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Types.xml" ContentType="application/vnd.ms-excel.rdrichvaluetypes+xml"/>
  <Override PartName="/xl/richData/rdrichvaluestructure.xml" ContentType="application/vnd.ms-excel.rdrichvaluestructure+xml"/>
  <Override PartName="/xl/richData/rdrichvalue.xml" ContentType="application/vnd.ms-excel.rdrichvalu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ngx\Downloads\"/>
    </mc:Choice>
  </mc:AlternateContent>
  <xr:revisionPtr revIDLastSave="0" documentId="13_ncr:1_{C4C094B9-66DE-4C2E-886C-8183AEBF1605}" xr6:coauthVersionLast="47" xr6:coauthVersionMax="47" xr10:uidLastSave="{00000000-0000-0000-0000-000000000000}"/>
  <bookViews>
    <workbookView xWindow="-38520" yWindow="6120" windowWidth="25845" windowHeight="15525" activeTab="1" xr2:uid="{000B2DEC-D2A2-4CEF-A8B9-3BF388B8BCFE}"/>
  </bookViews>
  <sheets>
    <sheet name="Pos" sheetId="5" r:id="rId1"/>
    <sheet name="Optim" sheetId="1" r:id="rId2"/>
    <sheet name="mapping" sheetId="14" r:id="rId3"/>
    <sheet name="Propositions" sheetId="19" r:id="rId4"/>
  </sheets>
  <definedNames>
    <definedName name="_xlnm._FilterDatabase" localSheetId="1" hidden="1">Optim!$G$2:$BK$1322</definedName>
    <definedName name="_xlnm._FilterDatabase" localSheetId="0" hidden="1">Pos!$A$1:$CD$1311</definedName>
    <definedName name="_xlnm._FilterDatabase" localSheetId="3" hidden="1">Propositions!$A$1:$C$23</definedName>
    <definedName name="_xleta.AVERAGE" hidden="1" xlm="1">#NAME?</definedName>
    <definedName name="_xleta.COUNT" hidden="1" xlm="1">#NAME?</definedName>
    <definedName name="_xleta.N" hidden="1" xlm="1">#NAME?</definedName>
    <definedName name="_xleta.OR" hidden="1" xlm="1">#NAME?</definedName>
    <definedName name="_xleta.XLOOKUP" hidden="1" xlm="1">#NAME?</definedName>
    <definedName name="_xlpm.Cible" hidden="1" xlm="1">#NAME?</definedName>
    <definedName name="_xlpm.ESG" hidden="1" xlm="1">#NAME?</definedName>
    <definedName name="_xlpm.G" hidden="1" xlm="1">#NAME?</definedName>
    <definedName name="_xlpm.GE" hidden="1" xlm="1">#NAME?</definedName>
    <definedName name="_xlpm.GEO" hidden="1" xlm="1">#NAME?</definedName>
    <definedName name="_xlpm.Nb" hidden="1" xlm="1">#NAME?</definedName>
    <definedName name="_xlpm.Noms" hidden="1" xlm="1">#NAME?</definedName>
    <definedName name="_xlpm.Poids" hidden="1" xlm="1">#NAME?</definedName>
    <definedName name="_xlpm.Position" hidden="1" xlm="1">#NAME?</definedName>
    <definedName name="_xlpm.R" hidden="1" xlm="1">#NAME?</definedName>
    <definedName name="_xlpm.Re" hidden="1" xlm="1">#NAME?</definedName>
    <definedName name="_xlpm.Reg" hidden="1" xlm="1">#NAME?</definedName>
    <definedName name="_xlpm.Regi" hidden="1" xlm="1">#NAME?</definedName>
    <definedName name="_xlpm.Regio" hidden="1" xlm="1">#NAME?</definedName>
    <definedName name="_xlpm.Region" hidden="1" xlm="1">#NAME?</definedName>
    <definedName name="_xlpm.Res" hidden="1" xlm="1">#NAME?</definedName>
    <definedName name="_xlpm.Scores" hidden="1" xlm="1">#NAME?</definedName>
    <definedName name="_xlpm.Secteur" hidden="1" xlm="1">#NAME?</definedName>
    <definedName name="_xlpm.Z" hidden="1" xlm="1">#NAME?</definedName>
    <definedName name="_xlpm.Zo" hidden="1" xlm="1">#NAME?</definedName>
    <definedName name="_xlpm.Zon" hidden="1" xlm="1">#NAME?</definedName>
    <definedName name="_xlpm.Zone" hidden="1" xlm="1">#NAME?</definedName>
    <definedName name="CIQWBGuid" hidden="1">"f651ce98-6356-4515-baf9-237fee9b717c"</definedName>
    <definedName name="CIQWBInfo" hidden="1">"{ ""CIQVersion"":""9.51.3510.3078"" }"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6" i="1" l="1"/>
  <c r="CA5" i="1"/>
  <c r="CA4" i="1"/>
  <c r="CB6" i="1"/>
  <c r="CB5" i="1"/>
  <c r="CB4" i="1"/>
  <c r="CC6" i="1"/>
  <c r="CC5" i="1"/>
  <c r="CC4" i="1"/>
  <c r="S788" i="1"/>
  <c r="V569" i="1"/>
  <c r="R227" i="1"/>
  <c r="R70" i="1"/>
  <c r="T969" i="1"/>
  <c r="W445" i="1"/>
  <c r="P1176" i="1"/>
  <c r="P775" i="1"/>
  <c r="N1192" i="1"/>
  <c r="N1216" i="1"/>
  <c r="N1297" i="1"/>
  <c r="N1074" i="1"/>
  <c r="N569" i="1"/>
  <c r="N1051" i="1"/>
  <c r="N966" i="1"/>
  <c r="N938" i="1"/>
  <c r="N707" i="1"/>
  <c r="N520" i="1"/>
  <c r="AB41" i="1"/>
  <c r="AB1217" i="1"/>
  <c r="AB120" i="1"/>
  <c r="AB929" i="1"/>
  <c r="AB1041" i="1"/>
  <c r="AB1001" i="1"/>
  <c r="AB920" i="1"/>
  <c r="AB331" i="1"/>
  <c r="AB486" i="1"/>
  <c r="AB482" i="1"/>
  <c r="AA999" i="1"/>
  <c r="AA1056" i="1"/>
  <c r="AA223" i="1"/>
  <c r="BE388" i="1"/>
  <c r="AA388" i="1" s="1"/>
  <c r="BE982" i="1"/>
  <c r="AA982" i="1" s="1"/>
  <c r="BE578" i="1"/>
  <c r="AA578" i="1" s="1"/>
  <c r="BE76" i="1"/>
  <c r="AA76" i="1" s="1"/>
  <c r="BE1275" i="1"/>
  <c r="AA1275" i="1" s="1"/>
  <c r="BE507" i="1"/>
  <c r="AA507" i="1" s="1"/>
  <c r="BE1185" i="1"/>
  <c r="AA1185" i="1" s="1"/>
  <c r="BE589" i="1"/>
  <c r="AA589" i="1" s="1"/>
  <c r="BE1136" i="1"/>
  <c r="AA1136" i="1" s="1"/>
  <c r="BE180" i="1"/>
  <c r="AA180" i="1" s="1"/>
  <c r="BE697" i="1"/>
  <c r="AA697" i="1" s="1"/>
  <c r="BE38" i="1"/>
  <c r="AA38" i="1" s="1"/>
  <c r="BE42" i="1"/>
  <c r="AA42" i="1" s="1"/>
  <c r="BE821" i="1"/>
  <c r="AA821" i="1" s="1"/>
  <c r="BE1306" i="1"/>
  <c r="AA1306" i="1" s="1"/>
  <c r="BE422" i="1"/>
  <c r="AA422" i="1" s="1"/>
  <c r="BE105" i="1"/>
  <c r="AA105" i="1" s="1"/>
  <c r="BE116" i="1"/>
  <c r="AA116" i="1" s="1"/>
  <c r="BE478" i="1"/>
  <c r="AA478" i="1" s="1"/>
  <c r="BE289" i="1"/>
  <c r="AA289" i="1" s="1"/>
  <c r="BE1048" i="1"/>
  <c r="AA1048" i="1" s="1"/>
  <c r="BE129" i="1"/>
  <c r="AA129" i="1" s="1"/>
  <c r="BE893" i="1"/>
  <c r="AA893" i="1" s="1"/>
  <c r="BE662" i="1"/>
  <c r="AA662" i="1" s="1"/>
  <c r="BE123" i="1"/>
  <c r="AA123" i="1" s="1"/>
  <c r="BE496" i="1"/>
  <c r="AA496" i="1" s="1"/>
  <c r="BE309" i="1"/>
  <c r="AA309" i="1" s="1"/>
  <c r="BE574" i="1"/>
  <c r="AA574" i="1" s="1"/>
  <c r="BE347" i="1"/>
  <c r="AA347" i="1" s="1"/>
  <c r="BE712" i="1"/>
  <c r="AA712" i="1" s="1"/>
  <c r="BE200" i="1"/>
  <c r="AA200" i="1" s="1"/>
  <c r="BE233" i="1"/>
  <c r="AA233" i="1" s="1"/>
  <c r="BE860" i="1"/>
  <c r="AA860" i="1" s="1"/>
  <c r="BE638" i="1"/>
  <c r="AA638" i="1" s="1"/>
  <c r="BE101" i="1"/>
  <c r="AA101" i="1" s="1"/>
  <c r="BE778" i="1"/>
  <c r="AA778" i="1" s="1"/>
  <c r="BE246" i="1"/>
  <c r="AA246" i="1" s="1"/>
  <c r="BE411" i="1"/>
  <c r="AA411" i="1" s="1"/>
  <c r="BE249" i="1"/>
  <c r="AA249" i="1" s="1"/>
  <c r="BE50" i="1"/>
  <c r="AA50" i="1" s="1"/>
  <c r="BE806" i="1"/>
  <c r="AA806" i="1" s="1"/>
  <c r="BE207" i="1"/>
  <c r="AA207" i="1" s="1"/>
  <c r="BE591" i="1"/>
  <c r="AA591" i="1" s="1"/>
  <c r="BE6" i="1"/>
  <c r="AA6" i="1" s="1"/>
  <c r="BE326" i="1"/>
  <c r="AA326" i="1" s="1"/>
  <c r="BE241" i="1"/>
  <c r="AA241" i="1" s="1"/>
  <c r="BE517" i="1"/>
  <c r="AA517" i="1" s="1"/>
  <c r="BE286" i="1"/>
  <c r="AA286" i="1" s="1"/>
  <c r="BE148" i="1"/>
  <c r="AA148" i="1" s="1"/>
  <c r="BE361" i="1"/>
  <c r="AA361" i="1" s="1"/>
  <c r="BE670" i="1"/>
  <c r="AA670" i="1" s="1"/>
  <c r="BE760" i="1"/>
  <c r="AA760" i="1" s="1"/>
  <c r="BD1132" i="1"/>
  <c r="AZ1132" i="1" s="1"/>
  <c r="BD117" i="1"/>
  <c r="AZ117" i="1" s="1"/>
  <c r="BD737" i="1"/>
  <c r="AZ737" i="1" s="1"/>
  <c r="BD997" i="1"/>
  <c r="AZ997" i="1" s="1"/>
  <c r="BD1209" i="1"/>
  <c r="AZ1209" i="1" s="1"/>
  <c r="BD1056" i="1"/>
  <c r="AZ1056" i="1" s="1"/>
  <c r="BD1112" i="1"/>
  <c r="AZ1112" i="1" s="1"/>
  <c r="BD713" i="1"/>
  <c r="AZ713" i="1" s="1"/>
  <c r="BD1182" i="1"/>
  <c r="AZ1182" i="1" s="1"/>
  <c r="BD867" i="1"/>
  <c r="AZ867" i="1" s="1"/>
  <c r="BD144" i="1"/>
  <c r="AZ144" i="1" s="1"/>
  <c r="BD1096" i="1"/>
  <c r="AZ1096" i="1" s="1"/>
  <c r="BD42" i="1"/>
  <c r="AZ42" i="1" s="1"/>
  <c r="BD821" i="1"/>
  <c r="AZ821" i="1" s="1"/>
  <c r="BD1201" i="1"/>
  <c r="AZ1201" i="1" s="1"/>
  <c r="BD823" i="1"/>
  <c r="AZ823" i="1" s="1"/>
  <c r="BD343" i="1"/>
  <c r="AZ343" i="1" s="1"/>
  <c r="BD289" i="1"/>
  <c r="AZ289" i="1" s="1"/>
  <c r="BD1105" i="1"/>
  <c r="AZ1105" i="1" s="1"/>
  <c r="BD1145" i="1"/>
  <c r="AZ1145" i="1" s="1"/>
  <c r="BD352" i="1"/>
  <c r="AZ352" i="1" s="1"/>
  <c r="BD452" i="1"/>
  <c r="AZ452" i="1" s="1"/>
  <c r="BD705" i="1"/>
  <c r="AZ705" i="1" s="1"/>
  <c r="BD419" i="1"/>
  <c r="AZ419" i="1" s="1"/>
  <c r="BD64" i="1"/>
  <c r="AZ64" i="1" s="1"/>
  <c r="BD826" i="1"/>
  <c r="AZ826" i="1" s="1"/>
  <c r="BD560" i="1"/>
  <c r="AZ560" i="1" s="1"/>
  <c r="BD845" i="1"/>
  <c r="AZ845" i="1" s="1"/>
  <c r="BD836" i="1"/>
  <c r="AZ836" i="1" s="1"/>
  <c r="M107" i="1"/>
  <c r="M388" i="1"/>
  <c r="M498" i="1"/>
  <c r="M962" i="1"/>
  <c r="M1195" i="1"/>
  <c r="M1240" i="1"/>
  <c r="M1276" i="1"/>
  <c r="M999" i="1"/>
  <c r="M1308" i="1"/>
  <c r="M339" i="1"/>
  <c r="M281" i="1"/>
  <c r="M550" i="1"/>
  <c r="M384" i="1"/>
  <c r="M849" i="1"/>
  <c r="M1161" i="1"/>
  <c r="M196" i="1"/>
  <c r="M397" i="1"/>
  <c r="M1063" i="1"/>
  <c r="M727" i="1"/>
  <c r="M505" i="1"/>
  <c r="M36" i="1"/>
  <c r="M178" i="1"/>
  <c r="M889" i="1"/>
  <c r="M32" i="1"/>
  <c r="M959" i="1"/>
  <c r="M1136" i="1"/>
  <c r="M323" i="1"/>
  <c r="M1141" i="1"/>
  <c r="M194" i="1"/>
  <c r="M714" i="1"/>
  <c r="M1271" i="1"/>
  <c r="M1149" i="1"/>
  <c r="M1107" i="1"/>
  <c r="M217" i="1"/>
  <c r="M788" i="1"/>
  <c r="M867" i="1"/>
  <c r="M856" i="1"/>
  <c r="M146" i="1"/>
  <c r="M731" i="1"/>
  <c r="M716" i="1"/>
  <c r="M1079" i="1"/>
  <c r="M471" i="1"/>
  <c r="M666" i="1"/>
  <c r="M54" i="1"/>
  <c r="M144" i="1"/>
  <c r="M1273" i="1"/>
  <c r="M1135" i="1"/>
  <c r="M1244" i="1"/>
  <c r="M514" i="1"/>
  <c r="M576" i="1"/>
  <c r="M283" i="1"/>
  <c r="M967" i="1"/>
  <c r="M943" i="1"/>
  <c r="M223" i="1"/>
  <c r="M503" i="1"/>
  <c r="M262" i="1"/>
  <c r="M1189" i="1"/>
  <c r="M852" i="1"/>
  <c r="M989" i="1"/>
  <c r="M1029" i="1"/>
  <c r="M197" i="1"/>
  <c r="M757" i="1"/>
  <c r="M1234" i="1"/>
  <c r="M582" i="1"/>
  <c r="M625" i="1"/>
  <c r="M980" i="1"/>
  <c r="M1078" i="1"/>
  <c r="M288" i="1"/>
  <c r="M1154" i="1"/>
  <c r="M742" i="1"/>
  <c r="M979" i="1"/>
  <c r="M910" i="1"/>
  <c r="M1046" i="1"/>
  <c r="M807" i="1"/>
  <c r="M795" i="1"/>
  <c r="M824" i="1"/>
  <c r="M491" i="1"/>
  <c r="M1294" i="1"/>
  <c r="M892" i="1"/>
  <c r="M569" i="1"/>
  <c r="M124" i="1"/>
  <c r="M825" i="1"/>
  <c r="M129" i="1"/>
  <c r="M653" i="1"/>
  <c r="M563" i="1"/>
  <c r="M1104" i="1"/>
  <c r="M693" i="1"/>
  <c r="M1042" i="1"/>
  <c r="M654" i="1"/>
  <c r="M956" i="1"/>
  <c r="M1261" i="1"/>
  <c r="M444" i="1"/>
  <c r="M1148" i="1"/>
  <c r="M1236" i="1"/>
  <c r="M712" i="1"/>
  <c r="M1224" i="1"/>
  <c r="M668" i="1"/>
  <c r="M629" i="1"/>
  <c r="M1156" i="1"/>
  <c r="M436" i="1"/>
  <c r="M651" i="1"/>
  <c r="M791" i="1"/>
  <c r="M667" i="1"/>
  <c r="M17" i="1"/>
  <c r="M1017" i="1"/>
  <c r="M674" i="1"/>
  <c r="M1140" i="1"/>
  <c r="M125" i="1"/>
  <c r="M615" i="1"/>
  <c r="M18" i="1"/>
  <c r="M477" i="1"/>
  <c r="M1155" i="1"/>
  <c r="M50" i="1"/>
  <c r="M594" i="1"/>
  <c r="M7" i="1"/>
  <c r="M618" i="1"/>
  <c r="M591" i="1"/>
  <c r="M385" i="1"/>
  <c r="M326" i="1"/>
  <c r="M763" i="1"/>
  <c r="M928" i="1"/>
  <c r="M622" i="1"/>
  <c r="M165" i="1"/>
  <c r="M486" i="1"/>
  <c r="M482" i="1"/>
  <c r="M630" i="1"/>
  <c r="M445" i="1"/>
  <c r="M813" i="1"/>
  <c r="M467" i="1"/>
  <c r="M490" i="1"/>
  <c r="M847" i="1"/>
  <c r="M670" i="1"/>
  <c r="M680" i="1"/>
  <c r="M581" i="1"/>
  <c r="L107" i="1"/>
  <c r="L536" i="1"/>
  <c r="BE536" i="1" s="1"/>
  <c r="AA536" i="1" s="1"/>
  <c r="L1132" i="1"/>
  <c r="BE1132" i="1" s="1"/>
  <c r="AA1132" i="1" s="1"/>
  <c r="L1249" i="1"/>
  <c r="BD1249" i="1" s="1"/>
  <c r="AZ1249" i="1" s="1"/>
  <c r="L735" i="1"/>
  <c r="L51" i="1"/>
  <c r="BD51" i="1" s="1"/>
  <c r="AZ51" i="1" s="1"/>
  <c r="L119" i="1"/>
  <c r="BD119" i="1" s="1"/>
  <c r="AZ119" i="1" s="1"/>
  <c r="L1166" i="1"/>
  <c r="BD1166" i="1" s="1"/>
  <c r="AZ1166" i="1" s="1"/>
  <c r="L231" i="1"/>
  <c r="BD231" i="1" s="1"/>
  <c r="AZ231" i="1" s="1"/>
  <c r="L745" i="1"/>
  <c r="L133" i="1"/>
  <c r="BD133" i="1" s="1"/>
  <c r="AZ133" i="1" s="1"/>
  <c r="L213" i="1"/>
  <c r="BD213" i="1" s="1"/>
  <c r="AZ213" i="1" s="1"/>
  <c r="L960" i="1"/>
  <c r="L988" i="1"/>
  <c r="L388" i="1"/>
  <c r="L126" i="1"/>
  <c r="BE126" i="1" s="1"/>
  <c r="AA126" i="1" s="1"/>
  <c r="L88" i="1"/>
  <c r="M88" i="1" s="1"/>
  <c r="L498" i="1"/>
  <c r="L968" i="1"/>
  <c r="M968" i="1" s="1"/>
  <c r="L1091" i="1"/>
  <c r="BE1091" i="1" s="1"/>
  <c r="AA1091" i="1" s="1"/>
  <c r="L1118" i="1"/>
  <c r="L448" i="1"/>
  <c r="M448" i="1" s="1"/>
  <c r="L319" i="1"/>
  <c r="M319" i="1" s="1"/>
  <c r="L678" i="1"/>
  <c r="P678" i="1" s="1"/>
  <c r="L945" i="1"/>
  <c r="L1057" i="1"/>
  <c r="BD1057" i="1" s="1"/>
  <c r="AZ1057" i="1" s="1"/>
  <c r="L1202" i="1"/>
  <c r="BD1202" i="1" s="1"/>
  <c r="AZ1202" i="1" s="1"/>
  <c r="L122" i="1"/>
  <c r="BD122" i="1" s="1"/>
  <c r="AZ122" i="1" s="1"/>
  <c r="L1181" i="1"/>
  <c r="BD1181" i="1" s="1"/>
  <c r="AZ1181" i="1" s="1"/>
  <c r="L570" i="1"/>
  <c r="BD570" i="1" s="1"/>
  <c r="AZ570" i="1" s="1"/>
  <c r="L1060" i="1"/>
  <c r="BD1060" i="1" s="1"/>
  <c r="AZ1060" i="1" s="1"/>
  <c r="L899" i="1"/>
  <c r="L1075" i="1"/>
  <c r="L1173" i="1"/>
  <c r="L1144" i="1"/>
  <c r="L1106" i="1"/>
  <c r="M1106" i="1" s="1"/>
  <c r="L905" i="1"/>
  <c r="R905" i="1" s="1"/>
  <c r="L982" i="1"/>
  <c r="L578" i="1"/>
  <c r="M578" i="1" s="1"/>
  <c r="L962" i="1"/>
  <c r="BE962" i="1" s="1"/>
  <c r="AA962" i="1" s="1"/>
  <c r="L135" i="1"/>
  <c r="M135" i="1" s="1"/>
  <c r="L306" i="1"/>
  <c r="L377" i="1"/>
  <c r="L709" i="1"/>
  <c r="BD709" i="1" s="1"/>
  <c r="AZ709" i="1" s="1"/>
  <c r="L1062" i="1"/>
  <c r="L117" i="1"/>
  <c r="L1139" i="1"/>
  <c r="L571" i="1"/>
  <c r="N571" i="1" s="1"/>
  <c r="L1197" i="1"/>
  <c r="BD1197" i="1" s="1"/>
  <c r="AZ1197" i="1" s="1"/>
  <c r="L601" i="1"/>
  <c r="BD601" i="1" s="1"/>
  <c r="AZ601" i="1" s="1"/>
  <c r="L1304" i="1"/>
  <c r="BD1304" i="1" s="1"/>
  <c r="AZ1304" i="1" s="1"/>
  <c r="L1278" i="1"/>
  <c r="M1278" i="1" s="1"/>
  <c r="L561" i="1"/>
  <c r="BD561" i="1" s="1"/>
  <c r="AZ561" i="1" s="1"/>
  <c r="L1070" i="1"/>
  <c r="BD1070" i="1" s="1"/>
  <c r="AZ1070" i="1" s="1"/>
  <c r="L1195" i="1"/>
  <c r="BE1195" i="1" s="1"/>
  <c r="AA1195" i="1" s="1"/>
  <c r="L1240" i="1"/>
  <c r="L1276" i="1"/>
  <c r="BE1276" i="1" s="1"/>
  <c r="AA1276" i="1" s="1"/>
  <c r="L999" i="1"/>
  <c r="BE999" i="1" s="1"/>
  <c r="L378" i="1"/>
  <c r="M378" i="1" s="1"/>
  <c r="L1211" i="1"/>
  <c r="BE1211" i="1" s="1"/>
  <c r="AA1211" i="1" s="1"/>
  <c r="L76" i="1"/>
  <c r="L559" i="1"/>
  <c r="L1280" i="1"/>
  <c r="L950" i="1"/>
  <c r="P950" i="1" s="1"/>
  <c r="L1119" i="1"/>
  <c r="L1021" i="1"/>
  <c r="L985" i="1"/>
  <c r="AB985" i="1" s="1"/>
  <c r="L299" i="1"/>
  <c r="AB299" i="1" s="1"/>
  <c r="L866" i="1"/>
  <c r="L487" i="1"/>
  <c r="BE487" i="1" s="1"/>
  <c r="AA487" i="1" s="1"/>
  <c r="L1109" i="1"/>
  <c r="L1031" i="1"/>
  <c r="L1308" i="1"/>
  <c r="L292" i="1"/>
  <c r="L300" i="1"/>
  <c r="BE300" i="1" s="1"/>
  <c r="AA300" i="1" s="1"/>
  <c r="L339" i="1"/>
  <c r="U339" i="1" s="1"/>
  <c r="L894" i="1"/>
  <c r="M894" i="1" s="1"/>
  <c r="L281" i="1"/>
  <c r="L1214" i="1"/>
  <c r="M1214" i="1" s="1"/>
  <c r="L732" i="1"/>
  <c r="BE732" i="1" s="1"/>
  <c r="AA732" i="1" s="1"/>
  <c r="L1110" i="1"/>
  <c r="BD1110" i="1" s="1"/>
  <c r="AZ1110" i="1" s="1"/>
  <c r="L1093" i="1"/>
  <c r="M1093" i="1" s="1"/>
  <c r="L805" i="1"/>
  <c r="L492" i="1"/>
  <c r="L312" i="1"/>
  <c r="L420" i="1"/>
  <c r="BD420" i="1" s="1"/>
  <c r="AZ420" i="1" s="1"/>
  <c r="L345" i="1"/>
  <c r="BD345" i="1" s="1"/>
  <c r="AZ345" i="1" s="1"/>
  <c r="L359" i="1"/>
  <c r="BD359" i="1" s="1"/>
  <c r="AZ359" i="1" s="1"/>
  <c r="L1172" i="1"/>
  <c r="BD1172" i="1" s="1"/>
  <c r="AZ1172" i="1" s="1"/>
  <c r="L1275" i="1"/>
  <c r="BD1275" i="1" s="1"/>
  <c r="AZ1275" i="1" s="1"/>
  <c r="L495" i="1"/>
  <c r="BD495" i="1" s="1"/>
  <c r="AZ495" i="1" s="1"/>
  <c r="L673" i="1"/>
  <c r="BD673" i="1" s="1"/>
  <c r="AZ673" i="1" s="1"/>
  <c r="L433" i="1"/>
  <c r="BE433" i="1" s="1"/>
  <c r="AA433" i="1" s="1"/>
  <c r="L1138" i="1"/>
  <c r="L507" i="1"/>
  <c r="M507" i="1" s="1"/>
  <c r="L983" i="1"/>
  <c r="BE983" i="1" s="1"/>
  <c r="AA983" i="1" s="1"/>
  <c r="L907" i="1"/>
  <c r="BE907" i="1" s="1"/>
  <c r="AA907" i="1" s="1"/>
  <c r="L1192" i="1"/>
  <c r="BE1192" i="1" s="1"/>
  <c r="AA1192" i="1" s="1"/>
  <c r="L268" i="1"/>
  <c r="L555" i="1"/>
  <c r="N555" i="1" s="1"/>
  <c r="L844" i="1"/>
  <c r="M844" i="1" s="1"/>
  <c r="L1199" i="1"/>
  <c r="L634" i="1"/>
  <c r="L499" i="1"/>
  <c r="BD499" i="1" s="1"/>
  <c r="AZ499" i="1" s="1"/>
  <c r="L1012" i="1"/>
  <c r="BD1012" i="1" s="1"/>
  <c r="AZ1012" i="1" s="1"/>
  <c r="L1040" i="1"/>
  <c r="L930" i="1"/>
  <c r="BD930" i="1" s="1"/>
  <c r="AZ930" i="1" s="1"/>
  <c r="L963" i="1"/>
  <c r="BD963" i="1" s="1"/>
  <c r="AZ963" i="1" s="1"/>
  <c r="L1286" i="1"/>
  <c r="L976" i="1"/>
  <c r="L786" i="1"/>
  <c r="BD786" i="1" s="1"/>
  <c r="AZ786" i="1" s="1"/>
  <c r="L532" i="1"/>
  <c r="M532" i="1" s="1"/>
  <c r="L1128" i="1"/>
  <c r="M1128" i="1" s="1"/>
  <c r="L1157" i="1"/>
  <c r="L550" i="1"/>
  <c r="BE550" i="1" s="1"/>
  <c r="AA550" i="1" s="1"/>
  <c r="L610" i="1"/>
  <c r="L1077" i="1"/>
  <c r="BE1077" i="1" s="1"/>
  <c r="AA1077" i="1" s="1"/>
  <c r="L971" i="1"/>
  <c r="BE971" i="1" s="1"/>
  <c r="AA971" i="1" s="1"/>
  <c r="L931" i="1"/>
  <c r="BE931" i="1" s="1"/>
  <c r="AA931" i="1" s="1"/>
  <c r="L384" i="1"/>
  <c r="L849" i="1"/>
  <c r="AB849" i="1" s="1"/>
  <c r="L447" i="1"/>
  <c r="M447" i="1" s="1"/>
  <c r="L613" i="1"/>
  <c r="BE613" i="1" s="1"/>
  <c r="AA613" i="1" s="1"/>
  <c r="L1102" i="1"/>
  <c r="AB1102" i="1" s="1"/>
  <c r="L783" i="1"/>
  <c r="L733" i="1"/>
  <c r="L595" i="1"/>
  <c r="L833" i="1"/>
  <c r="L704" i="1"/>
  <c r="BD704" i="1" s="1"/>
  <c r="AZ704" i="1" s="1"/>
  <c r="L940" i="1"/>
  <c r="L189" i="1"/>
  <c r="BE189" i="1" s="1"/>
  <c r="AA189" i="1" s="1"/>
  <c r="L1161" i="1"/>
  <c r="L196" i="1"/>
  <c r="BE196" i="1" s="1"/>
  <c r="AA196" i="1" s="1"/>
  <c r="L1038" i="1"/>
  <c r="L565" i="1"/>
  <c r="M565" i="1" s="1"/>
  <c r="L397" i="1"/>
  <c r="L1162" i="1"/>
  <c r="M1162" i="1" s="1"/>
  <c r="L1063" i="1"/>
  <c r="L403" i="1"/>
  <c r="M403" i="1" s="1"/>
  <c r="L790" i="1"/>
  <c r="BD790" i="1" s="1"/>
  <c r="AZ790" i="1" s="1"/>
  <c r="L1220" i="1"/>
  <c r="BD1220" i="1" s="1"/>
  <c r="AZ1220" i="1" s="1"/>
  <c r="L727" i="1"/>
  <c r="BE727" i="1" s="1"/>
  <c r="AA727" i="1" s="1"/>
  <c r="L1080" i="1"/>
  <c r="L228" i="1"/>
  <c r="N228" i="1" s="1"/>
  <c r="L881" i="1"/>
  <c r="BD881" i="1" s="1"/>
  <c r="AZ881" i="1" s="1"/>
  <c r="L737" i="1"/>
  <c r="L460" i="1"/>
  <c r="P460" i="1" s="1"/>
  <c r="L997" i="1"/>
  <c r="N997" i="1" s="1"/>
  <c r="L432" i="1"/>
  <c r="BD432" i="1" s="1"/>
  <c r="AZ432" i="1" s="1"/>
  <c r="L1032" i="1"/>
  <c r="BE1032" i="1" s="1"/>
  <c r="AA1032" i="1" s="1"/>
  <c r="L951" i="1"/>
  <c r="AB951" i="1" s="1"/>
  <c r="L859" i="1"/>
  <c r="M859" i="1" s="1"/>
  <c r="L1178" i="1"/>
  <c r="BD1178" i="1" s="1"/>
  <c r="AZ1178" i="1" s="1"/>
  <c r="L650" i="1"/>
  <c r="L505" i="1"/>
  <c r="L271" i="1"/>
  <c r="M271" i="1" s="1"/>
  <c r="L181" i="1"/>
  <c r="M181" i="1" s="1"/>
  <c r="L36" i="1"/>
  <c r="BE36" i="1" s="1"/>
  <c r="AA36" i="1" s="1"/>
  <c r="L441" i="1"/>
  <c r="BE441" i="1" s="1"/>
  <c r="AA441" i="1" s="1"/>
  <c r="L258" i="1"/>
  <c r="P258" i="1" s="1"/>
  <c r="L1165" i="1"/>
  <c r="BD1165" i="1" s="1"/>
  <c r="AZ1165" i="1" s="1"/>
  <c r="L925" i="1"/>
  <c r="L933" i="1"/>
  <c r="BD933" i="1" s="1"/>
  <c r="AZ933" i="1" s="1"/>
  <c r="L426" i="1"/>
  <c r="BD426" i="1" s="1"/>
  <c r="AZ426" i="1" s="1"/>
  <c r="L585" i="1"/>
  <c r="BD585" i="1" s="1"/>
  <c r="AZ585" i="1" s="1"/>
  <c r="L1226" i="1"/>
  <c r="AB1226" i="1" s="1"/>
  <c r="L1209" i="1"/>
  <c r="N1209" i="1" s="1"/>
  <c r="L641" i="1"/>
  <c r="BD641" i="1" s="1"/>
  <c r="AZ641" i="1" s="1"/>
  <c r="L685" i="1"/>
  <c r="L1039" i="1"/>
  <c r="BD1039" i="1" s="1"/>
  <c r="AZ1039" i="1" s="1"/>
  <c r="L44" i="1"/>
  <c r="L643" i="1"/>
  <c r="L178" i="1"/>
  <c r="BD178" i="1" s="1"/>
  <c r="AZ178" i="1" s="1"/>
  <c r="L260" i="1"/>
  <c r="L889" i="1"/>
  <c r="BE889" i="1" s="1"/>
  <c r="AA889" i="1" s="1"/>
  <c r="L32" i="1"/>
  <c r="BE32" i="1" s="1"/>
  <c r="AA32" i="1" s="1"/>
  <c r="L417" i="1"/>
  <c r="M417" i="1" s="1"/>
  <c r="L1185" i="1"/>
  <c r="M1185" i="1" s="1"/>
  <c r="L959" i="1"/>
  <c r="BE959" i="1" s="1"/>
  <c r="AA959" i="1" s="1"/>
  <c r="L256" i="1"/>
  <c r="L248" i="1"/>
  <c r="BE248" i="1" s="1"/>
  <c r="AA248" i="1" s="1"/>
  <c r="L936" i="1"/>
  <c r="L589" i="1"/>
  <c r="L511" i="1"/>
  <c r="L1054" i="1"/>
  <c r="BD1054" i="1" s="1"/>
  <c r="AZ1054" i="1" s="1"/>
  <c r="L1283" i="1"/>
  <c r="BD1283" i="1" s="1"/>
  <c r="AZ1283" i="1" s="1"/>
  <c r="L1064" i="1"/>
  <c r="BD1064" i="1" s="1"/>
  <c r="AZ1064" i="1" s="1"/>
  <c r="L949" i="1"/>
  <c r="AB949" i="1" s="1"/>
  <c r="L878" i="1"/>
  <c r="L603" i="1"/>
  <c r="L820" i="1"/>
  <c r="L917" i="1"/>
  <c r="L583" i="1"/>
  <c r="L631" i="1"/>
  <c r="L41" i="1"/>
  <c r="L522" i="1"/>
  <c r="BE522" i="1" s="1"/>
  <c r="AA522" i="1" s="1"/>
  <c r="L1045" i="1"/>
  <c r="BE1045" i="1" s="1"/>
  <c r="AA1045" i="1" s="1"/>
  <c r="L1136" i="1"/>
  <c r="L1196" i="1"/>
  <c r="BE1196" i="1" s="1"/>
  <c r="AA1196" i="1" s="1"/>
  <c r="L33" i="1"/>
  <c r="M33" i="1" s="1"/>
  <c r="L253" i="1"/>
  <c r="BE253" i="1" s="1"/>
  <c r="AA253" i="1" s="1"/>
  <c r="L113" i="1"/>
  <c r="BE113" i="1" s="1"/>
  <c r="AA113" i="1" s="1"/>
  <c r="L138" i="1"/>
  <c r="BD138" i="1" s="1"/>
  <c r="AZ138" i="1" s="1"/>
  <c r="L423" i="1"/>
  <c r="BD423" i="1" s="1"/>
  <c r="AZ423" i="1" s="1"/>
  <c r="L544" i="1"/>
  <c r="AB544" i="1" s="1"/>
  <c r="L756" i="1"/>
  <c r="L1217" i="1"/>
  <c r="BD1217" i="1" s="1"/>
  <c r="AZ1217" i="1" s="1"/>
  <c r="L405" i="1"/>
  <c r="BD405" i="1" s="1"/>
  <c r="AZ405" i="1" s="1"/>
  <c r="L1193" i="1"/>
  <c r="BD1193" i="1" s="1"/>
  <c r="AZ1193" i="1" s="1"/>
  <c r="L829" i="1"/>
  <c r="BD829" i="1" s="1"/>
  <c r="AZ829" i="1" s="1"/>
  <c r="L1056" i="1"/>
  <c r="BE1056" i="1" s="1"/>
  <c r="L1289" i="1"/>
  <c r="L323" i="1"/>
  <c r="BE323" i="1" s="1"/>
  <c r="AA323" i="1" s="1"/>
  <c r="L586" i="1"/>
  <c r="L437" i="1"/>
  <c r="M437" i="1" s="1"/>
  <c r="L180" i="1"/>
  <c r="M180" i="1" s="1"/>
  <c r="L1141" i="1"/>
  <c r="BE1141" i="1" s="1"/>
  <c r="AA1141" i="1" s="1"/>
  <c r="L194" i="1"/>
  <c r="L714" i="1"/>
  <c r="P714" i="1" s="1"/>
  <c r="L1190" i="1"/>
  <c r="L839" i="1"/>
  <c r="N839" i="1" s="1"/>
  <c r="L212" i="1"/>
  <c r="P212" i="1" s="1"/>
  <c r="L304" i="1"/>
  <c r="M304" i="1" s="1"/>
  <c r="L758" i="1"/>
  <c r="P758" i="1" s="1"/>
  <c r="L1097" i="1"/>
  <c r="L1112" i="1"/>
  <c r="N1112" i="1" s="1"/>
  <c r="L575" i="1"/>
  <c r="BD575" i="1" s="1"/>
  <c r="AZ575" i="1" s="1"/>
  <c r="L713" i="1"/>
  <c r="L1254" i="1"/>
  <c r="BD1254" i="1" s="1"/>
  <c r="AZ1254" i="1" s="1"/>
  <c r="L463" i="1"/>
  <c r="BD463" i="1" s="1"/>
  <c r="AZ463" i="1" s="1"/>
  <c r="L549" i="1"/>
  <c r="BD549" i="1" s="1"/>
  <c r="AZ549" i="1" s="1"/>
  <c r="L588" i="1"/>
  <c r="M588" i="1" s="1"/>
  <c r="L703" i="1"/>
  <c r="L493" i="1"/>
  <c r="L37" i="1"/>
  <c r="L1271" i="1"/>
  <c r="L1239" i="1"/>
  <c r="L1149" i="1"/>
  <c r="L120" i="1"/>
  <c r="M120" i="1" s="1"/>
  <c r="L1216" i="1"/>
  <c r="BD1216" i="1" s="1"/>
  <c r="AZ1216" i="1" s="1"/>
  <c r="L1182" i="1"/>
  <c r="BE1182" i="1" s="1"/>
  <c r="AA1182" i="1" s="1"/>
  <c r="L841" i="1"/>
  <c r="M841" i="1" s="1"/>
  <c r="L998" i="1"/>
  <c r="AB998" i="1" s="1"/>
  <c r="L1123" i="1"/>
  <c r="AB1123" i="1" s="1"/>
  <c r="L1215" i="1"/>
  <c r="L991" i="1"/>
  <c r="AB991" i="1" s="1"/>
  <c r="L843" i="1"/>
  <c r="L749" i="1"/>
  <c r="BD749" i="1" s="1"/>
  <c r="AZ749" i="1" s="1"/>
  <c r="L599" i="1"/>
  <c r="AB599" i="1" s="1"/>
  <c r="L461" i="1"/>
  <c r="P461" i="1" s="1"/>
  <c r="L986" i="1"/>
  <c r="P986" i="1" s="1"/>
  <c r="L1005" i="1"/>
  <c r="L721" i="1"/>
  <c r="BD721" i="1" s="1"/>
  <c r="AZ721" i="1" s="1"/>
  <c r="L984" i="1"/>
  <c r="L1107" i="1"/>
  <c r="BE1107" i="1" s="1"/>
  <c r="AA1107" i="1" s="1"/>
  <c r="L1284" i="1"/>
  <c r="BE1284" i="1" s="1"/>
  <c r="AA1284" i="1" s="1"/>
  <c r="L681" i="1"/>
  <c r="BE681" i="1" s="1"/>
  <c r="AA681" i="1" s="1"/>
  <c r="L217" i="1"/>
  <c r="BE217" i="1" s="1"/>
  <c r="AA217" i="1" s="1"/>
  <c r="L1297" i="1"/>
  <c r="M1297" i="1" s="1"/>
  <c r="L788" i="1"/>
  <c r="L867" i="1"/>
  <c r="BE867" i="1" s="1"/>
  <c r="AA867" i="1" s="1"/>
  <c r="L562" i="1"/>
  <c r="M562" i="1" s="1"/>
  <c r="L247" i="1"/>
  <c r="L1020" i="1"/>
  <c r="N1020" i="1" s="1"/>
  <c r="L779" i="1"/>
  <c r="BD779" i="1" s="1"/>
  <c r="AZ779" i="1" s="1"/>
  <c r="L216" i="1"/>
  <c r="L67" i="1"/>
  <c r="BD67" i="1" s="1"/>
  <c r="AZ67" i="1" s="1"/>
  <c r="L1257" i="1"/>
  <c r="BD1257" i="1" s="1"/>
  <c r="AZ1257" i="1" s="1"/>
  <c r="L137" i="1"/>
  <c r="BD137" i="1" s="1"/>
  <c r="AZ137" i="1" s="1"/>
  <c r="L1282" i="1"/>
  <c r="L1007" i="1"/>
  <c r="BD1007" i="1" s="1"/>
  <c r="AZ1007" i="1" s="1"/>
  <c r="L459" i="1"/>
  <c r="M459" i="1" s="1"/>
  <c r="L237" i="1"/>
  <c r="L375" i="1"/>
  <c r="L856" i="1"/>
  <c r="BE856" i="1" s="1"/>
  <c r="AA856" i="1" s="1"/>
  <c r="L146" i="1"/>
  <c r="L1309" i="1"/>
  <c r="P1309" i="1" s="1"/>
  <c r="L731" i="1"/>
  <c r="L97" i="1"/>
  <c r="M97" i="1" s="1"/>
  <c r="L98" i="1"/>
  <c r="BE98" i="1" s="1"/>
  <c r="AA98" i="1" s="1"/>
  <c r="L1223" i="1"/>
  <c r="BD1223" i="1" s="1"/>
  <c r="AZ1223" i="1" s="1"/>
  <c r="L545" i="1"/>
  <c r="M545" i="1" s="1"/>
  <c r="L851" i="1"/>
  <c r="N851" i="1" s="1"/>
  <c r="L1175" i="1"/>
  <c r="L886" i="1"/>
  <c r="L1098" i="1"/>
  <c r="BD1098" i="1" s="1"/>
  <c r="AZ1098" i="1" s="1"/>
  <c r="L1206" i="1"/>
  <c r="BD1206" i="1" s="1"/>
  <c r="AZ1206" i="1" s="1"/>
  <c r="L1130" i="1"/>
  <c r="BD1130" i="1" s="1"/>
  <c r="AZ1130" i="1" s="1"/>
  <c r="L690" i="1"/>
  <c r="BD690" i="1" s="1"/>
  <c r="AZ690" i="1" s="1"/>
  <c r="L1147" i="1"/>
  <c r="AB1147" i="1" s="1"/>
  <c r="L1026" i="1"/>
  <c r="BD1026" i="1" s="1"/>
  <c r="AZ1026" i="1" s="1"/>
  <c r="L409" i="1"/>
  <c r="M409" i="1" s="1"/>
  <c r="L598" i="1"/>
  <c r="AB598" i="1" s="1"/>
  <c r="L1248" i="1"/>
  <c r="L716" i="1"/>
  <c r="L328" i="1"/>
  <c r="BE328" i="1" s="1"/>
  <c r="AA328" i="1" s="1"/>
  <c r="L1293" i="1"/>
  <c r="BE1293" i="1" s="1"/>
  <c r="AA1293" i="1" s="1"/>
  <c r="L250" i="1"/>
  <c r="BE250" i="1" s="1"/>
  <c r="AA250" i="1" s="1"/>
  <c r="L264" i="1"/>
  <c r="BE264" i="1" s="1"/>
  <c r="AA264" i="1" s="1"/>
  <c r="L1079" i="1"/>
  <c r="BD1079" i="1" s="1"/>
  <c r="AZ1079" i="1" s="1"/>
  <c r="L242" i="1"/>
  <c r="M242" i="1" s="1"/>
  <c r="L269" i="1"/>
  <c r="M269" i="1" s="1"/>
  <c r="L1025" i="1"/>
  <c r="L1011" i="1"/>
  <c r="AB1011" i="1" s="1"/>
  <c r="L259" i="1"/>
  <c r="L315" i="1"/>
  <c r="BD315" i="1" s="1"/>
  <c r="AZ315" i="1" s="1"/>
  <c r="L390" i="1"/>
  <c r="BD390" i="1" s="1"/>
  <c r="AZ390" i="1" s="1"/>
  <c r="L90" i="1"/>
  <c r="BD90" i="1" s="1"/>
  <c r="AZ90" i="1" s="1"/>
  <c r="L202" i="1"/>
  <c r="BD202" i="1" s="1"/>
  <c r="AZ202" i="1" s="1"/>
  <c r="L1256" i="1"/>
  <c r="L39" i="1"/>
  <c r="P39" i="1" s="1"/>
  <c r="L658" i="1"/>
  <c r="L270" i="1"/>
  <c r="BD270" i="1" s="1"/>
  <c r="AZ270" i="1" s="1"/>
  <c r="L1121" i="1"/>
  <c r="M1121" i="1" s="1"/>
  <c r="L225" i="1"/>
  <c r="L697" i="1"/>
  <c r="L471" i="1"/>
  <c r="S471" i="1" s="1"/>
  <c r="L666" i="1"/>
  <c r="L54" i="1"/>
  <c r="L1019" i="1"/>
  <c r="M1019" i="1" s="1"/>
  <c r="L144" i="1"/>
  <c r="L435" i="1"/>
  <c r="L38" i="1"/>
  <c r="AB38" i="1" s="1"/>
  <c r="L86" i="1"/>
  <c r="L584" i="1"/>
  <c r="L1251" i="1"/>
  <c r="BD1251" i="1" s="1"/>
  <c r="AZ1251" i="1" s="1"/>
  <c r="L1030" i="1"/>
  <c r="L1268" i="1"/>
  <c r="BD1268" i="1" s="1"/>
  <c r="AZ1268" i="1" s="1"/>
  <c r="L40" i="1"/>
  <c r="BD40" i="1" s="1"/>
  <c r="AZ40" i="1" s="1"/>
  <c r="L1066" i="1"/>
  <c r="BD1066" i="1" s="1"/>
  <c r="AZ1066" i="1" s="1"/>
  <c r="L1237" i="1"/>
  <c r="BD1237" i="1" s="1"/>
  <c r="AZ1237" i="1" s="1"/>
  <c r="L515" i="1"/>
  <c r="L1273" i="1"/>
  <c r="BD1273" i="1" s="1"/>
  <c r="AZ1273" i="1" s="1"/>
  <c r="L1108" i="1"/>
  <c r="L1135" i="1"/>
  <c r="V1135" i="1" s="1"/>
  <c r="L131" i="1"/>
  <c r="N131" i="1" s="1"/>
  <c r="L1180" i="1"/>
  <c r="M1180" i="1" s="1"/>
  <c r="L1244" i="1"/>
  <c r="L955" i="1"/>
  <c r="M955" i="1" s="1"/>
  <c r="L1300" i="1"/>
  <c r="BD1300" i="1" s="1"/>
  <c r="AZ1300" i="1" s="1"/>
  <c r="L1096" i="1"/>
  <c r="M1096" i="1" s="1"/>
  <c r="L796" i="1"/>
  <c r="M796" i="1" s="1"/>
  <c r="L1152" i="1"/>
  <c r="BE1152" i="1" s="1"/>
  <c r="AA1152" i="1" s="1"/>
  <c r="L717" i="1"/>
  <c r="L926" i="1"/>
  <c r="L642" i="1"/>
  <c r="BD642" i="1" s="1"/>
  <c r="AZ642" i="1" s="1"/>
  <c r="L108" i="1"/>
  <c r="BD108" i="1" s="1"/>
  <c r="AZ108" i="1" s="1"/>
  <c r="L427" i="1"/>
  <c r="BD427" i="1" s="1"/>
  <c r="AZ427" i="1" s="1"/>
  <c r="L367" i="1"/>
  <c r="BD367" i="1" s="1"/>
  <c r="AZ367" i="1" s="1"/>
  <c r="L243" i="1"/>
  <c r="BD243" i="1" s="1"/>
  <c r="AZ243" i="1" s="1"/>
  <c r="L846" i="1"/>
  <c r="BE846" i="1" s="1"/>
  <c r="AA846" i="1" s="1"/>
  <c r="L476" i="1"/>
  <c r="L568" i="1"/>
  <c r="BE568" i="1" s="1"/>
  <c r="AA568" i="1" s="1"/>
  <c r="L183" i="1"/>
  <c r="N183" i="1" s="1"/>
  <c r="L780" i="1"/>
  <c r="AB780" i="1" s="1"/>
  <c r="L95" i="1"/>
  <c r="M95" i="1" s="1"/>
  <c r="L1074" i="1"/>
  <c r="BE1074" i="1" s="1"/>
  <c r="AA1074" i="1" s="1"/>
  <c r="L514" i="1"/>
  <c r="BE514" i="1" s="1"/>
  <c r="AA514" i="1" s="1"/>
  <c r="L310" i="1"/>
  <c r="M310" i="1" s="1"/>
  <c r="L576" i="1"/>
  <c r="U576" i="1" s="1"/>
  <c r="L283" i="1"/>
  <c r="P283" i="1" s="1"/>
  <c r="L327" i="1"/>
  <c r="P327" i="1" s="1"/>
  <c r="L922" i="1"/>
  <c r="L35" i="1"/>
  <c r="BD35" i="1" s="1"/>
  <c r="AZ35" i="1" s="1"/>
  <c r="L871" i="1"/>
  <c r="L1085" i="1"/>
  <c r="BD1085" i="1" s="1"/>
  <c r="AZ1085" i="1" s="1"/>
  <c r="L318" i="1"/>
  <c r="AB318" i="1" s="1"/>
  <c r="L1076" i="1"/>
  <c r="AB1076" i="1" s="1"/>
  <c r="L696" i="1"/>
  <c r="AB696" i="1" s="1"/>
  <c r="L1124" i="1"/>
  <c r="L1158" i="1"/>
  <c r="BE1158" i="1" s="1"/>
  <c r="AA1158" i="1" s="1"/>
  <c r="L1028" i="1"/>
  <c r="L967" i="1"/>
  <c r="BE967" i="1" s="1"/>
  <c r="AA967" i="1" s="1"/>
  <c r="L1089" i="1"/>
  <c r="L943" i="1"/>
  <c r="BE943" i="1" s="1"/>
  <c r="AA943" i="1" s="1"/>
  <c r="L1292" i="1"/>
  <c r="L399" i="1"/>
  <c r="L223" i="1"/>
  <c r="BE223" i="1" s="1"/>
  <c r="L489" i="1"/>
  <c r="BE489" i="1" s="1"/>
  <c r="AA489" i="1" s="1"/>
  <c r="L1014" i="1"/>
  <c r="BE1014" i="1" s="1"/>
  <c r="AA1014" i="1" s="1"/>
  <c r="L1188" i="1"/>
  <c r="BD1188" i="1" s="1"/>
  <c r="AZ1188" i="1" s="1"/>
  <c r="L978" i="1"/>
  <c r="L65" i="1"/>
  <c r="M65" i="1" s="1"/>
  <c r="L416" i="1"/>
  <c r="L338" i="1"/>
  <c r="L1131" i="1"/>
  <c r="BD1131" i="1" s="1"/>
  <c r="AZ1131" i="1" s="1"/>
  <c r="L1034" i="1"/>
  <c r="BD1034" i="1" s="1"/>
  <c r="AZ1034" i="1" s="1"/>
  <c r="L970" i="1"/>
  <c r="BD970" i="1" s="1"/>
  <c r="AZ970" i="1" s="1"/>
  <c r="L252" i="1"/>
  <c r="BD252" i="1" s="1"/>
  <c r="AZ252" i="1" s="1"/>
  <c r="L896" i="1"/>
  <c r="BD896" i="1" s="1"/>
  <c r="AZ896" i="1" s="1"/>
  <c r="L418" i="1"/>
  <c r="BD418" i="1" s="1"/>
  <c r="AZ418" i="1" s="1"/>
  <c r="L147" i="1"/>
  <c r="L337" i="1"/>
  <c r="L1200" i="1"/>
  <c r="L89" i="1"/>
  <c r="AB89" i="1" s="1"/>
  <c r="L710" i="1"/>
  <c r="BE710" i="1" s="1"/>
  <c r="AA710" i="1" s="1"/>
  <c r="L1100" i="1"/>
  <c r="L1082" i="1"/>
  <c r="M1082" i="1" s="1"/>
  <c r="L1163" i="1"/>
  <c r="AB1163" i="1" s="1"/>
  <c r="L503" i="1"/>
  <c r="BD503" i="1" s="1"/>
  <c r="AZ503" i="1" s="1"/>
  <c r="L42" i="1"/>
  <c r="BA42" i="1" s="1"/>
  <c r="L1301" i="1"/>
  <c r="BE1301" i="1" s="1"/>
  <c r="AA1301" i="1" s="1"/>
  <c r="L821" i="1"/>
  <c r="N821" i="1" s="1"/>
  <c r="L854" i="1"/>
  <c r="BD854" i="1" s="1"/>
  <c r="AZ854" i="1" s="1"/>
  <c r="L474" i="1"/>
  <c r="L62" i="1"/>
  <c r="BD62" i="1" s="1"/>
  <c r="AZ62" i="1" s="1"/>
  <c r="L1044" i="1"/>
  <c r="BD1044" i="1" s="1"/>
  <c r="AZ1044" i="1" s="1"/>
  <c r="L190" i="1"/>
  <c r="BD190" i="1" s="1"/>
  <c r="AZ190" i="1" s="1"/>
  <c r="L1285" i="1"/>
  <c r="BD1285" i="1" s="1"/>
  <c r="AZ1285" i="1" s="1"/>
  <c r="L659" i="1"/>
  <c r="U659" i="1" s="1"/>
  <c r="L485" i="1"/>
  <c r="BD485" i="1" s="1"/>
  <c r="AZ485" i="1" s="1"/>
  <c r="L82" i="1"/>
  <c r="L1201" i="1"/>
  <c r="M1201" i="1" s="1"/>
  <c r="L1231" i="1"/>
  <c r="L262" i="1"/>
  <c r="BE262" i="1" s="1"/>
  <c r="AA262" i="1" s="1"/>
  <c r="L1189" i="1"/>
  <c r="BE1189" i="1" s="1"/>
  <c r="AA1189" i="1" s="1"/>
  <c r="L852" i="1"/>
  <c r="BE852" i="1" s="1"/>
  <c r="AA852" i="1" s="1"/>
  <c r="L989" i="1"/>
  <c r="BE989" i="1" s="1"/>
  <c r="AA989" i="1" s="1"/>
  <c r="L1306" i="1"/>
  <c r="AB1306" i="1" s="1"/>
  <c r="L1029" i="1"/>
  <c r="L869" i="1"/>
  <c r="P869" i="1" s="1"/>
  <c r="L1225" i="1"/>
  <c r="L738" i="1"/>
  <c r="BE738" i="1" s="1"/>
  <c r="AA738" i="1" s="1"/>
  <c r="L1295" i="1"/>
  <c r="BD1295" i="1" s="1"/>
  <c r="AZ1295" i="1" s="1"/>
  <c r="L1023" i="1"/>
  <c r="L1137" i="1"/>
  <c r="BE1137" i="1" s="1"/>
  <c r="AA1137" i="1" s="1"/>
  <c r="L1277" i="1"/>
  <c r="BD1277" i="1" s="1"/>
  <c r="AZ1277" i="1" s="1"/>
  <c r="L422" i="1"/>
  <c r="L767" i="1"/>
  <c r="L965" i="1"/>
  <c r="L785" i="1"/>
  <c r="BD785" i="1" s="1"/>
  <c r="AZ785" i="1" s="1"/>
  <c r="L313" i="1"/>
  <c r="M313" i="1" s="1"/>
  <c r="L1194" i="1"/>
  <c r="M1194" i="1" s="1"/>
  <c r="L115" i="1"/>
  <c r="L880" i="1"/>
  <c r="M880" i="1" s="1"/>
  <c r="L961" i="1"/>
  <c r="L355" i="1"/>
  <c r="L197" i="1"/>
  <c r="BE197" i="1" s="1"/>
  <c r="AA197" i="1" s="1"/>
  <c r="L25" i="1"/>
  <c r="N25" i="1" s="1"/>
  <c r="L236" i="1"/>
  <c r="M236" i="1" s="1"/>
  <c r="L789" i="1"/>
  <c r="BE789" i="1" s="1"/>
  <c r="AA789" i="1" s="1"/>
  <c r="L579" i="1"/>
  <c r="M579" i="1" s="1"/>
  <c r="L757" i="1"/>
  <c r="BD757" i="1" s="1"/>
  <c r="AZ757" i="1" s="1"/>
  <c r="L908" i="1"/>
  <c r="BD908" i="1" s="1"/>
  <c r="AZ908" i="1" s="1"/>
  <c r="L632" i="1"/>
  <c r="L284" i="1"/>
  <c r="BD284" i="1" s="1"/>
  <c r="AZ284" i="1" s="1"/>
  <c r="L389" i="1"/>
  <c r="L340" i="1"/>
  <c r="BD340" i="1" s="1"/>
  <c r="AZ340" i="1" s="1"/>
  <c r="L853" i="1"/>
  <c r="BD853" i="1" s="1"/>
  <c r="AZ853" i="1" s="1"/>
  <c r="L239" i="1"/>
  <c r="L541" i="1"/>
  <c r="L53" i="1"/>
  <c r="M53" i="1" s="1"/>
  <c r="L624" i="1"/>
  <c r="L1184" i="1"/>
  <c r="L1234" i="1"/>
  <c r="L582" i="1"/>
  <c r="P582" i="1" s="1"/>
  <c r="L625" i="1"/>
  <c r="AB625" i="1" s="1"/>
  <c r="L980" i="1"/>
  <c r="AB980" i="1" s="1"/>
  <c r="L1067" i="1"/>
  <c r="AB1067" i="1" s="1"/>
  <c r="L1078" i="1"/>
  <c r="BD1078" i="1" s="1"/>
  <c r="AZ1078" i="1" s="1"/>
  <c r="L977" i="1"/>
  <c r="M977" i="1" s="1"/>
  <c r="L801" i="1"/>
  <c r="L1073" i="1"/>
  <c r="L1269" i="1"/>
  <c r="L1242" i="1"/>
  <c r="BE1242" i="1" s="1"/>
  <c r="AA1242" i="1" s="1"/>
  <c r="L759" i="1"/>
  <c r="BE759" i="1" s="1"/>
  <c r="AA759" i="1" s="1"/>
  <c r="L1312" i="1"/>
  <c r="BD1312" i="1" s="1"/>
  <c r="AZ1312" i="1" s="1"/>
  <c r="L1230" i="1"/>
  <c r="BE1230" i="1" s="1"/>
  <c r="AA1230" i="1" s="1"/>
  <c r="L1213" i="1"/>
  <c r="BD1213" i="1" s="1"/>
  <c r="AZ1213" i="1" s="1"/>
  <c r="L554" i="1"/>
  <c r="L819" i="1"/>
  <c r="L861" i="1"/>
  <c r="L288" i="1"/>
  <c r="BE288" i="1" s="1"/>
  <c r="AA288" i="1" s="1"/>
  <c r="L1246" i="1"/>
  <c r="L303" i="1"/>
  <c r="L488" i="1"/>
  <c r="BE488" i="1" s="1"/>
  <c r="AA488" i="1" s="1"/>
  <c r="L952" i="1"/>
  <c r="N952" i="1" s="1"/>
  <c r="L909" i="1"/>
  <c r="AB909" i="1" s="1"/>
  <c r="L1218" i="1"/>
  <c r="M1218" i="1" s="1"/>
  <c r="L79" i="1"/>
  <c r="BE79" i="1" s="1"/>
  <c r="AA79" i="1" s="1"/>
  <c r="L1207" i="1"/>
  <c r="R1207" i="1" s="1"/>
  <c r="L730" i="1"/>
  <c r="M730" i="1" s="1"/>
  <c r="L56" i="1"/>
  <c r="BD56" i="1" s="1"/>
  <c r="AZ56" i="1" s="1"/>
  <c r="L1247" i="1"/>
  <c r="L63" i="1"/>
  <c r="BD63" i="1" s="1"/>
  <c r="AZ63" i="1" s="1"/>
  <c r="L887" i="1"/>
  <c r="BE887" i="1" s="1"/>
  <c r="AA887" i="1" s="1"/>
  <c r="L1296" i="1"/>
  <c r="BD1296" i="1" s="1"/>
  <c r="AZ1296" i="1" s="1"/>
  <c r="L840" i="1"/>
  <c r="BD840" i="1" s="1"/>
  <c r="AZ840" i="1" s="1"/>
  <c r="L272" i="1"/>
  <c r="BD272" i="1" s="1"/>
  <c r="AZ272" i="1" s="1"/>
  <c r="L128" i="1"/>
  <c r="BD128" i="1" s="1"/>
  <c r="AZ128" i="1" s="1"/>
  <c r="L793" i="1"/>
  <c r="L443" i="1"/>
  <c r="BE443" i="1" s="1"/>
  <c r="AA443" i="1" s="1"/>
  <c r="L111" i="1"/>
  <c r="L1288" i="1"/>
  <c r="L838" i="1"/>
  <c r="M838" i="1" s="1"/>
  <c r="L1150" i="1"/>
  <c r="BE1150" i="1" s="1"/>
  <c r="AA1150" i="1" s="1"/>
  <c r="L1154" i="1"/>
  <c r="N1154" i="1" s="1"/>
  <c r="L1159" i="1"/>
  <c r="N1159" i="1" s="1"/>
  <c r="L118" i="1"/>
  <c r="N118" i="1" s="1"/>
  <c r="L130" i="1"/>
  <c r="M130" i="1" s="1"/>
  <c r="L823" i="1"/>
  <c r="M823" i="1" s="1"/>
  <c r="L92" i="1"/>
  <c r="AB92" i="1" s="1"/>
  <c r="L769" i="1"/>
  <c r="N769" i="1" s="1"/>
  <c r="L60" i="1"/>
  <c r="N60" i="1" s="1"/>
  <c r="L863" i="1"/>
  <c r="L1143" i="1"/>
  <c r="L1164" i="1"/>
  <c r="BD1164" i="1" s="1"/>
  <c r="AZ1164" i="1" s="1"/>
  <c r="L343" i="1"/>
  <c r="BE343" i="1" s="1"/>
  <c r="AA343" i="1" s="1"/>
  <c r="L1053" i="1"/>
  <c r="L755" i="1"/>
  <c r="L1279" i="1"/>
  <c r="L742" i="1"/>
  <c r="L105" i="1"/>
  <c r="M105" i="1" s="1"/>
  <c r="L981" i="1"/>
  <c r="BE981" i="1" s="1"/>
  <c r="AA981" i="1" s="1"/>
  <c r="L979" i="1"/>
  <c r="BE979" i="1" s="1"/>
  <c r="AA979" i="1" s="1"/>
  <c r="L910" i="1"/>
  <c r="BE910" i="1" s="1"/>
  <c r="AA910" i="1" s="1"/>
  <c r="L1050" i="1"/>
  <c r="L1212" i="1"/>
  <c r="L671" i="1"/>
  <c r="BE671" i="1" s="1"/>
  <c r="AA671" i="1" s="1"/>
  <c r="L1046" i="1"/>
  <c r="L799" i="1"/>
  <c r="M799" i="1" s="1"/>
  <c r="L114" i="1"/>
  <c r="L884" i="1"/>
  <c r="S884" i="1" s="1"/>
  <c r="L822" i="1"/>
  <c r="BD822" i="1" s="1"/>
  <c r="AZ822" i="1" s="1"/>
  <c r="L127" i="1"/>
  <c r="L1088" i="1"/>
  <c r="BD1088" i="1" s="1"/>
  <c r="AZ1088" i="1" s="1"/>
  <c r="L1228" i="1"/>
  <c r="L1101" i="1"/>
  <c r="L882" i="1"/>
  <c r="AB882" i="1" s="1"/>
  <c r="L1272" i="1"/>
  <c r="BD1272" i="1" s="1"/>
  <c r="AZ1272" i="1" s="1"/>
  <c r="L360" i="1"/>
  <c r="L1125" i="1"/>
  <c r="L1241" i="1"/>
  <c r="L77" i="1"/>
  <c r="BE77" i="1" s="1"/>
  <c r="AA77" i="1" s="1"/>
  <c r="L807" i="1"/>
  <c r="L1187" i="1"/>
  <c r="M1187" i="1" s="1"/>
  <c r="L116" i="1"/>
  <c r="M116" i="1" s="1"/>
  <c r="L929" i="1"/>
  <c r="BE929" i="1" s="1"/>
  <c r="AA929" i="1" s="1"/>
  <c r="L1303" i="1"/>
  <c r="BE1303" i="1" s="1"/>
  <c r="AA1303" i="1" s="1"/>
  <c r="L795" i="1"/>
  <c r="N795" i="1" s="1"/>
  <c r="L990" i="1"/>
  <c r="M990" i="1" s="1"/>
  <c r="L74" i="1"/>
  <c r="M74" i="1" s="1"/>
  <c r="L1146" i="1"/>
  <c r="L1299" i="1"/>
  <c r="BD1299" i="1" s="1"/>
  <c r="AZ1299" i="1" s="1"/>
  <c r="L1235" i="1"/>
  <c r="BD1235" i="1" s="1"/>
  <c r="AZ1235" i="1" s="1"/>
  <c r="L132" i="1"/>
  <c r="BD132" i="1" s="1"/>
  <c r="AZ132" i="1" s="1"/>
  <c r="L1262" i="1"/>
  <c r="L1208" i="1"/>
  <c r="L1114" i="1"/>
  <c r="L1222" i="1"/>
  <c r="L1260" i="1"/>
  <c r="BD1260" i="1" s="1"/>
  <c r="AZ1260" i="1" s="1"/>
  <c r="L1015" i="1"/>
  <c r="L425" i="1"/>
  <c r="BD425" i="1" s="1"/>
  <c r="AZ425" i="1" s="1"/>
  <c r="L1191" i="1"/>
  <c r="BD1191" i="1" s="1"/>
  <c r="AZ1191" i="1" s="1"/>
  <c r="L824" i="1"/>
  <c r="BE824" i="1" s="1"/>
  <c r="AA824" i="1" s="1"/>
  <c r="L1176" i="1"/>
  <c r="BE1176" i="1" s="1"/>
  <c r="AA1176" i="1" s="1"/>
  <c r="L781" i="1"/>
  <c r="L491" i="1"/>
  <c r="BA491" i="1" s="1"/>
  <c r="L657" i="1"/>
  <c r="BE657" i="1" s="1"/>
  <c r="AA657" i="1" s="1"/>
  <c r="L1294" i="1"/>
  <c r="BD1294" i="1" s="1"/>
  <c r="AZ1294" i="1" s="1"/>
  <c r="L1305" i="1"/>
  <c r="BE1305" i="1" s="1"/>
  <c r="AA1305" i="1" s="1"/>
  <c r="L1043" i="1"/>
  <c r="BE1043" i="1" s="1"/>
  <c r="AA1043" i="1" s="1"/>
  <c r="L558" i="1"/>
  <c r="M558" i="1" s="1"/>
  <c r="L145" i="1"/>
  <c r="N145" i="1" s="1"/>
  <c r="L903" i="1"/>
  <c r="BD903" i="1" s="1"/>
  <c r="AZ903" i="1" s="1"/>
  <c r="L1171" i="1"/>
  <c r="L1169" i="1"/>
  <c r="BD1169" i="1" s="1"/>
  <c r="AZ1169" i="1" s="1"/>
  <c r="L112" i="1"/>
  <c r="L924" i="1"/>
  <c r="BD924" i="1" s="1"/>
  <c r="AZ924" i="1" s="1"/>
  <c r="L94" i="1"/>
  <c r="BD94" i="1" s="1"/>
  <c r="AZ94" i="1" s="1"/>
  <c r="L1291" i="1"/>
  <c r="BD1291" i="1" s="1"/>
  <c r="AZ1291" i="1" s="1"/>
  <c r="L1311" i="1"/>
  <c r="M1311" i="1" s="1"/>
  <c r="L208" i="1"/>
  <c r="M208" i="1" s="1"/>
  <c r="L1203" i="1"/>
  <c r="BD1203" i="1" s="1"/>
  <c r="AZ1203" i="1" s="1"/>
  <c r="L1167" i="1"/>
  <c r="M1167" i="1" s="1"/>
  <c r="L85" i="1"/>
  <c r="BE85" i="1" s="1"/>
  <c r="AA85" i="1" s="1"/>
  <c r="L892" i="1"/>
  <c r="BE892" i="1" s="1"/>
  <c r="AA892" i="1" s="1"/>
  <c r="L1041" i="1"/>
  <c r="BE1041" i="1" s="1"/>
  <c r="AA1041" i="1" s="1"/>
  <c r="L453" i="1"/>
  <c r="BE453" i="1" s="1"/>
  <c r="AA453" i="1" s="1"/>
  <c r="L478" i="1"/>
  <c r="BD478" i="1" s="1"/>
  <c r="AZ478" i="1" s="1"/>
  <c r="L607" i="1"/>
  <c r="AB607" i="1" s="1"/>
  <c r="L525" i="1"/>
  <c r="L1281" i="1"/>
  <c r="BE1281" i="1" s="1"/>
  <c r="AA1281" i="1" s="1"/>
  <c r="L1122" i="1"/>
  <c r="AB1122" i="1" s="1"/>
  <c r="L136" i="1"/>
  <c r="L434" i="1"/>
  <c r="L1004" i="1"/>
  <c r="L1168" i="1"/>
  <c r="P1168" i="1" s="1"/>
  <c r="L750" i="1"/>
  <c r="S750" i="1" s="1"/>
  <c r="L140" i="1"/>
  <c r="BD140" i="1" s="1"/>
  <c r="AZ140" i="1" s="1"/>
  <c r="L832" i="1"/>
  <c r="L1243" i="1"/>
  <c r="BD1243" i="1" s="1"/>
  <c r="AZ1243" i="1" s="1"/>
  <c r="L542" i="1"/>
  <c r="M542" i="1" s="1"/>
  <c r="L996" i="1"/>
  <c r="L569" i="1"/>
  <c r="L1036" i="1"/>
  <c r="BE1036" i="1" s="1"/>
  <c r="AA1036" i="1" s="1"/>
  <c r="L718" i="1"/>
  <c r="M718" i="1" s="1"/>
  <c r="L649" i="1"/>
  <c r="BE649" i="1" s="1"/>
  <c r="AA649" i="1" s="1"/>
  <c r="L143" i="1"/>
  <c r="L729" i="1"/>
  <c r="M729" i="1" s="1"/>
  <c r="L289" i="1"/>
  <c r="X289" i="1" s="1"/>
  <c r="L865" i="1"/>
  <c r="N865" i="1" s="1"/>
  <c r="L1233" i="1"/>
  <c r="BD1233" i="1" s="1"/>
  <c r="AZ1233" i="1" s="1"/>
  <c r="L1290" i="1"/>
  <c r="L1258" i="1"/>
  <c r="L1048" i="1"/>
  <c r="L1001" i="1"/>
  <c r="BD1001" i="1" s="1"/>
  <c r="AZ1001" i="1" s="1"/>
  <c r="L71" i="1"/>
  <c r="L798" i="1"/>
  <c r="BD798" i="1" s="1"/>
  <c r="AZ798" i="1" s="1"/>
  <c r="L69" i="1"/>
  <c r="L1229" i="1"/>
  <c r="BD1229" i="1" s="1"/>
  <c r="AZ1229" i="1" s="1"/>
  <c r="L953" i="1"/>
  <c r="BD953" i="1" s="1"/>
  <c r="AZ953" i="1" s="1"/>
  <c r="L124" i="1"/>
  <c r="BD124" i="1" s="1"/>
  <c r="AZ124" i="1" s="1"/>
  <c r="L1205" i="1"/>
  <c r="L825" i="1"/>
  <c r="BE825" i="1" s="1"/>
  <c r="AA825" i="1" s="1"/>
  <c r="L1310" i="1"/>
  <c r="N1310" i="1" s="1"/>
  <c r="L129" i="1"/>
  <c r="L1266" i="1"/>
  <c r="BE1266" i="1" s="1"/>
  <c r="AA1266" i="1" s="1"/>
  <c r="L450" i="1"/>
  <c r="BE450" i="1" s="1"/>
  <c r="AA450" i="1" s="1"/>
  <c r="L481" i="1"/>
  <c r="L442" i="1"/>
  <c r="M442" i="1" s="1"/>
  <c r="L1006" i="1"/>
  <c r="BE1006" i="1" s="1"/>
  <c r="AA1006" i="1" s="1"/>
  <c r="L567" i="1"/>
  <c r="BE567" i="1" s="1"/>
  <c r="AA567" i="1" s="1"/>
  <c r="L1183" i="1"/>
  <c r="L764" i="1"/>
  <c r="L913" i="1"/>
  <c r="BE913" i="1" s="1"/>
  <c r="AA913" i="1" s="1"/>
  <c r="L1259" i="1"/>
  <c r="L294" i="1"/>
  <c r="BD294" i="1" s="1"/>
  <c r="AZ294" i="1" s="1"/>
  <c r="L1009" i="1"/>
  <c r="BD1009" i="1" s="1"/>
  <c r="AZ1009" i="1" s="1"/>
  <c r="L708" i="1"/>
  <c r="BD708" i="1" s="1"/>
  <c r="AZ708" i="1" s="1"/>
  <c r="L873" i="1"/>
  <c r="BD873" i="1" s="1"/>
  <c r="AZ873" i="1" s="1"/>
  <c r="L134" i="1"/>
  <c r="M134" i="1" s="1"/>
  <c r="L858" i="1"/>
  <c r="BD858" i="1" s="1"/>
  <c r="AZ858" i="1" s="1"/>
  <c r="L1263" i="1"/>
  <c r="L701" i="1"/>
  <c r="M701" i="1" s="1"/>
  <c r="L227" i="1"/>
  <c r="BE227" i="1" s="1"/>
  <c r="AA227" i="1" s="1"/>
  <c r="L348" i="1"/>
  <c r="BE348" i="1" s="1"/>
  <c r="AA348" i="1" s="1"/>
  <c r="L606" i="1"/>
  <c r="L70" i="1"/>
  <c r="L653" i="1"/>
  <c r="BD653" i="1" s="1"/>
  <c r="AZ653" i="1" s="1"/>
  <c r="L973" i="1"/>
  <c r="M973" i="1" s="1"/>
  <c r="L472" i="1"/>
  <c r="M472" i="1" s="1"/>
  <c r="L1204" i="1"/>
  <c r="L677" i="1"/>
  <c r="L87" i="1"/>
  <c r="BD87" i="1" s="1"/>
  <c r="AZ87" i="1" s="1"/>
  <c r="L494" i="1"/>
  <c r="N494" i="1" s="1"/>
  <c r="L1264" i="1"/>
  <c r="L596" i="1"/>
  <c r="L1160" i="1"/>
  <c r="AB1160" i="1" s="1"/>
  <c r="L521" i="1"/>
  <c r="L297" i="1"/>
  <c r="BE297" i="1" s="1"/>
  <c r="AA297" i="1" s="1"/>
  <c r="L611" i="1"/>
  <c r="L255" i="1"/>
  <c r="AB255" i="1" s="1"/>
  <c r="L809" i="1"/>
  <c r="M809" i="1" s="1"/>
  <c r="L563" i="1"/>
  <c r="L362" i="1"/>
  <c r="P362" i="1" s="1"/>
  <c r="L1104" i="1"/>
  <c r="T1104" i="1" s="1"/>
  <c r="L325" i="1"/>
  <c r="N325" i="1" s="1"/>
  <c r="L693" i="1"/>
  <c r="L307" i="1"/>
  <c r="BE307" i="1" s="1"/>
  <c r="AA307" i="1" s="1"/>
  <c r="L408" i="1"/>
  <c r="M408" i="1" s="1"/>
  <c r="L204" i="1"/>
  <c r="N204" i="1" s="1"/>
  <c r="L1115" i="1"/>
  <c r="BE1115" i="1" s="1"/>
  <c r="AA1115" i="1" s="1"/>
  <c r="L368" i="1"/>
  <c r="BD368" i="1" s="1"/>
  <c r="AZ368" i="1" s="1"/>
  <c r="L543" i="1"/>
  <c r="BE543" i="1" s="1"/>
  <c r="AA543" i="1" s="1"/>
  <c r="L1238" i="1"/>
  <c r="L1105" i="1"/>
  <c r="N1105" i="1" s="1"/>
  <c r="L121" i="1"/>
  <c r="BD121" i="1" s="1"/>
  <c r="AZ121" i="1" s="1"/>
  <c r="L1153" i="1"/>
  <c r="BD1153" i="1" s="1"/>
  <c r="AZ1153" i="1" s="1"/>
  <c r="L61" i="1"/>
  <c r="L1129" i="1"/>
  <c r="BE1129" i="1" s="1"/>
  <c r="AA1129" i="1" s="1"/>
  <c r="L1126" i="1"/>
  <c r="L1069" i="1"/>
  <c r="M1069" i="1" s="1"/>
  <c r="L341" i="1"/>
  <c r="L1042" i="1"/>
  <c r="AB1042" i="1" s="1"/>
  <c r="L893" i="1"/>
  <c r="AB893" i="1" s="1"/>
  <c r="L808" i="1"/>
  <c r="L1013" i="1"/>
  <c r="L619" i="1"/>
  <c r="AB619" i="1" s="1"/>
  <c r="L957" i="1"/>
  <c r="BE957" i="1" s="1"/>
  <c r="AA957" i="1" s="1"/>
  <c r="L1227" i="1"/>
  <c r="BD1227" i="1" s="1"/>
  <c r="AZ1227" i="1" s="1"/>
  <c r="L1307" i="1"/>
  <c r="L1253" i="1"/>
  <c r="L1083" i="1"/>
  <c r="L351" i="1"/>
  <c r="AB351" i="1" s="1"/>
  <c r="L734" i="1"/>
  <c r="L290" i="1"/>
  <c r="L1302" i="1"/>
  <c r="L1081" i="1"/>
  <c r="L1072" i="1"/>
  <c r="L815" i="1"/>
  <c r="L715" i="1"/>
  <c r="L720" i="1"/>
  <c r="P720" i="1" s="1"/>
  <c r="L885" i="1"/>
  <c r="L230" i="1"/>
  <c r="BE230" i="1" s="1"/>
  <c r="AA230" i="1" s="1"/>
  <c r="L662" i="1"/>
  <c r="AB662" i="1" s="1"/>
  <c r="L123" i="1"/>
  <c r="M123" i="1" s="1"/>
  <c r="L664" i="1"/>
  <c r="X664" i="1" s="1"/>
  <c r="L654" i="1"/>
  <c r="L956" i="1"/>
  <c r="BE956" i="1" s="1"/>
  <c r="AA956" i="1" s="1"/>
  <c r="L969" i="1"/>
  <c r="BD969" i="1" s="1"/>
  <c r="AZ969" i="1" s="1"/>
  <c r="L431" i="1"/>
  <c r="M431" i="1" s="1"/>
  <c r="L762" i="1"/>
  <c r="L34" i="1"/>
  <c r="L1086" i="1"/>
  <c r="BD1086" i="1" s="1"/>
  <c r="AZ1086" i="1" s="1"/>
  <c r="L811" i="1"/>
  <c r="S811" i="1" s="1"/>
  <c r="L1245" i="1"/>
  <c r="BD1245" i="1" s="1"/>
  <c r="AZ1245" i="1" s="1"/>
  <c r="L400" i="1"/>
  <c r="BD400" i="1" s="1"/>
  <c r="AZ400" i="1" s="1"/>
  <c r="L773" i="1"/>
  <c r="L439" i="1"/>
  <c r="L81" i="1"/>
  <c r="L321" i="1"/>
  <c r="BE321" i="1" s="1"/>
  <c r="AA321" i="1" s="1"/>
  <c r="L73" i="1"/>
  <c r="L1095" i="1"/>
  <c r="M1095" i="1" s="1"/>
  <c r="L1003" i="1"/>
  <c r="L496" i="1"/>
  <c r="M496" i="1" s="1"/>
  <c r="L995" i="1"/>
  <c r="W995" i="1" s="1"/>
  <c r="L309" i="1"/>
  <c r="M309" i="1" s="1"/>
  <c r="L1174" i="1"/>
  <c r="L753" i="1"/>
  <c r="N753" i="1" s="1"/>
  <c r="L620" i="1"/>
  <c r="M620" i="1" s="1"/>
  <c r="L552" i="1"/>
  <c r="M552" i="1" s="1"/>
  <c r="L1052" i="1"/>
  <c r="L1250" i="1"/>
  <c r="L1010" i="1"/>
  <c r="BD1010" i="1" s="1"/>
  <c r="AZ1010" i="1" s="1"/>
  <c r="L1133" i="1"/>
  <c r="BD1133" i="1" s="1"/>
  <c r="AZ1133" i="1" s="1"/>
  <c r="L75" i="1"/>
  <c r="BD75" i="1" s="1"/>
  <c r="AZ75" i="1" s="1"/>
  <c r="L1061" i="1"/>
  <c r="BD1061" i="1" s="1"/>
  <c r="AZ1061" i="1" s="1"/>
  <c r="L772" i="1"/>
  <c r="BD772" i="1" s="1"/>
  <c r="AZ772" i="1" s="1"/>
  <c r="L694" i="1"/>
  <c r="L78" i="1"/>
  <c r="L1270" i="1"/>
  <c r="L1145" i="1"/>
  <c r="BE1145" i="1" s="1"/>
  <c r="AA1145" i="1" s="1"/>
  <c r="L1221" i="1"/>
  <c r="L1051" i="1"/>
  <c r="BE1051" i="1" s="1"/>
  <c r="AA1051" i="1" s="1"/>
  <c r="L1198" i="1"/>
  <c r="BE1198" i="1" s="1"/>
  <c r="AA1198" i="1" s="1"/>
  <c r="L1261" i="1"/>
  <c r="BE1261" i="1" s="1"/>
  <c r="AA1261" i="1" s="1"/>
  <c r="L966" i="1"/>
  <c r="BE966" i="1" s="1"/>
  <c r="AA966" i="1" s="1"/>
  <c r="L1210" i="1"/>
  <c r="M1210" i="1" s="1"/>
  <c r="L1267" i="1"/>
  <c r="M1267" i="1" s="1"/>
  <c r="L938" i="1"/>
  <c r="BE938" i="1" s="1"/>
  <c r="AA938" i="1" s="1"/>
  <c r="L96" i="1"/>
  <c r="BE96" i="1" s="1"/>
  <c r="AA96" i="1" s="1"/>
  <c r="L1120" i="1"/>
  <c r="BD1120" i="1" s="1"/>
  <c r="AZ1120" i="1" s="1"/>
  <c r="L921" i="1"/>
  <c r="L1058" i="1"/>
  <c r="L1177" i="1"/>
  <c r="BD1177" i="1" s="1"/>
  <c r="AZ1177" i="1" s="1"/>
  <c r="L1090" i="1"/>
  <c r="BD1090" i="1" s="1"/>
  <c r="AZ1090" i="1" s="1"/>
  <c r="L1002" i="1"/>
  <c r="BD1002" i="1" s="1"/>
  <c r="AZ1002" i="1" s="1"/>
  <c r="L1065" i="1"/>
  <c r="AB1065" i="1" s="1"/>
  <c r="L600" i="1"/>
  <c r="L1274" i="1"/>
  <c r="AB1274" i="1" s="1"/>
  <c r="L1142" i="1"/>
  <c r="L1111" i="1"/>
  <c r="W1111" i="1" s="1"/>
  <c r="L1087" i="1"/>
  <c r="L444" i="1"/>
  <c r="AB444" i="1" s="1"/>
  <c r="L587" i="1"/>
  <c r="N587" i="1" s="1"/>
  <c r="L1148" i="1"/>
  <c r="BE1148" i="1" s="1"/>
  <c r="AA1148" i="1" s="1"/>
  <c r="L639" i="1"/>
  <c r="M639" i="1" s="1"/>
  <c r="L574" i="1"/>
  <c r="AB574" i="1" s="1"/>
  <c r="L1035" i="1"/>
  <c r="BE1035" i="1" s="1"/>
  <c r="AA1035" i="1" s="1"/>
  <c r="L911" i="1"/>
  <c r="L1170" i="1"/>
  <c r="L1179" i="1"/>
  <c r="M1179" i="1" s="1"/>
  <c r="L1232" i="1"/>
  <c r="BD1232" i="1" s="1"/>
  <c r="AZ1232" i="1" s="1"/>
  <c r="L1134" i="1"/>
  <c r="L516" i="1"/>
  <c r="BD516" i="1" s="1"/>
  <c r="AZ516" i="1" s="1"/>
  <c r="L794" i="1"/>
  <c r="L68" i="1"/>
  <c r="L1287" i="1"/>
  <c r="P1287" i="1" s="1"/>
  <c r="L1298" i="1"/>
  <c r="L1055" i="1"/>
  <c r="P1055" i="1" s="1"/>
  <c r="L835" i="1"/>
  <c r="M835" i="1" s="1"/>
  <c r="L1092" i="1"/>
  <c r="L728" i="1"/>
  <c r="L387" i="1"/>
  <c r="BE387" i="1" s="1"/>
  <c r="AA387" i="1" s="1"/>
  <c r="L1113" i="1"/>
  <c r="BE1113" i="1" s="1"/>
  <c r="AA1113" i="1" s="1"/>
  <c r="L1151" i="1"/>
  <c r="BE1151" i="1" s="1"/>
  <c r="AA1151" i="1" s="1"/>
  <c r="L689" i="1"/>
  <c r="M689" i="1" s="1"/>
  <c r="L1236" i="1"/>
  <c r="BE1236" i="1" s="1"/>
  <c r="AA1236" i="1" s="1"/>
  <c r="L347" i="1"/>
  <c r="BD347" i="1" s="1"/>
  <c r="AZ347" i="1" s="1"/>
  <c r="L1255" i="1"/>
  <c r="BE1255" i="1" s="1"/>
  <c r="AA1255" i="1" s="1"/>
  <c r="L972" i="1"/>
  <c r="L876" i="1"/>
  <c r="L916" i="1"/>
  <c r="L1071" i="1"/>
  <c r="BD1071" i="1" s="1"/>
  <c r="AZ1071" i="1" s="1"/>
  <c r="L293" i="1"/>
  <c r="BD293" i="1" s="1"/>
  <c r="AZ293" i="1" s="1"/>
  <c r="L566" i="1"/>
  <c r="BD566" i="1" s="1"/>
  <c r="AZ566" i="1" s="1"/>
  <c r="L992" i="1"/>
  <c r="BD992" i="1" s="1"/>
  <c r="AZ992" i="1" s="1"/>
  <c r="L1094" i="1"/>
  <c r="BD1094" i="1" s="1"/>
  <c r="AZ1094" i="1" s="1"/>
  <c r="L1265" i="1"/>
  <c r="BD1265" i="1" s="1"/>
  <c r="AZ1265" i="1" s="1"/>
  <c r="L440" i="1"/>
  <c r="BD440" i="1" s="1"/>
  <c r="AZ440" i="1" s="1"/>
  <c r="L1252" i="1"/>
  <c r="BD1252" i="1" s="1"/>
  <c r="AZ1252" i="1" s="1"/>
  <c r="L609" i="1"/>
  <c r="L1024" i="1"/>
  <c r="L1186" i="1"/>
  <c r="M1186" i="1" s="1"/>
  <c r="L1099" i="1"/>
  <c r="L712" i="1"/>
  <c r="AB712" i="1" s="1"/>
  <c r="L1224" i="1"/>
  <c r="BE1224" i="1" s="1"/>
  <c r="AA1224" i="1" s="1"/>
  <c r="L23" i="1"/>
  <c r="M23" i="1" s="1"/>
  <c r="L200" i="1"/>
  <c r="L185" i="1"/>
  <c r="L164" i="1"/>
  <c r="L240" i="1"/>
  <c r="BD240" i="1" s="1"/>
  <c r="L934" i="1"/>
  <c r="L168" i="1"/>
  <c r="L784" i="1"/>
  <c r="BE784" i="1" s="1"/>
  <c r="AA784" i="1" s="1"/>
  <c r="L475" i="1"/>
  <c r="BD475" i="1" s="1"/>
  <c r="AZ475" i="1" s="1"/>
  <c r="L421" i="1"/>
  <c r="BD421" i="1" s="1"/>
  <c r="AZ421" i="1" s="1"/>
  <c r="L394" i="1"/>
  <c r="BD394" i="1" s="1"/>
  <c r="AZ394" i="1" s="1"/>
  <c r="L1084" i="1"/>
  <c r="L830" i="1"/>
  <c r="BD830" i="1" s="1"/>
  <c r="AZ830" i="1" s="1"/>
  <c r="L26" i="1"/>
  <c r="BD26" i="1" s="1"/>
  <c r="AZ26" i="1" s="1"/>
  <c r="L391" i="1"/>
  <c r="L149" i="1"/>
  <c r="L1033" i="1"/>
  <c r="N1033" i="1" s="1"/>
  <c r="L278" i="1"/>
  <c r="M278" i="1" s="1"/>
  <c r="L150" i="1"/>
  <c r="M150" i="1" s="1"/>
  <c r="L605" i="1"/>
  <c r="BE605" i="1" s="1"/>
  <c r="AA605" i="1" s="1"/>
  <c r="L364" i="1"/>
  <c r="BE364" i="1" s="1"/>
  <c r="AA364" i="1" s="1"/>
  <c r="L192" i="1"/>
  <c r="U192" i="1" s="1"/>
  <c r="L1016" i="1"/>
  <c r="L104" i="1"/>
  <c r="AB104" i="1" s="1"/>
  <c r="L484" i="1"/>
  <c r="L302" i="1"/>
  <c r="AB302" i="1" s="1"/>
  <c r="L676" i="1"/>
  <c r="BE676" i="1" s="1"/>
  <c r="AA676" i="1" s="1"/>
  <c r="L354" i="1"/>
  <c r="BE354" i="1" s="1"/>
  <c r="AA354" i="1" s="1"/>
  <c r="L509" i="1"/>
  <c r="L464" i="1"/>
  <c r="BD464" i="1" s="1"/>
  <c r="AZ464" i="1" s="1"/>
  <c r="L201" i="1"/>
  <c r="N201" i="1" s="1"/>
  <c r="L8" i="1"/>
  <c r="BD8" i="1" s="1"/>
  <c r="AZ8" i="1" s="1"/>
  <c r="L10" i="1"/>
  <c r="BD10" i="1" s="1"/>
  <c r="AZ10" i="1" s="1"/>
  <c r="L93" i="1"/>
  <c r="L47" i="1"/>
  <c r="M47" i="1" s="1"/>
  <c r="L392" i="1"/>
  <c r="M392" i="1" s="1"/>
  <c r="L4" i="1"/>
  <c r="P4" i="1" s="1"/>
  <c r="L193" i="1"/>
  <c r="M193" i="1" s="1"/>
  <c r="L235" i="1"/>
  <c r="M235" i="1" s="1"/>
  <c r="L602" i="1"/>
  <c r="BE602" i="1" s="1"/>
  <c r="AA602" i="1" s="1"/>
  <c r="L553" i="1"/>
  <c r="BE553" i="1" s="1"/>
  <c r="AA553" i="1" s="1"/>
  <c r="L233" i="1"/>
  <c r="L741" i="1"/>
  <c r="L668" i="1"/>
  <c r="L629" i="1"/>
  <c r="BE629" i="1" s="1"/>
  <c r="AA629" i="1" s="1"/>
  <c r="L365" i="1"/>
  <c r="L273" i="1"/>
  <c r="L352" i="1"/>
  <c r="L647" i="1"/>
  <c r="L915" i="1"/>
  <c r="L501" i="1"/>
  <c r="BD501" i="1" s="1"/>
  <c r="AZ501" i="1" s="1"/>
  <c r="L438" i="1"/>
  <c r="BD438" i="1" s="1"/>
  <c r="AZ438" i="1" s="1"/>
  <c r="L932" i="1"/>
  <c r="BD932" i="1" s="1"/>
  <c r="AZ932" i="1" s="1"/>
  <c r="L166" i="1"/>
  <c r="L28" i="1"/>
  <c r="BD28" i="1" s="1"/>
  <c r="AZ28" i="1" s="1"/>
  <c r="L1049" i="1"/>
  <c r="M1049" i="1" s="1"/>
  <c r="L401" i="1"/>
  <c r="N401" i="1" s="1"/>
  <c r="L1156" i="1"/>
  <c r="L679" i="1"/>
  <c r="AB679" i="1" s="1"/>
  <c r="L156" i="1"/>
  <c r="M156" i="1" s="1"/>
  <c r="L860" i="1"/>
  <c r="L638" i="1"/>
  <c r="BD638" i="1" s="1"/>
  <c r="AZ638" i="1" s="1"/>
  <c r="L267" i="1"/>
  <c r="L220" i="1"/>
  <c r="P220" i="1" s="1"/>
  <c r="L669" i="1"/>
  <c r="BD669" i="1" s="1"/>
  <c r="AZ669" i="1" s="1"/>
  <c r="L229" i="1"/>
  <c r="L24" i="1"/>
  <c r="L993" i="1"/>
  <c r="BE993" i="1" s="1"/>
  <c r="AA993" i="1" s="1"/>
  <c r="L1022" i="1"/>
  <c r="L222" i="1"/>
  <c r="L31" i="1"/>
  <c r="L655" i="1"/>
  <c r="L151" i="1"/>
  <c r="BD151" i="1" s="1"/>
  <c r="AZ151" i="1" s="1"/>
  <c r="L683" i="1"/>
  <c r="M683" i="1" s="1"/>
  <c r="L1219" i="1"/>
  <c r="L935" i="1"/>
  <c r="L857" i="1"/>
  <c r="L626" i="1"/>
  <c r="M626" i="1" s="1"/>
  <c r="L436" i="1"/>
  <c r="L792" i="1"/>
  <c r="M792" i="1" s="1"/>
  <c r="L101" i="1"/>
  <c r="M101" i="1" s="1"/>
  <c r="L834" i="1"/>
  <c r="L49" i="1"/>
  <c r="L275" i="1"/>
  <c r="N275" i="1" s="1"/>
  <c r="L739" i="1"/>
  <c r="L356" i="1"/>
  <c r="L274" i="1"/>
  <c r="L778" i="1"/>
  <c r="L301" i="1"/>
  <c r="L29" i="1"/>
  <c r="L59" i="1"/>
  <c r="L902" i="1"/>
  <c r="BE902" i="1" s="1"/>
  <c r="AA902" i="1" s="1"/>
  <c r="L947" i="1"/>
  <c r="BD947" i="1" s="1"/>
  <c r="AZ947" i="1" s="1"/>
  <c r="L470" i="1"/>
  <c r="L468" i="1"/>
  <c r="N468" i="1" s="1"/>
  <c r="L177" i="1"/>
  <c r="L754" i="1"/>
  <c r="M754" i="1" s="1"/>
  <c r="L651" i="1"/>
  <c r="AB651" i="1" s="1"/>
  <c r="L791" i="1"/>
  <c r="X791" i="1" s="1"/>
  <c r="L451" i="1"/>
  <c r="AB451" i="1" s="1"/>
  <c r="L667" i="1"/>
  <c r="BE667" i="1" s="1"/>
  <c r="AA667" i="1" s="1"/>
  <c r="L174" i="1"/>
  <c r="M174" i="1" s="1"/>
  <c r="L454" i="1"/>
  <c r="L768" i="1"/>
  <c r="BE768" i="1" s="1"/>
  <c r="AA768" i="1" s="1"/>
  <c r="L45" i="1"/>
  <c r="BE45" i="1" s="1"/>
  <c r="AA45" i="1" s="1"/>
  <c r="L663" i="1"/>
  <c r="L171" i="1"/>
  <c r="BD171" i="1" s="1"/>
  <c r="AZ171" i="1" s="1"/>
  <c r="L357" i="1"/>
  <c r="L198" i="1"/>
  <c r="L684" i="1"/>
  <c r="L912" i="1"/>
  <c r="L379" i="1"/>
  <c r="BD379" i="1" s="1"/>
  <c r="AZ379" i="1" s="1"/>
  <c r="L173" i="1"/>
  <c r="L508" i="1"/>
  <c r="M508" i="1" s="1"/>
  <c r="L406" i="1"/>
  <c r="M406" i="1" s="1"/>
  <c r="L371" i="1"/>
  <c r="L537" i="1"/>
  <c r="M537" i="1" s="1"/>
  <c r="L277" i="1"/>
  <c r="BE277" i="1" s="1"/>
  <c r="AA277" i="1" s="1"/>
  <c r="L263" i="1"/>
  <c r="L538" i="1"/>
  <c r="BE538" i="1" s="1"/>
  <c r="AA538" i="1" s="1"/>
  <c r="L736" i="1"/>
  <c r="BE736" i="1" s="1"/>
  <c r="AA736" i="1" s="1"/>
  <c r="L257" i="1"/>
  <c r="M257" i="1" s="1"/>
  <c r="L890" i="1"/>
  <c r="L529" i="1"/>
  <c r="L948" i="1"/>
  <c r="BD948" i="1" s="1"/>
  <c r="AZ948" i="1" s="1"/>
  <c r="L353" i="1"/>
  <c r="BD353" i="1" s="1"/>
  <c r="AZ353" i="1" s="1"/>
  <c r="L743" i="1"/>
  <c r="L452" i="1"/>
  <c r="L163" i="1"/>
  <c r="L597" i="1"/>
  <c r="L246" i="1"/>
  <c r="AB246" i="1" s="1"/>
  <c r="L504" i="1"/>
  <c r="L358" i="1"/>
  <c r="L473" i="1"/>
  <c r="L627" i="1"/>
  <c r="M627" i="1" s="1"/>
  <c r="L224" i="1"/>
  <c r="M224" i="1" s="1"/>
  <c r="L109" i="1"/>
  <c r="BE109" i="1" s="1"/>
  <c r="AA109" i="1" s="1"/>
  <c r="L457" i="1"/>
  <c r="BE457" i="1" s="1"/>
  <c r="AA457" i="1" s="1"/>
  <c r="L72" i="1"/>
  <c r="BE72" i="1" s="1"/>
  <c r="AA72" i="1" s="1"/>
  <c r="L251" i="1"/>
  <c r="BE251" i="1" s="1"/>
  <c r="AA251" i="1" s="1"/>
  <c r="L17" i="1"/>
  <c r="L1017" i="1"/>
  <c r="BD1017" i="1" s="1"/>
  <c r="AZ1017" i="1" s="1"/>
  <c r="L705" i="1"/>
  <c r="L674" i="1"/>
  <c r="BE674" i="1" s="1"/>
  <c r="AA674" i="1" s="1"/>
  <c r="L608" i="1"/>
  <c r="L964" i="1"/>
  <c r="L414" i="1"/>
  <c r="L199" i="1"/>
  <c r="L898" i="1"/>
  <c r="L672" i="1"/>
  <c r="L15" i="1"/>
  <c r="L411" i="1"/>
  <c r="L897" i="1"/>
  <c r="BD897" i="1" s="1"/>
  <c r="AZ897" i="1" s="1"/>
  <c r="L330" i="1"/>
  <c r="M330" i="1" s="1"/>
  <c r="L652" i="1"/>
  <c r="BD652" i="1" s="1"/>
  <c r="AZ652" i="1" s="1"/>
  <c r="L855" i="1"/>
  <c r="L888" i="1"/>
  <c r="M888" i="1" s="1"/>
  <c r="L280" i="1"/>
  <c r="M280" i="1" s="1"/>
  <c r="L848" i="1"/>
  <c r="P848" i="1" s="1"/>
  <c r="L920" i="1"/>
  <c r="M920" i="1" s="1"/>
  <c r="L380" i="1"/>
  <c r="M380" i="1" s="1"/>
  <c r="L551" i="1"/>
  <c r="L512" i="1"/>
  <c r="L1027" i="1"/>
  <c r="L346" i="1"/>
  <c r="S346" i="1" s="1"/>
  <c r="L142" i="1"/>
  <c r="L424" i="1"/>
  <c r="BD424" i="1" s="1"/>
  <c r="AZ424" i="1" s="1"/>
  <c r="L429" i="1"/>
  <c r="L139" i="1"/>
  <c r="L331" i="1"/>
  <c r="L975" i="1"/>
  <c r="L479" i="1"/>
  <c r="L645" i="1"/>
  <c r="L336" i="1"/>
  <c r="L1018" i="1"/>
  <c r="L102" i="1"/>
  <c r="L744" i="1"/>
  <c r="M744" i="1" s="1"/>
  <c r="L1140" i="1"/>
  <c r="N1140" i="1" s="1"/>
  <c r="L1000" i="1"/>
  <c r="N1000" i="1" s="1"/>
  <c r="L862" i="1"/>
  <c r="M862" i="1" s="1"/>
  <c r="L816" i="1"/>
  <c r="BA816" i="1" s="1"/>
  <c r="L141" i="1"/>
  <c r="N141" i="1" s="1"/>
  <c r="L125" i="1"/>
  <c r="L573" i="1"/>
  <c r="L740" i="1"/>
  <c r="BE740" i="1" s="1"/>
  <c r="AA740" i="1" s="1"/>
  <c r="L616" i="1"/>
  <c r="L159" i="1"/>
  <c r="BD159" i="1" s="1"/>
  <c r="AZ159" i="1" s="1"/>
  <c r="L152" i="1"/>
  <c r="L462" i="1"/>
  <c r="L458" i="1"/>
  <c r="BE458" i="1" s="1"/>
  <c r="AA458" i="1" s="1"/>
  <c r="L370" i="1"/>
  <c r="BE370" i="1" s="1"/>
  <c r="AA370" i="1" s="1"/>
  <c r="L430" i="1"/>
  <c r="L914" i="1"/>
  <c r="BE914" i="1" s="1"/>
  <c r="AA914" i="1" s="1"/>
  <c r="L531" i="1"/>
  <c r="L875" i="1"/>
  <c r="L612" i="1"/>
  <c r="L810" i="1"/>
  <c r="N810" i="1" s="1"/>
  <c r="L615" i="1"/>
  <c r="AB615" i="1" s="1"/>
  <c r="L548" i="1"/>
  <c r="M548" i="1" s="1"/>
  <c r="L637" i="1"/>
  <c r="M637" i="1" s="1"/>
  <c r="L18" i="1"/>
  <c r="N18" i="1" s="1"/>
  <c r="L412" i="1"/>
  <c r="BE412" i="1" s="1"/>
  <c r="AA412" i="1" s="1"/>
  <c r="L787" i="1"/>
  <c r="L22" i="1"/>
  <c r="M22" i="1" s="1"/>
  <c r="L1068" i="1"/>
  <c r="R1068" i="1" s="1"/>
  <c r="L376" i="1"/>
  <c r="L1059" i="1"/>
  <c r="L523" i="1"/>
  <c r="L369" i="1"/>
  <c r="L103" i="1"/>
  <c r="R103" i="1" s="1"/>
  <c r="L804" i="1"/>
  <c r="L214" i="1"/>
  <c r="BD214" i="1" s="1"/>
  <c r="AZ214" i="1" s="1"/>
  <c r="L316" i="1"/>
  <c r="BE316" i="1" s="1"/>
  <c r="AA316" i="1" s="1"/>
  <c r="L14" i="1"/>
  <c r="L636" i="1"/>
  <c r="M636" i="1" s="1"/>
  <c r="L344" i="1"/>
  <c r="L812" i="1"/>
  <c r="BE812" i="1" s="1"/>
  <c r="AA812" i="1" s="1"/>
  <c r="L19" i="1"/>
  <c r="BE19" i="1" s="1"/>
  <c r="AA19" i="1" s="1"/>
  <c r="L776" i="1"/>
  <c r="BD776" i="1" s="1"/>
  <c r="AZ776" i="1" s="1"/>
  <c r="L831" i="1"/>
  <c r="M831" i="1" s="1"/>
  <c r="L179" i="1"/>
  <c r="M179" i="1" s="1"/>
  <c r="L919" i="1"/>
  <c r="BE919" i="1" s="1"/>
  <c r="AA919" i="1" s="1"/>
  <c r="L477" i="1"/>
  <c r="BD477" i="1" s="1"/>
  <c r="AZ477" i="1" s="1"/>
  <c r="L305" i="1"/>
  <c r="L682" i="1"/>
  <c r="N682" i="1" s="1"/>
  <c r="L686" i="1"/>
  <c r="L497" i="1"/>
  <c r="L954" i="1"/>
  <c r="L918" i="1"/>
  <c r="L814" i="1"/>
  <c r="L944" i="1"/>
  <c r="BE944" i="1" s="1"/>
  <c r="AA944" i="1" s="1"/>
  <c r="L633" i="1"/>
  <c r="L46" i="1"/>
  <c r="L349" i="1"/>
  <c r="P349" i="1" s="1"/>
  <c r="L800" i="1"/>
  <c r="L167" i="1"/>
  <c r="L249" i="1"/>
  <c r="M249" i="1" s="1"/>
  <c r="L1155" i="1"/>
  <c r="BE1155" i="1" s="1"/>
  <c r="AA1155" i="1" s="1"/>
  <c r="L50" i="1"/>
  <c r="BD50" i="1" s="1"/>
  <c r="AZ50" i="1" s="1"/>
  <c r="L692" i="1"/>
  <c r="M692" i="1" s="1"/>
  <c r="L817" i="1"/>
  <c r="M817" i="1" s="1"/>
  <c r="L594" i="1"/>
  <c r="N594" i="1" s="1"/>
  <c r="L906" i="1"/>
  <c r="L656" i="1"/>
  <c r="M656" i="1" s="1"/>
  <c r="L1127" i="1"/>
  <c r="L946" i="1"/>
  <c r="AB946" i="1" s="1"/>
  <c r="L373" i="1"/>
  <c r="BD373" i="1" s="1"/>
  <c r="AZ373" i="1" s="1"/>
  <c r="L350" i="1"/>
  <c r="L770" i="1"/>
  <c r="L777" i="1"/>
  <c r="BD777" i="1" s="1"/>
  <c r="AZ777" i="1" s="1"/>
  <c r="L564" i="1"/>
  <c r="BE564" i="1" s="1"/>
  <c r="AA564" i="1" s="1"/>
  <c r="L469" i="1"/>
  <c r="BE469" i="1" s="1"/>
  <c r="AA469" i="1" s="1"/>
  <c r="L699" i="1"/>
  <c r="BE699" i="1" s="1"/>
  <c r="AA699" i="1" s="1"/>
  <c r="L203" i="1"/>
  <c r="V203" i="1" s="1"/>
  <c r="L617" i="1"/>
  <c r="BE617" i="1" s="1"/>
  <c r="AA617" i="1" s="1"/>
  <c r="L291" i="1"/>
  <c r="L175" i="1"/>
  <c r="BE175" i="1" s="1"/>
  <c r="AA175" i="1" s="1"/>
  <c r="L806" i="1"/>
  <c r="AB806" i="1" s="1"/>
  <c r="L775" i="1"/>
  <c r="M775" i="1" s="1"/>
  <c r="L207" i="1"/>
  <c r="M207" i="1" s="1"/>
  <c r="L191" i="1"/>
  <c r="S191" i="1" s="1"/>
  <c r="L828" i="1"/>
  <c r="BE828" i="1" s="1"/>
  <c r="AA828" i="1" s="1"/>
  <c r="L891" i="1"/>
  <c r="L502" i="1"/>
  <c r="L660" i="1"/>
  <c r="L155" i="1"/>
  <c r="BD155" i="1" s="1"/>
  <c r="AZ155" i="1" s="1"/>
  <c r="L706" i="1"/>
  <c r="BD706" i="1" s="1"/>
  <c r="AZ706" i="1" s="1"/>
  <c r="L837" i="1"/>
  <c r="U837" i="1" s="1"/>
  <c r="L158" i="1"/>
  <c r="BD158" i="1" s="1"/>
  <c r="AZ158" i="1" s="1"/>
  <c r="L219" i="1"/>
  <c r="L332" i="1"/>
  <c r="L688" i="1"/>
  <c r="L557" i="1"/>
  <c r="BE557" i="1" s="1"/>
  <c r="AA557" i="1" s="1"/>
  <c r="L528" i="1"/>
  <c r="L43" i="1"/>
  <c r="L547" i="1"/>
  <c r="L527" i="1"/>
  <c r="BE527" i="1" s="1"/>
  <c r="AA527" i="1" s="1"/>
  <c r="L901" i="1"/>
  <c r="AB901" i="1" s="1"/>
  <c r="L407" i="1"/>
  <c r="AB407" i="1" s="1"/>
  <c r="L698" i="1"/>
  <c r="BE698" i="1" s="1"/>
  <c r="AA698" i="1" s="1"/>
  <c r="L7" i="1"/>
  <c r="BE7" i="1" s="1"/>
  <c r="AA7" i="1" s="1"/>
  <c r="L618" i="1"/>
  <c r="S618" i="1" s="1"/>
  <c r="L419" i="1"/>
  <c r="M419" i="1" s="1"/>
  <c r="L725" i="1"/>
  <c r="N725" i="1" s="1"/>
  <c r="L195" i="1"/>
  <c r="L751" i="1"/>
  <c r="N751" i="1" s="1"/>
  <c r="L722" i="1"/>
  <c r="L661" i="1"/>
  <c r="BD661" i="1" s="1"/>
  <c r="L623" i="1"/>
  <c r="L877" i="1"/>
  <c r="R877" i="1" s="1"/>
  <c r="L766" i="1"/>
  <c r="L154" i="1"/>
  <c r="L752" i="1"/>
  <c r="L282" i="1"/>
  <c r="L782" i="1"/>
  <c r="L238" i="1"/>
  <c r="L48" i="1"/>
  <c r="BE48" i="1" s="1"/>
  <c r="AA48" i="1" s="1"/>
  <c r="L591" i="1"/>
  <c r="L480" i="1"/>
  <c r="BE480" i="1" s="1"/>
  <c r="AA480" i="1" s="1"/>
  <c r="L385" i="1"/>
  <c r="AB385" i="1" s="1"/>
  <c r="L640" i="1"/>
  <c r="AB640" i="1" s="1"/>
  <c r="L295" i="1"/>
  <c r="L342" i="1"/>
  <c r="L524" i="1"/>
  <c r="L322" i="1"/>
  <c r="L874" i="1"/>
  <c r="L161" i="1"/>
  <c r="S161" i="1" s="1"/>
  <c r="L827" i="1"/>
  <c r="BD827" i="1" s="1"/>
  <c r="AZ827" i="1" s="1"/>
  <c r="L187" i="1"/>
  <c r="BD187" i="1" s="1"/>
  <c r="AZ187" i="1" s="1"/>
  <c r="L30" i="1"/>
  <c r="BD30" i="1" s="1"/>
  <c r="AZ30" i="1" s="1"/>
  <c r="L287" i="1"/>
  <c r="L13" i="1"/>
  <c r="BE13" i="1" s="1"/>
  <c r="AA13" i="1" s="1"/>
  <c r="L466" i="1"/>
  <c r="BE466" i="1" s="1"/>
  <c r="AA466" i="1" s="1"/>
  <c r="L572" i="1"/>
  <c r="L5" i="1"/>
  <c r="L455" i="1"/>
  <c r="L604" i="1"/>
  <c r="M604" i="1" s="1"/>
  <c r="L6" i="1"/>
  <c r="AB6" i="1" s="1"/>
  <c r="L883" i="1"/>
  <c r="M883" i="1" s="1"/>
  <c r="L326" i="1"/>
  <c r="AB326" i="1" s="1"/>
  <c r="L635" i="1"/>
  <c r="BE635" i="1" s="1"/>
  <c r="AA635" i="1" s="1"/>
  <c r="L27" i="1"/>
  <c r="M27" i="1" s="1"/>
  <c r="L396" i="1"/>
  <c r="L320" i="1"/>
  <c r="M320" i="1" s="1"/>
  <c r="L9" i="1"/>
  <c r="L374" i="1"/>
  <c r="L539" i="1"/>
  <c r="L719" i="1"/>
  <c r="L506" i="1"/>
  <c r="BD506" i="1" s="1"/>
  <c r="AZ506" i="1" s="1"/>
  <c r="L590" i="1"/>
  <c r="BD590" i="1" s="1"/>
  <c r="AZ590" i="1" s="1"/>
  <c r="L675" i="1"/>
  <c r="BD675" i="1" s="1"/>
  <c r="AZ675" i="1" s="1"/>
  <c r="L162" i="1"/>
  <c r="AB162" i="1" s="1"/>
  <c r="L895" i="1"/>
  <c r="BD895" i="1" s="1"/>
  <c r="AZ895" i="1" s="1"/>
  <c r="L100" i="1"/>
  <c r="L1037" i="1"/>
  <c r="L206" i="1"/>
  <c r="L329" i="1"/>
  <c r="M329" i="1" s="1"/>
  <c r="L763" i="1"/>
  <c r="BD763" i="1" s="1"/>
  <c r="AZ763" i="1" s="1"/>
  <c r="L928" i="1"/>
  <c r="L363" i="1"/>
  <c r="BE363" i="1" s="1"/>
  <c r="AA363" i="1" s="1"/>
  <c r="L622" i="1"/>
  <c r="T622" i="1" s="1"/>
  <c r="L314" i="1"/>
  <c r="M314" i="1" s="1"/>
  <c r="L879" i="1"/>
  <c r="M879" i="1" s="1"/>
  <c r="L513" i="1"/>
  <c r="L994" i="1"/>
  <c r="L3" i="1"/>
  <c r="T3" i="1" s="1"/>
  <c r="L296" i="1"/>
  <c r="L592" i="1"/>
  <c r="BD592" i="1" s="1"/>
  <c r="AZ592" i="1" s="1"/>
  <c r="L941" i="1"/>
  <c r="L644" i="1"/>
  <c r="L700" i="1"/>
  <c r="AB700" i="1" s="1"/>
  <c r="L726" i="1"/>
  <c r="BD726" i="1" s="1"/>
  <c r="AZ726" i="1" s="1"/>
  <c r="L12" i="1"/>
  <c r="N12" i="1" s="1"/>
  <c r="L170" i="1"/>
  <c r="L540" i="1"/>
  <c r="L535" i="1"/>
  <c r="BD535" i="1" s="1"/>
  <c r="AZ535" i="1" s="1"/>
  <c r="L333" i="1"/>
  <c r="N333" i="1" s="1"/>
  <c r="L707" i="1"/>
  <c r="BE707" i="1" s="1"/>
  <c r="AA707" i="1" s="1"/>
  <c r="L628" i="1"/>
  <c r="N628" i="1" s="1"/>
  <c r="L748" i="1"/>
  <c r="L398" i="1"/>
  <c r="BE398" i="1" s="1"/>
  <c r="AA398" i="1" s="1"/>
  <c r="L797" i="1"/>
  <c r="BD797" i="1" s="1"/>
  <c r="AZ797" i="1" s="1"/>
  <c r="L165" i="1"/>
  <c r="L245" i="1"/>
  <c r="BE245" i="1" s="1"/>
  <c r="AA245" i="1" s="1"/>
  <c r="L265" i="1"/>
  <c r="BE265" i="1" s="1"/>
  <c r="AA265" i="1" s="1"/>
  <c r="L84" i="1"/>
  <c r="L1116" i="1"/>
  <c r="L64" i="1"/>
  <c r="L106" i="1"/>
  <c r="BD106" i="1" s="1"/>
  <c r="AZ106" i="1" s="1"/>
  <c r="L226" i="1"/>
  <c r="BD226" i="1" s="1"/>
  <c r="AZ226" i="1" s="1"/>
  <c r="L182" i="1"/>
  <c r="L393" i="1"/>
  <c r="BD393" i="1" s="1"/>
  <c r="AZ393" i="1" s="1"/>
  <c r="L66" i="1"/>
  <c r="P66" i="1" s="1"/>
  <c r="L83" i="1"/>
  <c r="L91" i="1"/>
  <c r="L169" i="1"/>
  <c r="L241" i="1"/>
  <c r="P241" i="1" s="1"/>
  <c r="L254" i="1"/>
  <c r="BE254" i="1" s="1"/>
  <c r="AA254" i="1" s="1"/>
  <c r="L510" i="1"/>
  <c r="BE510" i="1" s="1"/>
  <c r="AA510" i="1" s="1"/>
  <c r="L486" i="1"/>
  <c r="BE486" i="1" s="1"/>
  <c r="AA486" i="1" s="1"/>
  <c r="L482" i="1"/>
  <c r="BE482" i="1" s="1"/>
  <c r="AA482" i="1" s="1"/>
  <c r="L621" i="1"/>
  <c r="BD621" i="1" s="1"/>
  <c r="AZ621" i="1" s="1"/>
  <c r="L630" i="1"/>
  <c r="L842" i="1"/>
  <c r="AB842" i="1" s="1"/>
  <c r="L205" i="1"/>
  <c r="BD205" i="1" s="1"/>
  <c r="AZ205" i="1" s="1"/>
  <c r="L110" i="1"/>
  <c r="L723" i="1"/>
  <c r="BD723" i="1" s="1"/>
  <c r="AZ723" i="1" s="1"/>
  <c r="L923" i="1"/>
  <c r="BD923" i="1" s="1"/>
  <c r="AZ923" i="1" s="1"/>
  <c r="L580" i="1"/>
  <c r="BD580" i="1" s="1"/>
  <c r="AZ580" i="1" s="1"/>
  <c r="L184" i="1"/>
  <c r="BD184" i="1" s="1"/>
  <c r="AZ184" i="1" s="1"/>
  <c r="L428" i="1"/>
  <c r="L711" i="1"/>
  <c r="BD711" i="1" s="1"/>
  <c r="AZ711" i="1" s="1"/>
  <c r="L939" i="1"/>
  <c r="L308" i="1"/>
  <c r="BD308" i="1" s="1"/>
  <c r="AZ308" i="1" s="1"/>
  <c r="L691" i="1"/>
  <c r="L872" i="1"/>
  <c r="L445" i="1"/>
  <c r="BE445" i="1" s="1"/>
  <c r="AA445" i="1" s="1"/>
  <c r="L517" i="1"/>
  <c r="L927" i="1"/>
  <c r="L286" i="1"/>
  <c r="M286" i="1" s="1"/>
  <c r="L410" i="1"/>
  <c r="BE410" i="1" s="1"/>
  <c r="AA410" i="1" s="1"/>
  <c r="L802" i="1"/>
  <c r="L803" i="1"/>
  <c r="L465" i="1"/>
  <c r="L826" i="1"/>
  <c r="BE826" i="1" s="1"/>
  <c r="AA826" i="1" s="1"/>
  <c r="L446" i="1"/>
  <c r="BD446" i="1" s="1"/>
  <c r="AZ446" i="1" s="1"/>
  <c r="L386" i="1"/>
  <c r="L218" i="1"/>
  <c r="BD218" i="1" s="1"/>
  <c r="AZ218" i="1" s="1"/>
  <c r="L80" i="1"/>
  <c r="BD80" i="1" s="1"/>
  <c r="AZ80" i="1" s="1"/>
  <c r="L774" i="1"/>
  <c r="BD774" i="1" s="1"/>
  <c r="AZ774" i="1" s="1"/>
  <c r="L188" i="1"/>
  <c r="BD188" i="1" s="1"/>
  <c r="AZ188" i="1" s="1"/>
  <c r="L1047" i="1"/>
  <c r="BD1047" i="1" s="1"/>
  <c r="AZ1047" i="1" s="1"/>
  <c r="L215" i="1"/>
  <c r="BD215" i="1" s="1"/>
  <c r="AZ215" i="1" s="1"/>
  <c r="L415" i="1"/>
  <c r="L372" i="1"/>
  <c r="L211" i="1"/>
  <c r="BD211" i="1" s="1"/>
  <c r="AZ211" i="1" s="1"/>
  <c r="L311" i="1"/>
  <c r="BE311" i="1" s="1"/>
  <c r="AA311" i="1" s="1"/>
  <c r="L383" i="1"/>
  <c r="M383" i="1" s="1"/>
  <c r="L148" i="1"/>
  <c r="BD148" i="1" s="1"/>
  <c r="L813" i="1"/>
  <c r="AB813" i="1" s="1"/>
  <c r="L1117" i="1"/>
  <c r="M1117" i="1" s="1"/>
  <c r="L317" i="1"/>
  <c r="BD317" i="1" s="1"/>
  <c r="AZ317" i="1" s="1"/>
  <c r="L560" i="1"/>
  <c r="L987" i="1"/>
  <c r="L276" i="1"/>
  <c r="L519" i="1"/>
  <c r="U519" i="1" s="1"/>
  <c r="L279" i="1"/>
  <c r="L556" i="1"/>
  <c r="BD556" i="1" s="1"/>
  <c r="AZ556" i="1" s="1"/>
  <c r="L646" i="1"/>
  <c r="BD646" i="1" s="1"/>
  <c r="AZ646" i="1" s="1"/>
  <c r="L244" i="1"/>
  <c r="V244" i="1" s="1"/>
  <c r="L845" i="1"/>
  <c r="L818" i="1"/>
  <c r="BD818" i="1" s="1"/>
  <c r="AZ818" i="1" s="1"/>
  <c r="L324" i="1"/>
  <c r="AB324" i="1" s="1"/>
  <c r="L99" i="1"/>
  <c r="M99" i="1" s="1"/>
  <c r="L518" i="1"/>
  <c r="BE518" i="1" s="1"/>
  <c r="AA518" i="1" s="1"/>
  <c r="L210" i="1"/>
  <c r="L266" i="1"/>
  <c r="L467" i="1"/>
  <c r="AB467" i="1" s="1"/>
  <c r="L702" i="1"/>
  <c r="M702" i="1" s="1"/>
  <c r="L490" i="1"/>
  <c r="AB490" i="1" s="1"/>
  <c r="L520" i="1"/>
  <c r="BE520" i="1" s="1"/>
  <c r="AA520" i="1" s="1"/>
  <c r="L687" i="1"/>
  <c r="BE687" i="1" s="1"/>
  <c r="AA687" i="1" s="1"/>
  <c r="L614" i="1"/>
  <c r="L153" i="1"/>
  <c r="L577" i="1"/>
  <c r="L221" i="1"/>
  <c r="AB221" i="1" s="1"/>
  <c r="L850" i="1"/>
  <c r="AB850" i="1" s="1"/>
  <c r="L870" i="1"/>
  <c r="L836" i="1"/>
  <c r="L186" i="1"/>
  <c r="L285" i="1"/>
  <c r="BD285" i="1" s="1"/>
  <c r="AZ285" i="1" s="1"/>
  <c r="L57" i="1"/>
  <c r="BD57" i="1" s="1"/>
  <c r="AZ57" i="1" s="1"/>
  <c r="L593" i="1"/>
  <c r="L937" i="1"/>
  <c r="L334" i="1"/>
  <c r="L868" i="1"/>
  <c r="S868" i="1" s="1"/>
  <c r="L361" i="1"/>
  <c r="M361" i="1" s="1"/>
  <c r="L771" i="1"/>
  <c r="M771" i="1" s="1"/>
  <c r="L382" i="1"/>
  <c r="BE382" i="1" s="1"/>
  <c r="AA382" i="1" s="1"/>
  <c r="L747" i="1"/>
  <c r="M747" i="1" s="1"/>
  <c r="L765" i="1"/>
  <c r="BE765" i="1" s="1"/>
  <c r="AA765" i="1" s="1"/>
  <c r="L847" i="1"/>
  <c r="L1008" i="1"/>
  <c r="L11" i="1"/>
  <c r="L20" i="1"/>
  <c r="L648" i="1"/>
  <c r="L234" i="1"/>
  <c r="BD234" i="1" s="1"/>
  <c r="AZ234" i="1" s="1"/>
  <c r="L1103" i="1"/>
  <c r="P1103" i="1" s="1"/>
  <c r="L52" i="1"/>
  <c r="P52" i="1" s="1"/>
  <c r="L413" i="1"/>
  <c r="L746" i="1"/>
  <c r="L172" i="1"/>
  <c r="L900" i="1"/>
  <c r="L395" i="1"/>
  <c r="L526" i="1"/>
  <c r="L534" i="1"/>
  <c r="BE534" i="1" s="1"/>
  <c r="AA534" i="1" s="1"/>
  <c r="L670" i="1"/>
  <c r="L680" i="1"/>
  <c r="BE680" i="1" s="1"/>
  <c r="AA680" i="1" s="1"/>
  <c r="L209" i="1"/>
  <c r="M209" i="1" s="1"/>
  <c r="L581" i="1"/>
  <c r="BE581" i="1" s="1"/>
  <c r="AA581" i="1" s="1"/>
  <c r="L261" i="1"/>
  <c r="BE261" i="1" s="1"/>
  <c r="AA261" i="1" s="1"/>
  <c r="L366" i="1"/>
  <c r="M366" i="1" s="1"/>
  <c r="L58" i="1"/>
  <c r="M58" i="1" s="1"/>
  <c r="L157" i="1"/>
  <c r="L381" i="1"/>
  <c r="BE381" i="1" s="1"/>
  <c r="AA381" i="1" s="1"/>
  <c r="L500" i="1"/>
  <c r="BE500" i="1" s="1"/>
  <c r="AA500" i="1" s="1"/>
  <c r="L904" i="1"/>
  <c r="L530" i="1"/>
  <c r="R530" i="1" s="1"/>
  <c r="L533" i="1"/>
  <c r="L160" i="1"/>
  <c r="BD160" i="1" s="1"/>
  <c r="AZ160" i="1" s="1"/>
  <c r="L402" i="1"/>
  <c r="L298" i="1"/>
  <c r="L695" i="1"/>
  <c r="BD695" i="1" s="1"/>
  <c r="AZ695" i="1" s="1"/>
  <c r="L974" i="1"/>
  <c r="L176" i="1"/>
  <c r="BE176" i="1" s="1"/>
  <c r="AA176" i="1" s="1"/>
  <c r="L232" i="1"/>
  <c r="L760" i="1"/>
  <c r="L21" i="1"/>
  <c r="L864" i="1"/>
  <c r="BD864" i="1" s="1"/>
  <c r="AZ864" i="1" s="1"/>
  <c r="L335" i="1"/>
  <c r="L16" i="1"/>
  <c r="L456" i="1"/>
  <c r="M456" i="1" s="1"/>
  <c r="L449" i="1"/>
  <c r="L546" i="1"/>
  <c r="L483" i="1"/>
  <c r="L942" i="1"/>
  <c r="L958" i="1"/>
  <c r="L761" i="1"/>
  <c r="BD761" i="1" s="1"/>
  <c r="AZ761" i="1" s="1"/>
  <c r="L55" i="1"/>
  <c r="BD55" i="1" s="1"/>
  <c r="AZ55" i="1" s="1"/>
  <c r="L665" i="1"/>
  <c r="BD665" i="1" s="1"/>
  <c r="AZ665" i="1" s="1"/>
  <c r="L724" i="1"/>
  <c r="BD724" i="1" s="1"/>
  <c r="AZ724" i="1" s="1"/>
  <c r="L404" i="1"/>
  <c r="BD404" i="1" s="1"/>
  <c r="BE897" i="1" l="1"/>
  <c r="AA897" i="1" s="1"/>
  <c r="BD526" i="1"/>
  <c r="AZ526" i="1" s="1"/>
  <c r="P526" i="1"/>
  <c r="M526" i="1"/>
  <c r="BE526" i="1"/>
  <c r="AA526" i="1" s="1"/>
  <c r="M1037" i="1"/>
  <c r="AB1037" i="1"/>
  <c r="BD1037" i="1"/>
  <c r="AZ1037" i="1" s="1"/>
  <c r="BD5" i="1"/>
  <c r="AZ5" i="1" s="1"/>
  <c r="M5" i="1"/>
  <c r="AB43" i="1"/>
  <c r="BE43" i="1"/>
  <c r="AA43" i="1" s="1"/>
  <c r="N43" i="1"/>
  <c r="P800" i="1"/>
  <c r="N800" i="1"/>
  <c r="AB800" i="1"/>
  <c r="BD800" i="1"/>
  <c r="AZ800" i="1" s="1"/>
  <c r="M800" i="1"/>
  <c r="BE800" i="1"/>
  <c r="AA800" i="1" s="1"/>
  <c r="BD875" i="1"/>
  <c r="AZ875" i="1" s="1"/>
  <c r="BE875" i="1"/>
  <c r="AA875" i="1" s="1"/>
  <c r="AB1219" i="1"/>
  <c r="M1219" i="1"/>
  <c r="AB45" i="1"/>
  <c r="BE61" i="1"/>
  <c r="AA61" i="1" s="1"/>
  <c r="BD61" i="1"/>
  <c r="AZ61" i="1" s="1"/>
  <c r="BD69" i="1"/>
  <c r="AZ69" i="1" s="1"/>
  <c r="BE69" i="1"/>
  <c r="AA69" i="1" s="1"/>
  <c r="P976" i="1"/>
  <c r="BD976" i="1"/>
  <c r="AZ976" i="1" s="1"/>
  <c r="BE211" i="1"/>
  <c r="AA211" i="1" s="1"/>
  <c r="U402" i="1"/>
  <c r="W402" i="1"/>
  <c r="N402" i="1"/>
  <c r="BD402" i="1"/>
  <c r="AZ402" i="1" s="1"/>
  <c r="AB297" i="1"/>
  <c r="P719" i="1"/>
  <c r="BD719" i="1"/>
  <c r="AZ719" i="1" s="1"/>
  <c r="AB954" i="1"/>
  <c r="BE954" i="1"/>
  <c r="AA954" i="1" s="1"/>
  <c r="BD954" i="1"/>
  <c r="AZ954" i="1" s="1"/>
  <c r="N778" i="1"/>
  <c r="BD778" i="1"/>
  <c r="AZ778" i="1" s="1"/>
  <c r="BD162" i="1"/>
  <c r="AZ162" i="1" s="1"/>
  <c r="BD53" i="1"/>
  <c r="AZ53" i="1" s="1"/>
  <c r="BE895" i="1"/>
  <c r="AA895" i="1" s="1"/>
  <c r="BD508" i="1"/>
  <c r="AZ508" i="1" s="1"/>
  <c r="BD941" i="1"/>
  <c r="AB941" i="1"/>
  <c r="S369" i="1"/>
  <c r="BD369" i="1"/>
  <c r="AZ369" i="1" s="1"/>
  <c r="BE369" i="1"/>
  <c r="AA369" i="1" s="1"/>
  <c r="BD1022" i="1"/>
  <c r="AZ1022" i="1" s="1"/>
  <c r="BE1022" i="1"/>
  <c r="AA1022" i="1" s="1"/>
  <c r="BE243" i="1"/>
  <c r="AA243" i="1" s="1"/>
  <c r="AB461" i="1"/>
  <c r="BD572" i="1"/>
  <c r="AZ572" i="1" s="1"/>
  <c r="BE572" i="1"/>
  <c r="AA572" i="1" s="1"/>
  <c r="M572" i="1"/>
  <c r="M531" i="1"/>
  <c r="BE531" i="1"/>
  <c r="AA531" i="1" s="1"/>
  <c r="N1142" i="1"/>
  <c r="BD1142" i="1"/>
  <c r="AZ1142" i="1" s="1"/>
  <c r="M1142" i="1"/>
  <c r="BE1126" i="1"/>
  <c r="AA1126" i="1" s="1"/>
  <c r="BD1126" i="1"/>
  <c r="AZ1126" i="1" s="1"/>
  <c r="M1126" i="1"/>
  <c r="BE1125" i="1"/>
  <c r="AA1125" i="1" s="1"/>
  <c r="AB1125" i="1"/>
  <c r="M1125" i="1"/>
  <c r="BE752" i="1"/>
  <c r="AA752" i="1" s="1"/>
  <c r="BD752" i="1"/>
  <c r="AZ752" i="1" s="1"/>
  <c r="BE173" i="1"/>
  <c r="AA173" i="1" s="1"/>
  <c r="BD173" i="1"/>
  <c r="AZ173" i="1" s="1"/>
  <c r="AB211" i="1"/>
  <c r="N211" i="1"/>
  <c r="M211" i="1"/>
  <c r="P211" i="1"/>
  <c r="BE455" i="1"/>
  <c r="AA455" i="1" s="1"/>
  <c r="BA455" i="1"/>
  <c r="BD455" i="1"/>
  <c r="AZ455" i="1" s="1"/>
  <c r="M455" i="1"/>
  <c r="AB612" i="1"/>
  <c r="BE612" i="1"/>
  <c r="AA612" i="1" s="1"/>
  <c r="BE935" i="1"/>
  <c r="AA935" i="1" s="1"/>
  <c r="BD935" i="1"/>
  <c r="AZ935" i="1" s="1"/>
  <c r="M935" i="1"/>
  <c r="AB1087" i="1"/>
  <c r="BD1087" i="1"/>
  <c r="AZ1087" i="1" s="1"/>
  <c r="M1087" i="1"/>
  <c r="BE1087" i="1"/>
  <c r="AA1087" i="1" s="1"/>
  <c r="BE1205" i="1"/>
  <c r="AA1205" i="1" s="1"/>
  <c r="BD1205" i="1"/>
  <c r="AZ1205" i="1" s="1"/>
  <c r="M1205" i="1"/>
  <c r="BD1184" i="1"/>
  <c r="AZ1184" i="1" s="1"/>
  <c r="M1184" i="1"/>
  <c r="M937" i="1"/>
  <c r="BD937" i="1"/>
  <c r="AZ937" i="1" s="1"/>
  <c r="N415" i="1"/>
  <c r="BD415" i="1"/>
  <c r="AZ415" i="1" s="1"/>
  <c r="M415" i="1"/>
  <c r="AB100" i="1"/>
  <c r="BD100" i="1"/>
  <c r="AZ100" i="1" s="1"/>
  <c r="M100" i="1"/>
  <c r="BE100" i="1"/>
  <c r="AA100" i="1" s="1"/>
  <c r="N349" i="1"/>
  <c r="BE349" i="1"/>
  <c r="AA349" i="1" s="1"/>
  <c r="BD349" i="1"/>
  <c r="AZ349" i="1" s="1"/>
  <c r="AB349" i="1"/>
  <c r="M349" i="1"/>
  <c r="BE14" i="1"/>
  <c r="AA14" i="1" s="1"/>
  <c r="M14" i="1"/>
  <c r="BD14" i="1"/>
  <c r="AZ14" i="1" s="1"/>
  <c r="BD330" i="1"/>
  <c r="AZ330" i="1" s="1"/>
  <c r="BE330" i="1"/>
  <c r="AA330" i="1" s="1"/>
  <c r="BD166" i="1"/>
  <c r="AZ166" i="1" s="1"/>
  <c r="M166" i="1"/>
  <c r="BD1015" i="1"/>
  <c r="AZ1015" i="1" s="1"/>
  <c r="M1015" i="1"/>
  <c r="AB861" i="1"/>
  <c r="BE861" i="1"/>
  <c r="AA861" i="1" s="1"/>
  <c r="M861" i="1"/>
  <c r="M147" i="1"/>
  <c r="BD147" i="1"/>
  <c r="P1005" i="1"/>
  <c r="M1005" i="1"/>
  <c r="M518" i="1"/>
  <c r="BD406" i="1"/>
  <c r="AZ406" i="1" s="1"/>
  <c r="AB46" i="1"/>
  <c r="BD46" i="1"/>
  <c r="AZ46" i="1" s="1"/>
  <c r="BE46" i="1"/>
  <c r="AA46" i="1" s="1"/>
  <c r="BD360" i="1"/>
  <c r="AZ360" i="1" s="1"/>
  <c r="AB360" i="1"/>
  <c r="BE793" i="1"/>
  <c r="AA793" i="1" s="1"/>
  <c r="BD793" i="1"/>
  <c r="AZ793" i="1" s="1"/>
  <c r="BE541" i="1"/>
  <c r="AA541" i="1" s="1"/>
  <c r="BD541" i="1"/>
  <c r="AZ541" i="1" s="1"/>
  <c r="V298" i="1"/>
  <c r="BD298" i="1"/>
  <c r="AZ298" i="1" s="1"/>
  <c r="BD154" i="1"/>
  <c r="AZ154" i="1" s="1"/>
  <c r="BE154" i="1"/>
  <c r="AA154" i="1" s="1"/>
  <c r="P694" i="1"/>
  <c r="BD694" i="1"/>
  <c r="AZ694" i="1" s="1"/>
  <c r="AB521" i="1"/>
  <c r="BE521" i="1"/>
  <c r="AA521" i="1" s="1"/>
  <c r="BD902" i="1"/>
  <c r="AZ902" i="1" s="1"/>
  <c r="AB773" i="1"/>
  <c r="BD773" i="1"/>
  <c r="AZ773" i="1" s="1"/>
  <c r="AB1114" i="1"/>
  <c r="BD1114" i="1"/>
  <c r="AZ1114" i="1" s="1"/>
  <c r="M26" i="1"/>
  <c r="R1127" i="1"/>
  <c r="M1127" i="1"/>
  <c r="M96" i="1"/>
  <c r="V1008" i="1"/>
  <c r="BD1008" i="1"/>
  <c r="AZ1008" i="1" s="1"/>
  <c r="M1008" i="1"/>
  <c r="BE1008" i="1"/>
  <c r="AA1008" i="1" s="1"/>
  <c r="BE630" i="1"/>
  <c r="AA630" i="1" s="1"/>
  <c r="BD630" i="1"/>
  <c r="AZ630" i="1" s="1"/>
  <c r="AB630" i="1"/>
  <c r="BE396" i="1"/>
  <c r="AA396" i="1" s="1"/>
  <c r="U396" i="1"/>
  <c r="BD396" i="1"/>
  <c r="AZ396" i="1" s="1"/>
  <c r="M396" i="1"/>
  <c r="BD906" i="1"/>
  <c r="AZ906" i="1" s="1"/>
  <c r="M906" i="1"/>
  <c r="M512" i="1"/>
  <c r="BD512" i="1"/>
  <c r="BE741" i="1"/>
  <c r="AA741" i="1" s="1"/>
  <c r="BD741" i="1"/>
  <c r="AZ741" i="1" s="1"/>
  <c r="M741" i="1"/>
  <c r="BD557" i="1"/>
  <c r="AZ557" i="1" s="1"/>
  <c r="N232" i="1"/>
  <c r="M232" i="1"/>
  <c r="BD232" i="1"/>
  <c r="AZ232" i="1" s="1"/>
  <c r="BE232" i="1"/>
  <c r="AA232" i="1" s="1"/>
  <c r="AB169" i="1"/>
  <c r="N169" i="1"/>
  <c r="BE169" i="1"/>
  <c r="AA169" i="1" s="1"/>
  <c r="BD169" i="1"/>
  <c r="AZ169" i="1" s="1"/>
  <c r="M169" i="1"/>
  <c r="N167" i="1"/>
  <c r="BD167" i="1"/>
  <c r="AZ167" i="1" s="1"/>
  <c r="M167" i="1"/>
  <c r="BE167" i="1"/>
  <c r="AA167" i="1" s="1"/>
  <c r="P167" i="1"/>
  <c r="BE371" i="1"/>
  <c r="AA371" i="1" s="1"/>
  <c r="BD371" i="1"/>
  <c r="AZ371" i="1" s="1"/>
  <c r="X371" i="1"/>
  <c r="M371" i="1"/>
  <c r="BE149" i="1"/>
  <c r="AA149" i="1" s="1"/>
  <c r="BD149" i="1"/>
  <c r="AZ149" i="1" s="1"/>
  <c r="BE1263" i="1"/>
  <c r="AA1263" i="1" s="1"/>
  <c r="P1263" i="1"/>
  <c r="BD1263" i="1"/>
  <c r="AZ1263" i="1" s="1"/>
  <c r="M1263" i="1"/>
  <c r="BE91" i="1"/>
  <c r="AA91" i="1" s="1"/>
  <c r="M91" i="1"/>
  <c r="M1092" i="1"/>
  <c r="BE1092" i="1"/>
  <c r="AA1092" i="1" s="1"/>
  <c r="M974" i="1"/>
  <c r="BD974" i="1"/>
  <c r="AZ974" i="1" s="1"/>
  <c r="BD83" i="1"/>
  <c r="AZ83" i="1" s="1"/>
  <c r="M83" i="1"/>
  <c r="N83" i="1"/>
  <c r="BE1270" i="1"/>
  <c r="AA1270" i="1" s="1"/>
  <c r="M1270" i="1"/>
  <c r="BD1270" i="1"/>
  <c r="AZ1270" i="1" s="1"/>
  <c r="M715" i="1"/>
  <c r="BD715" i="1"/>
  <c r="AZ715" i="1" s="1"/>
  <c r="BE715" i="1"/>
  <c r="AA715" i="1" s="1"/>
  <c r="BE1028" i="1"/>
  <c r="AA1028" i="1" s="1"/>
  <c r="M1028" i="1"/>
  <c r="BD588" i="1"/>
  <c r="AZ588" i="1" s="1"/>
  <c r="BE588" i="1"/>
  <c r="AA588" i="1" s="1"/>
  <c r="BD1311" i="1"/>
  <c r="AZ1311" i="1" s="1"/>
  <c r="AB939" i="1"/>
  <c r="BD939" i="1"/>
  <c r="AZ939" i="1" s="1"/>
  <c r="BE78" i="1"/>
  <c r="AA78" i="1" s="1"/>
  <c r="BD78" i="1"/>
  <c r="AZ78" i="1" s="1"/>
  <c r="BD819" i="1"/>
  <c r="AZ819" i="1" s="1"/>
  <c r="BE819" i="1"/>
  <c r="AA819" i="1" s="1"/>
  <c r="BE688" i="1"/>
  <c r="AA688" i="1" s="1"/>
  <c r="BD688" i="1"/>
  <c r="AZ688" i="1" s="1"/>
  <c r="AB633" i="1"/>
  <c r="BD633" i="1"/>
  <c r="AZ633" i="1" s="1"/>
  <c r="BE633" i="1"/>
  <c r="AA633" i="1" s="1"/>
  <c r="BE479" i="1"/>
  <c r="AA479" i="1" s="1"/>
  <c r="BD479" i="1"/>
  <c r="AZ479" i="1" s="1"/>
  <c r="AB479" i="1"/>
  <c r="U479" i="1"/>
  <c r="S411" i="1"/>
  <c r="BD411" i="1"/>
  <c r="AZ411" i="1" s="1"/>
  <c r="BD504" i="1"/>
  <c r="AZ504" i="1" s="1"/>
  <c r="AB504" i="1"/>
  <c r="BE504" i="1"/>
  <c r="AA504" i="1" s="1"/>
  <c r="U655" i="1"/>
  <c r="AB655" i="1"/>
  <c r="BD1084" i="1"/>
  <c r="AZ1084" i="1" s="1"/>
  <c r="AB1084" i="1"/>
  <c r="U600" i="1"/>
  <c r="BD600" i="1"/>
  <c r="AZ600" i="1" s="1"/>
  <c r="U439" i="1"/>
  <c r="AB439" i="1"/>
  <c r="AB940" i="1"/>
  <c r="BE940" i="1"/>
  <c r="AA940" i="1" s="1"/>
  <c r="M149" i="1"/>
  <c r="P1286" i="1"/>
  <c r="BD1286" i="1"/>
  <c r="AZ1286" i="1" s="1"/>
  <c r="BD866" i="1"/>
  <c r="AZ866" i="1" s="1"/>
  <c r="AB866" i="1"/>
  <c r="W331" i="1"/>
  <c r="BE331" i="1"/>
  <c r="AA331" i="1" s="1"/>
  <c r="BD331" i="1"/>
  <c r="AZ331" i="1" s="1"/>
  <c r="BE597" i="1"/>
  <c r="AA597" i="1" s="1"/>
  <c r="AB597" i="1"/>
  <c r="P29" i="1"/>
  <c r="BE29" i="1"/>
  <c r="AA29" i="1" s="1"/>
  <c r="BD29" i="1"/>
  <c r="AZ29" i="1" s="1"/>
  <c r="N533" i="1"/>
  <c r="BD533" i="1"/>
  <c r="AZ533" i="1" s="1"/>
  <c r="N623" i="1"/>
  <c r="T623" i="1"/>
  <c r="BD623" i="1"/>
  <c r="AZ623" i="1" s="1"/>
  <c r="BD12" i="1"/>
  <c r="AZ12" i="1" s="1"/>
  <c r="BD201" i="1"/>
  <c r="AZ201" i="1" s="1"/>
  <c r="BD443" i="1"/>
  <c r="AZ443" i="1" s="1"/>
  <c r="W523" i="1"/>
  <c r="BD523" i="1"/>
  <c r="AZ523" i="1" s="1"/>
  <c r="BE523" i="1"/>
  <c r="AA523" i="1" s="1"/>
  <c r="BD354" i="1"/>
  <c r="AZ354" i="1" s="1"/>
  <c r="BD532" i="1"/>
  <c r="AZ532" i="1" s="1"/>
  <c r="AB994" i="1"/>
  <c r="BD994" i="1"/>
  <c r="AZ994" i="1" s="1"/>
  <c r="M994" i="1"/>
  <c r="BD1146" i="1"/>
  <c r="AZ1146" i="1" s="1"/>
  <c r="M1146" i="1"/>
  <c r="M1120" i="1"/>
  <c r="BD43" i="1"/>
  <c r="AZ43" i="1" s="1"/>
  <c r="BE560" i="1"/>
  <c r="AA560" i="1" s="1"/>
  <c r="M560" i="1"/>
  <c r="BD210" i="1"/>
  <c r="AZ210" i="1" s="1"/>
  <c r="BA210" i="1"/>
  <c r="BE210" i="1"/>
  <c r="AA210" i="1" s="1"/>
  <c r="T238" i="1"/>
  <c r="M238" i="1"/>
  <c r="BD238" i="1"/>
  <c r="AZ238" i="1" s="1"/>
  <c r="BE238" i="1"/>
  <c r="AA238" i="1" s="1"/>
  <c r="W102" i="1"/>
  <c r="AB102" i="1"/>
  <c r="N102" i="1"/>
  <c r="M102" i="1"/>
  <c r="BD102" i="1"/>
  <c r="AZ102" i="1" s="1"/>
  <c r="AB177" i="1"/>
  <c r="BD177" i="1"/>
  <c r="AZ177" i="1" s="1"/>
  <c r="M177" i="1"/>
  <c r="R728" i="1"/>
  <c r="T728" i="1"/>
  <c r="V728" i="1"/>
  <c r="BE728" i="1"/>
  <c r="AA728" i="1" s="1"/>
  <c r="BD728" i="1"/>
  <c r="AZ728" i="1" s="1"/>
  <c r="M728" i="1"/>
  <c r="N885" i="1"/>
  <c r="BD885" i="1"/>
  <c r="AZ885" i="1" s="1"/>
  <c r="BE885" i="1"/>
  <c r="AA885" i="1" s="1"/>
  <c r="BE1191" i="1"/>
  <c r="AA1191" i="1" s="1"/>
  <c r="M1191" i="1"/>
  <c r="R981" i="1"/>
  <c r="T981" i="1"/>
  <c r="BD981" i="1"/>
  <c r="AZ981" i="1" s="1"/>
  <c r="BE115" i="1"/>
  <c r="AA115" i="1" s="1"/>
  <c r="R115" i="1"/>
  <c r="M115" i="1"/>
  <c r="BD115" i="1"/>
  <c r="AZ115" i="1" s="1"/>
  <c r="AB115" i="1"/>
  <c r="W115" i="1"/>
  <c r="N1108" i="1"/>
  <c r="BD1108" i="1"/>
  <c r="AZ1108" i="1" s="1"/>
  <c r="M1108" i="1"/>
  <c r="N260" i="1"/>
  <c r="BD260" i="1"/>
  <c r="AZ260" i="1" s="1"/>
  <c r="BE260" i="1"/>
  <c r="AA260" i="1" s="1"/>
  <c r="AB1138" i="1"/>
  <c r="N1138" i="1"/>
  <c r="M1138" i="1"/>
  <c r="BE1138" i="1"/>
  <c r="AA1138" i="1" s="1"/>
  <c r="BD1138" i="1"/>
  <c r="AZ1138" i="1" s="1"/>
  <c r="N988" i="1"/>
  <c r="BD988" i="1"/>
  <c r="AZ988" i="1" s="1"/>
  <c r="BE988" i="1"/>
  <c r="AA988" i="1" s="1"/>
  <c r="M988" i="1"/>
  <c r="BD282" i="1"/>
  <c r="AZ282" i="1" s="1"/>
  <c r="BE282" i="1"/>
  <c r="AA282" i="1" s="1"/>
  <c r="BD611" i="1"/>
  <c r="AZ611" i="1" s="1"/>
  <c r="BE611" i="1"/>
  <c r="AA611" i="1" s="1"/>
  <c r="AB611" i="1"/>
  <c r="M611" i="1"/>
  <c r="AB658" i="1"/>
  <c r="M658" i="1"/>
  <c r="BD358" i="1"/>
  <c r="AZ358" i="1" s="1"/>
  <c r="P358" i="1"/>
  <c r="BE358" i="1"/>
  <c r="AA358" i="1" s="1"/>
  <c r="BD291" i="1"/>
  <c r="AZ291" i="1" s="1"/>
  <c r="P291" i="1"/>
  <c r="M291" i="1"/>
  <c r="BE291" i="1"/>
  <c r="AA291" i="1" s="1"/>
  <c r="BE341" i="1"/>
  <c r="AA341" i="1" s="1"/>
  <c r="M341" i="1"/>
  <c r="BE1089" i="1"/>
  <c r="AA1089" i="1" s="1"/>
  <c r="BD1089" i="1"/>
  <c r="AZ1089" i="1" s="1"/>
  <c r="M1089" i="1"/>
  <c r="AB586" i="1"/>
  <c r="M586" i="1"/>
  <c r="BD586" i="1"/>
  <c r="AZ586" i="1" s="1"/>
  <c r="BE586" i="1"/>
  <c r="AA586" i="1" s="1"/>
  <c r="BE292" i="1"/>
  <c r="AA292" i="1" s="1"/>
  <c r="BD292" i="1"/>
  <c r="AZ292" i="1" s="1"/>
  <c r="M292" i="1"/>
  <c r="AB292" i="1"/>
  <c r="AB1018" i="1"/>
  <c r="M1018" i="1"/>
  <c r="V391" i="1"/>
  <c r="BD391" i="1"/>
  <c r="AZ391" i="1" s="1"/>
  <c r="M391" i="1"/>
  <c r="P395" i="1"/>
  <c r="M395" i="1"/>
  <c r="BD528" i="1"/>
  <c r="AZ528" i="1" s="1"/>
  <c r="BE528" i="1"/>
  <c r="AA528" i="1" s="1"/>
  <c r="AB528" i="1"/>
  <c r="M528" i="1"/>
  <c r="BD336" i="1"/>
  <c r="AZ336" i="1" s="1"/>
  <c r="AB336" i="1"/>
  <c r="M336" i="1"/>
  <c r="BE476" i="1"/>
  <c r="AA476" i="1" s="1"/>
  <c r="BD476" i="1"/>
  <c r="AZ476" i="1" s="1"/>
  <c r="T324" i="1"/>
  <c r="BD324" i="1"/>
  <c r="AZ324" i="1" s="1"/>
  <c r="BD815" i="1"/>
  <c r="AZ815" i="1" s="1"/>
  <c r="BE815" i="1"/>
  <c r="AA815" i="1" s="1"/>
  <c r="BD430" i="1"/>
  <c r="AZ430" i="1" s="1"/>
  <c r="BE430" i="1"/>
  <c r="AA430" i="1" s="1"/>
  <c r="N182" i="1"/>
  <c r="BD182" i="1"/>
  <c r="AZ182" i="1" s="1"/>
  <c r="N287" i="1"/>
  <c r="BD287" i="1"/>
  <c r="AZ287" i="1" s="1"/>
  <c r="BD15" i="1"/>
  <c r="AZ15" i="1" s="1"/>
  <c r="BE15" i="1"/>
  <c r="AA15" i="1" s="1"/>
  <c r="BD31" i="1"/>
  <c r="AZ31" i="1" s="1"/>
  <c r="BE31" i="1"/>
  <c r="AA31" i="1" s="1"/>
  <c r="AB31" i="1"/>
  <c r="N1081" i="1"/>
  <c r="BD1081" i="1"/>
  <c r="AZ1081" i="1" s="1"/>
  <c r="BD672" i="1"/>
  <c r="AZ672" i="1" s="1"/>
  <c r="BE672" i="1"/>
  <c r="AA672" i="1" s="1"/>
  <c r="R163" i="1"/>
  <c r="BE163" i="1"/>
  <c r="AA163" i="1" s="1"/>
  <c r="BD1032" i="1"/>
  <c r="AZ1032" i="1" s="1"/>
  <c r="AB870" i="1"/>
  <c r="BD870" i="1"/>
  <c r="AZ870" i="1" s="1"/>
  <c r="BE429" i="1"/>
  <c r="AA429" i="1" s="1"/>
  <c r="P429" i="1"/>
  <c r="BD429" i="1"/>
  <c r="AZ429" i="1" s="1"/>
  <c r="BE483" i="1"/>
  <c r="AA483" i="1" s="1"/>
  <c r="N483" i="1"/>
  <c r="BD1111" i="1"/>
  <c r="AZ1111" i="1" s="1"/>
  <c r="AB153" i="1"/>
  <c r="M153" i="1"/>
  <c r="BE153" i="1"/>
  <c r="AA153" i="1" s="1"/>
  <c r="BD1274" i="1"/>
  <c r="AZ1274" i="1" s="1"/>
  <c r="AB449" i="1"/>
  <c r="BD449" i="1"/>
  <c r="AZ449" i="1" s="1"/>
  <c r="BE449" i="1"/>
  <c r="AA449" i="1" s="1"/>
  <c r="N449" i="1"/>
  <c r="M449" i="1"/>
  <c r="AB614" i="1"/>
  <c r="N614" i="1"/>
  <c r="M614" i="1"/>
  <c r="BE614" i="1"/>
  <c r="AA614" i="1" s="1"/>
  <c r="BD614" i="1"/>
  <c r="AZ614" i="1" s="1"/>
  <c r="T879" i="1"/>
  <c r="BD879" i="1"/>
  <c r="AZ879" i="1" s="1"/>
  <c r="BA879" i="1"/>
  <c r="BE879" i="1"/>
  <c r="AA879" i="1" s="1"/>
  <c r="S879" i="1"/>
  <c r="AB879" i="1"/>
  <c r="P891" i="1"/>
  <c r="M891" i="1"/>
  <c r="BD891" i="1"/>
  <c r="AZ891" i="1" s="1"/>
  <c r="BE705" i="1"/>
  <c r="AA705" i="1" s="1"/>
  <c r="N705" i="1"/>
  <c r="M705" i="1"/>
  <c r="BE1016" i="1"/>
  <c r="AA1016" i="1" s="1"/>
  <c r="M1016" i="1"/>
  <c r="AB1016" i="1"/>
  <c r="BD1016" i="1"/>
  <c r="AZ1016" i="1" s="1"/>
  <c r="BD316" i="1"/>
  <c r="AZ316" i="1" s="1"/>
  <c r="BD1129" i="1"/>
  <c r="AZ1129" i="1" s="1"/>
  <c r="BE829" i="1"/>
  <c r="AA829" i="1" s="1"/>
  <c r="N91" i="1"/>
  <c r="P534" i="1"/>
  <c r="BD534" i="1"/>
  <c r="AZ534" i="1" s="1"/>
  <c r="M534" i="1"/>
  <c r="AB547" i="1"/>
  <c r="BE547" i="1"/>
  <c r="AA547" i="1" s="1"/>
  <c r="X547" i="1"/>
  <c r="M547" i="1"/>
  <c r="BD547" i="1"/>
  <c r="AZ547" i="1" s="1"/>
  <c r="BA855" i="1"/>
  <c r="AB855" i="1"/>
  <c r="M855" i="1"/>
  <c r="BD855" i="1"/>
  <c r="AZ855" i="1" s="1"/>
  <c r="BE1049" i="1"/>
  <c r="AA1049" i="1" s="1"/>
  <c r="N1049" i="1"/>
  <c r="BD1049" i="1"/>
  <c r="AZ1049" i="1" s="1"/>
  <c r="AB1049" i="1"/>
  <c r="R1221" i="1"/>
  <c r="BD1221" i="1"/>
  <c r="AZ1221" i="1" s="1"/>
  <c r="BE1221" i="1"/>
  <c r="AA1221" i="1" s="1"/>
  <c r="M1221" i="1"/>
  <c r="P809" i="1"/>
  <c r="AB809" i="1"/>
  <c r="BE809" i="1"/>
  <c r="AA809" i="1" s="1"/>
  <c r="BD809" i="1"/>
  <c r="AZ809" i="1" s="1"/>
  <c r="P1288" i="1"/>
  <c r="M1288" i="1"/>
  <c r="BE1288" i="1"/>
  <c r="AA1288" i="1" s="1"/>
  <c r="BD1288" i="1"/>
  <c r="AZ1288" i="1" s="1"/>
  <c r="T1248" i="1"/>
  <c r="BD1248" i="1"/>
  <c r="AZ1248" i="1" s="1"/>
  <c r="M1248" i="1"/>
  <c r="BE1248" i="1"/>
  <c r="AA1248" i="1" s="1"/>
  <c r="BD375" i="1"/>
  <c r="AZ375" i="1" s="1"/>
  <c r="M375" i="1"/>
  <c r="BE375" i="1"/>
  <c r="AA375" i="1" s="1"/>
  <c r="M493" i="1"/>
  <c r="BE493" i="1"/>
  <c r="AA493" i="1" s="1"/>
  <c r="BD493" i="1"/>
  <c r="AZ493" i="1" s="1"/>
  <c r="AB650" i="1"/>
  <c r="M650" i="1"/>
  <c r="BE650" i="1"/>
  <c r="AA650" i="1" s="1"/>
  <c r="BD650" i="1"/>
  <c r="AZ650" i="1" s="1"/>
  <c r="R1038" i="1"/>
  <c r="BD1038" i="1"/>
  <c r="AZ1038" i="1" s="1"/>
  <c r="BD1157" i="1"/>
  <c r="AZ1157" i="1" s="1"/>
  <c r="M1157" i="1"/>
  <c r="BE1157" i="1"/>
  <c r="AA1157" i="1" s="1"/>
  <c r="BE1070" i="1"/>
  <c r="AA1070" i="1" s="1"/>
  <c r="M1070" i="1"/>
  <c r="S1173" i="1"/>
  <c r="V1173" i="1"/>
  <c r="BE1173" i="1"/>
  <c r="AA1173" i="1" s="1"/>
  <c r="T1173" i="1"/>
  <c r="AB1173" i="1"/>
  <c r="R1173" i="1"/>
  <c r="U1173" i="1"/>
  <c r="M1173" i="1"/>
  <c r="BD1173" i="1"/>
  <c r="AZ1173" i="1" s="1"/>
  <c r="M981" i="1"/>
  <c r="M691" i="1"/>
  <c r="BD691" i="1"/>
  <c r="AZ691" i="1" s="1"/>
  <c r="M470" i="1"/>
  <c r="BD470" i="1"/>
  <c r="AZ470" i="1" s="1"/>
  <c r="BE742" i="1"/>
  <c r="AA742" i="1" s="1"/>
  <c r="BD742" i="1"/>
  <c r="AZ742" i="1" s="1"/>
  <c r="BD515" i="1"/>
  <c r="AZ515" i="1" s="1"/>
  <c r="M515" i="1"/>
  <c r="BE1289" i="1"/>
  <c r="AA1289" i="1" s="1"/>
  <c r="M1289" i="1"/>
  <c r="BD1289" i="1"/>
  <c r="AZ1289" i="1" s="1"/>
  <c r="M1031" i="1"/>
  <c r="BE1031" i="1"/>
  <c r="AA1031" i="1" s="1"/>
  <c r="AB1031" i="1"/>
  <c r="BE899" i="1"/>
  <c r="AA899" i="1" s="1"/>
  <c r="M899" i="1"/>
  <c r="BA593" i="1"/>
  <c r="P593" i="1"/>
  <c r="BD593" i="1"/>
  <c r="BD1279" i="1"/>
  <c r="AZ1279" i="1" s="1"/>
  <c r="BE1279" i="1"/>
  <c r="AA1279" i="1" s="1"/>
  <c r="BD1072" i="1"/>
  <c r="AZ1072" i="1" s="1"/>
  <c r="BE1072" i="1"/>
  <c r="AA1072" i="1" s="1"/>
  <c r="AB1222" i="1"/>
  <c r="BD1222" i="1"/>
  <c r="AZ1222" i="1" s="1"/>
  <c r="BD745" i="1"/>
  <c r="AZ745" i="1" s="1"/>
  <c r="BE745" i="1"/>
  <c r="AA745" i="1" s="1"/>
  <c r="AB804" i="1"/>
  <c r="BD804" i="1"/>
  <c r="AZ804" i="1" s="1"/>
  <c r="BE912" i="1"/>
  <c r="AA912" i="1" s="1"/>
  <c r="BD912" i="1"/>
  <c r="AZ912" i="1" s="1"/>
  <c r="BA186" i="1"/>
  <c r="BD186" i="1"/>
  <c r="AZ186" i="1" s="1"/>
  <c r="BD644" i="1"/>
  <c r="AZ644" i="1" s="1"/>
  <c r="AB644" i="1"/>
  <c r="P684" i="1"/>
  <c r="BD684" i="1"/>
  <c r="AZ684" i="1" s="1"/>
  <c r="W222" i="1"/>
  <c r="U222" i="1"/>
  <c r="AB222" i="1"/>
  <c r="BE222" i="1"/>
  <c r="AA222" i="1" s="1"/>
  <c r="R915" i="1"/>
  <c r="BE915" i="1"/>
  <c r="AA915" i="1" s="1"/>
  <c r="BD915" i="1"/>
  <c r="AZ915" i="1" s="1"/>
  <c r="AB596" i="1"/>
  <c r="BE596" i="1"/>
  <c r="AA596" i="1" s="1"/>
  <c r="BD596" i="1"/>
  <c r="AZ596" i="1" s="1"/>
  <c r="BD859" i="1"/>
  <c r="AZ859" i="1" s="1"/>
  <c r="BD918" i="1"/>
  <c r="AZ918" i="1" s="1"/>
  <c r="N918" i="1"/>
  <c r="BE918" i="1"/>
  <c r="AA918" i="1" s="1"/>
  <c r="BD700" i="1"/>
  <c r="AZ700" i="1" s="1"/>
  <c r="R934" i="1"/>
  <c r="BD934" i="1"/>
  <c r="AZ934" i="1" s="1"/>
  <c r="N86" i="1"/>
  <c r="AB86" i="1"/>
  <c r="BD877" i="1"/>
  <c r="AZ877" i="1" s="1"/>
  <c r="BE577" i="1"/>
  <c r="AA577" i="1" s="1"/>
  <c r="M577" i="1"/>
  <c r="BE608" i="1"/>
  <c r="AA608" i="1" s="1"/>
  <c r="M608" i="1"/>
  <c r="M240" i="1"/>
  <c r="BE240" i="1"/>
  <c r="AA240" i="1" s="1"/>
  <c r="BE1204" i="1"/>
  <c r="AA1204" i="1" s="1"/>
  <c r="M1204" i="1"/>
  <c r="N164" i="1"/>
  <c r="BE164" i="1"/>
  <c r="AA164" i="1" s="1"/>
  <c r="BE125" i="1"/>
  <c r="AA125" i="1" s="1"/>
  <c r="BD125" i="1"/>
  <c r="AZ125" i="1" s="1"/>
  <c r="N49" i="1"/>
  <c r="BD49" i="1"/>
  <c r="AZ49" i="1" s="1"/>
  <c r="M49" i="1"/>
  <c r="BE49" i="1"/>
  <c r="AA49" i="1" s="1"/>
  <c r="BD911" i="1"/>
  <c r="AZ911" i="1" s="1"/>
  <c r="M911" i="1"/>
  <c r="AB911" i="1"/>
  <c r="BE911" i="1"/>
  <c r="AA911" i="1" s="1"/>
  <c r="BD103" i="1"/>
  <c r="AZ103" i="1" s="1"/>
  <c r="N535" i="1"/>
  <c r="BE535" i="1"/>
  <c r="AA535" i="1" s="1"/>
  <c r="M535" i="1"/>
  <c r="BD392" i="1"/>
  <c r="AZ392" i="1" s="1"/>
  <c r="BE392" i="1"/>
  <c r="AA392" i="1" s="1"/>
  <c r="BE996" i="1"/>
  <c r="AA996" i="1" s="1"/>
  <c r="BD996" i="1"/>
  <c r="AZ996" i="1" s="1"/>
  <c r="M996" i="1"/>
  <c r="P183" i="1"/>
  <c r="BD183" i="1"/>
  <c r="AZ183" i="1" s="1"/>
  <c r="AB183" i="1"/>
  <c r="M183" i="1"/>
  <c r="BE183" i="1"/>
  <c r="AA183" i="1" s="1"/>
  <c r="BE631" i="1"/>
  <c r="AA631" i="1" s="1"/>
  <c r="M631" i="1"/>
  <c r="BD631" i="1"/>
  <c r="AZ631" i="1" s="1"/>
  <c r="BD372" i="1"/>
  <c r="AZ372" i="1" s="1"/>
  <c r="M372" i="1"/>
  <c r="BE372" i="1"/>
  <c r="AA372" i="1" s="1"/>
  <c r="M609" i="1"/>
  <c r="BD609" i="1"/>
  <c r="AZ609" i="1" s="1"/>
  <c r="M210" i="1"/>
  <c r="N170" i="1"/>
  <c r="U170" i="1"/>
  <c r="M170" i="1"/>
  <c r="BD170" i="1"/>
  <c r="AZ170" i="1" s="1"/>
  <c r="BD473" i="1"/>
  <c r="AZ473" i="1" s="1"/>
  <c r="M473" i="1"/>
  <c r="BE473" i="1"/>
  <c r="AA473" i="1" s="1"/>
  <c r="BD900" i="1"/>
  <c r="AZ900" i="1" s="1"/>
  <c r="P900" i="1"/>
  <c r="BD645" i="1"/>
  <c r="AZ645" i="1" s="1"/>
  <c r="AB645" i="1"/>
  <c r="BE1282" i="1"/>
  <c r="AA1282" i="1" s="1"/>
  <c r="BD1282" i="1"/>
  <c r="AZ1282" i="1" s="1"/>
  <c r="BD603" i="1"/>
  <c r="AZ603" i="1" s="1"/>
  <c r="AB603" i="1"/>
  <c r="BD746" i="1"/>
  <c r="AZ746" i="1" s="1"/>
  <c r="P746" i="1"/>
  <c r="P428" i="1"/>
  <c r="BD428" i="1"/>
  <c r="AZ428" i="1" s="1"/>
  <c r="BE766" i="1"/>
  <c r="AA766" i="1" s="1"/>
  <c r="BD766" i="1"/>
  <c r="AZ766" i="1" s="1"/>
  <c r="R244" i="1"/>
  <c r="BD244" i="1"/>
  <c r="AZ244" i="1" s="1"/>
  <c r="BE219" i="1"/>
  <c r="AA219" i="1" s="1"/>
  <c r="BD219" i="1"/>
  <c r="AZ219" i="1" s="1"/>
  <c r="AB814" i="1"/>
  <c r="BE814" i="1"/>
  <c r="AA814" i="1" s="1"/>
  <c r="BD814" i="1"/>
  <c r="AZ814" i="1" s="1"/>
  <c r="N814" i="1"/>
  <c r="BE139" i="1"/>
  <c r="AA139" i="1" s="1"/>
  <c r="BD139" i="1"/>
  <c r="AZ139" i="1" s="1"/>
  <c r="V647" i="1"/>
  <c r="BD647" i="1"/>
  <c r="AZ647" i="1" s="1"/>
  <c r="R199" i="1"/>
  <c r="N199" i="1"/>
  <c r="P199" i="1"/>
  <c r="BE199" i="1"/>
  <c r="AA199" i="1" s="1"/>
  <c r="BD199" i="1"/>
  <c r="AZ199" i="1" s="1"/>
  <c r="M953" i="1"/>
  <c r="BD1287" i="1"/>
  <c r="AZ1287" i="1" s="1"/>
  <c r="AB513" i="1"/>
  <c r="M513" i="1"/>
  <c r="M260" i="1"/>
  <c r="BE454" i="1"/>
  <c r="AA454" i="1" s="1"/>
  <c r="BD454" i="1"/>
  <c r="AZ454" i="1" s="1"/>
  <c r="AB185" i="1"/>
  <c r="N185" i="1"/>
  <c r="BE185" i="1"/>
  <c r="AA185" i="1" s="1"/>
  <c r="M185" i="1"/>
  <c r="BD185" i="1"/>
  <c r="AZ185" i="1" s="1"/>
  <c r="M454" i="1"/>
  <c r="BD837" i="1"/>
  <c r="AZ837" i="1" s="1"/>
  <c r="BD696" i="1"/>
  <c r="AZ696" i="1" s="1"/>
  <c r="M321" i="1"/>
  <c r="M213" i="1"/>
  <c r="BD636" i="1"/>
  <c r="AZ636" i="1" s="1"/>
  <c r="BD341" i="1"/>
  <c r="AZ341" i="1" s="1"/>
  <c r="BD1121" i="1"/>
  <c r="AZ1121" i="1" s="1"/>
  <c r="BE603" i="1"/>
  <c r="AA603" i="1" s="1"/>
  <c r="N26" i="1"/>
  <c r="BD868" i="1"/>
  <c r="AZ868" i="1" s="1"/>
  <c r="BA868" i="1"/>
  <c r="BE868" i="1"/>
  <c r="AA868" i="1" s="1"/>
  <c r="M868" i="1"/>
  <c r="T868" i="1"/>
  <c r="U868" i="1"/>
  <c r="R868" i="1"/>
  <c r="BE872" i="1"/>
  <c r="AA872" i="1" s="1"/>
  <c r="BD872" i="1"/>
  <c r="AZ872" i="1" s="1"/>
  <c r="M872" i="1"/>
  <c r="BE206" i="1"/>
  <c r="AA206" i="1" s="1"/>
  <c r="M206" i="1"/>
  <c r="BD206" i="1"/>
  <c r="AZ206" i="1" s="1"/>
  <c r="BE344" i="1"/>
  <c r="AA344" i="1" s="1"/>
  <c r="BD344" i="1"/>
  <c r="M344" i="1"/>
  <c r="N344" i="1"/>
  <c r="BE224" i="1"/>
  <c r="AA224" i="1" s="1"/>
  <c r="BD224" i="1"/>
  <c r="AZ224" i="1" s="1"/>
  <c r="BD1024" i="1"/>
  <c r="AZ1024" i="1" s="1"/>
  <c r="M1024" i="1"/>
  <c r="BE1024" i="1"/>
  <c r="AA1024" i="1" s="1"/>
  <c r="BE1095" i="1"/>
  <c r="AA1095" i="1" s="1"/>
  <c r="BD1095" i="1"/>
  <c r="AZ1095" i="1" s="1"/>
  <c r="BE1203" i="1"/>
  <c r="AA1203" i="1" s="1"/>
  <c r="AB1203" i="1"/>
  <c r="M1203" i="1"/>
  <c r="M77" i="1"/>
  <c r="N77" i="1"/>
  <c r="BD77" i="1"/>
  <c r="AZ77" i="1" s="1"/>
  <c r="BE1246" i="1"/>
  <c r="AA1246" i="1" s="1"/>
  <c r="M1246" i="1"/>
  <c r="BD1246" i="1"/>
  <c r="AZ1246" i="1" s="1"/>
  <c r="BD1231" i="1"/>
  <c r="AZ1231" i="1" s="1"/>
  <c r="M1231" i="1"/>
  <c r="BE1231" i="1"/>
  <c r="AA1231" i="1" s="1"/>
  <c r="AB1200" i="1"/>
  <c r="M1200" i="1"/>
  <c r="BE1200" i="1"/>
  <c r="AA1200" i="1" s="1"/>
  <c r="BD1200" i="1"/>
  <c r="AZ1200" i="1" s="1"/>
  <c r="BE984" i="1"/>
  <c r="AA984" i="1" s="1"/>
  <c r="BD984" i="1"/>
  <c r="AZ984" i="1" s="1"/>
  <c r="M984" i="1"/>
  <c r="V334" i="1"/>
  <c r="BD334" i="1"/>
  <c r="AZ334" i="1" s="1"/>
  <c r="BE540" i="1"/>
  <c r="AA540" i="1" s="1"/>
  <c r="BD540" i="1"/>
  <c r="AZ540" i="1" s="1"/>
  <c r="BD782" i="1"/>
  <c r="AZ782" i="1" s="1"/>
  <c r="BE782" i="1"/>
  <c r="AA782" i="1" s="1"/>
  <c r="N93" i="1"/>
  <c r="M93" i="1"/>
  <c r="M82" i="1"/>
  <c r="BD82" i="1"/>
  <c r="AZ82" i="1" s="1"/>
  <c r="BE459" i="1"/>
  <c r="AA459" i="1" s="1"/>
  <c r="BD459" i="1"/>
  <c r="AZ459" i="1" s="1"/>
  <c r="M917" i="1"/>
  <c r="AB917" i="1"/>
  <c r="U643" i="1"/>
  <c r="BD643" i="1"/>
  <c r="AZ643" i="1" s="1"/>
  <c r="M643" i="1"/>
  <c r="BD1161" i="1"/>
  <c r="AZ1161" i="1" s="1"/>
  <c r="BE1161" i="1"/>
  <c r="AA1161" i="1" s="1"/>
  <c r="BE673" i="1"/>
  <c r="AA673" i="1" s="1"/>
  <c r="M476" i="1"/>
  <c r="BD1298" i="1"/>
  <c r="AZ1298" i="1" s="1"/>
  <c r="P1298" i="1"/>
  <c r="BE755" i="1"/>
  <c r="AA755" i="1" s="1"/>
  <c r="BD755" i="1"/>
  <c r="AZ755" i="1" s="1"/>
  <c r="BD554" i="1"/>
  <c r="AZ554" i="1" s="1"/>
  <c r="BE554" i="1"/>
  <c r="AA554" i="1" s="1"/>
  <c r="BE239" i="1"/>
  <c r="AA239" i="1" s="1"/>
  <c r="BD239" i="1"/>
  <c r="AZ239" i="1" s="1"/>
  <c r="BE965" i="1"/>
  <c r="AA965" i="1" s="1"/>
  <c r="BD965" i="1"/>
  <c r="AZ965" i="1" s="1"/>
  <c r="AB1124" i="1"/>
  <c r="BE1124" i="1"/>
  <c r="AA1124" i="1" s="1"/>
  <c r="BD1124" i="1"/>
  <c r="AZ1124" i="1" s="1"/>
  <c r="BD1147" i="1"/>
  <c r="AZ1147" i="1" s="1"/>
  <c r="BE1147" i="1"/>
  <c r="AA1147" i="1" s="1"/>
  <c r="BE332" i="1"/>
  <c r="AA332" i="1" s="1"/>
  <c r="BD332" i="1"/>
  <c r="AZ332" i="1" s="1"/>
  <c r="N944" i="1"/>
  <c r="AB944" i="1"/>
  <c r="BD944" i="1"/>
  <c r="AZ944" i="1" s="1"/>
  <c r="V975" i="1"/>
  <c r="AB975" i="1"/>
  <c r="BD975" i="1"/>
  <c r="AZ975" i="1" s="1"/>
  <c r="BE975" i="1"/>
  <c r="AA975" i="1" s="1"/>
  <c r="P59" i="1"/>
  <c r="BD59" i="1"/>
  <c r="AZ59" i="1" s="1"/>
  <c r="N59" i="1"/>
  <c r="BE59" i="1"/>
  <c r="AA59" i="1" s="1"/>
  <c r="N1053" i="1"/>
  <c r="BD1053" i="1"/>
  <c r="AZ1053" i="1" s="1"/>
  <c r="BD767" i="1"/>
  <c r="AZ767" i="1" s="1"/>
  <c r="AB767" i="1"/>
  <c r="N685" i="1"/>
  <c r="BD685" i="1"/>
  <c r="AZ685" i="1" s="1"/>
  <c r="P68" i="1"/>
  <c r="BD68" i="1"/>
  <c r="AZ68" i="1" s="1"/>
  <c r="BD1302" i="1"/>
  <c r="AZ1302" i="1" s="1"/>
  <c r="BE1302" i="1"/>
  <c r="AA1302" i="1" s="1"/>
  <c r="AB1302" i="1"/>
  <c r="AB71" i="1"/>
  <c r="BD71" i="1"/>
  <c r="AZ71" i="1" s="1"/>
  <c r="M612" i="1"/>
  <c r="BE770" i="1"/>
  <c r="AA770" i="1" s="1"/>
  <c r="BD770" i="1"/>
  <c r="AZ770" i="1" s="1"/>
  <c r="BE462" i="1"/>
  <c r="AA462" i="1" s="1"/>
  <c r="BD462" i="1"/>
  <c r="AZ462" i="1" s="1"/>
  <c r="BE898" i="1"/>
  <c r="AA898" i="1" s="1"/>
  <c r="N898" i="1"/>
  <c r="BD898" i="1"/>
  <c r="AZ898" i="1" s="1"/>
  <c r="BE198" i="1"/>
  <c r="AA198" i="1" s="1"/>
  <c r="BD198" i="1"/>
  <c r="AZ198" i="1" s="1"/>
  <c r="BE301" i="1"/>
  <c r="AA301" i="1" s="1"/>
  <c r="BD301" i="1"/>
  <c r="AZ301" i="1" s="1"/>
  <c r="N509" i="1"/>
  <c r="BD509" i="1"/>
  <c r="AZ509" i="1" s="1"/>
  <c r="BE509" i="1"/>
  <c r="AA509" i="1" s="1"/>
  <c r="P794" i="1"/>
  <c r="BD794" i="1"/>
  <c r="AZ794" i="1" s="1"/>
  <c r="S350" i="1"/>
  <c r="BD350" i="1"/>
  <c r="AZ350" i="1" s="1"/>
  <c r="BE152" i="1"/>
  <c r="AA152" i="1" s="1"/>
  <c r="BD152" i="1"/>
  <c r="AZ152" i="1" s="1"/>
  <c r="U452" i="1"/>
  <c r="BE452" i="1"/>
  <c r="AA452" i="1" s="1"/>
  <c r="W357" i="1"/>
  <c r="BD357" i="1"/>
  <c r="AZ357" i="1" s="1"/>
  <c r="T352" i="1"/>
  <c r="BE352" i="1"/>
  <c r="AA352" i="1" s="1"/>
  <c r="BE1037" i="1"/>
  <c r="AA1037" i="1" s="1"/>
  <c r="BD663" i="1"/>
  <c r="AZ663" i="1" s="1"/>
  <c r="AB663" i="1"/>
  <c r="AB546" i="1"/>
  <c r="N546" i="1"/>
  <c r="BD1278" i="1"/>
  <c r="AZ1278" i="1" s="1"/>
  <c r="AB58" i="1"/>
  <c r="BD58" i="1"/>
  <c r="AZ58" i="1" s="1"/>
  <c r="BE803" i="1"/>
  <c r="AA803" i="1" s="1"/>
  <c r="AB803" i="1"/>
  <c r="M803" i="1"/>
  <c r="BD803" i="1"/>
  <c r="AZ803" i="1" s="1"/>
  <c r="BE165" i="1"/>
  <c r="AA165" i="1" s="1"/>
  <c r="BD165" i="1"/>
  <c r="AZ165" i="1" s="1"/>
  <c r="BD342" i="1"/>
  <c r="AZ342" i="1" s="1"/>
  <c r="M342" i="1"/>
  <c r="BD787" i="1"/>
  <c r="AZ787" i="1" s="1"/>
  <c r="M787" i="1"/>
  <c r="M890" i="1"/>
  <c r="BE890" i="1"/>
  <c r="AA890" i="1" s="1"/>
  <c r="BD890" i="1"/>
  <c r="AZ890" i="1" s="1"/>
  <c r="BD267" i="1"/>
  <c r="AZ267" i="1" s="1"/>
  <c r="U267" i="1"/>
  <c r="BE267" i="1"/>
  <c r="AA267" i="1" s="1"/>
  <c r="AB267" i="1"/>
  <c r="M267" i="1"/>
  <c r="BD1255" i="1"/>
  <c r="AZ1255" i="1" s="1"/>
  <c r="M1255" i="1"/>
  <c r="BE1121" i="1"/>
  <c r="AA1121" i="1" s="1"/>
  <c r="M43" i="1"/>
  <c r="M885" i="1"/>
  <c r="BD612" i="1"/>
  <c r="AZ612" i="1" s="1"/>
  <c r="BE102" i="1"/>
  <c r="AA102" i="1" s="1"/>
  <c r="N760" i="1"/>
  <c r="T760" i="1"/>
  <c r="M760" i="1"/>
  <c r="W760" i="1"/>
  <c r="AB760" i="1"/>
  <c r="S670" i="1"/>
  <c r="U670" i="1"/>
  <c r="AB670" i="1"/>
  <c r="P670" i="1"/>
  <c r="BE266" i="1"/>
  <c r="AA266" i="1" s="1"/>
  <c r="M266" i="1"/>
  <c r="M203" i="1"/>
  <c r="M1038" i="1"/>
  <c r="BD530" i="1"/>
  <c r="AZ530" i="1" s="1"/>
  <c r="BD1018" i="1"/>
  <c r="AZ1018" i="1" s="1"/>
  <c r="BD134" i="1"/>
  <c r="AZ134" i="1" s="1"/>
  <c r="BD409" i="1"/>
  <c r="AZ409" i="1" s="1"/>
  <c r="BE58" i="1"/>
  <c r="AA58" i="1" s="1"/>
  <c r="BE652" i="1"/>
  <c r="AA652" i="1" s="1"/>
  <c r="BE71" i="1"/>
  <c r="AA71" i="1" s="1"/>
  <c r="AB534" i="1"/>
  <c r="BD73" i="1"/>
  <c r="AZ73" i="1" s="1"/>
  <c r="N73" i="1"/>
  <c r="BD1241" i="1"/>
  <c r="AZ1241" i="1" s="1"/>
  <c r="AB1241" i="1"/>
  <c r="BE624" i="1"/>
  <c r="AA624" i="1" s="1"/>
  <c r="BD624" i="1"/>
  <c r="AZ624" i="1" s="1"/>
  <c r="M337" i="1"/>
  <c r="BE337" i="1"/>
  <c r="AA337" i="1" s="1"/>
  <c r="BD337" i="1"/>
  <c r="AZ337" i="1" s="1"/>
  <c r="BE237" i="1"/>
  <c r="AA237" i="1" s="1"/>
  <c r="M237" i="1"/>
  <c r="BD703" i="1"/>
  <c r="AZ703" i="1" s="1"/>
  <c r="BE703" i="1"/>
  <c r="AA703" i="1" s="1"/>
  <c r="BD583" i="1"/>
  <c r="AZ583" i="1" s="1"/>
  <c r="AB583" i="1"/>
  <c r="AB1308" i="1"/>
  <c r="BE1308" i="1"/>
  <c r="AA1308" i="1" s="1"/>
  <c r="BE1075" i="1"/>
  <c r="AA1075" i="1" s="1"/>
  <c r="M1075" i="1"/>
  <c r="M960" i="1"/>
  <c r="BD960" i="1"/>
  <c r="AZ960" i="1" s="1"/>
  <c r="M480" i="1"/>
  <c r="M401" i="1"/>
  <c r="M587" i="1"/>
  <c r="M73" i="1"/>
  <c r="M325" i="1"/>
  <c r="M1310" i="1"/>
  <c r="M1305" i="1"/>
  <c r="M671" i="1"/>
  <c r="M1306" i="1"/>
  <c r="M1309" i="1"/>
  <c r="M703" i="1"/>
  <c r="M300" i="1"/>
  <c r="BD1069" i="1"/>
  <c r="AZ1069" i="1" s="1"/>
  <c r="BD607" i="1"/>
  <c r="AZ607" i="1" s="1"/>
  <c r="BD991" i="1"/>
  <c r="AZ991" i="1" s="1"/>
  <c r="BE775" i="1"/>
  <c r="AA775" i="1" s="1"/>
  <c r="BE995" i="1"/>
  <c r="AA995" i="1" s="1"/>
  <c r="BE1187" i="1"/>
  <c r="AA1187" i="1" s="1"/>
  <c r="BE869" i="1"/>
  <c r="AA869" i="1" s="1"/>
  <c r="BE427" i="1"/>
  <c r="AA427" i="1" s="1"/>
  <c r="AB380" i="1"/>
  <c r="AB227" i="1"/>
  <c r="AB1257" i="1"/>
  <c r="N241" i="1"/>
  <c r="N780" i="1"/>
  <c r="R664" i="1"/>
  <c r="W44" i="1"/>
  <c r="BD44" i="1"/>
  <c r="AZ44" i="1" s="1"/>
  <c r="BD1109" i="1"/>
  <c r="AZ1109" i="1" s="1"/>
  <c r="J1109" i="1" s="1" a="1"/>
  <c r="J1109" i="1" s="1"/>
  <c r="BE1109" i="1"/>
  <c r="AA1109" i="1" s="1"/>
  <c r="M621" i="1"/>
  <c r="M363" i="1"/>
  <c r="M48" i="1"/>
  <c r="M810" i="1"/>
  <c r="M451" i="1"/>
  <c r="M969" i="1"/>
  <c r="M362" i="1"/>
  <c r="M657" i="1"/>
  <c r="M1067" i="1"/>
  <c r="M839" i="1"/>
  <c r="BD208" i="1"/>
  <c r="AZ208" i="1" s="1"/>
  <c r="BD951" i="1"/>
  <c r="AZ951" i="1" s="1"/>
  <c r="BE792" i="1"/>
  <c r="AA792" i="1" s="1"/>
  <c r="BE664" i="1"/>
  <c r="AA664" i="1" s="1"/>
  <c r="BE1001" i="1"/>
  <c r="AA1001" i="1" s="1"/>
  <c r="BE471" i="1"/>
  <c r="AA471" i="1" s="1"/>
  <c r="BE495" i="1"/>
  <c r="AA495" i="1" s="1"/>
  <c r="AB453" i="1"/>
  <c r="AB1182" i="1"/>
  <c r="N1267" i="1"/>
  <c r="N1098" i="1"/>
  <c r="P193" i="1"/>
  <c r="V317" i="1"/>
  <c r="T227" i="1"/>
  <c r="N883" i="1"/>
  <c r="W510" i="1"/>
  <c r="BD112" i="1"/>
  <c r="AZ112" i="1" s="1"/>
  <c r="N112" i="1"/>
  <c r="AB1208" i="1"/>
  <c r="BD1208" i="1"/>
  <c r="AZ1208" i="1" s="1"/>
  <c r="N422" i="1"/>
  <c r="BD422" i="1"/>
  <c r="AZ422" i="1" s="1"/>
  <c r="AB422" i="1"/>
  <c r="M510" i="1"/>
  <c r="M698" i="1"/>
  <c r="M141" i="1"/>
  <c r="M251" i="1"/>
  <c r="M553" i="1"/>
  <c r="M938" i="1"/>
  <c r="M664" i="1"/>
  <c r="M289" i="1"/>
  <c r="BD408" i="1"/>
  <c r="AZ408" i="1" s="1"/>
  <c r="BD887" i="1"/>
  <c r="AZ887" i="1" s="1"/>
  <c r="BD839" i="1"/>
  <c r="AZ839" i="1" s="1"/>
  <c r="BD460" i="1"/>
  <c r="AZ460" i="1" s="1"/>
  <c r="BD571" i="1"/>
  <c r="AZ571" i="1" s="1"/>
  <c r="BE621" i="1"/>
  <c r="AA621" i="1" s="1"/>
  <c r="BE604" i="1"/>
  <c r="AA604" i="1" s="1"/>
  <c r="BE156" i="1"/>
  <c r="AA156" i="1" s="1"/>
  <c r="BE689" i="1"/>
  <c r="AA689" i="1" s="1"/>
  <c r="BE729" i="1"/>
  <c r="AA729" i="1" s="1"/>
  <c r="BE503" i="1"/>
  <c r="AA503" i="1" s="1"/>
  <c r="BE242" i="1"/>
  <c r="AA242" i="1" s="1"/>
  <c r="AB156" i="1"/>
  <c r="AB116" i="1"/>
  <c r="N6" i="1"/>
  <c r="S241" i="1"/>
  <c r="S488" i="1"/>
  <c r="BE290" i="1"/>
  <c r="AA290" i="1" s="1"/>
  <c r="BD290" i="1"/>
  <c r="AZ290" i="1" s="1"/>
  <c r="AB1264" i="1"/>
  <c r="BD1264" i="1"/>
  <c r="AZ1264" i="1" s="1"/>
  <c r="BE1264" i="1"/>
  <c r="AA1264" i="1" s="1"/>
  <c r="BD1259" i="1"/>
  <c r="AZ1259" i="1" s="1"/>
  <c r="BE1259" i="1"/>
  <c r="AA1259" i="1" s="1"/>
  <c r="BD1004" i="1"/>
  <c r="AZ1004" i="1" s="1"/>
  <c r="BE1004" i="1"/>
  <c r="AA1004" i="1" s="1"/>
  <c r="AB1262" i="1"/>
  <c r="BD1262" i="1"/>
  <c r="AZ1262" i="1" s="1"/>
  <c r="BD389" i="1"/>
  <c r="AZ389" i="1" s="1"/>
  <c r="P389" i="1"/>
  <c r="N1030" i="1"/>
  <c r="BD1030" i="1"/>
  <c r="AZ1030" i="1" s="1"/>
  <c r="P843" i="1"/>
  <c r="BD843" i="1"/>
  <c r="AZ843" i="1" s="1"/>
  <c r="N1139" i="1"/>
  <c r="BD1139" i="1"/>
  <c r="AZ1139" i="1" s="1"/>
  <c r="M254" i="1"/>
  <c r="M901" i="1"/>
  <c r="M816" i="1"/>
  <c r="M72" i="1"/>
  <c r="M602" i="1"/>
  <c r="M1165" i="1"/>
  <c r="M931" i="1"/>
  <c r="BD1207" i="1"/>
  <c r="AZ1207" i="1" s="1"/>
  <c r="BE401" i="1"/>
  <c r="AA401" i="1" s="1"/>
  <c r="BE720" i="1"/>
  <c r="AA720" i="1" s="1"/>
  <c r="BE1163" i="1"/>
  <c r="AA1163" i="1" s="1"/>
  <c r="BE1079" i="1"/>
  <c r="AA1079" i="1" s="1"/>
  <c r="AB1187" i="1"/>
  <c r="N641" i="1"/>
  <c r="P75" i="1"/>
  <c r="BD734" i="1"/>
  <c r="AZ734" i="1" s="1"/>
  <c r="BE734" i="1"/>
  <c r="AA734" i="1" s="1"/>
  <c r="AB734" i="1"/>
  <c r="N1238" i="1"/>
  <c r="BD1238" i="1"/>
  <c r="AZ1238" i="1" s="1"/>
  <c r="AB1048" i="1"/>
  <c r="BD1048" i="1"/>
  <c r="AZ1048" i="1" s="1"/>
  <c r="BD434" i="1"/>
  <c r="AZ434" i="1" s="1"/>
  <c r="AB434" i="1"/>
  <c r="BD1171" i="1"/>
  <c r="AZ1171" i="1" s="1"/>
  <c r="P1171" i="1"/>
  <c r="N1143" i="1"/>
  <c r="BD1143" i="1"/>
  <c r="AZ1143" i="1" s="1"/>
  <c r="BD216" i="1"/>
  <c r="AZ216" i="1" s="1"/>
  <c r="AB216" i="1"/>
  <c r="AB756" i="1"/>
  <c r="BD756" i="1"/>
  <c r="AZ756" i="1" s="1"/>
  <c r="AB733" i="1"/>
  <c r="BD733" i="1"/>
  <c r="AZ733" i="1" s="1"/>
  <c r="P1040" i="1"/>
  <c r="BD1040" i="1"/>
  <c r="AZ1040" i="1" s="1"/>
  <c r="M317" i="1"/>
  <c r="M241" i="1"/>
  <c r="M527" i="1"/>
  <c r="M457" i="1"/>
  <c r="M662" i="1"/>
  <c r="M118" i="1"/>
  <c r="M1074" i="1"/>
  <c r="M270" i="1"/>
  <c r="M681" i="1"/>
  <c r="M258" i="1"/>
  <c r="M971" i="1"/>
  <c r="BD242" i="1"/>
  <c r="AZ242" i="1" s="1"/>
  <c r="BD323" i="1"/>
  <c r="AZ323" i="1" s="1"/>
  <c r="BD135" i="1"/>
  <c r="AZ135" i="1" s="1"/>
  <c r="BE747" i="1"/>
  <c r="AA747" i="1" s="1"/>
  <c r="BE385" i="1"/>
  <c r="AA385" i="1" s="1"/>
  <c r="BE434" i="1"/>
  <c r="AA434" i="1" s="1"/>
  <c r="BE1159" i="1"/>
  <c r="AA1159" i="1" s="1"/>
  <c r="BE135" i="1"/>
  <c r="AA135" i="1" s="1"/>
  <c r="AB118" i="1"/>
  <c r="N50" i="1"/>
  <c r="N408" i="1"/>
  <c r="P434" i="1"/>
  <c r="R1074" i="1"/>
  <c r="M1000" i="1"/>
  <c r="M109" i="1"/>
  <c r="M4" i="1"/>
  <c r="M347" i="1"/>
  <c r="M966" i="1"/>
  <c r="M230" i="1"/>
  <c r="M1036" i="1"/>
  <c r="M1159" i="1"/>
  <c r="M42" i="1"/>
  <c r="M1284" i="1"/>
  <c r="M441" i="1"/>
  <c r="M1077" i="1"/>
  <c r="BD494" i="1"/>
  <c r="AZ494" i="1" s="1"/>
  <c r="BD1305" i="1"/>
  <c r="AZ1305" i="1" s="1"/>
  <c r="BD977" i="1"/>
  <c r="AZ977" i="1" s="1"/>
  <c r="BD598" i="1"/>
  <c r="AZ598" i="1" s="1"/>
  <c r="BD1128" i="1"/>
  <c r="AZ1128" i="1" s="1"/>
  <c r="BE771" i="1"/>
  <c r="AA771" i="1" s="1"/>
  <c r="BE607" i="1"/>
  <c r="AA607" i="1" s="1"/>
  <c r="BE1154" i="1"/>
  <c r="AA1154" i="1" s="1"/>
  <c r="BE89" i="1"/>
  <c r="AA89" i="1" s="1"/>
  <c r="AB1154" i="1"/>
  <c r="AB963" i="1"/>
  <c r="N1155" i="1"/>
  <c r="N289" i="1"/>
  <c r="P1305" i="1"/>
  <c r="U363" i="1"/>
  <c r="AB364" i="1"/>
  <c r="AB1218" i="1"/>
  <c r="T363" i="1"/>
  <c r="BD1080" i="1"/>
  <c r="AZ1080" i="1" s="1"/>
  <c r="M1080" i="1"/>
  <c r="BD377" i="1"/>
  <c r="AZ377" i="1" s="1"/>
  <c r="M377" i="1"/>
  <c r="BE377" i="1"/>
  <c r="AA377" i="1" s="1"/>
  <c r="M765" i="1"/>
  <c r="M148" i="1"/>
  <c r="M797" i="1"/>
  <c r="M919" i="1"/>
  <c r="M1198" i="1"/>
  <c r="M1227" i="1"/>
  <c r="M348" i="1"/>
  <c r="M607" i="1"/>
  <c r="M1303" i="1"/>
  <c r="M1150" i="1"/>
  <c r="M1163" i="1"/>
  <c r="M1152" i="1"/>
  <c r="M264" i="1"/>
  <c r="BD1076" i="1"/>
  <c r="AZ1076" i="1" s="1"/>
  <c r="BE639" i="1"/>
  <c r="AA639" i="1" s="1"/>
  <c r="BE1042" i="1"/>
  <c r="AA1042" i="1" s="1"/>
  <c r="BE1296" i="1"/>
  <c r="AA1296" i="1" s="1"/>
  <c r="BE1188" i="1"/>
  <c r="AA1188" i="1" s="1"/>
  <c r="BE1007" i="1"/>
  <c r="AA1007" i="1" s="1"/>
  <c r="AB7" i="1"/>
  <c r="AB952" i="1"/>
  <c r="N637" i="1"/>
  <c r="N453" i="1"/>
  <c r="N907" i="1"/>
  <c r="P780" i="1"/>
  <c r="V207" i="1"/>
  <c r="U1297" i="1"/>
  <c r="N579" i="1"/>
  <c r="BE579" i="1"/>
  <c r="AA579" i="1" s="1"/>
  <c r="BE435" i="1"/>
  <c r="AA435" i="1" s="1"/>
  <c r="AB435" i="1"/>
  <c r="M936" i="1"/>
  <c r="BE936" i="1"/>
  <c r="AA936" i="1" s="1"/>
  <c r="AB306" i="1"/>
  <c r="BE306" i="1"/>
  <c r="AA306" i="1" s="1"/>
  <c r="M306" i="1"/>
  <c r="M398" i="1"/>
  <c r="M6" i="1"/>
  <c r="M1151" i="1"/>
  <c r="M1051" i="1"/>
  <c r="M957" i="1"/>
  <c r="M227" i="1"/>
  <c r="M478" i="1"/>
  <c r="M929" i="1"/>
  <c r="M789" i="1"/>
  <c r="M250" i="1"/>
  <c r="M253" i="1"/>
  <c r="M1192" i="1"/>
  <c r="M905" i="1"/>
  <c r="BD620" i="1"/>
  <c r="AZ620" i="1" s="1"/>
  <c r="BD318" i="1"/>
  <c r="BE797" i="1"/>
  <c r="AA797" i="1" s="1"/>
  <c r="BE193" i="1"/>
  <c r="AA193" i="1" s="1"/>
  <c r="BE408" i="1"/>
  <c r="AA408" i="1" s="1"/>
  <c r="BE1294" i="1"/>
  <c r="AA1294" i="1" s="1"/>
  <c r="BE1297" i="1"/>
  <c r="AA1297" i="1" s="1"/>
  <c r="BE1080" i="1"/>
  <c r="AA1080" i="1" s="1"/>
  <c r="BE905" i="1"/>
  <c r="AA905" i="1" s="1"/>
  <c r="AB698" i="1"/>
  <c r="N1171" i="1"/>
  <c r="P581" i="1"/>
  <c r="U919" i="1"/>
  <c r="BD990" i="1"/>
  <c r="AZ990" i="1" s="1"/>
  <c r="BE990" i="1"/>
  <c r="AA990" i="1" s="1"/>
  <c r="N823" i="1"/>
  <c r="AB823" i="1"/>
  <c r="AB144" i="1"/>
  <c r="BE144" i="1"/>
  <c r="AA144" i="1" s="1"/>
  <c r="BE849" i="1"/>
  <c r="AA849" i="1" s="1"/>
  <c r="BD849" i="1"/>
  <c r="AZ849" i="1" s="1"/>
  <c r="BE844" i="1"/>
  <c r="AA844" i="1" s="1"/>
  <c r="N844" i="1"/>
  <c r="BD844" i="1"/>
  <c r="AZ844" i="1" s="1"/>
  <c r="R844" i="1"/>
  <c r="BD76" i="1"/>
  <c r="AZ76" i="1" s="1"/>
  <c r="M76" i="1"/>
  <c r="AB135" i="1"/>
  <c r="U135" i="1"/>
  <c r="M1118" i="1"/>
  <c r="BD1118" i="1"/>
  <c r="AZ1118" i="1" s="1"/>
  <c r="BE107" i="1"/>
  <c r="AA107" i="1" s="1"/>
  <c r="AB107" i="1"/>
  <c r="M382" i="1"/>
  <c r="M628" i="1"/>
  <c r="M828" i="1"/>
  <c r="M736" i="1"/>
  <c r="M1113" i="1"/>
  <c r="M619" i="1"/>
  <c r="M453" i="1"/>
  <c r="M89" i="1"/>
  <c r="M1300" i="1"/>
  <c r="M1293" i="1"/>
  <c r="M998" i="1"/>
  <c r="M907" i="1"/>
  <c r="BD237" i="1"/>
  <c r="AZ237" i="1" s="1"/>
  <c r="BE810" i="1"/>
  <c r="AA810" i="1" s="1"/>
  <c r="BE444" i="1"/>
  <c r="AA444" i="1" s="1"/>
  <c r="BE88" i="1"/>
  <c r="AA88" i="1" s="1"/>
  <c r="AB639" i="1"/>
  <c r="AB1277" i="1"/>
  <c r="N491" i="1"/>
  <c r="W135" i="1"/>
  <c r="BD1046" i="1"/>
  <c r="AZ1046" i="1" s="1"/>
  <c r="BE1046" i="1"/>
  <c r="AA1046" i="1" s="1"/>
  <c r="BE130" i="1"/>
  <c r="AA130" i="1" s="1"/>
  <c r="N130" i="1"/>
  <c r="BD236" i="1"/>
  <c r="AZ236" i="1" s="1"/>
  <c r="BE236" i="1"/>
  <c r="AA236" i="1" s="1"/>
  <c r="BD1029" i="1"/>
  <c r="AZ1029" i="1" s="1"/>
  <c r="BE1029" i="1"/>
  <c r="AA1029" i="1" s="1"/>
  <c r="BD1014" i="1"/>
  <c r="AZ1014" i="1" s="1"/>
  <c r="M1014" i="1"/>
  <c r="P1019" i="1"/>
  <c r="BE1019" i="1"/>
  <c r="AA1019" i="1" s="1"/>
  <c r="BD788" i="1"/>
  <c r="AZ788" i="1" s="1"/>
  <c r="T788" i="1"/>
  <c r="BE788" i="1"/>
  <c r="AA788" i="1" s="1"/>
  <c r="BE1190" i="1"/>
  <c r="AA1190" i="1" s="1"/>
  <c r="M1190" i="1"/>
  <c r="BD33" i="1"/>
  <c r="AZ33" i="1" s="1"/>
  <c r="BE33" i="1"/>
  <c r="AA33" i="1" s="1"/>
  <c r="BD256" i="1"/>
  <c r="AZ256" i="1" s="1"/>
  <c r="BE256" i="1"/>
  <c r="AA256" i="1" s="1"/>
  <c r="BD384" i="1"/>
  <c r="AZ384" i="1" s="1"/>
  <c r="BE384" i="1"/>
  <c r="AA384" i="1" s="1"/>
  <c r="BD555" i="1"/>
  <c r="AZ555" i="1" s="1"/>
  <c r="P555" i="1"/>
  <c r="M555" i="1"/>
  <c r="BD1211" i="1"/>
  <c r="AZ1211" i="1" s="1"/>
  <c r="N1211" i="1"/>
  <c r="M1211" i="1"/>
  <c r="BD962" i="1"/>
  <c r="AZ962" i="1" s="1"/>
  <c r="W962" i="1"/>
  <c r="M707" i="1"/>
  <c r="M191" i="1"/>
  <c r="M776" i="1"/>
  <c r="M538" i="1"/>
  <c r="M192" i="1"/>
  <c r="M387" i="1"/>
  <c r="M1145" i="1"/>
  <c r="M893" i="1"/>
  <c r="M858" i="1"/>
  <c r="M1041" i="1"/>
  <c r="M1207" i="1"/>
  <c r="M25" i="1"/>
  <c r="M328" i="1"/>
  <c r="M1196" i="1"/>
  <c r="M983" i="1"/>
  <c r="BD789" i="1"/>
  <c r="AZ789" i="1" s="1"/>
  <c r="BD283" i="1"/>
  <c r="AZ283" i="1" s="1"/>
  <c r="BD253" i="1"/>
  <c r="AZ253" i="1" s="1"/>
  <c r="BE490" i="1"/>
  <c r="AA490" i="1" s="1"/>
  <c r="BE628" i="1"/>
  <c r="AA628" i="1" s="1"/>
  <c r="BE255" i="1"/>
  <c r="AA255" i="1" s="1"/>
  <c r="BE491" i="1"/>
  <c r="AA491" i="1" s="1"/>
  <c r="N72" i="1"/>
  <c r="BE268" i="1"/>
  <c r="AA268" i="1" s="1"/>
  <c r="M268" i="1"/>
  <c r="N378" i="1"/>
  <c r="BE378" i="1"/>
  <c r="AA378" i="1" s="1"/>
  <c r="N578" i="1"/>
  <c r="AB578" i="1"/>
  <c r="M333" i="1"/>
  <c r="M19" i="1"/>
  <c r="M277" i="1"/>
  <c r="M364" i="1"/>
  <c r="M79" i="1"/>
  <c r="M1188" i="1"/>
  <c r="M1182" i="1"/>
  <c r="M1110" i="1"/>
  <c r="M1091" i="1"/>
  <c r="BD913" i="1"/>
  <c r="AZ913" i="1" s="1"/>
  <c r="BD799" i="1"/>
  <c r="AZ799" i="1" s="1"/>
  <c r="BD568" i="1"/>
  <c r="AZ568" i="1" s="1"/>
  <c r="BE1216" i="1"/>
  <c r="AA1216" i="1" s="1"/>
  <c r="AB42" i="1"/>
  <c r="T364" i="1"/>
  <c r="BD938" i="1"/>
  <c r="AZ938" i="1" s="1"/>
  <c r="S938" i="1"/>
  <c r="R973" i="1"/>
  <c r="BD973" i="1"/>
  <c r="AZ973" i="1" s="1"/>
  <c r="BD456" i="1"/>
  <c r="AZ456" i="1" s="1"/>
  <c r="BE456" i="1"/>
  <c r="AA456" i="1" s="1"/>
  <c r="N456" i="1"/>
  <c r="BD366" i="1"/>
  <c r="AZ366" i="1" s="1"/>
  <c r="BE366" i="1"/>
  <c r="AA366" i="1" s="1"/>
  <c r="N847" i="1"/>
  <c r="BE847" i="1"/>
  <c r="AA847" i="1" s="1"/>
  <c r="BD687" i="1"/>
  <c r="AZ687" i="1" s="1"/>
  <c r="M687" i="1"/>
  <c r="N802" i="1"/>
  <c r="M802" i="1"/>
  <c r="BE802" i="1"/>
  <c r="AA802" i="1" s="1"/>
  <c r="P551" i="1"/>
  <c r="M551" i="1"/>
  <c r="N257" i="1"/>
  <c r="BE257" i="1"/>
  <c r="AA257" i="1" s="1"/>
  <c r="BD174" i="1"/>
  <c r="AZ174" i="1" s="1"/>
  <c r="BE174" i="1"/>
  <c r="AA174" i="1" s="1"/>
  <c r="BD834" i="1"/>
  <c r="AZ834" i="1" s="1"/>
  <c r="BE834" i="1"/>
  <c r="AA834" i="1" s="1"/>
  <c r="M834" i="1"/>
  <c r="V233" i="1"/>
  <c r="M233" i="1"/>
  <c r="BD192" i="1"/>
  <c r="AZ192" i="1" s="1"/>
  <c r="BE192" i="1"/>
  <c r="AA192" i="1" s="1"/>
  <c r="BD200" i="1"/>
  <c r="AZ200" i="1" s="1"/>
  <c r="M200" i="1"/>
  <c r="BD1035" i="1"/>
  <c r="AZ1035" i="1" s="1"/>
  <c r="W1035" i="1"/>
  <c r="BD1267" i="1"/>
  <c r="AZ1267" i="1" s="1"/>
  <c r="BE1267" i="1"/>
  <c r="AA1267" i="1" s="1"/>
  <c r="BD753" i="1"/>
  <c r="AZ753" i="1" s="1"/>
  <c r="BE753" i="1"/>
  <c r="AA753" i="1" s="1"/>
  <c r="M753" i="1"/>
  <c r="T481" i="1"/>
  <c r="BE481" i="1"/>
  <c r="AA481" i="1" s="1"/>
  <c r="BD729" i="1"/>
  <c r="AZ729" i="1" s="1"/>
  <c r="N729" i="1"/>
  <c r="AB16" i="1"/>
  <c r="R16" i="1"/>
  <c r="N16" i="1"/>
  <c r="P261" i="1"/>
  <c r="M261" i="1"/>
  <c r="W1117" i="1"/>
  <c r="AB1117" i="1"/>
  <c r="BE622" i="1"/>
  <c r="AA622" i="1" s="1"/>
  <c r="V622" i="1"/>
  <c r="AB635" i="1"/>
  <c r="M635" i="1"/>
  <c r="W640" i="1"/>
  <c r="BE640" i="1"/>
  <c r="AA640" i="1" s="1"/>
  <c r="N17" i="1"/>
  <c r="BE17" i="1"/>
  <c r="AA17" i="1" s="1"/>
  <c r="V667" i="1"/>
  <c r="W667" i="1"/>
  <c r="AB667" i="1"/>
  <c r="T667" i="1"/>
  <c r="AB860" i="1"/>
  <c r="P860" i="1"/>
  <c r="W23" i="1"/>
  <c r="AB23" i="1"/>
  <c r="BE23" i="1"/>
  <c r="AA23" i="1" s="1"/>
  <c r="N23" i="1"/>
  <c r="U23" i="1"/>
  <c r="N574" i="1"/>
  <c r="W574" i="1"/>
  <c r="M574" i="1"/>
  <c r="BE1210" i="1"/>
  <c r="AA1210" i="1" s="1"/>
  <c r="N1210" i="1"/>
  <c r="AB1174" i="1"/>
  <c r="M1174" i="1"/>
  <c r="W70" i="1"/>
  <c r="N70" i="1"/>
  <c r="BE70" i="1"/>
  <c r="AA70" i="1" s="1"/>
  <c r="M70" i="1"/>
  <c r="BE143" i="1"/>
  <c r="AA143" i="1" s="1"/>
  <c r="N143" i="1"/>
  <c r="M143" i="1"/>
  <c r="BE54" i="1"/>
  <c r="AA54" i="1" s="1"/>
  <c r="W54" i="1"/>
  <c r="AB335" i="1"/>
  <c r="N335" i="1"/>
  <c r="BE335" i="1"/>
  <c r="AA335" i="1" s="1"/>
  <c r="W335" i="1"/>
  <c r="W486" i="1"/>
  <c r="U486" i="1"/>
  <c r="V486" i="1"/>
  <c r="BE748" i="1"/>
  <c r="AA748" i="1" s="1"/>
  <c r="M748" i="1"/>
  <c r="AB1224" i="1"/>
  <c r="N1224" i="1"/>
  <c r="AB1013" i="1"/>
  <c r="M1013" i="1"/>
  <c r="BE606" i="1"/>
  <c r="AA606" i="1" s="1"/>
  <c r="M606" i="1"/>
  <c r="N649" i="1"/>
  <c r="M649" i="1"/>
  <c r="BE1212" i="1"/>
  <c r="AA1212" i="1" s="1"/>
  <c r="M1212" i="1"/>
  <c r="AB1082" i="1"/>
  <c r="BE1082" i="1"/>
  <c r="AA1082" i="1" s="1"/>
  <c r="R666" i="1"/>
  <c r="BE666" i="1"/>
  <c r="AA666" i="1" s="1"/>
  <c r="AB666" i="1"/>
  <c r="AB1149" i="1"/>
  <c r="N1149" i="1"/>
  <c r="AB982" i="1"/>
  <c r="M982" i="1"/>
  <c r="M16" i="1"/>
  <c r="M410" i="1"/>
  <c r="M812" i="1"/>
  <c r="M638" i="1"/>
  <c r="M605" i="1"/>
  <c r="M85" i="1"/>
  <c r="M489" i="1"/>
  <c r="M1216" i="1"/>
  <c r="M1045" i="1"/>
  <c r="M1220" i="1"/>
  <c r="M732" i="1"/>
  <c r="BD811" i="1"/>
  <c r="AZ811" i="1" s="1"/>
  <c r="BD105" i="1"/>
  <c r="AZ105" i="1" s="1"/>
  <c r="BD107" i="1"/>
  <c r="AZ107" i="1" s="1"/>
  <c r="BE333" i="1"/>
  <c r="AA333" i="1" s="1"/>
  <c r="BE901" i="1"/>
  <c r="AA901" i="1" s="1"/>
  <c r="BE791" i="1"/>
  <c r="AA791" i="1" s="1"/>
  <c r="BE150" i="1"/>
  <c r="AA150" i="1" s="1"/>
  <c r="BE120" i="1"/>
  <c r="AA120" i="1" s="1"/>
  <c r="AB811" i="1"/>
  <c r="T16" i="1"/>
  <c r="V150" i="1"/>
  <c r="BD209" i="1"/>
  <c r="AZ209" i="1" s="1"/>
  <c r="BE209" i="1"/>
  <c r="AA209" i="1" s="1"/>
  <c r="AB209" i="1"/>
  <c r="BD702" i="1"/>
  <c r="BE702" i="1"/>
  <c r="AA702" i="1" s="1"/>
  <c r="N702" i="1"/>
  <c r="BE263" i="1"/>
  <c r="AA263" i="1" s="1"/>
  <c r="M263" i="1"/>
  <c r="BE436" i="1"/>
  <c r="AA436" i="1" s="1"/>
  <c r="S436" i="1"/>
  <c r="P679" i="1"/>
  <c r="N679" i="1"/>
  <c r="BE679" i="1"/>
  <c r="AA679" i="1" s="1"/>
  <c r="P235" i="1"/>
  <c r="BE235" i="1"/>
  <c r="AA235" i="1" s="1"/>
  <c r="N1148" i="1"/>
  <c r="AB1148" i="1"/>
  <c r="AB808" i="1"/>
  <c r="M808" i="1"/>
  <c r="X718" i="1"/>
  <c r="BE718" i="1"/>
  <c r="AA718" i="1" s="1"/>
  <c r="BE781" i="1"/>
  <c r="AA781" i="1" s="1"/>
  <c r="M781" i="1"/>
  <c r="P1050" i="1"/>
  <c r="M1050" i="1"/>
  <c r="BE1050" i="1"/>
  <c r="AA1050" i="1" s="1"/>
  <c r="R952" i="1"/>
  <c r="S952" i="1"/>
  <c r="M355" i="1"/>
  <c r="N355" i="1"/>
  <c r="AB1100" i="1"/>
  <c r="BE1100" i="1"/>
  <c r="AA1100" i="1" s="1"/>
  <c r="M1100" i="1"/>
  <c r="AB399" i="1"/>
  <c r="BE399" i="1"/>
  <c r="AA399" i="1" s="1"/>
  <c r="AB1239" i="1"/>
  <c r="BE1239" i="1"/>
  <c r="AA1239" i="1" s="1"/>
  <c r="AB417" i="1"/>
  <c r="BE417" i="1"/>
  <c r="AA417" i="1" s="1"/>
  <c r="AB181" i="1"/>
  <c r="BE181" i="1"/>
  <c r="AA181" i="1" s="1"/>
  <c r="M335" i="1"/>
  <c r="M806" i="1"/>
  <c r="M848" i="1"/>
  <c r="M860" i="1"/>
  <c r="M481" i="1"/>
  <c r="M1241" i="1"/>
  <c r="M909" i="1"/>
  <c r="M131" i="1"/>
  <c r="M1223" i="1"/>
  <c r="M522" i="1"/>
  <c r="M790" i="1"/>
  <c r="BD1137" i="1"/>
  <c r="AZ1137" i="1" s="1"/>
  <c r="BD846" i="1"/>
  <c r="AZ846" i="1" s="1"/>
  <c r="BD248" i="1"/>
  <c r="AZ248" i="1" s="1"/>
  <c r="BE317" i="1"/>
  <c r="AA317" i="1" s="1"/>
  <c r="BE278" i="1"/>
  <c r="AA278" i="1" s="1"/>
  <c r="BE494" i="1"/>
  <c r="AA494" i="1" s="1"/>
  <c r="BE425" i="1"/>
  <c r="AA425" i="1" s="1"/>
  <c r="BE757" i="1"/>
  <c r="AA757" i="1" s="1"/>
  <c r="BE1149" i="1"/>
  <c r="AA1149" i="1" s="1"/>
  <c r="N101" i="1"/>
  <c r="N236" i="1"/>
  <c r="W278" i="1"/>
  <c r="X378" i="1"/>
  <c r="BE442" i="1"/>
  <c r="AA442" i="1" s="1"/>
  <c r="BD442" i="1"/>
  <c r="AZ442" i="1" s="1"/>
  <c r="BD314" i="1"/>
  <c r="AZ314" i="1" s="1"/>
  <c r="BE314" i="1"/>
  <c r="AA314" i="1" s="1"/>
  <c r="N27" i="1"/>
  <c r="BE27" i="1"/>
  <c r="AA27" i="1" s="1"/>
  <c r="BD295" i="1"/>
  <c r="AZ295" i="1" s="1"/>
  <c r="U295" i="1"/>
  <c r="BE295" i="1"/>
  <c r="AA295" i="1" s="1"/>
  <c r="N295" i="1"/>
  <c r="R927" i="1"/>
  <c r="T927" i="1"/>
  <c r="BE927" i="1"/>
  <c r="AA927" i="1" s="1"/>
  <c r="BD510" i="1"/>
  <c r="AZ510" i="1" s="1"/>
  <c r="AB510" i="1"/>
  <c r="BD928" i="1"/>
  <c r="AZ928" i="1" s="1"/>
  <c r="V928" i="1"/>
  <c r="P928" i="1"/>
  <c r="R883" i="1"/>
  <c r="BE883" i="1"/>
  <c r="AA883" i="1" s="1"/>
  <c r="BD407" i="1"/>
  <c r="AZ407" i="1" s="1"/>
  <c r="BE407" i="1"/>
  <c r="AA407" i="1" s="1"/>
  <c r="M407" i="1"/>
  <c r="BD21" i="1"/>
  <c r="AZ21" i="1" s="1"/>
  <c r="BE21" i="1"/>
  <c r="AA21" i="1" s="1"/>
  <c r="S21" i="1"/>
  <c r="M21" i="1"/>
  <c r="BD467" i="1"/>
  <c r="AZ467" i="1" s="1"/>
  <c r="BE467" i="1"/>
  <c r="AA467" i="1" s="1"/>
  <c r="AB383" i="1"/>
  <c r="BE383" i="1"/>
  <c r="AA383" i="1" s="1"/>
  <c r="N383" i="1"/>
  <c r="BD517" i="1"/>
  <c r="AZ517" i="1" s="1"/>
  <c r="R517" i="1"/>
  <c r="BD254" i="1"/>
  <c r="AZ254" i="1" s="1"/>
  <c r="AB254" i="1"/>
  <c r="T254" i="1"/>
  <c r="P254" i="1"/>
  <c r="BD591" i="1"/>
  <c r="AB591" i="1"/>
  <c r="P626" i="1"/>
  <c r="BE626" i="1"/>
  <c r="AA626" i="1" s="1"/>
  <c r="BE1156" i="1"/>
  <c r="AA1156" i="1" s="1"/>
  <c r="N1156" i="1"/>
  <c r="AB1156" i="1"/>
  <c r="N1099" i="1"/>
  <c r="AB1099" i="1"/>
  <c r="BE1099" i="1"/>
  <c r="AA1099" i="1" s="1"/>
  <c r="M1099" i="1"/>
  <c r="BE587" i="1"/>
  <c r="AA587" i="1" s="1"/>
  <c r="AB587" i="1"/>
  <c r="P662" i="1"/>
  <c r="U662" i="1"/>
  <c r="BA1176" i="1"/>
  <c r="M1176" i="1"/>
  <c r="AB488" i="1"/>
  <c r="M488" i="1"/>
  <c r="BE961" i="1"/>
  <c r="AA961" i="1" s="1"/>
  <c r="N961" i="1"/>
  <c r="M961" i="1"/>
  <c r="AB710" i="1"/>
  <c r="M710" i="1"/>
  <c r="P1292" i="1"/>
  <c r="BE1292" i="1"/>
  <c r="AA1292" i="1" s="1"/>
  <c r="P95" i="1"/>
  <c r="S95" i="1"/>
  <c r="AB697" i="1"/>
  <c r="M697" i="1"/>
  <c r="AB1271" i="1"/>
  <c r="BE1271" i="1"/>
  <c r="AA1271" i="1" s="1"/>
  <c r="AB32" i="1"/>
  <c r="N32" i="1"/>
  <c r="AB271" i="1"/>
  <c r="BE271" i="1"/>
  <c r="AA271" i="1" s="1"/>
  <c r="M610" i="1"/>
  <c r="BE610" i="1"/>
  <c r="AA610" i="1" s="1"/>
  <c r="BE1240" i="1"/>
  <c r="AA1240" i="1" s="1"/>
  <c r="N1240" i="1"/>
  <c r="AB1106" i="1"/>
  <c r="BE1106" i="1"/>
  <c r="AA1106" i="1" s="1"/>
  <c r="M864" i="1"/>
  <c r="M927" i="1"/>
  <c r="M295" i="1"/>
  <c r="M175" i="1"/>
  <c r="M995" i="1"/>
  <c r="M450" i="1"/>
  <c r="M952" i="1"/>
  <c r="M399" i="1"/>
  <c r="M98" i="1"/>
  <c r="M248" i="1"/>
  <c r="BD720" i="1"/>
  <c r="AZ720" i="1" s="1"/>
  <c r="BD869" i="1"/>
  <c r="AZ869" i="1" s="1"/>
  <c r="BE16" i="1"/>
  <c r="AA16" i="1" s="1"/>
  <c r="BE1117" i="1"/>
  <c r="AA1117" i="1" s="1"/>
  <c r="BE928" i="1"/>
  <c r="AA928" i="1" s="1"/>
  <c r="BE1033" i="1"/>
  <c r="AA1033" i="1" s="1"/>
  <c r="BE973" i="1"/>
  <c r="AA973" i="1" s="1"/>
  <c r="BE795" i="1"/>
  <c r="AA795" i="1" s="1"/>
  <c r="BE25" i="1"/>
  <c r="AA25" i="1" s="1"/>
  <c r="BE95" i="1"/>
  <c r="AA95" i="1" s="1"/>
  <c r="BE555" i="1"/>
  <c r="AA555" i="1" s="1"/>
  <c r="AB261" i="1"/>
  <c r="AB230" i="1"/>
  <c r="N1163" i="1"/>
  <c r="V200" i="1"/>
  <c r="N311" i="1"/>
  <c r="M311" i="1"/>
  <c r="X241" i="1"/>
  <c r="R241" i="1"/>
  <c r="P329" i="1"/>
  <c r="BE329" i="1"/>
  <c r="AA329" i="1" s="1"/>
  <c r="AB527" i="1"/>
  <c r="X527" i="1"/>
  <c r="U744" i="1"/>
  <c r="AB744" i="1"/>
  <c r="BE537" i="1"/>
  <c r="AA537" i="1" s="1"/>
  <c r="X537" i="1"/>
  <c r="AB754" i="1"/>
  <c r="N754" i="1"/>
  <c r="BE857" i="1"/>
  <c r="AA857" i="1" s="1"/>
  <c r="M857" i="1"/>
  <c r="AB1186" i="1"/>
  <c r="BE1186" i="1"/>
  <c r="AA1186" i="1" s="1"/>
  <c r="BE1003" i="1"/>
  <c r="AA1003" i="1" s="1"/>
  <c r="M1003" i="1"/>
  <c r="P563" i="1"/>
  <c r="AB563" i="1"/>
  <c r="U563" i="1"/>
  <c r="BE701" i="1"/>
  <c r="AA701" i="1" s="1"/>
  <c r="U701" i="1"/>
  <c r="AB701" i="1"/>
  <c r="W569" i="1"/>
  <c r="BE569" i="1"/>
  <c r="AA569" i="1" s="1"/>
  <c r="AB1167" i="1"/>
  <c r="BE1167" i="1"/>
  <c r="AA1167" i="1" s="1"/>
  <c r="P807" i="1"/>
  <c r="BE807" i="1"/>
  <c r="AA807" i="1" s="1"/>
  <c r="P838" i="1"/>
  <c r="BE838" i="1"/>
  <c r="AA838" i="1" s="1"/>
  <c r="AB303" i="1"/>
  <c r="BE303" i="1"/>
  <c r="AA303" i="1" s="1"/>
  <c r="T303" i="1"/>
  <c r="M303" i="1"/>
  <c r="AB1234" i="1"/>
  <c r="P1234" i="1"/>
  <c r="BE880" i="1"/>
  <c r="AA880" i="1" s="1"/>
  <c r="N880" i="1"/>
  <c r="BE780" i="1"/>
  <c r="AA780" i="1" s="1"/>
  <c r="M780" i="1"/>
  <c r="BE1135" i="1"/>
  <c r="AA1135" i="1" s="1"/>
  <c r="N1135" i="1"/>
  <c r="BE225" i="1"/>
  <c r="AA225" i="1" s="1"/>
  <c r="AB225" i="1"/>
  <c r="M225" i="1"/>
  <c r="N716" i="1"/>
  <c r="BE716" i="1"/>
  <c r="AA716" i="1" s="1"/>
  <c r="N856" i="1"/>
  <c r="P856" i="1"/>
  <c r="AB37" i="1"/>
  <c r="BE37" i="1"/>
  <c r="AA37" i="1" s="1"/>
  <c r="M37" i="1"/>
  <c r="N437" i="1"/>
  <c r="BE437" i="1"/>
  <c r="AA437" i="1" s="1"/>
  <c r="BE41" i="1"/>
  <c r="AA41" i="1" s="1"/>
  <c r="M41" i="1"/>
  <c r="AB505" i="1"/>
  <c r="BE505" i="1"/>
  <c r="AA505" i="1" s="1"/>
  <c r="M1144" i="1"/>
  <c r="BE1144" i="1"/>
  <c r="AA1144" i="1" s="1"/>
  <c r="M520" i="1"/>
  <c r="M517" i="1"/>
  <c r="M640" i="1"/>
  <c r="M412" i="1"/>
  <c r="M679" i="1"/>
  <c r="M1033" i="1"/>
  <c r="M1035" i="1"/>
  <c r="M307" i="1"/>
  <c r="M1266" i="1"/>
  <c r="M869" i="1"/>
  <c r="M1292" i="1"/>
  <c r="M1239" i="1"/>
  <c r="M256" i="1"/>
  <c r="M126" i="1"/>
  <c r="BD1152" i="1"/>
  <c r="AZ1152" i="1" s="1"/>
  <c r="BE864" i="1"/>
  <c r="AA864" i="1" s="1"/>
  <c r="BE813" i="1"/>
  <c r="AA813" i="1" s="1"/>
  <c r="BE763" i="1"/>
  <c r="AA763" i="1" s="1"/>
  <c r="BE1174" i="1"/>
  <c r="AA1174" i="1" s="1"/>
  <c r="BE355" i="1"/>
  <c r="AA355" i="1" s="1"/>
  <c r="AB581" i="1"/>
  <c r="N687" i="1"/>
  <c r="N89" i="1"/>
  <c r="P622" i="1"/>
  <c r="S428" i="1"/>
  <c r="T161" i="1"/>
  <c r="V954" i="1"/>
  <c r="R912" i="1"/>
  <c r="T321" i="1"/>
  <c r="W750" i="1"/>
  <c r="P306" i="1"/>
  <c r="S684" i="1"/>
  <c r="W103" i="1"/>
  <c r="R684" i="1"/>
  <c r="T811" i="1"/>
  <c r="T360" i="1"/>
  <c r="X386" i="1"/>
  <c r="T386" i="1"/>
  <c r="BA386" i="1"/>
  <c r="V386" i="1"/>
  <c r="R386" i="1"/>
  <c r="S386" i="1"/>
  <c r="U386" i="1"/>
  <c r="W386" i="1"/>
  <c r="BE386" i="1"/>
  <c r="AA386" i="1" s="1"/>
  <c r="M386" i="1"/>
  <c r="N386" i="1"/>
  <c r="P386" i="1"/>
  <c r="X161" i="1"/>
  <c r="BA161" i="1"/>
  <c r="W161" i="1"/>
  <c r="P161" i="1"/>
  <c r="V161" i="1"/>
  <c r="U161" i="1"/>
  <c r="N161" i="1"/>
  <c r="R161" i="1"/>
  <c r="M161" i="1"/>
  <c r="AB161" i="1"/>
  <c r="BE161" i="1"/>
  <c r="AA161" i="1" s="1"/>
  <c r="X1059" i="1"/>
  <c r="BA1059" i="1"/>
  <c r="R1059" i="1"/>
  <c r="U1059" i="1"/>
  <c r="S1059" i="1"/>
  <c r="T1059" i="1"/>
  <c r="W1059" i="1"/>
  <c r="V1059" i="1"/>
  <c r="N1059" i="1"/>
  <c r="P1059" i="1"/>
  <c r="M1059" i="1"/>
  <c r="AB1059" i="1"/>
  <c r="BA24" i="1"/>
  <c r="X24" i="1"/>
  <c r="R24" i="1"/>
  <c r="U24" i="1"/>
  <c r="N24" i="1"/>
  <c r="V24" i="1"/>
  <c r="P24" i="1"/>
  <c r="S24" i="1"/>
  <c r="T24" i="1"/>
  <c r="W24" i="1"/>
  <c r="AB24" i="1"/>
  <c r="M24" i="1"/>
  <c r="X1058" i="1"/>
  <c r="BA1058" i="1"/>
  <c r="S1058" i="1"/>
  <c r="T1058" i="1"/>
  <c r="V1058" i="1"/>
  <c r="AB1058" i="1"/>
  <c r="R1058" i="1"/>
  <c r="U1058" i="1"/>
  <c r="W1058" i="1"/>
  <c r="P1058" i="1"/>
  <c r="N1058" i="1"/>
  <c r="BE1058" i="1"/>
  <c r="AA1058" i="1" s="1"/>
  <c r="M1058" i="1"/>
  <c r="X764" i="1"/>
  <c r="BA764" i="1"/>
  <c r="U764" i="1"/>
  <c r="V764" i="1"/>
  <c r="T764" i="1"/>
  <c r="W764" i="1"/>
  <c r="R764" i="1"/>
  <c r="S764" i="1"/>
  <c r="P764" i="1"/>
  <c r="N764" i="1"/>
  <c r="M764" i="1"/>
  <c r="AB764" i="1"/>
  <c r="X474" i="1"/>
  <c r="BA474" i="1"/>
  <c r="W474" i="1"/>
  <c r="S474" i="1"/>
  <c r="P474" i="1"/>
  <c r="T474" i="1"/>
  <c r="U474" i="1"/>
  <c r="V474" i="1"/>
  <c r="M474" i="1"/>
  <c r="R474" i="1"/>
  <c r="W886" i="1"/>
  <c r="R886" i="1"/>
  <c r="S886" i="1"/>
  <c r="N886" i="1"/>
  <c r="X886" i="1"/>
  <c r="T886" i="1"/>
  <c r="U886" i="1"/>
  <c r="P886" i="1"/>
  <c r="BA886" i="1"/>
  <c r="AB886" i="1"/>
  <c r="V886" i="1"/>
  <c r="BE886" i="1"/>
  <c r="AA886" i="1" s="1"/>
  <c r="M886" i="1"/>
  <c r="U783" i="1"/>
  <c r="R783" i="1"/>
  <c r="W783" i="1"/>
  <c r="X783" i="1"/>
  <c r="P783" i="1"/>
  <c r="S783" i="1"/>
  <c r="T783" i="1"/>
  <c r="BA783" i="1"/>
  <c r="BE783" i="1"/>
  <c r="AA783" i="1" s="1"/>
  <c r="M783" i="1"/>
  <c r="V783" i="1"/>
  <c r="N783" i="1"/>
  <c r="N585" i="1"/>
  <c r="P903" i="1"/>
  <c r="P319" i="1"/>
  <c r="S934" i="1"/>
  <c r="W822" i="1"/>
  <c r="X655" i="1"/>
  <c r="P145" i="1"/>
  <c r="S171" i="1"/>
  <c r="T431" i="1"/>
  <c r="N674" i="1"/>
  <c r="N881" i="1"/>
  <c r="P1043" i="1"/>
  <c r="U663" i="1"/>
  <c r="S240" i="1"/>
  <c r="N240" i="1"/>
  <c r="W623" i="1"/>
  <c r="T1068" i="1"/>
  <c r="U164" i="1"/>
  <c r="N543" i="1"/>
  <c r="N62" i="1"/>
  <c r="P682" i="1"/>
  <c r="P599" i="1"/>
  <c r="W244" i="1"/>
  <c r="V623" i="1"/>
  <c r="M483" i="1"/>
  <c r="W543" i="1"/>
  <c r="X497" i="1"/>
  <c r="BA497" i="1"/>
  <c r="T497" i="1"/>
  <c r="U497" i="1"/>
  <c r="P497" i="1"/>
  <c r="N497" i="1"/>
  <c r="R497" i="1"/>
  <c r="S497" i="1"/>
  <c r="V497" i="1"/>
  <c r="W497" i="1"/>
  <c r="AB497" i="1"/>
  <c r="M497" i="1"/>
  <c r="BE497" i="1"/>
  <c r="AA497" i="1" s="1"/>
  <c r="BA863" i="1"/>
  <c r="X863" i="1"/>
  <c r="R863" i="1"/>
  <c r="V863" i="1"/>
  <c r="W863" i="1"/>
  <c r="S863" i="1"/>
  <c r="P863" i="1"/>
  <c r="T863" i="1"/>
  <c r="U863" i="1"/>
  <c r="M863" i="1"/>
  <c r="AB863" i="1"/>
  <c r="BE863" i="1"/>
  <c r="AA863" i="1" s="1"/>
  <c r="P316" i="1"/>
  <c r="P1111" i="1"/>
  <c r="R170" i="1"/>
  <c r="BA20" i="1"/>
  <c r="W20" i="1"/>
  <c r="X20" i="1"/>
  <c r="U20" i="1"/>
  <c r="P20" i="1"/>
  <c r="S20" i="1"/>
  <c r="R20" i="1"/>
  <c r="T20" i="1"/>
  <c r="V20" i="1"/>
  <c r="AB20" i="1"/>
  <c r="N20" i="1"/>
  <c r="X660" i="1"/>
  <c r="W660" i="1"/>
  <c r="P660" i="1"/>
  <c r="T660" i="1"/>
  <c r="S660" i="1"/>
  <c r="BA660" i="1"/>
  <c r="R660" i="1"/>
  <c r="AB660" i="1"/>
  <c r="N660" i="1"/>
  <c r="BE660" i="1"/>
  <c r="AA660" i="1" s="1"/>
  <c r="X739" i="1"/>
  <c r="BA739" i="1"/>
  <c r="R739" i="1"/>
  <c r="V739" i="1"/>
  <c r="S739" i="1"/>
  <c r="T739" i="1"/>
  <c r="U739" i="1"/>
  <c r="W739" i="1"/>
  <c r="P739" i="1"/>
  <c r="AB739" i="1"/>
  <c r="BA1115" i="1"/>
  <c r="T1115" i="1"/>
  <c r="X1115" i="1"/>
  <c r="U1115" i="1"/>
  <c r="V1115" i="1"/>
  <c r="S1115" i="1"/>
  <c r="R1115" i="1"/>
  <c r="N1115" i="1"/>
  <c r="W1115" i="1"/>
  <c r="P1115" i="1"/>
  <c r="AB1115" i="1"/>
  <c r="X1073" i="1"/>
  <c r="T1073" i="1"/>
  <c r="U1073" i="1"/>
  <c r="N1073" i="1"/>
  <c r="BA1073" i="1"/>
  <c r="P1073" i="1"/>
  <c r="AB1073" i="1"/>
  <c r="R1073" i="1"/>
  <c r="S1073" i="1"/>
  <c r="V1073" i="1"/>
  <c r="W1073" i="1"/>
  <c r="BA851" i="1"/>
  <c r="R851" i="1"/>
  <c r="X851" i="1"/>
  <c r="V851" i="1"/>
  <c r="W851" i="1"/>
  <c r="P851" i="1"/>
  <c r="S851" i="1"/>
  <c r="U851" i="1"/>
  <c r="T851" i="1"/>
  <c r="AB851" i="1"/>
  <c r="BE851" i="1"/>
  <c r="AA851" i="1" s="1"/>
  <c r="X1280" i="1"/>
  <c r="R1280" i="1"/>
  <c r="S1280" i="1"/>
  <c r="W1280" i="1"/>
  <c r="T1280" i="1"/>
  <c r="U1280" i="1"/>
  <c r="BA1280" i="1"/>
  <c r="N1280" i="1"/>
  <c r="P1280" i="1"/>
  <c r="V1280" i="1"/>
  <c r="AB1280" i="1"/>
  <c r="BD1073" i="1"/>
  <c r="AZ1073" i="1" s="1"/>
  <c r="BD1102" i="1"/>
  <c r="AZ1102" i="1" s="1"/>
  <c r="BA524" i="1"/>
  <c r="X524" i="1"/>
  <c r="R524" i="1"/>
  <c r="V524" i="1"/>
  <c r="S524" i="1"/>
  <c r="T524" i="1"/>
  <c r="W524" i="1"/>
  <c r="U524" i="1"/>
  <c r="P524" i="1"/>
  <c r="N524" i="1"/>
  <c r="AB524" i="1"/>
  <c r="BE524" i="1"/>
  <c r="AA524" i="1" s="1"/>
  <c r="BD524" i="1"/>
  <c r="AZ524" i="1" s="1"/>
  <c r="S529" i="1"/>
  <c r="BA529" i="1"/>
  <c r="T529" i="1"/>
  <c r="X529" i="1"/>
  <c r="P529" i="1"/>
  <c r="U529" i="1"/>
  <c r="V529" i="1"/>
  <c r="W529" i="1"/>
  <c r="R529" i="1"/>
  <c r="N529" i="1"/>
  <c r="BD529" i="1"/>
  <c r="AZ529" i="1" s="1"/>
  <c r="X1170" i="1"/>
  <c r="V1170" i="1"/>
  <c r="W1170" i="1"/>
  <c r="BA1170" i="1"/>
  <c r="T1170" i="1"/>
  <c r="P1170" i="1"/>
  <c r="R1170" i="1"/>
  <c r="S1170" i="1"/>
  <c r="N1170" i="1"/>
  <c r="AB1170" i="1"/>
  <c r="U1170" i="1"/>
  <c r="BD1170" i="1"/>
  <c r="AZ1170" i="1" s="1"/>
  <c r="X74" i="1"/>
  <c r="BA74" i="1"/>
  <c r="T74" i="1"/>
  <c r="U74" i="1"/>
  <c r="S74" i="1"/>
  <c r="V74" i="1"/>
  <c r="N74" i="1"/>
  <c r="P74" i="1"/>
  <c r="AB74" i="1"/>
  <c r="R74" i="1"/>
  <c r="BD74" i="1"/>
  <c r="AZ74" i="1" s="1"/>
  <c r="W74" i="1"/>
  <c r="R1301" i="1"/>
  <c r="S1301" i="1"/>
  <c r="W1301" i="1"/>
  <c r="X1301" i="1"/>
  <c r="V1301" i="1"/>
  <c r="AB1301" i="1"/>
  <c r="N1301" i="1"/>
  <c r="P1301" i="1"/>
  <c r="BA1301" i="1"/>
  <c r="T1301" i="1"/>
  <c r="U1301" i="1"/>
  <c r="BD1301" i="1"/>
  <c r="AZ1301" i="1" s="1"/>
  <c r="U841" i="1"/>
  <c r="R841" i="1"/>
  <c r="S841" i="1"/>
  <c r="X841" i="1"/>
  <c r="W841" i="1"/>
  <c r="BA841" i="1"/>
  <c r="T841" i="1"/>
  <c r="P841" i="1"/>
  <c r="V841" i="1"/>
  <c r="BD841" i="1"/>
  <c r="AZ841" i="1" s="1"/>
  <c r="S559" i="1"/>
  <c r="T559" i="1"/>
  <c r="X559" i="1"/>
  <c r="W559" i="1"/>
  <c r="V559" i="1"/>
  <c r="BA559" i="1"/>
  <c r="R559" i="1"/>
  <c r="P559" i="1"/>
  <c r="U559" i="1"/>
  <c r="N559" i="1"/>
  <c r="AB559" i="1"/>
  <c r="BD559" i="1"/>
  <c r="AZ559" i="1" s="1"/>
  <c r="BE1170" i="1"/>
  <c r="AA1170" i="1" s="1"/>
  <c r="N221" i="1"/>
  <c r="N470" i="1"/>
  <c r="N863" i="1"/>
  <c r="N841" i="1"/>
  <c r="P804" i="1"/>
  <c r="P1274" i="1"/>
  <c r="P541" i="1"/>
  <c r="P304" i="1"/>
  <c r="U974" i="1"/>
  <c r="V519" i="1"/>
  <c r="V660" i="1"/>
  <c r="W31" i="1"/>
  <c r="X722" i="1"/>
  <c r="BA722" i="1"/>
  <c r="S722" i="1"/>
  <c r="T722" i="1"/>
  <c r="P722" i="1"/>
  <c r="R722" i="1"/>
  <c r="U722" i="1"/>
  <c r="V722" i="1"/>
  <c r="W722" i="1"/>
  <c r="AB722" i="1"/>
  <c r="M722" i="1"/>
  <c r="BE722" i="1"/>
  <c r="AA722" i="1" s="1"/>
  <c r="X743" i="1"/>
  <c r="BA743" i="1"/>
  <c r="R743" i="1"/>
  <c r="S743" i="1"/>
  <c r="T743" i="1"/>
  <c r="V743" i="1"/>
  <c r="P743" i="1"/>
  <c r="N743" i="1"/>
  <c r="U743" i="1"/>
  <c r="W743" i="1"/>
  <c r="M743" i="1"/>
  <c r="X1134" i="1"/>
  <c r="T1134" i="1"/>
  <c r="P1134" i="1"/>
  <c r="S1134" i="1"/>
  <c r="U1134" i="1"/>
  <c r="V1134" i="1"/>
  <c r="W1134" i="1"/>
  <c r="R1134" i="1"/>
  <c r="BA1134" i="1"/>
  <c r="AB1134" i="1"/>
  <c r="N1134" i="1"/>
  <c r="BE1134" i="1"/>
  <c r="AA1134" i="1" s="1"/>
  <c r="M1134" i="1"/>
  <c r="X1258" i="1"/>
  <c r="W1258" i="1"/>
  <c r="T1258" i="1"/>
  <c r="U1258" i="1"/>
  <c r="P1258" i="1"/>
  <c r="R1258" i="1"/>
  <c r="S1258" i="1"/>
  <c r="V1258" i="1"/>
  <c r="N1258" i="1"/>
  <c r="M1258" i="1"/>
  <c r="BA1258" i="1"/>
  <c r="BA632" i="1"/>
  <c r="S632" i="1"/>
  <c r="T632" i="1"/>
  <c r="V632" i="1"/>
  <c r="W632" i="1"/>
  <c r="P632" i="1"/>
  <c r="U632" i="1"/>
  <c r="X632" i="1"/>
  <c r="N632" i="1"/>
  <c r="M632" i="1"/>
  <c r="AB632" i="1"/>
  <c r="R632" i="1"/>
  <c r="BA584" i="1"/>
  <c r="W584" i="1"/>
  <c r="S584" i="1"/>
  <c r="T584" i="1"/>
  <c r="R584" i="1"/>
  <c r="V584" i="1"/>
  <c r="N584" i="1"/>
  <c r="U584" i="1"/>
  <c r="X584" i="1"/>
  <c r="P584" i="1"/>
  <c r="BE584" i="1"/>
  <c r="AA584" i="1" s="1"/>
  <c r="AB584" i="1"/>
  <c r="M584" i="1"/>
  <c r="W1097" i="1"/>
  <c r="BA1097" i="1"/>
  <c r="X1097" i="1"/>
  <c r="P1097" i="1"/>
  <c r="AB1097" i="1"/>
  <c r="S1097" i="1"/>
  <c r="V1097" i="1"/>
  <c r="BE1097" i="1"/>
  <c r="AA1097" i="1" s="1"/>
  <c r="T1097" i="1"/>
  <c r="M1097" i="1"/>
  <c r="R1097" i="1"/>
  <c r="U1097" i="1"/>
  <c r="X312" i="1"/>
  <c r="U312" i="1"/>
  <c r="V312" i="1"/>
  <c r="R312" i="1"/>
  <c r="S312" i="1"/>
  <c r="BA312" i="1"/>
  <c r="N312" i="1"/>
  <c r="T312" i="1"/>
  <c r="W312" i="1"/>
  <c r="P312" i="1"/>
  <c r="AB312" i="1"/>
  <c r="BE312" i="1"/>
  <c r="AA312" i="1" s="1"/>
  <c r="M312" i="1"/>
  <c r="BA735" i="1"/>
  <c r="X735" i="1"/>
  <c r="S735" i="1"/>
  <c r="T735" i="1"/>
  <c r="N735" i="1"/>
  <c r="P735" i="1"/>
  <c r="AB735" i="1"/>
  <c r="R735" i="1"/>
  <c r="V735" i="1"/>
  <c r="U735" i="1"/>
  <c r="W735" i="1"/>
  <c r="BE735" i="1"/>
  <c r="AA735" i="1" s="1"/>
  <c r="M735" i="1"/>
  <c r="BA648" i="1"/>
  <c r="X648" i="1"/>
  <c r="U648" i="1"/>
  <c r="V648" i="1"/>
  <c r="P648" i="1"/>
  <c r="R648" i="1"/>
  <c r="AB648" i="1"/>
  <c r="T648" i="1"/>
  <c r="S648" i="1"/>
  <c r="M648" i="1"/>
  <c r="N648" i="1"/>
  <c r="S374" i="1"/>
  <c r="V374" i="1"/>
  <c r="W374" i="1"/>
  <c r="BA374" i="1"/>
  <c r="AB374" i="1"/>
  <c r="X374" i="1"/>
  <c r="R374" i="1"/>
  <c r="T374" i="1"/>
  <c r="U374" i="1"/>
  <c r="BE374" i="1"/>
  <c r="AA374" i="1" s="1"/>
  <c r="M374" i="1"/>
  <c r="N374" i="1"/>
  <c r="P374" i="1"/>
  <c r="BA142" i="1"/>
  <c r="S142" i="1"/>
  <c r="T142" i="1"/>
  <c r="U142" i="1"/>
  <c r="X142" i="1"/>
  <c r="V142" i="1"/>
  <c r="AB142" i="1"/>
  <c r="N142" i="1"/>
  <c r="BE142" i="1"/>
  <c r="AA142" i="1" s="1"/>
  <c r="M142" i="1"/>
  <c r="P142" i="1"/>
  <c r="R916" i="1"/>
  <c r="V916" i="1"/>
  <c r="S916" i="1"/>
  <c r="T916" i="1"/>
  <c r="W916" i="1"/>
  <c r="U916" i="1"/>
  <c r="P916" i="1"/>
  <c r="BA916" i="1"/>
  <c r="BE916" i="1"/>
  <c r="AA916" i="1" s="1"/>
  <c r="X916" i="1"/>
  <c r="M916" i="1"/>
  <c r="N916" i="1"/>
  <c r="AB916" i="1"/>
  <c r="BA1122" i="1"/>
  <c r="S1122" i="1"/>
  <c r="T1122" i="1"/>
  <c r="U1122" i="1"/>
  <c r="P1122" i="1"/>
  <c r="N1122" i="1"/>
  <c r="X1122" i="1"/>
  <c r="R1122" i="1"/>
  <c r="V1122" i="1"/>
  <c r="W1122" i="1"/>
  <c r="BE1122" i="1"/>
  <c r="AA1122" i="1" s="1"/>
  <c r="M1122" i="1"/>
  <c r="X416" i="1"/>
  <c r="BA416" i="1"/>
  <c r="S416" i="1"/>
  <c r="T416" i="1"/>
  <c r="U416" i="1"/>
  <c r="V416" i="1"/>
  <c r="W416" i="1"/>
  <c r="R416" i="1"/>
  <c r="N416" i="1"/>
  <c r="P416" i="1"/>
  <c r="BE416" i="1"/>
  <c r="AA416" i="1" s="1"/>
  <c r="M416" i="1"/>
  <c r="BA758" i="1"/>
  <c r="X758" i="1"/>
  <c r="R758" i="1"/>
  <c r="V758" i="1"/>
  <c r="T758" i="1"/>
  <c r="W758" i="1"/>
  <c r="N758" i="1"/>
  <c r="S758" i="1"/>
  <c r="U758" i="1"/>
  <c r="AB758" i="1"/>
  <c r="BE758" i="1"/>
  <c r="AA758" i="1" s="1"/>
  <c r="M758" i="1"/>
  <c r="BA950" i="1"/>
  <c r="X950" i="1"/>
  <c r="S950" i="1"/>
  <c r="U950" i="1"/>
  <c r="T950" i="1"/>
  <c r="R950" i="1"/>
  <c r="V950" i="1"/>
  <c r="N950" i="1"/>
  <c r="W950" i="1"/>
  <c r="BE950" i="1"/>
  <c r="AA950" i="1" s="1"/>
  <c r="M950" i="1"/>
  <c r="AB783" i="1"/>
  <c r="BA577" i="1"/>
  <c r="W577" i="1"/>
  <c r="V577" i="1"/>
  <c r="T577" i="1"/>
  <c r="U577" i="1"/>
  <c r="P577" i="1"/>
  <c r="X577" i="1"/>
  <c r="S577" i="1"/>
  <c r="R577" i="1"/>
  <c r="V1068" i="1"/>
  <c r="N1068" i="1"/>
  <c r="W1068" i="1"/>
  <c r="BA1068" i="1"/>
  <c r="AB1068" i="1"/>
  <c r="U1068" i="1"/>
  <c r="X1068" i="1"/>
  <c r="S1068" i="1"/>
  <c r="P1068" i="1"/>
  <c r="BE1068" i="1"/>
  <c r="AA1068" i="1" s="1"/>
  <c r="BA876" i="1"/>
  <c r="T876" i="1"/>
  <c r="W876" i="1"/>
  <c r="R876" i="1"/>
  <c r="S876" i="1"/>
  <c r="P876" i="1"/>
  <c r="V876" i="1"/>
  <c r="X876" i="1"/>
  <c r="N876" i="1"/>
  <c r="U876" i="1"/>
  <c r="AB876" i="1"/>
  <c r="T884" i="1"/>
  <c r="U884" i="1"/>
  <c r="V884" i="1"/>
  <c r="W884" i="1"/>
  <c r="X884" i="1"/>
  <c r="P884" i="1"/>
  <c r="BA884" i="1"/>
  <c r="N884" i="1"/>
  <c r="AB884" i="1"/>
  <c r="BE884" i="1"/>
  <c r="AA884" i="1" s="1"/>
  <c r="R884" i="1"/>
  <c r="BA38" i="1"/>
  <c r="R38" i="1"/>
  <c r="V38" i="1"/>
  <c r="S38" i="1"/>
  <c r="T38" i="1"/>
  <c r="X38" i="1"/>
  <c r="P38" i="1"/>
  <c r="U38" i="1"/>
  <c r="W38" i="1"/>
  <c r="BA634" i="1"/>
  <c r="V634" i="1"/>
  <c r="W634" i="1"/>
  <c r="X634" i="1"/>
  <c r="S634" i="1"/>
  <c r="T634" i="1"/>
  <c r="U634" i="1"/>
  <c r="P634" i="1"/>
  <c r="R634" i="1"/>
  <c r="N634" i="1"/>
  <c r="BE634" i="1"/>
  <c r="AA634" i="1" s="1"/>
  <c r="AB634" i="1"/>
  <c r="BA465" i="1"/>
  <c r="X465" i="1"/>
  <c r="V465" i="1"/>
  <c r="P465" i="1"/>
  <c r="N465" i="1"/>
  <c r="W465" i="1"/>
  <c r="R465" i="1"/>
  <c r="S465" i="1"/>
  <c r="T465" i="1"/>
  <c r="U465" i="1"/>
  <c r="AB465" i="1"/>
  <c r="BD465" i="1"/>
  <c r="AZ465" i="1" s="1"/>
  <c r="W220" i="1"/>
  <c r="BA220" i="1"/>
  <c r="T220" i="1"/>
  <c r="U220" i="1"/>
  <c r="V220" i="1"/>
  <c r="R220" i="1"/>
  <c r="S220" i="1"/>
  <c r="N220" i="1"/>
  <c r="AB220" i="1"/>
  <c r="X220" i="1"/>
  <c r="BD220" i="1"/>
  <c r="AZ220" i="1" s="1"/>
  <c r="X1225" i="1"/>
  <c r="BA1225" i="1"/>
  <c r="U1225" i="1"/>
  <c r="V1225" i="1"/>
  <c r="W1225" i="1"/>
  <c r="R1225" i="1"/>
  <c r="S1225" i="1"/>
  <c r="T1225" i="1"/>
  <c r="N1225" i="1"/>
  <c r="P1225" i="1"/>
  <c r="BD1225" i="1"/>
  <c r="AZ1225" i="1" s="1"/>
  <c r="P239" i="1"/>
  <c r="U660" i="1"/>
  <c r="S424" i="1"/>
  <c r="BE24" i="1"/>
  <c r="AA24" i="1" s="1"/>
  <c r="R142" i="1"/>
  <c r="V659" i="1"/>
  <c r="X279" i="1"/>
  <c r="S279" i="1"/>
  <c r="T279" i="1"/>
  <c r="N279" i="1"/>
  <c r="BA279" i="1"/>
  <c r="R279" i="1"/>
  <c r="U279" i="1"/>
  <c r="V279" i="1"/>
  <c r="W279" i="1"/>
  <c r="P279" i="1"/>
  <c r="AB279" i="1"/>
  <c r="BE279" i="1"/>
  <c r="AA279" i="1" s="1"/>
  <c r="M279" i="1"/>
  <c r="X414" i="1"/>
  <c r="R414" i="1"/>
  <c r="V414" i="1"/>
  <c r="W414" i="1"/>
  <c r="S414" i="1"/>
  <c r="T414" i="1"/>
  <c r="P414" i="1"/>
  <c r="U414" i="1"/>
  <c r="BA414" i="1"/>
  <c r="M414" i="1"/>
  <c r="AB414" i="1"/>
  <c r="X168" i="1"/>
  <c r="BA168" i="1"/>
  <c r="R168" i="1"/>
  <c r="V168" i="1"/>
  <c r="W168" i="1"/>
  <c r="S168" i="1"/>
  <c r="P168" i="1"/>
  <c r="T168" i="1"/>
  <c r="U168" i="1"/>
  <c r="N168" i="1"/>
  <c r="AB168" i="1"/>
  <c r="M168" i="1"/>
  <c r="BA127" i="1"/>
  <c r="X127" i="1"/>
  <c r="T127" i="1"/>
  <c r="U127" i="1"/>
  <c r="V127" i="1"/>
  <c r="W127" i="1"/>
  <c r="P127" i="1"/>
  <c r="R127" i="1"/>
  <c r="S127" i="1"/>
  <c r="N127" i="1"/>
  <c r="AB127" i="1"/>
  <c r="M127" i="1"/>
  <c r="BE127" i="1"/>
  <c r="AA127" i="1" s="1"/>
  <c r="BE171" i="1"/>
  <c r="AA171" i="1" s="1"/>
  <c r="BA942" i="1"/>
  <c r="W942" i="1"/>
  <c r="X942" i="1"/>
  <c r="T942" i="1"/>
  <c r="U942" i="1"/>
  <c r="N942" i="1"/>
  <c r="R942" i="1"/>
  <c r="S942" i="1"/>
  <c r="V942" i="1"/>
  <c r="P942" i="1"/>
  <c r="M942" i="1"/>
  <c r="AB942" i="1"/>
  <c r="BA84" i="1"/>
  <c r="S84" i="1"/>
  <c r="R84" i="1"/>
  <c r="X84" i="1"/>
  <c r="W84" i="1"/>
  <c r="N84" i="1"/>
  <c r="T84" i="1"/>
  <c r="U84" i="1"/>
  <c r="V84" i="1"/>
  <c r="AB84" i="1"/>
  <c r="BE84" i="1"/>
  <c r="AA84" i="1" s="1"/>
  <c r="P84" i="1"/>
  <c r="M84" i="1"/>
  <c r="BA946" i="1"/>
  <c r="S946" i="1"/>
  <c r="R946" i="1"/>
  <c r="W946" i="1"/>
  <c r="T946" i="1"/>
  <c r="X946" i="1"/>
  <c r="P946" i="1"/>
  <c r="N946" i="1"/>
  <c r="BE946" i="1"/>
  <c r="AA946" i="1" s="1"/>
  <c r="U946" i="1"/>
  <c r="V946" i="1"/>
  <c r="M946" i="1"/>
  <c r="BA964" i="1"/>
  <c r="S964" i="1"/>
  <c r="X964" i="1"/>
  <c r="T964" i="1"/>
  <c r="P964" i="1"/>
  <c r="R964" i="1"/>
  <c r="U964" i="1"/>
  <c r="V964" i="1"/>
  <c r="W964" i="1"/>
  <c r="BE964" i="1"/>
  <c r="AA964" i="1" s="1"/>
  <c r="M964" i="1"/>
  <c r="AB964" i="1"/>
  <c r="BA365" i="1"/>
  <c r="T365" i="1"/>
  <c r="X365" i="1"/>
  <c r="R365" i="1"/>
  <c r="S365" i="1"/>
  <c r="U365" i="1"/>
  <c r="V365" i="1"/>
  <c r="W365" i="1"/>
  <c r="P365" i="1"/>
  <c r="N365" i="1"/>
  <c r="BE365" i="1"/>
  <c r="AA365" i="1" s="1"/>
  <c r="AB365" i="1"/>
  <c r="M365" i="1"/>
  <c r="BA921" i="1"/>
  <c r="X921" i="1"/>
  <c r="R921" i="1"/>
  <c r="V921" i="1"/>
  <c r="P921" i="1"/>
  <c r="T921" i="1"/>
  <c r="U921" i="1"/>
  <c r="W921" i="1"/>
  <c r="N921" i="1"/>
  <c r="S921" i="1"/>
  <c r="BE921" i="1"/>
  <c r="AA921" i="1" s="1"/>
  <c r="M921" i="1"/>
  <c r="AB921" i="1"/>
  <c r="S677" i="1"/>
  <c r="R677" i="1"/>
  <c r="T677" i="1"/>
  <c r="BA677" i="1"/>
  <c r="X677" i="1"/>
  <c r="U677" i="1"/>
  <c r="P677" i="1"/>
  <c r="V677" i="1"/>
  <c r="W677" i="1"/>
  <c r="AB677" i="1"/>
  <c r="BE677" i="1"/>
  <c r="AA677" i="1" s="1"/>
  <c r="M677" i="1"/>
  <c r="N677" i="1"/>
  <c r="X1247" i="1"/>
  <c r="S1247" i="1"/>
  <c r="U1247" i="1"/>
  <c r="V1247" i="1"/>
  <c r="BA1247" i="1"/>
  <c r="T1247" i="1"/>
  <c r="W1247" i="1"/>
  <c r="R1247" i="1"/>
  <c r="P1247" i="1"/>
  <c r="N1247" i="1"/>
  <c r="BE1247" i="1"/>
  <c r="AA1247" i="1" s="1"/>
  <c r="AB1247" i="1"/>
  <c r="M1247" i="1"/>
  <c r="BA86" i="1"/>
  <c r="S86" i="1"/>
  <c r="W86" i="1"/>
  <c r="R86" i="1"/>
  <c r="T86" i="1"/>
  <c r="U86" i="1"/>
  <c r="V86" i="1"/>
  <c r="X86" i="1"/>
  <c r="P86" i="1"/>
  <c r="BE86" i="1"/>
  <c r="AA86" i="1" s="1"/>
  <c r="M86" i="1"/>
  <c r="R228" i="1"/>
  <c r="V228" i="1"/>
  <c r="T228" i="1"/>
  <c r="S228" i="1"/>
  <c r="U228" i="1"/>
  <c r="BA228" i="1"/>
  <c r="P228" i="1"/>
  <c r="X228" i="1"/>
  <c r="AB228" i="1"/>
  <c r="BE228" i="1"/>
  <c r="AA228" i="1" s="1"/>
  <c r="W228" i="1"/>
  <c r="M228" i="1"/>
  <c r="BD950" i="1"/>
  <c r="AZ950" i="1" s="1"/>
  <c r="BA322" i="1"/>
  <c r="U322" i="1"/>
  <c r="V322" i="1"/>
  <c r="R322" i="1"/>
  <c r="S322" i="1"/>
  <c r="AB322" i="1"/>
  <c r="W322" i="1"/>
  <c r="P322" i="1"/>
  <c r="X322" i="1"/>
  <c r="N322" i="1"/>
  <c r="T322" i="1"/>
  <c r="BE322" i="1"/>
  <c r="AA322" i="1" s="1"/>
  <c r="BA762" i="1"/>
  <c r="T762" i="1"/>
  <c r="U762" i="1"/>
  <c r="W762" i="1"/>
  <c r="X762" i="1"/>
  <c r="AB762" i="1"/>
  <c r="V762" i="1"/>
  <c r="R762" i="1"/>
  <c r="S762" i="1"/>
  <c r="P762" i="1"/>
  <c r="N762" i="1"/>
  <c r="BE762" i="1"/>
  <c r="AA762" i="1" s="1"/>
  <c r="BD1280" i="1"/>
  <c r="AZ1280" i="1" s="1"/>
  <c r="X11" i="1"/>
  <c r="V11" i="1"/>
  <c r="BA11" i="1"/>
  <c r="W11" i="1"/>
  <c r="P11" i="1"/>
  <c r="R11" i="1"/>
  <c r="S11" i="1"/>
  <c r="U11" i="1"/>
  <c r="N11" i="1"/>
  <c r="T11" i="1"/>
  <c r="AB11" i="1"/>
  <c r="BD11" i="1"/>
  <c r="AZ11" i="1" s="1"/>
  <c r="BA502" i="1"/>
  <c r="T502" i="1"/>
  <c r="P502" i="1"/>
  <c r="U502" i="1"/>
  <c r="V502" i="1"/>
  <c r="AB502" i="1"/>
  <c r="X502" i="1"/>
  <c r="R502" i="1"/>
  <c r="W502" i="1"/>
  <c r="N502" i="1"/>
  <c r="BE502" i="1"/>
  <c r="AA502" i="1" s="1"/>
  <c r="BD502" i="1"/>
  <c r="AZ502" i="1" s="1"/>
  <c r="S502" i="1"/>
  <c r="X1307" i="1"/>
  <c r="S1307" i="1"/>
  <c r="T1307" i="1"/>
  <c r="U1307" i="1"/>
  <c r="AB1307" i="1"/>
  <c r="BA1307" i="1"/>
  <c r="N1307" i="1"/>
  <c r="R1307" i="1"/>
  <c r="V1307" i="1"/>
  <c r="W1307" i="1"/>
  <c r="P1307" i="1"/>
  <c r="BE1307" i="1"/>
  <c r="AA1307" i="1" s="1"/>
  <c r="BD1307" i="1"/>
  <c r="AZ1307" i="1" s="1"/>
  <c r="M762" i="1"/>
  <c r="BD1127" i="1"/>
  <c r="AZ1127" i="1" s="1"/>
  <c r="BD1011" i="1"/>
  <c r="AZ1011" i="1" s="1"/>
  <c r="BD998" i="1"/>
  <c r="AZ998" i="1" s="1"/>
  <c r="M546" i="1"/>
  <c r="M465" i="1"/>
  <c r="M865" i="1"/>
  <c r="M92" i="1"/>
  <c r="BD676" i="1"/>
  <c r="AZ676" i="1" s="1"/>
  <c r="BD302" i="1"/>
  <c r="AZ302" i="1" s="1"/>
  <c r="BD1179" i="1"/>
  <c r="AZ1179" i="1" s="1"/>
  <c r="BD312" i="1"/>
  <c r="AZ312" i="1" s="1"/>
  <c r="AB1281" i="1"/>
  <c r="N368" i="1"/>
  <c r="N562" i="1"/>
  <c r="M1280" i="1"/>
  <c r="BD381" i="1"/>
  <c r="AZ381" i="1" s="1"/>
  <c r="BD1059" i="1"/>
  <c r="AZ1059" i="1" s="1"/>
  <c r="BE948" i="1"/>
  <c r="AA948" i="1" s="1"/>
  <c r="M11" i="1"/>
  <c r="M1043" i="1"/>
  <c r="AB386" i="1"/>
  <c r="BA518" i="1"/>
  <c r="X518" i="1"/>
  <c r="T518" i="1"/>
  <c r="R518" i="1"/>
  <c r="U518" i="1"/>
  <c r="W518" i="1"/>
  <c r="AB518" i="1"/>
  <c r="S518" i="1"/>
  <c r="V518" i="1"/>
  <c r="N518" i="1"/>
  <c r="P518" i="1"/>
  <c r="BA1037" i="1"/>
  <c r="X1037" i="1"/>
  <c r="T1037" i="1"/>
  <c r="P1037" i="1"/>
  <c r="R1037" i="1"/>
  <c r="S1037" i="1"/>
  <c r="U1037" i="1"/>
  <c r="V1037" i="1"/>
  <c r="W1037" i="1"/>
  <c r="N1037" i="1"/>
  <c r="BA636" i="1"/>
  <c r="X636" i="1"/>
  <c r="R636" i="1"/>
  <c r="P636" i="1"/>
  <c r="T636" i="1"/>
  <c r="U636" i="1"/>
  <c r="V636" i="1"/>
  <c r="W636" i="1"/>
  <c r="S636" i="1"/>
  <c r="AB636" i="1"/>
  <c r="N636" i="1"/>
  <c r="X406" i="1"/>
  <c r="U406" i="1"/>
  <c r="V406" i="1"/>
  <c r="W406" i="1"/>
  <c r="AB406" i="1"/>
  <c r="N406" i="1"/>
  <c r="BA406" i="1"/>
  <c r="P406" i="1"/>
  <c r="T406" i="1"/>
  <c r="BE406" i="1"/>
  <c r="AA406" i="1" s="1"/>
  <c r="R406" i="1"/>
  <c r="T28" i="1"/>
  <c r="BA28" i="1"/>
  <c r="U28" i="1"/>
  <c r="V28" i="1"/>
  <c r="X28" i="1"/>
  <c r="W28" i="1"/>
  <c r="P28" i="1"/>
  <c r="S28" i="1"/>
  <c r="R28" i="1"/>
  <c r="AB28" i="1"/>
  <c r="BE28" i="1"/>
  <c r="AA28" i="1" s="1"/>
  <c r="N28" i="1"/>
  <c r="X1145" i="1"/>
  <c r="BA1145" i="1"/>
  <c r="T1145" i="1"/>
  <c r="U1145" i="1"/>
  <c r="R1145" i="1"/>
  <c r="P1145" i="1"/>
  <c r="S1145" i="1"/>
  <c r="AB1145" i="1"/>
  <c r="N1145" i="1"/>
  <c r="V1145" i="1"/>
  <c r="W1145" i="1"/>
  <c r="T255" i="1"/>
  <c r="BA255" i="1"/>
  <c r="U255" i="1"/>
  <c r="R255" i="1"/>
  <c r="S255" i="1"/>
  <c r="V255" i="1"/>
  <c r="N255" i="1"/>
  <c r="W255" i="1"/>
  <c r="X255" i="1"/>
  <c r="P255" i="1"/>
  <c r="BA425" i="1"/>
  <c r="T425" i="1"/>
  <c r="U425" i="1"/>
  <c r="V425" i="1"/>
  <c r="P425" i="1"/>
  <c r="W425" i="1"/>
  <c r="N425" i="1"/>
  <c r="X425" i="1"/>
  <c r="S425" i="1"/>
  <c r="R425" i="1"/>
  <c r="AB425" i="1"/>
  <c r="BA288" i="1"/>
  <c r="T288" i="1"/>
  <c r="X288" i="1"/>
  <c r="U288" i="1"/>
  <c r="V288" i="1"/>
  <c r="S288" i="1"/>
  <c r="W288" i="1"/>
  <c r="R288" i="1"/>
  <c r="P288" i="1"/>
  <c r="N288" i="1"/>
  <c r="BA967" i="1"/>
  <c r="T967" i="1"/>
  <c r="U967" i="1"/>
  <c r="N967" i="1"/>
  <c r="X967" i="1"/>
  <c r="V967" i="1"/>
  <c r="W967" i="1"/>
  <c r="P967" i="1"/>
  <c r="R967" i="1"/>
  <c r="S967" i="1"/>
  <c r="AB967" i="1"/>
  <c r="X1273" i="1"/>
  <c r="T1273" i="1"/>
  <c r="U1273" i="1"/>
  <c r="BA1273" i="1"/>
  <c r="R1273" i="1"/>
  <c r="S1273" i="1"/>
  <c r="V1273" i="1"/>
  <c r="N1273" i="1"/>
  <c r="P1273" i="1"/>
  <c r="W1273" i="1"/>
  <c r="AB1273" i="1"/>
  <c r="BA598" i="1"/>
  <c r="X598" i="1"/>
  <c r="S598" i="1"/>
  <c r="T598" i="1"/>
  <c r="U598" i="1"/>
  <c r="W598" i="1"/>
  <c r="P598" i="1"/>
  <c r="R598" i="1"/>
  <c r="V598" i="1"/>
  <c r="N598" i="1"/>
  <c r="BA323" i="1"/>
  <c r="R323" i="1"/>
  <c r="V323" i="1"/>
  <c r="U323" i="1"/>
  <c r="S323" i="1"/>
  <c r="T323" i="1"/>
  <c r="W323" i="1"/>
  <c r="N323" i="1"/>
  <c r="X323" i="1"/>
  <c r="AB323" i="1"/>
  <c r="P323" i="1"/>
  <c r="X178" i="1"/>
  <c r="U178" i="1"/>
  <c r="T178" i="1"/>
  <c r="V178" i="1"/>
  <c r="W178" i="1"/>
  <c r="BA178" i="1"/>
  <c r="R178" i="1"/>
  <c r="AB178" i="1"/>
  <c r="S178" i="1"/>
  <c r="P178" i="1"/>
  <c r="BE178" i="1"/>
  <c r="AA178" i="1" s="1"/>
  <c r="BA433" i="1"/>
  <c r="U433" i="1"/>
  <c r="V433" i="1"/>
  <c r="W433" i="1"/>
  <c r="T433" i="1"/>
  <c r="AB433" i="1"/>
  <c r="X433" i="1"/>
  <c r="P433" i="1"/>
  <c r="R433" i="1"/>
  <c r="N433" i="1"/>
  <c r="S433" i="1"/>
  <c r="BD660" i="1"/>
  <c r="AZ660" i="1" s="1"/>
  <c r="M38" i="1"/>
  <c r="BE739" i="1"/>
  <c r="AA739" i="1" s="1"/>
  <c r="BD365" i="1"/>
  <c r="AZ365" i="1" s="1"/>
  <c r="BD876" i="1"/>
  <c r="AZ876" i="1" s="1"/>
  <c r="BD1065" i="1"/>
  <c r="AZ1065" i="1" s="1"/>
  <c r="BD542" i="1"/>
  <c r="AZ542" i="1" s="1"/>
  <c r="BD1125" i="1"/>
  <c r="AZ1125" i="1" s="1"/>
  <c r="BD863" i="1"/>
  <c r="AZ863" i="1" s="1"/>
  <c r="BD659" i="1"/>
  <c r="AZ659" i="1" s="1"/>
  <c r="BD65" i="1"/>
  <c r="AZ65" i="1" s="1"/>
  <c r="BD1226" i="1"/>
  <c r="AZ1226" i="1" s="1"/>
  <c r="BE691" i="1"/>
  <c r="AA691" i="1" s="1"/>
  <c r="BE636" i="1"/>
  <c r="AA636" i="1" s="1"/>
  <c r="BE275" i="1"/>
  <c r="AA275" i="1" s="1"/>
  <c r="BE647" i="1"/>
  <c r="AA647" i="1" s="1"/>
  <c r="BE1233" i="1"/>
  <c r="AA1233" i="1" s="1"/>
  <c r="BE903" i="1"/>
  <c r="AA903" i="1" s="1"/>
  <c r="BE998" i="1"/>
  <c r="AA998" i="1" s="1"/>
  <c r="BE138" i="1"/>
  <c r="AA138" i="1" s="1"/>
  <c r="BE1280" i="1"/>
  <c r="AA1280" i="1" s="1"/>
  <c r="AB691" i="1"/>
  <c r="AB163" i="1"/>
  <c r="AB676" i="1"/>
  <c r="AB1142" i="1"/>
  <c r="N5" i="1"/>
  <c r="N739" i="1"/>
  <c r="N1097" i="1"/>
  <c r="P757" i="1"/>
  <c r="P613" i="1"/>
  <c r="R617" i="1"/>
  <c r="BA234" i="1"/>
  <c r="X234" i="1"/>
  <c r="T234" i="1"/>
  <c r="R234" i="1"/>
  <c r="S234" i="1"/>
  <c r="P234" i="1"/>
  <c r="U234" i="1"/>
  <c r="V234" i="1"/>
  <c r="W234" i="1"/>
  <c r="N234" i="1"/>
  <c r="BE234" i="1"/>
  <c r="AA234" i="1" s="1"/>
  <c r="M234" i="1"/>
  <c r="AB234" i="1"/>
  <c r="X539" i="1"/>
  <c r="BA539" i="1"/>
  <c r="U539" i="1"/>
  <c r="S539" i="1"/>
  <c r="T539" i="1"/>
  <c r="AB539" i="1"/>
  <c r="R539" i="1"/>
  <c r="M539" i="1"/>
  <c r="BE539" i="1"/>
  <c r="AA539" i="1" s="1"/>
  <c r="N539" i="1"/>
  <c r="V539" i="1"/>
  <c r="W539" i="1"/>
  <c r="P539" i="1"/>
  <c r="BA274" i="1"/>
  <c r="X274" i="1"/>
  <c r="R274" i="1"/>
  <c r="U274" i="1"/>
  <c r="N274" i="1"/>
  <c r="V274" i="1"/>
  <c r="W274" i="1"/>
  <c r="AB274" i="1"/>
  <c r="M274" i="1"/>
  <c r="S274" i="1"/>
  <c r="T274" i="1"/>
  <c r="X1010" i="1"/>
  <c r="BA1010" i="1"/>
  <c r="AB1010" i="1"/>
  <c r="T1010" i="1"/>
  <c r="U1010" i="1"/>
  <c r="V1010" i="1"/>
  <c r="W1010" i="1"/>
  <c r="R1010" i="1"/>
  <c r="S1010" i="1"/>
  <c r="N1010" i="1"/>
  <c r="P1010" i="1"/>
  <c r="M1010" i="1"/>
  <c r="BE1010" i="1"/>
  <c r="AA1010" i="1" s="1"/>
  <c r="X136" i="1"/>
  <c r="S136" i="1"/>
  <c r="W136" i="1"/>
  <c r="P136" i="1"/>
  <c r="BA136" i="1"/>
  <c r="T136" i="1"/>
  <c r="N136" i="1"/>
  <c r="R136" i="1"/>
  <c r="V136" i="1"/>
  <c r="M136" i="1"/>
  <c r="U136" i="1"/>
  <c r="BA1242" i="1"/>
  <c r="R1242" i="1"/>
  <c r="V1242" i="1"/>
  <c r="T1242" i="1"/>
  <c r="X1242" i="1"/>
  <c r="S1242" i="1"/>
  <c r="AB1242" i="1"/>
  <c r="U1242" i="1"/>
  <c r="N1242" i="1"/>
  <c r="W1242" i="1"/>
  <c r="P1242" i="1"/>
  <c r="M1242" i="1"/>
  <c r="X871" i="1"/>
  <c r="BA871" i="1"/>
  <c r="P871" i="1"/>
  <c r="R871" i="1"/>
  <c r="S871" i="1"/>
  <c r="U871" i="1"/>
  <c r="W871" i="1"/>
  <c r="T871" i="1"/>
  <c r="V871" i="1"/>
  <c r="AB871" i="1"/>
  <c r="N871" i="1"/>
  <c r="M871" i="1"/>
  <c r="BE871" i="1"/>
  <c r="AA871" i="1" s="1"/>
  <c r="W1215" i="1"/>
  <c r="BA1215" i="1"/>
  <c r="U1215" i="1"/>
  <c r="V1215" i="1"/>
  <c r="T1215" i="1"/>
  <c r="R1215" i="1"/>
  <c r="S1215" i="1"/>
  <c r="X1215" i="1"/>
  <c r="AB1215" i="1"/>
  <c r="N1215" i="1"/>
  <c r="P1215" i="1"/>
  <c r="BE1215" i="1"/>
  <c r="AA1215" i="1" s="1"/>
  <c r="M1215" i="1"/>
  <c r="BA1054" i="1"/>
  <c r="U1054" i="1"/>
  <c r="T1054" i="1"/>
  <c r="R1054" i="1"/>
  <c r="S1054" i="1"/>
  <c r="X1054" i="1"/>
  <c r="W1054" i="1"/>
  <c r="V1054" i="1"/>
  <c r="N1054" i="1"/>
  <c r="P1054" i="1"/>
  <c r="BE1054" i="1"/>
  <c r="AA1054" i="1" s="1"/>
  <c r="AB1054" i="1"/>
  <c r="M1054" i="1"/>
  <c r="X1012" i="1"/>
  <c r="U1012" i="1"/>
  <c r="V1012" i="1"/>
  <c r="BA1012" i="1"/>
  <c r="S1012" i="1"/>
  <c r="R1012" i="1"/>
  <c r="N1012" i="1"/>
  <c r="T1012" i="1"/>
  <c r="W1012" i="1"/>
  <c r="BE1012" i="1"/>
  <c r="AA1012" i="1" s="1"/>
  <c r="P1012" i="1"/>
  <c r="M1012" i="1"/>
  <c r="AB1012" i="1"/>
  <c r="BA1119" i="1"/>
  <c r="U1119" i="1"/>
  <c r="V1119" i="1"/>
  <c r="X1119" i="1"/>
  <c r="AB1119" i="1"/>
  <c r="R1119" i="1"/>
  <c r="T1119" i="1"/>
  <c r="N1119" i="1"/>
  <c r="W1119" i="1"/>
  <c r="P1119" i="1"/>
  <c r="BE1119" i="1"/>
  <c r="AA1119" i="1" s="1"/>
  <c r="M1119" i="1"/>
  <c r="S1119" i="1"/>
  <c r="U1062" i="1"/>
  <c r="V1062" i="1"/>
  <c r="X1062" i="1"/>
  <c r="S1062" i="1"/>
  <c r="W1062" i="1"/>
  <c r="BA1062" i="1"/>
  <c r="T1062" i="1"/>
  <c r="R1062" i="1"/>
  <c r="P1062" i="1"/>
  <c r="AB1062" i="1"/>
  <c r="BE1062" i="1"/>
  <c r="AA1062" i="1" s="1"/>
  <c r="M1062" i="1"/>
  <c r="BA945" i="1"/>
  <c r="R945" i="1"/>
  <c r="S945" i="1"/>
  <c r="W945" i="1"/>
  <c r="T945" i="1"/>
  <c r="V945" i="1"/>
  <c r="X945" i="1"/>
  <c r="U945" i="1"/>
  <c r="P945" i="1"/>
  <c r="AB945" i="1"/>
  <c r="BE945" i="1"/>
  <c r="AA945" i="1" s="1"/>
  <c r="M945" i="1"/>
  <c r="N945" i="1"/>
  <c r="BD24" i="1"/>
  <c r="AZ24" i="1" s="1"/>
  <c r="BE474" i="1"/>
  <c r="AA474" i="1" s="1"/>
  <c r="X519" i="1"/>
  <c r="S519" i="1"/>
  <c r="R519" i="1"/>
  <c r="BA519" i="1"/>
  <c r="P519" i="1"/>
  <c r="N519" i="1"/>
  <c r="W519" i="1"/>
  <c r="AB519" i="1"/>
  <c r="M519" i="1"/>
  <c r="BA874" i="1"/>
  <c r="X874" i="1"/>
  <c r="S874" i="1"/>
  <c r="U874" i="1"/>
  <c r="T874" i="1"/>
  <c r="AB874" i="1"/>
  <c r="R874" i="1"/>
  <c r="P874" i="1"/>
  <c r="N874" i="1"/>
  <c r="BE874" i="1"/>
  <c r="AA874" i="1" s="1"/>
  <c r="V874" i="1"/>
  <c r="M874" i="1"/>
  <c r="W874" i="1"/>
  <c r="BA376" i="1"/>
  <c r="X376" i="1"/>
  <c r="S376" i="1"/>
  <c r="T376" i="1"/>
  <c r="U376" i="1"/>
  <c r="V376" i="1"/>
  <c r="N376" i="1"/>
  <c r="P376" i="1"/>
  <c r="R376" i="1"/>
  <c r="W376" i="1"/>
  <c r="BE376" i="1"/>
  <c r="AA376" i="1" s="1"/>
  <c r="M376" i="1"/>
  <c r="AB376" i="1"/>
  <c r="BA229" i="1"/>
  <c r="S229" i="1"/>
  <c r="T229" i="1"/>
  <c r="R229" i="1"/>
  <c r="X229" i="1"/>
  <c r="U229" i="1"/>
  <c r="V229" i="1"/>
  <c r="N229" i="1"/>
  <c r="W229" i="1"/>
  <c r="P229" i="1"/>
  <c r="AB229" i="1"/>
  <c r="BE229" i="1"/>
  <c r="AA229" i="1" s="1"/>
  <c r="M229" i="1"/>
  <c r="X1250" i="1"/>
  <c r="S1250" i="1"/>
  <c r="V1250" i="1"/>
  <c r="BA1250" i="1"/>
  <c r="AB1250" i="1"/>
  <c r="P1250" i="1"/>
  <c r="N1250" i="1"/>
  <c r="U1250" i="1"/>
  <c r="R1250" i="1"/>
  <c r="W1250" i="1"/>
  <c r="T1250" i="1"/>
  <c r="BE1250" i="1"/>
  <c r="AA1250" i="1" s="1"/>
  <c r="M1250" i="1"/>
  <c r="BA1083" i="1"/>
  <c r="S1083" i="1"/>
  <c r="U1083" i="1"/>
  <c r="V1083" i="1"/>
  <c r="W1083" i="1"/>
  <c r="P1083" i="1"/>
  <c r="X1083" i="1"/>
  <c r="N1083" i="1"/>
  <c r="T1083" i="1"/>
  <c r="BE1083" i="1"/>
  <c r="AA1083" i="1" s="1"/>
  <c r="M1083" i="1"/>
  <c r="R1083" i="1"/>
  <c r="AB1083" i="1"/>
  <c r="BA1290" i="1"/>
  <c r="S1290" i="1"/>
  <c r="R1290" i="1"/>
  <c r="T1290" i="1"/>
  <c r="X1290" i="1"/>
  <c r="U1290" i="1"/>
  <c r="V1290" i="1"/>
  <c r="W1290" i="1"/>
  <c r="P1290" i="1"/>
  <c r="BE1290" i="1"/>
  <c r="AA1290" i="1" s="1"/>
  <c r="AB1290" i="1"/>
  <c r="M1290" i="1"/>
  <c r="S822" i="1"/>
  <c r="BA822" i="1"/>
  <c r="V822" i="1"/>
  <c r="T822" i="1"/>
  <c r="U822" i="1"/>
  <c r="X822" i="1"/>
  <c r="P822" i="1"/>
  <c r="R822" i="1"/>
  <c r="N822" i="1"/>
  <c r="BE822" i="1"/>
  <c r="AA822" i="1" s="1"/>
  <c r="AB822" i="1"/>
  <c r="M822" i="1"/>
  <c r="X1269" i="1"/>
  <c r="S1269" i="1"/>
  <c r="W1269" i="1"/>
  <c r="R1269" i="1"/>
  <c r="T1269" i="1"/>
  <c r="BA1269" i="1"/>
  <c r="V1269" i="1"/>
  <c r="P1269" i="1"/>
  <c r="AB1269" i="1"/>
  <c r="BE1269" i="1"/>
  <c r="AA1269" i="1" s="1"/>
  <c r="U1269" i="1"/>
  <c r="M1269" i="1"/>
  <c r="N1269" i="1"/>
  <c r="X854" i="1"/>
  <c r="BA854" i="1"/>
  <c r="S854" i="1"/>
  <c r="T854" i="1"/>
  <c r="U854" i="1"/>
  <c r="AB854" i="1"/>
  <c r="P854" i="1"/>
  <c r="N854" i="1"/>
  <c r="V854" i="1"/>
  <c r="R854" i="1"/>
  <c r="W854" i="1"/>
  <c r="BE854" i="1"/>
  <c r="AA854" i="1" s="1"/>
  <c r="M854" i="1"/>
  <c r="S717" i="1"/>
  <c r="T717" i="1"/>
  <c r="U717" i="1"/>
  <c r="V717" i="1"/>
  <c r="P717" i="1"/>
  <c r="R717" i="1"/>
  <c r="BA717" i="1"/>
  <c r="W717" i="1"/>
  <c r="N717" i="1"/>
  <c r="BE717" i="1"/>
  <c r="AA717" i="1" s="1"/>
  <c r="AB717" i="1"/>
  <c r="X717" i="1"/>
  <c r="M717" i="1"/>
  <c r="BA1175" i="1"/>
  <c r="X1175" i="1"/>
  <c r="S1175" i="1"/>
  <c r="T1175" i="1"/>
  <c r="W1175" i="1"/>
  <c r="R1175" i="1"/>
  <c r="N1175" i="1"/>
  <c r="U1175" i="1"/>
  <c r="V1175" i="1"/>
  <c r="P1175" i="1"/>
  <c r="AB1175" i="1"/>
  <c r="BE1175" i="1"/>
  <c r="AA1175" i="1" s="1"/>
  <c r="M1175" i="1"/>
  <c r="BA423" i="1"/>
  <c r="W423" i="1"/>
  <c r="S423" i="1"/>
  <c r="X423" i="1"/>
  <c r="R423" i="1"/>
  <c r="AB423" i="1"/>
  <c r="T423" i="1"/>
  <c r="U423" i="1"/>
  <c r="V423" i="1"/>
  <c r="P423" i="1"/>
  <c r="BE423" i="1"/>
  <c r="AA423" i="1" s="1"/>
  <c r="M423" i="1"/>
  <c r="N423" i="1"/>
  <c r="BA511" i="1"/>
  <c r="U511" i="1"/>
  <c r="V511" i="1"/>
  <c r="X511" i="1"/>
  <c r="T511" i="1"/>
  <c r="W511" i="1"/>
  <c r="S511" i="1"/>
  <c r="R511" i="1"/>
  <c r="P511" i="1"/>
  <c r="N511" i="1"/>
  <c r="BE511" i="1"/>
  <c r="AA511" i="1" s="1"/>
  <c r="AB511" i="1"/>
  <c r="M511" i="1"/>
  <c r="BA1102" i="1"/>
  <c r="W1102" i="1"/>
  <c r="R1102" i="1"/>
  <c r="V1102" i="1"/>
  <c r="X1102" i="1"/>
  <c r="T1102" i="1"/>
  <c r="U1102" i="1"/>
  <c r="S1102" i="1"/>
  <c r="P1102" i="1"/>
  <c r="N1102" i="1"/>
  <c r="BE1102" i="1"/>
  <c r="AA1102" i="1" s="1"/>
  <c r="M1102" i="1"/>
  <c r="X492" i="1"/>
  <c r="U492" i="1"/>
  <c r="V492" i="1"/>
  <c r="T492" i="1"/>
  <c r="P492" i="1"/>
  <c r="R492" i="1"/>
  <c r="BA492" i="1"/>
  <c r="S492" i="1"/>
  <c r="W492" i="1"/>
  <c r="N492" i="1"/>
  <c r="AB492" i="1"/>
  <c r="BE492" i="1"/>
  <c r="AA492" i="1" s="1"/>
  <c r="M492" i="1"/>
  <c r="S678" i="1"/>
  <c r="T678" i="1"/>
  <c r="X678" i="1"/>
  <c r="U678" i="1"/>
  <c r="V678" i="1"/>
  <c r="N678" i="1"/>
  <c r="R678" i="1"/>
  <c r="W678" i="1"/>
  <c r="AB678" i="1"/>
  <c r="BE678" i="1"/>
  <c r="AA678" i="1" s="1"/>
  <c r="BA678" i="1"/>
  <c r="M678" i="1"/>
  <c r="BA826" i="1"/>
  <c r="X826" i="1"/>
  <c r="N826" i="1"/>
  <c r="R826" i="1"/>
  <c r="T826" i="1"/>
  <c r="V826" i="1"/>
  <c r="S826" i="1"/>
  <c r="U826" i="1"/>
  <c r="W826" i="1"/>
  <c r="P826" i="1"/>
  <c r="BA195" i="1"/>
  <c r="X195" i="1"/>
  <c r="T195" i="1"/>
  <c r="V195" i="1"/>
  <c r="W195" i="1"/>
  <c r="AB195" i="1"/>
  <c r="S195" i="1"/>
  <c r="P195" i="1"/>
  <c r="R195" i="1"/>
  <c r="N195" i="1"/>
  <c r="U195" i="1"/>
  <c r="BE195" i="1"/>
  <c r="AA195" i="1" s="1"/>
  <c r="BA346" i="1"/>
  <c r="X346" i="1"/>
  <c r="R346" i="1"/>
  <c r="N346" i="1"/>
  <c r="T346" i="1"/>
  <c r="V346" i="1"/>
  <c r="AB346" i="1"/>
  <c r="U346" i="1"/>
  <c r="W346" i="1"/>
  <c r="P346" i="1"/>
  <c r="BA484" i="1"/>
  <c r="T484" i="1"/>
  <c r="X484" i="1"/>
  <c r="S484" i="1"/>
  <c r="U484" i="1"/>
  <c r="V484" i="1"/>
  <c r="W484" i="1"/>
  <c r="N484" i="1"/>
  <c r="R484" i="1"/>
  <c r="P484" i="1"/>
  <c r="BA1253" i="1"/>
  <c r="X1253" i="1"/>
  <c r="T1253" i="1"/>
  <c r="U1253" i="1"/>
  <c r="V1253" i="1"/>
  <c r="W1253" i="1"/>
  <c r="S1253" i="1"/>
  <c r="AB1253" i="1"/>
  <c r="N1253" i="1"/>
  <c r="P1253" i="1"/>
  <c r="R1253" i="1"/>
  <c r="BE1253" i="1"/>
  <c r="AA1253" i="1" s="1"/>
  <c r="X558" i="1"/>
  <c r="T558" i="1"/>
  <c r="U558" i="1"/>
  <c r="BA558" i="1"/>
  <c r="W558" i="1"/>
  <c r="P558" i="1"/>
  <c r="R558" i="1"/>
  <c r="V558" i="1"/>
  <c r="AB558" i="1"/>
  <c r="S558" i="1"/>
  <c r="N558" i="1"/>
  <c r="BA821" i="1"/>
  <c r="T821" i="1"/>
  <c r="U821" i="1"/>
  <c r="X821" i="1"/>
  <c r="R821" i="1"/>
  <c r="AB821" i="1"/>
  <c r="P821" i="1"/>
  <c r="S821" i="1"/>
  <c r="V821" i="1"/>
  <c r="W821" i="1"/>
  <c r="BA247" i="1"/>
  <c r="S247" i="1"/>
  <c r="T247" i="1"/>
  <c r="X247" i="1"/>
  <c r="U247" i="1"/>
  <c r="W247" i="1"/>
  <c r="N247" i="1"/>
  <c r="R247" i="1"/>
  <c r="V247" i="1"/>
  <c r="P247" i="1"/>
  <c r="AB247" i="1"/>
  <c r="BE764" i="1"/>
  <c r="AA764" i="1" s="1"/>
  <c r="BA987" i="1"/>
  <c r="W987" i="1"/>
  <c r="R987" i="1"/>
  <c r="S987" i="1"/>
  <c r="X987" i="1"/>
  <c r="T987" i="1"/>
  <c r="U987" i="1"/>
  <c r="V987" i="1"/>
  <c r="P987" i="1"/>
  <c r="N987" i="1"/>
  <c r="AB987" i="1"/>
  <c r="BD987" i="1"/>
  <c r="AZ987" i="1" s="1"/>
  <c r="W305" i="1"/>
  <c r="S305" i="1"/>
  <c r="T305" i="1"/>
  <c r="BA305" i="1"/>
  <c r="R305" i="1"/>
  <c r="V305" i="1"/>
  <c r="U305" i="1"/>
  <c r="X305" i="1"/>
  <c r="N305" i="1"/>
  <c r="AB305" i="1"/>
  <c r="BE305" i="1"/>
  <c r="AA305" i="1" s="1"/>
  <c r="BD305" i="1"/>
  <c r="AZ305" i="1" s="1"/>
  <c r="X768" i="1"/>
  <c r="BA768" i="1"/>
  <c r="U768" i="1"/>
  <c r="V768" i="1"/>
  <c r="R768" i="1"/>
  <c r="S768" i="1"/>
  <c r="T768" i="1"/>
  <c r="W768" i="1"/>
  <c r="N768" i="1"/>
  <c r="P768" i="1"/>
  <c r="AB768" i="1"/>
  <c r="BD768" i="1"/>
  <c r="AZ768" i="1" s="1"/>
  <c r="BA972" i="1"/>
  <c r="R972" i="1"/>
  <c r="S972" i="1"/>
  <c r="X972" i="1"/>
  <c r="P972" i="1"/>
  <c r="T972" i="1"/>
  <c r="V972" i="1"/>
  <c r="N972" i="1"/>
  <c r="AB972" i="1"/>
  <c r="U972" i="1"/>
  <c r="W972" i="1"/>
  <c r="BD972" i="1"/>
  <c r="AZ972" i="1" s="1"/>
  <c r="BA472" i="1"/>
  <c r="X472" i="1"/>
  <c r="S472" i="1"/>
  <c r="P472" i="1"/>
  <c r="U472" i="1"/>
  <c r="V472" i="1"/>
  <c r="W472" i="1"/>
  <c r="N472" i="1"/>
  <c r="AB472" i="1"/>
  <c r="R472" i="1"/>
  <c r="T472" i="1"/>
  <c r="BD472" i="1"/>
  <c r="AZ472" i="1" s="1"/>
  <c r="S114" i="1"/>
  <c r="U114" i="1"/>
  <c r="V114" i="1"/>
  <c r="X114" i="1"/>
  <c r="N114" i="1"/>
  <c r="P114" i="1"/>
  <c r="T114" i="1"/>
  <c r="AB114" i="1"/>
  <c r="BE114" i="1"/>
  <c r="AA114" i="1" s="1"/>
  <c r="BD114" i="1"/>
  <c r="AZ114" i="1" s="1"/>
  <c r="R114" i="1"/>
  <c r="W114" i="1"/>
  <c r="BA114" i="1"/>
  <c r="T978" i="1"/>
  <c r="U978" i="1"/>
  <c r="R978" i="1"/>
  <c r="BA978" i="1"/>
  <c r="S978" i="1"/>
  <c r="P978" i="1"/>
  <c r="V978" i="1"/>
  <c r="AB978" i="1"/>
  <c r="X978" i="1"/>
  <c r="W978" i="1"/>
  <c r="N978" i="1"/>
  <c r="BE978" i="1"/>
  <c r="AA978" i="1" s="1"/>
  <c r="BD978" i="1"/>
  <c r="AZ978" i="1" s="1"/>
  <c r="U212" i="1"/>
  <c r="V212" i="1"/>
  <c r="S212" i="1"/>
  <c r="T212" i="1"/>
  <c r="BA212" i="1"/>
  <c r="W212" i="1"/>
  <c r="R212" i="1"/>
  <c r="X212" i="1"/>
  <c r="AB212" i="1"/>
  <c r="BE212" i="1"/>
  <c r="AA212" i="1" s="1"/>
  <c r="N212" i="1"/>
  <c r="BD212" i="1"/>
  <c r="AZ212" i="1" s="1"/>
  <c r="BD1122" i="1"/>
  <c r="AZ1122" i="1" s="1"/>
  <c r="BD1215" i="1"/>
  <c r="AZ1215" i="1" s="1"/>
  <c r="AB577" i="1"/>
  <c r="AB1225" i="1"/>
  <c r="BE465" i="1"/>
  <c r="AA465" i="1" s="1"/>
  <c r="BD945" i="1"/>
  <c r="AZ945" i="1" s="1"/>
  <c r="BE74" i="1"/>
  <c r="AA74" i="1" s="1"/>
  <c r="BD519" i="1"/>
  <c r="AZ519" i="1" s="1"/>
  <c r="BD265" i="1"/>
  <c r="AZ265" i="1" s="1"/>
  <c r="BD678" i="1"/>
  <c r="AZ678" i="1" s="1"/>
  <c r="BE648" i="1"/>
  <c r="AA648" i="1" s="1"/>
  <c r="BD414" i="1"/>
  <c r="AZ414" i="1" s="1"/>
  <c r="BE562" i="1"/>
  <c r="AA562" i="1" s="1"/>
  <c r="BE447" i="1"/>
  <c r="AA447" i="1" s="1"/>
  <c r="BE484" i="1"/>
  <c r="AA484" i="1" s="1"/>
  <c r="M502" i="1"/>
  <c r="BD376" i="1"/>
  <c r="AZ376" i="1" s="1"/>
  <c r="BD543" i="1"/>
  <c r="AZ543" i="1" s="1"/>
  <c r="BD1290" i="1"/>
  <c r="AZ1290" i="1" s="1"/>
  <c r="X334" i="1"/>
  <c r="BA334" i="1"/>
  <c r="W334" i="1"/>
  <c r="R334" i="1"/>
  <c r="S334" i="1"/>
  <c r="N334" i="1"/>
  <c r="T334" i="1"/>
  <c r="P334" i="1"/>
  <c r="U334" i="1"/>
  <c r="AB334" i="1"/>
  <c r="BA91" i="1"/>
  <c r="X91" i="1"/>
  <c r="V91" i="1"/>
  <c r="W91" i="1"/>
  <c r="P91" i="1"/>
  <c r="T91" i="1"/>
  <c r="U91" i="1"/>
  <c r="R91" i="1"/>
  <c r="AB91" i="1"/>
  <c r="S91" i="1"/>
  <c r="X782" i="1"/>
  <c r="R782" i="1"/>
  <c r="S782" i="1"/>
  <c r="W782" i="1"/>
  <c r="U782" i="1"/>
  <c r="V782" i="1"/>
  <c r="BA782" i="1"/>
  <c r="T782" i="1"/>
  <c r="N782" i="1"/>
  <c r="AB782" i="1"/>
  <c r="P782" i="1"/>
  <c r="BA875" i="1"/>
  <c r="X875" i="1"/>
  <c r="U875" i="1"/>
  <c r="T875" i="1"/>
  <c r="R875" i="1"/>
  <c r="V875" i="1"/>
  <c r="P875" i="1"/>
  <c r="N875" i="1"/>
  <c r="AB875" i="1"/>
  <c r="S875" i="1"/>
  <c r="W875" i="1"/>
  <c r="T47" i="1"/>
  <c r="R47" i="1"/>
  <c r="W47" i="1"/>
  <c r="BA47" i="1"/>
  <c r="P47" i="1"/>
  <c r="X47" i="1"/>
  <c r="S47" i="1"/>
  <c r="U47" i="1"/>
  <c r="V47" i="1"/>
  <c r="N47" i="1"/>
  <c r="AB47" i="1"/>
  <c r="BE47" i="1"/>
  <c r="AA47" i="1" s="1"/>
  <c r="X1092" i="1"/>
  <c r="T1092" i="1"/>
  <c r="BA1092" i="1"/>
  <c r="S1092" i="1"/>
  <c r="U1092" i="1"/>
  <c r="W1092" i="1"/>
  <c r="R1092" i="1"/>
  <c r="P1092" i="1"/>
  <c r="AB1092" i="1"/>
  <c r="N1092" i="1"/>
  <c r="V1092" i="1"/>
  <c r="BA720" i="1"/>
  <c r="X720" i="1"/>
  <c r="T720" i="1"/>
  <c r="U720" i="1"/>
  <c r="R720" i="1"/>
  <c r="V720" i="1"/>
  <c r="S720" i="1"/>
  <c r="W720" i="1"/>
  <c r="AB720" i="1"/>
  <c r="N720" i="1"/>
  <c r="X208" i="1"/>
  <c r="BA208" i="1"/>
  <c r="T208" i="1"/>
  <c r="U208" i="1"/>
  <c r="S208" i="1"/>
  <c r="V208" i="1"/>
  <c r="R208" i="1"/>
  <c r="W208" i="1"/>
  <c r="P208" i="1"/>
  <c r="N208" i="1"/>
  <c r="BE208" i="1"/>
  <c r="AA208" i="1" s="1"/>
  <c r="AB208" i="1"/>
  <c r="T1201" i="1"/>
  <c r="U1201" i="1"/>
  <c r="X1201" i="1"/>
  <c r="W1201" i="1"/>
  <c r="R1201" i="1"/>
  <c r="S1201" i="1"/>
  <c r="V1201" i="1"/>
  <c r="BA1201" i="1"/>
  <c r="N1201" i="1"/>
  <c r="AB1201" i="1"/>
  <c r="P1201" i="1"/>
  <c r="BE1201" i="1"/>
  <c r="AA1201" i="1" s="1"/>
  <c r="BE274" i="1"/>
  <c r="AA274" i="1" s="1"/>
  <c r="BE972" i="1"/>
  <c r="AA972" i="1" s="1"/>
  <c r="BE1073" i="1"/>
  <c r="AA1073" i="1" s="1"/>
  <c r="BE1225" i="1"/>
  <c r="AA1225" i="1" s="1"/>
  <c r="BA395" i="1"/>
  <c r="U395" i="1"/>
  <c r="V395" i="1"/>
  <c r="AB395" i="1"/>
  <c r="X395" i="1"/>
  <c r="R395" i="1"/>
  <c r="S395" i="1"/>
  <c r="T395" i="1"/>
  <c r="W395" i="1"/>
  <c r="N395" i="1"/>
  <c r="BE395" i="1"/>
  <c r="AA395" i="1" s="1"/>
  <c r="BA415" i="1"/>
  <c r="X415" i="1"/>
  <c r="T415" i="1"/>
  <c r="R415" i="1"/>
  <c r="S415" i="1"/>
  <c r="P415" i="1"/>
  <c r="W415" i="1"/>
  <c r="AB415" i="1"/>
  <c r="U415" i="1"/>
  <c r="BE415" i="1"/>
  <c r="AA415" i="1" s="1"/>
  <c r="V415" i="1"/>
  <c r="X170" i="1"/>
  <c r="V170" i="1"/>
  <c r="W170" i="1"/>
  <c r="BA170" i="1"/>
  <c r="S170" i="1"/>
  <c r="P170" i="1"/>
  <c r="T170" i="1"/>
  <c r="AB170" i="1"/>
  <c r="X282" i="1"/>
  <c r="BA282" i="1"/>
  <c r="W282" i="1"/>
  <c r="N282" i="1"/>
  <c r="R282" i="1"/>
  <c r="S282" i="1"/>
  <c r="T282" i="1"/>
  <c r="U282" i="1"/>
  <c r="V282" i="1"/>
  <c r="AB282" i="1"/>
  <c r="P282" i="1"/>
  <c r="X336" i="1"/>
  <c r="BA336" i="1"/>
  <c r="T336" i="1"/>
  <c r="U336" i="1"/>
  <c r="P336" i="1"/>
  <c r="R336" i="1"/>
  <c r="S336" i="1"/>
  <c r="V336" i="1"/>
  <c r="W336" i="1"/>
  <c r="T473" i="1"/>
  <c r="P473" i="1"/>
  <c r="U473" i="1"/>
  <c r="R473" i="1"/>
  <c r="S473" i="1"/>
  <c r="W473" i="1"/>
  <c r="N473" i="1"/>
  <c r="V473" i="1"/>
  <c r="X473" i="1"/>
  <c r="BA473" i="1"/>
  <c r="AB473" i="1"/>
  <c r="X683" i="1"/>
  <c r="S683" i="1"/>
  <c r="U683" i="1"/>
  <c r="V683" i="1"/>
  <c r="AB683" i="1"/>
  <c r="T683" i="1"/>
  <c r="W683" i="1"/>
  <c r="BA683" i="1"/>
  <c r="R683" i="1"/>
  <c r="N683" i="1"/>
  <c r="BE683" i="1"/>
  <c r="AA683" i="1" s="1"/>
  <c r="BA26" i="1"/>
  <c r="R26" i="1"/>
  <c r="V26" i="1"/>
  <c r="W26" i="1"/>
  <c r="X26" i="1"/>
  <c r="P26" i="1"/>
  <c r="T26" i="1"/>
  <c r="AB26" i="1"/>
  <c r="S26" i="1"/>
  <c r="U26" i="1"/>
  <c r="BE26" i="1"/>
  <c r="AA26" i="1" s="1"/>
  <c r="BA1270" i="1"/>
  <c r="R1270" i="1"/>
  <c r="U1270" i="1"/>
  <c r="T1270" i="1"/>
  <c r="V1270" i="1"/>
  <c r="X1270" i="1"/>
  <c r="S1270" i="1"/>
  <c r="P1270" i="1"/>
  <c r="AB1270" i="1"/>
  <c r="N1270" i="1"/>
  <c r="W1270" i="1"/>
  <c r="X1126" i="1"/>
  <c r="U1126" i="1"/>
  <c r="V1126" i="1"/>
  <c r="W1126" i="1"/>
  <c r="BA1126" i="1"/>
  <c r="R1126" i="1"/>
  <c r="S1126" i="1"/>
  <c r="T1126" i="1"/>
  <c r="N1126" i="1"/>
  <c r="P1126" i="1"/>
  <c r="AB1126" i="1"/>
  <c r="BA134" i="1"/>
  <c r="X134" i="1"/>
  <c r="U134" i="1"/>
  <c r="S134" i="1"/>
  <c r="T134" i="1"/>
  <c r="N134" i="1"/>
  <c r="R134" i="1"/>
  <c r="V134" i="1"/>
  <c r="AB134" i="1"/>
  <c r="W134" i="1"/>
  <c r="X1311" i="1"/>
  <c r="BA1311" i="1"/>
  <c r="S1311" i="1"/>
  <c r="T1311" i="1"/>
  <c r="R1311" i="1"/>
  <c r="V1311" i="1"/>
  <c r="P1311" i="1"/>
  <c r="U1311" i="1"/>
  <c r="W1311" i="1"/>
  <c r="N1311" i="1"/>
  <c r="AB1311" i="1"/>
  <c r="BE1311" i="1"/>
  <c r="AA1311" i="1" s="1"/>
  <c r="BA742" i="1"/>
  <c r="X742" i="1"/>
  <c r="R742" i="1"/>
  <c r="V742" i="1"/>
  <c r="P742" i="1"/>
  <c r="T742" i="1"/>
  <c r="U742" i="1"/>
  <c r="S742" i="1"/>
  <c r="N742" i="1"/>
  <c r="W742" i="1"/>
  <c r="AB742" i="1"/>
  <c r="BA313" i="1"/>
  <c r="R313" i="1"/>
  <c r="V313" i="1"/>
  <c r="X313" i="1"/>
  <c r="W313" i="1"/>
  <c r="N313" i="1"/>
  <c r="P313" i="1"/>
  <c r="S313" i="1"/>
  <c r="T313" i="1"/>
  <c r="U313" i="1"/>
  <c r="BE313" i="1"/>
  <c r="AA313" i="1" s="1"/>
  <c r="BA1005" i="1"/>
  <c r="X1005" i="1"/>
  <c r="U1005" i="1"/>
  <c r="V1005" i="1"/>
  <c r="W1005" i="1"/>
  <c r="R1005" i="1"/>
  <c r="S1005" i="1"/>
  <c r="AB1005" i="1"/>
  <c r="T1005" i="1"/>
  <c r="N1005" i="1"/>
  <c r="BE1005" i="1"/>
  <c r="AA1005" i="1" s="1"/>
  <c r="BA1289" i="1"/>
  <c r="X1289" i="1"/>
  <c r="U1289" i="1"/>
  <c r="V1289" i="1"/>
  <c r="W1289" i="1"/>
  <c r="R1289" i="1"/>
  <c r="S1289" i="1"/>
  <c r="AB1289" i="1"/>
  <c r="T1289" i="1"/>
  <c r="N1289" i="1"/>
  <c r="P1289" i="1"/>
  <c r="BA643" i="1"/>
  <c r="S643" i="1"/>
  <c r="V643" i="1"/>
  <c r="W643" i="1"/>
  <c r="R643" i="1"/>
  <c r="T643" i="1"/>
  <c r="P643" i="1"/>
  <c r="X643" i="1"/>
  <c r="AB643" i="1"/>
  <c r="BE643" i="1"/>
  <c r="AA643" i="1" s="1"/>
  <c r="BA1161" i="1"/>
  <c r="X1161" i="1"/>
  <c r="S1161" i="1"/>
  <c r="R1161" i="1"/>
  <c r="W1161" i="1"/>
  <c r="U1161" i="1"/>
  <c r="P1161" i="1"/>
  <c r="V1161" i="1"/>
  <c r="N1161" i="1"/>
  <c r="T1161" i="1"/>
  <c r="AB1161" i="1"/>
  <c r="BA673" i="1"/>
  <c r="S673" i="1"/>
  <c r="T673" i="1"/>
  <c r="V673" i="1"/>
  <c r="W673" i="1"/>
  <c r="R673" i="1"/>
  <c r="U673" i="1"/>
  <c r="N673" i="1"/>
  <c r="AB673" i="1"/>
  <c r="X673" i="1"/>
  <c r="P673" i="1"/>
  <c r="BA899" i="1"/>
  <c r="X899" i="1"/>
  <c r="R899" i="1"/>
  <c r="S899" i="1"/>
  <c r="W899" i="1"/>
  <c r="U899" i="1"/>
  <c r="V899" i="1"/>
  <c r="T899" i="1"/>
  <c r="P899" i="1"/>
  <c r="N899" i="1"/>
  <c r="AB899" i="1"/>
  <c r="M567" i="1"/>
  <c r="BE1142" i="1"/>
  <c r="AA1142" i="1" s="1"/>
  <c r="BE472" i="1"/>
  <c r="AA472" i="1" s="1"/>
  <c r="BE1258" i="1"/>
  <c r="AA1258" i="1" s="1"/>
  <c r="X593" i="1"/>
  <c r="W593" i="1"/>
  <c r="AB593" i="1"/>
  <c r="T593" i="1"/>
  <c r="S593" i="1"/>
  <c r="V593" i="1"/>
  <c r="R593" i="1"/>
  <c r="U593" i="1"/>
  <c r="N593" i="1"/>
  <c r="BE593" i="1"/>
  <c r="AA593" i="1" s="1"/>
  <c r="M593" i="1"/>
  <c r="BA895" i="1"/>
  <c r="V895" i="1"/>
  <c r="W895" i="1"/>
  <c r="U895" i="1"/>
  <c r="R895" i="1"/>
  <c r="X895" i="1"/>
  <c r="T895" i="1"/>
  <c r="S895" i="1"/>
  <c r="N895" i="1"/>
  <c r="AB895" i="1"/>
  <c r="M895" i="1"/>
  <c r="BA557" i="1"/>
  <c r="X557" i="1"/>
  <c r="N557" i="1"/>
  <c r="W557" i="1"/>
  <c r="S557" i="1"/>
  <c r="T557" i="1"/>
  <c r="U557" i="1"/>
  <c r="V557" i="1"/>
  <c r="P557" i="1"/>
  <c r="R557" i="1"/>
  <c r="AB557" i="1"/>
  <c r="M557" i="1"/>
  <c r="BA914" i="1"/>
  <c r="R914" i="1"/>
  <c r="V914" i="1"/>
  <c r="P914" i="1"/>
  <c r="T914" i="1"/>
  <c r="U914" i="1"/>
  <c r="X914" i="1"/>
  <c r="N914" i="1"/>
  <c r="AB914" i="1"/>
  <c r="W914" i="1"/>
  <c r="S914" i="1"/>
  <c r="M914" i="1"/>
  <c r="BA947" i="1"/>
  <c r="R947" i="1"/>
  <c r="V947" i="1"/>
  <c r="X947" i="1"/>
  <c r="W947" i="1"/>
  <c r="S947" i="1"/>
  <c r="P947" i="1"/>
  <c r="N947" i="1"/>
  <c r="T947" i="1"/>
  <c r="U947" i="1"/>
  <c r="AB947" i="1"/>
  <c r="BE947" i="1"/>
  <c r="AA947" i="1" s="1"/>
  <c r="M947" i="1"/>
  <c r="BA830" i="1"/>
  <c r="W830" i="1"/>
  <c r="X830" i="1"/>
  <c r="N830" i="1"/>
  <c r="S830" i="1"/>
  <c r="V830" i="1"/>
  <c r="R830" i="1"/>
  <c r="U830" i="1"/>
  <c r="P830" i="1"/>
  <c r="T830" i="1"/>
  <c r="AB830" i="1"/>
  <c r="BE830" i="1"/>
  <c r="AA830" i="1" s="1"/>
  <c r="M830" i="1"/>
  <c r="BA1055" i="1"/>
  <c r="X1055" i="1"/>
  <c r="S1055" i="1"/>
  <c r="T1055" i="1"/>
  <c r="N1055" i="1"/>
  <c r="U1055" i="1"/>
  <c r="AB1055" i="1"/>
  <c r="R1055" i="1"/>
  <c r="W1055" i="1"/>
  <c r="V1055" i="1"/>
  <c r="BE1055" i="1"/>
  <c r="AA1055" i="1" s="1"/>
  <c r="M1055" i="1"/>
  <c r="X81" i="1"/>
  <c r="BA81" i="1"/>
  <c r="W81" i="1"/>
  <c r="R81" i="1"/>
  <c r="S81" i="1"/>
  <c r="N81" i="1"/>
  <c r="P81" i="1"/>
  <c r="M81" i="1"/>
  <c r="T81" i="1"/>
  <c r="U81" i="1"/>
  <c r="V81" i="1"/>
  <c r="X873" i="1"/>
  <c r="U873" i="1"/>
  <c r="N873" i="1"/>
  <c r="S873" i="1"/>
  <c r="V873" i="1"/>
  <c r="W873" i="1"/>
  <c r="R873" i="1"/>
  <c r="BA873" i="1"/>
  <c r="AB873" i="1"/>
  <c r="P873" i="1"/>
  <c r="T873" i="1"/>
  <c r="M873" i="1"/>
  <c r="X1260" i="1"/>
  <c r="S1260" i="1"/>
  <c r="T1260" i="1"/>
  <c r="W1260" i="1"/>
  <c r="N1260" i="1"/>
  <c r="P1260" i="1"/>
  <c r="R1260" i="1"/>
  <c r="BA1260" i="1"/>
  <c r="U1260" i="1"/>
  <c r="V1260" i="1"/>
  <c r="AB1260" i="1"/>
  <c r="BE1260" i="1"/>
  <c r="AA1260" i="1" s="1"/>
  <c r="M1260" i="1"/>
  <c r="BA1279" i="1"/>
  <c r="X1279" i="1"/>
  <c r="W1279" i="1"/>
  <c r="T1279" i="1"/>
  <c r="P1279" i="1"/>
  <c r="N1279" i="1"/>
  <c r="U1279" i="1"/>
  <c r="V1279" i="1"/>
  <c r="R1279" i="1"/>
  <c r="S1279" i="1"/>
  <c r="AB1279" i="1"/>
  <c r="M1279" i="1"/>
  <c r="X785" i="1"/>
  <c r="BA785" i="1"/>
  <c r="W785" i="1"/>
  <c r="N785" i="1"/>
  <c r="P785" i="1"/>
  <c r="R785" i="1"/>
  <c r="S785" i="1"/>
  <c r="T785" i="1"/>
  <c r="U785" i="1"/>
  <c r="V785" i="1"/>
  <c r="BE785" i="1"/>
  <c r="AA785" i="1" s="1"/>
  <c r="M785" i="1"/>
  <c r="S846" i="1"/>
  <c r="T846" i="1"/>
  <c r="N846" i="1"/>
  <c r="X846" i="1"/>
  <c r="V846" i="1"/>
  <c r="BA846" i="1"/>
  <c r="P846" i="1"/>
  <c r="M846" i="1"/>
  <c r="AB846" i="1"/>
  <c r="U846" i="1"/>
  <c r="W846" i="1"/>
  <c r="BA39" i="1"/>
  <c r="X39" i="1"/>
  <c r="U39" i="1"/>
  <c r="R39" i="1"/>
  <c r="W39" i="1"/>
  <c r="N39" i="1"/>
  <c r="S39" i="1"/>
  <c r="T39" i="1"/>
  <c r="AB39" i="1"/>
  <c r="BE39" i="1"/>
  <c r="AA39" i="1" s="1"/>
  <c r="V39" i="1"/>
  <c r="M39" i="1"/>
  <c r="X986" i="1"/>
  <c r="R986" i="1"/>
  <c r="N986" i="1"/>
  <c r="V986" i="1"/>
  <c r="BA986" i="1"/>
  <c r="U986" i="1"/>
  <c r="S986" i="1"/>
  <c r="T986" i="1"/>
  <c r="W986" i="1"/>
  <c r="AB986" i="1"/>
  <c r="BE986" i="1"/>
  <c r="AA986" i="1" s="1"/>
  <c r="M986" i="1"/>
  <c r="BA820" i="1"/>
  <c r="U820" i="1"/>
  <c r="X820" i="1"/>
  <c r="V820" i="1"/>
  <c r="T820" i="1"/>
  <c r="W820" i="1"/>
  <c r="N820" i="1"/>
  <c r="S820" i="1"/>
  <c r="AB820" i="1"/>
  <c r="R820" i="1"/>
  <c r="P820" i="1"/>
  <c r="M820" i="1"/>
  <c r="T44" i="1"/>
  <c r="X44" i="1"/>
  <c r="N44" i="1"/>
  <c r="R44" i="1"/>
  <c r="S44" i="1"/>
  <c r="P44" i="1"/>
  <c r="BA44" i="1"/>
  <c r="V44" i="1"/>
  <c r="AB44" i="1"/>
  <c r="U44" i="1"/>
  <c r="BE44" i="1"/>
  <c r="AA44" i="1" s="1"/>
  <c r="M44" i="1"/>
  <c r="X189" i="1"/>
  <c r="W189" i="1"/>
  <c r="S189" i="1"/>
  <c r="T189" i="1"/>
  <c r="BA189" i="1"/>
  <c r="N189" i="1"/>
  <c r="R189" i="1"/>
  <c r="U189" i="1"/>
  <c r="P189" i="1"/>
  <c r="M189" i="1"/>
  <c r="V189" i="1"/>
  <c r="BA1304" i="1"/>
  <c r="V1304" i="1"/>
  <c r="W1304" i="1"/>
  <c r="U1304" i="1"/>
  <c r="N1304" i="1"/>
  <c r="R1304" i="1"/>
  <c r="T1304" i="1"/>
  <c r="P1304" i="1"/>
  <c r="S1304" i="1"/>
  <c r="AB1304" i="1"/>
  <c r="BE1304" i="1"/>
  <c r="AA1304" i="1" s="1"/>
  <c r="M1304" i="1"/>
  <c r="X1304" i="1"/>
  <c r="R133" i="1"/>
  <c r="S133" i="1"/>
  <c r="W133" i="1"/>
  <c r="BA133" i="1"/>
  <c r="T133" i="1"/>
  <c r="X133" i="1"/>
  <c r="N133" i="1"/>
  <c r="U133" i="1"/>
  <c r="V133" i="1"/>
  <c r="AB133" i="1"/>
  <c r="P133" i="1"/>
  <c r="M133" i="1"/>
  <c r="BA172" i="1"/>
  <c r="U172" i="1"/>
  <c r="N172" i="1"/>
  <c r="V172" i="1"/>
  <c r="R172" i="1"/>
  <c r="S172" i="1"/>
  <c r="P172" i="1"/>
  <c r="X172" i="1"/>
  <c r="M172" i="1"/>
  <c r="BE172" i="1"/>
  <c r="AA172" i="1" s="1"/>
  <c r="AB172" i="1"/>
  <c r="W711" i="1"/>
  <c r="N711" i="1"/>
  <c r="T711" i="1"/>
  <c r="U711" i="1"/>
  <c r="BA711" i="1"/>
  <c r="P711" i="1"/>
  <c r="S711" i="1"/>
  <c r="R711" i="1"/>
  <c r="V711" i="1"/>
  <c r="X711" i="1"/>
  <c r="AB711" i="1"/>
  <c r="M711" i="1"/>
  <c r="BE711" i="1"/>
  <c r="AA711" i="1" s="1"/>
  <c r="W154" i="1"/>
  <c r="T154" i="1"/>
  <c r="N154" i="1"/>
  <c r="BA154" i="1"/>
  <c r="U154" i="1"/>
  <c r="P154" i="1"/>
  <c r="X154" i="1"/>
  <c r="S154" i="1"/>
  <c r="R154" i="1"/>
  <c r="V154" i="1"/>
  <c r="AB154" i="1"/>
  <c r="M154" i="1"/>
  <c r="BA479" i="1"/>
  <c r="X479" i="1"/>
  <c r="W479" i="1"/>
  <c r="R479" i="1"/>
  <c r="N479" i="1"/>
  <c r="T479" i="1"/>
  <c r="P479" i="1"/>
  <c r="S479" i="1"/>
  <c r="V479" i="1"/>
  <c r="M479" i="1"/>
  <c r="BA655" i="1"/>
  <c r="W655" i="1"/>
  <c r="N655" i="1"/>
  <c r="P655" i="1"/>
  <c r="T655" i="1"/>
  <c r="R655" i="1"/>
  <c r="S655" i="1"/>
  <c r="V655" i="1"/>
  <c r="BE655" i="1"/>
  <c r="AA655" i="1" s="1"/>
  <c r="M655" i="1"/>
  <c r="R1265" i="1"/>
  <c r="W1265" i="1"/>
  <c r="S1265" i="1"/>
  <c r="U1265" i="1"/>
  <c r="N1265" i="1"/>
  <c r="V1265" i="1"/>
  <c r="BA1265" i="1"/>
  <c r="T1265" i="1"/>
  <c r="AB1265" i="1"/>
  <c r="X1265" i="1"/>
  <c r="M1265" i="1"/>
  <c r="P1265" i="1"/>
  <c r="BE1265" i="1"/>
  <c r="AA1265" i="1" s="1"/>
  <c r="BA439" i="1"/>
  <c r="R439" i="1"/>
  <c r="S439" i="1"/>
  <c r="W439" i="1"/>
  <c r="N439" i="1"/>
  <c r="P439" i="1"/>
  <c r="X439" i="1"/>
  <c r="T439" i="1"/>
  <c r="V439" i="1"/>
  <c r="M439" i="1"/>
  <c r="R1072" i="1"/>
  <c r="S1072" i="1"/>
  <c r="W1072" i="1"/>
  <c r="X1072" i="1"/>
  <c r="T1072" i="1"/>
  <c r="U1072" i="1"/>
  <c r="N1072" i="1"/>
  <c r="V1072" i="1"/>
  <c r="BA1072" i="1"/>
  <c r="AB1072" i="1"/>
  <c r="P1072" i="1"/>
  <c r="M1072" i="1"/>
  <c r="BA69" i="1"/>
  <c r="R69" i="1"/>
  <c r="S69" i="1"/>
  <c r="W69" i="1"/>
  <c r="N69" i="1"/>
  <c r="P69" i="1"/>
  <c r="X69" i="1"/>
  <c r="T69" i="1"/>
  <c r="U69" i="1"/>
  <c r="V69" i="1"/>
  <c r="M69" i="1"/>
  <c r="AB69" i="1"/>
  <c r="X755" i="1"/>
  <c r="BA755" i="1"/>
  <c r="R755" i="1"/>
  <c r="S755" i="1"/>
  <c r="W755" i="1"/>
  <c r="T755" i="1"/>
  <c r="U755" i="1"/>
  <c r="N755" i="1"/>
  <c r="P755" i="1"/>
  <c r="V755" i="1"/>
  <c r="M755" i="1"/>
  <c r="AB755" i="1"/>
  <c r="BA965" i="1"/>
  <c r="X965" i="1"/>
  <c r="R965" i="1"/>
  <c r="S965" i="1"/>
  <c r="W965" i="1"/>
  <c r="U965" i="1"/>
  <c r="N965" i="1"/>
  <c r="P965" i="1"/>
  <c r="T965" i="1"/>
  <c r="V965" i="1"/>
  <c r="AB965" i="1"/>
  <c r="M965" i="1"/>
  <c r="BA243" i="1"/>
  <c r="R243" i="1"/>
  <c r="S243" i="1"/>
  <c r="W243" i="1"/>
  <c r="N243" i="1"/>
  <c r="X243" i="1"/>
  <c r="T243" i="1"/>
  <c r="U243" i="1"/>
  <c r="P243" i="1"/>
  <c r="M243" i="1"/>
  <c r="AB243" i="1"/>
  <c r="BA1147" i="1"/>
  <c r="R1147" i="1"/>
  <c r="S1147" i="1"/>
  <c r="W1147" i="1"/>
  <c r="X1147" i="1"/>
  <c r="U1147" i="1"/>
  <c r="N1147" i="1"/>
  <c r="V1147" i="1"/>
  <c r="T1147" i="1"/>
  <c r="P1147" i="1"/>
  <c r="M1147" i="1"/>
  <c r="R461" i="1"/>
  <c r="W461" i="1"/>
  <c r="N461" i="1"/>
  <c r="T461" i="1"/>
  <c r="BA461" i="1"/>
  <c r="U461" i="1"/>
  <c r="V461" i="1"/>
  <c r="S461" i="1"/>
  <c r="X461" i="1"/>
  <c r="BE461" i="1"/>
  <c r="AA461" i="1" s="1"/>
  <c r="M461" i="1"/>
  <c r="U1039" i="1"/>
  <c r="V1039" i="1"/>
  <c r="BA1039" i="1"/>
  <c r="X1039" i="1"/>
  <c r="R1039" i="1"/>
  <c r="N1039" i="1"/>
  <c r="S1039" i="1"/>
  <c r="T1039" i="1"/>
  <c r="AB1039" i="1"/>
  <c r="W1039" i="1"/>
  <c r="P1039" i="1"/>
  <c r="M1039" i="1"/>
  <c r="BE1039" i="1"/>
  <c r="AA1039" i="1" s="1"/>
  <c r="BA487" i="1"/>
  <c r="T487" i="1"/>
  <c r="U487" i="1"/>
  <c r="X487" i="1"/>
  <c r="R487" i="1"/>
  <c r="N487" i="1"/>
  <c r="P487" i="1"/>
  <c r="V487" i="1"/>
  <c r="AB487" i="1"/>
  <c r="S487" i="1"/>
  <c r="W487" i="1"/>
  <c r="M487" i="1"/>
  <c r="M875" i="1"/>
  <c r="M598" i="1"/>
  <c r="BD531" i="1"/>
  <c r="AZ531" i="1" s="1"/>
  <c r="BD655" i="1"/>
  <c r="AZ655" i="1" s="1"/>
  <c r="BD629" i="1"/>
  <c r="AZ629" i="1" s="1"/>
  <c r="BD255" i="1"/>
  <c r="AZ255" i="1" s="1"/>
  <c r="BE559" i="1"/>
  <c r="AA559" i="1" s="1"/>
  <c r="AB452" i="1"/>
  <c r="N1290" i="1"/>
  <c r="N108" i="1"/>
  <c r="W203" i="1"/>
  <c r="V600" i="1"/>
  <c r="X958" i="1"/>
  <c r="R958" i="1"/>
  <c r="U958" i="1"/>
  <c r="BA958" i="1"/>
  <c r="T958" i="1"/>
  <c r="V958" i="1"/>
  <c r="W958" i="1"/>
  <c r="N958" i="1"/>
  <c r="S958" i="1"/>
  <c r="P958" i="1"/>
  <c r="BE958" i="1"/>
  <c r="AA958" i="1" s="1"/>
  <c r="M958" i="1"/>
  <c r="AB958" i="1"/>
  <c r="X1116" i="1"/>
  <c r="BA1116" i="1"/>
  <c r="S1116" i="1"/>
  <c r="T1116" i="1"/>
  <c r="P1116" i="1"/>
  <c r="R1116" i="1"/>
  <c r="U1116" i="1"/>
  <c r="V1116" i="1"/>
  <c r="W1116" i="1"/>
  <c r="N1116" i="1"/>
  <c r="AB1116" i="1"/>
  <c r="BE1116" i="1"/>
  <c r="AA1116" i="1" s="1"/>
  <c r="M1116" i="1"/>
  <c r="X706" i="1"/>
  <c r="R706" i="1"/>
  <c r="S706" i="1"/>
  <c r="W706" i="1"/>
  <c r="V706" i="1"/>
  <c r="U706" i="1"/>
  <c r="BA706" i="1"/>
  <c r="T706" i="1"/>
  <c r="AB706" i="1"/>
  <c r="P706" i="1"/>
  <c r="M706" i="1"/>
  <c r="N706" i="1"/>
  <c r="BE706" i="1"/>
  <c r="AA706" i="1" s="1"/>
  <c r="BA159" i="1"/>
  <c r="X159" i="1"/>
  <c r="R159" i="1"/>
  <c r="S159" i="1"/>
  <c r="W159" i="1"/>
  <c r="U159" i="1"/>
  <c r="V159" i="1"/>
  <c r="T159" i="1"/>
  <c r="P159" i="1"/>
  <c r="AB159" i="1"/>
  <c r="M159" i="1"/>
  <c r="N159" i="1"/>
  <c r="X273" i="1"/>
  <c r="BA273" i="1"/>
  <c r="S273" i="1"/>
  <c r="U273" i="1"/>
  <c r="P273" i="1"/>
  <c r="N273" i="1"/>
  <c r="R273" i="1"/>
  <c r="T273" i="1"/>
  <c r="V273" i="1"/>
  <c r="W273" i="1"/>
  <c r="AB273" i="1"/>
  <c r="M273" i="1"/>
  <c r="X351" i="1"/>
  <c r="BA351" i="1"/>
  <c r="T351" i="1"/>
  <c r="V351" i="1"/>
  <c r="W351" i="1"/>
  <c r="R351" i="1"/>
  <c r="N351" i="1"/>
  <c r="S351" i="1"/>
  <c r="P351" i="1"/>
  <c r="U351" i="1"/>
  <c r="M351" i="1"/>
  <c r="BE351" i="1"/>
  <c r="AA351" i="1" s="1"/>
  <c r="X903" i="1"/>
  <c r="U903" i="1"/>
  <c r="V903" i="1"/>
  <c r="BA903" i="1"/>
  <c r="T903" i="1"/>
  <c r="N903" i="1"/>
  <c r="R903" i="1"/>
  <c r="S903" i="1"/>
  <c r="W903" i="1"/>
  <c r="AB903" i="1"/>
  <c r="M903" i="1"/>
  <c r="U1023" i="1"/>
  <c r="V1023" i="1"/>
  <c r="BA1023" i="1"/>
  <c r="AB1023" i="1"/>
  <c r="N1023" i="1"/>
  <c r="X1023" i="1"/>
  <c r="P1023" i="1"/>
  <c r="R1023" i="1"/>
  <c r="S1023" i="1"/>
  <c r="T1023" i="1"/>
  <c r="W1023" i="1"/>
  <c r="M1023" i="1"/>
  <c r="X259" i="1"/>
  <c r="W259" i="1"/>
  <c r="S259" i="1"/>
  <c r="T259" i="1"/>
  <c r="V259" i="1"/>
  <c r="BA259" i="1"/>
  <c r="R259" i="1"/>
  <c r="U259" i="1"/>
  <c r="P259" i="1"/>
  <c r="N259" i="1"/>
  <c r="BE259" i="1"/>
  <c r="AA259" i="1" s="1"/>
  <c r="AB259" i="1"/>
  <c r="M259" i="1"/>
  <c r="U585" i="1"/>
  <c r="X585" i="1"/>
  <c r="T585" i="1"/>
  <c r="BA585" i="1"/>
  <c r="R585" i="1"/>
  <c r="S585" i="1"/>
  <c r="V585" i="1"/>
  <c r="W585" i="1"/>
  <c r="P585" i="1"/>
  <c r="BE585" i="1"/>
  <c r="AA585" i="1" s="1"/>
  <c r="M585" i="1"/>
  <c r="AB585" i="1"/>
  <c r="BD1119" i="1"/>
  <c r="AZ1119" i="1" s="1"/>
  <c r="BA221" i="1"/>
  <c r="X221" i="1"/>
  <c r="R221" i="1"/>
  <c r="V221" i="1"/>
  <c r="P221" i="1"/>
  <c r="U221" i="1"/>
  <c r="W221" i="1"/>
  <c r="S221" i="1"/>
  <c r="T221" i="1"/>
  <c r="M221" i="1"/>
  <c r="X446" i="1"/>
  <c r="BA446" i="1"/>
  <c r="S446" i="1"/>
  <c r="V446" i="1"/>
  <c r="W446" i="1"/>
  <c r="U446" i="1"/>
  <c r="T446" i="1"/>
  <c r="R446" i="1"/>
  <c r="P446" i="1"/>
  <c r="M446" i="1"/>
  <c r="N446" i="1"/>
  <c r="S751" i="1"/>
  <c r="BA751" i="1"/>
  <c r="V751" i="1"/>
  <c r="X751" i="1"/>
  <c r="P751" i="1"/>
  <c r="T751" i="1"/>
  <c r="U751" i="1"/>
  <c r="W751" i="1"/>
  <c r="BE751" i="1"/>
  <c r="AA751" i="1" s="1"/>
  <c r="AB751" i="1"/>
  <c r="M751" i="1"/>
  <c r="R751" i="1"/>
  <c r="S353" i="1"/>
  <c r="T353" i="1"/>
  <c r="X353" i="1"/>
  <c r="R353" i="1"/>
  <c r="BA353" i="1"/>
  <c r="W353" i="1"/>
  <c r="P353" i="1"/>
  <c r="N353" i="1"/>
  <c r="BE353" i="1"/>
  <c r="AA353" i="1" s="1"/>
  <c r="U353" i="1"/>
  <c r="V353" i="1"/>
  <c r="M353" i="1"/>
  <c r="BA302" i="1"/>
  <c r="X302" i="1"/>
  <c r="U302" i="1"/>
  <c r="V302" i="1"/>
  <c r="S302" i="1"/>
  <c r="T302" i="1"/>
  <c r="R302" i="1"/>
  <c r="W302" i="1"/>
  <c r="BE302" i="1"/>
  <c r="AA302" i="1" s="1"/>
  <c r="N302" i="1"/>
  <c r="P302" i="1"/>
  <c r="M302" i="1"/>
  <c r="X34" i="1"/>
  <c r="S34" i="1"/>
  <c r="R34" i="1"/>
  <c r="T34" i="1"/>
  <c r="BA34" i="1"/>
  <c r="U34" i="1"/>
  <c r="AB34" i="1"/>
  <c r="V34" i="1"/>
  <c r="W34" i="1"/>
  <c r="BE34" i="1"/>
  <c r="AA34" i="1" s="1"/>
  <c r="P34" i="1"/>
  <c r="M34" i="1"/>
  <c r="N34" i="1"/>
  <c r="S145" i="1"/>
  <c r="BA145" i="1"/>
  <c r="X145" i="1"/>
  <c r="U145" i="1"/>
  <c r="V145" i="1"/>
  <c r="T145" i="1"/>
  <c r="W145" i="1"/>
  <c r="BE145" i="1"/>
  <c r="AA145" i="1" s="1"/>
  <c r="AB145" i="1"/>
  <c r="M145" i="1"/>
  <c r="R145" i="1"/>
  <c r="BA908" i="1"/>
  <c r="S908" i="1"/>
  <c r="V908" i="1"/>
  <c r="W908" i="1"/>
  <c r="AB908" i="1"/>
  <c r="X908" i="1"/>
  <c r="R908" i="1"/>
  <c r="N908" i="1"/>
  <c r="U908" i="1"/>
  <c r="BE908" i="1"/>
  <c r="AA908" i="1" s="1"/>
  <c r="M908" i="1"/>
  <c r="T908" i="1"/>
  <c r="R1020" i="1"/>
  <c r="BA1020" i="1"/>
  <c r="S1020" i="1"/>
  <c r="T1020" i="1"/>
  <c r="U1020" i="1"/>
  <c r="X1020" i="1"/>
  <c r="V1020" i="1"/>
  <c r="W1020" i="1"/>
  <c r="P1020" i="1"/>
  <c r="BE1020" i="1"/>
  <c r="AA1020" i="1" s="1"/>
  <c r="AB1020" i="1"/>
  <c r="M1020" i="1"/>
  <c r="BD648" i="1"/>
  <c r="AZ648" i="1" s="1"/>
  <c r="BD783" i="1"/>
  <c r="AZ783" i="1" s="1"/>
  <c r="BA483" i="1"/>
  <c r="W483" i="1"/>
  <c r="X483" i="1"/>
  <c r="U483" i="1"/>
  <c r="V483" i="1"/>
  <c r="R483" i="1"/>
  <c r="S483" i="1"/>
  <c r="T483" i="1"/>
  <c r="AB483" i="1"/>
  <c r="P483" i="1"/>
  <c r="X9" i="1"/>
  <c r="BA9" i="1"/>
  <c r="T9" i="1"/>
  <c r="V9" i="1"/>
  <c r="S9" i="1"/>
  <c r="W9" i="1"/>
  <c r="R9" i="1"/>
  <c r="U9" i="1"/>
  <c r="AB9" i="1"/>
  <c r="P9" i="1"/>
  <c r="BE9" i="1"/>
  <c r="AA9" i="1" s="1"/>
  <c r="N9" i="1"/>
  <c r="T45" i="1"/>
  <c r="BA45" i="1"/>
  <c r="X45" i="1"/>
  <c r="S45" i="1"/>
  <c r="P45" i="1"/>
  <c r="V45" i="1"/>
  <c r="U45" i="1"/>
  <c r="R45" i="1"/>
  <c r="W45" i="1"/>
  <c r="N45" i="1"/>
  <c r="T240" i="1"/>
  <c r="BA240" i="1"/>
  <c r="X240" i="1"/>
  <c r="P240" i="1"/>
  <c r="R240" i="1"/>
  <c r="V240" i="1"/>
  <c r="W240" i="1"/>
  <c r="U240" i="1"/>
  <c r="AB240" i="1"/>
  <c r="BA1281" i="1"/>
  <c r="T1281" i="1"/>
  <c r="U1281" i="1"/>
  <c r="X1281" i="1"/>
  <c r="S1281" i="1"/>
  <c r="N1281" i="1"/>
  <c r="R1281" i="1"/>
  <c r="V1281" i="1"/>
  <c r="W1281" i="1"/>
  <c r="P1281" i="1"/>
  <c r="BA738" i="1"/>
  <c r="X738" i="1"/>
  <c r="T738" i="1"/>
  <c r="U738" i="1"/>
  <c r="W738" i="1"/>
  <c r="S738" i="1"/>
  <c r="V738" i="1"/>
  <c r="AB738" i="1"/>
  <c r="R738" i="1"/>
  <c r="N738" i="1"/>
  <c r="P738" i="1"/>
  <c r="BA1025" i="1"/>
  <c r="U1025" i="1"/>
  <c r="R1025" i="1"/>
  <c r="W1025" i="1"/>
  <c r="N1025" i="1"/>
  <c r="X1025" i="1"/>
  <c r="P1025" i="1"/>
  <c r="S1025" i="1"/>
  <c r="V1025" i="1"/>
  <c r="AB1025" i="1"/>
  <c r="BE1025" i="1"/>
  <c r="AA1025" i="1" s="1"/>
  <c r="T1025" i="1"/>
  <c r="BA589" i="1"/>
  <c r="S589" i="1"/>
  <c r="T589" i="1"/>
  <c r="U589" i="1"/>
  <c r="X589" i="1"/>
  <c r="V589" i="1"/>
  <c r="W589" i="1"/>
  <c r="P589" i="1"/>
  <c r="N589" i="1"/>
  <c r="AB589" i="1"/>
  <c r="R589" i="1"/>
  <c r="BA1080" i="1"/>
  <c r="T1080" i="1"/>
  <c r="W1080" i="1"/>
  <c r="R1080" i="1"/>
  <c r="S1080" i="1"/>
  <c r="U1080" i="1"/>
  <c r="X1080" i="1"/>
  <c r="V1080" i="1"/>
  <c r="P1080" i="1"/>
  <c r="AB1080" i="1"/>
  <c r="N1080" i="1"/>
  <c r="BA613" i="1"/>
  <c r="S613" i="1"/>
  <c r="T613" i="1"/>
  <c r="V613" i="1"/>
  <c r="W613" i="1"/>
  <c r="R613" i="1"/>
  <c r="X613" i="1"/>
  <c r="U613" i="1"/>
  <c r="N613" i="1"/>
  <c r="X377" i="1"/>
  <c r="R377" i="1"/>
  <c r="BA377" i="1"/>
  <c r="V377" i="1"/>
  <c r="T377" i="1"/>
  <c r="U377" i="1"/>
  <c r="W377" i="1"/>
  <c r="P377" i="1"/>
  <c r="S377" i="1"/>
  <c r="N377" i="1"/>
  <c r="T1132" i="1"/>
  <c r="U1132" i="1"/>
  <c r="V1132" i="1"/>
  <c r="S1132" i="1"/>
  <c r="BA1132" i="1"/>
  <c r="X1132" i="1"/>
  <c r="R1132" i="1"/>
  <c r="W1132" i="1"/>
  <c r="P1132" i="1"/>
  <c r="AB1132" i="1"/>
  <c r="N1132" i="1"/>
  <c r="BD136" i="1"/>
  <c r="AZ136" i="1" s="1"/>
  <c r="S513" i="1"/>
  <c r="T513" i="1"/>
  <c r="BA513" i="1"/>
  <c r="W513" i="1"/>
  <c r="R513" i="1"/>
  <c r="U513" i="1"/>
  <c r="X513" i="1"/>
  <c r="V513" i="1"/>
  <c r="P513" i="1"/>
  <c r="N513" i="1"/>
  <c r="BD513" i="1"/>
  <c r="AZ513" i="1" s="1"/>
  <c r="BA22" i="1"/>
  <c r="R22" i="1"/>
  <c r="V22" i="1"/>
  <c r="S22" i="1"/>
  <c r="X22" i="1"/>
  <c r="U22" i="1"/>
  <c r="T22" i="1"/>
  <c r="W22" i="1"/>
  <c r="P22" i="1"/>
  <c r="N22" i="1"/>
  <c r="BE22" i="1"/>
  <c r="AA22" i="1" s="1"/>
  <c r="AB22" i="1"/>
  <c r="BD22" i="1"/>
  <c r="AZ22" i="1" s="1"/>
  <c r="BA668" i="1"/>
  <c r="X668" i="1"/>
  <c r="V668" i="1"/>
  <c r="W668" i="1"/>
  <c r="T668" i="1"/>
  <c r="N668" i="1"/>
  <c r="R668" i="1"/>
  <c r="U668" i="1"/>
  <c r="P668" i="1"/>
  <c r="AB668" i="1"/>
  <c r="S668" i="1"/>
  <c r="BD668" i="1"/>
  <c r="AZ668" i="1" s="1"/>
  <c r="BA552" i="1"/>
  <c r="T552" i="1"/>
  <c r="U552" i="1"/>
  <c r="P552" i="1"/>
  <c r="X552" i="1"/>
  <c r="W552" i="1"/>
  <c r="R552" i="1"/>
  <c r="S552" i="1"/>
  <c r="V552" i="1"/>
  <c r="N552" i="1"/>
  <c r="AB552" i="1"/>
  <c r="BE552" i="1"/>
  <c r="AA552" i="1" s="1"/>
  <c r="BD552" i="1"/>
  <c r="AZ552" i="1" s="1"/>
  <c r="BA525" i="1"/>
  <c r="X525" i="1"/>
  <c r="T525" i="1"/>
  <c r="U525" i="1"/>
  <c r="AB525" i="1"/>
  <c r="S525" i="1"/>
  <c r="W525" i="1"/>
  <c r="R525" i="1"/>
  <c r="V525" i="1"/>
  <c r="N525" i="1"/>
  <c r="P525" i="1"/>
  <c r="BD525" i="1"/>
  <c r="AZ525" i="1" s="1"/>
  <c r="X801" i="1"/>
  <c r="U801" i="1"/>
  <c r="BA801" i="1"/>
  <c r="R801" i="1"/>
  <c r="S801" i="1"/>
  <c r="T801" i="1"/>
  <c r="V801" i="1"/>
  <c r="P801" i="1"/>
  <c r="AB801" i="1"/>
  <c r="W801" i="1"/>
  <c r="N801" i="1"/>
  <c r="BD801" i="1"/>
  <c r="AZ801" i="1" s="1"/>
  <c r="U269" i="1"/>
  <c r="X269" i="1"/>
  <c r="V269" i="1"/>
  <c r="T269" i="1"/>
  <c r="W269" i="1"/>
  <c r="R269" i="1"/>
  <c r="S269" i="1"/>
  <c r="P269" i="1"/>
  <c r="BA269" i="1"/>
  <c r="N269" i="1"/>
  <c r="AB269" i="1"/>
  <c r="BE269" i="1"/>
  <c r="AA269" i="1" s="1"/>
  <c r="BD269" i="1"/>
  <c r="AZ269" i="1" s="1"/>
  <c r="BA925" i="1"/>
  <c r="S925" i="1"/>
  <c r="X925" i="1"/>
  <c r="U925" i="1"/>
  <c r="V925" i="1"/>
  <c r="R925" i="1"/>
  <c r="T925" i="1"/>
  <c r="W925" i="1"/>
  <c r="N925" i="1"/>
  <c r="P925" i="1"/>
  <c r="AB925" i="1"/>
  <c r="BE925" i="1"/>
  <c r="AA925" i="1" s="1"/>
  <c r="BD925" i="1"/>
  <c r="AZ925" i="1" s="1"/>
  <c r="BA1199" i="1"/>
  <c r="S1199" i="1"/>
  <c r="T1199" i="1"/>
  <c r="R1199" i="1"/>
  <c r="U1199" i="1"/>
  <c r="V1199" i="1"/>
  <c r="W1199" i="1"/>
  <c r="P1199" i="1"/>
  <c r="X1199" i="1"/>
  <c r="AB1199" i="1"/>
  <c r="N1199" i="1"/>
  <c r="BE1199" i="1"/>
  <c r="AA1199" i="1" s="1"/>
  <c r="BD1199" i="1"/>
  <c r="AZ1199" i="1" s="1"/>
  <c r="T536" i="1"/>
  <c r="U536" i="1"/>
  <c r="X536" i="1"/>
  <c r="V536" i="1"/>
  <c r="W536" i="1"/>
  <c r="AB536" i="1"/>
  <c r="N536" i="1"/>
  <c r="P536" i="1"/>
  <c r="BA536" i="1"/>
  <c r="R536" i="1"/>
  <c r="S536" i="1"/>
  <c r="BD536" i="1"/>
  <c r="AZ536" i="1" s="1"/>
  <c r="BD511" i="1"/>
  <c r="AZ511" i="1" s="1"/>
  <c r="AB613" i="1"/>
  <c r="BD677" i="1"/>
  <c r="AZ677" i="1" s="1"/>
  <c r="BD1281" i="1"/>
  <c r="AZ1281" i="1" s="1"/>
  <c r="BD1123" i="1"/>
  <c r="AZ1123" i="1" s="1"/>
  <c r="BD589" i="1"/>
  <c r="AZ589" i="1" s="1"/>
  <c r="M769" i="1"/>
  <c r="M821" i="1"/>
  <c r="BE546" i="1"/>
  <c r="AA546" i="1" s="1"/>
  <c r="M524" i="1"/>
  <c r="M113" i="1"/>
  <c r="BE346" i="1"/>
  <c r="AA346" i="1" s="1"/>
  <c r="BD492" i="1"/>
  <c r="AZ492" i="1" s="1"/>
  <c r="BD319" i="1"/>
  <c r="AZ319" i="1" s="1"/>
  <c r="BE743" i="1"/>
  <c r="AA743" i="1" s="1"/>
  <c r="AB1127" i="1"/>
  <c r="BA900" i="1"/>
  <c r="X900" i="1"/>
  <c r="AB900" i="1"/>
  <c r="N900" i="1"/>
  <c r="S900" i="1"/>
  <c r="T900" i="1"/>
  <c r="BE900" i="1"/>
  <c r="AA900" i="1" s="1"/>
  <c r="U900" i="1"/>
  <c r="V900" i="1"/>
  <c r="W900" i="1"/>
  <c r="M900" i="1"/>
  <c r="BA939" i="1"/>
  <c r="T939" i="1"/>
  <c r="U939" i="1"/>
  <c r="V939" i="1"/>
  <c r="R939" i="1"/>
  <c r="S939" i="1"/>
  <c r="W939" i="1"/>
  <c r="X939" i="1"/>
  <c r="N939" i="1"/>
  <c r="P939" i="1"/>
  <c r="BE939" i="1"/>
  <c r="AA939" i="1" s="1"/>
  <c r="M939" i="1"/>
  <c r="U466" i="1"/>
  <c r="X466" i="1"/>
  <c r="S466" i="1"/>
  <c r="BA466" i="1"/>
  <c r="P466" i="1"/>
  <c r="R466" i="1"/>
  <c r="T466" i="1"/>
  <c r="W466" i="1"/>
  <c r="V466" i="1"/>
  <c r="AB466" i="1"/>
  <c r="N466" i="1"/>
  <c r="M466" i="1"/>
  <c r="V46" i="1"/>
  <c r="W46" i="1"/>
  <c r="T46" i="1"/>
  <c r="N46" i="1"/>
  <c r="R46" i="1"/>
  <c r="S46" i="1"/>
  <c r="U46" i="1"/>
  <c r="BA46" i="1"/>
  <c r="P46" i="1"/>
  <c r="X46" i="1"/>
  <c r="M46" i="1"/>
  <c r="X897" i="1"/>
  <c r="BA897" i="1"/>
  <c r="R897" i="1"/>
  <c r="V897" i="1"/>
  <c r="S897" i="1"/>
  <c r="N897" i="1"/>
  <c r="T897" i="1"/>
  <c r="P897" i="1"/>
  <c r="U897" i="1"/>
  <c r="W897" i="1"/>
  <c r="AB897" i="1"/>
  <c r="M897" i="1"/>
  <c r="X932" i="1"/>
  <c r="BA932" i="1"/>
  <c r="T932" i="1"/>
  <c r="S932" i="1"/>
  <c r="U932" i="1"/>
  <c r="N932" i="1"/>
  <c r="P932" i="1"/>
  <c r="AB932" i="1"/>
  <c r="R932" i="1"/>
  <c r="V932" i="1"/>
  <c r="W932" i="1"/>
  <c r="BE932" i="1"/>
  <c r="AA932" i="1" s="1"/>
  <c r="M932" i="1"/>
  <c r="BA1274" i="1"/>
  <c r="X1274" i="1"/>
  <c r="W1274" i="1"/>
  <c r="T1274" i="1"/>
  <c r="U1274" i="1"/>
  <c r="N1274" i="1"/>
  <c r="R1274" i="1"/>
  <c r="S1274" i="1"/>
  <c r="V1274" i="1"/>
  <c r="BE1274" i="1"/>
  <c r="AA1274" i="1" s="1"/>
  <c r="M1274" i="1"/>
  <c r="BA297" i="1"/>
  <c r="T297" i="1"/>
  <c r="U297" i="1"/>
  <c r="N297" i="1"/>
  <c r="W297" i="1"/>
  <c r="X297" i="1"/>
  <c r="S297" i="1"/>
  <c r="V297" i="1"/>
  <c r="R297" i="1"/>
  <c r="P297" i="1"/>
  <c r="M297" i="1"/>
  <c r="BA832" i="1"/>
  <c r="X832" i="1"/>
  <c r="T832" i="1"/>
  <c r="V832" i="1"/>
  <c r="W832" i="1"/>
  <c r="N832" i="1"/>
  <c r="S832" i="1"/>
  <c r="AB832" i="1"/>
  <c r="BE832" i="1"/>
  <c r="AA832" i="1" s="1"/>
  <c r="M832" i="1"/>
  <c r="U832" i="1"/>
  <c r="BA819" i="1"/>
  <c r="W819" i="1"/>
  <c r="N819" i="1"/>
  <c r="X819" i="1"/>
  <c r="T819" i="1"/>
  <c r="U819" i="1"/>
  <c r="R819" i="1"/>
  <c r="S819" i="1"/>
  <c r="P819" i="1"/>
  <c r="V819" i="1"/>
  <c r="AB819" i="1"/>
  <c r="M819" i="1"/>
  <c r="BA1158" i="1"/>
  <c r="X1158" i="1"/>
  <c r="R1158" i="1"/>
  <c r="V1158" i="1"/>
  <c r="N1158" i="1"/>
  <c r="S1158" i="1"/>
  <c r="T1158" i="1"/>
  <c r="P1158" i="1"/>
  <c r="U1158" i="1"/>
  <c r="W1158" i="1"/>
  <c r="AB1158" i="1"/>
  <c r="M1158" i="1"/>
  <c r="BA1007" i="1"/>
  <c r="R1007" i="1"/>
  <c r="W1007" i="1"/>
  <c r="X1007" i="1"/>
  <c r="N1007" i="1"/>
  <c r="S1007" i="1"/>
  <c r="V1007" i="1"/>
  <c r="P1007" i="1"/>
  <c r="T1007" i="1"/>
  <c r="U1007" i="1"/>
  <c r="AB1007" i="1"/>
  <c r="M1007" i="1"/>
  <c r="BA495" i="1"/>
  <c r="P495" i="1"/>
  <c r="N495" i="1"/>
  <c r="X495" i="1"/>
  <c r="S495" i="1"/>
  <c r="T495" i="1"/>
  <c r="U495" i="1"/>
  <c r="V495" i="1"/>
  <c r="W495" i="1"/>
  <c r="R495" i="1"/>
  <c r="AB495" i="1"/>
  <c r="M495" i="1"/>
  <c r="M987" i="1"/>
  <c r="BA285" i="1"/>
  <c r="X285" i="1"/>
  <c r="U285" i="1"/>
  <c r="R285" i="1"/>
  <c r="N285" i="1"/>
  <c r="S285" i="1"/>
  <c r="T285" i="1"/>
  <c r="V285" i="1"/>
  <c r="P285" i="1"/>
  <c r="W285" i="1"/>
  <c r="AB285" i="1"/>
  <c r="BE285" i="1"/>
  <c r="AA285" i="1" s="1"/>
  <c r="M285" i="1"/>
  <c r="M443" i="1"/>
  <c r="M673" i="1"/>
  <c r="BD483" i="1"/>
  <c r="AZ483" i="1" s="1"/>
  <c r="BD203" i="1"/>
  <c r="AZ203" i="1" s="1"/>
  <c r="BD497" i="1"/>
  <c r="AZ497" i="1" s="1"/>
  <c r="BD914" i="1"/>
  <c r="AZ914" i="1" s="1"/>
  <c r="BD142" i="1"/>
  <c r="BD45" i="1"/>
  <c r="AZ45" i="1" s="1"/>
  <c r="BD764" i="1"/>
  <c r="AZ764" i="1" s="1"/>
  <c r="BD832" i="1"/>
  <c r="AZ832" i="1" s="1"/>
  <c r="BD145" i="1"/>
  <c r="AZ145" i="1" s="1"/>
  <c r="BD769" i="1"/>
  <c r="AZ769" i="1" s="1"/>
  <c r="BD1005" i="1"/>
  <c r="AZ1005" i="1" s="1"/>
  <c r="BD1097" i="1"/>
  <c r="AZ1097" i="1" s="1"/>
  <c r="BD820" i="1"/>
  <c r="AZ820" i="1" s="1"/>
  <c r="BD940" i="1"/>
  <c r="AZ940" i="1" s="1"/>
  <c r="BD634" i="1"/>
  <c r="AZ634" i="1" s="1"/>
  <c r="BE205" i="1"/>
  <c r="AA205" i="1" s="1"/>
  <c r="BE414" i="1"/>
  <c r="AA414" i="1" s="1"/>
  <c r="BE273" i="1"/>
  <c r="AA273" i="1" s="1"/>
  <c r="BE439" i="1"/>
  <c r="AA439" i="1" s="1"/>
  <c r="BE134" i="1"/>
  <c r="AA134" i="1" s="1"/>
  <c r="BE1273" i="1"/>
  <c r="AA1273" i="1" s="1"/>
  <c r="AB743" i="1"/>
  <c r="AB484" i="1"/>
  <c r="AB189" i="1"/>
  <c r="R900" i="1"/>
  <c r="BA904" i="1"/>
  <c r="X904" i="1"/>
  <c r="R904" i="1"/>
  <c r="P904" i="1"/>
  <c r="S904" i="1"/>
  <c r="W904" i="1"/>
  <c r="U904" i="1"/>
  <c r="V904" i="1"/>
  <c r="AB904" i="1"/>
  <c r="N904" i="1"/>
  <c r="BE904" i="1"/>
  <c r="AA904" i="1" s="1"/>
  <c r="M904" i="1"/>
  <c r="T904" i="1"/>
  <c r="X296" i="1"/>
  <c r="V296" i="1"/>
  <c r="W296" i="1"/>
  <c r="BA296" i="1"/>
  <c r="AB296" i="1"/>
  <c r="P296" i="1"/>
  <c r="R296" i="1"/>
  <c r="S296" i="1"/>
  <c r="T296" i="1"/>
  <c r="U296" i="1"/>
  <c r="N296" i="1"/>
  <c r="BE296" i="1"/>
  <c r="AA296" i="1" s="1"/>
  <c r="M296" i="1"/>
  <c r="X424" i="1"/>
  <c r="BA424" i="1"/>
  <c r="R424" i="1"/>
  <c r="T424" i="1"/>
  <c r="U424" i="1"/>
  <c r="W424" i="1"/>
  <c r="AB424" i="1"/>
  <c r="N424" i="1"/>
  <c r="M424" i="1"/>
  <c r="P424" i="1"/>
  <c r="V424" i="1"/>
  <c r="X171" i="1"/>
  <c r="BA171" i="1"/>
  <c r="R171" i="1"/>
  <c r="V171" i="1"/>
  <c r="T171" i="1"/>
  <c r="U171" i="1"/>
  <c r="W171" i="1"/>
  <c r="N171" i="1"/>
  <c r="P171" i="1"/>
  <c r="M171" i="1"/>
  <c r="X1071" i="1"/>
  <c r="BA1071" i="1"/>
  <c r="S1071" i="1"/>
  <c r="T1071" i="1"/>
  <c r="V1071" i="1"/>
  <c r="P1071" i="1"/>
  <c r="W1071" i="1"/>
  <c r="U1071" i="1"/>
  <c r="R1071" i="1"/>
  <c r="N1071" i="1"/>
  <c r="AB1071" i="1"/>
  <c r="M1071" i="1"/>
  <c r="X87" i="1"/>
  <c r="S87" i="1"/>
  <c r="T87" i="1"/>
  <c r="BA87" i="1"/>
  <c r="R87" i="1"/>
  <c r="W87" i="1"/>
  <c r="U87" i="1"/>
  <c r="AB87" i="1"/>
  <c r="P87" i="1"/>
  <c r="V87" i="1"/>
  <c r="M87" i="1"/>
  <c r="X1235" i="1"/>
  <c r="BA1235" i="1"/>
  <c r="T1235" i="1"/>
  <c r="U1235" i="1"/>
  <c r="W1235" i="1"/>
  <c r="P1235" i="1"/>
  <c r="AB1235" i="1"/>
  <c r="BE1235" i="1"/>
  <c r="AA1235" i="1" s="1"/>
  <c r="M1235" i="1"/>
  <c r="N1235" i="1"/>
  <c r="R1235" i="1"/>
  <c r="S1235" i="1"/>
  <c r="V1235" i="1"/>
  <c r="BA338" i="1"/>
  <c r="U338" i="1"/>
  <c r="V338" i="1"/>
  <c r="R338" i="1"/>
  <c r="P338" i="1"/>
  <c r="S338" i="1"/>
  <c r="T338" i="1"/>
  <c r="X338" i="1"/>
  <c r="W338" i="1"/>
  <c r="AB338" i="1"/>
  <c r="M338" i="1"/>
  <c r="N338" i="1"/>
  <c r="BE338" i="1"/>
  <c r="AA338" i="1" s="1"/>
  <c r="BA544" i="1"/>
  <c r="X544" i="1"/>
  <c r="U544" i="1"/>
  <c r="V544" i="1"/>
  <c r="W544" i="1"/>
  <c r="R544" i="1"/>
  <c r="T544" i="1"/>
  <c r="N544" i="1"/>
  <c r="S544" i="1"/>
  <c r="P544" i="1"/>
  <c r="BE544" i="1"/>
  <c r="AA544" i="1" s="1"/>
  <c r="M544" i="1"/>
  <c r="R500" i="1"/>
  <c r="X500" i="1"/>
  <c r="T500" i="1"/>
  <c r="U500" i="1"/>
  <c r="V500" i="1"/>
  <c r="W500" i="1"/>
  <c r="BA500" i="1"/>
  <c r="P500" i="1"/>
  <c r="AB500" i="1"/>
  <c r="N500" i="1"/>
  <c r="S500" i="1"/>
  <c r="M500" i="1"/>
  <c r="X3" i="1"/>
  <c r="S3" i="1"/>
  <c r="BA3" i="1"/>
  <c r="R3" i="1"/>
  <c r="U3" i="1"/>
  <c r="V3" i="1"/>
  <c r="P3" i="1"/>
  <c r="W3" i="1"/>
  <c r="BE3" i="1"/>
  <c r="AA3" i="1" s="1"/>
  <c r="N3" i="1"/>
  <c r="M3" i="1"/>
  <c r="S686" i="1"/>
  <c r="BA686" i="1"/>
  <c r="X686" i="1"/>
  <c r="U686" i="1"/>
  <c r="AB686" i="1"/>
  <c r="R686" i="1"/>
  <c r="T686" i="1"/>
  <c r="V686" i="1"/>
  <c r="W686" i="1"/>
  <c r="P686" i="1"/>
  <c r="N686" i="1"/>
  <c r="BE686" i="1"/>
  <c r="AA686" i="1" s="1"/>
  <c r="M686" i="1"/>
  <c r="S356" i="1"/>
  <c r="T356" i="1"/>
  <c r="BA356" i="1"/>
  <c r="X356" i="1"/>
  <c r="U356" i="1"/>
  <c r="R356" i="1"/>
  <c r="P356" i="1"/>
  <c r="V356" i="1"/>
  <c r="BE356" i="1"/>
  <c r="AA356" i="1" s="1"/>
  <c r="AB356" i="1"/>
  <c r="M356" i="1"/>
  <c r="W356" i="1"/>
  <c r="BA1232" i="1"/>
  <c r="X1232" i="1"/>
  <c r="U1232" i="1"/>
  <c r="V1232" i="1"/>
  <c r="P1232" i="1"/>
  <c r="W1232" i="1"/>
  <c r="S1232" i="1"/>
  <c r="T1232" i="1"/>
  <c r="R1232" i="1"/>
  <c r="AB1232" i="1"/>
  <c r="BE1232" i="1"/>
  <c r="AA1232" i="1" s="1"/>
  <c r="M1232" i="1"/>
  <c r="N1232" i="1"/>
  <c r="BA1183" i="1"/>
  <c r="S1183" i="1"/>
  <c r="R1183" i="1"/>
  <c r="T1183" i="1"/>
  <c r="X1183" i="1"/>
  <c r="V1183" i="1"/>
  <c r="W1183" i="1"/>
  <c r="U1183" i="1"/>
  <c r="AB1183" i="1"/>
  <c r="N1183" i="1"/>
  <c r="P1183" i="1"/>
  <c r="BE1183" i="1"/>
  <c r="AA1183" i="1" s="1"/>
  <c r="M1183" i="1"/>
  <c r="BA60" i="1"/>
  <c r="S60" i="1"/>
  <c r="X60" i="1"/>
  <c r="R60" i="1"/>
  <c r="T60" i="1"/>
  <c r="V60" i="1"/>
  <c r="W60" i="1"/>
  <c r="U60" i="1"/>
  <c r="P60" i="1"/>
  <c r="BE60" i="1"/>
  <c r="AA60" i="1" s="1"/>
  <c r="M60" i="1"/>
  <c r="AB60" i="1"/>
  <c r="BA35" i="1"/>
  <c r="S35" i="1"/>
  <c r="R35" i="1"/>
  <c r="P35" i="1"/>
  <c r="T35" i="1"/>
  <c r="X35" i="1"/>
  <c r="W35" i="1"/>
  <c r="AB35" i="1"/>
  <c r="V35" i="1"/>
  <c r="N35" i="1"/>
  <c r="U35" i="1"/>
  <c r="BE35" i="1"/>
  <c r="AA35" i="1" s="1"/>
  <c r="M35" i="1"/>
  <c r="BA1123" i="1"/>
  <c r="U1123" i="1"/>
  <c r="V1123" i="1"/>
  <c r="P1123" i="1"/>
  <c r="R1123" i="1"/>
  <c r="W1123" i="1"/>
  <c r="N1123" i="1"/>
  <c r="X1123" i="1"/>
  <c r="S1123" i="1"/>
  <c r="BE1123" i="1"/>
  <c r="AA1123" i="1" s="1"/>
  <c r="M1123" i="1"/>
  <c r="T1123" i="1"/>
  <c r="U499" i="1"/>
  <c r="X499" i="1"/>
  <c r="S499" i="1"/>
  <c r="T499" i="1"/>
  <c r="W499" i="1"/>
  <c r="BA499" i="1"/>
  <c r="P499" i="1"/>
  <c r="R499" i="1"/>
  <c r="V499" i="1"/>
  <c r="BE499" i="1"/>
  <c r="AA499" i="1" s="1"/>
  <c r="AB499" i="1"/>
  <c r="M499" i="1"/>
  <c r="N499" i="1"/>
  <c r="BA1249" i="1"/>
  <c r="R1249" i="1"/>
  <c r="S1249" i="1"/>
  <c r="W1249" i="1"/>
  <c r="V1249" i="1"/>
  <c r="U1249" i="1"/>
  <c r="P1249" i="1"/>
  <c r="AB1249" i="1"/>
  <c r="X1249" i="1"/>
  <c r="T1249" i="1"/>
  <c r="BE1249" i="1"/>
  <c r="AA1249" i="1" s="1"/>
  <c r="N1249" i="1"/>
  <c r="M1249" i="1"/>
  <c r="BD229" i="1"/>
  <c r="AZ229" i="1" s="1"/>
  <c r="BD127" i="1"/>
  <c r="AZ127" i="1" s="1"/>
  <c r="W381" i="1"/>
  <c r="BA381" i="1"/>
  <c r="V381" i="1"/>
  <c r="X381" i="1"/>
  <c r="P381" i="1"/>
  <c r="AB381" i="1"/>
  <c r="R381" i="1"/>
  <c r="S381" i="1"/>
  <c r="T381" i="1"/>
  <c r="U381" i="1"/>
  <c r="N381" i="1"/>
  <c r="BA265" i="1"/>
  <c r="S265" i="1"/>
  <c r="T265" i="1"/>
  <c r="V265" i="1"/>
  <c r="W265" i="1"/>
  <c r="X265" i="1"/>
  <c r="N265" i="1"/>
  <c r="R265" i="1"/>
  <c r="U265" i="1"/>
  <c r="AB265" i="1"/>
  <c r="P265" i="1"/>
  <c r="BA740" i="1"/>
  <c r="R740" i="1"/>
  <c r="S740" i="1"/>
  <c r="W740" i="1"/>
  <c r="T740" i="1"/>
  <c r="X740" i="1"/>
  <c r="U740" i="1"/>
  <c r="N740" i="1"/>
  <c r="P740" i="1"/>
  <c r="V740" i="1"/>
  <c r="AB740" i="1"/>
  <c r="S669" i="1"/>
  <c r="T669" i="1"/>
  <c r="R669" i="1"/>
  <c r="W669" i="1"/>
  <c r="N669" i="1"/>
  <c r="U669" i="1"/>
  <c r="V669" i="1"/>
  <c r="BA669" i="1"/>
  <c r="P669" i="1"/>
  <c r="AB669" i="1"/>
  <c r="X669" i="1"/>
  <c r="X1052" i="1"/>
  <c r="T1052" i="1"/>
  <c r="U1052" i="1"/>
  <c r="V1052" i="1"/>
  <c r="W1052" i="1"/>
  <c r="BA1052" i="1"/>
  <c r="S1052" i="1"/>
  <c r="P1052" i="1"/>
  <c r="N1052" i="1"/>
  <c r="R1052" i="1"/>
  <c r="AB1052" i="1"/>
  <c r="BE1052" i="1"/>
  <c r="AA1052" i="1" s="1"/>
  <c r="BA1233" i="1"/>
  <c r="T1233" i="1"/>
  <c r="X1233" i="1"/>
  <c r="U1233" i="1"/>
  <c r="W1233" i="1"/>
  <c r="AB1233" i="1"/>
  <c r="N1233" i="1"/>
  <c r="V1233" i="1"/>
  <c r="P1233" i="1"/>
  <c r="R1233" i="1"/>
  <c r="S1233" i="1"/>
  <c r="BA56" i="1"/>
  <c r="X56" i="1"/>
  <c r="T56" i="1"/>
  <c r="U56" i="1"/>
  <c r="V56" i="1"/>
  <c r="R56" i="1"/>
  <c r="S56" i="1"/>
  <c r="W56" i="1"/>
  <c r="P56" i="1"/>
  <c r="N56" i="1"/>
  <c r="AB56" i="1"/>
  <c r="BE56" i="1"/>
  <c r="AA56" i="1" s="1"/>
  <c r="X922" i="1"/>
  <c r="T922" i="1"/>
  <c r="U922" i="1"/>
  <c r="W922" i="1"/>
  <c r="BA922" i="1"/>
  <c r="V922" i="1"/>
  <c r="R922" i="1"/>
  <c r="P922" i="1"/>
  <c r="S922" i="1"/>
  <c r="AB922" i="1"/>
  <c r="N922" i="1"/>
  <c r="BE922" i="1"/>
  <c r="AA922" i="1" s="1"/>
  <c r="BA304" i="1"/>
  <c r="W304" i="1"/>
  <c r="S304" i="1"/>
  <c r="T304" i="1"/>
  <c r="X304" i="1"/>
  <c r="V304" i="1"/>
  <c r="R304" i="1"/>
  <c r="U304" i="1"/>
  <c r="AB304" i="1"/>
  <c r="BE304" i="1"/>
  <c r="AA304" i="1" s="1"/>
  <c r="N304" i="1"/>
  <c r="U805" i="1"/>
  <c r="V805" i="1"/>
  <c r="X805" i="1"/>
  <c r="R805" i="1"/>
  <c r="T805" i="1"/>
  <c r="W805" i="1"/>
  <c r="BA805" i="1"/>
  <c r="S805" i="1"/>
  <c r="N805" i="1"/>
  <c r="P805" i="1"/>
  <c r="AB805" i="1"/>
  <c r="BE805" i="1"/>
  <c r="AA805" i="1" s="1"/>
  <c r="X157" i="1"/>
  <c r="BA157" i="1"/>
  <c r="R157" i="1"/>
  <c r="S157" i="1"/>
  <c r="N157" i="1"/>
  <c r="U157" i="1"/>
  <c r="T157" i="1"/>
  <c r="V157" i="1"/>
  <c r="W157" i="1"/>
  <c r="P157" i="1"/>
  <c r="BD157" i="1"/>
  <c r="AZ157" i="1" s="1"/>
  <c r="X842" i="1"/>
  <c r="S842" i="1"/>
  <c r="U842" i="1"/>
  <c r="V842" i="1"/>
  <c r="W842" i="1"/>
  <c r="BA842" i="1"/>
  <c r="P842" i="1"/>
  <c r="R842" i="1"/>
  <c r="T842" i="1"/>
  <c r="N842" i="1"/>
  <c r="BD842" i="1"/>
  <c r="AZ842" i="1" s="1"/>
  <c r="BA725" i="1"/>
  <c r="X725" i="1"/>
  <c r="U725" i="1"/>
  <c r="V725" i="1"/>
  <c r="R725" i="1"/>
  <c r="AB725" i="1"/>
  <c r="S725" i="1"/>
  <c r="W725" i="1"/>
  <c r="T725" i="1"/>
  <c r="P725" i="1"/>
  <c r="BE725" i="1"/>
  <c r="AA725" i="1" s="1"/>
  <c r="BD725" i="1"/>
  <c r="AZ725" i="1" s="1"/>
  <c r="BA1027" i="1"/>
  <c r="T1027" i="1"/>
  <c r="R1027" i="1"/>
  <c r="S1027" i="1"/>
  <c r="X1027" i="1"/>
  <c r="V1027" i="1"/>
  <c r="W1027" i="1"/>
  <c r="U1027" i="1"/>
  <c r="AB1027" i="1"/>
  <c r="N1027" i="1"/>
  <c r="P1027" i="1"/>
  <c r="BD1027" i="1"/>
  <c r="AZ1027" i="1" s="1"/>
  <c r="X275" i="1"/>
  <c r="BA275" i="1"/>
  <c r="W275" i="1"/>
  <c r="U275" i="1"/>
  <c r="T275" i="1"/>
  <c r="V275" i="1"/>
  <c r="P275" i="1"/>
  <c r="R275" i="1"/>
  <c r="S275" i="1"/>
  <c r="BD275" i="1"/>
  <c r="AZ275" i="1" s="1"/>
  <c r="BA96" i="1"/>
  <c r="U96" i="1"/>
  <c r="R96" i="1"/>
  <c r="S96" i="1"/>
  <c r="W96" i="1"/>
  <c r="X96" i="1"/>
  <c r="P96" i="1"/>
  <c r="V96" i="1"/>
  <c r="N96" i="1"/>
  <c r="AB96" i="1"/>
  <c r="BD96" i="1"/>
  <c r="AZ96" i="1" s="1"/>
  <c r="T96" i="1"/>
  <c r="X1006" i="1"/>
  <c r="U1006" i="1"/>
  <c r="S1006" i="1"/>
  <c r="BA1006" i="1"/>
  <c r="P1006" i="1"/>
  <c r="R1006" i="1"/>
  <c r="T1006" i="1"/>
  <c r="V1006" i="1"/>
  <c r="W1006" i="1"/>
  <c r="N1006" i="1"/>
  <c r="AB1006" i="1"/>
  <c r="BD1006" i="1"/>
  <c r="AZ1006" i="1" s="1"/>
  <c r="X92" i="1"/>
  <c r="BA92" i="1"/>
  <c r="S92" i="1"/>
  <c r="P92" i="1"/>
  <c r="R92" i="1"/>
  <c r="U92" i="1"/>
  <c r="T92" i="1"/>
  <c r="V92" i="1"/>
  <c r="W92" i="1"/>
  <c r="BE92" i="1"/>
  <c r="AA92" i="1" s="1"/>
  <c r="BD92" i="1"/>
  <c r="AZ92" i="1" s="1"/>
  <c r="BA796" i="1"/>
  <c r="X796" i="1"/>
  <c r="R796" i="1"/>
  <c r="V796" i="1"/>
  <c r="AB796" i="1"/>
  <c r="S796" i="1"/>
  <c r="T796" i="1"/>
  <c r="W796" i="1"/>
  <c r="U796" i="1"/>
  <c r="P796" i="1"/>
  <c r="N796" i="1"/>
  <c r="BD796" i="1"/>
  <c r="AZ796" i="1" s="1"/>
  <c r="S113" i="1"/>
  <c r="R113" i="1"/>
  <c r="T113" i="1"/>
  <c r="U113" i="1"/>
  <c r="BA113" i="1"/>
  <c r="W113" i="1"/>
  <c r="P113" i="1"/>
  <c r="N113" i="1"/>
  <c r="V113" i="1"/>
  <c r="AB113" i="1"/>
  <c r="X113" i="1"/>
  <c r="BD113" i="1"/>
  <c r="AZ113" i="1" s="1"/>
  <c r="BD884" i="1"/>
  <c r="AZ884" i="1" s="1"/>
  <c r="BD161" i="1"/>
  <c r="AZ161" i="1" s="1"/>
  <c r="BD946" i="1"/>
  <c r="AZ946" i="1" s="1"/>
  <c r="BD740" i="1"/>
  <c r="AZ740" i="1" s="1"/>
  <c r="BE136" i="1"/>
  <c r="AA136" i="1" s="1"/>
  <c r="N608" i="1"/>
  <c r="M1233" i="1"/>
  <c r="M634" i="1"/>
  <c r="BD1134" i="1"/>
  <c r="AZ1134" i="1" s="1"/>
  <c r="BD34" i="1"/>
  <c r="AZ34" i="1" s="1"/>
  <c r="BD1204" i="1"/>
  <c r="AZ1204" i="1" s="1"/>
  <c r="BD871" i="1"/>
  <c r="AZ871" i="1" s="1"/>
  <c r="M768" i="1"/>
  <c r="M1301" i="1"/>
  <c r="BD279" i="1"/>
  <c r="AZ279" i="1" s="1"/>
  <c r="BD84" i="1"/>
  <c r="AZ84" i="1" s="1"/>
  <c r="BD322" i="1"/>
  <c r="AZ322" i="1" s="1"/>
  <c r="BE220" i="1"/>
  <c r="AA220" i="1" s="1"/>
  <c r="BE525" i="1"/>
  <c r="AA525" i="1" s="1"/>
  <c r="AB474" i="1"/>
  <c r="BD904" i="1"/>
  <c r="AZ904" i="1" s="1"/>
  <c r="BD922" i="1"/>
  <c r="AZ922" i="1" s="1"/>
  <c r="BD356" i="1"/>
  <c r="AZ356" i="1" s="1"/>
  <c r="BD484" i="1"/>
  <c r="AZ484" i="1" s="1"/>
  <c r="BD738" i="1"/>
  <c r="AZ738" i="1" s="1"/>
  <c r="M265" i="1"/>
  <c r="M660" i="1"/>
  <c r="M346" i="1"/>
  <c r="M1073" i="1"/>
  <c r="M933" i="1"/>
  <c r="BD1258" i="1"/>
  <c r="AZ1258" i="1" s="1"/>
  <c r="M327" i="1"/>
  <c r="BD608" i="1"/>
  <c r="AZ608" i="1" s="1"/>
  <c r="BE529" i="1"/>
  <c r="AA529" i="1" s="1"/>
  <c r="AB65" i="1"/>
  <c r="BE87" i="1"/>
  <c r="AA87" i="1" s="1"/>
  <c r="N577" i="1"/>
  <c r="BA176" i="1"/>
  <c r="X176" i="1"/>
  <c r="W176" i="1"/>
  <c r="U176" i="1"/>
  <c r="T176" i="1"/>
  <c r="V176" i="1"/>
  <c r="N176" i="1"/>
  <c r="AB176" i="1"/>
  <c r="R176" i="1"/>
  <c r="S176" i="1"/>
  <c r="P176" i="1"/>
  <c r="BA691" i="1"/>
  <c r="X691" i="1"/>
  <c r="U691" i="1"/>
  <c r="V691" i="1"/>
  <c r="W691" i="1"/>
  <c r="R691" i="1"/>
  <c r="S691" i="1"/>
  <c r="T691" i="1"/>
  <c r="P691" i="1"/>
  <c r="N691" i="1"/>
  <c r="X617" i="1"/>
  <c r="S617" i="1"/>
  <c r="BA617" i="1"/>
  <c r="N617" i="1"/>
  <c r="P617" i="1"/>
  <c r="T617" i="1"/>
  <c r="U617" i="1"/>
  <c r="V617" i="1"/>
  <c r="W617" i="1"/>
  <c r="AB617" i="1"/>
  <c r="BA1018" i="1"/>
  <c r="R1018" i="1"/>
  <c r="S1018" i="1"/>
  <c r="W1018" i="1"/>
  <c r="V1018" i="1"/>
  <c r="X1018" i="1"/>
  <c r="U1018" i="1"/>
  <c r="T1018" i="1"/>
  <c r="P1018" i="1"/>
  <c r="N1018" i="1"/>
  <c r="X1219" i="1"/>
  <c r="T1219" i="1"/>
  <c r="S1219" i="1"/>
  <c r="V1219" i="1"/>
  <c r="R1219" i="1"/>
  <c r="U1219" i="1"/>
  <c r="W1219" i="1"/>
  <c r="BA1219" i="1"/>
  <c r="N1219" i="1"/>
  <c r="P1219" i="1"/>
  <c r="BE1219" i="1"/>
  <c r="AA1219" i="1" s="1"/>
  <c r="T609" i="1"/>
  <c r="S609" i="1"/>
  <c r="U609" i="1"/>
  <c r="X609" i="1"/>
  <c r="BA609" i="1"/>
  <c r="V609" i="1"/>
  <c r="W609" i="1"/>
  <c r="R609" i="1"/>
  <c r="P609" i="1"/>
  <c r="AB609" i="1"/>
  <c r="BE609" i="1"/>
  <c r="AA609" i="1" s="1"/>
  <c r="N609" i="1"/>
  <c r="BA73" i="1"/>
  <c r="T73" i="1"/>
  <c r="U73" i="1"/>
  <c r="S73" i="1"/>
  <c r="V73" i="1"/>
  <c r="X73" i="1"/>
  <c r="W73" i="1"/>
  <c r="R73" i="1"/>
  <c r="P73" i="1"/>
  <c r="AB73" i="1"/>
  <c r="BA858" i="1"/>
  <c r="T858" i="1"/>
  <c r="X858" i="1"/>
  <c r="U858" i="1"/>
  <c r="S858" i="1"/>
  <c r="V858" i="1"/>
  <c r="W858" i="1"/>
  <c r="R858" i="1"/>
  <c r="N858" i="1"/>
  <c r="P858" i="1"/>
  <c r="BE858" i="1"/>
  <c r="AA858" i="1" s="1"/>
  <c r="AB858" i="1"/>
  <c r="BA1241" i="1"/>
  <c r="X1241" i="1"/>
  <c r="T1241" i="1"/>
  <c r="U1241" i="1"/>
  <c r="S1241" i="1"/>
  <c r="V1241" i="1"/>
  <c r="P1241" i="1"/>
  <c r="R1241" i="1"/>
  <c r="W1241" i="1"/>
  <c r="N1241" i="1"/>
  <c r="T111" i="1"/>
  <c r="U111" i="1"/>
  <c r="R111" i="1"/>
  <c r="BA111" i="1"/>
  <c r="V111" i="1"/>
  <c r="X111" i="1"/>
  <c r="S111" i="1"/>
  <c r="W111" i="1"/>
  <c r="N111" i="1"/>
  <c r="AB111" i="1"/>
  <c r="P111" i="1"/>
  <c r="BA1194" i="1"/>
  <c r="T1194" i="1"/>
  <c r="U1194" i="1"/>
  <c r="S1194" i="1"/>
  <c r="V1194" i="1"/>
  <c r="X1194" i="1"/>
  <c r="R1194" i="1"/>
  <c r="P1194" i="1"/>
  <c r="W1194" i="1"/>
  <c r="N1194" i="1"/>
  <c r="BE1194" i="1"/>
  <c r="AA1194" i="1" s="1"/>
  <c r="X568" i="1"/>
  <c r="T568" i="1"/>
  <c r="U568" i="1"/>
  <c r="BA568" i="1"/>
  <c r="S568" i="1"/>
  <c r="V568" i="1"/>
  <c r="N568" i="1"/>
  <c r="R568" i="1"/>
  <c r="P568" i="1"/>
  <c r="W568" i="1"/>
  <c r="BA270" i="1"/>
  <c r="S270" i="1"/>
  <c r="X270" i="1"/>
  <c r="V270" i="1"/>
  <c r="W270" i="1"/>
  <c r="P270" i="1"/>
  <c r="AB270" i="1"/>
  <c r="R270" i="1"/>
  <c r="T270" i="1"/>
  <c r="U270" i="1"/>
  <c r="N270" i="1"/>
  <c r="BE270" i="1"/>
  <c r="AA270" i="1" s="1"/>
  <c r="X237" i="1"/>
  <c r="V237" i="1"/>
  <c r="W237" i="1"/>
  <c r="T237" i="1"/>
  <c r="U237" i="1"/>
  <c r="BA237" i="1"/>
  <c r="R237" i="1"/>
  <c r="S237" i="1"/>
  <c r="P237" i="1"/>
  <c r="N237" i="1"/>
  <c r="AB237" i="1"/>
  <c r="BA703" i="1"/>
  <c r="S703" i="1"/>
  <c r="R703" i="1"/>
  <c r="T703" i="1"/>
  <c r="V703" i="1"/>
  <c r="W703" i="1"/>
  <c r="AB703" i="1"/>
  <c r="U703" i="1"/>
  <c r="P703" i="1"/>
  <c r="X703" i="1"/>
  <c r="N703" i="1"/>
  <c r="BA583" i="1"/>
  <c r="T583" i="1"/>
  <c r="U583" i="1"/>
  <c r="X583" i="1"/>
  <c r="V583" i="1"/>
  <c r="W583" i="1"/>
  <c r="P583" i="1"/>
  <c r="N583" i="1"/>
  <c r="R583" i="1"/>
  <c r="S583" i="1"/>
  <c r="BE583" i="1"/>
  <c r="AA583" i="1" s="1"/>
  <c r="R1178" i="1"/>
  <c r="S1178" i="1"/>
  <c r="W1178" i="1"/>
  <c r="T1178" i="1"/>
  <c r="X1178" i="1"/>
  <c r="P1178" i="1"/>
  <c r="N1178" i="1"/>
  <c r="U1178" i="1"/>
  <c r="V1178" i="1"/>
  <c r="BA1178" i="1"/>
  <c r="AB1178" i="1"/>
  <c r="X196" i="1"/>
  <c r="BA196" i="1"/>
  <c r="U196" i="1"/>
  <c r="V196" i="1"/>
  <c r="T196" i="1"/>
  <c r="W196" i="1"/>
  <c r="P196" i="1"/>
  <c r="R196" i="1"/>
  <c r="S196" i="1"/>
  <c r="N196" i="1"/>
  <c r="AB196" i="1"/>
  <c r="BA1128" i="1"/>
  <c r="X1128" i="1"/>
  <c r="V1128" i="1"/>
  <c r="W1128" i="1"/>
  <c r="N1128" i="1"/>
  <c r="U1128" i="1"/>
  <c r="R1128" i="1"/>
  <c r="S1128" i="1"/>
  <c r="T1128" i="1"/>
  <c r="P1128" i="1"/>
  <c r="AB1128" i="1"/>
  <c r="BE1128" i="1"/>
  <c r="AA1128" i="1" s="1"/>
  <c r="BA1308" i="1"/>
  <c r="X1308" i="1"/>
  <c r="T1308" i="1"/>
  <c r="U1308" i="1"/>
  <c r="V1308" i="1"/>
  <c r="W1308" i="1"/>
  <c r="R1308" i="1"/>
  <c r="S1308" i="1"/>
  <c r="P1308" i="1"/>
  <c r="N1308" i="1"/>
  <c r="BA561" i="1"/>
  <c r="R561" i="1"/>
  <c r="S561" i="1"/>
  <c r="W561" i="1"/>
  <c r="T561" i="1"/>
  <c r="U561" i="1"/>
  <c r="X561" i="1"/>
  <c r="AB561" i="1"/>
  <c r="P561" i="1"/>
  <c r="V561" i="1"/>
  <c r="N561" i="1"/>
  <c r="BE561" i="1"/>
  <c r="AA561" i="1" s="1"/>
  <c r="T1075" i="1"/>
  <c r="X1075" i="1"/>
  <c r="BA1075" i="1"/>
  <c r="V1075" i="1"/>
  <c r="R1075" i="1"/>
  <c r="S1075" i="1"/>
  <c r="W1075" i="1"/>
  <c r="P1075" i="1"/>
  <c r="N1075" i="1"/>
  <c r="AB1075" i="1"/>
  <c r="U1075" i="1"/>
  <c r="T960" i="1"/>
  <c r="X960" i="1"/>
  <c r="U960" i="1"/>
  <c r="R960" i="1"/>
  <c r="P960" i="1"/>
  <c r="S960" i="1"/>
  <c r="BA960" i="1"/>
  <c r="W960" i="1"/>
  <c r="AB960" i="1"/>
  <c r="V960" i="1"/>
  <c r="N960" i="1"/>
  <c r="BD288" i="1"/>
  <c r="AZ288" i="1" s="1"/>
  <c r="BD86" i="1"/>
  <c r="AZ86" i="1" s="1"/>
  <c r="BD247" i="1"/>
  <c r="AZ247" i="1" s="1"/>
  <c r="BA937" i="1"/>
  <c r="X937" i="1"/>
  <c r="S937" i="1"/>
  <c r="T937" i="1"/>
  <c r="R937" i="1"/>
  <c r="U937" i="1"/>
  <c r="V937" i="1"/>
  <c r="W937" i="1"/>
  <c r="P937" i="1"/>
  <c r="N937" i="1"/>
  <c r="AB937" i="1"/>
  <c r="BE937" i="1"/>
  <c r="AA937" i="1" s="1"/>
  <c r="BA308" i="1"/>
  <c r="S308" i="1"/>
  <c r="V308" i="1"/>
  <c r="W308" i="1"/>
  <c r="AB308" i="1"/>
  <c r="X308" i="1"/>
  <c r="N308" i="1"/>
  <c r="R308" i="1"/>
  <c r="T308" i="1"/>
  <c r="U308" i="1"/>
  <c r="P308" i="1"/>
  <c r="BE308" i="1"/>
  <c r="AA308" i="1" s="1"/>
  <c r="BA100" i="1"/>
  <c r="X100" i="1"/>
  <c r="U100" i="1"/>
  <c r="T100" i="1"/>
  <c r="V100" i="1"/>
  <c r="P100" i="1"/>
  <c r="S100" i="1"/>
  <c r="R100" i="1"/>
  <c r="W100" i="1"/>
  <c r="N100" i="1"/>
  <c r="R528" i="1"/>
  <c r="S528" i="1"/>
  <c r="W528" i="1"/>
  <c r="BA528" i="1"/>
  <c r="X528" i="1"/>
  <c r="P528" i="1"/>
  <c r="T528" i="1"/>
  <c r="U528" i="1"/>
  <c r="V528" i="1"/>
  <c r="N528" i="1"/>
  <c r="BA14" i="1"/>
  <c r="S14" i="1"/>
  <c r="T14" i="1"/>
  <c r="X14" i="1"/>
  <c r="U14" i="1"/>
  <c r="P14" i="1"/>
  <c r="R14" i="1"/>
  <c r="V14" i="1"/>
  <c r="W14" i="1"/>
  <c r="AB14" i="1"/>
  <c r="BA330" i="1"/>
  <c r="R330" i="1"/>
  <c r="T330" i="1"/>
  <c r="X330" i="1"/>
  <c r="P330" i="1"/>
  <c r="N330" i="1"/>
  <c r="S330" i="1"/>
  <c r="U330" i="1"/>
  <c r="V330" i="1"/>
  <c r="W330" i="1"/>
  <c r="AB330" i="1"/>
  <c r="BA470" i="1"/>
  <c r="S470" i="1"/>
  <c r="V470" i="1"/>
  <c r="AB470" i="1"/>
  <c r="X470" i="1"/>
  <c r="T470" i="1"/>
  <c r="U470" i="1"/>
  <c r="W470" i="1"/>
  <c r="P470" i="1"/>
  <c r="R470" i="1"/>
  <c r="BE470" i="1"/>
  <c r="AA470" i="1" s="1"/>
  <c r="W93" i="1"/>
  <c r="P93" i="1"/>
  <c r="S93" i="1"/>
  <c r="X93" i="1"/>
  <c r="R93" i="1"/>
  <c r="T93" i="1"/>
  <c r="BA93" i="1"/>
  <c r="V93" i="1"/>
  <c r="U93" i="1"/>
  <c r="AB93" i="1"/>
  <c r="BE93" i="1"/>
  <c r="AA93" i="1" s="1"/>
  <c r="X835" i="1"/>
  <c r="BA835" i="1"/>
  <c r="U835" i="1"/>
  <c r="V835" i="1"/>
  <c r="R835" i="1"/>
  <c r="W835" i="1"/>
  <c r="N835" i="1"/>
  <c r="T835" i="1"/>
  <c r="AB835" i="1"/>
  <c r="P835" i="1"/>
  <c r="BE835" i="1"/>
  <c r="AA835" i="1" s="1"/>
  <c r="S835" i="1"/>
  <c r="BA321" i="1"/>
  <c r="R321" i="1"/>
  <c r="V321" i="1"/>
  <c r="S321" i="1"/>
  <c r="X321" i="1"/>
  <c r="U321" i="1"/>
  <c r="W321" i="1"/>
  <c r="P321" i="1"/>
  <c r="N321" i="1"/>
  <c r="BA611" i="1"/>
  <c r="W611" i="1"/>
  <c r="S611" i="1"/>
  <c r="X611" i="1"/>
  <c r="P611" i="1"/>
  <c r="T611" i="1"/>
  <c r="V611" i="1"/>
  <c r="N611" i="1"/>
  <c r="R611" i="1"/>
  <c r="U611" i="1"/>
  <c r="BA1243" i="1"/>
  <c r="U1243" i="1"/>
  <c r="V1243" i="1"/>
  <c r="P1243" i="1"/>
  <c r="W1243" i="1"/>
  <c r="X1243" i="1"/>
  <c r="S1243" i="1"/>
  <c r="T1243" i="1"/>
  <c r="AB1243" i="1"/>
  <c r="N1243" i="1"/>
  <c r="BE1243" i="1"/>
  <c r="AA1243" i="1" s="1"/>
  <c r="R1243" i="1"/>
  <c r="R1015" i="1"/>
  <c r="S1015" i="1"/>
  <c r="BA1015" i="1"/>
  <c r="W1015" i="1"/>
  <c r="X1015" i="1"/>
  <c r="N1015" i="1"/>
  <c r="T1015" i="1"/>
  <c r="U1015" i="1"/>
  <c r="V1015" i="1"/>
  <c r="P1015" i="1"/>
  <c r="AB1015" i="1"/>
  <c r="BE1015" i="1"/>
  <c r="AA1015" i="1" s="1"/>
  <c r="BA1125" i="1"/>
  <c r="T1125" i="1"/>
  <c r="P1125" i="1"/>
  <c r="R1125" i="1"/>
  <c r="W1125" i="1"/>
  <c r="U1125" i="1"/>
  <c r="V1125" i="1"/>
  <c r="X1125" i="1"/>
  <c r="S1125" i="1"/>
  <c r="N1125" i="1"/>
  <c r="BA443" i="1"/>
  <c r="S443" i="1"/>
  <c r="T443" i="1"/>
  <c r="W443" i="1"/>
  <c r="R443" i="1"/>
  <c r="N443" i="1"/>
  <c r="AB443" i="1"/>
  <c r="U443" i="1"/>
  <c r="V443" i="1"/>
  <c r="X443" i="1"/>
  <c r="P443" i="1"/>
  <c r="W53" i="1"/>
  <c r="X53" i="1"/>
  <c r="BA53" i="1"/>
  <c r="T53" i="1"/>
  <c r="U53" i="1"/>
  <c r="R53" i="1"/>
  <c r="V53" i="1"/>
  <c r="P53" i="1"/>
  <c r="AB53" i="1"/>
  <c r="S53" i="1"/>
  <c r="N53" i="1"/>
  <c r="BA82" i="1"/>
  <c r="S82" i="1"/>
  <c r="T82" i="1"/>
  <c r="P82" i="1"/>
  <c r="N82" i="1"/>
  <c r="R82" i="1"/>
  <c r="AB82" i="1"/>
  <c r="W82" i="1"/>
  <c r="X82" i="1"/>
  <c r="BE82" i="1"/>
  <c r="AA82" i="1" s="1"/>
  <c r="U82" i="1"/>
  <c r="V82" i="1"/>
  <c r="X147" i="1"/>
  <c r="S147" i="1"/>
  <c r="R147" i="1"/>
  <c r="P147" i="1"/>
  <c r="T147" i="1"/>
  <c r="U147" i="1"/>
  <c r="V147" i="1"/>
  <c r="W147" i="1"/>
  <c r="BA147" i="1"/>
  <c r="AB147" i="1"/>
  <c r="N147" i="1"/>
  <c r="BE147" i="1"/>
  <c r="AA147" i="1" s="1"/>
  <c r="BA1028" i="1"/>
  <c r="X1028" i="1"/>
  <c r="R1028" i="1"/>
  <c r="S1028" i="1"/>
  <c r="W1028" i="1"/>
  <c r="P1028" i="1"/>
  <c r="T1028" i="1"/>
  <c r="U1028" i="1"/>
  <c r="V1028" i="1"/>
  <c r="N1028" i="1"/>
  <c r="AB1028" i="1"/>
  <c r="BA476" i="1"/>
  <c r="R476" i="1"/>
  <c r="U476" i="1"/>
  <c r="V476" i="1"/>
  <c r="X476" i="1"/>
  <c r="S476" i="1"/>
  <c r="T476" i="1"/>
  <c r="P476" i="1"/>
  <c r="N476" i="1"/>
  <c r="W476" i="1"/>
  <c r="BA515" i="1"/>
  <c r="U515" i="1"/>
  <c r="S515" i="1"/>
  <c r="T515" i="1"/>
  <c r="W515" i="1"/>
  <c r="R515" i="1"/>
  <c r="V515" i="1"/>
  <c r="P515" i="1"/>
  <c r="X515" i="1"/>
  <c r="AB515" i="1"/>
  <c r="BA658" i="1"/>
  <c r="U658" i="1"/>
  <c r="X658" i="1"/>
  <c r="S658" i="1"/>
  <c r="T658" i="1"/>
  <c r="P658" i="1"/>
  <c r="V658" i="1"/>
  <c r="W658" i="1"/>
  <c r="N658" i="1"/>
  <c r="R658" i="1"/>
  <c r="BE658" i="1"/>
  <c r="AA658" i="1" s="1"/>
  <c r="BA409" i="1"/>
  <c r="U409" i="1"/>
  <c r="R409" i="1"/>
  <c r="V409" i="1"/>
  <c r="X409" i="1"/>
  <c r="T409" i="1"/>
  <c r="W409" i="1"/>
  <c r="AB409" i="1"/>
  <c r="S409" i="1"/>
  <c r="P409" i="1"/>
  <c r="N409" i="1"/>
  <c r="BA459" i="1"/>
  <c r="U459" i="1"/>
  <c r="X459" i="1"/>
  <c r="R459" i="1"/>
  <c r="W459" i="1"/>
  <c r="V459" i="1"/>
  <c r="AB459" i="1"/>
  <c r="P459" i="1"/>
  <c r="T459" i="1"/>
  <c r="N459" i="1"/>
  <c r="S459" i="1"/>
  <c r="BA588" i="1"/>
  <c r="X588" i="1"/>
  <c r="U588" i="1"/>
  <c r="V588" i="1"/>
  <c r="R588" i="1"/>
  <c r="S588" i="1"/>
  <c r="N588" i="1"/>
  <c r="T588" i="1"/>
  <c r="P588" i="1"/>
  <c r="W588" i="1"/>
  <c r="AB588" i="1"/>
  <c r="BA917" i="1"/>
  <c r="S917" i="1"/>
  <c r="U917" i="1"/>
  <c r="W917" i="1"/>
  <c r="R917" i="1"/>
  <c r="X917" i="1"/>
  <c r="P917" i="1"/>
  <c r="T917" i="1"/>
  <c r="V917" i="1"/>
  <c r="N917" i="1"/>
  <c r="BE917" i="1"/>
  <c r="AA917" i="1" s="1"/>
  <c r="BA859" i="1"/>
  <c r="X859" i="1"/>
  <c r="S859" i="1"/>
  <c r="R859" i="1"/>
  <c r="W859" i="1"/>
  <c r="V859" i="1"/>
  <c r="T859" i="1"/>
  <c r="U859" i="1"/>
  <c r="N859" i="1"/>
  <c r="AB859" i="1"/>
  <c r="P859" i="1"/>
  <c r="BA532" i="1"/>
  <c r="S532" i="1"/>
  <c r="T532" i="1"/>
  <c r="P532" i="1"/>
  <c r="X532" i="1"/>
  <c r="W532" i="1"/>
  <c r="U532" i="1"/>
  <c r="V532" i="1"/>
  <c r="AB532" i="1"/>
  <c r="R532" i="1"/>
  <c r="BE532" i="1"/>
  <c r="AA532" i="1" s="1"/>
  <c r="N532" i="1"/>
  <c r="BA1031" i="1"/>
  <c r="S1031" i="1"/>
  <c r="T1031" i="1"/>
  <c r="X1031" i="1"/>
  <c r="W1031" i="1"/>
  <c r="R1031" i="1"/>
  <c r="U1031" i="1"/>
  <c r="V1031" i="1"/>
  <c r="N1031" i="1"/>
  <c r="P1031" i="1"/>
  <c r="BA1278" i="1"/>
  <c r="S1278" i="1"/>
  <c r="T1278" i="1"/>
  <c r="W1278" i="1"/>
  <c r="V1278" i="1"/>
  <c r="X1278" i="1"/>
  <c r="P1278" i="1"/>
  <c r="R1278" i="1"/>
  <c r="U1278" i="1"/>
  <c r="N1278" i="1"/>
  <c r="AB1278" i="1"/>
  <c r="BE1278" i="1"/>
  <c r="AA1278" i="1" s="1"/>
  <c r="BA213" i="1"/>
  <c r="R213" i="1"/>
  <c r="S213" i="1"/>
  <c r="W213" i="1"/>
  <c r="T213" i="1"/>
  <c r="U213" i="1"/>
  <c r="X213" i="1"/>
  <c r="N213" i="1"/>
  <c r="AB213" i="1"/>
  <c r="V213" i="1"/>
  <c r="P213" i="1"/>
  <c r="M9" i="1"/>
  <c r="M948" i="1"/>
  <c r="M884" i="1"/>
  <c r="BD395" i="1"/>
  <c r="BD916" i="1"/>
  <c r="AZ916" i="1" s="1"/>
  <c r="BD1052" i="1"/>
  <c r="AZ1052" i="1" s="1"/>
  <c r="BD416" i="1"/>
  <c r="AZ416" i="1" s="1"/>
  <c r="BD38" i="1"/>
  <c r="AZ38" i="1" s="1"/>
  <c r="BD196" i="1"/>
  <c r="AZ196" i="1" s="1"/>
  <c r="BD1031" i="1"/>
  <c r="AZ1031" i="1" s="1"/>
  <c r="J1031" i="1" s="1" a="1"/>
  <c r="J1031" i="1" s="1"/>
  <c r="BD1062" i="1"/>
  <c r="AZ1062" i="1" s="1"/>
  <c r="N92" i="1"/>
  <c r="X695" i="1"/>
  <c r="BA695" i="1"/>
  <c r="R695" i="1"/>
  <c r="N695" i="1"/>
  <c r="P695" i="1"/>
  <c r="S695" i="1"/>
  <c r="U695" i="1"/>
  <c r="T695" i="1"/>
  <c r="V695" i="1"/>
  <c r="W695" i="1"/>
  <c r="AB695" i="1"/>
  <c r="BE695" i="1"/>
  <c r="AA695" i="1" s="1"/>
  <c r="M695" i="1"/>
  <c r="BA12" i="1"/>
  <c r="X12" i="1"/>
  <c r="T12" i="1"/>
  <c r="U12" i="1"/>
  <c r="V12" i="1"/>
  <c r="P12" i="1"/>
  <c r="W12" i="1"/>
  <c r="R12" i="1"/>
  <c r="S12" i="1"/>
  <c r="AB12" i="1"/>
  <c r="BE12" i="1"/>
  <c r="AA12" i="1" s="1"/>
  <c r="M12" i="1"/>
  <c r="R699" i="1"/>
  <c r="S699" i="1"/>
  <c r="W699" i="1"/>
  <c r="BA699" i="1"/>
  <c r="P699" i="1"/>
  <c r="T699" i="1"/>
  <c r="X699" i="1"/>
  <c r="U699" i="1"/>
  <c r="N699" i="1"/>
  <c r="AB699" i="1"/>
  <c r="V699" i="1"/>
  <c r="M699" i="1"/>
  <c r="BA645" i="1"/>
  <c r="X645" i="1"/>
  <c r="R645" i="1"/>
  <c r="V645" i="1"/>
  <c r="N645" i="1"/>
  <c r="T645" i="1"/>
  <c r="U645" i="1"/>
  <c r="W645" i="1"/>
  <c r="P645" i="1"/>
  <c r="S645" i="1"/>
  <c r="M645" i="1"/>
  <c r="BA151" i="1"/>
  <c r="X151" i="1"/>
  <c r="R151" i="1"/>
  <c r="V151" i="1"/>
  <c r="S151" i="1"/>
  <c r="T151" i="1"/>
  <c r="N151" i="1"/>
  <c r="AB151" i="1"/>
  <c r="W151" i="1"/>
  <c r="U151" i="1"/>
  <c r="P151" i="1"/>
  <c r="BE151" i="1"/>
  <c r="AA151" i="1" s="1"/>
  <c r="M151" i="1"/>
  <c r="R440" i="1"/>
  <c r="V440" i="1"/>
  <c r="N440" i="1"/>
  <c r="W440" i="1"/>
  <c r="U440" i="1"/>
  <c r="BA440" i="1"/>
  <c r="X440" i="1"/>
  <c r="AB440" i="1"/>
  <c r="S440" i="1"/>
  <c r="P440" i="1"/>
  <c r="T440" i="1"/>
  <c r="BE440" i="1"/>
  <c r="AA440" i="1" s="1"/>
  <c r="M440" i="1"/>
  <c r="BA815" i="1"/>
  <c r="X815" i="1"/>
  <c r="T815" i="1"/>
  <c r="N815" i="1"/>
  <c r="V815" i="1"/>
  <c r="W815" i="1"/>
  <c r="R815" i="1"/>
  <c r="S815" i="1"/>
  <c r="U815" i="1"/>
  <c r="AB815" i="1"/>
  <c r="M815" i="1"/>
  <c r="P815" i="1"/>
  <c r="R1229" i="1"/>
  <c r="W1229" i="1"/>
  <c r="N1229" i="1"/>
  <c r="V1229" i="1"/>
  <c r="P1229" i="1"/>
  <c r="S1229" i="1"/>
  <c r="T1229" i="1"/>
  <c r="U1229" i="1"/>
  <c r="X1229" i="1"/>
  <c r="BE1229" i="1"/>
  <c r="AA1229" i="1" s="1"/>
  <c r="AB1229" i="1"/>
  <c r="BA1229" i="1"/>
  <c r="M1229" i="1"/>
  <c r="BA360" i="1"/>
  <c r="U360" i="1"/>
  <c r="V360" i="1"/>
  <c r="W360" i="1"/>
  <c r="N360" i="1"/>
  <c r="X360" i="1"/>
  <c r="P360" i="1"/>
  <c r="R360" i="1"/>
  <c r="S360" i="1"/>
  <c r="M360" i="1"/>
  <c r="BA541" i="1"/>
  <c r="X541" i="1"/>
  <c r="U541" i="1"/>
  <c r="R541" i="1"/>
  <c r="N541" i="1"/>
  <c r="W541" i="1"/>
  <c r="V541" i="1"/>
  <c r="S541" i="1"/>
  <c r="AB541" i="1"/>
  <c r="M541" i="1"/>
  <c r="T541" i="1"/>
  <c r="BA418" i="1"/>
  <c r="T418" i="1"/>
  <c r="V418" i="1"/>
  <c r="R418" i="1"/>
  <c r="S418" i="1"/>
  <c r="N418" i="1"/>
  <c r="AB418" i="1"/>
  <c r="P418" i="1"/>
  <c r="BE418" i="1"/>
  <c r="AA418" i="1" s="1"/>
  <c r="U418" i="1"/>
  <c r="M418" i="1"/>
  <c r="W418" i="1"/>
  <c r="X418" i="1"/>
  <c r="BA1237" i="1"/>
  <c r="T1237" i="1"/>
  <c r="U1237" i="1"/>
  <c r="S1237" i="1"/>
  <c r="R1237" i="1"/>
  <c r="N1237" i="1"/>
  <c r="V1237" i="1"/>
  <c r="W1237" i="1"/>
  <c r="P1237" i="1"/>
  <c r="X1237" i="1"/>
  <c r="AB1237" i="1"/>
  <c r="M1237" i="1"/>
  <c r="BA549" i="1"/>
  <c r="X549" i="1"/>
  <c r="S549" i="1"/>
  <c r="T549" i="1"/>
  <c r="W549" i="1"/>
  <c r="N549" i="1"/>
  <c r="R549" i="1"/>
  <c r="U549" i="1"/>
  <c r="V549" i="1"/>
  <c r="P549" i="1"/>
  <c r="AB549" i="1"/>
  <c r="BE549" i="1"/>
  <c r="AA549" i="1" s="1"/>
  <c r="M549" i="1"/>
  <c r="R786" i="1"/>
  <c r="V786" i="1"/>
  <c r="W786" i="1"/>
  <c r="X786" i="1"/>
  <c r="BA786" i="1"/>
  <c r="S786" i="1"/>
  <c r="P786" i="1"/>
  <c r="N786" i="1"/>
  <c r="T786" i="1"/>
  <c r="U786" i="1"/>
  <c r="AB786" i="1"/>
  <c r="BE786" i="1"/>
  <c r="AA786" i="1" s="1"/>
  <c r="M786" i="1"/>
  <c r="M529" i="1"/>
  <c r="BD958" i="1"/>
  <c r="AZ958" i="1" s="1"/>
  <c r="BA404" i="1"/>
  <c r="V404" i="1"/>
  <c r="N404" i="1"/>
  <c r="X404" i="1"/>
  <c r="P404" i="1"/>
  <c r="AB404" i="1"/>
  <c r="S404" i="1"/>
  <c r="M404" i="1"/>
  <c r="T404" i="1"/>
  <c r="U404" i="1"/>
  <c r="W404" i="1"/>
  <c r="R404" i="1"/>
  <c r="BE404" i="1"/>
  <c r="AA404" i="1" s="1"/>
  <c r="X57" i="1"/>
  <c r="U57" i="1"/>
  <c r="BA57" i="1"/>
  <c r="N57" i="1"/>
  <c r="T57" i="1"/>
  <c r="AB57" i="1"/>
  <c r="V57" i="1"/>
  <c r="S57" i="1"/>
  <c r="W57" i="1"/>
  <c r="P57" i="1"/>
  <c r="M57" i="1"/>
  <c r="BE57" i="1"/>
  <c r="AA57" i="1" s="1"/>
  <c r="R57" i="1"/>
  <c r="W393" i="1"/>
  <c r="X393" i="1"/>
  <c r="S393" i="1"/>
  <c r="T393" i="1"/>
  <c r="N393" i="1"/>
  <c r="U393" i="1"/>
  <c r="V393" i="1"/>
  <c r="BA393" i="1"/>
  <c r="R393" i="1"/>
  <c r="P393" i="1"/>
  <c r="AB393" i="1"/>
  <c r="M393" i="1"/>
  <c r="BE393" i="1"/>
  <c r="AA393" i="1" s="1"/>
  <c r="BA162" i="1"/>
  <c r="X162" i="1"/>
  <c r="W162" i="1"/>
  <c r="U162" i="1"/>
  <c r="N162" i="1"/>
  <c r="V162" i="1"/>
  <c r="P162" i="1"/>
  <c r="T162" i="1"/>
  <c r="R162" i="1"/>
  <c r="S162" i="1"/>
  <c r="M162" i="1"/>
  <c r="BE162" i="1"/>
  <c r="AA162" i="1" s="1"/>
  <c r="BA469" i="1"/>
  <c r="W469" i="1"/>
  <c r="X469" i="1"/>
  <c r="N469" i="1"/>
  <c r="U469" i="1"/>
  <c r="V469" i="1"/>
  <c r="P469" i="1"/>
  <c r="R469" i="1"/>
  <c r="S469" i="1"/>
  <c r="T469" i="1"/>
  <c r="AB469" i="1"/>
  <c r="M469" i="1"/>
  <c r="BA214" i="1"/>
  <c r="X214" i="1"/>
  <c r="W214" i="1"/>
  <c r="U214" i="1"/>
  <c r="N214" i="1"/>
  <c r="V214" i="1"/>
  <c r="S214" i="1"/>
  <c r="T214" i="1"/>
  <c r="R214" i="1"/>
  <c r="AB214" i="1"/>
  <c r="P214" i="1"/>
  <c r="M214" i="1"/>
  <c r="X504" i="1"/>
  <c r="W504" i="1"/>
  <c r="R504" i="1"/>
  <c r="V504" i="1"/>
  <c r="N504" i="1"/>
  <c r="T504" i="1"/>
  <c r="S504" i="1"/>
  <c r="U504" i="1"/>
  <c r="BA504" i="1"/>
  <c r="P504" i="1"/>
  <c r="M504" i="1"/>
  <c r="BA379" i="1"/>
  <c r="X379" i="1"/>
  <c r="W379" i="1"/>
  <c r="S379" i="1"/>
  <c r="T379" i="1"/>
  <c r="N379" i="1"/>
  <c r="R379" i="1"/>
  <c r="U379" i="1"/>
  <c r="V379" i="1"/>
  <c r="P379" i="1"/>
  <c r="AB379" i="1"/>
  <c r="M379" i="1"/>
  <c r="BA8" i="1"/>
  <c r="R8" i="1"/>
  <c r="T8" i="1"/>
  <c r="V8" i="1"/>
  <c r="W8" i="1"/>
  <c r="N8" i="1"/>
  <c r="U8" i="1"/>
  <c r="S8" i="1"/>
  <c r="AB8" i="1"/>
  <c r="X8" i="1"/>
  <c r="M8" i="1"/>
  <c r="BE8" i="1"/>
  <c r="AA8" i="1" s="1"/>
  <c r="P8" i="1"/>
  <c r="X600" i="1"/>
  <c r="R600" i="1"/>
  <c r="N600" i="1"/>
  <c r="S600" i="1"/>
  <c r="T600" i="1"/>
  <c r="P600" i="1"/>
  <c r="AB600" i="1"/>
  <c r="W600" i="1"/>
  <c r="BA600" i="1"/>
  <c r="M600" i="1"/>
  <c r="BE600" i="1"/>
  <c r="AA600" i="1" s="1"/>
  <c r="R708" i="1"/>
  <c r="S708" i="1"/>
  <c r="W708" i="1"/>
  <c r="U708" i="1"/>
  <c r="X708" i="1"/>
  <c r="T708" i="1"/>
  <c r="V708" i="1"/>
  <c r="N708" i="1"/>
  <c r="BA708" i="1"/>
  <c r="AB708" i="1"/>
  <c r="P708" i="1"/>
  <c r="M708" i="1"/>
  <c r="BA1222" i="1"/>
  <c r="X1222" i="1"/>
  <c r="R1222" i="1"/>
  <c r="S1222" i="1"/>
  <c r="W1222" i="1"/>
  <c r="N1222" i="1"/>
  <c r="T1222" i="1"/>
  <c r="U1222" i="1"/>
  <c r="V1222" i="1"/>
  <c r="P1222" i="1"/>
  <c r="M1222" i="1"/>
  <c r="BE1222" i="1"/>
  <c r="AA1222" i="1" s="1"/>
  <c r="R554" i="1"/>
  <c r="S554" i="1"/>
  <c r="W554" i="1"/>
  <c r="BA554" i="1"/>
  <c r="N554" i="1"/>
  <c r="P554" i="1"/>
  <c r="X554" i="1"/>
  <c r="AB554" i="1"/>
  <c r="V554" i="1"/>
  <c r="T554" i="1"/>
  <c r="U554" i="1"/>
  <c r="M554" i="1"/>
  <c r="BA1124" i="1"/>
  <c r="X1124" i="1"/>
  <c r="R1124" i="1"/>
  <c r="S1124" i="1"/>
  <c r="W1124" i="1"/>
  <c r="V1124" i="1"/>
  <c r="N1124" i="1"/>
  <c r="T1124" i="1"/>
  <c r="U1124" i="1"/>
  <c r="P1124" i="1"/>
  <c r="M1124" i="1"/>
  <c r="BA463" i="1"/>
  <c r="X463" i="1"/>
  <c r="N463" i="1"/>
  <c r="R463" i="1"/>
  <c r="S463" i="1"/>
  <c r="T463" i="1"/>
  <c r="W463" i="1"/>
  <c r="U463" i="1"/>
  <c r="V463" i="1"/>
  <c r="AB463" i="1"/>
  <c r="P463" i="1"/>
  <c r="M463" i="1"/>
  <c r="BE463" i="1"/>
  <c r="AA463" i="1" s="1"/>
  <c r="M583" i="1"/>
  <c r="BD172" i="1"/>
  <c r="AZ172" i="1" s="1"/>
  <c r="BD577" i="1"/>
  <c r="AZ577" i="1" s="1"/>
  <c r="BD617" i="1"/>
  <c r="AZ617" i="1" s="1"/>
  <c r="BD917" i="1"/>
  <c r="AZ917" i="1" s="1"/>
  <c r="BD189" i="1"/>
  <c r="AZ189" i="1" s="1"/>
  <c r="BD487" i="1"/>
  <c r="AZ487" i="1" s="1"/>
  <c r="BE81" i="1"/>
  <c r="AA81" i="1" s="1"/>
  <c r="BE1241" i="1"/>
  <c r="AA1241" i="1" s="1"/>
  <c r="BE841" i="1"/>
  <c r="AA841" i="1" s="1"/>
  <c r="BA402" i="1"/>
  <c r="X402" i="1"/>
  <c r="R402" i="1"/>
  <c r="V402" i="1"/>
  <c r="P402" i="1"/>
  <c r="S402" i="1"/>
  <c r="T402" i="1"/>
  <c r="AB402" i="1"/>
  <c r="BE402" i="1"/>
  <c r="AA402" i="1" s="1"/>
  <c r="M402" i="1"/>
  <c r="BA188" i="1"/>
  <c r="T188" i="1"/>
  <c r="S188" i="1"/>
  <c r="U188" i="1"/>
  <c r="AB188" i="1"/>
  <c r="X188" i="1"/>
  <c r="V188" i="1"/>
  <c r="N188" i="1"/>
  <c r="W188" i="1"/>
  <c r="BE188" i="1"/>
  <c r="AA188" i="1" s="1"/>
  <c r="R188" i="1"/>
  <c r="P188" i="1"/>
  <c r="M188" i="1"/>
  <c r="S700" i="1"/>
  <c r="T700" i="1"/>
  <c r="BA700" i="1"/>
  <c r="U700" i="1"/>
  <c r="R700" i="1"/>
  <c r="V700" i="1"/>
  <c r="X700" i="1"/>
  <c r="W700" i="1"/>
  <c r="P700" i="1"/>
  <c r="N700" i="1"/>
  <c r="BE700" i="1"/>
  <c r="AA700" i="1" s="1"/>
  <c r="M700" i="1"/>
  <c r="X766" i="1"/>
  <c r="BA766" i="1"/>
  <c r="U766" i="1"/>
  <c r="V766" i="1"/>
  <c r="S766" i="1"/>
  <c r="T766" i="1"/>
  <c r="W766" i="1"/>
  <c r="R766" i="1"/>
  <c r="P766" i="1"/>
  <c r="AB766" i="1"/>
  <c r="N766" i="1"/>
  <c r="M766" i="1"/>
  <c r="X564" i="1"/>
  <c r="S564" i="1"/>
  <c r="V564" i="1"/>
  <c r="W564" i="1"/>
  <c r="R564" i="1"/>
  <c r="BA564" i="1"/>
  <c r="U564" i="1"/>
  <c r="P564" i="1"/>
  <c r="T564" i="1"/>
  <c r="N564" i="1"/>
  <c r="AB564" i="1"/>
  <c r="M564" i="1"/>
  <c r="R370" i="1"/>
  <c r="V370" i="1"/>
  <c r="S370" i="1"/>
  <c r="T370" i="1"/>
  <c r="X370" i="1"/>
  <c r="N370" i="1"/>
  <c r="BA370" i="1"/>
  <c r="W370" i="1"/>
  <c r="P370" i="1"/>
  <c r="AB370" i="1"/>
  <c r="U370" i="1"/>
  <c r="M370" i="1"/>
  <c r="BA246" i="1"/>
  <c r="X246" i="1"/>
  <c r="W246" i="1"/>
  <c r="S246" i="1"/>
  <c r="N246" i="1"/>
  <c r="T246" i="1"/>
  <c r="R246" i="1"/>
  <c r="U246" i="1"/>
  <c r="V246" i="1"/>
  <c r="P246" i="1"/>
  <c r="M246" i="1"/>
  <c r="BA31" i="1"/>
  <c r="P31" i="1"/>
  <c r="X31" i="1"/>
  <c r="R31" i="1"/>
  <c r="U31" i="1"/>
  <c r="V31" i="1"/>
  <c r="N31" i="1"/>
  <c r="M31" i="1"/>
  <c r="S31" i="1"/>
  <c r="T31" i="1"/>
  <c r="X394" i="1"/>
  <c r="S394" i="1"/>
  <c r="W394" i="1"/>
  <c r="V394" i="1"/>
  <c r="AB394" i="1"/>
  <c r="BA394" i="1"/>
  <c r="R394" i="1"/>
  <c r="T394" i="1"/>
  <c r="U394" i="1"/>
  <c r="P394" i="1"/>
  <c r="N394" i="1"/>
  <c r="BE394" i="1"/>
  <c r="AA394" i="1" s="1"/>
  <c r="M394" i="1"/>
  <c r="BA1065" i="1"/>
  <c r="U1065" i="1"/>
  <c r="R1065" i="1"/>
  <c r="V1065" i="1"/>
  <c r="P1065" i="1"/>
  <c r="W1065" i="1"/>
  <c r="X1065" i="1"/>
  <c r="N1065" i="1"/>
  <c r="T1065" i="1"/>
  <c r="BE1065" i="1"/>
  <c r="AA1065" i="1" s="1"/>
  <c r="M1065" i="1"/>
  <c r="X1081" i="1"/>
  <c r="S1081" i="1"/>
  <c r="R1081" i="1"/>
  <c r="T1081" i="1"/>
  <c r="W1081" i="1"/>
  <c r="BA1081" i="1"/>
  <c r="V1081" i="1"/>
  <c r="AB1081" i="1"/>
  <c r="BE1081" i="1"/>
  <c r="AA1081" i="1" s="1"/>
  <c r="U1081" i="1"/>
  <c r="M1081" i="1"/>
  <c r="P1081" i="1"/>
  <c r="X750" i="1"/>
  <c r="U750" i="1"/>
  <c r="BA750" i="1"/>
  <c r="R750" i="1"/>
  <c r="P750" i="1"/>
  <c r="T750" i="1"/>
  <c r="V750" i="1"/>
  <c r="AB750" i="1"/>
  <c r="N750" i="1"/>
  <c r="BE750" i="1"/>
  <c r="AA750" i="1" s="1"/>
  <c r="M750" i="1"/>
  <c r="BA882" i="1"/>
  <c r="R882" i="1"/>
  <c r="V882" i="1"/>
  <c r="S882" i="1"/>
  <c r="N882" i="1"/>
  <c r="T882" i="1"/>
  <c r="P882" i="1"/>
  <c r="W882" i="1"/>
  <c r="X882" i="1"/>
  <c r="U882" i="1"/>
  <c r="BE882" i="1"/>
  <c r="AA882" i="1" s="1"/>
  <c r="M882" i="1"/>
  <c r="BA272" i="1"/>
  <c r="X272" i="1"/>
  <c r="S272" i="1"/>
  <c r="V272" i="1"/>
  <c r="T272" i="1"/>
  <c r="N272" i="1"/>
  <c r="U272" i="1"/>
  <c r="P272" i="1"/>
  <c r="W272" i="1"/>
  <c r="AB272" i="1"/>
  <c r="BE272" i="1"/>
  <c r="AA272" i="1" s="1"/>
  <c r="M272" i="1"/>
  <c r="R272" i="1"/>
  <c r="X767" i="1"/>
  <c r="T767" i="1"/>
  <c r="U767" i="1"/>
  <c r="W767" i="1"/>
  <c r="S767" i="1"/>
  <c r="V767" i="1"/>
  <c r="BA767" i="1"/>
  <c r="N767" i="1"/>
  <c r="P767" i="1"/>
  <c r="R767" i="1"/>
  <c r="BE767" i="1"/>
  <c r="AA767" i="1" s="1"/>
  <c r="M767" i="1"/>
  <c r="BA696" i="1"/>
  <c r="R696" i="1"/>
  <c r="S696" i="1"/>
  <c r="W696" i="1"/>
  <c r="T696" i="1"/>
  <c r="U696" i="1"/>
  <c r="X696" i="1"/>
  <c r="V696" i="1"/>
  <c r="P696" i="1"/>
  <c r="BE696" i="1"/>
  <c r="AA696" i="1" s="1"/>
  <c r="N696" i="1"/>
  <c r="M696" i="1"/>
  <c r="BA690" i="1"/>
  <c r="S690" i="1"/>
  <c r="W690" i="1"/>
  <c r="P690" i="1"/>
  <c r="R690" i="1"/>
  <c r="T690" i="1"/>
  <c r="U690" i="1"/>
  <c r="V690" i="1"/>
  <c r="X690" i="1"/>
  <c r="BE690" i="1"/>
  <c r="AA690" i="1" s="1"/>
  <c r="N690" i="1"/>
  <c r="M690" i="1"/>
  <c r="AB690" i="1"/>
  <c r="X1254" i="1"/>
  <c r="S1254" i="1"/>
  <c r="T1254" i="1"/>
  <c r="BA1254" i="1"/>
  <c r="R1254" i="1"/>
  <c r="U1254" i="1"/>
  <c r="N1254" i="1"/>
  <c r="P1254" i="1"/>
  <c r="V1254" i="1"/>
  <c r="W1254" i="1"/>
  <c r="AB1254" i="1"/>
  <c r="BE1254" i="1"/>
  <c r="AA1254" i="1" s="1"/>
  <c r="M1254" i="1"/>
  <c r="BA432" i="1"/>
  <c r="U432" i="1"/>
  <c r="V432" i="1"/>
  <c r="S432" i="1"/>
  <c r="W432" i="1"/>
  <c r="AB432" i="1"/>
  <c r="P432" i="1"/>
  <c r="T432" i="1"/>
  <c r="X432" i="1"/>
  <c r="N432" i="1"/>
  <c r="R432" i="1"/>
  <c r="BE432" i="1"/>
  <c r="AA432" i="1" s="1"/>
  <c r="M432" i="1"/>
  <c r="R866" i="1"/>
  <c r="U866" i="1"/>
  <c r="S866" i="1"/>
  <c r="P866" i="1"/>
  <c r="X866" i="1"/>
  <c r="BA866" i="1"/>
  <c r="T866" i="1"/>
  <c r="V866" i="1"/>
  <c r="W866" i="1"/>
  <c r="N866" i="1"/>
  <c r="BE866" i="1"/>
  <c r="AA866" i="1" s="1"/>
  <c r="M866" i="1"/>
  <c r="M308" i="1"/>
  <c r="M1243" i="1"/>
  <c r="X665" i="1"/>
  <c r="T665" i="1"/>
  <c r="U665" i="1"/>
  <c r="S665" i="1"/>
  <c r="V665" i="1"/>
  <c r="P665" i="1"/>
  <c r="BA665" i="1"/>
  <c r="R665" i="1"/>
  <c r="W665" i="1"/>
  <c r="AB665" i="1"/>
  <c r="N665" i="1"/>
  <c r="BE665" i="1"/>
  <c r="AA665" i="1" s="1"/>
  <c r="M665" i="1"/>
  <c r="BA160" i="1"/>
  <c r="X160" i="1"/>
  <c r="W160" i="1"/>
  <c r="V160" i="1"/>
  <c r="P160" i="1"/>
  <c r="R160" i="1"/>
  <c r="N160" i="1"/>
  <c r="S160" i="1"/>
  <c r="T160" i="1"/>
  <c r="U160" i="1"/>
  <c r="AB160" i="1"/>
  <c r="BE160" i="1"/>
  <c r="AA160" i="1" s="1"/>
  <c r="M160" i="1"/>
  <c r="BA413" i="1"/>
  <c r="U413" i="1"/>
  <c r="V413" i="1"/>
  <c r="P413" i="1"/>
  <c r="N413" i="1"/>
  <c r="S413" i="1"/>
  <c r="W413" i="1"/>
  <c r="R413" i="1"/>
  <c r="T413" i="1"/>
  <c r="X413" i="1"/>
  <c r="BE413" i="1"/>
  <c r="AA413" i="1" s="1"/>
  <c r="AB413" i="1"/>
  <c r="M413" i="1"/>
  <c r="V186" i="1"/>
  <c r="X186" i="1"/>
  <c r="W186" i="1"/>
  <c r="N186" i="1"/>
  <c r="R186" i="1"/>
  <c r="P186" i="1"/>
  <c r="S186" i="1"/>
  <c r="T186" i="1"/>
  <c r="U186" i="1"/>
  <c r="BE186" i="1"/>
  <c r="AA186" i="1" s="1"/>
  <c r="M186" i="1"/>
  <c r="X244" i="1"/>
  <c r="BA244" i="1"/>
  <c r="P244" i="1"/>
  <c r="S244" i="1"/>
  <c r="U244" i="1"/>
  <c r="N244" i="1"/>
  <c r="AB244" i="1"/>
  <c r="BE244" i="1"/>
  <c r="AA244" i="1" s="1"/>
  <c r="M244" i="1"/>
  <c r="T244" i="1"/>
  <c r="X774" i="1"/>
  <c r="BA774" i="1"/>
  <c r="W774" i="1"/>
  <c r="T774" i="1"/>
  <c r="U774" i="1"/>
  <c r="AB774" i="1"/>
  <c r="N774" i="1"/>
  <c r="S774" i="1"/>
  <c r="V774" i="1"/>
  <c r="BE774" i="1"/>
  <c r="AA774" i="1" s="1"/>
  <c r="R774" i="1"/>
  <c r="P774" i="1"/>
  <c r="M774" i="1"/>
  <c r="X184" i="1"/>
  <c r="R184" i="1"/>
  <c r="V184" i="1"/>
  <c r="U184" i="1"/>
  <c r="W184" i="1"/>
  <c r="S184" i="1"/>
  <c r="AB184" i="1"/>
  <c r="P184" i="1"/>
  <c r="BA184" i="1"/>
  <c r="T184" i="1"/>
  <c r="N184" i="1"/>
  <c r="BE184" i="1"/>
  <c r="AA184" i="1" s="1"/>
  <c r="M184" i="1"/>
  <c r="BA226" i="1"/>
  <c r="R226" i="1"/>
  <c r="S226" i="1"/>
  <c r="W226" i="1"/>
  <c r="X226" i="1"/>
  <c r="T226" i="1"/>
  <c r="U226" i="1"/>
  <c r="V226" i="1"/>
  <c r="N226" i="1"/>
  <c r="P226" i="1"/>
  <c r="AB226" i="1"/>
  <c r="BE226" i="1"/>
  <c r="AA226" i="1" s="1"/>
  <c r="M226" i="1"/>
  <c r="S644" i="1"/>
  <c r="BA644" i="1"/>
  <c r="R644" i="1"/>
  <c r="T644" i="1"/>
  <c r="U644" i="1"/>
  <c r="P644" i="1"/>
  <c r="V644" i="1"/>
  <c r="X644" i="1"/>
  <c r="W644" i="1"/>
  <c r="BE644" i="1"/>
  <c r="AA644" i="1" s="1"/>
  <c r="M644" i="1"/>
  <c r="N644" i="1"/>
  <c r="BA590" i="1"/>
  <c r="S590" i="1"/>
  <c r="T590" i="1"/>
  <c r="V590" i="1"/>
  <c r="X590" i="1"/>
  <c r="R590" i="1"/>
  <c r="U590" i="1"/>
  <c r="W590" i="1"/>
  <c r="AB590" i="1"/>
  <c r="M590" i="1"/>
  <c r="BE590" i="1"/>
  <c r="AA590" i="1" s="1"/>
  <c r="N590" i="1"/>
  <c r="R30" i="1"/>
  <c r="X30" i="1"/>
  <c r="S30" i="1"/>
  <c r="T30" i="1"/>
  <c r="P30" i="1"/>
  <c r="U30" i="1"/>
  <c r="BA30" i="1"/>
  <c r="AB30" i="1"/>
  <c r="W30" i="1"/>
  <c r="V30" i="1"/>
  <c r="N30" i="1"/>
  <c r="BE30" i="1"/>
  <c r="AA30" i="1" s="1"/>
  <c r="M30" i="1"/>
  <c r="X877" i="1"/>
  <c r="BA877" i="1"/>
  <c r="T877" i="1"/>
  <c r="U877" i="1"/>
  <c r="S877" i="1"/>
  <c r="V877" i="1"/>
  <c r="W877" i="1"/>
  <c r="P877" i="1"/>
  <c r="AB877" i="1"/>
  <c r="M877" i="1"/>
  <c r="BE877" i="1"/>
  <c r="AA877" i="1" s="1"/>
  <c r="BA219" i="1"/>
  <c r="U219" i="1"/>
  <c r="V219" i="1"/>
  <c r="W219" i="1"/>
  <c r="X219" i="1"/>
  <c r="R219" i="1"/>
  <c r="S219" i="1"/>
  <c r="P219" i="1"/>
  <c r="T219" i="1"/>
  <c r="M219" i="1"/>
  <c r="AB219" i="1"/>
  <c r="N219" i="1"/>
  <c r="BA777" i="1"/>
  <c r="X777" i="1"/>
  <c r="T777" i="1"/>
  <c r="S777" i="1"/>
  <c r="U777" i="1"/>
  <c r="N777" i="1"/>
  <c r="R777" i="1"/>
  <c r="V777" i="1"/>
  <c r="P777" i="1"/>
  <c r="W777" i="1"/>
  <c r="AB777" i="1"/>
  <c r="M777" i="1"/>
  <c r="X814" i="1"/>
  <c r="BA814" i="1"/>
  <c r="U814" i="1"/>
  <c r="S814" i="1"/>
  <c r="T814" i="1"/>
  <c r="R814" i="1"/>
  <c r="V814" i="1"/>
  <c r="P814" i="1"/>
  <c r="W814" i="1"/>
  <c r="M814" i="1"/>
  <c r="T103" i="1"/>
  <c r="U103" i="1"/>
  <c r="V103" i="1"/>
  <c r="BA103" i="1"/>
  <c r="N103" i="1"/>
  <c r="P103" i="1"/>
  <c r="S103" i="1"/>
  <c r="X103" i="1"/>
  <c r="M103" i="1"/>
  <c r="X458" i="1"/>
  <c r="T458" i="1"/>
  <c r="W458" i="1"/>
  <c r="V458" i="1"/>
  <c r="BA458" i="1"/>
  <c r="R458" i="1"/>
  <c r="S458" i="1"/>
  <c r="P458" i="1"/>
  <c r="U458" i="1"/>
  <c r="N458" i="1"/>
  <c r="AB458" i="1"/>
  <c r="M458" i="1"/>
  <c r="BA331" i="1"/>
  <c r="T331" i="1"/>
  <c r="X331" i="1"/>
  <c r="P331" i="1"/>
  <c r="S331" i="1"/>
  <c r="R331" i="1"/>
  <c r="U331" i="1"/>
  <c r="V331" i="1"/>
  <c r="N331" i="1"/>
  <c r="M331" i="1"/>
  <c r="T672" i="1"/>
  <c r="U672" i="1"/>
  <c r="P672" i="1"/>
  <c r="R672" i="1"/>
  <c r="V672" i="1"/>
  <c r="S672" i="1"/>
  <c r="W672" i="1"/>
  <c r="X672" i="1"/>
  <c r="AB672" i="1"/>
  <c r="M672" i="1"/>
  <c r="BA672" i="1"/>
  <c r="BA597" i="1"/>
  <c r="X597" i="1"/>
  <c r="T597" i="1"/>
  <c r="R597" i="1"/>
  <c r="W597" i="1"/>
  <c r="P597" i="1"/>
  <c r="N597" i="1"/>
  <c r="S597" i="1"/>
  <c r="U597" i="1"/>
  <c r="V597" i="1"/>
  <c r="M597" i="1"/>
  <c r="BA684" i="1"/>
  <c r="X684" i="1"/>
  <c r="T684" i="1"/>
  <c r="V684" i="1"/>
  <c r="U684" i="1"/>
  <c r="W684" i="1"/>
  <c r="AB684" i="1"/>
  <c r="N684" i="1"/>
  <c r="M684" i="1"/>
  <c r="X29" i="1"/>
  <c r="T29" i="1"/>
  <c r="BA29" i="1"/>
  <c r="N29" i="1"/>
  <c r="R29" i="1"/>
  <c r="U29" i="1"/>
  <c r="W29" i="1"/>
  <c r="AB29" i="1"/>
  <c r="S29" i="1"/>
  <c r="V29" i="1"/>
  <c r="M29" i="1"/>
  <c r="T222" i="1"/>
  <c r="BA222" i="1"/>
  <c r="S222" i="1"/>
  <c r="X222" i="1"/>
  <c r="R222" i="1"/>
  <c r="V222" i="1"/>
  <c r="N222" i="1"/>
  <c r="P222" i="1"/>
  <c r="M222" i="1"/>
  <c r="BA915" i="1"/>
  <c r="X915" i="1"/>
  <c r="S915" i="1"/>
  <c r="W915" i="1"/>
  <c r="P915" i="1"/>
  <c r="U915" i="1"/>
  <c r="V915" i="1"/>
  <c r="T915" i="1"/>
  <c r="AB915" i="1"/>
  <c r="N915" i="1"/>
  <c r="M915" i="1"/>
  <c r="BA464" i="1"/>
  <c r="P464" i="1"/>
  <c r="X464" i="1"/>
  <c r="R464" i="1"/>
  <c r="W464" i="1"/>
  <c r="S464" i="1"/>
  <c r="T464" i="1"/>
  <c r="V464" i="1"/>
  <c r="N464" i="1"/>
  <c r="BE464" i="1"/>
  <c r="AA464" i="1" s="1"/>
  <c r="AB464" i="1"/>
  <c r="M464" i="1"/>
  <c r="BA421" i="1"/>
  <c r="T421" i="1"/>
  <c r="U421" i="1"/>
  <c r="S421" i="1"/>
  <c r="AB421" i="1"/>
  <c r="X421" i="1"/>
  <c r="R421" i="1"/>
  <c r="V421" i="1"/>
  <c r="W421" i="1"/>
  <c r="P421" i="1"/>
  <c r="N421" i="1"/>
  <c r="BE421" i="1"/>
  <c r="AA421" i="1" s="1"/>
  <c r="M421" i="1"/>
  <c r="BA992" i="1"/>
  <c r="X992" i="1"/>
  <c r="S992" i="1"/>
  <c r="AB992" i="1"/>
  <c r="N992" i="1"/>
  <c r="T992" i="1"/>
  <c r="U992" i="1"/>
  <c r="V992" i="1"/>
  <c r="W992" i="1"/>
  <c r="R992" i="1"/>
  <c r="P992" i="1"/>
  <c r="BE992" i="1"/>
  <c r="AA992" i="1" s="1"/>
  <c r="M992" i="1"/>
  <c r="U68" i="1"/>
  <c r="V68" i="1"/>
  <c r="X68" i="1"/>
  <c r="BA68" i="1"/>
  <c r="T68" i="1"/>
  <c r="R68" i="1"/>
  <c r="S68" i="1"/>
  <c r="W68" i="1"/>
  <c r="AB68" i="1"/>
  <c r="N68" i="1"/>
  <c r="BE68" i="1"/>
  <c r="AA68" i="1" s="1"/>
  <c r="M68" i="1"/>
  <c r="V1002" i="1"/>
  <c r="W1002" i="1"/>
  <c r="R1002" i="1"/>
  <c r="P1002" i="1"/>
  <c r="S1002" i="1"/>
  <c r="BA1002" i="1"/>
  <c r="X1002" i="1"/>
  <c r="T1002" i="1"/>
  <c r="N1002" i="1"/>
  <c r="U1002" i="1"/>
  <c r="AB1002" i="1"/>
  <c r="BE1002" i="1"/>
  <c r="AA1002" i="1" s="1"/>
  <c r="M1002" i="1"/>
  <c r="BA1061" i="1"/>
  <c r="X1061" i="1"/>
  <c r="T1061" i="1"/>
  <c r="S1061" i="1"/>
  <c r="V1061" i="1"/>
  <c r="W1061" i="1"/>
  <c r="P1061" i="1"/>
  <c r="N1061" i="1"/>
  <c r="U1061" i="1"/>
  <c r="R1061" i="1"/>
  <c r="M1061" i="1"/>
  <c r="AB1061" i="1"/>
  <c r="BE1061" i="1"/>
  <c r="AA1061" i="1" s="1"/>
  <c r="BA400" i="1"/>
  <c r="R400" i="1"/>
  <c r="S400" i="1"/>
  <c r="W400" i="1"/>
  <c r="V400" i="1"/>
  <c r="X400" i="1"/>
  <c r="AB400" i="1"/>
  <c r="N400" i="1"/>
  <c r="P400" i="1"/>
  <c r="T400" i="1"/>
  <c r="U400" i="1"/>
  <c r="M400" i="1"/>
  <c r="T1302" i="1"/>
  <c r="U1302" i="1"/>
  <c r="S1302" i="1"/>
  <c r="V1302" i="1"/>
  <c r="P1302" i="1"/>
  <c r="BA1302" i="1"/>
  <c r="R1302" i="1"/>
  <c r="N1302" i="1"/>
  <c r="X1302" i="1"/>
  <c r="M1302" i="1"/>
  <c r="W1302" i="1"/>
  <c r="V121" i="1"/>
  <c r="W121" i="1"/>
  <c r="S121" i="1"/>
  <c r="X121" i="1"/>
  <c r="P121" i="1"/>
  <c r="T121" i="1"/>
  <c r="U121" i="1"/>
  <c r="BA121" i="1"/>
  <c r="R121" i="1"/>
  <c r="AB121" i="1"/>
  <c r="N121" i="1"/>
  <c r="M121" i="1"/>
  <c r="BA596" i="1"/>
  <c r="U596" i="1"/>
  <c r="V596" i="1"/>
  <c r="X596" i="1"/>
  <c r="T596" i="1"/>
  <c r="R596" i="1"/>
  <c r="S596" i="1"/>
  <c r="W596" i="1"/>
  <c r="P596" i="1"/>
  <c r="N596" i="1"/>
  <c r="M596" i="1"/>
  <c r="BA294" i="1"/>
  <c r="X294" i="1"/>
  <c r="R294" i="1"/>
  <c r="S294" i="1"/>
  <c r="T294" i="1"/>
  <c r="U294" i="1"/>
  <c r="V294" i="1"/>
  <c r="W294" i="1"/>
  <c r="P294" i="1"/>
  <c r="AB294" i="1"/>
  <c r="N294" i="1"/>
  <c r="M294" i="1"/>
  <c r="BA71" i="1"/>
  <c r="T71" i="1"/>
  <c r="R71" i="1"/>
  <c r="S71" i="1"/>
  <c r="U71" i="1"/>
  <c r="W71" i="1"/>
  <c r="P71" i="1"/>
  <c r="X71" i="1"/>
  <c r="V71" i="1"/>
  <c r="N71" i="1"/>
  <c r="M71" i="1"/>
  <c r="V1168" i="1"/>
  <c r="X1168" i="1"/>
  <c r="W1168" i="1"/>
  <c r="BA1168" i="1"/>
  <c r="S1168" i="1"/>
  <c r="N1168" i="1"/>
  <c r="AB1168" i="1"/>
  <c r="BE1168" i="1"/>
  <c r="AA1168" i="1" s="1"/>
  <c r="M1168" i="1"/>
  <c r="R1168" i="1"/>
  <c r="T1168" i="1"/>
  <c r="U1168" i="1"/>
  <c r="BA112" i="1"/>
  <c r="X112" i="1"/>
  <c r="R112" i="1"/>
  <c r="V112" i="1"/>
  <c r="P112" i="1"/>
  <c r="S112" i="1"/>
  <c r="U112" i="1"/>
  <c r="AB112" i="1"/>
  <c r="W112" i="1"/>
  <c r="BE112" i="1"/>
  <c r="AA112" i="1" s="1"/>
  <c r="M112" i="1"/>
  <c r="T112" i="1"/>
  <c r="X1208" i="1"/>
  <c r="S1208" i="1"/>
  <c r="U1208" i="1"/>
  <c r="T1208" i="1"/>
  <c r="V1208" i="1"/>
  <c r="R1208" i="1"/>
  <c r="W1208" i="1"/>
  <c r="BA1208" i="1"/>
  <c r="N1208" i="1"/>
  <c r="P1208" i="1"/>
  <c r="BE1208" i="1"/>
  <c r="AA1208" i="1" s="1"/>
  <c r="M1208" i="1"/>
  <c r="BA1101" i="1"/>
  <c r="X1101" i="1"/>
  <c r="U1101" i="1"/>
  <c r="W1101" i="1"/>
  <c r="P1101" i="1"/>
  <c r="T1101" i="1"/>
  <c r="R1101" i="1"/>
  <c r="V1101" i="1"/>
  <c r="S1101" i="1"/>
  <c r="N1101" i="1"/>
  <c r="AB1101" i="1"/>
  <c r="BE1101" i="1"/>
  <c r="AA1101" i="1" s="1"/>
  <c r="M1101" i="1"/>
  <c r="BA343" i="1"/>
  <c r="X343" i="1"/>
  <c r="R343" i="1"/>
  <c r="S343" i="1"/>
  <c r="W343" i="1"/>
  <c r="P343" i="1"/>
  <c r="N343" i="1"/>
  <c r="T343" i="1"/>
  <c r="U343" i="1"/>
  <c r="V343" i="1"/>
  <c r="AB343" i="1"/>
  <c r="M343" i="1"/>
  <c r="BA840" i="1"/>
  <c r="X840" i="1"/>
  <c r="T840" i="1"/>
  <c r="U840" i="1"/>
  <c r="S840" i="1"/>
  <c r="V840" i="1"/>
  <c r="W840" i="1"/>
  <c r="N840" i="1"/>
  <c r="R840" i="1"/>
  <c r="AB840" i="1"/>
  <c r="P840" i="1"/>
  <c r="M840" i="1"/>
  <c r="BA1230" i="1"/>
  <c r="X1230" i="1"/>
  <c r="V1230" i="1"/>
  <c r="W1230" i="1"/>
  <c r="U1230" i="1"/>
  <c r="T1230" i="1"/>
  <c r="R1230" i="1"/>
  <c r="P1230" i="1"/>
  <c r="AB1230" i="1"/>
  <c r="N1230" i="1"/>
  <c r="S1230" i="1"/>
  <c r="M1230" i="1"/>
  <c r="BA340" i="1"/>
  <c r="P340" i="1"/>
  <c r="AB340" i="1"/>
  <c r="N340" i="1"/>
  <c r="R340" i="1"/>
  <c r="S340" i="1"/>
  <c r="U340" i="1"/>
  <c r="W340" i="1"/>
  <c r="T340" i="1"/>
  <c r="V340" i="1"/>
  <c r="X340" i="1"/>
  <c r="M340" i="1"/>
  <c r="BA422" i="1"/>
  <c r="X422" i="1"/>
  <c r="T422" i="1"/>
  <c r="V422" i="1"/>
  <c r="W422" i="1"/>
  <c r="P422" i="1"/>
  <c r="S422" i="1"/>
  <c r="U422" i="1"/>
  <c r="R422" i="1"/>
  <c r="M422" i="1"/>
  <c r="BA190" i="1"/>
  <c r="X190" i="1"/>
  <c r="V190" i="1"/>
  <c r="W190" i="1"/>
  <c r="S190" i="1"/>
  <c r="R190" i="1"/>
  <c r="P190" i="1"/>
  <c r="T190" i="1"/>
  <c r="U190" i="1"/>
  <c r="AB190" i="1"/>
  <c r="N190" i="1"/>
  <c r="BE190" i="1"/>
  <c r="AA190" i="1" s="1"/>
  <c r="M190" i="1"/>
  <c r="BA970" i="1"/>
  <c r="X970" i="1"/>
  <c r="U970" i="1"/>
  <c r="V970" i="1"/>
  <c r="R970" i="1"/>
  <c r="P970" i="1"/>
  <c r="T970" i="1"/>
  <c r="AB970" i="1"/>
  <c r="S970" i="1"/>
  <c r="W970" i="1"/>
  <c r="N970" i="1"/>
  <c r="BE970" i="1"/>
  <c r="AA970" i="1" s="1"/>
  <c r="M970" i="1"/>
  <c r="BA1076" i="1"/>
  <c r="X1076" i="1"/>
  <c r="U1076" i="1"/>
  <c r="V1076" i="1"/>
  <c r="W1076" i="1"/>
  <c r="T1076" i="1"/>
  <c r="N1076" i="1"/>
  <c r="R1076" i="1"/>
  <c r="S1076" i="1"/>
  <c r="M1076" i="1"/>
  <c r="BE1076" i="1"/>
  <c r="AA1076" i="1" s="1"/>
  <c r="BA427" i="1"/>
  <c r="X427" i="1"/>
  <c r="S427" i="1"/>
  <c r="W427" i="1"/>
  <c r="U427" i="1"/>
  <c r="N427" i="1"/>
  <c r="R427" i="1"/>
  <c r="T427" i="1"/>
  <c r="V427" i="1"/>
  <c r="P427" i="1"/>
  <c r="M427" i="1"/>
  <c r="AB427" i="1"/>
  <c r="BA1268" i="1"/>
  <c r="S1268" i="1"/>
  <c r="P1268" i="1"/>
  <c r="N1268" i="1"/>
  <c r="T1268" i="1"/>
  <c r="U1268" i="1"/>
  <c r="V1268" i="1"/>
  <c r="X1268" i="1"/>
  <c r="W1268" i="1"/>
  <c r="R1268" i="1"/>
  <c r="BE1268" i="1"/>
  <c r="AA1268" i="1" s="1"/>
  <c r="AB1268" i="1"/>
  <c r="M1268" i="1"/>
  <c r="V90" i="1"/>
  <c r="W90" i="1"/>
  <c r="X90" i="1"/>
  <c r="R90" i="1"/>
  <c r="S90" i="1"/>
  <c r="P90" i="1"/>
  <c r="T90" i="1"/>
  <c r="N90" i="1"/>
  <c r="U90" i="1"/>
  <c r="AB90" i="1"/>
  <c r="BE90" i="1"/>
  <c r="AA90" i="1" s="1"/>
  <c r="M90" i="1"/>
  <c r="BA1130" i="1"/>
  <c r="U1130" i="1"/>
  <c r="X1130" i="1"/>
  <c r="P1130" i="1"/>
  <c r="BE1130" i="1"/>
  <c r="AA1130" i="1" s="1"/>
  <c r="S1130" i="1"/>
  <c r="W1130" i="1"/>
  <c r="N1130" i="1"/>
  <c r="M1130" i="1"/>
  <c r="AB1130" i="1"/>
  <c r="R1130" i="1"/>
  <c r="T1130" i="1"/>
  <c r="V1130" i="1"/>
  <c r="X1257" i="1"/>
  <c r="S1257" i="1"/>
  <c r="R1257" i="1"/>
  <c r="T1257" i="1"/>
  <c r="BA1257" i="1"/>
  <c r="N1257" i="1"/>
  <c r="U1257" i="1"/>
  <c r="W1257" i="1"/>
  <c r="P1257" i="1"/>
  <c r="V1257" i="1"/>
  <c r="BE1257" i="1"/>
  <c r="AA1257" i="1" s="1"/>
  <c r="M1257" i="1"/>
  <c r="U749" i="1"/>
  <c r="V749" i="1"/>
  <c r="T749" i="1"/>
  <c r="X749" i="1"/>
  <c r="BA749" i="1"/>
  <c r="P749" i="1"/>
  <c r="AB749" i="1"/>
  <c r="R749" i="1"/>
  <c r="S749" i="1"/>
  <c r="W749" i="1"/>
  <c r="N749" i="1"/>
  <c r="BE749" i="1"/>
  <c r="AA749" i="1" s="1"/>
  <c r="M749" i="1"/>
  <c r="BA713" i="1"/>
  <c r="T713" i="1"/>
  <c r="V713" i="1"/>
  <c r="R713" i="1"/>
  <c r="P713" i="1"/>
  <c r="S713" i="1"/>
  <c r="W713" i="1"/>
  <c r="U713" i="1"/>
  <c r="N713" i="1"/>
  <c r="X713" i="1"/>
  <c r="AB713" i="1"/>
  <c r="BE713" i="1"/>
  <c r="AA713" i="1" s="1"/>
  <c r="M713" i="1"/>
  <c r="BA405" i="1"/>
  <c r="W405" i="1"/>
  <c r="V405" i="1"/>
  <c r="R405" i="1"/>
  <c r="X405" i="1"/>
  <c r="S405" i="1"/>
  <c r="T405" i="1"/>
  <c r="AB405" i="1"/>
  <c r="P405" i="1"/>
  <c r="U405" i="1"/>
  <c r="BE405" i="1"/>
  <c r="AA405" i="1" s="1"/>
  <c r="N405" i="1"/>
  <c r="M405" i="1"/>
  <c r="W949" i="1"/>
  <c r="X949" i="1"/>
  <c r="R949" i="1"/>
  <c r="S949" i="1"/>
  <c r="U949" i="1"/>
  <c r="P949" i="1"/>
  <c r="T949" i="1"/>
  <c r="BA949" i="1"/>
  <c r="N949" i="1"/>
  <c r="BE949" i="1"/>
  <c r="AA949" i="1" s="1"/>
  <c r="M949" i="1"/>
  <c r="V949" i="1"/>
  <c r="X641" i="1"/>
  <c r="W641" i="1"/>
  <c r="BA641" i="1"/>
  <c r="U641" i="1"/>
  <c r="V641" i="1"/>
  <c r="T641" i="1"/>
  <c r="R641" i="1"/>
  <c r="S641" i="1"/>
  <c r="AB641" i="1"/>
  <c r="P641" i="1"/>
  <c r="BE641" i="1"/>
  <c r="AA641" i="1" s="1"/>
  <c r="M641" i="1"/>
  <c r="X997" i="1"/>
  <c r="W997" i="1"/>
  <c r="R997" i="1"/>
  <c r="V997" i="1"/>
  <c r="S997" i="1"/>
  <c r="P997" i="1"/>
  <c r="BA997" i="1"/>
  <c r="T997" i="1"/>
  <c r="U997" i="1"/>
  <c r="AB997" i="1"/>
  <c r="BE997" i="1"/>
  <c r="AA997" i="1" s="1"/>
  <c r="M997" i="1"/>
  <c r="BA833" i="1"/>
  <c r="W833" i="1"/>
  <c r="T833" i="1"/>
  <c r="U833" i="1"/>
  <c r="X833" i="1"/>
  <c r="R833" i="1"/>
  <c r="V833" i="1"/>
  <c r="AB833" i="1"/>
  <c r="S833" i="1"/>
  <c r="P833" i="1"/>
  <c r="BE833" i="1"/>
  <c r="AA833" i="1" s="1"/>
  <c r="M833" i="1"/>
  <c r="N833" i="1"/>
  <c r="W963" i="1"/>
  <c r="X963" i="1"/>
  <c r="S963" i="1"/>
  <c r="BA963" i="1"/>
  <c r="R963" i="1"/>
  <c r="T963" i="1"/>
  <c r="U963" i="1"/>
  <c r="V963" i="1"/>
  <c r="BE963" i="1"/>
  <c r="AA963" i="1" s="1"/>
  <c r="N963" i="1"/>
  <c r="M963" i="1"/>
  <c r="W359" i="1"/>
  <c r="X359" i="1"/>
  <c r="V359" i="1"/>
  <c r="BA359" i="1"/>
  <c r="S359" i="1"/>
  <c r="T359" i="1"/>
  <c r="R359" i="1"/>
  <c r="U359" i="1"/>
  <c r="P359" i="1"/>
  <c r="N359" i="1"/>
  <c r="BE359" i="1"/>
  <c r="AA359" i="1" s="1"/>
  <c r="AB359" i="1"/>
  <c r="M359" i="1"/>
  <c r="X299" i="1"/>
  <c r="W299" i="1"/>
  <c r="BA299" i="1"/>
  <c r="T299" i="1"/>
  <c r="S299" i="1"/>
  <c r="U299" i="1"/>
  <c r="V299" i="1"/>
  <c r="R299" i="1"/>
  <c r="N299" i="1"/>
  <c r="P299" i="1"/>
  <c r="BE299" i="1"/>
  <c r="AA299" i="1" s="1"/>
  <c r="M299" i="1"/>
  <c r="BA571" i="1"/>
  <c r="W571" i="1"/>
  <c r="R571" i="1"/>
  <c r="S571" i="1"/>
  <c r="V571" i="1"/>
  <c r="P571" i="1"/>
  <c r="AB571" i="1"/>
  <c r="T571" i="1"/>
  <c r="U571" i="1"/>
  <c r="X571" i="1"/>
  <c r="BE571" i="1"/>
  <c r="AA571" i="1" s="1"/>
  <c r="M571" i="1"/>
  <c r="U122" i="1"/>
  <c r="BA122" i="1"/>
  <c r="V122" i="1"/>
  <c r="S122" i="1"/>
  <c r="T122" i="1"/>
  <c r="X122" i="1"/>
  <c r="P122" i="1"/>
  <c r="W122" i="1"/>
  <c r="R122" i="1"/>
  <c r="N122" i="1"/>
  <c r="AB122" i="1"/>
  <c r="BE122" i="1"/>
  <c r="AA122" i="1" s="1"/>
  <c r="M122" i="1"/>
  <c r="BA1166" i="1"/>
  <c r="X1166" i="1"/>
  <c r="T1166" i="1"/>
  <c r="R1166" i="1"/>
  <c r="W1166" i="1"/>
  <c r="V1166" i="1"/>
  <c r="S1166" i="1"/>
  <c r="U1166" i="1"/>
  <c r="AB1166" i="1"/>
  <c r="BE1166" i="1"/>
  <c r="AA1166" i="1" s="1"/>
  <c r="N1166" i="1"/>
  <c r="M1166" i="1"/>
  <c r="P1166" i="1"/>
  <c r="M381" i="1"/>
  <c r="M205" i="1"/>
  <c r="M195" i="1"/>
  <c r="M740" i="1"/>
  <c r="M739" i="1"/>
  <c r="M876" i="1"/>
  <c r="M1253" i="1"/>
  <c r="M1281" i="1"/>
  <c r="M56" i="1"/>
  <c r="M851" i="1"/>
  <c r="M589" i="1"/>
  <c r="M805" i="1"/>
  <c r="BD413" i="1"/>
  <c r="AZ413" i="1" s="1"/>
  <c r="BD91" i="1"/>
  <c r="AZ91" i="1" s="1"/>
  <c r="BD722" i="1"/>
  <c r="AZ722" i="1" s="1"/>
  <c r="BD699" i="1"/>
  <c r="AZ699" i="1" s="1"/>
  <c r="BD686" i="1"/>
  <c r="AZ686" i="1" s="1"/>
  <c r="BD346" i="1"/>
  <c r="AZ346" i="1" s="1"/>
  <c r="BD246" i="1"/>
  <c r="AZ246" i="1" s="1"/>
  <c r="BD222" i="1"/>
  <c r="AZ222" i="1" s="1"/>
  <c r="BD1092" i="1"/>
  <c r="AZ1092" i="1" s="1"/>
  <c r="BD321" i="1"/>
  <c r="AZ321" i="1" s="1"/>
  <c r="BD351" i="1"/>
  <c r="AZ351" i="1" s="1"/>
  <c r="BD297" i="1"/>
  <c r="AZ297" i="1" s="1"/>
  <c r="BD1183" i="1"/>
  <c r="AZ1183" i="1" s="1"/>
  <c r="BD558" i="1"/>
  <c r="AZ558" i="1" s="1"/>
  <c r="BD882" i="1"/>
  <c r="AZ882" i="1" s="1"/>
  <c r="BD1230" i="1"/>
  <c r="AZ1230" i="1" s="1"/>
  <c r="BD967" i="1"/>
  <c r="AZ967" i="1" s="1"/>
  <c r="BD658" i="1"/>
  <c r="AZ658" i="1" s="1"/>
  <c r="BD886" i="1"/>
  <c r="AZ886" i="1" s="1"/>
  <c r="BD986" i="1"/>
  <c r="AZ986" i="1" s="1"/>
  <c r="BD758" i="1"/>
  <c r="AZ758" i="1" s="1"/>
  <c r="BD299" i="1"/>
  <c r="AZ299" i="1" s="1"/>
  <c r="BE157" i="1"/>
  <c r="AA157" i="1" s="1"/>
  <c r="BE842" i="1"/>
  <c r="AA842" i="1" s="1"/>
  <c r="BE777" i="1"/>
  <c r="AA777" i="1" s="1"/>
  <c r="BE214" i="1"/>
  <c r="AA214" i="1" s="1"/>
  <c r="BE1018" i="1"/>
  <c r="AA1018" i="1" s="1"/>
  <c r="BE684" i="1"/>
  <c r="AA684" i="1" s="1"/>
  <c r="BE400" i="1"/>
  <c r="AA400" i="1" s="1"/>
  <c r="BE121" i="1"/>
  <c r="AA121" i="1" s="1"/>
  <c r="BE873" i="1"/>
  <c r="AA873" i="1" s="1"/>
  <c r="BE360" i="1"/>
  <c r="AA360" i="1" s="1"/>
  <c r="BE515" i="1"/>
  <c r="AA515" i="1" s="1"/>
  <c r="BE598" i="1"/>
  <c r="AA598" i="1" s="1"/>
  <c r="BE1178" i="1"/>
  <c r="AA1178" i="1" s="1"/>
  <c r="BE960" i="1"/>
  <c r="AA960" i="1" s="1"/>
  <c r="AB103" i="1"/>
  <c r="AB353" i="1"/>
  <c r="AB1194" i="1"/>
  <c r="N877" i="1"/>
  <c r="N1062" i="1"/>
  <c r="P895" i="1"/>
  <c r="P274" i="1"/>
  <c r="P134" i="1"/>
  <c r="P1076" i="1"/>
  <c r="P963" i="1"/>
  <c r="W172" i="1"/>
  <c r="U464" i="1"/>
  <c r="S1065" i="1"/>
  <c r="R846" i="1"/>
  <c r="X850" i="1"/>
  <c r="S850" i="1"/>
  <c r="T850" i="1"/>
  <c r="V850" i="1"/>
  <c r="W850" i="1"/>
  <c r="U850" i="1"/>
  <c r="R850" i="1"/>
  <c r="N850" i="1"/>
  <c r="P850" i="1"/>
  <c r="BA850" i="1"/>
  <c r="BE850" i="1"/>
  <c r="AA850" i="1" s="1"/>
  <c r="M850" i="1"/>
  <c r="X373" i="1"/>
  <c r="S373" i="1"/>
  <c r="R373" i="1"/>
  <c r="T373" i="1"/>
  <c r="U373" i="1"/>
  <c r="V373" i="1"/>
  <c r="AB373" i="1"/>
  <c r="BA373" i="1"/>
  <c r="N373" i="1"/>
  <c r="P373" i="1"/>
  <c r="W373" i="1"/>
  <c r="M373" i="1"/>
  <c r="BE373" i="1"/>
  <c r="AA373" i="1" s="1"/>
  <c r="X676" i="1"/>
  <c r="W676" i="1"/>
  <c r="T676" i="1"/>
  <c r="U676" i="1"/>
  <c r="S676" i="1"/>
  <c r="BA676" i="1"/>
  <c r="V676" i="1"/>
  <c r="R676" i="1"/>
  <c r="N676" i="1"/>
  <c r="P676" i="1"/>
  <c r="M676" i="1"/>
  <c r="X543" i="1"/>
  <c r="BA543" i="1"/>
  <c r="R543" i="1"/>
  <c r="V543" i="1"/>
  <c r="P543" i="1"/>
  <c r="T543" i="1"/>
  <c r="AB543" i="1"/>
  <c r="M543" i="1"/>
  <c r="S543" i="1"/>
  <c r="U543" i="1"/>
  <c r="X63" i="1"/>
  <c r="BA63" i="1"/>
  <c r="T63" i="1"/>
  <c r="N63" i="1"/>
  <c r="R63" i="1"/>
  <c r="W63" i="1"/>
  <c r="S63" i="1"/>
  <c r="V63" i="1"/>
  <c r="U63" i="1"/>
  <c r="P63" i="1"/>
  <c r="AB63" i="1"/>
  <c r="M63" i="1"/>
  <c r="BE63" i="1"/>
  <c r="AA63" i="1" s="1"/>
  <c r="BA926" i="1"/>
  <c r="T926" i="1"/>
  <c r="X926" i="1"/>
  <c r="U926" i="1"/>
  <c r="P926" i="1"/>
  <c r="R926" i="1"/>
  <c r="S926" i="1"/>
  <c r="V926" i="1"/>
  <c r="W926" i="1"/>
  <c r="N926" i="1"/>
  <c r="BE926" i="1"/>
  <c r="AA926" i="1" s="1"/>
  <c r="AB926" i="1"/>
  <c r="M926" i="1"/>
  <c r="BA779" i="1"/>
  <c r="W779" i="1"/>
  <c r="X779" i="1"/>
  <c r="S779" i="1"/>
  <c r="T779" i="1"/>
  <c r="R779" i="1"/>
  <c r="U779" i="1"/>
  <c r="V779" i="1"/>
  <c r="P779" i="1"/>
  <c r="N779" i="1"/>
  <c r="BE779" i="1"/>
  <c r="AA779" i="1" s="1"/>
  <c r="AB779" i="1"/>
  <c r="M779" i="1"/>
  <c r="U881" i="1"/>
  <c r="X881" i="1"/>
  <c r="R881" i="1"/>
  <c r="S881" i="1"/>
  <c r="BA881" i="1"/>
  <c r="T881" i="1"/>
  <c r="P881" i="1"/>
  <c r="W881" i="1"/>
  <c r="AB881" i="1"/>
  <c r="BE881" i="1"/>
  <c r="AA881" i="1" s="1"/>
  <c r="V881" i="1"/>
  <c r="M881" i="1"/>
  <c r="BD1242" i="1"/>
  <c r="AZ1242" i="1" s="1"/>
  <c r="S616" i="1"/>
  <c r="T616" i="1"/>
  <c r="W616" i="1"/>
  <c r="BA616" i="1"/>
  <c r="X616" i="1"/>
  <c r="V616" i="1"/>
  <c r="U616" i="1"/>
  <c r="P616" i="1"/>
  <c r="R616" i="1"/>
  <c r="BE616" i="1"/>
  <c r="AA616" i="1" s="1"/>
  <c r="AB616" i="1"/>
  <c r="M616" i="1"/>
  <c r="N616" i="1"/>
  <c r="BD743" i="1"/>
  <c r="AZ743" i="1" s="1"/>
  <c r="BD1269" i="1"/>
  <c r="AZ1269" i="1" s="1"/>
  <c r="BA276" i="1"/>
  <c r="X276" i="1"/>
  <c r="S276" i="1"/>
  <c r="T276" i="1"/>
  <c r="R276" i="1"/>
  <c r="U276" i="1"/>
  <c r="V276" i="1"/>
  <c r="P276" i="1"/>
  <c r="N276" i="1"/>
  <c r="AB276" i="1"/>
  <c r="BA994" i="1"/>
  <c r="R994" i="1"/>
  <c r="S994" i="1"/>
  <c r="T994" i="1"/>
  <c r="N994" i="1"/>
  <c r="W994" i="1"/>
  <c r="V994" i="1"/>
  <c r="X994" i="1"/>
  <c r="P994" i="1"/>
  <c r="BE994" i="1"/>
  <c r="AA994" i="1" s="1"/>
  <c r="U994" i="1"/>
  <c r="BA682" i="1"/>
  <c r="R682" i="1"/>
  <c r="V682" i="1"/>
  <c r="T682" i="1"/>
  <c r="U682" i="1"/>
  <c r="X682" i="1"/>
  <c r="W682" i="1"/>
  <c r="S682" i="1"/>
  <c r="AB682" i="1"/>
  <c r="BE682" i="1"/>
  <c r="AA682" i="1" s="1"/>
  <c r="BA608" i="1"/>
  <c r="X608" i="1"/>
  <c r="P608" i="1"/>
  <c r="W608" i="1"/>
  <c r="AB608" i="1"/>
  <c r="R608" i="1"/>
  <c r="T608" i="1"/>
  <c r="S608" i="1"/>
  <c r="U608" i="1"/>
  <c r="V608" i="1"/>
  <c r="BA629" i="1"/>
  <c r="X629" i="1"/>
  <c r="T629" i="1"/>
  <c r="U629" i="1"/>
  <c r="V629" i="1"/>
  <c r="W629" i="1"/>
  <c r="P629" i="1"/>
  <c r="AB629" i="1"/>
  <c r="N629" i="1"/>
  <c r="R629" i="1"/>
  <c r="S629" i="1"/>
  <c r="BA1120" i="1"/>
  <c r="T1120" i="1"/>
  <c r="W1120" i="1"/>
  <c r="P1120" i="1"/>
  <c r="R1120" i="1"/>
  <c r="S1120" i="1"/>
  <c r="X1120" i="1"/>
  <c r="U1120" i="1"/>
  <c r="N1120" i="1"/>
  <c r="V1120" i="1"/>
  <c r="AB1120" i="1"/>
  <c r="BE1120" i="1"/>
  <c r="AA1120" i="1" s="1"/>
  <c r="T567" i="1"/>
  <c r="U567" i="1"/>
  <c r="BA567" i="1"/>
  <c r="P567" i="1"/>
  <c r="W567" i="1"/>
  <c r="V567" i="1"/>
  <c r="X567" i="1"/>
  <c r="R567" i="1"/>
  <c r="S567" i="1"/>
  <c r="N567" i="1"/>
  <c r="AB567" i="1"/>
  <c r="T1146" i="1"/>
  <c r="U1146" i="1"/>
  <c r="R1146" i="1"/>
  <c r="S1146" i="1"/>
  <c r="X1146" i="1"/>
  <c r="BA1146" i="1"/>
  <c r="W1146" i="1"/>
  <c r="V1146" i="1"/>
  <c r="P1146" i="1"/>
  <c r="AB1146" i="1"/>
  <c r="BE1146" i="1"/>
  <c r="AA1146" i="1" s="1"/>
  <c r="N1146" i="1"/>
  <c r="BA757" i="1"/>
  <c r="X757" i="1"/>
  <c r="T757" i="1"/>
  <c r="U757" i="1"/>
  <c r="W757" i="1"/>
  <c r="N757" i="1"/>
  <c r="R757" i="1"/>
  <c r="S757" i="1"/>
  <c r="AB757" i="1"/>
  <c r="V757" i="1"/>
  <c r="X1152" i="1"/>
  <c r="T1152" i="1"/>
  <c r="U1152" i="1"/>
  <c r="R1152" i="1"/>
  <c r="S1152" i="1"/>
  <c r="P1152" i="1"/>
  <c r="W1152" i="1"/>
  <c r="BA1152" i="1"/>
  <c r="V1152" i="1"/>
  <c r="N1152" i="1"/>
  <c r="AB1152" i="1"/>
  <c r="R998" i="1"/>
  <c r="S998" i="1"/>
  <c r="W998" i="1"/>
  <c r="X998" i="1"/>
  <c r="U998" i="1"/>
  <c r="P998" i="1"/>
  <c r="V998" i="1"/>
  <c r="T998" i="1"/>
  <c r="BA998" i="1"/>
  <c r="N998" i="1"/>
  <c r="U933" i="1"/>
  <c r="V933" i="1"/>
  <c r="T933" i="1"/>
  <c r="BA933" i="1"/>
  <c r="S933" i="1"/>
  <c r="R933" i="1"/>
  <c r="W933" i="1"/>
  <c r="P933" i="1"/>
  <c r="X933" i="1"/>
  <c r="N933" i="1"/>
  <c r="BE933" i="1"/>
  <c r="AA933" i="1" s="1"/>
  <c r="AB933" i="1"/>
  <c r="T319" i="1"/>
  <c r="R319" i="1"/>
  <c r="X319" i="1"/>
  <c r="S319" i="1"/>
  <c r="V319" i="1"/>
  <c r="W319" i="1"/>
  <c r="AB319" i="1"/>
  <c r="U319" i="1"/>
  <c r="BA319" i="1"/>
  <c r="N319" i="1"/>
  <c r="BE319" i="1"/>
  <c r="AA319" i="1" s="1"/>
  <c r="BD20" i="1"/>
  <c r="AZ20" i="1" s="1"/>
  <c r="BE1179" i="1"/>
  <c r="AA1179" i="1" s="1"/>
  <c r="N414" i="1"/>
  <c r="X546" i="1"/>
  <c r="BA546" i="1"/>
  <c r="V546" i="1"/>
  <c r="W546" i="1"/>
  <c r="S546" i="1"/>
  <c r="R546" i="1"/>
  <c r="P546" i="1"/>
  <c r="T546" i="1"/>
  <c r="U546" i="1"/>
  <c r="BD546" i="1"/>
  <c r="AZ546" i="1" s="1"/>
  <c r="BA245" i="1"/>
  <c r="X245" i="1"/>
  <c r="T245" i="1"/>
  <c r="U245" i="1"/>
  <c r="V245" i="1"/>
  <c r="W245" i="1"/>
  <c r="N245" i="1"/>
  <c r="AB245" i="1"/>
  <c r="P245" i="1"/>
  <c r="R245" i="1"/>
  <c r="S245" i="1"/>
  <c r="BD245" i="1"/>
  <c r="AZ245" i="1" s="1"/>
  <c r="BA573" i="1"/>
  <c r="X573" i="1"/>
  <c r="R573" i="1"/>
  <c r="N573" i="1"/>
  <c r="AB573" i="1"/>
  <c r="P573" i="1"/>
  <c r="V573" i="1"/>
  <c r="W573" i="1"/>
  <c r="S573" i="1"/>
  <c r="T573" i="1"/>
  <c r="U573" i="1"/>
  <c r="BE573" i="1"/>
  <c r="AA573" i="1" s="1"/>
  <c r="BD573" i="1"/>
  <c r="AZ573" i="1" s="1"/>
  <c r="BA104" i="1"/>
  <c r="T104" i="1"/>
  <c r="U104" i="1"/>
  <c r="R104" i="1"/>
  <c r="S104" i="1"/>
  <c r="X104" i="1"/>
  <c r="V104" i="1"/>
  <c r="W104" i="1"/>
  <c r="P104" i="1"/>
  <c r="N104" i="1"/>
  <c r="BD104" i="1"/>
  <c r="AZ104" i="1" s="1"/>
  <c r="X204" i="1"/>
  <c r="U204" i="1"/>
  <c r="V204" i="1"/>
  <c r="BA204" i="1"/>
  <c r="R204" i="1"/>
  <c r="S204" i="1"/>
  <c r="AB204" i="1"/>
  <c r="P204" i="1"/>
  <c r="T204" i="1"/>
  <c r="W204" i="1"/>
  <c r="BE204" i="1"/>
  <c r="AA204" i="1" s="1"/>
  <c r="BD204" i="1"/>
  <c r="AZ204" i="1" s="1"/>
  <c r="X1043" i="1"/>
  <c r="V1043" i="1"/>
  <c r="W1043" i="1"/>
  <c r="R1043" i="1"/>
  <c r="T1043" i="1"/>
  <c r="BA1043" i="1"/>
  <c r="U1043" i="1"/>
  <c r="AB1043" i="1"/>
  <c r="S1043" i="1"/>
  <c r="N1043" i="1"/>
  <c r="BD1043" i="1"/>
  <c r="AZ1043" i="1" s="1"/>
  <c r="X579" i="1"/>
  <c r="S579" i="1"/>
  <c r="T579" i="1"/>
  <c r="BA579" i="1"/>
  <c r="P579" i="1"/>
  <c r="R579" i="1"/>
  <c r="U579" i="1"/>
  <c r="W579" i="1"/>
  <c r="AB579" i="1"/>
  <c r="BD579" i="1"/>
  <c r="AZ579" i="1" s="1"/>
  <c r="V579" i="1"/>
  <c r="U435" i="1"/>
  <c r="W435" i="1"/>
  <c r="P435" i="1"/>
  <c r="T435" i="1"/>
  <c r="V435" i="1"/>
  <c r="BA435" i="1"/>
  <c r="X435" i="1"/>
  <c r="R435" i="1"/>
  <c r="S435" i="1"/>
  <c r="BD435" i="1"/>
  <c r="AZ435" i="1" s="1"/>
  <c r="N435" i="1"/>
  <c r="BA562" i="1"/>
  <c r="X562" i="1"/>
  <c r="U562" i="1"/>
  <c r="R562" i="1"/>
  <c r="S562" i="1"/>
  <c r="T562" i="1"/>
  <c r="V562" i="1"/>
  <c r="W562" i="1"/>
  <c r="P562" i="1"/>
  <c r="AB562" i="1"/>
  <c r="BD562" i="1"/>
  <c r="AZ562" i="1" s="1"/>
  <c r="S727" i="1"/>
  <c r="U727" i="1"/>
  <c r="V727" i="1"/>
  <c r="T727" i="1"/>
  <c r="W727" i="1"/>
  <c r="BA727" i="1"/>
  <c r="X727" i="1"/>
  <c r="R727" i="1"/>
  <c r="AB727" i="1"/>
  <c r="P727" i="1"/>
  <c r="BD727" i="1"/>
  <c r="AZ727" i="1" s="1"/>
  <c r="N727" i="1"/>
  <c r="BA306" i="1"/>
  <c r="X306" i="1"/>
  <c r="S306" i="1"/>
  <c r="T306" i="1"/>
  <c r="R306" i="1"/>
  <c r="V306" i="1"/>
  <c r="W306" i="1"/>
  <c r="N306" i="1"/>
  <c r="U306" i="1"/>
  <c r="BD306" i="1"/>
  <c r="BD616" i="1"/>
  <c r="AZ616" i="1" s="1"/>
  <c r="BD613" i="1"/>
  <c r="AZ613" i="1" s="1"/>
  <c r="AB275" i="1"/>
  <c r="AB1258" i="1"/>
  <c r="AB1295" i="1"/>
  <c r="N964" i="1"/>
  <c r="M322" i="1"/>
  <c r="M1068" i="1"/>
  <c r="M45" i="1"/>
  <c r="M1025" i="1"/>
  <c r="BD1116" i="1"/>
  <c r="AZ1116" i="1" s="1"/>
  <c r="BD874" i="1"/>
  <c r="AZ874" i="1" s="1"/>
  <c r="BE424" i="1"/>
  <c r="AA424" i="1" s="1"/>
  <c r="BD762" i="1"/>
  <c r="AZ762" i="1" s="1"/>
  <c r="BD1023" i="1"/>
  <c r="AZ1023" i="1" s="1"/>
  <c r="AB136" i="1"/>
  <c r="BD274" i="1"/>
  <c r="BE20" i="1"/>
  <c r="AA20" i="1" s="1"/>
  <c r="M20" i="1"/>
  <c r="M669" i="1"/>
  <c r="M247" i="1"/>
  <c r="BD964" i="1"/>
  <c r="AZ964" i="1" s="1"/>
  <c r="BD544" i="1"/>
  <c r="AZ544" i="1" s="1"/>
  <c r="BD228" i="1"/>
  <c r="AZ228" i="1" s="1"/>
  <c r="M245" i="1"/>
  <c r="M220" i="1"/>
  <c r="M925" i="1"/>
  <c r="M559" i="1"/>
  <c r="BD539" i="1"/>
  <c r="AZ539" i="1" s="1"/>
  <c r="BD584" i="1"/>
  <c r="AZ584" i="1" s="1"/>
  <c r="BE519" i="1"/>
  <c r="AA519" i="1" s="1"/>
  <c r="BA372" i="1"/>
  <c r="X372" i="1"/>
  <c r="R372" i="1"/>
  <c r="U372" i="1"/>
  <c r="V372" i="1"/>
  <c r="AB372" i="1"/>
  <c r="T372" i="1"/>
  <c r="W372" i="1"/>
  <c r="P372" i="1"/>
  <c r="S372" i="1"/>
  <c r="W5" i="1"/>
  <c r="X5" i="1"/>
  <c r="U5" i="1"/>
  <c r="T5" i="1"/>
  <c r="V5" i="1"/>
  <c r="BA5" i="1"/>
  <c r="P5" i="1"/>
  <c r="AB5" i="1"/>
  <c r="S5" i="1"/>
  <c r="BA800" i="1"/>
  <c r="T800" i="1"/>
  <c r="U800" i="1"/>
  <c r="V800" i="1"/>
  <c r="W800" i="1"/>
  <c r="S800" i="1"/>
  <c r="X800" i="1"/>
  <c r="R800" i="1"/>
  <c r="X627" i="1"/>
  <c r="BA627" i="1"/>
  <c r="V627" i="1"/>
  <c r="W627" i="1"/>
  <c r="P627" i="1"/>
  <c r="S627" i="1"/>
  <c r="U627" i="1"/>
  <c r="T627" i="1"/>
  <c r="R627" i="1"/>
  <c r="N627" i="1"/>
  <c r="BE627" i="1"/>
  <c r="AA627" i="1" s="1"/>
  <c r="AB627" i="1"/>
  <c r="BA468" i="1"/>
  <c r="AB468" i="1"/>
  <c r="X468" i="1"/>
  <c r="P468" i="1"/>
  <c r="W468" i="1"/>
  <c r="R468" i="1"/>
  <c r="S468" i="1"/>
  <c r="T468" i="1"/>
  <c r="U468" i="1"/>
  <c r="V468" i="1"/>
  <c r="BE468" i="1"/>
  <c r="AA468" i="1" s="1"/>
  <c r="X1111" i="1"/>
  <c r="T1111" i="1"/>
  <c r="R1111" i="1"/>
  <c r="S1111" i="1"/>
  <c r="N1111" i="1"/>
  <c r="BA1111" i="1"/>
  <c r="U1111" i="1"/>
  <c r="V1111" i="1"/>
  <c r="BA1069" i="1"/>
  <c r="T1069" i="1"/>
  <c r="U1069" i="1"/>
  <c r="V1069" i="1"/>
  <c r="R1069" i="1"/>
  <c r="S1069" i="1"/>
  <c r="P1069" i="1"/>
  <c r="X1069" i="1"/>
  <c r="W1069" i="1"/>
  <c r="N1069" i="1"/>
  <c r="AB1069" i="1"/>
  <c r="T542" i="1"/>
  <c r="U542" i="1"/>
  <c r="BA542" i="1"/>
  <c r="R542" i="1"/>
  <c r="S542" i="1"/>
  <c r="P542" i="1"/>
  <c r="X542" i="1"/>
  <c r="V542" i="1"/>
  <c r="W542" i="1"/>
  <c r="AB542" i="1"/>
  <c r="N542" i="1"/>
  <c r="BE542" i="1"/>
  <c r="AA542" i="1" s="1"/>
  <c r="T105" i="1"/>
  <c r="U105" i="1"/>
  <c r="X105" i="1"/>
  <c r="BA105" i="1"/>
  <c r="AB105" i="1"/>
  <c r="V105" i="1"/>
  <c r="P105" i="1"/>
  <c r="N105" i="1"/>
  <c r="W105" i="1"/>
  <c r="R105" i="1"/>
  <c r="S105" i="1"/>
  <c r="X624" i="1"/>
  <c r="T624" i="1"/>
  <c r="U624" i="1"/>
  <c r="R624" i="1"/>
  <c r="BA624" i="1"/>
  <c r="P624" i="1"/>
  <c r="W624" i="1"/>
  <c r="V624" i="1"/>
  <c r="N624" i="1"/>
  <c r="S624" i="1"/>
  <c r="AB624" i="1"/>
  <c r="BA337" i="1"/>
  <c r="X337" i="1"/>
  <c r="T337" i="1"/>
  <c r="U337" i="1"/>
  <c r="P337" i="1"/>
  <c r="R337" i="1"/>
  <c r="N337" i="1"/>
  <c r="V337" i="1"/>
  <c r="W337" i="1"/>
  <c r="AB337" i="1"/>
  <c r="S337" i="1"/>
  <c r="X721" i="1"/>
  <c r="BA721" i="1"/>
  <c r="U721" i="1"/>
  <c r="R721" i="1"/>
  <c r="S721" i="1"/>
  <c r="W721" i="1"/>
  <c r="P721" i="1"/>
  <c r="V721" i="1"/>
  <c r="T721" i="1"/>
  <c r="AB721" i="1"/>
  <c r="N721" i="1"/>
  <c r="BE721" i="1"/>
  <c r="AA721" i="1" s="1"/>
  <c r="BD374" i="1"/>
  <c r="AZ374" i="1" s="1"/>
  <c r="BD1219" i="1"/>
  <c r="AZ1219" i="1" s="1"/>
  <c r="BD1308" i="1"/>
  <c r="AZ1308" i="1" s="1"/>
  <c r="AB826" i="1"/>
  <c r="T519" i="1"/>
  <c r="BA349" i="1"/>
  <c r="U349" i="1"/>
  <c r="R349" i="1"/>
  <c r="S349" i="1"/>
  <c r="T349" i="1"/>
  <c r="X349" i="1"/>
  <c r="W349" i="1"/>
  <c r="V349" i="1"/>
  <c r="M738" i="1"/>
  <c r="M613" i="1"/>
  <c r="BD9" i="1"/>
  <c r="AZ9" i="1" s="1"/>
  <c r="BD627" i="1"/>
  <c r="AZ627" i="1" s="1"/>
  <c r="BD683" i="1"/>
  <c r="AZ683" i="1" s="1"/>
  <c r="BD273" i="1"/>
  <c r="AZ273" i="1" s="1"/>
  <c r="BD632" i="1"/>
  <c r="AZ632" i="1" s="1"/>
  <c r="BE73" i="1"/>
  <c r="AA73" i="1" s="1"/>
  <c r="AB1111" i="1"/>
  <c r="AB288" i="1"/>
  <c r="N356" i="1"/>
  <c r="N87" i="1"/>
  <c r="W276" i="1"/>
  <c r="BA215" i="1"/>
  <c r="X215" i="1"/>
  <c r="P215" i="1"/>
  <c r="S215" i="1"/>
  <c r="R215" i="1"/>
  <c r="T215" i="1"/>
  <c r="U215" i="1"/>
  <c r="V215" i="1"/>
  <c r="W215" i="1"/>
  <c r="BE215" i="1"/>
  <c r="AA215" i="1" s="1"/>
  <c r="AB215" i="1"/>
  <c r="M215" i="1"/>
  <c r="N215" i="1"/>
  <c r="BA173" i="1"/>
  <c r="X173" i="1"/>
  <c r="R173" i="1"/>
  <c r="V173" i="1"/>
  <c r="T173" i="1"/>
  <c r="P173" i="1"/>
  <c r="N173" i="1"/>
  <c r="S173" i="1"/>
  <c r="W173" i="1"/>
  <c r="U173" i="1"/>
  <c r="AB173" i="1"/>
  <c r="M173" i="1"/>
  <c r="M305" i="1"/>
  <c r="M104" i="1"/>
  <c r="M114" i="1"/>
  <c r="M1225" i="1"/>
  <c r="X818" i="1"/>
  <c r="BA818" i="1"/>
  <c r="W818" i="1"/>
  <c r="U818" i="1"/>
  <c r="N818" i="1"/>
  <c r="V818" i="1"/>
  <c r="R818" i="1"/>
  <c r="S818" i="1"/>
  <c r="AB818" i="1"/>
  <c r="T818" i="1"/>
  <c r="P818" i="1"/>
  <c r="M818" i="1"/>
  <c r="BE818" i="1"/>
  <c r="AA818" i="1" s="1"/>
  <c r="BA13" i="1"/>
  <c r="X13" i="1"/>
  <c r="W13" i="1"/>
  <c r="U13" i="1"/>
  <c r="V13" i="1"/>
  <c r="N13" i="1"/>
  <c r="R13" i="1"/>
  <c r="T13" i="1"/>
  <c r="P13" i="1"/>
  <c r="S13" i="1"/>
  <c r="AB13" i="1"/>
  <c r="M13" i="1"/>
  <c r="X633" i="1"/>
  <c r="W633" i="1"/>
  <c r="R633" i="1"/>
  <c r="V633" i="1"/>
  <c r="N633" i="1"/>
  <c r="BA633" i="1"/>
  <c r="S633" i="1"/>
  <c r="T633" i="1"/>
  <c r="P633" i="1"/>
  <c r="M633" i="1"/>
  <c r="U633" i="1"/>
  <c r="BA411" i="1"/>
  <c r="X411" i="1"/>
  <c r="W411" i="1"/>
  <c r="T411" i="1"/>
  <c r="V411" i="1"/>
  <c r="N411" i="1"/>
  <c r="U411" i="1"/>
  <c r="P411" i="1"/>
  <c r="R411" i="1"/>
  <c r="AB411" i="1"/>
  <c r="M411" i="1"/>
  <c r="BA438" i="1"/>
  <c r="R438" i="1"/>
  <c r="U438" i="1"/>
  <c r="V438" i="1"/>
  <c r="N438" i="1"/>
  <c r="T438" i="1"/>
  <c r="AB438" i="1"/>
  <c r="W438" i="1"/>
  <c r="X438" i="1"/>
  <c r="P438" i="1"/>
  <c r="S438" i="1"/>
  <c r="M438" i="1"/>
  <c r="BE438" i="1"/>
  <c r="AA438" i="1" s="1"/>
  <c r="BA1298" i="1"/>
  <c r="R1298" i="1"/>
  <c r="X1298" i="1"/>
  <c r="V1298" i="1"/>
  <c r="N1298" i="1"/>
  <c r="S1298" i="1"/>
  <c r="T1298" i="1"/>
  <c r="U1298" i="1"/>
  <c r="W1298" i="1"/>
  <c r="AB1298" i="1"/>
  <c r="M1298" i="1"/>
  <c r="BE1298" i="1"/>
  <c r="AA1298" i="1" s="1"/>
  <c r="BA521" i="1"/>
  <c r="R521" i="1"/>
  <c r="S521" i="1"/>
  <c r="W521" i="1"/>
  <c r="N521" i="1"/>
  <c r="U521" i="1"/>
  <c r="V521" i="1"/>
  <c r="X521" i="1"/>
  <c r="T521" i="1"/>
  <c r="M521" i="1"/>
  <c r="P521" i="1"/>
  <c r="BA94" i="1"/>
  <c r="R94" i="1"/>
  <c r="S94" i="1"/>
  <c r="W94" i="1"/>
  <c r="V94" i="1"/>
  <c r="T94" i="1"/>
  <c r="N94" i="1"/>
  <c r="X94" i="1"/>
  <c r="P94" i="1"/>
  <c r="U94" i="1"/>
  <c r="AB94" i="1"/>
  <c r="M94" i="1"/>
  <c r="BE94" i="1"/>
  <c r="AA94" i="1" s="1"/>
  <c r="R128" i="1"/>
  <c r="S128" i="1"/>
  <c r="W128" i="1"/>
  <c r="P128" i="1"/>
  <c r="N128" i="1"/>
  <c r="V128" i="1"/>
  <c r="X128" i="1"/>
  <c r="BA128" i="1"/>
  <c r="AB128" i="1"/>
  <c r="M128" i="1"/>
  <c r="T128" i="1"/>
  <c r="U128" i="1"/>
  <c r="X659" i="1"/>
  <c r="R659" i="1"/>
  <c r="S659" i="1"/>
  <c r="W659" i="1"/>
  <c r="N659" i="1"/>
  <c r="T659" i="1"/>
  <c r="P659" i="1"/>
  <c r="BA659" i="1"/>
  <c r="AB659" i="1"/>
  <c r="M659" i="1"/>
  <c r="BE659" i="1"/>
  <c r="AA659" i="1" s="1"/>
  <c r="X1256" i="1"/>
  <c r="BA1256" i="1"/>
  <c r="V1256" i="1"/>
  <c r="W1256" i="1"/>
  <c r="U1256" i="1"/>
  <c r="N1256" i="1"/>
  <c r="T1256" i="1"/>
  <c r="R1256" i="1"/>
  <c r="AB1256" i="1"/>
  <c r="S1256" i="1"/>
  <c r="P1256" i="1"/>
  <c r="M1256" i="1"/>
  <c r="BE1256" i="1"/>
  <c r="AA1256" i="1" s="1"/>
  <c r="X829" i="1"/>
  <c r="R829" i="1"/>
  <c r="BA829" i="1"/>
  <c r="T829" i="1"/>
  <c r="U829" i="1"/>
  <c r="N829" i="1"/>
  <c r="W829" i="1"/>
  <c r="S829" i="1"/>
  <c r="P829" i="1"/>
  <c r="M829" i="1"/>
  <c r="V829" i="1"/>
  <c r="AB829" i="1"/>
  <c r="BA1032" i="1"/>
  <c r="T1032" i="1"/>
  <c r="V1032" i="1"/>
  <c r="W1032" i="1"/>
  <c r="N1032" i="1"/>
  <c r="R1032" i="1"/>
  <c r="S1032" i="1"/>
  <c r="U1032" i="1"/>
  <c r="X1032" i="1"/>
  <c r="P1032" i="1"/>
  <c r="AB1032" i="1"/>
  <c r="M1032" i="1"/>
  <c r="X976" i="1"/>
  <c r="W976" i="1"/>
  <c r="U976" i="1"/>
  <c r="V976" i="1"/>
  <c r="R976" i="1"/>
  <c r="T976" i="1"/>
  <c r="BA976" i="1"/>
  <c r="N976" i="1"/>
  <c r="S976" i="1"/>
  <c r="AB976" i="1"/>
  <c r="M976" i="1"/>
  <c r="BE976" i="1"/>
  <c r="AA976" i="1" s="1"/>
  <c r="R570" i="1"/>
  <c r="W570" i="1"/>
  <c r="BA570" i="1"/>
  <c r="S570" i="1"/>
  <c r="N570" i="1"/>
  <c r="T570" i="1"/>
  <c r="U570" i="1"/>
  <c r="V570" i="1"/>
  <c r="X570" i="1"/>
  <c r="P570" i="1"/>
  <c r="AB570" i="1"/>
  <c r="M570" i="1"/>
  <c r="BE570" i="1"/>
  <c r="AA570" i="1" s="1"/>
  <c r="M720" i="1"/>
  <c r="M111" i="1"/>
  <c r="BD60" i="1"/>
  <c r="AZ60" i="1" s="1"/>
  <c r="BE379" i="1"/>
  <c r="AA379" i="1" s="1"/>
  <c r="BA746" i="1"/>
  <c r="X746" i="1"/>
  <c r="V746" i="1"/>
  <c r="W746" i="1"/>
  <c r="N746" i="1"/>
  <c r="T746" i="1"/>
  <c r="R746" i="1"/>
  <c r="S746" i="1"/>
  <c r="BE746" i="1"/>
  <c r="AA746" i="1" s="1"/>
  <c r="AB746" i="1"/>
  <c r="M746" i="1"/>
  <c r="U746" i="1"/>
  <c r="X428" i="1"/>
  <c r="U428" i="1"/>
  <c r="BA428" i="1"/>
  <c r="T428" i="1"/>
  <c r="V428" i="1"/>
  <c r="W428" i="1"/>
  <c r="N428" i="1"/>
  <c r="AB428" i="1"/>
  <c r="R428" i="1"/>
  <c r="BE428" i="1"/>
  <c r="AA428" i="1" s="1"/>
  <c r="M428" i="1"/>
  <c r="X675" i="1"/>
  <c r="R675" i="1"/>
  <c r="P675" i="1"/>
  <c r="BA675" i="1"/>
  <c r="AB675" i="1"/>
  <c r="S675" i="1"/>
  <c r="T675" i="1"/>
  <c r="V675" i="1"/>
  <c r="U675" i="1"/>
  <c r="N675" i="1"/>
  <c r="W675" i="1"/>
  <c r="BE675" i="1"/>
  <c r="AA675" i="1" s="1"/>
  <c r="M675" i="1"/>
  <c r="BA332" i="1"/>
  <c r="T332" i="1"/>
  <c r="R332" i="1"/>
  <c r="W332" i="1"/>
  <c r="S332" i="1"/>
  <c r="U332" i="1"/>
  <c r="N332" i="1"/>
  <c r="V332" i="1"/>
  <c r="P332" i="1"/>
  <c r="AB332" i="1"/>
  <c r="M332" i="1"/>
  <c r="X332" i="1"/>
  <c r="BA804" i="1"/>
  <c r="X804" i="1"/>
  <c r="T804" i="1"/>
  <c r="R804" i="1"/>
  <c r="N804" i="1"/>
  <c r="V804" i="1"/>
  <c r="W804" i="1"/>
  <c r="M804" i="1"/>
  <c r="S804" i="1"/>
  <c r="U804" i="1"/>
  <c r="BA15" i="1"/>
  <c r="U15" i="1"/>
  <c r="V15" i="1"/>
  <c r="P15" i="1"/>
  <c r="X15" i="1"/>
  <c r="R15" i="1"/>
  <c r="S15" i="1"/>
  <c r="T15" i="1"/>
  <c r="W15" i="1"/>
  <c r="N15" i="1"/>
  <c r="AB15" i="1"/>
  <c r="M15" i="1"/>
  <c r="BA59" i="1"/>
  <c r="X59" i="1"/>
  <c r="S59" i="1"/>
  <c r="T59" i="1"/>
  <c r="V59" i="1"/>
  <c r="W59" i="1"/>
  <c r="AB59" i="1"/>
  <c r="R59" i="1"/>
  <c r="U59" i="1"/>
  <c r="M59" i="1"/>
  <c r="S1094" i="1"/>
  <c r="T1094" i="1"/>
  <c r="BA1094" i="1"/>
  <c r="V1094" i="1"/>
  <c r="W1094" i="1"/>
  <c r="X1094" i="1"/>
  <c r="U1094" i="1"/>
  <c r="AB1094" i="1"/>
  <c r="R1094" i="1"/>
  <c r="P1094" i="1"/>
  <c r="BE1094" i="1"/>
  <c r="AA1094" i="1" s="1"/>
  <c r="M1094" i="1"/>
  <c r="N1094" i="1"/>
  <c r="X772" i="1"/>
  <c r="N772" i="1"/>
  <c r="BA772" i="1"/>
  <c r="U772" i="1"/>
  <c r="V772" i="1"/>
  <c r="AB772" i="1"/>
  <c r="R772" i="1"/>
  <c r="T772" i="1"/>
  <c r="S772" i="1"/>
  <c r="W772" i="1"/>
  <c r="BE772" i="1"/>
  <c r="AA772" i="1" s="1"/>
  <c r="P772" i="1"/>
  <c r="M772" i="1"/>
  <c r="X1153" i="1"/>
  <c r="U1153" i="1"/>
  <c r="R1153" i="1"/>
  <c r="V1153" i="1"/>
  <c r="W1153" i="1"/>
  <c r="P1153" i="1"/>
  <c r="T1153" i="1"/>
  <c r="S1153" i="1"/>
  <c r="BA1153" i="1"/>
  <c r="N1153" i="1"/>
  <c r="AB1153" i="1"/>
  <c r="BE1153" i="1"/>
  <c r="AA1153" i="1" s="1"/>
  <c r="M1153" i="1"/>
  <c r="BA798" i="1"/>
  <c r="X798" i="1"/>
  <c r="V798" i="1"/>
  <c r="W798" i="1"/>
  <c r="R798" i="1"/>
  <c r="T798" i="1"/>
  <c r="U798" i="1"/>
  <c r="P798" i="1"/>
  <c r="S798" i="1"/>
  <c r="BE798" i="1"/>
  <c r="AA798" i="1" s="1"/>
  <c r="AB798" i="1"/>
  <c r="N798" i="1"/>
  <c r="M798" i="1"/>
  <c r="BA1114" i="1"/>
  <c r="X1114" i="1"/>
  <c r="T1114" i="1"/>
  <c r="V1114" i="1"/>
  <c r="U1114" i="1"/>
  <c r="W1114" i="1"/>
  <c r="R1114" i="1"/>
  <c r="S1114" i="1"/>
  <c r="N1114" i="1"/>
  <c r="P1114" i="1"/>
  <c r="BE1114" i="1"/>
  <c r="AA1114" i="1" s="1"/>
  <c r="M1114" i="1"/>
  <c r="BA1213" i="1"/>
  <c r="X1213" i="1"/>
  <c r="U1213" i="1"/>
  <c r="R1213" i="1"/>
  <c r="W1213" i="1"/>
  <c r="P1213" i="1"/>
  <c r="AB1213" i="1"/>
  <c r="T1213" i="1"/>
  <c r="V1213" i="1"/>
  <c r="N1213" i="1"/>
  <c r="BE1213" i="1"/>
  <c r="AA1213" i="1" s="1"/>
  <c r="M1213" i="1"/>
  <c r="S1213" i="1"/>
  <c r="X252" i="1"/>
  <c r="W252" i="1"/>
  <c r="T252" i="1"/>
  <c r="P252" i="1"/>
  <c r="BA252" i="1"/>
  <c r="AB252" i="1"/>
  <c r="BE252" i="1"/>
  <c r="AA252" i="1" s="1"/>
  <c r="R252" i="1"/>
  <c r="V252" i="1"/>
  <c r="S252" i="1"/>
  <c r="U252" i="1"/>
  <c r="N252" i="1"/>
  <c r="M252" i="1"/>
  <c r="X40" i="1"/>
  <c r="BA40" i="1"/>
  <c r="S40" i="1"/>
  <c r="W40" i="1"/>
  <c r="N40" i="1"/>
  <c r="R40" i="1"/>
  <c r="T40" i="1"/>
  <c r="V40" i="1"/>
  <c r="U40" i="1"/>
  <c r="P40" i="1"/>
  <c r="AB40" i="1"/>
  <c r="BE40" i="1"/>
  <c r="AA40" i="1" s="1"/>
  <c r="M40" i="1"/>
  <c r="S137" i="1"/>
  <c r="T137" i="1"/>
  <c r="U137" i="1"/>
  <c r="R137" i="1"/>
  <c r="AB137" i="1"/>
  <c r="X137" i="1"/>
  <c r="P137" i="1"/>
  <c r="BA137" i="1"/>
  <c r="V137" i="1"/>
  <c r="W137" i="1"/>
  <c r="N137" i="1"/>
  <c r="BE137" i="1"/>
  <c r="AA137" i="1" s="1"/>
  <c r="M137" i="1"/>
  <c r="BA878" i="1"/>
  <c r="X878" i="1"/>
  <c r="R878" i="1"/>
  <c r="T878" i="1"/>
  <c r="U878" i="1"/>
  <c r="W878" i="1"/>
  <c r="P878" i="1"/>
  <c r="N878" i="1"/>
  <c r="BE878" i="1"/>
  <c r="AA878" i="1" s="1"/>
  <c r="AB878" i="1"/>
  <c r="M878" i="1"/>
  <c r="S878" i="1"/>
  <c r="V878" i="1"/>
  <c r="BA704" i="1"/>
  <c r="X704" i="1"/>
  <c r="T704" i="1"/>
  <c r="R704" i="1"/>
  <c r="W704" i="1"/>
  <c r="U704" i="1"/>
  <c r="N704" i="1"/>
  <c r="S704" i="1"/>
  <c r="V704" i="1"/>
  <c r="P704" i="1"/>
  <c r="BE704" i="1"/>
  <c r="AA704" i="1" s="1"/>
  <c r="M704" i="1"/>
  <c r="BA1172" i="1"/>
  <c r="X1172" i="1"/>
  <c r="R1172" i="1"/>
  <c r="S1172" i="1"/>
  <c r="W1172" i="1"/>
  <c r="T1172" i="1"/>
  <c r="U1172" i="1"/>
  <c r="V1172" i="1"/>
  <c r="P1172" i="1"/>
  <c r="AB1172" i="1"/>
  <c r="N1172" i="1"/>
  <c r="BE1172" i="1"/>
  <c r="AA1172" i="1" s="1"/>
  <c r="M1172" i="1"/>
  <c r="T1181" i="1"/>
  <c r="U1181" i="1"/>
  <c r="X1181" i="1"/>
  <c r="BA1181" i="1"/>
  <c r="R1181" i="1"/>
  <c r="S1181" i="1"/>
  <c r="N1181" i="1"/>
  <c r="P1181" i="1"/>
  <c r="W1181" i="1"/>
  <c r="AB1181" i="1"/>
  <c r="BE1181" i="1"/>
  <c r="AA1181" i="1" s="1"/>
  <c r="V1181" i="1"/>
  <c r="M1181" i="1"/>
  <c r="BA55" i="1"/>
  <c r="X55" i="1"/>
  <c r="S55" i="1"/>
  <c r="P55" i="1"/>
  <c r="R55" i="1"/>
  <c r="T55" i="1"/>
  <c r="U55" i="1"/>
  <c r="V55" i="1"/>
  <c r="W55" i="1"/>
  <c r="AB55" i="1"/>
  <c r="N55" i="1"/>
  <c r="BE55" i="1"/>
  <c r="AA55" i="1" s="1"/>
  <c r="M55" i="1"/>
  <c r="BA52" i="1"/>
  <c r="X52" i="1"/>
  <c r="S52" i="1"/>
  <c r="R52" i="1"/>
  <c r="V52" i="1"/>
  <c r="W52" i="1"/>
  <c r="N52" i="1"/>
  <c r="T52" i="1"/>
  <c r="U52" i="1"/>
  <c r="BE52" i="1"/>
  <c r="AA52" i="1" s="1"/>
  <c r="AB52" i="1"/>
  <c r="M52" i="1"/>
  <c r="BA646" i="1"/>
  <c r="U646" i="1"/>
  <c r="R646" i="1"/>
  <c r="W646" i="1"/>
  <c r="X646" i="1"/>
  <c r="N646" i="1"/>
  <c r="V646" i="1"/>
  <c r="S646" i="1"/>
  <c r="T646" i="1"/>
  <c r="AB646" i="1"/>
  <c r="BE646" i="1"/>
  <c r="AA646" i="1" s="1"/>
  <c r="M646" i="1"/>
  <c r="P646" i="1"/>
  <c r="BA580" i="1"/>
  <c r="X580" i="1"/>
  <c r="U580" i="1"/>
  <c r="W580" i="1"/>
  <c r="V580" i="1"/>
  <c r="AB580" i="1"/>
  <c r="P580" i="1"/>
  <c r="S580" i="1"/>
  <c r="R580" i="1"/>
  <c r="T580" i="1"/>
  <c r="N580" i="1"/>
  <c r="BE580" i="1"/>
  <c r="AA580" i="1" s="1"/>
  <c r="M580" i="1"/>
  <c r="BA941" i="1"/>
  <c r="X941" i="1"/>
  <c r="U941" i="1"/>
  <c r="S941" i="1"/>
  <c r="T941" i="1"/>
  <c r="V941" i="1"/>
  <c r="P941" i="1"/>
  <c r="W941" i="1"/>
  <c r="R941" i="1"/>
  <c r="N941" i="1"/>
  <c r="BE941" i="1"/>
  <c r="AA941" i="1" s="1"/>
  <c r="M941" i="1"/>
  <c r="BA187" i="1"/>
  <c r="U187" i="1"/>
  <c r="R187" i="1"/>
  <c r="S187" i="1"/>
  <c r="P187" i="1"/>
  <c r="W187" i="1"/>
  <c r="T187" i="1"/>
  <c r="V187" i="1"/>
  <c r="N187" i="1"/>
  <c r="X187" i="1"/>
  <c r="M187" i="1"/>
  <c r="AB187" i="1"/>
  <c r="BE187" i="1"/>
  <c r="AA187" i="1" s="1"/>
  <c r="BA158" i="1"/>
  <c r="U158" i="1"/>
  <c r="X158" i="1"/>
  <c r="P158" i="1"/>
  <c r="V158" i="1"/>
  <c r="W158" i="1"/>
  <c r="AB158" i="1"/>
  <c r="S158" i="1"/>
  <c r="T158" i="1"/>
  <c r="R158" i="1"/>
  <c r="M158" i="1"/>
  <c r="N158" i="1"/>
  <c r="BE158" i="1"/>
  <c r="AA158" i="1" s="1"/>
  <c r="BA918" i="1"/>
  <c r="X918" i="1"/>
  <c r="U918" i="1"/>
  <c r="S918" i="1"/>
  <c r="V918" i="1"/>
  <c r="W918" i="1"/>
  <c r="P918" i="1"/>
  <c r="AB918" i="1"/>
  <c r="T918" i="1"/>
  <c r="M918" i="1"/>
  <c r="BA462" i="1"/>
  <c r="U462" i="1"/>
  <c r="V462" i="1"/>
  <c r="T462" i="1"/>
  <c r="W462" i="1"/>
  <c r="X462" i="1"/>
  <c r="R462" i="1"/>
  <c r="S462" i="1"/>
  <c r="P462" i="1"/>
  <c r="N462" i="1"/>
  <c r="AB462" i="1"/>
  <c r="M462" i="1"/>
  <c r="BA163" i="1"/>
  <c r="U163" i="1"/>
  <c r="V163" i="1"/>
  <c r="X163" i="1"/>
  <c r="W163" i="1"/>
  <c r="S163" i="1"/>
  <c r="T163" i="1"/>
  <c r="P163" i="1"/>
  <c r="N163" i="1"/>
  <c r="M163" i="1"/>
  <c r="BA301" i="1"/>
  <c r="U301" i="1"/>
  <c r="V301" i="1"/>
  <c r="W301" i="1"/>
  <c r="S301" i="1"/>
  <c r="R301" i="1"/>
  <c r="N301" i="1"/>
  <c r="X301" i="1"/>
  <c r="P301" i="1"/>
  <c r="T301" i="1"/>
  <c r="AB301" i="1"/>
  <c r="M301" i="1"/>
  <c r="BA647" i="1"/>
  <c r="R647" i="1"/>
  <c r="S647" i="1"/>
  <c r="W647" i="1"/>
  <c r="T647" i="1"/>
  <c r="U647" i="1"/>
  <c r="X647" i="1"/>
  <c r="P647" i="1"/>
  <c r="N647" i="1"/>
  <c r="AB647" i="1"/>
  <c r="M647" i="1"/>
  <c r="BA475" i="1"/>
  <c r="P475" i="1"/>
  <c r="T475" i="1"/>
  <c r="U475" i="1"/>
  <c r="X475" i="1"/>
  <c r="R475" i="1"/>
  <c r="W475" i="1"/>
  <c r="S475" i="1"/>
  <c r="V475" i="1"/>
  <c r="N475" i="1"/>
  <c r="AB475" i="1"/>
  <c r="BE475" i="1"/>
  <c r="AA475" i="1" s="1"/>
  <c r="M475" i="1"/>
  <c r="BA794" i="1"/>
  <c r="S794" i="1"/>
  <c r="X794" i="1"/>
  <c r="U794" i="1"/>
  <c r="T794" i="1"/>
  <c r="V794" i="1"/>
  <c r="AB794" i="1"/>
  <c r="R794" i="1"/>
  <c r="W794" i="1"/>
  <c r="N794" i="1"/>
  <c r="BE794" i="1"/>
  <c r="AA794" i="1" s="1"/>
  <c r="M794" i="1"/>
  <c r="BA1090" i="1"/>
  <c r="X1090" i="1"/>
  <c r="W1090" i="1"/>
  <c r="R1090" i="1"/>
  <c r="V1090" i="1"/>
  <c r="N1090" i="1"/>
  <c r="T1090" i="1"/>
  <c r="S1090" i="1"/>
  <c r="P1090" i="1"/>
  <c r="U1090" i="1"/>
  <c r="AB1090" i="1"/>
  <c r="BE1090" i="1"/>
  <c r="AA1090" i="1" s="1"/>
  <c r="M1090" i="1"/>
  <c r="BA1245" i="1"/>
  <c r="X1245" i="1"/>
  <c r="U1245" i="1"/>
  <c r="V1245" i="1"/>
  <c r="N1245" i="1"/>
  <c r="W1245" i="1"/>
  <c r="R1245" i="1"/>
  <c r="S1245" i="1"/>
  <c r="P1245" i="1"/>
  <c r="T1245" i="1"/>
  <c r="AB1245" i="1"/>
  <c r="M1245" i="1"/>
  <c r="BE1245" i="1"/>
  <c r="AA1245" i="1" s="1"/>
  <c r="BA1105" i="1"/>
  <c r="X1105" i="1"/>
  <c r="U1105" i="1"/>
  <c r="S1105" i="1"/>
  <c r="T1105" i="1"/>
  <c r="V1105" i="1"/>
  <c r="W1105" i="1"/>
  <c r="P1105" i="1"/>
  <c r="AB1105" i="1"/>
  <c r="R1105" i="1"/>
  <c r="M1105" i="1"/>
  <c r="BA1264" i="1"/>
  <c r="U1264" i="1"/>
  <c r="S1264" i="1"/>
  <c r="X1264" i="1"/>
  <c r="T1264" i="1"/>
  <c r="V1264" i="1"/>
  <c r="P1264" i="1"/>
  <c r="W1264" i="1"/>
  <c r="R1264" i="1"/>
  <c r="N1264" i="1"/>
  <c r="M1264" i="1"/>
  <c r="BA1001" i="1"/>
  <c r="U1001" i="1"/>
  <c r="R1001" i="1"/>
  <c r="T1001" i="1"/>
  <c r="V1001" i="1"/>
  <c r="N1001" i="1"/>
  <c r="S1001" i="1"/>
  <c r="P1001" i="1"/>
  <c r="X1001" i="1"/>
  <c r="W1001" i="1"/>
  <c r="M1001" i="1"/>
  <c r="BA1004" i="1"/>
  <c r="U1004" i="1"/>
  <c r="T1004" i="1"/>
  <c r="X1004" i="1"/>
  <c r="V1004" i="1"/>
  <c r="R1004" i="1"/>
  <c r="S1004" i="1"/>
  <c r="W1004" i="1"/>
  <c r="P1004" i="1"/>
  <c r="N1004" i="1"/>
  <c r="AB1004" i="1"/>
  <c r="M1004" i="1"/>
  <c r="BA1169" i="1"/>
  <c r="U1169" i="1"/>
  <c r="R1169" i="1"/>
  <c r="W1169" i="1"/>
  <c r="X1169" i="1"/>
  <c r="V1169" i="1"/>
  <c r="N1169" i="1"/>
  <c r="P1169" i="1"/>
  <c r="S1169" i="1"/>
  <c r="T1169" i="1"/>
  <c r="AB1169" i="1"/>
  <c r="BE1169" i="1"/>
  <c r="AA1169" i="1" s="1"/>
  <c r="M1169" i="1"/>
  <c r="BA1262" i="1"/>
  <c r="U1262" i="1"/>
  <c r="X1262" i="1"/>
  <c r="S1262" i="1"/>
  <c r="T1262" i="1"/>
  <c r="R1262" i="1"/>
  <c r="V1262" i="1"/>
  <c r="P1262" i="1"/>
  <c r="W1262" i="1"/>
  <c r="N1262" i="1"/>
  <c r="BE1262" i="1"/>
  <c r="AA1262" i="1" s="1"/>
  <c r="M1262" i="1"/>
  <c r="BA1228" i="1"/>
  <c r="X1228" i="1"/>
  <c r="U1228" i="1"/>
  <c r="V1228" i="1"/>
  <c r="W1228" i="1"/>
  <c r="T1228" i="1"/>
  <c r="R1228" i="1"/>
  <c r="S1228" i="1"/>
  <c r="P1228" i="1"/>
  <c r="N1228" i="1"/>
  <c r="AB1228" i="1"/>
  <c r="M1228" i="1"/>
  <c r="BE1228" i="1"/>
  <c r="AA1228" i="1" s="1"/>
  <c r="BA1164" i="1"/>
  <c r="X1164" i="1"/>
  <c r="U1164" i="1"/>
  <c r="N1164" i="1"/>
  <c r="AB1164" i="1"/>
  <c r="P1164" i="1"/>
  <c r="R1164" i="1"/>
  <c r="S1164" i="1"/>
  <c r="V1164" i="1"/>
  <c r="T1164" i="1"/>
  <c r="W1164" i="1"/>
  <c r="M1164" i="1"/>
  <c r="BE1164" i="1"/>
  <c r="AA1164" i="1" s="1"/>
  <c r="BA1296" i="1"/>
  <c r="U1296" i="1"/>
  <c r="S1296" i="1"/>
  <c r="T1296" i="1"/>
  <c r="X1296" i="1"/>
  <c r="R1296" i="1"/>
  <c r="V1296" i="1"/>
  <c r="W1296" i="1"/>
  <c r="P1296" i="1"/>
  <c r="AB1296" i="1"/>
  <c r="M1296" i="1"/>
  <c r="N1296" i="1"/>
  <c r="BA389" i="1"/>
  <c r="X389" i="1"/>
  <c r="U389" i="1"/>
  <c r="R389" i="1"/>
  <c r="W389" i="1"/>
  <c r="AB389" i="1"/>
  <c r="N389" i="1"/>
  <c r="BE389" i="1"/>
  <c r="AA389" i="1" s="1"/>
  <c r="T389" i="1"/>
  <c r="M389" i="1"/>
  <c r="S389" i="1"/>
  <c r="V389" i="1"/>
  <c r="BA1277" i="1"/>
  <c r="U1277" i="1"/>
  <c r="X1277" i="1"/>
  <c r="T1277" i="1"/>
  <c r="V1277" i="1"/>
  <c r="P1277" i="1"/>
  <c r="R1277" i="1"/>
  <c r="S1277" i="1"/>
  <c r="W1277" i="1"/>
  <c r="BE1277" i="1"/>
  <c r="AA1277" i="1" s="1"/>
  <c r="N1277" i="1"/>
  <c r="M1277" i="1"/>
  <c r="BA1044" i="1"/>
  <c r="X1044" i="1"/>
  <c r="U1044" i="1"/>
  <c r="R1044" i="1"/>
  <c r="S1044" i="1"/>
  <c r="T1044" i="1"/>
  <c r="P1044" i="1"/>
  <c r="W1044" i="1"/>
  <c r="V1044" i="1"/>
  <c r="N1044" i="1"/>
  <c r="AB1044" i="1"/>
  <c r="BE1044" i="1"/>
  <c r="AA1044" i="1" s="1"/>
  <c r="M1044" i="1"/>
  <c r="BA1034" i="1"/>
  <c r="U1034" i="1"/>
  <c r="T1034" i="1"/>
  <c r="R1034" i="1"/>
  <c r="V1034" i="1"/>
  <c r="S1034" i="1"/>
  <c r="W1034" i="1"/>
  <c r="P1034" i="1"/>
  <c r="AB1034" i="1"/>
  <c r="X1034" i="1"/>
  <c r="BE1034" i="1"/>
  <c r="AA1034" i="1" s="1"/>
  <c r="N1034" i="1"/>
  <c r="M1034" i="1"/>
  <c r="BA318" i="1"/>
  <c r="U318" i="1"/>
  <c r="R318" i="1"/>
  <c r="W318" i="1"/>
  <c r="T318" i="1"/>
  <c r="V318" i="1"/>
  <c r="X318" i="1"/>
  <c r="P318" i="1"/>
  <c r="N318" i="1"/>
  <c r="S318" i="1"/>
  <c r="BE318" i="1"/>
  <c r="AA318" i="1" s="1"/>
  <c r="M318" i="1"/>
  <c r="U108" i="1"/>
  <c r="S108" i="1"/>
  <c r="T108" i="1"/>
  <c r="R108" i="1"/>
  <c r="X108" i="1"/>
  <c r="V108" i="1"/>
  <c r="W108" i="1"/>
  <c r="BA108" i="1"/>
  <c r="P108" i="1"/>
  <c r="BE108" i="1"/>
  <c r="AA108" i="1" s="1"/>
  <c r="AB108" i="1"/>
  <c r="M108" i="1"/>
  <c r="S1030" i="1"/>
  <c r="T1030" i="1"/>
  <c r="U1030" i="1"/>
  <c r="BA1030" i="1"/>
  <c r="X1030" i="1"/>
  <c r="P1030" i="1"/>
  <c r="V1030" i="1"/>
  <c r="R1030" i="1"/>
  <c r="W1030" i="1"/>
  <c r="BE1030" i="1"/>
  <c r="AA1030" i="1" s="1"/>
  <c r="AB1030" i="1"/>
  <c r="M1030" i="1"/>
  <c r="BA390" i="1"/>
  <c r="X390" i="1"/>
  <c r="U390" i="1"/>
  <c r="S390" i="1"/>
  <c r="N390" i="1"/>
  <c r="R390" i="1"/>
  <c r="T390" i="1"/>
  <c r="V390" i="1"/>
  <c r="W390" i="1"/>
  <c r="AB390" i="1"/>
  <c r="BE390" i="1"/>
  <c r="AA390" i="1" s="1"/>
  <c r="P390" i="1"/>
  <c r="M390" i="1"/>
  <c r="BA1206" i="1"/>
  <c r="V1206" i="1"/>
  <c r="W1206" i="1"/>
  <c r="U1206" i="1"/>
  <c r="X1206" i="1"/>
  <c r="P1206" i="1"/>
  <c r="R1206" i="1"/>
  <c r="BE1206" i="1"/>
  <c r="AA1206" i="1" s="1"/>
  <c r="S1206" i="1"/>
  <c r="T1206" i="1"/>
  <c r="N1206" i="1"/>
  <c r="AB1206" i="1"/>
  <c r="M1206" i="1"/>
  <c r="BA67" i="1"/>
  <c r="X67" i="1"/>
  <c r="U67" i="1"/>
  <c r="S67" i="1"/>
  <c r="T67" i="1"/>
  <c r="P67" i="1"/>
  <c r="R67" i="1"/>
  <c r="V67" i="1"/>
  <c r="W67" i="1"/>
  <c r="N67" i="1"/>
  <c r="BE67" i="1"/>
  <c r="AA67" i="1" s="1"/>
  <c r="AB67" i="1"/>
  <c r="M67" i="1"/>
  <c r="X843" i="1"/>
  <c r="U843" i="1"/>
  <c r="V843" i="1"/>
  <c r="T843" i="1"/>
  <c r="AB843" i="1"/>
  <c r="W843" i="1"/>
  <c r="BA843" i="1"/>
  <c r="R843" i="1"/>
  <c r="N843" i="1"/>
  <c r="S843" i="1"/>
  <c r="BE843" i="1"/>
  <c r="AA843" i="1" s="1"/>
  <c r="M843" i="1"/>
  <c r="U575" i="1"/>
  <c r="V575" i="1"/>
  <c r="T575" i="1"/>
  <c r="W575" i="1"/>
  <c r="S575" i="1"/>
  <c r="R575" i="1"/>
  <c r="BA575" i="1"/>
  <c r="P575" i="1"/>
  <c r="N575" i="1"/>
  <c r="X575" i="1"/>
  <c r="AB575" i="1"/>
  <c r="BE575" i="1"/>
  <c r="AA575" i="1" s="1"/>
  <c r="M575" i="1"/>
  <c r="BA1217" i="1"/>
  <c r="X1217" i="1"/>
  <c r="S1217" i="1"/>
  <c r="T1217" i="1"/>
  <c r="W1217" i="1"/>
  <c r="P1217" i="1"/>
  <c r="R1217" i="1"/>
  <c r="U1217" i="1"/>
  <c r="V1217" i="1"/>
  <c r="BE1217" i="1"/>
  <c r="AA1217" i="1" s="1"/>
  <c r="N1217" i="1"/>
  <c r="M1217" i="1"/>
  <c r="R1064" i="1"/>
  <c r="V1064" i="1"/>
  <c r="T1064" i="1"/>
  <c r="X1064" i="1"/>
  <c r="S1064" i="1"/>
  <c r="W1064" i="1"/>
  <c r="N1064" i="1"/>
  <c r="U1064" i="1"/>
  <c r="P1064" i="1"/>
  <c r="BA1064" i="1"/>
  <c r="BE1064" i="1"/>
  <c r="AA1064" i="1" s="1"/>
  <c r="AB1064" i="1"/>
  <c r="M1064" i="1"/>
  <c r="BA1209" i="1"/>
  <c r="R1209" i="1"/>
  <c r="S1209" i="1"/>
  <c r="W1209" i="1"/>
  <c r="X1209" i="1"/>
  <c r="T1209" i="1"/>
  <c r="U1209" i="1"/>
  <c r="V1209" i="1"/>
  <c r="P1209" i="1"/>
  <c r="AB1209" i="1"/>
  <c r="BE1209" i="1"/>
  <c r="AA1209" i="1" s="1"/>
  <c r="M1209" i="1"/>
  <c r="X460" i="1"/>
  <c r="W460" i="1"/>
  <c r="V460" i="1"/>
  <c r="BA460" i="1"/>
  <c r="N460" i="1"/>
  <c r="R460" i="1"/>
  <c r="S460" i="1"/>
  <c r="T460" i="1"/>
  <c r="U460" i="1"/>
  <c r="AB460" i="1"/>
  <c r="BE460" i="1"/>
  <c r="AA460" i="1" s="1"/>
  <c r="M460" i="1"/>
  <c r="X595" i="1"/>
  <c r="BA595" i="1"/>
  <c r="S595" i="1"/>
  <c r="T595" i="1"/>
  <c r="U595" i="1"/>
  <c r="V595" i="1"/>
  <c r="P595" i="1"/>
  <c r="N595" i="1"/>
  <c r="BE595" i="1"/>
  <c r="AA595" i="1" s="1"/>
  <c r="M595" i="1"/>
  <c r="R595" i="1"/>
  <c r="W595" i="1"/>
  <c r="X930" i="1"/>
  <c r="T930" i="1"/>
  <c r="U930" i="1"/>
  <c r="V930" i="1"/>
  <c r="BA930" i="1"/>
  <c r="N930" i="1"/>
  <c r="AB930" i="1"/>
  <c r="W930" i="1"/>
  <c r="P930" i="1"/>
  <c r="R930" i="1"/>
  <c r="S930" i="1"/>
  <c r="BE930" i="1"/>
  <c r="AA930" i="1" s="1"/>
  <c r="M930" i="1"/>
  <c r="BA345" i="1"/>
  <c r="R345" i="1"/>
  <c r="V345" i="1"/>
  <c r="W345" i="1"/>
  <c r="S345" i="1"/>
  <c r="N345" i="1"/>
  <c r="P345" i="1"/>
  <c r="T345" i="1"/>
  <c r="U345" i="1"/>
  <c r="AB345" i="1"/>
  <c r="BE345" i="1"/>
  <c r="AA345" i="1" s="1"/>
  <c r="M345" i="1"/>
  <c r="X345" i="1"/>
  <c r="BA985" i="1"/>
  <c r="U985" i="1"/>
  <c r="T985" i="1"/>
  <c r="V985" i="1"/>
  <c r="X985" i="1"/>
  <c r="R985" i="1"/>
  <c r="W985" i="1"/>
  <c r="S985" i="1"/>
  <c r="P985" i="1"/>
  <c r="N985" i="1"/>
  <c r="BE985" i="1"/>
  <c r="AA985" i="1" s="1"/>
  <c r="M985" i="1"/>
  <c r="X1139" i="1"/>
  <c r="U1139" i="1"/>
  <c r="V1139" i="1"/>
  <c r="R1139" i="1"/>
  <c r="S1139" i="1"/>
  <c r="T1139" i="1"/>
  <c r="W1139" i="1"/>
  <c r="BA1139" i="1"/>
  <c r="P1139" i="1"/>
  <c r="AB1139" i="1"/>
  <c r="BE1139" i="1"/>
  <c r="AA1139" i="1" s="1"/>
  <c r="M1139" i="1"/>
  <c r="BA1202" i="1"/>
  <c r="R1202" i="1"/>
  <c r="V1202" i="1"/>
  <c r="S1202" i="1"/>
  <c r="X1202" i="1"/>
  <c r="P1202" i="1"/>
  <c r="AB1202" i="1"/>
  <c r="U1202" i="1"/>
  <c r="T1202" i="1"/>
  <c r="W1202" i="1"/>
  <c r="N1202" i="1"/>
  <c r="BE1202" i="1"/>
  <c r="AA1202" i="1" s="1"/>
  <c r="M1202" i="1"/>
  <c r="U119" i="1"/>
  <c r="V119" i="1"/>
  <c r="W119" i="1"/>
  <c r="R119" i="1"/>
  <c r="S119" i="1"/>
  <c r="BA119" i="1"/>
  <c r="P119" i="1"/>
  <c r="T119" i="1"/>
  <c r="X119" i="1"/>
  <c r="AB119" i="1"/>
  <c r="BE119" i="1"/>
  <c r="AA119" i="1" s="1"/>
  <c r="N119" i="1"/>
  <c r="M119" i="1"/>
  <c r="M157" i="1"/>
  <c r="M842" i="1"/>
  <c r="M725" i="1"/>
  <c r="M573" i="1"/>
  <c r="M275" i="1"/>
  <c r="M972" i="1"/>
  <c r="M1307" i="1"/>
  <c r="M525" i="1"/>
  <c r="M978" i="1"/>
  <c r="BD52" i="1"/>
  <c r="AZ52" i="1" s="1"/>
  <c r="BD518" i="1"/>
  <c r="AZ518" i="1" s="1"/>
  <c r="BD296" i="1"/>
  <c r="AZ296" i="1" s="1"/>
  <c r="BD466" i="1"/>
  <c r="AZ466" i="1" s="1"/>
  <c r="BD751" i="1"/>
  <c r="AZ751" i="1" s="1"/>
  <c r="BD469" i="1"/>
  <c r="AZ469" i="1" s="1"/>
  <c r="BD682" i="1"/>
  <c r="AZ682" i="1" s="1"/>
  <c r="BD370" i="1"/>
  <c r="AZ370" i="1" s="1"/>
  <c r="BD597" i="1"/>
  <c r="AZ597" i="1" s="1"/>
  <c r="BD47" i="1"/>
  <c r="AZ47" i="1" s="1"/>
  <c r="BD784" i="1"/>
  <c r="AZ784" i="1" s="1"/>
  <c r="BD835" i="1"/>
  <c r="AZ835" i="1" s="1"/>
  <c r="BD1058" i="1"/>
  <c r="AZ1058" i="1" s="1"/>
  <c r="BD81" i="1"/>
  <c r="AZ81" i="1" s="1"/>
  <c r="BD1083" i="1"/>
  <c r="AZ1083" i="1" s="1"/>
  <c r="BD521" i="1"/>
  <c r="AZ521" i="1" s="1"/>
  <c r="BD567" i="1"/>
  <c r="AZ567" i="1" s="1"/>
  <c r="BD750" i="1"/>
  <c r="AZ750" i="1" s="1"/>
  <c r="BD1101" i="1"/>
  <c r="AZ1101" i="1" s="1"/>
  <c r="BD1194" i="1"/>
  <c r="AZ1194" i="1" s="1"/>
  <c r="BD1028" i="1"/>
  <c r="AZ1028" i="1" s="1"/>
  <c r="BD926" i="1"/>
  <c r="AZ926" i="1" s="1"/>
  <c r="BD39" i="1"/>
  <c r="AZ39" i="1" s="1"/>
  <c r="BD1175" i="1"/>
  <c r="AZ1175" i="1" s="1"/>
  <c r="BD461" i="1"/>
  <c r="AZ461" i="1" s="1"/>
  <c r="BD304" i="1"/>
  <c r="AZ304" i="1" s="1"/>
  <c r="BD878" i="1"/>
  <c r="AZ878" i="1" s="1"/>
  <c r="BD833" i="1"/>
  <c r="AZ833" i="1" s="1"/>
  <c r="BD985" i="1"/>
  <c r="AZ985" i="1" s="1"/>
  <c r="BD1075" i="1"/>
  <c r="AZ1075" i="1" s="1"/>
  <c r="BE334" i="1"/>
  <c r="AA334" i="1" s="1"/>
  <c r="BE170" i="1"/>
  <c r="AA170" i="1" s="1"/>
  <c r="BE804" i="1"/>
  <c r="AA804" i="1" s="1"/>
  <c r="BE336" i="1"/>
  <c r="AA336" i="1" s="1"/>
  <c r="BE668" i="1"/>
  <c r="AA668" i="1" s="1"/>
  <c r="BE1105" i="1"/>
  <c r="AA1105" i="1" s="1"/>
  <c r="BE708" i="1"/>
  <c r="AA708" i="1" s="1"/>
  <c r="BE128" i="1"/>
  <c r="AA128" i="1" s="1"/>
  <c r="BE340" i="1"/>
  <c r="AA340" i="1" s="1"/>
  <c r="BE1237" i="1"/>
  <c r="AA1237" i="1" s="1"/>
  <c r="BE409" i="1"/>
  <c r="AA409" i="1" s="1"/>
  <c r="BE859" i="1"/>
  <c r="AA859" i="1" s="1"/>
  <c r="BE213" i="1"/>
  <c r="AA213" i="1" s="1"/>
  <c r="AB186" i="1"/>
  <c r="AB529" i="1"/>
  <c r="AB321" i="1"/>
  <c r="AB313" i="1"/>
  <c r="AB568" i="1"/>
  <c r="AB841" i="1"/>
  <c r="AB704" i="1"/>
  <c r="N336" i="1"/>
  <c r="N178" i="1"/>
  <c r="P590" i="1"/>
  <c r="P832" i="1"/>
  <c r="T172" i="1"/>
  <c r="V243" i="1"/>
  <c r="BA90" i="1"/>
  <c r="X723" i="1"/>
  <c r="BA723" i="1"/>
  <c r="S723" i="1"/>
  <c r="U723" i="1"/>
  <c r="W723" i="1"/>
  <c r="N723" i="1"/>
  <c r="P723" i="1"/>
  <c r="R723" i="1"/>
  <c r="T723" i="1"/>
  <c r="V723" i="1"/>
  <c r="AB723" i="1"/>
  <c r="BE723" i="1"/>
  <c r="AA723" i="1" s="1"/>
  <c r="M723" i="1"/>
  <c r="X1086" i="1"/>
  <c r="R1086" i="1"/>
  <c r="BA1086" i="1"/>
  <c r="T1086" i="1"/>
  <c r="V1086" i="1"/>
  <c r="W1086" i="1"/>
  <c r="N1086" i="1"/>
  <c r="S1086" i="1"/>
  <c r="U1086" i="1"/>
  <c r="P1086" i="1"/>
  <c r="AB1086" i="1"/>
  <c r="M1086" i="1"/>
  <c r="BE1086" i="1"/>
  <c r="AA1086" i="1" s="1"/>
  <c r="BE632" i="1"/>
  <c r="AA632" i="1" s="1"/>
  <c r="X110" i="1"/>
  <c r="S110" i="1"/>
  <c r="T110" i="1"/>
  <c r="BA110" i="1"/>
  <c r="U110" i="1"/>
  <c r="R110" i="1"/>
  <c r="V110" i="1"/>
  <c r="P110" i="1"/>
  <c r="AB110" i="1"/>
  <c r="W110" i="1"/>
  <c r="N110" i="1"/>
  <c r="M110" i="1"/>
  <c r="S155" i="1"/>
  <c r="X155" i="1"/>
  <c r="U155" i="1"/>
  <c r="V155" i="1"/>
  <c r="R155" i="1"/>
  <c r="T155" i="1"/>
  <c r="BA155" i="1"/>
  <c r="W155" i="1"/>
  <c r="AB155" i="1"/>
  <c r="BE155" i="1"/>
  <c r="AA155" i="1" s="1"/>
  <c r="P155" i="1"/>
  <c r="M155" i="1"/>
  <c r="N155" i="1"/>
  <c r="X663" i="1"/>
  <c r="S663" i="1"/>
  <c r="T663" i="1"/>
  <c r="V663" i="1"/>
  <c r="W663" i="1"/>
  <c r="BA663" i="1"/>
  <c r="R663" i="1"/>
  <c r="BE663" i="1"/>
  <c r="AA663" i="1" s="1"/>
  <c r="P663" i="1"/>
  <c r="N663" i="1"/>
  <c r="M663" i="1"/>
  <c r="X934" i="1"/>
  <c r="W934" i="1"/>
  <c r="BA934" i="1"/>
  <c r="V934" i="1"/>
  <c r="P934" i="1"/>
  <c r="U934" i="1"/>
  <c r="T934" i="1"/>
  <c r="N934" i="1"/>
  <c r="BE934" i="1"/>
  <c r="AA934" i="1" s="1"/>
  <c r="AB934" i="1"/>
  <c r="M934" i="1"/>
  <c r="BA368" i="1"/>
  <c r="S368" i="1"/>
  <c r="W368" i="1"/>
  <c r="X368" i="1"/>
  <c r="P368" i="1"/>
  <c r="V368" i="1"/>
  <c r="T368" i="1"/>
  <c r="R368" i="1"/>
  <c r="U368" i="1"/>
  <c r="AB368" i="1"/>
  <c r="BE368" i="1"/>
  <c r="AA368" i="1" s="1"/>
  <c r="M368" i="1"/>
  <c r="BA1299" i="1"/>
  <c r="S1299" i="1"/>
  <c r="T1299" i="1"/>
  <c r="X1299" i="1"/>
  <c r="U1299" i="1"/>
  <c r="V1299" i="1"/>
  <c r="P1299" i="1"/>
  <c r="AB1299" i="1"/>
  <c r="BE1299" i="1"/>
  <c r="AA1299" i="1" s="1"/>
  <c r="R1299" i="1"/>
  <c r="M1299" i="1"/>
  <c r="N1299" i="1"/>
  <c r="W1299" i="1"/>
  <c r="BA1295" i="1"/>
  <c r="S1295" i="1"/>
  <c r="V1295" i="1"/>
  <c r="R1295" i="1"/>
  <c r="P1295" i="1"/>
  <c r="U1295" i="1"/>
  <c r="W1295" i="1"/>
  <c r="T1295" i="1"/>
  <c r="BE1295" i="1"/>
  <c r="AA1295" i="1" s="1"/>
  <c r="N1295" i="1"/>
  <c r="M1295" i="1"/>
  <c r="X1295" i="1"/>
  <c r="BA1011" i="1"/>
  <c r="X1011" i="1"/>
  <c r="S1011" i="1"/>
  <c r="T1011" i="1"/>
  <c r="U1011" i="1"/>
  <c r="R1011" i="1"/>
  <c r="V1011" i="1"/>
  <c r="P1011" i="1"/>
  <c r="W1011" i="1"/>
  <c r="N1011" i="1"/>
  <c r="BE1011" i="1"/>
  <c r="AA1011" i="1" s="1"/>
  <c r="M1011" i="1"/>
  <c r="T426" i="1"/>
  <c r="U426" i="1"/>
  <c r="V426" i="1"/>
  <c r="BA426" i="1"/>
  <c r="R426" i="1"/>
  <c r="W426" i="1"/>
  <c r="S426" i="1"/>
  <c r="AB426" i="1"/>
  <c r="X426" i="1"/>
  <c r="P426" i="1"/>
  <c r="N426" i="1"/>
  <c r="BE426" i="1"/>
  <c r="AA426" i="1" s="1"/>
  <c r="M426" i="1"/>
  <c r="BA709" i="1"/>
  <c r="X709" i="1"/>
  <c r="T709" i="1"/>
  <c r="U709" i="1"/>
  <c r="S709" i="1"/>
  <c r="V709" i="1"/>
  <c r="AB709" i="1"/>
  <c r="R709" i="1"/>
  <c r="W709" i="1"/>
  <c r="P709" i="1"/>
  <c r="BE709" i="1"/>
  <c r="AA709" i="1" s="1"/>
  <c r="M709" i="1"/>
  <c r="N709" i="1"/>
  <c r="BA205" i="1"/>
  <c r="T205" i="1"/>
  <c r="R205" i="1"/>
  <c r="U205" i="1"/>
  <c r="W205" i="1"/>
  <c r="S205" i="1"/>
  <c r="V205" i="1"/>
  <c r="X205" i="1"/>
  <c r="P205" i="1"/>
  <c r="AB205" i="1"/>
  <c r="N205" i="1"/>
  <c r="W1127" i="1"/>
  <c r="V1127" i="1"/>
  <c r="X1127" i="1"/>
  <c r="BA1127" i="1"/>
  <c r="N1127" i="1"/>
  <c r="P1127" i="1"/>
  <c r="S1127" i="1"/>
  <c r="T1127" i="1"/>
  <c r="U1127" i="1"/>
  <c r="BE1127" i="1"/>
  <c r="AA1127" i="1" s="1"/>
  <c r="R948" i="1"/>
  <c r="S948" i="1"/>
  <c r="T948" i="1"/>
  <c r="X948" i="1"/>
  <c r="V948" i="1"/>
  <c r="W948" i="1"/>
  <c r="BA948" i="1"/>
  <c r="U948" i="1"/>
  <c r="P948" i="1"/>
  <c r="AB948" i="1"/>
  <c r="N948" i="1"/>
  <c r="T1179" i="1"/>
  <c r="X1179" i="1"/>
  <c r="V1179" i="1"/>
  <c r="BA1179" i="1"/>
  <c r="R1179" i="1"/>
  <c r="U1179" i="1"/>
  <c r="W1179" i="1"/>
  <c r="S1179" i="1"/>
  <c r="P1179" i="1"/>
  <c r="AB1179" i="1"/>
  <c r="N1179" i="1"/>
  <c r="X1204" i="1"/>
  <c r="BA1204" i="1"/>
  <c r="T1204" i="1"/>
  <c r="U1204" i="1"/>
  <c r="V1204" i="1"/>
  <c r="W1204" i="1"/>
  <c r="R1204" i="1"/>
  <c r="P1204" i="1"/>
  <c r="S1204" i="1"/>
  <c r="N1204" i="1"/>
  <c r="AB1204" i="1"/>
  <c r="X769" i="1"/>
  <c r="T769" i="1"/>
  <c r="U769" i="1"/>
  <c r="BA769" i="1"/>
  <c r="R769" i="1"/>
  <c r="S769" i="1"/>
  <c r="W769" i="1"/>
  <c r="P769" i="1"/>
  <c r="V769" i="1"/>
  <c r="AB769" i="1"/>
  <c r="BE769" i="1"/>
  <c r="AA769" i="1" s="1"/>
  <c r="T65" i="1"/>
  <c r="U65" i="1"/>
  <c r="S65" i="1"/>
  <c r="BA65" i="1"/>
  <c r="P65" i="1"/>
  <c r="W65" i="1"/>
  <c r="X65" i="1"/>
  <c r="R65" i="1"/>
  <c r="V65" i="1"/>
  <c r="N65" i="1"/>
  <c r="BE65" i="1"/>
  <c r="AA65" i="1" s="1"/>
  <c r="BA138" i="1"/>
  <c r="S138" i="1"/>
  <c r="T138" i="1"/>
  <c r="U138" i="1"/>
  <c r="W138" i="1"/>
  <c r="AB138" i="1"/>
  <c r="X138" i="1"/>
  <c r="P138" i="1"/>
  <c r="V138" i="1"/>
  <c r="N138" i="1"/>
  <c r="R138" i="1"/>
  <c r="BE1059" i="1"/>
  <c r="AA1059" i="1" s="1"/>
  <c r="N38" i="1"/>
  <c r="BA153" i="1"/>
  <c r="U153" i="1"/>
  <c r="P153" i="1"/>
  <c r="R153" i="1"/>
  <c r="N153" i="1"/>
  <c r="X153" i="1"/>
  <c r="S153" i="1"/>
  <c r="T153" i="1"/>
  <c r="V153" i="1"/>
  <c r="W153" i="1"/>
  <c r="BD153" i="1"/>
  <c r="AZ153" i="1" s="1"/>
  <c r="X320" i="1"/>
  <c r="R320" i="1"/>
  <c r="U320" i="1"/>
  <c r="V320" i="1"/>
  <c r="BA320" i="1"/>
  <c r="T320" i="1"/>
  <c r="N320" i="1"/>
  <c r="W320" i="1"/>
  <c r="S320" i="1"/>
  <c r="AB320" i="1"/>
  <c r="BE320" i="1"/>
  <c r="AA320" i="1" s="1"/>
  <c r="P320" i="1"/>
  <c r="BD320" i="1"/>
  <c r="AZ320" i="1" s="1"/>
  <c r="BA656" i="1"/>
  <c r="X656" i="1"/>
  <c r="R656" i="1"/>
  <c r="P656" i="1"/>
  <c r="S656" i="1"/>
  <c r="U656" i="1"/>
  <c r="W656" i="1"/>
  <c r="AB656" i="1"/>
  <c r="V656" i="1"/>
  <c r="N656" i="1"/>
  <c r="BE656" i="1"/>
  <c r="AA656" i="1" s="1"/>
  <c r="BD656" i="1"/>
  <c r="AZ656" i="1" s="1"/>
  <c r="T656" i="1"/>
  <c r="BA674" i="1"/>
  <c r="R674" i="1"/>
  <c r="V674" i="1"/>
  <c r="W674" i="1"/>
  <c r="P674" i="1"/>
  <c r="T674" i="1"/>
  <c r="S674" i="1"/>
  <c r="X674" i="1"/>
  <c r="AB674" i="1"/>
  <c r="U674" i="1"/>
  <c r="BD674" i="1"/>
  <c r="AZ674" i="1" s="1"/>
  <c r="BA164" i="1"/>
  <c r="X164" i="1"/>
  <c r="S164" i="1"/>
  <c r="V164" i="1"/>
  <c r="R164" i="1"/>
  <c r="P164" i="1"/>
  <c r="T164" i="1"/>
  <c r="W164" i="1"/>
  <c r="AB164" i="1"/>
  <c r="BD164" i="1"/>
  <c r="AZ164" i="1" s="1"/>
  <c r="BA431" i="1"/>
  <c r="P431" i="1"/>
  <c r="R431" i="1"/>
  <c r="V431" i="1"/>
  <c r="X431" i="1"/>
  <c r="U431" i="1"/>
  <c r="W431" i="1"/>
  <c r="S431" i="1"/>
  <c r="AB431" i="1"/>
  <c r="N431" i="1"/>
  <c r="BE431" i="1"/>
  <c r="AA431" i="1" s="1"/>
  <c r="BD431" i="1"/>
  <c r="AZ431" i="1" s="1"/>
  <c r="BA865" i="1"/>
  <c r="X865" i="1"/>
  <c r="R865" i="1"/>
  <c r="S865" i="1"/>
  <c r="W865" i="1"/>
  <c r="U865" i="1"/>
  <c r="V865" i="1"/>
  <c r="T865" i="1"/>
  <c r="P865" i="1"/>
  <c r="BD865" i="1"/>
  <c r="AZ865" i="1" s="1"/>
  <c r="BA730" i="1"/>
  <c r="X730" i="1"/>
  <c r="U730" i="1"/>
  <c r="V730" i="1"/>
  <c r="W730" i="1"/>
  <c r="P730" i="1"/>
  <c r="T730" i="1"/>
  <c r="R730" i="1"/>
  <c r="S730" i="1"/>
  <c r="N730" i="1"/>
  <c r="AB730" i="1"/>
  <c r="BE730" i="1"/>
  <c r="AA730" i="1" s="1"/>
  <c r="BD730" i="1"/>
  <c r="AZ730" i="1" s="1"/>
  <c r="BA327" i="1"/>
  <c r="V327" i="1"/>
  <c r="W327" i="1"/>
  <c r="T327" i="1"/>
  <c r="U327" i="1"/>
  <c r="X327" i="1"/>
  <c r="S327" i="1"/>
  <c r="R327" i="1"/>
  <c r="AB327" i="1"/>
  <c r="N327" i="1"/>
  <c r="BE327" i="1"/>
  <c r="AA327" i="1" s="1"/>
  <c r="BD327" i="1"/>
  <c r="AZ327" i="1" s="1"/>
  <c r="BA545" i="1"/>
  <c r="X545" i="1"/>
  <c r="U545" i="1"/>
  <c r="R545" i="1"/>
  <c r="W545" i="1"/>
  <c r="P545" i="1"/>
  <c r="S545" i="1"/>
  <c r="T545" i="1"/>
  <c r="V545" i="1"/>
  <c r="N545" i="1"/>
  <c r="AB545" i="1"/>
  <c r="BE545" i="1"/>
  <c r="AA545" i="1" s="1"/>
  <c r="BD545" i="1"/>
  <c r="AZ545" i="1" s="1"/>
  <c r="S936" i="1"/>
  <c r="X936" i="1"/>
  <c r="BA936" i="1"/>
  <c r="R936" i="1"/>
  <c r="T936" i="1"/>
  <c r="U936" i="1"/>
  <c r="N936" i="1"/>
  <c r="AB936" i="1"/>
  <c r="V936" i="1"/>
  <c r="W936" i="1"/>
  <c r="P936" i="1"/>
  <c r="BD936" i="1"/>
  <c r="AZ936" i="1" s="1"/>
  <c r="S447" i="1"/>
  <c r="T447" i="1"/>
  <c r="R447" i="1"/>
  <c r="X447" i="1"/>
  <c r="V447" i="1"/>
  <c r="W447" i="1"/>
  <c r="P447" i="1"/>
  <c r="BA447" i="1"/>
  <c r="U447" i="1"/>
  <c r="N447" i="1"/>
  <c r="AB447" i="1"/>
  <c r="BD447" i="1"/>
  <c r="AZ447" i="1" s="1"/>
  <c r="S1093" i="1"/>
  <c r="X1093" i="1"/>
  <c r="T1093" i="1"/>
  <c r="U1093" i="1"/>
  <c r="R1093" i="1"/>
  <c r="W1093" i="1"/>
  <c r="BA1093" i="1"/>
  <c r="N1093" i="1"/>
  <c r="V1093" i="1"/>
  <c r="P1093" i="1"/>
  <c r="AB1093" i="1"/>
  <c r="BE1093" i="1"/>
  <c r="AA1093" i="1" s="1"/>
  <c r="BD1093" i="1"/>
  <c r="AZ1093" i="1" s="1"/>
  <c r="BA448" i="1"/>
  <c r="X448" i="1"/>
  <c r="T448" i="1"/>
  <c r="R448" i="1"/>
  <c r="S448" i="1"/>
  <c r="V448" i="1"/>
  <c r="W448" i="1"/>
  <c r="U448" i="1"/>
  <c r="P448" i="1"/>
  <c r="AB448" i="1"/>
  <c r="N448" i="1"/>
  <c r="BE448" i="1"/>
  <c r="AA448" i="1" s="1"/>
  <c r="BD448" i="1"/>
  <c r="AZ448" i="1" s="1"/>
  <c r="BE942" i="1"/>
  <c r="AA942" i="1" s="1"/>
  <c r="BE446" i="1"/>
  <c r="AA446" i="1" s="1"/>
  <c r="BD259" i="1"/>
  <c r="AZ259" i="1" s="1"/>
  <c r="AB865" i="1"/>
  <c r="M826" i="1"/>
  <c r="M138" i="1"/>
  <c r="M1132" i="1"/>
  <c r="BE669" i="1"/>
  <c r="AA669" i="1" s="1"/>
  <c r="M164" i="1"/>
  <c r="M1199" i="1"/>
  <c r="M536" i="1"/>
  <c r="BD1025" i="1"/>
  <c r="AZ1025" i="1" s="1"/>
  <c r="AB3" i="1"/>
  <c r="BE1027" i="1"/>
  <c r="AA1027" i="1" s="1"/>
  <c r="BE247" i="1"/>
  <c r="AA247" i="1" s="1"/>
  <c r="BD500" i="1"/>
  <c r="AZ500" i="1" s="1"/>
  <c r="BD276" i="1"/>
  <c r="AZ276" i="1" s="1"/>
  <c r="BD1247" i="1"/>
  <c r="AZ1247" i="1" s="1"/>
  <c r="N474" i="1"/>
  <c r="P305" i="1"/>
  <c r="M1115" i="1"/>
  <c r="M922" i="1"/>
  <c r="BD739" i="1"/>
  <c r="AZ739" i="1" s="1"/>
  <c r="BD805" i="1"/>
  <c r="AZ805" i="1" s="1"/>
  <c r="J805" i="1" s="1" a="1"/>
  <c r="J805" i="1" s="1"/>
  <c r="BE11" i="1"/>
  <c r="AA11" i="1" s="1"/>
  <c r="AB416" i="1"/>
  <c r="M1027" i="1"/>
  <c r="M1170" i="1"/>
  <c r="M204" i="1"/>
  <c r="M801" i="1"/>
  <c r="BE104" i="1"/>
  <c r="AA104" i="1" s="1"/>
  <c r="BE1071" i="1"/>
  <c r="AA1071" i="1" s="1"/>
  <c r="BE1023" i="1"/>
  <c r="AA1023" i="1" s="1"/>
  <c r="BD1068" i="1"/>
  <c r="AZ1068" i="1" s="1"/>
  <c r="BD1020" i="1"/>
  <c r="AZ1020" i="1" s="1"/>
  <c r="BE876" i="1"/>
  <c r="AA876" i="1" s="1"/>
  <c r="AB157" i="1"/>
  <c r="AB446" i="1"/>
  <c r="BA526" i="1"/>
  <c r="W526" i="1"/>
  <c r="S526" i="1"/>
  <c r="T526" i="1"/>
  <c r="V526" i="1"/>
  <c r="R526" i="1"/>
  <c r="U526" i="1"/>
  <c r="X526" i="1"/>
  <c r="N526" i="1"/>
  <c r="AB526" i="1"/>
  <c r="X540" i="1"/>
  <c r="BA540" i="1"/>
  <c r="U540" i="1"/>
  <c r="R540" i="1"/>
  <c r="W540" i="1"/>
  <c r="N540" i="1"/>
  <c r="P540" i="1"/>
  <c r="V540" i="1"/>
  <c r="S540" i="1"/>
  <c r="T540" i="1"/>
  <c r="AB540" i="1"/>
  <c r="BA43" i="1"/>
  <c r="R43" i="1"/>
  <c r="S43" i="1"/>
  <c r="W43" i="1"/>
  <c r="U43" i="1"/>
  <c r="V43" i="1"/>
  <c r="T43" i="1"/>
  <c r="X43" i="1"/>
  <c r="P43" i="1"/>
  <c r="X652" i="1"/>
  <c r="T652" i="1"/>
  <c r="U652" i="1"/>
  <c r="P652" i="1"/>
  <c r="N652" i="1"/>
  <c r="R652" i="1"/>
  <c r="S652" i="1"/>
  <c r="V652" i="1"/>
  <c r="W652" i="1"/>
  <c r="BA652" i="1"/>
  <c r="AB652" i="1"/>
  <c r="BA391" i="1"/>
  <c r="T391" i="1"/>
  <c r="R391" i="1"/>
  <c r="W391" i="1"/>
  <c r="AB391" i="1"/>
  <c r="X391" i="1"/>
  <c r="P391" i="1"/>
  <c r="S391" i="1"/>
  <c r="U391" i="1"/>
  <c r="N391" i="1"/>
  <c r="BE391" i="1"/>
  <c r="AA391" i="1" s="1"/>
  <c r="BA124" i="1"/>
  <c r="T124" i="1"/>
  <c r="U124" i="1"/>
  <c r="W124" i="1"/>
  <c r="R124" i="1"/>
  <c r="X124" i="1"/>
  <c r="S124" i="1"/>
  <c r="V124" i="1"/>
  <c r="N124" i="1"/>
  <c r="AB124" i="1"/>
  <c r="P124" i="1"/>
  <c r="BE124" i="1"/>
  <c r="AA124" i="1" s="1"/>
  <c r="BD1250" i="1"/>
  <c r="AZ1250" i="1" s="1"/>
  <c r="BD1115" i="1"/>
  <c r="AZ1115" i="1" s="1"/>
  <c r="BD338" i="1"/>
  <c r="AZ338" i="1" s="1"/>
  <c r="BE276" i="1"/>
  <c r="AA276" i="1" s="1"/>
  <c r="BE1111" i="1"/>
  <c r="AA1111" i="1" s="1"/>
  <c r="AB950" i="1"/>
  <c r="W142" i="1"/>
  <c r="BA974" i="1"/>
  <c r="X974" i="1"/>
  <c r="V974" i="1"/>
  <c r="W974" i="1"/>
  <c r="N974" i="1"/>
  <c r="AB974" i="1"/>
  <c r="P974" i="1"/>
  <c r="R974" i="1"/>
  <c r="S974" i="1"/>
  <c r="T974" i="1"/>
  <c r="BE974" i="1"/>
  <c r="AA974" i="1" s="1"/>
  <c r="BA99" i="1"/>
  <c r="X99" i="1"/>
  <c r="R99" i="1"/>
  <c r="W99" i="1"/>
  <c r="T99" i="1"/>
  <c r="U99" i="1"/>
  <c r="V99" i="1"/>
  <c r="S99" i="1"/>
  <c r="N99" i="1"/>
  <c r="P99" i="1"/>
  <c r="AB99" i="1"/>
  <c r="BE99" i="1"/>
  <c r="AA99" i="1" s="1"/>
  <c r="BA83" i="1"/>
  <c r="R83" i="1"/>
  <c r="S83" i="1"/>
  <c r="W83" i="1"/>
  <c r="T83" i="1"/>
  <c r="U83" i="1"/>
  <c r="P83" i="1"/>
  <c r="X83" i="1"/>
  <c r="AB83" i="1"/>
  <c r="V83" i="1"/>
  <c r="BE83" i="1"/>
  <c r="AA83" i="1" s="1"/>
  <c r="BA572" i="1"/>
  <c r="V572" i="1"/>
  <c r="W572" i="1"/>
  <c r="X572" i="1"/>
  <c r="P572" i="1"/>
  <c r="N572" i="1"/>
  <c r="R572" i="1"/>
  <c r="AB572" i="1"/>
  <c r="S572" i="1"/>
  <c r="T572" i="1"/>
  <c r="U572" i="1"/>
  <c r="BA203" i="1"/>
  <c r="X203" i="1"/>
  <c r="T203" i="1"/>
  <c r="U203" i="1"/>
  <c r="P203" i="1"/>
  <c r="S203" i="1"/>
  <c r="R203" i="1"/>
  <c r="N203" i="1"/>
  <c r="AB203" i="1"/>
  <c r="BA531" i="1"/>
  <c r="X531" i="1"/>
  <c r="V531" i="1"/>
  <c r="W531" i="1"/>
  <c r="S531" i="1"/>
  <c r="T531" i="1"/>
  <c r="R531" i="1"/>
  <c r="U531" i="1"/>
  <c r="P531" i="1"/>
  <c r="N531" i="1"/>
  <c r="X508" i="1"/>
  <c r="P508" i="1"/>
  <c r="V508" i="1"/>
  <c r="W508" i="1"/>
  <c r="N508" i="1"/>
  <c r="BA508" i="1"/>
  <c r="R508" i="1"/>
  <c r="S508" i="1"/>
  <c r="T508" i="1"/>
  <c r="U508" i="1"/>
  <c r="AB508" i="1"/>
  <c r="BE508" i="1"/>
  <c r="AA508" i="1" s="1"/>
  <c r="BA166" i="1"/>
  <c r="X166" i="1"/>
  <c r="S166" i="1"/>
  <c r="V166" i="1"/>
  <c r="W166" i="1"/>
  <c r="P166" i="1"/>
  <c r="R166" i="1"/>
  <c r="T166" i="1"/>
  <c r="U166" i="1"/>
  <c r="BE166" i="1"/>
  <c r="AA166" i="1" s="1"/>
  <c r="N166" i="1"/>
  <c r="AB166" i="1"/>
  <c r="X1252" i="1"/>
  <c r="BA1252" i="1"/>
  <c r="S1252" i="1"/>
  <c r="AB1252" i="1"/>
  <c r="U1252" i="1"/>
  <c r="V1252" i="1"/>
  <c r="W1252" i="1"/>
  <c r="R1252" i="1"/>
  <c r="P1252" i="1"/>
  <c r="T1252" i="1"/>
  <c r="BE1252" i="1"/>
  <c r="AA1252" i="1" s="1"/>
  <c r="N1252" i="1"/>
  <c r="BA1142" i="1"/>
  <c r="S1142" i="1"/>
  <c r="T1142" i="1"/>
  <c r="R1142" i="1"/>
  <c r="W1142" i="1"/>
  <c r="U1142" i="1"/>
  <c r="X1142" i="1"/>
  <c r="V1142" i="1"/>
  <c r="P1142" i="1"/>
  <c r="S715" i="1"/>
  <c r="T715" i="1"/>
  <c r="P715" i="1"/>
  <c r="R715" i="1"/>
  <c r="U715" i="1"/>
  <c r="X715" i="1"/>
  <c r="V715" i="1"/>
  <c r="W715" i="1"/>
  <c r="BA715" i="1"/>
  <c r="AB715" i="1"/>
  <c r="N715" i="1"/>
  <c r="BA953" i="1"/>
  <c r="R953" i="1"/>
  <c r="V953" i="1"/>
  <c r="X953" i="1"/>
  <c r="S953" i="1"/>
  <c r="T953" i="1"/>
  <c r="U953" i="1"/>
  <c r="W953" i="1"/>
  <c r="P953" i="1"/>
  <c r="BE953" i="1"/>
  <c r="AA953" i="1" s="1"/>
  <c r="N953" i="1"/>
  <c r="AB953" i="1"/>
  <c r="X861" i="1"/>
  <c r="U861" i="1"/>
  <c r="V861" i="1"/>
  <c r="R861" i="1"/>
  <c r="W861" i="1"/>
  <c r="BA861" i="1"/>
  <c r="P861" i="1"/>
  <c r="S861" i="1"/>
  <c r="T861" i="1"/>
  <c r="N861" i="1"/>
  <c r="M276" i="1"/>
  <c r="M682" i="1"/>
  <c r="M484" i="1"/>
  <c r="M1052" i="1"/>
  <c r="BD850" i="1"/>
  <c r="AZ850" i="1" s="1"/>
  <c r="BD110" i="1"/>
  <c r="AZ110" i="1" s="1"/>
  <c r="BD861" i="1"/>
  <c r="AZ861" i="1" s="1"/>
  <c r="BE987" i="1"/>
  <c r="AA987" i="1" s="1"/>
  <c r="BE203" i="1"/>
  <c r="AA203" i="1" s="1"/>
  <c r="BE159" i="1"/>
  <c r="AA159" i="1" s="1"/>
  <c r="BE1069" i="1"/>
  <c r="AA1069" i="1" s="1"/>
  <c r="BE801" i="1"/>
  <c r="AA801" i="1" s="1"/>
  <c r="AB377" i="1"/>
  <c r="N14" i="1"/>
  <c r="P908" i="1"/>
  <c r="BA324" i="1"/>
  <c r="U324" i="1"/>
  <c r="R324" i="1"/>
  <c r="X324" i="1"/>
  <c r="S324" i="1"/>
  <c r="W324" i="1"/>
  <c r="N324" i="1"/>
  <c r="P324" i="1"/>
  <c r="V324" i="1"/>
  <c r="BE324" i="1"/>
  <c r="AA324" i="1" s="1"/>
  <c r="M324" i="1"/>
  <c r="X66" i="1"/>
  <c r="S66" i="1"/>
  <c r="R66" i="1"/>
  <c r="T66" i="1"/>
  <c r="AB66" i="1"/>
  <c r="BA66" i="1"/>
  <c r="V66" i="1"/>
  <c r="W66" i="1"/>
  <c r="N66" i="1"/>
  <c r="BE66" i="1"/>
  <c r="AA66" i="1" s="1"/>
  <c r="U66" i="1"/>
  <c r="M66" i="1"/>
  <c r="X752" i="1"/>
  <c r="S752" i="1"/>
  <c r="T752" i="1"/>
  <c r="R752" i="1"/>
  <c r="BA752" i="1"/>
  <c r="U752" i="1"/>
  <c r="V752" i="1"/>
  <c r="W752" i="1"/>
  <c r="AB752" i="1"/>
  <c r="N752" i="1"/>
  <c r="P752" i="1"/>
  <c r="M752" i="1"/>
  <c r="BA316" i="1"/>
  <c r="V316" i="1"/>
  <c r="X316" i="1"/>
  <c r="U316" i="1"/>
  <c r="W316" i="1"/>
  <c r="R316" i="1"/>
  <c r="S316" i="1"/>
  <c r="T316" i="1"/>
  <c r="AB316" i="1"/>
  <c r="N316" i="1"/>
  <c r="M316" i="1"/>
  <c r="X358" i="1"/>
  <c r="R358" i="1"/>
  <c r="V358" i="1"/>
  <c r="BA358" i="1"/>
  <c r="N358" i="1"/>
  <c r="S358" i="1"/>
  <c r="T358" i="1"/>
  <c r="U358" i="1"/>
  <c r="W358" i="1"/>
  <c r="AB358" i="1"/>
  <c r="M358" i="1"/>
  <c r="X10" i="1"/>
  <c r="BA10" i="1"/>
  <c r="U10" i="1"/>
  <c r="N10" i="1"/>
  <c r="V10" i="1"/>
  <c r="R10" i="1"/>
  <c r="S10" i="1"/>
  <c r="T10" i="1"/>
  <c r="W10" i="1"/>
  <c r="P10" i="1"/>
  <c r="AB10" i="1"/>
  <c r="BE10" i="1"/>
  <c r="AA10" i="1" s="1"/>
  <c r="M10" i="1"/>
  <c r="S78" i="1"/>
  <c r="X78" i="1"/>
  <c r="T78" i="1"/>
  <c r="U78" i="1"/>
  <c r="V78" i="1"/>
  <c r="N78" i="1"/>
  <c r="R78" i="1"/>
  <c r="BA78" i="1"/>
  <c r="P78" i="1"/>
  <c r="AB78" i="1"/>
  <c r="W78" i="1"/>
  <c r="M78" i="1"/>
  <c r="BA1129" i="1"/>
  <c r="V1129" i="1"/>
  <c r="W1129" i="1"/>
  <c r="N1129" i="1"/>
  <c r="X1129" i="1"/>
  <c r="R1129" i="1"/>
  <c r="T1129" i="1"/>
  <c r="S1129" i="1"/>
  <c r="U1129" i="1"/>
  <c r="P1129" i="1"/>
  <c r="AB1129" i="1"/>
  <c r="M1129" i="1"/>
  <c r="BA1291" i="1"/>
  <c r="X1291" i="1"/>
  <c r="R1291" i="1"/>
  <c r="V1291" i="1"/>
  <c r="U1291" i="1"/>
  <c r="N1291" i="1"/>
  <c r="T1291" i="1"/>
  <c r="W1291" i="1"/>
  <c r="P1291" i="1"/>
  <c r="S1291" i="1"/>
  <c r="AB1291" i="1"/>
  <c r="BE1291" i="1"/>
  <c r="AA1291" i="1" s="1"/>
  <c r="M1291" i="1"/>
  <c r="BA793" i="1"/>
  <c r="V793" i="1"/>
  <c r="W793" i="1"/>
  <c r="P793" i="1"/>
  <c r="N793" i="1"/>
  <c r="R793" i="1"/>
  <c r="AB793" i="1"/>
  <c r="S793" i="1"/>
  <c r="X793" i="1"/>
  <c r="T793" i="1"/>
  <c r="U793" i="1"/>
  <c r="M793" i="1"/>
  <c r="R485" i="1"/>
  <c r="N485" i="1"/>
  <c r="X485" i="1"/>
  <c r="S485" i="1"/>
  <c r="T485" i="1"/>
  <c r="U485" i="1"/>
  <c r="V485" i="1"/>
  <c r="W485" i="1"/>
  <c r="BA485" i="1"/>
  <c r="AB485" i="1"/>
  <c r="P485" i="1"/>
  <c r="BE485" i="1"/>
  <c r="AA485" i="1" s="1"/>
  <c r="M485" i="1"/>
  <c r="BA1026" i="1"/>
  <c r="S1026" i="1"/>
  <c r="T1026" i="1"/>
  <c r="U1026" i="1"/>
  <c r="V1026" i="1"/>
  <c r="X1026" i="1"/>
  <c r="N1026" i="1"/>
  <c r="R1026" i="1"/>
  <c r="AB1026" i="1"/>
  <c r="W1026" i="1"/>
  <c r="P1026" i="1"/>
  <c r="M1026" i="1"/>
  <c r="X1056" i="1"/>
  <c r="BA1056" i="1"/>
  <c r="S1056" i="1"/>
  <c r="N1056" i="1"/>
  <c r="V1056" i="1"/>
  <c r="W1056" i="1"/>
  <c r="U1056" i="1"/>
  <c r="P1056" i="1"/>
  <c r="R1056" i="1"/>
  <c r="AB1056" i="1"/>
  <c r="T1056" i="1"/>
  <c r="M1056" i="1"/>
  <c r="W951" i="1"/>
  <c r="U951" i="1"/>
  <c r="N951" i="1"/>
  <c r="R951" i="1"/>
  <c r="S951" i="1"/>
  <c r="T951" i="1"/>
  <c r="BA951" i="1"/>
  <c r="V951" i="1"/>
  <c r="X951" i="1"/>
  <c r="P951" i="1"/>
  <c r="M951" i="1"/>
  <c r="BA1109" i="1"/>
  <c r="S1109" i="1"/>
  <c r="V1109" i="1"/>
  <c r="W1109" i="1"/>
  <c r="N1109" i="1"/>
  <c r="X1109" i="1"/>
  <c r="T1109" i="1"/>
  <c r="U1109" i="1"/>
  <c r="AB1109" i="1"/>
  <c r="P1109" i="1"/>
  <c r="R1109" i="1"/>
  <c r="M1109" i="1"/>
  <c r="T1060" i="1"/>
  <c r="U1060" i="1"/>
  <c r="R1060" i="1"/>
  <c r="S1060" i="1"/>
  <c r="V1060" i="1"/>
  <c r="N1060" i="1"/>
  <c r="W1060" i="1"/>
  <c r="BA1060" i="1"/>
  <c r="AB1060" i="1"/>
  <c r="X1060" i="1"/>
  <c r="P1060" i="1"/>
  <c r="BE1060" i="1"/>
  <c r="AA1060" i="1" s="1"/>
  <c r="M1060" i="1"/>
  <c r="M1006" i="1"/>
  <c r="M435" i="1"/>
  <c r="M212" i="1"/>
  <c r="BD221" i="1"/>
  <c r="AZ221" i="1" s="1"/>
  <c r="BA298" i="1"/>
  <c r="U298" i="1"/>
  <c r="W298" i="1"/>
  <c r="N298" i="1"/>
  <c r="P298" i="1"/>
  <c r="X298" i="1"/>
  <c r="R298" i="1"/>
  <c r="S298" i="1"/>
  <c r="T298" i="1"/>
  <c r="AB298" i="1"/>
  <c r="M298" i="1"/>
  <c r="BE298" i="1"/>
  <c r="AA298" i="1" s="1"/>
  <c r="X1047" i="1"/>
  <c r="W1047" i="1"/>
  <c r="BA1047" i="1"/>
  <c r="N1047" i="1"/>
  <c r="S1047" i="1"/>
  <c r="R1047" i="1"/>
  <c r="P1047" i="1"/>
  <c r="T1047" i="1"/>
  <c r="U1047" i="1"/>
  <c r="AB1047" i="1"/>
  <c r="M1047" i="1"/>
  <c r="BE1047" i="1"/>
  <c r="AA1047" i="1" s="1"/>
  <c r="V1047" i="1"/>
  <c r="BA726" i="1"/>
  <c r="X726" i="1"/>
  <c r="W726" i="1"/>
  <c r="R726" i="1"/>
  <c r="N726" i="1"/>
  <c r="AB726" i="1"/>
  <c r="S726" i="1"/>
  <c r="U726" i="1"/>
  <c r="T726" i="1"/>
  <c r="P726" i="1"/>
  <c r="V726" i="1"/>
  <c r="BE726" i="1"/>
  <c r="AA726" i="1" s="1"/>
  <c r="M726" i="1"/>
  <c r="BA688" i="1"/>
  <c r="W688" i="1"/>
  <c r="N688" i="1"/>
  <c r="X688" i="1"/>
  <c r="T688" i="1"/>
  <c r="R688" i="1"/>
  <c r="U688" i="1"/>
  <c r="P688" i="1"/>
  <c r="V688" i="1"/>
  <c r="S688" i="1"/>
  <c r="M688" i="1"/>
  <c r="AB688" i="1"/>
  <c r="W430" i="1"/>
  <c r="BA430" i="1"/>
  <c r="N430" i="1"/>
  <c r="P430" i="1"/>
  <c r="X430" i="1"/>
  <c r="S430" i="1"/>
  <c r="AB430" i="1"/>
  <c r="R430" i="1"/>
  <c r="T430" i="1"/>
  <c r="V430" i="1"/>
  <c r="M430" i="1"/>
  <c r="U430" i="1"/>
  <c r="BA902" i="1"/>
  <c r="W902" i="1"/>
  <c r="X902" i="1"/>
  <c r="U902" i="1"/>
  <c r="V902" i="1"/>
  <c r="T902" i="1"/>
  <c r="P902" i="1"/>
  <c r="N902" i="1"/>
  <c r="R902" i="1"/>
  <c r="S902" i="1"/>
  <c r="AB902" i="1"/>
  <c r="M902" i="1"/>
  <c r="R1084" i="1"/>
  <c r="S1084" i="1"/>
  <c r="W1084" i="1"/>
  <c r="N1084" i="1"/>
  <c r="T1084" i="1"/>
  <c r="BA1084" i="1"/>
  <c r="P1084" i="1"/>
  <c r="U1084" i="1"/>
  <c r="V1084" i="1"/>
  <c r="X1084" i="1"/>
  <c r="M1084" i="1"/>
  <c r="BE1084" i="1"/>
  <c r="AA1084" i="1" s="1"/>
  <c r="R694" i="1"/>
  <c r="W694" i="1"/>
  <c r="X694" i="1"/>
  <c r="N694" i="1"/>
  <c r="U694" i="1"/>
  <c r="S694" i="1"/>
  <c r="T694" i="1"/>
  <c r="BA694" i="1"/>
  <c r="V694" i="1"/>
  <c r="AB694" i="1"/>
  <c r="M694" i="1"/>
  <c r="BE694" i="1"/>
  <c r="AA694" i="1" s="1"/>
  <c r="X61" i="1"/>
  <c r="R61" i="1"/>
  <c r="S61" i="1"/>
  <c r="W61" i="1"/>
  <c r="N61" i="1"/>
  <c r="T61" i="1"/>
  <c r="BA61" i="1"/>
  <c r="U61" i="1"/>
  <c r="V61" i="1"/>
  <c r="P61" i="1"/>
  <c r="AB61" i="1"/>
  <c r="M61" i="1"/>
  <c r="X140" i="1"/>
  <c r="R140" i="1"/>
  <c r="S140" i="1"/>
  <c r="W140" i="1"/>
  <c r="T140" i="1"/>
  <c r="U140" i="1"/>
  <c r="N140" i="1"/>
  <c r="BA140" i="1"/>
  <c r="V140" i="1"/>
  <c r="AB140" i="1"/>
  <c r="M140" i="1"/>
  <c r="BE140" i="1"/>
  <c r="AA140" i="1" s="1"/>
  <c r="BA1272" i="1"/>
  <c r="X1272" i="1"/>
  <c r="R1272" i="1"/>
  <c r="S1272" i="1"/>
  <c r="W1272" i="1"/>
  <c r="N1272" i="1"/>
  <c r="U1272" i="1"/>
  <c r="P1272" i="1"/>
  <c r="T1272" i="1"/>
  <c r="V1272" i="1"/>
  <c r="AB1272" i="1"/>
  <c r="M1272" i="1"/>
  <c r="BE1272" i="1"/>
  <c r="AA1272" i="1" s="1"/>
  <c r="BA239" i="1"/>
  <c r="X239" i="1"/>
  <c r="R239" i="1"/>
  <c r="S239" i="1"/>
  <c r="W239" i="1"/>
  <c r="U239" i="1"/>
  <c r="V239" i="1"/>
  <c r="T239" i="1"/>
  <c r="N239" i="1"/>
  <c r="AB239" i="1"/>
  <c r="M239" i="1"/>
  <c r="R896" i="1"/>
  <c r="S896" i="1"/>
  <c r="W896" i="1"/>
  <c r="T896" i="1"/>
  <c r="U896" i="1"/>
  <c r="V896" i="1"/>
  <c r="N896" i="1"/>
  <c r="X896" i="1"/>
  <c r="AB896" i="1"/>
  <c r="P896" i="1"/>
  <c r="M896" i="1"/>
  <c r="BE896" i="1"/>
  <c r="AA896" i="1" s="1"/>
  <c r="BA896" i="1"/>
  <c r="BA1066" i="1"/>
  <c r="X1066" i="1"/>
  <c r="R1066" i="1"/>
  <c r="V1066" i="1"/>
  <c r="S1066" i="1"/>
  <c r="T1066" i="1"/>
  <c r="W1066" i="1"/>
  <c r="N1066" i="1"/>
  <c r="U1066" i="1"/>
  <c r="P1066" i="1"/>
  <c r="AB1066" i="1"/>
  <c r="M1066" i="1"/>
  <c r="BA1282" i="1"/>
  <c r="S1282" i="1"/>
  <c r="T1282" i="1"/>
  <c r="U1282" i="1"/>
  <c r="N1282" i="1"/>
  <c r="V1282" i="1"/>
  <c r="W1282" i="1"/>
  <c r="AB1282" i="1"/>
  <c r="X1282" i="1"/>
  <c r="P1282" i="1"/>
  <c r="R1282" i="1"/>
  <c r="M1282" i="1"/>
  <c r="X603" i="1"/>
  <c r="BA603" i="1"/>
  <c r="S603" i="1"/>
  <c r="U603" i="1"/>
  <c r="V603" i="1"/>
  <c r="N603" i="1"/>
  <c r="R603" i="1"/>
  <c r="P603" i="1"/>
  <c r="M603" i="1"/>
  <c r="T603" i="1"/>
  <c r="W603" i="1"/>
  <c r="BA940" i="1"/>
  <c r="X940" i="1"/>
  <c r="R940" i="1"/>
  <c r="N940" i="1"/>
  <c r="S940" i="1"/>
  <c r="T940" i="1"/>
  <c r="V940" i="1"/>
  <c r="W940" i="1"/>
  <c r="P940" i="1"/>
  <c r="U940" i="1"/>
  <c r="M940" i="1"/>
  <c r="BA1275" i="1"/>
  <c r="T1275" i="1"/>
  <c r="S1275" i="1"/>
  <c r="P1275" i="1"/>
  <c r="N1275" i="1"/>
  <c r="R1275" i="1"/>
  <c r="U1275" i="1"/>
  <c r="AB1275" i="1"/>
  <c r="V1275" i="1"/>
  <c r="W1275" i="1"/>
  <c r="M1275" i="1"/>
  <c r="X1275" i="1"/>
  <c r="X601" i="1"/>
  <c r="R601" i="1"/>
  <c r="S601" i="1"/>
  <c r="W601" i="1"/>
  <c r="BA601" i="1"/>
  <c r="U601" i="1"/>
  <c r="V601" i="1"/>
  <c r="N601" i="1"/>
  <c r="T601" i="1"/>
  <c r="P601" i="1"/>
  <c r="AB601" i="1"/>
  <c r="BE601" i="1"/>
  <c r="AA601" i="1" s="1"/>
  <c r="M601" i="1"/>
  <c r="R745" i="1"/>
  <c r="BA745" i="1"/>
  <c r="W745" i="1"/>
  <c r="X745" i="1"/>
  <c r="N745" i="1"/>
  <c r="P745" i="1"/>
  <c r="T745" i="1"/>
  <c r="S745" i="1"/>
  <c r="U745" i="1"/>
  <c r="V745" i="1"/>
  <c r="AB745" i="1"/>
  <c r="M745" i="1"/>
  <c r="M176" i="1"/>
  <c r="M782" i="1"/>
  <c r="M468" i="1"/>
  <c r="M433" i="1"/>
  <c r="BD942" i="1"/>
  <c r="AZ942" i="1" s="1"/>
  <c r="BE110" i="1"/>
  <c r="AA110" i="1" s="1"/>
  <c r="BE865" i="1"/>
  <c r="AA865" i="1" s="1"/>
  <c r="BE558" i="1"/>
  <c r="AA558" i="1" s="1"/>
  <c r="BE111" i="1"/>
  <c r="AA111" i="1" s="1"/>
  <c r="BE53" i="1"/>
  <c r="AA53" i="1" s="1"/>
  <c r="BE796" i="1"/>
  <c r="AA796" i="1" s="1"/>
  <c r="X724" i="1"/>
  <c r="BA724" i="1"/>
  <c r="T724" i="1"/>
  <c r="P724" i="1"/>
  <c r="R724" i="1"/>
  <c r="S724" i="1"/>
  <c r="U724" i="1"/>
  <c r="N724" i="1"/>
  <c r="W724" i="1"/>
  <c r="V724" i="1"/>
  <c r="AB724" i="1"/>
  <c r="BE724" i="1"/>
  <c r="AA724" i="1" s="1"/>
  <c r="M724" i="1"/>
  <c r="X845" i="1"/>
  <c r="W845" i="1"/>
  <c r="BA845" i="1"/>
  <c r="AB845" i="1"/>
  <c r="R845" i="1"/>
  <c r="S845" i="1"/>
  <c r="T845" i="1"/>
  <c r="U845" i="1"/>
  <c r="V845" i="1"/>
  <c r="P845" i="1"/>
  <c r="N845" i="1"/>
  <c r="BE845" i="1"/>
  <c r="AA845" i="1" s="1"/>
  <c r="M845" i="1"/>
  <c r="BA182" i="1"/>
  <c r="X182" i="1"/>
  <c r="S182" i="1"/>
  <c r="T182" i="1"/>
  <c r="V182" i="1"/>
  <c r="R182" i="1"/>
  <c r="U182" i="1"/>
  <c r="W182" i="1"/>
  <c r="P182" i="1"/>
  <c r="AB182" i="1"/>
  <c r="BE182" i="1"/>
  <c r="AA182" i="1" s="1"/>
  <c r="M182" i="1"/>
  <c r="BA287" i="1"/>
  <c r="W287" i="1"/>
  <c r="X287" i="1"/>
  <c r="R287" i="1"/>
  <c r="T287" i="1"/>
  <c r="S287" i="1"/>
  <c r="V287" i="1"/>
  <c r="P287" i="1"/>
  <c r="U287" i="1"/>
  <c r="AB287" i="1"/>
  <c r="M287" i="1"/>
  <c r="BE287" i="1"/>
  <c r="AA287" i="1" s="1"/>
  <c r="X944" i="1"/>
  <c r="W944" i="1"/>
  <c r="BA944" i="1"/>
  <c r="S944" i="1"/>
  <c r="R944" i="1"/>
  <c r="U944" i="1"/>
  <c r="P944" i="1"/>
  <c r="T944" i="1"/>
  <c r="V944" i="1"/>
  <c r="M944" i="1"/>
  <c r="X975" i="1"/>
  <c r="S975" i="1"/>
  <c r="T975" i="1"/>
  <c r="R975" i="1"/>
  <c r="U975" i="1"/>
  <c r="BA975" i="1"/>
  <c r="P975" i="1"/>
  <c r="W975" i="1"/>
  <c r="N975" i="1"/>
  <c r="M975" i="1"/>
  <c r="BA912" i="1"/>
  <c r="X912" i="1"/>
  <c r="S912" i="1"/>
  <c r="T912" i="1"/>
  <c r="W912" i="1"/>
  <c r="V912" i="1"/>
  <c r="P912" i="1"/>
  <c r="N912" i="1"/>
  <c r="AB912" i="1"/>
  <c r="M912" i="1"/>
  <c r="U912" i="1"/>
  <c r="X501" i="1"/>
  <c r="BA501" i="1"/>
  <c r="R501" i="1"/>
  <c r="P501" i="1"/>
  <c r="V501" i="1"/>
  <c r="S501" i="1"/>
  <c r="T501" i="1"/>
  <c r="W501" i="1"/>
  <c r="U501" i="1"/>
  <c r="AB501" i="1"/>
  <c r="BE501" i="1"/>
  <c r="AA501" i="1" s="1"/>
  <c r="N501" i="1"/>
  <c r="M501" i="1"/>
  <c r="BA201" i="1"/>
  <c r="T201" i="1"/>
  <c r="U201" i="1"/>
  <c r="R201" i="1"/>
  <c r="S201" i="1"/>
  <c r="X201" i="1"/>
  <c r="W201" i="1"/>
  <c r="P201" i="1"/>
  <c r="AB201" i="1"/>
  <c r="V201" i="1"/>
  <c r="BE201" i="1"/>
  <c r="AA201" i="1" s="1"/>
  <c r="M201" i="1"/>
  <c r="V1287" i="1"/>
  <c r="W1287" i="1"/>
  <c r="T1287" i="1"/>
  <c r="BA1287" i="1"/>
  <c r="X1287" i="1"/>
  <c r="N1287" i="1"/>
  <c r="U1287" i="1"/>
  <c r="S1287" i="1"/>
  <c r="R1287" i="1"/>
  <c r="AB1287" i="1"/>
  <c r="BE1287" i="1"/>
  <c r="AA1287" i="1" s="1"/>
  <c r="M1287" i="1"/>
  <c r="BA773" i="1"/>
  <c r="R773" i="1"/>
  <c r="V773" i="1"/>
  <c r="X773" i="1"/>
  <c r="T773" i="1"/>
  <c r="S773" i="1"/>
  <c r="P773" i="1"/>
  <c r="U773" i="1"/>
  <c r="W773" i="1"/>
  <c r="BE773" i="1"/>
  <c r="AA773" i="1" s="1"/>
  <c r="M773" i="1"/>
  <c r="N773" i="1"/>
  <c r="X1160" i="1"/>
  <c r="R1160" i="1"/>
  <c r="S1160" i="1"/>
  <c r="W1160" i="1"/>
  <c r="V1160" i="1"/>
  <c r="BA1160" i="1"/>
  <c r="T1160" i="1"/>
  <c r="U1160" i="1"/>
  <c r="N1160" i="1"/>
  <c r="BE1160" i="1"/>
  <c r="AA1160" i="1" s="1"/>
  <c r="P1160" i="1"/>
  <c r="M1160" i="1"/>
  <c r="T1009" i="1"/>
  <c r="U1009" i="1"/>
  <c r="BA1009" i="1"/>
  <c r="R1009" i="1"/>
  <c r="S1009" i="1"/>
  <c r="X1009" i="1"/>
  <c r="N1009" i="1"/>
  <c r="V1009" i="1"/>
  <c r="W1009" i="1"/>
  <c r="P1009" i="1"/>
  <c r="AB1009" i="1"/>
  <c r="BE1009" i="1"/>
  <c r="AA1009" i="1" s="1"/>
  <c r="M1009" i="1"/>
  <c r="X924" i="1"/>
  <c r="BA924" i="1"/>
  <c r="W924" i="1"/>
  <c r="T924" i="1"/>
  <c r="U924" i="1"/>
  <c r="P924" i="1"/>
  <c r="S924" i="1"/>
  <c r="V924" i="1"/>
  <c r="AB924" i="1"/>
  <c r="N924" i="1"/>
  <c r="R924" i="1"/>
  <c r="BE924" i="1"/>
  <c r="AA924" i="1" s="1"/>
  <c r="M924" i="1"/>
  <c r="BA1053" i="1"/>
  <c r="X1053" i="1"/>
  <c r="V1053" i="1"/>
  <c r="W1053" i="1"/>
  <c r="T1053" i="1"/>
  <c r="U1053" i="1"/>
  <c r="R1053" i="1"/>
  <c r="S1053" i="1"/>
  <c r="P1053" i="1"/>
  <c r="BE1053" i="1"/>
  <c r="AA1053" i="1" s="1"/>
  <c r="AB1053" i="1"/>
  <c r="M1053" i="1"/>
  <c r="BA853" i="1"/>
  <c r="R853" i="1"/>
  <c r="S853" i="1"/>
  <c r="W853" i="1"/>
  <c r="P853" i="1"/>
  <c r="X853" i="1"/>
  <c r="T853" i="1"/>
  <c r="U853" i="1"/>
  <c r="V853" i="1"/>
  <c r="N853" i="1"/>
  <c r="AB853" i="1"/>
  <c r="BE853" i="1"/>
  <c r="AA853" i="1" s="1"/>
  <c r="M853" i="1"/>
  <c r="V1285" i="1"/>
  <c r="W1285" i="1"/>
  <c r="X1285" i="1"/>
  <c r="U1285" i="1"/>
  <c r="S1285" i="1"/>
  <c r="R1285" i="1"/>
  <c r="P1285" i="1"/>
  <c r="BA1285" i="1"/>
  <c r="N1285" i="1"/>
  <c r="AB1285" i="1"/>
  <c r="BE1285" i="1"/>
  <c r="AA1285" i="1" s="1"/>
  <c r="M1285" i="1"/>
  <c r="T1285" i="1"/>
  <c r="BA367" i="1"/>
  <c r="X367" i="1"/>
  <c r="R367" i="1"/>
  <c r="V367" i="1"/>
  <c r="N367" i="1"/>
  <c r="T367" i="1"/>
  <c r="P367" i="1"/>
  <c r="S367" i="1"/>
  <c r="W367" i="1"/>
  <c r="BE367" i="1"/>
  <c r="AA367" i="1" s="1"/>
  <c r="AB367" i="1"/>
  <c r="M367" i="1"/>
  <c r="U367" i="1"/>
  <c r="S202" i="1"/>
  <c r="V202" i="1"/>
  <c r="X202" i="1"/>
  <c r="T202" i="1"/>
  <c r="P202" i="1"/>
  <c r="R202" i="1"/>
  <c r="N202" i="1"/>
  <c r="U202" i="1"/>
  <c r="W202" i="1"/>
  <c r="AB202" i="1"/>
  <c r="BA202" i="1"/>
  <c r="BE202" i="1"/>
  <c r="AA202" i="1" s="1"/>
  <c r="M202" i="1"/>
  <c r="S599" i="1"/>
  <c r="BA599" i="1"/>
  <c r="R599" i="1"/>
  <c r="T599" i="1"/>
  <c r="W599" i="1"/>
  <c r="U599" i="1"/>
  <c r="V599" i="1"/>
  <c r="X599" i="1"/>
  <c r="N599" i="1"/>
  <c r="BE599" i="1"/>
  <c r="AA599" i="1" s="1"/>
  <c r="M599" i="1"/>
  <c r="S1193" i="1"/>
  <c r="T1193" i="1"/>
  <c r="R1193" i="1"/>
  <c r="U1193" i="1"/>
  <c r="BA1193" i="1"/>
  <c r="V1193" i="1"/>
  <c r="X1193" i="1"/>
  <c r="W1193" i="1"/>
  <c r="P1193" i="1"/>
  <c r="BE1193" i="1"/>
  <c r="AA1193" i="1" s="1"/>
  <c r="AB1193" i="1"/>
  <c r="N1193" i="1"/>
  <c r="M1193" i="1"/>
  <c r="X685" i="1"/>
  <c r="BA685" i="1"/>
  <c r="U685" i="1"/>
  <c r="T685" i="1"/>
  <c r="R685" i="1"/>
  <c r="S685" i="1"/>
  <c r="P685" i="1"/>
  <c r="W685" i="1"/>
  <c r="AB685" i="1"/>
  <c r="BE685" i="1"/>
  <c r="AA685" i="1" s="1"/>
  <c r="M685" i="1"/>
  <c r="V685" i="1"/>
  <c r="X1286" i="1"/>
  <c r="S1286" i="1"/>
  <c r="T1286" i="1"/>
  <c r="R1286" i="1"/>
  <c r="U1286" i="1"/>
  <c r="V1286" i="1"/>
  <c r="BA1286" i="1"/>
  <c r="AB1286" i="1"/>
  <c r="BE1286" i="1"/>
  <c r="AA1286" i="1" s="1"/>
  <c r="W1286" i="1"/>
  <c r="N1286" i="1"/>
  <c r="M1286" i="1"/>
  <c r="BA1197" i="1"/>
  <c r="R1197" i="1"/>
  <c r="S1197" i="1"/>
  <c r="P1197" i="1"/>
  <c r="T1197" i="1"/>
  <c r="U1197" i="1"/>
  <c r="V1197" i="1"/>
  <c r="AB1197" i="1"/>
  <c r="W1197" i="1"/>
  <c r="N1197" i="1"/>
  <c r="X1197" i="1"/>
  <c r="BE1197" i="1"/>
  <c r="AA1197" i="1" s="1"/>
  <c r="M1197" i="1"/>
  <c r="BA231" i="1"/>
  <c r="X231" i="1"/>
  <c r="R231" i="1"/>
  <c r="S231" i="1"/>
  <c r="W231" i="1"/>
  <c r="P231" i="1"/>
  <c r="T231" i="1"/>
  <c r="U231" i="1"/>
  <c r="V231" i="1"/>
  <c r="AB231" i="1"/>
  <c r="N231" i="1"/>
  <c r="BE231" i="1"/>
  <c r="AA231" i="1" s="1"/>
  <c r="M231" i="1"/>
  <c r="M282" i="1"/>
  <c r="M1252" i="1"/>
  <c r="BA533" i="1"/>
  <c r="X533" i="1"/>
  <c r="S533" i="1"/>
  <c r="T533" i="1"/>
  <c r="U533" i="1"/>
  <c r="R533" i="1"/>
  <c r="V533" i="1"/>
  <c r="W533" i="1"/>
  <c r="P533" i="1"/>
  <c r="AB533" i="1"/>
  <c r="BE533" i="1"/>
  <c r="AA533" i="1" s="1"/>
  <c r="M533" i="1"/>
  <c r="BA836" i="1"/>
  <c r="S836" i="1"/>
  <c r="X836" i="1"/>
  <c r="W836" i="1"/>
  <c r="N836" i="1"/>
  <c r="P836" i="1"/>
  <c r="R836" i="1"/>
  <c r="T836" i="1"/>
  <c r="U836" i="1"/>
  <c r="V836" i="1"/>
  <c r="BE836" i="1"/>
  <c r="AA836" i="1" s="1"/>
  <c r="M836" i="1"/>
  <c r="BA80" i="1"/>
  <c r="U80" i="1"/>
  <c r="X80" i="1"/>
  <c r="R80" i="1"/>
  <c r="S80" i="1"/>
  <c r="T80" i="1"/>
  <c r="V80" i="1"/>
  <c r="AB80" i="1"/>
  <c r="W80" i="1"/>
  <c r="BE80" i="1"/>
  <c r="AA80" i="1" s="1"/>
  <c r="P80" i="1"/>
  <c r="M80" i="1"/>
  <c r="N80" i="1"/>
  <c r="BA106" i="1"/>
  <c r="U106" i="1"/>
  <c r="V106" i="1"/>
  <c r="X106" i="1"/>
  <c r="S106" i="1"/>
  <c r="AB106" i="1"/>
  <c r="P106" i="1"/>
  <c r="R106" i="1"/>
  <c r="T106" i="1"/>
  <c r="N106" i="1"/>
  <c r="W106" i="1"/>
  <c r="BE106" i="1"/>
  <c r="AA106" i="1" s="1"/>
  <c r="M106" i="1"/>
  <c r="BA506" i="1"/>
  <c r="U506" i="1"/>
  <c r="T506" i="1"/>
  <c r="S506" i="1"/>
  <c r="V506" i="1"/>
  <c r="X506" i="1"/>
  <c r="R506" i="1"/>
  <c r="W506" i="1"/>
  <c r="AB506" i="1"/>
  <c r="N506" i="1"/>
  <c r="M506" i="1"/>
  <c r="BE506" i="1"/>
  <c r="AA506" i="1" s="1"/>
  <c r="BA623" i="1"/>
  <c r="U623" i="1"/>
  <c r="P623" i="1"/>
  <c r="AB623" i="1"/>
  <c r="S623" i="1"/>
  <c r="BE623" i="1"/>
  <c r="AA623" i="1" s="1"/>
  <c r="M623" i="1"/>
  <c r="R623" i="1"/>
  <c r="X623" i="1"/>
  <c r="BA770" i="1"/>
  <c r="X770" i="1"/>
  <c r="U770" i="1"/>
  <c r="T770" i="1"/>
  <c r="V770" i="1"/>
  <c r="N770" i="1"/>
  <c r="R770" i="1"/>
  <c r="S770" i="1"/>
  <c r="W770" i="1"/>
  <c r="P770" i="1"/>
  <c r="AB770" i="1"/>
  <c r="M770" i="1"/>
  <c r="BA369" i="1"/>
  <c r="X369" i="1"/>
  <c r="U369" i="1"/>
  <c r="V369" i="1"/>
  <c r="R369" i="1"/>
  <c r="T369" i="1"/>
  <c r="W369" i="1"/>
  <c r="N369" i="1"/>
  <c r="P369" i="1"/>
  <c r="AB369" i="1"/>
  <c r="M369" i="1"/>
  <c r="BA139" i="1"/>
  <c r="U139" i="1"/>
  <c r="V139" i="1"/>
  <c r="X139" i="1"/>
  <c r="R139" i="1"/>
  <c r="P139" i="1"/>
  <c r="S139" i="1"/>
  <c r="T139" i="1"/>
  <c r="W139" i="1"/>
  <c r="AB139" i="1"/>
  <c r="N139" i="1"/>
  <c r="M139" i="1"/>
  <c r="BA898" i="1"/>
  <c r="X898" i="1"/>
  <c r="U898" i="1"/>
  <c r="V898" i="1"/>
  <c r="S898" i="1"/>
  <c r="R898" i="1"/>
  <c r="T898" i="1"/>
  <c r="W898" i="1"/>
  <c r="P898" i="1"/>
  <c r="AB898" i="1"/>
  <c r="M898" i="1"/>
  <c r="BA198" i="1"/>
  <c r="X198" i="1"/>
  <c r="U198" i="1"/>
  <c r="V198" i="1"/>
  <c r="S198" i="1"/>
  <c r="T198" i="1"/>
  <c r="N198" i="1"/>
  <c r="W198" i="1"/>
  <c r="R198" i="1"/>
  <c r="AB198" i="1"/>
  <c r="P198" i="1"/>
  <c r="M198" i="1"/>
  <c r="BA1022" i="1"/>
  <c r="X1022" i="1"/>
  <c r="U1022" i="1"/>
  <c r="V1022" i="1"/>
  <c r="R1022" i="1"/>
  <c r="S1022" i="1"/>
  <c r="W1022" i="1"/>
  <c r="T1022" i="1"/>
  <c r="N1022" i="1"/>
  <c r="P1022" i="1"/>
  <c r="AB1022" i="1"/>
  <c r="M1022" i="1"/>
  <c r="BA509" i="1"/>
  <c r="X509" i="1"/>
  <c r="U509" i="1"/>
  <c r="P509" i="1"/>
  <c r="S509" i="1"/>
  <c r="V509" i="1"/>
  <c r="R509" i="1"/>
  <c r="T509" i="1"/>
  <c r="W509" i="1"/>
  <c r="AB509" i="1"/>
  <c r="M509" i="1"/>
  <c r="BA566" i="1"/>
  <c r="X566" i="1"/>
  <c r="T566" i="1"/>
  <c r="U566" i="1"/>
  <c r="P566" i="1"/>
  <c r="AB566" i="1"/>
  <c r="S566" i="1"/>
  <c r="W566" i="1"/>
  <c r="R566" i="1"/>
  <c r="V566" i="1"/>
  <c r="BE566" i="1"/>
  <c r="AA566" i="1" s="1"/>
  <c r="M566" i="1"/>
  <c r="N566" i="1"/>
  <c r="BA75" i="1"/>
  <c r="X75" i="1"/>
  <c r="U75" i="1"/>
  <c r="T75" i="1"/>
  <c r="V75" i="1"/>
  <c r="R75" i="1"/>
  <c r="S75" i="1"/>
  <c r="W75" i="1"/>
  <c r="N75" i="1"/>
  <c r="M75" i="1"/>
  <c r="AB75" i="1"/>
  <c r="BE75" i="1"/>
  <c r="AA75" i="1" s="1"/>
  <c r="BA290" i="1"/>
  <c r="U290" i="1"/>
  <c r="P290" i="1"/>
  <c r="AB290" i="1"/>
  <c r="R290" i="1"/>
  <c r="S290" i="1"/>
  <c r="V290" i="1"/>
  <c r="N290" i="1"/>
  <c r="T290" i="1"/>
  <c r="W290" i="1"/>
  <c r="M290" i="1"/>
  <c r="X290" i="1"/>
  <c r="BA1259" i="1"/>
  <c r="U1259" i="1"/>
  <c r="R1259" i="1"/>
  <c r="X1259" i="1"/>
  <c r="S1259" i="1"/>
  <c r="V1259" i="1"/>
  <c r="T1259" i="1"/>
  <c r="W1259" i="1"/>
  <c r="P1259" i="1"/>
  <c r="AB1259" i="1"/>
  <c r="N1259" i="1"/>
  <c r="M1259" i="1"/>
  <c r="BA1312" i="1"/>
  <c r="U1312" i="1"/>
  <c r="X1312" i="1"/>
  <c r="R1312" i="1"/>
  <c r="W1312" i="1"/>
  <c r="S1312" i="1"/>
  <c r="T1312" i="1"/>
  <c r="N1312" i="1"/>
  <c r="P1312" i="1"/>
  <c r="AB1312" i="1"/>
  <c r="BE1312" i="1"/>
  <c r="AA1312" i="1" s="1"/>
  <c r="M1312" i="1"/>
  <c r="V1312" i="1"/>
  <c r="BA761" i="1"/>
  <c r="X761" i="1"/>
  <c r="S761" i="1"/>
  <c r="T761" i="1"/>
  <c r="U761" i="1"/>
  <c r="V761" i="1"/>
  <c r="W761" i="1"/>
  <c r="R761" i="1"/>
  <c r="N761" i="1"/>
  <c r="P761" i="1"/>
  <c r="BE761" i="1"/>
  <c r="AA761" i="1" s="1"/>
  <c r="M761" i="1"/>
  <c r="AB761" i="1"/>
  <c r="X530" i="1"/>
  <c r="BA530" i="1"/>
  <c r="P530" i="1"/>
  <c r="S530" i="1"/>
  <c r="V530" i="1"/>
  <c r="W530" i="1"/>
  <c r="T530" i="1"/>
  <c r="U530" i="1"/>
  <c r="AB530" i="1"/>
  <c r="BE530" i="1"/>
  <c r="AA530" i="1" s="1"/>
  <c r="M530" i="1"/>
  <c r="N530" i="1"/>
  <c r="BA1103" i="1"/>
  <c r="X1103" i="1"/>
  <c r="S1103" i="1"/>
  <c r="T1103" i="1"/>
  <c r="R1103" i="1"/>
  <c r="U1103" i="1"/>
  <c r="V1103" i="1"/>
  <c r="W1103" i="1"/>
  <c r="N1103" i="1"/>
  <c r="AB1103" i="1"/>
  <c r="BE1103" i="1"/>
  <c r="AA1103" i="1" s="1"/>
  <c r="M1103" i="1"/>
  <c r="X870" i="1"/>
  <c r="BA870" i="1"/>
  <c r="R870" i="1"/>
  <c r="P870" i="1"/>
  <c r="N870" i="1"/>
  <c r="V870" i="1"/>
  <c r="T870" i="1"/>
  <c r="S870" i="1"/>
  <c r="W870" i="1"/>
  <c r="BE870" i="1"/>
  <c r="AA870" i="1" s="1"/>
  <c r="M870" i="1"/>
  <c r="U870" i="1"/>
  <c r="BA556" i="1"/>
  <c r="X556" i="1"/>
  <c r="T556" i="1"/>
  <c r="W556" i="1"/>
  <c r="S556" i="1"/>
  <c r="U556" i="1"/>
  <c r="R556" i="1"/>
  <c r="V556" i="1"/>
  <c r="N556" i="1"/>
  <c r="AB556" i="1"/>
  <c r="BE556" i="1"/>
  <c r="AA556" i="1" s="1"/>
  <c r="M556" i="1"/>
  <c r="P556" i="1"/>
  <c r="X218" i="1"/>
  <c r="BA218" i="1"/>
  <c r="N218" i="1"/>
  <c r="R218" i="1"/>
  <c r="T218" i="1"/>
  <c r="V218" i="1"/>
  <c r="W218" i="1"/>
  <c r="S218" i="1"/>
  <c r="P218" i="1"/>
  <c r="AB218" i="1"/>
  <c r="BE218" i="1"/>
  <c r="AA218" i="1" s="1"/>
  <c r="M218" i="1"/>
  <c r="U218" i="1"/>
  <c r="BA923" i="1"/>
  <c r="R923" i="1"/>
  <c r="V923" i="1"/>
  <c r="P923" i="1"/>
  <c r="N923" i="1"/>
  <c r="X923" i="1"/>
  <c r="S923" i="1"/>
  <c r="T923" i="1"/>
  <c r="AB923" i="1"/>
  <c r="U923" i="1"/>
  <c r="W923" i="1"/>
  <c r="BE923" i="1"/>
  <c r="AA923" i="1" s="1"/>
  <c r="M923" i="1"/>
  <c r="X64" i="1"/>
  <c r="V64" i="1"/>
  <c r="W64" i="1"/>
  <c r="R64" i="1"/>
  <c r="S64" i="1"/>
  <c r="AB64" i="1"/>
  <c r="T64" i="1"/>
  <c r="N64" i="1"/>
  <c r="U64" i="1"/>
  <c r="BA64" i="1"/>
  <c r="P64" i="1"/>
  <c r="BE64" i="1"/>
  <c r="AA64" i="1" s="1"/>
  <c r="M64" i="1"/>
  <c r="X592" i="1"/>
  <c r="U592" i="1"/>
  <c r="BA592" i="1"/>
  <c r="V592" i="1"/>
  <c r="W592" i="1"/>
  <c r="AB592" i="1"/>
  <c r="P592" i="1"/>
  <c r="S592" i="1"/>
  <c r="R592" i="1"/>
  <c r="T592" i="1"/>
  <c r="N592" i="1"/>
  <c r="BE592" i="1"/>
  <c r="AA592" i="1" s="1"/>
  <c r="M592" i="1"/>
  <c r="BA719" i="1"/>
  <c r="X719" i="1"/>
  <c r="U719" i="1"/>
  <c r="V719" i="1"/>
  <c r="S719" i="1"/>
  <c r="N719" i="1"/>
  <c r="R719" i="1"/>
  <c r="T719" i="1"/>
  <c r="W719" i="1"/>
  <c r="AB719" i="1"/>
  <c r="M719" i="1"/>
  <c r="BE719" i="1"/>
  <c r="AA719" i="1" s="1"/>
  <c r="X827" i="1"/>
  <c r="R827" i="1"/>
  <c r="V827" i="1"/>
  <c r="P827" i="1"/>
  <c r="BA827" i="1"/>
  <c r="S827" i="1"/>
  <c r="T827" i="1"/>
  <c r="U827" i="1"/>
  <c r="W827" i="1"/>
  <c r="N827" i="1"/>
  <c r="M827" i="1"/>
  <c r="AB827" i="1"/>
  <c r="BE827" i="1"/>
  <c r="AA827" i="1" s="1"/>
  <c r="X661" i="1"/>
  <c r="BA661" i="1"/>
  <c r="R661" i="1"/>
  <c r="S661" i="1"/>
  <c r="W661" i="1"/>
  <c r="T661" i="1"/>
  <c r="P661" i="1"/>
  <c r="V661" i="1"/>
  <c r="N661" i="1"/>
  <c r="U661" i="1"/>
  <c r="AB661" i="1"/>
  <c r="M661" i="1"/>
  <c r="BE661" i="1"/>
  <c r="AA661" i="1" s="1"/>
  <c r="X837" i="1"/>
  <c r="AB837" i="1"/>
  <c r="BA837" i="1"/>
  <c r="R837" i="1"/>
  <c r="S837" i="1"/>
  <c r="T837" i="1"/>
  <c r="P837" i="1"/>
  <c r="V837" i="1"/>
  <c r="W837" i="1"/>
  <c r="N837" i="1"/>
  <c r="M837" i="1"/>
  <c r="BE837" i="1"/>
  <c r="AA837" i="1" s="1"/>
  <c r="BA350" i="1"/>
  <c r="R350" i="1"/>
  <c r="X350" i="1"/>
  <c r="U350" i="1"/>
  <c r="W350" i="1"/>
  <c r="T350" i="1"/>
  <c r="V350" i="1"/>
  <c r="N350" i="1"/>
  <c r="P350" i="1"/>
  <c r="AB350" i="1"/>
  <c r="M350" i="1"/>
  <c r="BE350" i="1"/>
  <c r="AA350" i="1" s="1"/>
  <c r="BA954" i="1"/>
  <c r="T954" i="1"/>
  <c r="U954" i="1"/>
  <c r="S954" i="1"/>
  <c r="P954" i="1"/>
  <c r="N954" i="1"/>
  <c r="R954" i="1"/>
  <c r="W954" i="1"/>
  <c r="X954" i="1"/>
  <c r="M954" i="1"/>
  <c r="X523" i="1"/>
  <c r="S523" i="1"/>
  <c r="T523" i="1"/>
  <c r="U523" i="1"/>
  <c r="BA523" i="1"/>
  <c r="R523" i="1"/>
  <c r="V523" i="1"/>
  <c r="N523" i="1"/>
  <c r="P523" i="1"/>
  <c r="M523" i="1"/>
  <c r="AB523" i="1"/>
  <c r="BA152" i="1"/>
  <c r="X152" i="1"/>
  <c r="U152" i="1"/>
  <c r="N152" i="1"/>
  <c r="S152" i="1"/>
  <c r="V152" i="1"/>
  <c r="R152" i="1"/>
  <c r="T152" i="1"/>
  <c r="W152" i="1"/>
  <c r="P152" i="1"/>
  <c r="AB152" i="1"/>
  <c r="M152" i="1"/>
  <c r="S429" i="1"/>
  <c r="X429" i="1"/>
  <c r="BA429" i="1"/>
  <c r="R429" i="1"/>
  <c r="T429" i="1"/>
  <c r="V429" i="1"/>
  <c r="W429" i="1"/>
  <c r="AB429" i="1"/>
  <c r="N429" i="1"/>
  <c r="M429" i="1"/>
  <c r="U429" i="1"/>
  <c r="X199" i="1"/>
  <c r="U199" i="1"/>
  <c r="S199" i="1"/>
  <c r="T199" i="1"/>
  <c r="W199" i="1"/>
  <c r="V199" i="1"/>
  <c r="AB199" i="1"/>
  <c r="BA199" i="1"/>
  <c r="M199" i="1"/>
  <c r="X452" i="1"/>
  <c r="BA452" i="1"/>
  <c r="R452" i="1"/>
  <c r="S452" i="1"/>
  <c r="W452" i="1"/>
  <c r="P452" i="1"/>
  <c r="T452" i="1"/>
  <c r="N452" i="1"/>
  <c r="V452" i="1"/>
  <c r="M452" i="1"/>
  <c r="BA357" i="1"/>
  <c r="X357" i="1"/>
  <c r="T357" i="1"/>
  <c r="U357" i="1"/>
  <c r="R357" i="1"/>
  <c r="S357" i="1"/>
  <c r="V357" i="1"/>
  <c r="AB357" i="1"/>
  <c r="P357" i="1"/>
  <c r="N357" i="1"/>
  <c r="M357" i="1"/>
  <c r="BA778" i="1"/>
  <c r="X778" i="1"/>
  <c r="V778" i="1"/>
  <c r="W778" i="1"/>
  <c r="R778" i="1"/>
  <c r="S778" i="1"/>
  <c r="P778" i="1"/>
  <c r="AB778" i="1"/>
  <c r="T778" i="1"/>
  <c r="U778" i="1"/>
  <c r="M778" i="1"/>
  <c r="X993" i="1"/>
  <c r="R993" i="1"/>
  <c r="BA993" i="1"/>
  <c r="T993" i="1"/>
  <c r="S993" i="1"/>
  <c r="U993" i="1"/>
  <c r="V993" i="1"/>
  <c r="W993" i="1"/>
  <c r="N993" i="1"/>
  <c r="P993" i="1"/>
  <c r="AB993" i="1"/>
  <c r="M993" i="1"/>
  <c r="BA352" i="1"/>
  <c r="X352" i="1"/>
  <c r="V352" i="1"/>
  <c r="W352" i="1"/>
  <c r="U352" i="1"/>
  <c r="N352" i="1"/>
  <c r="P352" i="1"/>
  <c r="R352" i="1"/>
  <c r="AB352" i="1"/>
  <c r="M352" i="1"/>
  <c r="S352" i="1"/>
  <c r="X354" i="1"/>
  <c r="V354" i="1"/>
  <c r="R354" i="1"/>
  <c r="W354" i="1"/>
  <c r="T354" i="1"/>
  <c r="U354" i="1"/>
  <c r="P354" i="1"/>
  <c r="S354" i="1"/>
  <c r="N354" i="1"/>
  <c r="AB354" i="1"/>
  <c r="M354" i="1"/>
  <c r="BA354" i="1"/>
  <c r="X784" i="1"/>
  <c r="V784" i="1"/>
  <c r="R784" i="1"/>
  <c r="W784" i="1"/>
  <c r="P784" i="1"/>
  <c r="T784" i="1"/>
  <c r="BA784" i="1"/>
  <c r="S784" i="1"/>
  <c r="U784" i="1"/>
  <c r="N784" i="1"/>
  <c r="AB784" i="1"/>
  <c r="M784" i="1"/>
  <c r="X293" i="1"/>
  <c r="V293" i="1"/>
  <c r="R293" i="1"/>
  <c r="P293" i="1"/>
  <c r="BA293" i="1"/>
  <c r="W293" i="1"/>
  <c r="T293" i="1"/>
  <c r="U293" i="1"/>
  <c r="S293" i="1"/>
  <c r="AB293" i="1"/>
  <c r="N293" i="1"/>
  <c r="BE293" i="1"/>
  <c r="AA293" i="1" s="1"/>
  <c r="M293" i="1"/>
  <c r="X516" i="1"/>
  <c r="V516" i="1"/>
  <c r="S516" i="1"/>
  <c r="T516" i="1"/>
  <c r="BA516" i="1"/>
  <c r="R516" i="1"/>
  <c r="U516" i="1"/>
  <c r="AB516" i="1"/>
  <c r="W516" i="1"/>
  <c r="P516" i="1"/>
  <c r="N516" i="1"/>
  <c r="BE516" i="1"/>
  <c r="AA516" i="1" s="1"/>
  <c r="M516" i="1"/>
  <c r="X1177" i="1"/>
  <c r="BA1177" i="1"/>
  <c r="V1177" i="1"/>
  <c r="R1177" i="1"/>
  <c r="W1177" i="1"/>
  <c r="N1177" i="1"/>
  <c r="AB1177" i="1"/>
  <c r="T1177" i="1"/>
  <c r="U1177" i="1"/>
  <c r="S1177" i="1"/>
  <c r="P1177" i="1"/>
  <c r="BE1177" i="1"/>
  <c r="AA1177" i="1" s="1"/>
  <c r="M1177" i="1"/>
  <c r="BA1133" i="1"/>
  <c r="X1133" i="1"/>
  <c r="V1133" i="1"/>
  <c r="W1133" i="1"/>
  <c r="U1133" i="1"/>
  <c r="S1133" i="1"/>
  <c r="T1133" i="1"/>
  <c r="R1133" i="1"/>
  <c r="N1133" i="1"/>
  <c r="P1133" i="1"/>
  <c r="M1133" i="1"/>
  <c r="AB1133" i="1"/>
  <c r="BE1133" i="1"/>
  <c r="AA1133" i="1" s="1"/>
  <c r="X811" i="1"/>
  <c r="V811" i="1"/>
  <c r="W811" i="1"/>
  <c r="BA811" i="1"/>
  <c r="U811" i="1"/>
  <c r="R811" i="1"/>
  <c r="P811" i="1"/>
  <c r="M811" i="1"/>
  <c r="N811" i="1"/>
  <c r="BE811" i="1"/>
  <c r="AA811" i="1" s="1"/>
  <c r="X734" i="1"/>
  <c r="BA734" i="1"/>
  <c r="V734" i="1"/>
  <c r="W734" i="1"/>
  <c r="U734" i="1"/>
  <c r="T734" i="1"/>
  <c r="N734" i="1"/>
  <c r="P734" i="1"/>
  <c r="R734" i="1"/>
  <c r="S734" i="1"/>
  <c r="M734" i="1"/>
  <c r="X1238" i="1"/>
  <c r="V1238" i="1"/>
  <c r="W1238" i="1"/>
  <c r="BA1238" i="1"/>
  <c r="AB1238" i="1"/>
  <c r="P1238" i="1"/>
  <c r="S1238" i="1"/>
  <c r="T1238" i="1"/>
  <c r="U1238" i="1"/>
  <c r="M1238" i="1"/>
  <c r="R1238" i="1"/>
  <c r="X494" i="1"/>
  <c r="V494" i="1"/>
  <c r="W494" i="1"/>
  <c r="R494" i="1"/>
  <c r="BA494" i="1"/>
  <c r="S494" i="1"/>
  <c r="P494" i="1"/>
  <c r="T494" i="1"/>
  <c r="AB494" i="1"/>
  <c r="U494" i="1"/>
  <c r="M494" i="1"/>
  <c r="BA913" i="1"/>
  <c r="X913" i="1"/>
  <c r="V913" i="1"/>
  <c r="W913" i="1"/>
  <c r="T913" i="1"/>
  <c r="U913" i="1"/>
  <c r="S913" i="1"/>
  <c r="R913" i="1"/>
  <c r="P913" i="1"/>
  <c r="N913" i="1"/>
  <c r="M913" i="1"/>
  <c r="AB913" i="1"/>
  <c r="X1048" i="1"/>
  <c r="V1048" i="1"/>
  <c r="W1048" i="1"/>
  <c r="R1048" i="1"/>
  <c r="U1048" i="1"/>
  <c r="N1048" i="1"/>
  <c r="T1048" i="1"/>
  <c r="P1048" i="1"/>
  <c r="M1048" i="1"/>
  <c r="BA1048" i="1"/>
  <c r="S1048" i="1"/>
  <c r="X434" i="1"/>
  <c r="V434" i="1"/>
  <c r="W434" i="1"/>
  <c r="S434" i="1"/>
  <c r="T434" i="1"/>
  <c r="R434" i="1"/>
  <c r="BA434" i="1"/>
  <c r="U434" i="1"/>
  <c r="N434" i="1"/>
  <c r="M434" i="1"/>
  <c r="X1171" i="1"/>
  <c r="BA1171" i="1"/>
  <c r="V1171" i="1"/>
  <c r="W1171" i="1"/>
  <c r="U1171" i="1"/>
  <c r="T1171" i="1"/>
  <c r="R1171" i="1"/>
  <c r="S1171" i="1"/>
  <c r="AB1171" i="1"/>
  <c r="BE1171" i="1"/>
  <c r="AA1171" i="1" s="1"/>
  <c r="M1171" i="1"/>
  <c r="X132" i="1"/>
  <c r="BA132" i="1"/>
  <c r="V132" i="1"/>
  <c r="W132" i="1"/>
  <c r="P132" i="1"/>
  <c r="S132" i="1"/>
  <c r="T132" i="1"/>
  <c r="U132" i="1"/>
  <c r="R132" i="1"/>
  <c r="N132" i="1"/>
  <c r="AB132" i="1"/>
  <c r="BE132" i="1"/>
  <c r="AA132" i="1" s="1"/>
  <c r="M132" i="1"/>
  <c r="BA1088" i="1"/>
  <c r="X1088" i="1"/>
  <c r="V1088" i="1"/>
  <c r="W1088" i="1"/>
  <c r="S1088" i="1"/>
  <c r="T1088" i="1"/>
  <c r="U1088" i="1"/>
  <c r="R1088" i="1"/>
  <c r="P1088" i="1"/>
  <c r="N1088" i="1"/>
  <c r="AB1088" i="1"/>
  <c r="M1088" i="1"/>
  <c r="BE1088" i="1"/>
  <c r="AA1088" i="1" s="1"/>
  <c r="X1143" i="1"/>
  <c r="V1143" i="1"/>
  <c r="W1143" i="1"/>
  <c r="U1143" i="1"/>
  <c r="BA1143" i="1"/>
  <c r="R1143" i="1"/>
  <c r="T1143" i="1"/>
  <c r="P1143" i="1"/>
  <c r="S1143" i="1"/>
  <c r="BE1143" i="1"/>
  <c r="AA1143" i="1" s="1"/>
  <c r="M1143" i="1"/>
  <c r="AB1143" i="1"/>
  <c r="V887" i="1"/>
  <c r="W887" i="1"/>
  <c r="AB887" i="1"/>
  <c r="BA887" i="1"/>
  <c r="X887" i="1"/>
  <c r="T887" i="1"/>
  <c r="U887" i="1"/>
  <c r="P887" i="1"/>
  <c r="N887" i="1"/>
  <c r="R887" i="1"/>
  <c r="M887" i="1"/>
  <c r="S887" i="1"/>
  <c r="BA759" i="1"/>
  <c r="V759" i="1"/>
  <c r="W759" i="1"/>
  <c r="U759" i="1"/>
  <c r="T759" i="1"/>
  <c r="N759" i="1"/>
  <c r="X759" i="1"/>
  <c r="S759" i="1"/>
  <c r="AB759" i="1"/>
  <c r="P759" i="1"/>
  <c r="R759" i="1"/>
  <c r="M759" i="1"/>
  <c r="BA284" i="1"/>
  <c r="V284" i="1"/>
  <c r="W284" i="1"/>
  <c r="X284" i="1"/>
  <c r="R284" i="1"/>
  <c r="T284" i="1"/>
  <c r="S284" i="1"/>
  <c r="U284" i="1"/>
  <c r="P284" i="1"/>
  <c r="N284" i="1"/>
  <c r="AB284" i="1"/>
  <c r="M284" i="1"/>
  <c r="X1137" i="1"/>
  <c r="V1137" i="1"/>
  <c r="W1137" i="1"/>
  <c r="T1137" i="1"/>
  <c r="U1137" i="1"/>
  <c r="AB1137" i="1"/>
  <c r="BA1137" i="1"/>
  <c r="P1137" i="1"/>
  <c r="N1137" i="1"/>
  <c r="R1137" i="1"/>
  <c r="M1137" i="1"/>
  <c r="S1137" i="1"/>
  <c r="X62" i="1"/>
  <c r="V62" i="1"/>
  <c r="BA62" i="1"/>
  <c r="W62" i="1"/>
  <c r="R62" i="1"/>
  <c r="P62" i="1"/>
  <c r="S62" i="1"/>
  <c r="T62" i="1"/>
  <c r="U62" i="1"/>
  <c r="AB62" i="1"/>
  <c r="BE62" i="1"/>
  <c r="AA62" i="1" s="1"/>
  <c r="M62" i="1"/>
  <c r="X1131" i="1"/>
  <c r="V1131" i="1"/>
  <c r="W1131" i="1"/>
  <c r="S1131" i="1"/>
  <c r="T1131" i="1"/>
  <c r="P1131" i="1"/>
  <c r="U1131" i="1"/>
  <c r="AB1131" i="1"/>
  <c r="R1131" i="1"/>
  <c r="BA1131" i="1"/>
  <c r="N1131" i="1"/>
  <c r="M1131" i="1"/>
  <c r="BE1131" i="1"/>
  <c r="AA1131" i="1" s="1"/>
  <c r="BA1085" i="1"/>
  <c r="X1085" i="1"/>
  <c r="V1085" i="1"/>
  <c r="W1085" i="1"/>
  <c r="U1085" i="1"/>
  <c r="P1085" i="1"/>
  <c r="S1085" i="1"/>
  <c r="AB1085" i="1"/>
  <c r="T1085" i="1"/>
  <c r="N1085" i="1"/>
  <c r="R1085" i="1"/>
  <c r="M1085" i="1"/>
  <c r="BE1085" i="1"/>
  <c r="AA1085" i="1" s="1"/>
  <c r="BA642" i="1"/>
  <c r="V642" i="1"/>
  <c r="W642" i="1"/>
  <c r="X642" i="1"/>
  <c r="S642" i="1"/>
  <c r="T642" i="1"/>
  <c r="U642" i="1"/>
  <c r="R642" i="1"/>
  <c r="P642" i="1"/>
  <c r="N642" i="1"/>
  <c r="BE642" i="1"/>
  <c r="AA642" i="1" s="1"/>
  <c r="M642" i="1"/>
  <c r="AB642" i="1"/>
  <c r="BA1251" i="1"/>
  <c r="T1251" i="1"/>
  <c r="U1251" i="1"/>
  <c r="S1251" i="1"/>
  <c r="V1251" i="1"/>
  <c r="N1251" i="1"/>
  <c r="W1251" i="1"/>
  <c r="X1251" i="1"/>
  <c r="P1251" i="1"/>
  <c r="R1251" i="1"/>
  <c r="BE1251" i="1"/>
  <c r="AA1251" i="1" s="1"/>
  <c r="AB1251" i="1"/>
  <c r="M1251" i="1"/>
  <c r="X315" i="1"/>
  <c r="S315" i="1"/>
  <c r="V315" i="1"/>
  <c r="W315" i="1"/>
  <c r="R315" i="1"/>
  <c r="BA315" i="1"/>
  <c r="U315" i="1"/>
  <c r="N315" i="1"/>
  <c r="P315" i="1"/>
  <c r="AB315" i="1"/>
  <c r="T315" i="1"/>
  <c r="BE315" i="1"/>
  <c r="AA315" i="1" s="1"/>
  <c r="M315" i="1"/>
  <c r="X1098" i="1"/>
  <c r="R1098" i="1"/>
  <c r="S1098" i="1"/>
  <c r="W1098" i="1"/>
  <c r="U1098" i="1"/>
  <c r="V1098" i="1"/>
  <c r="BA1098" i="1"/>
  <c r="T1098" i="1"/>
  <c r="P1098" i="1"/>
  <c r="BE1098" i="1"/>
  <c r="AA1098" i="1" s="1"/>
  <c r="M1098" i="1"/>
  <c r="AB1098" i="1"/>
  <c r="V216" i="1"/>
  <c r="W216" i="1"/>
  <c r="BA216" i="1"/>
  <c r="X216" i="1"/>
  <c r="S216" i="1"/>
  <c r="P216" i="1"/>
  <c r="R216" i="1"/>
  <c r="T216" i="1"/>
  <c r="U216" i="1"/>
  <c r="N216" i="1"/>
  <c r="BE216" i="1"/>
  <c r="AA216" i="1" s="1"/>
  <c r="M216" i="1"/>
  <c r="X991" i="1"/>
  <c r="U991" i="1"/>
  <c r="BA991" i="1"/>
  <c r="V991" i="1"/>
  <c r="N991" i="1"/>
  <c r="P991" i="1"/>
  <c r="BE991" i="1"/>
  <c r="AA991" i="1" s="1"/>
  <c r="M991" i="1"/>
  <c r="R991" i="1"/>
  <c r="S991" i="1"/>
  <c r="T991" i="1"/>
  <c r="W991" i="1"/>
  <c r="R1112" i="1"/>
  <c r="BA1112" i="1"/>
  <c r="X1112" i="1"/>
  <c r="W1112" i="1"/>
  <c r="AB1112" i="1"/>
  <c r="T1112" i="1"/>
  <c r="U1112" i="1"/>
  <c r="P1112" i="1"/>
  <c r="S1112" i="1"/>
  <c r="V1112" i="1"/>
  <c r="BE1112" i="1"/>
  <c r="AA1112" i="1" s="1"/>
  <c r="M1112" i="1"/>
  <c r="X756" i="1"/>
  <c r="BA756" i="1"/>
  <c r="S756" i="1"/>
  <c r="R756" i="1"/>
  <c r="W756" i="1"/>
  <c r="N756" i="1"/>
  <c r="P756" i="1"/>
  <c r="U756" i="1"/>
  <c r="T756" i="1"/>
  <c r="V756" i="1"/>
  <c r="BE756" i="1"/>
  <c r="AA756" i="1" s="1"/>
  <c r="M756" i="1"/>
  <c r="X1283" i="1"/>
  <c r="S1283" i="1"/>
  <c r="W1283" i="1"/>
  <c r="T1283" i="1"/>
  <c r="R1283" i="1"/>
  <c r="U1283" i="1"/>
  <c r="V1283" i="1"/>
  <c r="N1283" i="1"/>
  <c r="AB1283" i="1"/>
  <c r="BA1283" i="1"/>
  <c r="P1283" i="1"/>
  <c r="BE1283" i="1"/>
  <c r="AA1283" i="1" s="1"/>
  <c r="M1283" i="1"/>
  <c r="BA1226" i="1"/>
  <c r="X1226" i="1"/>
  <c r="S1226" i="1"/>
  <c r="V1226" i="1"/>
  <c r="W1226" i="1"/>
  <c r="P1226" i="1"/>
  <c r="R1226" i="1"/>
  <c r="N1226" i="1"/>
  <c r="BE1226" i="1"/>
  <c r="AA1226" i="1" s="1"/>
  <c r="T1226" i="1"/>
  <c r="U1226" i="1"/>
  <c r="M1226" i="1"/>
  <c r="R737" i="1"/>
  <c r="S737" i="1"/>
  <c r="W737" i="1"/>
  <c r="BA737" i="1"/>
  <c r="X737" i="1"/>
  <c r="T737" i="1"/>
  <c r="U737" i="1"/>
  <c r="N737" i="1"/>
  <c r="AB737" i="1"/>
  <c r="V737" i="1"/>
  <c r="P737" i="1"/>
  <c r="BE737" i="1"/>
  <c r="AA737" i="1" s="1"/>
  <c r="M737" i="1"/>
  <c r="X733" i="1"/>
  <c r="BA733" i="1"/>
  <c r="P733" i="1"/>
  <c r="S733" i="1"/>
  <c r="N733" i="1"/>
  <c r="R733" i="1"/>
  <c r="BE733" i="1"/>
  <c r="AA733" i="1" s="1"/>
  <c r="W733" i="1"/>
  <c r="M733" i="1"/>
  <c r="T733" i="1"/>
  <c r="U733" i="1"/>
  <c r="V733" i="1"/>
  <c r="X1040" i="1"/>
  <c r="U1040" i="1"/>
  <c r="V1040" i="1"/>
  <c r="S1040" i="1"/>
  <c r="R1040" i="1"/>
  <c r="T1040" i="1"/>
  <c r="W1040" i="1"/>
  <c r="N1040" i="1"/>
  <c r="BA1040" i="1"/>
  <c r="BE1040" i="1"/>
  <c r="AA1040" i="1" s="1"/>
  <c r="M1040" i="1"/>
  <c r="AB1040" i="1"/>
  <c r="BA420" i="1"/>
  <c r="S420" i="1"/>
  <c r="R420" i="1"/>
  <c r="W420" i="1"/>
  <c r="X420" i="1"/>
  <c r="U420" i="1"/>
  <c r="AB420" i="1"/>
  <c r="V420" i="1"/>
  <c r="T420" i="1"/>
  <c r="N420" i="1"/>
  <c r="P420" i="1"/>
  <c r="BE420" i="1"/>
  <c r="AA420" i="1" s="1"/>
  <c r="M420" i="1"/>
  <c r="BA1021" i="1"/>
  <c r="V1021" i="1"/>
  <c r="W1021" i="1"/>
  <c r="X1021" i="1"/>
  <c r="T1021" i="1"/>
  <c r="U1021" i="1"/>
  <c r="S1021" i="1"/>
  <c r="P1021" i="1"/>
  <c r="N1021" i="1"/>
  <c r="BE1021" i="1"/>
  <c r="AA1021" i="1" s="1"/>
  <c r="AB1021" i="1"/>
  <c r="M1021" i="1"/>
  <c r="R1021" i="1"/>
  <c r="BA117" i="1"/>
  <c r="R117" i="1"/>
  <c r="V117" i="1"/>
  <c r="S117" i="1"/>
  <c r="T117" i="1"/>
  <c r="U117" i="1"/>
  <c r="N117" i="1"/>
  <c r="X117" i="1"/>
  <c r="W117" i="1"/>
  <c r="P117" i="1"/>
  <c r="AB117" i="1"/>
  <c r="BE117" i="1"/>
  <c r="AA117" i="1" s="1"/>
  <c r="M117" i="1"/>
  <c r="BA1057" i="1"/>
  <c r="V1057" i="1"/>
  <c r="X1057" i="1"/>
  <c r="W1057" i="1"/>
  <c r="R1057" i="1"/>
  <c r="T1057" i="1"/>
  <c r="AB1057" i="1"/>
  <c r="U1057" i="1"/>
  <c r="S1057" i="1"/>
  <c r="P1057" i="1"/>
  <c r="N1057" i="1"/>
  <c r="BE1057" i="1"/>
  <c r="AA1057" i="1" s="1"/>
  <c r="M1057" i="1"/>
  <c r="V51" i="1"/>
  <c r="BA51" i="1"/>
  <c r="R51" i="1"/>
  <c r="T51" i="1"/>
  <c r="P51" i="1"/>
  <c r="U51" i="1"/>
  <c r="W51" i="1"/>
  <c r="N51" i="1"/>
  <c r="X51" i="1"/>
  <c r="AB51" i="1"/>
  <c r="BE51" i="1"/>
  <c r="AA51" i="1" s="1"/>
  <c r="S51" i="1"/>
  <c r="M51" i="1"/>
  <c r="M334" i="1"/>
  <c r="M540" i="1"/>
  <c r="M617" i="1"/>
  <c r="M652" i="1"/>
  <c r="M28" i="1"/>
  <c r="M1111" i="1"/>
  <c r="M255" i="1"/>
  <c r="M425" i="1"/>
  <c r="M624" i="1"/>
  <c r="M568" i="1"/>
  <c r="M721" i="1"/>
  <c r="M1178" i="1"/>
  <c r="M561" i="1"/>
  <c r="BD176" i="1"/>
  <c r="AZ176" i="1" s="1"/>
  <c r="BD1103" i="1"/>
  <c r="AZ1103" i="1" s="1"/>
  <c r="BD99" i="1"/>
  <c r="AZ99" i="1" s="1"/>
  <c r="BD386" i="1"/>
  <c r="AZ386" i="1" s="1"/>
  <c r="BD66" i="1"/>
  <c r="AZ66" i="1" s="1"/>
  <c r="BD3" i="1"/>
  <c r="AZ3" i="1" s="1"/>
  <c r="BD13" i="1"/>
  <c r="AZ13" i="1" s="1"/>
  <c r="BD195" i="1"/>
  <c r="AZ195" i="1" s="1"/>
  <c r="BD564" i="1"/>
  <c r="AZ564" i="1" s="1"/>
  <c r="BD458" i="1"/>
  <c r="AZ458" i="1" s="1"/>
  <c r="BD163" i="1"/>
  <c r="AZ163" i="1" s="1"/>
  <c r="BD468" i="1"/>
  <c r="AZ468" i="1" s="1"/>
  <c r="BD993" i="1"/>
  <c r="AZ993" i="1" s="1"/>
  <c r="BD93" i="1"/>
  <c r="AZ93" i="1" s="1"/>
  <c r="BD168" i="1"/>
  <c r="AZ168" i="1" s="1"/>
  <c r="BD1055" i="1"/>
  <c r="AZ1055" i="1" s="1"/>
  <c r="BD921" i="1"/>
  <c r="AZ921" i="1" s="1"/>
  <c r="BD439" i="1"/>
  <c r="AZ439" i="1" s="1"/>
  <c r="BD1253" i="1"/>
  <c r="AZ1253" i="1" s="1"/>
  <c r="BD1160" i="1"/>
  <c r="AZ1160" i="1" s="1"/>
  <c r="BD1168" i="1"/>
  <c r="AZ1168" i="1" s="1"/>
  <c r="BD1228" i="1"/>
  <c r="AZ1228" i="1" s="1"/>
  <c r="BD111" i="1"/>
  <c r="AZ111" i="1" s="1"/>
  <c r="BD759" i="1"/>
  <c r="AZ759" i="1" s="1"/>
  <c r="BD313" i="1"/>
  <c r="AZ313" i="1" s="1"/>
  <c r="BD474" i="1"/>
  <c r="AZ474" i="1" s="1"/>
  <c r="BD1158" i="1"/>
  <c r="AZ1158" i="1" s="1"/>
  <c r="BD717" i="1"/>
  <c r="AZ717" i="1" s="1"/>
  <c r="BD1256" i="1"/>
  <c r="AZ1256" i="1" s="1"/>
  <c r="BD851" i="1"/>
  <c r="AZ851" i="1" s="1"/>
  <c r="BD599" i="1"/>
  <c r="AZ599" i="1" s="1"/>
  <c r="BD949" i="1"/>
  <c r="AZ949" i="1" s="1"/>
  <c r="BD595" i="1"/>
  <c r="AZ595" i="1" s="1"/>
  <c r="BD433" i="1"/>
  <c r="AZ433" i="1" s="1"/>
  <c r="BD1021" i="1"/>
  <c r="AZ1021" i="1" s="1"/>
  <c r="BD899" i="1"/>
  <c r="AZ899" i="1" s="1"/>
  <c r="BD735" i="1"/>
  <c r="AZ735" i="1" s="1"/>
  <c r="BE221" i="1"/>
  <c r="AA221" i="1" s="1"/>
  <c r="BE513" i="1"/>
  <c r="AA513" i="1" s="1"/>
  <c r="BE5" i="1"/>
  <c r="AA5" i="1" s="1"/>
  <c r="BE103" i="1"/>
  <c r="AA103" i="1" s="1"/>
  <c r="BE645" i="1"/>
  <c r="AA645" i="1" s="1"/>
  <c r="BE357" i="1"/>
  <c r="AA357" i="1" s="1"/>
  <c r="BE168" i="1"/>
  <c r="AA168" i="1" s="1"/>
  <c r="BE1238" i="1"/>
  <c r="AA1238" i="1" s="1"/>
  <c r="BE294" i="1"/>
  <c r="AA294" i="1" s="1"/>
  <c r="BE840" i="1"/>
  <c r="AA840" i="1" s="1"/>
  <c r="BE284" i="1"/>
  <c r="AA284" i="1" s="1"/>
  <c r="BE1066" i="1"/>
  <c r="AA1066" i="1" s="1"/>
  <c r="BE1026" i="1"/>
  <c r="AA1026" i="1" s="1"/>
  <c r="BE820" i="1"/>
  <c r="AA820" i="1" s="1"/>
  <c r="BE951" i="1"/>
  <c r="AA951" i="1" s="1"/>
  <c r="BE133" i="1"/>
  <c r="AA133" i="1" s="1"/>
  <c r="AB836" i="1"/>
  <c r="AB531" i="1"/>
  <c r="AB171" i="1"/>
  <c r="AB81" i="1"/>
  <c r="AB785" i="1"/>
  <c r="AB476" i="1"/>
  <c r="AB595" i="1"/>
  <c r="N372" i="1"/>
  <c r="N722" i="1"/>
  <c r="N672" i="1"/>
  <c r="N515" i="1"/>
  <c r="N643" i="1"/>
  <c r="P506" i="1"/>
  <c r="P683" i="1"/>
  <c r="P140" i="1"/>
  <c r="W648" i="1"/>
  <c r="R5" i="1"/>
  <c r="R918" i="1"/>
  <c r="S406" i="1"/>
  <c r="R832" i="1"/>
  <c r="W788" i="1"/>
  <c r="V788" i="1"/>
  <c r="BA503" i="1"/>
  <c r="U1019" i="1"/>
  <c r="N412" i="1"/>
  <c r="P233" i="1"/>
  <c r="U200" i="1"/>
  <c r="X449" i="1"/>
  <c r="BA449" i="1"/>
  <c r="T449" i="1"/>
  <c r="U449" i="1"/>
  <c r="P449" i="1"/>
  <c r="V449" i="1"/>
  <c r="R449" i="1"/>
  <c r="W449" i="1"/>
  <c r="S449" i="1"/>
  <c r="P58" i="1"/>
  <c r="S58" i="1"/>
  <c r="X58" i="1"/>
  <c r="R58" i="1"/>
  <c r="T58" i="1"/>
  <c r="U58" i="1"/>
  <c r="V58" i="1"/>
  <c r="W58" i="1"/>
  <c r="BA58" i="1"/>
  <c r="N58" i="1"/>
  <c r="BA1008" i="1"/>
  <c r="X1008" i="1"/>
  <c r="P1008" i="1"/>
  <c r="T1008" i="1"/>
  <c r="U1008" i="1"/>
  <c r="W1008" i="1"/>
  <c r="R1008" i="1"/>
  <c r="AB1008" i="1"/>
  <c r="S1008" i="1"/>
  <c r="V614" i="1"/>
  <c r="W614" i="1"/>
  <c r="P614" i="1"/>
  <c r="R614" i="1"/>
  <c r="BA614" i="1"/>
  <c r="X614" i="1"/>
  <c r="S614" i="1"/>
  <c r="T614" i="1"/>
  <c r="P560" i="1"/>
  <c r="BA560" i="1"/>
  <c r="T560" i="1"/>
  <c r="R560" i="1"/>
  <c r="S560" i="1"/>
  <c r="V560" i="1"/>
  <c r="U560" i="1"/>
  <c r="W560" i="1"/>
  <c r="X560" i="1"/>
  <c r="N560" i="1"/>
  <c r="BA803" i="1"/>
  <c r="X803" i="1"/>
  <c r="W803" i="1"/>
  <c r="R803" i="1"/>
  <c r="P803" i="1"/>
  <c r="V803" i="1"/>
  <c r="T803" i="1"/>
  <c r="U803" i="1"/>
  <c r="BA630" i="1"/>
  <c r="X630" i="1"/>
  <c r="R630" i="1"/>
  <c r="V630" i="1"/>
  <c r="P630" i="1"/>
  <c r="T630" i="1"/>
  <c r="S630" i="1"/>
  <c r="N630" i="1"/>
  <c r="U630" i="1"/>
  <c r="W630" i="1"/>
  <c r="X165" i="1"/>
  <c r="P165" i="1"/>
  <c r="U165" i="1"/>
  <c r="V165" i="1"/>
  <c r="R165" i="1"/>
  <c r="BA165" i="1"/>
  <c r="N165" i="1"/>
  <c r="AB165" i="1"/>
  <c r="S165" i="1"/>
  <c r="T165" i="1"/>
  <c r="P879" i="1"/>
  <c r="V879" i="1"/>
  <c r="W879" i="1"/>
  <c r="N879" i="1"/>
  <c r="U879" i="1"/>
  <c r="X879" i="1"/>
  <c r="R879" i="1"/>
  <c r="S396" i="1"/>
  <c r="T396" i="1"/>
  <c r="P396" i="1"/>
  <c r="BA396" i="1"/>
  <c r="W396" i="1"/>
  <c r="R396" i="1"/>
  <c r="V396" i="1"/>
  <c r="AB396" i="1"/>
  <c r="BA342" i="1"/>
  <c r="R342" i="1"/>
  <c r="W342" i="1"/>
  <c r="P342" i="1"/>
  <c r="N342" i="1"/>
  <c r="X342" i="1"/>
  <c r="U342" i="1"/>
  <c r="V342" i="1"/>
  <c r="S342" i="1"/>
  <c r="T342" i="1"/>
  <c r="BA419" i="1"/>
  <c r="X419" i="1"/>
  <c r="S419" i="1"/>
  <c r="T419" i="1"/>
  <c r="P419" i="1"/>
  <c r="W419" i="1"/>
  <c r="R419" i="1"/>
  <c r="U419" i="1"/>
  <c r="V419" i="1"/>
  <c r="N419" i="1"/>
  <c r="AB419" i="1"/>
  <c r="X891" i="1"/>
  <c r="U891" i="1"/>
  <c r="V891" i="1"/>
  <c r="T891" i="1"/>
  <c r="BA891" i="1"/>
  <c r="AB891" i="1"/>
  <c r="W891" i="1"/>
  <c r="N891" i="1"/>
  <c r="R891" i="1"/>
  <c r="S891" i="1"/>
  <c r="BA906" i="1"/>
  <c r="T906" i="1"/>
  <c r="R906" i="1"/>
  <c r="X906" i="1"/>
  <c r="U906" i="1"/>
  <c r="AB906" i="1"/>
  <c r="S906" i="1"/>
  <c r="P906" i="1"/>
  <c r="V906" i="1"/>
  <c r="W906" i="1"/>
  <c r="N906" i="1"/>
  <c r="BA477" i="1"/>
  <c r="X477" i="1"/>
  <c r="R477" i="1"/>
  <c r="V477" i="1"/>
  <c r="P477" i="1"/>
  <c r="T477" i="1"/>
  <c r="U477" i="1"/>
  <c r="W477" i="1"/>
  <c r="N477" i="1"/>
  <c r="AB477" i="1"/>
  <c r="S477" i="1"/>
  <c r="BA787" i="1"/>
  <c r="R787" i="1"/>
  <c r="V787" i="1"/>
  <c r="U787" i="1"/>
  <c r="W787" i="1"/>
  <c r="S787" i="1"/>
  <c r="X787" i="1"/>
  <c r="T787" i="1"/>
  <c r="N787" i="1"/>
  <c r="P787" i="1"/>
  <c r="X125" i="1"/>
  <c r="R125" i="1"/>
  <c r="V125" i="1"/>
  <c r="S125" i="1"/>
  <c r="N125" i="1"/>
  <c r="BA125" i="1"/>
  <c r="P125" i="1"/>
  <c r="T125" i="1"/>
  <c r="W125" i="1"/>
  <c r="AB125" i="1"/>
  <c r="X512" i="1"/>
  <c r="BA512" i="1"/>
  <c r="R512" i="1"/>
  <c r="V512" i="1"/>
  <c r="T512" i="1"/>
  <c r="U512" i="1"/>
  <c r="AB512" i="1"/>
  <c r="N512" i="1"/>
  <c r="S512" i="1"/>
  <c r="W512" i="1"/>
  <c r="BA705" i="1"/>
  <c r="X705" i="1"/>
  <c r="R705" i="1"/>
  <c r="V705" i="1"/>
  <c r="W705" i="1"/>
  <c r="T705" i="1"/>
  <c r="U705" i="1"/>
  <c r="P705" i="1"/>
  <c r="S705" i="1"/>
  <c r="AB705" i="1"/>
  <c r="BA890" i="1"/>
  <c r="R890" i="1"/>
  <c r="V890" i="1"/>
  <c r="P890" i="1"/>
  <c r="X890" i="1"/>
  <c r="S890" i="1"/>
  <c r="T890" i="1"/>
  <c r="U890" i="1"/>
  <c r="W890" i="1"/>
  <c r="AB890" i="1"/>
  <c r="N890" i="1"/>
  <c r="X454" i="1"/>
  <c r="R454" i="1"/>
  <c r="V454" i="1"/>
  <c r="S454" i="1"/>
  <c r="BA454" i="1"/>
  <c r="W454" i="1"/>
  <c r="U454" i="1"/>
  <c r="T454" i="1"/>
  <c r="N454" i="1"/>
  <c r="P454" i="1"/>
  <c r="BA49" i="1"/>
  <c r="X49" i="1"/>
  <c r="R49" i="1"/>
  <c r="V49" i="1"/>
  <c r="U49" i="1"/>
  <c r="W49" i="1"/>
  <c r="T49" i="1"/>
  <c r="S49" i="1"/>
  <c r="P49" i="1"/>
  <c r="AB49" i="1"/>
  <c r="X267" i="1"/>
  <c r="R267" i="1"/>
  <c r="BA267" i="1"/>
  <c r="V267" i="1"/>
  <c r="P267" i="1"/>
  <c r="N267" i="1"/>
  <c r="S267" i="1"/>
  <c r="T267" i="1"/>
  <c r="W267" i="1"/>
  <c r="BA741" i="1"/>
  <c r="X741" i="1"/>
  <c r="U741" i="1"/>
  <c r="N741" i="1"/>
  <c r="V741" i="1"/>
  <c r="S741" i="1"/>
  <c r="T741" i="1"/>
  <c r="P741" i="1"/>
  <c r="AB741" i="1"/>
  <c r="BA1016" i="1"/>
  <c r="X1016" i="1"/>
  <c r="T1016" i="1"/>
  <c r="U1016" i="1"/>
  <c r="V1016" i="1"/>
  <c r="W1016" i="1"/>
  <c r="R1016" i="1"/>
  <c r="N1016" i="1"/>
  <c r="S1016" i="1"/>
  <c r="P1016" i="1"/>
  <c r="BA185" i="1"/>
  <c r="X185" i="1"/>
  <c r="T185" i="1"/>
  <c r="U185" i="1"/>
  <c r="V185" i="1"/>
  <c r="W185" i="1"/>
  <c r="R185" i="1"/>
  <c r="S185" i="1"/>
  <c r="P185" i="1"/>
  <c r="BA1255" i="1"/>
  <c r="S1255" i="1"/>
  <c r="R1255" i="1"/>
  <c r="T1255" i="1"/>
  <c r="X1255" i="1"/>
  <c r="P1255" i="1"/>
  <c r="U1255" i="1"/>
  <c r="V1255" i="1"/>
  <c r="W1255" i="1"/>
  <c r="N1255" i="1"/>
  <c r="BA911" i="1"/>
  <c r="T911" i="1"/>
  <c r="U911" i="1"/>
  <c r="V911" i="1"/>
  <c r="S911" i="1"/>
  <c r="W911" i="1"/>
  <c r="P911" i="1"/>
  <c r="R911" i="1"/>
  <c r="X911" i="1"/>
  <c r="V938" i="1"/>
  <c r="W938" i="1"/>
  <c r="X938" i="1"/>
  <c r="P938" i="1"/>
  <c r="R938" i="1"/>
  <c r="T938" i="1"/>
  <c r="AB938" i="1"/>
  <c r="BA938" i="1"/>
  <c r="BA620" i="1"/>
  <c r="X620" i="1"/>
  <c r="V620" i="1"/>
  <c r="W620" i="1"/>
  <c r="R620" i="1"/>
  <c r="P620" i="1"/>
  <c r="T620" i="1"/>
  <c r="U620" i="1"/>
  <c r="S620" i="1"/>
  <c r="N620" i="1"/>
  <c r="BA969" i="1"/>
  <c r="X969" i="1"/>
  <c r="S969" i="1"/>
  <c r="P969" i="1"/>
  <c r="V969" i="1"/>
  <c r="W969" i="1"/>
  <c r="N969" i="1"/>
  <c r="U969" i="1"/>
  <c r="R969" i="1"/>
  <c r="AB969" i="1"/>
  <c r="U1227" i="1"/>
  <c r="S1227" i="1"/>
  <c r="T1227" i="1"/>
  <c r="P1227" i="1"/>
  <c r="BA1227" i="1"/>
  <c r="R1227" i="1"/>
  <c r="V1227" i="1"/>
  <c r="W1227" i="1"/>
  <c r="X1227" i="1"/>
  <c r="N1227" i="1"/>
  <c r="X408" i="1"/>
  <c r="R408" i="1"/>
  <c r="S408" i="1"/>
  <c r="W408" i="1"/>
  <c r="U408" i="1"/>
  <c r="AB408" i="1"/>
  <c r="V408" i="1"/>
  <c r="T408" i="1"/>
  <c r="BA408" i="1"/>
  <c r="P408" i="1"/>
  <c r="X973" i="1"/>
  <c r="T973" i="1"/>
  <c r="U973" i="1"/>
  <c r="W973" i="1"/>
  <c r="P973" i="1"/>
  <c r="N973" i="1"/>
  <c r="BA973" i="1"/>
  <c r="AB973" i="1"/>
  <c r="V973" i="1"/>
  <c r="S973" i="1"/>
  <c r="X442" i="1"/>
  <c r="BA442" i="1"/>
  <c r="V442" i="1"/>
  <c r="W442" i="1"/>
  <c r="R442" i="1"/>
  <c r="S442" i="1"/>
  <c r="P442" i="1"/>
  <c r="N442" i="1"/>
  <c r="AB442" i="1"/>
  <c r="BA289" i="1"/>
  <c r="W289" i="1"/>
  <c r="U289" i="1"/>
  <c r="V289" i="1"/>
  <c r="R289" i="1"/>
  <c r="P289" i="1"/>
  <c r="S289" i="1"/>
  <c r="T289" i="1"/>
  <c r="AB289" i="1"/>
  <c r="BA607" i="1"/>
  <c r="R607" i="1"/>
  <c r="S607" i="1"/>
  <c r="W607" i="1"/>
  <c r="V607" i="1"/>
  <c r="U607" i="1"/>
  <c r="T607" i="1"/>
  <c r="N607" i="1"/>
  <c r="P607" i="1"/>
  <c r="X607" i="1"/>
  <c r="S1305" i="1"/>
  <c r="T1305" i="1"/>
  <c r="R1305" i="1"/>
  <c r="U1305" i="1"/>
  <c r="BA1305" i="1"/>
  <c r="N1305" i="1"/>
  <c r="AB1305" i="1"/>
  <c r="X1305" i="1"/>
  <c r="V1305" i="1"/>
  <c r="BA990" i="1"/>
  <c r="X990" i="1"/>
  <c r="U990" i="1"/>
  <c r="V990" i="1"/>
  <c r="T990" i="1"/>
  <c r="W990" i="1"/>
  <c r="P990" i="1"/>
  <c r="AB990" i="1"/>
  <c r="R990" i="1"/>
  <c r="S990" i="1"/>
  <c r="R799" i="1"/>
  <c r="T799" i="1"/>
  <c r="U799" i="1"/>
  <c r="X799" i="1"/>
  <c r="S799" i="1"/>
  <c r="P799" i="1"/>
  <c r="BA799" i="1"/>
  <c r="N799" i="1"/>
  <c r="V799" i="1"/>
  <c r="W799" i="1"/>
  <c r="AB799" i="1"/>
  <c r="BA823" i="1"/>
  <c r="S823" i="1"/>
  <c r="T823" i="1"/>
  <c r="U823" i="1"/>
  <c r="P823" i="1"/>
  <c r="R823" i="1"/>
  <c r="V823" i="1"/>
  <c r="X823" i="1"/>
  <c r="W823" i="1"/>
  <c r="X1207" i="1"/>
  <c r="BA1207" i="1"/>
  <c r="U1207" i="1"/>
  <c r="V1207" i="1"/>
  <c r="W1207" i="1"/>
  <c r="P1207" i="1"/>
  <c r="S1207" i="1"/>
  <c r="T1207" i="1"/>
  <c r="N1207" i="1"/>
  <c r="AB1207" i="1"/>
  <c r="BA977" i="1"/>
  <c r="R977" i="1"/>
  <c r="S977" i="1"/>
  <c r="W977" i="1"/>
  <c r="U977" i="1"/>
  <c r="X977" i="1"/>
  <c r="V977" i="1"/>
  <c r="T977" i="1"/>
  <c r="T789" i="1"/>
  <c r="U789" i="1"/>
  <c r="R789" i="1"/>
  <c r="S789" i="1"/>
  <c r="BA789" i="1"/>
  <c r="N789" i="1"/>
  <c r="V789" i="1"/>
  <c r="P789" i="1"/>
  <c r="W789" i="1"/>
  <c r="AB789" i="1"/>
  <c r="BA869" i="1"/>
  <c r="X869" i="1"/>
  <c r="V869" i="1"/>
  <c r="W869" i="1"/>
  <c r="U869" i="1"/>
  <c r="T869" i="1"/>
  <c r="N869" i="1"/>
  <c r="R869" i="1"/>
  <c r="S869" i="1"/>
  <c r="AB869" i="1"/>
  <c r="X42" i="1"/>
  <c r="U42" i="1"/>
  <c r="V42" i="1"/>
  <c r="S42" i="1"/>
  <c r="T42" i="1"/>
  <c r="P42" i="1"/>
  <c r="R42" i="1"/>
  <c r="W42" i="1"/>
  <c r="N42" i="1"/>
  <c r="X1188" i="1"/>
  <c r="BA1188" i="1"/>
  <c r="S1188" i="1"/>
  <c r="T1188" i="1"/>
  <c r="R1188" i="1"/>
  <c r="AB1188" i="1"/>
  <c r="W1188" i="1"/>
  <c r="P1188" i="1"/>
  <c r="U1188" i="1"/>
  <c r="V1188" i="1"/>
  <c r="N1188" i="1"/>
  <c r="X283" i="1"/>
  <c r="BA283" i="1"/>
  <c r="T283" i="1"/>
  <c r="U283" i="1"/>
  <c r="V283" i="1"/>
  <c r="W283" i="1"/>
  <c r="R283" i="1"/>
  <c r="S283" i="1"/>
  <c r="AB283" i="1"/>
  <c r="N283" i="1"/>
  <c r="BA1096" i="1"/>
  <c r="R1096" i="1"/>
  <c r="W1096" i="1"/>
  <c r="P1096" i="1"/>
  <c r="S1096" i="1"/>
  <c r="T1096" i="1"/>
  <c r="U1096" i="1"/>
  <c r="V1096" i="1"/>
  <c r="N1096" i="1"/>
  <c r="X1096" i="1"/>
  <c r="AB1096" i="1"/>
  <c r="X144" i="1"/>
  <c r="BA144" i="1"/>
  <c r="U144" i="1"/>
  <c r="R144" i="1"/>
  <c r="S144" i="1"/>
  <c r="T144" i="1"/>
  <c r="V144" i="1"/>
  <c r="W144" i="1"/>
  <c r="P144" i="1"/>
  <c r="N144" i="1"/>
  <c r="BA242" i="1"/>
  <c r="X242" i="1"/>
  <c r="V242" i="1"/>
  <c r="W242" i="1"/>
  <c r="R242" i="1"/>
  <c r="P242" i="1"/>
  <c r="S242" i="1"/>
  <c r="T242" i="1"/>
  <c r="U242" i="1"/>
  <c r="N242" i="1"/>
  <c r="AB242" i="1"/>
  <c r="X1223" i="1"/>
  <c r="U1223" i="1"/>
  <c r="W1223" i="1"/>
  <c r="T1223" i="1"/>
  <c r="V1223" i="1"/>
  <c r="P1223" i="1"/>
  <c r="R1223" i="1"/>
  <c r="S1223" i="1"/>
  <c r="AB1223" i="1"/>
  <c r="BA1223" i="1"/>
  <c r="N1223" i="1"/>
  <c r="BA867" i="1"/>
  <c r="S867" i="1"/>
  <c r="T867" i="1"/>
  <c r="X867" i="1"/>
  <c r="W867" i="1"/>
  <c r="P867" i="1"/>
  <c r="V867" i="1"/>
  <c r="R867" i="1"/>
  <c r="U867" i="1"/>
  <c r="AB867" i="1"/>
  <c r="N867" i="1"/>
  <c r="BA1182" i="1"/>
  <c r="T1182" i="1"/>
  <c r="X1182" i="1"/>
  <c r="N1182" i="1"/>
  <c r="R1182" i="1"/>
  <c r="S1182" i="1"/>
  <c r="V1182" i="1"/>
  <c r="U1182" i="1"/>
  <c r="P1182" i="1"/>
  <c r="W1182" i="1"/>
  <c r="R839" i="1"/>
  <c r="BA839" i="1"/>
  <c r="T839" i="1"/>
  <c r="U839" i="1"/>
  <c r="P839" i="1"/>
  <c r="X839" i="1"/>
  <c r="S839" i="1"/>
  <c r="V839" i="1"/>
  <c r="W839" i="1"/>
  <c r="AB839" i="1"/>
  <c r="R253" i="1"/>
  <c r="X253" i="1"/>
  <c r="S253" i="1"/>
  <c r="W253" i="1"/>
  <c r="U253" i="1"/>
  <c r="V253" i="1"/>
  <c r="P253" i="1"/>
  <c r="BA253" i="1"/>
  <c r="T253" i="1"/>
  <c r="AB253" i="1"/>
  <c r="N253" i="1"/>
  <c r="X248" i="1"/>
  <c r="R248" i="1"/>
  <c r="S248" i="1"/>
  <c r="W248" i="1"/>
  <c r="BA248" i="1"/>
  <c r="N248" i="1"/>
  <c r="AB248" i="1"/>
  <c r="T248" i="1"/>
  <c r="U248" i="1"/>
  <c r="V248" i="1"/>
  <c r="P248" i="1"/>
  <c r="BA1165" i="1"/>
  <c r="X1165" i="1"/>
  <c r="T1165" i="1"/>
  <c r="W1165" i="1"/>
  <c r="S1165" i="1"/>
  <c r="P1165" i="1"/>
  <c r="N1165" i="1"/>
  <c r="R1165" i="1"/>
  <c r="U1165" i="1"/>
  <c r="V1165" i="1"/>
  <c r="BA1220" i="1"/>
  <c r="X1220" i="1"/>
  <c r="T1220" i="1"/>
  <c r="U1220" i="1"/>
  <c r="V1220" i="1"/>
  <c r="R1220" i="1"/>
  <c r="S1220" i="1"/>
  <c r="W1220" i="1"/>
  <c r="P1220" i="1"/>
  <c r="AB1220" i="1"/>
  <c r="N1220" i="1"/>
  <c r="T849" i="1"/>
  <c r="U849" i="1"/>
  <c r="W849" i="1"/>
  <c r="X849" i="1"/>
  <c r="R849" i="1"/>
  <c r="S849" i="1"/>
  <c r="V849" i="1"/>
  <c r="BA849" i="1"/>
  <c r="N849" i="1"/>
  <c r="P849" i="1"/>
  <c r="X844" i="1"/>
  <c r="BA844" i="1"/>
  <c r="W844" i="1"/>
  <c r="P844" i="1"/>
  <c r="S844" i="1"/>
  <c r="U844" i="1"/>
  <c r="V844" i="1"/>
  <c r="AB844" i="1"/>
  <c r="X1110" i="1"/>
  <c r="T1110" i="1"/>
  <c r="U1110" i="1"/>
  <c r="S1110" i="1"/>
  <c r="R1110" i="1"/>
  <c r="V1110" i="1"/>
  <c r="W1110" i="1"/>
  <c r="BA1110" i="1"/>
  <c r="N1110" i="1"/>
  <c r="P1110" i="1"/>
  <c r="AB1110" i="1"/>
  <c r="X76" i="1"/>
  <c r="W76" i="1"/>
  <c r="BA76" i="1"/>
  <c r="R76" i="1"/>
  <c r="S76" i="1"/>
  <c r="P76" i="1"/>
  <c r="T76" i="1"/>
  <c r="U76" i="1"/>
  <c r="V76" i="1"/>
  <c r="AB76" i="1"/>
  <c r="N76" i="1"/>
  <c r="BA135" i="1"/>
  <c r="T135" i="1"/>
  <c r="R135" i="1"/>
  <c r="S135" i="1"/>
  <c r="N135" i="1"/>
  <c r="V135" i="1"/>
  <c r="P135" i="1"/>
  <c r="X135" i="1"/>
  <c r="X1118" i="1"/>
  <c r="U1118" i="1"/>
  <c r="V1118" i="1"/>
  <c r="R1118" i="1"/>
  <c r="S1118" i="1"/>
  <c r="W1118" i="1"/>
  <c r="T1118" i="1"/>
  <c r="P1118" i="1"/>
  <c r="N1118" i="1"/>
  <c r="BA1118" i="1"/>
  <c r="X107" i="1"/>
  <c r="T107" i="1"/>
  <c r="R107" i="1"/>
  <c r="U107" i="1"/>
  <c r="BA107" i="1"/>
  <c r="S107" i="1"/>
  <c r="V107" i="1"/>
  <c r="W107" i="1"/>
  <c r="N107" i="1"/>
  <c r="BE512" i="1"/>
  <c r="AA512" i="1" s="1"/>
  <c r="BE1017" i="1"/>
  <c r="AA1017" i="1" s="1"/>
  <c r="BE451" i="1"/>
  <c r="AA451" i="1" s="1"/>
  <c r="BE4" i="1"/>
  <c r="AA4" i="1" s="1"/>
  <c r="BE653" i="1"/>
  <c r="AA653" i="1" s="1"/>
  <c r="BE977" i="1"/>
  <c r="AA977" i="1" s="1"/>
  <c r="BE1096" i="1"/>
  <c r="AA1096" i="1" s="1"/>
  <c r="BE1220" i="1"/>
  <c r="AA1220" i="1" s="1"/>
  <c r="AB560" i="1"/>
  <c r="AB241" i="1"/>
  <c r="AB883" i="1"/>
  <c r="AB848" i="1"/>
  <c r="AB454" i="1"/>
  <c r="AB1227" i="1"/>
  <c r="AB977" i="1"/>
  <c r="N653" i="1"/>
  <c r="N1200" i="1"/>
  <c r="N1019" i="1"/>
  <c r="P437" i="1"/>
  <c r="U938" i="1"/>
  <c r="T1263" i="1"/>
  <c r="X1294" i="1"/>
  <c r="BE551" i="1"/>
  <c r="AA551" i="1" s="1"/>
  <c r="BE1300" i="1"/>
  <c r="AA1300" i="1" s="1"/>
  <c r="P1046" i="1"/>
  <c r="BA16" i="1"/>
  <c r="X16" i="1"/>
  <c r="S16" i="1"/>
  <c r="V16" i="1"/>
  <c r="W16" i="1"/>
  <c r="P16" i="1"/>
  <c r="U16" i="1"/>
  <c r="T261" i="1"/>
  <c r="U261" i="1"/>
  <c r="X261" i="1"/>
  <c r="R261" i="1"/>
  <c r="V261" i="1"/>
  <c r="S261" i="1"/>
  <c r="W261" i="1"/>
  <c r="BA261" i="1"/>
  <c r="N261" i="1"/>
  <c r="BA765" i="1"/>
  <c r="S765" i="1"/>
  <c r="T765" i="1"/>
  <c r="X765" i="1"/>
  <c r="W765" i="1"/>
  <c r="R765" i="1"/>
  <c r="U765" i="1"/>
  <c r="AB765" i="1"/>
  <c r="V765" i="1"/>
  <c r="P765" i="1"/>
  <c r="BA520" i="1"/>
  <c r="X520" i="1"/>
  <c r="U520" i="1"/>
  <c r="P520" i="1"/>
  <c r="V520" i="1"/>
  <c r="R520" i="1"/>
  <c r="T520" i="1"/>
  <c r="AB520" i="1"/>
  <c r="S520" i="1"/>
  <c r="W520" i="1"/>
  <c r="BA1117" i="1"/>
  <c r="X1117" i="1"/>
  <c r="T1117" i="1"/>
  <c r="U1117" i="1"/>
  <c r="V1117" i="1"/>
  <c r="P1117" i="1"/>
  <c r="N1117" i="1"/>
  <c r="R1117" i="1"/>
  <c r="S1117" i="1"/>
  <c r="BA410" i="1"/>
  <c r="S410" i="1"/>
  <c r="X410" i="1"/>
  <c r="T410" i="1"/>
  <c r="U410" i="1"/>
  <c r="R410" i="1"/>
  <c r="V410" i="1"/>
  <c r="W410" i="1"/>
  <c r="P410" i="1"/>
  <c r="AB410" i="1"/>
  <c r="X482" i="1"/>
  <c r="P482" i="1"/>
  <c r="S482" i="1"/>
  <c r="N482" i="1"/>
  <c r="T482" i="1"/>
  <c r="U482" i="1"/>
  <c r="V482" i="1"/>
  <c r="W482" i="1"/>
  <c r="BA482" i="1"/>
  <c r="R482" i="1"/>
  <c r="BA398" i="1"/>
  <c r="X398" i="1"/>
  <c r="V398" i="1"/>
  <c r="W398" i="1"/>
  <c r="T398" i="1"/>
  <c r="U398" i="1"/>
  <c r="R398" i="1"/>
  <c r="S398" i="1"/>
  <c r="P398" i="1"/>
  <c r="N398" i="1"/>
  <c r="AB398" i="1"/>
  <c r="BA622" i="1"/>
  <c r="X622" i="1"/>
  <c r="U622" i="1"/>
  <c r="R622" i="1"/>
  <c r="S622" i="1"/>
  <c r="W622" i="1"/>
  <c r="N622" i="1"/>
  <c r="AB622" i="1"/>
  <c r="X635" i="1"/>
  <c r="BA635" i="1"/>
  <c r="T635" i="1"/>
  <c r="R635" i="1"/>
  <c r="V635" i="1"/>
  <c r="W635" i="1"/>
  <c r="N635" i="1"/>
  <c r="U635" i="1"/>
  <c r="X640" i="1"/>
  <c r="T640" i="1"/>
  <c r="BA640" i="1"/>
  <c r="R640" i="1"/>
  <c r="S640" i="1"/>
  <c r="U640" i="1"/>
  <c r="V640" i="1"/>
  <c r="N640" i="1"/>
  <c r="P640" i="1"/>
  <c r="X7" i="1"/>
  <c r="BA7" i="1"/>
  <c r="R7" i="1"/>
  <c r="S7" i="1"/>
  <c r="W7" i="1"/>
  <c r="U7" i="1"/>
  <c r="V7" i="1"/>
  <c r="P7" i="1"/>
  <c r="N7" i="1"/>
  <c r="T7" i="1"/>
  <c r="X191" i="1"/>
  <c r="P191" i="1"/>
  <c r="T191" i="1"/>
  <c r="N191" i="1"/>
  <c r="U191" i="1"/>
  <c r="V191" i="1"/>
  <c r="W191" i="1"/>
  <c r="BA191" i="1"/>
  <c r="AB191" i="1"/>
  <c r="R191" i="1"/>
  <c r="BA817" i="1"/>
  <c r="X817" i="1"/>
  <c r="V817" i="1"/>
  <c r="W817" i="1"/>
  <c r="P817" i="1"/>
  <c r="U817" i="1"/>
  <c r="R817" i="1"/>
  <c r="AB817" i="1"/>
  <c r="S817" i="1"/>
  <c r="T817" i="1"/>
  <c r="T179" i="1"/>
  <c r="U179" i="1"/>
  <c r="R179" i="1"/>
  <c r="S179" i="1"/>
  <c r="BA179" i="1"/>
  <c r="X179" i="1"/>
  <c r="AB179" i="1"/>
  <c r="P179" i="1"/>
  <c r="N179" i="1"/>
  <c r="V179" i="1"/>
  <c r="W179" i="1"/>
  <c r="BA18" i="1"/>
  <c r="X18" i="1"/>
  <c r="U18" i="1"/>
  <c r="V18" i="1"/>
  <c r="P18" i="1"/>
  <c r="S18" i="1"/>
  <c r="W18" i="1"/>
  <c r="R18" i="1"/>
  <c r="T18" i="1"/>
  <c r="X816" i="1"/>
  <c r="U816" i="1"/>
  <c r="T816" i="1"/>
  <c r="R816" i="1"/>
  <c r="S816" i="1"/>
  <c r="P816" i="1"/>
  <c r="V816" i="1"/>
  <c r="W816" i="1"/>
  <c r="AB816" i="1"/>
  <c r="W380" i="1"/>
  <c r="BA380" i="1"/>
  <c r="T380" i="1"/>
  <c r="X380" i="1"/>
  <c r="U380" i="1"/>
  <c r="N380" i="1"/>
  <c r="R380" i="1"/>
  <c r="S380" i="1"/>
  <c r="V380" i="1"/>
  <c r="BA17" i="1"/>
  <c r="W17" i="1"/>
  <c r="AB17" i="1"/>
  <c r="T17" i="1"/>
  <c r="U17" i="1"/>
  <c r="R17" i="1"/>
  <c r="S17" i="1"/>
  <c r="V17" i="1"/>
  <c r="X17" i="1"/>
  <c r="P17" i="1"/>
  <c r="S736" i="1"/>
  <c r="X736" i="1"/>
  <c r="V736" i="1"/>
  <c r="W736" i="1"/>
  <c r="BA736" i="1"/>
  <c r="T736" i="1"/>
  <c r="P736" i="1"/>
  <c r="R736" i="1"/>
  <c r="U736" i="1"/>
  <c r="AB736" i="1"/>
  <c r="N736" i="1"/>
  <c r="U667" i="1"/>
  <c r="BA667" i="1"/>
  <c r="X667" i="1"/>
  <c r="P667" i="1"/>
  <c r="N667" i="1"/>
  <c r="S667" i="1"/>
  <c r="R667" i="1"/>
  <c r="X101" i="1"/>
  <c r="R101" i="1"/>
  <c r="S101" i="1"/>
  <c r="W101" i="1"/>
  <c r="BA101" i="1"/>
  <c r="U101" i="1"/>
  <c r="P101" i="1"/>
  <c r="V101" i="1"/>
  <c r="T101" i="1"/>
  <c r="AB101" i="1"/>
  <c r="BA860" i="1"/>
  <c r="T860" i="1"/>
  <c r="U860" i="1"/>
  <c r="V860" i="1"/>
  <c r="R860" i="1"/>
  <c r="X860" i="1"/>
  <c r="S860" i="1"/>
  <c r="W860" i="1"/>
  <c r="N860" i="1"/>
  <c r="X553" i="1"/>
  <c r="W553" i="1"/>
  <c r="U553" i="1"/>
  <c r="R553" i="1"/>
  <c r="S553" i="1"/>
  <c r="BA553" i="1"/>
  <c r="P553" i="1"/>
  <c r="T553" i="1"/>
  <c r="AB553" i="1"/>
  <c r="N553" i="1"/>
  <c r="BA364" i="1"/>
  <c r="R364" i="1"/>
  <c r="V364" i="1"/>
  <c r="S364" i="1"/>
  <c r="W364" i="1"/>
  <c r="X364" i="1"/>
  <c r="N364" i="1"/>
  <c r="U364" i="1"/>
  <c r="P364" i="1"/>
  <c r="BA23" i="1"/>
  <c r="X23" i="1"/>
  <c r="P23" i="1"/>
  <c r="S23" i="1"/>
  <c r="R23" i="1"/>
  <c r="T23" i="1"/>
  <c r="V23" i="1"/>
  <c r="BA1236" i="1"/>
  <c r="X1236" i="1"/>
  <c r="U1236" i="1"/>
  <c r="S1236" i="1"/>
  <c r="V1236" i="1"/>
  <c r="P1236" i="1"/>
  <c r="W1236" i="1"/>
  <c r="N1236" i="1"/>
  <c r="BA574" i="1"/>
  <c r="S574" i="1"/>
  <c r="T574" i="1"/>
  <c r="X574" i="1"/>
  <c r="P574" i="1"/>
  <c r="R574" i="1"/>
  <c r="U574" i="1"/>
  <c r="V574" i="1"/>
  <c r="BA1210" i="1"/>
  <c r="R1210" i="1"/>
  <c r="V1210" i="1"/>
  <c r="W1210" i="1"/>
  <c r="P1210" i="1"/>
  <c r="X1210" i="1"/>
  <c r="S1210" i="1"/>
  <c r="U1210" i="1"/>
  <c r="T1210" i="1"/>
  <c r="AB1210" i="1"/>
  <c r="X1174" i="1"/>
  <c r="BA1174" i="1"/>
  <c r="U1174" i="1"/>
  <c r="V1174" i="1"/>
  <c r="P1174" i="1"/>
  <c r="R1174" i="1"/>
  <c r="S1174" i="1"/>
  <c r="T1174" i="1"/>
  <c r="W1174" i="1"/>
  <c r="N1174" i="1"/>
  <c r="X654" i="1"/>
  <c r="W654" i="1"/>
  <c r="S654" i="1"/>
  <c r="T654" i="1"/>
  <c r="V654" i="1"/>
  <c r="BA654" i="1"/>
  <c r="R654" i="1"/>
  <c r="N654" i="1"/>
  <c r="U654" i="1"/>
  <c r="P654" i="1"/>
  <c r="AB654" i="1"/>
  <c r="T619" i="1"/>
  <c r="BA619" i="1"/>
  <c r="R619" i="1"/>
  <c r="S619" i="1"/>
  <c r="V619" i="1"/>
  <c r="X619" i="1"/>
  <c r="P619" i="1"/>
  <c r="U619" i="1"/>
  <c r="N619" i="1"/>
  <c r="BA693" i="1"/>
  <c r="X693" i="1"/>
  <c r="R693" i="1"/>
  <c r="P693" i="1"/>
  <c r="N693" i="1"/>
  <c r="V693" i="1"/>
  <c r="W693" i="1"/>
  <c r="S693" i="1"/>
  <c r="T693" i="1"/>
  <c r="U693" i="1"/>
  <c r="AB693" i="1"/>
  <c r="X70" i="1"/>
  <c r="T70" i="1"/>
  <c r="U70" i="1"/>
  <c r="BA70" i="1"/>
  <c r="P70" i="1"/>
  <c r="S70" i="1"/>
  <c r="AB70" i="1"/>
  <c r="V70" i="1"/>
  <c r="X450" i="1"/>
  <c r="BA450" i="1"/>
  <c r="R450" i="1"/>
  <c r="V450" i="1"/>
  <c r="N450" i="1"/>
  <c r="P450" i="1"/>
  <c r="W450" i="1"/>
  <c r="AB450" i="1"/>
  <c r="S450" i="1"/>
  <c r="T450" i="1"/>
  <c r="U450" i="1"/>
  <c r="X143" i="1"/>
  <c r="R143" i="1"/>
  <c r="S143" i="1"/>
  <c r="U143" i="1"/>
  <c r="V143" i="1"/>
  <c r="T143" i="1"/>
  <c r="W143" i="1"/>
  <c r="P143" i="1"/>
  <c r="AB143" i="1"/>
  <c r="BA453" i="1"/>
  <c r="X453" i="1"/>
  <c r="T453" i="1"/>
  <c r="U453" i="1"/>
  <c r="V453" i="1"/>
  <c r="W453" i="1"/>
  <c r="R453" i="1"/>
  <c r="P453" i="1"/>
  <c r="S453" i="1"/>
  <c r="BA657" i="1"/>
  <c r="R657" i="1"/>
  <c r="V657" i="1"/>
  <c r="S657" i="1"/>
  <c r="P657" i="1"/>
  <c r="X657" i="1"/>
  <c r="T657" i="1"/>
  <c r="U657" i="1"/>
  <c r="W657" i="1"/>
  <c r="N657" i="1"/>
  <c r="AB657" i="1"/>
  <c r="BA1303" i="1"/>
  <c r="S1303" i="1"/>
  <c r="T1303" i="1"/>
  <c r="X1303" i="1"/>
  <c r="AB1303" i="1"/>
  <c r="P1303" i="1"/>
  <c r="N1303" i="1"/>
  <c r="R1303" i="1"/>
  <c r="U1303" i="1"/>
  <c r="V1303" i="1"/>
  <c r="W1303" i="1"/>
  <c r="BA671" i="1"/>
  <c r="U671" i="1"/>
  <c r="V671" i="1"/>
  <c r="X671" i="1"/>
  <c r="S671" i="1"/>
  <c r="T671" i="1"/>
  <c r="R671" i="1"/>
  <c r="N671" i="1"/>
  <c r="W671" i="1"/>
  <c r="AB671" i="1"/>
  <c r="P671" i="1"/>
  <c r="BA118" i="1"/>
  <c r="W118" i="1"/>
  <c r="R118" i="1"/>
  <c r="S118" i="1"/>
  <c r="X118" i="1"/>
  <c r="V118" i="1"/>
  <c r="T118" i="1"/>
  <c r="U118" i="1"/>
  <c r="P118" i="1"/>
  <c r="X1218" i="1"/>
  <c r="BA1218" i="1"/>
  <c r="R1218" i="1"/>
  <c r="U1218" i="1"/>
  <c r="P1218" i="1"/>
  <c r="N1218" i="1"/>
  <c r="S1218" i="1"/>
  <c r="T1218" i="1"/>
  <c r="V1218" i="1"/>
  <c r="W1218" i="1"/>
  <c r="X1067" i="1"/>
  <c r="T1067" i="1"/>
  <c r="U1067" i="1"/>
  <c r="W1067" i="1"/>
  <c r="P1067" i="1"/>
  <c r="BA1067" i="1"/>
  <c r="R1067" i="1"/>
  <c r="S1067" i="1"/>
  <c r="N1067" i="1"/>
  <c r="V1067" i="1"/>
  <c r="BA25" i="1"/>
  <c r="X25" i="1"/>
  <c r="T25" i="1"/>
  <c r="U25" i="1"/>
  <c r="S25" i="1"/>
  <c r="V25" i="1"/>
  <c r="R25" i="1"/>
  <c r="P25" i="1"/>
  <c r="W25" i="1"/>
  <c r="AB25" i="1"/>
  <c r="BA1306" i="1"/>
  <c r="S1306" i="1"/>
  <c r="T1306" i="1"/>
  <c r="N1306" i="1"/>
  <c r="P1306" i="1"/>
  <c r="U1306" i="1"/>
  <c r="R1306" i="1"/>
  <c r="V1306" i="1"/>
  <c r="W1306" i="1"/>
  <c r="BA1163" i="1"/>
  <c r="R1163" i="1"/>
  <c r="U1163" i="1"/>
  <c r="V1163" i="1"/>
  <c r="X1163" i="1"/>
  <c r="S1163" i="1"/>
  <c r="T1163" i="1"/>
  <c r="W1163" i="1"/>
  <c r="P1163" i="1"/>
  <c r="X489" i="1"/>
  <c r="T489" i="1"/>
  <c r="BA489" i="1"/>
  <c r="V489" i="1"/>
  <c r="W489" i="1"/>
  <c r="AB489" i="1"/>
  <c r="N489" i="1"/>
  <c r="U489" i="1"/>
  <c r="P489" i="1"/>
  <c r="R489" i="1"/>
  <c r="S489" i="1"/>
  <c r="X310" i="1"/>
  <c r="BA310" i="1"/>
  <c r="R310" i="1"/>
  <c r="V310" i="1"/>
  <c r="S310" i="1"/>
  <c r="U310" i="1"/>
  <c r="P310" i="1"/>
  <c r="AB310" i="1"/>
  <c r="T310" i="1"/>
  <c r="W310" i="1"/>
  <c r="N310" i="1"/>
  <c r="X955" i="1"/>
  <c r="S955" i="1"/>
  <c r="T955" i="1"/>
  <c r="U955" i="1"/>
  <c r="V955" i="1"/>
  <c r="R955" i="1"/>
  <c r="W955" i="1"/>
  <c r="BA955" i="1"/>
  <c r="P955" i="1"/>
  <c r="N955" i="1"/>
  <c r="AB955" i="1"/>
  <c r="BA54" i="1"/>
  <c r="S54" i="1"/>
  <c r="T54" i="1"/>
  <c r="U54" i="1"/>
  <c r="X54" i="1"/>
  <c r="R54" i="1"/>
  <c r="V54" i="1"/>
  <c r="AB54" i="1"/>
  <c r="N54" i="1"/>
  <c r="S264" i="1"/>
  <c r="R264" i="1"/>
  <c r="U264" i="1"/>
  <c r="T264" i="1"/>
  <c r="V264" i="1"/>
  <c r="W264" i="1"/>
  <c r="P264" i="1"/>
  <c r="AB264" i="1"/>
  <c r="X264" i="1"/>
  <c r="N264" i="1"/>
  <c r="BA264" i="1"/>
  <c r="X97" i="1"/>
  <c r="BA97" i="1"/>
  <c r="S97" i="1"/>
  <c r="U97" i="1"/>
  <c r="V97" i="1"/>
  <c r="N97" i="1"/>
  <c r="R97" i="1"/>
  <c r="T97" i="1"/>
  <c r="W97" i="1"/>
  <c r="P97" i="1"/>
  <c r="AB97" i="1"/>
  <c r="BA1297" i="1"/>
  <c r="S1297" i="1"/>
  <c r="V1297" i="1"/>
  <c r="W1297" i="1"/>
  <c r="P1297" i="1"/>
  <c r="T1297" i="1"/>
  <c r="X1297" i="1"/>
  <c r="R1297" i="1"/>
  <c r="AB1297" i="1"/>
  <c r="BA120" i="1"/>
  <c r="S120" i="1"/>
  <c r="U120" i="1"/>
  <c r="X120" i="1"/>
  <c r="R120" i="1"/>
  <c r="V120" i="1"/>
  <c r="W120" i="1"/>
  <c r="P120" i="1"/>
  <c r="T120" i="1"/>
  <c r="N120" i="1"/>
  <c r="BA714" i="1"/>
  <c r="X714" i="1"/>
  <c r="S714" i="1"/>
  <c r="T714" i="1"/>
  <c r="W714" i="1"/>
  <c r="N714" i="1"/>
  <c r="AB714" i="1"/>
  <c r="R714" i="1"/>
  <c r="U714" i="1"/>
  <c r="V714" i="1"/>
  <c r="BA1196" i="1"/>
  <c r="X1196" i="1"/>
  <c r="T1196" i="1"/>
  <c r="P1196" i="1"/>
  <c r="U1196" i="1"/>
  <c r="W1196" i="1"/>
  <c r="R1196" i="1"/>
  <c r="S1196" i="1"/>
  <c r="V1196" i="1"/>
  <c r="AB1196" i="1"/>
  <c r="N1196" i="1"/>
  <c r="BA959" i="1"/>
  <c r="T959" i="1"/>
  <c r="U959" i="1"/>
  <c r="X959" i="1"/>
  <c r="V959" i="1"/>
  <c r="P959" i="1"/>
  <c r="S959" i="1"/>
  <c r="W959" i="1"/>
  <c r="N959" i="1"/>
  <c r="R959" i="1"/>
  <c r="AB959" i="1"/>
  <c r="BA441" i="1"/>
  <c r="U441" i="1"/>
  <c r="V441" i="1"/>
  <c r="W441" i="1"/>
  <c r="AB441" i="1"/>
  <c r="N441" i="1"/>
  <c r="X441" i="1"/>
  <c r="R441" i="1"/>
  <c r="S441" i="1"/>
  <c r="T441" i="1"/>
  <c r="BA403" i="1"/>
  <c r="R403" i="1"/>
  <c r="S403" i="1"/>
  <c r="X403" i="1"/>
  <c r="W403" i="1"/>
  <c r="V403" i="1"/>
  <c r="T403" i="1"/>
  <c r="U403" i="1"/>
  <c r="P403" i="1"/>
  <c r="AB403" i="1"/>
  <c r="N403" i="1"/>
  <c r="S931" i="1"/>
  <c r="T931" i="1"/>
  <c r="R931" i="1"/>
  <c r="U931" i="1"/>
  <c r="V931" i="1"/>
  <c r="W931" i="1"/>
  <c r="AB931" i="1"/>
  <c r="X931" i="1"/>
  <c r="BA931" i="1"/>
  <c r="N931" i="1"/>
  <c r="P931" i="1"/>
  <c r="R268" i="1"/>
  <c r="S268" i="1"/>
  <c r="T268" i="1"/>
  <c r="BA268" i="1"/>
  <c r="X268" i="1"/>
  <c r="V268" i="1"/>
  <c r="W268" i="1"/>
  <c r="N268" i="1"/>
  <c r="AB268" i="1"/>
  <c r="P268" i="1"/>
  <c r="U268" i="1"/>
  <c r="R1214" i="1"/>
  <c r="V1214" i="1"/>
  <c r="P1214" i="1"/>
  <c r="X1214" i="1"/>
  <c r="T1214" i="1"/>
  <c r="U1214" i="1"/>
  <c r="W1214" i="1"/>
  <c r="BA1214" i="1"/>
  <c r="N1214" i="1"/>
  <c r="S1214" i="1"/>
  <c r="BA378" i="1"/>
  <c r="R378" i="1"/>
  <c r="T378" i="1"/>
  <c r="U378" i="1"/>
  <c r="W378" i="1"/>
  <c r="S378" i="1"/>
  <c r="V378" i="1"/>
  <c r="P378" i="1"/>
  <c r="AB378" i="1"/>
  <c r="R578" i="1"/>
  <c r="V578" i="1"/>
  <c r="BA578" i="1"/>
  <c r="X578" i="1"/>
  <c r="U578" i="1"/>
  <c r="S578" i="1"/>
  <c r="W578" i="1"/>
  <c r="T578" i="1"/>
  <c r="P578" i="1"/>
  <c r="V968" i="1"/>
  <c r="W968" i="1"/>
  <c r="T968" i="1"/>
  <c r="X968" i="1"/>
  <c r="N968" i="1"/>
  <c r="R968" i="1"/>
  <c r="S968" i="1"/>
  <c r="U968" i="1"/>
  <c r="P968" i="1"/>
  <c r="BA968" i="1"/>
  <c r="BD847" i="1"/>
  <c r="AZ847" i="1" s="1"/>
  <c r="BD802" i="1"/>
  <c r="AZ802" i="1" s="1"/>
  <c r="BD27" i="1"/>
  <c r="AZ27" i="1" s="1"/>
  <c r="BD618" i="1"/>
  <c r="AZ618" i="1" s="1"/>
  <c r="BD828" i="1"/>
  <c r="AZ828" i="1" s="1"/>
  <c r="BD594" i="1"/>
  <c r="AZ594" i="1" s="1"/>
  <c r="BD919" i="1"/>
  <c r="AZ919" i="1" s="1"/>
  <c r="BD412" i="1"/>
  <c r="BD141" i="1"/>
  <c r="BD551" i="1"/>
  <c r="AZ551" i="1" s="1"/>
  <c r="BD257" i="1"/>
  <c r="AZ257" i="1" s="1"/>
  <c r="BD233" i="1"/>
  <c r="AZ233" i="1" s="1"/>
  <c r="BD956" i="1"/>
  <c r="AZ956" i="1" s="1"/>
  <c r="BD957" i="1"/>
  <c r="AZ957" i="1" s="1"/>
  <c r="BD307" i="1"/>
  <c r="AZ307" i="1" s="1"/>
  <c r="BD481" i="1"/>
  <c r="AZ481" i="1" s="1"/>
  <c r="BD795" i="1"/>
  <c r="AZ795" i="1" s="1"/>
  <c r="BD130" i="1"/>
  <c r="AZ130" i="1" s="1"/>
  <c r="BD79" i="1"/>
  <c r="AZ79" i="1" s="1"/>
  <c r="BD576" i="1"/>
  <c r="AZ576" i="1" s="1"/>
  <c r="BD1019" i="1"/>
  <c r="AZ1019" i="1" s="1"/>
  <c r="BD98" i="1"/>
  <c r="AZ98" i="1" s="1"/>
  <c r="BD1190" i="1"/>
  <c r="AZ1190" i="1" s="1"/>
  <c r="BD258" i="1"/>
  <c r="AZ258" i="1" s="1"/>
  <c r="BD732" i="1"/>
  <c r="AZ732" i="1" s="1"/>
  <c r="BD1091" i="1"/>
  <c r="AZ1091" i="1" s="1"/>
  <c r="BE787" i="1"/>
  <c r="AA787" i="1" s="1"/>
  <c r="BE141" i="1"/>
  <c r="AA141" i="1" s="1"/>
  <c r="BE380" i="1"/>
  <c r="AA380" i="1" s="1"/>
  <c r="BE651" i="1"/>
  <c r="AA651" i="1" s="1"/>
  <c r="BE1310" i="1"/>
  <c r="AA1310" i="1" s="1"/>
  <c r="BE1067" i="1"/>
  <c r="AA1067" i="1" s="1"/>
  <c r="BE955" i="1"/>
  <c r="AA955" i="1" s="1"/>
  <c r="BE1223" i="1"/>
  <c r="AA1223" i="1" s="1"/>
  <c r="BE403" i="1"/>
  <c r="AA403" i="1" s="1"/>
  <c r="BE1110" i="1"/>
  <c r="AA1110" i="1" s="1"/>
  <c r="AB1165" i="1"/>
  <c r="N348" i="1"/>
  <c r="N1248" i="1"/>
  <c r="N1190" i="1"/>
  <c r="P107" i="1"/>
  <c r="T670" i="1"/>
  <c r="S635" i="1"/>
  <c r="T618" i="1"/>
  <c r="U1221" i="1"/>
  <c r="X789" i="1"/>
  <c r="BA335" i="1"/>
  <c r="R335" i="1"/>
  <c r="T335" i="1"/>
  <c r="U335" i="1"/>
  <c r="X335" i="1"/>
  <c r="S335" i="1"/>
  <c r="V335" i="1"/>
  <c r="P335" i="1"/>
  <c r="X581" i="1"/>
  <c r="BA581" i="1"/>
  <c r="R581" i="1"/>
  <c r="W581" i="1"/>
  <c r="S581" i="1"/>
  <c r="T581" i="1"/>
  <c r="N581" i="1"/>
  <c r="U581" i="1"/>
  <c r="V581" i="1"/>
  <c r="X747" i="1"/>
  <c r="T747" i="1"/>
  <c r="U747" i="1"/>
  <c r="BA747" i="1"/>
  <c r="V747" i="1"/>
  <c r="W747" i="1"/>
  <c r="R747" i="1"/>
  <c r="S747" i="1"/>
  <c r="AB747" i="1"/>
  <c r="P747" i="1"/>
  <c r="BA490" i="1"/>
  <c r="R490" i="1"/>
  <c r="S490" i="1"/>
  <c r="W490" i="1"/>
  <c r="X490" i="1"/>
  <c r="V490" i="1"/>
  <c r="T490" i="1"/>
  <c r="U490" i="1"/>
  <c r="P490" i="1"/>
  <c r="N490" i="1"/>
  <c r="X813" i="1"/>
  <c r="BA813" i="1"/>
  <c r="R813" i="1"/>
  <c r="P813" i="1"/>
  <c r="V813" i="1"/>
  <c r="S813" i="1"/>
  <c r="N813" i="1"/>
  <c r="T813" i="1"/>
  <c r="U813" i="1"/>
  <c r="W813" i="1"/>
  <c r="T286" i="1"/>
  <c r="U286" i="1"/>
  <c r="X286" i="1"/>
  <c r="BA286" i="1"/>
  <c r="V286" i="1"/>
  <c r="W286" i="1"/>
  <c r="P286" i="1"/>
  <c r="N286" i="1"/>
  <c r="AB286" i="1"/>
  <c r="BA486" i="1"/>
  <c r="X486" i="1"/>
  <c r="S486" i="1"/>
  <c r="P486" i="1"/>
  <c r="T486" i="1"/>
  <c r="R486" i="1"/>
  <c r="N486" i="1"/>
  <c r="BA748" i="1"/>
  <c r="X748" i="1"/>
  <c r="P748" i="1"/>
  <c r="N748" i="1"/>
  <c r="R748" i="1"/>
  <c r="S748" i="1"/>
  <c r="T748" i="1"/>
  <c r="U748" i="1"/>
  <c r="V748" i="1"/>
  <c r="W748" i="1"/>
  <c r="AB748" i="1"/>
  <c r="BA363" i="1"/>
  <c r="V363" i="1"/>
  <c r="W363" i="1"/>
  <c r="X363" i="1"/>
  <c r="R363" i="1"/>
  <c r="P363" i="1"/>
  <c r="AB363" i="1"/>
  <c r="N363" i="1"/>
  <c r="S363" i="1"/>
  <c r="BA326" i="1"/>
  <c r="X326" i="1"/>
  <c r="U326" i="1"/>
  <c r="T326" i="1"/>
  <c r="V326" i="1"/>
  <c r="P326" i="1"/>
  <c r="X385" i="1"/>
  <c r="R385" i="1"/>
  <c r="V385" i="1"/>
  <c r="T385" i="1"/>
  <c r="U385" i="1"/>
  <c r="BA385" i="1"/>
  <c r="S385" i="1"/>
  <c r="W385" i="1"/>
  <c r="P385" i="1"/>
  <c r="N385" i="1"/>
  <c r="BA698" i="1"/>
  <c r="P698" i="1"/>
  <c r="R698" i="1"/>
  <c r="V698" i="1"/>
  <c r="W698" i="1"/>
  <c r="X698" i="1"/>
  <c r="N698" i="1"/>
  <c r="S698" i="1"/>
  <c r="T698" i="1"/>
  <c r="BA207" i="1"/>
  <c r="X207" i="1"/>
  <c r="R207" i="1"/>
  <c r="P207" i="1"/>
  <c r="S207" i="1"/>
  <c r="W207" i="1"/>
  <c r="T207" i="1"/>
  <c r="AB207" i="1"/>
  <c r="U207" i="1"/>
  <c r="N207" i="1"/>
  <c r="BA692" i="1"/>
  <c r="P692" i="1"/>
  <c r="X692" i="1"/>
  <c r="N692" i="1"/>
  <c r="U692" i="1"/>
  <c r="V692" i="1"/>
  <c r="W692" i="1"/>
  <c r="R692" i="1"/>
  <c r="T692" i="1"/>
  <c r="S692" i="1"/>
  <c r="AB692" i="1"/>
  <c r="X831" i="1"/>
  <c r="P831" i="1"/>
  <c r="BA831" i="1"/>
  <c r="AB831" i="1"/>
  <c r="R831" i="1"/>
  <c r="S831" i="1"/>
  <c r="T831" i="1"/>
  <c r="N831" i="1"/>
  <c r="U831" i="1"/>
  <c r="V831" i="1"/>
  <c r="W831" i="1"/>
  <c r="T637" i="1"/>
  <c r="P637" i="1"/>
  <c r="S637" i="1"/>
  <c r="R637" i="1"/>
  <c r="BA637" i="1"/>
  <c r="U637" i="1"/>
  <c r="AB637" i="1"/>
  <c r="X637" i="1"/>
  <c r="V637" i="1"/>
  <c r="W637" i="1"/>
  <c r="T862" i="1"/>
  <c r="P862" i="1"/>
  <c r="X862" i="1"/>
  <c r="R862" i="1"/>
  <c r="V862" i="1"/>
  <c r="W862" i="1"/>
  <c r="S862" i="1"/>
  <c r="BA862" i="1"/>
  <c r="U862" i="1"/>
  <c r="AB862" i="1"/>
  <c r="T920" i="1"/>
  <c r="P920" i="1"/>
  <c r="U920" i="1"/>
  <c r="BA920" i="1"/>
  <c r="X920" i="1"/>
  <c r="N920" i="1"/>
  <c r="R920" i="1"/>
  <c r="S920" i="1"/>
  <c r="V920" i="1"/>
  <c r="W920" i="1"/>
  <c r="BA251" i="1"/>
  <c r="T251" i="1"/>
  <c r="P251" i="1"/>
  <c r="R251" i="1"/>
  <c r="W251" i="1"/>
  <c r="S251" i="1"/>
  <c r="U251" i="1"/>
  <c r="V251" i="1"/>
  <c r="X251" i="1"/>
  <c r="AB251" i="1"/>
  <c r="N251" i="1"/>
  <c r="BA538" i="1"/>
  <c r="X538" i="1"/>
  <c r="T538" i="1"/>
  <c r="S538" i="1"/>
  <c r="P538" i="1"/>
  <c r="U538" i="1"/>
  <c r="V538" i="1"/>
  <c r="W538" i="1"/>
  <c r="R538" i="1"/>
  <c r="AB538" i="1"/>
  <c r="N538" i="1"/>
  <c r="BA451" i="1"/>
  <c r="T451" i="1"/>
  <c r="V451" i="1"/>
  <c r="P451" i="1"/>
  <c r="W451" i="1"/>
  <c r="X451" i="1"/>
  <c r="N451" i="1"/>
  <c r="R451" i="1"/>
  <c r="S451" i="1"/>
  <c r="U451" i="1"/>
  <c r="X792" i="1"/>
  <c r="T792" i="1"/>
  <c r="P792" i="1"/>
  <c r="BA792" i="1"/>
  <c r="R792" i="1"/>
  <c r="S792" i="1"/>
  <c r="U792" i="1"/>
  <c r="V792" i="1"/>
  <c r="W792" i="1"/>
  <c r="AB792" i="1"/>
  <c r="N792" i="1"/>
  <c r="T156" i="1"/>
  <c r="P156" i="1"/>
  <c r="U156" i="1"/>
  <c r="V156" i="1"/>
  <c r="S156" i="1"/>
  <c r="W156" i="1"/>
  <c r="BA156" i="1"/>
  <c r="X156" i="1"/>
  <c r="R156" i="1"/>
  <c r="N156" i="1"/>
  <c r="X602" i="1"/>
  <c r="V602" i="1"/>
  <c r="P602" i="1"/>
  <c r="W602" i="1"/>
  <c r="BA602" i="1"/>
  <c r="T602" i="1"/>
  <c r="R602" i="1"/>
  <c r="S602" i="1"/>
  <c r="U602" i="1"/>
  <c r="AB602" i="1"/>
  <c r="N602" i="1"/>
  <c r="X605" i="1"/>
  <c r="W605" i="1"/>
  <c r="R605" i="1"/>
  <c r="P605" i="1"/>
  <c r="BA605" i="1"/>
  <c r="S605" i="1"/>
  <c r="T605" i="1"/>
  <c r="U605" i="1"/>
  <c r="N605" i="1"/>
  <c r="V605" i="1"/>
  <c r="AB605" i="1"/>
  <c r="BA1224" i="1"/>
  <c r="X1224" i="1"/>
  <c r="R1224" i="1"/>
  <c r="V1224" i="1"/>
  <c r="P1224" i="1"/>
  <c r="U1224" i="1"/>
  <c r="W1224" i="1"/>
  <c r="S1224" i="1"/>
  <c r="T1224" i="1"/>
  <c r="BA689" i="1"/>
  <c r="P689" i="1"/>
  <c r="R689" i="1"/>
  <c r="X689" i="1"/>
  <c r="V689" i="1"/>
  <c r="W689" i="1"/>
  <c r="T689" i="1"/>
  <c r="S689" i="1"/>
  <c r="U689" i="1"/>
  <c r="N689" i="1"/>
  <c r="AB689" i="1"/>
  <c r="X639" i="1"/>
  <c r="BA639" i="1"/>
  <c r="P639" i="1"/>
  <c r="T639" i="1"/>
  <c r="R639" i="1"/>
  <c r="S639" i="1"/>
  <c r="N639" i="1"/>
  <c r="U639" i="1"/>
  <c r="V639" i="1"/>
  <c r="W639" i="1"/>
  <c r="BA966" i="1"/>
  <c r="S966" i="1"/>
  <c r="T966" i="1"/>
  <c r="P966" i="1"/>
  <c r="R966" i="1"/>
  <c r="V966" i="1"/>
  <c r="W966" i="1"/>
  <c r="X966" i="1"/>
  <c r="U966" i="1"/>
  <c r="AB966" i="1"/>
  <c r="BA309" i="1"/>
  <c r="R309" i="1"/>
  <c r="P309" i="1"/>
  <c r="S309" i="1"/>
  <c r="W309" i="1"/>
  <c r="X309" i="1"/>
  <c r="N309" i="1"/>
  <c r="AB309" i="1"/>
  <c r="T309" i="1"/>
  <c r="U309" i="1"/>
  <c r="V309" i="1"/>
  <c r="P664" i="1"/>
  <c r="BA664" i="1"/>
  <c r="W664" i="1"/>
  <c r="N664" i="1"/>
  <c r="S664" i="1"/>
  <c r="T664" i="1"/>
  <c r="U664" i="1"/>
  <c r="V664" i="1"/>
  <c r="AB664" i="1"/>
  <c r="BA1013" i="1"/>
  <c r="P1013" i="1"/>
  <c r="U1013" i="1"/>
  <c r="V1013" i="1"/>
  <c r="X1013" i="1"/>
  <c r="R1013" i="1"/>
  <c r="N1013" i="1"/>
  <c r="S1013" i="1"/>
  <c r="T1013" i="1"/>
  <c r="W1013" i="1"/>
  <c r="BA325" i="1"/>
  <c r="R325" i="1"/>
  <c r="S325" i="1"/>
  <c r="P325" i="1"/>
  <c r="T325" i="1"/>
  <c r="V325" i="1"/>
  <c r="W325" i="1"/>
  <c r="X325" i="1"/>
  <c r="U325" i="1"/>
  <c r="AB325" i="1"/>
  <c r="BA606" i="1"/>
  <c r="X606" i="1"/>
  <c r="T606" i="1"/>
  <c r="P606" i="1"/>
  <c r="R606" i="1"/>
  <c r="W606" i="1"/>
  <c r="S606" i="1"/>
  <c r="U606" i="1"/>
  <c r="V606" i="1"/>
  <c r="AB606" i="1"/>
  <c r="N606" i="1"/>
  <c r="BA1266" i="1"/>
  <c r="R1266" i="1"/>
  <c r="V1266" i="1"/>
  <c r="P1266" i="1"/>
  <c r="W1266" i="1"/>
  <c r="X1266" i="1"/>
  <c r="T1266" i="1"/>
  <c r="U1266" i="1"/>
  <c r="AB1266" i="1"/>
  <c r="N1266" i="1"/>
  <c r="S1266" i="1"/>
  <c r="BA649" i="1"/>
  <c r="S649" i="1"/>
  <c r="T649" i="1"/>
  <c r="P649" i="1"/>
  <c r="R649" i="1"/>
  <c r="X649" i="1"/>
  <c r="U649" i="1"/>
  <c r="AB649" i="1"/>
  <c r="V649" i="1"/>
  <c r="W649" i="1"/>
  <c r="BA1041" i="1"/>
  <c r="U1041" i="1"/>
  <c r="V1041" i="1"/>
  <c r="P1041" i="1"/>
  <c r="X1041" i="1"/>
  <c r="W1041" i="1"/>
  <c r="R1041" i="1"/>
  <c r="S1041" i="1"/>
  <c r="T1041" i="1"/>
  <c r="N1041" i="1"/>
  <c r="W491" i="1"/>
  <c r="P491" i="1"/>
  <c r="V491" i="1"/>
  <c r="X491" i="1"/>
  <c r="T491" i="1"/>
  <c r="R491" i="1"/>
  <c r="AB491" i="1"/>
  <c r="BA929" i="1"/>
  <c r="X929" i="1"/>
  <c r="R929" i="1"/>
  <c r="P929" i="1"/>
  <c r="S929" i="1"/>
  <c r="W929" i="1"/>
  <c r="U929" i="1"/>
  <c r="N929" i="1"/>
  <c r="V929" i="1"/>
  <c r="T929" i="1"/>
  <c r="P1212" i="1"/>
  <c r="X1212" i="1"/>
  <c r="BA1212" i="1"/>
  <c r="R1212" i="1"/>
  <c r="W1212" i="1"/>
  <c r="AB1212" i="1"/>
  <c r="T1212" i="1"/>
  <c r="U1212" i="1"/>
  <c r="S1212" i="1"/>
  <c r="V1212" i="1"/>
  <c r="N1212" i="1"/>
  <c r="P1159" i="1"/>
  <c r="X1159" i="1"/>
  <c r="U1159" i="1"/>
  <c r="V1159" i="1"/>
  <c r="BA1159" i="1"/>
  <c r="R1159" i="1"/>
  <c r="S1159" i="1"/>
  <c r="T1159" i="1"/>
  <c r="W1159" i="1"/>
  <c r="AB1159" i="1"/>
  <c r="X909" i="1"/>
  <c r="BA909" i="1"/>
  <c r="S909" i="1"/>
  <c r="P909" i="1"/>
  <c r="T909" i="1"/>
  <c r="W909" i="1"/>
  <c r="R909" i="1"/>
  <c r="U909" i="1"/>
  <c r="V909" i="1"/>
  <c r="N909" i="1"/>
  <c r="X980" i="1"/>
  <c r="R980" i="1"/>
  <c r="P980" i="1"/>
  <c r="V980" i="1"/>
  <c r="W980" i="1"/>
  <c r="BA980" i="1"/>
  <c r="T980" i="1"/>
  <c r="S980" i="1"/>
  <c r="U980" i="1"/>
  <c r="BA197" i="1"/>
  <c r="T197" i="1"/>
  <c r="P197" i="1"/>
  <c r="R197" i="1"/>
  <c r="U197" i="1"/>
  <c r="S197" i="1"/>
  <c r="N197" i="1"/>
  <c r="X197" i="1"/>
  <c r="V197" i="1"/>
  <c r="W197" i="1"/>
  <c r="AB197" i="1"/>
  <c r="R989" i="1"/>
  <c r="V989" i="1"/>
  <c r="BA989" i="1"/>
  <c r="S989" i="1"/>
  <c r="P989" i="1"/>
  <c r="T989" i="1"/>
  <c r="W989" i="1"/>
  <c r="U989" i="1"/>
  <c r="N989" i="1"/>
  <c r="AB989" i="1"/>
  <c r="BA1082" i="1"/>
  <c r="X1082" i="1"/>
  <c r="S1082" i="1"/>
  <c r="T1082" i="1"/>
  <c r="P1082" i="1"/>
  <c r="W1082" i="1"/>
  <c r="N1082" i="1"/>
  <c r="R1082" i="1"/>
  <c r="U1082" i="1"/>
  <c r="V1082" i="1"/>
  <c r="BA223" i="1"/>
  <c r="X223" i="1"/>
  <c r="U223" i="1"/>
  <c r="V223" i="1"/>
  <c r="P223" i="1"/>
  <c r="R223" i="1"/>
  <c r="S223" i="1"/>
  <c r="T223" i="1"/>
  <c r="N223" i="1"/>
  <c r="W223" i="1"/>
  <c r="AB223" i="1"/>
  <c r="X514" i="1"/>
  <c r="BA514" i="1"/>
  <c r="W514" i="1"/>
  <c r="R514" i="1"/>
  <c r="P514" i="1"/>
  <c r="S514" i="1"/>
  <c r="T514" i="1"/>
  <c r="AB514" i="1"/>
  <c r="N514" i="1"/>
  <c r="U514" i="1"/>
  <c r="V514" i="1"/>
  <c r="X1244" i="1"/>
  <c r="P1244" i="1"/>
  <c r="AB1244" i="1"/>
  <c r="R1244" i="1"/>
  <c r="V1244" i="1"/>
  <c r="W1244" i="1"/>
  <c r="BA1244" i="1"/>
  <c r="U1244" i="1"/>
  <c r="N1244" i="1"/>
  <c r="S1244" i="1"/>
  <c r="T1244" i="1"/>
  <c r="BA666" i="1"/>
  <c r="V666" i="1"/>
  <c r="W666" i="1"/>
  <c r="P666" i="1"/>
  <c r="T666" i="1"/>
  <c r="X666" i="1"/>
  <c r="S666" i="1"/>
  <c r="U666" i="1"/>
  <c r="N666" i="1"/>
  <c r="S250" i="1"/>
  <c r="T250" i="1"/>
  <c r="R250" i="1"/>
  <c r="U250" i="1"/>
  <c r="P250" i="1"/>
  <c r="BA250" i="1"/>
  <c r="X250" i="1"/>
  <c r="V250" i="1"/>
  <c r="W250" i="1"/>
  <c r="N250" i="1"/>
  <c r="AB250" i="1"/>
  <c r="BA731" i="1"/>
  <c r="R731" i="1"/>
  <c r="X731" i="1"/>
  <c r="V731" i="1"/>
  <c r="P731" i="1"/>
  <c r="S731" i="1"/>
  <c r="W731" i="1"/>
  <c r="N731" i="1"/>
  <c r="U731" i="1"/>
  <c r="T731" i="1"/>
  <c r="X217" i="1"/>
  <c r="R217" i="1"/>
  <c r="P217" i="1"/>
  <c r="U217" i="1"/>
  <c r="S217" i="1"/>
  <c r="W217" i="1"/>
  <c r="T217" i="1"/>
  <c r="V217" i="1"/>
  <c r="BA217" i="1"/>
  <c r="AB217" i="1"/>
  <c r="N217" i="1"/>
  <c r="X1149" i="1"/>
  <c r="U1149" i="1"/>
  <c r="V1149" i="1"/>
  <c r="P1149" i="1"/>
  <c r="R1149" i="1"/>
  <c r="S1149" i="1"/>
  <c r="BA1149" i="1"/>
  <c r="W1149" i="1"/>
  <c r="T1149" i="1"/>
  <c r="V194" i="1"/>
  <c r="W194" i="1"/>
  <c r="BA194" i="1"/>
  <c r="P194" i="1"/>
  <c r="T194" i="1"/>
  <c r="R194" i="1"/>
  <c r="S194" i="1"/>
  <c r="U194" i="1"/>
  <c r="N194" i="1"/>
  <c r="X194" i="1"/>
  <c r="AB194" i="1"/>
  <c r="BA1136" i="1"/>
  <c r="W1136" i="1"/>
  <c r="U1136" i="1"/>
  <c r="V1136" i="1"/>
  <c r="R1136" i="1"/>
  <c r="P1136" i="1"/>
  <c r="T1136" i="1"/>
  <c r="X1136" i="1"/>
  <c r="S1136" i="1"/>
  <c r="AB1136" i="1"/>
  <c r="N1136" i="1"/>
  <c r="BA1185" i="1"/>
  <c r="W1185" i="1"/>
  <c r="T1185" i="1"/>
  <c r="U1185" i="1"/>
  <c r="P1185" i="1"/>
  <c r="X1185" i="1"/>
  <c r="R1185" i="1"/>
  <c r="S1185" i="1"/>
  <c r="V1185" i="1"/>
  <c r="N1185" i="1"/>
  <c r="AB1185" i="1"/>
  <c r="W36" i="1"/>
  <c r="X36" i="1"/>
  <c r="BA36" i="1"/>
  <c r="R36" i="1"/>
  <c r="V36" i="1"/>
  <c r="P36" i="1"/>
  <c r="S36" i="1"/>
  <c r="T36" i="1"/>
  <c r="N36" i="1"/>
  <c r="AB36" i="1"/>
  <c r="U36" i="1"/>
  <c r="BA1063" i="1"/>
  <c r="W1063" i="1"/>
  <c r="X1063" i="1"/>
  <c r="R1063" i="1"/>
  <c r="S1063" i="1"/>
  <c r="V1063" i="1"/>
  <c r="P1063" i="1"/>
  <c r="N1063" i="1"/>
  <c r="T1063" i="1"/>
  <c r="U1063" i="1"/>
  <c r="AB1063" i="1"/>
  <c r="W971" i="1"/>
  <c r="R971" i="1"/>
  <c r="V971" i="1"/>
  <c r="U971" i="1"/>
  <c r="P971" i="1"/>
  <c r="T971" i="1"/>
  <c r="BA971" i="1"/>
  <c r="X971" i="1"/>
  <c r="S971" i="1"/>
  <c r="AB971" i="1"/>
  <c r="N971" i="1"/>
  <c r="BA1192" i="1"/>
  <c r="W1192" i="1"/>
  <c r="R1192" i="1"/>
  <c r="V1192" i="1"/>
  <c r="T1192" i="1"/>
  <c r="P1192" i="1"/>
  <c r="U1192" i="1"/>
  <c r="S1192" i="1"/>
  <c r="X1192" i="1"/>
  <c r="AB1192" i="1"/>
  <c r="W281" i="1"/>
  <c r="X281" i="1"/>
  <c r="U281" i="1"/>
  <c r="T281" i="1"/>
  <c r="V281" i="1"/>
  <c r="P281" i="1"/>
  <c r="BA281" i="1"/>
  <c r="R281" i="1"/>
  <c r="N281" i="1"/>
  <c r="S281" i="1"/>
  <c r="W999" i="1"/>
  <c r="X999" i="1"/>
  <c r="BA999" i="1"/>
  <c r="T999" i="1"/>
  <c r="U999" i="1"/>
  <c r="P999" i="1"/>
  <c r="R999" i="1"/>
  <c r="S999" i="1"/>
  <c r="V999" i="1"/>
  <c r="N999" i="1"/>
  <c r="AB999" i="1"/>
  <c r="BA982" i="1"/>
  <c r="W982" i="1"/>
  <c r="X982" i="1"/>
  <c r="T982" i="1"/>
  <c r="S982" i="1"/>
  <c r="P982" i="1"/>
  <c r="U982" i="1"/>
  <c r="R982" i="1"/>
  <c r="V982" i="1"/>
  <c r="N982" i="1"/>
  <c r="BA498" i="1"/>
  <c r="R498" i="1"/>
  <c r="S498" i="1"/>
  <c r="W498" i="1"/>
  <c r="T498" i="1"/>
  <c r="P498" i="1"/>
  <c r="U498" i="1"/>
  <c r="X498" i="1"/>
  <c r="V498" i="1"/>
  <c r="N498" i="1"/>
  <c r="BD16" i="1"/>
  <c r="AZ16" i="1" s="1"/>
  <c r="BD261" i="1"/>
  <c r="AZ261" i="1" s="1"/>
  <c r="BD765" i="1"/>
  <c r="AZ765" i="1" s="1"/>
  <c r="BD520" i="1"/>
  <c r="AZ520" i="1" s="1"/>
  <c r="BD1117" i="1"/>
  <c r="AZ1117" i="1" s="1"/>
  <c r="BD410" i="1"/>
  <c r="AZ410" i="1" s="1"/>
  <c r="BD482" i="1"/>
  <c r="AZ482" i="1" s="1"/>
  <c r="BD398" i="1"/>
  <c r="AZ398" i="1" s="1"/>
  <c r="BD622" i="1"/>
  <c r="AZ622" i="1" s="1"/>
  <c r="BD635" i="1"/>
  <c r="AZ635" i="1" s="1"/>
  <c r="BD640" i="1"/>
  <c r="AZ640" i="1" s="1"/>
  <c r="BD7" i="1"/>
  <c r="AZ7" i="1" s="1"/>
  <c r="BD191" i="1"/>
  <c r="AZ191" i="1" s="1"/>
  <c r="BD817" i="1"/>
  <c r="AZ817" i="1" s="1"/>
  <c r="BD179" i="1"/>
  <c r="AZ179" i="1" s="1"/>
  <c r="BD18" i="1"/>
  <c r="AZ18" i="1" s="1"/>
  <c r="BD816" i="1"/>
  <c r="AZ816" i="1" s="1"/>
  <c r="BD380" i="1"/>
  <c r="AZ380" i="1" s="1"/>
  <c r="BD17" i="1"/>
  <c r="AZ17" i="1" s="1"/>
  <c r="BD736" i="1"/>
  <c r="AZ736" i="1" s="1"/>
  <c r="BD667" i="1"/>
  <c r="AZ667" i="1" s="1"/>
  <c r="BD101" i="1"/>
  <c r="AZ101" i="1" s="1"/>
  <c r="BD860" i="1"/>
  <c r="BD553" i="1"/>
  <c r="AZ553" i="1" s="1"/>
  <c r="BD364" i="1"/>
  <c r="AZ364" i="1" s="1"/>
  <c r="BD23" i="1"/>
  <c r="AZ23" i="1" s="1"/>
  <c r="BD1236" i="1"/>
  <c r="AZ1236" i="1" s="1"/>
  <c r="BD574" i="1"/>
  <c r="AZ574" i="1" s="1"/>
  <c r="BD1210" i="1"/>
  <c r="AZ1210" i="1" s="1"/>
  <c r="BD1174" i="1"/>
  <c r="AZ1174" i="1" s="1"/>
  <c r="BD654" i="1"/>
  <c r="AZ654" i="1" s="1"/>
  <c r="BD619" i="1"/>
  <c r="AZ619" i="1" s="1"/>
  <c r="BD693" i="1"/>
  <c r="AZ693" i="1" s="1"/>
  <c r="BD70" i="1"/>
  <c r="AZ70" i="1" s="1"/>
  <c r="BD450" i="1"/>
  <c r="AZ450" i="1" s="1"/>
  <c r="BD143" i="1"/>
  <c r="AZ143" i="1" s="1"/>
  <c r="BD453" i="1"/>
  <c r="AZ453" i="1" s="1"/>
  <c r="BD657" i="1"/>
  <c r="AZ657" i="1" s="1"/>
  <c r="BD1303" i="1"/>
  <c r="AZ1303" i="1" s="1"/>
  <c r="BD671" i="1"/>
  <c r="AZ671" i="1" s="1"/>
  <c r="BD118" i="1"/>
  <c r="AZ118" i="1" s="1"/>
  <c r="BD1218" i="1"/>
  <c r="AZ1218" i="1" s="1"/>
  <c r="BD1067" i="1"/>
  <c r="AZ1067" i="1" s="1"/>
  <c r="BD25" i="1"/>
  <c r="AZ25" i="1" s="1"/>
  <c r="BD1306" i="1"/>
  <c r="AZ1306" i="1" s="1"/>
  <c r="BD1163" i="1"/>
  <c r="AZ1163" i="1" s="1"/>
  <c r="BD489" i="1"/>
  <c r="AZ489" i="1" s="1"/>
  <c r="BD310" i="1"/>
  <c r="AZ310" i="1" s="1"/>
  <c r="BD955" i="1"/>
  <c r="AZ955" i="1" s="1"/>
  <c r="BD54" i="1"/>
  <c r="AZ54" i="1" s="1"/>
  <c r="BD264" i="1"/>
  <c r="AZ264" i="1" s="1"/>
  <c r="BD97" i="1"/>
  <c r="AZ97" i="1" s="1"/>
  <c r="BD1297" i="1"/>
  <c r="AZ1297" i="1" s="1"/>
  <c r="BD120" i="1"/>
  <c r="AZ120" i="1" s="1"/>
  <c r="BD714" i="1"/>
  <c r="AZ714" i="1" s="1"/>
  <c r="BD1196" i="1"/>
  <c r="AZ1196" i="1" s="1"/>
  <c r="BD959" i="1"/>
  <c r="AZ959" i="1" s="1"/>
  <c r="BD441" i="1"/>
  <c r="AZ441" i="1" s="1"/>
  <c r="J441" i="1" s="1" a="1"/>
  <c r="J441" i="1" s="1"/>
  <c r="BD403" i="1"/>
  <c r="AZ403" i="1" s="1"/>
  <c r="BD931" i="1"/>
  <c r="AZ931" i="1" s="1"/>
  <c r="BD268" i="1"/>
  <c r="AZ268" i="1" s="1"/>
  <c r="BD1214" i="1"/>
  <c r="AZ1214" i="1" s="1"/>
  <c r="BD378" i="1"/>
  <c r="AZ378" i="1" s="1"/>
  <c r="BD578" i="1"/>
  <c r="AZ578" i="1" s="1"/>
  <c r="BD968" i="1"/>
  <c r="AZ968" i="1" s="1"/>
  <c r="BE477" i="1"/>
  <c r="AA477" i="1" s="1"/>
  <c r="BE816" i="1"/>
  <c r="AA816" i="1" s="1"/>
  <c r="BE920" i="1"/>
  <c r="AA920" i="1" s="1"/>
  <c r="BE754" i="1"/>
  <c r="AA754" i="1" s="1"/>
  <c r="BE1227" i="1"/>
  <c r="AA1227" i="1" s="1"/>
  <c r="BE693" i="1"/>
  <c r="AA693" i="1" s="1"/>
  <c r="BE1207" i="1"/>
  <c r="AA1207" i="1" s="1"/>
  <c r="BE980" i="1"/>
  <c r="AA980" i="1" s="1"/>
  <c r="BE1244" i="1"/>
  <c r="AA1244" i="1" s="1"/>
  <c r="BE1063" i="1"/>
  <c r="AA1063" i="1" s="1"/>
  <c r="AB148" i="1"/>
  <c r="AB731" i="1"/>
  <c r="AB1118" i="1"/>
  <c r="N1008" i="1"/>
  <c r="N803" i="1"/>
  <c r="P635" i="1"/>
  <c r="P512" i="1"/>
  <c r="P441" i="1"/>
  <c r="W326" i="1"/>
  <c r="W741" i="1"/>
  <c r="T1221" i="1"/>
  <c r="W619" i="1"/>
  <c r="U442" i="1"/>
  <c r="BA382" i="1"/>
  <c r="S382" i="1"/>
  <c r="T382" i="1"/>
  <c r="U382" i="1"/>
  <c r="W382" i="1"/>
  <c r="R382" i="1"/>
  <c r="V382" i="1"/>
  <c r="P382" i="1"/>
  <c r="N382" i="1"/>
  <c r="X382" i="1"/>
  <c r="AB382" i="1"/>
  <c r="BA628" i="1"/>
  <c r="U628" i="1"/>
  <c r="R628" i="1"/>
  <c r="X628" i="1"/>
  <c r="W628" i="1"/>
  <c r="S628" i="1"/>
  <c r="V628" i="1"/>
  <c r="T628" i="1"/>
  <c r="P628" i="1"/>
  <c r="AB628" i="1"/>
  <c r="BA480" i="1"/>
  <c r="X480" i="1"/>
  <c r="U480" i="1"/>
  <c r="T480" i="1"/>
  <c r="W480" i="1"/>
  <c r="V480" i="1"/>
  <c r="N480" i="1"/>
  <c r="R480" i="1"/>
  <c r="S480" i="1"/>
  <c r="P480" i="1"/>
  <c r="AB480" i="1"/>
  <c r="BA775" i="1"/>
  <c r="U775" i="1"/>
  <c r="S775" i="1"/>
  <c r="X775" i="1"/>
  <c r="W775" i="1"/>
  <c r="R775" i="1"/>
  <c r="T775" i="1"/>
  <c r="V775" i="1"/>
  <c r="N775" i="1"/>
  <c r="AB775" i="1"/>
  <c r="X1000" i="1"/>
  <c r="U1000" i="1"/>
  <c r="V1000" i="1"/>
  <c r="BA1000" i="1"/>
  <c r="R1000" i="1"/>
  <c r="W1000" i="1"/>
  <c r="AB1000" i="1"/>
  <c r="P1000" i="1"/>
  <c r="T1000" i="1"/>
  <c r="S1000" i="1"/>
  <c r="BA72" i="1"/>
  <c r="U72" i="1"/>
  <c r="V72" i="1"/>
  <c r="W72" i="1"/>
  <c r="X72" i="1"/>
  <c r="P72" i="1"/>
  <c r="AB72" i="1"/>
  <c r="R72" i="1"/>
  <c r="S72" i="1"/>
  <c r="T72" i="1"/>
  <c r="BA263" i="1"/>
  <c r="X263" i="1"/>
  <c r="U263" i="1"/>
  <c r="V263" i="1"/>
  <c r="W263" i="1"/>
  <c r="N263" i="1"/>
  <c r="R263" i="1"/>
  <c r="T263" i="1"/>
  <c r="P263" i="1"/>
  <c r="S263" i="1"/>
  <c r="AB263" i="1"/>
  <c r="BA791" i="1"/>
  <c r="U791" i="1"/>
  <c r="V791" i="1"/>
  <c r="P791" i="1"/>
  <c r="W791" i="1"/>
  <c r="S791" i="1"/>
  <c r="AB791" i="1"/>
  <c r="R791" i="1"/>
  <c r="N791" i="1"/>
  <c r="T791" i="1"/>
  <c r="BA436" i="1"/>
  <c r="X436" i="1"/>
  <c r="U436" i="1"/>
  <c r="V436" i="1"/>
  <c r="R436" i="1"/>
  <c r="P436" i="1"/>
  <c r="T436" i="1"/>
  <c r="W436" i="1"/>
  <c r="N436" i="1"/>
  <c r="AB436" i="1"/>
  <c r="U679" i="1"/>
  <c r="V679" i="1"/>
  <c r="X679" i="1"/>
  <c r="R679" i="1"/>
  <c r="S679" i="1"/>
  <c r="BA679" i="1"/>
  <c r="W679" i="1"/>
  <c r="T679" i="1"/>
  <c r="T235" i="1"/>
  <c r="X235" i="1"/>
  <c r="S235" i="1"/>
  <c r="U235" i="1"/>
  <c r="V235" i="1"/>
  <c r="R235" i="1"/>
  <c r="W235" i="1"/>
  <c r="AB235" i="1"/>
  <c r="N235" i="1"/>
  <c r="BA235" i="1"/>
  <c r="X150" i="1"/>
  <c r="BA150" i="1"/>
  <c r="R150" i="1"/>
  <c r="N150" i="1"/>
  <c r="S150" i="1"/>
  <c r="W150" i="1"/>
  <c r="T150" i="1"/>
  <c r="U150" i="1"/>
  <c r="P150" i="1"/>
  <c r="AB150" i="1"/>
  <c r="BA712" i="1"/>
  <c r="W712" i="1"/>
  <c r="X712" i="1"/>
  <c r="T712" i="1"/>
  <c r="U712" i="1"/>
  <c r="N712" i="1"/>
  <c r="R712" i="1"/>
  <c r="S712" i="1"/>
  <c r="V712" i="1"/>
  <c r="P712" i="1"/>
  <c r="X1151" i="1"/>
  <c r="R1151" i="1"/>
  <c r="V1151" i="1"/>
  <c r="S1151" i="1"/>
  <c r="BA1151" i="1"/>
  <c r="T1151" i="1"/>
  <c r="N1151" i="1"/>
  <c r="P1151" i="1"/>
  <c r="X1148" i="1"/>
  <c r="T1148" i="1"/>
  <c r="R1148" i="1"/>
  <c r="W1148" i="1"/>
  <c r="P1148" i="1"/>
  <c r="U1148" i="1"/>
  <c r="S1148" i="1"/>
  <c r="V1148" i="1"/>
  <c r="BA1148" i="1"/>
  <c r="X1261" i="1"/>
  <c r="S1261" i="1"/>
  <c r="T1261" i="1"/>
  <c r="V1261" i="1"/>
  <c r="R1261" i="1"/>
  <c r="U1261" i="1"/>
  <c r="W1261" i="1"/>
  <c r="AB1261" i="1"/>
  <c r="BA1261" i="1"/>
  <c r="P1261" i="1"/>
  <c r="N1261" i="1"/>
  <c r="BA995" i="1"/>
  <c r="U995" i="1"/>
  <c r="X995" i="1"/>
  <c r="V995" i="1"/>
  <c r="R995" i="1"/>
  <c r="S995" i="1"/>
  <c r="T995" i="1"/>
  <c r="P995" i="1"/>
  <c r="N995" i="1"/>
  <c r="AB995" i="1"/>
  <c r="BA123" i="1"/>
  <c r="U123" i="1"/>
  <c r="S123" i="1"/>
  <c r="R123" i="1"/>
  <c r="X123" i="1"/>
  <c r="T123" i="1"/>
  <c r="W123" i="1"/>
  <c r="V123" i="1"/>
  <c r="P123" i="1"/>
  <c r="AB123" i="1"/>
  <c r="BA808" i="1"/>
  <c r="U808" i="1"/>
  <c r="V808" i="1"/>
  <c r="W808" i="1"/>
  <c r="X808" i="1"/>
  <c r="T808" i="1"/>
  <c r="S808" i="1"/>
  <c r="N808" i="1"/>
  <c r="P808" i="1"/>
  <c r="R808" i="1"/>
  <c r="BA1104" i="1"/>
  <c r="U1104" i="1"/>
  <c r="R1104" i="1"/>
  <c r="S1104" i="1"/>
  <c r="W1104" i="1"/>
  <c r="X1104" i="1"/>
  <c r="V1104" i="1"/>
  <c r="P1104" i="1"/>
  <c r="N1104" i="1"/>
  <c r="AB1104" i="1"/>
  <c r="X348" i="1"/>
  <c r="U348" i="1"/>
  <c r="T348" i="1"/>
  <c r="V348" i="1"/>
  <c r="BA348" i="1"/>
  <c r="P348" i="1"/>
  <c r="W348" i="1"/>
  <c r="R348" i="1"/>
  <c r="S348" i="1"/>
  <c r="AB348" i="1"/>
  <c r="BA129" i="1"/>
  <c r="X129" i="1"/>
  <c r="U129" i="1"/>
  <c r="W129" i="1"/>
  <c r="T129" i="1"/>
  <c r="P129" i="1"/>
  <c r="R129" i="1"/>
  <c r="V129" i="1"/>
  <c r="S129" i="1"/>
  <c r="N129" i="1"/>
  <c r="AB129" i="1"/>
  <c r="BA718" i="1"/>
  <c r="U718" i="1"/>
  <c r="W718" i="1"/>
  <c r="R718" i="1"/>
  <c r="N718" i="1"/>
  <c r="AB718" i="1"/>
  <c r="V718" i="1"/>
  <c r="S718" i="1"/>
  <c r="T718" i="1"/>
  <c r="P718" i="1"/>
  <c r="X892" i="1"/>
  <c r="U892" i="1"/>
  <c r="BA892" i="1"/>
  <c r="AB892" i="1"/>
  <c r="N892" i="1"/>
  <c r="P892" i="1"/>
  <c r="R892" i="1"/>
  <c r="S892" i="1"/>
  <c r="T892" i="1"/>
  <c r="V892" i="1"/>
  <c r="W892" i="1"/>
  <c r="U781" i="1"/>
  <c r="X781" i="1"/>
  <c r="V781" i="1"/>
  <c r="BA781" i="1"/>
  <c r="S781" i="1"/>
  <c r="P781" i="1"/>
  <c r="T781" i="1"/>
  <c r="R781" i="1"/>
  <c r="N781" i="1"/>
  <c r="AB781" i="1"/>
  <c r="X116" i="1"/>
  <c r="U116" i="1"/>
  <c r="BA116" i="1"/>
  <c r="S116" i="1"/>
  <c r="T116" i="1"/>
  <c r="N116" i="1"/>
  <c r="R116" i="1"/>
  <c r="W116" i="1"/>
  <c r="V116" i="1"/>
  <c r="P116" i="1"/>
  <c r="X1050" i="1"/>
  <c r="U1050" i="1"/>
  <c r="BA1050" i="1"/>
  <c r="S1050" i="1"/>
  <c r="R1050" i="1"/>
  <c r="T1050" i="1"/>
  <c r="V1050" i="1"/>
  <c r="W1050" i="1"/>
  <c r="N1050" i="1"/>
  <c r="AB1050" i="1"/>
  <c r="X1154" i="1"/>
  <c r="U1154" i="1"/>
  <c r="S1154" i="1"/>
  <c r="W1154" i="1"/>
  <c r="T1154" i="1"/>
  <c r="V1154" i="1"/>
  <c r="R1154" i="1"/>
  <c r="BA1154" i="1"/>
  <c r="P1154" i="1"/>
  <c r="X952" i="1"/>
  <c r="BA952" i="1"/>
  <c r="U952" i="1"/>
  <c r="V952" i="1"/>
  <c r="T952" i="1"/>
  <c r="W952" i="1"/>
  <c r="P952" i="1"/>
  <c r="X625" i="1"/>
  <c r="BA625" i="1"/>
  <c r="U625" i="1"/>
  <c r="R625" i="1"/>
  <c r="S625" i="1"/>
  <c r="T625" i="1"/>
  <c r="W625" i="1"/>
  <c r="V625" i="1"/>
  <c r="N625" i="1"/>
  <c r="X355" i="1"/>
  <c r="BA355" i="1"/>
  <c r="U355" i="1"/>
  <c r="T355" i="1"/>
  <c r="V355" i="1"/>
  <c r="W355" i="1"/>
  <c r="R355" i="1"/>
  <c r="P355" i="1"/>
  <c r="S355" i="1"/>
  <c r="AB355" i="1"/>
  <c r="X852" i="1"/>
  <c r="BA852" i="1"/>
  <c r="U852" i="1"/>
  <c r="W852" i="1"/>
  <c r="T852" i="1"/>
  <c r="V852" i="1"/>
  <c r="R852" i="1"/>
  <c r="S852" i="1"/>
  <c r="N852" i="1"/>
  <c r="AB852" i="1"/>
  <c r="P852" i="1"/>
  <c r="X1100" i="1"/>
  <c r="BA1100" i="1"/>
  <c r="U1100" i="1"/>
  <c r="T1100" i="1"/>
  <c r="N1100" i="1"/>
  <c r="P1100" i="1"/>
  <c r="S1100" i="1"/>
  <c r="W1100" i="1"/>
  <c r="R1100" i="1"/>
  <c r="V1100" i="1"/>
  <c r="X399" i="1"/>
  <c r="BA399" i="1"/>
  <c r="U399" i="1"/>
  <c r="V399" i="1"/>
  <c r="T399" i="1"/>
  <c r="R399" i="1"/>
  <c r="S399" i="1"/>
  <c r="W399" i="1"/>
  <c r="N399" i="1"/>
  <c r="P399" i="1"/>
  <c r="X1074" i="1"/>
  <c r="U1074" i="1"/>
  <c r="BA1074" i="1"/>
  <c r="W1074" i="1"/>
  <c r="V1074" i="1"/>
  <c r="AB1074" i="1"/>
  <c r="P1074" i="1"/>
  <c r="S1074" i="1"/>
  <c r="T1074" i="1"/>
  <c r="X1180" i="1"/>
  <c r="U1180" i="1"/>
  <c r="R1180" i="1"/>
  <c r="W1180" i="1"/>
  <c r="V1180" i="1"/>
  <c r="BA1180" i="1"/>
  <c r="P1180" i="1"/>
  <c r="N1180" i="1"/>
  <c r="S1180" i="1"/>
  <c r="T1180" i="1"/>
  <c r="AB1180" i="1"/>
  <c r="X471" i="1"/>
  <c r="BA471" i="1"/>
  <c r="R471" i="1"/>
  <c r="U471" i="1"/>
  <c r="AB471" i="1"/>
  <c r="V471" i="1"/>
  <c r="W471" i="1"/>
  <c r="P471" i="1"/>
  <c r="T471" i="1"/>
  <c r="N471" i="1"/>
  <c r="X1293" i="1"/>
  <c r="BA1293" i="1"/>
  <c r="S1293" i="1"/>
  <c r="V1293" i="1"/>
  <c r="T1293" i="1"/>
  <c r="U1293" i="1"/>
  <c r="W1293" i="1"/>
  <c r="AB1293" i="1"/>
  <c r="R1293" i="1"/>
  <c r="N1293" i="1"/>
  <c r="P1293" i="1"/>
  <c r="BA1309" i="1"/>
  <c r="X1309" i="1"/>
  <c r="S1309" i="1"/>
  <c r="T1309" i="1"/>
  <c r="V1309" i="1"/>
  <c r="W1309" i="1"/>
  <c r="R1309" i="1"/>
  <c r="U1309" i="1"/>
  <c r="N1309" i="1"/>
  <c r="X681" i="1"/>
  <c r="R681" i="1"/>
  <c r="S681" i="1"/>
  <c r="T681" i="1"/>
  <c r="U681" i="1"/>
  <c r="V681" i="1"/>
  <c r="W681" i="1"/>
  <c r="BA681" i="1"/>
  <c r="P681" i="1"/>
  <c r="AB681" i="1"/>
  <c r="N681" i="1"/>
  <c r="X1239" i="1"/>
  <c r="BA1239" i="1"/>
  <c r="T1239" i="1"/>
  <c r="W1239" i="1"/>
  <c r="P1239" i="1"/>
  <c r="R1239" i="1"/>
  <c r="S1239" i="1"/>
  <c r="U1239" i="1"/>
  <c r="V1239" i="1"/>
  <c r="N1239" i="1"/>
  <c r="X1141" i="1"/>
  <c r="T1141" i="1"/>
  <c r="U1141" i="1"/>
  <c r="V1141" i="1"/>
  <c r="P1141" i="1"/>
  <c r="S1141" i="1"/>
  <c r="BA1141" i="1"/>
  <c r="W1141" i="1"/>
  <c r="N1141" i="1"/>
  <c r="R1141" i="1"/>
  <c r="AB1141" i="1"/>
  <c r="X1045" i="1"/>
  <c r="BA1045" i="1"/>
  <c r="S1045" i="1"/>
  <c r="T1045" i="1"/>
  <c r="U1045" i="1"/>
  <c r="V1045" i="1"/>
  <c r="N1045" i="1"/>
  <c r="P1045" i="1"/>
  <c r="W1045" i="1"/>
  <c r="R1045" i="1"/>
  <c r="AB1045" i="1"/>
  <c r="BA417" i="1"/>
  <c r="X417" i="1"/>
  <c r="U417" i="1"/>
  <c r="V417" i="1"/>
  <c r="W417" i="1"/>
  <c r="R417" i="1"/>
  <c r="S417" i="1"/>
  <c r="T417" i="1"/>
  <c r="P417" i="1"/>
  <c r="BA181" i="1"/>
  <c r="X181" i="1"/>
  <c r="T181" i="1"/>
  <c r="S181" i="1"/>
  <c r="W181" i="1"/>
  <c r="V181" i="1"/>
  <c r="R181" i="1"/>
  <c r="N181" i="1"/>
  <c r="U181" i="1"/>
  <c r="X1162" i="1"/>
  <c r="BA1162" i="1"/>
  <c r="R1162" i="1"/>
  <c r="T1162" i="1"/>
  <c r="U1162" i="1"/>
  <c r="AB1162" i="1"/>
  <c r="S1162" i="1"/>
  <c r="V1162" i="1"/>
  <c r="W1162" i="1"/>
  <c r="P1162" i="1"/>
  <c r="N1162" i="1"/>
  <c r="X1077" i="1"/>
  <c r="W1077" i="1"/>
  <c r="BA1077" i="1"/>
  <c r="T1077" i="1"/>
  <c r="S1077" i="1"/>
  <c r="U1077" i="1"/>
  <c r="R1077" i="1"/>
  <c r="P1077" i="1"/>
  <c r="V1077" i="1"/>
  <c r="N1077" i="1"/>
  <c r="AB1077" i="1"/>
  <c r="X907" i="1"/>
  <c r="BA907" i="1"/>
  <c r="S907" i="1"/>
  <c r="W907" i="1"/>
  <c r="R907" i="1"/>
  <c r="T907" i="1"/>
  <c r="U907" i="1"/>
  <c r="V907" i="1"/>
  <c r="AB907" i="1"/>
  <c r="P907" i="1"/>
  <c r="BA894" i="1"/>
  <c r="X894" i="1"/>
  <c r="V894" i="1"/>
  <c r="W894" i="1"/>
  <c r="R894" i="1"/>
  <c r="T894" i="1"/>
  <c r="U894" i="1"/>
  <c r="P894" i="1"/>
  <c r="N894" i="1"/>
  <c r="S894" i="1"/>
  <c r="BA1276" i="1"/>
  <c r="X1276" i="1"/>
  <c r="V1276" i="1"/>
  <c r="W1276" i="1"/>
  <c r="U1276" i="1"/>
  <c r="N1276" i="1"/>
  <c r="P1276" i="1"/>
  <c r="R1276" i="1"/>
  <c r="S1276" i="1"/>
  <c r="T1276" i="1"/>
  <c r="AB1276" i="1"/>
  <c r="BA905" i="1"/>
  <c r="X905" i="1"/>
  <c r="U905" i="1"/>
  <c r="V905" i="1"/>
  <c r="S905" i="1"/>
  <c r="T905" i="1"/>
  <c r="P905" i="1"/>
  <c r="N905" i="1"/>
  <c r="W905" i="1"/>
  <c r="AB905" i="1"/>
  <c r="BA88" i="1"/>
  <c r="X88" i="1"/>
  <c r="R88" i="1"/>
  <c r="S88" i="1"/>
  <c r="T88" i="1"/>
  <c r="W88" i="1"/>
  <c r="V88" i="1"/>
  <c r="P88" i="1"/>
  <c r="N88" i="1"/>
  <c r="U88" i="1"/>
  <c r="BD335" i="1"/>
  <c r="AZ335" i="1" s="1"/>
  <c r="BD581" i="1"/>
  <c r="AZ581" i="1" s="1"/>
  <c r="BD747" i="1"/>
  <c r="AZ747" i="1" s="1"/>
  <c r="BD490" i="1"/>
  <c r="BD813" i="1"/>
  <c r="AZ813" i="1" s="1"/>
  <c r="BD286" i="1"/>
  <c r="AZ286" i="1" s="1"/>
  <c r="BD486" i="1"/>
  <c r="AZ486" i="1" s="1"/>
  <c r="BD748" i="1"/>
  <c r="AZ748" i="1" s="1"/>
  <c r="BD363" i="1"/>
  <c r="AZ363" i="1" s="1"/>
  <c r="BD326" i="1"/>
  <c r="AZ326" i="1" s="1"/>
  <c r="BD385" i="1"/>
  <c r="AZ385" i="1" s="1"/>
  <c r="BD698" i="1"/>
  <c r="AZ698" i="1" s="1"/>
  <c r="BD207" i="1"/>
  <c r="AZ207" i="1" s="1"/>
  <c r="BD692" i="1"/>
  <c r="AZ692" i="1" s="1"/>
  <c r="BD831" i="1"/>
  <c r="AZ831" i="1" s="1"/>
  <c r="BD637" i="1"/>
  <c r="AZ637" i="1" s="1"/>
  <c r="BD862" i="1"/>
  <c r="AZ862" i="1" s="1"/>
  <c r="BD920" i="1"/>
  <c r="AZ920" i="1" s="1"/>
  <c r="BD251" i="1"/>
  <c r="AZ251" i="1" s="1"/>
  <c r="BD538" i="1"/>
  <c r="AZ538" i="1" s="1"/>
  <c r="BD451" i="1"/>
  <c r="AZ451" i="1" s="1"/>
  <c r="BD792" i="1"/>
  <c r="AZ792" i="1" s="1"/>
  <c r="BD156" i="1"/>
  <c r="AZ156" i="1" s="1"/>
  <c r="BD602" i="1"/>
  <c r="AZ602" i="1" s="1"/>
  <c r="BD605" i="1"/>
  <c r="AZ605" i="1" s="1"/>
  <c r="BD1224" i="1"/>
  <c r="AZ1224" i="1" s="1"/>
  <c r="BD689" i="1"/>
  <c r="AZ689" i="1" s="1"/>
  <c r="BD639" i="1"/>
  <c r="AZ639" i="1" s="1"/>
  <c r="BD966" i="1"/>
  <c r="AZ966" i="1" s="1"/>
  <c r="BD309" i="1"/>
  <c r="AZ309" i="1" s="1"/>
  <c r="BD664" i="1"/>
  <c r="AZ664" i="1" s="1"/>
  <c r="BD1013" i="1"/>
  <c r="AZ1013" i="1" s="1"/>
  <c r="BD325" i="1"/>
  <c r="AZ325" i="1" s="1"/>
  <c r="BD606" i="1"/>
  <c r="AZ606" i="1" s="1"/>
  <c r="BD1266" i="1"/>
  <c r="AZ1266" i="1" s="1"/>
  <c r="BD649" i="1"/>
  <c r="AZ649" i="1" s="1"/>
  <c r="BD1041" i="1"/>
  <c r="AZ1041" i="1" s="1"/>
  <c r="BD491" i="1"/>
  <c r="AZ491" i="1" s="1"/>
  <c r="BD929" i="1"/>
  <c r="AZ929" i="1" s="1"/>
  <c r="BD1212" i="1"/>
  <c r="AZ1212" i="1" s="1"/>
  <c r="BD1159" i="1"/>
  <c r="AZ1159" i="1" s="1"/>
  <c r="BD909" i="1"/>
  <c r="AZ909" i="1" s="1"/>
  <c r="BD980" i="1"/>
  <c r="AZ980" i="1" s="1"/>
  <c r="BD197" i="1"/>
  <c r="AZ197" i="1" s="1"/>
  <c r="BD989" i="1"/>
  <c r="AZ989" i="1" s="1"/>
  <c r="BD1082" i="1"/>
  <c r="AZ1082" i="1" s="1"/>
  <c r="BD223" i="1"/>
  <c r="AZ223" i="1" s="1"/>
  <c r="BD514" i="1"/>
  <c r="AZ514" i="1" s="1"/>
  <c r="BD1244" i="1"/>
  <c r="AZ1244" i="1" s="1"/>
  <c r="BD666" i="1"/>
  <c r="AZ666" i="1" s="1"/>
  <c r="BD250" i="1"/>
  <c r="AZ250" i="1" s="1"/>
  <c r="BD731" i="1"/>
  <c r="AZ731" i="1" s="1"/>
  <c r="BD217" i="1"/>
  <c r="AZ217" i="1" s="1"/>
  <c r="BD1149" i="1"/>
  <c r="AZ1149" i="1" s="1"/>
  <c r="BD194" i="1"/>
  <c r="AZ194" i="1" s="1"/>
  <c r="BD1136" i="1"/>
  <c r="AZ1136" i="1" s="1"/>
  <c r="BD1185" i="1"/>
  <c r="AZ1185" i="1" s="1"/>
  <c r="BD36" i="1"/>
  <c r="AZ36" i="1" s="1"/>
  <c r="BD1063" i="1"/>
  <c r="AZ1063" i="1" s="1"/>
  <c r="BD971" i="1"/>
  <c r="AZ971" i="1" s="1"/>
  <c r="BD1192" i="1"/>
  <c r="AZ1192" i="1" s="1"/>
  <c r="BD281" i="1"/>
  <c r="AZ281" i="1" s="1"/>
  <c r="BD999" i="1"/>
  <c r="AZ999" i="1" s="1"/>
  <c r="BD982" i="1"/>
  <c r="AZ982" i="1" s="1"/>
  <c r="BD498" i="1"/>
  <c r="AZ498" i="1" s="1"/>
  <c r="BE906" i="1"/>
  <c r="AA906" i="1" s="1"/>
  <c r="BE18" i="1"/>
  <c r="AA18" i="1" s="1"/>
  <c r="BE862" i="1"/>
  <c r="AA862" i="1" s="1"/>
  <c r="BE848" i="1"/>
  <c r="AA848" i="1" s="1"/>
  <c r="BE177" i="1"/>
  <c r="AA177" i="1" s="1"/>
  <c r="BE325" i="1"/>
  <c r="AA325" i="1" s="1"/>
  <c r="BE625" i="1"/>
  <c r="AA625" i="1" s="1"/>
  <c r="BE1180" i="1"/>
  <c r="AA1180" i="1" s="1"/>
  <c r="BE97" i="1"/>
  <c r="AA97" i="1" s="1"/>
  <c r="BE839" i="1"/>
  <c r="AA839" i="1" s="1"/>
  <c r="BE1162" i="1"/>
  <c r="AA1162" i="1" s="1"/>
  <c r="BE1214" i="1"/>
  <c r="AA1214" i="1" s="1"/>
  <c r="BE1118" i="1"/>
  <c r="AA1118" i="1" s="1"/>
  <c r="AB787" i="1"/>
  <c r="AB1309" i="1"/>
  <c r="AB1214" i="1"/>
  <c r="AB968" i="1"/>
  <c r="N977" i="1"/>
  <c r="P181" i="1"/>
  <c r="S326" i="1"/>
  <c r="U698" i="1"/>
  <c r="U125" i="1"/>
  <c r="U109" i="1"/>
  <c r="R741" i="1"/>
  <c r="T1236" i="1"/>
  <c r="T442" i="1"/>
  <c r="W1305" i="1"/>
  <c r="X1306" i="1"/>
  <c r="BA927" i="1"/>
  <c r="U927" i="1"/>
  <c r="V927" i="1"/>
  <c r="X927" i="1"/>
  <c r="P927" i="1"/>
  <c r="S927" i="1"/>
  <c r="W927" i="1"/>
  <c r="AB927" i="1"/>
  <c r="N927" i="1"/>
  <c r="X548" i="1"/>
  <c r="U548" i="1"/>
  <c r="V548" i="1"/>
  <c r="T548" i="1"/>
  <c r="R548" i="1"/>
  <c r="P548" i="1"/>
  <c r="BA548" i="1"/>
  <c r="AB548" i="1"/>
  <c r="S548" i="1"/>
  <c r="W548" i="1"/>
  <c r="N548" i="1"/>
  <c r="V680" i="1"/>
  <c r="W680" i="1"/>
  <c r="BA680" i="1"/>
  <c r="U680" i="1"/>
  <c r="X680" i="1"/>
  <c r="AB680" i="1"/>
  <c r="P680" i="1"/>
  <c r="T680" i="1"/>
  <c r="R680" i="1"/>
  <c r="S680" i="1"/>
  <c r="N680" i="1"/>
  <c r="BA383" i="1"/>
  <c r="R383" i="1"/>
  <c r="V383" i="1"/>
  <c r="X383" i="1"/>
  <c r="T383" i="1"/>
  <c r="U383" i="1"/>
  <c r="S383" i="1"/>
  <c r="P383" i="1"/>
  <c r="W383" i="1"/>
  <c r="S707" i="1"/>
  <c r="T707" i="1"/>
  <c r="X707" i="1"/>
  <c r="U707" i="1"/>
  <c r="V707" i="1"/>
  <c r="W707" i="1"/>
  <c r="P707" i="1"/>
  <c r="R707" i="1"/>
  <c r="BA707" i="1"/>
  <c r="AB707" i="1"/>
  <c r="BA6" i="1"/>
  <c r="X6" i="1"/>
  <c r="R6" i="1"/>
  <c r="T6" i="1"/>
  <c r="V6" i="1"/>
  <c r="P6" i="1"/>
  <c r="S6" i="1"/>
  <c r="U6" i="1"/>
  <c r="BA901" i="1"/>
  <c r="X901" i="1"/>
  <c r="T901" i="1"/>
  <c r="S901" i="1"/>
  <c r="V901" i="1"/>
  <c r="U901" i="1"/>
  <c r="N901" i="1"/>
  <c r="R901" i="1"/>
  <c r="W901" i="1"/>
  <c r="P901" i="1"/>
  <c r="X806" i="1"/>
  <c r="T806" i="1"/>
  <c r="U806" i="1"/>
  <c r="BA806" i="1"/>
  <c r="V806" i="1"/>
  <c r="W806" i="1"/>
  <c r="P806" i="1"/>
  <c r="S806" i="1"/>
  <c r="R806" i="1"/>
  <c r="N806" i="1"/>
  <c r="X1155" i="1"/>
  <c r="BA1155" i="1"/>
  <c r="W1155" i="1"/>
  <c r="U1155" i="1"/>
  <c r="P1155" i="1"/>
  <c r="S1155" i="1"/>
  <c r="R1155" i="1"/>
  <c r="V1155" i="1"/>
  <c r="T1155" i="1"/>
  <c r="AB1155" i="1"/>
  <c r="X1140" i="1"/>
  <c r="BA1140" i="1"/>
  <c r="W1140" i="1"/>
  <c r="AB1140" i="1"/>
  <c r="U1140" i="1"/>
  <c r="V1140" i="1"/>
  <c r="R1140" i="1"/>
  <c r="S1140" i="1"/>
  <c r="T1140" i="1"/>
  <c r="P1140" i="1"/>
  <c r="X280" i="1"/>
  <c r="BA280" i="1"/>
  <c r="T280" i="1"/>
  <c r="S280" i="1"/>
  <c r="U280" i="1"/>
  <c r="AB280" i="1"/>
  <c r="V280" i="1"/>
  <c r="W280" i="1"/>
  <c r="N280" i="1"/>
  <c r="R280" i="1"/>
  <c r="BA457" i="1"/>
  <c r="X457" i="1"/>
  <c r="V457" i="1"/>
  <c r="W457" i="1"/>
  <c r="N457" i="1"/>
  <c r="P457" i="1"/>
  <c r="R457" i="1"/>
  <c r="S457" i="1"/>
  <c r="AB457" i="1"/>
  <c r="T457" i="1"/>
  <c r="U457" i="1"/>
  <c r="BA277" i="1"/>
  <c r="X277" i="1"/>
  <c r="T277" i="1"/>
  <c r="W277" i="1"/>
  <c r="P277" i="1"/>
  <c r="U277" i="1"/>
  <c r="V277" i="1"/>
  <c r="R277" i="1"/>
  <c r="AB277" i="1"/>
  <c r="S277" i="1"/>
  <c r="N277" i="1"/>
  <c r="BA651" i="1"/>
  <c r="U651" i="1"/>
  <c r="V651" i="1"/>
  <c r="W651" i="1"/>
  <c r="R651" i="1"/>
  <c r="X651" i="1"/>
  <c r="T651" i="1"/>
  <c r="P651" i="1"/>
  <c r="S651" i="1"/>
  <c r="N651" i="1"/>
  <c r="BA626" i="1"/>
  <c r="X626" i="1"/>
  <c r="R626" i="1"/>
  <c r="W626" i="1"/>
  <c r="S626" i="1"/>
  <c r="U626" i="1"/>
  <c r="V626" i="1"/>
  <c r="AB626" i="1"/>
  <c r="T626" i="1"/>
  <c r="N626" i="1"/>
  <c r="BA1156" i="1"/>
  <c r="X1156" i="1"/>
  <c r="V1156" i="1"/>
  <c r="S1156" i="1"/>
  <c r="P1156" i="1"/>
  <c r="U1156" i="1"/>
  <c r="W1156" i="1"/>
  <c r="R1156" i="1"/>
  <c r="T1156" i="1"/>
  <c r="V193" i="1"/>
  <c r="T193" i="1"/>
  <c r="X193" i="1"/>
  <c r="U193" i="1"/>
  <c r="BA193" i="1"/>
  <c r="R193" i="1"/>
  <c r="S193" i="1"/>
  <c r="W193" i="1"/>
  <c r="N193" i="1"/>
  <c r="AB193" i="1"/>
  <c r="X278" i="1"/>
  <c r="V278" i="1"/>
  <c r="S278" i="1"/>
  <c r="BA278" i="1"/>
  <c r="R278" i="1"/>
  <c r="N278" i="1"/>
  <c r="P278" i="1"/>
  <c r="T278" i="1"/>
  <c r="AB278" i="1"/>
  <c r="U278" i="1"/>
  <c r="V1099" i="1"/>
  <c r="T1099" i="1"/>
  <c r="R1099" i="1"/>
  <c r="BA1099" i="1"/>
  <c r="W1099" i="1"/>
  <c r="X1099" i="1"/>
  <c r="S1099" i="1"/>
  <c r="U1099" i="1"/>
  <c r="P1099" i="1"/>
  <c r="BA1113" i="1"/>
  <c r="V1113" i="1"/>
  <c r="W1113" i="1"/>
  <c r="U1113" i="1"/>
  <c r="X1113" i="1"/>
  <c r="S1113" i="1"/>
  <c r="T1113" i="1"/>
  <c r="P1113" i="1"/>
  <c r="R1113" i="1"/>
  <c r="N1113" i="1"/>
  <c r="AB1113" i="1"/>
  <c r="BA587" i="1"/>
  <c r="V587" i="1"/>
  <c r="U587" i="1"/>
  <c r="X587" i="1"/>
  <c r="S587" i="1"/>
  <c r="T587" i="1"/>
  <c r="W587" i="1"/>
  <c r="P587" i="1"/>
  <c r="R587" i="1"/>
  <c r="V1198" i="1"/>
  <c r="U1198" i="1"/>
  <c r="S1198" i="1"/>
  <c r="T1198" i="1"/>
  <c r="X1198" i="1"/>
  <c r="BA1198" i="1"/>
  <c r="N1198" i="1"/>
  <c r="R1198" i="1"/>
  <c r="W1198" i="1"/>
  <c r="P1198" i="1"/>
  <c r="AB1198" i="1"/>
  <c r="V496" i="1"/>
  <c r="W496" i="1"/>
  <c r="U496" i="1"/>
  <c r="S496" i="1"/>
  <c r="X496" i="1"/>
  <c r="T496" i="1"/>
  <c r="BA496" i="1"/>
  <c r="P496" i="1"/>
  <c r="R496" i="1"/>
  <c r="N496" i="1"/>
  <c r="AB496" i="1"/>
  <c r="BA662" i="1"/>
  <c r="V662" i="1"/>
  <c r="X662" i="1"/>
  <c r="W662" i="1"/>
  <c r="R662" i="1"/>
  <c r="S662" i="1"/>
  <c r="T662" i="1"/>
  <c r="BA893" i="1"/>
  <c r="V893" i="1"/>
  <c r="W893" i="1"/>
  <c r="T893" i="1"/>
  <c r="U893" i="1"/>
  <c r="R893" i="1"/>
  <c r="X893" i="1"/>
  <c r="S893" i="1"/>
  <c r="P893" i="1"/>
  <c r="N893" i="1"/>
  <c r="BA362" i="1"/>
  <c r="V362" i="1"/>
  <c r="W362" i="1"/>
  <c r="S362" i="1"/>
  <c r="T362" i="1"/>
  <c r="R362" i="1"/>
  <c r="U362" i="1"/>
  <c r="X362" i="1"/>
  <c r="N362" i="1"/>
  <c r="V227" i="1"/>
  <c r="W227" i="1"/>
  <c r="S227" i="1"/>
  <c r="P227" i="1"/>
  <c r="X227" i="1"/>
  <c r="N227" i="1"/>
  <c r="U227" i="1"/>
  <c r="BA227" i="1"/>
  <c r="X1310" i="1"/>
  <c r="BA1310" i="1"/>
  <c r="V1310" i="1"/>
  <c r="W1310" i="1"/>
  <c r="S1310" i="1"/>
  <c r="T1310" i="1"/>
  <c r="P1310" i="1"/>
  <c r="U1310" i="1"/>
  <c r="R1310" i="1"/>
  <c r="AB1310" i="1"/>
  <c r="BA1036" i="1"/>
  <c r="X1036" i="1"/>
  <c r="V1036" i="1"/>
  <c r="W1036" i="1"/>
  <c r="U1036" i="1"/>
  <c r="P1036" i="1"/>
  <c r="R1036" i="1"/>
  <c r="N1036" i="1"/>
  <c r="S1036" i="1"/>
  <c r="T1036" i="1"/>
  <c r="AB1036" i="1"/>
  <c r="BA85" i="1"/>
  <c r="V85" i="1"/>
  <c r="W85" i="1"/>
  <c r="R85" i="1"/>
  <c r="X85" i="1"/>
  <c r="U85" i="1"/>
  <c r="P85" i="1"/>
  <c r="AB85" i="1"/>
  <c r="S85" i="1"/>
  <c r="T85" i="1"/>
  <c r="N85" i="1"/>
  <c r="V1176" i="1"/>
  <c r="W1176" i="1"/>
  <c r="X1176" i="1"/>
  <c r="T1176" i="1"/>
  <c r="U1176" i="1"/>
  <c r="R1176" i="1"/>
  <c r="AB1176" i="1"/>
  <c r="S1176" i="1"/>
  <c r="N1176" i="1"/>
  <c r="V1187" i="1"/>
  <c r="W1187" i="1"/>
  <c r="S1187" i="1"/>
  <c r="BA1187" i="1"/>
  <c r="U1187" i="1"/>
  <c r="R1187" i="1"/>
  <c r="P1187" i="1"/>
  <c r="T1187" i="1"/>
  <c r="X1187" i="1"/>
  <c r="BA910" i="1"/>
  <c r="X910" i="1"/>
  <c r="V910" i="1"/>
  <c r="W910" i="1"/>
  <c r="U910" i="1"/>
  <c r="R910" i="1"/>
  <c r="T910" i="1"/>
  <c r="S910" i="1"/>
  <c r="N910" i="1"/>
  <c r="AB910" i="1"/>
  <c r="P910" i="1"/>
  <c r="V1150" i="1"/>
  <c r="W1150" i="1"/>
  <c r="BA1150" i="1"/>
  <c r="R1150" i="1"/>
  <c r="S1150" i="1"/>
  <c r="X1150" i="1"/>
  <c r="T1150" i="1"/>
  <c r="U1150" i="1"/>
  <c r="N1150" i="1"/>
  <c r="AB1150" i="1"/>
  <c r="P1150" i="1"/>
  <c r="BA488" i="1"/>
  <c r="V488" i="1"/>
  <c r="W488" i="1"/>
  <c r="T488" i="1"/>
  <c r="U488" i="1"/>
  <c r="P488" i="1"/>
  <c r="X488" i="1"/>
  <c r="R488" i="1"/>
  <c r="N488" i="1"/>
  <c r="V582" i="1"/>
  <c r="W582" i="1"/>
  <c r="R582" i="1"/>
  <c r="BA582" i="1"/>
  <c r="X582" i="1"/>
  <c r="T582" i="1"/>
  <c r="U582" i="1"/>
  <c r="S582" i="1"/>
  <c r="AB582" i="1"/>
  <c r="V961" i="1"/>
  <c r="W961" i="1"/>
  <c r="X961" i="1"/>
  <c r="S961" i="1"/>
  <c r="T961" i="1"/>
  <c r="BA961" i="1"/>
  <c r="U961" i="1"/>
  <c r="P961" i="1"/>
  <c r="R961" i="1"/>
  <c r="AB961" i="1"/>
  <c r="BA1189" i="1"/>
  <c r="V1189" i="1"/>
  <c r="W1189" i="1"/>
  <c r="X1189" i="1"/>
  <c r="R1189" i="1"/>
  <c r="N1189" i="1"/>
  <c r="AB1189" i="1"/>
  <c r="P1189" i="1"/>
  <c r="S1189" i="1"/>
  <c r="T1189" i="1"/>
  <c r="U1189" i="1"/>
  <c r="BA710" i="1"/>
  <c r="V710" i="1"/>
  <c r="W710" i="1"/>
  <c r="R710" i="1"/>
  <c r="S710" i="1"/>
  <c r="T710" i="1"/>
  <c r="U710" i="1"/>
  <c r="N710" i="1"/>
  <c r="P710" i="1"/>
  <c r="V1292" i="1"/>
  <c r="W1292" i="1"/>
  <c r="X1292" i="1"/>
  <c r="T1292" i="1"/>
  <c r="U1292" i="1"/>
  <c r="BA1292" i="1"/>
  <c r="R1292" i="1"/>
  <c r="S1292" i="1"/>
  <c r="AB1292" i="1"/>
  <c r="BA95" i="1"/>
  <c r="V95" i="1"/>
  <c r="W95" i="1"/>
  <c r="X95" i="1"/>
  <c r="T95" i="1"/>
  <c r="U95" i="1"/>
  <c r="N95" i="1"/>
  <c r="R95" i="1"/>
  <c r="AB95" i="1"/>
  <c r="X131" i="1"/>
  <c r="V131" i="1"/>
  <c r="W131" i="1"/>
  <c r="S131" i="1"/>
  <c r="R131" i="1"/>
  <c r="U131" i="1"/>
  <c r="P131" i="1"/>
  <c r="BA131" i="1"/>
  <c r="AB131" i="1"/>
  <c r="T131" i="1"/>
  <c r="BA697" i="1"/>
  <c r="X697" i="1"/>
  <c r="R697" i="1"/>
  <c r="V697" i="1"/>
  <c r="S697" i="1"/>
  <c r="T697" i="1"/>
  <c r="U697" i="1"/>
  <c r="W697" i="1"/>
  <c r="N697" i="1"/>
  <c r="BA328" i="1"/>
  <c r="T328" i="1"/>
  <c r="U328" i="1"/>
  <c r="V328" i="1"/>
  <c r="W328" i="1"/>
  <c r="X328" i="1"/>
  <c r="AB328" i="1"/>
  <c r="P328" i="1"/>
  <c r="R328" i="1"/>
  <c r="S328" i="1"/>
  <c r="N328" i="1"/>
  <c r="X146" i="1"/>
  <c r="BA146" i="1"/>
  <c r="U146" i="1"/>
  <c r="V146" i="1"/>
  <c r="W146" i="1"/>
  <c r="N146" i="1"/>
  <c r="R146" i="1"/>
  <c r="S146" i="1"/>
  <c r="T146" i="1"/>
  <c r="P146" i="1"/>
  <c r="BA1284" i="1"/>
  <c r="X1284" i="1"/>
  <c r="S1284" i="1"/>
  <c r="T1284" i="1"/>
  <c r="R1284" i="1"/>
  <c r="U1284" i="1"/>
  <c r="V1284" i="1"/>
  <c r="W1284" i="1"/>
  <c r="N1284" i="1"/>
  <c r="P1284" i="1"/>
  <c r="AB1284" i="1"/>
  <c r="BA1271" i="1"/>
  <c r="X1271" i="1"/>
  <c r="R1271" i="1"/>
  <c r="U1271" i="1"/>
  <c r="V1271" i="1"/>
  <c r="W1271" i="1"/>
  <c r="N1271" i="1"/>
  <c r="P1271" i="1"/>
  <c r="S1271" i="1"/>
  <c r="T1271" i="1"/>
  <c r="R180" i="1"/>
  <c r="U180" i="1"/>
  <c r="V180" i="1"/>
  <c r="X180" i="1"/>
  <c r="P180" i="1"/>
  <c r="BA180" i="1"/>
  <c r="W180" i="1"/>
  <c r="S180" i="1"/>
  <c r="N180" i="1"/>
  <c r="T180" i="1"/>
  <c r="AB180" i="1"/>
  <c r="X522" i="1"/>
  <c r="T522" i="1"/>
  <c r="U522" i="1"/>
  <c r="R522" i="1"/>
  <c r="S522" i="1"/>
  <c r="V522" i="1"/>
  <c r="W522" i="1"/>
  <c r="P522" i="1"/>
  <c r="BA522" i="1"/>
  <c r="AB522" i="1"/>
  <c r="N522" i="1"/>
  <c r="BA32" i="1"/>
  <c r="V32" i="1"/>
  <c r="W32" i="1"/>
  <c r="S32" i="1"/>
  <c r="T32" i="1"/>
  <c r="U32" i="1"/>
  <c r="X32" i="1"/>
  <c r="R32" i="1"/>
  <c r="P32" i="1"/>
  <c r="BA271" i="1"/>
  <c r="X271" i="1"/>
  <c r="U271" i="1"/>
  <c r="V271" i="1"/>
  <c r="R271" i="1"/>
  <c r="S271" i="1"/>
  <c r="T271" i="1"/>
  <c r="W271" i="1"/>
  <c r="N271" i="1"/>
  <c r="BA397" i="1"/>
  <c r="T397" i="1"/>
  <c r="V397" i="1"/>
  <c r="U397" i="1"/>
  <c r="W397" i="1"/>
  <c r="X397" i="1"/>
  <c r="N397" i="1"/>
  <c r="AB397" i="1"/>
  <c r="P397" i="1"/>
  <c r="R397" i="1"/>
  <c r="S397" i="1"/>
  <c r="BA610" i="1"/>
  <c r="R610" i="1"/>
  <c r="X610" i="1"/>
  <c r="U610" i="1"/>
  <c r="V610" i="1"/>
  <c r="S610" i="1"/>
  <c r="T610" i="1"/>
  <c r="W610" i="1"/>
  <c r="P610" i="1"/>
  <c r="AB610" i="1"/>
  <c r="N610" i="1"/>
  <c r="BA983" i="1"/>
  <c r="T983" i="1"/>
  <c r="U983" i="1"/>
  <c r="X983" i="1"/>
  <c r="R983" i="1"/>
  <c r="V983" i="1"/>
  <c r="W983" i="1"/>
  <c r="S983" i="1"/>
  <c r="P983" i="1"/>
  <c r="AB983" i="1"/>
  <c r="N983" i="1"/>
  <c r="S339" i="1"/>
  <c r="T339" i="1"/>
  <c r="X339" i="1"/>
  <c r="R339" i="1"/>
  <c r="BA339" i="1"/>
  <c r="P339" i="1"/>
  <c r="N339" i="1"/>
  <c r="V339" i="1"/>
  <c r="W339" i="1"/>
  <c r="X1240" i="1"/>
  <c r="U1240" i="1"/>
  <c r="V1240" i="1"/>
  <c r="W1240" i="1"/>
  <c r="BA1240" i="1"/>
  <c r="P1240" i="1"/>
  <c r="R1240" i="1"/>
  <c r="S1240" i="1"/>
  <c r="T1240" i="1"/>
  <c r="AB1240" i="1"/>
  <c r="BA1106" i="1"/>
  <c r="T1106" i="1"/>
  <c r="V1106" i="1"/>
  <c r="W1106" i="1"/>
  <c r="S1106" i="1"/>
  <c r="U1106" i="1"/>
  <c r="R1106" i="1"/>
  <c r="X1106" i="1"/>
  <c r="P1106" i="1"/>
  <c r="N1106" i="1"/>
  <c r="BA126" i="1"/>
  <c r="V126" i="1"/>
  <c r="R126" i="1"/>
  <c r="S126" i="1"/>
  <c r="T126" i="1"/>
  <c r="X126" i="1"/>
  <c r="P126" i="1"/>
  <c r="N126" i="1"/>
  <c r="U126" i="1"/>
  <c r="W126" i="1"/>
  <c r="AB126" i="1"/>
  <c r="BD382" i="1"/>
  <c r="AZ382" i="1" s="1"/>
  <c r="BD927" i="1"/>
  <c r="AZ927" i="1" s="1"/>
  <c r="BD628" i="1"/>
  <c r="AZ628" i="1" s="1"/>
  <c r="BD883" i="1"/>
  <c r="AZ883" i="1" s="1"/>
  <c r="BD480" i="1"/>
  <c r="AZ480" i="1" s="1"/>
  <c r="BD775" i="1"/>
  <c r="AZ775" i="1" s="1"/>
  <c r="BD548" i="1"/>
  <c r="AZ548" i="1" s="1"/>
  <c r="BD1000" i="1"/>
  <c r="AZ1000" i="1" s="1"/>
  <c r="BD848" i="1"/>
  <c r="AZ848" i="1" s="1"/>
  <c r="BD72" i="1"/>
  <c r="AZ72" i="1" s="1"/>
  <c r="BD263" i="1"/>
  <c r="AZ263" i="1" s="1"/>
  <c r="BD791" i="1"/>
  <c r="AZ791" i="1" s="1"/>
  <c r="BD436" i="1"/>
  <c r="AZ436" i="1" s="1"/>
  <c r="BD679" i="1"/>
  <c r="AZ679" i="1" s="1"/>
  <c r="BD235" i="1"/>
  <c r="AZ235" i="1" s="1"/>
  <c r="BD150" i="1"/>
  <c r="AZ150" i="1" s="1"/>
  <c r="BD712" i="1"/>
  <c r="AZ712" i="1" s="1"/>
  <c r="BD1151" i="1"/>
  <c r="AZ1151" i="1" s="1"/>
  <c r="BD1148" i="1"/>
  <c r="AZ1148" i="1" s="1"/>
  <c r="BD1261" i="1"/>
  <c r="AZ1261" i="1" s="1"/>
  <c r="BD995" i="1"/>
  <c r="AZ995" i="1" s="1"/>
  <c r="BD123" i="1"/>
  <c r="AZ123" i="1" s="1"/>
  <c r="BD808" i="1"/>
  <c r="AZ808" i="1" s="1"/>
  <c r="BD1104" i="1"/>
  <c r="AZ1104" i="1" s="1"/>
  <c r="BD348" i="1"/>
  <c r="AZ348" i="1" s="1"/>
  <c r="BD129" i="1"/>
  <c r="AZ129" i="1" s="1"/>
  <c r="BD718" i="1"/>
  <c r="AZ718" i="1" s="1"/>
  <c r="BD892" i="1"/>
  <c r="AZ892" i="1" s="1"/>
  <c r="BD781" i="1"/>
  <c r="AZ781" i="1" s="1"/>
  <c r="BD116" i="1"/>
  <c r="AZ116" i="1" s="1"/>
  <c r="BD1050" i="1"/>
  <c r="AZ1050" i="1" s="1"/>
  <c r="BD1154" i="1"/>
  <c r="AZ1154" i="1" s="1"/>
  <c r="BD952" i="1"/>
  <c r="AZ952" i="1" s="1"/>
  <c r="BD625" i="1"/>
  <c r="AZ625" i="1" s="1"/>
  <c r="BD355" i="1"/>
  <c r="AZ355" i="1" s="1"/>
  <c r="BD852" i="1"/>
  <c r="AZ852" i="1" s="1"/>
  <c r="BD1100" i="1"/>
  <c r="AZ1100" i="1" s="1"/>
  <c r="BD399" i="1"/>
  <c r="AZ399" i="1" s="1"/>
  <c r="BD1074" i="1"/>
  <c r="AZ1074" i="1" s="1"/>
  <c r="BD1180" i="1"/>
  <c r="AZ1180" i="1" s="1"/>
  <c r="BD471" i="1"/>
  <c r="AZ471" i="1" s="1"/>
  <c r="BD1293" i="1"/>
  <c r="AZ1293" i="1" s="1"/>
  <c r="BD1309" i="1"/>
  <c r="AZ1309" i="1" s="1"/>
  <c r="BD681" i="1"/>
  <c r="AZ681" i="1" s="1"/>
  <c r="BD1239" i="1"/>
  <c r="AZ1239" i="1" s="1"/>
  <c r="BD1141" i="1"/>
  <c r="AZ1141" i="1" s="1"/>
  <c r="BD1045" i="1"/>
  <c r="AZ1045" i="1" s="1"/>
  <c r="BD417" i="1"/>
  <c r="AZ417" i="1" s="1"/>
  <c r="BD181" i="1"/>
  <c r="AZ181" i="1" s="1"/>
  <c r="BD1162" i="1"/>
  <c r="AZ1162" i="1" s="1"/>
  <c r="BD1077" i="1"/>
  <c r="AZ1077" i="1" s="1"/>
  <c r="BD907" i="1"/>
  <c r="AZ907" i="1" s="1"/>
  <c r="BD894" i="1"/>
  <c r="AZ894" i="1" s="1"/>
  <c r="BD1276" i="1"/>
  <c r="AZ1276" i="1" s="1"/>
  <c r="BD905" i="1"/>
  <c r="AZ905" i="1" s="1"/>
  <c r="BD88" i="1"/>
  <c r="AZ88" i="1" s="1"/>
  <c r="BE891" i="1"/>
  <c r="AA891" i="1" s="1"/>
  <c r="BE594" i="1"/>
  <c r="AA594" i="1" s="1"/>
  <c r="BE179" i="1"/>
  <c r="AA179" i="1" s="1"/>
  <c r="BE637" i="1"/>
  <c r="AA637" i="1" s="1"/>
  <c r="BE1000" i="1"/>
  <c r="AA1000" i="1" s="1"/>
  <c r="BE280" i="1"/>
  <c r="AA280" i="1" s="1"/>
  <c r="BE969" i="1"/>
  <c r="AA969" i="1" s="1"/>
  <c r="BE619" i="1"/>
  <c r="AA619" i="1" s="1"/>
  <c r="BE1104" i="1"/>
  <c r="AA1104" i="1" s="1"/>
  <c r="BE823" i="1"/>
  <c r="AA823" i="1" s="1"/>
  <c r="BE1218" i="1"/>
  <c r="AA1218" i="1" s="1"/>
  <c r="BE582" i="1"/>
  <c r="AA582" i="1" s="1"/>
  <c r="BE283" i="1"/>
  <c r="AA283" i="1" s="1"/>
  <c r="BE131" i="1"/>
  <c r="AA131" i="1" s="1"/>
  <c r="BE731" i="1"/>
  <c r="AA731" i="1" s="1"/>
  <c r="BE397" i="1"/>
  <c r="AA397" i="1" s="1"/>
  <c r="BE281" i="1"/>
  <c r="AA281" i="1" s="1"/>
  <c r="AB18" i="1"/>
  <c r="AB1255" i="1"/>
  <c r="AB146" i="1"/>
  <c r="AB281" i="1"/>
  <c r="AB498" i="1"/>
  <c r="N765" i="1"/>
  <c r="N410" i="1"/>
  <c r="N396" i="1"/>
  <c r="N828" i="1"/>
  <c r="N123" i="1"/>
  <c r="N990" i="1"/>
  <c r="N980" i="1"/>
  <c r="P380" i="1"/>
  <c r="P271" i="1"/>
  <c r="S803" i="1"/>
  <c r="W165" i="1"/>
  <c r="R326" i="1"/>
  <c r="R1236" i="1"/>
  <c r="V481" i="1"/>
  <c r="U491" i="1"/>
  <c r="X396" i="1"/>
  <c r="X989" i="1"/>
  <c r="BA702" i="1"/>
  <c r="U702" i="1"/>
  <c r="R702" i="1"/>
  <c r="S702" i="1"/>
  <c r="T702" i="1"/>
  <c r="V702" i="1"/>
  <c r="W702" i="1"/>
  <c r="X702" i="1"/>
  <c r="P702" i="1"/>
  <c r="AB702" i="1"/>
  <c r="BA928" i="1"/>
  <c r="U928" i="1"/>
  <c r="R928" i="1"/>
  <c r="S928" i="1"/>
  <c r="N928" i="1"/>
  <c r="X928" i="1"/>
  <c r="W928" i="1"/>
  <c r="T928" i="1"/>
  <c r="AB928" i="1"/>
  <c r="X771" i="1"/>
  <c r="U771" i="1"/>
  <c r="S771" i="1"/>
  <c r="T771" i="1"/>
  <c r="V771" i="1"/>
  <c r="R771" i="1"/>
  <c r="P771" i="1"/>
  <c r="W771" i="1"/>
  <c r="BA771" i="1"/>
  <c r="AB771" i="1"/>
  <c r="BA19" i="1"/>
  <c r="X19" i="1"/>
  <c r="R19" i="1"/>
  <c r="V19" i="1"/>
  <c r="P19" i="1"/>
  <c r="S19" i="1"/>
  <c r="W19" i="1"/>
  <c r="T19" i="1"/>
  <c r="N19" i="1"/>
  <c r="AB19" i="1"/>
  <c r="U19" i="1"/>
  <c r="BA760" i="1"/>
  <c r="X760" i="1"/>
  <c r="P760" i="1"/>
  <c r="U760" i="1"/>
  <c r="V760" i="1"/>
  <c r="R760" i="1"/>
  <c r="S760" i="1"/>
  <c r="W311" i="1"/>
  <c r="V311" i="1"/>
  <c r="BA311" i="1"/>
  <c r="X311" i="1"/>
  <c r="R311" i="1"/>
  <c r="S311" i="1"/>
  <c r="P311" i="1"/>
  <c r="U311" i="1"/>
  <c r="T311" i="1"/>
  <c r="AB311" i="1"/>
  <c r="BA333" i="1"/>
  <c r="T333" i="1"/>
  <c r="U333" i="1"/>
  <c r="V333" i="1"/>
  <c r="W333" i="1"/>
  <c r="X333" i="1"/>
  <c r="R333" i="1"/>
  <c r="S333" i="1"/>
  <c r="P333" i="1"/>
  <c r="AB333" i="1"/>
  <c r="T48" i="1"/>
  <c r="U48" i="1"/>
  <c r="W48" i="1"/>
  <c r="BA48" i="1"/>
  <c r="R48" i="1"/>
  <c r="S48" i="1"/>
  <c r="V48" i="1"/>
  <c r="P48" i="1"/>
  <c r="N48" i="1"/>
  <c r="AB48" i="1"/>
  <c r="BA249" i="1"/>
  <c r="X249" i="1"/>
  <c r="V249" i="1"/>
  <c r="W249" i="1"/>
  <c r="R249" i="1"/>
  <c r="S249" i="1"/>
  <c r="T249" i="1"/>
  <c r="N249" i="1"/>
  <c r="U249" i="1"/>
  <c r="P249" i="1"/>
  <c r="AB249" i="1"/>
  <c r="X888" i="1"/>
  <c r="R888" i="1"/>
  <c r="BA888" i="1"/>
  <c r="U888" i="1"/>
  <c r="V888" i="1"/>
  <c r="AB888" i="1"/>
  <c r="S888" i="1"/>
  <c r="W888" i="1"/>
  <c r="N888" i="1"/>
  <c r="P888" i="1"/>
  <c r="T888" i="1"/>
  <c r="BA537" i="1"/>
  <c r="R537" i="1"/>
  <c r="T537" i="1"/>
  <c r="S537" i="1"/>
  <c r="U537" i="1"/>
  <c r="V537" i="1"/>
  <c r="P537" i="1"/>
  <c r="W537" i="1"/>
  <c r="AB537" i="1"/>
  <c r="N537" i="1"/>
  <c r="BA401" i="1"/>
  <c r="X401" i="1"/>
  <c r="T401" i="1"/>
  <c r="U401" i="1"/>
  <c r="AB401" i="1"/>
  <c r="R401" i="1"/>
  <c r="S401" i="1"/>
  <c r="V401" i="1"/>
  <c r="W401" i="1"/>
  <c r="P401" i="1"/>
  <c r="X1033" i="1"/>
  <c r="T1033" i="1"/>
  <c r="U1033" i="1"/>
  <c r="BA1033" i="1"/>
  <c r="R1033" i="1"/>
  <c r="P1033" i="1"/>
  <c r="S1033" i="1"/>
  <c r="V1033" i="1"/>
  <c r="W1033" i="1"/>
  <c r="AB1033" i="1"/>
  <c r="U1051" i="1"/>
  <c r="V1051" i="1"/>
  <c r="W1051" i="1"/>
  <c r="BA1051" i="1"/>
  <c r="X1051" i="1"/>
  <c r="R1051" i="1"/>
  <c r="S1051" i="1"/>
  <c r="T1051" i="1"/>
  <c r="P1051" i="1"/>
  <c r="AB1051" i="1"/>
  <c r="X569" i="1"/>
  <c r="S569" i="1"/>
  <c r="P569" i="1"/>
  <c r="R569" i="1"/>
  <c r="T569" i="1"/>
  <c r="BA569" i="1"/>
  <c r="U569" i="1"/>
  <c r="AB569" i="1"/>
  <c r="V979" i="1"/>
  <c r="W979" i="1"/>
  <c r="R979" i="1"/>
  <c r="T979" i="1"/>
  <c r="U979" i="1"/>
  <c r="N979" i="1"/>
  <c r="BA979" i="1"/>
  <c r="S979" i="1"/>
  <c r="X979" i="1"/>
  <c r="AB979" i="1"/>
  <c r="P979" i="1"/>
  <c r="BA1234" i="1"/>
  <c r="R1234" i="1"/>
  <c r="X1234" i="1"/>
  <c r="S1234" i="1"/>
  <c r="W1234" i="1"/>
  <c r="V1234" i="1"/>
  <c r="T1234" i="1"/>
  <c r="U1234" i="1"/>
  <c r="N1234" i="1"/>
  <c r="BA262" i="1"/>
  <c r="X262" i="1"/>
  <c r="R262" i="1"/>
  <c r="V262" i="1"/>
  <c r="S262" i="1"/>
  <c r="T262" i="1"/>
  <c r="U262" i="1"/>
  <c r="W262" i="1"/>
  <c r="N262" i="1"/>
  <c r="AB262" i="1"/>
  <c r="P262" i="1"/>
  <c r="BA943" i="1"/>
  <c r="U943" i="1"/>
  <c r="V943" i="1"/>
  <c r="W943" i="1"/>
  <c r="N943" i="1"/>
  <c r="X943" i="1"/>
  <c r="R943" i="1"/>
  <c r="T943" i="1"/>
  <c r="P943" i="1"/>
  <c r="S943" i="1"/>
  <c r="AB943" i="1"/>
  <c r="X716" i="1"/>
  <c r="W716" i="1"/>
  <c r="U716" i="1"/>
  <c r="S716" i="1"/>
  <c r="BA716" i="1"/>
  <c r="V716" i="1"/>
  <c r="R716" i="1"/>
  <c r="T716" i="1"/>
  <c r="AB716" i="1"/>
  <c r="P716" i="1"/>
  <c r="W37" i="1"/>
  <c r="X37" i="1"/>
  <c r="R37" i="1"/>
  <c r="V37" i="1"/>
  <c r="BA37" i="1"/>
  <c r="P37" i="1"/>
  <c r="S37" i="1"/>
  <c r="T37" i="1"/>
  <c r="U37" i="1"/>
  <c r="N37" i="1"/>
  <c r="U41" i="1"/>
  <c r="R41" i="1"/>
  <c r="S41" i="1"/>
  <c r="X41" i="1"/>
  <c r="P41" i="1"/>
  <c r="T41" i="1"/>
  <c r="V41" i="1"/>
  <c r="W41" i="1"/>
  <c r="BA41" i="1"/>
  <c r="N41" i="1"/>
  <c r="BA505" i="1"/>
  <c r="U505" i="1"/>
  <c r="W505" i="1"/>
  <c r="V505" i="1"/>
  <c r="P505" i="1"/>
  <c r="R505" i="1"/>
  <c r="X505" i="1"/>
  <c r="N505" i="1"/>
  <c r="S505" i="1"/>
  <c r="T505" i="1"/>
  <c r="BA565" i="1"/>
  <c r="U565" i="1"/>
  <c r="T565" i="1"/>
  <c r="V565" i="1"/>
  <c r="S565" i="1"/>
  <c r="W565" i="1"/>
  <c r="X565" i="1"/>
  <c r="P565" i="1"/>
  <c r="R565" i="1"/>
  <c r="N565" i="1"/>
  <c r="AB565" i="1"/>
  <c r="BA550" i="1"/>
  <c r="U550" i="1"/>
  <c r="S550" i="1"/>
  <c r="R550" i="1"/>
  <c r="T550" i="1"/>
  <c r="AB550" i="1"/>
  <c r="V550" i="1"/>
  <c r="W550" i="1"/>
  <c r="N550" i="1"/>
  <c r="P550" i="1"/>
  <c r="X550" i="1"/>
  <c r="U507" i="1"/>
  <c r="BA507" i="1"/>
  <c r="V507" i="1"/>
  <c r="X507" i="1"/>
  <c r="R507" i="1"/>
  <c r="T507" i="1"/>
  <c r="W507" i="1"/>
  <c r="S507" i="1"/>
  <c r="P507" i="1"/>
  <c r="N507" i="1"/>
  <c r="AB507" i="1"/>
  <c r="BA300" i="1"/>
  <c r="U300" i="1"/>
  <c r="V300" i="1"/>
  <c r="X300" i="1"/>
  <c r="R300" i="1"/>
  <c r="T300" i="1"/>
  <c r="W300" i="1"/>
  <c r="AB300" i="1"/>
  <c r="S300" i="1"/>
  <c r="N300" i="1"/>
  <c r="P300" i="1"/>
  <c r="U1195" i="1"/>
  <c r="V1195" i="1"/>
  <c r="T1195" i="1"/>
  <c r="W1195" i="1"/>
  <c r="BA1195" i="1"/>
  <c r="R1195" i="1"/>
  <c r="P1195" i="1"/>
  <c r="S1195" i="1"/>
  <c r="N1195" i="1"/>
  <c r="X1195" i="1"/>
  <c r="AB1195" i="1"/>
  <c r="T388" i="1"/>
  <c r="X388" i="1"/>
  <c r="U388" i="1"/>
  <c r="R388" i="1"/>
  <c r="S388" i="1"/>
  <c r="W388" i="1"/>
  <c r="P388" i="1"/>
  <c r="BA388" i="1"/>
  <c r="N388" i="1"/>
  <c r="V388" i="1"/>
  <c r="BD680" i="1"/>
  <c r="AZ680" i="1" s="1"/>
  <c r="BD771" i="1"/>
  <c r="AZ771" i="1" s="1"/>
  <c r="BD383" i="1"/>
  <c r="AZ383" i="1" s="1"/>
  <c r="BD707" i="1"/>
  <c r="AZ707" i="1" s="1"/>
  <c r="BD6" i="1"/>
  <c r="AZ6" i="1" s="1"/>
  <c r="BD901" i="1"/>
  <c r="AZ901" i="1" s="1"/>
  <c r="BD806" i="1"/>
  <c r="AZ806" i="1" s="1"/>
  <c r="BD1155" i="1"/>
  <c r="AZ1155" i="1" s="1"/>
  <c r="BD19" i="1"/>
  <c r="AZ19" i="1" s="1"/>
  <c r="BD615" i="1"/>
  <c r="AZ615" i="1" s="1"/>
  <c r="BD1140" i="1"/>
  <c r="AZ1140" i="1" s="1"/>
  <c r="BD280" i="1"/>
  <c r="AZ280" i="1" s="1"/>
  <c r="BD457" i="1"/>
  <c r="AZ457" i="1" s="1"/>
  <c r="BD277" i="1"/>
  <c r="AZ277" i="1" s="1"/>
  <c r="BD651" i="1"/>
  <c r="AZ651" i="1" s="1"/>
  <c r="BD626" i="1"/>
  <c r="AZ626" i="1" s="1"/>
  <c r="BD1156" i="1"/>
  <c r="AZ1156" i="1" s="1"/>
  <c r="BD193" i="1"/>
  <c r="AZ193" i="1" s="1"/>
  <c r="BD278" i="1"/>
  <c r="AZ278" i="1" s="1"/>
  <c r="BD1099" i="1"/>
  <c r="AZ1099" i="1" s="1"/>
  <c r="BD1113" i="1"/>
  <c r="AZ1113" i="1" s="1"/>
  <c r="BD587" i="1"/>
  <c r="AZ587" i="1" s="1"/>
  <c r="BD1198" i="1"/>
  <c r="AZ1198" i="1" s="1"/>
  <c r="BD496" i="1"/>
  <c r="AZ496" i="1" s="1"/>
  <c r="BD662" i="1"/>
  <c r="AZ662" i="1" s="1"/>
  <c r="BD893" i="1"/>
  <c r="AZ893" i="1" s="1"/>
  <c r="BD362" i="1"/>
  <c r="AZ362" i="1" s="1"/>
  <c r="BD227" i="1"/>
  <c r="AZ227" i="1" s="1"/>
  <c r="BD1310" i="1"/>
  <c r="AZ1310" i="1" s="1"/>
  <c r="BD1036" i="1"/>
  <c r="AZ1036" i="1" s="1"/>
  <c r="BD85" i="1"/>
  <c r="AZ85" i="1" s="1"/>
  <c r="BD1176" i="1"/>
  <c r="AZ1176" i="1" s="1"/>
  <c r="BD1187" i="1"/>
  <c r="AZ1187" i="1" s="1"/>
  <c r="BD910" i="1"/>
  <c r="AZ910" i="1" s="1"/>
  <c r="BD1150" i="1"/>
  <c r="AZ1150" i="1" s="1"/>
  <c r="BD488" i="1"/>
  <c r="AZ488" i="1" s="1"/>
  <c r="BD582" i="1"/>
  <c r="AZ582" i="1" s="1"/>
  <c r="BD961" i="1"/>
  <c r="AZ961" i="1" s="1"/>
  <c r="BD1189" i="1"/>
  <c r="AZ1189" i="1" s="1"/>
  <c r="BD710" i="1"/>
  <c r="AZ710" i="1" s="1"/>
  <c r="BD1292" i="1"/>
  <c r="AZ1292" i="1" s="1"/>
  <c r="BD95" i="1"/>
  <c r="AZ95" i="1" s="1"/>
  <c r="BD131" i="1"/>
  <c r="AZ131" i="1" s="1"/>
  <c r="BD697" i="1"/>
  <c r="AZ697" i="1" s="1"/>
  <c r="BD328" i="1"/>
  <c r="AZ328" i="1" s="1"/>
  <c r="BD146" i="1"/>
  <c r="AZ146" i="1" s="1"/>
  <c r="BD1284" i="1"/>
  <c r="AZ1284" i="1" s="1"/>
  <c r="BD1271" i="1"/>
  <c r="AZ1271" i="1" s="1"/>
  <c r="BD180" i="1"/>
  <c r="AZ180" i="1" s="1"/>
  <c r="BD522" i="1"/>
  <c r="AZ522" i="1" s="1"/>
  <c r="BD32" i="1"/>
  <c r="AZ32" i="1" s="1"/>
  <c r="BD271" i="1"/>
  <c r="AZ271" i="1" s="1"/>
  <c r="BD397" i="1"/>
  <c r="AZ397" i="1" s="1"/>
  <c r="BD610" i="1"/>
  <c r="AZ610" i="1" s="1"/>
  <c r="BD983" i="1"/>
  <c r="AZ983" i="1" s="1"/>
  <c r="BD339" i="1"/>
  <c r="AZ339" i="1" s="1"/>
  <c r="BD1240" i="1"/>
  <c r="AZ1240" i="1" s="1"/>
  <c r="BD1106" i="1"/>
  <c r="AZ1106" i="1" s="1"/>
  <c r="BD126" i="1"/>
  <c r="AZ126" i="1" s="1"/>
  <c r="BE419" i="1"/>
  <c r="AA419" i="1" s="1"/>
  <c r="BE817" i="1"/>
  <c r="AA817" i="1" s="1"/>
  <c r="BE831" i="1"/>
  <c r="AA831" i="1" s="1"/>
  <c r="BE548" i="1"/>
  <c r="AA548" i="1" s="1"/>
  <c r="BE1140" i="1"/>
  <c r="AA1140" i="1" s="1"/>
  <c r="BE888" i="1"/>
  <c r="AA888" i="1" s="1"/>
  <c r="BE1013" i="1"/>
  <c r="AA1013" i="1" s="1"/>
  <c r="BE362" i="1"/>
  <c r="AA362" i="1" s="1"/>
  <c r="BE909" i="1"/>
  <c r="AA909" i="1" s="1"/>
  <c r="BE1234" i="1"/>
  <c r="AA1234" i="1" s="1"/>
  <c r="BE576" i="1"/>
  <c r="AA576" i="1" s="1"/>
  <c r="BE1309" i="1"/>
  <c r="AA1309" i="1" s="1"/>
  <c r="BE714" i="1"/>
  <c r="AA714" i="1" s="1"/>
  <c r="BE1165" i="1"/>
  <c r="AA1165" i="1" s="1"/>
  <c r="BE565" i="1"/>
  <c r="AA565" i="1" s="1"/>
  <c r="BE894" i="1"/>
  <c r="AA894" i="1" s="1"/>
  <c r="BE968" i="1"/>
  <c r="AA968" i="1" s="1"/>
  <c r="AB1236" i="1"/>
  <c r="AB894" i="1"/>
  <c r="AB88" i="1"/>
  <c r="N747" i="1"/>
  <c r="N816" i="1"/>
  <c r="N911" i="1"/>
  <c r="N662" i="1"/>
  <c r="N582" i="1"/>
  <c r="N1292" i="1"/>
  <c r="P977" i="1"/>
  <c r="P54" i="1"/>
  <c r="U614" i="1"/>
  <c r="S286" i="1"/>
  <c r="V553" i="1"/>
  <c r="W1151" i="1"/>
  <c r="S491" i="1"/>
  <c r="BA143" i="1"/>
  <c r="U456" i="1"/>
  <c r="P456" i="1"/>
  <c r="AB456" i="1"/>
  <c r="X456" i="1"/>
  <c r="T456" i="1"/>
  <c r="V456" i="1"/>
  <c r="BA456" i="1"/>
  <c r="W456" i="1"/>
  <c r="R456" i="1"/>
  <c r="S456" i="1"/>
  <c r="U366" i="1"/>
  <c r="S366" i="1"/>
  <c r="P366" i="1"/>
  <c r="AB366" i="1"/>
  <c r="T366" i="1"/>
  <c r="X366" i="1"/>
  <c r="V366" i="1"/>
  <c r="R366" i="1"/>
  <c r="W366" i="1"/>
  <c r="BA366" i="1"/>
  <c r="N366" i="1"/>
  <c r="BA847" i="1"/>
  <c r="X847" i="1"/>
  <c r="U847" i="1"/>
  <c r="P847" i="1"/>
  <c r="AB847" i="1"/>
  <c r="R847" i="1"/>
  <c r="T847" i="1"/>
  <c r="V847" i="1"/>
  <c r="S847" i="1"/>
  <c r="W847" i="1"/>
  <c r="BA687" i="1"/>
  <c r="W687" i="1"/>
  <c r="T687" i="1"/>
  <c r="P687" i="1"/>
  <c r="AB687" i="1"/>
  <c r="U687" i="1"/>
  <c r="V687" i="1"/>
  <c r="X687" i="1"/>
  <c r="R687" i="1"/>
  <c r="S687" i="1"/>
  <c r="BA317" i="1"/>
  <c r="W317" i="1"/>
  <c r="X317" i="1"/>
  <c r="P317" i="1"/>
  <c r="AB317" i="1"/>
  <c r="T317" i="1"/>
  <c r="S317" i="1"/>
  <c r="U317" i="1"/>
  <c r="N317" i="1"/>
  <c r="R317" i="1"/>
  <c r="BA802" i="1"/>
  <c r="X802" i="1"/>
  <c r="W802" i="1"/>
  <c r="V802" i="1"/>
  <c r="P802" i="1"/>
  <c r="AB802" i="1"/>
  <c r="R802" i="1"/>
  <c r="S802" i="1"/>
  <c r="U802" i="1"/>
  <c r="T802" i="1"/>
  <c r="BA621" i="1"/>
  <c r="X621" i="1"/>
  <c r="W621" i="1"/>
  <c r="V621" i="1"/>
  <c r="R621" i="1"/>
  <c r="P621" i="1"/>
  <c r="AB621" i="1"/>
  <c r="S621" i="1"/>
  <c r="U621" i="1"/>
  <c r="N621" i="1"/>
  <c r="T621" i="1"/>
  <c r="BA797" i="1"/>
  <c r="X797" i="1"/>
  <c r="W797" i="1"/>
  <c r="U797" i="1"/>
  <c r="P797" i="1"/>
  <c r="AB797" i="1"/>
  <c r="V797" i="1"/>
  <c r="S797" i="1"/>
  <c r="N797" i="1"/>
  <c r="R797" i="1"/>
  <c r="T797" i="1"/>
  <c r="X314" i="1"/>
  <c r="W314" i="1"/>
  <c r="P314" i="1"/>
  <c r="AB314" i="1"/>
  <c r="R314" i="1"/>
  <c r="S314" i="1"/>
  <c r="T314" i="1"/>
  <c r="U314" i="1"/>
  <c r="V314" i="1"/>
  <c r="BA314" i="1"/>
  <c r="N314" i="1"/>
  <c r="W27" i="1"/>
  <c r="BA27" i="1"/>
  <c r="P27" i="1"/>
  <c r="AB27" i="1"/>
  <c r="X27" i="1"/>
  <c r="U27" i="1"/>
  <c r="R27" i="1"/>
  <c r="S27" i="1"/>
  <c r="T27" i="1"/>
  <c r="V27" i="1"/>
  <c r="BA295" i="1"/>
  <c r="W295" i="1"/>
  <c r="R295" i="1"/>
  <c r="S295" i="1"/>
  <c r="X295" i="1"/>
  <c r="P295" i="1"/>
  <c r="AB295" i="1"/>
  <c r="T295" i="1"/>
  <c r="V295" i="1"/>
  <c r="BA618" i="1"/>
  <c r="X618" i="1"/>
  <c r="W618" i="1"/>
  <c r="P618" i="1"/>
  <c r="AB618" i="1"/>
  <c r="N618" i="1"/>
  <c r="R618" i="1"/>
  <c r="V618" i="1"/>
  <c r="U618" i="1"/>
  <c r="X828" i="1"/>
  <c r="W828" i="1"/>
  <c r="T828" i="1"/>
  <c r="AB828" i="1"/>
  <c r="U828" i="1"/>
  <c r="P828" i="1"/>
  <c r="S828" i="1"/>
  <c r="R828" i="1"/>
  <c r="V828" i="1"/>
  <c r="BA828" i="1"/>
  <c r="BA594" i="1"/>
  <c r="W594" i="1"/>
  <c r="T594" i="1"/>
  <c r="U594" i="1"/>
  <c r="AB594" i="1"/>
  <c r="X594" i="1"/>
  <c r="R594" i="1"/>
  <c r="P594" i="1"/>
  <c r="S594" i="1"/>
  <c r="V594" i="1"/>
  <c r="BA919" i="1"/>
  <c r="W919" i="1"/>
  <c r="X919" i="1"/>
  <c r="S919" i="1"/>
  <c r="AB919" i="1"/>
  <c r="T919" i="1"/>
  <c r="V919" i="1"/>
  <c r="P919" i="1"/>
  <c r="N919" i="1"/>
  <c r="R919" i="1"/>
  <c r="X412" i="1"/>
  <c r="W412" i="1"/>
  <c r="T412" i="1"/>
  <c r="U412" i="1"/>
  <c r="AB412" i="1"/>
  <c r="V412" i="1"/>
  <c r="P412" i="1"/>
  <c r="BA412" i="1"/>
  <c r="R412" i="1"/>
  <c r="S412" i="1"/>
  <c r="X141" i="1"/>
  <c r="BA141" i="1"/>
  <c r="W141" i="1"/>
  <c r="V141" i="1"/>
  <c r="AB141" i="1"/>
  <c r="S141" i="1"/>
  <c r="P141" i="1"/>
  <c r="R141" i="1"/>
  <c r="T141" i="1"/>
  <c r="U141" i="1"/>
  <c r="BA551" i="1"/>
  <c r="W551" i="1"/>
  <c r="AB551" i="1"/>
  <c r="R551" i="1"/>
  <c r="V551" i="1"/>
  <c r="X551" i="1"/>
  <c r="U551" i="1"/>
  <c r="S551" i="1"/>
  <c r="T551" i="1"/>
  <c r="N551" i="1"/>
  <c r="BA1017" i="1"/>
  <c r="X1017" i="1"/>
  <c r="W1017" i="1"/>
  <c r="AB1017" i="1"/>
  <c r="R1017" i="1"/>
  <c r="V1017" i="1"/>
  <c r="S1017" i="1"/>
  <c r="T1017" i="1"/>
  <c r="N1017" i="1"/>
  <c r="U1017" i="1"/>
  <c r="P1017" i="1"/>
  <c r="W257" i="1"/>
  <c r="BA257" i="1"/>
  <c r="AB257" i="1"/>
  <c r="X257" i="1"/>
  <c r="P257" i="1"/>
  <c r="S257" i="1"/>
  <c r="T257" i="1"/>
  <c r="U257" i="1"/>
  <c r="V257" i="1"/>
  <c r="R257" i="1"/>
  <c r="W174" i="1"/>
  <c r="R174" i="1"/>
  <c r="AB174" i="1"/>
  <c r="S174" i="1"/>
  <c r="BA174" i="1"/>
  <c r="X174" i="1"/>
  <c r="T174" i="1"/>
  <c r="N174" i="1"/>
  <c r="U174" i="1"/>
  <c r="V174" i="1"/>
  <c r="P174" i="1"/>
  <c r="W834" i="1"/>
  <c r="X834" i="1"/>
  <c r="AB834" i="1"/>
  <c r="S834" i="1"/>
  <c r="T834" i="1"/>
  <c r="BA834" i="1"/>
  <c r="P834" i="1"/>
  <c r="U834" i="1"/>
  <c r="V834" i="1"/>
  <c r="R834" i="1"/>
  <c r="N834" i="1"/>
  <c r="X638" i="1"/>
  <c r="BA638" i="1"/>
  <c r="W638" i="1"/>
  <c r="S638" i="1"/>
  <c r="AB638" i="1"/>
  <c r="R638" i="1"/>
  <c r="P638" i="1"/>
  <c r="T638" i="1"/>
  <c r="U638" i="1"/>
  <c r="N638" i="1"/>
  <c r="V638" i="1"/>
  <c r="R233" i="1"/>
  <c r="S233" i="1"/>
  <c r="W233" i="1"/>
  <c r="AB233" i="1"/>
  <c r="U233" i="1"/>
  <c r="X233" i="1"/>
  <c r="N233" i="1"/>
  <c r="T233" i="1"/>
  <c r="BA233" i="1"/>
  <c r="R192" i="1"/>
  <c r="AB192" i="1"/>
  <c r="S192" i="1"/>
  <c r="X192" i="1"/>
  <c r="W192" i="1"/>
  <c r="T192" i="1"/>
  <c r="BA192" i="1"/>
  <c r="P192" i="1"/>
  <c r="V192" i="1"/>
  <c r="N192" i="1"/>
  <c r="BA200" i="1"/>
  <c r="X200" i="1"/>
  <c r="R200" i="1"/>
  <c r="S200" i="1"/>
  <c r="AB200" i="1"/>
  <c r="T200" i="1"/>
  <c r="N200" i="1"/>
  <c r="W200" i="1"/>
  <c r="P200" i="1"/>
  <c r="BA347" i="1"/>
  <c r="R347" i="1"/>
  <c r="T347" i="1"/>
  <c r="U347" i="1"/>
  <c r="V347" i="1"/>
  <c r="AB347" i="1"/>
  <c r="W347" i="1"/>
  <c r="X347" i="1"/>
  <c r="P347" i="1"/>
  <c r="S347" i="1"/>
  <c r="N347" i="1"/>
  <c r="BA1035" i="1"/>
  <c r="R1035" i="1"/>
  <c r="S1035" i="1"/>
  <c r="U1035" i="1"/>
  <c r="V1035" i="1"/>
  <c r="AB1035" i="1"/>
  <c r="P1035" i="1"/>
  <c r="X1035" i="1"/>
  <c r="T1035" i="1"/>
  <c r="R1267" i="1"/>
  <c r="BA1267" i="1"/>
  <c r="V1267" i="1"/>
  <c r="AB1267" i="1"/>
  <c r="S1267" i="1"/>
  <c r="U1267" i="1"/>
  <c r="T1267" i="1"/>
  <c r="W1267" i="1"/>
  <c r="P1267" i="1"/>
  <c r="X1267" i="1"/>
  <c r="BA753" i="1"/>
  <c r="X753" i="1"/>
  <c r="R753" i="1"/>
  <c r="S753" i="1"/>
  <c r="W753" i="1"/>
  <c r="V753" i="1"/>
  <c r="AB753" i="1"/>
  <c r="U753" i="1"/>
  <c r="T753" i="1"/>
  <c r="P753" i="1"/>
  <c r="R956" i="1"/>
  <c r="S956" i="1"/>
  <c r="BA956" i="1"/>
  <c r="W956" i="1"/>
  <c r="T956" i="1"/>
  <c r="X956" i="1"/>
  <c r="V956" i="1"/>
  <c r="AB956" i="1"/>
  <c r="U956" i="1"/>
  <c r="N956" i="1"/>
  <c r="P956" i="1"/>
  <c r="BA957" i="1"/>
  <c r="R957" i="1"/>
  <c r="S957" i="1"/>
  <c r="W957" i="1"/>
  <c r="U957" i="1"/>
  <c r="V957" i="1"/>
  <c r="X957" i="1"/>
  <c r="P957" i="1"/>
  <c r="AB957" i="1"/>
  <c r="N957" i="1"/>
  <c r="T957" i="1"/>
  <c r="X307" i="1"/>
  <c r="R307" i="1"/>
  <c r="S307" i="1"/>
  <c r="W307" i="1"/>
  <c r="AB307" i="1"/>
  <c r="P307" i="1"/>
  <c r="U307" i="1"/>
  <c r="BA307" i="1"/>
  <c r="T307" i="1"/>
  <c r="V307" i="1"/>
  <c r="N307" i="1"/>
  <c r="R653" i="1"/>
  <c r="S653" i="1"/>
  <c r="W653" i="1"/>
  <c r="X653" i="1"/>
  <c r="U653" i="1"/>
  <c r="T653" i="1"/>
  <c r="AB653" i="1"/>
  <c r="V653" i="1"/>
  <c r="BA653" i="1"/>
  <c r="P653" i="1"/>
  <c r="R481" i="1"/>
  <c r="S481" i="1"/>
  <c r="W481" i="1"/>
  <c r="X481" i="1"/>
  <c r="AB481" i="1"/>
  <c r="P481" i="1"/>
  <c r="BA481" i="1"/>
  <c r="N481" i="1"/>
  <c r="U481" i="1"/>
  <c r="R729" i="1"/>
  <c r="S729" i="1"/>
  <c r="W729" i="1"/>
  <c r="AB729" i="1"/>
  <c r="V729" i="1"/>
  <c r="P729" i="1"/>
  <c r="BA729" i="1"/>
  <c r="X729" i="1"/>
  <c r="T729" i="1"/>
  <c r="U729" i="1"/>
  <c r="R478" i="1"/>
  <c r="S478" i="1"/>
  <c r="W478" i="1"/>
  <c r="V478" i="1"/>
  <c r="AB478" i="1"/>
  <c r="BA478" i="1"/>
  <c r="T478" i="1"/>
  <c r="X478" i="1"/>
  <c r="U478" i="1"/>
  <c r="P478" i="1"/>
  <c r="N478" i="1"/>
  <c r="R1294" i="1"/>
  <c r="S1294" i="1"/>
  <c r="W1294" i="1"/>
  <c r="AB1294" i="1"/>
  <c r="T1294" i="1"/>
  <c r="N1294" i="1"/>
  <c r="U1294" i="1"/>
  <c r="V1294" i="1"/>
  <c r="P1294" i="1"/>
  <c r="BA795" i="1"/>
  <c r="X795" i="1"/>
  <c r="R795" i="1"/>
  <c r="S795" i="1"/>
  <c r="W795" i="1"/>
  <c r="T795" i="1"/>
  <c r="AB795" i="1"/>
  <c r="P795" i="1"/>
  <c r="U795" i="1"/>
  <c r="V795" i="1"/>
  <c r="R1046" i="1"/>
  <c r="S1046" i="1"/>
  <c r="W1046" i="1"/>
  <c r="BA1046" i="1"/>
  <c r="V1046" i="1"/>
  <c r="AB1046" i="1"/>
  <c r="X1046" i="1"/>
  <c r="U1046" i="1"/>
  <c r="T1046" i="1"/>
  <c r="N1046" i="1"/>
  <c r="BA130" i="1"/>
  <c r="R130" i="1"/>
  <c r="S130" i="1"/>
  <c r="W130" i="1"/>
  <c r="T130" i="1"/>
  <c r="AB130" i="1"/>
  <c r="U130" i="1"/>
  <c r="P130" i="1"/>
  <c r="X130" i="1"/>
  <c r="V130" i="1"/>
  <c r="BA79" i="1"/>
  <c r="X79" i="1"/>
  <c r="R79" i="1"/>
  <c r="S79" i="1"/>
  <c r="W79" i="1"/>
  <c r="U79" i="1"/>
  <c r="V79" i="1"/>
  <c r="AB79" i="1"/>
  <c r="N79" i="1"/>
  <c r="P79" i="1"/>
  <c r="T79" i="1"/>
  <c r="BA1078" i="1"/>
  <c r="R1078" i="1"/>
  <c r="S1078" i="1"/>
  <c r="W1078" i="1"/>
  <c r="U1078" i="1"/>
  <c r="X1078" i="1"/>
  <c r="AB1078" i="1"/>
  <c r="P1078" i="1"/>
  <c r="T1078" i="1"/>
  <c r="V1078" i="1"/>
  <c r="N1078" i="1"/>
  <c r="R236" i="1"/>
  <c r="X236" i="1"/>
  <c r="S236" i="1"/>
  <c r="W236" i="1"/>
  <c r="AB236" i="1"/>
  <c r="BA236" i="1"/>
  <c r="U236" i="1"/>
  <c r="T236" i="1"/>
  <c r="P236" i="1"/>
  <c r="V236" i="1"/>
  <c r="X1029" i="1"/>
  <c r="R1029" i="1"/>
  <c r="S1029" i="1"/>
  <c r="W1029" i="1"/>
  <c r="BA1029" i="1"/>
  <c r="AB1029" i="1"/>
  <c r="U1029" i="1"/>
  <c r="V1029" i="1"/>
  <c r="N1029" i="1"/>
  <c r="P1029" i="1"/>
  <c r="T1029" i="1"/>
  <c r="X503" i="1"/>
  <c r="R503" i="1"/>
  <c r="S503" i="1"/>
  <c r="W503" i="1"/>
  <c r="V503" i="1"/>
  <c r="AB503" i="1"/>
  <c r="T503" i="1"/>
  <c r="U503" i="1"/>
  <c r="N503" i="1"/>
  <c r="P503" i="1"/>
  <c r="X1014" i="1"/>
  <c r="R1014" i="1"/>
  <c r="S1014" i="1"/>
  <c r="W1014" i="1"/>
  <c r="AB1014" i="1"/>
  <c r="BA1014" i="1"/>
  <c r="T1014" i="1"/>
  <c r="P1014" i="1"/>
  <c r="U1014" i="1"/>
  <c r="V1014" i="1"/>
  <c r="N1014" i="1"/>
  <c r="BA576" i="1"/>
  <c r="R576" i="1"/>
  <c r="S576" i="1"/>
  <c r="W576" i="1"/>
  <c r="X576" i="1"/>
  <c r="AB576" i="1"/>
  <c r="P576" i="1"/>
  <c r="V576" i="1"/>
  <c r="N576" i="1"/>
  <c r="R1300" i="1"/>
  <c r="X1300" i="1"/>
  <c r="S1300" i="1"/>
  <c r="W1300" i="1"/>
  <c r="T1300" i="1"/>
  <c r="AB1300" i="1"/>
  <c r="BA1300" i="1"/>
  <c r="U1300" i="1"/>
  <c r="V1300" i="1"/>
  <c r="P1300" i="1"/>
  <c r="N1300" i="1"/>
  <c r="BA1019" i="1"/>
  <c r="S1019" i="1"/>
  <c r="R1019" i="1"/>
  <c r="V1019" i="1"/>
  <c r="W1019" i="1"/>
  <c r="AB1019" i="1"/>
  <c r="X1019" i="1"/>
  <c r="T1019" i="1"/>
  <c r="BA1079" i="1"/>
  <c r="X1079" i="1"/>
  <c r="W1079" i="1"/>
  <c r="AB1079" i="1"/>
  <c r="R1079" i="1"/>
  <c r="S1079" i="1"/>
  <c r="U1079" i="1"/>
  <c r="N1079" i="1"/>
  <c r="P1079" i="1"/>
  <c r="T1079" i="1"/>
  <c r="V1079" i="1"/>
  <c r="BA98" i="1"/>
  <c r="V98" i="1"/>
  <c r="W98" i="1"/>
  <c r="P98" i="1"/>
  <c r="AB98" i="1"/>
  <c r="T98" i="1"/>
  <c r="N98" i="1"/>
  <c r="X98" i="1"/>
  <c r="R98" i="1"/>
  <c r="U98" i="1"/>
  <c r="S98" i="1"/>
  <c r="BA788" i="1"/>
  <c r="U788" i="1"/>
  <c r="AB788" i="1"/>
  <c r="P788" i="1"/>
  <c r="N788" i="1"/>
  <c r="R788" i="1"/>
  <c r="X788" i="1"/>
  <c r="BA1216" i="1"/>
  <c r="U1216" i="1"/>
  <c r="V1216" i="1"/>
  <c r="X1216" i="1"/>
  <c r="AB1216" i="1"/>
  <c r="W1216" i="1"/>
  <c r="R1216" i="1"/>
  <c r="S1216" i="1"/>
  <c r="T1216" i="1"/>
  <c r="P1216" i="1"/>
  <c r="BA1190" i="1"/>
  <c r="X1190" i="1"/>
  <c r="S1190" i="1"/>
  <c r="T1190" i="1"/>
  <c r="AB1190" i="1"/>
  <c r="P1190" i="1"/>
  <c r="W1190" i="1"/>
  <c r="R1190" i="1"/>
  <c r="U1190" i="1"/>
  <c r="V1190" i="1"/>
  <c r="X33" i="1"/>
  <c r="V33" i="1"/>
  <c r="W33" i="1"/>
  <c r="AB33" i="1"/>
  <c r="S33" i="1"/>
  <c r="T33" i="1"/>
  <c r="U33" i="1"/>
  <c r="P33" i="1"/>
  <c r="BA33" i="1"/>
  <c r="R33" i="1"/>
  <c r="N33" i="1"/>
  <c r="V256" i="1"/>
  <c r="W256" i="1"/>
  <c r="BA256" i="1"/>
  <c r="S256" i="1"/>
  <c r="AB256" i="1"/>
  <c r="X256" i="1"/>
  <c r="N256" i="1"/>
  <c r="P256" i="1"/>
  <c r="R256" i="1"/>
  <c r="T256" i="1"/>
  <c r="U256" i="1"/>
  <c r="BA258" i="1"/>
  <c r="X258" i="1"/>
  <c r="R258" i="1"/>
  <c r="S258" i="1"/>
  <c r="W258" i="1"/>
  <c r="T258" i="1"/>
  <c r="U258" i="1"/>
  <c r="AB258" i="1"/>
  <c r="V258" i="1"/>
  <c r="N258" i="1"/>
  <c r="BA790" i="1"/>
  <c r="R790" i="1"/>
  <c r="V790" i="1"/>
  <c r="W790" i="1"/>
  <c r="AB790" i="1"/>
  <c r="X790" i="1"/>
  <c r="T790" i="1"/>
  <c r="U790" i="1"/>
  <c r="P790" i="1"/>
  <c r="S790" i="1"/>
  <c r="N790" i="1"/>
  <c r="BA384" i="1"/>
  <c r="R384" i="1"/>
  <c r="S384" i="1"/>
  <c r="X384" i="1"/>
  <c r="AB384" i="1"/>
  <c r="T384" i="1"/>
  <c r="U384" i="1"/>
  <c r="W384" i="1"/>
  <c r="V384" i="1"/>
  <c r="N384" i="1"/>
  <c r="P384" i="1"/>
  <c r="X555" i="1"/>
  <c r="R555" i="1"/>
  <c r="S555" i="1"/>
  <c r="W555" i="1"/>
  <c r="T555" i="1"/>
  <c r="BA555" i="1"/>
  <c r="U555" i="1"/>
  <c r="AB555" i="1"/>
  <c r="V555" i="1"/>
  <c r="T732" i="1"/>
  <c r="U732" i="1"/>
  <c r="V732" i="1"/>
  <c r="W732" i="1"/>
  <c r="AB732" i="1"/>
  <c r="X732" i="1"/>
  <c r="P732" i="1"/>
  <c r="S732" i="1"/>
  <c r="R732" i="1"/>
  <c r="BA732" i="1"/>
  <c r="N732" i="1"/>
  <c r="BA1211" i="1"/>
  <c r="S1211" i="1"/>
  <c r="X1211" i="1"/>
  <c r="T1211" i="1"/>
  <c r="AB1211" i="1"/>
  <c r="U1211" i="1"/>
  <c r="V1211" i="1"/>
  <c r="W1211" i="1"/>
  <c r="R1211" i="1"/>
  <c r="P1211" i="1"/>
  <c r="U962" i="1"/>
  <c r="V962" i="1"/>
  <c r="AB962" i="1"/>
  <c r="R962" i="1"/>
  <c r="S962" i="1"/>
  <c r="T962" i="1"/>
  <c r="N962" i="1"/>
  <c r="P962" i="1"/>
  <c r="X962" i="1"/>
  <c r="BA962" i="1"/>
  <c r="R1091" i="1"/>
  <c r="S1091" i="1"/>
  <c r="T1091" i="1"/>
  <c r="BA1091" i="1"/>
  <c r="X1091" i="1"/>
  <c r="AB1091" i="1"/>
  <c r="N1091" i="1"/>
  <c r="V1091" i="1"/>
  <c r="U1091" i="1"/>
  <c r="W1091" i="1"/>
  <c r="P1091" i="1"/>
  <c r="BE1078" i="1"/>
  <c r="AA1078" i="1" s="1"/>
  <c r="BE790" i="1"/>
  <c r="AA790" i="1" s="1"/>
  <c r="X864" i="1"/>
  <c r="S864" i="1"/>
  <c r="W864" i="1"/>
  <c r="BA864" i="1"/>
  <c r="U864" i="1"/>
  <c r="N864" i="1"/>
  <c r="AB864" i="1"/>
  <c r="R864" i="1"/>
  <c r="T864" i="1"/>
  <c r="V864" i="1"/>
  <c r="P864" i="1"/>
  <c r="X209" i="1"/>
  <c r="BA209" i="1"/>
  <c r="S209" i="1"/>
  <c r="V209" i="1"/>
  <c r="R209" i="1"/>
  <c r="P209" i="1"/>
  <c r="T209" i="1"/>
  <c r="U209" i="1"/>
  <c r="W209" i="1"/>
  <c r="N209" i="1"/>
  <c r="BA148" i="1"/>
  <c r="U148" i="1"/>
  <c r="W148" i="1"/>
  <c r="P148" i="1"/>
  <c r="X148" i="1"/>
  <c r="N148" i="1"/>
  <c r="R148" i="1"/>
  <c r="S148" i="1"/>
  <c r="T148" i="1"/>
  <c r="V148" i="1"/>
  <c r="X510" i="1"/>
  <c r="U510" i="1"/>
  <c r="S510" i="1"/>
  <c r="T510" i="1"/>
  <c r="R510" i="1"/>
  <c r="BA510" i="1"/>
  <c r="V510" i="1"/>
  <c r="P510" i="1"/>
  <c r="N510" i="1"/>
  <c r="BA883" i="1"/>
  <c r="U883" i="1"/>
  <c r="X883" i="1"/>
  <c r="V883" i="1"/>
  <c r="W883" i="1"/>
  <c r="S883" i="1"/>
  <c r="T883" i="1"/>
  <c r="P883" i="1"/>
  <c r="X407" i="1"/>
  <c r="U407" i="1"/>
  <c r="BA407" i="1"/>
  <c r="R407" i="1"/>
  <c r="S407" i="1"/>
  <c r="P407" i="1"/>
  <c r="N407" i="1"/>
  <c r="T407" i="1"/>
  <c r="V407" i="1"/>
  <c r="W407" i="1"/>
  <c r="X50" i="1"/>
  <c r="U50" i="1"/>
  <c r="R50" i="1"/>
  <c r="BA50" i="1"/>
  <c r="W50" i="1"/>
  <c r="P50" i="1"/>
  <c r="S50" i="1"/>
  <c r="T50" i="1"/>
  <c r="V50" i="1"/>
  <c r="AB50" i="1"/>
  <c r="U776" i="1"/>
  <c r="BA776" i="1"/>
  <c r="X776" i="1"/>
  <c r="P776" i="1"/>
  <c r="N776" i="1"/>
  <c r="R776" i="1"/>
  <c r="S776" i="1"/>
  <c r="T776" i="1"/>
  <c r="AB776" i="1"/>
  <c r="V776" i="1"/>
  <c r="W776" i="1"/>
  <c r="X848" i="1"/>
  <c r="U848" i="1"/>
  <c r="V848" i="1"/>
  <c r="S848" i="1"/>
  <c r="T848" i="1"/>
  <c r="BA848" i="1"/>
  <c r="W848" i="1"/>
  <c r="R848" i="1"/>
  <c r="N848" i="1"/>
  <c r="BA21" i="1"/>
  <c r="X21" i="1"/>
  <c r="U21" i="1"/>
  <c r="V21" i="1"/>
  <c r="R21" i="1"/>
  <c r="T21" i="1"/>
  <c r="N21" i="1"/>
  <c r="W21" i="1"/>
  <c r="P21" i="1"/>
  <c r="AB21" i="1"/>
  <c r="W467" i="1"/>
  <c r="BA467" i="1"/>
  <c r="S467" i="1"/>
  <c r="P467" i="1"/>
  <c r="V467" i="1"/>
  <c r="X467" i="1"/>
  <c r="U467" i="1"/>
  <c r="N467" i="1"/>
  <c r="R467" i="1"/>
  <c r="T467" i="1"/>
  <c r="BA517" i="1"/>
  <c r="V517" i="1"/>
  <c r="W517" i="1"/>
  <c r="P517" i="1"/>
  <c r="T517" i="1"/>
  <c r="X517" i="1"/>
  <c r="S517" i="1"/>
  <c r="U517" i="1"/>
  <c r="N517" i="1"/>
  <c r="AB517" i="1"/>
  <c r="R254" i="1"/>
  <c r="S254" i="1"/>
  <c r="W254" i="1"/>
  <c r="X254" i="1"/>
  <c r="U254" i="1"/>
  <c r="V254" i="1"/>
  <c r="BA254" i="1"/>
  <c r="BA763" i="1"/>
  <c r="R763" i="1"/>
  <c r="U763" i="1"/>
  <c r="N763" i="1"/>
  <c r="V763" i="1"/>
  <c r="X763" i="1"/>
  <c r="P763" i="1"/>
  <c r="T763" i="1"/>
  <c r="AB763" i="1"/>
  <c r="S763" i="1"/>
  <c r="W763" i="1"/>
  <c r="BA591" i="1"/>
  <c r="U591" i="1"/>
  <c r="V591" i="1"/>
  <c r="X591" i="1"/>
  <c r="S591" i="1"/>
  <c r="T591" i="1"/>
  <c r="W591" i="1"/>
  <c r="R591" i="1"/>
  <c r="P591" i="1"/>
  <c r="N591" i="1"/>
  <c r="U615" i="1"/>
  <c r="V615" i="1"/>
  <c r="W615" i="1"/>
  <c r="P615" i="1"/>
  <c r="N615" i="1"/>
  <c r="BA615" i="1"/>
  <c r="X615" i="1"/>
  <c r="R615" i="1"/>
  <c r="S615" i="1"/>
  <c r="T615" i="1"/>
  <c r="X670" i="1"/>
  <c r="R670" i="1"/>
  <c r="V670" i="1"/>
  <c r="N670" i="1"/>
  <c r="BA670" i="1"/>
  <c r="W670" i="1"/>
  <c r="X361" i="1"/>
  <c r="V361" i="1"/>
  <c r="W361" i="1"/>
  <c r="R361" i="1"/>
  <c r="S361" i="1"/>
  <c r="AB361" i="1"/>
  <c r="BA361" i="1"/>
  <c r="T361" i="1"/>
  <c r="U361" i="1"/>
  <c r="P361" i="1"/>
  <c r="N361" i="1"/>
  <c r="X266" i="1"/>
  <c r="BA266" i="1"/>
  <c r="S266" i="1"/>
  <c r="T266" i="1"/>
  <c r="U266" i="1"/>
  <c r="V266" i="1"/>
  <c r="P266" i="1"/>
  <c r="W266" i="1"/>
  <c r="R266" i="1"/>
  <c r="AB266" i="1"/>
  <c r="N266" i="1"/>
  <c r="R445" i="1"/>
  <c r="V445" i="1"/>
  <c r="T445" i="1"/>
  <c r="P445" i="1"/>
  <c r="U445" i="1"/>
  <c r="X445" i="1"/>
  <c r="BA445" i="1"/>
  <c r="S445" i="1"/>
  <c r="N445" i="1"/>
  <c r="AB445" i="1"/>
  <c r="BA241" i="1"/>
  <c r="V241" i="1"/>
  <c r="W241" i="1"/>
  <c r="T241" i="1"/>
  <c r="U241" i="1"/>
  <c r="BA329" i="1"/>
  <c r="S329" i="1"/>
  <c r="T329" i="1"/>
  <c r="W329" i="1"/>
  <c r="X329" i="1"/>
  <c r="U329" i="1"/>
  <c r="V329" i="1"/>
  <c r="R329" i="1"/>
  <c r="AB329" i="1"/>
  <c r="N329" i="1"/>
  <c r="X604" i="1"/>
  <c r="BA604" i="1"/>
  <c r="R604" i="1"/>
  <c r="T604" i="1"/>
  <c r="N604" i="1"/>
  <c r="U604" i="1"/>
  <c r="W604" i="1"/>
  <c r="S604" i="1"/>
  <c r="V604" i="1"/>
  <c r="AB604" i="1"/>
  <c r="P604" i="1"/>
  <c r="BA527" i="1"/>
  <c r="U527" i="1"/>
  <c r="V527" i="1"/>
  <c r="R527" i="1"/>
  <c r="S527" i="1"/>
  <c r="N527" i="1"/>
  <c r="T527" i="1"/>
  <c r="W527" i="1"/>
  <c r="P527" i="1"/>
  <c r="BA175" i="1"/>
  <c r="X175" i="1"/>
  <c r="T175" i="1"/>
  <c r="V175" i="1"/>
  <c r="R175" i="1"/>
  <c r="S175" i="1"/>
  <c r="W175" i="1"/>
  <c r="U175" i="1"/>
  <c r="P175" i="1"/>
  <c r="N175" i="1"/>
  <c r="AB175" i="1"/>
  <c r="X812" i="1"/>
  <c r="R812" i="1"/>
  <c r="W812" i="1"/>
  <c r="S812" i="1"/>
  <c r="U812" i="1"/>
  <c r="V812" i="1"/>
  <c r="BA812" i="1"/>
  <c r="P812" i="1"/>
  <c r="T812" i="1"/>
  <c r="N812" i="1"/>
  <c r="AB812" i="1"/>
  <c r="BA810" i="1"/>
  <c r="R810" i="1"/>
  <c r="P810" i="1"/>
  <c r="U810" i="1"/>
  <c r="T810" i="1"/>
  <c r="X810" i="1"/>
  <c r="V810" i="1"/>
  <c r="W810" i="1"/>
  <c r="S810" i="1"/>
  <c r="BA744" i="1"/>
  <c r="R744" i="1"/>
  <c r="P744" i="1"/>
  <c r="X744" i="1"/>
  <c r="S744" i="1"/>
  <c r="N744" i="1"/>
  <c r="W744" i="1"/>
  <c r="T744" i="1"/>
  <c r="V744" i="1"/>
  <c r="BA109" i="1"/>
  <c r="R109" i="1"/>
  <c r="S109" i="1"/>
  <c r="W109" i="1"/>
  <c r="N109" i="1"/>
  <c r="AB109" i="1"/>
  <c r="V109" i="1"/>
  <c r="P109" i="1"/>
  <c r="T109" i="1"/>
  <c r="X109" i="1"/>
  <c r="BA754" i="1"/>
  <c r="R754" i="1"/>
  <c r="X754" i="1"/>
  <c r="V754" i="1"/>
  <c r="U754" i="1"/>
  <c r="W754" i="1"/>
  <c r="T754" i="1"/>
  <c r="S754" i="1"/>
  <c r="P754" i="1"/>
  <c r="BA857" i="1"/>
  <c r="R857" i="1"/>
  <c r="S857" i="1"/>
  <c r="T857" i="1"/>
  <c r="P857" i="1"/>
  <c r="U857" i="1"/>
  <c r="N857" i="1"/>
  <c r="V857" i="1"/>
  <c r="W857" i="1"/>
  <c r="AB857" i="1"/>
  <c r="X857" i="1"/>
  <c r="X4" i="1"/>
  <c r="U4" i="1"/>
  <c r="BA4" i="1"/>
  <c r="T4" i="1"/>
  <c r="W4" i="1"/>
  <c r="R4" i="1"/>
  <c r="S4" i="1"/>
  <c r="V4" i="1"/>
  <c r="N4" i="1"/>
  <c r="AB4" i="1"/>
  <c r="X1186" i="1"/>
  <c r="S1186" i="1"/>
  <c r="U1186" i="1"/>
  <c r="V1186" i="1"/>
  <c r="W1186" i="1"/>
  <c r="BA1186" i="1"/>
  <c r="N1186" i="1"/>
  <c r="R1186" i="1"/>
  <c r="T1186" i="1"/>
  <c r="P1186" i="1"/>
  <c r="BA387" i="1"/>
  <c r="V387" i="1"/>
  <c r="W387" i="1"/>
  <c r="X387" i="1"/>
  <c r="N387" i="1"/>
  <c r="P387" i="1"/>
  <c r="R387" i="1"/>
  <c r="S387" i="1"/>
  <c r="T387" i="1"/>
  <c r="U387" i="1"/>
  <c r="AB387" i="1"/>
  <c r="X444" i="1"/>
  <c r="V444" i="1"/>
  <c r="W444" i="1"/>
  <c r="S444" i="1"/>
  <c r="T444" i="1"/>
  <c r="R444" i="1"/>
  <c r="U444" i="1"/>
  <c r="P444" i="1"/>
  <c r="BA444" i="1"/>
  <c r="N444" i="1"/>
  <c r="V1003" i="1"/>
  <c r="W1003" i="1"/>
  <c r="X1003" i="1"/>
  <c r="BA1003" i="1"/>
  <c r="T1003" i="1"/>
  <c r="P1003" i="1"/>
  <c r="R1003" i="1"/>
  <c r="S1003" i="1"/>
  <c r="U1003" i="1"/>
  <c r="N1003" i="1"/>
  <c r="AB1003" i="1"/>
  <c r="X230" i="1"/>
  <c r="R230" i="1"/>
  <c r="V230" i="1"/>
  <c r="W230" i="1"/>
  <c r="S230" i="1"/>
  <c r="T230" i="1"/>
  <c r="P230" i="1"/>
  <c r="BA230" i="1"/>
  <c r="U230" i="1"/>
  <c r="BA1042" i="1"/>
  <c r="X1042" i="1"/>
  <c r="U1042" i="1"/>
  <c r="V1042" i="1"/>
  <c r="P1042" i="1"/>
  <c r="R1042" i="1"/>
  <c r="S1042" i="1"/>
  <c r="T1042" i="1"/>
  <c r="W1042" i="1"/>
  <c r="N1042" i="1"/>
  <c r="BA563" i="1"/>
  <c r="X563" i="1"/>
  <c r="R563" i="1"/>
  <c r="N563" i="1"/>
  <c r="V563" i="1"/>
  <c r="S563" i="1"/>
  <c r="T563" i="1"/>
  <c r="W563" i="1"/>
  <c r="BA701" i="1"/>
  <c r="R701" i="1"/>
  <c r="S701" i="1"/>
  <c r="W701" i="1"/>
  <c r="T701" i="1"/>
  <c r="X701" i="1"/>
  <c r="V701" i="1"/>
  <c r="P701" i="1"/>
  <c r="N701" i="1"/>
  <c r="X825" i="1"/>
  <c r="BA825" i="1"/>
  <c r="P825" i="1"/>
  <c r="U825" i="1"/>
  <c r="V825" i="1"/>
  <c r="R825" i="1"/>
  <c r="S825" i="1"/>
  <c r="T825" i="1"/>
  <c r="W825" i="1"/>
  <c r="N825" i="1"/>
  <c r="AB825" i="1"/>
  <c r="BA1167" i="1"/>
  <c r="U1167" i="1"/>
  <c r="R1167" i="1"/>
  <c r="S1167" i="1"/>
  <c r="T1167" i="1"/>
  <c r="V1167" i="1"/>
  <c r="P1167" i="1"/>
  <c r="X1167" i="1"/>
  <c r="N1167" i="1"/>
  <c r="W1167" i="1"/>
  <c r="BA824" i="1"/>
  <c r="X824" i="1"/>
  <c r="R824" i="1"/>
  <c r="S824" i="1"/>
  <c r="W824" i="1"/>
  <c r="AB824" i="1"/>
  <c r="P824" i="1"/>
  <c r="T824" i="1"/>
  <c r="V824" i="1"/>
  <c r="U824" i="1"/>
  <c r="N824" i="1"/>
  <c r="BA807" i="1"/>
  <c r="T807" i="1"/>
  <c r="U807" i="1"/>
  <c r="S807" i="1"/>
  <c r="V807" i="1"/>
  <c r="AB807" i="1"/>
  <c r="X807" i="1"/>
  <c r="W807" i="1"/>
  <c r="R807" i="1"/>
  <c r="N807" i="1"/>
  <c r="R838" i="1"/>
  <c r="X838" i="1"/>
  <c r="W838" i="1"/>
  <c r="N838" i="1"/>
  <c r="S838" i="1"/>
  <c r="BA838" i="1"/>
  <c r="T838" i="1"/>
  <c r="AB838" i="1"/>
  <c r="U838" i="1"/>
  <c r="V838" i="1"/>
  <c r="BA303" i="1"/>
  <c r="X303" i="1"/>
  <c r="R303" i="1"/>
  <c r="V303" i="1"/>
  <c r="S303" i="1"/>
  <c r="U303" i="1"/>
  <c r="P303" i="1"/>
  <c r="W303" i="1"/>
  <c r="N303" i="1"/>
  <c r="BA880" i="1"/>
  <c r="T880" i="1"/>
  <c r="X880" i="1"/>
  <c r="R880" i="1"/>
  <c r="P880" i="1"/>
  <c r="V880" i="1"/>
  <c r="W880" i="1"/>
  <c r="S880" i="1"/>
  <c r="U880" i="1"/>
  <c r="BA89" i="1"/>
  <c r="X89" i="1"/>
  <c r="S89" i="1"/>
  <c r="R89" i="1"/>
  <c r="T89" i="1"/>
  <c r="V89" i="1"/>
  <c r="W89" i="1"/>
  <c r="U89" i="1"/>
  <c r="P89" i="1"/>
  <c r="BA780" i="1"/>
  <c r="R780" i="1"/>
  <c r="S780" i="1"/>
  <c r="X780" i="1"/>
  <c r="W780" i="1"/>
  <c r="T780" i="1"/>
  <c r="U780" i="1"/>
  <c r="V780" i="1"/>
  <c r="X1135" i="1"/>
  <c r="T1135" i="1"/>
  <c r="U1135" i="1"/>
  <c r="R1135" i="1"/>
  <c r="P1135" i="1"/>
  <c r="AB1135" i="1"/>
  <c r="S1135" i="1"/>
  <c r="BA1135" i="1"/>
  <c r="W1135" i="1"/>
  <c r="BA225" i="1"/>
  <c r="X225" i="1"/>
  <c r="W225" i="1"/>
  <c r="V225" i="1"/>
  <c r="U225" i="1"/>
  <c r="T225" i="1"/>
  <c r="R225" i="1"/>
  <c r="S225" i="1"/>
  <c r="P225" i="1"/>
  <c r="N225" i="1"/>
  <c r="X856" i="1"/>
  <c r="W856" i="1"/>
  <c r="S856" i="1"/>
  <c r="AB856" i="1"/>
  <c r="R856" i="1"/>
  <c r="U856" i="1"/>
  <c r="T856" i="1"/>
  <c r="V856" i="1"/>
  <c r="BA856" i="1"/>
  <c r="BA1107" i="1"/>
  <c r="X1107" i="1"/>
  <c r="W1107" i="1"/>
  <c r="S1107" i="1"/>
  <c r="N1107" i="1"/>
  <c r="T1107" i="1"/>
  <c r="U1107" i="1"/>
  <c r="V1107" i="1"/>
  <c r="R1107" i="1"/>
  <c r="P1107" i="1"/>
  <c r="AB1107" i="1"/>
  <c r="X437" i="1"/>
  <c r="W437" i="1"/>
  <c r="BA437" i="1"/>
  <c r="T437" i="1"/>
  <c r="S437" i="1"/>
  <c r="U437" i="1"/>
  <c r="R437" i="1"/>
  <c r="V437" i="1"/>
  <c r="AB437" i="1"/>
  <c r="U889" i="1"/>
  <c r="R889" i="1"/>
  <c r="P889" i="1"/>
  <c r="N889" i="1"/>
  <c r="X889" i="1"/>
  <c r="S889" i="1"/>
  <c r="T889" i="1"/>
  <c r="V889" i="1"/>
  <c r="W889" i="1"/>
  <c r="BA889" i="1"/>
  <c r="AB889" i="1"/>
  <c r="U1144" i="1"/>
  <c r="V1144" i="1"/>
  <c r="X1144" i="1"/>
  <c r="BA1144" i="1"/>
  <c r="R1144" i="1"/>
  <c r="P1144" i="1"/>
  <c r="S1144" i="1"/>
  <c r="T1144" i="1"/>
  <c r="W1144" i="1"/>
  <c r="AB1144" i="1"/>
  <c r="N1144" i="1"/>
  <c r="BA232" i="1"/>
  <c r="X232" i="1"/>
  <c r="T232" i="1"/>
  <c r="U232" i="1"/>
  <c r="W232" i="1"/>
  <c r="R232" i="1"/>
  <c r="S232" i="1"/>
  <c r="V232" i="1"/>
  <c r="P232" i="1"/>
  <c r="AB232" i="1"/>
  <c r="BA534" i="1"/>
  <c r="S534" i="1"/>
  <c r="W534" i="1"/>
  <c r="T534" i="1"/>
  <c r="V534" i="1"/>
  <c r="X534" i="1"/>
  <c r="R534" i="1"/>
  <c r="U534" i="1"/>
  <c r="N534" i="1"/>
  <c r="X868" i="1"/>
  <c r="P868" i="1"/>
  <c r="N868" i="1"/>
  <c r="V868" i="1"/>
  <c r="W868" i="1"/>
  <c r="AB868" i="1"/>
  <c r="X210" i="1"/>
  <c r="S210" i="1"/>
  <c r="T210" i="1"/>
  <c r="U210" i="1"/>
  <c r="AB210" i="1"/>
  <c r="W210" i="1"/>
  <c r="R210" i="1"/>
  <c r="V210" i="1"/>
  <c r="N210" i="1"/>
  <c r="P210" i="1"/>
  <c r="S211" i="1"/>
  <c r="X211" i="1"/>
  <c r="BA211" i="1"/>
  <c r="U211" i="1"/>
  <c r="V211" i="1"/>
  <c r="W211" i="1"/>
  <c r="R211" i="1"/>
  <c r="T211" i="1"/>
  <c r="S872" i="1"/>
  <c r="W872" i="1"/>
  <c r="BA872" i="1"/>
  <c r="V872" i="1"/>
  <c r="X872" i="1"/>
  <c r="R872" i="1"/>
  <c r="T872" i="1"/>
  <c r="P872" i="1"/>
  <c r="N872" i="1"/>
  <c r="AB872" i="1"/>
  <c r="U872" i="1"/>
  <c r="BA169" i="1"/>
  <c r="X169" i="1"/>
  <c r="S169" i="1"/>
  <c r="V169" i="1"/>
  <c r="P169" i="1"/>
  <c r="R169" i="1"/>
  <c r="T169" i="1"/>
  <c r="U169" i="1"/>
  <c r="W169" i="1"/>
  <c r="X535" i="1"/>
  <c r="BA535" i="1"/>
  <c r="S535" i="1"/>
  <c r="R535" i="1"/>
  <c r="W535" i="1"/>
  <c r="U535" i="1"/>
  <c r="V535" i="1"/>
  <c r="P535" i="1"/>
  <c r="AB535" i="1"/>
  <c r="T535" i="1"/>
  <c r="X206" i="1"/>
  <c r="S206" i="1"/>
  <c r="BA206" i="1"/>
  <c r="V206" i="1"/>
  <c r="W206" i="1"/>
  <c r="P206" i="1"/>
  <c r="R206" i="1"/>
  <c r="T206" i="1"/>
  <c r="AB206" i="1"/>
  <c r="N206" i="1"/>
  <c r="U206" i="1"/>
  <c r="X455" i="1"/>
  <c r="S455" i="1"/>
  <c r="R455" i="1"/>
  <c r="T455" i="1"/>
  <c r="U455" i="1"/>
  <c r="N455" i="1"/>
  <c r="V455" i="1"/>
  <c r="W455" i="1"/>
  <c r="P455" i="1"/>
  <c r="AB455" i="1"/>
  <c r="S238" i="1"/>
  <c r="X238" i="1"/>
  <c r="BA238" i="1"/>
  <c r="V238" i="1"/>
  <c r="W238" i="1"/>
  <c r="P238" i="1"/>
  <c r="R238" i="1"/>
  <c r="U238" i="1"/>
  <c r="N238" i="1"/>
  <c r="AB238" i="1"/>
  <c r="BA547" i="1"/>
  <c r="S547" i="1"/>
  <c r="R547" i="1"/>
  <c r="T547" i="1"/>
  <c r="U547" i="1"/>
  <c r="V547" i="1"/>
  <c r="W547" i="1"/>
  <c r="N547" i="1"/>
  <c r="P547" i="1"/>
  <c r="BA291" i="1"/>
  <c r="X291" i="1"/>
  <c r="S291" i="1"/>
  <c r="U291" i="1"/>
  <c r="V291" i="1"/>
  <c r="T291" i="1"/>
  <c r="W291" i="1"/>
  <c r="R291" i="1"/>
  <c r="N291" i="1"/>
  <c r="AB291" i="1"/>
  <c r="BA167" i="1"/>
  <c r="X167" i="1"/>
  <c r="S167" i="1"/>
  <c r="T167" i="1"/>
  <c r="W167" i="1"/>
  <c r="V167" i="1"/>
  <c r="AB167" i="1"/>
  <c r="R167" i="1"/>
  <c r="U167" i="1"/>
  <c r="X344" i="1"/>
  <c r="BA344" i="1"/>
  <c r="S344" i="1"/>
  <c r="W344" i="1"/>
  <c r="P344" i="1"/>
  <c r="R344" i="1"/>
  <c r="T344" i="1"/>
  <c r="V344" i="1"/>
  <c r="U344" i="1"/>
  <c r="AB344" i="1"/>
  <c r="BA612" i="1"/>
  <c r="S612" i="1"/>
  <c r="T612" i="1"/>
  <c r="U612" i="1"/>
  <c r="V612" i="1"/>
  <c r="X612" i="1"/>
  <c r="R612" i="1"/>
  <c r="W612" i="1"/>
  <c r="P612" i="1"/>
  <c r="N612" i="1"/>
  <c r="BA102" i="1"/>
  <c r="S102" i="1"/>
  <c r="T102" i="1"/>
  <c r="P102" i="1"/>
  <c r="R102" i="1"/>
  <c r="X102" i="1"/>
  <c r="U102" i="1"/>
  <c r="V102" i="1"/>
  <c r="S855" i="1"/>
  <c r="T855" i="1"/>
  <c r="U855" i="1"/>
  <c r="P855" i="1"/>
  <c r="V855" i="1"/>
  <c r="W855" i="1"/>
  <c r="X855" i="1"/>
  <c r="R855" i="1"/>
  <c r="N855" i="1"/>
  <c r="S224" i="1"/>
  <c r="T224" i="1"/>
  <c r="W224" i="1"/>
  <c r="V224" i="1"/>
  <c r="AB224" i="1"/>
  <c r="R224" i="1"/>
  <c r="P224" i="1"/>
  <c r="U224" i="1"/>
  <c r="X224" i="1"/>
  <c r="N224" i="1"/>
  <c r="BA224" i="1"/>
  <c r="S371" i="1"/>
  <c r="T371" i="1"/>
  <c r="R371" i="1"/>
  <c r="U371" i="1"/>
  <c r="P371" i="1"/>
  <c r="AB371" i="1"/>
  <c r="BA371" i="1"/>
  <c r="V371" i="1"/>
  <c r="W371" i="1"/>
  <c r="N371" i="1"/>
  <c r="BA177" i="1"/>
  <c r="S177" i="1"/>
  <c r="T177" i="1"/>
  <c r="V177" i="1"/>
  <c r="W177" i="1"/>
  <c r="X177" i="1"/>
  <c r="N177" i="1"/>
  <c r="R177" i="1"/>
  <c r="P177" i="1"/>
  <c r="U177" i="1"/>
  <c r="S935" i="1"/>
  <c r="T935" i="1"/>
  <c r="X935" i="1"/>
  <c r="BA935" i="1"/>
  <c r="V935" i="1"/>
  <c r="P935" i="1"/>
  <c r="W935" i="1"/>
  <c r="N935" i="1"/>
  <c r="R935" i="1"/>
  <c r="U935" i="1"/>
  <c r="AB935" i="1"/>
  <c r="R1049" i="1"/>
  <c r="S1049" i="1"/>
  <c r="W1049" i="1"/>
  <c r="X1049" i="1"/>
  <c r="V1049" i="1"/>
  <c r="T1049" i="1"/>
  <c r="BA1049" i="1"/>
  <c r="U1049" i="1"/>
  <c r="P1049" i="1"/>
  <c r="BA392" i="1"/>
  <c r="V392" i="1"/>
  <c r="W392" i="1"/>
  <c r="S392" i="1"/>
  <c r="T392" i="1"/>
  <c r="P392" i="1"/>
  <c r="AB392" i="1"/>
  <c r="X392" i="1"/>
  <c r="R392" i="1"/>
  <c r="U392" i="1"/>
  <c r="N392" i="1"/>
  <c r="BA149" i="1"/>
  <c r="R149" i="1"/>
  <c r="S149" i="1"/>
  <c r="W149" i="1"/>
  <c r="X149" i="1"/>
  <c r="V149" i="1"/>
  <c r="T149" i="1"/>
  <c r="U149" i="1"/>
  <c r="P149" i="1"/>
  <c r="N149" i="1"/>
  <c r="AB149" i="1"/>
  <c r="X1024" i="1"/>
  <c r="T1024" i="1"/>
  <c r="U1024" i="1"/>
  <c r="S1024" i="1"/>
  <c r="BA1024" i="1"/>
  <c r="N1024" i="1"/>
  <c r="V1024" i="1"/>
  <c r="R1024" i="1"/>
  <c r="W1024" i="1"/>
  <c r="P1024" i="1"/>
  <c r="AB1024" i="1"/>
  <c r="X728" i="1"/>
  <c r="S728" i="1"/>
  <c r="BA728" i="1"/>
  <c r="U728" i="1"/>
  <c r="W728" i="1"/>
  <c r="P728" i="1"/>
  <c r="N728" i="1"/>
  <c r="AB728" i="1"/>
  <c r="BA1087" i="1"/>
  <c r="P1087" i="1"/>
  <c r="N1087" i="1"/>
  <c r="S1087" i="1"/>
  <c r="T1087" i="1"/>
  <c r="V1087" i="1"/>
  <c r="U1087" i="1"/>
  <c r="W1087" i="1"/>
  <c r="X1087" i="1"/>
  <c r="R1087" i="1"/>
  <c r="BA1221" i="1"/>
  <c r="X1221" i="1"/>
  <c r="V1221" i="1"/>
  <c r="W1221" i="1"/>
  <c r="P1221" i="1"/>
  <c r="S1221" i="1"/>
  <c r="AB1221" i="1"/>
  <c r="N1221" i="1"/>
  <c r="BA1095" i="1"/>
  <c r="S1095" i="1"/>
  <c r="X1095" i="1"/>
  <c r="U1095" i="1"/>
  <c r="T1095" i="1"/>
  <c r="V1095" i="1"/>
  <c r="W1095" i="1"/>
  <c r="R1095" i="1"/>
  <c r="P1095" i="1"/>
  <c r="N1095" i="1"/>
  <c r="AB1095" i="1"/>
  <c r="X885" i="1"/>
  <c r="BA885" i="1"/>
  <c r="S885" i="1"/>
  <c r="W885" i="1"/>
  <c r="U885" i="1"/>
  <c r="V885" i="1"/>
  <c r="P885" i="1"/>
  <c r="R885" i="1"/>
  <c r="T885" i="1"/>
  <c r="AB885" i="1"/>
  <c r="BA341" i="1"/>
  <c r="X341" i="1"/>
  <c r="S341" i="1"/>
  <c r="U341" i="1"/>
  <c r="P341" i="1"/>
  <c r="W341" i="1"/>
  <c r="R341" i="1"/>
  <c r="T341" i="1"/>
  <c r="V341" i="1"/>
  <c r="N341" i="1"/>
  <c r="AB341" i="1"/>
  <c r="BA809" i="1"/>
  <c r="S809" i="1"/>
  <c r="X809" i="1"/>
  <c r="R809" i="1"/>
  <c r="V809" i="1"/>
  <c r="W809" i="1"/>
  <c r="N809" i="1"/>
  <c r="T809" i="1"/>
  <c r="U809" i="1"/>
  <c r="BA1263" i="1"/>
  <c r="S1263" i="1"/>
  <c r="U1263" i="1"/>
  <c r="W1263" i="1"/>
  <c r="X1263" i="1"/>
  <c r="R1263" i="1"/>
  <c r="V1263" i="1"/>
  <c r="N1263" i="1"/>
  <c r="AB1263" i="1"/>
  <c r="X1205" i="1"/>
  <c r="BA1205" i="1"/>
  <c r="S1205" i="1"/>
  <c r="R1205" i="1"/>
  <c r="W1205" i="1"/>
  <c r="V1205" i="1"/>
  <c r="U1205" i="1"/>
  <c r="N1205" i="1"/>
  <c r="T1205" i="1"/>
  <c r="AB1205" i="1"/>
  <c r="P1205" i="1"/>
  <c r="X996" i="1"/>
  <c r="S996" i="1"/>
  <c r="T996" i="1"/>
  <c r="U996" i="1"/>
  <c r="BA996" i="1"/>
  <c r="V996" i="1"/>
  <c r="W996" i="1"/>
  <c r="R996" i="1"/>
  <c r="AB996" i="1"/>
  <c r="N996" i="1"/>
  <c r="P996" i="1"/>
  <c r="BA1203" i="1"/>
  <c r="X1203" i="1"/>
  <c r="S1203" i="1"/>
  <c r="V1203" i="1"/>
  <c r="W1203" i="1"/>
  <c r="P1203" i="1"/>
  <c r="U1203" i="1"/>
  <c r="R1203" i="1"/>
  <c r="T1203" i="1"/>
  <c r="N1203" i="1"/>
  <c r="BA1191" i="1"/>
  <c r="S1191" i="1"/>
  <c r="P1191" i="1"/>
  <c r="V1191" i="1"/>
  <c r="U1191" i="1"/>
  <c r="W1191" i="1"/>
  <c r="X1191" i="1"/>
  <c r="R1191" i="1"/>
  <c r="N1191" i="1"/>
  <c r="T1191" i="1"/>
  <c r="AB1191" i="1"/>
  <c r="S77" i="1"/>
  <c r="U77" i="1"/>
  <c r="T77" i="1"/>
  <c r="AB77" i="1"/>
  <c r="V77" i="1"/>
  <c r="X77" i="1"/>
  <c r="R77" i="1"/>
  <c r="W77" i="1"/>
  <c r="P77" i="1"/>
  <c r="BA77" i="1"/>
  <c r="BA981" i="1"/>
  <c r="S981" i="1"/>
  <c r="W981" i="1"/>
  <c r="X981" i="1"/>
  <c r="N981" i="1"/>
  <c r="AB981" i="1"/>
  <c r="U981" i="1"/>
  <c r="V981" i="1"/>
  <c r="P981" i="1"/>
  <c r="S1288" i="1"/>
  <c r="BA1288" i="1"/>
  <c r="R1288" i="1"/>
  <c r="T1288" i="1"/>
  <c r="U1288" i="1"/>
  <c r="X1288" i="1"/>
  <c r="V1288" i="1"/>
  <c r="W1288" i="1"/>
  <c r="AB1288" i="1"/>
  <c r="N1288" i="1"/>
  <c r="S1246" i="1"/>
  <c r="V1246" i="1"/>
  <c r="W1246" i="1"/>
  <c r="P1246" i="1"/>
  <c r="X1246" i="1"/>
  <c r="BA1246" i="1"/>
  <c r="AB1246" i="1"/>
  <c r="U1246" i="1"/>
  <c r="R1246" i="1"/>
  <c r="T1246" i="1"/>
  <c r="N1246" i="1"/>
  <c r="X1184" i="1"/>
  <c r="BA1184" i="1"/>
  <c r="S1184" i="1"/>
  <c r="R1184" i="1"/>
  <c r="P1184" i="1"/>
  <c r="U1184" i="1"/>
  <c r="V1184" i="1"/>
  <c r="W1184" i="1"/>
  <c r="T1184" i="1"/>
  <c r="N1184" i="1"/>
  <c r="AB1184" i="1"/>
  <c r="X115" i="1"/>
  <c r="S115" i="1"/>
  <c r="U115" i="1"/>
  <c r="T115" i="1"/>
  <c r="V115" i="1"/>
  <c r="BA115" i="1"/>
  <c r="N115" i="1"/>
  <c r="P115" i="1"/>
  <c r="BA1231" i="1"/>
  <c r="S1231" i="1"/>
  <c r="R1231" i="1"/>
  <c r="W1231" i="1"/>
  <c r="V1231" i="1"/>
  <c r="X1231" i="1"/>
  <c r="U1231" i="1"/>
  <c r="T1231" i="1"/>
  <c r="N1231" i="1"/>
  <c r="AB1231" i="1"/>
  <c r="P1231" i="1"/>
  <c r="BA1200" i="1"/>
  <c r="S1200" i="1"/>
  <c r="T1200" i="1"/>
  <c r="U1200" i="1"/>
  <c r="V1200" i="1"/>
  <c r="W1200" i="1"/>
  <c r="P1200" i="1"/>
  <c r="R1200" i="1"/>
  <c r="X1200" i="1"/>
  <c r="BA1089" i="1"/>
  <c r="S1089" i="1"/>
  <c r="V1089" i="1"/>
  <c r="W1089" i="1"/>
  <c r="T1089" i="1"/>
  <c r="U1089" i="1"/>
  <c r="X1089" i="1"/>
  <c r="N1089" i="1"/>
  <c r="P1089" i="1"/>
  <c r="R1089" i="1"/>
  <c r="AB1089" i="1"/>
  <c r="BA183" i="1"/>
  <c r="X183" i="1"/>
  <c r="S183" i="1"/>
  <c r="U183" i="1"/>
  <c r="R183" i="1"/>
  <c r="T183" i="1"/>
  <c r="V183" i="1"/>
  <c r="W183" i="1"/>
  <c r="X1108" i="1"/>
  <c r="S1108" i="1"/>
  <c r="BA1108" i="1"/>
  <c r="W1108" i="1"/>
  <c r="P1108" i="1"/>
  <c r="R1108" i="1"/>
  <c r="T1108" i="1"/>
  <c r="AB1108" i="1"/>
  <c r="U1108" i="1"/>
  <c r="V1108" i="1"/>
  <c r="V1121" i="1"/>
  <c r="BA1121" i="1"/>
  <c r="W1121" i="1"/>
  <c r="X1121" i="1"/>
  <c r="U1121" i="1"/>
  <c r="T1121" i="1"/>
  <c r="AB1121" i="1"/>
  <c r="R1121" i="1"/>
  <c r="S1121" i="1"/>
  <c r="N1121" i="1"/>
  <c r="P1121" i="1"/>
  <c r="X1248" i="1"/>
  <c r="BA1248" i="1"/>
  <c r="V1248" i="1"/>
  <c r="W1248" i="1"/>
  <c r="R1248" i="1"/>
  <c r="S1248" i="1"/>
  <c r="P1248" i="1"/>
  <c r="U1248" i="1"/>
  <c r="AB1248" i="1"/>
  <c r="X375" i="1"/>
  <c r="U375" i="1"/>
  <c r="BA375" i="1"/>
  <c r="V375" i="1"/>
  <c r="R375" i="1"/>
  <c r="S375" i="1"/>
  <c r="T375" i="1"/>
  <c r="W375" i="1"/>
  <c r="AB375" i="1"/>
  <c r="N375" i="1"/>
  <c r="P375" i="1"/>
  <c r="BA984" i="1"/>
  <c r="R984" i="1"/>
  <c r="AB984" i="1"/>
  <c r="P984" i="1"/>
  <c r="S984" i="1"/>
  <c r="U984" i="1"/>
  <c r="W984" i="1"/>
  <c r="T984" i="1"/>
  <c r="V984" i="1"/>
  <c r="X984" i="1"/>
  <c r="N984" i="1"/>
  <c r="BA493" i="1"/>
  <c r="X493" i="1"/>
  <c r="W493" i="1"/>
  <c r="R493" i="1"/>
  <c r="V493" i="1"/>
  <c r="S493" i="1"/>
  <c r="T493" i="1"/>
  <c r="P493" i="1"/>
  <c r="U493" i="1"/>
  <c r="N493" i="1"/>
  <c r="AB493" i="1"/>
  <c r="U586" i="1"/>
  <c r="BA586" i="1"/>
  <c r="V586" i="1"/>
  <c r="X586" i="1"/>
  <c r="R586" i="1"/>
  <c r="S586" i="1"/>
  <c r="W586" i="1"/>
  <c r="T586" i="1"/>
  <c r="N586" i="1"/>
  <c r="P586" i="1"/>
  <c r="X631" i="1"/>
  <c r="S631" i="1"/>
  <c r="P631" i="1"/>
  <c r="R631" i="1"/>
  <c r="V631" i="1"/>
  <c r="T631" i="1"/>
  <c r="U631" i="1"/>
  <c r="W631" i="1"/>
  <c r="BA631" i="1"/>
  <c r="AB631" i="1"/>
  <c r="N631" i="1"/>
  <c r="R260" i="1"/>
  <c r="S260" i="1"/>
  <c r="BA260" i="1"/>
  <c r="W260" i="1"/>
  <c r="X260" i="1"/>
  <c r="P260" i="1"/>
  <c r="T260" i="1"/>
  <c r="U260" i="1"/>
  <c r="V260" i="1"/>
  <c r="AB260" i="1"/>
  <c r="BA650" i="1"/>
  <c r="S650" i="1"/>
  <c r="P650" i="1"/>
  <c r="R650" i="1"/>
  <c r="T650" i="1"/>
  <c r="U650" i="1"/>
  <c r="W650" i="1"/>
  <c r="X650" i="1"/>
  <c r="N650" i="1"/>
  <c r="V650" i="1"/>
  <c r="X1038" i="1"/>
  <c r="T1038" i="1"/>
  <c r="V1038" i="1"/>
  <c r="BA1038" i="1"/>
  <c r="U1038" i="1"/>
  <c r="S1038" i="1"/>
  <c r="W1038" i="1"/>
  <c r="P1038" i="1"/>
  <c r="N1038" i="1"/>
  <c r="AB1038" i="1"/>
  <c r="BA1157" i="1"/>
  <c r="T1157" i="1"/>
  <c r="U1157" i="1"/>
  <c r="W1157" i="1"/>
  <c r="R1157" i="1"/>
  <c r="S1157" i="1"/>
  <c r="V1157" i="1"/>
  <c r="N1157" i="1"/>
  <c r="AB1157" i="1"/>
  <c r="P1157" i="1"/>
  <c r="X1157" i="1"/>
  <c r="BA1138" i="1"/>
  <c r="U1138" i="1"/>
  <c r="R1138" i="1"/>
  <c r="S1138" i="1"/>
  <c r="T1138" i="1"/>
  <c r="V1138" i="1"/>
  <c r="W1138" i="1"/>
  <c r="X1138" i="1"/>
  <c r="P1138" i="1"/>
  <c r="R292" i="1"/>
  <c r="S292" i="1"/>
  <c r="W292" i="1"/>
  <c r="U292" i="1"/>
  <c r="X292" i="1"/>
  <c r="V292" i="1"/>
  <c r="T292" i="1"/>
  <c r="BA292" i="1"/>
  <c r="N292" i="1"/>
  <c r="P292" i="1"/>
  <c r="S1070" i="1"/>
  <c r="T1070" i="1"/>
  <c r="BA1070" i="1"/>
  <c r="R1070" i="1"/>
  <c r="U1070" i="1"/>
  <c r="X1070" i="1"/>
  <c r="P1070" i="1"/>
  <c r="V1070" i="1"/>
  <c r="W1070" i="1"/>
  <c r="N1070" i="1"/>
  <c r="AB1070" i="1"/>
  <c r="X1173" i="1"/>
  <c r="BA1173" i="1"/>
  <c r="W1173" i="1"/>
  <c r="P1173" i="1"/>
  <c r="N1173" i="1"/>
  <c r="BA988" i="1"/>
  <c r="U988" i="1"/>
  <c r="V988" i="1"/>
  <c r="X988" i="1"/>
  <c r="S988" i="1"/>
  <c r="T988" i="1"/>
  <c r="W988" i="1"/>
  <c r="P988" i="1"/>
  <c r="R988" i="1"/>
  <c r="AB988" i="1"/>
  <c r="BD760" i="1"/>
  <c r="AZ760" i="1" s="1"/>
  <c r="BD670" i="1"/>
  <c r="AZ670" i="1" s="1"/>
  <c r="BD361" i="1"/>
  <c r="AZ361" i="1" s="1"/>
  <c r="BD266" i="1"/>
  <c r="AZ266" i="1" s="1"/>
  <c r="BD311" i="1"/>
  <c r="AZ311" i="1" s="1"/>
  <c r="BD445" i="1"/>
  <c r="AZ445" i="1" s="1"/>
  <c r="BD241" i="1"/>
  <c r="AZ241" i="1" s="1"/>
  <c r="BD333" i="1"/>
  <c r="BD329" i="1"/>
  <c r="AZ329" i="1" s="1"/>
  <c r="BD604" i="1"/>
  <c r="AZ604" i="1" s="1"/>
  <c r="BD48" i="1"/>
  <c r="AZ48" i="1" s="1"/>
  <c r="BD527" i="1"/>
  <c r="AZ527" i="1" s="1"/>
  <c r="BD175" i="1"/>
  <c r="BD249" i="1"/>
  <c r="AZ249" i="1" s="1"/>
  <c r="BD812" i="1"/>
  <c r="AZ812" i="1" s="1"/>
  <c r="BD810" i="1"/>
  <c r="AZ810" i="1" s="1"/>
  <c r="BD744" i="1"/>
  <c r="AZ744" i="1" s="1"/>
  <c r="BD888" i="1"/>
  <c r="AZ888" i="1" s="1"/>
  <c r="BD109" i="1"/>
  <c r="AZ109" i="1" s="1"/>
  <c r="BD537" i="1"/>
  <c r="AZ537" i="1" s="1"/>
  <c r="BD754" i="1"/>
  <c r="AZ754" i="1" s="1"/>
  <c r="BD857" i="1"/>
  <c r="AZ857" i="1" s="1"/>
  <c r="BD401" i="1"/>
  <c r="AZ401" i="1" s="1"/>
  <c r="BD4" i="1"/>
  <c r="AZ4" i="1" s="1"/>
  <c r="BD1033" i="1"/>
  <c r="AZ1033" i="1" s="1"/>
  <c r="BD1186" i="1"/>
  <c r="AZ1186" i="1" s="1"/>
  <c r="BD387" i="1"/>
  <c r="AZ387" i="1" s="1"/>
  <c r="BD444" i="1"/>
  <c r="AZ444" i="1" s="1"/>
  <c r="BD1051" i="1"/>
  <c r="AZ1051" i="1" s="1"/>
  <c r="BD1003" i="1"/>
  <c r="AZ1003" i="1" s="1"/>
  <c r="BD230" i="1"/>
  <c r="AZ230" i="1" s="1"/>
  <c r="BD1042" i="1"/>
  <c r="AZ1042" i="1" s="1"/>
  <c r="BD563" i="1"/>
  <c r="AZ563" i="1" s="1"/>
  <c r="BD701" i="1"/>
  <c r="AZ701" i="1" s="1"/>
  <c r="BD825" i="1"/>
  <c r="AZ825" i="1" s="1"/>
  <c r="BD569" i="1"/>
  <c r="AZ569" i="1" s="1"/>
  <c r="BD1167" i="1"/>
  <c r="AZ1167" i="1" s="1"/>
  <c r="BD824" i="1"/>
  <c r="AZ824" i="1" s="1"/>
  <c r="BD807" i="1"/>
  <c r="AZ807" i="1" s="1"/>
  <c r="BD979" i="1"/>
  <c r="AZ979" i="1" s="1"/>
  <c r="BD838" i="1"/>
  <c r="AZ838" i="1" s="1"/>
  <c r="BD303" i="1"/>
  <c r="BD1234" i="1"/>
  <c r="AZ1234" i="1" s="1"/>
  <c r="BD880" i="1"/>
  <c r="AZ880" i="1" s="1"/>
  <c r="BD262" i="1"/>
  <c r="AZ262" i="1" s="1"/>
  <c r="BD89" i="1"/>
  <c r="AZ89" i="1" s="1"/>
  <c r="BD943" i="1"/>
  <c r="AZ943" i="1" s="1"/>
  <c r="BD780" i="1"/>
  <c r="AZ780" i="1" s="1"/>
  <c r="BD1135" i="1"/>
  <c r="AZ1135" i="1" s="1"/>
  <c r="BD225" i="1"/>
  <c r="AZ225" i="1" s="1"/>
  <c r="BD716" i="1"/>
  <c r="AZ716" i="1" s="1"/>
  <c r="BD856" i="1"/>
  <c r="AZ856" i="1" s="1"/>
  <c r="BD1107" i="1"/>
  <c r="AZ1107" i="1" s="1"/>
  <c r="BD37" i="1"/>
  <c r="AZ37" i="1" s="1"/>
  <c r="BD437" i="1"/>
  <c r="AZ437" i="1" s="1"/>
  <c r="BD41" i="1"/>
  <c r="AZ41" i="1" s="1"/>
  <c r="BD889" i="1"/>
  <c r="AZ889" i="1" s="1"/>
  <c r="BD505" i="1"/>
  <c r="AZ505" i="1" s="1"/>
  <c r="BD565" i="1"/>
  <c r="AZ565" i="1" s="1"/>
  <c r="BD550" i="1"/>
  <c r="AZ550" i="1" s="1"/>
  <c r="BD507" i="1"/>
  <c r="AZ507" i="1" s="1"/>
  <c r="BD300" i="1"/>
  <c r="AZ300" i="1" s="1"/>
  <c r="J300" i="1" s="1" a="1"/>
  <c r="J300" i="1" s="1"/>
  <c r="BD1195" i="1"/>
  <c r="AZ1195" i="1" s="1"/>
  <c r="BD1144" i="1"/>
  <c r="AZ1144" i="1" s="1"/>
  <c r="BD388" i="1"/>
  <c r="AZ388" i="1" s="1"/>
  <c r="BE342" i="1"/>
  <c r="AA342" i="1" s="1"/>
  <c r="BE618" i="1"/>
  <c r="AA618" i="1" s="1"/>
  <c r="BE191" i="1"/>
  <c r="AA191" i="1" s="1"/>
  <c r="BE692" i="1"/>
  <c r="AA692" i="1" s="1"/>
  <c r="BE776" i="1"/>
  <c r="AA776" i="1" s="1"/>
  <c r="BE615" i="1"/>
  <c r="AA615" i="1" s="1"/>
  <c r="BE744" i="1"/>
  <c r="AA744" i="1" s="1"/>
  <c r="BE855" i="1"/>
  <c r="AA855" i="1" s="1"/>
  <c r="BE620" i="1"/>
  <c r="AA620" i="1" s="1"/>
  <c r="BE654" i="1"/>
  <c r="AA654" i="1" s="1"/>
  <c r="BE808" i="1"/>
  <c r="AA808" i="1" s="1"/>
  <c r="BE563" i="1"/>
  <c r="AA563" i="1" s="1"/>
  <c r="BE799" i="1"/>
  <c r="AA799" i="1" s="1"/>
  <c r="BE118" i="1"/>
  <c r="AA118" i="1" s="1"/>
  <c r="BE952" i="1"/>
  <c r="AA952" i="1" s="1"/>
  <c r="BE1184" i="1"/>
  <c r="AA1184" i="1" s="1"/>
  <c r="BE310" i="1"/>
  <c r="AA310" i="1" s="1"/>
  <c r="BE1108" i="1"/>
  <c r="AA1108" i="1" s="1"/>
  <c r="BE146" i="1"/>
  <c r="AA146" i="1" s="1"/>
  <c r="BE194" i="1"/>
  <c r="AA194" i="1" s="1"/>
  <c r="BE258" i="1"/>
  <c r="AA258" i="1" s="1"/>
  <c r="BE1038" i="1"/>
  <c r="AA1038" i="1" s="1"/>
  <c r="BE339" i="1"/>
  <c r="AA339" i="1" s="1"/>
  <c r="BE498" i="1"/>
  <c r="AA498" i="1" s="1"/>
  <c r="AB342" i="1"/>
  <c r="AB810" i="1"/>
  <c r="AB1151" i="1"/>
  <c r="AB620" i="1"/>
  <c r="AB362" i="1"/>
  <c r="AB880" i="1"/>
  <c r="AB339" i="1"/>
  <c r="AB388" i="1"/>
  <c r="N771" i="1"/>
  <c r="N254" i="1"/>
  <c r="N326" i="1"/>
  <c r="N817" i="1"/>
  <c r="N862" i="1"/>
  <c r="N1035" i="1"/>
  <c r="N230" i="1"/>
  <c r="N1187" i="1"/>
  <c r="N417" i="1"/>
  <c r="P280" i="1"/>
  <c r="P625" i="1"/>
  <c r="P697" i="1"/>
  <c r="R286" i="1"/>
  <c r="W6" i="1"/>
  <c r="U1151" i="1"/>
  <c r="W781" i="1"/>
  <c r="T576" i="1"/>
  <c r="T844" i="1"/>
  <c r="X48" i="1"/>
  <c r="X710" i="1"/>
  <c r="BA1294" i="1"/>
  <c r="AD1102" i="1" a="1"/>
  <c r="AD1102" i="1" s="1"/>
  <c r="AX1102" i="1" a="1"/>
  <c r="AX1102" i="1" s="1"/>
  <c r="AE1102" i="1" a="1"/>
  <c r="AE1102" i="1" s="1"/>
  <c r="AY1102" i="1" a="1"/>
  <c r="AY1102" i="1" s="1"/>
  <c r="AH1102" i="1" a="1"/>
  <c r="AH1102" i="1" s="1"/>
  <c r="AF1102" i="1" a="1"/>
  <c r="AF1102" i="1" s="1"/>
  <c r="AI1102" i="1" a="1"/>
  <c r="AI1102" i="1" s="1"/>
  <c r="AG1102" i="1" a="1"/>
  <c r="AG1102" i="1" s="1"/>
  <c r="AO1102" i="1" a="1"/>
  <c r="AO1102" i="1" s="1"/>
  <c r="AP1102" i="1" a="1"/>
  <c r="AP1102" i="1" s="1"/>
  <c r="AQ1102" i="1" a="1"/>
  <c r="AQ1102" i="1" s="1"/>
  <c r="AR1102" i="1" a="1"/>
  <c r="AR1102" i="1" s="1"/>
  <c r="AT1102" i="1" a="1"/>
  <c r="AT1102" i="1" s="1"/>
  <c r="AS1102" i="1" a="1"/>
  <c r="AS1102" i="1" s="1"/>
  <c r="AW1102" i="1" a="1"/>
  <c r="AW1102" i="1" s="1"/>
  <c r="AC1102" i="1" a="1"/>
  <c r="AC1102" i="1" s="1"/>
  <c r="AN1102" i="1" a="1"/>
  <c r="AN1102" i="1" s="1"/>
  <c r="AU1102" i="1" a="1"/>
  <c r="AU1102" i="1" s="1"/>
  <c r="AJ1102" i="1" a="1"/>
  <c r="AJ1102" i="1" s="1"/>
  <c r="AV1102" i="1" a="1"/>
  <c r="AV1102" i="1" s="1"/>
  <c r="AK1102" i="1" a="1"/>
  <c r="AK1102" i="1" s="1"/>
  <c r="AL1102" i="1" a="1"/>
  <c r="AL1102" i="1" s="1"/>
  <c r="AM1102" i="1" a="1"/>
  <c r="AM1102" i="1" s="1"/>
  <c r="O763" i="1"/>
  <c r="O604" i="1"/>
  <c r="O968" i="1"/>
  <c r="O244" i="1"/>
  <c r="O40" i="1"/>
  <c r="O176" i="1"/>
  <c r="O1246" i="1"/>
  <c r="O192" i="1"/>
  <c r="O512" i="1"/>
  <c r="O1275" i="1"/>
  <c r="O104" i="1"/>
  <c r="AZ404" i="1"/>
  <c r="O152" i="1"/>
  <c r="O814" i="1"/>
  <c r="O1067" i="1"/>
  <c r="O971" i="1"/>
  <c r="O680" i="1"/>
  <c r="O787" i="1"/>
  <c r="O262" i="1"/>
  <c r="O629" i="1"/>
  <c r="O631" i="1"/>
  <c r="O1102" i="1"/>
  <c r="O498" i="1"/>
  <c r="O90" i="1"/>
  <c r="O950" i="1"/>
  <c r="O237" i="1"/>
  <c r="O479" i="1"/>
  <c r="O194" i="1"/>
  <c r="O613" i="1"/>
  <c r="O1165" i="1"/>
  <c r="O224" i="1"/>
  <c r="O675" i="1"/>
  <c r="O843" i="1"/>
  <c r="O435" i="1"/>
  <c r="O197" i="1"/>
  <c r="O413" i="1"/>
  <c r="O496" i="1"/>
  <c r="O601" i="1"/>
  <c r="O1183" i="1"/>
  <c r="O156" i="1"/>
  <c r="O199" i="1"/>
  <c r="O272" i="1"/>
  <c r="O679" i="1"/>
  <c r="O702" i="1"/>
  <c r="O1222" i="1"/>
  <c r="O1212" i="1"/>
  <c r="O1286" i="1"/>
  <c r="O172" i="1"/>
  <c r="O911" i="1"/>
  <c r="O738" i="1"/>
  <c r="O1065" i="1"/>
  <c r="O781" i="1"/>
  <c r="O668" i="1"/>
  <c r="O268" i="1"/>
  <c r="O791" i="1"/>
  <c r="O412" i="1"/>
  <c r="O1045" i="1"/>
  <c r="O267" i="1"/>
  <c r="O1157" i="1"/>
  <c r="O461" i="1"/>
  <c r="O928" i="1"/>
  <c r="O1216" i="1"/>
  <c r="O516" i="1"/>
  <c r="O645" i="1"/>
  <c r="O721" i="1"/>
  <c r="O889" i="1"/>
  <c r="O1163" i="1"/>
  <c r="O630" i="1"/>
  <c r="O313" i="1"/>
  <c r="O116" i="1"/>
  <c r="O1206" i="1"/>
  <c r="O695" i="1"/>
  <c r="O155" i="1"/>
  <c r="BC1" i="1"/>
  <c r="O665" i="1" l="1"/>
  <c r="O1010" i="1"/>
  <c r="O799" i="1"/>
  <c r="O542" i="1"/>
  <c r="O1098" i="1"/>
  <c r="O760" i="1"/>
  <c r="O222" i="1"/>
  <c r="O214" i="1"/>
  <c r="O565" i="1"/>
  <c r="O225" i="1"/>
  <c r="O647" i="1"/>
  <c r="O84" i="1"/>
  <c r="O612" i="1"/>
  <c r="O1051" i="1"/>
  <c r="O530" i="1"/>
  <c r="O409" i="1"/>
  <c r="O1122" i="1"/>
  <c r="O121" i="1"/>
  <c r="O528" i="1"/>
  <c r="O922" i="1"/>
  <c r="O1029" i="1"/>
  <c r="O114" i="1"/>
  <c r="O1288" i="1"/>
  <c r="O887" i="1"/>
  <c r="O1108" i="1"/>
  <c r="O177" i="1"/>
  <c r="O768" i="1"/>
  <c r="O533" i="1"/>
  <c r="O182" i="1"/>
  <c r="O1118" i="1"/>
  <c r="O1137" i="1"/>
  <c r="O147" i="1"/>
  <c r="O775" i="1"/>
  <c r="O913" i="1"/>
  <c r="O1015" i="1"/>
  <c r="O1111" i="1"/>
  <c r="O606" i="1"/>
  <c r="O1047" i="1"/>
  <c r="O1072" i="1"/>
  <c r="O166" i="1"/>
  <c r="O1003" i="1"/>
  <c r="O306" i="1"/>
  <c r="O1059" i="1"/>
  <c r="O1209" i="1"/>
  <c r="O883" i="1"/>
  <c r="O467" i="1"/>
  <c r="O1185" i="1"/>
  <c r="O342" i="1"/>
  <c r="O1276" i="1"/>
  <c r="O1040" i="1"/>
  <c r="O274" i="1"/>
  <c r="O69" i="1"/>
  <c r="O101" i="1"/>
  <c r="O1030" i="1"/>
  <c r="O1141" i="1"/>
  <c r="O252" i="1"/>
  <c r="O1200" i="1"/>
  <c r="O564" i="1"/>
  <c r="O349" i="1"/>
  <c r="O346" i="1"/>
  <c r="O361" i="1"/>
  <c r="O1290" i="1"/>
  <c r="O944" i="1"/>
  <c r="O54" i="1"/>
  <c r="O200" i="1"/>
  <c r="O423" i="1"/>
  <c r="O1083" i="1"/>
  <c r="O335" i="1"/>
  <c r="O999" i="1"/>
  <c r="O404" i="1"/>
  <c r="O828" i="1"/>
  <c r="O417" i="1"/>
  <c r="O522" i="1"/>
  <c r="O825" i="1"/>
  <c r="O1112" i="1"/>
  <c r="O880" i="1"/>
  <c r="O557" i="1"/>
  <c r="O119" i="1"/>
  <c r="O815" i="1"/>
  <c r="O1254" i="1"/>
  <c r="O145" i="1"/>
  <c r="O326" i="1"/>
  <c r="O510" i="1"/>
  <c r="O414" i="1"/>
  <c r="O257" i="1"/>
  <c r="O157" i="1"/>
  <c r="O1001" i="1"/>
  <c r="O1296" i="1"/>
  <c r="O319" i="1"/>
  <c r="O1016" i="1"/>
  <c r="O169" i="1"/>
  <c r="O322" i="1"/>
  <c r="O341" i="1"/>
  <c r="O957" i="1"/>
  <c r="O634" i="1"/>
  <c r="O430" i="1"/>
  <c r="O323" i="1"/>
  <c r="O780" i="1"/>
  <c r="O984" i="1"/>
  <c r="O506" i="1"/>
  <c r="O1196" i="1"/>
  <c r="O1008" i="1"/>
  <c r="O1220" i="1"/>
  <c r="O732" i="1"/>
  <c r="O729" i="1"/>
  <c r="O735" i="1"/>
  <c r="O543" i="1"/>
  <c r="O663" i="1"/>
  <c r="O458" i="1"/>
  <c r="O473" i="1"/>
  <c r="O321" i="1"/>
  <c r="O778" i="1"/>
  <c r="O296" i="1"/>
  <c r="O1133" i="1"/>
  <c r="O441" i="1"/>
  <c r="O1305" i="1"/>
  <c r="O103" i="1"/>
  <c r="O806" i="1"/>
  <c r="O956" i="1"/>
  <c r="O1116" i="1"/>
  <c r="O622" i="1"/>
  <c r="O179" i="1"/>
  <c r="O212" i="1"/>
  <c r="O759" i="1"/>
  <c r="O1242" i="1"/>
  <c r="O1266" i="1"/>
  <c r="O436" i="1"/>
  <c r="O934" i="1"/>
  <c r="O290" i="1"/>
  <c r="O426" i="1"/>
  <c r="O996" i="1"/>
  <c r="O364" i="1"/>
  <c r="O51" i="1"/>
  <c r="O594" i="1"/>
  <c r="O311" i="1"/>
  <c r="O315" i="1"/>
  <c r="O762" i="1"/>
  <c r="O258" i="1"/>
  <c r="O692" i="1"/>
  <c r="O123" i="1"/>
  <c r="O24" i="1"/>
  <c r="O1095" i="1"/>
  <c r="O468" i="1"/>
  <c r="O161" i="1"/>
  <c r="O711" i="1"/>
  <c r="O1215" i="1"/>
  <c r="O210" i="1"/>
  <c r="O131" i="1"/>
  <c r="O546" i="1"/>
  <c r="O263" i="1"/>
  <c r="O733" i="1"/>
  <c r="O228" i="1"/>
  <c r="O317" i="1"/>
  <c r="O427" i="1"/>
  <c r="O655" i="1"/>
  <c r="O450" i="1"/>
  <c r="O1301" i="1"/>
  <c r="O756" i="1"/>
  <c r="O47" i="1"/>
  <c r="O899" i="1"/>
  <c r="O392" i="1"/>
  <c r="O504" i="1"/>
  <c r="O1278" i="1"/>
  <c r="O1167" i="1"/>
  <c r="O951" i="1"/>
  <c r="O593" i="1"/>
  <c r="O1308" i="1"/>
  <c r="O20" i="1"/>
  <c r="O240" i="1"/>
  <c r="O74" i="1"/>
  <c r="O754" i="1"/>
  <c r="O382" i="1"/>
  <c r="O478" i="1"/>
  <c r="O627" i="1"/>
  <c r="O374" i="1"/>
  <c r="O795" i="1"/>
  <c r="O353" i="1"/>
  <c r="O1274" i="1"/>
  <c r="O1253" i="1"/>
  <c r="O750" i="1"/>
  <c r="O67" i="1"/>
  <c r="O167" i="1"/>
  <c r="O699" i="1"/>
  <c r="O488" i="1"/>
  <c r="O824" i="1"/>
  <c r="O261" i="1"/>
  <c r="O254" i="1"/>
  <c r="O439" i="1"/>
  <c r="O1282" i="1"/>
  <c r="O932" i="1"/>
  <c r="O1099" i="1"/>
  <c r="O552" i="1"/>
  <c r="O1257" i="1"/>
  <c r="O609" i="1"/>
  <c r="O632" i="1"/>
  <c r="O785" i="1"/>
  <c r="O658" i="1"/>
  <c r="O839" i="1"/>
  <c r="O28" i="1"/>
  <c r="O534" i="1"/>
  <c r="O463" i="1"/>
  <c r="O276" i="1"/>
  <c r="O941" i="1"/>
  <c r="O689" i="1"/>
  <c r="O1056" i="1"/>
  <c r="O1002" i="1"/>
  <c r="O401" i="1"/>
  <c r="O129" i="1"/>
  <c r="O986" i="1"/>
  <c r="O230" i="1"/>
  <c r="O26" i="1"/>
  <c r="O395" i="1"/>
  <c r="O1106" i="1"/>
  <c r="O916" i="1"/>
  <c r="O1207" i="1"/>
  <c r="O1068" i="1"/>
  <c r="O870" i="1"/>
  <c r="O691" i="1"/>
  <c r="O80" i="1"/>
  <c r="O517" i="1"/>
  <c r="O673" i="1"/>
  <c r="O1080" i="1"/>
  <c r="O370" i="1"/>
  <c r="O1034" i="1"/>
  <c r="O246" i="1"/>
  <c r="O1135" i="1"/>
  <c r="O61" i="1"/>
  <c r="O906" i="1"/>
  <c r="O674" i="1"/>
  <c r="O1048" i="1"/>
  <c r="O1211" i="1"/>
  <c r="O977" i="1"/>
  <c r="O764" i="1"/>
  <c r="O856" i="1"/>
  <c r="O402" i="1"/>
  <c r="O927" i="1"/>
  <c r="O372" i="1"/>
  <c r="O1269" i="1"/>
  <c r="O248" i="1"/>
  <c r="O974" i="1"/>
  <c r="O858" i="1"/>
  <c r="O1218" i="1"/>
  <c r="O421" i="1"/>
  <c r="O91" i="1"/>
  <c r="O363" i="1"/>
  <c r="O1058" i="1"/>
  <c r="O1000" i="1"/>
  <c r="O1265" i="1"/>
  <c r="O186" i="1"/>
  <c r="O266" i="1"/>
  <c r="O9" i="1"/>
  <c r="O743" i="1"/>
  <c r="O1121" i="1"/>
  <c r="O1204" i="1"/>
  <c r="O704" i="1"/>
  <c r="O654" i="1"/>
  <c r="O515" i="1"/>
  <c r="O25" i="1"/>
  <c r="O23" i="1"/>
  <c r="O22" i="1"/>
  <c r="O766" i="1"/>
  <c r="O340" i="1"/>
  <c r="O264" i="1"/>
  <c r="O21" i="1"/>
  <c r="O160" i="1"/>
  <c r="O876" i="1"/>
  <c r="O1192" i="1"/>
  <c r="O988" i="1"/>
  <c r="O149" i="1"/>
  <c r="O314" i="1"/>
  <c r="O1176" i="1"/>
  <c r="O1227" i="1"/>
  <c r="O304" i="1"/>
  <c r="O454" i="1"/>
  <c r="O779" i="1"/>
  <c r="O840" i="1"/>
  <c r="O1279" i="1"/>
  <c r="O332" i="1"/>
  <c r="O433" i="1"/>
  <c r="O1225" i="1"/>
  <c r="O256" i="1"/>
  <c r="O242" i="1"/>
  <c r="O1075" i="1"/>
  <c r="O98" i="1"/>
  <c r="O79" i="1"/>
  <c r="O955" i="1"/>
  <c r="O243" i="1"/>
  <c r="O980" i="1"/>
  <c r="O926" i="1"/>
  <c r="O239" i="1"/>
  <c r="O1128" i="1"/>
  <c r="O457" i="1"/>
  <c r="O892" i="1"/>
  <c r="O639" i="1"/>
  <c r="O529" i="1"/>
  <c r="O477" i="1"/>
  <c r="O722" i="1"/>
  <c r="O106" i="1"/>
  <c r="O1092" i="1"/>
  <c r="O953" i="1"/>
  <c r="O701" i="1"/>
  <c r="O484" i="1"/>
  <c r="O429" i="1"/>
  <c r="O443" i="1"/>
  <c r="O836" i="1"/>
  <c r="O589" i="1"/>
  <c r="O560" i="1"/>
  <c r="O626" i="1"/>
  <c r="O66" i="1"/>
  <c r="O207" i="1"/>
  <c r="O125" i="1"/>
  <c r="O708" i="1"/>
  <c r="O289" i="1"/>
  <c r="O1032" i="1"/>
  <c r="O344" i="1"/>
  <c r="O818" i="1"/>
  <c r="O810" i="1"/>
  <c r="O845" i="1"/>
  <c r="O788" i="1"/>
  <c r="O771" i="1"/>
  <c r="O636" i="1"/>
  <c r="O549" i="1"/>
  <c r="O5" i="1"/>
  <c r="O174" i="1"/>
  <c r="O1232" i="1"/>
  <c r="O850" i="1"/>
  <c r="O664" i="1"/>
  <c r="O1087" i="1"/>
  <c r="O471" i="1"/>
  <c r="O1219" i="1"/>
  <c r="O765" i="1"/>
  <c r="O1007" i="1"/>
  <c r="O1096" i="1"/>
  <c r="O293" i="1"/>
  <c r="O1234" i="1"/>
  <c r="O1069" i="1"/>
  <c r="O790" i="1"/>
  <c r="O377" i="1"/>
  <c r="O796" i="1"/>
  <c r="O1063" i="1"/>
  <c r="O1124" i="1"/>
  <c r="O981" i="1"/>
  <c r="O784" i="1"/>
  <c r="O652" i="1"/>
  <c r="O1114" i="1"/>
  <c r="O1161" i="1"/>
  <c r="O173" i="1"/>
  <c r="O389" i="1"/>
  <c r="O842" i="1"/>
  <c r="O325" i="1"/>
  <c r="O1004" i="1"/>
  <c r="O633" i="1"/>
  <c r="O151" i="1"/>
  <c r="O1091" i="1"/>
  <c r="O1013" i="1"/>
  <c r="O685" i="1"/>
  <c r="O32" i="1"/>
  <c r="O1103" i="1"/>
  <c r="O279" i="1"/>
  <c r="O503" i="1"/>
  <c r="O871" i="1"/>
  <c r="O541" i="1"/>
  <c r="O193" i="1"/>
  <c r="O1044" i="1"/>
  <c r="O954" i="1"/>
  <c r="O1180" i="1"/>
  <c r="O1224" i="1"/>
  <c r="O360" i="1"/>
  <c r="O657" i="1"/>
  <c r="O324" i="1"/>
  <c r="O830" i="1"/>
  <c r="O1026" i="1"/>
  <c r="O1230" i="1"/>
  <c r="O259" i="1"/>
  <c r="O1199" i="1"/>
  <c r="O42" i="1"/>
  <c r="O1306" i="1"/>
  <c r="O773" i="1"/>
  <c r="O128" i="1"/>
  <c r="O718" i="1"/>
  <c r="O278" i="1"/>
  <c r="O855" i="1"/>
  <c r="O153" i="1"/>
  <c r="O667" i="1"/>
  <c r="O1280" i="1"/>
  <c r="O305" i="1"/>
  <c r="O838" i="1"/>
  <c r="O419" i="1"/>
  <c r="O816" i="1"/>
  <c r="O38" i="1"/>
  <c r="O1052" i="1"/>
  <c r="O359" i="1"/>
  <c r="O801" i="1"/>
  <c r="O719" i="1"/>
  <c r="O1244" i="1"/>
  <c r="O1070" i="1"/>
  <c r="O739" i="1"/>
  <c r="O797" i="1"/>
  <c r="O802" i="1"/>
  <c r="O599" i="1"/>
  <c r="O789" i="1"/>
  <c r="O946" i="1"/>
  <c r="O1078" i="1"/>
  <c r="O1012" i="1"/>
  <c r="O354" i="1"/>
  <c r="O853" i="1"/>
  <c r="O81" i="1"/>
  <c r="O445" i="1"/>
  <c r="O1011" i="1"/>
  <c r="O643" i="1"/>
  <c r="O424" i="1"/>
  <c r="O1152" i="1"/>
  <c r="O642" i="1"/>
  <c r="O1203" i="1"/>
  <c r="O891" i="1"/>
  <c r="O403" i="1"/>
  <c r="O1017" i="1"/>
  <c r="O877" i="1"/>
  <c r="O672" i="1"/>
  <c r="O1197" i="1"/>
  <c r="O1307" i="1"/>
  <c r="O292" i="1"/>
  <c r="O772" i="1"/>
  <c r="O661" i="1"/>
  <c r="O1259" i="1"/>
  <c r="O716" i="1"/>
  <c r="O275" i="1"/>
  <c r="O725" i="1"/>
  <c r="O847" i="1"/>
  <c r="O1046" i="1"/>
  <c r="O250" i="1"/>
  <c r="O1170" i="1"/>
  <c r="O122" i="1"/>
  <c r="O520" i="1"/>
  <c r="O1077" i="1"/>
  <c r="O490" i="1"/>
  <c r="O333" i="1"/>
  <c r="O1247" i="1"/>
  <c r="O694" i="1"/>
  <c r="O380" i="1"/>
  <c r="O269" i="1"/>
  <c r="O448" i="1"/>
  <c r="O1076" i="1"/>
  <c r="O800" i="1"/>
  <c r="O94" i="1"/>
  <c r="O805" i="1"/>
  <c r="O617" i="1"/>
  <c r="O644" i="1"/>
  <c r="O1299" i="1"/>
  <c r="O355" i="1"/>
  <c r="O399" i="1"/>
  <c r="O1081" i="1"/>
  <c r="O185" i="1"/>
  <c r="O348" i="1"/>
  <c r="O544" i="1"/>
  <c r="O859" i="1"/>
  <c r="O809" i="1"/>
  <c r="O1107" i="1"/>
  <c r="O499" i="1"/>
  <c r="O574" i="1"/>
  <c r="O301" i="1"/>
  <c r="O493" i="1"/>
  <c r="O495" i="1"/>
  <c r="O158" i="1"/>
  <c r="O88" i="1"/>
  <c r="O970" i="1"/>
  <c r="O277" i="1"/>
  <c r="O610" i="1"/>
  <c r="O893" i="1"/>
  <c r="O958" i="1"/>
  <c r="O318" i="1"/>
  <c r="O1178" i="1"/>
  <c r="O753" i="1"/>
  <c r="O481" i="1"/>
  <c r="O962" i="1"/>
  <c r="O752" i="1"/>
  <c r="O508" i="1"/>
  <c r="O187" i="1"/>
  <c r="O1005" i="1"/>
  <c r="O700" i="1"/>
  <c r="O1104" i="1"/>
  <c r="O929" i="1"/>
  <c r="O459" i="1"/>
  <c r="O107" i="1"/>
  <c r="O87" i="1"/>
  <c r="O598" i="1"/>
  <c r="O1172" i="1"/>
  <c r="O1179" i="1"/>
  <c r="O688" i="1"/>
  <c r="O1042" i="1"/>
  <c r="O1264" i="1"/>
  <c r="O1140" i="1"/>
  <c r="O886" i="1"/>
  <c r="O1174" i="1"/>
  <c r="O371" i="1"/>
  <c r="O931" i="1"/>
  <c r="O881" i="1"/>
  <c r="O586" i="1"/>
  <c r="O965" i="1"/>
  <c r="O624" i="1"/>
  <c r="O336" i="1"/>
  <c r="O662" i="1"/>
  <c r="O651" i="1"/>
  <c r="O531" i="1"/>
  <c r="O1187" i="1"/>
  <c r="O925" i="1"/>
  <c r="O707" i="1"/>
  <c r="O1035" i="1"/>
  <c r="O53" i="1"/>
  <c r="O93" i="1"/>
  <c r="O334" i="1"/>
  <c r="O134" i="1"/>
  <c r="O607" i="1"/>
  <c r="O350" i="1"/>
  <c r="O963" i="1"/>
  <c r="O253" i="1"/>
  <c r="O1049" i="1"/>
  <c r="O376" i="1"/>
  <c r="O687" i="1"/>
  <c r="O68" i="1"/>
  <c r="O453" i="1"/>
  <c r="O1261" i="1"/>
  <c r="O1303" i="1"/>
  <c r="O189" i="1"/>
  <c r="O64" i="1"/>
  <c r="O937" i="1"/>
  <c r="O270" i="1"/>
  <c r="O669" i="1"/>
  <c r="O55" i="1"/>
  <c r="O817" i="1"/>
  <c r="O637" i="1"/>
  <c r="O1093" i="1"/>
  <c r="O561" i="1"/>
  <c r="O536" i="1"/>
  <c r="O124" i="1"/>
  <c r="O138" i="1"/>
  <c r="O1110" i="1"/>
  <c r="O183" i="1"/>
  <c r="O602" i="1"/>
  <c r="O476" i="1"/>
  <c r="O559" i="1"/>
  <c r="O320" i="1"/>
  <c r="O309" i="1"/>
  <c r="O462" i="1"/>
  <c r="O92" i="1"/>
  <c r="O526" i="1"/>
  <c r="O563" i="1"/>
  <c r="O720" i="1"/>
  <c r="O451" i="1"/>
  <c r="O328" i="1"/>
  <c r="O338" i="1"/>
  <c r="O1228" i="1"/>
  <c r="O184" i="1"/>
  <c r="O1054" i="1"/>
  <c r="O12" i="1"/>
  <c r="O945" i="1"/>
  <c r="O554" i="1"/>
  <c r="O96" i="1"/>
  <c r="O288" i="1"/>
  <c r="O63" i="1"/>
  <c r="O1267" i="1"/>
  <c r="O868" i="1"/>
  <c r="O677" i="1"/>
  <c r="O393" i="1"/>
  <c r="O1158" i="1"/>
  <c r="O1123" i="1"/>
  <c r="O245" i="1"/>
  <c r="O592" i="1"/>
  <c r="O1250" i="1"/>
  <c r="O133" i="1"/>
  <c r="O367" i="1"/>
  <c r="O619" i="1"/>
  <c r="O1145" i="1"/>
  <c r="O397" i="1"/>
  <c r="O502" i="1"/>
  <c r="O1252" i="1"/>
  <c r="O1023" i="1"/>
  <c r="O997" i="1"/>
  <c r="O291" i="1"/>
  <c r="O635" i="1"/>
  <c r="O857" i="1"/>
  <c r="O422" i="1"/>
  <c r="O163" i="1"/>
  <c r="O914" i="1"/>
  <c r="O466" i="1"/>
  <c r="O1088" i="1"/>
  <c r="O146" i="1"/>
  <c r="O71" i="1"/>
  <c r="O648" i="1"/>
  <c r="O475" i="1"/>
  <c r="O164" i="1"/>
  <c r="O888" i="1"/>
  <c r="O238" i="1"/>
  <c r="O260" i="1"/>
  <c r="O1191" i="1"/>
  <c r="O1160" i="1"/>
  <c r="O813" i="1"/>
  <c r="O56" i="1"/>
  <c r="O27" i="1"/>
  <c r="O587" i="1"/>
  <c r="O862" i="1"/>
  <c r="O358" i="1"/>
  <c r="O178" i="1"/>
  <c r="O181" i="1"/>
  <c r="O405" i="1"/>
  <c r="O286" i="1"/>
  <c r="O917" i="1"/>
  <c r="O933" i="1"/>
  <c r="O75" i="1"/>
  <c r="O973" i="1"/>
  <c r="O139" i="1"/>
  <c r="O618" i="1"/>
  <c r="O915" i="1"/>
  <c r="O1006" i="1"/>
  <c r="O1101" i="1"/>
  <c r="O961" i="1"/>
  <c r="O967" i="1"/>
  <c r="O834" i="1"/>
  <c r="O566" i="1"/>
  <c r="O912" i="1"/>
  <c r="O769" i="1"/>
  <c r="O204" i="1"/>
  <c r="O671" i="1"/>
  <c r="O1273" i="1"/>
  <c r="O411" i="1"/>
  <c r="O978" i="1"/>
  <c r="O1057" i="1"/>
  <c r="O171" i="1"/>
  <c r="O1284" i="1"/>
  <c r="O390" i="1"/>
  <c r="O846" i="1"/>
  <c r="O524" i="1"/>
  <c r="O1151" i="1"/>
  <c r="O1060" i="1"/>
  <c r="O1018" i="1"/>
  <c r="O1055" i="1"/>
  <c r="O747" i="1"/>
  <c r="O1237" i="1"/>
  <c r="O803" i="1"/>
  <c r="O303" i="1"/>
  <c r="O1037" i="1"/>
  <c r="O713" i="1"/>
  <c r="O567" i="1"/>
  <c r="O345" i="1"/>
  <c r="O1009" i="1"/>
  <c r="O10" i="1"/>
  <c r="O302" i="1"/>
  <c r="O749" i="1"/>
  <c r="O940" i="1"/>
  <c r="O58" i="1"/>
  <c r="O201" i="1"/>
  <c r="O285" i="1"/>
  <c r="O924" i="1"/>
  <c r="O616" i="1"/>
  <c r="O989" i="1"/>
  <c r="O330" i="1"/>
  <c r="O1175" i="1"/>
  <c r="O982" i="1"/>
  <c r="O1173" i="1"/>
  <c r="O130" i="1"/>
  <c r="O1149" i="1"/>
  <c r="O696" i="1"/>
  <c r="O1127" i="1"/>
  <c r="O8" i="1"/>
  <c r="O844" i="1"/>
  <c r="O234" i="1"/>
  <c r="O144" i="1"/>
  <c r="O487" i="1"/>
  <c r="O460" i="1"/>
  <c r="O83" i="1"/>
  <c r="O571" i="1"/>
  <c r="O1041" i="1"/>
  <c r="O947" i="1"/>
  <c r="O583" i="1"/>
  <c r="O45" i="1"/>
  <c r="O746" i="1"/>
  <c r="O969" i="1"/>
  <c r="O523" i="1"/>
  <c r="O13" i="1"/>
  <c r="O273" i="1"/>
  <c r="O410" i="1"/>
  <c r="O1249" i="1"/>
  <c r="O70" i="1"/>
  <c r="O30" i="1"/>
  <c r="O159" i="1"/>
  <c r="O949" i="1"/>
  <c r="O1251" i="1"/>
  <c r="O1241" i="1"/>
  <c r="O368" i="1"/>
  <c r="O76" i="1"/>
  <c r="O1181" i="1"/>
  <c r="O614" i="1"/>
  <c r="O1064" i="1"/>
  <c r="O109" i="1"/>
  <c r="O196" i="1"/>
  <c r="O1036" i="1"/>
  <c r="O724" i="1"/>
  <c r="O170" i="1"/>
  <c r="O300" i="1"/>
  <c r="O1021" i="1"/>
  <c r="O211" i="1"/>
  <c r="O1134" i="1"/>
  <c r="O307" i="1"/>
  <c r="O807" i="1"/>
  <c r="O168" i="1"/>
  <c r="O470" i="1"/>
  <c r="O77" i="1"/>
  <c r="O1050" i="1"/>
  <c r="O1142" i="1"/>
  <c r="O35" i="1"/>
  <c r="O776" i="1"/>
  <c r="O820" i="1"/>
  <c r="O959" i="1"/>
  <c r="O297" i="1"/>
  <c r="O1189" i="1"/>
  <c r="O582" i="1"/>
  <c r="O329" i="1"/>
  <c r="O474" i="1"/>
  <c r="O742" i="1"/>
  <c r="O991" i="1"/>
  <c r="O437" i="1"/>
  <c r="O72" i="1"/>
  <c r="O386" i="1"/>
  <c r="O1291" i="1"/>
  <c r="O1268" i="1"/>
  <c r="O1236" i="1"/>
  <c r="O819" i="1"/>
  <c r="O852" i="1"/>
  <c r="O690" i="1"/>
  <c r="O605" i="1"/>
  <c r="O415" i="1"/>
  <c r="O394" i="1"/>
  <c r="O1153" i="1"/>
  <c r="O908" i="1"/>
  <c r="O547" i="1"/>
  <c r="O513" i="1"/>
  <c r="O786" i="1"/>
  <c r="O229" i="1"/>
  <c r="O640" i="1"/>
  <c r="O703" i="1"/>
  <c r="O375" i="1"/>
  <c r="O895" i="1"/>
  <c r="O1094" i="1"/>
  <c r="O347" i="1"/>
  <c r="O102" i="1"/>
  <c r="O271" i="1"/>
  <c r="O165" i="1"/>
  <c r="O1226" i="1"/>
  <c r="O717" i="1"/>
  <c r="O964" i="1"/>
  <c r="O1229" i="1"/>
  <c r="O653" i="1"/>
  <c r="O444" i="1"/>
  <c r="O902" i="1"/>
  <c r="O1143" i="1"/>
  <c r="O860" i="1"/>
  <c r="O1193" i="1"/>
  <c r="O188" i="1"/>
  <c r="O1147" i="1"/>
  <c r="O1239" i="1"/>
  <c r="O1033" i="1"/>
  <c r="O343" i="1"/>
  <c r="O706" i="1"/>
  <c r="O1194" i="1"/>
  <c r="O1302" i="1"/>
  <c r="O698" i="1"/>
  <c r="O894" i="1"/>
  <c r="O920" i="1"/>
  <c r="O190" i="1"/>
  <c r="O373" i="1"/>
  <c r="O154" i="1"/>
  <c r="O774" i="1"/>
  <c r="O603" i="1"/>
  <c r="O29" i="1"/>
  <c r="O728" i="1"/>
  <c r="O310" i="1"/>
  <c r="O1085" i="1"/>
  <c r="O180" i="1"/>
  <c r="O500" i="1"/>
  <c r="O841" i="1"/>
  <c r="O1084" i="1"/>
  <c r="O896" i="1"/>
  <c r="O431" i="1"/>
  <c r="O1156" i="1"/>
  <c r="O1285" i="1"/>
  <c r="O447" i="1"/>
  <c r="O428" i="1"/>
  <c r="O591" i="1"/>
  <c r="O485" i="1"/>
  <c r="O578" i="1"/>
  <c r="O1295" i="1"/>
  <c r="O808" i="1"/>
  <c r="O782" i="1"/>
  <c r="O17" i="1"/>
  <c r="O48" i="1"/>
  <c r="O1184" i="1"/>
  <c r="O1117" i="1"/>
  <c r="O195" i="1"/>
  <c r="O384" i="1"/>
  <c r="O1028" i="1"/>
  <c r="O1131" i="1"/>
  <c r="O383" i="1"/>
  <c r="O972" i="1"/>
  <c r="O1027" i="1"/>
  <c r="O217" i="1"/>
  <c r="O1062" i="1"/>
  <c r="O1223" i="1"/>
  <c r="O579" i="1"/>
  <c r="O369" i="1"/>
  <c r="O4" i="1"/>
  <c r="O1043" i="1"/>
  <c r="O521" i="1"/>
  <c r="O919" i="1"/>
  <c r="O418" i="1"/>
  <c r="O737" i="1"/>
  <c r="O400" i="1"/>
  <c r="O73" i="1"/>
  <c r="O202" i="1"/>
  <c r="O878" i="1"/>
  <c r="O804" i="1"/>
  <c r="O585" i="1"/>
  <c r="O678" i="1"/>
  <c r="O1292" i="1"/>
  <c r="O568" i="1"/>
  <c r="O1074" i="1"/>
  <c r="O446" i="1"/>
  <c r="O1287" i="1"/>
  <c r="O1113" i="1"/>
  <c r="O1086" i="1"/>
  <c r="O960" i="1"/>
  <c r="O867" i="1"/>
  <c r="O827" i="1"/>
  <c r="O148" i="1"/>
  <c r="O1243" i="1"/>
  <c r="O420" i="1"/>
  <c r="O452" i="1"/>
  <c r="O489" i="1"/>
  <c r="O1255" i="1"/>
  <c r="O492" i="1"/>
  <c r="O1298" i="1"/>
  <c r="O62" i="1"/>
  <c r="O1138" i="1"/>
  <c r="O532" i="1"/>
  <c r="O595" i="1"/>
  <c r="O337" i="1"/>
  <c r="O751" i="1"/>
  <c r="O942" i="1"/>
  <c r="O723" i="1"/>
  <c r="O1213" i="1"/>
  <c r="O379" i="1"/>
  <c r="O352" i="1"/>
  <c r="O638" i="1"/>
  <c r="O726" i="1"/>
  <c r="O621" i="1"/>
  <c r="O851" i="1"/>
  <c r="O885" i="1"/>
  <c r="O1182" i="1"/>
  <c r="O620" i="1"/>
  <c r="O60" i="1"/>
  <c r="O198" i="1"/>
  <c r="O1159" i="1"/>
  <c r="O823" i="1"/>
  <c r="O979" i="1"/>
  <c r="O1154" i="1"/>
  <c r="O115" i="1"/>
  <c r="O535" i="1"/>
  <c r="O686" i="1"/>
  <c r="O1105" i="1"/>
  <c r="O287" i="1"/>
  <c r="O901" i="1"/>
  <c r="O1231" i="1"/>
  <c r="O1293" i="1"/>
  <c r="O407" i="1"/>
  <c r="O206" i="1"/>
  <c r="O682" i="1"/>
  <c r="O570" i="1"/>
  <c r="O255" i="1"/>
  <c r="O1190" i="1"/>
  <c r="O550" i="1"/>
  <c r="O681" i="1"/>
  <c r="O625" i="1"/>
  <c r="O362" i="1"/>
  <c r="O215" i="1"/>
  <c r="O99" i="1"/>
  <c r="O715" i="1"/>
  <c r="O241" i="1"/>
  <c r="O1038" i="1"/>
  <c r="O930" i="1"/>
  <c r="O577" i="1"/>
  <c r="O1100" i="1"/>
  <c r="O1205" i="1"/>
  <c r="O1210" i="1"/>
  <c r="O89" i="1"/>
  <c r="O744" i="1"/>
  <c r="O580" i="1"/>
  <c r="O95" i="1"/>
  <c r="O416" i="1"/>
  <c r="O1263" i="1"/>
  <c r="O581" i="1"/>
  <c r="O650" i="1"/>
  <c r="O985" i="1"/>
  <c r="O1281" i="1"/>
  <c r="O615" i="1"/>
  <c r="O86" i="1"/>
  <c r="O741" i="1"/>
  <c r="O221" i="1"/>
  <c r="O34" i="1"/>
  <c r="O1120" i="1"/>
  <c r="O693" i="1"/>
  <c r="O837" i="1"/>
  <c r="O866" i="1"/>
  <c r="O216" i="1"/>
  <c r="O555" i="1"/>
  <c r="O280" i="1"/>
  <c r="O1238" i="1"/>
  <c r="O1066" i="1"/>
  <c r="O505" i="1"/>
  <c r="O921" i="1"/>
  <c r="O381" i="1"/>
  <c r="O65" i="1"/>
  <c r="O525" i="1"/>
  <c r="O990" i="1"/>
  <c r="O1235" i="1"/>
  <c r="O948" i="1"/>
  <c r="O833" i="1"/>
  <c r="O861" i="1"/>
  <c r="O456" i="1"/>
  <c r="O480" i="1"/>
  <c r="O527" i="1"/>
  <c r="O16" i="1"/>
  <c r="O464" i="1"/>
  <c r="O1208" i="1"/>
  <c r="O298" i="1"/>
  <c r="O137" i="1"/>
  <c r="O670" i="1"/>
  <c r="O792" i="1"/>
  <c r="O1146" i="1"/>
  <c r="O295" i="1"/>
  <c r="O351" i="1"/>
  <c r="O1272" i="1"/>
  <c r="O356" i="1"/>
  <c r="O1073" i="1"/>
  <c r="O100" i="1"/>
  <c r="O408" i="1"/>
  <c r="O993" i="1"/>
  <c r="O455" i="1"/>
  <c r="O1022" i="1"/>
  <c r="O19" i="1"/>
  <c r="O1039" i="1"/>
  <c r="O434" i="1"/>
  <c r="O822" i="1"/>
  <c r="O600" i="1"/>
  <c r="O770" i="1"/>
  <c r="O52" i="1"/>
  <c r="O117" i="1"/>
  <c r="O863" i="1"/>
  <c r="O1195" i="1"/>
  <c r="O1162" i="1"/>
  <c r="O31" i="1"/>
  <c r="O85" i="1"/>
  <c r="O755" i="1"/>
  <c r="O1311" i="1"/>
  <c r="O1053" i="1"/>
  <c r="O208" i="1"/>
  <c r="O1061" i="1"/>
  <c r="O909" i="1"/>
  <c r="O1260" i="1"/>
  <c r="O41" i="1"/>
  <c r="O812" i="1"/>
  <c r="O126" i="1"/>
  <c r="O884" i="1"/>
  <c r="O482" i="1"/>
  <c r="O697" i="1"/>
  <c r="O608" i="1"/>
  <c r="O110" i="1"/>
  <c r="O219" i="1"/>
  <c r="O539" i="1"/>
  <c r="O882" i="1"/>
  <c r="O365" i="1"/>
  <c r="O465" i="1"/>
  <c r="O1130" i="1"/>
  <c r="O734" i="1"/>
  <c r="O387" i="1"/>
  <c r="O879" i="1"/>
  <c r="O491" i="1"/>
  <c r="O118" i="1"/>
  <c r="O821" i="1"/>
  <c r="O835" i="1"/>
  <c r="O1271" i="1"/>
  <c r="O992" i="1"/>
  <c r="O312" i="1"/>
  <c r="O1186" i="1"/>
  <c r="O378" i="1"/>
  <c r="O748" i="1"/>
  <c r="O282" i="1"/>
  <c r="O757" i="1"/>
  <c r="O57" i="1"/>
  <c r="O676" i="1"/>
  <c r="O1245" i="1"/>
  <c r="O1166" i="1"/>
  <c r="O406" i="1"/>
  <c r="O740" i="1"/>
  <c r="O1150" i="1"/>
  <c r="O39" i="1"/>
  <c r="O150" i="1"/>
  <c r="O576" i="1"/>
  <c r="O132" i="1"/>
  <c r="O558" i="1"/>
  <c r="O553" i="1"/>
  <c r="O995" i="1"/>
  <c r="O236" i="1"/>
  <c r="O388" i="1"/>
  <c r="O939" i="1"/>
  <c r="O1221" i="1"/>
  <c r="O794" i="1"/>
  <c r="O209" i="1"/>
  <c r="O1256" i="1"/>
  <c r="O736" i="1"/>
  <c r="O683" i="1"/>
  <c r="O854" i="1"/>
  <c r="O135" i="1"/>
  <c r="O398" i="1"/>
  <c r="O251" i="1"/>
  <c r="O910" i="1"/>
  <c r="O449" i="1"/>
  <c r="O497" i="1"/>
  <c r="O140" i="1"/>
  <c r="O572" i="1"/>
  <c r="O1270" i="1"/>
  <c r="O1277" i="1"/>
  <c r="O777" i="1"/>
  <c r="O136" i="1"/>
  <c r="O983" i="1"/>
  <c r="O1168" i="1"/>
  <c r="O731" i="1"/>
  <c r="O316" i="1"/>
  <c r="O519" i="1"/>
  <c r="O120" i="1"/>
  <c r="O1201" i="1"/>
  <c r="O623" i="1"/>
  <c r="O873" i="1"/>
  <c r="O1025" i="1"/>
  <c r="O1020" i="1"/>
  <c r="O1024" i="1"/>
  <c r="O486" i="1"/>
  <c r="O874" i="1"/>
  <c r="O1233" i="1"/>
  <c r="O50" i="1"/>
  <c r="O14" i="1"/>
  <c r="O976" i="1"/>
  <c r="O1031" i="1"/>
  <c r="O1144" i="1"/>
  <c r="O127" i="1"/>
  <c r="O143" i="1"/>
  <c r="O869" i="1"/>
  <c r="O299" i="1"/>
  <c r="O507" i="1"/>
  <c r="O998" i="1"/>
  <c r="O584" i="1"/>
  <c r="O540" i="1"/>
  <c r="O469" i="1"/>
  <c r="O597" i="1"/>
  <c r="O936" i="1"/>
  <c r="O518" i="1"/>
  <c r="O235" i="1"/>
  <c r="O875" i="1"/>
  <c r="O1014" i="1"/>
  <c r="O223" i="1"/>
  <c r="O44" i="1"/>
  <c r="O357" i="1"/>
  <c r="O3" i="1"/>
  <c r="O758" i="1"/>
  <c r="O36" i="1"/>
  <c r="O611" i="1"/>
  <c r="O832" i="1"/>
  <c r="O308" i="1"/>
  <c r="O935" i="1"/>
  <c r="O514" i="1"/>
  <c r="O659" i="1"/>
  <c r="O425" i="1"/>
  <c r="O11" i="1"/>
  <c r="O1240" i="1"/>
  <c r="O432" i="1"/>
  <c r="O1248" i="1"/>
  <c r="O709" i="1"/>
  <c r="O660" i="1"/>
  <c r="O1155" i="1"/>
  <c r="O1262" i="1"/>
  <c r="O811" i="1"/>
  <c r="O1164" i="1"/>
  <c r="O905" i="1"/>
  <c r="O1169" i="1"/>
  <c r="O966" i="1"/>
  <c r="O191" i="1"/>
  <c r="O249" i="1"/>
  <c r="O710" i="1"/>
  <c r="O1312" i="1"/>
  <c r="O903" i="1"/>
  <c r="O569" i="1"/>
  <c r="O203" i="1"/>
  <c r="O712" i="1"/>
  <c r="O575" i="1"/>
  <c r="O1214" i="1"/>
  <c r="O826" i="1"/>
  <c r="O265" i="1"/>
  <c r="O1139" i="1"/>
  <c r="O247" i="1"/>
  <c r="O113" i="1"/>
  <c r="O1119" i="1"/>
  <c r="O226" i="1"/>
  <c r="O233" i="1"/>
  <c r="O483" i="1"/>
  <c r="O162" i="1"/>
  <c r="O366" i="1"/>
  <c r="O1126" i="1"/>
  <c r="O848" i="1"/>
  <c r="O442" i="1"/>
  <c r="O1283" i="1"/>
  <c r="O890" i="1"/>
  <c r="O907" i="1"/>
  <c r="O1188" i="1"/>
  <c r="O175" i="1"/>
  <c r="O1177" i="1"/>
  <c r="O551" i="1"/>
  <c r="O142" i="1"/>
  <c r="O829" i="1"/>
  <c r="O218" i="1"/>
  <c r="O1217" i="1"/>
  <c r="O897" i="1"/>
  <c r="O1097" i="1"/>
  <c r="O918" i="1"/>
  <c r="O205" i="1"/>
  <c r="O590" i="1"/>
  <c r="O396" i="1"/>
  <c r="O1136" i="1"/>
  <c r="O339" i="1"/>
  <c r="O1304" i="1"/>
  <c r="O7" i="1"/>
  <c r="O641" i="1"/>
  <c r="O1198" i="1"/>
  <c r="O438" i="1"/>
  <c r="O472" i="1"/>
  <c r="O37" i="1"/>
  <c r="O943" i="1"/>
  <c r="O994" i="1"/>
  <c r="O849" i="1"/>
  <c r="O656" i="1"/>
  <c r="O440" i="1"/>
  <c r="O767" i="1"/>
  <c r="O1171" i="1"/>
  <c r="O141" i="1"/>
  <c r="O588" i="1"/>
  <c r="O281" i="1"/>
  <c r="O537" i="1"/>
  <c r="O938" i="1"/>
  <c r="O730" i="1"/>
  <c r="O872" i="1"/>
  <c r="O284" i="1"/>
  <c r="O33" i="1"/>
  <c r="O327" i="1"/>
  <c r="O6" i="1"/>
  <c r="O1082" i="1"/>
  <c r="O220" i="1"/>
  <c r="O745" i="1"/>
  <c r="O1309" i="1"/>
  <c r="O46" i="1"/>
  <c r="O294" i="1"/>
  <c r="O331" i="1"/>
  <c r="O545" i="1"/>
  <c r="O1289" i="1"/>
  <c r="O1019" i="1"/>
  <c r="O1109" i="1"/>
  <c r="O952" i="1"/>
  <c r="O1115" i="1"/>
  <c r="O923" i="1"/>
  <c r="O865" i="1"/>
  <c r="O1129" i="1"/>
  <c r="O511" i="1"/>
  <c r="O385" i="1"/>
  <c r="O494" i="1"/>
  <c r="O684" i="1"/>
  <c r="O538" i="1"/>
  <c r="O556" i="1"/>
  <c r="O761" i="1"/>
  <c r="O705" i="1"/>
  <c r="O112" i="1"/>
  <c r="O1294" i="1"/>
  <c r="O213" i="1"/>
  <c r="O727" i="1"/>
  <c r="O18" i="1"/>
  <c r="O975" i="1"/>
  <c r="O111" i="1"/>
  <c r="O1297" i="1"/>
  <c r="O596" i="1"/>
  <c r="O59" i="1"/>
  <c r="O987" i="1"/>
  <c r="O509" i="1"/>
  <c r="O904" i="1"/>
  <c r="O562" i="1"/>
  <c r="O501" i="1"/>
  <c r="O1071" i="1"/>
  <c r="O798" i="1"/>
  <c r="O898" i="1"/>
  <c r="O649" i="1"/>
  <c r="O227" i="1"/>
  <c r="O831" i="1"/>
  <c r="O15" i="1"/>
  <c r="O1202" i="1"/>
  <c r="O49" i="1"/>
  <c r="O283" i="1"/>
  <c r="O78" i="1"/>
  <c r="O82" i="1"/>
  <c r="O1125" i="1"/>
  <c r="O105" i="1"/>
  <c r="O232" i="1"/>
  <c r="O1300" i="1"/>
  <c r="O1258" i="1"/>
  <c r="O646" i="1"/>
  <c r="O108" i="1"/>
  <c r="O97" i="1"/>
  <c r="O1132" i="1"/>
  <c r="O1310" i="1"/>
  <c r="O714" i="1"/>
  <c r="O900" i="1"/>
  <c r="O391" i="1"/>
  <c r="O793" i="1"/>
  <c r="O1079" i="1"/>
  <c r="O231" i="1"/>
  <c r="O1090" i="1"/>
  <c r="O628" i="1"/>
  <c r="O1148" i="1"/>
  <c r="O573" i="1"/>
  <c r="O1089" i="1"/>
  <c r="O43" i="1"/>
  <c r="O666" i="1"/>
  <c r="O864" i="1"/>
  <c r="O548" i="1"/>
  <c r="O783" i="1"/>
  <c r="C8" i="1"/>
  <c r="D8" i="1" s="1"/>
  <c r="C7" i="1"/>
  <c r="D7" i="1" s="1"/>
  <c r="BK122" i="1" l="1"/>
  <c r="BK1087" i="1"/>
  <c r="BK1199" i="1"/>
  <c r="BK476" i="1"/>
  <c r="BK205" i="1"/>
  <c r="BK1192" i="1"/>
  <c r="BK184" i="1"/>
  <c r="BK441" i="1"/>
  <c r="BK1200" i="1"/>
  <c r="BK825" i="1"/>
  <c r="BK605" i="1"/>
  <c r="BK974" i="1"/>
  <c r="BK1105" i="1"/>
  <c r="BK780" i="1"/>
  <c r="BK988" i="1"/>
  <c r="BK375" i="1"/>
  <c r="BK1074" i="1"/>
  <c r="BK367" i="1"/>
  <c r="BK715" i="1"/>
  <c r="BK518" i="1"/>
  <c r="BK185" i="1"/>
  <c r="BK323" i="1"/>
  <c r="BK1100" i="1"/>
  <c r="BK1075" i="1"/>
  <c r="BK1171" i="1"/>
  <c r="BK277" i="1"/>
  <c r="BK517" i="1"/>
  <c r="BK793" i="1"/>
  <c r="BK902" i="1"/>
  <c r="BK752" i="1"/>
  <c r="BK1026" i="1"/>
  <c r="BK1276" i="1"/>
  <c r="BK1302" i="1"/>
  <c r="BK1173" i="1"/>
  <c r="BK348" i="1"/>
  <c r="BK976" i="1"/>
  <c r="BK579" i="1"/>
  <c r="BK144" i="1"/>
  <c r="BK648" i="1"/>
  <c r="BK438" i="1"/>
  <c r="BK826" i="1"/>
  <c r="BK548" i="1"/>
  <c r="BK845" i="1"/>
  <c r="BK1065" i="1"/>
  <c r="BK588" i="1"/>
  <c r="BK1042" i="1"/>
  <c r="BK899" i="1"/>
  <c r="BK948" i="1"/>
  <c r="BK294" i="1"/>
  <c r="BK458" i="1"/>
  <c r="BK1082" i="1"/>
  <c r="BK87" i="1"/>
  <c r="BK1131" i="1"/>
  <c r="BK387" i="1"/>
  <c r="BK1186" i="1"/>
  <c r="BK1047" i="1"/>
  <c r="BK42" i="1"/>
  <c r="BK690" i="1"/>
  <c r="BK1040" i="1"/>
  <c r="BK90" i="1"/>
  <c r="BK857" i="1"/>
  <c r="BK429" i="1"/>
  <c r="BK1187" i="1"/>
  <c r="BK214" i="1"/>
  <c r="BK1162" i="1"/>
  <c r="BK1180" i="1"/>
  <c r="BK1214" i="1"/>
  <c r="BK885" i="1"/>
  <c r="BK1290" i="1"/>
  <c r="BK444" i="1"/>
  <c r="BK674" i="1"/>
  <c r="BK523" i="1"/>
  <c r="BK983" i="1"/>
  <c r="BK76" i="1"/>
  <c r="BK566" i="1"/>
  <c r="BK596" i="1"/>
  <c r="BK823" i="1"/>
  <c r="BK167" i="1"/>
  <c r="BK15" i="1"/>
  <c r="BK995" i="1"/>
  <c r="BK243" i="1"/>
  <c r="BK831" i="1"/>
  <c r="BK383" i="1"/>
  <c r="BK938" i="1"/>
  <c r="BK1090" i="1"/>
  <c r="BK589" i="1"/>
  <c r="BK200" i="1"/>
  <c r="BK388" i="1"/>
  <c r="BK239" i="1"/>
  <c r="BK730" i="1"/>
  <c r="BK640" i="1"/>
  <c r="BK1250" i="1"/>
  <c r="BK893" i="1"/>
  <c r="BK1238" i="1"/>
  <c r="BK1028" i="1"/>
  <c r="BK981" i="1"/>
  <c r="BK106" i="1"/>
  <c r="BK813" i="1"/>
  <c r="BK805" i="1"/>
  <c r="BK821" i="1"/>
  <c r="BK16" i="1"/>
  <c r="BK880" i="1"/>
  <c r="BK649" i="1"/>
  <c r="BK746" i="1"/>
  <c r="BK341" i="1"/>
  <c r="BK427" i="1"/>
  <c r="BK812" i="1"/>
  <c r="BK1303" i="1"/>
  <c r="BK708" i="1"/>
  <c r="BK1273" i="1"/>
  <c r="BK1018" i="1"/>
  <c r="BK653" i="1"/>
  <c r="BK209" i="1"/>
  <c r="BK118" i="1"/>
  <c r="BK1130" i="1"/>
  <c r="BK929" i="1"/>
  <c r="BK475" i="1"/>
  <c r="BK340" i="1"/>
  <c r="BK267" i="1"/>
  <c r="BK687" i="1"/>
  <c r="BK796" i="1"/>
  <c r="BK1228" i="1"/>
  <c r="BK830" i="1"/>
  <c r="BK568" i="1"/>
  <c r="BK775" i="1"/>
  <c r="BK159" i="1"/>
  <c r="BK846" i="1"/>
  <c r="BK922" i="1"/>
  <c r="BK225" i="1"/>
  <c r="BK54" i="1"/>
  <c r="BK903" i="1"/>
  <c r="BK1263" i="1"/>
  <c r="BK694" i="1"/>
  <c r="BK491" i="1"/>
  <c r="BK573" i="1"/>
  <c r="BK494" i="1"/>
  <c r="BK1121" i="1"/>
  <c r="BK1133" i="1"/>
  <c r="BK1138" i="1"/>
  <c r="BK182" i="1"/>
  <c r="BK631" i="1"/>
  <c r="BK218" i="1"/>
  <c r="BK400" i="1"/>
  <c r="BK619" i="1"/>
  <c r="BK171" i="1"/>
  <c r="BK228" i="1"/>
  <c r="BK170" i="1"/>
  <c r="BK767" i="1"/>
  <c r="BK883" i="1"/>
  <c r="BK414" i="1"/>
  <c r="BK360" i="1"/>
  <c r="BK646" i="1"/>
  <c r="BK609" i="1"/>
  <c r="BK645" i="1"/>
  <c r="BK822" i="1"/>
  <c r="BK319" i="1"/>
  <c r="BK939" i="1"/>
  <c r="BK915" i="1"/>
  <c r="BK865" i="1"/>
  <c r="BK361" i="1"/>
  <c r="BK896" i="1"/>
  <c r="BK664" i="1"/>
  <c r="BK52" i="1"/>
  <c r="BK152" i="1"/>
  <c r="BK18" i="1"/>
  <c r="BK128" i="1"/>
  <c r="BK742" i="1"/>
  <c r="BK245" i="1"/>
  <c r="BK470" i="1"/>
  <c r="BK786" i="1"/>
  <c r="BK678" i="1"/>
  <c r="BK705" i="1"/>
  <c r="BK657" i="1"/>
  <c r="BK1168" i="1"/>
  <c r="BK1216" i="1"/>
  <c r="BK856" i="1"/>
  <c r="BK495" i="1"/>
  <c r="BK1266" i="1"/>
  <c r="BK401" i="1"/>
  <c r="BK154" i="1"/>
  <c r="BK107" i="1"/>
  <c r="BK1095" i="1"/>
  <c r="BK39" i="1"/>
  <c r="BK928" i="1"/>
  <c r="BK801" i="1"/>
  <c r="BK718" i="1"/>
  <c r="BK863" i="1"/>
  <c r="BK930" i="1"/>
  <c r="BK584" i="1"/>
  <c r="BK1310" i="1"/>
  <c r="BK1112" i="1"/>
  <c r="BK298" i="1"/>
  <c r="BK956" i="1"/>
  <c r="BK410" i="1"/>
  <c r="BK1055" i="1"/>
  <c r="BK192" i="1"/>
  <c r="BK820" i="1"/>
  <c r="BK259" i="1"/>
  <c r="BK66" i="1"/>
  <c r="BK443" i="1"/>
  <c r="BK1157" i="1"/>
  <c r="BK935" i="1"/>
  <c r="BK210" i="1"/>
  <c r="BK804" i="1"/>
  <c r="BK238" i="1"/>
  <c r="BK851" i="1"/>
  <c r="BK258" i="1"/>
  <c r="BK1255" i="1"/>
  <c r="BK390" i="1"/>
  <c r="BK1126" i="1"/>
  <c r="BK1158" i="1"/>
  <c r="BK278" i="1"/>
  <c r="BK593" i="1"/>
  <c r="BK108" i="1"/>
  <c r="BK164" i="1"/>
  <c r="BK1101" i="1"/>
  <c r="BK183" i="1"/>
  <c r="BK555" i="1"/>
  <c r="BK1151" i="1"/>
  <c r="BK755" i="1"/>
  <c r="BK339" i="1"/>
  <c r="BK70" i="1"/>
  <c r="BK227" i="1"/>
  <c r="BK127" i="1"/>
  <c r="BK787" i="1"/>
  <c r="BK350" i="1"/>
  <c r="BK29" i="1"/>
  <c r="BK190" i="1"/>
  <c r="BK257" i="1"/>
  <c r="BK904" i="1"/>
  <c r="BK1207" i="1"/>
  <c r="BK477" i="1"/>
  <c r="BK772" i="1"/>
  <c r="BK662" i="1"/>
  <c r="BK659" i="1"/>
  <c r="BK745" i="1"/>
  <c r="BK492" i="1"/>
  <c r="BK112" i="1"/>
  <c r="BK1172" i="1"/>
  <c r="BK95" i="1"/>
  <c r="BK1017" i="1"/>
  <c r="BK148" i="1"/>
  <c r="BK613" i="1"/>
  <c r="BK967" i="1"/>
  <c r="BK587" i="1"/>
  <c r="BK1097" i="1"/>
  <c r="BK1296" i="1"/>
  <c r="BK1064" i="1"/>
  <c r="BK616" i="1"/>
  <c r="BK524" i="1"/>
  <c r="BK421" i="1"/>
  <c r="BK634" i="1"/>
  <c r="BK382" i="1"/>
  <c r="BK549" i="1"/>
  <c r="BK351" i="1"/>
  <c r="BK763" i="1"/>
  <c r="BK536" i="1"/>
  <c r="BK849" i="1"/>
  <c r="BK488" i="1"/>
  <c r="BK512" i="1"/>
  <c r="BK123" i="1"/>
  <c r="BK647" i="1"/>
  <c r="BK49" i="1"/>
  <c r="BK489" i="1"/>
  <c r="BK1098" i="1"/>
  <c r="BK522" i="1"/>
  <c r="BK276" i="1"/>
  <c r="BK135" i="1"/>
  <c r="BK998" i="1"/>
  <c r="BK222" i="1"/>
  <c r="BK800" i="1"/>
  <c r="BK201" i="1"/>
  <c r="BK1307" i="1"/>
  <c r="BK890" i="1"/>
  <c r="BK406" i="1"/>
  <c r="BK521" i="1"/>
  <c r="BK451" i="1"/>
  <c r="BK918" i="1"/>
  <c r="BK871" i="1"/>
  <c r="BK1145" i="1"/>
  <c r="BK472" i="1"/>
  <c r="BK389" i="1"/>
  <c r="BK684" i="1"/>
  <c r="BK435" i="1"/>
  <c r="BK511" i="1"/>
  <c r="BK86" i="1"/>
  <c r="BK264" i="1"/>
  <c r="BK1113" i="1"/>
  <c r="BK710" i="1"/>
  <c r="BK701" i="1"/>
  <c r="BK446" i="1"/>
  <c r="BK934" i="1"/>
  <c r="BK971" i="1"/>
  <c r="BK1169" i="1"/>
  <c r="BK651" i="1"/>
  <c r="BK951" i="1"/>
  <c r="BK1071" i="1"/>
  <c r="BK1166" i="1"/>
  <c r="BK1221" i="1"/>
  <c r="BK819" i="1"/>
  <c r="BK248" i="1"/>
  <c r="BK1128" i="1"/>
  <c r="BK430" i="1"/>
  <c r="BK921" i="1"/>
  <c r="BK1289" i="1"/>
  <c r="BK680" i="1"/>
  <c r="BK1243" i="1"/>
  <c r="BK1208" i="1"/>
  <c r="BK769" i="1"/>
  <c r="BK14" i="1"/>
  <c r="BK289" i="1"/>
  <c r="BK633" i="1"/>
  <c r="BK740" i="1"/>
  <c r="BK1019" i="1"/>
  <c r="BK1103" i="1"/>
  <c r="BK153" i="1"/>
  <c r="BK20" i="1"/>
  <c r="BK12" i="1"/>
  <c r="BK520" i="1"/>
  <c r="BK1004" i="1"/>
  <c r="BK1046" i="1"/>
  <c r="BK173" i="1"/>
  <c r="BK179" i="1"/>
  <c r="BK567" i="1"/>
  <c r="BK305" i="1"/>
  <c r="BK1285" i="1"/>
  <c r="BK212" i="1"/>
  <c r="BK88" i="1"/>
  <c r="BK615" i="1"/>
  <c r="BK496" i="1"/>
  <c r="BK551" i="1"/>
  <c r="BK63" i="1"/>
  <c r="BK773" i="1"/>
  <c r="BK602" i="1"/>
  <c r="BK1034" i="1"/>
  <c r="BK867" i="1"/>
  <c r="BK1088" i="1"/>
  <c r="BK1217" i="1"/>
  <c r="BK562" i="1"/>
  <c r="BK392" i="1"/>
  <c r="BK1015" i="1"/>
  <c r="BK35" i="1"/>
  <c r="BK293" i="1"/>
  <c r="BK886" i="1"/>
  <c r="BK1110" i="1"/>
  <c r="BK230" i="1"/>
  <c r="BK198" i="1"/>
  <c r="BK1223" i="1"/>
  <c r="BK61" i="1"/>
  <c r="BK815" i="1"/>
  <c r="BK23" i="1"/>
  <c r="BK916" i="1"/>
  <c r="BK311" i="1"/>
  <c r="BK343" i="1"/>
  <c r="BK1120" i="1"/>
  <c r="BK479" i="1"/>
  <c r="BK439" i="1"/>
  <c r="BK556" i="1"/>
  <c r="BK749" i="1"/>
  <c r="BK1234" i="1"/>
  <c r="BK1117" i="1"/>
  <c r="BK180" i="1"/>
  <c r="BK256" i="1"/>
  <c r="BK47" i="1"/>
  <c r="BK134" i="1"/>
  <c r="BK1185" i="1"/>
  <c r="BK526" i="1"/>
  <c r="BK4" i="1"/>
  <c r="BK308" i="1"/>
  <c r="BK1061" i="1"/>
  <c r="BK364" i="1"/>
  <c r="BK1073" i="1"/>
  <c r="BK898" i="1"/>
  <c r="BK779" i="1"/>
  <c r="BK1312" i="1"/>
  <c r="BK947" i="1"/>
  <c r="BK1197" i="1"/>
  <c r="BK1311" i="1"/>
  <c r="BK917" i="1"/>
  <c r="BK1058" i="1"/>
  <c r="BK1014" i="1"/>
  <c r="BK1156" i="1"/>
  <c r="BK1059" i="1"/>
  <c r="BK69" i="1"/>
  <c r="BK713" i="1"/>
  <c r="BK487" i="1"/>
  <c r="BK25" i="1"/>
  <c r="BK1050" i="1"/>
  <c r="BK1261" i="1"/>
  <c r="BK1164" i="1"/>
  <c r="BK1163" i="1"/>
  <c r="BK862" i="1"/>
  <c r="BK331" i="1"/>
  <c r="BK1104" i="1"/>
  <c r="BK1204" i="1"/>
  <c r="BK502" i="1"/>
  <c r="BK843" i="1"/>
  <c r="BK1262" i="1"/>
  <c r="BK848" i="1"/>
  <c r="BK281" i="1"/>
  <c r="BK538" i="1"/>
  <c r="BK942" i="1"/>
  <c r="BK803" i="1"/>
  <c r="BK612" i="1"/>
  <c r="BK235" i="1"/>
  <c r="BK531" i="1"/>
  <c r="BK1202" i="1"/>
  <c r="BK618" i="1"/>
  <c r="BK636" i="1"/>
  <c r="BK1304" i="1"/>
  <c r="BK335" i="1"/>
  <c r="BK872" i="1"/>
  <c r="BK1287" i="1"/>
  <c r="BK919" i="1"/>
  <c r="BK1292" i="1"/>
  <c r="BK1301" i="1"/>
  <c r="BK1237" i="1"/>
  <c r="BK760" i="1"/>
  <c r="BK162" i="1"/>
  <c r="BK964" i="1"/>
  <c r="BK1099" i="1"/>
  <c r="BK1081" i="1"/>
  <c r="BK829" i="1"/>
  <c r="BK1196" i="1"/>
  <c r="BK962" i="1"/>
  <c r="BK931" i="1"/>
  <c r="BK1013" i="1"/>
  <c r="BK24" i="1"/>
  <c r="BK578" i="1"/>
  <c r="BK299" i="1"/>
  <c r="BK1086" i="1"/>
  <c r="BK642" i="1"/>
  <c r="BK852" i="1"/>
  <c r="BK834" i="1"/>
  <c r="BK590" i="1"/>
  <c r="BK1092" i="1"/>
  <c r="BK130" i="1"/>
  <c r="BK174" i="1"/>
  <c r="BK949" i="1"/>
  <c r="BK318" i="1"/>
  <c r="BK884" i="1"/>
  <c r="BK504" i="1"/>
  <c r="BK140" i="1"/>
  <c r="BK1091" i="1"/>
  <c r="BK756" i="1"/>
  <c r="BK1125" i="1"/>
  <c r="BK1027" i="1"/>
  <c r="BK1094" i="1"/>
  <c r="BK48" i="1"/>
  <c r="BK507" i="1"/>
  <c r="BK972" i="1"/>
  <c r="BK1002" i="1"/>
  <c r="BK1079" i="1"/>
  <c r="BK759" i="1"/>
  <c r="BK252" i="1"/>
  <c r="BK32" i="1"/>
  <c r="BK17" i="1"/>
  <c r="BK719" i="1"/>
  <c r="BK1118" i="1"/>
  <c r="BK1175" i="1"/>
  <c r="BK1233" i="1"/>
  <c r="BK394" i="1"/>
  <c r="BK424" i="1"/>
  <c r="BK302" i="1"/>
  <c r="BK309" i="1"/>
  <c r="BK1230" i="1"/>
  <c r="BK550" i="1"/>
  <c r="BK111" i="1"/>
  <c r="BK215" i="1"/>
  <c r="BK1181" i="1"/>
  <c r="BK770" i="1"/>
  <c r="BK129" i="1"/>
  <c r="BK471" i="1"/>
  <c r="BK913" i="1"/>
  <c r="BK557" i="1"/>
  <c r="BK888" i="1"/>
  <c r="BK1267" i="1"/>
  <c r="BK677" i="1"/>
  <c r="BK484" i="1"/>
  <c r="BK1222" i="1"/>
  <c r="BK380" i="1"/>
  <c r="BK941" i="1"/>
  <c r="BK1283" i="1"/>
  <c r="BK961" i="1"/>
  <c r="BK610" i="1"/>
  <c r="BK923" i="1"/>
  <c r="BK712" i="1"/>
  <c r="BK1051" i="1"/>
  <c r="BK1215" i="1"/>
  <c r="BK1003" i="1"/>
  <c r="BK322" i="1"/>
  <c r="BK882" i="1"/>
  <c r="BK1258" i="1"/>
  <c r="BK597" i="1"/>
  <c r="BK692" i="1"/>
  <c r="BK493" i="1"/>
  <c r="BK836" i="1"/>
  <c r="BK571" i="1"/>
  <c r="BK959" i="1"/>
  <c r="BK114" i="1"/>
  <c r="BK614" i="1"/>
  <c r="BK545" i="1"/>
  <c r="BK920" i="1"/>
  <c r="BK1213" i="1"/>
  <c r="BK68" i="1"/>
  <c r="BK188" i="1"/>
  <c r="BK552" i="1"/>
  <c r="BK966" i="1"/>
  <c r="BK925" i="1"/>
  <c r="BK1139" i="1"/>
  <c r="BK583" i="1"/>
  <c r="BK733" i="1"/>
  <c r="BK907" i="1"/>
  <c r="BK989" i="1"/>
  <c r="BK1029" i="1"/>
  <c r="BK166" i="1"/>
  <c r="BK263" i="1"/>
  <c r="BK377" i="1"/>
  <c r="BK1264" i="1"/>
  <c r="BK120" i="1"/>
  <c r="BK697" i="1"/>
  <c r="BK99" i="1"/>
  <c r="BK437" i="1"/>
  <c r="BK728" i="1"/>
  <c r="BK92" i="1"/>
  <c r="BK581" i="1"/>
  <c r="BK79" i="1"/>
  <c r="BK926" i="1"/>
  <c r="BK994" i="1"/>
  <c r="BK317" i="1"/>
  <c r="BK359" i="1"/>
  <c r="BK791" i="1"/>
  <c r="BK1011" i="1"/>
  <c r="BK74" i="1"/>
  <c r="BK537" i="1"/>
  <c r="BK855" i="1"/>
  <c r="BK181" i="1"/>
  <c r="BK260" i="1"/>
  <c r="BK250" i="1"/>
  <c r="BK932" i="1"/>
  <c r="BK469" i="1"/>
  <c r="BK168" i="1"/>
  <c r="BK11" i="1"/>
  <c r="BK246" i="1"/>
  <c r="BK396" i="1"/>
  <c r="BK55" i="1"/>
  <c r="BK96" i="1"/>
  <c r="BK474" i="1"/>
  <c r="BK547" i="1"/>
  <c r="BK1309" i="1"/>
  <c r="BK558" i="1"/>
  <c r="BK440" i="1"/>
  <c r="BK669" i="1"/>
  <c r="BK1114" i="1"/>
  <c r="BK850" i="1"/>
  <c r="BK753" i="1"/>
  <c r="BK765" i="1"/>
  <c r="BK466" i="1"/>
  <c r="BK163" i="1"/>
  <c r="BK818" i="1"/>
  <c r="BK969" i="1"/>
  <c r="BK82" i="1"/>
  <c r="BK870" i="1"/>
  <c r="BK839" i="1"/>
  <c r="BK1141" i="1"/>
  <c r="BK1281" i="1"/>
  <c r="BK1030" i="1"/>
  <c r="BK560" i="1"/>
  <c r="BK624" i="1"/>
  <c r="BK57" i="1"/>
  <c r="BK869" i="1"/>
  <c r="BK321" i="1"/>
  <c r="BK80" i="1"/>
  <c r="BK448" i="1"/>
  <c r="BK811" i="1"/>
  <c r="BK431" i="1"/>
  <c r="BK532" i="1"/>
  <c r="BK912" i="1"/>
  <c r="BK792" i="1"/>
  <c r="BK599" i="1"/>
  <c r="BK1280" i="1"/>
  <c r="BK868" i="1"/>
  <c r="BK85" i="1"/>
  <c r="BK499" i="1"/>
  <c r="BK975" i="1"/>
  <c r="BK832" i="1"/>
  <c r="BK156" i="1"/>
  <c r="BK65" i="1"/>
  <c r="BK1147" i="1"/>
  <c r="BK1102" i="1"/>
  <c r="BK51" i="1"/>
  <c r="BK1242" i="1"/>
  <c r="BK236" i="1"/>
  <c r="BK1246" i="1"/>
  <c r="BK268" i="1"/>
  <c r="BK626" i="1"/>
  <c r="BK783" i="1"/>
  <c r="BK463" i="1"/>
  <c r="BK720" i="1"/>
  <c r="BK1167" i="1"/>
  <c r="BK543" i="1"/>
  <c r="BK861" i="1"/>
  <c r="BK844" i="1"/>
  <c r="BK824" i="1"/>
  <c r="BK1000" i="1"/>
  <c r="BK366" i="1"/>
  <c r="BK711" i="1"/>
  <c r="BK131" i="1"/>
  <c r="BK213" i="1"/>
  <c r="BK707" i="1"/>
  <c r="BK464" i="1"/>
  <c r="BK1235" i="1"/>
  <c r="BK1300" i="1"/>
  <c r="BK889" i="1"/>
  <c r="BK842" i="1"/>
  <c r="BK1210" i="1"/>
  <c r="BK1252" i="1"/>
  <c r="BK1085" i="1"/>
  <c r="BK887" i="1"/>
  <c r="BK468" i="1"/>
  <c r="BK234" i="1"/>
  <c r="BK586" i="1"/>
  <c r="BK698" i="1"/>
  <c r="BK1127" i="1"/>
  <c r="BK924" i="1"/>
  <c r="BK985" i="1"/>
  <c r="BK1134" i="1"/>
  <c r="BK146" i="1"/>
  <c r="BK529" i="1"/>
  <c r="BK900" i="1"/>
  <c r="BK21" i="1"/>
  <c r="BK970" i="1"/>
  <c r="BK237" i="1"/>
  <c r="BK384" i="1"/>
  <c r="BK854" i="1"/>
  <c r="BK422" i="1"/>
  <c r="BK1206" i="1"/>
  <c r="BK117" i="1"/>
  <c r="BK53" i="1"/>
  <c r="BK955" i="1"/>
  <c r="BK606" i="1"/>
  <c r="BK1084" i="1"/>
  <c r="BK50" i="1"/>
  <c r="BK1259" i="1"/>
  <c r="BK501" i="1"/>
  <c r="BK905" i="1"/>
  <c r="BK56" i="1"/>
  <c r="BK324" i="1"/>
  <c r="BK303" i="1"/>
  <c r="BK445" i="1"/>
  <c r="BK625" i="1"/>
  <c r="BK413" i="1"/>
  <c r="BK788" i="1"/>
  <c r="BK1249" i="1"/>
  <c r="BK26" i="1"/>
  <c r="BK1272" i="1"/>
  <c r="BK316" i="1"/>
  <c r="BK516" i="1"/>
  <c r="BK354" i="1"/>
  <c r="BK611" i="1"/>
  <c r="BK425" i="1"/>
  <c r="BK189" i="1"/>
  <c r="BK290" i="1"/>
  <c r="BK617" i="1"/>
  <c r="BK944" i="1"/>
  <c r="BK658" i="1"/>
  <c r="BK1146" i="1"/>
  <c r="BK979" i="1"/>
  <c r="BK102" i="1"/>
  <c r="BK89" i="1"/>
  <c r="BK1037" i="1"/>
  <c r="BK67" i="1"/>
  <c r="BK542" i="1"/>
  <c r="BK1308" i="1"/>
  <c r="BK535" i="1"/>
  <c r="BK418" i="1"/>
  <c r="BK595" i="1"/>
  <c r="BK78" i="1"/>
  <c r="BK261" i="1"/>
  <c r="BK240" i="1"/>
  <c r="BK991" i="1"/>
  <c r="BK1025" i="1"/>
  <c r="BK1077" i="1"/>
  <c r="BK1293" i="1"/>
  <c r="BK758" i="1"/>
  <c r="BK945" i="1"/>
  <c r="BK376" i="1"/>
  <c r="BK656" i="1"/>
  <c r="BK689" i="1"/>
  <c r="BK875" i="1"/>
  <c r="BK762" i="1"/>
  <c r="BK60" i="1"/>
  <c r="BK1212" i="1"/>
  <c r="BK38" i="1"/>
  <c r="BK514" i="1"/>
  <c r="BK1123" i="1"/>
  <c r="BK272" i="1"/>
  <c r="BK415" i="1"/>
  <c r="BK59" i="1"/>
  <c r="BK594" i="1"/>
  <c r="BK933" i="1"/>
  <c r="BK953" i="1"/>
  <c r="BK736" i="1"/>
  <c r="BK1251" i="1"/>
  <c r="BK273" i="1"/>
  <c r="BK301" i="1"/>
  <c r="BK673" i="1"/>
  <c r="BK894" i="1"/>
  <c r="BK534" i="1"/>
  <c r="BK723" i="1"/>
  <c r="BK688" i="1"/>
  <c r="BK262" i="1"/>
  <c r="BK1089" i="1"/>
  <c r="BK393" i="1"/>
  <c r="BK126" i="1"/>
  <c r="BK1219" i="1"/>
  <c r="BK1299" i="1"/>
  <c r="BK133" i="1"/>
  <c r="BK1044" i="1"/>
  <c r="BK186" i="1"/>
  <c r="BK672" i="1"/>
  <c r="BK1268" i="1"/>
  <c r="BK679" i="1"/>
  <c r="BK1174" i="1"/>
  <c r="BK1063" i="1"/>
  <c r="BK1288" i="1"/>
  <c r="BK927" i="1"/>
  <c r="BK391" i="1"/>
  <c r="BK990" i="1"/>
  <c r="BK1154" i="1"/>
  <c r="BK93" i="1"/>
  <c r="BK559" i="1"/>
  <c r="BK1241" i="1"/>
  <c r="BK735" i="1"/>
  <c r="BK1069" i="1"/>
  <c r="BK71" i="1"/>
  <c r="BK149" i="1"/>
  <c r="BK666" i="1"/>
  <c r="BK608" i="1"/>
  <c r="BK817" i="1"/>
  <c r="BK691" i="1"/>
  <c r="BK176" i="1"/>
  <c r="BK1265" i="1"/>
  <c r="BK891" i="1"/>
  <c r="BK196" i="1"/>
  <c r="BK481" i="1"/>
  <c r="BK1274" i="1"/>
  <c r="BK1239" i="1"/>
  <c r="BK1048" i="1"/>
  <c r="BK519" i="1"/>
  <c r="BK954" i="1"/>
  <c r="BK355" i="1"/>
  <c r="BK483" i="1"/>
  <c r="BK125" i="1"/>
  <c r="BK371" i="1"/>
  <c r="BK447" i="1"/>
  <c r="BK195" i="1"/>
  <c r="BK757" i="1"/>
  <c r="BK1076" i="1"/>
  <c r="BK211" i="1"/>
  <c r="BK1023" i="1"/>
  <c r="BK312" i="1"/>
  <c r="BK1083" i="1"/>
  <c r="BK397" i="1"/>
  <c r="BK142" i="1"/>
  <c r="BK1201" i="1"/>
  <c r="BK700" i="1"/>
  <c r="BK1068" i="1"/>
  <c r="BK6" i="1"/>
  <c r="BK554" i="1"/>
  <c r="BK197" i="1"/>
  <c r="BK465" i="1"/>
  <c r="BK703" i="1"/>
  <c r="BK790" i="1"/>
  <c r="BK372" i="1"/>
  <c r="BK965" i="1"/>
  <c r="BK992" i="1"/>
  <c r="BK503" i="1"/>
  <c r="BK91" i="1"/>
  <c r="BK231" i="1"/>
  <c r="BK778" i="1"/>
  <c r="BK513" i="1"/>
  <c r="BK876" i="1"/>
  <c r="BK686" i="1"/>
  <c r="BK620" i="1"/>
  <c r="BK1160" i="1"/>
  <c r="BK19" i="1"/>
  <c r="BK591" i="1"/>
  <c r="BK1106" i="1"/>
  <c r="BK412" i="1"/>
  <c r="BK952" i="1"/>
  <c r="BK280" i="1"/>
  <c r="BK1143" i="1"/>
  <c r="BK1007" i="1"/>
  <c r="BK1038" i="1"/>
  <c r="BK434" i="1"/>
  <c r="BK1294" i="1"/>
  <c r="BK667" i="1"/>
  <c r="BK1190" i="1"/>
  <c r="BK1036" i="1"/>
  <c r="BK139" i="1"/>
  <c r="BK731" i="1"/>
  <c r="BK1119" i="1"/>
  <c r="BK1184" i="1"/>
  <c r="BK300" i="1"/>
  <c r="BK353" i="1"/>
  <c r="BK635" i="1"/>
  <c r="BK681" i="1"/>
  <c r="BK1124" i="1"/>
  <c r="BK330" i="1"/>
  <c r="BK478" i="1"/>
  <c r="BK1178" i="1"/>
  <c r="BK806" i="1"/>
  <c r="BK352" i="1"/>
  <c r="BK356" i="1"/>
  <c r="BK1153" i="1"/>
  <c r="BK1132" i="1"/>
  <c r="BK950" i="1"/>
  <c r="BK374" i="1"/>
  <c r="BK404" i="1"/>
  <c r="BK982" i="1"/>
  <c r="BK978" i="1"/>
  <c r="BK1136" i="1"/>
  <c r="BK369" i="1"/>
  <c r="BK207" i="1"/>
  <c r="BK661" i="1"/>
  <c r="BK1062" i="1"/>
  <c r="BK160" i="1"/>
  <c r="BK1193" i="1"/>
  <c r="BK27" i="1"/>
  <c r="BK814" i="1"/>
  <c r="BK336" i="1"/>
  <c r="BK460" i="1"/>
  <c r="BK349" i="1"/>
  <c r="BK1176" i="1"/>
  <c r="BK508" i="1"/>
  <c r="BK734" i="1"/>
  <c r="BK395" i="1"/>
  <c r="BK64" i="1"/>
  <c r="BK860" i="1"/>
  <c r="BK105" i="1"/>
  <c r="BK1275" i="1"/>
  <c r="BK1247" i="1"/>
  <c r="BK193" i="1"/>
  <c r="BK600" i="1"/>
  <c r="BK864" i="1"/>
  <c r="BK1109" i="1"/>
  <c r="BK345" i="1"/>
  <c r="BK279" i="1"/>
  <c r="BK629" i="1"/>
  <c r="BK580" i="1"/>
  <c r="BK936" i="1"/>
  <c r="BK638" i="1"/>
  <c r="BK81" i="1"/>
  <c r="BK575" i="1"/>
  <c r="BK604" i="1"/>
  <c r="BK858" i="1"/>
  <c r="BK58" i="1"/>
  <c r="BK169" i="1"/>
  <c r="BK347" i="1"/>
  <c r="BK725" i="1"/>
  <c r="BK802" i="1"/>
  <c r="BK1236" i="1"/>
  <c r="BK973" i="1"/>
  <c r="BK232" i="1"/>
  <c r="BK1140" i="1"/>
  <c r="BK987" i="1"/>
  <c r="BK1298" i="1"/>
  <c r="BK405" i="1"/>
  <c r="BK177" i="1"/>
  <c r="BK1054" i="1"/>
  <c r="BK329" i="1"/>
  <c r="BK878" i="1"/>
  <c r="BK963" i="1"/>
  <c r="BK789" i="1"/>
  <c r="BK1152" i="1"/>
  <c r="BK244" i="1"/>
  <c r="BK1165" i="1"/>
  <c r="BK314" i="1"/>
  <c r="BK442" i="1"/>
  <c r="BK655" i="1"/>
  <c r="BK75" i="1"/>
  <c r="BK1031" i="1"/>
  <c r="BK337" i="1"/>
  <c r="BK1006" i="1"/>
  <c r="BK7" i="1"/>
  <c r="BK1195" i="1"/>
  <c r="BK643" i="1"/>
  <c r="BK732" i="1"/>
  <c r="BK286" i="1"/>
  <c r="BK291" i="1"/>
  <c r="BK151" i="1"/>
  <c r="BK426" i="1"/>
  <c r="BK202" i="1"/>
  <c r="BK999" i="1"/>
  <c r="BK249" i="1"/>
  <c r="BK270" i="1"/>
  <c r="BK622" i="1"/>
  <c r="BK459" i="1"/>
  <c r="BK1012" i="1"/>
  <c r="BK282" i="1"/>
  <c r="BK1137" i="1"/>
  <c r="BK150" i="1"/>
  <c r="BK306" i="1"/>
  <c r="BK365" i="1"/>
  <c r="BK541" i="1"/>
  <c r="BK223" i="1"/>
  <c r="BK565" i="1"/>
  <c r="BK901" i="1"/>
  <c r="BK119" i="1"/>
  <c r="BK315" i="1"/>
  <c r="BK506" i="1"/>
  <c r="BK467" i="1"/>
  <c r="BK838" i="1"/>
  <c r="BK1150" i="1"/>
  <c r="BK739" i="1"/>
  <c r="BK1286" i="1"/>
  <c r="BK603" i="1"/>
  <c r="BK22" i="1"/>
  <c r="BK540" i="1"/>
  <c r="BK810" i="1"/>
  <c r="BK386" i="1"/>
  <c r="BK333" i="1"/>
  <c r="BK714" i="1"/>
  <c r="BK432" i="1"/>
  <c r="BK828" i="1"/>
  <c r="BK411" i="1"/>
  <c r="BK1142" i="1"/>
  <c r="BK750" i="1"/>
  <c r="BK269" i="1"/>
  <c r="BK582" i="1"/>
  <c r="BK797" i="1"/>
  <c r="BK1008" i="1"/>
  <c r="BK31" i="1"/>
  <c r="BK968" i="1"/>
  <c r="BK1045" i="1"/>
  <c r="BK334" i="1"/>
  <c r="BK455" i="1"/>
  <c r="BK62" i="1"/>
  <c r="BK764" i="1"/>
  <c r="BK338" i="1"/>
  <c r="BK428" i="1"/>
  <c r="BK1291" i="1"/>
  <c r="BK881" i="1"/>
  <c r="BK419" i="1"/>
  <c r="BK754" i="1"/>
  <c r="BK539" i="1"/>
  <c r="BK1135" i="1"/>
  <c r="BK288" i="1"/>
  <c r="BK203" i="1"/>
  <c r="BK1096" i="1"/>
  <c r="BK1260" i="1"/>
  <c r="BK304" i="1"/>
  <c r="BK1229" i="1"/>
  <c r="BK914" i="1"/>
  <c r="BK378" i="1"/>
  <c r="BK874" i="1"/>
  <c r="BK784" i="1"/>
  <c r="BK172" i="1"/>
  <c r="BK1194" i="1"/>
  <c r="BK1155" i="1"/>
  <c r="BK1072" i="1"/>
  <c r="BK147" i="1"/>
  <c r="BK1161" i="1"/>
  <c r="BK569" i="1"/>
  <c r="BK226" i="1"/>
  <c r="BK379" i="1"/>
  <c r="BK1220" i="1"/>
  <c r="BK1177" i="1"/>
  <c r="BK295" i="1"/>
  <c r="BK628" i="1"/>
  <c r="BK161" i="1"/>
  <c r="BK132" i="1"/>
  <c r="BK482" i="1"/>
  <c r="BK327" i="1"/>
  <c r="BK1057" i="1"/>
  <c r="BK1256" i="1"/>
  <c r="BK43" i="1"/>
  <c r="BK357" i="1"/>
  <c r="BK747" i="1"/>
  <c r="BK1066" i="1"/>
  <c r="BK897" i="1"/>
  <c r="BK702" i="1"/>
  <c r="BK771" i="1"/>
  <c r="BK840" i="1"/>
  <c r="BK1070" i="1"/>
  <c r="BK1111" i="1"/>
  <c r="BK242" i="1"/>
  <c r="BK221" i="1"/>
  <c r="BK937" i="1"/>
  <c r="BK143" i="1"/>
  <c r="BK41" i="1"/>
  <c r="BK515" i="1"/>
  <c r="BK1227" i="1"/>
  <c r="BK8" i="1"/>
  <c r="BK630" i="1"/>
  <c r="BK73" i="1"/>
  <c r="BK910" i="1"/>
  <c r="BK1282" i="1"/>
  <c r="BK346" i="1"/>
  <c r="BK1218" i="1"/>
  <c r="BK1191" i="1"/>
  <c r="BK564" i="1"/>
  <c r="BK546" i="1"/>
  <c r="BK996" i="1"/>
  <c r="BK1049" i="1"/>
  <c r="BK794" i="1"/>
  <c r="BK833" i="1"/>
  <c r="BK1253" i="1"/>
  <c r="BK326" i="1"/>
  <c r="BK997" i="1"/>
  <c r="BK977" i="1"/>
  <c r="BK940" i="1"/>
  <c r="BK744" i="1"/>
  <c r="BK654" i="1"/>
  <c r="BK1245" i="1"/>
  <c r="BK795" i="1"/>
  <c r="BK670" i="1"/>
  <c r="BK178" i="1"/>
  <c r="BK449" i="1"/>
  <c r="BK1060" i="1"/>
  <c r="BK1183" i="1"/>
  <c r="BK28" i="1"/>
  <c r="BK220" i="1"/>
  <c r="BK665" i="1"/>
  <c r="BK187" i="1"/>
  <c r="BK1149" i="1"/>
  <c r="BK9" i="1"/>
  <c r="BK866" i="1"/>
  <c r="BK199" i="1"/>
  <c r="BK332" i="1"/>
  <c r="BK528" i="1"/>
  <c r="BK141" i="1"/>
  <c r="BK957" i="1"/>
  <c r="BK980" i="1"/>
  <c r="BK229" i="1"/>
  <c r="BK1022" i="1"/>
  <c r="BK1005" i="1"/>
  <c r="BK1021" i="1"/>
  <c r="BK637" i="1"/>
  <c r="BK644" i="1"/>
  <c r="BK853" i="1"/>
  <c r="BK1240" i="1"/>
  <c r="BK292" i="1"/>
  <c r="BK798" i="1"/>
  <c r="BK498" i="1"/>
  <c r="BK776" i="1"/>
  <c r="BK873" i="1"/>
  <c r="BK601" i="1"/>
  <c r="BK416" i="1"/>
  <c r="BK993" i="1"/>
  <c r="BK274" i="1"/>
  <c r="BK320" i="1"/>
  <c r="BK1270" i="1"/>
  <c r="BK103" i="1"/>
  <c r="BK1053" i="1"/>
  <c r="BK879" i="1"/>
  <c r="BK116" i="1"/>
  <c r="BK737" i="1"/>
  <c r="BK1129" i="1"/>
  <c r="BK83" i="1"/>
  <c r="BK1016" i="1"/>
  <c r="BK313" i="1"/>
  <c r="BK275" i="1"/>
  <c r="BK561" i="1"/>
  <c r="BK342" i="1"/>
  <c r="BK909" i="1"/>
  <c r="BK943" i="1"/>
  <c r="BK960" i="1"/>
  <c r="BK433" i="1"/>
  <c r="BK115" i="1"/>
  <c r="BK724" i="1"/>
  <c r="BK676" i="1"/>
  <c r="BK77" i="1"/>
  <c r="BK1056" i="1"/>
  <c r="BK785" i="1"/>
  <c r="BK751" i="1"/>
  <c r="BK946" i="1"/>
  <c r="BK46" i="1"/>
  <c r="BK1211" i="1"/>
  <c r="BK1278" i="1"/>
  <c r="BK191" i="1"/>
  <c r="BK699" i="1"/>
  <c r="BK1032" i="1"/>
  <c r="BK265" i="1"/>
  <c r="BK816" i="1"/>
  <c r="BK675" i="1"/>
  <c r="BK145" i="1"/>
  <c r="BK266" i="1"/>
  <c r="BK509" i="1"/>
  <c r="BK344" i="1"/>
  <c r="BK726" i="1"/>
  <c r="BK486" i="1"/>
  <c r="BK101" i="1"/>
  <c r="BK10" i="1"/>
  <c r="BK986" i="1"/>
  <c r="BK1033" i="1"/>
  <c r="BK827" i="1"/>
  <c r="BK1001" i="1"/>
  <c r="BK1009" i="1"/>
  <c r="BK761" i="1"/>
  <c r="BK906" i="1"/>
  <c r="BK403" i="1"/>
  <c r="BK683" i="1"/>
  <c r="BK363" i="1"/>
  <c r="BK1295" i="1"/>
  <c r="BK727" i="1"/>
  <c r="BK577" i="1"/>
  <c r="BK576" i="1"/>
  <c r="BK1116" i="1"/>
  <c r="BK310" i="1"/>
  <c r="BK97" i="1"/>
  <c r="BK958" i="1"/>
  <c r="BK165" i="1"/>
  <c r="BK743" i="1"/>
  <c r="BK373" i="1"/>
  <c r="BK650" i="1"/>
  <c r="BK1231" i="1"/>
  <c r="BK436" i="1"/>
  <c r="BK652" i="1"/>
  <c r="BK490" i="1"/>
  <c r="BK835" i="1"/>
  <c r="BK1306" i="1"/>
  <c r="BK283" i="1"/>
  <c r="BK219" i="1"/>
  <c r="BK777" i="1"/>
  <c r="BK462" i="1"/>
  <c r="BK407" i="1"/>
  <c r="BK774" i="1"/>
  <c r="BK1067" i="1"/>
  <c r="BK417" i="1"/>
  <c r="BK1188" i="1"/>
  <c r="BK847" i="1"/>
  <c r="BK194" i="1"/>
  <c r="BK1224" i="1"/>
  <c r="BK527" i="1"/>
  <c r="BK370" i="1"/>
  <c r="BK1269" i="1"/>
  <c r="BK1078" i="1"/>
  <c r="BQ4" i="1" l="1"/>
  <c r="BZ7" i="1"/>
  <c r="BQ61" i="1"/>
  <c r="BZ61" i="1" s="1"/>
  <c r="BQ62" i="1"/>
  <c r="BZ62" i="1" s="1"/>
  <c r="BQ63" i="1"/>
  <c r="BZ63" i="1" s="1"/>
  <c r="BQ64" i="1"/>
  <c r="BZ64" i="1" s="1"/>
  <c r="BQ65" i="1"/>
  <c r="BZ65" i="1" s="1"/>
  <c r="BQ66" i="1"/>
  <c r="BZ66" i="1" s="1"/>
  <c r="BQ67" i="1"/>
  <c r="BZ67" i="1" s="1"/>
  <c r="BQ68" i="1"/>
  <c r="BZ68" i="1" s="1"/>
  <c r="BQ69" i="1"/>
  <c r="BZ69" i="1" s="1"/>
  <c r="BQ70" i="1"/>
  <c r="BZ70" i="1" s="1"/>
  <c r="BQ71" i="1"/>
  <c r="BZ71" i="1" s="1"/>
  <c r="BQ72" i="1"/>
  <c r="BZ72" i="1" s="1"/>
  <c r="BQ73" i="1"/>
  <c r="BZ73" i="1" s="1"/>
  <c r="BQ74" i="1"/>
  <c r="BZ74" i="1" s="1"/>
  <c r="BQ75" i="1"/>
  <c r="BZ75" i="1" s="1"/>
  <c r="BQ76" i="1"/>
  <c r="BZ76" i="1" s="1"/>
  <c r="BQ77" i="1"/>
  <c r="BZ77" i="1" s="1"/>
  <c r="BQ78" i="1"/>
  <c r="BZ78" i="1" s="1"/>
  <c r="BQ60" i="1"/>
  <c r="BZ60" i="1" s="1"/>
  <c r="BQ37" i="1"/>
  <c r="BZ37" i="1" s="1"/>
  <c r="BQ38" i="1"/>
  <c r="BZ38" i="1" s="1"/>
  <c r="BQ39" i="1"/>
  <c r="BZ39" i="1" s="1"/>
  <c r="BQ40" i="1"/>
  <c r="BZ40" i="1" s="1"/>
  <c r="BQ41" i="1"/>
  <c r="BZ41" i="1" s="1"/>
  <c r="BQ42" i="1"/>
  <c r="BZ42" i="1" s="1"/>
  <c r="BQ43" i="1"/>
  <c r="BZ43" i="1" s="1"/>
  <c r="BQ44" i="1"/>
  <c r="BZ44" i="1" s="1"/>
  <c r="BQ45" i="1"/>
  <c r="BZ45" i="1" s="1"/>
  <c r="BQ46" i="1"/>
  <c r="BZ46" i="1" s="1"/>
  <c r="BQ47" i="1"/>
  <c r="BZ47" i="1" s="1"/>
  <c r="BQ48" i="1"/>
  <c r="BZ48" i="1" s="1"/>
  <c r="BQ49" i="1"/>
  <c r="BZ49" i="1" s="1"/>
  <c r="BQ50" i="1"/>
  <c r="BZ50" i="1" s="1"/>
  <c r="BQ51" i="1"/>
  <c r="BZ51" i="1" s="1"/>
  <c r="BQ52" i="1"/>
  <c r="BZ52" i="1" s="1"/>
  <c r="BQ53" i="1"/>
  <c r="BZ53" i="1" s="1"/>
  <c r="BQ54" i="1"/>
  <c r="BZ54" i="1" s="1"/>
  <c r="BQ36" i="1"/>
  <c r="BZ36" i="1" s="1"/>
  <c r="CC36" i="1" s="1"/>
  <c r="BQ30" i="1"/>
  <c r="BZ30" i="1" s="1"/>
  <c r="BQ13" i="1"/>
  <c r="BZ13" i="1" s="1"/>
  <c r="BQ14" i="1"/>
  <c r="BZ14" i="1" s="1"/>
  <c r="BQ15" i="1"/>
  <c r="BZ15" i="1" s="1"/>
  <c r="BQ16" i="1"/>
  <c r="BZ16" i="1" s="1"/>
  <c r="BQ17" i="1"/>
  <c r="BZ17" i="1" s="1"/>
  <c r="BQ18" i="1"/>
  <c r="BZ18" i="1" s="1"/>
  <c r="BQ19" i="1"/>
  <c r="BZ19" i="1" s="1"/>
  <c r="BQ20" i="1"/>
  <c r="BZ20" i="1" s="1"/>
  <c r="BQ21" i="1"/>
  <c r="BZ21" i="1" s="1"/>
  <c r="BQ22" i="1"/>
  <c r="BZ22" i="1" s="1"/>
  <c r="BQ23" i="1"/>
  <c r="BZ23" i="1" s="1"/>
  <c r="BQ24" i="1"/>
  <c r="BZ24" i="1" s="1"/>
  <c r="BQ25" i="1"/>
  <c r="BZ25" i="1" s="1"/>
  <c r="BQ26" i="1"/>
  <c r="BZ26" i="1" s="1"/>
  <c r="BQ27" i="1"/>
  <c r="BZ27" i="1" s="1"/>
  <c r="BQ28" i="1"/>
  <c r="BZ28" i="1" s="1"/>
  <c r="BQ29" i="1"/>
  <c r="BZ29" i="1" s="1"/>
  <c r="BQ12" i="1"/>
  <c r="BS4" i="1" l="1"/>
  <c r="BR4" i="1"/>
  <c r="BT4" i="1"/>
  <c r="BZ12" i="1"/>
  <c r="BZ4" i="1"/>
  <c r="BZ84" i="1"/>
  <c r="BQ5" i="1"/>
  <c r="BQ6" i="1"/>
  <c r="BZ86" i="1" l="1"/>
  <c r="BS6" i="1"/>
  <c r="BT6" i="1"/>
  <c r="BR6" i="1"/>
  <c r="BR5" i="1"/>
  <c r="BS5" i="1"/>
  <c r="BT5" i="1"/>
  <c r="BZ5" i="1"/>
  <c r="BZ85" i="1"/>
  <c r="BZ6" i="1"/>
  <c r="BJ122" i="1" l="1"/>
  <c r="BJ1087" i="1"/>
  <c r="BJ1199" i="1"/>
  <c r="BJ476" i="1"/>
  <c r="BJ205" i="1"/>
  <c r="BJ1192" i="1"/>
  <c r="BJ184" i="1"/>
  <c r="BJ441" i="1"/>
  <c r="BJ1200" i="1"/>
  <c r="BJ825" i="1"/>
  <c r="BJ605" i="1"/>
  <c r="BJ974" i="1"/>
  <c r="BJ1105" i="1"/>
  <c r="BJ780" i="1"/>
  <c r="BJ988" i="1"/>
  <c r="BJ375" i="1"/>
  <c r="BJ1074" i="1"/>
  <c r="BJ367" i="1"/>
  <c r="BJ715" i="1"/>
  <c r="BJ518" i="1"/>
  <c r="BJ185" i="1"/>
  <c r="BJ323" i="1"/>
  <c r="BJ1100" i="1"/>
  <c r="BJ1075" i="1"/>
  <c r="BJ1171" i="1"/>
  <c r="BJ277" i="1"/>
  <c r="BJ517" i="1"/>
  <c r="BJ793" i="1"/>
  <c r="BJ902" i="1"/>
  <c r="BJ752" i="1"/>
  <c r="BJ1026" i="1"/>
  <c r="BJ1276" i="1"/>
  <c r="BJ1302" i="1"/>
  <c r="BJ1173" i="1"/>
  <c r="BJ348" i="1"/>
  <c r="BJ976" i="1"/>
  <c r="BJ579" i="1"/>
  <c r="BJ144" i="1"/>
  <c r="BJ648" i="1"/>
  <c r="BJ438" i="1"/>
  <c r="BJ826" i="1"/>
  <c r="BJ548" i="1"/>
  <c r="BJ845" i="1"/>
  <c r="BJ1065" i="1"/>
  <c r="BJ588" i="1"/>
  <c r="BJ1042" i="1"/>
  <c r="BJ530" i="1"/>
  <c r="BJ899" i="1"/>
  <c r="BJ948" i="1"/>
  <c r="BJ294" i="1"/>
  <c r="BJ458" i="1"/>
  <c r="BJ1082" i="1"/>
  <c r="BJ87" i="1"/>
  <c r="BJ1131" i="1"/>
  <c r="BJ387" i="1"/>
  <c r="BJ1186" i="1"/>
  <c r="BJ1047" i="1"/>
  <c r="BJ42" i="1"/>
  <c r="BJ690" i="1"/>
  <c r="BJ1040" i="1"/>
  <c r="BJ90" i="1"/>
  <c r="BJ857" i="1"/>
  <c r="BJ429" i="1"/>
  <c r="BJ1187" i="1"/>
  <c r="BJ214" i="1"/>
  <c r="BJ1162" i="1"/>
  <c r="BJ1180" i="1"/>
  <c r="BJ1214" i="1"/>
  <c r="BJ885" i="1"/>
  <c r="BJ1290" i="1"/>
  <c r="BJ444" i="1"/>
  <c r="BJ674" i="1"/>
  <c r="BJ523" i="1"/>
  <c r="BJ983" i="1"/>
  <c r="BJ76" i="1"/>
  <c r="BJ566" i="1"/>
  <c r="BJ596" i="1"/>
  <c r="BJ823" i="1"/>
  <c r="BJ167" i="1"/>
  <c r="BJ15" i="1"/>
  <c r="BJ995" i="1"/>
  <c r="BJ243" i="1"/>
  <c r="BJ831" i="1"/>
  <c r="BJ383" i="1"/>
  <c r="BJ938" i="1"/>
  <c r="BJ1090" i="1"/>
  <c r="BJ589" i="1"/>
  <c r="BJ200" i="1"/>
  <c r="BJ388" i="1"/>
  <c r="BJ239" i="1"/>
  <c r="BJ730" i="1"/>
  <c r="BJ640" i="1"/>
  <c r="BJ1250" i="1"/>
  <c r="BJ893" i="1"/>
  <c r="BJ1238" i="1"/>
  <c r="BJ1028" i="1"/>
  <c r="BJ981" i="1"/>
  <c r="BJ106" i="1"/>
  <c r="BJ813" i="1"/>
  <c r="BJ805" i="1"/>
  <c r="BJ821" i="1"/>
  <c r="BJ16" i="1"/>
  <c r="BJ880" i="1"/>
  <c r="BJ649" i="1"/>
  <c r="BJ746" i="1"/>
  <c r="BJ341" i="1"/>
  <c r="BJ427" i="1"/>
  <c r="BJ812" i="1"/>
  <c r="BJ1303" i="1"/>
  <c r="BJ708" i="1"/>
  <c r="BJ1273" i="1"/>
  <c r="BJ1018" i="1"/>
  <c r="BJ653" i="1"/>
  <c r="BJ209" i="1"/>
  <c r="BJ118" i="1"/>
  <c r="BJ807" i="1"/>
  <c r="BJ1130" i="1"/>
  <c r="BJ929" i="1"/>
  <c r="BJ475" i="1"/>
  <c r="BJ340" i="1"/>
  <c r="BJ267" i="1"/>
  <c r="BJ687" i="1"/>
  <c r="BJ796" i="1"/>
  <c r="BJ1228" i="1"/>
  <c r="BJ830" i="1"/>
  <c r="BJ568" i="1"/>
  <c r="BJ775" i="1"/>
  <c r="BJ159" i="1"/>
  <c r="BJ846" i="1"/>
  <c r="BJ922" i="1"/>
  <c r="BJ225" i="1"/>
  <c r="BJ54" i="1"/>
  <c r="BJ903" i="1"/>
  <c r="BJ1263" i="1"/>
  <c r="BJ694" i="1"/>
  <c r="BJ491" i="1"/>
  <c r="BJ573" i="1"/>
  <c r="BJ494" i="1"/>
  <c r="BJ1121" i="1"/>
  <c r="BJ1133" i="1"/>
  <c r="BJ1138" i="1"/>
  <c r="BJ182" i="1"/>
  <c r="BJ631" i="1"/>
  <c r="BJ218" i="1"/>
  <c r="BJ400" i="1"/>
  <c r="BJ619" i="1"/>
  <c r="BJ171" i="1"/>
  <c r="BJ228" i="1"/>
  <c r="BJ170" i="1"/>
  <c r="BJ767" i="1"/>
  <c r="BJ883" i="1"/>
  <c r="BJ414" i="1"/>
  <c r="BJ360" i="1"/>
  <c r="BJ646" i="1"/>
  <c r="BJ609" i="1"/>
  <c r="BJ645" i="1"/>
  <c r="BJ822" i="1"/>
  <c r="BJ319" i="1"/>
  <c r="BJ939" i="1"/>
  <c r="BJ915" i="1"/>
  <c r="BJ865" i="1"/>
  <c r="BJ361" i="1"/>
  <c r="BJ896" i="1"/>
  <c r="BJ664" i="1"/>
  <c r="BJ52" i="1"/>
  <c r="BJ152" i="1"/>
  <c r="BJ18" i="1"/>
  <c r="BJ128" i="1"/>
  <c r="BJ742" i="1"/>
  <c r="BJ245" i="1"/>
  <c r="BJ470" i="1"/>
  <c r="BJ786" i="1"/>
  <c r="BJ678" i="1"/>
  <c r="BJ705" i="1"/>
  <c r="BJ657" i="1"/>
  <c r="BJ1168" i="1"/>
  <c r="BJ485" i="1"/>
  <c r="BJ1216" i="1"/>
  <c r="BJ856" i="1"/>
  <c r="BJ495" i="1"/>
  <c r="BJ1266" i="1"/>
  <c r="BJ401" i="1"/>
  <c r="BJ154" i="1"/>
  <c r="BJ107" i="1"/>
  <c r="BJ1095" i="1"/>
  <c r="BJ39" i="1"/>
  <c r="BJ928" i="1"/>
  <c r="BJ399" i="1"/>
  <c r="BJ801" i="1"/>
  <c r="BJ718" i="1"/>
  <c r="BJ863" i="1"/>
  <c r="BJ930" i="1"/>
  <c r="BJ584" i="1"/>
  <c r="BJ1310" i="1"/>
  <c r="BJ1112" i="1"/>
  <c r="BJ298" i="1"/>
  <c r="BJ956" i="1"/>
  <c r="BJ410" i="1"/>
  <c r="BJ1055" i="1"/>
  <c r="BJ192" i="1"/>
  <c r="BJ820" i="1"/>
  <c r="BJ259" i="1"/>
  <c r="BJ66" i="1"/>
  <c r="BJ443" i="1"/>
  <c r="BJ1157" i="1"/>
  <c r="BJ935" i="1"/>
  <c r="BJ210" i="1"/>
  <c r="BJ804" i="1"/>
  <c r="BJ238" i="1"/>
  <c r="BJ851" i="1"/>
  <c r="BJ258" i="1"/>
  <c r="BJ1255" i="1"/>
  <c r="BJ390" i="1"/>
  <c r="BJ1126" i="1"/>
  <c r="BJ1158" i="1"/>
  <c r="BJ278" i="1"/>
  <c r="BJ593" i="1"/>
  <c r="BJ108" i="1"/>
  <c r="BJ164" i="1"/>
  <c r="BJ1101" i="1"/>
  <c r="BJ183" i="1"/>
  <c r="BJ555" i="1"/>
  <c r="BJ1151" i="1"/>
  <c r="BJ755" i="1"/>
  <c r="BJ339" i="1"/>
  <c r="BJ70" i="1"/>
  <c r="BJ227" i="1"/>
  <c r="BJ127" i="1"/>
  <c r="BJ787" i="1"/>
  <c r="BJ350" i="1"/>
  <c r="BJ29" i="1"/>
  <c r="BJ190" i="1"/>
  <c r="BJ257" i="1"/>
  <c r="BJ904" i="1"/>
  <c r="BJ1207" i="1"/>
  <c r="BJ477" i="1"/>
  <c r="BJ772" i="1"/>
  <c r="BJ662" i="1"/>
  <c r="BJ659" i="1"/>
  <c r="BJ621" i="1"/>
  <c r="BJ745" i="1"/>
  <c r="BJ492" i="1"/>
  <c r="BJ112" i="1"/>
  <c r="BJ1172" i="1"/>
  <c r="BJ95" i="1"/>
  <c r="BJ1017" i="1"/>
  <c r="BJ148" i="1"/>
  <c r="BJ613" i="1"/>
  <c r="BJ967" i="1"/>
  <c r="BJ1052" i="1"/>
  <c r="BJ587" i="1"/>
  <c r="BJ1097" i="1"/>
  <c r="BJ1296" i="1"/>
  <c r="BJ1064" i="1"/>
  <c r="BJ616" i="1"/>
  <c r="BJ524" i="1"/>
  <c r="BJ421" i="1"/>
  <c r="BJ634" i="1"/>
  <c r="BJ382" i="1"/>
  <c r="BJ549" i="1"/>
  <c r="BJ351" i="1"/>
  <c r="BJ763" i="1"/>
  <c r="BJ536" i="1"/>
  <c r="BJ849" i="1"/>
  <c r="BJ488" i="1"/>
  <c r="BJ512" i="1"/>
  <c r="BJ123" i="1"/>
  <c r="BJ647" i="1"/>
  <c r="BJ49" i="1"/>
  <c r="BJ489" i="1"/>
  <c r="BJ1098" i="1"/>
  <c r="BJ522" i="1"/>
  <c r="BJ276" i="1"/>
  <c r="BJ135" i="1"/>
  <c r="BJ998" i="1"/>
  <c r="BJ222" i="1"/>
  <c r="BJ800" i="1"/>
  <c r="BJ201" i="1"/>
  <c r="BJ1307" i="1"/>
  <c r="BJ890" i="1"/>
  <c r="BJ406" i="1"/>
  <c r="BJ521" i="1"/>
  <c r="BJ451" i="1"/>
  <c r="BJ918" i="1"/>
  <c r="BJ871" i="1"/>
  <c r="BJ1145" i="1"/>
  <c r="BJ472" i="1"/>
  <c r="BJ389" i="1"/>
  <c r="BJ684" i="1"/>
  <c r="BJ435" i="1"/>
  <c r="BJ511" i="1"/>
  <c r="BJ86" i="1"/>
  <c r="BJ264" i="1"/>
  <c r="BJ1113" i="1"/>
  <c r="BJ710" i="1"/>
  <c r="BJ701" i="1"/>
  <c r="BJ446" i="1"/>
  <c r="BJ934" i="1"/>
  <c r="BJ971" i="1"/>
  <c r="BJ1169" i="1"/>
  <c r="BJ651" i="1"/>
  <c r="BJ951" i="1"/>
  <c r="BJ1071" i="1"/>
  <c r="BJ1166" i="1"/>
  <c r="BJ1221" i="1"/>
  <c r="BJ819" i="1"/>
  <c r="BJ248" i="1"/>
  <c r="BJ1128" i="1"/>
  <c r="BJ430" i="1"/>
  <c r="BJ921" i="1"/>
  <c r="BJ1289" i="1"/>
  <c r="BJ680" i="1"/>
  <c r="BJ1243" i="1"/>
  <c r="BJ1208" i="1"/>
  <c r="BJ769" i="1"/>
  <c r="BJ14" i="1"/>
  <c r="BJ289" i="1"/>
  <c r="BJ633" i="1"/>
  <c r="BJ740" i="1"/>
  <c r="BJ1019" i="1"/>
  <c r="BJ1103" i="1"/>
  <c r="BJ153" i="1"/>
  <c r="BJ20" i="1"/>
  <c r="BJ12" i="1"/>
  <c r="BJ520" i="1"/>
  <c r="BJ1004" i="1"/>
  <c r="BJ1046" i="1"/>
  <c r="BJ173" i="1"/>
  <c r="BJ179" i="1"/>
  <c r="BJ567" i="1"/>
  <c r="BJ305" i="1"/>
  <c r="BJ1285" i="1"/>
  <c r="BJ212" i="1"/>
  <c r="BJ88" i="1"/>
  <c r="BJ615" i="1"/>
  <c r="BJ496" i="1"/>
  <c r="BJ551" i="1"/>
  <c r="BJ63" i="1"/>
  <c r="BJ773" i="1"/>
  <c r="BJ602" i="1"/>
  <c r="BJ1034" i="1"/>
  <c r="BJ867" i="1"/>
  <c r="BJ1088" i="1"/>
  <c r="BJ1217" i="1"/>
  <c r="BJ562" i="1"/>
  <c r="BJ392" i="1"/>
  <c r="BJ1015" i="1"/>
  <c r="BJ35" i="1"/>
  <c r="BJ293" i="1"/>
  <c r="BJ886" i="1"/>
  <c r="BJ1110" i="1"/>
  <c r="BJ230" i="1"/>
  <c r="BJ198" i="1"/>
  <c r="BJ1223" i="1"/>
  <c r="BJ61" i="1"/>
  <c r="BJ815" i="1"/>
  <c r="BJ23" i="1"/>
  <c r="BJ916" i="1"/>
  <c r="BJ311" i="1"/>
  <c r="BJ343" i="1"/>
  <c r="BJ1120" i="1"/>
  <c r="BJ479" i="1"/>
  <c r="BJ439" i="1"/>
  <c r="BJ556" i="1"/>
  <c r="BJ749" i="1"/>
  <c r="BJ1234" i="1"/>
  <c r="BJ1117" i="1"/>
  <c r="BJ180" i="1"/>
  <c r="BJ256" i="1"/>
  <c r="BJ47" i="1"/>
  <c r="BJ134" i="1"/>
  <c r="BJ1185" i="1"/>
  <c r="BJ526" i="1"/>
  <c r="BJ4" i="1"/>
  <c r="BJ308" i="1"/>
  <c r="BJ1061" i="1"/>
  <c r="BJ364" i="1"/>
  <c r="BJ1073" i="1"/>
  <c r="BJ898" i="1"/>
  <c r="BJ779" i="1"/>
  <c r="BJ1312" i="1"/>
  <c r="BJ947" i="1"/>
  <c r="BJ1197" i="1"/>
  <c r="BJ1311" i="1"/>
  <c r="BJ917" i="1"/>
  <c r="BJ1058" i="1"/>
  <c r="BJ1014" i="1"/>
  <c r="BJ1156" i="1"/>
  <c r="BJ1059" i="1"/>
  <c r="BJ69" i="1"/>
  <c r="BJ713" i="1"/>
  <c r="BJ487" i="1"/>
  <c r="BJ25" i="1"/>
  <c r="BJ1050" i="1"/>
  <c r="BJ1261" i="1"/>
  <c r="BJ1164" i="1"/>
  <c r="BJ1163" i="1"/>
  <c r="BJ862" i="1"/>
  <c r="BJ331" i="1"/>
  <c r="BJ1104" i="1"/>
  <c r="BJ1204" i="1"/>
  <c r="BJ502" i="1"/>
  <c r="BJ843" i="1"/>
  <c r="BJ1262" i="1"/>
  <c r="BJ848" i="1"/>
  <c r="BJ281" i="1"/>
  <c r="BJ538" i="1"/>
  <c r="BJ942" i="1"/>
  <c r="BJ803" i="1"/>
  <c r="BJ612" i="1"/>
  <c r="BJ235" i="1"/>
  <c r="BJ531" i="1"/>
  <c r="BJ1202" i="1"/>
  <c r="BJ618" i="1"/>
  <c r="BJ636" i="1"/>
  <c r="BJ1304" i="1"/>
  <c r="BJ335" i="1"/>
  <c r="BJ872" i="1"/>
  <c r="BJ1287" i="1"/>
  <c r="BJ919" i="1"/>
  <c r="BJ1292" i="1"/>
  <c r="BJ1301" i="1"/>
  <c r="BJ1237" i="1"/>
  <c r="BJ760" i="1"/>
  <c r="BJ162" i="1"/>
  <c r="BJ964" i="1"/>
  <c r="BJ1099" i="1"/>
  <c r="BJ1081" i="1"/>
  <c r="BJ829" i="1"/>
  <c r="BJ1196" i="1"/>
  <c r="BJ962" i="1"/>
  <c r="BJ931" i="1"/>
  <c r="BJ1013" i="1"/>
  <c r="BJ24" i="1"/>
  <c r="BJ578" i="1"/>
  <c r="BJ299" i="1"/>
  <c r="BJ1086" i="1"/>
  <c r="BJ642" i="1"/>
  <c r="BJ852" i="1"/>
  <c r="BJ834" i="1"/>
  <c r="BJ590" i="1"/>
  <c r="BJ1092" i="1"/>
  <c r="BJ130" i="1"/>
  <c r="BJ174" i="1"/>
  <c r="BJ949" i="1"/>
  <c r="BJ318" i="1"/>
  <c r="BJ884" i="1"/>
  <c r="BJ504" i="1"/>
  <c r="BJ140" i="1"/>
  <c r="BJ1091" i="1"/>
  <c r="BJ756" i="1"/>
  <c r="BJ1125" i="1"/>
  <c r="BJ1027" i="1"/>
  <c r="BJ1094" i="1"/>
  <c r="BJ48" i="1"/>
  <c r="BJ507" i="1"/>
  <c r="BJ972" i="1"/>
  <c r="BJ1002" i="1"/>
  <c r="BJ1079" i="1"/>
  <c r="BJ759" i="1"/>
  <c r="BJ252" i="1"/>
  <c r="BJ32" i="1"/>
  <c r="BJ17" i="1"/>
  <c r="BJ719" i="1"/>
  <c r="BJ1118" i="1"/>
  <c r="BJ1175" i="1"/>
  <c r="BJ1233" i="1"/>
  <c r="BJ394" i="1"/>
  <c r="BJ424" i="1"/>
  <c r="BJ302" i="1"/>
  <c r="BJ309" i="1"/>
  <c r="BJ1230" i="1"/>
  <c r="BJ550" i="1"/>
  <c r="BJ111" i="1"/>
  <c r="BJ215" i="1"/>
  <c r="BJ1181" i="1"/>
  <c r="BJ770" i="1"/>
  <c r="BJ129" i="1"/>
  <c r="BJ471" i="1"/>
  <c r="BJ913" i="1"/>
  <c r="BJ557" i="1"/>
  <c r="BJ888" i="1"/>
  <c r="BJ1267" i="1"/>
  <c r="BJ677" i="1"/>
  <c r="BJ484" i="1"/>
  <c r="BJ1222" i="1"/>
  <c r="BJ380" i="1"/>
  <c r="BJ941" i="1"/>
  <c r="BJ1283" i="1"/>
  <c r="BJ961" i="1"/>
  <c r="BJ610" i="1"/>
  <c r="BJ923" i="1"/>
  <c r="BJ712" i="1"/>
  <c r="BJ1051" i="1"/>
  <c r="BJ1215" i="1"/>
  <c r="BJ1003" i="1"/>
  <c r="BJ322" i="1"/>
  <c r="BJ882" i="1"/>
  <c r="BJ1258" i="1"/>
  <c r="BJ597" i="1"/>
  <c r="BJ692" i="1"/>
  <c r="BJ493" i="1"/>
  <c r="BJ836" i="1"/>
  <c r="BJ571" i="1"/>
  <c r="BJ959" i="1"/>
  <c r="BJ114" i="1"/>
  <c r="BJ614" i="1"/>
  <c r="BJ545" i="1"/>
  <c r="BJ920" i="1"/>
  <c r="BJ1213" i="1"/>
  <c r="BJ68" i="1"/>
  <c r="BJ188" i="1"/>
  <c r="BJ552" i="1"/>
  <c r="BJ966" i="1"/>
  <c r="BJ925" i="1"/>
  <c r="BJ1139" i="1"/>
  <c r="BJ583" i="1"/>
  <c r="BJ733" i="1"/>
  <c r="BJ907" i="1"/>
  <c r="BJ989" i="1"/>
  <c r="BJ1029" i="1"/>
  <c r="BJ166" i="1"/>
  <c r="BJ263" i="1"/>
  <c r="BJ377" i="1"/>
  <c r="BJ1264" i="1"/>
  <c r="BJ120" i="1"/>
  <c r="BJ697" i="1"/>
  <c r="BJ99" i="1"/>
  <c r="BJ437" i="1"/>
  <c r="BJ728" i="1"/>
  <c r="BJ92" i="1"/>
  <c r="BJ581" i="1"/>
  <c r="BJ79" i="1"/>
  <c r="BJ926" i="1"/>
  <c r="BJ994" i="1"/>
  <c r="BJ317" i="1"/>
  <c r="BJ359" i="1"/>
  <c r="BJ791" i="1"/>
  <c r="BJ1011" i="1"/>
  <c r="BJ74" i="1"/>
  <c r="BJ537" i="1"/>
  <c r="BJ855" i="1"/>
  <c r="BJ181" i="1"/>
  <c r="BJ260" i="1"/>
  <c r="BJ250" i="1"/>
  <c r="BJ932" i="1"/>
  <c r="BJ469" i="1"/>
  <c r="BJ168" i="1"/>
  <c r="BJ11" i="1"/>
  <c r="BJ246" i="1"/>
  <c r="BJ396" i="1"/>
  <c r="BJ55" i="1"/>
  <c r="BJ96" i="1"/>
  <c r="BJ474" i="1"/>
  <c r="BJ547" i="1"/>
  <c r="BJ1309" i="1"/>
  <c r="BJ558" i="1"/>
  <c r="BJ440" i="1"/>
  <c r="BJ669" i="1"/>
  <c r="BJ1114" i="1"/>
  <c r="BJ850" i="1"/>
  <c r="BJ753" i="1"/>
  <c r="BJ765" i="1"/>
  <c r="BJ466" i="1"/>
  <c r="BJ163" i="1"/>
  <c r="BJ818" i="1"/>
  <c r="BJ969" i="1"/>
  <c r="BJ82" i="1"/>
  <c r="BJ870" i="1"/>
  <c r="BJ839" i="1"/>
  <c r="BJ1141" i="1"/>
  <c r="BJ1198" i="1"/>
  <c r="BJ1281" i="1"/>
  <c r="BJ1030" i="1"/>
  <c r="BJ560" i="1"/>
  <c r="BJ624" i="1"/>
  <c r="BJ57" i="1"/>
  <c r="BJ869" i="1"/>
  <c r="BJ321" i="1"/>
  <c r="BJ80" i="1"/>
  <c r="BJ448" i="1"/>
  <c r="BJ811" i="1"/>
  <c r="BJ431" i="1"/>
  <c r="BJ532" i="1"/>
  <c r="BJ912" i="1"/>
  <c r="BJ792" i="1"/>
  <c r="BJ599" i="1"/>
  <c r="BJ1280" i="1"/>
  <c r="BJ868" i="1"/>
  <c r="BJ85" i="1"/>
  <c r="BJ499" i="1"/>
  <c r="BJ975" i="1"/>
  <c r="BJ832" i="1"/>
  <c r="BJ156" i="1"/>
  <c r="BJ65" i="1"/>
  <c r="BJ1147" i="1"/>
  <c r="BJ1102" i="1"/>
  <c r="BJ51" i="1"/>
  <c r="BJ1242" i="1"/>
  <c r="BJ236" i="1"/>
  <c r="BJ1246" i="1"/>
  <c r="BJ268" i="1"/>
  <c r="BJ626" i="1"/>
  <c r="BJ783" i="1"/>
  <c r="BJ463" i="1"/>
  <c r="BJ720" i="1"/>
  <c r="BJ1167" i="1"/>
  <c r="BJ543" i="1"/>
  <c r="BJ861" i="1"/>
  <c r="BJ844" i="1"/>
  <c r="BJ824" i="1"/>
  <c r="BJ1000" i="1"/>
  <c r="BJ366" i="1"/>
  <c r="BJ711" i="1"/>
  <c r="BJ131" i="1"/>
  <c r="BJ213" i="1"/>
  <c r="BJ707" i="1"/>
  <c r="BJ464" i="1"/>
  <c r="BJ1235" i="1"/>
  <c r="BJ1300" i="1"/>
  <c r="BJ889" i="1"/>
  <c r="BJ842" i="1"/>
  <c r="BJ1210" i="1"/>
  <c r="BJ1252" i="1"/>
  <c r="BJ1085" i="1"/>
  <c r="BJ887" i="1"/>
  <c r="BJ468" i="1"/>
  <c r="BJ234" i="1"/>
  <c r="BJ586" i="1"/>
  <c r="BJ698" i="1"/>
  <c r="BJ1127" i="1"/>
  <c r="BJ924" i="1"/>
  <c r="BJ985" i="1"/>
  <c r="BJ1134" i="1"/>
  <c r="BJ146" i="1"/>
  <c r="BJ529" i="1"/>
  <c r="BJ900" i="1"/>
  <c r="BJ21" i="1"/>
  <c r="BJ970" i="1"/>
  <c r="BJ237" i="1"/>
  <c r="BJ384" i="1"/>
  <c r="BJ854" i="1"/>
  <c r="BJ422" i="1"/>
  <c r="BJ1206" i="1"/>
  <c r="BJ117" i="1"/>
  <c r="BJ53" i="1"/>
  <c r="BJ955" i="1"/>
  <c r="BJ606" i="1"/>
  <c r="BJ1084" i="1"/>
  <c r="BJ50" i="1"/>
  <c r="BJ1259" i="1"/>
  <c r="BJ501" i="1"/>
  <c r="BJ905" i="1"/>
  <c r="BJ56" i="1"/>
  <c r="BJ324" i="1"/>
  <c r="BJ303" i="1"/>
  <c r="BJ445" i="1"/>
  <c r="BJ625" i="1"/>
  <c r="BJ413" i="1"/>
  <c r="BJ788" i="1"/>
  <c r="BJ1249" i="1"/>
  <c r="BJ26" i="1"/>
  <c r="BJ1272" i="1"/>
  <c r="BJ316" i="1"/>
  <c r="BJ516" i="1"/>
  <c r="BJ354" i="1"/>
  <c r="BJ611" i="1"/>
  <c r="BJ425" i="1"/>
  <c r="BJ189" i="1"/>
  <c r="BJ290" i="1"/>
  <c r="BJ617" i="1"/>
  <c r="BJ944" i="1"/>
  <c r="BJ658" i="1"/>
  <c r="BJ1146" i="1"/>
  <c r="BJ979" i="1"/>
  <c r="BJ102" i="1"/>
  <c r="BJ89" i="1"/>
  <c r="BJ1037" i="1"/>
  <c r="BJ67" i="1"/>
  <c r="BJ542" i="1"/>
  <c r="BJ1308" i="1"/>
  <c r="BJ535" i="1"/>
  <c r="BJ418" i="1"/>
  <c r="BJ595" i="1"/>
  <c r="BJ78" i="1"/>
  <c r="BJ261" i="1"/>
  <c r="BJ240" i="1"/>
  <c r="BJ991" i="1"/>
  <c r="BJ1025" i="1"/>
  <c r="BJ1077" i="1"/>
  <c r="BJ1293" i="1"/>
  <c r="BJ758" i="1"/>
  <c r="BJ945" i="1"/>
  <c r="BJ376" i="1"/>
  <c r="BJ656" i="1"/>
  <c r="BJ689" i="1"/>
  <c r="BJ875" i="1"/>
  <c r="BJ762" i="1"/>
  <c r="BJ60" i="1"/>
  <c r="BJ1212" i="1"/>
  <c r="BJ38" i="1"/>
  <c r="BJ514" i="1"/>
  <c r="BJ1123" i="1"/>
  <c r="BJ272" i="1"/>
  <c r="BJ415" i="1"/>
  <c r="BJ59" i="1"/>
  <c r="BJ594" i="1"/>
  <c r="BJ933" i="1"/>
  <c r="BJ953" i="1"/>
  <c r="BJ736" i="1"/>
  <c r="BJ1251" i="1"/>
  <c r="BJ273" i="1"/>
  <c r="BJ301" i="1"/>
  <c r="BJ673" i="1"/>
  <c r="BJ894" i="1"/>
  <c r="BJ534" i="1"/>
  <c r="BJ723" i="1"/>
  <c r="BJ688" i="1"/>
  <c r="BJ262" i="1"/>
  <c r="BJ1089" i="1"/>
  <c r="BJ393" i="1"/>
  <c r="BJ126" i="1"/>
  <c r="BJ1219" i="1"/>
  <c r="BJ1299" i="1"/>
  <c r="BJ133" i="1"/>
  <c r="BJ1044" i="1"/>
  <c r="BJ186" i="1"/>
  <c r="BJ672" i="1"/>
  <c r="BJ1268" i="1"/>
  <c r="BJ679" i="1"/>
  <c r="BJ1174" i="1"/>
  <c r="BJ1063" i="1"/>
  <c r="BJ1288" i="1"/>
  <c r="BJ927" i="1"/>
  <c r="BJ391" i="1"/>
  <c r="BJ990" i="1"/>
  <c r="BJ1154" i="1"/>
  <c r="BJ93" i="1"/>
  <c r="BJ559" i="1"/>
  <c r="BJ1241" i="1"/>
  <c r="BJ735" i="1"/>
  <c r="BJ1069" i="1"/>
  <c r="BJ71" i="1"/>
  <c r="BJ149" i="1"/>
  <c r="BJ666" i="1"/>
  <c r="BJ608" i="1"/>
  <c r="BJ817" i="1"/>
  <c r="BJ691" i="1"/>
  <c r="BJ176" i="1"/>
  <c r="BJ1265" i="1"/>
  <c r="BJ891" i="1"/>
  <c r="BJ196" i="1"/>
  <c r="BJ481" i="1"/>
  <c r="BJ1274" i="1"/>
  <c r="BJ1239" i="1"/>
  <c r="BJ1048" i="1"/>
  <c r="BJ519" i="1"/>
  <c r="BJ954" i="1"/>
  <c r="BJ355" i="1"/>
  <c r="BJ483" i="1"/>
  <c r="BJ125" i="1"/>
  <c r="BJ371" i="1"/>
  <c r="BJ447" i="1"/>
  <c r="BJ195" i="1"/>
  <c r="BJ757" i="1"/>
  <c r="BJ1076" i="1"/>
  <c r="BJ211" i="1"/>
  <c r="BJ1023" i="1"/>
  <c r="BJ312" i="1"/>
  <c r="BJ1083" i="1"/>
  <c r="BJ397" i="1"/>
  <c r="BJ142" i="1"/>
  <c r="BJ1201" i="1"/>
  <c r="BJ700" i="1"/>
  <c r="BJ1068" i="1"/>
  <c r="BJ6" i="1"/>
  <c r="BJ554" i="1"/>
  <c r="BJ197" i="1"/>
  <c r="BJ465" i="1"/>
  <c r="BJ703" i="1"/>
  <c r="BJ790" i="1"/>
  <c r="BJ372" i="1"/>
  <c r="BJ682" i="1"/>
  <c r="BJ965" i="1"/>
  <c r="BJ992" i="1"/>
  <c r="BJ503" i="1"/>
  <c r="BJ91" i="1"/>
  <c r="BJ231" i="1"/>
  <c r="BJ778" i="1"/>
  <c r="BJ513" i="1"/>
  <c r="BJ876" i="1"/>
  <c r="BJ686" i="1"/>
  <c r="BJ620" i="1"/>
  <c r="BJ1160" i="1"/>
  <c r="BJ19" i="1"/>
  <c r="BJ591" i="1"/>
  <c r="BJ1106" i="1"/>
  <c r="BJ412" i="1"/>
  <c r="BJ952" i="1"/>
  <c r="BJ280" i="1"/>
  <c r="BJ1143" i="1"/>
  <c r="BJ1007" i="1"/>
  <c r="BJ1038" i="1"/>
  <c r="BJ434" i="1"/>
  <c r="BJ1294" i="1"/>
  <c r="BJ667" i="1"/>
  <c r="BJ1190" i="1"/>
  <c r="BJ1036" i="1"/>
  <c r="BJ139" i="1"/>
  <c r="BJ731" i="1"/>
  <c r="BJ1119" i="1"/>
  <c r="BJ1184" i="1"/>
  <c r="BJ300" i="1"/>
  <c r="BJ353" i="1"/>
  <c r="BJ635" i="1"/>
  <c r="BJ681" i="1"/>
  <c r="BJ1124" i="1"/>
  <c r="BJ330" i="1"/>
  <c r="BJ478" i="1"/>
  <c r="BJ1189" i="1"/>
  <c r="BJ1178" i="1"/>
  <c r="BJ806" i="1"/>
  <c r="BJ352" i="1"/>
  <c r="BJ356" i="1"/>
  <c r="BJ1153" i="1"/>
  <c r="BJ1132" i="1"/>
  <c r="BJ950" i="1"/>
  <c r="BJ374" i="1"/>
  <c r="BJ404" i="1"/>
  <c r="BJ982" i="1"/>
  <c r="BJ978" i="1"/>
  <c r="BJ1136" i="1"/>
  <c r="BJ369" i="1"/>
  <c r="BJ207" i="1"/>
  <c r="BJ661" i="1"/>
  <c r="BJ1062" i="1"/>
  <c r="BJ160" i="1"/>
  <c r="BJ1193" i="1"/>
  <c r="BJ27" i="1"/>
  <c r="BJ814" i="1"/>
  <c r="BJ336" i="1"/>
  <c r="BJ460" i="1"/>
  <c r="BJ349" i="1"/>
  <c r="BJ1176" i="1"/>
  <c r="BJ508" i="1"/>
  <c r="BJ734" i="1"/>
  <c r="BJ395" i="1"/>
  <c r="BJ64" i="1"/>
  <c r="BJ860" i="1"/>
  <c r="BJ105" i="1"/>
  <c r="BJ1275" i="1"/>
  <c r="BJ1247" i="1"/>
  <c r="BJ193" i="1"/>
  <c r="BJ600" i="1"/>
  <c r="BJ864" i="1"/>
  <c r="BJ1109" i="1"/>
  <c r="BJ345" i="1"/>
  <c r="BJ279" i="1"/>
  <c r="BJ629" i="1"/>
  <c r="BJ580" i="1"/>
  <c r="BJ936" i="1"/>
  <c r="BJ638" i="1"/>
  <c r="BJ81" i="1"/>
  <c r="BJ575" i="1"/>
  <c r="BJ604" i="1"/>
  <c r="BJ858" i="1"/>
  <c r="BJ58" i="1"/>
  <c r="BJ169" i="1"/>
  <c r="BJ347" i="1"/>
  <c r="BJ725" i="1"/>
  <c r="BJ802" i="1"/>
  <c r="BJ1236" i="1"/>
  <c r="BJ973" i="1"/>
  <c r="BJ232" i="1"/>
  <c r="BJ1140" i="1"/>
  <c r="BJ987" i="1"/>
  <c r="BJ1298" i="1"/>
  <c r="BJ405" i="1"/>
  <c r="BJ177" i="1"/>
  <c r="BJ1054" i="1"/>
  <c r="BJ329" i="1"/>
  <c r="BJ878" i="1"/>
  <c r="BJ963" i="1"/>
  <c r="BJ789" i="1"/>
  <c r="BJ1152" i="1"/>
  <c r="BJ244" i="1"/>
  <c r="BJ1165" i="1"/>
  <c r="BJ314" i="1"/>
  <c r="BJ442" i="1"/>
  <c r="BJ655" i="1"/>
  <c r="BJ75" i="1"/>
  <c r="BJ1031" i="1"/>
  <c r="BJ337" i="1"/>
  <c r="BJ1006" i="1"/>
  <c r="BJ7" i="1"/>
  <c r="BJ1195" i="1"/>
  <c r="BJ643" i="1"/>
  <c r="BJ732" i="1"/>
  <c r="BJ286" i="1"/>
  <c r="BJ291" i="1"/>
  <c r="BJ151" i="1"/>
  <c r="BJ426" i="1"/>
  <c r="BJ202" i="1"/>
  <c r="BJ999" i="1"/>
  <c r="BJ249" i="1"/>
  <c r="BJ270" i="1"/>
  <c r="BJ622" i="1"/>
  <c r="BJ459" i="1"/>
  <c r="BJ1012" i="1"/>
  <c r="BJ282" i="1"/>
  <c r="BJ1137" i="1"/>
  <c r="BJ150" i="1"/>
  <c r="BJ306" i="1"/>
  <c r="BJ365" i="1"/>
  <c r="BJ541" i="1"/>
  <c r="BJ223" i="1"/>
  <c r="BJ565" i="1"/>
  <c r="BJ901" i="1"/>
  <c r="BJ119" i="1"/>
  <c r="BJ315" i="1"/>
  <c r="BJ506" i="1"/>
  <c r="BJ467" i="1"/>
  <c r="BJ838" i="1"/>
  <c r="BJ1150" i="1"/>
  <c r="BJ739" i="1"/>
  <c r="BJ1286" i="1"/>
  <c r="BJ603" i="1"/>
  <c r="BJ22" i="1"/>
  <c r="BJ540" i="1"/>
  <c r="BJ810" i="1"/>
  <c r="BJ386" i="1"/>
  <c r="BJ333" i="1"/>
  <c r="BJ714" i="1"/>
  <c r="BJ432" i="1"/>
  <c r="BJ828" i="1"/>
  <c r="BJ411" i="1"/>
  <c r="BJ1142" i="1"/>
  <c r="BJ750" i="1"/>
  <c r="BJ269" i="1"/>
  <c r="BJ582" i="1"/>
  <c r="BJ797" i="1"/>
  <c r="BJ1008" i="1"/>
  <c r="BJ31" i="1"/>
  <c r="BJ968" i="1"/>
  <c r="BJ1045" i="1"/>
  <c r="BJ334" i="1"/>
  <c r="BJ455" i="1"/>
  <c r="BJ62" i="1"/>
  <c r="BJ764" i="1"/>
  <c r="BJ338" i="1"/>
  <c r="BJ428" i="1"/>
  <c r="BJ1291" i="1"/>
  <c r="BJ881" i="1"/>
  <c r="BJ419" i="1"/>
  <c r="BJ754" i="1"/>
  <c r="BJ539" i="1"/>
  <c r="BJ1135" i="1"/>
  <c r="BJ288" i="1"/>
  <c r="BJ203" i="1"/>
  <c r="BJ1096" i="1"/>
  <c r="BJ1260" i="1"/>
  <c r="BJ304" i="1"/>
  <c r="BJ1229" i="1"/>
  <c r="BJ914" i="1"/>
  <c r="BJ378" i="1"/>
  <c r="BJ874" i="1"/>
  <c r="BJ784" i="1"/>
  <c r="BJ172" i="1"/>
  <c r="BJ1194" i="1"/>
  <c r="BJ1155" i="1"/>
  <c r="BJ1072" i="1"/>
  <c r="BJ147" i="1"/>
  <c r="BJ1161" i="1"/>
  <c r="BJ569" i="1"/>
  <c r="BJ226" i="1"/>
  <c r="BJ379" i="1"/>
  <c r="BJ1220" i="1"/>
  <c r="BJ1177" i="1"/>
  <c r="BJ295" i="1"/>
  <c r="BJ628" i="1"/>
  <c r="BJ161" i="1"/>
  <c r="BJ132" i="1"/>
  <c r="BJ482" i="1"/>
  <c r="BJ327" i="1"/>
  <c r="BJ1057" i="1"/>
  <c r="BJ1256" i="1"/>
  <c r="BJ43" i="1"/>
  <c r="BJ357" i="1"/>
  <c r="BJ747" i="1"/>
  <c r="BJ1066" i="1"/>
  <c r="BJ897" i="1"/>
  <c r="BJ702" i="1"/>
  <c r="BJ771" i="1"/>
  <c r="BJ840" i="1"/>
  <c r="BJ1070" i="1"/>
  <c r="BJ1111" i="1"/>
  <c r="BJ242" i="1"/>
  <c r="BJ221" i="1"/>
  <c r="BJ937" i="1"/>
  <c r="BJ143" i="1"/>
  <c r="BJ41" i="1"/>
  <c r="BJ515" i="1"/>
  <c r="BJ1227" i="1"/>
  <c r="BJ8" i="1"/>
  <c r="BJ630" i="1"/>
  <c r="BJ73" i="1"/>
  <c r="BJ910" i="1"/>
  <c r="BJ1282" i="1"/>
  <c r="BJ346" i="1"/>
  <c r="BJ1218" i="1"/>
  <c r="BJ1191" i="1"/>
  <c r="BJ564" i="1"/>
  <c r="BJ546" i="1"/>
  <c r="BJ996" i="1"/>
  <c r="BJ1049" i="1"/>
  <c r="BJ794" i="1"/>
  <c r="BJ833" i="1"/>
  <c r="BJ1253" i="1"/>
  <c r="BJ326" i="1"/>
  <c r="BJ997" i="1"/>
  <c r="BJ977" i="1"/>
  <c r="BJ940" i="1"/>
  <c r="BJ744" i="1"/>
  <c r="BJ654" i="1"/>
  <c r="BJ1245" i="1"/>
  <c r="BJ795" i="1"/>
  <c r="BJ670" i="1"/>
  <c r="BJ178" i="1"/>
  <c r="BJ449" i="1"/>
  <c r="BJ1060" i="1"/>
  <c r="BJ1183" i="1"/>
  <c r="BJ28" i="1"/>
  <c r="BJ220" i="1"/>
  <c r="BJ665" i="1"/>
  <c r="BJ187" i="1"/>
  <c r="BJ1149" i="1"/>
  <c r="BJ9" i="1"/>
  <c r="BJ866" i="1"/>
  <c r="BJ199" i="1"/>
  <c r="BJ332" i="1"/>
  <c r="BJ528" i="1"/>
  <c r="BJ141" i="1"/>
  <c r="BJ957" i="1"/>
  <c r="BJ980" i="1"/>
  <c r="BJ229" i="1"/>
  <c r="BJ1022" i="1"/>
  <c r="BJ1005" i="1"/>
  <c r="BJ1021" i="1"/>
  <c r="BJ637" i="1"/>
  <c r="BJ644" i="1"/>
  <c r="BJ853" i="1"/>
  <c r="BJ1240" i="1"/>
  <c r="BJ292" i="1"/>
  <c r="BJ798" i="1"/>
  <c r="BJ498" i="1"/>
  <c r="BJ776" i="1"/>
  <c r="BJ873" i="1"/>
  <c r="BJ601" i="1"/>
  <c r="BJ416" i="1"/>
  <c r="BJ993" i="1"/>
  <c r="BJ274" i="1"/>
  <c r="BJ320" i="1"/>
  <c r="BJ1270" i="1"/>
  <c r="BJ103" i="1"/>
  <c r="BJ1053" i="1"/>
  <c r="BJ879" i="1"/>
  <c r="BJ116" i="1"/>
  <c r="BJ737" i="1"/>
  <c r="BJ1129" i="1"/>
  <c r="BJ83" i="1"/>
  <c r="BJ1016" i="1"/>
  <c r="BJ313" i="1"/>
  <c r="BJ275" i="1"/>
  <c r="BJ561" i="1"/>
  <c r="BJ342" i="1"/>
  <c r="BJ909" i="1"/>
  <c r="BJ943" i="1"/>
  <c r="BJ960" i="1"/>
  <c r="BJ433" i="1"/>
  <c r="BJ115" i="1"/>
  <c r="BJ724" i="1"/>
  <c r="BJ676" i="1"/>
  <c r="BJ77" i="1"/>
  <c r="BJ1056" i="1"/>
  <c r="BJ785" i="1"/>
  <c r="BJ751" i="1"/>
  <c r="BJ946" i="1"/>
  <c r="BJ46" i="1"/>
  <c r="BJ1211" i="1"/>
  <c r="BJ1278" i="1"/>
  <c r="BJ191" i="1"/>
  <c r="BJ699" i="1"/>
  <c r="BJ1032" i="1"/>
  <c r="BJ265" i="1"/>
  <c r="BJ816" i="1"/>
  <c r="BJ675" i="1"/>
  <c r="BJ145" i="1"/>
  <c r="BJ266" i="1"/>
  <c r="BJ509" i="1"/>
  <c r="BJ344" i="1"/>
  <c r="BJ726" i="1"/>
  <c r="BJ486" i="1"/>
  <c r="BJ101" i="1"/>
  <c r="BJ10" i="1"/>
  <c r="BJ986" i="1"/>
  <c r="BJ1033" i="1"/>
  <c r="BJ827" i="1"/>
  <c r="BJ1001" i="1"/>
  <c r="BJ1009" i="1"/>
  <c r="BJ761" i="1"/>
  <c r="BJ906" i="1"/>
  <c r="BJ403" i="1"/>
  <c r="BJ683" i="1"/>
  <c r="BJ363" i="1"/>
  <c r="BJ1295" i="1"/>
  <c r="BJ727" i="1"/>
  <c r="BJ577" i="1"/>
  <c r="BJ576" i="1"/>
  <c r="BJ1116" i="1"/>
  <c r="BJ310" i="1"/>
  <c r="BJ97" i="1"/>
  <c r="BJ958" i="1"/>
  <c r="BJ165" i="1"/>
  <c r="BJ743" i="1"/>
  <c r="BJ373" i="1"/>
  <c r="BJ650" i="1"/>
  <c r="BJ1231" i="1"/>
  <c r="BJ436" i="1"/>
  <c r="BJ652" i="1"/>
  <c r="BJ490" i="1"/>
  <c r="BJ835" i="1"/>
  <c r="BJ1306" i="1"/>
  <c r="BJ283" i="1"/>
  <c r="BJ219" i="1"/>
  <c r="BJ777" i="1"/>
  <c r="BJ462" i="1"/>
  <c r="BJ407" i="1"/>
  <c r="BJ774" i="1"/>
  <c r="BJ1067" i="1"/>
  <c r="BJ417" i="1"/>
  <c r="BJ1188" i="1"/>
  <c r="BJ847" i="1"/>
  <c r="BJ194" i="1"/>
  <c r="BJ1224" i="1"/>
  <c r="BJ527" i="1"/>
  <c r="BJ370" i="1"/>
  <c r="BJ1269" i="1"/>
  <c r="BJ1078" i="1"/>
  <c r="CC7" i="1" l="1"/>
  <c r="BJ1010" i="1"/>
  <c r="BJ296" i="1"/>
  <c r="BJ1107" i="1"/>
  <c r="BJ799" i="1"/>
  <c r="BJ423" i="1"/>
  <c r="BJ175" i="1"/>
  <c r="BJ908" i="1"/>
  <c r="BJ592" i="1"/>
  <c r="BJ450" i="1"/>
  <c r="BJ13" i="1"/>
  <c r="BJ738" i="1"/>
  <c r="BJ30" i="1"/>
  <c r="BJ155" i="1"/>
  <c r="AO822" i="1"/>
  <c r="AV531" i="1"/>
  <c r="AK728" i="1"/>
  <c r="AK11" i="1"/>
  <c r="AH753" i="1"/>
  <c r="AW818" i="1"/>
  <c r="AS870" i="1"/>
  <c r="AV811" i="1"/>
  <c r="AM868" i="1"/>
  <c r="AX861" i="1"/>
  <c r="AK464" i="1"/>
  <c r="AY889" i="1"/>
  <c r="AU1084" i="1"/>
  <c r="AE788" i="1"/>
  <c r="H1249" i="1"/>
  <c r="AV89" i="1"/>
  <c r="AH1037" i="1"/>
  <c r="AF542" i="1"/>
  <c r="AL595" i="1"/>
  <c r="AY1025" i="1"/>
  <c r="AP875" i="1"/>
  <c r="AV38" i="1"/>
  <c r="AY514" i="1"/>
  <c r="AQ272" i="1"/>
  <c r="AN688" i="1"/>
  <c r="AC393" i="1"/>
  <c r="AE126" i="1"/>
  <c r="AH133" i="1"/>
  <c r="AL679" i="1"/>
  <c r="AN559" i="1"/>
  <c r="AJ1241" i="1"/>
  <c r="AR1069" i="1"/>
  <c r="AM149" i="1"/>
  <c r="AE666" i="1"/>
  <c r="AU176" i="1"/>
  <c r="AV481" i="1"/>
  <c r="AQ954" i="1"/>
  <c r="AV483" i="1"/>
  <c r="AU738" i="1"/>
  <c r="AI1076" i="1"/>
  <c r="AL1023" i="1"/>
  <c r="AL465" i="1"/>
  <c r="AX790" i="1"/>
  <c r="AY778" i="1"/>
  <c r="AE686" i="1"/>
  <c r="AY591" i="1"/>
  <c r="AS952" i="1"/>
  <c r="AD280" i="1"/>
  <c r="AD1007" i="1"/>
  <c r="AQ1190" i="1"/>
  <c r="AS330" i="1"/>
  <c r="AO352" i="1"/>
  <c r="AM356" i="1"/>
  <c r="AL30" i="1"/>
  <c r="AW1132" i="1"/>
  <c r="AW374" i="1"/>
  <c r="AC1176" i="1"/>
  <c r="AF508" i="1"/>
  <c r="AW734" i="1"/>
  <c r="AO395" i="1"/>
  <c r="AP64" i="1"/>
  <c r="AV193" i="1"/>
  <c r="AX600" i="1"/>
  <c r="H1109" i="1"/>
  <c r="AS279" i="1"/>
  <c r="H638" i="1"/>
  <c r="AI575" i="1"/>
  <c r="AD987" i="1"/>
  <c r="AW1152" i="1"/>
  <c r="AF244" i="1"/>
  <c r="AU337" i="1"/>
  <c r="AS1006" i="1"/>
  <c r="AS1195" i="1"/>
  <c r="AH291" i="1"/>
  <c r="AS999" i="1"/>
  <c r="AM249" i="1"/>
  <c r="AT541" i="1"/>
  <c r="AW565" i="1"/>
  <c r="AU315" i="1"/>
  <c r="AI838" i="1"/>
  <c r="AY603" i="1"/>
  <c r="AD540" i="1"/>
  <c r="AW386" i="1"/>
  <c r="AU432" i="1"/>
  <c r="AN797" i="1"/>
  <c r="AT31" i="1"/>
  <c r="AX968" i="1"/>
  <c r="AC1045" i="1"/>
  <c r="AJ334" i="1"/>
  <c r="AS764" i="1"/>
  <c r="AV419" i="1"/>
  <c r="AD539" i="1"/>
  <c r="AE1135" i="1"/>
  <c r="AP288" i="1"/>
  <c r="AX203" i="1"/>
  <c r="AG1260" i="1"/>
  <c r="AT914" i="1"/>
  <c r="AX378" i="1"/>
  <c r="AF172" i="1"/>
  <c r="AS1072" i="1"/>
  <c r="AG147" i="1"/>
  <c r="AU569" i="1"/>
  <c r="AK1177" i="1"/>
  <c r="AT132" i="1"/>
  <c r="AT327" i="1"/>
  <c r="AH1256" i="1"/>
  <c r="AO1070" i="1"/>
  <c r="AX1111" i="1"/>
  <c r="AJ937" i="1"/>
  <c r="AQ515" i="1"/>
  <c r="AX630" i="1"/>
  <c r="AK73" i="1"/>
  <c r="AV910" i="1"/>
  <c r="AX1282" i="1"/>
  <c r="AH1218" i="1"/>
  <c r="AL1191" i="1"/>
  <c r="AK564" i="1"/>
  <c r="AX546" i="1"/>
  <c r="AM996" i="1"/>
  <c r="AE326" i="1"/>
  <c r="AR977" i="1"/>
  <c r="AP744" i="1"/>
  <c r="AU155" i="1"/>
  <c r="AU795" i="1"/>
  <c r="AP670" i="1"/>
  <c r="AJ449" i="1"/>
  <c r="AN1060" i="1"/>
  <c r="AW220" i="1"/>
  <c r="AU141" i="1"/>
  <c r="AU957" i="1"/>
  <c r="AT980" i="1"/>
  <c r="AK1005" i="1"/>
  <c r="AE292" i="1"/>
  <c r="AO601" i="1"/>
  <c r="AD993" i="1"/>
  <c r="H274" i="1"/>
  <c r="AT320" i="1"/>
  <c r="AT1270" i="1"/>
  <c r="AV103" i="1"/>
  <c r="AN1053" i="1"/>
  <c r="AK879" i="1"/>
  <c r="AX737" i="1"/>
  <c r="AX1129" i="1"/>
  <c r="AM1016" i="1"/>
  <c r="AY313" i="1"/>
  <c r="AE561" i="1"/>
  <c r="AC909" i="1"/>
  <c r="AM943" i="1"/>
  <c r="H115" i="1"/>
  <c r="AP676" i="1"/>
  <c r="AQ77" i="1"/>
  <c r="AN1056" i="1"/>
  <c r="AT1278" i="1"/>
  <c r="AS675" i="1"/>
  <c r="AS344" i="1"/>
  <c r="AJ486" i="1"/>
  <c r="AY1001" i="1"/>
  <c r="AJ1009" i="1"/>
  <c r="AM906" i="1"/>
  <c r="AS403" i="1"/>
  <c r="AW683" i="1"/>
  <c r="AN1295" i="1"/>
  <c r="AF576" i="1"/>
  <c r="AR310" i="1"/>
  <c r="AH97" i="1"/>
  <c r="AP958" i="1"/>
  <c r="AD165" i="1"/>
  <c r="AX743" i="1"/>
  <c r="AE650" i="1"/>
  <c r="AR652" i="1"/>
  <c r="AW490" i="1"/>
  <c r="AK835" i="1"/>
  <c r="AO777" i="1"/>
  <c r="AC1067" i="1"/>
  <c r="AJ417" i="1"/>
  <c r="AU1188" i="1"/>
  <c r="AY847" i="1"/>
  <c r="AI1224" i="1"/>
  <c r="AK527" i="1"/>
  <c r="AM370" i="1"/>
  <c r="AY1269" i="1"/>
  <c r="BI709" i="1"/>
  <c r="AU1078" i="1"/>
  <c r="AD370" i="1"/>
  <c r="AG462" i="1"/>
  <c r="AS650" i="1"/>
  <c r="AQ650" i="1"/>
  <c r="AL650" i="1"/>
  <c r="H165" i="1"/>
  <c r="AL310" i="1"/>
  <c r="AD310" i="1"/>
  <c r="AF727" i="1"/>
  <c r="AC827" i="1"/>
  <c r="AW10" i="1"/>
  <c r="AL10" i="1"/>
  <c r="AS726" i="1"/>
  <c r="AW344" i="1"/>
  <c r="AH344" i="1"/>
  <c r="H344" i="1"/>
  <c r="AN77" i="1"/>
  <c r="AP115" i="1"/>
  <c r="AS943" i="1"/>
  <c r="AI561" i="1"/>
  <c r="AX879" i="1"/>
  <c r="AJ1053" i="1"/>
  <c r="AW103" i="1"/>
  <c r="AQ1270" i="1"/>
  <c r="H1270" i="1"/>
  <c r="AW274" i="1"/>
  <c r="AT274" i="1"/>
  <c r="AR274" i="1"/>
  <c r="AG274" i="1"/>
  <c r="AY993" i="1"/>
  <c r="AT993" i="1"/>
  <c r="AP993" i="1"/>
  <c r="AJ993" i="1"/>
  <c r="AH993" i="1"/>
  <c r="AE776" i="1"/>
  <c r="AF292" i="1"/>
  <c r="AQ1240" i="1"/>
  <c r="AD1021" i="1"/>
  <c r="AJ1022" i="1"/>
  <c r="AI1022" i="1"/>
  <c r="AH1022" i="1"/>
  <c r="AG1022" i="1"/>
  <c r="AR229" i="1"/>
  <c r="AM980" i="1"/>
  <c r="AL980" i="1"/>
  <c r="AP141" i="1"/>
  <c r="AF141" i="1"/>
  <c r="AE141" i="1"/>
  <c r="AC141" i="1"/>
  <c r="H141" i="1"/>
  <c r="AX528" i="1"/>
  <c r="AW528" i="1"/>
  <c r="AU528" i="1"/>
  <c r="AD866" i="1"/>
  <c r="AX9" i="1"/>
  <c r="AR1060" i="1"/>
  <c r="AU178" i="1"/>
  <c r="AO178" i="1"/>
  <c r="AI178" i="1"/>
  <c r="AF178" i="1"/>
  <c r="AU670" i="1"/>
  <c r="AO795" i="1"/>
  <c r="AI795" i="1"/>
  <c r="AH795" i="1"/>
  <c r="AE795" i="1"/>
  <c r="AY795" i="1"/>
  <c r="AY155" i="1"/>
  <c r="AS155" i="1"/>
  <c r="AH155" i="1"/>
  <c r="AV1245" i="1"/>
  <c r="H1245" i="1"/>
  <c r="AJ1245" i="1"/>
  <c r="AV744" i="1"/>
  <c r="AR744" i="1"/>
  <c r="AE744" i="1"/>
  <c r="AW940" i="1"/>
  <c r="AT940" i="1"/>
  <c r="AR940" i="1"/>
  <c r="AO940" i="1"/>
  <c r="AM940" i="1"/>
  <c r="AG940" i="1"/>
  <c r="AF940" i="1"/>
  <c r="AE940" i="1"/>
  <c r="AC940" i="1"/>
  <c r="AX326" i="1"/>
  <c r="AG326" i="1"/>
  <c r="AM1218" i="1"/>
  <c r="AJ1218" i="1"/>
  <c r="AE346" i="1"/>
  <c r="AO910" i="1"/>
  <c r="AE910" i="1"/>
  <c r="AY73" i="1"/>
  <c r="AS73" i="1"/>
  <c r="AV630" i="1"/>
  <c r="AU630" i="1"/>
  <c r="AT630" i="1"/>
  <c r="AN630" i="1"/>
  <c r="AM630" i="1"/>
  <c r="AK630" i="1"/>
  <c r="AI630" i="1"/>
  <c r="H630" i="1"/>
  <c r="AR1227" i="1"/>
  <c r="AK1227" i="1"/>
  <c r="AE1227" i="1"/>
  <c r="AV515" i="1"/>
  <c r="AO515" i="1"/>
  <c r="AK515" i="1"/>
  <c r="AV937" i="1"/>
  <c r="AG937" i="1"/>
  <c r="AT221" i="1"/>
  <c r="AN221" i="1"/>
  <c r="AM221" i="1"/>
  <c r="AE221" i="1"/>
  <c r="AC221" i="1"/>
  <c r="AS747" i="1"/>
  <c r="AL747" i="1"/>
  <c r="AW357" i="1"/>
  <c r="AQ357" i="1"/>
  <c r="AW43" i="1"/>
  <c r="AV43" i="1"/>
  <c r="AK43" i="1"/>
  <c r="AF43" i="1"/>
  <c r="AY1256" i="1"/>
  <c r="AO1256" i="1"/>
  <c r="AJ1256" i="1"/>
  <c r="AW1057" i="1"/>
  <c r="AS1057" i="1"/>
  <c r="AL1057" i="1"/>
  <c r="AG1057" i="1"/>
  <c r="AY482" i="1"/>
  <c r="AX482" i="1"/>
  <c r="AL482" i="1"/>
  <c r="AY132" i="1"/>
  <c r="AV132" i="1"/>
  <c r="AO132" i="1"/>
  <c r="AM132" i="1"/>
  <c r="AJ132" i="1"/>
  <c r="AH132" i="1"/>
  <c r="AS132" i="1"/>
  <c r="AY628" i="1"/>
  <c r="AM295" i="1"/>
  <c r="AT1177" i="1"/>
  <c r="AJ1177" i="1"/>
  <c r="AE379" i="1"/>
  <c r="AT569" i="1"/>
  <c r="AR1072" i="1"/>
  <c r="AY1155" i="1"/>
  <c r="AW1155" i="1"/>
  <c r="AD1155" i="1"/>
  <c r="H1155" i="1"/>
  <c r="AO1194" i="1"/>
  <c r="AV172" i="1"/>
  <c r="AU172" i="1"/>
  <c r="AP172" i="1"/>
  <c r="AO172" i="1"/>
  <c r="AC172" i="1"/>
  <c r="AW784" i="1"/>
  <c r="AV784" i="1"/>
  <c r="AQ784" i="1"/>
  <c r="AL784" i="1"/>
  <c r="AK784" i="1"/>
  <c r="AG784" i="1"/>
  <c r="AF784" i="1"/>
  <c r="AO378" i="1"/>
  <c r="AN378" i="1"/>
  <c r="AK378" i="1"/>
  <c r="AF378" i="1"/>
  <c r="AC378" i="1"/>
  <c r="AY1229" i="1"/>
  <c r="AQ1229" i="1"/>
  <c r="AK1229" i="1"/>
  <c r="AI1229" i="1"/>
  <c r="AG203" i="1"/>
  <c r="AU288" i="1"/>
  <c r="AC288" i="1"/>
  <c r="AU539" i="1"/>
  <c r="AT539" i="1"/>
  <c r="AR539" i="1"/>
  <c r="H419" i="1"/>
  <c r="AK338" i="1"/>
  <c r="AI338" i="1"/>
  <c r="AD338" i="1"/>
  <c r="AY764" i="1"/>
  <c r="AX764" i="1"/>
  <c r="AP764" i="1"/>
  <c r="AE764" i="1"/>
  <c r="H764" i="1"/>
  <c r="AN764" i="1"/>
  <c r="AM455" i="1"/>
  <c r="AL455" i="1"/>
  <c r="AJ455" i="1"/>
  <c r="AY1045" i="1"/>
  <c r="AN1045" i="1"/>
  <c r="H1045" i="1"/>
  <c r="AD1045" i="1"/>
  <c r="AY31" i="1"/>
  <c r="AX31" i="1"/>
  <c r="AU31" i="1"/>
  <c r="AQ31" i="1"/>
  <c r="AM31" i="1"/>
  <c r="AJ31" i="1"/>
  <c r="AX1008" i="1"/>
  <c r="AW1008" i="1"/>
  <c r="AV1008" i="1"/>
  <c r="AR1008" i="1"/>
  <c r="AK1008" i="1"/>
  <c r="AF1008" i="1"/>
  <c r="AH269" i="1"/>
  <c r="AC269" i="1"/>
  <c r="AY750" i="1"/>
  <c r="AI750" i="1"/>
  <c r="AV750" i="1"/>
  <c r="AI828" i="1"/>
  <c r="AW714" i="1"/>
  <c r="AY333" i="1"/>
  <c r="AG333" i="1"/>
  <c r="AF333" i="1"/>
  <c r="AU386" i="1"/>
  <c r="AU810" i="1"/>
  <c r="AS810" i="1"/>
  <c r="AR810" i="1"/>
  <c r="AP810" i="1"/>
  <c r="AN810" i="1"/>
  <c r="AM810" i="1"/>
  <c r="AL810" i="1"/>
  <c r="AK810" i="1"/>
  <c r="AF810" i="1"/>
  <c r="H810" i="1"/>
  <c r="AR540" i="1"/>
  <c r="AO540" i="1"/>
  <c r="AL540" i="1"/>
  <c r="AY22" i="1"/>
  <c r="AV22" i="1"/>
  <c r="AU22" i="1"/>
  <c r="AN22" i="1"/>
  <c r="AL22" i="1"/>
  <c r="AH22" i="1"/>
  <c r="AF22" i="1"/>
  <c r="AC22" i="1"/>
  <c r="AP22" i="1"/>
  <c r="AO603" i="1"/>
  <c r="AK603" i="1"/>
  <c r="AI603" i="1"/>
  <c r="AE603" i="1"/>
  <c r="AC603" i="1"/>
  <c r="AY1150" i="1"/>
  <c r="AN1150" i="1"/>
  <c r="AJ1150" i="1"/>
  <c r="AG1150" i="1"/>
  <c r="AF1150" i="1"/>
  <c r="AP1150" i="1"/>
  <c r="AU838" i="1"/>
  <c r="AR838" i="1"/>
  <c r="AF838" i="1"/>
  <c r="AL315" i="1"/>
  <c r="AI315" i="1"/>
  <c r="AH315" i="1"/>
  <c r="AG315" i="1"/>
  <c r="AC315" i="1"/>
  <c r="AV119" i="1"/>
  <c r="AU119" i="1"/>
  <c r="AR119" i="1"/>
  <c r="AQ119" i="1"/>
  <c r="AO119" i="1"/>
  <c r="AM119" i="1"/>
  <c r="AL119" i="1"/>
  <c r="AE119" i="1"/>
  <c r="AD119" i="1"/>
  <c r="AQ541" i="1"/>
  <c r="AJ541" i="1"/>
  <c r="AK150" i="1"/>
  <c r="H150" i="1"/>
  <c r="AO150" i="1"/>
  <c r="AN1137" i="1"/>
  <c r="AL1137" i="1"/>
  <c r="AG1137" i="1"/>
  <c r="AX282" i="1"/>
  <c r="AU282" i="1"/>
  <c r="AT282" i="1"/>
  <c r="AS282" i="1"/>
  <c r="AQ282" i="1"/>
  <c r="AG282" i="1"/>
  <c r="AE282" i="1"/>
  <c r="H282" i="1"/>
  <c r="AQ1012" i="1"/>
  <c r="AO1012" i="1"/>
  <c r="AG1012" i="1"/>
  <c r="AM1012" i="1"/>
  <c r="AV459" i="1"/>
  <c r="AU459" i="1"/>
  <c r="AS459" i="1"/>
  <c r="AR459" i="1"/>
  <c r="AK459" i="1"/>
  <c r="AF459" i="1"/>
  <c r="AD459" i="1"/>
  <c r="H459" i="1"/>
  <c r="AM622" i="1"/>
  <c r="AX270" i="1"/>
  <c r="AV270" i="1"/>
  <c r="AS270" i="1"/>
  <c r="AP270" i="1"/>
  <c r="AN270" i="1"/>
  <c r="AM270" i="1"/>
  <c r="AL270" i="1"/>
  <c r="AJ270" i="1"/>
  <c r="AI270" i="1"/>
  <c r="AG270" i="1"/>
  <c r="AW999" i="1"/>
  <c r="AP999" i="1"/>
  <c r="AI999" i="1"/>
  <c r="AE999" i="1"/>
  <c r="AC999" i="1"/>
  <c r="H999" i="1"/>
  <c r="AV202" i="1"/>
  <c r="AR202" i="1"/>
  <c r="AI202" i="1"/>
  <c r="AE202" i="1"/>
  <c r="AC202" i="1"/>
  <c r="AX291" i="1"/>
  <c r="AP291" i="1"/>
  <c r="AG291" i="1"/>
  <c r="AF291" i="1"/>
  <c r="AC291" i="1"/>
  <c r="H291" i="1"/>
  <c r="AU286" i="1"/>
  <c r="AO286" i="1"/>
  <c r="AI286" i="1"/>
  <c r="AT1195" i="1"/>
  <c r="AI7" i="1"/>
  <c r="AX1031" i="1"/>
  <c r="AI1031" i="1"/>
  <c r="AH1031" i="1"/>
  <c r="AG1031" i="1"/>
  <c r="AF1031" i="1"/>
  <c r="AD1031" i="1"/>
  <c r="AC1031" i="1"/>
  <c r="H1031" i="1"/>
  <c r="AW1031" i="1"/>
  <c r="AE75" i="1"/>
  <c r="AN75" i="1"/>
  <c r="AS655" i="1"/>
  <c r="AR655" i="1"/>
  <c r="AP655" i="1"/>
  <c r="AM655" i="1"/>
  <c r="AI655" i="1"/>
  <c r="AD655" i="1"/>
  <c r="AQ655" i="1"/>
  <c r="AU442" i="1"/>
  <c r="AX314" i="1"/>
  <c r="AT314" i="1"/>
  <c r="AS314" i="1"/>
  <c r="AQ314" i="1"/>
  <c r="AO314" i="1"/>
  <c r="AN314" i="1"/>
  <c r="AH314" i="1"/>
  <c r="AF314" i="1"/>
  <c r="AC314" i="1"/>
  <c r="AW314" i="1"/>
  <c r="AU1165" i="1"/>
  <c r="AQ1165" i="1"/>
  <c r="AI1165" i="1"/>
  <c r="AC1165" i="1"/>
  <c r="AT244" i="1"/>
  <c r="AP244" i="1"/>
  <c r="AN244" i="1"/>
  <c r="AM244" i="1"/>
  <c r="AI244" i="1"/>
  <c r="AH244" i="1"/>
  <c r="AG244" i="1"/>
  <c r="AD244" i="1"/>
  <c r="AS789" i="1"/>
  <c r="AR789" i="1"/>
  <c r="AN789" i="1"/>
  <c r="AL789" i="1"/>
  <c r="AJ789" i="1"/>
  <c r="AI789" i="1"/>
  <c r="AH789" i="1"/>
  <c r="AF789" i="1"/>
  <c r="AE789" i="1"/>
  <c r="AD789" i="1"/>
  <c r="AU963" i="1"/>
  <c r="AQ963" i="1"/>
  <c r="AI963" i="1"/>
  <c r="AE963" i="1"/>
  <c r="AN963" i="1"/>
  <c r="AY1054" i="1"/>
  <c r="AU1054" i="1"/>
  <c r="AT1054" i="1"/>
  <c r="AR1054" i="1"/>
  <c r="AQ1054" i="1"/>
  <c r="AO1054" i="1"/>
  <c r="AN1054" i="1"/>
  <c r="AM1054" i="1"/>
  <c r="AG1054" i="1"/>
  <c r="H1054" i="1"/>
  <c r="AO177" i="1"/>
  <c r="AI177" i="1"/>
  <c r="AE177" i="1"/>
  <c r="AC177" i="1"/>
  <c r="AN987" i="1"/>
  <c r="AX1236" i="1"/>
  <c r="AV1236" i="1"/>
  <c r="AU1236" i="1"/>
  <c r="AP1236" i="1"/>
  <c r="AO1236" i="1"/>
  <c r="AL1236" i="1"/>
  <c r="AJ1236" i="1"/>
  <c r="AH1236" i="1"/>
  <c r="AG1236" i="1"/>
  <c r="AE1236" i="1"/>
  <c r="AC1236" i="1"/>
  <c r="H1236" i="1"/>
  <c r="AR802" i="1"/>
  <c r="AQ802" i="1"/>
  <c r="AC802" i="1"/>
  <c r="AV802" i="1"/>
  <c r="AS725" i="1"/>
  <c r="AN725" i="1"/>
  <c r="AL725" i="1"/>
  <c r="AH725" i="1"/>
  <c r="AG725" i="1"/>
  <c r="AF725" i="1"/>
  <c r="H725" i="1"/>
  <c r="AX347" i="1"/>
  <c r="AG347" i="1"/>
  <c r="AV347" i="1"/>
  <c r="AY169" i="1"/>
  <c r="AX169" i="1"/>
  <c r="AU169" i="1"/>
  <c r="AT169" i="1"/>
  <c r="AS169" i="1"/>
  <c r="AP169" i="1"/>
  <c r="AM169" i="1"/>
  <c r="AJ169" i="1"/>
  <c r="AG169" i="1"/>
  <c r="H169" i="1"/>
  <c r="AW169" i="1"/>
  <c r="AK58" i="1"/>
  <c r="AJ58" i="1"/>
  <c r="AX858" i="1"/>
  <c r="AU858" i="1"/>
  <c r="AN858" i="1"/>
  <c r="AI858" i="1"/>
  <c r="AH858" i="1"/>
  <c r="AG858" i="1"/>
  <c r="AF858" i="1"/>
  <c r="AV575" i="1"/>
  <c r="AU575" i="1"/>
  <c r="AR575" i="1"/>
  <c r="AO575" i="1"/>
  <c r="AN575" i="1"/>
  <c r="AL575" i="1"/>
  <c r="AJ575" i="1"/>
  <c r="AH575" i="1"/>
  <c r="AG575" i="1"/>
  <c r="AF575" i="1"/>
  <c r="AC575" i="1"/>
  <c r="H575" i="1"/>
  <c r="AW575" i="1"/>
  <c r="AW81" i="1"/>
  <c r="AE81" i="1"/>
  <c r="AV81" i="1"/>
  <c r="AL936" i="1"/>
  <c r="AJ936" i="1"/>
  <c r="AY580" i="1"/>
  <c r="AT580" i="1"/>
  <c r="AP580" i="1"/>
  <c r="AN580" i="1"/>
  <c r="AJ580" i="1"/>
  <c r="AH580" i="1"/>
  <c r="AG580" i="1"/>
  <c r="AD580" i="1"/>
  <c r="H580" i="1"/>
  <c r="AQ629" i="1"/>
  <c r="AP629" i="1"/>
  <c r="AK629" i="1"/>
  <c r="AI629" i="1"/>
  <c r="AV629" i="1"/>
  <c r="AE864" i="1"/>
  <c r="AX1247" i="1"/>
  <c r="AU1247" i="1"/>
  <c r="AS1247" i="1"/>
  <c r="AQ1247" i="1"/>
  <c r="AO1247" i="1"/>
  <c r="AN1247" i="1"/>
  <c r="AM1247" i="1"/>
  <c r="AL1247" i="1"/>
  <c r="AJ1247" i="1"/>
  <c r="AH1247" i="1"/>
  <c r="AG1247" i="1"/>
  <c r="H1247" i="1"/>
  <c r="AY1275" i="1"/>
  <c r="AV1275" i="1"/>
  <c r="AU1275" i="1"/>
  <c r="AQ1275" i="1"/>
  <c r="AP1275" i="1"/>
  <c r="AO1275" i="1"/>
  <c r="AI1275" i="1"/>
  <c r="AF1275" i="1"/>
  <c r="AC1275" i="1"/>
  <c r="AX105" i="1"/>
  <c r="AW105" i="1"/>
  <c r="AI105" i="1"/>
  <c r="AG105" i="1"/>
  <c r="AE105" i="1"/>
  <c r="AX860" i="1"/>
  <c r="AV860" i="1"/>
  <c r="AT860" i="1"/>
  <c r="AP860" i="1"/>
  <c r="AO860" i="1"/>
  <c r="AM860" i="1"/>
  <c r="AL860" i="1"/>
  <c r="AI860" i="1"/>
  <c r="AH860" i="1"/>
  <c r="AE860" i="1"/>
  <c r="AD860" i="1"/>
  <c r="H860" i="1"/>
  <c r="AW860" i="1"/>
  <c r="AM64" i="1"/>
  <c r="AJ64" i="1"/>
  <c r="AW395" i="1"/>
  <c r="AN395" i="1"/>
  <c r="AJ395" i="1"/>
  <c r="AY508" i="1"/>
  <c r="AX508" i="1"/>
  <c r="AV508" i="1"/>
  <c r="AS508" i="1"/>
  <c r="AR508" i="1"/>
  <c r="AP508" i="1"/>
  <c r="AO508" i="1"/>
  <c r="AN508" i="1"/>
  <c r="AI508" i="1"/>
  <c r="AH508" i="1"/>
  <c r="AG508" i="1"/>
  <c r="AE508" i="1"/>
  <c r="AC508" i="1"/>
  <c r="AW508" i="1"/>
  <c r="AP1176" i="1"/>
  <c r="AO1176" i="1"/>
  <c r="AM1176" i="1"/>
  <c r="AJ1176" i="1"/>
  <c r="AY336" i="1"/>
  <c r="AX336" i="1"/>
  <c r="AP336" i="1"/>
  <c r="AN336" i="1"/>
  <c r="AH336" i="1"/>
  <c r="AG336" i="1"/>
  <c r="AE336" i="1"/>
  <c r="AD336" i="1"/>
  <c r="H336" i="1"/>
  <c r="AW814" i="1"/>
  <c r="AM814" i="1"/>
  <c r="AC814" i="1"/>
  <c r="AW1062" i="1"/>
  <c r="AO1062" i="1"/>
  <c r="AM1062" i="1"/>
  <c r="AC1062" i="1"/>
  <c r="AY369" i="1"/>
  <c r="AX369" i="1"/>
  <c r="AV369" i="1"/>
  <c r="AU369" i="1"/>
  <c r="AR369" i="1"/>
  <c r="AQ369" i="1"/>
  <c r="AP369" i="1"/>
  <c r="AO369" i="1"/>
  <c r="AM369" i="1"/>
  <c r="AL369" i="1"/>
  <c r="AI369" i="1"/>
  <c r="AD369" i="1"/>
  <c r="H369" i="1"/>
  <c r="AW369" i="1"/>
  <c r="AW1136" i="1"/>
  <c r="AP1136" i="1"/>
  <c r="AJ1136" i="1"/>
  <c r="AC1136" i="1"/>
  <c r="AN978" i="1"/>
  <c r="AM978" i="1"/>
  <c r="AW982" i="1"/>
  <c r="AO982" i="1"/>
  <c r="AN982" i="1"/>
  <c r="AJ982" i="1"/>
  <c r="AM982" i="1"/>
  <c r="AY404" i="1"/>
  <c r="AX404" i="1"/>
  <c r="AV404" i="1"/>
  <c r="AU404" i="1"/>
  <c r="AT404" i="1"/>
  <c r="AR404" i="1"/>
  <c r="AO404" i="1"/>
  <c r="AL404" i="1"/>
  <c r="AH404" i="1"/>
  <c r="AC404" i="1"/>
  <c r="AW404" i="1"/>
  <c r="AP374" i="1"/>
  <c r="AJ374" i="1"/>
  <c r="AC374" i="1"/>
  <c r="AM374" i="1"/>
  <c r="AW950" i="1"/>
  <c r="AO950" i="1"/>
  <c r="AN950" i="1"/>
  <c r="AM950" i="1"/>
  <c r="AY30" i="1"/>
  <c r="AX30" i="1"/>
  <c r="AR30" i="1"/>
  <c r="AQ30" i="1"/>
  <c r="AO30" i="1"/>
  <c r="AN30" i="1"/>
  <c r="AM30" i="1"/>
  <c r="AJ30" i="1"/>
  <c r="AI30" i="1"/>
  <c r="AH30" i="1"/>
  <c r="AG30" i="1"/>
  <c r="AF30" i="1"/>
  <c r="AD30" i="1"/>
  <c r="AC30" i="1"/>
  <c r="H30" i="1"/>
  <c r="AW30" i="1"/>
  <c r="AW1153" i="1"/>
  <c r="AP1153" i="1"/>
  <c r="AO1153" i="1"/>
  <c r="AJ1153" i="1"/>
  <c r="AM1153" i="1"/>
  <c r="AN356" i="1"/>
  <c r="AY806" i="1"/>
  <c r="AX806" i="1"/>
  <c r="AU806" i="1"/>
  <c r="AQ806" i="1"/>
  <c r="AP806" i="1"/>
  <c r="AL806" i="1"/>
  <c r="AI806" i="1"/>
  <c r="AE806" i="1"/>
  <c r="AD806" i="1"/>
  <c r="AM1124" i="1"/>
  <c r="AX353" i="1"/>
  <c r="AS353" i="1"/>
  <c r="AR353" i="1"/>
  <c r="AP353" i="1"/>
  <c r="AM353" i="1"/>
  <c r="AL353" i="1"/>
  <c r="AJ353" i="1"/>
  <c r="AI353" i="1"/>
  <c r="AH353" i="1"/>
  <c r="AG353" i="1"/>
  <c r="AF353" i="1"/>
  <c r="AC353" i="1"/>
  <c r="H353" i="1"/>
  <c r="AT300" i="1"/>
  <c r="AQ300" i="1"/>
  <c r="AP300" i="1"/>
  <c r="AE300" i="1"/>
  <c r="AG300" i="1"/>
  <c r="AT1184" i="1"/>
  <c r="AP1184" i="1"/>
  <c r="AG1184" i="1"/>
  <c r="AD1184" i="1"/>
  <c r="AO1119" i="1"/>
  <c r="AF1119" i="1"/>
  <c r="AY731" i="1"/>
  <c r="AX731" i="1"/>
  <c r="AV731" i="1"/>
  <c r="AT731" i="1"/>
  <c r="AS731" i="1"/>
  <c r="AQ731" i="1"/>
  <c r="AO731" i="1"/>
  <c r="AN731" i="1"/>
  <c r="AL731" i="1"/>
  <c r="AJ731" i="1"/>
  <c r="AI731" i="1"/>
  <c r="AE731" i="1"/>
  <c r="AC731" i="1"/>
  <c r="H731" i="1"/>
  <c r="AW731" i="1"/>
  <c r="AR139" i="1"/>
  <c r="AQ139" i="1"/>
  <c r="AJ139" i="1"/>
  <c r="AI139" i="1"/>
  <c r="AD139" i="1"/>
  <c r="AY1036" i="1"/>
  <c r="AW1036" i="1"/>
  <c r="AV1036" i="1"/>
  <c r="AP1036" i="1"/>
  <c r="AN1036" i="1"/>
  <c r="AJ1036" i="1"/>
  <c r="AI1036" i="1"/>
  <c r="AH1036" i="1"/>
  <c r="AG1036" i="1"/>
  <c r="H1036" i="1"/>
  <c r="AM1036" i="1"/>
  <c r="AV667" i="1"/>
  <c r="AU667" i="1"/>
  <c r="AR667" i="1"/>
  <c r="AP667" i="1"/>
  <c r="AO667" i="1"/>
  <c r="AM667" i="1"/>
  <c r="AL667" i="1"/>
  <c r="AJ667" i="1"/>
  <c r="AI667" i="1"/>
  <c r="AH667" i="1"/>
  <c r="AG667" i="1"/>
  <c r="AF667" i="1"/>
  <c r="AE667" i="1"/>
  <c r="AD667" i="1"/>
  <c r="AY1294" i="1"/>
  <c r="AW1294" i="1"/>
  <c r="AV1294" i="1"/>
  <c r="AQ1294" i="1"/>
  <c r="AP1294" i="1"/>
  <c r="AJ1294" i="1"/>
  <c r="AI1294" i="1"/>
  <c r="AH1294" i="1"/>
  <c r="AG1294" i="1"/>
  <c r="AY434" i="1"/>
  <c r="AH434" i="1"/>
  <c r="AX1007" i="1"/>
  <c r="AR1007" i="1"/>
  <c r="AK1007" i="1"/>
  <c r="AY1143" i="1"/>
  <c r="AX1143" i="1"/>
  <c r="AV1143" i="1"/>
  <c r="AU1143" i="1"/>
  <c r="AT1143" i="1"/>
  <c r="AS1143" i="1"/>
  <c r="AR1143" i="1"/>
  <c r="AO1143" i="1"/>
  <c r="AL1143" i="1"/>
  <c r="AJ1143" i="1"/>
  <c r="AI1143" i="1"/>
  <c r="AH1143" i="1"/>
  <c r="AF1143" i="1"/>
  <c r="AC1143" i="1"/>
  <c r="H1143" i="1"/>
  <c r="AY1106" i="1"/>
  <c r="AX1106" i="1"/>
  <c r="AV1106" i="1"/>
  <c r="AS1106" i="1"/>
  <c r="AR1106" i="1"/>
  <c r="AQ1106" i="1"/>
  <c r="AO1106" i="1"/>
  <c r="AN1106" i="1"/>
  <c r="AM1106" i="1"/>
  <c r="AL1106" i="1"/>
  <c r="AJ1106" i="1"/>
  <c r="AI1106" i="1"/>
  <c r="AH1106" i="1"/>
  <c r="AG1106" i="1"/>
  <c r="AC1106" i="1"/>
  <c r="H1106" i="1"/>
  <c r="AP1106" i="1"/>
  <c r="AK19" i="1"/>
  <c r="AW1160" i="1"/>
  <c r="AU1160" i="1"/>
  <c r="AQ1160" i="1"/>
  <c r="AO1160" i="1"/>
  <c r="AI1160" i="1"/>
  <c r="AG1160" i="1"/>
  <c r="AF1160" i="1"/>
  <c r="AY620" i="1"/>
  <c r="AX620" i="1"/>
  <c r="AV620" i="1"/>
  <c r="AU620" i="1"/>
  <c r="AS620" i="1"/>
  <c r="AR620" i="1"/>
  <c r="AQ620" i="1"/>
  <c r="AN620" i="1"/>
  <c r="AM620" i="1"/>
  <c r="AL620" i="1"/>
  <c r="AI620" i="1"/>
  <c r="AH620" i="1"/>
  <c r="AG620" i="1"/>
  <c r="AC620" i="1"/>
  <c r="H620" i="1"/>
  <c r="AY686" i="1"/>
  <c r="AT686" i="1"/>
  <c r="AX876" i="1"/>
  <c r="AU876" i="1"/>
  <c r="AT876" i="1"/>
  <c r="AS876" i="1"/>
  <c r="AN876" i="1"/>
  <c r="AL876" i="1"/>
  <c r="AG876" i="1"/>
  <c r="AF876" i="1"/>
  <c r="AE876" i="1"/>
  <c r="AR876" i="1"/>
  <c r="AX513" i="1"/>
  <c r="AU513" i="1"/>
  <c r="AT513" i="1"/>
  <c r="AR513" i="1"/>
  <c r="AM513" i="1"/>
  <c r="AL513" i="1"/>
  <c r="AH513" i="1"/>
  <c r="AG513" i="1"/>
  <c r="AF513" i="1"/>
  <c r="AE513" i="1"/>
  <c r="AH778" i="1"/>
  <c r="AD778" i="1"/>
  <c r="AE778" i="1"/>
  <c r="AX91" i="1"/>
  <c r="AW91" i="1"/>
  <c r="AT91" i="1"/>
  <c r="AS91" i="1"/>
  <c r="AR91" i="1"/>
  <c r="AQ91" i="1"/>
  <c r="AL91" i="1"/>
  <c r="AK91" i="1"/>
  <c r="AJ91" i="1"/>
  <c r="AG91" i="1"/>
  <c r="AF91" i="1"/>
  <c r="AE91" i="1"/>
  <c r="AD91" i="1"/>
  <c r="AV91" i="1"/>
  <c r="AY503" i="1"/>
  <c r="AX503" i="1"/>
  <c r="AW503" i="1"/>
  <c r="AT503" i="1"/>
  <c r="AS503" i="1"/>
  <c r="AR503" i="1"/>
  <c r="AQ503" i="1"/>
  <c r="AL503" i="1"/>
  <c r="AK503" i="1"/>
  <c r="AJ503" i="1"/>
  <c r="AG503" i="1"/>
  <c r="AF503" i="1"/>
  <c r="AC503" i="1"/>
  <c r="H503" i="1"/>
  <c r="AV503" i="1"/>
  <c r="AK992" i="1"/>
  <c r="AD992" i="1"/>
  <c r="AV682" i="1"/>
  <c r="AT682" i="1"/>
  <c r="AS682" i="1"/>
  <c r="AR682" i="1"/>
  <c r="AM682" i="1"/>
  <c r="AJ682" i="1"/>
  <c r="AF682" i="1"/>
  <c r="AC682" i="1"/>
  <c r="AX372" i="1"/>
  <c r="AV372" i="1"/>
  <c r="AU372" i="1"/>
  <c r="AQ372" i="1"/>
  <c r="AP372" i="1"/>
  <c r="AO372" i="1"/>
  <c r="AL372" i="1"/>
  <c r="AJ372" i="1"/>
  <c r="AD372" i="1"/>
  <c r="AE372" i="1"/>
  <c r="AM465" i="1"/>
  <c r="AV197" i="1"/>
  <c r="AC197" i="1"/>
  <c r="AR197" i="1"/>
  <c r="AQ554" i="1"/>
  <c r="AP554" i="1"/>
  <c r="AO554" i="1"/>
  <c r="AR6" i="1"/>
  <c r="AY1068" i="1"/>
  <c r="AX1068" i="1"/>
  <c r="AV1068" i="1"/>
  <c r="AU1068" i="1"/>
  <c r="AT1068" i="1"/>
  <c r="AS1068" i="1"/>
  <c r="AR1068" i="1"/>
  <c r="AO1068" i="1"/>
  <c r="AM1068" i="1"/>
  <c r="AJ1068" i="1"/>
  <c r="AI1068" i="1"/>
  <c r="AH1068" i="1"/>
  <c r="AG1068" i="1"/>
  <c r="AF1068" i="1"/>
  <c r="AC1068" i="1"/>
  <c r="H1068" i="1"/>
  <c r="AQ1068" i="1"/>
  <c r="AX1201" i="1"/>
  <c r="AU1201" i="1"/>
  <c r="AS1201" i="1"/>
  <c r="AR1201" i="1"/>
  <c r="AQ1201" i="1"/>
  <c r="AP1201" i="1"/>
  <c r="AN1201" i="1"/>
  <c r="AM1201" i="1"/>
  <c r="AL1201" i="1"/>
  <c r="AI1201" i="1"/>
  <c r="AH1201" i="1"/>
  <c r="AG1201" i="1"/>
  <c r="AF1201" i="1"/>
  <c r="AE1201" i="1"/>
  <c r="AD1201" i="1"/>
  <c r="AC1201" i="1"/>
  <c r="AW1201" i="1"/>
  <c r="AY397" i="1"/>
  <c r="AX397" i="1"/>
  <c r="AV397" i="1"/>
  <c r="AU397" i="1"/>
  <c r="AT397" i="1"/>
  <c r="AS397" i="1"/>
  <c r="AR397" i="1"/>
  <c r="AO397" i="1"/>
  <c r="AN397" i="1"/>
  <c r="AL397" i="1"/>
  <c r="AI397" i="1"/>
  <c r="AH397" i="1"/>
  <c r="AG397" i="1"/>
  <c r="AF397" i="1"/>
  <c r="H397" i="1"/>
  <c r="AQ397" i="1"/>
  <c r="AY312" i="1"/>
  <c r="AX312" i="1"/>
  <c r="AU312" i="1"/>
  <c r="AT312" i="1"/>
  <c r="AS312" i="1"/>
  <c r="AR312" i="1"/>
  <c r="AQ312" i="1"/>
  <c r="AO312" i="1"/>
  <c r="AM312" i="1"/>
  <c r="AL312" i="1"/>
  <c r="AI312" i="1"/>
  <c r="AH312" i="1"/>
  <c r="AG312" i="1"/>
  <c r="AF312" i="1"/>
  <c r="AE312" i="1"/>
  <c r="AD312" i="1"/>
  <c r="AC312" i="1"/>
  <c r="H312" i="1"/>
  <c r="AW312" i="1"/>
  <c r="AY211" i="1"/>
  <c r="AX211" i="1"/>
  <c r="AW211" i="1"/>
  <c r="AV211" i="1"/>
  <c r="AU211" i="1"/>
  <c r="AS211" i="1"/>
  <c r="AR211" i="1"/>
  <c r="AN211" i="1"/>
  <c r="AM211" i="1"/>
  <c r="AL211" i="1"/>
  <c r="AJ211" i="1"/>
  <c r="AI211" i="1"/>
  <c r="AH211" i="1"/>
  <c r="AG211" i="1"/>
  <c r="AC211" i="1"/>
  <c r="AT211" i="1"/>
  <c r="AY1076" i="1"/>
  <c r="AX1076" i="1"/>
  <c r="AW1076" i="1"/>
  <c r="AU1076" i="1"/>
  <c r="AR1076" i="1"/>
  <c r="AQ1076" i="1"/>
  <c r="AP1076" i="1"/>
  <c r="AN1076" i="1"/>
  <c r="AM1076" i="1"/>
  <c r="AL1076" i="1"/>
  <c r="AK1076" i="1"/>
  <c r="AJ1076" i="1"/>
  <c r="AF1076" i="1"/>
  <c r="AE1076" i="1"/>
  <c r="AD1076" i="1"/>
  <c r="AC1076" i="1"/>
  <c r="H1076" i="1"/>
  <c r="AY757" i="1"/>
  <c r="AW757" i="1"/>
  <c r="AY447" i="1"/>
  <c r="AV447" i="1"/>
  <c r="AU447" i="1"/>
  <c r="AT447" i="1"/>
  <c r="AK447" i="1"/>
  <c r="AI447" i="1"/>
  <c r="AH447" i="1"/>
  <c r="AF447" i="1"/>
  <c r="H447" i="1"/>
  <c r="AU371" i="1"/>
  <c r="AR371" i="1"/>
  <c r="AQ371" i="1"/>
  <c r="AP371" i="1"/>
  <c r="AO371" i="1"/>
  <c r="AM371" i="1"/>
  <c r="AE371" i="1"/>
  <c r="H371" i="1"/>
  <c r="AT125" i="1"/>
  <c r="AI125" i="1"/>
  <c r="AF125" i="1"/>
  <c r="AW355" i="1"/>
  <c r="AU355" i="1"/>
  <c r="AR355" i="1"/>
  <c r="AQ355" i="1"/>
  <c r="AP355" i="1"/>
  <c r="AO355" i="1"/>
  <c r="AN355" i="1"/>
  <c r="AL355" i="1"/>
  <c r="AI355" i="1"/>
  <c r="AD355" i="1"/>
  <c r="H355" i="1"/>
  <c r="AY954" i="1"/>
  <c r="AX954" i="1"/>
  <c r="AN954" i="1"/>
  <c r="AM954" i="1"/>
  <c r="AL954" i="1"/>
  <c r="AI954" i="1"/>
  <c r="AX519" i="1"/>
  <c r="AW519" i="1"/>
  <c r="AU519" i="1"/>
  <c r="AS519" i="1"/>
  <c r="AR519" i="1"/>
  <c r="AP519" i="1"/>
  <c r="AT519" i="1"/>
  <c r="AY1048" i="1"/>
  <c r="AX1048" i="1"/>
  <c r="AW1048" i="1"/>
  <c r="AV1048" i="1"/>
  <c r="AT1048" i="1"/>
  <c r="AS1048" i="1"/>
  <c r="AR1048" i="1"/>
  <c r="AN1048" i="1"/>
  <c r="AM1048" i="1"/>
  <c r="AL1048" i="1"/>
  <c r="AK1048" i="1"/>
  <c r="AJ1048" i="1"/>
  <c r="AI1048" i="1"/>
  <c r="AH1048" i="1"/>
  <c r="AG1048" i="1"/>
  <c r="AF1048" i="1"/>
  <c r="AC1048" i="1"/>
  <c r="H1048" i="1"/>
  <c r="AR1239" i="1"/>
  <c r="AM1239" i="1"/>
  <c r="AD1239" i="1"/>
  <c r="AC1239" i="1"/>
  <c r="AY1239" i="1"/>
  <c r="AY1274" i="1"/>
  <c r="AX1274" i="1"/>
  <c r="AU1274" i="1"/>
  <c r="AT1274" i="1"/>
  <c r="AR1274" i="1"/>
  <c r="AQ1274" i="1"/>
  <c r="AP1274" i="1"/>
  <c r="AN1274" i="1"/>
  <c r="AM1274" i="1"/>
  <c r="AL1274" i="1"/>
  <c r="AI1274" i="1"/>
  <c r="AH1274" i="1"/>
  <c r="AG1274" i="1"/>
  <c r="AF1274" i="1"/>
  <c r="AE1274" i="1"/>
  <c r="AD1274" i="1"/>
  <c r="AC1274" i="1"/>
  <c r="AW1274" i="1"/>
  <c r="AX481" i="1"/>
  <c r="AW481" i="1"/>
  <c r="AU481" i="1"/>
  <c r="AT481" i="1"/>
  <c r="AR481" i="1"/>
  <c r="AO481" i="1"/>
  <c r="AK481" i="1"/>
  <c r="AJ481" i="1"/>
  <c r="AI481" i="1"/>
  <c r="AH481" i="1"/>
  <c r="AG481" i="1"/>
  <c r="AF481" i="1"/>
  <c r="AD481" i="1"/>
  <c r="AP481" i="1"/>
  <c r="AV196" i="1"/>
  <c r="AU196" i="1"/>
  <c r="AT196" i="1"/>
  <c r="AS196" i="1"/>
  <c r="AR196" i="1"/>
  <c r="AO196" i="1"/>
  <c r="AM196" i="1"/>
  <c r="AJ196" i="1"/>
  <c r="AH196" i="1"/>
  <c r="AF196" i="1"/>
  <c r="AC196" i="1"/>
  <c r="H196" i="1"/>
  <c r="AX891" i="1"/>
  <c r="AQ891" i="1"/>
  <c r="AP891" i="1"/>
  <c r="AO891" i="1"/>
  <c r="AN891" i="1"/>
  <c r="AM891" i="1"/>
  <c r="AL891" i="1"/>
  <c r="AE891" i="1"/>
  <c r="AY1265" i="1"/>
  <c r="AU1265" i="1"/>
  <c r="AT1265" i="1"/>
  <c r="AS1265" i="1"/>
  <c r="AR1265" i="1"/>
  <c r="AQ1265" i="1"/>
  <c r="AP1265" i="1"/>
  <c r="AO1265" i="1"/>
  <c r="AN1265" i="1"/>
  <c r="AM1265" i="1"/>
  <c r="AL1265" i="1"/>
  <c r="AI1265" i="1"/>
  <c r="AH1265" i="1"/>
  <c r="AG1265" i="1"/>
  <c r="AF1265" i="1"/>
  <c r="AE1265" i="1"/>
  <c r="AD1265" i="1"/>
  <c r="H1265" i="1"/>
  <c r="AW1265" i="1"/>
  <c r="AJ176" i="1"/>
  <c r="AR691" i="1"/>
  <c r="AF691" i="1"/>
  <c r="AN817" i="1"/>
  <c r="AY817" i="1"/>
  <c r="AH608" i="1"/>
  <c r="AD608" i="1"/>
  <c r="AC608" i="1"/>
  <c r="AJ666" i="1"/>
  <c r="AT149" i="1"/>
  <c r="AX149" i="1"/>
  <c r="AV71" i="1"/>
  <c r="AM71" i="1"/>
  <c r="AY71" i="1"/>
  <c r="AR735" i="1"/>
  <c r="AH735" i="1"/>
  <c r="AD735" i="1"/>
  <c r="AY559" i="1"/>
  <c r="AX559" i="1"/>
  <c r="AW559" i="1"/>
  <c r="AU559" i="1"/>
  <c r="AR559" i="1"/>
  <c r="AP559" i="1"/>
  <c r="AM559" i="1"/>
  <c r="AL559" i="1"/>
  <c r="AK559" i="1"/>
  <c r="AJ559" i="1"/>
  <c r="AI559" i="1"/>
  <c r="AE559" i="1"/>
  <c r="AD559" i="1"/>
  <c r="H559" i="1"/>
  <c r="AV559" i="1"/>
  <c r="AS93" i="1"/>
  <c r="AE93" i="1"/>
  <c r="AD93" i="1"/>
  <c r="AN990" i="1"/>
  <c r="AY990" i="1"/>
  <c r="AX391" i="1"/>
  <c r="AW391" i="1"/>
  <c r="AV391" i="1"/>
  <c r="AO391" i="1"/>
  <c r="AI391" i="1"/>
  <c r="AC391" i="1"/>
  <c r="AR391" i="1"/>
  <c r="AY927" i="1"/>
  <c r="AX927" i="1"/>
  <c r="AU927" i="1"/>
  <c r="AS927" i="1"/>
  <c r="AR927" i="1"/>
  <c r="AQ927" i="1"/>
  <c r="AP927" i="1"/>
  <c r="AO927" i="1"/>
  <c r="AN927" i="1"/>
  <c r="AM927" i="1"/>
  <c r="AL927" i="1"/>
  <c r="AI927" i="1"/>
  <c r="AH927" i="1"/>
  <c r="AF927" i="1"/>
  <c r="AE927" i="1"/>
  <c r="AD927" i="1"/>
  <c r="AC927" i="1"/>
  <c r="H927" i="1"/>
  <c r="AW927" i="1"/>
  <c r="AV1288" i="1"/>
  <c r="AT1288" i="1"/>
  <c r="AR1288" i="1"/>
  <c r="AO1288" i="1"/>
  <c r="AF1288" i="1"/>
  <c r="AD1288" i="1"/>
  <c r="AC1288" i="1"/>
  <c r="AQ1288" i="1"/>
  <c r="AR1063" i="1"/>
  <c r="AU1063" i="1"/>
  <c r="AY1174" i="1"/>
  <c r="AX1174" i="1"/>
  <c r="AW1174" i="1"/>
  <c r="AV1174" i="1"/>
  <c r="AU1174" i="1"/>
  <c r="AP1174" i="1"/>
  <c r="AN1174" i="1"/>
  <c r="AM1174" i="1"/>
  <c r="AL1174" i="1"/>
  <c r="AK1174" i="1"/>
  <c r="AJ1174" i="1"/>
  <c r="AI1174" i="1"/>
  <c r="AF1174" i="1"/>
  <c r="AE1174" i="1"/>
  <c r="AC1174" i="1"/>
  <c r="AR1174" i="1"/>
  <c r="AY679" i="1"/>
  <c r="AX679" i="1"/>
  <c r="AU679" i="1"/>
  <c r="AT679" i="1"/>
  <c r="AS679" i="1"/>
  <c r="AR679" i="1"/>
  <c r="AQ679" i="1"/>
  <c r="AP679" i="1"/>
  <c r="AO679" i="1"/>
  <c r="AN679" i="1"/>
  <c r="AM679" i="1"/>
  <c r="AI679" i="1"/>
  <c r="AH679" i="1"/>
  <c r="AG679" i="1"/>
  <c r="AF679" i="1"/>
  <c r="AE679" i="1"/>
  <c r="AD679" i="1"/>
  <c r="H679" i="1"/>
  <c r="AW679" i="1"/>
  <c r="AX672" i="1"/>
  <c r="AU672" i="1"/>
  <c r="AT672" i="1"/>
  <c r="AR672" i="1"/>
  <c r="AO672" i="1"/>
  <c r="AN672" i="1"/>
  <c r="AM672" i="1"/>
  <c r="AL672" i="1"/>
  <c r="AK672" i="1"/>
  <c r="AG672" i="1"/>
  <c r="AY186" i="1"/>
  <c r="AU186" i="1"/>
  <c r="AO186" i="1"/>
  <c r="AI186" i="1"/>
  <c r="AE186" i="1"/>
  <c r="AR186" i="1"/>
  <c r="AY1044" i="1"/>
  <c r="AS1044" i="1"/>
  <c r="AR1044" i="1"/>
  <c r="AC133" i="1"/>
  <c r="AX1299" i="1"/>
  <c r="AT1299" i="1"/>
  <c r="AK1299" i="1"/>
  <c r="AJ1299" i="1"/>
  <c r="AI1299" i="1"/>
  <c r="H1299" i="1"/>
  <c r="AV1299" i="1"/>
  <c r="AY1219" i="1"/>
  <c r="AX1219" i="1"/>
  <c r="AW1219" i="1"/>
  <c r="AU1219" i="1"/>
  <c r="AR1219" i="1"/>
  <c r="AQ1219" i="1"/>
  <c r="AO1219" i="1"/>
  <c r="AN1219" i="1"/>
  <c r="AL1219" i="1"/>
  <c r="AK1219" i="1"/>
  <c r="AJ1219" i="1"/>
  <c r="AI1219" i="1"/>
  <c r="AF1219" i="1"/>
  <c r="AE1219" i="1"/>
  <c r="AC1219" i="1"/>
  <c r="H1219" i="1"/>
  <c r="AX393" i="1"/>
  <c r="AT393" i="1"/>
  <c r="AR393" i="1"/>
  <c r="AQ393" i="1"/>
  <c r="AP393" i="1"/>
  <c r="AO393" i="1"/>
  <c r="AE393" i="1"/>
  <c r="AY262" i="1"/>
  <c r="AX262" i="1"/>
  <c r="AV262" i="1"/>
  <c r="AU262" i="1"/>
  <c r="AR262" i="1"/>
  <c r="AQ262" i="1"/>
  <c r="AP262" i="1"/>
  <c r="AN262" i="1"/>
  <c r="AM262" i="1"/>
  <c r="AL262" i="1"/>
  <c r="AK262" i="1"/>
  <c r="AJ262" i="1"/>
  <c r="AI262" i="1"/>
  <c r="AF262" i="1"/>
  <c r="AE262" i="1"/>
  <c r="AD262" i="1"/>
  <c r="AC262" i="1"/>
  <c r="H262" i="1"/>
  <c r="AP688" i="1"/>
  <c r="AO688" i="1"/>
  <c r="AM688" i="1"/>
  <c r="AL688" i="1"/>
  <c r="AI688" i="1"/>
  <c r="AH688" i="1"/>
  <c r="AU723" i="1"/>
  <c r="AR723" i="1"/>
  <c r="AQ723" i="1"/>
  <c r="AD723" i="1"/>
  <c r="AS723" i="1"/>
  <c r="AX534" i="1"/>
  <c r="AW534" i="1"/>
  <c r="AV534" i="1"/>
  <c r="AU534" i="1"/>
  <c r="AO534" i="1"/>
  <c r="AN534" i="1"/>
  <c r="AM534" i="1"/>
  <c r="AL534" i="1"/>
  <c r="AK534" i="1"/>
  <c r="AJ534" i="1"/>
  <c r="AI534" i="1"/>
  <c r="AH534" i="1"/>
  <c r="AG534" i="1"/>
  <c r="AF534" i="1"/>
  <c r="H534" i="1"/>
  <c r="AR534" i="1"/>
  <c r="AV894" i="1"/>
  <c r="AY673" i="1"/>
  <c r="AX673" i="1"/>
  <c r="AU673" i="1"/>
  <c r="AT673" i="1"/>
  <c r="AS673" i="1"/>
  <c r="AR673" i="1"/>
  <c r="AQ673" i="1"/>
  <c r="AP673" i="1"/>
  <c r="AO673" i="1"/>
  <c r="AN673" i="1"/>
  <c r="AM673" i="1"/>
  <c r="AL673" i="1"/>
  <c r="AI673" i="1"/>
  <c r="AG673" i="1"/>
  <c r="AF673" i="1"/>
  <c r="AE673" i="1"/>
  <c r="AD673" i="1"/>
  <c r="AC673" i="1"/>
  <c r="H673" i="1"/>
  <c r="AW673" i="1"/>
  <c r="AX301" i="1"/>
  <c r="AW301" i="1"/>
  <c r="AV301" i="1"/>
  <c r="AT301" i="1"/>
  <c r="AQ301" i="1"/>
  <c r="AJ301" i="1"/>
  <c r="AI301" i="1"/>
  <c r="AH301" i="1"/>
  <c r="AF301" i="1"/>
  <c r="AE301" i="1"/>
  <c r="AR301" i="1"/>
  <c r="AY273" i="1"/>
  <c r="AX273" i="1"/>
  <c r="AU273" i="1"/>
  <c r="AS273" i="1"/>
  <c r="AN273" i="1"/>
  <c r="AM273" i="1"/>
  <c r="AL273" i="1"/>
  <c r="AK273" i="1"/>
  <c r="AJ273" i="1"/>
  <c r="AI273" i="1"/>
  <c r="AF273" i="1"/>
  <c r="AY1251" i="1"/>
  <c r="AX1251" i="1"/>
  <c r="AW1251" i="1"/>
  <c r="AU1251" i="1"/>
  <c r="AR1251" i="1"/>
  <c r="AP1251" i="1"/>
  <c r="AJ1251" i="1"/>
  <c r="AI1251" i="1"/>
  <c r="AF1251" i="1"/>
  <c r="AE1251" i="1"/>
  <c r="AD1251" i="1"/>
  <c r="AC1251" i="1"/>
  <c r="H1251" i="1"/>
  <c r="AY736" i="1"/>
  <c r="AO736" i="1"/>
  <c r="AN736" i="1"/>
  <c r="AH736" i="1"/>
  <c r="AC736" i="1"/>
  <c r="H736" i="1"/>
  <c r="AY933" i="1"/>
  <c r="AX933" i="1"/>
  <c r="AV933" i="1"/>
  <c r="AU933" i="1"/>
  <c r="AT933" i="1"/>
  <c r="AS933" i="1"/>
  <c r="AR933" i="1"/>
  <c r="AQ933" i="1"/>
  <c r="AP933" i="1"/>
  <c r="AO933" i="1"/>
  <c r="AM933" i="1"/>
  <c r="AL933" i="1"/>
  <c r="AJ933" i="1"/>
  <c r="AI933" i="1"/>
  <c r="AH933" i="1"/>
  <c r="AG933" i="1"/>
  <c r="AF933" i="1"/>
  <c r="AE933" i="1"/>
  <c r="AD933" i="1"/>
  <c r="AC933" i="1"/>
  <c r="H933" i="1"/>
  <c r="AW933" i="1"/>
  <c r="AW594" i="1"/>
  <c r="AV594" i="1"/>
  <c r="AG594" i="1"/>
  <c r="AD594" i="1"/>
  <c r="AH594" i="1"/>
  <c r="AV415" i="1"/>
  <c r="AO415" i="1"/>
  <c r="AN415" i="1"/>
  <c r="AY272" i="1"/>
  <c r="AX272" i="1"/>
  <c r="AV272" i="1"/>
  <c r="AU272" i="1"/>
  <c r="AS272" i="1"/>
  <c r="AR272" i="1"/>
  <c r="AP272" i="1"/>
  <c r="AO272" i="1"/>
  <c r="AN272" i="1"/>
  <c r="AJ272" i="1"/>
  <c r="AH272" i="1"/>
  <c r="AG272" i="1"/>
  <c r="AE272" i="1"/>
  <c r="AD272" i="1"/>
  <c r="AC272" i="1"/>
  <c r="AV1123" i="1"/>
  <c r="AS1123" i="1"/>
  <c r="AJ1123" i="1"/>
  <c r="AH1123" i="1"/>
  <c r="AF1123" i="1"/>
  <c r="AD1123" i="1"/>
  <c r="AG1123" i="1"/>
  <c r="AJ38" i="1"/>
  <c r="AD38" i="1"/>
  <c r="AC38" i="1"/>
  <c r="H38" i="1"/>
  <c r="AU38" i="1"/>
  <c r="AV60" i="1"/>
  <c r="AU60" i="1"/>
  <c r="AR60" i="1"/>
  <c r="AP60" i="1"/>
  <c r="AM60" i="1"/>
  <c r="AK60" i="1"/>
  <c r="AI60" i="1"/>
  <c r="AH60" i="1"/>
  <c r="AF60" i="1"/>
  <c r="AD60" i="1"/>
  <c r="AT60" i="1"/>
  <c r="AJ762" i="1"/>
  <c r="H762" i="1"/>
  <c r="AV875" i="1"/>
  <c r="AS875" i="1"/>
  <c r="AE875" i="1"/>
  <c r="H875" i="1"/>
  <c r="AU875" i="1"/>
  <c r="AY689" i="1"/>
  <c r="AX689" i="1"/>
  <c r="AV689" i="1"/>
  <c r="AU689" i="1"/>
  <c r="AT689" i="1"/>
  <c r="AS689" i="1"/>
  <c r="AQ689" i="1"/>
  <c r="AP689" i="1"/>
  <c r="AO689" i="1"/>
  <c r="AN689" i="1"/>
  <c r="AM689" i="1"/>
  <c r="AL689" i="1"/>
  <c r="AJ689" i="1"/>
  <c r="AI689" i="1"/>
  <c r="AH689" i="1"/>
  <c r="AG689" i="1"/>
  <c r="AF689" i="1"/>
  <c r="AE689" i="1"/>
  <c r="AD689" i="1"/>
  <c r="AC689" i="1"/>
  <c r="H689" i="1"/>
  <c r="AW689" i="1"/>
  <c r="AU656" i="1"/>
  <c r="AT656" i="1"/>
  <c r="AD656" i="1"/>
  <c r="AV656" i="1"/>
  <c r="AX376" i="1"/>
  <c r="AW376" i="1"/>
  <c r="AD376" i="1"/>
  <c r="AG376" i="1"/>
  <c r="AY945" i="1"/>
  <c r="AX945" i="1"/>
  <c r="AV945" i="1"/>
  <c r="AS945" i="1"/>
  <c r="AQ945" i="1"/>
  <c r="AP945" i="1"/>
  <c r="AO945" i="1"/>
  <c r="AN945" i="1"/>
  <c r="AM945" i="1"/>
  <c r="AL945" i="1"/>
  <c r="AJ945" i="1"/>
  <c r="AG945" i="1"/>
  <c r="AE945" i="1"/>
  <c r="AD945" i="1"/>
  <c r="AC945" i="1"/>
  <c r="H945" i="1"/>
  <c r="AU945" i="1"/>
  <c r="AY758" i="1"/>
  <c r="AX758" i="1"/>
  <c r="AV758" i="1"/>
  <c r="AU758" i="1"/>
  <c r="AT758" i="1"/>
  <c r="AS758" i="1"/>
  <c r="AR758" i="1"/>
  <c r="AQ758" i="1"/>
  <c r="AP758" i="1"/>
  <c r="AO758" i="1"/>
  <c r="AN758" i="1"/>
  <c r="AM758" i="1"/>
  <c r="AL758" i="1"/>
  <c r="AJ758" i="1"/>
  <c r="AI758" i="1"/>
  <c r="AG758" i="1"/>
  <c r="AF758" i="1"/>
  <c r="AE758" i="1"/>
  <c r="AD758" i="1"/>
  <c r="AC758" i="1"/>
  <c r="H758" i="1"/>
  <c r="AW758" i="1"/>
  <c r="AS1293" i="1"/>
  <c r="AQ1293" i="1"/>
  <c r="AP1293" i="1"/>
  <c r="AJ1293" i="1"/>
  <c r="AF1293" i="1"/>
  <c r="AD1293" i="1"/>
  <c r="AR1293" i="1"/>
  <c r="AY1077" i="1"/>
  <c r="AW1077" i="1"/>
  <c r="AV1077" i="1"/>
  <c r="AS1077" i="1"/>
  <c r="AM1077" i="1"/>
  <c r="AL1077" i="1"/>
  <c r="AK1077" i="1"/>
  <c r="AJ1077" i="1"/>
  <c r="AG1077" i="1"/>
  <c r="H1077" i="1"/>
  <c r="AP1077" i="1"/>
  <c r="AY991" i="1"/>
  <c r="AX991" i="1"/>
  <c r="AV991" i="1"/>
  <c r="AU991" i="1"/>
  <c r="AT991" i="1"/>
  <c r="AS991" i="1"/>
  <c r="AR991" i="1"/>
  <c r="AQ991" i="1"/>
  <c r="AP991" i="1"/>
  <c r="AO991" i="1"/>
  <c r="AM991" i="1"/>
  <c r="AL991" i="1"/>
  <c r="AJ991" i="1"/>
  <c r="AI991" i="1"/>
  <c r="AH991" i="1"/>
  <c r="AG991" i="1"/>
  <c r="AF991" i="1"/>
  <c r="AE991" i="1"/>
  <c r="AD991" i="1"/>
  <c r="AC991" i="1"/>
  <c r="H991" i="1"/>
  <c r="AW991" i="1"/>
  <c r="AY240" i="1"/>
  <c r="AV240" i="1"/>
  <c r="AU240" i="1"/>
  <c r="AS240" i="1"/>
  <c r="AR240" i="1"/>
  <c r="AM240" i="1"/>
  <c r="AK240" i="1"/>
  <c r="AJ240" i="1"/>
  <c r="AI240" i="1"/>
  <c r="AG240" i="1"/>
  <c r="AF240" i="1"/>
  <c r="AD240" i="1"/>
  <c r="AQ240" i="1"/>
  <c r="AX78" i="1"/>
  <c r="AV78" i="1"/>
  <c r="AY595" i="1"/>
  <c r="AX595" i="1"/>
  <c r="AV595" i="1"/>
  <c r="AU595" i="1"/>
  <c r="AT595" i="1"/>
  <c r="AS595" i="1"/>
  <c r="AR595" i="1"/>
  <c r="AQ595" i="1"/>
  <c r="AP595" i="1"/>
  <c r="AO595" i="1"/>
  <c r="AN595" i="1"/>
  <c r="AM595" i="1"/>
  <c r="AJ595" i="1"/>
  <c r="AH595" i="1"/>
  <c r="AF595" i="1"/>
  <c r="AE595" i="1"/>
  <c r="AC595" i="1"/>
  <c r="H595" i="1"/>
  <c r="AW418" i="1"/>
  <c r="AQ418" i="1"/>
  <c r="AM418" i="1"/>
  <c r="AK418" i="1"/>
  <c r="AH418" i="1"/>
  <c r="AD418" i="1"/>
  <c r="AR418" i="1"/>
  <c r="AW1308" i="1"/>
  <c r="AP1308" i="1"/>
  <c r="AN1308" i="1"/>
  <c r="AL1308" i="1"/>
  <c r="AK1308" i="1"/>
  <c r="AE1308" i="1"/>
  <c r="AG542" i="1"/>
  <c r="AY1037" i="1"/>
  <c r="AX1037" i="1"/>
  <c r="AW1037" i="1"/>
  <c r="AV1037" i="1"/>
  <c r="AU1037" i="1"/>
  <c r="AS1037" i="1"/>
  <c r="AP1037" i="1"/>
  <c r="AN1037" i="1"/>
  <c r="AL1037" i="1"/>
  <c r="AQ89" i="1"/>
  <c r="AP89" i="1"/>
  <c r="AY102" i="1"/>
  <c r="AX102" i="1"/>
  <c r="AV102" i="1"/>
  <c r="AU102" i="1"/>
  <c r="AT102" i="1"/>
  <c r="AR102" i="1"/>
  <c r="AQ102" i="1"/>
  <c r="AP102" i="1"/>
  <c r="AO102" i="1"/>
  <c r="AN102" i="1"/>
  <c r="AM102" i="1"/>
  <c r="AL102" i="1"/>
  <c r="AJ102" i="1"/>
  <c r="AI102" i="1"/>
  <c r="AH102" i="1"/>
  <c r="AG102" i="1"/>
  <c r="AF102" i="1"/>
  <c r="AE102" i="1"/>
  <c r="AD102" i="1"/>
  <c r="AC102" i="1"/>
  <c r="H102" i="1"/>
  <c r="AW102" i="1"/>
  <c r="AY979" i="1"/>
  <c r="AU979" i="1"/>
  <c r="AQ979" i="1"/>
  <c r="AM979" i="1"/>
  <c r="AJ979" i="1"/>
  <c r="AI979" i="1"/>
  <c r="AF979" i="1"/>
  <c r="AP979" i="1"/>
  <c r="AU1146" i="1"/>
  <c r="AI1146" i="1"/>
  <c r="AG1146" i="1"/>
  <c r="H1146" i="1"/>
  <c r="AW1146" i="1"/>
  <c r="AP658" i="1"/>
  <c r="AD658" i="1"/>
  <c r="AR658" i="1"/>
  <c r="AY944" i="1"/>
  <c r="AX944" i="1"/>
  <c r="AV944" i="1"/>
  <c r="AU944" i="1"/>
  <c r="AT944" i="1"/>
  <c r="AS944" i="1"/>
  <c r="AR944" i="1"/>
  <c r="AQ944" i="1"/>
  <c r="AP944" i="1"/>
  <c r="AN944" i="1"/>
  <c r="AM944" i="1"/>
  <c r="AL944" i="1"/>
  <c r="AJ944" i="1"/>
  <c r="AI944" i="1"/>
  <c r="AH944" i="1"/>
  <c r="AG944" i="1"/>
  <c r="AF944" i="1"/>
  <c r="AE944" i="1"/>
  <c r="AD944" i="1"/>
  <c r="AC944" i="1"/>
  <c r="H944" i="1"/>
  <c r="AW944" i="1"/>
  <c r="AQ617" i="1"/>
  <c r="AI617" i="1"/>
  <c r="AE617" i="1"/>
  <c r="AS617" i="1"/>
  <c r="AX290" i="1"/>
  <c r="AW290" i="1"/>
  <c r="AT290" i="1"/>
  <c r="AN290" i="1"/>
  <c r="AL290" i="1"/>
  <c r="AJ290" i="1"/>
  <c r="AI290" i="1"/>
  <c r="AD290" i="1"/>
  <c r="H290" i="1"/>
  <c r="AM290" i="1"/>
  <c r="AY425" i="1"/>
  <c r="AX425" i="1"/>
  <c r="AV425" i="1"/>
  <c r="AU425" i="1"/>
  <c r="AT425" i="1"/>
  <c r="AS425" i="1"/>
  <c r="AR425" i="1"/>
  <c r="AQ425" i="1"/>
  <c r="AP425" i="1"/>
  <c r="AO425" i="1"/>
  <c r="AN425" i="1"/>
  <c r="AM425" i="1"/>
  <c r="AL425" i="1"/>
  <c r="AJ425" i="1"/>
  <c r="AH425" i="1"/>
  <c r="AG425" i="1"/>
  <c r="AF425" i="1"/>
  <c r="AE425" i="1"/>
  <c r="AD425" i="1"/>
  <c r="AC425" i="1"/>
  <c r="H425" i="1"/>
  <c r="AV611" i="1"/>
  <c r="AR611" i="1"/>
  <c r="AQ611" i="1"/>
  <c r="AH611" i="1"/>
  <c r="AF611" i="1"/>
  <c r="AD611" i="1"/>
  <c r="AL611" i="1"/>
  <c r="AM354" i="1"/>
  <c r="AC354" i="1"/>
  <c r="H516" i="1"/>
  <c r="AY316" i="1"/>
  <c r="AX316" i="1"/>
  <c r="AV316" i="1"/>
  <c r="AU316" i="1"/>
  <c r="AT316" i="1"/>
  <c r="AR316" i="1"/>
  <c r="AQ316" i="1"/>
  <c r="AP316" i="1"/>
  <c r="AO316" i="1"/>
  <c r="AN316" i="1"/>
  <c r="AM316" i="1"/>
  <c r="AL316" i="1"/>
  <c r="AJ316" i="1"/>
  <c r="AI316" i="1"/>
  <c r="AH316" i="1"/>
  <c r="AG316" i="1"/>
  <c r="AF316" i="1"/>
  <c r="AE316" i="1"/>
  <c r="AD316" i="1"/>
  <c r="AC316" i="1"/>
  <c r="H316" i="1"/>
  <c r="AW316" i="1"/>
  <c r="AY1272" i="1"/>
  <c r="AW1272" i="1"/>
  <c r="AU1272" i="1"/>
  <c r="AT1272" i="1"/>
  <c r="AQ1272" i="1"/>
  <c r="AL1272" i="1"/>
  <c r="AJ1272" i="1"/>
  <c r="AH1272" i="1"/>
  <c r="AG1272" i="1"/>
  <c r="AD1272" i="1"/>
  <c r="AX1272" i="1"/>
  <c r="AY1249" i="1"/>
  <c r="AW1249" i="1"/>
  <c r="AU1249" i="1"/>
  <c r="AS1249" i="1"/>
  <c r="AF1249" i="1"/>
  <c r="AC1249" i="1"/>
  <c r="AF788" i="1"/>
  <c r="AY413" i="1"/>
  <c r="AW413" i="1"/>
  <c r="AU413" i="1"/>
  <c r="AQ413" i="1"/>
  <c r="AL413" i="1"/>
  <c r="AJ413" i="1"/>
  <c r="AH413" i="1"/>
  <c r="AG413" i="1"/>
  <c r="AD413" i="1"/>
  <c r="AX413" i="1"/>
  <c r="AT625" i="1"/>
  <c r="AL625" i="1"/>
  <c r="AG445" i="1"/>
  <c r="AL445" i="1"/>
  <c r="AY303" i="1"/>
  <c r="AX303" i="1"/>
  <c r="AV303" i="1"/>
  <c r="AU303" i="1"/>
  <c r="AT303" i="1"/>
  <c r="AS303" i="1"/>
  <c r="AR303" i="1"/>
  <c r="AQ303" i="1"/>
  <c r="AP303" i="1"/>
  <c r="AO303" i="1"/>
  <c r="AN303" i="1"/>
  <c r="AM303" i="1"/>
  <c r="AL303" i="1"/>
  <c r="AJ303" i="1"/>
  <c r="AI303" i="1"/>
  <c r="AH303" i="1"/>
  <c r="AG303" i="1"/>
  <c r="AF303" i="1"/>
  <c r="AD303" i="1"/>
  <c r="AC303" i="1"/>
  <c r="H303" i="1"/>
  <c r="AW303" i="1"/>
  <c r="AY324" i="1"/>
  <c r="AU324" i="1"/>
  <c r="AT324" i="1"/>
  <c r="AD324" i="1"/>
  <c r="AL324" i="1"/>
  <c r="AY905" i="1"/>
  <c r="AU905" i="1"/>
  <c r="AS905" i="1"/>
  <c r="AG905" i="1"/>
  <c r="AC905" i="1"/>
  <c r="AL905" i="1"/>
  <c r="AY501" i="1"/>
  <c r="AX501" i="1"/>
  <c r="AV501" i="1"/>
  <c r="AT501" i="1"/>
  <c r="AS501" i="1"/>
  <c r="AR501" i="1"/>
  <c r="AQ501" i="1"/>
  <c r="AP501" i="1"/>
  <c r="AO501" i="1"/>
  <c r="AN501" i="1"/>
  <c r="AM501" i="1"/>
  <c r="AL501" i="1"/>
  <c r="AJ501" i="1"/>
  <c r="AI501" i="1"/>
  <c r="AH501" i="1"/>
  <c r="AG501" i="1"/>
  <c r="AF501" i="1"/>
  <c r="AE501" i="1"/>
  <c r="AD501" i="1"/>
  <c r="AC501" i="1"/>
  <c r="H501" i="1"/>
  <c r="AW501" i="1"/>
  <c r="AK1259" i="1"/>
  <c r="AJ1259" i="1"/>
  <c r="AY50" i="1"/>
  <c r="AK50" i="1"/>
  <c r="AG50" i="1"/>
  <c r="AJ1084" i="1"/>
  <c r="AY606" i="1"/>
  <c r="AX606" i="1"/>
  <c r="AU606" i="1"/>
  <c r="AT606" i="1"/>
  <c r="AS606" i="1"/>
  <c r="AR606" i="1"/>
  <c r="AQ606" i="1"/>
  <c r="AP606" i="1"/>
  <c r="AO606" i="1"/>
  <c r="AN606" i="1"/>
  <c r="AM606" i="1"/>
  <c r="AL606" i="1"/>
  <c r="AJ606" i="1"/>
  <c r="AI606" i="1"/>
  <c r="AH606" i="1"/>
  <c r="AG606" i="1"/>
  <c r="AF606" i="1"/>
  <c r="AE606" i="1"/>
  <c r="AD606" i="1"/>
  <c r="AC606" i="1"/>
  <c r="H606" i="1"/>
  <c r="AW606" i="1"/>
  <c r="AW955" i="1"/>
  <c r="AR955" i="1"/>
  <c r="AQ955" i="1"/>
  <c r="AD955" i="1"/>
  <c r="AY955" i="1"/>
  <c r="AY117" i="1"/>
  <c r="AY1206" i="1"/>
  <c r="AX1206" i="1"/>
  <c r="AV1206" i="1"/>
  <c r="AU1206" i="1"/>
  <c r="AT1206" i="1"/>
  <c r="AS1206" i="1"/>
  <c r="AR1206" i="1"/>
  <c r="AQ1206" i="1"/>
  <c r="AP1206" i="1"/>
  <c r="AO1206" i="1"/>
  <c r="AN1206" i="1"/>
  <c r="AM1206" i="1"/>
  <c r="AL1206" i="1"/>
  <c r="AJ1206" i="1"/>
  <c r="AI1206" i="1"/>
  <c r="AH1206" i="1"/>
  <c r="AG1206" i="1"/>
  <c r="AF1206" i="1"/>
  <c r="AD1206" i="1"/>
  <c r="AC1206" i="1"/>
  <c r="H1206" i="1"/>
  <c r="AW1206" i="1"/>
  <c r="AY384" i="1"/>
  <c r="AR384" i="1"/>
  <c r="AM384" i="1"/>
  <c r="AJ384" i="1"/>
  <c r="AG384" i="1"/>
  <c r="AU384" i="1"/>
  <c r="AC237" i="1"/>
  <c r="AS970" i="1"/>
  <c r="AM970" i="1"/>
  <c r="AL970" i="1"/>
  <c r="AU970" i="1"/>
  <c r="AD900" i="1"/>
  <c r="AW900" i="1"/>
  <c r="AY529" i="1"/>
  <c r="AX529" i="1"/>
  <c r="AV529" i="1"/>
  <c r="AT529" i="1"/>
  <c r="AS529" i="1"/>
  <c r="AR529" i="1"/>
  <c r="AQ529" i="1"/>
  <c r="AP529" i="1"/>
  <c r="AO529" i="1"/>
  <c r="AN529" i="1"/>
  <c r="AM529" i="1"/>
  <c r="AL529" i="1"/>
  <c r="AJ529" i="1"/>
  <c r="AI529" i="1"/>
  <c r="AH529" i="1"/>
  <c r="AG529" i="1"/>
  <c r="AF529" i="1"/>
  <c r="AE529" i="1"/>
  <c r="AD529" i="1"/>
  <c r="AC529" i="1"/>
  <c r="H529" i="1"/>
  <c r="AW529" i="1"/>
  <c r="AY146" i="1"/>
  <c r="AS146" i="1"/>
  <c r="AM146" i="1"/>
  <c r="AJ146" i="1"/>
  <c r="AH146" i="1"/>
  <c r="AU146" i="1"/>
  <c r="AS1134" i="1"/>
  <c r="AM1134" i="1"/>
  <c r="AW985" i="1"/>
  <c r="AR985" i="1"/>
  <c r="AQ985" i="1"/>
  <c r="AE985" i="1"/>
  <c r="AY924" i="1"/>
  <c r="AX924" i="1"/>
  <c r="AV924" i="1"/>
  <c r="AU924" i="1"/>
  <c r="AT924" i="1"/>
  <c r="AS924" i="1"/>
  <c r="AR924" i="1"/>
  <c r="AQ924" i="1"/>
  <c r="AP924" i="1"/>
  <c r="AN924" i="1"/>
  <c r="AM924" i="1"/>
  <c r="AL924" i="1"/>
  <c r="AJ924" i="1"/>
  <c r="AI924" i="1"/>
  <c r="AH924" i="1"/>
  <c r="AG924" i="1"/>
  <c r="AF924" i="1"/>
  <c r="AE924" i="1"/>
  <c r="AD924" i="1"/>
  <c r="AC924" i="1"/>
  <c r="H924" i="1"/>
  <c r="AW924" i="1"/>
  <c r="AU1127" i="1"/>
  <c r="AJ1127" i="1"/>
  <c r="AF1127" i="1"/>
  <c r="AE1127" i="1"/>
  <c r="AW1127" i="1"/>
  <c r="AY698" i="1"/>
  <c r="AS698" i="1"/>
  <c r="AN698" i="1"/>
  <c r="AK698" i="1"/>
  <c r="AJ698" i="1"/>
  <c r="AC698" i="1"/>
  <c r="AY234" i="1"/>
  <c r="AX234" i="1"/>
  <c r="AV234" i="1"/>
  <c r="AU234" i="1"/>
  <c r="AT234" i="1"/>
  <c r="AS234" i="1"/>
  <c r="AR234" i="1"/>
  <c r="AQ234" i="1"/>
  <c r="AP234" i="1"/>
  <c r="AO234" i="1"/>
  <c r="AN234" i="1"/>
  <c r="AM234" i="1"/>
  <c r="AL234" i="1"/>
  <c r="AJ234" i="1"/>
  <c r="AI234" i="1"/>
  <c r="AH234" i="1"/>
  <c r="AG234" i="1"/>
  <c r="AF234" i="1"/>
  <c r="AE234" i="1"/>
  <c r="AC234" i="1"/>
  <c r="H234" i="1"/>
  <c r="AW234" i="1"/>
  <c r="AY468" i="1"/>
  <c r="AU887" i="1"/>
  <c r="AR1085" i="1"/>
  <c r="AQ1085" i="1"/>
  <c r="AL1085" i="1"/>
  <c r="AG1085" i="1"/>
  <c r="AD1085" i="1"/>
  <c r="AC1085" i="1"/>
  <c r="H1085" i="1"/>
  <c r="AN1085" i="1"/>
  <c r="AY1252" i="1"/>
  <c r="AX1252" i="1"/>
  <c r="AV1252" i="1"/>
  <c r="AU1252" i="1"/>
  <c r="AT1252" i="1"/>
  <c r="AS1252" i="1"/>
  <c r="AR1252" i="1"/>
  <c r="AQ1252" i="1"/>
  <c r="AO1252" i="1"/>
  <c r="AN1252" i="1"/>
  <c r="AM1252" i="1"/>
  <c r="AL1252" i="1"/>
  <c r="AJ1252" i="1"/>
  <c r="AI1252" i="1"/>
  <c r="AH1252" i="1"/>
  <c r="AG1252" i="1"/>
  <c r="AF1252" i="1"/>
  <c r="AE1252" i="1"/>
  <c r="AD1252" i="1"/>
  <c r="AC1252" i="1"/>
  <c r="H1252" i="1"/>
  <c r="AW1252" i="1"/>
  <c r="AW1210" i="1"/>
  <c r="AS1210" i="1"/>
  <c r="AP1210" i="1"/>
  <c r="AH1210" i="1"/>
  <c r="AO889" i="1"/>
  <c r="AF889" i="1"/>
  <c r="AD889" i="1"/>
  <c r="AX889" i="1"/>
  <c r="AY1235" i="1"/>
  <c r="AX1235" i="1"/>
  <c r="AU1235" i="1"/>
  <c r="AT1235" i="1"/>
  <c r="AR1235" i="1"/>
  <c r="AO1235" i="1"/>
  <c r="AM1235" i="1"/>
  <c r="AL1235" i="1"/>
  <c r="AI1235" i="1"/>
  <c r="AH1235" i="1"/>
  <c r="AF1235" i="1"/>
  <c r="AC1235" i="1"/>
  <c r="AS1235" i="1"/>
  <c r="AS707" i="1"/>
  <c r="AO707" i="1"/>
  <c r="AN707" i="1"/>
  <c r="AM707" i="1"/>
  <c r="AL707" i="1"/>
  <c r="AI707" i="1"/>
  <c r="AG707" i="1"/>
  <c r="AF707" i="1"/>
  <c r="AE707" i="1"/>
  <c r="AC707" i="1"/>
  <c r="AV213" i="1"/>
  <c r="AU213" i="1"/>
  <c r="AT213" i="1"/>
  <c r="AR213" i="1"/>
  <c r="AQ213" i="1"/>
  <c r="AP213" i="1"/>
  <c r="AO213" i="1"/>
  <c r="AL213" i="1"/>
  <c r="AJ213" i="1"/>
  <c r="AI213" i="1"/>
  <c r="AH213" i="1"/>
  <c r="AF213" i="1"/>
  <c r="AE213" i="1"/>
  <c r="AD213" i="1"/>
  <c r="AC213" i="1"/>
  <c r="AN213" i="1"/>
  <c r="AY131" i="1"/>
  <c r="AT131" i="1"/>
  <c r="AS131" i="1"/>
  <c r="AR131" i="1"/>
  <c r="AM131" i="1"/>
  <c r="AL131" i="1"/>
  <c r="AH131" i="1"/>
  <c r="AU131" i="1"/>
  <c r="AV711" i="1"/>
  <c r="AU711" i="1"/>
  <c r="AC711" i="1"/>
  <c r="AY366" i="1"/>
  <c r="AX366" i="1"/>
  <c r="AU366" i="1"/>
  <c r="AS366" i="1"/>
  <c r="AR366" i="1"/>
  <c r="AQ366" i="1"/>
  <c r="AO366" i="1"/>
  <c r="AN366" i="1"/>
  <c r="AM366" i="1"/>
  <c r="AL366" i="1"/>
  <c r="AI366" i="1"/>
  <c r="AG366" i="1"/>
  <c r="AF366" i="1"/>
  <c r="AE366" i="1"/>
  <c r="AC366" i="1"/>
  <c r="H366" i="1"/>
  <c r="AW366" i="1"/>
  <c r="AX1000" i="1"/>
  <c r="AV1000" i="1"/>
  <c r="AU1000" i="1"/>
  <c r="AT1000" i="1"/>
  <c r="AR1000" i="1"/>
  <c r="AQ1000" i="1"/>
  <c r="AP1000" i="1"/>
  <c r="AO1000" i="1"/>
  <c r="AL1000" i="1"/>
  <c r="AJ1000" i="1"/>
  <c r="AI1000" i="1"/>
  <c r="AH1000" i="1"/>
  <c r="AF1000" i="1"/>
  <c r="AE1000" i="1"/>
  <c r="AD1000" i="1"/>
  <c r="AC1000" i="1"/>
  <c r="AN1000" i="1"/>
  <c r="AR824" i="1"/>
  <c r="AO824" i="1"/>
  <c r="AM824" i="1"/>
  <c r="AU824" i="1"/>
  <c r="AU844" i="1"/>
  <c r="AR844" i="1"/>
  <c r="AP844" i="1"/>
  <c r="AN844" i="1"/>
  <c r="AL844" i="1"/>
  <c r="AI844" i="1"/>
  <c r="H844" i="1"/>
  <c r="AV844" i="1"/>
  <c r="AS861" i="1"/>
  <c r="AX543" i="1"/>
  <c r="AV543" i="1"/>
  <c r="AU543" i="1"/>
  <c r="AR543" i="1"/>
  <c r="AQ543" i="1"/>
  <c r="AP543" i="1"/>
  <c r="AO543" i="1"/>
  <c r="AL543" i="1"/>
  <c r="AJ543" i="1"/>
  <c r="AI543" i="1"/>
  <c r="AH543" i="1"/>
  <c r="AF543" i="1"/>
  <c r="AE543" i="1"/>
  <c r="AD543" i="1"/>
  <c r="AC543" i="1"/>
  <c r="AN543" i="1"/>
  <c r="AY1167" i="1"/>
  <c r="AX1167" i="1"/>
  <c r="AU1167" i="1"/>
  <c r="AT1167" i="1"/>
  <c r="AS1167" i="1"/>
  <c r="AR1167" i="1"/>
  <c r="AO1167" i="1"/>
  <c r="AM1167" i="1"/>
  <c r="AL1167" i="1"/>
  <c r="AK1167" i="1"/>
  <c r="AI1167" i="1"/>
  <c r="AH1167" i="1"/>
  <c r="AG1167" i="1"/>
  <c r="AC1167" i="1"/>
  <c r="AV720" i="1"/>
  <c r="AY463" i="1"/>
  <c r="AX463" i="1"/>
  <c r="AU463" i="1"/>
  <c r="AS463" i="1"/>
  <c r="AR463" i="1"/>
  <c r="AQ463" i="1"/>
  <c r="AO463" i="1"/>
  <c r="AN463" i="1"/>
  <c r="AM463" i="1"/>
  <c r="AL463" i="1"/>
  <c r="AI463" i="1"/>
  <c r="AG463" i="1"/>
  <c r="AF463" i="1"/>
  <c r="AE463" i="1"/>
  <c r="AC463" i="1"/>
  <c r="H463" i="1"/>
  <c r="AW463" i="1"/>
  <c r="AX783" i="1"/>
  <c r="AV783" i="1"/>
  <c r="AU783" i="1"/>
  <c r="AT783" i="1"/>
  <c r="AR783" i="1"/>
  <c r="AQ783" i="1"/>
  <c r="AP783" i="1"/>
  <c r="AO783" i="1"/>
  <c r="AL783" i="1"/>
  <c r="AJ783" i="1"/>
  <c r="AI783" i="1"/>
  <c r="AH783" i="1"/>
  <c r="AF783" i="1"/>
  <c r="AE783" i="1"/>
  <c r="AD783" i="1"/>
  <c r="AC783" i="1"/>
  <c r="H783" i="1"/>
  <c r="AN783" i="1"/>
  <c r="AX626" i="1"/>
  <c r="AS626" i="1"/>
  <c r="AL626" i="1"/>
  <c r="AK626" i="1"/>
  <c r="AI626" i="1"/>
  <c r="AG626" i="1"/>
  <c r="AU626" i="1"/>
  <c r="AY1246" i="1"/>
  <c r="AX1246" i="1"/>
  <c r="AU1246" i="1"/>
  <c r="AS1246" i="1"/>
  <c r="AR1246" i="1"/>
  <c r="AQ1246" i="1"/>
  <c r="AO1246" i="1"/>
  <c r="AN1246" i="1"/>
  <c r="AM1246" i="1"/>
  <c r="AL1246" i="1"/>
  <c r="AI1246" i="1"/>
  <c r="AG1246" i="1"/>
  <c r="AF1246" i="1"/>
  <c r="AE1246" i="1"/>
  <c r="AC1246" i="1"/>
  <c r="H1246" i="1"/>
  <c r="AW1246" i="1"/>
  <c r="AX236" i="1"/>
  <c r="AV236" i="1"/>
  <c r="AU236" i="1"/>
  <c r="AT236" i="1"/>
  <c r="AR236" i="1"/>
  <c r="AQ236" i="1"/>
  <c r="AP236" i="1"/>
  <c r="AO236" i="1"/>
  <c r="AN236" i="1"/>
  <c r="AL236" i="1"/>
  <c r="AJ236" i="1"/>
  <c r="AI236" i="1"/>
  <c r="AH236" i="1"/>
  <c r="AF236" i="1"/>
  <c r="AE236" i="1"/>
  <c r="AD236" i="1"/>
  <c r="AC236" i="1"/>
  <c r="H236" i="1"/>
  <c r="AY236" i="1"/>
  <c r="AY1242" i="1"/>
  <c r="AX1242" i="1"/>
  <c r="AU1242" i="1"/>
  <c r="AT1242" i="1"/>
  <c r="AS1242" i="1"/>
  <c r="AR1242" i="1"/>
  <c r="AO1242" i="1"/>
  <c r="AM1242" i="1"/>
  <c r="AL1242" i="1"/>
  <c r="AK1242" i="1"/>
  <c r="AI1242" i="1"/>
  <c r="AH1242" i="1"/>
  <c r="AG1242" i="1"/>
  <c r="AC1242" i="1"/>
  <c r="AP51" i="1"/>
  <c r="H1102" i="1"/>
  <c r="AX1147" i="1"/>
  <c r="AV1147" i="1"/>
  <c r="AU1147" i="1"/>
  <c r="AT1147" i="1"/>
  <c r="AR1147" i="1"/>
  <c r="AQ1147" i="1"/>
  <c r="AP1147" i="1"/>
  <c r="AO1147" i="1"/>
  <c r="AN1147" i="1"/>
  <c r="AL1147" i="1"/>
  <c r="AJ1147" i="1"/>
  <c r="AI1147" i="1"/>
  <c r="AH1147" i="1"/>
  <c r="AF1147" i="1"/>
  <c r="AE1147" i="1"/>
  <c r="AD1147" i="1"/>
  <c r="AC1147" i="1"/>
  <c r="H1147" i="1"/>
  <c r="AY1147" i="1"/>
  <c r="AY65" i="1"/>
  <c r="AU65" i="1"/>
  <c r="AQ65" i="1"/>
  <c r="AO65" i="1"/>
  <c r="AM65" i="1"/>
  <c r="AK65" i="1"/>
  <c r="AI65" i="1"/>
  <c r="AF65" i="1"/>
  <c r="AR65" i="1"/>
  <c r="AX156" i="1"/>
  <c r="AW156" i="1"/>
  <c r="AV156" i="1"/>
  <c r="AU156" i="1"/>
  <c r="AR156" i="1"/>
  <c r="AP156" i="1"/>
  <c r="AN156" i="1"/>
  <c r="AL156" i="1"/>
  <c r="AK156" i="1"/>
  <c r="AJ156" i="1"/>
  <c r="AI156" i="1"/>
  <c r="AH156" i="1"/>
  <c r="AF156" i="1"/>
  <c r="AD156" i="1"/>
  <c r="H156" i="1"/>
  <c r="AO156" i="1"/>
  <c r="AY832" i="1"/>
  <c r="AX832" i="1"/>
  <c r="AU832" i="1"/>
  <c r="AS832" i="1"/>
  <c r="AQ832" i="1"/>
  <c r="AO832" i="1"/>
  <c r="AN832" i="1"/>
  <c r="AM832" i="1"/>
  <c r="AL832" i="1"/>
  <c r="AI832" i="1"/>
  <c r="AG832" i="1"/>
  <c r="AE832" i="1"/>
  <c r="AC832" i="1"/>
  <c r="AX975" i="1"/>
  <c r="AV975" i="1"/>
  <c r="AU975" i="1"/>
  <c r="AT975" i="1"/>
  <c r="AR975" i="1"/>
  <c r="AQ975" i="1"/>
  <c r="AP975" i="1"/>
  <c r="AO975" i="1"/>
  <c r="AN975" i="1"/>
  <c r="AL975" i="1"/>
  <c r="AJ975" i="1"/>
  <c r="AI975" i="1"/>
  <c r="AH975" i="1"/>
  <c r="AF975" i="1"/>
  <c r="AE975" i="1"/>
  <c r="AD975" i="1"/>
  <c r="AC975" i="1"/>
  <c r="H975" i="1"/>
  <c r="AY975" i="1"/>
  <c r="AX499" i="1"/>
  <c r="AW499" i="1"/>
  <c r="AL499" i="1"/>
  <c r="AK499" i="1"/>
  <c r="AH499" i="1"/>
  <c r="AG499" i="1"/>
  <c r="AC499" i="1"/>
  <c r="AM499" i="1"/>
  <c r="AJ85" i="1"/>
  <c r="AC85" i="1"/>
  <c r="AR85" i="1"/>
  <c r="AQ868" i="1"/>
  <c r="AX1280" i="1"/>
  <c r="AV1280" i="1"/>
  <c r="AU1280" i="1"/>
  <c r="AT1280" i="1"/>
  <c r="AR1280" i="1"/>
  <c r="AQ1280" i="1"/>
  <c r="AP1280" i="1"/>
  <c r="AO1280" i="1"/>
  <c r="AN1280" i="1"/>
  <c r="AL1280" i="1"/>
  <c r="AJ1280" i="1"/>
  <c r="AI1280" i="1"/>
  <c r="AH1280" i="1"/>
  <c r="AF1280" i="1"/>
  <c r="AE1280" i="1"/>
  <c r="AD1280" i="1"/>
  <c r="AC1280" i="1"/>
  <c r="H1280" i="1"/>
  <c r="AY1280" i="1"/>
  <c r="AY599" i="1"/>
  <c r="AX599" i="1"/>
  <c r="AU599" i="1"/>
  <c r="AT599" i="1"/>
  <c r="AR599" i="1"/>
  <c r="AQ599" i="1"/>
  <c r="AN599" i="1"/>
  <c r="AM599" i="1"/>
  <c r="AL599" i="1"/>
  <c r="AK599" i="1"/>
  <c r="AI599" i="1"/>
  <c r="AG599" i="1"/>
  <c r="AF599" i="1"/>
  <c r="AC599" i="1"/>
  <c r="AW912" i="1"/>
  <c r="AT912" i="1"/>
  <c r="AS912" i="1"/>
  <c r="AQ912" i="1"/>
  <c r="AM912" i="1"/>
  <c r="AL912" i="1"/>
  <c r="AE912" i="1"/>
  <c r="AC912" i="1"/>
  <c r="H912" i="1"/>
  <c r="AR912" i="1"/>
  <c r="AW532" i="1"/>
  <c r="AV532" i="1"/>
  <c r="AR532" i="1"/>
  <c r="AP532" i="1"/>
  <c r="AO532" i="1"/>
  <c r="AN532" i="1"/>
  <c r="AL532" i="1"/>
  <c r="AI532" i="1"/>
  <c r="AH532" i="1"/>
  <c r="AD532" i="1"/>
  <c r="H532" i="1"/>
  <c r="AY431" i="1"/>
  <c r="AX431" i="1"/>
  <c r="AW431" i="1"/>
  <c r="AU431" i="1"/>
  <c r="AS431" i="1"/>
  <c r="AR431" i="1"/>
  <c r="AN431" i="1"/>
  <c r="AL431" i="1"/>
  <c r="AK431" i="1"/>
  <c r="AI431" i="1"/>
  <c r="AH431" i="1"/>
  <c r="AG431" i="1"/>
  <c r="AE431" i="1"/>
  <c r="AC431" i="1"/>
  <c r="H431" i="1"/>
  <c r="AM431" i="1"/>
  <c r="AX448" i="1"/>
  <c r="AU448" i="1"/>
  <c r="AT448" i="1"/>
  <c r="AR448" i="1"/>
  <c r="AQ448" i="1"/>
  <c r="AN448" i="1"/>
  <c r="AK448" i="1"/>
  <c r="AI448" i="1"/>
  <c r="AC448" i="1"/>
  <c r="AO448" i="1"/>
  <c r="AX80" i="1"/>
  <c r="AW80" i="1"/>
  <c r="AU80" i="1"/>
  <c r="AT80" i="1"/>
  <c r="AQ80" i="1"/>
  <c r="AN80" i="1"/>
  <c r="AK80" i="1"/>
  <c r="AJ80" i="1"/>
  <c r="AE80" i="1"/>
  <c r="AC80" i="1"/>
  <c r="AP80" i="1"/>
  <c r="AW321" i="1"/>
  <c r="AT321" i="1"/>
  <c r="AS321" i="1"/>
  <c r="AO321" i="1"/>
  <c r="AL321" i="1"/>
  <c r="AI321" i="1"/>
  <c r="AE321" i="1"/>
  <c r="AU321" i="1"/>
  <c r="AW869" i="1"/>
  <c r="AP869" i="1"/>
  <c r="AL869" i="1"/>
  <c r="AK869" i="1"/>
  <c r="AD869" i="1"/>
  <c r="AV869" i="1"/>
  <c r="AY57" i="1"/>
  <c r="AU57" i="1"/>
  <c r="AS57" i="1"/>
  <c r="AO57" i="1"/>
  <c r="AM57" i="1"/>
  <c r="AL57" i="1"/>
  <c r="AE57" i="1"/>
  <c r="AW57" i="1"/>
  <c r="AX624" i="1"/>
  <c r="AW624" i="1"/>
  <c r="AV624" i="1"/>
  <c r="AU624" i="1"/>
  <c r="AT624" i="1"/>
  <c r="AR624" i="1"/>
  <c r="AQ624" i="1"/>
  <c r="AO624" i="1"/>
  <c r="AN624" i="1"/>
  <c r="AL624" i="1"/>
  <c r="AK624" i="1"/>
  <c r="AJ624" i="1"/>
  <c r="AI624" i="1"/>
  <c r="AH624" i="1"/>
  <c r="AF624" i="1"/>
  <c r="AE624" i="1"/>
  <c r="AD624" i="1"/>
  <c r="AC624" i="1"/>
  <c r="H624" i="1"/>
  <c r="AY560" i="1"/>
  <c r="AX560" i="1"/>
  <c r="AW560" i="1"/>
  <c r="AU560" i="1"/>
  <c r="AT560" i="1"/>
  <c r="AS560" i="1"/>
  <c r="AR560" i="1"/>
  <c r="AQ560" i="1"/>
  <c r="AN560" i="1"/>
  <c r="AM560" i="1"/>
  <c r="AK560" i="1"/>
  <c r="AI560" i="1"/>
  <c r="AH560" i="1"/>
  <c r="AG560" i="1"/>
  <c r="AF560" i="1"/>
  <c r="AE560" i="1"/>
  <c r="AC560" i="1"/>
  <c r="H560" i="1"/>
  <c r="AL560" i="1"/>
  <c r="AX1030" i="1"/>
  <c r="AW1030" i="1"/>
  <c r="AT1030" i="1"/>
  <c r="AR1030" i="1"/>
  <c r="AP1030" i="1"/>
  <c r="AN1030" i="1"/>
  <c r="AL1030" i="1"/>
  <c r="AF1030" i="1"/>
  <c r="AE1030" i="1"/>
  <c r="AC1030" i="1"/>
  <c r="H1030" i="1"/>
  <c r="AQ1030" i="1"/>
  <c r="AY1281" i="1"/>
  <c r="AX1281" i="1"/>
  <c r="AT1281" i="1"/>
  <c r="AQ1281" i="1"/>
  <c r="AO1281" i="1"/>
  <c r="AM1281" i="1"/>
  <c r="AL1281" i="1"/>
  <c r="AK1281" i="1"/>
  <c r="AI1281" i="1"/>
  <c r="AH1281" i="1"/>
  <c r="AF1281" i="1"/>
  <c r="H1281" i="1"/>
  <c r="AX1198" i="1"/>
  <c r="AU1198" i="1"/>
  <c r="AO1198" i="1"/>
  <c r="AK1198" i="1"/>
  <c r="AJ1198" i="1"/>
  <c r="AH1198" i="1"/>
  <c r="AD1198" i="1"/>
  <c r="AT1198" i="1"/>
  <c r="AY1141" i="1"/>
  <c r="AS1141" i="1"/>
  <c r="AQ1141" i="1"/>
  <c r="AO1141" i="1"/>
  <c r="AL1141" i="1"/>
  <c r="AH1141" i="1"/>
  <c r="AG1141" i="1"/>
  <c r="H1141" i="1"/>
  <c r="AR1141" i="1"/>
  <c r="AX839" i="1"/>
  <c r="AU839" i="1"/>
  <c r="AR839" i="1"/>
  <c r="AP839" i="1"/>
  <c r="AN839" i="1"/>
  <c r="AL839" i="1"/>
  <c r="AH839" i="1"/>
  <c r="AF839" i="1"/>
  <c r="AC839" i="1"/>
  <c r="H839" i="1"/>
  <c r="AQ839" i="1"/>
  <c r="AQ870" i="1"/>
  <c r="AQ82" i="1"/>
  <c r="AN82" i="1"/>
  <c r="AI82" i="1"/>
  <c r="AT82" i="1"/>
  <c r="AR969" i="1"/>
  <c r="AS969" i="1"/>
  <c r="AX163" i="1"/>
  <c r="AW163" i="1"/>
  <c r="AS163" i="1"/>
  <c r="AR163" i="1"/>
  <c r="AO163" i="1"/>
  <c r="AN163" i="1"/>
  <c r="AL163" i="1"/>
  <c r="AI163" i="1"/>
  <c r="AG163" i="1"/>
  <c r="AF163" i="1"/>
  <c r="H163" i="1"/>
  <c r="AT163" i="1"/>
  <c r="AQ466" i="1"/>
  <c r="AO466" i="1"/>
  <c r="AJ466" i="1"/>
  <c r="AT466" i="1"/>
  <c r="AR765" i="1"/>
  <c r="AT765" i="1"/>
  <c r="AX850" i="1"/>
  <c r="AW850" i="1"/>
  <c r="AU850" i="1"/>
  <c r="AS850" i="1"/>
  <c r="AR850" i="1"/>
  <c r="AQ850" i="1"/>
  <c r="AO850" i="1"/>
  <c r="AM850" i="1"/>
  <c r="AI850" i="1"/>
  <c r="AG850" i="1"/>
  <c r="AF850" i="1"/>
  <c r="AE850" i="1"/>
  <c r="H850" i="1"/>
  <c r="AL850" i="1"/>
  <c r="AQ1114" i="1"/>
  <c r="AO1114" i="1"/>
  <c r="AK1114" i="1"/>
  <c r="AT1114" i="1"/>
  <c r="AS669" i="1"/>
  <c r="AU669" i="1"/>
  <c r="AV440" i="1"/>
  <c r="AT440" i="1"/>
  <c r="AR440" i="1"/>
  <c r="AQ440" i="1"/>
  <c r="AO440" i="1"/>
  <c r="AN440" i="1"/>
  <c r="AK440" i="1"/>
  <c r="AJ440" i="1"/>
  <c r="AI440" i="1"/>
  <c r="AH440" i="1"/>
  <c r="AF440" i="1"/>
  <c r="AE440" i="1"/>
  <c r="AD440" i="1"/>
  <c r="AC440" i="1"/>
  <c r="H440" i="1"/>
  <c r="AL440" i="1"/>
  <c r="AY558" i="1"/>
  <c r="AS558" i="1"/>
  <c r="AQ558" i="1"/>
  <c r="AO558" i="1"/>
  <c r="AM558" i="1"/>
  <c r="AI558" i="1"/>
  <c r="AG558" i="1"/>
  <c r="H558" i="1"/>
  <c r="AR558" i="1"/>
  <c r="AX1309" i="1"/>
  <c r="AU1309" i="1"/>
  <c r="AT1309" i="1"/>
  <c r="AP1309" i="1"/>
  <c r="AN1309" i="1"/>
  <c r="AL1309" i="1"/>
  <c r="AI1309" i="1"/>
  <c r="AF1309" i="1"/>
  <c r="AC1309" i="1"/>
  <c r="AQ1309" i="1"/>
  <c r="AU547" i="1"/>
  <c r="AK474" i="1"/>
  <c r="AH474" i="1"/>
  <c r="AT474" i="1"/>
  <c r="AS96" i="1"/>
  <c r="AQ96" i="1"/>
  <c r="AO96" i="1"/>
  <c r="AM96" i="1"/>
  <c r="AK96" i="1"/>
  <c r="AH96" i="1"/>
  <c r="H96" i="1"/>
  <c r="AR96" i="1"/>
  <c r="AX55" i="1"/>
  <c r="AW55" i="1"/>
  <c r="AV55" i="1"/>
  <c r="AU55" i="1"/>
  <c r="AT55" i="1"/>
  <c r="AR55" i="1"/>
  <c r="AQ55" i="1"/>
  <c r="AO55" i="1"/>
  <c r="AN55" i="1"/>
  <c r="AL55" i="1"/>
  <c r="AK55" i="1"/>
  <c r="AJ55" i="1"/>
  <c r="AI55" i="1"/>
  <c r="AH55" i="1"/>
  <c r="AF55" i="1"/>
  <c r="AE55" i="1"/>
  <c r="AD55" i="1"/>
  <c r="AC55" i="1"/>
  <c r="H55" i="1"/>
  <c r="AY396" i="1"/>
  <c r="AX396" i="1"/>
  <c r="AW396" i="1"/>
  <c r="AU396" i="1"/>
  <c r="AT396" i="1"/>
  <c r="AS396" i="1"/>
  <c r="AR396" i="1"/>
  <c r="AQ396" i="1"/>
  <c r="AN396" i="1"/>
  <c r="AM396" i="1"/>
  <c r="AK396" i="1"/>
  <c r="AI396" i="1"/>
  <c r="AH396" i="1"/>
  <c r="AG396" i="1"/>
  <c r="AF396" i="1"/>
  <c r="AE396" i="1"/>
  <c r="AC396" i="1"/>
  <c r="H396" i="1"/>
  <c r="AL396" i="1"/>
  <c r="AX246" i="1"/>
  <c r="AW246" i="1"/>
  <c r="AT246" i="1"/>
  <c r="AR246" i="1"/>
  <c r="AP246" i="1"/>
  <c r="AN246" i="1"/>
  <c r="AL246" i="1"/>
  <c r="AF246" i="1"/>
  <c r="AE246" i="1"/>
  <c r="AC246" i="1"/>
  <c r="H246" i="1"/>
  <c r="AQ246" i="1"/>
  <c r="AQ11" i="1"/>
  <c r="AH11" i="1"/>
  <c r="AX168" i="1"/>
  <c r="AU168" i="1"/>
  <c r="AO168" i="1"/>
  <c r="AJ168" i="1"/>
  <c r="AH168" i="1"/>
  <c r="AD168" i="1"/>
  <c r="AT168" i="1"/>
  <c r="AY469" i="1"/>
  <c r="AS469" i="1"/>
  <c r="AQ469" i="1"/>
  <c r="AO469" i="1"/>
  <c r="AL469" i="1"/>
  <c r="AH469" i="1"/>
  <c r="AG469" i="1"/>
  <c r="H469" i="1"/>
  <c r="AR469" i="1"/>
  <c r="AX932" i="1"/>
  <c r="AU932" i="1"/>
  <c r="AR932" i="1"/>
  <c r="AP932" i="1"/>
  <c r="AN932" i="1"/>
  <c r="AL932" i="1"/>
  <c r="AH932" i="1"/>
  <c r="AF932" i="1"/>
  <c r="AC932" i="1"/>
  <c r="H932" i="1"/>
  <c r="AQ932" i="1"/>
  <c r="AY250" i="1"/>
  <c r="AX250" i="1"/>
  <c r="AW250" i="1"/>
  <c r="AU250" i="1"/>
  <c r="AT250" i="1"/>
  <c r="AS250" i="1"/>
  <c r="AR250" i="1"/>
  <c r="AQ250" i="1"/>
  <c r="AN250" i="1"/>
  <c r="AM250" i="1"/>
  <c r="AL250" i="1"/>
  <c r="AK250" i="1"/>
  <c r="AI250" i="1"/>
  <c r="AH250" i="1"/>
  <c r="AG250" i="1"/>
  <c r="AF250" i="1"/>
  <c r="AE250" i="1"/>
  <c r="AC250" i="1"/>
  <c r="H250" i="1"/>
  <c r="AQ260" i="1"/>
  <c r="AN260" i="1"/>
  <c r="AI260" i="1"/>
  <c r="AT260" i="1"/>
  <c r="AR181" i="1"/>
  <c r="AS181" i="1"/>
  <c r="AX537" i="1"/>
  <c r="AW537" i="1"/>
  <c r="AS537" i="1"/>
  <c r="AR537" i="1"/>
  <c r="AO537" i="1"/>
  <c r="AN537" i="1"/>
  <c r="AL537" i="1"/>
  <c r="AI537" i="1"/>
  <c r="AG537" i="1"/>
  <c r="AF537" i="1"/>
  <c r="H537" i="1"/>
  <c r="AT537" i="1"/>
  <c r="AQ74" i="1"/>
  <c r="AO74" i="1"/>
  <c r="AJ74" i="1"/>
  <c r="AT74" i="1"/>
  <c r="AW791" i="1"/>
  <c r="AI791" i="1"/>
  <c r="AF791" i="1"/>
  <c r="AQ791" i="1"/>
  <c r="AW317" i="1"/>
  <c r="AQ317" i="1"/>
  <c r="AN317" i="1"/>
  <c r="AL317" i="1"/>
  <c r="AH317" i="1"/>
  <c r="AC317" i="1"/>
  <c r="AM317" i="1"/>
  <c r="AX994" i="1"/>
  <c r="AU994" i="1"/>
  <c r="AS994" i="1"/>
  <c r="AR994" i="1"/>
  <c r="AQ994" i="1"/>
  <c r="AO994" i="1"/>
  <c r="AN994" i="1"/>
  <c r="AL994" i="1"/>
  <c r="AK994" i="1"/>
  <c r="AI994" i="1"/>
  <c r="AG994" i="1"/>
  <c r="AE994" i="1"/>
  <c r="AD994" i="1"/>
  <c r="AC994" i="1"/>
  <c r="H994" i="1"/>
  <c r="AW994" i="1"/>
  <c r="AX926" i="1"/>
  <c r="AW926" i="1"/>
  <c r="AV926" i="1"/>
  <c r="AU926" i="1"/>
  <c r="AT926" i="1"/>
  <c r="AS926" i="1"/>
  <c r="AR926" i="1"/>
  <c r="AO926" i="1"/>
  <c r="AN926" i="1"/>
  <c r="AL926" i="1"/>
  <c r="AK926" i="1"/>
  <c r="AJ926" i="1"/>
  <c r="AI926" i="1"/>
  <c r="AH926" i="1"/>
  <c r="AG926" i="1"/>
  <c r="AF926" i="1"/>
  <c r="AE926" i="1"/>
  <c r="AC926" i="1"/>
  <c r="H926" i="1"/>
  <c r="AX79" i="1"/>
  <c r="AJ79" i="1"/>
  <c r="AO79" i="1"/>
  <c r="AX13" i="1"/>
  <c r="AT13" i="1"/>
  <c r="AL13" i="1"/>
  <c r="AI13" i="1"/>
  <c r="AE13" i="1"/>
  <c r="AN13" i="1"/>
  <c r="AU581" i="1"/>
  <c r="AS581" i="1"/>
  <c r="AP581" i="1"/>
  <c r="AG581" i="1"/>
  <c r="AX92" i="1"/>
  <c r="AW92" i="1"/>
  <c r="AV92" i="1"/>
  <c r="AU92" i="1"/>
  <c r="AT92" i="1"/>
  <c r="AS92" i="1"/>
  <c r="AR92" i="1"/>
  <c r="AO92" i="1"/>
  <c r="AL92" i="1"/>
  <c r="AK92" i="1"/>
  <c r="AJ92" i="1"/>
  <c r="AI92" i="1"/>
  <c r="AH92" i="1"/>
  <c r="AG92" i="1"/>
  <c r="AF92" i="1"/>
  <c r="AE92" i="1"/>
  <c r="AC92" i="1"/>
  <c r="H92" i="1"/>
  <c r="AV728" i="1"/>
  <c r="AC728" i="1"/>
  <c r="AY437" i="1"/>
  <c r="AX437" i="1"/>
  <c r="AU437" i="1"/>
  <c r="AR437" i="1"/>
  <c r="AQ437" i="1"/>
  <c r="AP437" i="1"/>
  <c r="AN437" i="1"/>
  <c r="AM437" i="1"/>
  <c r="AL437" i="1"/>
  <c r="AK437" i="1"/>
  <c r="AI437" i="1"/>
  <c r="AF437" i="1"/>
  <c r="AD437" i="1"/>
  <c r="AC437" i="1"/>
  <c r="H437" i="1"/>
  <c r="AW437" i="1"/>
  <c r="AX99" i="1"/>
  <c r="AW99" i="1"/>
  <c r="AU99" i="1"/>
  <c r="AT99" i="1"/>
  <c r="AS99" i="1"/>
  <c r="AR99" i="1"/>
  <c r="AQ99" i="1"/>
  <c r="AO99" i="1"/>
  <c r="AN99" i="1"/>
  <c r="AL99" i="1"/>
  <c r="AK99" i="1"/>
  <c r="AI99" i="1"/>
  <c r="AH99" i="1"/>
  <c r="AG99" i="1"/>
  <c r="AF99" i="1"/>
  <c r="AE99" i="1"/>
  <c r="AD99" i="1"/>
  <c r="AC99" i="1"/>
  <c r="H99" i="1"/>
  <c r="AW697" i="1"/>
  <c r="AS697" i="1"/>
  <c r="AO697" i="1"/>
  <c r="AL697" i="1"/>
  <c r="AI697" i="1"/>
  <c r="AE697" i="1"/>
  <c r="H697" i="1"/>
  <c r="AN697" i="1"/>
  <c r="AY120" i="1"/>
  <c r="AW120" i="1"/>
  <c r="AU120" i="1"/>
  <c r="AT120" i="1"/>
  <c r="AN120" i="1"/>
  <c r="AL120" i="1"/>
  <c r="AK120" i="1"/>
  <c r="AI120" i="1"/>
  <c r="AF120" i="1"/>
  <c r="AE120" i="1"/>
  <c r="H120" i="1"/>
  <c r="AM120" i="1"/>
  <c r="AK1264" i="1"/>
  <c r="AF1264" i="1"/>
  <c r="AY1264" i="1"/>
  <c r="AX377" i="1"/>
  <c r="AW377" i="1"/>
  <c r="AU377" i="1"/>
  <c r="AT377" i="1"/>
  <c r="AS377" i="1"/>
  <c r="AR377" i="1"/>
  <c r="AQ377" i="1"/>
  <c r="AO377" i="1"/>
  <c r="AL377" i="1"/>
  <c r="AK377" i="1"/>
  <c r="AI377" i="1"/>
  <c r="AH377" i="1"/>
  <c r="AG377" i="1"/>
  <c r="AF377" i="1"/>
  <c r="AE377" i="1"/>
  <c r="AD377" i="1"/>
  <c r="AC377" i="1"/>
  <c r="H377" i="1"/>
  <c r="AY166" i="1"/>
  <c r="AX166" i="1"/>
  <c r="AW166" i="1"/>
  <c r="AU166" i="1"/>
  <c r="AR166" i="1"/>
  <c r="AQ166" i="1"/>
  <c r="AM166" i="1"/>
  <c r="AL166" i="1"/>
  <c r="AK166" i="1"/>
  <c r="AJ166" i="1"/>
  <c r="AI166" i="1"/>
  <c r="AF166" i="1"/>
  <c r="AC166" i="1"/>
  <c r="AN166" i="1"/>
  <c r="AY1029" i="1"/>
  <c r="AX1029" i="1"/>
  <c r="AW1029" i="1"/>
  <c r="AU1029" i="1"/>
  <c r="AT1029" i="1"/>
  <c r="AR1029" i="1"/>
  <c r="AQ1029" i="1"/>
  <c r="AP1029" i="1"/>
  <c r="AN1029" i="1"/>
  <c r="AM1029" i="1"/>
  <c r="AL1029" i="1"/>
  <c r="AK1029" i="1"/>
  <c r="AI1029" i="1"/>
  <c r="AH1029" i="1"/>
  <c r="AF1029" i="1"/>
  <c r="AE1029" i="1"/>
  <c r="AD1029" i="1"/>
  <c r="AC1029" i="1"/>
  <c r="H1029" i="1"/>
  <c r="AR989" i="1"/>
  <c r="H989" i="1"/>
  <c r="AX907" i="1"/>
  <c r="AO907" i="1"/>
  <c r="AL907" i="1"/>
  <c r="AK907" i="1"/>
  <c r="AJ907" i="1"/>
  <c r="AH907" i="1"/>
  <c r="AF907" i="1"/>
  <c r="AE907" i="1"/>
  <c r="AC907" i="1"/>
  <c r="AX733" i="1"/>
  <c r="AV733" i="1"/>
  <c r="AU733" i="1"/>
  <c r="AR733" i="1"/>
  <c r="AN733" i="1"/>
  <c r="AJ733" i="1"/>
  <c r="AH733" i="1"/>
  <c r="AF733" i="1"/>
  <c r="AC733" i="1"/>
  <c r="AY583" i="1"/>
  <c r="AX583" i="1"/>
  <c r="AW583" i="1"/>
  <c r="AU583" i="1"/>
  <c r="AT583" i="1"/>
  <c r="AR583" i="1"/>
  <c r="AQ583" i="1"/>
  <c r="AP583" i="1"/>
  <c r="AN583" i="1"/>
  <c r="AL583" i="1"/>
  <c r="AK583" i="1"/>
  <c r="AI583" i="1"/>
  <c r="AH583" i="1"/>
  <c r="AF583" i="1"/>
  <c r="AE583" i="1"/>
  <c r="AD583" i="1"/>
  <c r="AC583" i="1"/>
  <c r="H583" i="1"/>
  <c r="AX1139" i="1"/>
  <c r="AU1139" i="1"/>
  <c r="AG1139" i="1"/>
  <c r="AN1139" i="1"/>
  <c r="AV925" i="1"/>
  <c r="AR925" i="1"/>
  <c r="AK925" i="1"/>
  <c r="AI925" i="1"/>
  <c r="AH925" i="1"/>
  <c r="AF925" i="1"/>
  <c r="AC925" i="1"/>
  <c r="AO966" i="1"/>
  <c r="AM966" i="1"/>
  <c r="AX552" i="1"/>
  <c r="AW552" i="1"/>
  <c r="AQ552" i="1"/>
  <c r="AN552" i="1"/>
  <c r="AI552" i="1"/>
  <c r="AH552" i="1"/>
  <c r="AC552" i="1"/>
  <c r="AL552" i="1"/>
  <c r="AX188" i="1"/>
  <c r="AU188" i="1"/>
  <c r="AS188" i="1"/>
  <c r="AR188" i="1"/>
  <c r="AQ188" i="1"/>
  <c r="AO188" i="1"/>
  <c r="AN188" i="1"/>
  <c r="AL188" i="1"/>
  <c r="AK188" i="1"/>
  <c r="AI188" i="1"/>
  <c r="AG188" i="1"/>
  <c r="AE188" i="1"/>
  <c r="AD188" i="1"/>
  <c r="AC188" i="1"/>
  <c r="H188" i="1"/>
  <c r="AW188" i="1"/>
  <c r="AX68" i="1"/>
  <c r="AW68" i="1"/>
  <c r="AV68" i="1"/>
  <c r="AU68" i="1"/>
  <c r="AT68" i="1"/>
  <c r="AS68" i="1"/>
  <c r="AR68" i="1"/>
  <c r="AO68" i="1"/>
  <c r="AN68" i="1"/>
  <c r="AL68" i="1"/>
  <c r="AK68" i="1"/>
  <c r="AJ68" i="1"/>
  <c r="AI68" i="1"/>
  <c r="AH68" i="1"/>
  <c r="AG68" i="1"/>
  <c r="AF68" i="1"/>
  <c r="AE68" i="1"/>
  <c r="AC68" i="1"/>
  <c r="H68" i="1"/>
  <c r="AQ1213" i="1"/>
  <c r="AX920" i="1"/>
  <c r="AN920" i="1"/>
  <c r="AM920" i="1"/>
  <c r="H920" i="1"/>
  <c r="AH920" i="1"/>
  <c r="AH545" i="1"/>
  <c r="AW614" i="1"/>
  <c r="AU614" i="1"/>
  <c r="AT614" i="1"/>
  <c r="AP614" i="1"/>
  <c r="AL614" i="1"/>
  <c r="AH614" i="1"/>
  <c r="AG614" i="1"/>
  <c r="AD614" i="1"/>
  <c r="AC614" i="1"/>
  <c r="H614" i="1"/>
  <c r="AW114" i="1"/>
  <c r="AT114" i="1"/>
  <c r="AQ114" i="1"/>
  <c r="AM114" i="1"/>
  <c r="AG114" i="1"/>
  <c r="H114" i="1"/>
  <c r="AH114" i="1"/>
  <c r="AW959" i="1"/>
  <c r="AP959" i="1"/>
  <c r="AM959" i="1"/>
  <c r="AL959" i="1"/>
  <c r="AH959" i="1"/>
  <c r="H959" i="1"/>
  <c r="AF959" i="1"/>
  <c r="AY571" i="1"/>
  <c r="AT571" i="1"/>
  <c r="AP571" i="1"/>
  <c r="AM571" i="1"/>
  <c r="AL571" i="1"/>
  <c r="AG571" i="1"/>
  <c r="AF571" i="1"/>
  <c r="AC571" i="1"/>
  <c r="H571" i="1"/>
  <c r="AY493" i="1"/>
  <c r="AX493" i="1"/>
  <c r="AV493" i="1"/>
  <c r="AT493" i="1"/>
  <c r="AS493" i="1"/>
  <c r="AO493" i="1"/>
  <c r="AN493" i="1"/>
  <c r="AL493" i="1"/>
  <c r="AK493" i="1"/>
  <c r="AI493" i="1"/>
  <c r="AG493" i="1"/>
  <c r="AF493" i="1"/>
  <c r="AW493" i="1"/>
  <c r="AY692" i="1"/>
  <c r="AX692" i="1"/>
  <c r="AV692" i="1"/>
  <c r="AT692" i="1"/>
  <c r="AR692" i="1"/>
  <c r="AO692" i="1"/>
  <c r="AN692" i="1"/>
  <c r="AL692" i="1"/>
  <c r="AK692" i="1"/>
  <c r="AI692" i="1"/>
  <c r="AF692" i="1"/>
  <c r="AE692" i="1"/>
  <c r="AW692" i="1"/>
  <c r="AY597" i="1"/>
  <c r="AX597" i="1"/>
  <c r="AU597" i="1"/>
  <c r="AS597" i="1"/>
  <c r="AR597" i="1"/>
  <c r="AO597" i="1"/>
  <c r="AN597" i="1"/>
  <c r="AL597" i="1"/>
  <c r="AK597" i="1"/>
  <c r="AH597" i="1"/>
  <c r="AF597" i="1"/>
  <c r="AE597" i="1"/>
  <c r="AW597" i="1"/>
  <c r="AX1258" i="1"/>
  <c r="AR1258" i="1"/>
  <c r="AN1258" i="1"/>
  <c r="AK1258" i="1"/>
  <c r="AH1258" i="1"/>
  <c r="AF1258" i="1"/>
  <c r="AE1258" i="1"/>
  <c r="AX882" i="1"/>
  <c r="AW882" i="1"/>
  <c r="AU882" i="1"/>
  <c r="AS882" i="1"/>
  <c r="AN882" i="1"/>
  <c r="AK882" i="1"/>
  <c r="AH882" i="1"/>
  <c r="AF882" i="1"/>
  <c r="AE882" i="1"/>
  <c r="AW322" i="1"/>
  <c r="AR322" i="1"/>
  <c r="AQ322" i="1"/>
  <c r="AM322" i="1"/>
  <c r="AE322" i="1"/>
  <c r="AH322" i="1"/>
  <c r="AW1003" i="1"/>
  <c r="AQ1003" i="1"/>
  <c r="AM1003" i="1"/>
  <c r="AK1003" i="1"/>
  <c r="AG1003" i="1"/>
  <c r="AD1003" i="1"/>
  <c r="AE1003" i="1"/>
  <c r="AW1215" i="1"/>
  <c r="AQ1215" i="1"/>
  <c r="AG1215" i="1"/>
  <c r="AE1215" i="1"/>
  <c r="AI1215" i="1"/>
  <c r="AW1051" i="1"/>
  <c r="AV1051" i="1"/>
  <c r="AI1051" i="1"/>
  <c r="AY712" i="1"/>
  <c r="AW712" i="1"/>
  <c r="AV712" i="1"/>
  <c r="AT712" i="1"/>
  <c r="AQ712" i="1"/>
  <c r="AP712" i="1"/>
  <c r="AM712" i="1"/>
  <c r="AL712" i="1"/>
  <c r="AI712" i="1"/>
  <c r="AD712" i="1"/>
  <c r="AC712" i="1"/>
  <c r="H712" i="1"/>
  <c r="AF712" i="1"/>
  <c r="AL923" i="1"/>
  <c r="AI923" i="1"/>
  <c r="H923" i="1"/>
  <c r="AX610" i="1"/>
  <c r="AW610" i="1"/>
  <c r="AV610" i="1"/>
  <c r="AU610" i="1"/>
  <c r="AS610" i="1"/>
  <c r="AQ610" i="1"/>
  <c r="AP610" i="1"/>
  <c r="AO610" i="1"/>
  <c r="AL610" i="1"/>
  <c r="AK610" i="1"/>
  <c r="AJ610" i="1"/>
  <c r="AI610" i="1"/>
  <c r="AH610" i="1"/>
  <c r="AF610" i="1"/>
  <c r="AD610" i="1"/>
  <c r="AC610" i="1"/>
  <c r="H610" i="1"/>
  <c r="AT610" i="1"/>
  <c r="AS1283" i="1"/>
  <c r="AN1283" i="1"/>
  <c r="AK1283" i="1"/>
  <c r="AI1283" i="1"/>
  <c r="AF1283" i="1"/>
  <c r="H1283" i="1"/>
  <c r="AX1283" i="1"/>
  <c r="AY941" i="1"/>
  <c r="AX941" i="1"/>
  <c r="AV941" i="1"/>
  <c r="AU941" i="1"/>
  <c r="AT941" i="1"/>
  <c r="AS941" i="1"/>
  <c r="AR941" i="1"/>
  <c r="AQ941" i="1"/>
  <c r="AP941" i="1"/>
  <c r="AO941" i="1"/>
  <c r="AN941" i="1"/>
  <c r="AM941" i="1"/>
  <c r="AL941" i="1"/>
  <c r="AJ941" i="1"/>
  <c r="AI941" i="1"/>
  <c r="AH941" i="1"/>
  <c r="AG941" i="1"/>
  <c r="AF941" i="1"/>
  <c r="AE941" i="1"/>
  <c r="AD941" i="1"/>
  <c r="AC941" i="1"/>
  <c r="H941" i="1"/>
  <c r="AW941" i="1"/>
  <c r="AY380" i="1"/>
  <c r="AX380" i="1"/>
  <c r="AU380" i="1"/>
  <c r="AT380" i="1"/>
  <c r="AS380" i="1"/>
  <c r="AR380" i="1"/>
  <c r="AQ380" i="1"/>
  <c r="AO380" i="1"/>
  <c r="AM380" i="1"/>
  <c r="AL380" i="1"/>
  <c r="AI380" i="1"/>
  <c r="AH380" i="1"/>
  <c r="AG380" i="1"/>
  <c r="AF380" i="1"/>
  <c r="AE380" i="1"/>
  <c r="AC380" i="1"/>
  <c r="AN380" i="1"/>
  <c r="AP1222" i="1"/>
  <c r="AO1222" i="1"/>
  <c r="AV1222" i="1"/>
  <c r="AS484" i="1"/>
  <c r="AR484" i="1"/>
  <c r="AN484" i="1"/>
  <c r="AI484" i="1"/>
  <c r="H484" i="1"/>
  <c r="AU484" i="1"/>
  <c r="AY677" i="1"/>
  <c r="AX677" i="1"/>
  <c r="AV677" i="1"/>
  <c r="AU677" i="1"/>
  <c r="AT677" i="1"/>
  <c r="AS677" i="1"/>
  <c r="AR677" i="1"/>
  <c r="AQ677" i="1"/>
  <c r="AP677" i="1"/>
  <c r="AO677" i="1"/>
  <c r="AN677" i="1"/>
  <c r="AM677" i="1"/>
  <c r="AL677" i="1"/>
  <c r="AJ677" i="1"/>
  <c r="AI677" i="1"/>
  <c r="AH677" i="1"/>
  <c r="AG677" i="1"/>
  <c r="AF677" i="1"/>
  <c r="AE677" i="1"/>
  <c r="AD677" i="1"/>
  <c r="AC677" i="1"/>
  <c r="H677" i="1"/>
  <c r="AW677" i="1"/>
  <c r="AR888" i="1"/>
  <c r="AJ888" i="1"/>
  <c r="AI888" i="1"/>
  <c r="AV888" i="1"/>
  <c r="AY557" i="1"/>
  <c r="AX557" i="1"/>
  <c r="AU557" i="1"/>
  <c r="AS557" i="1"/>
  <c r="AR557" i="1"/>
  <c r="AO557" i="1"/>
  <c r="AN557" i="1"/>
  <c r="AM557" i="1"/>
  <c r="AL557" i="1"/>
  <c r="AK557" i="1"/>
  <c r="AI557" i="1"/>
  <c r="AG557" i="1"/>
  <c r="AF557" i="1"/>
  <c r="H557" i="1"/>
  <c r="AY913" i="1"/>
  <c r="AX913" i="1"/>
  <c r="AV913" i="1"/>
  <c r="AU913" i="1"/>
  <c r="AT913" i="1"/>
  <c r="AS913" i="1"/>
  <c r="AR913" i="1"/>
  <c r="AQ913" i="1"/>
  <c r="AP913" i="1"/>
  <c r="AO913" i="1"/>
  <c r="AN913" i="1"/>
  <c r="AM913" i="1"/>
  <c r="AL913" i="1"/>
  <c r="AJ913" i="1"/>
  <c r="AI913" i="1"/>
  <c r="AH913" i="1"/>
  <c r="AG913" i="1"/>
  <c r="AF913" i="1"/>
  <c r="AE913" i="1"/>
  <c r="AD913" i="1"/>
  <c r="AC913" i="1"/>
  <c r="H913" i="1"/>
  <c r="AW913" i="1"/>
  <c r="AY471" i="1"/>
  <c r="AX471" i="1"/>
  <c r="AU471" i="1"/>
  <c r="AT471" i="1"/>
  <c r="AS471" i="1"/>
  <c r="AR471" i="1"/>
  <c r="AQ471" i="1"/>
  <c r="AO471" i="1"/>
  <c r="AM471" i="1"/>
  <c r="AL471" i="1"/>
  <c r="AI471" i="1"/>
  <c r="AH471" i="1"/>
  <c r="AG471" i="1"/>
  <c r="AF471" i="1"/>
  <c r="AE471" i="1"/>
  <c r="AC471" i="1"/>
  <c r="AN471" i="1"/>
  <c r="AX129" i="1"/>
  <c r="AV129" i="1"/>
  <c r="AU129" i="1"/>
  <c r="AT129" i="1"/>
  <c r="AR129" i="1"/>
  <c r="AO129" i="1"/>
  <c r="AK129" i="1"/>
  <c r="AJ129" i="1"/>
  <c r="AI129" i="1"/>
  <c r="AH129" i="1"/>
  <c r="AD129" i="1"/>
  <c r="AC129" i="1"/>
  <c r="AY770" i="1"/>
  <c r="AX770" i="1"/>
  <c r="AV770" i="1"/>
  <c r="AU770" i="1"/>
  <c r="AT770" i="1"/>
  <c r="AS770" i="1"/>
  <c r="AR770" i="1"/>
  <c r="AQ770" i="1"/>
  <c r="AP770" i="1"/>
  <c r="AO770" i="1"/>
  <c r="AN770" i="1"/>
  <c r="AM770" i="1"/>
  <c r="AL770" i="1"/>
  <c r="AJ770" i="1"/>
  <c r="AI770" i="1"/>
  <c r="AH770" i="1"/>
  <c r="AG770" i="1"/>
  <c r="AF770" i="1"/>
  <c r="AE770" i="1"/>
  <c r="AD770" i="1"/>
  <c r="AC770" i="1"/>
  <c r="H770" i="1"/>
  <c r="AW770" i="1"/>
  <c r="AY1181" i="1"/>
  <c r="AX1181" i="1"/>
  <c r="AU1181" i="1"/>
  <c r="AT1181" i="1"/>
  <c r="AS1181" i="1"/>
  <c r="AR1181" i="1"/>
  <c r="AQ1181" i="1"/>
  <c r="AO1181" i="1"/>
  <c r="AM1181" i="1"/>
  <c r="AL1181" i="1"/>
  <c r="AI1181" i="1"/>
  <c r="AH1181" i="1"/>
  <c r="AG1181" i="1"/>
  <c r="AF1181" i="1"/>
  <c r="AE1181" i="1"/>
  <c r="AC1181" i="1"/>
  <c r="AN1181" i="1"/>
  <c r="AP215" i="1"/>
  <c r="AO215" i="1"/>
  <c r="AV215" i="1"/>
  <c r="AS111" i="1"/>
  <c r="AR111" i="1"/>
  <c r="AN111" i="1"/>
  <c r="AI111" i="1"/>
  <c r="H111" i="1"/>
  <c r="AU111" i="1"/>
  <c r="AY550" i="1"/>
  <c r="AX550" i="1"/>
  <c r="AV550" i="1"/>
  <c r="AU550" i="1"/>
  <c r="AT550" i="1"/>
  <c r="AS550" i="1"/>
  <c r="AR550" i="1"/>
  <c r="AQ550" i="1"/>
  <c r="AP550" i="1"/>
  <c r="AO550" i="1"/>
  <c r="AN550" i="1"/>
  <c r="AM550" i="1"/>
  <c r="AL550" i="1"/>
  <c r="AJ550" i="1"/>
  <c r="AI550" i="1"/>
  <c r="AH550" i="1"/>
  <c r="AG550" i="1"/>
  <c r="AF550" i="1"/>
  <c r="AE550" i="1"/>
  <c r="AD550" i="1"/>
  <c r="AC550" i="1"/>
  <c r="H550" i="1"/>
  <c r="AW550" i="1"/>
  <c r="AY1230" i="1"/>
  <c r="AX1230" i="1"/>
  <c r="AW1230" i="1"/>
  <c r="AU1230" i="1"/>
  <c r="AT1230" i="1"/>
  <c r="AR1230" i="1"/>
  <c r="AO1230" i="1"/>
  <c r="AM1230" i="1"/>
  <c r="AL1230" i="1"/>
  <c r="AK1230" i="1"/>
  <c r="AI1230" i="1"/>
  <c r="AH1230" i="1"/>
  <c r="AG1230" i="1"/>
  <c r="AF1230" i="1"/>
  <c r="AE1230" i="1"/>
  <c r="AQ1230" i="1"/>
  <c r="AK309" i="1"/>
  <c r="AW302" i="1"/>
  <c r="AU302" i="1"/>
  <c r="AM302" i="1"/>
  <c r="AF302" i="1"/>
  <c r="AE302" i="1"/>
  <c r="H302" i="1"/>
  <c r="AQ302" i="1"/>
  <c r="AY424" i="1"/>
  <c r="AX424" i="1"/>
  <c r="AV424" i="1"/>
  <c r="AU424" i="1"/>
  <c r="AT424" i="1"/>
  <c r="AS424" i="1"/>
  <c r="AR424" i="1"/>
  <c r="AQ424" i="1"/>
  <c r="AP424" i="1"/>
  <c r="AO424" i="1"/>
  <c r="AN424" i="1"/>
  <c r="AM424" i="1"/>
  <c r="AL424" i="1"/>
  <c r="AJ424" i="1"/>
  <c r="AI424" i="1"/>
  <c r="AH424" i="1"/>
  <c r="AG424" i="1"/>
  <c r="AF424" i="1"/>
  <c r="AE424" i="1"/>
  <c r="AD424" i="1"/>
  <c r="AC424" i="1"/>
  <c r="H424" i="1"/>
  <c r="AW424" i="1"/>
  <c r="AV394" i="1"/>
  <c r="AQ394" i="1"/>
  <c r="AP394" i="1"/>
  <c r="AI394" i="1"/>
  <c r="AD394" i="1"/>
  <c r="AC394" i="1"/>
  <c r="AY394" i="1"/>
  <c r="AV1233" i="1"/>
  <c r="AP1233" i="1"/>
  <c r="AO1233" i="1"/>
  <c r="AI1233" i="1"/>
  <c r="AC1233" i="1"/>
  <c r="H1233" i="1"/>
  <c r="AY1233" i="1"/>
  <c r="AV1175" i="1"/>
  <c r="AP1175" i="1"/>
  <c r="AO1175" i="1"/>
  <c r="AI1175" i="1"/>
  <c r="AC1175" i="1"/>
  <c r="H1175" i="1"/>
  <c r="AY1175" i="1"/>
  <c r="AY1118" i="1"/>
  <c r="AX1118" i="1"/>
  <c r="AV1118" i="1"/>
  <c r="AU1118" i="1"/>
  <c r="AT1118" i="1"/>
  <c r="AS1118" i="1"/>
  <c r="AR1118" i="1"/>
  <c r="AQ1118" i="1"/>
  <c r="AP1118" i="1"/>
  <c r="AO1118" i="1"/>
  <c r="AN1118" i="1"/>
  <c r="AM1118" i="1"/>
  <c r="AL1118" i="1"/>
  <c r="AJ1118" i="1"/>
  <c r="AI1118" i="1"/>
  <c r="AH1118" i="1"/>
  <c r="AG1118" i="1"/>
  <c r="AF1118" i="1"/>
  <c r="AE1118" i="1"/>
  <c r="AD1118" i="1"/>
  <c r="AC1118" i="1"/>
  <c r="H1118" i="1"/>
  <c r="AW1118" i="1"/>
  <c r="AV17" i="1"/>
  <c r="AP17" i="1"/>
  <c r="AO17" i="1"/>
  <c r="AI17" i="1"/>
  <c r="AC17" i="1"/>
  <c r="H17" i="1"/>
  <c r="AY17" i="1"/>
  <c r="AV32" i="1"/>
  <c r="AP32" i="1"/>
  <c r="AO32" i="1"/>
  <c r="AI32" i="1"/>
  <c r="AC32" i="1"/>
  <c r="H32" i="1"/>
  <c r="AY32" i="1"/>
  <c r="AY252" i="1"/>
  <c r="AX252" i="1"/>
  <c r="AV252" i="1"/>
  <c r="AU252" i="1"/>
  <c r="AT252" i="1"/>
  <c r="AS252" i="1"/>
  <c r="AR252" i="1"/>
  <c r="AQ252" i="1"/>
  <c r="AP252" i="1"/>
  <c r="AO252" i="1"/>
  <c r="AN252" i="1"/>
  <c r="AM252" i="1"/>
  <c r="AL252" i="1"/>
  <c r="AJ252" i="1"/>
  <c r="AI252" i="1"/>
  <c r="AH252" i="1"/>
  <c r="AG252" i="1"/>
  <c r="AF252" i="1"/>
  <c r="AE252" i="1"/>
  <c r="AD252" i="1"/>
  <c r="AC252" i="1"/>
  <c r="H252" i="1"/>
  <c r="AW252" i="1"/>
  <c r="AV759" i="1"/>
  <c r="AQ759" i="1"/>
  <c r="AP759" i="1"/>
  <c r="AI759" i="1"/>
  <c r="AD759" i="1"/>
  <c r="AC759" i="1"/>
  <c r="AY759" i="1"/>
  <c r="AV1079" i="1"/>
  <c r="AP1079" i="1"/>
  <c r="AO1079" i="1"/>
  <c r="AI1079" i="1"/>
  <c r="AC1079" i="1"/>
  <c r="H1079" i="1"/>
  <c r="AY1079" i="1"/>
  <c r="AV1002" i="1"/>
  <c r="AP1002" i="1"/>
  <c r="AO1002" i="1"/>
  <c r="AI1002" i="1"/>
  <c r="AC1002" i="1"/>
  <c r="H1002" i="1"/>
  <c r="AY1002" i="1"/>
  <c r="AY972" i="1"/>
  <c r="AX972" i="1"/>
  <c r="AV972" i="1"/>
  <c r="AU972" i="1"/>
  <c r="AT972" i="1"/>
  <c r="AS972" i="1"/>
  <c r="AR972" i="1"/>
  <c r="AQ972" i="1"/>
  <c r="AP972" i="1"/>
  <c r="AO972" i="1"/>
  <c r="AN972" i="1"/>
  <c r="AM972" i="1"/>
  <c r="AL972" i="1"/>
  <c r="AJ972" i="1"/>
  <c r="AI972" i="1"/>
  <c r="AH972" i="1"/>
  <c r="AG972" i="1"/>
  <c r="AF972" i="1"/>
  <c r="AE972" i="1"/>
  <c r="AD972" i="1"/>
  <c r="AC972" i="1"/>
  <c r="H972" i="1"/>
  <c r="AW972" i="1"/>
  <c r="AV507" i="1"/>
  <c r="AQ507" i="1"/>
  <c r="AP507" i="1"/>
  <c r="AM507" i="1"/>
  <c r="AI507" i="1"/>
  <c r="AD507" i="1"/>
  <c r="AV48" i="1"/>
  <c r="AP48" i="1"/>
  <c r="AO48" i="1"/>
  <c r="AM48" i="1"/>
  <c r="AI48" i="1"/>
  <c r="AC48" i="1"/>
  <c r="H48" i="1"/>
  <c r="AV1094" i="1"/>
  <c r="AP1094" i="1"/>
  <c r="AO1094" i="1"/>
  <c r="AM1094" i="1"/>
  <c r="AI1094" i="1"/>
  <c r="AC1094" i="1"/>
  <c r="H1094" i="1"/>
  <c r="AY1027" i="1"/>
  <c r="AX1027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J1027" i="1"/>
  <c r="AI1027" i="1"/>
  <c r="AH1027" i="1"/>
  <c r="AG1027" i="1"/>
  <c r="AF1027" i="1"/>
  <c r="AE1027" i="1"/>
  <c r="AD1027" i="1"/>
  <c r="AC1027" i="1"/>
  <c r="H1027" i="1"/>
  <c r="AW1027" i="1"/>
  <c r="AV1125" i="1"/>
  <c r="AQ1125" i="1"/>
  <c r="AP1125" i="1"/>
  <c r="AM1125" i="1"/>
  <c r="AI1125" i="1"/>
  <c r="AD1125" i="1"/>
  <c r="AV1091" i="1"/>
  <c r="AP1091" i="1"/>
  <c r="AO1091" i="1"/>
  <c r="AM1091" i="1"/>
  <c r="AI1091" i="1"/>
  <c r="AC1091" i="1"/>
  <c r="H1091" i="1"/>
  <c r="AY140" i="1"/>
  <c r="AX140" i="1"/>
  <c r="AV140" i="1"/>
  <c r="AU140" i="1"/>
  <c r="AT140" i="1"/>
  <c r="AS140" i="1"/>
  <c r="AR140" i="1"/>
  <c r="AQ140" i="1"/>
  <c r="AP140" i="1"/>
  <c r="AO140" i="1"/>
  <c r="AN140" i="1"/>
  <c r="AM140" i="1"/>
  <c r="AL140" i="1"/>
  <c r="AJ140" i="1"/>
  <c r="AI140" i="1"/>
  <c r="AH140" i="1"/>
  <c r="AG140" i="1"/>
  <c r="AF140" i="1"/>
  <c r="AE140" i="1"/>
  <c r="AD140" i="1"/>
  <c r="AC140" i="1"/>
  <c r="H140" i="1"/>
  <c r="AW140" i="1"/>
  <c r="AV504" i="1"/>
  <c r="AQ504" i="1"/>
  <c r="AP504" i="1"/>
  <c r="AM504" i="1"/>
  <c r="AI504" i="1"/>
  <c r="AD504" i="1"/>
  <c r="AV884" i="1"/>
  <c r="AP884" i="1"/>
  <c r="AO884" i="1"/>
  <c r="AM884" i="1"/>
  <c r="AI884" i="1"/>
  <c r="AC884" i="1"/>
  <c r="H884" i="1"/>
  <c r="AV318" i="1"/>
  <c r="AP318" i="1"/>
  <c r="AO318" i="1"/>
  <c r="AM318" i="1"/>
  <c r="AI318" i="1"/>
  <c r="AC318" i="1"/>
  <c r="H318" i="1"/>
  <c r="AY949" i="1"/>
  <c r="AX949" i="1"/>
  <c r="AV949" i="1"/>
  <c r="AU949" i="1"/>
  <c r="AT949" i="1"/>
  <c r="AS949" i="1"/>
  <c r="AR949" i="1"/>
  <c r="AQ949" i="1"/>
  <c r="AP949" i="1"/>
  <c r="AO949" i="1"/>
  <c r="AN949" i="1"/>
  <c r="AM949" i="1"/>
  <c r="AL949" i="1"/>
  <c r="AJ949" i="1"/>
  <c r="AI949" i="1"/>
  <c r="AH949" i="1"/>
  <c r="AG949" i="1"/>
  <c r="AF949" i="1"/>
  <c r="AE949" i="1"/>
  <c r="AD949" i="1"/>
  <c r="AC949" i="1"/>
  <c r="H949" i="1"/>
  <c r="AW949" i="1"/>
  <c r="AV174" i="1"/>
  <c r="AP174" i="1"/>
  <c r="AV130" i="1"/>
  <c r="AP130" i="1"/>
  <c r="AO130" i="1"/>
  <c r="AM130" i="1"/>
  <c r="AI130" i="1"/>
  <c r="AC130" i="1"/>
  <c r="H130" i="1"/>
  <c r="AV1092" i="1"/>
  <c r="AP1092" i="1"/>
  <c r="AO1092" i="1"/>
  <c r="AM1092" i="1"/>
  <c r="AI1092" i="1"/>
  <c r="AC1092" i="1"/>
  <c r="H1092" i="1"/>
  <c r="AY590" i="1"/>
  <c r="AX590" i="1"/>
  <c r="AV590" i="1"/>
  <c r="AU590" i="1"/>
  <c r="AT590" i="1"/>
  <c r="AS590" i="1"/>
  <c r="AR590" i="1"/>
  <c r="AQ590" i="1"/>
  <c r="AP590" i="1"/>
  <c r="AO590" i="1"/>
  <c r="AN590" i="1"/>
  <c r="AM590" i="1"/>
  <c r="AL590" i="1"/>
  <c r="AJ590" i="1"/>
  <c r="AI590" i="1"/>
  <c r="AH590" i="1"/>
  <c r="AG590" i="1"/>
  <c r="AF590" i="1"/>
  <c r="AE590" i="1"/>
  <c r="AD590" i="1"/>
  <c r="AC590" i="1"/>
  <c r="H590" i="1"/>
  <c r="AW590" i="1"/>
  <c r="AV834" i="1"/>
  <c r="AQ834" i="1"/>
  <c r="AP834" i="1"/>
  <c r="AM834" i="1"/>
  <c r="AI834" i="1"/>
  <c r="AD834" i="1"/>
  <c r="AV852" i="1"/>
  <c r="AP852" i="1"/>
  <c r="AO852" i="1"/>
  <c r="AM852" i="1"/>
  <c r="AI852" i="1"/>
  <c r="AC852" i="1"/>
  <c r="H852" i="1"/>
  <c r="AV642" i="1"/>
  <c r="AP642" i="1"/>
  <c r="AO642" i="1"/>
  <c r="AM642" i="1"/>
  <c r="AI642" i="1"/>
  <c r="AC642" i="1"/>
  <c r="H642" i="1"/>
  <c r="AY1086" i="1"/>
  <c r="AX1086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J1086" i="1"/>
  <c r="AI1086" i="1"/>
  <c r="AH1086" i="1"/>
  <c r="AG1086" i="1"/>
  <c r="AF1086" i="1"/>
  <c r="AE1086" i="1"/>
  <c r="AD1086" i="1"/>
  <c r="AC1086" i="1"/>
  <c r="H1086" i="1"/>
  <c r="AW1086" i="1"/>
  <c r="AV299" i="1"/>
  <c r="AQ299" i="1"/>
  <c r="AP299" i="1"/>
  <c r="AM299" i="1"/>
  <c r="AI299" i="1"/>
  <c r="AD299" i="1"/>
  <c r="AV578" i="1"/>
  <c r="AP578" i="1"/>
  <c r="AO578" i="1"/>
  <c r="AM578" i="1"/>
  <c r="AI578" i="1"/>
  <c r="AC578" i="1"/>
  <c r="H578" i="1"/>
  <c r="AV24" i="1"/>
  <c r="AP24" i="1"/>
  <c r="AO24" i="1"/>
  <c r="AM24" i="1"/>
  <c r="AI24" i="1"/>
  <c r="AC24" i="1"/>
  <c r="H24" i="1"/>
  <c r="AY1013" i="1"/>
  <c r="AX1013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J1013" i="1"/>
  <c r="AI1013" i="1"/>
  <c r="AH1013" i="1"/>
  <c r="AG1013" i="1"/>
  <c r="AF1013" i="1"/>
  <c r="AE1013" i="1"/>
  <c r="AD1013" i="1"/>
  <c r="AC1013" i="1"/>
  <c r="H1013" i="1"/>
  <c r="AW1013" i="1"/>
  <c r="AF962" i="1"/>
  <c r="AO962" i="1"/>
  <c r="AC1196" i="1"/>
  <c r="AO1196" i="1"/>
  <c r="AY450" i="1"/>
  <c r="AX450" i="1"/>
  <c r="AV450" i="1"/>
  <c r="AU450" i="1"/>
  <c r="AT450" i="1"/>
  <c r="AS450" i="1"/>
  <c r="AR450" i="1"/>
  <c r="AQ450" i="1"/>
  <c r="AP450" i="1"/>
  <c r="AO450" i="1"/>
  <c r="AN450" i="1"/>
  <c r="AM450" i="1"/>
  <c r="AL450" i="1"/>
  <c r="AJ450" i="1"/>
  <c r="AI450" i="1"/>
  <c r="AH450" i="1"/>
  <c r="AG450" i="1"/>
  <c r="AF450" i="1"/>
  <c r="AE450" i="1"/>
  <c r="AD450" i="1"/>
  <c r="AC450" i="1"/>
  <c r="H450" i="1"/>
  <c r="AW450" i="1"/>
  <c r="AV829" i="1"/>
  <c r="AS829" i="1"/>
  <c r="AP829" i="1"/>
  <c r="AM829" i="1"/>
  <c r="AI829" i="1"/>
  <c r="AF829" i="1"/>
  <c r="AD829" i="1"/>
  <c r="AC829" i="1"/>
  <c r="AS1081" i="1"/>
  <c r="AP1081" i="1"/>
  <c r="AV1099" i="1"/>
  <c r="AR1099" i="1"/>
  <c r="AM1099" i="1"/>
  <c r="AI1099" i="1"/>
  <c r="AE1099" i="1"/>
  <c r="AC1099" i="1"/>
  <c r="H1099" i="1"/>
  <c r="AO1099" i="1"/>
  <c r="AY964" i="1"/>
  <c r="AX964" i="1"/>
  <c r="AV964" i="1"/>
  <c r="AU964" i="1"/>
  <c r="AT964" i="1"/>
  <c r="AS964" i="1"/>
  <c r="AR964" i="1"/>
  <c r="AQ964" i="1"/>
  <c r="AP964" i="1"/>
  <c r="AO964" i="1"/>
  <c r="AN964" i="1"/>
  <c r="AM964" i="1"/>
  <c r="AL964" i="1"/>
  <c r="AJ964" i="1"/>
  <c r="AI964" i="1"/>
  <c r="AH964" i="1"/>
  <c r="AG964" i="1"/>
  <c r="AF964" i="1"/>
  <c r="AE964" i="1"/>
  <c r="AD964" i="1"/>
  <c r="AC964" i="1"/>
  <c r="H964" i="1"/>
  <c r="AW964" i="1"/>
  <c r="AX760" i="1"/>
  <c r="AV760" i="1"/>
  <c r="AS760" i="1"/>
  <c r="AP760" i="1"/>
  <c r="AO760" i="1"/>
  <c r="AI760" i="1"/>
  <c r="AF760" i="1"/>
  <c r="AC760" i="1"/>
  <c r="H760" i="1"/>
  <c r="AK760" i="1"/>
  <c r="AV1237" i="1"/>
  <c r="AR1237" i="1"/>
  <c r="AP1237" i="1"/>
  <c r="AO1237" i="1"/>
  <c r="AK1237" i="1"/>
  <c r="AI1237" i="1"/>
  <c r="AE1237" i="1"/>
  <c r="AC1237" i="1"/>
  <c r="H1237" i="1"/>
  <c r="AY1301" i="1"/>
  <c r="AX1301" i="1"/>
  <c r="AV1301" i="1"/>
  <c r="AU1301" i="1"/>
  <c r="AT1301" i="1"/>
  <c r="AS1301" i="1"/>
  <c r="AR1301" i="1"/>
  <c r="AQ1301" i="1"/>
  <c r="AP1301" i="1"/>
  <c r="AO1301" i="1"/>
  <c r="AN1301" i="1"/>
  <c r="AM1301" i="1"/>
  <c r="AL1301" i="1"/>
  <c r="AJ1301" i="1"/>
  <c r="AI1301" i="1"/>
  <c r="AH1301" i="1"/>
  <c r="AG1301" i="1"/>
  <c r="AF1301" i="1"/>
  <c r="AE1301" i="1"/>
  <c r="AD1301" i="1"/>
  <c r="AC1301" i="1"/>
  <c r="H1301" i="1"/>
  <c r="AW1301" i="1"/>
  <c r="AV1292" i="1"/>
  <c r="AS1292" i="1"/>
  <c r="AF1292" i="1"/>
  <c r="AX919" i="1"/>
  <c r="AV919" i="1"/>
  <c r="AP919" i="1"/>
  <c r="AO919" i="1"/>
  <c r="AN919" i="1"/>
  <c r="AM919" i="1"/>
  <c r="AK919" i="1"/>
  <c r="AC919" i="1"/>
  <c r="H919" i="1"/>
  <c r="AF919" i="1"/>
  <c r="AY872" i="1"/>
  <c r="AX872" i="1"/>
  <c r="AV872" i="1"/>
  <c r="AU872" i="1"/>
  <c r="AT872" i="1"/>
  <c r="AS872" i="1"/>
  <c r="AR872" i="1"/>
  <c r="AQ872" i="1"/>
  <c r="AP872" i="1"/>
  <c r="AO872" i="1"/>
  <c r="AN872" i="1"/>
  <c r="AM872" i="1"/>
  <c r="AL872" i="1"/>
  <c r="AJ872" i="1"/>
  <c r="AI872" i="1"/>
  <c r="AH872" i="1"/>
  <c r="AG872" i="1"/>
  <c r="AF872" i="1"/>
  <c r="AE872" i="1"/>
  <c r="AD872" i="1"/>
  <c r="AC872" i="1"/>
  <c r="H872" i="1"/>
  <c r="AW872" i="1"/>
  <c r="AX335" i="1"/>
  <c r="AV335" i="1"/>
  <c r="AS335" i="1"/>
  <c r="AP335" i="1"/>
  <c r="AO335" i="1"/>
  <c r="AM335" i="1"/>
  <c r="AK335" i="1"/>
  <c r="AF335" i="1"/>
  <c r="AD335" i="1"/>
  <c r="AC335" i="1"/>
  <c r="AV1304" i="1"/>
  <c r="AS1304" i="1"/>
  <c r="AF1304" i="1"/>
  <c r="AX636" i="1"/>
  <c r="AV636" i="1"/>
  <c r="AP636" i="1"/>
  <c r="AO636" i="1"/>
  <c r="AN636" i="1"/>
  <c r="AM636" i="1"/>
  <c r="AK636" i="1"/>
  <c r="AC636" i="1"/>
  <c r="H636" i="1"/>
  <c r="AE636" i="1"/>
  <c r="AY618" i="1"/>
  <c r="AX618" i="1"/>
  <c r="AV618" i="1"/>
  <c r="AU618" i="1"/>
  <c r="AT618" i="1"/>
  <c r="AS618" i="1"/>
  <c r="AR618" i="1"/>
  <c r="AQ618" i="1"/>
  <c r="AP618" i="1"/>
  <c r="AO618" i="1"/>
  <c r="AN618" i="1"/>
  <c r="AM618" i="1"/>
  <c r="AL618" i="1"/>
  <c r="AJ618" i="1"/>
  <c r="AI618" i="1"/>
  <c r="AH618" i="1"/>
  <c r="AG618" i="1"/>
  <c r="AF618" i="1"/>
  <c r="AE618" i="1"/>
  <c r="AD618" i="1"/>
  <c r="AC618" i="1"/>
  <c r="H618" i="1"/>
  <c r="AW618" i="1"/>
  <c r="AO1202" i="1"/>
  <c r="AM1202" i="1"/>
  <c r="AT1202" i="1"/>
  <c r="AS531" i="1"/>
  <c r="AV235" i="1"/>
  <c r="AU235" i="1"/>
  <c r="AE235" i="1"/>
  <c r="AC235" i="1"/>
  <c r="AY612" i="1"/>
  <c r="AX612" i="1"/>
  <c r="AV612" i="1"/>
  <c r="AU612" i="1"/>
  <c r="AT612" i="1"/>
  <c r="AS612" i="1"/>
  <c r="AR612" i="1"/>
  <c r="AQ612" i="1"/>
  <c r="AP612" i="1"/>
  <c r="AO612" i="1"/>
  <c r="AN612" i="1"/>
  <c r="AM612" i="1"/>
  <c r="AL612" i="1"/>
  <c r="AJ612" i="1"/>
  <c r="AI612" i="1"/>
  <c r="AH612" i="1"/>
  <c r="AG612" i="1"/>
  <c r="AF612" i="1"/>
  <c r="AE612" i="1"/>
  <c r="AD612" i="1"/>
  <c r="AC612" i="1"/>
  <c r="H612" i="1"/>
  <c r="AW612" i="1"/>
  <c r="AX803" i="1"/>
  <c r="AV803" i="1"/>
  <c r="AS803" i="1"/>
  <c r="AQ803" i="1"/>
  <c r="AP803" i="1"/>
  <c r="AO803" i="1"/>
  <c r="AK803" i="1"/>
  <c r="AI803" i="1"/>
  <c r="AH803" i="1"/>
  <c r="AG803" i="1"/>
  <c r="AF803" i="1"/>
  <c r="AT803" i="1"/>
  <c r="AU942" i="1"/>
  <c r="AN942" i="1"/>
  <c r="AX538" i="1"/>
  <c r="AV538" i="1"/>
  <c r="AS538" i="1"/>
  <c r="AR538" i="1"/>
  <c r="AP538" i="1"/>
  <c r="AO538" i="1"/>
  <c r="AN538" i="1"/>
  <c r="AM538" i="1"/>
  <c r="AI538" i="1"/>
  <c r="AG538" i="1"/>
  <c r="AF538" i="1"/>
  <c r="AE538" i="1"/>
  <c r="H538" i="1"/>
  <c r="AY281" i="1"/>
  <c r="AX281" i="1"/>
  <c r="AV281" i="1"/>
  <c r="AU281" i="1"/>
  <c r="AT281" i="1"/>
  <c r="AS281" i="1"/>
  <c r="AR281" i="1"/>
  <c r="AQ281" i="1"/>
  <c r="AP281" i="1"/>
  <c r="AO281" i="1"/>
  <c r="AN281" i="1"/>
  <c r="AM281" i="1"/>
  <c r="AL281" i="1"/>
  <c r="AJ281" i="1"/>
  <c r="AI281" i="1"/>
  <c r="AH281" i="1"/>
  <c r="AG281" i="1"/>
  <c r="AF281" i="1"/>
  <c r="AE281" i="1"/>
  <c r="AD281" i="1"/>
  <c r="AC281" i="1"/>
  <c r="H281" i="1"/>
  <c r="AW281" i="1"/>
  <c r="AM848" i="1"/>
  <c r="AF848" i="1"/>
  <c r="AX1262" i="1"/>
  <c r="AV1262" i="1"/>
  <c r="AS1262" i="1"/>
  <c r="AP1262" i="1"/>
  <c r="AO1262" i="1"/>
  <c r="AN1262" i="1"/>
  <c r="AK1262" i="1"/>
  <c r="AI1262" i="1"/>
  <c r="AH1262" i="1"/>
  <c r="AG1262" i="1"/>
  <c r="AF1262" i="1"/>
  <c r="H1262" i="1"/>
  <c r="AT1262" i="1"/>
  <c r="AY502" i="1"/>
  <c r="AX502" i="1"/>
  <c r="AV502" i="1"/>
  <c r="AU502" i="1"/>
  <c r="AT502" i="1"/>
  <c r="AS502" i="1"/>
  <c r="AR502" i="1"/>
  <c r="AQ502" i="1"/>
  <c r="AP502" i="1"/>
  <c r="AO502" i="1"/>
  <c r="AN502" i="1"/>
  <c r="AM502" i="1"/>
  <c r="AL502" i="1"/>
  <c r="AJ502" i="1"/>
  <c r="AI502" i="1"/>
  <c r="AH502" i="1"/>
  <c r="AG502" i="1"/>
  <c r="AF502" i="1"/>
  <c r="AE502" i="1"/>
  <c r="AD502" i="1"/>
  <c r="AC502" i="1"/>
  <c r="H502" i="1"/>
  <c r="AW502" i="1"/>
  <c r="AX1204" i="1"/>
  <c r="AV1204" i="1"/>
  <c r="AT1204" i="1"/>
  <c r="AS1204" i="1"/>
  <c r="AQ1204" i="1"/>
  <c r="AP1204" i="1"/>
  <c r="AO1204" i="1"/>
  <c r="AM1204" i="1"/>
  <c r="AI1204" i="1"/>
  <c r="AH1204" i="1"/>
  <c r="AG1204" i="1"/>
  <c r="AF1204" i="1"/>
  <c r="AC1204" i="1"/>
  <c r="AV1104" i="1"/>
  <c r="AU1104" i="1"/>
  <c r="AS1104" i="1"/>
  <c r="AX331" i="1"/>
  <c r="AV331" i="1"/>
  <c r="AR331" i="1"/>
  <c r="AP331" i="1"/>
  <c r="AO331" i="1"/>
  <c r="AN331" i="1"/>
  <c r="AK331" i="1"/>
  <c r="AI331" i="1"/>
  <c r="AG331" i="1"/>
  <c r="AF331" i="1"/>
  <c r="AE331" i="1"/>
  <c r="H331" i="1"/>
  <c r="AS331" i="1"/>
  <c r="AY862" i="1"/>
  <c r="AX862" i="1"/>
  <c r="AV862" i="1"/>
  <c r="AU862" i="1"/>
  <c r="AT862" i="1"/>
  <c r="AS862" i="1"/>
  <c r="AR862" i="1"/>
  <c r="AQ862" i="1"/>
  <c r="AP862" i="1"/>
  <c r="AO862" i="1"/>
  <c r="AN862" i="1"/>
  <c r="AM862" i="1"/>
  <c r="AL862" i="1"/>
  <c r="AJ862" i="1"/>
  <c r="AI862" i="1"/>
  <c r="AH862" i="1"/>
  <c r="AG862" i="1"/>
  <c r="AF862" i="1"/>
  <c r="AE862" i="1"/>
  <c r="AD862" i="1"/>
  <c r="AC862" i="1"/>
  <c r="H862" i="1"/>
  <c r="AW862" i="1"/>
  <c r="AX1163" i="1"/>
  <c r="AV1163" i="1"/>
  <c r="AU1163" i="1"/>
  <c r="AT1163" i="1"/>
  <c r="AS1163" i="1"/>
  <c r="AR1163" i="1"/>
  <c r="AQ1163" i="1"/>
  <c r="AP1163" i="1"/>
  <c r="AO1163" i="1"/>
  <c r="AM1163" i="1"/>
  <c r="AK1163" i="1"/>
  <c r="AI1163" i="1"/>
  <c r="AH1163" i="1"/>
  <c r="AG1163" i="1"/>
  <c r="AF1163" i="1"/>
  <c r="AE1163" i="1"/>
  <c r="AD1163" i="1"/>
  <c r="AC1163" i="1"/>
  <c r="H1163" i="1"/>
  <c r="AW1163" i="1"/>
  <c r="AJ1164" i="1"/>
  <c r="AI1164" i="1"/>
  <c r="AG1164" i="1"/>
  <c r="AC1164" i="1"/>
  <c r="AP1164" i="1"/>
  <c r="AY1261" i="1"/>
  <c r="AX1261" i="1"/>
  <c r="AV1261" i="1"/>
  <c r="AU1261" i="1"/>
  <c r="AT1261" i="1"/>
  <c r="AS1261" i="1"/>
  <c r="AR1261" i="1"/>
  <c r="AM1261" i="1"/>
  <c r="AL1261" i="1"/>
  <c r="AK1261" i="1"/>
  <c r="AJ1261" i="1"/>
  <c r="AH1261" i="1"/>
  <c r="AG1261" i="1"/>
  <c r="AF1261" i="1"/>
  <c r="AD1261" i="1"/>
  <c r="H1261" i="1"/>
  <c r="AN1261" i="1"/>
  <c r="AW1050" i="1"/>
  <c r="AU1050" i="1"/>
  <c r="AP1050" i="1"/>
  <c r="AM1050" i="1"/>
  <c r="AY25" i="1"/>
  <c r="AX25" i="1"/>
  <c r="AV25" i="1"/>
  <c r="AT25" i="1"/>
  <c r="AS25" i="1"/>
  <c r="AR25" i="1"/>
  <c r="AQ25" i="1"/>
  <c r="AP25" i="1"/>
  <c r="AO25" i="1"/>
  <c r="AN25" i="1"/>
  <c r="AM25" i="1"/>
  <c r="AL25" i="1"/>
  <c r="AJ25" i="1"/>
  <c r="AH25" i="1"/>
  <c r="AG25" i="1"/>
  <c r="AF25" i="1"/>
  <c r="AE25" i="1"/>
  <c r="AD25" i="1"/>
  <c r="AC25" i="1"/>
  <c r="H25" i="1"/>
  <c r="AW25" i="1"/>
  <c r="AV487" i="1"/>
  <c r="AS713" i="1"/>
  <c r="AK713" i="1"/>
  <c r="AJ713" i="1"/>
  <c r="AI713" i="1"/>
  <c r="AF713" i="1"/>
  <c r="AD713" i="1"/>
  <c r="AS69" i="1"/>
  <c r="AO69" i="1"/>
  <c r="H69" i="1"/>
  <c r="AY1059" i="1"/>
  <c r="AX1059" i="1"/>
  <c r="AV1059" i="1"/>
  <c r="AT1059" i="1"/>
  <c r="AS1059" i="1"/>
  <c r="AR1059" i="1"/>
  <c r="AQ1059" i="1"/>
  <c r="AP1059" i="1"/>
  <c r="AO1059" i="1"/>
  <c r="AN1059" i="1"/>
  <c r="AM1059" i="1"/>
  <c r="AL1059" i="1"/>
  <c r="AJ1059" i="1"/>
  <c r="AH1059" i="1"/>
  <c r="AG1059" i="1"/>
  <c r="AF1059" i="1"/>
  <c r="AE1059" i="1"/>
  <c r="AD1059" i="1"/>
  <c r="AC1059" i="1"/>
  <c r="H1059" i="1"/>
  <c r="AW1059" i="1"/>
  <c r="AY1156" i="1"/>
  <c r="AW1156" i="1"/>
  <c r="AV1156" i="1"/>
  <c r="AU1156" i="1"/>
  <c r="AT1156" i="1"/>
  <c r="AS1156" i="1"/>
  <c r="AR1156" i="1"/>
  <c r="AP1156" i="1"/>
  <c r="AO1156" i="1"/>
  <c r="AM1156" i="1"/>
  <c r="AK1156" i="1"/>
  <c r="AJ1156" i="1"/>
  <c r="AI1156" i="1"/>
  <c r="AH1156" i="1"/>
  <c r="AG1156" i="1"/>
  <c r="AF1156" i="1"/>
  <c r="AE1156" i="1"/>
  <c r="AD1156" i="1"/>
  <c r="AW1014" i="1"/>
  <c r="AV1014" i="1"/>
  <c r="AT1014" i="1"/>
  <c r="AS1014" i="1"/>
  <c r="AR1014" i="1"/>
  <c r="AP1014" i="1"/>
  <c r="AN1014" i="1"/>
  <c r="AK1014" i="1"/>
  <c r="AJ1014" i="1"/>
  <c r="AD1014" i="1"/>
  <c r="H1014" i="1"/>
  <c r="AY1058" i="1"/>
  <c r="AV1058" i="1"/>
  <c r="AU1058" i="1"/>
  <c r="AS1058" i="1"/>
  <c r="AQ1058" i="1"/>
  <c r="AO1058" i="1"/>
  <c r="AN1058" i="1"/>
  <c r="AM1058" i="1"/>
  <c r="AL1058" i="1"/>
  <c r="AD1058" i="1"/>
  <c r="AC1058" i="1"/>
  <c r="AJ917" i="1"/>
  <c r="AG917" i="1"/>
  <c r="AE917" i="1"/>
  <c r="AY1311" i="1"/>
  <c r="AV1311" i="1"/>
  <c r="AU1311" i="1"/>
  <c r="AT1311" i="1"/>
  <c r="AS1311" i="1"/>
  <c r="AR1311" i="1"/>
  <c r="AO1311" i="1"/>
  <c r="AM1311" i="1"/>
  <c r="AK1311" i="1"/>
  <c r="AJ1311" i="1"/>
  <c r="AH1311" i="1"/>
  <c r="AG1311" i="1"/>
  <c r="AF1311" i="1"/>
  <c r="AE1311" i="1"/>
  <c r="AD1311" i="1"/>
  <c r="AP1311" i="1"/>
  <c r="AW1197" i="1"/>
  <c r="AV1197" i="1"/>
  <c r="AU1197" i="1"/>
  <c r="AS1197" i="1"/>
  <c r="AR1197" i="1"/>
  <c r="AP1197" i="1"/>
  <c r="AN1197" i="1"/>
  <c r="AM1197" i="1"/>
  <c r="AJ1197" i="1"/>
  <c r="AI1197" i="1"/>
  <c r="AH1197" i="1"/>
  <c r="AD1197" i="1"/>
  <c r="AY947" i="1"/>
  <c r="AX947" i="1"/>
  <c r="AW947" i="1"/>
  <c r="AU947" i="1"/>
  <c r="AS947" i="1"/>
  <c r="AQ947" i="1"/>
  <c r="AP947" i="1"/>
  <c r="AN947" i="1"/>
  <c r="AM947" i="1"/>
  <c r="AL947" i="1"/>
  <c r="AK947" i="1"/>
  <c r="AJ947" i="1"/>
  <c r="AI947" i="1"/>
  <c r="AE947" i="1"/>
  <c r="AD947" i="1"/>
  <c r="AC947" i="1"/>
  <c r="H947" i="1"/>
  <c r="AY1312" i="1"/>
  <c r="AX1312" i="1"/>
  <c r="AV1312" i="1"/>
  <c r="AT1312" i="1"/>
  <c r="AS1312" i="1"/>
  <c r="AR1312" i="1"/>
  <c r="AQ1312" i="1"/>
  <c r="AP1312" i="1"/>
  <c r="AO1312" i="1"/>
  <c r="AN1312" i="1"/>
  <c r="AM1312" i="1"/>
  <c r="AL1312" i="1"/>
  <c r="AJ1312" i="1"/>
  <c r="AH1312" i="1"/>
  <c r="AG1312" i="1"/>
  <c r="AF1312" i="1"/>
  <c r="AE1312" i="1"/>
  <c r="AD1312" i="1"/>
  <c r="AC1312" i="1"/>
  <c r="H1312" i="1"/>
  <c r="AW1312" i="1"/>
  <c r="AY779" i="1"/>
  <c r="AW779" i="1"/>
  <c r="AT779" i="1"/>
  <c r="AR779" i="1"/>
  <c r="AQ779" i="1"/>
  <c r="AP779" i="1"/>
  <c r="AG779" i="1"/>
  <c r="AF779" i="1"/>
  <c r="AD779" i="1"/>
  <c r="AS779" i="1"/>
  <c r="AV898" i="1"/>
  <c r="AU898" i="1"/>
  <c r="AY1073" i="1"/>
  <c r="AX1073" i="1"/>
  <c r="AW1073" i="1"/>
  <c r="AQ1073" i="1"/>
  <c r="AP1073" i="1"/>
  <c r="AO1073" i="1"/>
  <c r="AM1073" i="1"/>
  <c r="AL1073" i="1"/>
  <c r="AK1073" i="1"/>
  <c r="AJ1073" i="1"/>
  <c r="AI1073" i="1"/>
  <c r="AG1073" i="1"/>
  <c r="AD1073" i="1"/>
  <c r="H1073" i="1"/>
  <c r="AS1073" i="1"/>
  <c r="AY364" i="1"/>
  <c r="AX364" i="1"/>
  <c r="AV364" i="1"/>
  <c r="AT364" i="1"/>
  <c r="AS364" i="1"/>
  <c r="AR364" i="1"/>
  <c r="AQ364" i="1"/>
  <c r="AP364" i="1"/>
  <c r="AO364" i="1"/>
  <c r="AN364" i="1"/>
  <c r="AM364" i="1"/>
  <c r="AL364" i="1"/>
  <c r="AJ364" i="1"/>
  <c r="AH364" i="1"/>
  <c r="AG364" i="1"/>
  <c r="AF364" i="1"/>
  <c r="AE364" i="1"/>
  <c r="AD364" i="1"/>
  <c r="AC364" i="1"/>
  <c r="H364" i="1"/>
  <c r="AW364" i="1"/>
  <c r="AY1061" i="1"/>
  <c r="AW1061" i="1"/>
  <c r="AS1061" i="1"/>
  <c r="AR1061" i="1"/>
  <c r="AQ1061" i="1"/>
  <c r="AP1061" i="1"/>
  <c r="AO1061" i="1"/>
  <c r="AK1061" i="1"/>
  <c r="AJ1061" i="1"/>
  <c r="AI1061" i="1"/>
  <c r="AH1061" i="1"/>
  <c r="AF1061" i="1"/>
  <c r="AC1061" i="1"/>
  <c r="AT1061" i="1"/>
  <c r="AU308" i="1"/>
  <c r="AS308" i="1"/>
  <c r="AN308" i="1"/>
  <c r="AM308" i="1"/>
  <c r="AL308" i="1"/>
  <c r="AD308" i="1"/>
  <c r="AT308" i="1"/>
  <c r="AY4" i="1"/>
  <c r="AX4" i="1"/>
  <c r="AW4" i="1"/>
  <c r="AU4" i="1"/>
  <c r="AQ4" i="1"/>
  <c r="AP4" i="1"/>
  <c r="AJ4" i="1"/>
  <c r="AI4" i="1"/>
  <c r="AG4" i="1"/>
  <c r="AE4" i="1"/>
  <c r="AY526" i="1"/>
  <c r="AX526" i="1"/>
  <c r="AV526" i="1"/>
  <c r="AT526" i="1"/>
  <c r="AS526" i="1"/>
  <c r="AR526" i="1"/>
  <c r="AQ526" i="1"/>
  <c r="AP526" i="1"/>
  <c r="AO526" i="1"/>
  <c r="AN526" i="1"/>
  <c r="AM526" i="1"/>
  <c r="AL526" i="1"/>
  <c r="AJ526" i="1"/>
  <c r="AH526" i="1"/>
  <c r="AG526" i="1"/>
  <c r="AF526" i="1"/>
  <c r="AE526" i="1"/>
  <c r="AD526" i="1"/>
  <c r="AC526" i="1"/>
  <c r="H526" i="1"/>
  <c r="AW526" i="1"/>
  <c r="AC1185" i="1"/>
  <c r="AY134" i="1"/>
  <c r="AX134" i="1"/>
  <c r="AW134" i="1"/>
  <c r="AU134" i="1"/>
  <c r="AT134" i="1"/>
  <c r="AS134" i="1"/>
  <c r="AR134" i="1"/>
  <c r="AN134" i="1"/>
  <c r="AM134" i="1"/>
  <c r="AL134" i="1"/>
  <c r="AK134" i="1"/>
  <c r="AJ134" i="1"/>
  <c r="AI134" i="1"/>
  <c r="AG134" i="1"/>
  <c r="AF134" i="1"/>
  <c r="AD134" i="1"/>
  <c r="H134" i="1"/>
  <c r="AU47" i="1"/>
  <c r="AP47" i="1"/>
  <c r="AN47" i="1"/>
  <c r="AM47" i="1"/>
  <c r="AK47" i="1"/>
  <c r="AS47" i="1"/>
  <c r="AY256" i="1"/>
  <c r="AX256" i="1"/>
  <c r="AV256" i="1"/>
  <c r="AT256" i="1"/>
  <c r="AS256" i="1"/>
  <c r="AR256" i="1"/>
  <c r="AQ256" i="1"/>
  <c r="AP256" i="1"/>
  <c r="AO256" i="1"/>
  <c r="AN256" i="1"/>
  <c r="AM256" i="1"/>
  <c r="AL256" i="1"/>
  <c r="AJ256" i="1"/>
  <c r="AH256" i="1"/>
  <c r="AG256" i="1"/>
  <c r="AF256" i="1"/>
  <c r="AE256" i="1"/>
  <c r="AD256" i="1"/>
  <c r="AC256" i="1"/>
  <c r="H256" i="1"/>
  <c r="AW256" i="1"/>
  <c r="AU180" i="1"/>
  <c r="AT180" i="1"/>
  <c r="AR180" i="1"/>
  <c r="AQ180" i="1"/>
  <c r="AP180" i="1"/>
  <c r="AO180" i="1"/>
  <c r="AM180" i="1"/>
  <c r="AK180" i="1"/>
  <c r="AI180" i="1"/>
  <c r="AD180" i="1"/>
  <c r="AC180" i="1"/>
  <c r="AS1117" i="1"/>
  <c r="AR1117" i="1"/>
  <c r="AT1117" i="1"/>
  <c r="AH749" i="1"/>
  <c r="AF749" i="1"/>
  <c r="AD749" i="1"/>
  <c r="AU556" i="1"/>
  <c r="AF556" i="1"/>
  <c r="AV556" i="1"/>
  <c r="AY439" i="1"/>
  <c r="AX439" i="1"/>
  <c r="AW439" i="1"/>
  <c r="AS439" i="1"/>
  <c r="AR439" i="1"/>
  <c r="AP439" i="1"/>
  <c r="AN439" i="1"/>
  <c r="AL439" i="1"/>
  <c r="AK439" i="1"/>
  <c r="AJ439" i="1"/>
  <c r="AI439" i="1"/>
  <c r="AH439" i="1"/>
  <c r="AG439" i="1"/>
  <c r="AU439" i="1"/>
  <c r="AY479" i="1"/>
  <c r="AX479" i="1"/>
  <c r="AW479" i="1"/>
  <c r="AV479" i="1"/>
  <c r="AU479" i="1"/>
  <c r="AS479" i="1"/>
  <c r="AQ479" i="1"/>
  <c r="AP479" i="1"/>
  <c r="AN479" i="1"/>
  <c r="AM479" i="1"/>
  <c r="AL479" i="1"/>
  <c r="AK479" i="1"/>
  <c r="AJ479" i="1"/>
  <c r="AI479" i="1"/>
  <c r="AG479" i="1"/>
  <c r="AE479" i="1"/>
  <c r="AD479" i="1"/>
  <c r="AC479" i="1"/>
  <c r="H479" i="1"/>
  <c r="AY1120" i="1"/>
  <c r="AX1120" i="1"/>
  <c r="AV1120" i="1"/>
  <c r="AT1120" i="1"/>
  <c r="AS1120" i="1"/>
  <c r="AR1120" i="1"/>
  <c r="AQ1120" i="1"/>
  <c r="AP1120" i="1"/>
  <c r="AO1120" i="1"/>
  <c r="AN1120" i="1"/>
  <c r="AM1120" i="1"/>
  <c r="AL1120" i="1"/>
  <c r="AJ1120" i="1"/>
  <c r="AH1120" i="1"/>
  <c r="AG1120" i="1"/>
  <c r="AF1120" i="1"/>
  <c r="AE1120" i="1"/>
  <c r="AD1120" i="1"/>
  <c r="AC1120" i="1"/>
  <c r="H1120" i="1"/>
  <c r="AW1120" i="1"/>
  <c r="AY343" i="1"/>
  <c r="AW343" i="1"/>
  <c r="AU343" i="1"/>
  <c r="AT343" i="1"/>
  <c r="AS343" i="1"/>
  <c r="AR343" i="1"/>
  <c r="AP343" i="1"/>
  <c r="AO343" i="1"/>
  <c r="AM343" i="1"/>
  <c r="AK343" i="1"/>
  <c r="AJ343" i="1"/>
  <c r="AI343" i="1"/>
  <c r="AG343" i="1"/>
  <c r="AF343" i="1"/>
  <c r="AE343" i="1"/>
  <c r="AD343" i="1"/>
  <c r="AY311" i="1"/>
  <c r="AX311" i="1"/>
  <c r="AW311" i="1"/>
  <c r="AP311" i="1"/>
  <c r="AN311" i="1"/>
  <c r="AM311" i="1"/>
  <c r="AK311" i="1"/>
  <c r="AJ311" i="1"/>
  <c r="AI311" i="1"/>
  <c r="AH311" i="1"/>
  <c r="AG311" i="1"/>
  <c r="H311" i="1"/>
  <c r="AU311" i="1"/>
  <c r="AS916" i="1"/>
  <c r="AP916" i="1"/>
  <c r="AM916" i="1"/>
  <c r="AL916" i="1"/>
  <c r="AK916" i="1"/>
  <c r="AQ916" i="1"/>
  <c r="AX23" i="1"/>
  <c r="AV23" i="1"/>
  <c r="AT23" i="1"/>
  <c r="AQ23" i="1"/>
  <c r="AP23" i="1"/>
  <c r="AO23" i="1"/>
  <c r="AG23" i="1"/>
  <c r="AF23" i="1"/>
  <c r="AE23" i="1"/>
  <c r="AC23" i="1"/>
  <c r="H23" i="1"/>
  <c r="AY815" i="1"/>
  <c r="AW815" i="1"/>
  <c r="AU815" i="1"/>
  <c r="AT815" i="1"/>
  <c r="AP815" i="1"/>
  <c r="AO815" i="1"/>
  <c r="AN815" i="1"/>
  <c r="AM815" i="1"/>
  <c r="AK815" i="1"/>
  <c r="AJ815" i="1"/>
  <c r="AH815" i="1"/>
  <c r="AG815" i="1"/>
  <c r="AF815" i="1"/>
  <c r="AE815" i="1"/>
  <c r="H815" i="1"/>
  <c r="AR815" i="1"/>
  <c r="AP61" i="1"/>
  <c r="AN61" i="1"/>
  <c r="AR61" i="1"/>
  <c r="AY1223" i="1"/>
  <c r="AX1223" i="1"/>
  <c r="AW1223" i="1"/>
  <c r="AU1223" i="1"/>
  <c r="AT1223" i="1"/>
  <c r="AO1223" i="1"/>
  <c r="AN1223" i="1"/>
  <c r="AM1223" i="1"/>
  <c r="AL1223" i="1"/>
  <c r="AK1223" i="1"/>
  <c r="AJ1223" i="1"/>
  <c r="AH1223" i="1"/>
  <c r="AG1223" i="1"/>
  <c r="AE1223" i="1"/>
  <c r="AD1223" i="1"/>
  <c r="AQ1223" i="1"/>
  <c r="AO198" i="1"/>
  <c r="AN198" i="1"/>
  <c r="AQ198" i="1"/>
  <c r="AM230" i="1"/>
  <c r="AV1110" i="1"/>
  <c r="AT1110" i="1"/>
  <c r="AR1110" i="1"/>
  <c r="AN1110" i="1"/>
  <c r="AM1110" i="1"/>
  <c r="AL1110" i="1"/>
  <c r="AF1110" i="1"/>
  <c r="AE1110" i="1"/>
  <c r="H1110" i="1"/>
  <c r="AQ1110" i="1"/>
  <c r="AY886" i="1"/>
  <c r="AX886" i="1"/>
  <c r="AW886" i="1"/>
  <c r="AV886" i="1"/>
  <c r="AT886" i="1"/>
  <c r="AM886" i="1"/>
  <c r="AL886" i="1"/>
  <c r="AK886" i="1"/>
  <c r="AJ886" i="1"/>
  <c r="AI886" i="1"/>
  <c r="AG886" i="1"/>
  <c r="AE886" i="1"/>
  <c r="AD886" i="1"/>
  <c r="H886" i="1"/>
  <c r="AQ886" i="1"/>
  <c r="AV293" i="1"/>
  <c r="AS293" i="1"/>
  <c r="AQ293" i="1"/>
  <c r="AN293" i="1"/>
  <c r="AM293" i="1"/>
  <c r="AL293" i="1"/>
  <c r="AE293" i="1"/>
  <c r="AD293" i="1"/>
  <c r="H293" i="1"/>
  <c r="AP293" i="1"/>
  <c r="AY35" i="1"/>
  <c r="AV35" i="1"/>
  <c r="AU35" i="1"/>
  <c r="AI35" i="1"/>
  <c r="AF35" i="1"/>
  <c r="AE35" i="1"/>
  <c r="H35" i="1"/>
  <c r="AR35" i="1"/>
  <c r="AQ1015" i="1"/>
  <c r="AM1015" i="1"/>
  <c r="AL1015" i="1"/>
  <c r="AK1015" i="1"/>
  <c r="AR1015" i="1"/>
  <c r="AX392" i="1"/>
  <c r="AV392" i="1"/>
  <c r="AU392" i="1"/>
  <c r="AI392" i="1"/>
  <c r="AE392" i="1"/>
  <c r="AD392" i="1"/>
  <c r="H392" i="1"/>
  <c r="AQ392" i="1"/>
  <c r="AP592" i="1"/>
  <c r="AL592" i="1"/>
  <c r="AY562" i="1"/>
  <c r="AW562" i="1"/>
  <c r="AV562" i="1"/>
  <c r="AU562" i="1"/>
  <c r="AT562" i="1"/>
  <c r="AR562" i="1"/>
  <c r="AQ562" i="1"/>
  <c r="AP562" i="1"/>
  <c r="AO562" i="1"/>
  <c r="AM562" i="1"/>
  <c r="AK562" i="1"/>
  <c r="AJ562" i="1"/>
  <c r="AI562" i="1"/>
  <c r="AH562" i="1"/>
  <c r="AG562" i="1"/>
  <c r="AE562" i="1"/>
  <c r="AD562" i="1"/>
  <c r="AC562" i="1"/>
  <c r="H562" i="1"/>
  <c r="AY1217" i="1"/>
  <c r="AX1217" i="1"/>
  <c r="AW1217" i="1"/>
  <c r="AV1217" i="1"/>
  <c r="AU1217" i="1"/>
  <c r="AT1217" i="1"/>
  <c r="AR1217" i="1"/>
  <c r="AQ1217" i="1"/>
  <c r="AP1217" i="1"/>
  <c r="AN1217" i="1"/>
  <c r="AL1217" i="1"/>
  <c r="AK1217" i="1"/>
  <c r="AJ1217" i="1"/>
  <c r="AI1217" i="1"/>
  <c r="AH1217" i="1"/>
  <c r="AG1217" i="1"/>
  <c r="AE1217" i="1"/>
  <c r="AD1217" i="1"/>
  <c r="H1217" i="1"/>
  <c r="AY1088" i="1"/>
  <c r="AX1088" i="1"/>
  <c r="AW1088" i="1"/>
  <c r="AV1088" i="1"/>
  <c r="AU1088" i="1"/>
  <c r="AT1088" i="1"/>
  <c r="AQ1088" i="1"/>
  <c r="AO1088" i="1"/>
  <c r="AN1088" i="1"/>
  <c r="AL1088" i="1"/>
  <c r="AK1088" i="1"/>
  <c r="AJ1088" i="1"/>
  <c r="AI1088" i="1"/>
  <c r="AH1088" i="1"/>
  <c r="AG1088" i="1"/>
  <c r="AD1088" i="1"/>
  <c r="AC1088" i="1"/>
  <c r="H1088" i="1"/>
  <c r="AT867" i="1"/>
  <c r="AQ867" i="1"/>
  <c r="AP867" i="1"/>
  <c r="AF867" i="1"/>
  <c r="AC867" i="1"/>
  <c r="AN867" i="1"/>
  <c r="AN1034" i="1"/>
  <c r="AM1034" i="1"/>
  <c r="AP1034" i="1"/>
  <c r="AX602" i="1"/>
  <c r="AW602" i="1"/>
  <c r="AV602" i="1"/>
  <c r="AN602" i="1"/>
  <c r="AL602" i="1"/>
  <c r="AJ602" i="1"/>
  <c r="AI602" i="1"/>
  <c r="AH602" i="1"/>
  <c r="AM602" i="1"/>
  <c r="AY773" i="1"/>
  <c r="AX773" i="1"/>
  <c r="AW773" i="1"/>
  <c r="AV773" i="1"/>
  <c r="AU773" i="1"/>
  <c r="AT773" i="1"/>
  <c r="AS773" i="1"/>
  <c r="AP773" i="1"/>
  <c r="AM773" i="1"/>
  <c r="AL773" i="1"/>
  <c r="AK773" i="1"/>
  <c r="AJ773" i="1"/>
  <c r="AI773" i="1"/>
  <c r="AH773" i="1"/>
  <c r="AG773" i="1"/>
  <c r="AE773" i="1"/>
  <c r="AC773" i="1"/>
  <c r="H773" i="1"/>
  <c r="AN773" i="1"/>
  <c r="AS63" i="1"/>
  <c r="AP63" i="1"/>
  <c r="AO63" i="1"/>
  <c r="AE63" i="1"/>
  <c r="H63" i="1"/>
  <c r="AY551" i="1"/>
  <c r="AS551" i="1"/>
  <c r="AR551" i="1"/>
  <c r="AO551" i="1"/>
  <c r="AM551" i="1"/>
  <c r="AK551" i="1"/>
  <c r="AJ551" i="1"/>
  <c r="AE551" i="1"/>
  <c r="AC551" i="1"/>
  <c r="H551" i="1"/>
  <c r="AN551" i="1"/>
  <c r="AY496" i="1"/>
  <c r="AX496" i="1"/>
  <c r="AW496" i="1"/>
  <c r="AV496" i="1"/>
  <c r="AU496" i="1"/>
  <c r="AT496" i="1"/>
  <c r="AN496" i="1"/>
  <c r="AM496" i="1"/>
  <c r="AL496" i="1"/>
  <c r="AK496" i="1"/>
  <c r="AJ496" i="1"/>
  <c r="AI496" i="1"/>
  <c r="AH496" i="1"/>
  <c r="AG496" i="1"/>
  <c r="AF496" i="1"/>
  <c r="AY615" i="1"/>
  <c r="AX615" i="1"/>
  <c r="AW615" i="1"/>
  <c r="AV615" i="1"/>
  <c r="AT615" i="1"/>
  <c r="AS615" i="1"/>
  <c r="AQ615" i="1"/>
  <c r="AK615" i="1"/>
  <c r="AJ615" i="1"/>
  <c r="AI615" i="1"/>
  <c r="AH615" i="1"/>
  <c r="AE615" i="1"/>
  <c r="AD615" i="1"/>
  <c r="AN615" i="1"/>
  <c r="AR88" i="1"/>
  <c r="AO88" i="1"/>
  <c r="AN88" i="1"/>
  <c r="AM88" i="1"/>
  <c r="AY1285" i="1"/>
  <c r="AX1285" i="1"/>
  <c r="AW1285" i="1"/>
  <c r="AV1285" i="1"/>
  <c r="AU1285" i="1"/>
  <c r="AT1285" i="1"/>
  <c r="AS1285" i="1"/>
  <c r="AR1285" i="1"/>
  <c r="AN1285" i="1"/>
  <c r="AM1285" i="1"/>
  <c r="AL1285" i="1"/>
  <c r="AK1285" i="1"/>
  <c r="AJ1285" i="1"/>
  <c r="AI1285" i="1"/>
  <c r="AH1285" i="1"/>
  <c r="AG1285" i="1"/>
  <c r="AF1285" i="1"/>
  <c r="AE1285" i="1"/>
  <c r="AD1285" i="1"/>
  <c r="H1285" i="1"/>
  <c r="AY567" i="1"/>
  <c r="AT567" i="1"/>
  <c r="AS567" i="1"/>
  <c r="AR567" i="1"/>
  <c r="AQ567" i="1"/>
  <c r="AN567" i="1"/>
  <c r="AM567" i="1"/>
  <c r="AL567" i="1"/>
  <c r="AK567" i="1"/>
  <c r="AF567" i="1"/>
  <c r="AE567" i="1"/>
  <c r="AD567" i="1"/>
  <c r="AC567" i="1"/>
  <c r="H567" i="1"/>
  <c r="AY179" i="1"/>
  <c r="AW179" i="1"/>
  <c r="AV179" i="1"/>
  <c r="AP179" i="1"/>
  <c r="AM179" i="1"/>
  <c r="AJ179" i="1"/>
  <c r="AI179" i="1"/>
  <c r="AH179" i="1"/>
  <c r="AN179" i="1"/>
  <c r="AY173" i="1"/>
  <c r="AX173" i="1"/>
  <c r="AW173" i="1"/>
  <c r="AV173" i="1"/>
  <c r="AU173" i="1"/>
  <c r="AT173" i="1"/>
  <c r="AS173" i="1"/>
  <c r="AR173" i="1"/>
  <c r="AM173" i="1"/>
  <c r="AL173" i="1"/>
  <c r="AK173" i="1"/>
  <c r="AJ173" i="1"/>
  <c r="AI173" i="1"/>
  <c r="AH173" i="1"/>
  <c r="AG173" i="1"/>
  <c r="AF173" i="1"/>
  <c r="AE173" i="1"/>
  <c r="AD173" i="1"/>
  <c r="H173" i="1"/>
  <c r="AP173" i="1"/>
  <c r="AV1046" i="1"/>
  <c r="AQ1046" i="1"/>
  <c r="AP1046" i="1"/>
  <c r="AO1046" i="1"/>
  <c r="AH1046" i="1"/>
  <c r="AE1046" i="1"/>
  <c r="AC1046" i="1"/>
  <c r="AP1004" i="1"/>
  <c r="AL1004" i="1"/>
  <c r="AY520" i="1"/>
  <c r="AW520" i="1"/>
  <c r="AV520" i="1"/>
  <c r="AU520" i="1"/>
  <c r="AT520" i="1"/>
  <c r="AS520" i="1"/>
  <c r="AR520" i="1"/>
  <c r="AQ520" i="1"/>
  <c r="AP520" i="1"/>
  <c r="AO520" i="1"/>
  <c r="AM520" i="1"/>
  <c r="AK520" i="1"/>
  <c r="AJ520" i="1"/>
  <c r="AI520" i="1"/>
  <c r="AH520" i="1"/>
  <c r="AG520" i="1"/>
  <c r="AF520" i="1"/>
  <c r="AE520" i="1"/>
  <c r="AD520" i="1"/>
  <c r="AC520" i="1"/>
  <c r="H520" i="1"/>
  <c r="AY12" i="1"/>
  <c r="AX12" i="1"/>
  <c r="AW12" i="1"/>
  <c r="AV12" i="1"/>
  <c r="AU12" i="1"/>
  <c r="AT12" i="1"/>
  <c r="AS12" i="1"/>
  <c r="AR12" i="1"/>
  <c r="AQ12" i="1"/>
  <c r="AP12" i="1"/>
  <c r="AN12" i="1"/>
  <c r="AL12" i="1"/>
  <c r="AK12" i="1"/>
  <c r="AJ12" i="1"/>
  <c r="AI12" i="1"/>
  <c r="AH12" i="1"/>
  <c r="AG12" i="1"/>
  <c r="AF12" i="1"/>
  <c r="AE12" i="1"/>
  <c r="AD12" i="1"/>
  <c r="H12" i="1"/>
  <c r="AY20" i="1"/>
  <c r="AX20" i="1"/>
  <c r="AW20" i="1"/>
  <c r="AV20" i="1"/>
  <c r="AU20" i="1"/>
  <c r="AT20" i="1"/>
  <c r="AS20" i="1"/>
  <c r="AQ20" i="1"/>
  <c r="AP20" i="1"/>
  <c r="AO20" i="1"/>
  <c r="AN20" i="1"/>
  <c r="AL20" i="1"/>
  <c r="AK20" i="1"/>
  <c r="AJ20" i="1"/>
  <c r="AI20" i="1"/>
  <c r="AH20" i="1"/>
  <c r="AG20" i="1"/>
  <c r="AE20" i="1"/>
  <c r="AD20" i="1"/>
  <c r="AC20" i="1"/>
  <c r="H20" i="1"/>
  <c r="AY153" i="1"/>
  <c r="AX153" i="1"/>
  <c r="AW153" i="1"/>
  <c r="AV153" i="1"/>
  <c r="AT153" i="1"/>
  <c r="AS153" i="1"/>
  <c r="AR153" i="1"/>
  <c r="AQ153" i="1"/>
  <c r="AP153" i="1"/>
  <c r="AO153" i="1"/>
  <c r="AN153" i="1"/>
  <c r="AL153" i="1"/>
  <c r="AK153" i="1"/>
  <c r="AJ153" i="1"/>
  <c r="AH153" i="1"/>
  <c r="AG153" i="1"/>
  <c r="AF153" i="1"/>
  <c r="AE153" i="1"/>
  <c r="AD153" i="1"/>
  <c r="AC153" i="1"/>
  <c r="H153" i="1"/>
  <c r="AY1103" i="1"/>
  <c r="AN1103" i="1"/>
  <c r="AU1019" i="1"/>
  <c r="AK1019" i="1"/>
  <c r="AI1019" i="1"/>
  <c r="AH1019" i="1"/>
  <c r="AG1019" i="1"/>
  <c r="AX740" i="1"/>
  <c r="AV740" i="1"/>
  <c r="AU740" i="1"/>
  <c r="AT740" i="1"/>
  <c r="AK740" i="1"/>
  <c r="AG740" i="1"/>
  <c r="AI740" i="1"/>
  <c r="AX633" i="1"/>
  <c r="AT633" i="1"/>
  <c r="AK633" i="1"/>
  <c r="AI633" i="1"/>
  <c r="AH633" i="1"/>
  <c r="AG633" i="1"/>
  <c r="AX289" i="1"/>
  <c r="AV289" i="1"/>
  <c r="AT289" i="1"/>
  <c r="AS289" i="1"/>
  <c r="AN289" i="1"/>
  <c r="AM289" i="1"/>
  <c r="AL289" i="1"/>
  <c r="AG289" i="1"/>
  <c r="AF289" i="1"/>
  <c r="AH289" i="1"/>
  <c r="AW769" i="1"/>
  <c r="AJ769" i="1"/>
  <c r="AH769" i="1"/>
  <c r="AG769" i="1"/>
  <c r="AY1208" i="1"/>
  <c r="AX1208" i="1"/>
  <c r="AW1208" i="1"/>
  <c r="AS1208" i="1"/>
  <c r="AG1208" i="1"/>
  <c r="AE1208" i="1"/>
  <c r="AJ1208" i="1"/>
  <c r="AY680" i="1"/>
  <c r="AW680" i="1"/>
  <c r="AV680" i="1"/>
  <c r="AU680" i="1"/>
  <c r="AT680" i="1"/>
  <c r="AS680" i="1"/>
  <c r="AR680" i="1"/>
  <c r="AQ680" i="1"/>
  <c r="AM680" i="1"/>
  <c r="AK680" i="1"/>
  <c r="AJ680" i="1"/>
  <c r="AI680" i="1"/>
  <c r="AH680" i="1"/>
  <c r="AG680" i="1"/>
  <c r="AF680" i="1"/>
  <c r="AE680" i="1"/>
  <c r="AD680" i="1"/>
  <c r="AY1289" i="1"/>
  <c r="AX1289" i="1"/>
  <c r="AW1289" i="1"/>
  <c r="AV1289" i="1"/>
  <c r="AU1289" i="1"/>
  <c r="AT1289" i="1"/>
  <c r="AS1289" i="1"/>
  <c r="AR1289" i="1"/>
  <c r="AQ1289" i="1"/>
  <c r="AL1289" i="1"/>
  <c r="AK1289" i="1"/>
  <c r="AJ1289" i="1"/>
  <c r="AI1289" i="1"/>
  <c r="AH1289" i="1"/>
  <c r="AG1289" i="1"/>
  <c r="AF1289" i="1"/>
  <c r="AE1289" i="1"/>
  <c r="AD1289" i="1"/>
  <c r="H1289" i="1"/>
  <c r="AY921" i="1"/>
  <c r="AX921" i="1"/>
  <c r="AW921" i="1"/>
  <c r="AV921" i="1"/>
  <c r="AU921" i="1"/>
  <c r="AT921" i="1"/>
  <c r="AS921" i="1"/>
  <c r="AQ921" i="1"/>
  <c r="AP921" i="1"/>
  <c r="AL921" i="1"/>
  <c r="AK921" i="1"/>
  <c r="AJ921" i="1"/>
  <c r="AI921" i="1"/>
  <c r="AH921" i="1"/>
  <c r="AG921" i="1"/>
  <c r="AE921" i="1"/>
  <c r="AD921" i="1"/>
  <c r="AC921" i="1"/>
  <c r="H921" i="1"/>
  <c r="AY430" i="1"/>
  <c r="AX430" i="1"/>
  <c r="AW430" i="1"/>
  <c r="AV430" i="1"/>
  <c r="AT430" i="1"/>
  <c r="AS430" i="1"/>
  <c r="AR430" i="1"/>
  <c r="AQ430" i="1"/>
  <c r="AP430" i="1"/>
  <c r="AL430" i="1"/>
  <c r="AK430" i="1"/>
  <c r="AJ430" i="1"/>
  <c r="AH430" i="1"/>
  <c r="AG430" i="1"/>
  <c r="AF430" i="1"/>
  <c r="AE430" i="1"/>
  <c r="AD430" i="1"/>
  <c r="AC430" i="1"/>
  <c r="H430" i="1"/>
  <c r="AY1128" i="1"/>
  <c r="AW1128" i="1"/>
  <c r="AV1128" i="1"/>
  <c r="AU1128" i="1"/>
  <c r="AT1128" i="1"/>
  <c r="AS1128" i="1"/>
  <c r="AR1128" i="1"/>
  <c r="AQ1128" i="1"/>
  <c r="AP1128" i="1"/>
  <c r="AO1128" i="1"/>
  <c r="AM1128" i="1"/>
  <c r="AK1128" i="1"/>
  <c r="AJ1128" i="1"/>
  <c r="AI1128" i="1"/>
  <c r="AH1128" i="1"/>
  <c r="AG1128" i="1"/>
  <c r="AF1128" i="1"/>
  <c r="AE1128" i="1"/>
  <c r="AD1128" i="1"/>
  <c r="AC1128" i="1"/>
  <c r="H1128" i="1"/>
  <c r="AY248" i="1"/>
  <c r="AX248" i="1"/>
  <c r="AW248" i="1"/>
  <c r="AV248" i="1"/>
  <c r="AU248" i="1"/>
  <c r="AT248" i="1"/>
  <c r="AS248" i="1"/>
  <c r="AR248" i="1"/>
  <c r="AQ248" i="1"/>
  <c r="AP248" i="1"/>
  <c r="AN248" i="1"/>
  <c r="AL248" i="1"/>
  <c r="AK248" i="1"/>
  <c r="AJ248" i="1"/>
  <c r="AI248" i="1"/>
  <c r="AH248" i="1"/>
  <c r="AG248" i="1"/>
  <c r="AF248" i="1"/>
  <c r="AE248" i="1"/>
  <c r="AD248" i="1"/>
  <c r="H248" i="1"/>
  <c r="AU819" i="1"/>
  <c r="AS819" i="1"/>
  <c r="AP819" i="1"/>
  <c r="AY1221" i="1"/>
  <c r="AX1221" i="1"/>
  <c r="AW1221" i="1"/>
  <c r="AV1221" i="1"/>
  <c r="AT1221" i="1"/>
  <c r="AS1221" i="1"/>
  <c r="AR1221" i="1"/>
  <c r="AQ1221" i="1"/>
  <c r="AP1221" i="1"/>
  <c r="AO1221" i="1"/>
  <c r="AN1221" i="1"/>
  <c r="AL1221" i="1"/>
  <c r="AK1221" i="1"/>
  <c r="AJ1221" i="1"/>
  <c r="AH1221" i="1"/>
  <c r="AG1221" i="1"/>
  <c r="AF1221" i="1"/>
  <c r="AE1221" i="1"/>
  <c r="AD1221" i="1"/>
  <c r="AC1221" i="1"/>
  <c r="H1221" i="1"/>
  <c r="AY1166" i="1"/>
  <c r="AW1166" i="1"/>
  <c r="AV1166" i="1"/>
  <c r="AU1166" i="1"/>
  <c r="AT1166" i="1"/>
  <c r="AS1166" i="1"/>
  <c r="AR1166" i="1"/>
  <c r="AQ1166" i="1"/>
  <c r="AP1166" i="1"/>
  <c r="AO1166" i="1"/>
  <c r="AK1166" i="1"/>
  <c r="AJ1166" i="1"/>
  <c r="AI1166" i="1"/>
  <c r="AH1166" i="1"/>
  <c r="AG1166" i="1"/>
  <c r="AF1166" i="1"/>
  <c r="AE1166" i="1"/>
  <c r="AD1166" i="1"/>
  <c r="AC1166" i="1"/>
  <c r="H1166" i="1"/>
  <c r="AM1166" i="1"/>
  <c r="AX1071" i="1"/>
  <c r="AW1071" i="1"/>
  <c r="AV1071" i="1"/>
  <c r="AU1071" i="1"/>
  <c r="AT1071" i="1"/>
  <c r="AS1071" i="1"/>
  <c r="AR1071" i="1"/>
  <c r="AQ1071" i="1"/>
  <c r="AP1071" i="1"/>
  <c r="AN1071" i="1"/>
  <c r="AK1071" i="1"/>
  <c r="AJ1071" i="1"/>
  <c r="AI1071" i="1"/>
  <c r="AH1071" i="1"/>
  <c r="AG1071" i="1"/>
  <c r="AF1071" i="1"/>
  <c r="AE1071" i="1"/>
  <c r="AD1071" i="1"/>
  <c r="H1071" i="1"/>
  <c r="AY1071" i="1"/>
  <c r="AX951" i="1"/>
  <c r="AW951" i="1"/>
  <c r="AV951" i="1"/>
  <c r="AU951" i="1"/>
  <c r="AT951" i="1"/>
  <c r="AS951" i="1"/>
  <c r="AQ951" i="1"/>
  <c r="AP951" i="1"/>
  <c r="AO951" i="1"/>
  <c r="AN951" i="1"/>
  <c r="AK951" i="1"/>
  <c r="AJ951" i="1"/>
  <c r="AI951" i="1"/>
  <c r="AH951" i="1"/>
  <c r="AG951" i="1"/>
  <c r="AE951" i="1"/>
  <c r="AD951" i="1"/>
  <c r="AC951" i="1"/>
  <c r="H951" i="1"/>
  <c r="AY951" i="1"/>
  <c r="AX651" i="1"/>
  <c r="AW651" i="1"/>
  <c r="AV651" i="1"/>
  <c r="AT651" i="1"/>
  <c r="AS651" i="1"/>
  <c r="AR651" i="1"/>
  <c r="AQ651" i="1"/>
  <c r="AP651" i="1"/>
  <c r="AO651" i="1"/>
  <c r="AN651" i="1"/>
  <c r="AK651" i="1"/>
  <c r="AJ651" i="1"/>
  <c r="AH651" i="1"/>
  <c r="AG651" i="1"/>
  <c r="AF651" i="1"/>
  <c r="AE651" i="1"/>
  <c r="AD651" i="1"/>
  <c r="AC651" i="1"/>
  <c r="H651" i="1"/>
  <c r="AY651" i="1"/>
  <c r="AV1169" i="1"/>
  <c r="AU1169" i="1"/>
  <c r="AR1169" i="1"/>
  <c r="AQ1169" i="1"/>
  <c r="AP1169" i="1"/>
  <c r="AO1169" i="1"/>
  <c r="AN1169" i="1"/>
  <c r="AI1169" i="1"/>
  <c r="AH1169" i="1"/>
  <c r="AG1169" i="1"/>
  <c r="AF1169" i="1"/>
  <c r="AE1169" i="1"/>
  <c r="H1169" i="1"/>
  <c r="AS1169" i="1"/>
  <c r="AU971" i="1"/>
  <c r="AS971" i="1"/>
  <c r="AR971" i="1"/>
  <c r="AQ971" i="1"/>
  <c r="AP971" i="1"/>
  <c r="AN971" i="1"/>
  <c r="AI971" i="1"/>
  <c r="AH971" i="1"/>
  <c r="AE971" i="1"/>
  <c r="AS934" i="1"/>
  <c r="AQ934" i="1"/>
  <c r="AV446" i="1"/>
  <c r="AT446" i="1"/>
  <c r="AR446" i="1"/>
  <c r="AQ446" i="1"/>
  <c r="AN446" i="1"/>
  <c r="AM446" i="1"/>
  <c r="AH446" i="1"/>
  <c r="AG446" i="1"/>
  <c r="AF446" i="1"/>
  <c r="AE446" i="1"/>
  <c r="AD446" i="1"/>
  <c r="H446" i="1"/>
  <c r="AP446" i="1"/>
  <c r="AM701" i="1"/>
  <c r="AH701" i="1"/>
  <c r="AG701" i="1"/>
  <c r="AS701" i="1"/>
  <c r="AP710" i="1"/>
  <c r="AN710" i="1"/>
  <c r="AM710" i="1"/>
  <c r="AG710" i="1"/>
  <c r="H710" i="1"/>
  <c r="AS710" i="1"/>
  <c r="AS1113" i="1"/>
  <c r="AQ1113" i="1"/>
  <c r="AP1113" i="1"/>
  <c r="AM1113" i="1"/>
  <c r="AG1113" i="1"/>
  <c r="H1113" i="1"/>
  <c r="AS86" i="1"/>
  <c r="AP86" i="1"/>
  <c r="AN86" i="1"/>
  <c r="AM86" i="1"/>
  <c r="AK86" i="1"/>
  <c r="AG86" i="1"/>
  <c r="AF86" i="1"/>
  <c r="AC86" i="1"/>
  <c r="H86" i="1"/>
  <c r="AR86" i="1"/>
  <c r="AY511" i="1"/>
  <c r="AX511" i="1"/>
  <c r="AS511" i="1"/>
  <c r="AR511" i="1"/>
  <c r="AQ511" i="1"/>
  <c r="AP511" i="1"/>
  <c r="AN511" i="1"/>
  <c r="AM511" i="1"/>
  <c r="AL511" i="1"/>
  <c r="AK511" i="1"/>
  <c r="AG511" i="1"/>
  <c r="AF511" i="1"/>
  <c r="AE511" i="1"/>
  <c r="H511" i="1"/>
  <c r="AY435" i="1"/>
  <c r="AS435" i="1"/>
  <c r="AQ435" i="1"/>
  <c r="AP435" i="1"/>
  <c r="AO435" i="1"/>
  <c r="AL435" i="1"/>
  <c r="AE435" i="1"/>
  <c r="AY389" i="1"/>
  <c r="AS389" i="1"/>
  <c r="AR389" i="1"/>
  <c r="AO389" i="1"/>
  <c r="AN389" i="1"/>
  <c r="AM389" i="1"/>
  <c r="AK389" i="1"/>
  <c r="AJ389" i="1"/>
  <c r="AF389" i="1"/>
  <c r="AE389" i="1"/>
  <c r="AC389" i="1"/>
  <c r="H389" i="1"/>
  <c r="AQ389" i="1"/>
  <c r="AY472" i="1"/>
  <c r="AX472" i="1"/>
  <c r="AR472" i="1"/>
  <c r="AQ472" i="1"/>
  <c r="AP472" i="1"/>
  <c r="AN472" i="1"/>
  <c r="AM472" i="1"/>
  <c r="AL472" i="1"/>
  <c r="AK472" i="1"/>
  <c r="AJ472" i="1"/>
  <c r="AF472" i="1"/>
  <c r="AE472" i="1"/>
  <c r="H472" i="1"/>
  <c r="AS472" i="1"/>
  <c r="AS1145" i="1"/>
  <c r="AR871" i="1"/>
  <c r="AQ871" i="1"/>
  <c r="AL451" i="1"/>
  <c r="AK451" i="1"/>
  <c r="AJ451" i="1"/>
  <c r="H451" i="1"/>
  <c r="AV451" i="1"/>
  <c r="AO521" i="1"/>
  <c r="AN521" i="1"/>
  <c r="AM521" i="1"/>
  <c r="AJ521" i="1"/>
  <c r="H521" i="1"/>
  <c r="AV521" i="1"/>
  <c r="AV406" i="1"/>
  <c r="AQ406" i="1"/>
  <c r="AP406" i="1"/>
  <c r="AM406" i="1"/>
  <c r="AJ406" i="1"/>
  <c r="H406" i="1"/>
  <c r="AY1307" i="1"/>
  <c r="AV1307" i="1"/>
  <c r="AP1307" i="1"/>
  <c r="AM1307" i="1"/>
  <c r="AL1307" i="1"/>
  <c r="AK1307" i="1"/>
  <c r="AJ1307" i="1"/>
  <c r="AI1307" i="1"/>
  <c r="H1307" i="1"/>
  <c r="AU1307" i="1"/>
  <c r="AY201" i="1"/>
  <c r="AX201" i="1"/>
  <c r="AV201" i="1"/>
  <c r="AU201" i="1"/>
  <c r="AP201" i="1"/>
  <c r="AO201" i="1"/>
  <c r="AN201" i="1"/>
  <c r="AM201" i="1"/>
  <c r="AL201" i="1"/>
  <c r="AK201" i="1"/>
  <c r="AJ201" i="1"/>
  <c r="AI201" i="1"/>
  <c r="AH201" i="1"/>
  <c r="H201" i="1"/>
  <c r="AY800" i="1"/>
  <c r="AV800" i="1"/>
  <c r="AT800" i="1"/>
  <c r="AP800" i="1"/>
  <c r="AO800" i="1"/>
  <c r="AL800" i="1"/>
  <c r="AH800" i="1"/>
  <c r="AV222" i="1"/>
  <c r="AU222" i="1"/>
  <c r="AC222" i="1"/>
  <c r="AY998" i="1"/>
  <c r="AX998" i="1"/>
  <c r="AV998" i="1"/>
  <c r="AU998" i="1"/>
  <c r="AN998" i="1"/>
  <c r="AM998" i="1"/>
  <c r="AL998" i="1"/>
  <c r="AK998" i="1"/>
  <c r="AJ998" i="1"/>
  <c r="AI998" i="1"/>
  <c r="AH998" i="1"/>
  <c r="AT998" i="1"/>
  <c r="AY908" i="1"/>
  <c r="AX908" i="1"/>
  <c r="AU908" i="1"/>
  <c r="AT908" i="1"/>
  <c r="AO908" i="1"/>
  <c r="AN908" i="1"/>
  <c r="AM908" i="1"/>
  <c r="AL908" i="1"/>
  <c r="AK908" i="1"/>
  <c r="AJ908" i="1"/>
  <c r="AI908" i="1"/>
  <c r="AH908" i="1"/>
  <c r="AV908" i="1"/>
  <c r="AK135" i="1"/>
  <c r="AU276" i="1"/>
  <c r="AT276" i="1"/>
  <c r="AY522" i="1"/>
  <c r="AX522" i="1"/>
  <c r="AW522" i="1"/>
  <c r="AV522" i="1"/>
  <c r="AU522" i="1"/>
  <c r="AO522" i="1"/>
  <c r="AN522" i="1"/>
  <c r="AM522" i="1"/>
  <c r="AL522" i="1"/>
  <c r="AK522" i="1"/>
  <c r="AJ522" i="1"/>
  <c r="AI522" i="1"/>
  <c r="AH522" i="1"/>
  <c r="AD522" i="1"/>
  <c r="AC522" i="1"/>
  <c r="H522" i="1"/>
  <c r="AP522" i="1"/>
  <c r="AP1098" i="1"/>
  <c r="AO1098" i="1"/>
  <c r="AV489" i="1"/>
  <c r="AU489" i="1"/>
  <c r="AT489" i="1"/>
  <c r="AS489" i="1"/>
  <c r="AR489" i="1"/>
  <c r="AQ489" i="1"/>
  <c r="AP489" i="1"/>
  <c r="AO489" i="1"/>
  <c r="AN489" i="1"/>
  <c r="AJ489" i="1"/>
  <c r="AI489" i="1"/>
  <c r="AH489" i="1"/>
  <c r="AG489" i="1"/>
  <c r="AF489" i="1"/>
  <c r="AE489" i="1"/>
  <c r="AD489" i="1"/>
  <c r="AC489" i="1"/>
  <c r="H489" i="1"/>
  <c r="AY489" i="1"/>
  <c r="AY647" i="1"/>
  <c r="AV647" i="1"/>
  <c r="AQ647" i="1"/>
  <c r="AN647" i="1"/>
  <c r="AM647" i="1"/>
  <c r="AL647" i="1"/>
  <c r="AK647" i="1"/>
  <c r="AH647" i="1"/>
  <c r="AC647" i="1"/>
  <c r="AQ123" i="1"/>
  <c r="AN123" i="1"/>
  <c r="AL123" i="1"/>
  <c r="H123" i="1"/>
  <c r="AS512" i="1"/>
  <c r="AR512" i="1"/>
  <c r="AD512" i="1"/>
  <c r="AC512" i="1"/>
  <c r="H512" i="1"/>
  <c r="AQ512" i="1"/>
  <c r="AW488" i="1"/>
  <c r="AT488" i="1"/>
  <c r="AN488" i="1"/>
  <c r="AM488" i="1"/>
  <c r="AL488" i="1"/>
  <c r="AI488" i="1"/>
  <c r="AF488" i="1"/>
  <c r="H488" i="1"/>
  <c r="AY849" i="1"/>
  <c r="AX849" i="1"/>
  <c r="AW849" i="1"/>
  <c r="AT849" i="1"/>
  <c r="AK849" i="1"/>
  <c r="AJ849" i="1"/>
  <c r="AI849" i="1"/>
  <c r="AD849" i="1"/>
  <c r="H849" i="1"/>
  <c r="AN849" i="1"/>
  <c r="AT536" i="1"/>
  <c r="AS536" i="1"/>
  <c r="AR536" i="1"/>
  <c r="AO536" i="1"/>
  <c r="AF536" i="1"/>
  <c r="AE536" i="1"/>
  <c r="AD536" i="1"/>
  <c r="H536" i="1"/>
  <c r="AO763" i="1"/>
  <c r="AQ763" i="1"/>
  <c r="AY351" i="1"/>
  <c r="AX351" i="1"/>
  <c r="AV351" i="1"/>
  <c r="AU351" i="1"/>
  <c r="AR351" i="1"/>
  <c r="AN351" i="1"/>
  <c r="AM351" i="1"/>
  <c r="AL351" i="1"/>
  <c r="AK351" i="1"/>
  <c r="AJ351" i="1"/>
  <c r="AH351" i="1"/>
  <c r="AG351" i="1"/>
  <c r="AY549" i="1"/>
  <c r="AX549" i="1"/>
  <c r="AW549" i="1"/>
  <c r="AV549" i="1"/>
  <c r="AU549" i="1"/>
  <c r="AT549" i="1"/>
  <c r="AQ549" i="1"/>
  <c r="AP549" i="1"/>
  <c r="AM549" i="1"/>
  <c r="AL549" i="1"/>
  <c r="AK549" i="1"/>
  <c r="AJ549" i="1"/>
  <c r="AI549" i="1"/>
  <c r="AH549" i="1"/>
  <c r="AE549" i="1"/>
  <c r="AD549" i="1"/>
  <c r="AC549" i="1"/>
  <c r="H549" i="1"/>
  <c r="AN549" i="1"/>
  <c r="AX382" i="1"/>
  <c r="AW382" i="1"/>
  <c r="AT382" i="1"/>
  <c r="AS382" i="1"/>
  <c r="AR382" i="1"/>
  <c r="AQ382" i="1"/>
  <c r="AP382" i="1"/>
  <c r="AN382" i="1"/>
  <c r="AM382" i="1"/>
  <c r="AH382" i="1"/>
  <c r="AG382" i="1"/>
  <c r="AF382" i="1"/>
  <c r="AE382" i="1"/>
  <c r="AD382" i="1"/>
  <c r="AC382" i="1"/>
  <c r="H382" i="1"/>
  <c r="AL382" i="1"/>
  <c r="AV634" i="1"/>
  <c r="AS634" i="1"/>
  <c r="AP634" i="1"/>
  <c r="AO634" i="1"/>
  <c r="AN634" i="1"/>
  <c r="AK634" i="1"/>
  <c r="AH634" i="1"/>
  <c r="AE634" i="1"/>
  <c r="AY421" i="1"/>
  <c r="AX421" i="1"/>
  <c r="AW421" i="1"/>
  <c r="AV421" i="1"/>
  <c r="AU421" i="1"/>
  <c r="AT421" i="1"/>
  <c r="AS421" i="1"/>
  <c r="AR421" i="1"/>
  <c r="AN421" i="1"/>
  <c r="AM421" i="1"/>
  <c r="AL421" i="1"/>
  <c r="AK421" i="1"/>
  <c r="AJ421" i="1"/>
  <c r="AI421" i="1"/>
  <c r="AH421" i="1"/>
  <c r="AG421" i="1"/>
  <c r="AF421" i="1"/>
  <c r="AE421" i="1"/>
  <c r="H421" i="1"/>
  <c r="AY524" i="1"/>
  <c r="AV524" i="1"/>
  <c r="AU524" i="1"/>
  <c r="AT524" i="1"/>
  <c r="AQ524" i="1"/>
  <c r="AN524" i="1"/>
  <c r="AK524" i="1"/>
  <c r="AH524" i="1"/>
  <c r="AE524" i="1"/>
  <c r="AD524" i="1"/>
  <c r="AC524" i="1"/>
  <c r="H524" i="1"/>
  <c r="AM524" i="1"/>
  <c r="AY616" i="1"/>
  <c r="AQ616" i="1"/>
  <c r="AP616" i="1"/>
  <c r="AF616" i="1"/>
  <c r="AC616" i="1"/>
  <c r="AN616" i="1"/>
  <c r="AK1064" i="1"/>
  <c r="AQ1296" i="1"/>
  <c r="AT1097" i="1"/>
  <c r="AQ1097" i="1"/>
  <c r="AP1097" i="1"/>
  <c r="AL1097" i="1"/>
  <c r="AI1097" i="1"/>
  <c r="AD1097" i="1"/>
  <c r="AC1097" i="1"/>
  <c r="H1097" i="1"/>
  <c r="AL587" i="1"/>
  <c r="AG587" i="1"/>
  <c r="AN587" i="1"/>
  <c r="AW1052" i="1"/>
  <c r="AV1052" i="1"/>
  <c r="AU1052" i="1"/>
  <c r="AT1052" i="1"/>
  <c r="AS1052" i="1"/>
  <c r="AR1052" i="1"/>
  <c r="AO1052" i="1"/>
  <c r="AN1052" i="1"/>
  <c r="AK1052" i="1"/>
  <c r="AJ1052" i="1"/>
  <c r="AI1052" i="1"/>
  <c r="AH1052" i="1"/>
  <c r="AG1052" i="1"/>
  <c r="AF1052" i="1"/>
  <c r="AE1052" i="1"/>
  <c r="AD1052" i="1"/>
  <c r="H1052" i="1"/>
  <c r="AP1052" i="1"/>
  <c r="AX967" i="1"/>
  <c r="AW967" i="1"/>
  <c r="AV967" i="1"/>
  <c r="AU967" i="1"/>
  <c r="AT967" i="1"/>
  <c r="AS967" i="1"/>
  <c r="AR967" i="1"/>
  <c r="AN967" i="1"/>
  <c r="AM967" i="1"/>
  <c r="AJ967" i="1"/>
  <c r="AI967" i="1"/>
  <c r="AH967" i="1"/>
  <c r="AG967" i="1"/>
  <c r="AF967" i="1"/>
  <c r="AE967" i="1"/>
  <c r="H967" i="1"/>
  <c r="AL967" i="1"/>
  <c r="AC613" i="1"/>
  <c r="AJ613" i="1"/>
  <c r="AW1017" i="1"/>
  <c r="AV1017" i="1"/>
  <c r="AU1017" i="1"/>
  <c r="AT1017" i="1"/>
  <c r="AS1017" i="1"/>
  <c r="AP1017" i="1"/>
  <c r="AK1017" i="1"/>
  <c r="AI1017" i="1"/>
  <c r="AH1017" i="1"/>
  <c r="AG1017" i="1"/>
  <c r="AF1017" i="1"/>
  <c r="AE1017" i="1"/>
  <c r="AO1017" i="1"/>
  <c r="AY95" i="1"/>
  <c r="AV95" i="1"/>
  <c r="AR95" i="1"/>
  <c r="AQ95" i="1"/>
  <c r="AN95" i="1"/>
  <c r="AH95" i="1"/>
  <c r="AF95" i="1"/>
  <c r="H95" i="1"/>
  <c r="AY1172" i="1"/>
  <c r="AV1172" i="1"/>
  <c r="AO1172" i="1"/>
  <c r="AC1172" i="1"/>
  <c r="AL1172" i="1"/>
  <c r="AY112" i="1"/>
  <c r="AX112" i="1"/>
  <c r="AW112" i="1"/>
  <c r="AT112" i="1"/>
  <c r="AS112" i="1"/>
  <c r="AR112" i="1"/>
  <c r="AQ112" i="1"/>
  <c r="AP112" i="1"/>
  <c r="AN112" i="1"/>
  <c r="AM112" i="1"/>
  <c r="AL112" i="1"/>
  <c r="AK112" i="1"/>
  <c r="AH112" i="1"/>
  <c r="AG112" i="1"/>
  <c r="AF112" i="1"/>
  <c r="AE112" i="1"/>
  <c r="AD112" i="1"/>
  <c r="AC112" i="1"/>
  <c r="H112" i="1"/>
  <c r="AW492" i="1"/>
  <c r="AT492" i="1"/>
  <c r="AS492" i="1"/>
  <c r="AR492" i="1"/>
  <c r="AN492" i="1"/>
  <c r="AI492" i="1"/>
  <c r="AE492" i="1"/>
  <c r="AD492" i="1"/>
  <c r="H492" i="1"/>
  <c r="AF492" i="1"/>
  <c r="AW745" i="1"/>
  <c r="AT745" i="1"/>
  <c r="AQ745" i="1"/>
  <c r="AN745" i="1"/>
  <c r="AM745" i="1"/>
  <c r="AI745" i="1"/>
  <c r="AF745" i="1"/>
  <c r="H745" i="1"/>
  <c r="AX745" i="1"/>
  <c r="AX621" i="1"/>
  <c r="AT621" i="1"/>
  <c r="AO621" i="1"/>
  <c r="AL621" i="1"/>
  <c r="AI621" i="1"/>
  <c r="AT659" i="1"/>
  <c r="AS659" i="1"/>
  <c r="AO659" i="1"/>
  <c r="AL659" i="1"/>
  <c r="AG659" i="1"/>
  <c r="AE659" i="1"/>
  <c r="AX659" i="1"/>
  <c r="AG662" i="1"/>
  <c r="AY772" i="1"/>
  <c r="AX772" i="1"/>
  <c r="AV772" i="1"/>
  <c r="AU772" i="1"/>
  <c r="AR772" i="1"/>
  <c r="AN772" i="1"/>
  <c r="AM772" i="1"/>
  <c r="AL772" i="1"/>
  <c r="AK772" i="1"/>
  <c r="AJ772" i="1"/>
  <c r="AH772" i="1"/>
  <c r="AG772" i="1"/>
  <c r="AY477" i="1"/>
  <c r="AX477" i="1"/>
  <c r="AW477" i="1"/>
  <c r="AV477" i="1"/>
  <c r="AU477" i="1"/>
  <c r="AT477" i="1"/>
  <c r="AQ477" i="1"/>
  <c r="AP477" i="1"/>
  <c r="AM477" i="1"/>
  <c r="AL477" i="1"/>
  <c r="AK477" i="1"/>
  <c r="AJ477" i="1"/>
  <c r="AI477" i="1"/>
  <c r="AH477" i="1"/>
  <c r="AE477" i="1"/>
  <c r="AD477" i="1"/>
  <c r="AC477" i="1"/>
  <c r="H477" i="1"/>
  <c r="AN477" i="1"/>
  <c r="AX1207" i="1"/>
  <c r="AW1207" i="1"/>
  <c r="AT1207" i="1"/>
  <c r="AS1207" i="1"/>
  <c r="AR1207" i="1"/>
  <c r="AQ1207" i="1"/>
  <c r="AP1207" i="1"/>
  <c r="AN1207" i="1"/>
  <c r="AM1207" i="1"/>
  <c r="AH1207" i="1"/>
  <c r="AG1207" i="1"/>
  <c r="AF1207" i="1"/>
  <c r="AE1207" i="1"/>
  <c r="AD1207" i="1"/>
  <c r="AC1207" i="1"/>
  <c r="H1207" i="1"/>
  <c r="AL1207" i="1"/>
  <c r="AY257" i="1"/>
  <c r="AX257" i="1"/>
  <c r="AW257" i="1"/>
  <c r="AV257" i="1"/>
  <c r="AU257" i="1"/>
  <c r="AT257" i="1"/>
  <c r="AS257" i="1"/>
  <c r="AR257" i="1"/>
  <c r="AN257" i="1"/>
  <c r="AM257" i="1"/>
  <c r="AL257" i="1"/>
  <c r="AK257" i="1"/>
  <c r="AJ257" i="1"/>
  <c r="AI257" i="1"/>
  <c r="AH257" i="1"/>
  <c r="AG257" i="1"/>
  <c r="AF257" i="1"/>
  <c r="AE257" i="1"/>
  <c r="H257" i="1"/>
  <c r="AY190" i="1"/>
  <c r="AW190" i="1"/>
  <c r="AU190" i="1"/>
  <c r="AT190" i="1"/>
  <c r="AO190" i="1"/>
  <c r="AN190" i="1"/>
  <c r="AK190" i="1"/>
  <c r="AE190" i="1"/>
  <c r="AD190" i="1"/>
  <c r="AC190" i="1"/>
  <c r="H190" i="1"/>
  <c r="AV190" i="1"/>
  <c r="AT29" i="1"/>
  <c r="AP29" i="1"/>
  <c r="AO29" i="1"/>
  <c r="AL29" i="1"/>
  <c r="AD29" i="1"/>
  <c r="AG787" i="1"/>
  <c r="AW175" i="1"/>
  <c r="AT175" i="1"/>
  <c r="AQ175" i="1"/>
  <c r="AP175" i="1"/>
  <c r="AL175" i="1"/>
  <c r="AI175" i="1"/>
  <c r="AC175" i="1"/>
  <c r="AD175" i="1"/>
  <c r="AW127" i="1"/>
  <c r="AW227" i="1"/>
  <c r="AV227" i="1"/>
  <c r="AU227" i="1"/>
  <c r="AT227" i="1"/>
  <c r="AS227" i="1"/>
  <c r="AR227" i="1"/>
  <c r="AO227" i="1"/>
  <c r="AN227" i="1"/>
  <c r="AK227" i="1"/>
  <c r="AJ227" i="1"/>
  <c r="AI227" i="1"/>
  <c r="AH227" i="1"/>
  <c r="AG227" i="1"/>
  <c r="AF227" i="1"/>
  <c r="AE227" i="1"/>
  <c r="AD227" i="1"/>
  <c r="H227" i="1"/>
  <c r="AP227" i="1"/>
  <c r="AX70" i="1"/>
  <c r="AW70" i="1"/>
  <c r="AV70" i="1"/>
  <c r="AU70" i="1"/>
  <c r="AT70" i="1"/>
  <c r="AS70" i="1"/>
  <c r="AR70" i="1"/>
  <c r="AN70" i="1"/>
  <c r="AM70" i="1"/>
  <c r="AJ70" i="1"/>
  <c r="AI70" i="1"/>
  <c r="AH70" i="1"/>
  <c r="AG70" i="1"/>
  <c r="AF70" i="1"/>
  <c r="AE70" i="1"/>
  <c r="H70" i="1"/>
  <c r="AL70" i="1"/>
  <c r="AY339" i="1"/>
  <c r="AU339" i="1"/>
  <c r="AQ339" i="1"/>
  <c r="AP339" i="1"/>
  <c r="AM339" i="1"/>
  <c r="AK339" i="1"/>
  <c r="AC339" i="1"/>
  <c r="AE339" i="1"/>
  <c r="AY755" i="1"/>
  <c r="AX755" i="1"/>
  <c r="AT755" i="1"/>
  <c r="AS755" i="1"/>
  <c r="AP755" i="1"/>
  <c r="AN755" i="1"/>
  <c r="AM755" i="1"/>
  <c r="AL755" i="1"/>
  <c r="AK755" i="1"/>
  <c r="AH755" i="1"/>
  <c r="AF755" i="1"/>
  <c r="AE755" i="1"/>
  <c r="AW1151" i="1"/>
  <c r="AV1151" i="1"/>
  <c r="AU1151" i="1"/>
  <c r="AT1151" i="1"/>
  <c r="AS1151" i="1"/>
  <c r="AP1151" i="1"/>
  <c r="AK1151" i="1"/>
  <c r="AI1151" i="1"/>
  <c r="AG1151" i="1"/>
  <c r="AF1151" i="1"/>
  <c r="AE1151" i="1"/>
  <c r="AC1151" i="1"/>
  <c r="AT555" i="1"/>
  <c r="AQ555" i="1"/>
  <c r="AN555" i="1"/>
  <c r="AK555" i="1"/>
  <c r="AF555" i="1"/>
  <c r="H555" i="1"/>
  <c r="AE555" i="1"/>
  <c r="AY1101" i="1"/>
  <c r="AX1101" i="1"/>
  <c r="AW1101" i="1"/>
  <c r="AT1101" i="1"/>
  <c r="AS1101" i="1"/>
  <c r="AR1101" i="1"/>
  <c r="AQ1101" i="1"/>
  <c r="AP1101" i="1"/>
  <c r="AN1101" i="1"/>
  <c r="AM1101" i="1"/>
  <c r="AL1101" i="1"/>
  <c r="AK1101" i="1"/>
  <c r="AH1101" i="1"/>
  <c r="AG1101" i="1"/>
  <c r="AF1101" i="1"/>
  <c r="AE1101" i="1"/>
  <c r="AD1101" i="1"/>
  <c r="AC1101" i="1"/>
  <c r="H1101" i="1"/>
  <c r="AW164" i="1"/>
  <c r="AU164" i="1"/>
  <c r="AT164" i="1"/>
  <c r="AS164" i="1"/>
  <c r="AR164" i="1"/>
  <c r="AO164" i="1"/>
  <c r="AN164" i="1"/>
  <c r="AI164" i="1"/>
  <c r="AF164" i="1"/>
  <c r="AE164" i="1"/>
  <c r="AD164" i="1"/>
  <c r="AC164" i="1"/>
  <c r="H164" i="1"/>
  <c r="AT108" i="1"/>
  <c r="AN108" i="1"/>
  <c r="AM108" i="1"/>
  <c r="H108" i="1"/>
  <c r="AI108" i="1"/>
  <c r="AJ593" i="1"/>
  <c r="AE278" i="1"/>
  <c r="AC1158" i="1"/>
  <c r="AY1126" i="1"/>
  <c r="AX1126" i="1"/>
  <c r="AV1126" i="1"/>
  <c r="AU1126" i="1"/>
  <c r="AR1126" i="1"/>
  <c r="AN1126" i="1"/>
  <c r="AM1126" i="1"/>
  <c r="AL1126" i="1"/>
  <c r="AK1126" i="1"/>
  <c r="AJ1126" i="1"/>
  <c r="AH1126" i="1"/>
  <c r="AG1126" i="1"/>
  <c r="AY390" i="1"/>
  <c r="AX390" i="1"/>
  <c r="AW390" i="1"/>
  <c r="AV390" i="1"/>
  <c r="AU390" i="1"/>
  <c r="AT390" i="1"/>
  <c r="AQ390" i="1"/>
  <c r="AP390" i="1"/>
  <c r="AM390" i="1"/>
  <c r="AL390" i="1"/>
  <c r="AK390" i="1"/>
  <c r="AJ390" i="1"/>
  <c r="AI390" i="1"/>
  <c r="AH390" i="1"/>
  <c r="AE390" i="1"/>
  <c r="AD390" i="1"/>
  <c r="AC390" i="1"/>
  <c r="H390" i="1"/>
  <c r="AN390" i="1"/>
  <c r="AX1255" i="1"/>
  <c r="AW1255" i="1"/>
  <c r="AT1255" i="1"/>
  <c r="AS1255" i="1"/>
  <c r="AR1255" i="1"/>
  <c r="AQ1255" i="1"/>
  <c r="AP1255" i="1"/>
  <c r="AN1255" i="1"/>
  <c r="AM1255" i="1"/>
  <c r="AH1255" i="1"/>
  <c r="AG1255" i="1"/>
  <c r="AF1255" i="1"/>
  <c r="AE1255" i="1"/>
  <c r="AD1255" i="1"/>
  <c r="AC1255" i="1"/>
  <c r="H1255" i="1"/>
  <c r="AL1255" i="1"/>
  <c r="AE258" i="1"/>
  <c r="AY851" i="1"/>
  <c r="AX851" i="1"/>
  <c r="AW851" i="1"/>
  <c r="AV851" i="1"/>
  <c r="AU851" i="1"/>
  <c r="AT851" i="1"/>
  <c r="AS851" i="1"/>
  <c r="AR851" i="1"/>
  <c r="AN851" i="1"/>
  <c r="AM851" i="1"/>
  <c r="AL851" i="1"/>
  <c r="AK851" i="1"/>
  <c r="AJ851" i="1"/>
  <c r="AI851" i="1"/>
  <c r="AH851" i="1"/>
  <c r="AG851" i="1"/>
  <c r="AF851" i="1"/>
  <c r="AE851" i="1"/>
  <c r="H851" i="1"/>
  <c r="AU238" i="1"/>
  <c r="AT238" i="1"/>
  <c r="AW238" i="1"/>
  <c r="AU804" i="1"/>
  <c r="AT804" i="1"/>
  <c r="AP804" i="1"/>
  <c r="AO804" i="1"/>
  <c r="AN804" i="1"/>
  <c r="AG804" i="1"/>
  <c r="AF804" i="1"/>
  <c r="AY210" i="1"/>
  <c r="AV210" i="1"/>
  <c r="AU210" i="1"/>
  <c r="AR210" i="1"/>
  <c r="AQ210" i="1"/>
  <c r="AL210" i="1"/>
  <c r="AI210" i="1"/>
  <c r="AH210" i="1"/>
  <c r="H210" i="1"/>
  <c r="AW210" i="1"/>
  <c r="AV935" i="1"/>
  <c r="AU935" i="1"/>
  <c r="AQ935" i="1"/>
  <c r="AP935" i="1"/>
  <c r="AO935" i="1"/>
  <c r="AI935" i="1"/>
  <c r="AH935" i="1"/>
  <c r="AE935" i="1"/>
  <c r="AC935" i="1"/>
  <c r="H935" i="1"/>
  <c r="AX1157" i="1"/>
  <c r="AW1157" i="1"/>
  <c r="AQ1157" i="1"/>
  <c r="AP1157" i="1"/>
  <c r="AO1157" i="1"/>
  <c r="AL1157" i="1"/>
  <c r="AH1157" i="1"/>
  <c r="AG1157" i="1"/>
  <c r="AC1157" i="1"/>
  <c r="H1157" i="1"/>
  <c r="AW443" i="1"/>
  <c r="AV443" i="1"/>
  <c r="AU443" i="1"/>
  <c r="AT443" i="1"/>
  <c r="AS443" i="1"/>
  <c r="AR443" i="1"/>
  <c r="AO443" i="1"/>
  <c r="AN443" i="1"/>
  <c r="AK443" i="1"/>
  <c r="AJ443" i="1"/>
  <c r="AI443" i="1"/>
  <c r="AH443" i="1"/>
  <c r="AG443" i="1"/>
  <c r="AF443" i="1"/>
  <c r="AE443" i="1"/>
  <c r="AD443" i="1"/>
  <c r="H443" i="1"/>
  <c r="AP443" i="1"/>
  <c r="AX66" i="1"/>
  <c r="AW66" i="1"/>
  <c r="AV66" i="1"/>
  <c r="AT66" i="1"/>
  <c r="AS66" i="1"/>
  <c r="AR66" i="1"/>
  <c r="AQ66" i="1"/>
  <c r="AN66" i="1"/>
  <c r="AM66" i="1"/>
  <c r="AJ66" i="1"/>
  <c r="AH66" i="1"/>
  <c r="AG66" i="1"/>
  <c r="AF66" i="1"/>
  <c r="H66" i="1"/>
  <c r="AP259" i="1"/>
  <c r="AO259" i="1"/>
  <c r="AM259" i="1"/>
  <c r="AT259" i="1"/>
  <c r="AT820" i="1"/>
  <c r="AE820" i="1"/>
  <c r="AW820" i="1"/>
  <c r="AW192" i="1"/>
  <c r="AU192" i="1"/>
  <c r="AH192" i="1"/>
  <c r="AG192" i="1"/>
  <c r="AE192" i="1"/>
  <c r="AY1055" i="1"/>
  <c r="AV1055" i="1"/>
  <c r="AT1055" i="1"/>
  <c r="AS1055" i="1"/>
  <c r="AR1055" i="1"/>
  <c r="AQ1055" i="1"/>
  <c r="AN1055" i="1"/>
  <c r="AM1055" i="1"/>
  <c r="AL1055" i="1"/>
  <c r="AH1055" i="1"/>
  <c r="AG1055" i="1"/>
  <c r="AF1055" i="1"/>
  <c r="H1055" i="1"/>
  <c r="AY956" i="1"/>
  <c r="AX956" i="1"/>
  <c r="AW956" i="1"/>
  <c r="AT956" i="1"/>
  <c r="AS956" i="1"/>
  <c r="AR956" i="1"/>
  <c r="AQ956" i="1"/>
  <c r="AP956" i="1"/>
  <c r="AN956" i="1"/>
  <c r="AM956" i="1"/>
  <c r="AL956" i="1"/>
  <c r="AK956" i="1"/>
  <c r="AH956" i="1"/>
  <c r="AG956" i="1"/>
  <c r="AF956" i="1"/>
  <c r="AE956" i="1"/>
  <c r="AD956" i="1"/>
  <c r="AC956" i="1"/>
  <c r="H956" i="1"/>
  <c r="AO298" i="1"/>
  <c r="AY1112" i="1"/>
  <c r="AX1112" i="1"/>
  <c r="AS1112" i="1"/>
  <c r="AR1112" i="1"/>
  <c r="AN1112" i="1"/>
  <c r="AM1112" i="1"/>
  <c r="AL1112" i="1"/>
  <c r="AI1112" i="1"/>
  <c r="AF1112" i="1"/>
  <c r="AT1112" i="1"/>
  <c r="AX1310" i="1"/>
  <c r="AW1310" i="1"/>
  <c r="AU1310" i="1"/>
  <c r="AK1310" i="1"/>
  <c r="AH1310" i="1"/>
  <c r="H1310" i="1"/>
  <c r="AE1310" i="1"/>
  <c r="AX584" i="1"/>
  <c r="AW584" i="1"/>
  <c r="AT584" i="1"/>
  <c r="AR584" i="1"/>
  <c r="AQ584" i="1"/>
  <c r="AP584" i="1"/>
  <c r="AO584" i="1"/>
  <c r="AL584" i="1"/>
  <c r="AK584" i="1"/>
  <c r="AH584" i="1"/>
  <c r="AF584" i="1"/>
  <c r="AE584" i="1"/>
  <c r="AD584" i="1"/>
  <c r="H584" i="1"/>
  <c r="AT930" i="1"/>
  <c r="AS930" i="1"/>
  <c r="AR930" i="1"/>
  <c r="AQ930" i="1"/>
  <c r="AP930" i="1"/>
  <c r="AO930" i="1"/>
  <c r="AK930" i="1"/>
  <c r="AJ930" i="1"/>
  <c r="AG930" i="1"/>
  <c r="AD930" i="1"/>
  <c r="AC930" i="1"/>
  <c r="AY863" i="1"/>
  <c r="AX863" i="1"/>
  <c r="AU863" i="1"/>
  <c r="AR863" i="1"/>
  <c r="AN863" i="1"/>
  <c r="AM863" i="1"/>
  <c r="AL863" i="1"/>
  <c r="AI863" i="1"/>
  <c r="AH863" i="1"/>
  <c r="AV863" i="1"/>
  <c r="AY718" i="1"/>
  <c r="AX718" i="1"/>
  <c r="AW718" i="1"/>
  <c r="AV718" i="1"/>
  <c r="AU718" i="1"/>
  <c r="AT718" i="1"/>
  <c r="AQ718" i="1"/>
  <c r="AP718" i="1"/>
  <c r="AM718" i="1"/>
  <c r="AL718" i="1"/>
  <c r="AK718" i="1"/>
  <c r="AJ718" i="1"/>
  <c r="AI718" i="1"/>
  <c r="AH718" i="1"/>
  <c r="AE718" i="1"/>
  <c r="AD718" i="1"/>
  <c r="AC718" i="1"/>
  <c r="H718" i="1"/>
  <c r="AN718" i="1"/>
  <c r="AR801" i="1"/>
  <c r="AP801" i="1"/>
  <c r="AN801" i="1"/>
  <c r="AV399" i="1"/>
  <c r="AQ399" i="1"/>
  <c r="AP399" i="1"/>
  <c r="AN399" i="1"/>
  <c r="AK399" i="1"/>
  <c r="AJ399" i="1"/>
  <c r="AD399" i="1"/>
  <c r="AS399" i="1"/>
  <c r="AY928" i="1"/>
  <c r="AX928" i="1"/>
  <c r="AW928" i="1"/>
  <c r="AV928" i="1"/>
  <c r="AU928" i="1"/>
  <c r="AT928" i="1"/>
  <c r="AS928" i="1"/>
  <c r="AR928" i="1"/>
  <c r="AN928" i="1"/>
  <c r="AM928" i="1"/>
  <c r="AL928" i="1"/>
  <c r="AK928" i="1"/>
  <c r="AJ928" i="1"/>
  <c r="AI928" i="1"/>
  <c r="AH928" i="1"/>
  <c r="AG928" i="1"/>
  <c r="AF928" i="1"/>
  <c r="AE928" i="1"/>
  <c r="H928" i="1"/>
  <c r="AY39" i="1"/>
  <c r="AX39" i="1"/>
  <c r="AT39" i="1"/>
  <c r="AO39" i="1"/>
  <c r="AN39" i="1"/>
  <c r="AJ39" i="1"/>
  <c r="AI39" i="1"/>
  <c r="AH39" i="1"/>
  <c r="H39" i="1"/>
  <c r="AQ39" i="1"/>
  <c r="AY1095" i="1"/>
  <c r="AT1095" i="1"/>
  <c r="AR1095" i="1"/>
  <c r="AQ1095" i="1"/>
  <c r="AO1095" i="1"/>
  <c r="AN1095" i="1"/>
  <c r="AM1095" i="1"/>
  <c r="AF1095" i="1"/>
  <c r="AE1095" i="1"/>
  <c r="AD1095" i="1"/>
  <c r="H1095" i="1"/>
  <c r="AY154" i="1"/>
  <c r="AW154" i="1"/>
  <c r="AV154" i="1"/>
  <c r="AQ154" i="1"/>
  <c r="AJ154" i="1"/>
  <c r="AI154" i="1"/>
  <c r="AG154" i="1"/>
  <c r="AF154" i="1"/>
  <c r="AE154" i="1"/>
  <c r="AT401" i="1"/>
  <c r="AO401" i="1"/>
  <c r="AN401" i="1"/>
  <c r="AL401" i="1"/>
  <c r="AI401" i="1"/>
  <c r="AH401" i="1"/>
  <c r="H401" i="1"/>
  <c r="AQ401" i="1"/>
  <c r="AY1266" i="1"/>
  <c r="AX1266" i="1"/>
  <c r="AR1266" i="1"/>
  <c r="AQ1266" i="1"/>
  <c r="AO1266" i="1"/>
  <c r="AN1266" i="1"/>
  <c r="AM1266" i="1"/>
  <c r="AH1266" i="1"/>
  <c r="AG1266" i="1"/>
  <c r="AD1266" i="1"/>
  <c r="H1266" i="1"/>
  <c r="AW495" i="1"/>
  <c r="AV495" i="1"/>
  <c r="AU495" i="1"/>
  <c r="AT495" i="1"/>
  <c r="AS495" i="1"/>
  <c r="AR495" i="1"/>
  <c r="AO495" i="1"/>
  <c r="AN495" i="1"/>
  <c r="AK495" i="1"/>
  <c r="AJ495" i="1"/>
  <c r="AI495" i="1"/>
  <c r="AH495" i="1"/>
  <c r="AG495" i="1"/>
  <c r="AF495" i="1"/>
  <c r="AE495" i="1"/>
  <c r="AD495" i="1"/>
  <c r="H495" i="1"/>
  <c r="AP495" i="1"/>
  <c r="AX856" i="1"/>
  <c r="AW856" i="1"/>
  <c r="AV856" i="1"/>
  <c r="AT856" i="1"/>
  <c r="AS856" i="1"/>
  <c r="AR856" i="1"/>
  <c r="AQ856" i="1"/>
  <c r="AN856" i="1"/>
  <c r="AM856" i="1"/>
  <c r="AJ856" i="1"/>
  <c r="AI856" i="1"/>
  <c r="AH856" i="1"/>
  <c r="AG856" i="1"/>
  <c r="AF856" i="1"/>
  <c r="H856" i="1"/>
  <c r="AK1216" i="1"/>
  <c r="AM1216" i="1"/>
  <c r="AH1168" i="1"/>
  <c r="AY657" i="1"/>
  <c r="AV657" i="1"/>
  <c r="AT657" i="1"/>
  <c r="AS657" i="1"/>
  <c r="AR657" i="1"/>
  <c r="AQ657" i="1"/>
  <c r="AN657" i="1"/>
  <c r="AM657" i="1"/>
  <c r="AL657" i="1"/>
  <c r="AK657" i="1"/>
  <c r="AH657" i="1"/>
  <c r="AG657" i="1"/>
  <c r="AF657" i="1"/>
  <c r="H657" i="1"/>
  <c r="AK705" i="1"/>
  <c r="AM705" i="1"/>
  <c r="AY678" i="1"/>
  <c r="AX678" i="1"/>
  <c r="AW678" i="1"/>
  <c r="AT678" i="1"/>
  <c r="AS678" i="1"/>
  <c r="AR678" i="1"/>
  <c r="AQ678" i="1"/>
  <c r="AP678" i="1"/>
  <c r="AN678" i="1"/>
  <c r="AM678" i="1"/>
  <c r="AL678" i="1"/>
  <c r="AK678" i="1"/>
  <c r="AH678" i="1"/>
  <c r="AG678" i="1"/>
  <c r="AF678" i="1"/>
  <c r="AE678" i="1"/>
  <c r="AD678" i="1"/>
  <c r="AC678" i="1"/>
  <c r="H678" i="1"/>
  <c r="AW786" i="1"/>
  <c r="AT786" i="1"/>
  <c r="AS786" i="1"/>
  <c r="AR786" i="1"/>
  <c r="AQ786" i="1"/>
  <c r="AP786" i="1"/>
  <c r="AO786" i="1"/>
  <c r="AI786" i="1"/>
  <c r="AH786" i="1"/>
  <c r="AG786" i="1"/>
  <c r="AD786" i="1"/>
  <c r="AC786" i="1"/>
  <c r="AR470" i="1"/>
  <c r="AN470" i="1"/>
  <c r="AI470" i="1"/>
  <c r="AF470" i="1"/>
  <c r="AL470" i="1"/>
  <c r="AX245" i="1"/>
  <c r="AW245" i="1"/>
  <c r="AU245" i="1"/>
  <c r="AO245" i="1"/>
  <c r="AK245" i="1"/>
  <c r="AE245" i="1"/>
  <c r="H245" i="1"/>
  <c r="AJ245" i="1"/>
  <c r="AY742" i="1"/>
  <c r="AX742" i="1"/>
  <c r="AW742" i="1"/>
  <c r="AT742" i="1"/>
  <c r="AR742" i="1"/>
  <c r="AQ742" i="1"/>
  <c r="AP742" i="1"/>
  <c r="AO742" i="1"/>
  <c r="AL742" i="1"/>
  <c r="AK742" i="1"/>
  <c r="AH742" i="1"/>
  <c r="AG742" i="1"/>
  <c r="AF742" i="1"/>
  <c r="AE742" i="1"/>
  <c r="AD742" i="1"/>
  <c r="H742" i="1"/>
  <c r="AT128" i="1"/>
  <c r="AS128" i="1"/>
  <c r="AR128" i="1"/>
  <c r="AQ128" i="1"/>
  <c r="AP128" i="1"/>
  <c r="AO128" i="1"/>
  <c r="AK128" i="1"/>
  <c r="AJ128" i="1"/>
  <c r="AG128" i="1"/>
  <c r="AD128" i="1"/>
  <c r="AC128" i="1"/>
  <c r="AY18" i="1"/>
  <c r="AN18" i="1"/>
  <c r="AH18" i="1"/>
  <c r="AL18" i="1"/>
  <c r="AY152" i="1"/>
  <c r="AX152" i="1"/>
  <c r="AW152" i="1"/>
  <c r="AV152" i="1"/>
  <c r="AU152" i="1"/>
  <c r="AT152" i="1"/>
  <c r="AQ152" i="1"/>
  <c r="AP152" i="1"/>
  <c r="AM152" i="1"/>
  <c r="AL152" i="1"/>
  <c r="AK152" i="1"/>
  <c r="AJ152" i="1"/>
  <c r="AI152" i="1"/>
  <c r="AH152" i="1"/>
  <c r="AE152" i="1"/>
  <c r="AD152" i="1"/>
  <c r="AC152" i="1"/>
  <c r="H152" i="1"/>
  <c r="AN152" i="1"/>
  <c r="AX52" i="1"/>
  <c r="AW52" i="1"/>
  <c r="AR52" i="1"/>
  <c r="AQ52" i="1"/>
  <c r="AP52" i="1"/>
  <c r="AO52" i="1"/>
  <c r="AN52" i="1"/>
  <c r="AM52" i="1"/>
  <c r="AG52" i="1"/>
  <c r="AF52" i="1"/>
  <c r="AE52" i="1"/>
  <c r="H52" i="1"/>
  <c r="AW664" i="1"/>
  <c r="AV664" i="1"/>
  <c r="AQ664" i="1"/>
  <c r="AE664" i="1"/>
  <c r="AD664" i="1"/>
  <c r="AC664" i="1"/>
  <c r="AN664" i="1"/>
  <c r="AY896" i="1"/>
  <c r="AX896" i="1"/>
  <c r="AW896" i="1"/>
  <c r="AV896" i="1"/>
  <c r="AU896" i="1"/>
  <c r="AT896" i="1"/>
  <c r="AS896" i="1"/>
  <c r="AR896" i="1"/>
  <c r="AN896" i="1"/>
  <c r="AM896" i="1"/>
  <c r="AL896" i="1"/>
  <c r="AK896" i="1"/>
  <c r="AJ896" i="1"/>
  <c r="AI896" i="1"/>
  <c r="AH896" i="1"/>
  <c r="AG896" i="1"/>
  <c r="AF896" i="1"/>
  <c r="AE896" i="1"/>
  <c r="H896" i="1"/>
  <c r="AY361" i="1"/>
  <c r="AX361" i="1"/>
  <c r="AT361" i="1"/>
  <c r="AQ361" i="1"/>
  <c r="AO361" i="1"/>
  <c r="AI361" i="1"/>
  <c r="AH361" i="1"/>
  <c r="AC361" i="1"/>
  <c r="H361" i="1"/>
  <c r="AJ361" i="1"/>
  <c r="AY423" i="1"/>
  <c r="AT423" i="1"/>
  <c r="AR423" i="1"/>
  <c r="AQ423" i="1"/>
  <c r="AO423" i="1"/>
  <c r="AN423" i="1"/>
  <c r="AM423" i="1"/>
  <c r="AF423" i="1"/>
  <c r="AE423" i="1"/>
  <c r="AD423" i="1"/>
  <c r="H423" i="1"/>
  <c r="AV865" i="1"/>
  <c r="AT865" i="1"/>
  <c r="AQ865" i="1"/>
  <c r="AJ865" i="1"/>
  <c r="AI865" i="1"/>
  <c r="AG865" i="1"/>
  <c r="AF865" i="1"/>
  <c r="AK865" i="1"/>
  <c r="AY915" i="1"/>
  <c r="AX915" i="1"/>
  <c r="AW915" i="1"/>
  <c r="AV915" i="1"/>
  <c r="AU915" i="1"/>
  <c r="AT915" i="1"/>
  <c r="AS915" i="1"/>
  <c r="AR915" i="1"/>
  <c r="AQ915" i="1"/>
  <c r="AN915" i="1"/>
  <c r="AL915" i="1"/>
  <c r="AK915" i="1"/>
  <c r="AJ915" i="1"/>
  <c r="AI915" i="1"/>
  <c r="AH915" i="1"/>
  <c r="AG915" i="1"/>
  <c r="AF915" i="1"/>
  <c r="AE915" i="1"/>
  <c r="AD915" i="1"/>
  <c r="H915" i="1"/>
  <c r="AY939" i="1"/>
  <c r="AX939" i="1"/>
  <c r="AW939" i="1"/>
  <c r="AV939" i="1"/>
  <c r="AU939" i="1"/>
  <c r="AT939" i="1"/>
  <c r="AS939" i="1"/>
  <c r="AQ939" i="1"/>
  <c r="AP939" i="1"/>
  <c r="AO939" i="1"/>
  <c r="AN939" i="1"/>
  <c r="AL939" i="1"/>
  <c r="AK939" i="1"/>
  <c r="AJ939" i="1"/>
  <c r="AI939" i="1"/>
  <c r="AH939" i="1"/>
  <c r="AG939" i="1"/>
  <c r="AE939" i="1"/>
  <c r="AD939" i="1"/>
  <c r="AC939" i="1"/>
  <c r="H939" i="1"/>
  <c r="AY319" i="1"/>
  <c r="AX319" i="1"/>
  <c r="AW319" i="1"/>
  <c r="AV319" i="1"/>
  <c r="AT319" i="1"/>
  <c r="AS319" i="1"/>
  <c r="AR319" i="1"/>
  <c r="AQ319" i="1"/>
  <c r="AP319" i="1"/>
  <c r="AO319" i="1"/>
  <c r="AN319" i="1"/>
  <c r="AL319" i="1"/>
  <c r="AK319" i="1"/>
  <c r="AJ319" i="1"/>
  <c r="AH319" i="1"/>
  <c r="AG319" i="1"/>
  <c r="AF319" i="1"/>
  <c r="AE319" i="1"/>
  <c r="AD319" i="1"/>
  <c r="AC319" i="1"/>
  <c r="H319" i="1"/>
  <c r="AT822" i="1"/>
  <c r="AJ822" i="1"/>
  <c r="AX645" i="1"/>
  <c r="AW645" i="1"/>
  <c r="AV645" i="1"/>
  <c r="AU645" i="1"/>
  <c r="AT645" i="1"/>
  <c r="AS645" i="1"/>
  <c r="AR645" i="1"/>
  <c r="AQ645" i="1"/>
  <c r="AP645" i="1"/>
  <c r="AN645" i="1"/>
  <c r="AK645" i="1"/>
  <c r="AJ645" i="1"/>
  <c r="AI645" i="1"/>
  <c r="AH645" i="1"/>
  <c r="AG645" i="1"/>
  <c r="AF645" i="1"/>
  <c r="AE645" i="1"/>
  <c r="AD645" i="1"/>
  <c r="H645" i="1"/>
  <c r="AY645" i="1"/>
  <c r="AX609" i="1"/>
  <c r="AW609" i="1"/>
  <c r="AV609" i="1"/>
  <c r="AU609" i="1"/>
  <c r="AT609" i="1"/>
  <c r="AS609" i="1"/>
  <c r="AQ609" i="1"/>
  <c r="AP609" i="1"/>
  <c r="AO609" i="1"/>
  <c r="AN609" i="1"/>
  <c r="AK609" i="1"/>
  <c r="AJ609" i="1"/>
  <c r="AI609" i="1"/>
  <c r="AH609" i="1"/>
  <c r="AG609" i="1"/>
  <c r="AE609" i="1"/>
  <c r="AD609" i="1"/>
  <c r="AC609" i="1"/>
  <c r="H609" i="1"/>
  <c r="AY609" i="1"/>
  <c r="AX646" i="1"/>
  <c r="AW646" i="1"/>
  <c r="AV646" i="1"/>
  <c r="AT646" i="1"/>
  <c r="AS646" i="1"/>
  <c r="AR646" i="1"/>
  <c r="AQ646" i="1"/>
  <c r="AP646" i="1"/>
  <c r="AO646" i="1"/>
  <c r="AN646" i="1"/>
  <c r="AK646" i="1"/>
  <c r="AJ646" i="1"/>
  <c r="AH646" i="1"/>
  <c r="AG646" i="1"/>
  <c r="AF646" i="1"/>
  <c r="AE646" i="1"/>
  <c r="AD646" i="1"/>
  <c r="AC646" i="1"/>
  <c r="H646" i="1"/>
  <c r="AY646" i="1"/>
  <c r="AR799" i="1"/>
  <c r="AF799" i="1"/>
  <c r="AR360" i="1"/>
  <c r="AQ360" i="1"/>
  <c r="AP360" i="1"/>
  <c r="AM360" i="1"/>
  <c r="AL360" i="1"/>
  <c r="AF360" i="1"/>
  <c r="AU360" i="1"/>
  <c r="AQ414" i="1"/>
  <c r="AP414" i="1"/>
  <c r="AO414" i="1"/>
  <c r="AN414" i="1"/>
  <c r="AM414" i="1"/>
  <c r="AH414" i="1"/>
  <c r="AG414" i="1"/>
  <c r="AV414" i="1"/>
  <c r="AX883" i="1"/>
  <c r="AU883" i="1"/>
  <c r="AT883" i="1"/>
  <c r="AS883" i="1"/>
  <c r="AP883" i="1"/>
  <c r="AO883" i="1"/>
  <c r="AN883" i="1"/>
  <c r="AK883" i="1"/>
  <c r="AJ883" i="1"/>
  <c r="AH883" i="1"/>
  <c r="AG883" i="1"/>
  <c r="AC883" i="1"/>
  <c r="H883" i="1"/>
  <c r="AL883" i="1"/>
  <c r="AY767" i="1"/>
  <c r="AX767" i="1"/>
  <c r="AU767" i="1"/>
  <c r="AN767" i="1"/>
  <c r="AH767" i="1"/>
  <c r="AG767" i="1"/>
  <c r="AT767" i="1"/>
  <c r="AY170" i="1"/>
  <c r="AX170" i="1"/>
  <c r="AT170" i="1"/>
  <c r="AR170" i="1"/>
  <c r="AL170" i="1"/>
  <c r="AK170" i="1"/>
  <c r="AJ170" i="1"/>
  <c r="AH170" i="1"/>
  <c r="AF170" i="1"/>
  <c r="AU170" i="1"/>
  <c r="AX1107" i="1"/>
  <c r="AO1107" i="1"/>
  <c r="AN1107" i="1"/>
  <c r="AM1107" i="1"/>
  <c r="AL1107" i="1"/>
  <c r="AK1107" i="1"/>
  <c r="AF1107" i="1"/>
  <c r="AT1107" i="1"/>
  <c r="AX228" i="1"/>
  <c r="AT228" i="1"/>
  <c r="AS228" i="1"/>
  <c r="AR228" i="1"/>
  <c r="AO228" i="1"/>
  <c r="AN228" i="1"/>
  <c r="AL228" i="1"/>
  <c r="AJ228" i="1"/>
  <c r="AI228" i="1"/>
  <c r="AG228" i="1"/>
  <c r="AV228" i="1"/>
  <c r="AX171" i="1"/>
  <c r="AM171" i="1"/>
  <c r="AG171" i="1"/>
  <c r="AV171" i="1"/>
  <c r="AE619" i="1"/>
  <c r="AX400" i="1"/>
  <c r="AS400" i="1"/>
  <c r="AR400" i="1"/>
  <c r="AQ400" i="1"/>
  <c r="AN400" i="1"/>
  <c r="AL400" i="1"/>
  <c r="AI400" i="1"/>
  <c r="AH400" i="1"/>
  <c r="AV400" i="1"/>
  <c r="AW218" i="1"/>
  <c r="AL218" i="1"/>
  <c r="AF218" i="1"/>
  <c r="AU218" i="1"/>
  <c r="AT182" i="1"/>
  <c r="AK182" i="1"/>
  <c r="AD182" i="1"/>
  <c r="AQ182" i="1"/>
  <c r="AX1138" i="1"/>
  <c r="AW1138" i="1"/>
  <c r="AV1138" i="1"/>
  <c r="AU1138" i="1"/>
  <c r="AR1138" i="1"/>
  <c r="AQ1138" i="1"/>
  <c r="AP1138" i="1"/>
  <c r="AN1138" i="1"/>
  <c r="AL1138" i="1"/>
  <c r="AK1138" i="1"/>
  <c r="AJ1138" i="1"/>
  <c r="AI1138" i="1"/>
  <c r="AH1138" i="1"/>
  <c r="AG1138" i="1"/>
  <c r="AE1138" i="1"/>
  <c r="AC1138" i="1"/>
  <c r="H1138" i="1"/>
  <c r="AY1121" i="1"/>
  <c r="AX1121" i="1"/>
  <c r="AW1121" i="1"/>
  <c r="AV1121" i="1"/>
  <c r="AU1121" i="1"/>
  <c r="AQ1121" i="1"/>
  <c r="AP1121" i="1"/>
  <c r="AO1121" i="1"/>
  <c r="AM1121" i="1"/>
  <c r="AL1121" i="1"/>
  <c r="AK1121" i="1"/>
  <c r="AJ1121" i="1"/>
  <c r="AI1121" i="1"/>
  <c r="AH1121" i="1"/>
  <c r="AF1121" i="1"/>
  <c r="AD1121" i="1"/>
  <c r="H1121" i="1"/>
  <c r="AY494" i="1"/>
  <c r="AQ494" i="1"/>
  <c r="AO494" i="1"/>
  <c r="AI494" i="1"/>
  <c r="AC494" i="1"/>
  <c r="AS494" i="1"/>
  <c r="AX573" i="1"/>
  <c r="AW573" i="1"/>
  <c r="AV573" i="1"/>
  <c r="AU573" i="1"/>
  <c r="AT573" i="1"/>
  <c r="AS573" i="1"/>
  <c r="AR573" i="1"/>
  <c r="AQ573" i="1"/>
  <c r="AP573" i="1"/>
  <c r="AO573" i="1"/>
  <c r="AL573" i="1"/>
  <c r="AK573" i="1"/>
  <c r="AJ573" i="1"/>
  <c r="AI573" i="1"/>
  <c r="AH573" i="1"/>
  <c r="AG573" i="1"/>
  <c r="AF573" i="1"/>
  <c r="AE573" i="1"/>
  <c r="AD573" i="1"/>
  <c r="AC573" i="1"/>
  <c r="H573" i="1"/>
  <c r="AY491" i="1"/>
  <c r="AX491" i="1"/>
  <c r="AW491" i="1"/>
  <c r="AV491" i="1"/>
  <c r="AU491" i="1"/>
  <c r="AT491" i="1"/>
  <c r="AS491" i="1"/>
  <c r="AR491" i="1"/>
  <c r="AQ491" i="1"/>
  <c r="AO491" i="1"/>
  <c r="AN491" i="1"/>
  <c r="AL491" i="1"/>
  <c r="AK491" i="1"/>
  <c r="AJ491" i="1"/>
  <c r="AI491" i="1"/>
  <c r="AH491" i="1"/>
  <c r="AG491" i="1"/>
  <c r="AF491" i="1"/>
  <c r="AE491" i="1"/>
  <c r="AC491" i="1"/>
  <c r="H491" i="1"/>
  <c r="AY694" i="1"/>
  <c r="AX694" i="1"/>
  <c r="AW694" i="1"/>
  <c r="AV694" i="1"/>
  <c r="AU694" i="1"/>
  <c r="AT694" i="1"/>
  <c r="AR694" i="1"/>
  <c r="AQ694" i="1"/>
  <c r="AP694" i="1"/>
  <c r="AO694" i="1"/>
  <c r="AN694" i="1"/>
  <c r="AL694" i="1"/>
  <c r="AK694" i="1"/>
  <c r="AJ694" i="1"/>
  <c r="AI694" i="1"/>
  <c r="AH694" i="1"/>
  <c r="AF694" i="1"/>
  <c r="AE694" i="1"/>
  <c r="AD694" i="1"/>
  <c r="AC694" i="1"/>
  <c r="H694" i="1"/>
  <c r="AY1263" i="1"/>
  <c r="AX1263" i="1"/>
  <c r="AW1263" i="1"/>
  <c r="AU1263" i="1"/>
  <c r="AT1263" i="1"/>
  <c r="AS1263" i="1"/>
  <c r="AR1263" i="1"/>
  <c r="AQ1263" i="1"/>
  <c r="AP1263" i="1"/>
  <c r="AO1263" i="1"/>
  <c r="AN1263" i="1"/>
  <c r="AL1263" i="1"/>
  <c r="AK1263" i="1"/>
  <c r="AI1263" i="1"/>
  <c r="AH1263" i="1"/>
  <c r="AG1263" i="1"/>
  <c r="AF1263" i="1"/>
  <c r="AE1263" i="1"/>
  <c r="AD1263" i="1"/>
  <c r="AC1263" i="1"/>
  <c r="H1263" i="1"/>
  <c r="AX903" i="1"/>
  <c r="AW903" i="1"/>
  <c r="AU903" i="1"/>
  <c r="AT903" i="1"/>
  <c r="AO903" i="1"/>
  <c r="AN903" i="1"/>
  <c r="AK903" i="1"/>
  <c r="AJ903" i="1"/>
  <c r="AI903" i="1"/>
  <c r="AH903" i="1"/>
  <c r="AF903" i="1"/>
  <c r="AE903" i="1"/>
  <c r="H903" i="1"/>
  <c r="AR903" i="1"/>
  <c r="AV54" i="1"/>
  <c r="AU54" i="1"/>
  <c r="AT54" i="1"/>
  <c r="AR54" i="1"/>
  <c r="AM54" i="1"/>
  <c r="AG54" i="1"/>
  <c r="AF54" i="1"/>
  <c r="AE54" i="1"/>
  <c r="AX225" i="1"/>
  <c r="AW225" i="1"/>
  <c r="AU225" i="1"/>
  <c r="AT225" i="1"/>
  <c r="AN225" i="1"/>
  <c r="AM225" i="1"/>
  <c r="AK225" i="1"/>
  <c r="AJ225" i="1"/>
  <c r="AI225" i="1"/>
  <c r="AH225" i="1"/>
  <c r="AE225" i="1"/>
  <c r="AD225" i="1"/>
  <c r="AQ225" i="1"/>
  <c r="AQ922" i="1"/>
  <c r="AM922" i="1"/>
  <c r="AJ846" i="1"/>
  <c r="AF846" i="1"/>
  <c r="AE846" i="1"/>
  <c r="AL846" i="1"/>
  <c r="AW159" i="1"/>
  <c r="AT159" i="1"/>
  <c r="AR159" i="1"/>
  <c r="AJ159" i="1"/>
  <c r="AT775" i="1"/>
  <c r="AR775" i="1"/>
  <c r="AQ775" i="1"/>
  <c r="AL775" i="1"/>
  <c r="AE775" i="1"/>
  <c r="AD775" i="1"/>
  <c r="AC775" i="1"/>
  <c r="H775" i="1"/>
  <c r="AI775" i="1"/>
  <c r="AT568" i="1"/>
  <c r="AO568" i="1"/>
  <c r="AI568" i="1"/>
  <c r="AC568" i="1"/>
  <c r="AK568" i="1"/>
  <c r="AY1228" i="1"/>
  <c r="AS1228" i="1"/>
  <c r="AR1228" i="1"/>
  <c r="AQ1228" i="1"/>
  <c r="AO1228" i="1"/>
  <c r="AK1228" i="1"/>
  <c r="AH1228" i="1"/>
  <c r="AD1228" i="1"/>
  <c r="AC1228" i="1"/>
  <c r="AX296" i="1"/>
  <c r="AW296" i="1"/>
  <c r="AU296" i="1"/>
  <c r="AT296" i="1"/>
  <c r="AS296" i="1"/>
  <c r="AR296" i="1"/>
  <c r="AQ296" i="1"/>
  <c r="AP296" i="1"/>
  <c r="AO296" i="1"/>
  <c r="AL296" i="1"/>
  <c r="AK296" i="1"/>
  <c r="AJ296" i="1"/>
  <c r="AH296" i="1"/>
  <c r="AG296" i="1"/>
  <c r="AF296" i="1"/>
  <c r="AE296" i="1"/>
  <c r="AD296" i="1"/>
  <c r="AC296" i="1"/>
  <c r="H296" i="1"/>
  <c r="AV296" i="1"/>
  <c r="AL796" i="1"/>
  <c r="AC796" i="1"/>
  <c r="AY687" i="1"/>
  <c r="AX687" i="1"/>
  <c r="AW687" i="1"/>
  <c r="AU687" i="1"/>
  <c r="AT687" i="1"/>
  <c r="AR687" i="1"/>
  <c r="AQ687" i="1"/>
  <c r="AP687" i="1"/>
  <c r="AO687" i="1"/>
  <c r="AN687" i="1"/>
  <c r="AL687" i="1"/>
  <c r="AK687" i="1"/>
  <c r="AJ687" i="1"/>
  <c r="AH687" i="1"/>
  <c r="AF687" i="1"/>
  <c r="AE687" i="1"/>
  <c r="AD687" i="1"/>
  <c r="AC687" i="1"/>
  <c r="H687" i="1"/>
  <c r="AV687" i="1"/>
  <c r="AY267" i="1"/>
  <c r="AX267" i="1"/>
  <c r="AW267" i="1"/>
  <c r="AT267" i="1"/>
  <c r="AS267" i="1"/>
  <c r="AR267" i="1"/>
  <c r="AQ267" i="1"/>
  <c r="AP267" i="1"/>
  <c r="AO267" i="1"/>
  <c r="AN267" i="1"/>
  <c r="AL267" i="1"/>
  <c r="AK267" i="1"/>
  <c r="AI267" i="1"/>
  <c r="AG267" i="1"/>
  <c r="AF267" i="1"/>
  <c r="AE267" i="1"/>
  <c r="AD267" i="1"/>
  <c r="AC267" i="1"/>
  <c r="H267" i="1"/>
  <c r="AU267" i="1"/>
  <c r="AX340" i="1"/>
  <c r="AV340" i="1"/>
  <c r="AT340" i="1"/>
  <c r="AS340" i="1"/>
  <c r="AP340" i="1"/>
  <c r="AO340" i="1"/>
  <c r="AN340" i="1"/>
  <c r="AK340" i="1"/>
  <c r="AJ340" i="1"/>
  <c r="AI340" i="1"/>
  <c r="AF340" i="1"/>
  <c r="AE340" i="1"/>
  <c r="AD340" i="1"/>
  <c r="H340" i="1"/>
  <c r="AQ340" i="1"/>
  <c r="AS475" i="1"/>
  <c r="AR475" i="1"/>
  <c r="AQ475" i="1"/>
  <c r="AC475" i="1"/>
  <c r="H475" i="1"/>
  <c r="AF475" i="1"/>
  <c r="AX929" i="1"/>
  <c r="AV929" i="1"/>
  <c r="AT929" i="1"/>
  <c r="AR929" i="1"/>
  <c r="AO929" i="1"/>
  <c r="AN929" i="1"/>
  <c r="AM929" i="1"/>
  <c r="AK929" i="1"/>
  <c r="AJ929" i="1"/>
  <c r="AI929" i="1"/>
  <c r="AE929" i="1"/>
  <c r="AD929" i="1"/>
  <c r="AC929" i="1"/>
  <c r="H929" i="1"/>
  <c r="AP929" i="1"/>
  <c r="AF1130" i="1"/>
  <c r="AE1130" i="1"/>
  <c r="AW807" i="1"/>
  <c r="AU807" i="1"/>
  <c r="AS807" i="1"/>
  <c r="AO807" i="1"/>
  <c r="AN807" i="1"/>
  <c r="AL807" i="1"/>
  <c r="AJ807" i="1"/>
  <c r="AI807" i="1"/>
  <c r="AH807" i="1"/>
  <c r="AE807" i="1"/>
  <c r="AD807" i="1"/>
  <c r="H807" i="1"/>
  <c r="AQ807" i="1"/>
  <c r="AS118" i="1"/>
  <c r="AR118" i="1"/>
  <c r="AQ118" i="1"/>
  <c r="AC118" i="1"/>
  <c r="H118" i="1"/>
  <c r="AF118" i="1"/>
  <c r="AY209" i="1"/>
  <c r="AW209" i="1"/>
  <c r="AU209" i="1"/>
  <c r="AR209" i="1"/>
  <c r="AN209" i="1"/>
  <c r="AM209" i="1"/>
  <c r="AL209" i="1"/>
  <c r="AJ209" i="1"/>
  <c r="AI209" i="1"/>
  <c r="AH209" i="1"/>
  <c r="AD209" i="1"/>
  <c r="AC209" i="1"/>
  <c r="AP209" i="1"/>
  <c r="AU653" i="1"/>
  <c r="AT653" i="1"/>
  <c r="AR653" i="1"/>
  <c r="AQ653" i="1"/>
  <c r="AP653" i="1"/>
  <c r="AO653" i="1"/>
  <c r="AM653" i="1"/>
  <c r="AL653" i="1"/>
  <c r="AD653" i="1"/>
  <c r="AC653" i="1"/>
  <c r="H653" i="1"/>
  <c r="AX1018" i="1"/>
  <c r="AV1018" i="1"/>
  <c r="AT1018" i="1"/>
  <c r="AQ1018" i="1"/>
  <c r="AN1018" i="1"/>
  <c r="AK1018" i="1"/>
  <c r="AI1018" i="1"/>
  <c r="AG1018" i="1"/>
  <c r="AC1018" i="1"/>
  <c r="AD1018" i="1"/>
  <c r="AT1273" i="1"/>
  <c r="AR1273" i="1"/>
  <c r="AQ1273" i="1"/>
  <c r="AE1273" i="1"/>
  <c r="AC1273" i="1"/>
  <c r="AY708" i="1"/>
  <c r="AX708" i="1"/>
  <c r="AV708" i="1"/>
  <c r="AQ708" i="1"/>
  <c r="AP708" i="1"/>
  <c r="AM708" i="1"/>
  <c r="AL708" i="1"/>
  <c r="AK708" i="1"/>
  <c r="AI708" i="1"/>
  <c r="AF708" i="1"/>
  <c r="AC708" i="1"/>
  <c r="H708" i="1"/>
  <c r="AT708" i="1"/>
  <c r="AY1303" i="1"/>
  <c r="AT1303" i="1"/>
  <c r="AO1303" i="1"/>
  <c r="AN1303" i="1"/>
  <c r="AL1303" i="1"/>
  <c r="AD1303" i="1"/>
  <c r="AC1303" i="1"/>
  <c r="AJ812" i="1"/>
  <c r="AH812" i="1"/>
  <c r="H812" i="1"/>
  <c r="AH427" i="1"/>
  <c r="AC427" i="1"/>
  <c r="AY341" i="1"/>
  <c r="AX341" i="1"/>
  <c r="AW341" i="1"/>
  <c r="AU341" i="1"/>
  <c r="AR341" i="1"/>
  <c r="AP341" i="1"/>
  <c r="AO341" i="1"/>
  <c r="AL341" i="1"/>
  <c r="AK341" i="1"/>
  <c r="AJ341" i="1"/>
  <c r="AF341" i="1"/>
  <c r="AE341" i="1"/>
  <c r="H341" i="1"/>
  <c r="AY746" i="1"/>
  <c r="AX746" i="1"/>
  <c r="AS746" i="1"/>
  <c r="AP746" i="1"/>
  <c r="AO746" i="1"/>
  <c r="AM746" i="1"/>
  <c r="AK746" i="1"/>
  <c r="AG746" i="1"/>
  <c r="AC746" i="1"/>
  <c r="AX649" i="1"/>
  <c r="AW649" i="1"/>
  <c r="AV649" i="1"/>
  <c r="AT649" i="1"/>
  <c r="AR649" i="1"/>
  <c r="AP649" i="1"/>
  <c r="AO649" i="1"/>
  <c r="AN649" i="1"/>
  <c r="AL649" i="1"/>
  <c r="AK649" i="1"/>
  <c r="AJ649" i="1"/>
  <c r="AI649" i="1"/>
  <c r="AG649" i="1"/>
  <c r="AF649" i="1"/>
  <c r="AE649" i="1"/>
  <c r="H649" i="1"/>
  <c r="AY16" i="1"/>
  <c r="AX16" i="1"/>
  <c r="AW16" i="1"/>
  <c r="AV16" i="1"/>
  <c r="AT16" i="1"/>
  <c r="AQ16" i="1"/>
  <c r="AO16" i="1"/>
  <c r="AN16" i="1"/>
  <c r="AM16" i="1"/>
  <c r="AL16" i="1"/>
  <c r="AK16" i="1"/>
  <c r="AJ16" i="1"/>
  <c r="AI16" i="1"/>
  <c r="AF16" i="1"/>
  <c r="AE16" i="1"/>
  <c r="AD16" i="1"/>
  <c r="AH821" i="1"/>
  <c r="AF821" i="1"/>
  <c r="AX805" i="1"/>
  <c r="AW805" i="1"/>
  <c r="AV805" i="1"/>
  <c r="AU805" i="1"/>
  <c r="AS805" i="1"/>
  <c r="AQ805" i="1"/>
  <c r="AO805" i="1"/>
  <c r="AN805" i="1"/>
  <c r="AJ805" i="1"/>
  <c r="AI805" i="1"/>
  <c r="AF805" i="1"/>
  <c r="AE805" i="1"/>
  <c r="AD805" i="1"/>
  <c r="AX813" i="1"/>
  <c r="AW813" i="1"/>
  <c r="AV813" i="1"/>
  <c r="AU813" i="1"/>
  <c r="AR813" i="1"/>
  <c r="AQ813" i="1"/>
  <c r="AN813" i="1"/>
  <c r="AM813" i="1"/>
  <c r="AL813" i="1"/>
  <c r="AK813" i="1"/>
  <c r="AI813" i="1"/>
  <c r="AH813" i="1"/>
  <c r="AF813" i="1"/>
  <c r="AE813" i="1"/>
  <c r="H813" i="1"/>
  <c r="AY813" i="1"/>
  <c r="AX106" i="1"/>
  <c r="AH106" i="1"/>
  <c r="AE106" i="1"/>
  <c r="AY106" i="1"/>
  <c r="AX981" i="1"/>
  <c r="AW981" i="1"/>
  <c r="AU981" i="1"/>
  <c r="AT981" i="1"/>
  <c r="AQ981" i="1"/>
  <c r="AP981" i="1"/>
  <c r="AN981" i="1"/>
  <c r="AM981" i="1"/>
  <c r="AL981" i="1"/>
  <c r="AK981" i="1"/>
  <c r="AH981" i="1"/>
  <c r="AG981" i="1"/>
  <c r="AE981" i="1"/>
  <c r="AD981" i="1"/>
  <c r="H981" i="1"/>
  <c r="AY981" i="1"/>
  <c r="AY1238" i="1"/>
  <c r="AW1238" i="1"/>
  <c r="AV1238" i="1"/>
  <c r="AU1238" i="1"/>
  <c r="AQ1238" i="1"/>
  <c r="AO1238" i="1"/>
  <c r="AM1238" i="1"/>
  <c r="AL1238" i="1"/>
  <c r="AK1238" i="1"/>
  <c r="AJ1238" i="1"/>
  <c r="AH1238" i="1"/>
  <c r="AG1238" i="1"/>
  <c r="AE1238" i="1"/>
  <c r="H1238" i="1"/>
  <c r="AR1238" i="1"/>
  <c r="AY893" i="1"/>
  <c r="AX893" i="1"/>
  <c r="AW893" i="1"/>
  <c r="AV893" i="1"/>
  <c r="AU893" i="1"/>
  <c r="AT893" i="1"/>
  <c r="AQ893" i="1"/>
  <c r="AO893" i="1"/>
  <c r="AM893" i="1"/>
  <c r="AL893" i="1"/>
  <c r="AK893" i="1"/>
  <c r="AJ893" i="1"/>
  <c r="AI893" i="1"/>
  <c r="AH893" i="1"/>
  <c r="AF893" i="1"/>
  <c r="AE893" i="1"/>
  <c r="AD893" i="1"/>
  <c r="AC893" i="1"/>
  <c r="H893" i="1"/>
  <c r="AX1250" i="1"/>
  <c r="AW1250" i="1"/>
  <c r="AS1250" i="1"/>
  <c r="AR1250" i="1"/>
  <c r="AP1250" i="1"/>
  <c r="AO1250" i="1"/>
  <c r="AM1250" i="1"/>
  <c r="AK1250" i="1"/>
  <c r="AI1250" i="1"/>
  <c r="AH1250" i="1"/>
  <c r="AD1250" i="1"/>
  <c r="AC1250" i="1"/>
  <c r="H1250" i="1"/>
  <c r="AQ1250" i="1"/>
  <c r="AX640" i="1"/>
  <c r="AW640" i="1"/>
  <c r="AV640" i="1"/>
  <c r="AU640" i="1"/>
  <c r="AT640" i="1"/>
  <c r="AS640" i="1"/>
  <c r="AR640" i="1"/>
  <c r="AQ640" i="1"/>
  <c r="AP640" i="1"/>
  <c r="AO640" i="1"/>
  <c r="AL640" i="1"/>
  <c r="AK640" i="1"/>
  <c r="AJ640" i="1"/>
  <c r="AI640" i="1"/>
  <c r="AH640" i="1"/>
  <c r="AG640" i="1"/>
  <c r="AF640" i="1"/>
  <c r="AE640" i="1"/>
  <c r="AD640" i="1"/>
  <c r="AC640" i="1"/>
  <c r="H640" i="1"/>
  <c r="AY730" i="1"/>
  <c r="AX730" i="1"/>
  <c r="AW730" i="1"/>
  <c r="AV730" i="1"/>
  <c r="AU730" i="1"/>
  <c r="AT730" i="1"/>
  <c r="AS730" i="1"/>
  <c r="AR730" i="1"/>
  <c r="AQ730" i="1"/>
  <c r="AO730" i="1"/>
  <c r="AN730" i="1"/>
  <c r="AL730" i="1"/>
  <c r="AK730" i="1"/>
  <c r="AJ730" i="1"/>
  <c r="AI730" i="1"/>
  <c r="AH730" i="1"/>
  <c r="AG730" i="1"/>
  <c r="AF730" i="1"/>
  <c r="AE730" i="1"/>
  <c r="AC730" i="1"/>
  <c r="H730" i="1"/>
  <c r="AY239" i="1"/>
  <c r="AX239" i="1"/>
  <c r="AW239" i="1"/>
  <c r="AV239" i="1"/>
  <c r="AU239" i="1"/>
  <c r="AT239" i="1"/>
  <c r="AR239" i="1"/>
  <c r="AQ239" i="1"/>
  <c r="AP239" i="1"/>
  <c r="AO239" i="1"/>
  <c r="AN239" i="1"/>
  <c r="AL239" i="1"/>
  <c r="AK239" i="1"/>
  <c r="AJ239" i="1"/>
  <c r="AI239" i="1"/>
  <c r="AH239" i="1"/>
  <c r="AF239" i="1"/>
  <c r="AE239" i="1"/>
  <c r="AD239" i="1"/>
  <c r="AC239" i="1"/>
  <c r="H239" i="1"/>
  <c r="AY388" i="1"/>
  <c r="AX388" i="1"/>
  <c r="AW388" i="1"/>
  <c r="AU388" i="1"/>
  <c r="AT388" i="1"/>
  <c r="AS388" i="1"/>
  <c r="AR388" i="1"/>
  <c r="AQ388" i="1"/>
  <c r="AP388" i="1"/>
  <c r="AO388" i="1"/>
  <c r="AN388" i="1"/>
  <c r="AL388" i="1"/>
  <c r="AK388" i="1"/>
  <c r="AI388" i="1"/>
  <c r="AH388" i="1"/>
  <c r="AG388" i="1"/>
  <c r="AF388" i="1"/>
  <c r="AE388" i="1"/>
  <c r="AD388" i="1"/>
  <c r="AC388" i="1"/>
  <c r="H388" i="1"/>
  <c r="AV200" i="1"/>
  <c r="AS200" i="1"/>
  <c r="AR200" i="1"/>
  <c r="AP200" i="1"/>
  <c r="AO200" i="1"/>
  <c r="AJ200" i="1"/>
  <c r="AI200" i="1"/>
  <c r="AC200" i="1"/>
  <c r="H200" i="1"/>
  <c r="AW200" i="1"/>
  <c r="AW589" i="1"/>
  <c r="AU589" i="1"/>
  <c r="AT589" i="1"/>
  <c r="AO589" i="1"/>
  <c r="AN589" i="1"/>
  <c r="AK589" i="1"/>
  <c r="AJ589" i="1"/>
  <c r="AE589" i="1"/>
  <c r="AX589" i="1"/>
  <c r="AU1090" i="1"/>
  <c r="AP1090" i="1"/>
  <c r="AX938" i="1"/>
  <c r="AW938" i="1"/>
  <c r="AU938" i="1"/>
  <c r="AT938" i="1"/>
  <c r="AS938" i="1"/>
  <c r="AR938" i="1"/>
  <c r="AQ938" i="1"/>
  <c r="AP938" i="1"/>
  <c r="AN938" i="1"/>
  <c r="AM938" i="1"/>
  <c r="AK938" i="1"/>
  <c r="AI938" i="1"/>
  <c r="AH938" i="1"/>
  <c r="AG938" i="1"/>
  <c r="AF938" i="1"/>
  <c r="AE938" i="1"/>
  <c r="AD938" i="1"/>
  <c r="AC938" i="1"/>
  <c r="H938" i="1"/>
  <c r="AN383" i="1"/>
  <c r="H383" i="1"/>
  <c r="AP383" i="1"/>
  <c r="AV831" i="1"/>
  <c r="AL831" i="1"/>
  <c r="AY243" i="1"/>
  <c r="AW243" i="1"/>
  <c r="AV243" i="1"/>
  <c r="AT243" i="1"/>
  <c r="AR243" i="1"/>
  <c r="AP243" i="1"/>
  <c r="AO243" i="1"/>
  <c r="AM243" i="1"/>
  <c r="AJ243" i="1"/>
  <c r="AI243" i="1"/>
  <c r="AH243" i="1"/>
  <c r="AF243" i="1"/>
  <c r="AE243" i="1"/>
  <c r="H243" i="1"/>
  <c r="AN243" i="1"/>
  <c r="AL995" i="1"/>
  <c r="AI995" i="1"/>
  <c r="AF995" i="1"/>
  <c r="AU15" i="1"/>
  <c r="AT15" i="1"/>
  <c r="AL15" i="1"/>
  <c r="AK15" i="1"/>
  <c r="AC15" i="1"/>
  <c r="AG15" i="1"/>
  <c r="AX823" i="1"/>
  <c r="AU823" i="1"/>
  <c r="AL823" i="1"/>
  <c r="AY596" i="1"/>
  <c r="AX596" i="1"/>
  <c r="AU596" i="1"/>
  <c r="AR596" i="1"/>
  <c r="AQ596" i="1"/>
  <c r="AP596" i="1"/>
  <c r="AO596" i="1"/>
  <c r="AN596" i="1"/>
  <c r="AL596" i="1"/>
  <c r="AK596" i="1"/>
  <c r="AH596" i="1"/>
  <c r="AG596" i="1"/>
  <c r="AE596" i="1"/>
  <c r="AD596" i="1"/>
  <c r="H596" i="1"/>
  <c r="AU566" i="1"/>
  <c r="AR566" i="1"/>
  <c r="AQ566" i="1"/>
  <c r="AO566" i="1"/>
  <c r="AG566" i="1"/>
  <c r="AF566" i="1"/>
  <c r="AE566" i="1"/>
  <c r="AC566" i="1"/>
  <c r="AY983" i="1"/>
  <c r="AX983" i="1"/>
  <c r="AW983" i="1"/>
  <c r="AU983" i="1"/>
  <c r="AT983" i="1"/>
  <c r="AR983" i="1"/>
  <c r="AQ983" i="1"/>
  <c r="AP983" i="1"/>
  <c r="AN983" i="1"/>
  <c r="AM983" i="1"/>
  <c r="AL983" i="1"/>
  <c r="AK983" i="1"/>
  <c r="AJ983" i="1"/>
  <c r="AH983" i="1"/>
  <c r="AF983" i="1"/>
  <c r="AE983" i="1"/>
  <c r="AD983" i="1"/>
  <c r="AC983" i="1"/>
  <c r="H983" i="1"/>
  <c r="AS523" i="1"/>
  <c r="AP523" i="1"/>
  <c r="AO523" i="1"/>
  <c r="AM523" i="1"/>
  <c r="AH523" i="1"/>
  <c r="AE523" i="1"/>
  <c r="AC523" i="1"/>
  <c r="AX523" i="1"/>
  <c r="AM674" i="1"/>
  <c r="AY1290" i="1"/>
  <c r="AV1290" i="1"/>
  <c r="AO1290" i="1"/>
  <c r="AD1290" i="1"/>
  <c r="AC1290" i="1"/>
  <c r="AE1290" i="1"/>
  <c r="AV885" i="1"/>
  <c r="AT885" i="1"/>
  <c r="AR885" i="1"/>
  <c r="AO885" i="1"/>
  <c r="AN885" i="1"/>
  <c r="AL885" i="1"/>
  <c r="AJ885" i="1"/>
  <c r="AF885" i="1"/>
  <c r="AD885" i="1"/>
  <c r="H885" i="1"/>
  <c r="AY885" i="1"/>
  <c r="AY1214" i="1"/>
  <c r="AV1214" i="1"/>
  <c r="AU1214" i="1"/>
  <c r="AT1214" i="1"/>
  <c r="AR1214" i="1"/>
  <c r="AQ1214" i="1"/>
  <c r="AO1214" i="1"/>
  <c r="AM1214" i="1"/>
  <c r="AK1214" i="1"/>
  <c r="AI1214" i="1"/>
  <c r="AH1214" i="1"/>
  <c r="AG1214" i="1"/>
  <c r="AF1214" i="1"/>
  <c r="AD1214" i="1"/>
  <c r="AC1214" i="1"/>
  <c r="H1214" i="1"/>
  <c r="AN1214" i="1"/>
  <c r="AY1180" i="1"/>
  <c r="AV1180" i="1"/>
  <c r="AU1180" i="1"/>
  <c r="AT1180" i="1"/>
  <c r="AS1180" i="1"/>
  <c r="AR1180" i="1"/>
  <c r="AQ1180" i="1"/>
  <c r="AN1180" i="1"/>
  <c r="AM1180" i="1"/>
  <c r="AL1180" i="1"/>
  <c r="AK1180" i="1"/>
  <c r="AH1180" i="1"/>
  <c r="AG1180" i="1"/>
  <c r="AF1180" i="1"/>
  <c r="AE1180" i="1"/>
  <c r="AD1180" i="1"/>
  <c r="H1180" i="1"/>
  <c r="AX1180" i="1"/>
  <c r="AI1162" i="1"/>
  <c r="AG1162" i="1"/>
  <c r="AD1162" i="1"/>
  <c r="AK214" i="1"/>
  <c r="AF214" i="1"/>
  <c r="AH214" i="1"/>
  <c r="AU1187" i="1"/>
  <c r="AT1187" i="1"/>
  <c r="AN1187" i="1"/>
  <c r="AJ1187" i="1"/>
  <c r="AH1187" i="1"/>
  <c r="AG1187" i="1"/>
  <c r="AC1187" i="1"/>
  <c r="AS1187" i="1"/>
  <c r="AS429" i="1"/>
  <c r="AX857" i="1"/>
  <c r="AW857" i="1"/>
  <c r="AT857" i="1"/>
  <c r="AQ857" i="1"/>
  <c r="AP857" i="1"/>
  <c r="AN857" i="1"/>
  <c r="AM857" i="1"/>
  <c r="AL857" i="1"/>
  <c r="AJ857" i="1"/>
  <c r="AH857" i="1"/>
  <c r="AG857" i="1"/>
  <c r="AE857" i="1"/>
  <c r="AY90" i="1"/>
  <c r="AX90" i="1"/>
  <c r="AW90" i="1"/>
  <c r="AT90" i="1"/>
  <c r="AS90" i="1"/>
  <c r="AR90" i="1"/>
  <c r="AQ90" i="1"/>
  <c r="AP90" i="1"/>
  <c r="AN90" i="1"/>
  <c r="AM90" i="1"/>
  <c r="AL90" i="1"/>
  <c r="AK90" i="1"/>
  <c r="AJ90" i="1"/>
  <c r="AG90" i="1"/>
  <c r="AF90" i="1"/>
  <c r="AE90" i="1"/>
  <c r="AD90" i="1"/>
  <c r="AC90" i="1"/>
  <c r="H90" i="1"/>
  <c r="AY1040" i="1"/>
  <c r="AT1040" i="1"/>
  <c r="AR1040" i="1"/>
  <c r="AP1040" i="1"/>
  <c r="AO1040" i="1"/>
  <c r="AM1040" i="1"/>
  <c r="AJ1040" i="1"/>
  <c r="AI1040" i="1"/>
  <c r="AG1040" i="1"/>
  <c r="AD1040" i="1"/>
  <c r="AS1040" i="1"/>
  <c r="AT690" i="1"/>
  <c r="AY42" i="1"/>
  <c r="AT42" i="1"/>
  <c r="AS42" i="1"/>
  <c r="AM42" i="1"/>
  <c r="AK42" i="1"/>
  <c r="AI42" i="1"/>
  <c r="AG42" i="1"/>
  <c r="H42" i="1"/>
  <c r="AP42" i="1"/>
  <c r="AY1047" i="1"/>
  <c r="AX1047" i="1"/>
  <c r="AW1047" i="1"/>
  <c r="AR1047" i="1"/>
  <c r="AQ1047" i="1"/>
  <c r="AO1047" i="1"/>
  <c r="AM1047" i="1"/>
  <c r="AL1047" i="1"/>
  <c r="AJ1047" i="1"/>
  <c r="AH1047" i="1"/>
  <c r="AF1047" i="1"/>
  <c r="AD1047" i="1"/>
  <c r="H1047" i="1"/>
  <c r="AP1047" i="1"/>
  <c r="AW1186" i="1"/>
  <c r="AV1186" i="1"/>
  <c r="AU1186" i="1"/>
  <c r="AS1186" i="1"/>
  <c r="AR1186" i="1"/>
  <c r="AQ1186" i="1"/>
  <c r="AO1186" i="1"/>
  <c r="AN1186" i="1"/>
  <c r="AM1186" i="1"/>
  <c r="AK1186" i="1"/>
  <c r="AI1186" i="1"/>
  <c r="AH1186" i="1"/>
  <c r="AF1186" i="1"/>
  <c r="AE1186" i="1"/>
  <c r="AD1186" i="1"/>
  <c r="AC1186" i="1"/>
  <c r="H1186" i="1"/>
  <c r="AY1186" i="1"/>
  <c r="AY387" i="1"/>
  <c r="AX387" i="1"/>
  <c r="AW387" i="1"/>
  <c r="AS387" i="1"/>
  <c r="AR387" i="1"/>
  <c r="AQ387" i="1"/>
  <c r="AP387" i="1"/>
  <c r="AN387" i="1"/>
  <c r="AM387" i="1"/>
  <c r="AK387" i="1"/>
  <c r="AJ387" i="1"/>
  <c r="AI387" i="1"/>
  <c r="AH387" i="1"/>
  <c r="AE387" i="1"/>
  <c r="H387" i="1"/>
  <c r="AM1131" i="1"/>
  <c r="AL1131" i="1"/>
  <c r="AK1131" i="1"/>
  <c r="AU1131" i="1"/>
  <c r="AQ87" i="1"/>
  <c r="AP87" i="1"/>
  <c r="AO87" i="1"/>
  <c r="AJ87" i="1"/>
  <c r="AT87" i="1"/>
  <c r="AY1082" i="1"/>
  <c r="AV1082" i="1"/>
  <c r="AU1082" i="1"/>
  <c r="AT1082" i="1"/>
  <c r="AQ1082" i="1"/>
  <c r="AP1082" i="1"/>
  <c r="AN1082" i="1"/>
  <c r="AM1082" i="1"/>
  <c r="AL1082" i="1"/>
  <c r="AK1082" i="1"/>
  <c r="AI1082" i="1"/>
  <c r="AH1082" i="1"/>
  <c r="AF1082" i="1"/>
  <c r="AE1082" i="1"/>
  <c r="AD1082" i="1"/>
  <c r="H1082" i="1"/>
  <c r="AY458" i="1"/>
  <c r="AX458" i="1"/>
  <c r="AU458" i="1"/>
  <c r="AT458" i="1"/>
  <c r="AQ458" i="1"/>
  <c r="AN458" i="1"/>
  <c r="AM458" i="1"/>
  <c r="AL458" i="1"/>
  <c r="AH458" i="1"/>
  <c r="AG458" i="1"/>
  <c r="AF458" i="1"/>
  <c r="AE458" i="1"/>
  <c r="H458" i="1"/>
  <c r="AP458" i="1"/>
  <c r="AU294" i="1"/>
  <c r="AX948" i="1"/>
  <c r="AW948" i="1"/>
  <c r="AU948" i="1"/>
  <c r="AT948" i="1"/>
  <c r="AR948" i="1"/>
  <c r="AQ948" i="1"/>
  <c r="AM948" i="1"/>
  <c r="AL948" i="1"/>
  <c r="AK948" i="1"/>
  <c r="AH948" i="1"/>
  <c r="AG948" i="1"/>
  <c r="AF948" i="1"/>
  <c r="AE948" i="1"/>
  <c r="H948" i="1"/>
  <c r="AO948" i="1"/>
  <c r="AU899" i="1"/>
  <c r="AT899" i="1"/>
  <c r="AR899" i="1"/>
  <c r="AD899" i="1"/>
  <c r="AC899" i="1"/>
  <c r="H899" i="1"/>
  <c r="AX530" i="1"/>
  <c r="AW530" i="1"/>
  <c r="AT530" i="1"/>
  <c r="AS530" i="1"/>
  <c r="AQ530" i="1"/>
  <c r="AP530" i="1"/>
  <c r="AM530" i="1"/>
  <c r="AL530" i="1"/>
  <c r="AK530" i="1"/>
  <c r="AG530" i="1"/>
  <c r="AF530" i="1"/>
  <c r="AE530" i="1"/>
  <c r="AD530" i="1"/>
  <c r="H530" i="1"/>
  <c r="AO530" i="1"/>
  <c r="AX1042" i="1"/>
  <c r="AW1042" i="1"/>
  <c r="AV1042" i="1"/>
  <c r="AT1042" i="1"/>
  <c r="AS1042" i="1"/>
  <c r="AR1042" i="1"/>
  <c r="AQ1042" i="1"/>
  <c r="AP1042" i="1"/>
  <c r="AO1042" i="1"/>
  <c r="AL1042" i="1"/>
  <c r="AK1042" i="1"/>
  <c r="AJ1042" i="1"/>
  <c r="AI1042" i="1"/>
  <c r="AG1042" i="1"/>
  <c r="AF1042" i="1"/>
  <c r="AE1042" i="1"/>
  <c r="AD1042" i="1"/>
  <c r="AC1042" i="1"/>
  <c r="H1042" i="1"/>
  <c r="AU1042" i="1"/>
  <c r="AY588" i="1"/>
  <c r="AX588" i="1"/>
  <c r="AW588" i="1"/>
  <c r="AV588" i="1"/>
  <c r="AT588" i="1"/>
  <c r="AS588" i="1"/>
  <c r="AR588" i="1"/>
  <c r="AQ588" i="1"/>
  <c r="AO588" i="1"/>
  <c r="AN588" i="1"/>
  <c r="AL588" i="1"/>
  <c r="AK588" i="1"/>
  <c r="AJ588" i="1"/>
  <c r="AI588" i="1"/>
  <c r="AG588" i="1"/>
  <c r="AF588" i="1"/>
  <c r="AE588" i="1"/>
  <c r="AC588" i="1"/>
  <c r="H588" i="1"/>
  <c r="AU588" i="1"/>
  <c r="AY1065" i="1"/>
  <c r="AX1065" i="1"/>
  <c r="AW1065" i="1"/>
  <c r="AV1065" i="1"/>
  <c r="AT1065" i="1"/>
  <c r="AR1065" i="1"/>
  <c r="AQ1065" i="1"/>
  <c r="AP1065" i="1"/>
  <c r="AO1065" i="1"/>
  <c r="AN1065" i="1"/>
  <c r="AL1065" i="1"/>
  <c r="AK1065" i="1"/>
  <c r="AJ1065" i="1"/>
  <c r="AI1065" i="1"/>
  <c r="AF1065" i="1"/>
  <c r="AE1065" i="1"/>
  <c r="AD1065" i="1"/>
  <c r="AC1065" i="1"/>
  <c r="H1065" i="1"/>
  <c r="AU1065" i="1"/>
  <c r="AS845" i="1"/>
  <c r="AH845" i="1"/>
  <c r="AC845" i="1"/>
  <c r="AX548" i="1"/>
  <c r="AW548" i="1"/>
  <c r="AV548" i="1"/>
  <c r="AQ548" i="1"/>
  <c r="AK548" i="1"/>
  <c r="AI548" i="1"/>
  <c r="AH548" i="1"/>
  <c r="AF548" i="1"/>
  <c r="AP548" i="1"/>
  <c r="AX826" i="1"/>
  <c r="AW826" i="1"/>
  <c r="AV826" i="1"/>
  <c r="AU826" i="1"/>
  <c r="AS826" i="1"/>
  <c r="AQ826" i="1"/>
  <c r="AO826" i="1"/>
  <c r="AN826" i="1"/>
  <c r="AK826" i="1"/>
  <c r="AJ826" i="1"/>
  <c r="AI826" i="1"/>
  <c r="AH826" i="1"/>
  <c r="AF826" i="1"/>
  <c r="AE826" i="1"/>
  <c r="AC826" i="1"/>
  <c r="H826" i="1"/>
  <c r="AX438" i="1"/>
  <c r="AW438" i="1"/>
  <c r="AV438" i="1"/>
  <c r="AP438" i="1"/>
  <c r="AK438" i="1"/>
  <c r="AI438" i="1"/>
  <c r="AH438" i="1"/>
  <c r="AE438" i="1"/>
  <c r="H438" i="1"/>
  <c r="AO438" i="1"/>
  <c r="AX648" i="1"/>
  <c r="AW648" i="1"/>
  <c r="AU648" i="1"/>
  <c r="AT648" i="1"/>
  <c r="AR648" i="1"/>
  <c r="AP648" i="1"/>
  <c r="AO648" i="1"/>
  <c r="AN648" i="1"/>
  <c r="AK648" i="1"/>
  <c r="AI648" i="1"/>
  <c r="AH648" i="1"/>
  <c r="AG648" i="1"/>
  <c r="AE648" i="1"/>
  <c r="AD648" i="1"/>
  <c r="AC648" i="1"/>
  <c r="H648" i="1"/>
  <c r="AW1010" i="1"/>
  <c r="AV1010" i="1"/>
  <c r="AU1010" i="1"/>
  <c r="AQ1010" i="1"/>
  <c r="AP1010" i="1"/>
  <c r="AO1010" i="1"/>
  <c r="AJ1010" i="1"/>
  <c r="AH1010" i="1"/>
  <c r="AG1010" i="1"/>
  <c r="AE1010" i="1"/>
  <c r="H1010" i="1"/>
  <c r="AN1010" i="1"/>
  <c r="AW144" i="1"/>
  <c r="AO144" i="1"/>
  <c r="AN144" i="1"/>
  <c r="AM144" i="1"/>
  <c r="AH144" i="1"/>
  <c r="AQ144" i="1"/>
  <c r="AW579" i="1"/>
  <c r="AV579" i="1"/>
  <c r="AU579" i="1"/>
  <c r="AP579" i="1"/>
  <c r="AO579" i="1"/>
  <c r="AN579" i="1"/>
  <c r="AJ579" i="1"/>
  <c r="AH579" i="1"/>
  <c r="AF579" i="1"/>
  <c r="AD579" i="1"/>
  <c r="H579" i="1"/>
  <c r="AM579" i="1"/>
  <c r="AW976" i="1"/>
  <c r="AO976" i="1"/>
  <c r="AN976" i="1"/>
  <c r="AM976" i="1"/>
  <c r="AG976" i="1"/>
  <c r="AP976" i="1"/>
  <c r="AX348" i="1"/>
  <c r="AV348" i="1"/>
  <c r="AU348" i="1"/>
  <c r="AT348" i="1"/>
  <c r="AQ348" i="1"/>
  <c r="AP348" i="1"/>
  <c r="AO348" i="1"/>
  <c r="AN348" i="1"/>
  <c r="AL348" i="1"/>
  <c r="AK348" i="1"/>
  <c r="AI348" i="1"/>
  <c r="AH348" i="1"/>
  <c r="AG348" i="1"/>
  <c r="AF348" i="1"/>
  <c r="AD348" i="1"/>
  <c r="H348" i="1"/>
  <c r="AY1173" i="1"/>
  <c r="AX1173" i="1"/>
  <c r="AV1173" i="1"/>
  <c r="AU1173" i="1"/>
  <c r="AQ1173" i="1"/>
  <c r="AN1173" i="1"/>
  <c r="AM1173" i="1"/>
  <c r="AL1173" i="1"/>
  <c r="AI1173" i="1"/>
  <c r="AH1173" i="1"/>
  <c r="AG1173" i="1"/>
  <c r="AF1173" i="1"/>
  <c r="H1173" i="1"/>
  <c r="AO1173" i="1"/>
  <c r="AY1302" i="1"/>
  <c r="AX1302" i="1"/>
  <c r="AV1302" i="1"/>
  <c r="AU1302" i="1"/>
  <c r="AT1302" i="1"/>
  <c r="AP1302" i="1"/>
  <c r="AO1302" i="1"/>
  <c r="AN1302" i="1"/>
  <c r="AM1302" i="1"/>
  <c r="AL1302" i="1"/>
  <c r="AK1302" i="1"/>
  <c r="AI1302" i="1"/>
  <c r="AH1302" i="1"/>
  <c r="AF1302" i="1"/>
  <c r="AE1302" i="1"/>
  <c r="AC1302" i="1"/>
  <c r="H1302" i="1"/>
  <c r="AY1276" i="1"/>
  <c r="AX1276" i="1"/>
  <c r="AU1276" i="1"/>
  <c r="AT1276" i="1"/>
  <c r="AP1276" i="1"/>
  <c r="AN1276" i="1"/>
  <c r="AM1276" i="1"/>
  <c r="AL1276" i="1"/>
  <c r="AH1276" i="1"/>
  <c r="AG1276" i="1"/>
  <c r="AF1276" i="1"/>
  <c r="AE1276" i="1"/>
  <c r="H1276" i="1"/>
  <c r="AO1276" i="1"/>
  <c r="H1026" i="1"/>
  <c r="AU1026" i="1"/>
  <c r="AX752" i="1"/>
  <c r="AW752" i="1"/>
  <c r="AU752" i="1"/>
  <c r="AT752" i="1"/>
  <c r="AR752" i="1"/>
  <c r="AO752" i="1"/>
  <c r="AM752" i="1"/>
  <c r="AL752" i="1"/>
  <c r="AK752" i="1"/>
  <c r="AH752" i="1"/>
  <c r="AG752" i="1"/>
  <c r="AF752" i="1"/>
  <c r="AE752" i="1"/>
  <c r="AN752" i="1"/>
  <c r="AY902" i="1"/>
  <c r="AX902" i="1"/>
  <c r="AW902" i="1"/>
  <c r="AU902" i="1"/>
  <c r="AT902" i="1"/>
  <c r="AR902" i="1"/>
  <c r="AO902" i="1"/>
  <c r="AN902" i="1"/>
  <c r="AM902" i="1"/>
  <c r="AL902" i="1"/>
  <c r="AK902" i="1"/>
  <c r="AJ902" i="1"/>
  <c r="AH902" i="1"/>
  <c r="AF902" i="1"/>
  <c r="AE902" i="1"/>
  <c r="AD902" i="1"/>
  <c r="H902" i="1"/>
  <c r="AY793" i="1"/>
  <c r="AX793" i="1"/>
  <c r="AV793" i="1"/>
  <c r="AU793" i="1"/>
  <c r="AT793" i="1"/>
  <c r="AS793" i="1"/>
  <c r="AQ793" i="1"/>
  <c r="AP793" i="1"/>
  <c r="AO793" i="1"/>
  <c r="AN793" i="1"/>
  <c r="AM793" i="1"/>
  <c r="AL793" i="1"/>
  <c r="AJ793" i="1"/>
  <c r="AI793" i="1"/>
  <c r="AH793" i="1"/>
  <c r="AG793" i="1"/>
  <c r="AE793" i="1"/>
  <c r="AD793" i="1"/>
  <c r="AC793" i="1"/>
  <c r="H793" i="1"/>
  <c r="AW793" i="1"/>
  <c r="AY517" i="1"/>
  <c r="AX517" i="1"/>
  <c r="AV517" i="1"/>
  <c r="AT517" i="1"/>
  <c r="AS517" i="1"/>
  <c r="AR517" i="1"/>
  <c r="AO517" i="1"/>
  <c r="AL517" i="1"/>
  <c r="AK517" i="1"/>
  <c r="AJ517" i="1"/>
  <c r="AG517" i="1"/>
  <c r="AF517" i="1"/>
  <c r="AE517" i="1"/>
  <c r="AD517" i="1"/>
  <c r="AM517" i="1"/>
  <c r="AV277" i="1"/>
  <c r="AU277" i="1"/>
  <c r="AT277" i="1"/>
  <c r="AO277" i="1"/>
  <c r="AH277" i="1"/>
  <c r="AG277" i="1"/>
  <c r="AF277" i="1"/>
  <c r="AN277" i="1"/>
  <c r="AY1171" i="1"/>
  <c r="AY1075" i="1"/>
  <c r="AX1075" i="1"/>
  <c r="AV1075" i="1"/>
  <c r="AU1075" i="1"/>
  <c r="AT1075" i="1"/>
  <c r="AS1075" i="1"/>
  <c r="AQ1075" i="1"/>
  <c r="AP1075" i="1"/>
  <c r="AO1075" i="1"/>
  <c r="AN1075" i="1"/>
  <c r="AM1075" i="1"/>
  <c r="AL1075" i="1"/>
  <c r="AJ1075" i="1"/>
  <c r="AI1075" i="1"/>
  <c r="AH1075" i="1"/>
  <c r="AG1075" i="1"/>
  <c r="AE1075" i="1"/>
  <c r="AD1075" i="1"/>
  <c r="AC1075" i="1"/>
  <c r="H1075" i="1"/>
  <c r="AW1075" i="1"/>
  <c r="AY1100" i="1"/>
  <c r="AX1100" i="1"/>
  <c r="AW1100" i="1"/>
  <c r="AT1100" i="1"/>
  <c r="AS1100" i="1"/>
  <c r="AR1100" i="1"/>
  <c r="AQ1100" i="1"/>
  <c r="AO1100" i="1"/>
  <c r="AM1100" i="1"/>
  <c r="AK1100" i="1"/>
  <c r="AJ1100" i="1"/>
  <c r="AH1100" i="1"/>
  <c r="AF1100" i="1"/>
  <c r="AE1100" i="1"/>
  <c r="AD1100" i="1"/>
  <c r="AC1100" i="1"/>
  <c r="AL1100" i="1"/>
  <c r="AW323" i="1"/>
  <c r="AU323" i="1"/>
  <c r="AT323" i="1"/>
  <c r="AS323" i="1"/>
  <c r="AO323" i="1"/>
  <c r="AN323" i="1"/>
  <c r="AM323" i="1"/>
  <c r="AI323" i="1"/>
  <c r="AG323" i="1"/>
  <c r="AF323" i="1"/>
  <c r="AD323" i="1"/>
  <c r="H323" i="1"/>
  <c r="AK323" i="1"/>
  <c r="AN185" i="1"/>
  <c r="AX185" i="1"/>
  <c r="AY518" i="1"/>
  <c r="AX518" i="1"/>
  <c r="AV518" i="1"/>
  <c r="AU518" i="1"/>
  <c r="AT518" i="1"/>
  <c r="AS518" i="1"/>
  <c r="AQ518" i="1"/>
  <c r="AP518" i="1"/>
  <c r="AO518" i="1"/>
  <c r="AN518" i="1"/>
  <c r="AM518" i="1"/>
  <c r="AL518" i="1"/>
  <c r="AJ518" i="1"/>
  <c r="AI518" i="1"/>
  <c r="AH518" i="1"/>
  <c r="AG518" i="1"/>
  <c r="AE518" i="1"/>
  <c r="AD518" i="1"/>
  <c r="AC518" i="1"/>
  <c r="H518" i="1"/>
  <c r="AW518" i="1"/>
  <c r="AX715" i="1"/>
  <c r="AW715" i="1"/>
  <c r="AV715" i="1"/>
  <c r="AQ715" i="1"/>
  <c r="AJ715" i="1"/>
  <c r="AH715" i="1"/>
  <c r="AG715" i="1"/>
  <c r="AC715" i="1"/>
  <c r="AO715" i="1"/>
  <c r="AY367" i="1"/>
  <c r="AW367" i="1"/>
  <c r="AV367" i="1"/>
  <c r="AU367" i="1"/>
  <c r="AT367" i="1"/>
  <c r="AS367" i="1"/>
  <c r="AR367" i="1"/>
  <c r="AO367" i="1"/>
  <c r="AN367" i="1"/>
  <c r="AM367" i="1"/>
  <c r="AK367" i="1"/>
  <c r="AJ367" i="1"/>
  <c r="AI367" i="1"/>
  <c r="AH367" i="1"/>
  <c r="AG367" i="1"/>
  <c r="AF367" i="1"/>
  <c r="AD367" i="1"/>
  <c r="AC367" i="1"/>
  <c r="H367" i="1"/>
  <c r="AW1074" i="1"/>
  <c r="AN1074" i="1"/>
  <c r="AM1074" i="1"/>
  <c r="AI1074" i="1"/>
  <c r="AY375" i="1"/>
  <c r="AX375" i="1"/>
  <c r="AV375" i="1"/>
  <c r="AU375" i="1"/>
  <c r="AT375" i="1"/>
  <c r="AS375" i="1"/>
  <c r="AQ375" i="1"/>
  <c r="AP375" i="1"/>
  <c r="AO375" i="1"/>
  <c r="AN375" i="1"/>
  <c r="AM375" i="1"/>
  <c r="AL375" i="1"/>
  <c r="AJ375" i="1"/>
  <c r="AI375" i="1"/>
  <c r="AH375" i="1"/>
  <c r="AG375" i="1"/>
  <c r="AE375" i="1"/>
  <c r="AD375" i="1"/>
  <c r="AC375" i="1"/>
  <c r="H375" i="1"/>
  <c r="AW375" i="1"/>
  <c r="AW988" i="1"/>
  <c r="AV988" i="1"/>
  <c r="AQ988" i="1"/>
  <c r="AO988" i="1"/>
  <c r="AG988" i="1"/>
  <c r="AF988" i="1"/>
  <c r="AC988" i="1"/>
  <c r="AY780" i="1"/>
  <c r="AR780" i="1"/>
  <c r="AM780" i="1"/>
  <c r="AX1105" i="1"/>
  <c r="AW1105" i="1"/>
  <c r="AV1105" i="1"/>
  <c r="AU1105" i="1"/>
  <c r="AS1105" i="1"/>
  <c r="AR1105" i="1"/>
  <c r="AQ1105" i="1"/>
  <c r="AN1105" i="1"/>
  <c r="AM1105" i="1"/>
  <c r="AL1105" i="1"/>
  <c r="AJ1105" i="1"/>
  <c r="AI1105" i="1"/>
  <c r="AG1105" i="1"/>
  <c r="AF1105" i="1"/>
  <c r="AE1105" i="1"/>
  <c r="AD1105" i="1"/>
  <c r="H1105" i="1"/>
  <c r="AY974" i="1"/>
  <c r="AX974" i="1"/>
  <c r="AV974" i="1"/>
  <c r="AU974" i="1"/>
  <c r="AT974" i="1"/>
  <c r="AS974" i="1"/>
  <c r="AQ974" i="1"/>
  <c r="AP974" i="1"/>
  <c r="AO974" i="1"/>
  <c r="AN974" i="1"/>
  <c r="AM974" i="1"/>
  <c r="AL974" i="1"/>
  <c r="AJ974" i="1"/>
  <c r="AI974" i="1"/>
  <c r="AH974" i="1"/>
  <c r="AG974" i="1"/>
  <c r="AE974" i="1"/>
  <c r="AD974" i="1"/>
  <c r="AC974" i="1"/>
  <c r="H974" i="1"/>
  <c r="AW974" i="1"/>
  <c r="AV605" i="1"/>
  <c r="AT605" i="1"/>
  <c r="AS605" i="1"/>
  <c r="AP605" i="1"/>
  <c r="AO605" i="1"/>
  <c r="AM605" i="1"/>
  <c r="AJ605" i="1"/>
  <c r="AF605" i="1"/>
  <c r="AE605" i="1"/>
  <c r="AC605" i="1"/>
  <c r="AX605" i="1"/>
  <c r="AY825" i="1"/>
  <c r="AW825" i="1"/>
  <c r="AM825" i="1"/>
  <c r="AF825" i="1"/>
  <c r="AI825" i="1"/>
  <c r="AW1200" i="1"/>
  <c r="AU1200" i="1"/>
  <c r="AS1200" i="1"/>
  <c r="AG1200" i="1"/>
  <c r="AY441" i="1"/>
  <c r="AX441" i="1"/>
  <c r="AV441" i="1"/>
  <c r="AU441" i="1"/>
  <c r="AT441" i="1"/>
  <c r="AS441" i="1"/>
  <c r="AQ441" i="1"/>
  <c r="AP441" i="1"/>
  <c r="AO441" i="1"/>
  <c r="AN441" i="1"/>
  <c r="AM441" i="1"/>
  <c r="AL441" i="1"/>
  <c r="AJ441" i="1"/>
  <c r="AI441" i="1"/>
  <c r="AH441" i="1"/>
  <c r="AG441" i="1"/>
  <c r="AE441" i="1"/>
  <c r="AD441" i="1"/>
  <c r="AC441" i="1"/>
  <c r="H441" i="1"/>
  <c r="AW441" i="1"/>
  <c r="AM184" i="1"/>
  <c r="AF184" i="1"/>
  <c r="AY1192" i="1"/>
  <c r="AW1192" i="1"/>
  <c r="AS1192" i="1"/>
  <c r="AP1192" i="1"/>
  <c r="AO1192" i="1"/>
  <c r="AK1192" i="1"/>
  <c r="AI1192" i="1"/>
  <c r="AD1192" i="1"/>
  <c r="H1192" i="1"/>
  <c r="AY205" i="1"/>
  <c r="AX205" i="1"/>
  <c r="AV205" i="1"/>
  <c r="AU205" i="1"/>
  <c r="AS205" i="1"/>
  <c r="AR205" i="1"/>
  <c r="AN205" i="1"/>
  <c r="AL205" i="1"/>
  <c r="AK205" i="1"/>
  <c r="AJ205" i="1"/>
  <c r="AG205" i="1"/>
  <c r="AF205" i="1"/>
  <c r="AE205" i="1"/>
  <c r="AD205" i="1"/>
  <c r="H205" i="1"/>
  <c r="AM205" i="1"/>
  <c r="AY476" i="1"/>
  <c r="AX476" i="1"/>
  <c r="AV476" i="1"/>
  <c r="AU476" i="1"/>
  <c r="AT476" i="1"/>
  <c r="AS476" i="1"/>
  <c r="AQ476" i="1"/>
  <c r="AP476" i="1"/>
  <c r="AO476" i="1"/>
  <c r="AN476" i="1"/>
  <c r="AM476" i="1"/>
  <c r="AL476" i="1"/>
  <c r="AJ476" i="1"/>
  <c r="AI476" i="1"/>
  <c r="AH476" i="1"/>
  <c r="AG476" i="1"/>
  <c r="AE476" i="1"/>
  <c r="AD476" i="1"/>
  <c r="AC476" i="1"/>
  <c r="H476" i="1"/>
  <c r="AW476" i="1"/>
  <c r="AY1199" i="1"/>
  <c r="AX1199" i="1"/>
  <c r="AW1199" i="1"/>
  <c r="AV1199" i="1"/>
  <c r="AT1199" i="1"/>
  <c r="AS1199" i="1"/>
  <c r="AR1199" i="1"/>
  <c r="AQ1199" i="1"/>
  <c r="AO1199" i="1"/>
  <c r="AM1199" i="1"/>
  <c r="AL1199" i="1"/>
  <c r="AK1199" i="1"/>
  <c r="AJ1199" i="1"/>
  <c r="AH1199" i="1"/>
  <c r="AG1199" i="1"/>
  <c r="AF1199" i="1"/>
  <c r="AE1199" i="1"/>
  <c r="AD1199" i="1"/>
  <c r="AC1199" i="1"/>
  <c r="AY1087" i="1"/>
  <c r="AW1087" i="1"/>
  <c r="AU1087" i="1"/>
  <c r="AR1087" i="1"/>
  <c r="AO1087" i="1"/>
  <c r="AN1087" i="1"/>
  <c r="AM1087" i="1"/>
  <c r="AJ1087" i="1"/>
  <c r="AI1087" i="1"/>
  <c r="AG1087" i="1"/>
  <c r="AD1087" i="1"/>
  <c r="AV1087" i="1"/>
  <c r="AY122" i="1"/>
  <c r="AW122" i="1"/>
  <c r="AV122" i="1"/>
  <c r="AT122" i="1"/>
  <c r="AQ122" i="1"/>
  <c r="AN122" i="1"/>
  <c r="AM122" i="1"/>
  <c r="AL122" i="1"/>
  <c r="AJ122" i="1"/>
  <c r="AI122" i="1"/>
  <c r="AG122" i="1"/>
  <c r="AD122" i="1"/>
  <c r="H122" i="1"/>
  <c r="AU122" i="1"/>
  <c r="AV1257" i="1"/>
  <c r="AT1257" i="1"/>
  <c r="AS1257" i="1"/>
  <c r="AR1257" i="1"/>
  <c r="AP1257" i="1"/>
  <c r="AO1257" i="1"/>
  <c r="AM1257" i="1"/>
  <c r="AI1257" i="1"/>
  <c r="AG1257" i="1"/>
  <c r="AE1257" i="1"/>
  <c r="AC1257" i="1"/>
  <c r="AQ1108" i="1"/>
  <c r="AO1108" i="1"/>
  <c r="AY297" i="1"/>
  <c r="AX297" i="1"/>
  <c r="AW297" i="1"/>
  <c r="AV297" i="1"/>
  <c r="AU297" i="1"/>
  <c r="AT297" i="1"/>
  <c r="AS297" i="1"/>
  <c r="AR297" i="1"/>
  <c r="AQ297" i="1"/>
  <c r="AO297" i="1"/>
  <c r="AN297" i="1"/>
  <c r="AL297" i="1"/>
  <c r="AK297" i="1"/>
  <c r="AJ297" i="1"/>
  <c r="AI297" i="1"/>
  <c r="AH297" i="1"/>
  <c r="AG297" i="1"/>
  <c r="AF297" i="1"/>
  <c r="AE297" i="1"/>
  <c r="AC297" i="1"/>
  <c r="AY768" i="1"/>
  <c r="AW768" i="1"/>
  <c r="AU768" i="1"/>
  <c r="AT768" i="1"/>
  <c r="AQ768" i="1"/>
  <c r="AP768" i="1"/>
  <c r="AN768" i="1"/>
  <c r="AM768" i="1"/>
  <c r="AL768" i="1"/>
  <c r="AI768" i="1"/>
  <c r="AH768" i="1"/>
  <c r="AG768" i="1"/>
  <c r="AC768" i="1"/>
  <c r="AY1024" i="1"/>
  <c r="AX1024" i="1"/>
  <c r="AW1024" i="1"/>
  <c r="AU1024" i="1"/>
  <c r="AS1024" i="1"/>
  <c r="AR1024" i="1"/>
  <c r="AQ1024" i="1"/>
  <c r="AP1024" i="1"/>
  <c r="AO1024" i="1"/>
  <c r="AN1024" i="1"/>
  <c r="AL1024" i="1"/>
  <c r="AK1024" i="1"/>
  <c r="AJ1024" i="1"/>
  <c r="AG1024" i="1"/>
  <c r="AF1024" i="1"/>
  <c r="AE1024" i="1"/>
  <c r="AD1024" i="1"/>
  <c r="AC1024" i="1"/>
  <c r="AD1277" i="1"/>
  <c r="AW1277" i="1"/>
  <c r="AT157" i="1"/>
  <c r="AS157" i="1"/>
  <c r="AR157" i="1"/>
  <c r="AP157" i="1"/>
  <c r="AO157" i="1"/>
  <c r="AJ157" i="1"/>
  <c r="AC157" i="1"/>
  <c r="AN157" i="1"/>
  <c r="AY1203" i="1"/>
  <c r="AX1203" i="1"/>
  <c r="AU1203" i="1"/>
  <c r="AS1203" i="1"/>
  <c r="AR1203" i="1"/>
  <c r="AQ1203" i="1"/>
  <c r="AO1203" i="1"/>
  <c r="AM1203" i="1"/>
  <c r="AL1203" i="1"/>
  <c r="AI1203" i="1"/>
  <c r="AH1203" i="1"/>
  <c r="AF1203" i="1"/>
  <c r="AD1203" i="1"/>
  <c r="AY454" i="1"/>
  <c r="AX454" i="1"/>
  <c r="AW454" i="1"/>
  <c r="AV454" i="1"/>
  <c r="AU454" i="1"/>
  <c r="AT454" i="1"/>
  <c r="AS454" i="1"/>
  <c r="AR454" i="1"/>
  <c r="AQ454" i="1"/>
  <c r="AO454" i="1"/>
  <c r="AN454" i="1"/>
  <c r="AL454" i="1"/>
  <c r="AK454" i="1"/>
  <c r="AJ454" i="1"/>
  <c r="AI454" i="1"/>
  <c r="AH454" i="1"/>
  <c r="AG454" i="1"/>
  <c r="AF454" i="1"/>
  <c r="AE454" i="1"/>
  <c r="AC454" i="1"/>
  <c r="AY307" i="1"/>
  <c r="AQ307" i="1"/>
  <c r="AD307" i="1"/>
  <c r="AJ307" i="1"/>
  <c r="AY452" i="1"/>
  <c r="AX452" i="1"/>
  <c r="AW452" i="1"/>
  <c r="AU452" i="1"/>
  <c r="AS452" i="1"/>
  <c r="AR452" i="1"/>
  <c r="AQ452" i="1"/>
  <c r="AP452" i="1"/>
  <c r="AO452" i="1"/>
  <c r="AN452" i="1"/>
  <c r="AL452" i="1"/>
  <c r="AK452" i="1"/>
  <c r="AJ452" i="1"/>
  <c r="AG452" i="1"/>
  <c r="AF452" i="1"/>
  <c r="AE452" i="1"/>
  <c r="AD452" i="1"/>
  <c r="AC452" i="1"/>
  <c r="AS1043" i="1"/>
  <c r="AN1043" i="1"/>
  <c r="AK1043" i="1"/>
  <c r="AJ1043" i="1"/>
  <c r="AW216" i="1"/>
  <c r="AU216" i="1"/>
  <c r="AS216" i="1"/>
  <c r="AR216" i="1"/>
  <c r="AP216" i="1"/>
  <c r="AI216" i="1"/>
  <c r="AG216" i="1"/>
  <c r="AC216" i="1"/>
  <c r="AY362" i="1"/>
  <c r="AW362" i="1"/>
  <c r="AU362" i="1"/>
  <c r="AO362" i="1"/>
  <c r="AI362" i="1"/>
  <c r="AH362" i="1"/>
  <c r="AT781" i="1"/>
  <c r="AS781" i="1"/>
  <c r="AO781" i="1"/>
  <c r="AL781" i="1"/>
  <c r="AG781" i="1"/>
  <c r="AE781" i="1"/>
  <c r="AD781" i="1"/>
  <c r="AX781" i="1"/>
  <c r="AI685" i="1"/>
  <c r="AW1179" i="1"/>
  <c r="AS1179" i="1"/>
  <c r="AD1179" i="1"/>
  <c r="AY695" i="1"/>
  <c r="AW695" i="1"/>
  <c r="AV695" i="1"/>
  <c r="AU695" i="1"/>
  <c r="AS695" i="1"/>
  <c r="AR695" i="1"/>
  <c r="AQ695" i="1"/>
  <c r="AO695" i="1"/>
  <c r="AN695" i="1"/>
  <c r="AM695" i="1"/>
  <c r="AK695" i="1"/>
  <c r="AJ695" i="1"/>
  <c r="AI695" i="1"/>
  <c r="AG695" i="1"/>
  <c r="AF695" i="1"/>
  <c r="AE695" i="1"/>
  <c r="AD695" i="1"/>
  <c r="AC695" i="1"/>
  <c r="AW1244" i="1"/>
  <c r="AU1244" i="1"/>
  <c r="AS1244" i="1"/>
  <c r="AR1244" i="1"/>
  <c r="AQ1244" i="1"/>
  <c r="AP1244" i="1"/>
  <c r="AO1244" i="1"/>
  <c r="AL1244" i="1"/>
  <c r="AK1244" i="1"/>
  <c r="AG1244" i="1"/>
  <c r="AD1244" i="1"/>
  <c r="AC1244" i="1"/>
  <c r="AY137" i="1"/>
  <c r="AW137" i="1"/>
  <c r="AV137" i="1"/>
  <c r="AU137" i="1"/>
  <c r="AT137" i="1"/>
  <c r="AS137" i="1"/>
  <c r="AR137" i="1"/>
  <c r="AO137" i="1"/>
  <c r="AN137" i="1"/>
  <c r="AM137" i="1"/>
  <c r="AK137" i="1"/>
  <c r="AJ137" i="1"/>
  <c r="AI137" i="1"/>
  <c r="AH137" i="1"/>
  <c r="AG137" i="1"/>
  <c r="AF137" i="1"/>
  <c r="AE137" i="1"/>
  <c r="AC137" i="1"/>
  <c r="AV402" i="1"/>
  <c r="AT402" i="1"/>
  <c r="AP402" i="1"/>
  <c r="AL402" i="1"/>
  <c r="AC402" i="1"/>
  <c r="AW402" i="1"/>
  <c r="AY113" i="1"/>
  <c r="AX113" i="1"/>
  <c r="AW113" i="1"/>
  <c r="AU113" i="1"/>
  <c r="AS113" i="1"/>
  <c r="AR113" i="1"/>
  <c r="AO113" i="1"/>
  <c r="AN113" i="1"/>
  <c r="AL113" i="1"/>
  <c r="AK113" i="1"/>
  <c r="AJ113" i="1"/>
  <c r="AI113" i="1"/>
  <c r="AG113" i="1"/>
  <c r="AF113" i="1"/>
  <c r="AC113" i="1"/>
  <c r="AY358" i="1"/>
  <c r="AQ358" i="1"/>
  <c r="AO358" i="1"/>
  <c r="AN358" i="1"/>
  <c r="AM358" i="1"/>
  <c r="AL358" i="1"/>
  <c r="AK358" i="1"/>
  <c r="AG358" i="1"/>
  <c r="AS358" i="1"/>
  <c r="AY285" i="1"/>
  <c r="AW285" i="1"/>
  <c r="AV285" i="1"/>
  <c r="AU285" i="1"/>
  <c r="AS285" i="1"/>
  <c r="AR285" i="1"/>
  <c r="AQ285" i="1"/>
  <c r="AO285" i="1"/>
  <c r="AN285" i="1"/>
  <c r="AM285" i="1"/>
  <c r="AK285" i="1"/>
  <c r="AJ285" i="1"/>
  <c r="AI285" i="1"/>
  <c r="AG285" i="1"/>
  <c r="AF285" i="1"/>
  <c r="AE285" i="1"/>
  <c r="AD285" i="1"/>
  <c r="AC285" i="1"/>
  <c r="AR1284" i="1"/>
  <c r="AQ1284" i="1"/>
  <c r="AM1284" i="1"/>
  <c r="AK1284" i="1"/>
  <c r="AS1284" i="1"/>
  <c r="AY138" i="1"/>
  <c r="AW138" i="1"/>
  <c r="AV138" i="1"/>
  <c r="AU138" i="1"/>
  <c r="AT138" i="1"/>
  <c r="AS138" i="1"/>
  <c r="AR138" i="1"/>
  <c r="AO138" i="1"/>
  <c r="AN138" i="1"/>
  <c r="AM138" i="1"/>
  <c r="AK138" i="1"/>
  <c r="AJ138" i="1"/>
  <c r="AI138" i="1"/>
  <c r="AH138" i="1"/>
  <c r="AG138" i="1"/>
  <c r="AF138" i="1"/>
  <c r="AE138" i="1"/>
  <c r="AC138" i="1"/>
  <c r="AT500" i="1"/>
  <c r="AP500" i="1"/>
  <c r="AM500" i="1"/>
  <c r="AC500" i="1"/>
  <c r="AS500" i="1"/>
  <c r="AU632" i="1"/>
  <c r="AS632" i="1"/>
  <c r="AO632" i="1"/>
  <c r="AL632" i="1"/>
  <c r="AC632" i="1"/>
  <c r="AR632" i="1"/>
  <c r="AW136" i="1"/>
  <c r="AS136" i="1"/>
  <c r="AQ136" i="1"/>
  <c r="AP136" i="1"/>
  <c r="AO136" i="1"/>
  <c r="AN136" i="1"/>
  <c r="AL136" i="1"/>
  <c r="AD136" i="1"/>
  <c r="AY693" i="1"/>
  <c r="AW693" i="1"/>
  <c r="AV693" i="1"/>
  <c r="AU693" i="1"/>
  <c r="AS693" i="1"/>
  <c r="AR693" i="1"/>
  <c r="AQ693" i="1"/>
  <c r="AO693" i="1"/>
  <c r="AN693" i="1"/>
  <c r="AM693" i="1"/>
  <c r="AK693" i="1"/>
  <c r="AJ693" i="1"/>
  <c r="AI693" i="1"/>
  <c r="AG693" i="1"/>
  <c r="AF693" i="1"/>
  <c r="AE693" i="1"/>
  <c r="AD693" i="1"/>
  <c r="AC693" i="1"/>
  <c r="AU721" i="1"/>
  <c r="AS721" i="1"/>
  <c r="AQ721" i="1"/>
  <c r="AD721" i="1"/>
  <c r="AC721" i="1"/>
  <c r="AY716" i="1"/>
  <c r="AW716" i="1"/>
  <c r="AV716" i="1"/>
  <c r="AU716" i="1"/>
  <c r="AT716" i="1"/>
  <c r="AS716" i="1"/>
  <c r="AR716" i="1"/>
  <c r="AO716" i="1"/>
  <c r="AN716" i="1"/>
  <c r="AM716" i="1"/>
  <c r="AK716" i="1"/>
  <c r="AJ716" i="1"/>
  <c r="AI716" i="1"/>
  <c r="AH716" i="1"/>
  <c r="AG716" i="1"/>
  <c r="AF716" i="1"/>
  <c r="AE716" i="1"/>
  <c r="AC716" i="1"/>
  <c r="AY457" i="1"/>
  <c r="AW457" i="1"/>
  <c r="AT457" i="1"/>
  <c r="AQ457" i="1"/>
  <c r="AI457" i="1"/>
  <c r="AH457" i="1"/>
  <c r="AE457" i="1"/>
  <c r="AC457" i="1"/>
  <c r="AS457" i="1"/>
  <c r="AY1279" i="1"/>
  <c r="AX1279" i="1"/>
  <c r="AW1279" i="1"/>
  <c r="AU1279" i="1"/>
  <c r="AS1279" i="1"/>
  <c r="AR1279" i="1"/>
  <c r="AO1279" i="1"/>
  <c r="AI1279" i="1"/>
  <c r="AG1279" i="1"/>
  <c r="AF1279" i="1"/>
  <c r="AC1279" i="1"/>
  <c r="AN1279" i="1"/>
  <c r="AW1305" i="1"/>
  <c r="AU1305" i="1"/>
  <c r="AQ1305" i="1"/>
  <c r="AP1305" i="1"/>
  <c r="AO1305" i="1"/>
  <c r="AD1305" i="1"/>
  <c r="AC1305" i="1"/>
  <c r="AY34" i="1"/>
  <c r="AW34" i="1"/>
  <c r="AV34" i="1"/>
  <c r="AU34" i="1"/>
  <c r="AS34" i="1"/>
  <c r="AR34" i="1"/>
  <c r="AQ34" i="1"/>
  <c r="AO34" i="1"/>
  <c r="AN34" i="1"/>
  <c r="AM34" i="1"/>
  <c r="AK34" i="1"/>
  <c r="AJ34" i="1"/>
  <c r="AI34" i="1"/>
  <c r="AG34" i="1"/>
  <c r="AF34" i="1"/>
  <c r="AE34" i="1"/>
  <c r="AD34" i="1"/>
  <c r="AC34" i="1"/>
  <c r="AY381" i="1"/>
  <c r="AW381" i="1"/>
  <c r="AU381" i="1"/>
  <c r="AS381" i="1"/>
  <c r="AR381" i="1"/>
  <c r="AH381" i="1"/>
  <c r="AG381" i="1"/>
  <c r="AE381" i="1"/>
  <c r="AD381" i="1"/>
  <c r="AC381" i="1"/>
  <c r="AY253" i="1"/>
  <c r="AW253" i="1"/>
  <c r="AV253" i="1"/>
  <c r="AU253" i="1"/>
  <c r="AT253" i="1"/>
  <c r="AS253" i="1"/>
  <c r="AR253" i="1"/>
  <c r="AO253" i="1"/>
  <c r="AN253" i="1"/>
  <c r="AM253" i="1"/>
  <c r="AK253" i="1"/>
  <c r="AJ253" i="1"/>
  <c r="AI253" i="1"/>
  <c r="AH253" i="1"/>
  <c r="AG253" i="1"/>
  <c r="AF253" i="1"/>
  <c r="AE253" i="1"/>
  <c r="AC253" i="1"/>
  <c r="AY1039" i="1"/>
  <c r="AW1039" i="1"/>
  <c r="AV1039" i="1"/>
  <c r="AT1039" i="1"/>
  <c r="AL1039" i="1"/>
  <c r="AK1039" i="1"/>
  <c r="AI1039" i="1"/>
  <c r="AH1039" i="1"/>
  <c r="AE1039" i="1"/>
  <c r="AD1039" i="1"/>
  <c r="AC1039" i="1"/>
  <c r="AY208" i="1"/>
  <c r="AX208" i="1"/>
  <c r="AW208" i="1"/>
  <c r="AV208" i="1"/>
  <c r="AU208" i="1"/>
  <c r="AK208" i="1"/>
  <c r="AJ208" i="1"/>
  <c r="AI208" i="1"/>
  <c r="AG208" i="1"/>
  <c r="AF208" i="1"/>
  <c r="AE208" i="1"/>
  <c r="AC208" i="1"/>
  <c r="AY1182" i="1"/>
  <c r="AW1182" i="1"/>
  <c r="AU1182" i="1"/>
  <c r="AS1182" i="1"/>
  <c r="AQ1182" i="1"/>
  <c r="AK1182" i="1"/>
  <c r="AH1182" i="1"/>
  <c r="AG1182" i="1"/>
  <c r="AD1182" i="1"/>
  <c r="AC1182" i="1"/>
  <c r="AY224" i="1"/>
  <c r="AW224" i="1"/>
  <c r="AV224" i="1"/>
  <c r="AU224" i="1"/>
  <c r="AS224" i="1"/>
  <c r="AR224" i="1"/>
  <c r="AQ224" i="1"/>
  <c r="AO224" i="1"/>
  <c r="AN224" i="1"/>
  <c r="AM224" i="1"/>
  <c r="AK224" i="1"/>
  <c r="AJ224" i="1"/>
  <c r="AI224" i="1"/>
  <c r="AG224" i="1"/>
  <c r="AF224" i="1"/>
  <c r="AE224" i="1"/>
  <c r="AD224" i="1"/>
  <c r="AC224" i="1"/>
  <c r="AY328" i="1"/>
  <c r="AW328" i="1"/>
  <c r="AU328" i="1"/>
  <c r="AM328" i="1"/>
  <c r="AL328" i="1"/>
  <c r="AK328" i="1"/>
  <c r="AH328" i="1"/>
  <c r="AG328" i="1"/>
  <c r="AE328" i="1"/>
  <c r="AD328" i="1"/>
  <c r="AY368" i="1"/>
  <c r="AW368" i="1"/>
  <c r="AV368" i="1"/>
  <c r="AU368" i="1"/>
  <c r="AT368" i="1"/>
  <c r="AS368" i="1"/>
  <c r="AR368" i="1"/>
  <c r="AO368" i="1"/>
  <c r="AN368" i="1"/>
  <c r="AM368" i="1"/>
  <c r="AK368" i="1"/>
  <c r="AJ368" i="1"/>
  <c r="AI368" i="1"/>
  <c r="AH368" i="1"/>
  <c r="AG368" i="1"/>
  <c r="AF368" i="1"/>
  <c r="AE368" i="1"/>
  <c r="AC368" i="1"/>
  <c r="AY44" i="1"/>
  <c r="AW44" i="1"/>
  <c r="AT44" i="1"/>
  <c r="AS44" i="1"/>
  <c r="AQ44" i="1"/>
  <c r="AP44" i="1"/>
  <c r="AO44" i="1"/>
  <c r="AM44" i="1"/>
  <c r="AL44" i="1"/>
  <c r="AK44" i="1"/>
  <c r="AI44" i="1"/>
  <c r="AH44" i="1"/>
  <c r="AE44" i="1"/>
  <c r="AC44" i="1"/>
  <c r="AY204" i="1"/>
  <c r="AX204" i="1"/>
  <c r="AW204" i="1"/>
  <c r="AU204" i="1"/>
  <c r="AS204" i="1"/>
  <c r="AR204" i="1"/>
  <c r="AO204" i="1"/>
  <c r="AN204" i="1"/>
  <c r="AL204" i="1"/>
  <c r="AK204" i="1"/>
  <c r="AJ204" i="1"/>
  <c r="AI204" i="1"/>
  <c r="AG204" i="1"/>
  <c r="AF204" i="1"/>
  <c r="AC204" i="1"/>
  <c r="AY325" i="1"/>
  <c r="AW325" i="1"/>
  <c r="AQ325" i="1"/>
  <c r="AN325" i="1"/>
  <c r="AM325" i="1"/>
  <c r="AL325" i="1"/>
  <c r="AK325" i="1"/>
  <c r="AH325" i="1"/>
  <c r="AG325" i="1"/>
  <c r="AD325" i="1"/>
  <c r="AS325" i="1"/>
  <c r="AY453" i="1"/>
  <c r="AW453" i="1"/>
  <c r="AV453" i="1"/>
  <c r="AU453" i="1"/>
  <c r="AS453" i="1"/>
  <c r="AR453" i="1"/>
  <c r="AQ453" i="1"/>
  <c r="AO453" i="1"/>
  <c r="AN453" i="1"/>
  <c r="AM453" i="1"/>
  <c r="AK453" i="1"/>
  <c r="AJ453" i="1"/>
  <c r="AI453" i="1"/>
  <c r="AG453" i="1"/>
  <c r="AF453" i="1"/>
  <c r="AE453" i="1"/>
  <c r="AD453" i="1"/>
  <c r="AC453" i="1"/>
  <c r="AQ984" i="1"/>
  <c r="AP984" i="1"/>
  <c r="AO984" i="1"/>
  <c r="AM984" i="1"/>
  <c r="AL984" i="1"/>
  <c r="AK984" i="1"/>
  <c r="AH984" i="1"/>
  <c r="AS984" i="1"/>
  <c r="AY408" i="1"/>
  <c r="AW408" i="1"/>
  <c r="AV408" i="1"/>
  <c r="AU408" i="1"/>
  <c r="AT408" i="1"/>
  <c r="AS408" i="1"/>
  <c r="AR408" i="1"/>
  <c r="AO408" i="1"/>
  <c r="AN408" i="1"/>
  <c r="AM408" i="1"/>
  <c r="AK408" i="1"/>
  <c r="AJ408" i="1"/>
  <c r="AI408" i="1"/>
  <c r="AH408" i="1"/>
  <c r="AG408" i="1"/>
  <c r="AF408" i="1"/>
  <c r="AE408" i="1"/>
  <c r="AC408" i="1"/>
  <c r="AY639" i="1"/>
  <c r="AW639" i="1"/>
  <c r="AT639" i="1"/>
  <c r="AS639" i="1"/>
  <c r="AQ639" i="1"/>
  <c r="AP639" i="1"/>
  <c r="AO639" i="1"/>
  <c r="AM639" i="1"/>
  <c r="AL639" i="1"/>
  <c r="AK639" i="1"/>
  <c r="AH639" i="1"/>
  <c r="AE639" i="1"/>
  <c r="AC639" i="1"/>
  <c r="AI639" i="1"/>
  <c r="AX525" i="1"/>
  <c r="AW525" i="1"/>
  <c r="AU525" i="1"/>
  <c r="AS525" i="1"/>
  <c r="AR525" i="1"/>
  <c r="AO525" i="1"/>
  <c r="AN525" i="1"/>
  <c r="AL525" i="1"/>
  <c r="AK525" i="1"/>
  <c r="AJ525" i="1"/>
  <c r="AG525" i="1"/>
  <c r="AF525" i="1"/>
  <c r="AC525" i="1"/>
  <c r="AY525" i="1"/>
  <c r="AQ607" i="1"/>
  <c r="AP607" i="1"/>
  <c r="AO607" i="1"/>
  <c r="AN607" i="1"/>
  <c r="AM607" i="1"/>
  <c r="AL607" i="1"/>
  <c r="AK607" i="1"/>
  <c r="AY121" i="1"/>
  <c r="AW121" i="1"/>
  <c r="AV121" i="1"/>
  <c r="AU121" i="1"/>
  <c r="AS121" i="1"/>
  <c r="AR121" i="1"/>
  <c r="AQ121" i="1"/>
  <c r="AO121" i="1"/>
  <c r="AN121" i="1"/>
  <c r="AM121" i="1"/>
  <c r="AK121" i="1"/>
  <c r="AJ121" i="1"/>
  <c r="AI121" i="1"/>
  <c r="AG121" i="1"/>
  <c r="AF121" i="1"/>
  <c r="AE121" i="1"/>
  <c r="AD121" i="1"/>
  <c r="AC121" i="1"/>
  <c r="AU1159" i="1"/>
  <c r="AS1159" i="1"/>
  <c r="AR1159" i="1"/>
  <c r="AQ1159" i="1"/>
  <c r="AP1159" i="1"/>
  <c r="AO1159" i="1"/>
  <c r="AM1159" i="1"/>
  <c r="AD1159" i="1"/>
  <c r="AC1159" i="1"/>
  <c r="AY1148" i="1"/>
  <c r="AW1148" i="1"/>
  <c r="AV1148" i="1"/>
  <c r="AU1148" i="1"/>
  <c r="AT1148" i="1"/>
  <c r="AS1148" i="1"/>
  <c r="AR1148" i="1"/>
  <c r="AO1148" i="1"/>
  <c r="AN1148" i="1"/>
  <c r="AM1148" i="1"/>
  <c r="AK1148" i="1"/>
  <c r="AJ1148" i="1"/>
  <c r="AI1148" i="1"/>
  <c r="AH1148" i="1"/>
  <c r="AG1148" i="1"/>
  <c r="AF1148" i="1"/>
  <c r="AE1148" i="1"/>
  <c r="AC1148" i="1"/>
  <c r="AY911" i="1"/>
  <c r="AW911" i="1"/>
  <c r="AV911" i="1"/>
  <c r="AT911" i="1"/>
  <c r="AS911" i="1"/>
  <c r="AQ911" i="1"/>
  <c r="AP911" i="1"/>
  <c r="AH911" i="1"/>
  <c r="AE911" i="1"/>
  <c r="AD911" i="1"/>
  <c r="AC911" i="1"/>
  <c r="AX110" i="1"/>
  <c r="AW110" i="1"/>
  <c r="AV110" i="1"/>
  <c r="AU110" i="1"/>
  <c r="AS110" i="1"/>
  <c r="AR110" i="1"/>
  <c r="AO110" i="1"/>
  <c r="AG110" i="1"/>
  <c r="AF110" i="1"/>
  <c r="AE110" i="1"/>
  <c r="AC110" i="1"/>
  <c r="AW892" i="1"/>
  <c r="AU892" i="1"/>
  <c r="AS892" i="1"/>
  <c r="AQ892" i="1"/>
  <c r="AP892" i="1"/>
  <c r="AO892" i="1"/>
  <c r="AN892" i="1"/>
  <c r="AD892" i="1"/>
  <c r="AC892" i="1"/>
  <c r="AY841" i="1"/>
  <c r="AW841" i="1"/>
  <c r="AV841" i="1"/>
  <c r="AU841" i="1"/>
  <c r="AS841" i="1"/>
  <c r="AR841" i="1"/>
  <c r="AQ841" i="1"/>
  <c r="AO841" i="1"/>
  <c r="AN841" i="1"/>
  <c r="AM841" i="1"/>
  <c r="AK841" i="1"/>
  <c r="AJ841" i="1"/>
  <c r="AI841" i="1"/>
  <c r="AG841" i="1"/>
  <c r="AF841" i="1"/>
  <c r="AE841" i="1"/>
  <c r="AD841" i="1"/>
  <c r="AC841" i="1"/>
  <c r="AY104" i="1"/>
  <c r="AW104" i="1"/>
  <c r="AU104" i="1"/>
  <c r="AS104" i="1"/>
  <c r="AR104" i="1"/>
  <c r="AQ104" i="1"/>
  <c r="AM104" i="1"/>
  <c r="AH104" i="1"/>
  <c r="AG104" i="1"/>
  <c r="AE104" i="1"/>
  <c r="AD104" i="1"/>
  <c r="AC104" i="1"/>
  <c r="AY1209" i="1"/>
  <c r="AW1209" i="1"/>
  <c r="AV1209" i="1"/>
  <c r="AU1209" i="1"/>
  <c r="AT1209" i="1"/>
  <c r="AS1209" i="1"/>
  <c r="AR1209" i="1"/>
  <c r="AO1209" i="1"/>
  <c r="AN1209" i="1"/>
  <c r="AM1209" i="1"/>
  <c r="AK1209" i="1"/>
  <c r="AJ1209" i="1"/>
  <c r="AI1209" i="1"/>
  <c r="AH1209" i="1"/>
  <c r="AG1209" i="1"/>
  <c r="AF1209" i="1"/>
  <c r="AE1209" i="1"/>
  <c r="AC1209" i="1"/>
  <c r="AY1035" i="1"/>
  <c r="AW1035" i="1"/>
  <c r="AV1035" i="1"/>
  <c r="AT1035" i="1"/>
  <c r="AS1035" i="1"/>
  <c r="AP1035" i="1"/>
  <c r="AL1035" i="1"/>
  <c r="AK1035" i="1"/>
  <c r="AI1035" i="1"/>
  <c r="AH1035" i="1"/>
  <c r="AE1035" i="1"/>
  <c r="AD1035" i="1"/>
  <c r="AC1035" i="1"/>
  <c r="AY1020" i="1"/>
  <c r="AX1020" i="1"/>
  <c r="AW1020" i="1"/>
  <c r="AV1020" i="1"/>
  <c r="AU1020" i="1"/>
  <c r="AS1020" i="1"/>
  <c r="AO1020" i="1"/>
  <c r="AN1020" i="1"/>
  <c r="AK1020" i="1"/>
  <c r="AJ1020" i="1"/>
  <c r="AI1020" i="1"/>
  <c r="AG1020" i="1"/>
  <c r="AF1020" i="1"/>
  <c r="AE1020" i="1"/>
  <c r="AC1020" i="1"/>
  <c r="AY255" i="1"/>
  <c r="AW255" i="1"/>
  <c r="AU255" i="1"/>
  <c r="AS255" i="1"/>
  <c r="AQ255" i="1"/>
  <c r="AP255" i="1"/>
  <c r="AN255" i="1"/>
  <c r="AM255" i="1"/>
  <c r="AK255" i="1"/>
  <c r="AH255" i="1"/>
  <c r="AG255" i="1"/>
  <c r="AD255" i="1"/>
  <c r="AC255" i="1"/>
  <c r="AY124" i="1"/>
  <c r="AW124" i="1"/>
  <c r="AV124" i="1"/>
  <c r="AU124" i="1"/>
  <c r="AS124" i="1"/>
  <c r="AR124" i="1"/>
  <c r="AQ124" i="1"/>
  <c r="AO124" i="1"/>
  <c r="AN124" i="1"/>
  <c r="AM124" i="1"/>
  <c r="AK124" i="1"/>
  <c r="AJ124" i="1"/>
  <c r="AI124" i="1"/>
  <c r="AG124" i="1"/>
  <c r="AF124" i="1"/>
  <c r="AE124" i="1"/>
  <c r="AD124" i="1"/>
  <c r="AC124" i="1"/>
  <c r="AY1226" i="1"/>
  <c r="AW1226" i="1"/>
  <c r="AU1226" i="1"/>
  <c r="AS1226" i="1"/>
  <c r="AQ1226" i="1"/>
  <c r="AP1226" i="1"/>
  <c r="AM1226" i="1"/>
  <c r="AL1226" i="1"/>
  <c r="AK1226" i="1"/>
  <c r="AH1226" i="1"/>
  <c r="AG1226" i="1"/>
  <c r="AE1226" i="1"/>
  <c r="AD1226" i="1"/>
  <c r="AC1226" i="1"/>
  <c r="AY109" i="1"/>
  <c r="AW109" i="1"/>
  <c r="AV109" i="1"/>
  <c r="AU109" i="1"/>
  <c r="AT109" i="1"/>
  <c r="AS109" i="1"/>
  <c r="AR109" i="1"/>
  <c r="AO109" i="1"/>
  <c r="AN109" i="1"/>
  <c r="AM109" i="1"/>
  <c r="AK109" i="1"/>
  <c r="AJ109" i="1"/>
  <c r="AI109" i="1"/>
  <c r="AH109" i="1"/>
  <c r="AG109" i="1"/>
  <c r="AF109" i="1"/>
  <c r="AE109" i="1"/>
  <c r="AC109" i="1"/>
  <c r="AY461" i="1"/>
  <c r="AW461" i="1"/>
  <c r="AT461" i="1"/>
  <c r="AS461" i="1"/>
  <c r="AQ461" i="1"/>
  <c r="AP461" i="1"/>
  <c r="AO461" i="1"/>
  <c r="AM461" i="1"/>
  <c r="AL461" i="1"/>
  <c r="AK461" i="1"/>
  <c r="AI461" i="1"/>
  <c r="AH461" i="1"/>
  <c r="AE461" i="1"/>
  <c r="AC461" i="1"/>
  <c r="AY217" i="1"/>
  <c r="AX217" i="1"/>
  <c r="AW217" i="1"/>
  <c r="AU217" i="1"/>
  <c r="AS217" i="1"/>
  <c r="AR217" i="1"/>
  <c r="AO217" i="1"/>
  <c r="AN217" i="1"/>
  <c r="AL217" i="1"/>
  <c r="AK217" i="1"/>
  <c r="AJ217" i="1"/>
  <c r="AI217" i="1"/>
  <c r="AG217" i="1"/>
  <c r="AF217" i="1"/>
  <c r="AC217" i="1"/>
  <c r="AY456" i="1"/>
  <c r="AW456" i="1"/>
  <c r="AU456" i="1"/>
  <c r="AQ456" i="1"/>
  <c r="AP456" i="1"/>
  <c r="AN456" i="1"/>
  <c r="AM456" i="1"/>
  <c r="AL456" i="1"/>
  <c r="AK456" i="1"/>
  <c r="AH456" i="1"/>
  <c r="AG456" i="1"/>
  <c r="AD456" i="1"/>
  <c r="AC456" i="1"/>
  <c r="H456" i="1"/>
  <c r="AY696" i="1"/>
  <c r="AW696" i="1"/>
  <c r="AV696" i="1"/>
  <c r="AU696" i="1"/>
  <c r="AS696" i="1"/>
  <c r="AR696" i="1"/>
  <c r="AQ696" i="1"/>
  <c r="AO696" i="1"/>
  <c r="AN696" i="1"/>
  <c r="AM696" i="1"/>
  <c r="AK696" i="1"/>
  <c r="AJ696" i="1"/>
  <c r="AI696" i="1"/>
  <c r="AG696" i="1"/>
  <c r="AF696" i="1"/>
  <c r="AE696" i="1"/>
  <c r="AD696" i="1"/>
  <c r="AC696" i="1"/>
  <c r="AY627" i="1"/>
  <c r="AU627" i="1"/>
  <c r="AS627" i="1"/>
  <c r="AQ627" i="1"/>
  <c r="AP627" i="1"/>
  <c r="AO627" i="1"/>
  <c r="AM627" i="1"/>
  <c r="AL627" i="1"/>
  <c r="AK627" i="1"/>
  <c r="AH627" i="1"/>
  <c r="AG627" i="1"/>
  <c r="AD627" i="1"/>
  <c r="AC627" i="1"/>
  <c r="AY72" i="1"/>
  <c r="AW72" i="1"/>
  <c r="AV72" i="1"/>
  <c r="AU72" i="1"/>
  <c r="AT72" i="1"/>
  <c r="AS72" i="1"/>
  <c r="AR72" i="1"/>
  <c r="AO72" i="1"/>
  <c r="AN72" i="1"/>
  <c r="AM72" i="1"/>
  <c r="AK72" i="1"/>
  <c r="AJ72" i="1"/>
  <c r="AI72" i="1"/>
  <c r="AH72" i="1"/>
  <c r="AG72" i="1"/>
  <c r="AF72" i="1"/>
  <c r="AE72" i="1"/>
  <c r="AC72" i="1"/>
  <c r="AY1232" i="1"/>
  <c r="AW1232" i="1"/>
  <c r="AT1232" i="1"/>
  <c r="AS1232" i="1"/>
  <c r="AQ1232" i="1"/>
  <c r="AP1232" i="1"/>
  <c r="AO1232" i="1"/>
  <c r="AM1232" i="1"/>
  <c r="AL1232" i="1"/>
  <c r="AK1232" i="1"/>
  <c r="AH1232" i="1"/>
  <c r="AE1232" i="1"/>
  <c r="AC1232" i="1"/>
  <c r="AI1232" i="1"/>
  <c r="AX598" i="1"/>
  <c r="AW598" i="1"/>
  <c r="AU598" i="1"/>
  <c r="AS598" i="1"/>
  <c r="AR598" i="1"/>
  <c r="AO598" i="1"/>
  <c r="AN598" i="1"/>
  <c r="AL598" i="1"/>
  <c r="AK598" i="1"/>
  <c r="AJ598" i="1"/>
  <c r="AG598" i="1"/>
  <c r="AF598" i="1"/>
  <c r="AC598" i="1"/>
  <c r="AY598" i="1"/>
  <c r="AW247" i="1"/>
  <c r="AU247" i="1"/>
  <c r="AQ247" i="1"/>
  <c r="AP247" i="1"/>
  <c r="AO247" i="1"/>
  <c r="AN247" i="1"/>
  <c r="AM247" i="1"/>
  <c r="AL247" i="1"/>
  <c r="AK247" i="1"/>
  <c r="AH247" i="1"/>
  <c r="AD247" i="1"/>
  <c r="AC247" i="1"/>
  <c r="H247" i="1"/>
  <c r="AY233" i="1"/>
  <c r="AW233" i="1"/>
  <c r="AV233" i="1"/>
  <c r="AU233" i="1"/>
  <c r="AS233" i="1"/>
  <c r="AR233" i="1"/>
  <c r="AQ233" i="1"/>
  <c r="AO233" i="1"/>
  <c r="AN233" i="1"/>
  <c r="AM233" i="1"/>
  <c r="AK233" i="1"/>
  <c r="AJ233" i="1"/>
  <c r="AI233" i="1"/>
  <c r="AG233" i="1"/>
  <c r="AF233" i="1"/>
  <c r="AE233" i="1"/>
  <c r="AD233" i="1"/>
  <c r="AC233" i="1"/>
  <c r="AY585" i="1"/>
  <c r="AU585" i="1"/>
  <c r="AS585" i="1"/>
  <c r="AR585" i="1"/>
  <c r="AQ585" i="1"/>
  <c r="AP585" i="1"/>
  <c r="AO585" i="1"/>
  <c r="AM585" i="1"/>
  <c r="AL585" i="1"/>
  <c r="AH585" i="1"/>
  <c r="AG585" i="1"/>
  <c r="AD585" i="1"/>
  <c r="AC585" i="1"/>
  <c r="AY1254" i="1"/>
  <c r="AW1254" i="1"/>
  <c r="AV1254" i="1"/>
  <c r="AU1254" i="1"/>
  <c r="AT1254" i="1"/>
  <c r="AS1254" i="1"/>
  <c r="AR1254" i="1"/>
  <c r="AO1254" i="1"/>
  <c r="AN1254" i="1"/>
  <c r="AM1254" i="1"/>
  <c r="AK1254" i="1"/>
  <c r="AJ1254" i="1"/>
  <c r="AI1254" i="1"/>
  <c r="AH1254" i="1"/>
  <c r="AG1254" i="1"/>
  <c r="AF1254" i="1"/>
  <c r="AE1254" i="1"/>
  <c r="AC1254" i="1"/>
  <c r="AY574" i="1"/>
  <c r="AW574" i="1"/>
  <c r="AV574" i="1"/>
  <c r="AT574" i="1"/>
  <c r="AS574" i="1"/>
  <c r="AQ574" i="1"/>
  <c r="AP574" i="1"/>
  <c r="AO574" i="1"/>
  <c r="AL574" i="1"/>
  <c r="AK574" i="1"/>
  <c r="AH574" i="1"/>
  <c r="AE574" i="1"/>
  <c r="AD574" i="1"/>
  <c r="AC574" i="1"/>
  <c r="AX544" i="1"/>
  <c r="AW544" i="1"/>
  <c r="AV544" i="1"/>
  <c r="AU544" i="1"/>
  <c r="AS544" i="1"/>
  <c r="AR544" i="1"/>
  <c r="AO544" i="1"/>
  <c r="AN544" i="1"/>
  <c r="AK544" i="1"/>
  <c r="AJ544" i="1"/>
  <c r="AG544" i="1"/>
  <c r="AF544" i="1"/>
  <c r="AE544" i="1"/>
  <c r="AC544" i="1"/>
  <c r="AW1248" i="1"/>
  <c r="AU1248" i="1"/>
  <c r="AS1248" i="1"/>
  <c r="AQ1248" i="1"/>
  <c r="AP1248" i="1"/>
  <c r="AO1248" i="1"/>
  <c r="AN1248" i="1"/>
  <c r="AM1248" i="1"/>
  <c r="AK1248" i="1"/>
  <c r="AH1248" i="1"/>
  <c r="AD1248" i="1"/>
  <c r="AC1248" i="1"/>
  <c r="AY837" i="1"/>
  <c r="AW837" i="1"/>
  <c r="AV837" i="1"/>
  <c r="AU837" i="1"/>
  <c r="AS837" i="1"/>
  <c r="AR837" i="1"/>
  <c r="AQ837" i="1"/>
  <c r="AO837" i="1"/>
  <c r="AN837" i="1"/>
  <c r="AM837" i="1"/>
  <c r="AK837" i="1"/>
  <c r="AJ837" i="1"/>
  <c r="AI837" i="1"/>
  <c r="AG837" i="1"/>
  <c r="AF837" i="1"/>
  <c r="AE837" i="1"/>
  <c r="AD837" i="1"/>
  <c r="AC837" i="1"/>
  <c r="AY251" i="1"/>
  <c r="AW251" i="1"/>
  <c r="AU251" i="1"/>
  <c r="AS251" i="1"/>
  <c r="AR251" i="1"/>
  <c r="AQ251" i="1"/>
  <c r="AP251" i="1"/>
  <c r="AM251" i="1"/>
  <c r="AL251" i="1"/>
  <c r="AH251" i="1"/>
  <c r="AG251" i="1"/>
  <c r="AE251" i="1"/>
  <c r="AD251" i="1"/>
  <c r="AC251" i="1"/>
  <c r="AY1122" i="1"/>
  <c r="AW1122" i="1"/>
  <c r="AV1122" i="1"/>
  <c r="AU1122" i="1"/>
  <c r="AT1122" i="1"/>
  <c r="AS1122" i="1"/>
  <c r="AR1122" i="1"/>
  <c r="AO1122" i="1"/>
  <c r="AN1122" i="1"/>
  <c r="AM1122" i="1"/>
  <c r="AK1122" i="1"/>
  <c r="AJ1122" i="1"/>
  <c r="AI1122" i="1"/>
  <c r="AH1122" i="1"/>
  <c r="AG1122" i="1"/>
  <c r="AF1122" i="1"/>
  <c r="AE1122" i="1"/>
  <c r="AC1122" i="1"/>
  <c r="AY473" i="1"/>
  <c r="AW473" i="1"/>
  <c r="AV473" i="1"/>
  <c r="AT473" i="1"/>
  <c r="AS473" i="1"/>
  <c r="AP473" i="1"/>
  <c r="AO473" i="1"/>
  <c r="AL473" i="1"/>
  <c r="AK473" i="1"/>
  <c r="AI473" i="1"/>
  <c r="AH473" i="1"/>
  <c r="AE473" i="1"/>
  <c r="AD473" i="1"/>
  <c r="AC473" i="1"/>
  <c r="AY1041" i="1"/>
  <c r="AX1041" i="1"/>
  <c r="AW1041" i="1"/>
  <c r="AV1041" i="1"/>
  <c r="AU1041" i="1"/>
  <c r="AS1041" i="1"/>
  <c r="AO1041" i="1"/>
  <c r="AN1041" i="1"/>
  <c r="AK1041" i="1"/>
  <c r="AJ1041" i="1"/>
  <c r="AI1041" i="1"/>
  <c r="AG1041" i="1"/>
  <c r="AF1041" i="1"/>
  <c r="AE1041" i="1"/>
  <c r="AC1041" i="1"/>
  <c r="AY704" i="1"/>
  <c r="AW704" i="1"/>
  <c r="AU704" i="1"/>
  <c r="AS704" i="1"/>
  <c r="AQ704" i="1"/>
  <c r="AP704" i="1"/>
  <c r="AN704" i="1"/>
  <c r="AM704" i="1"/>
  <c r="AK704" i="1"/>
  <c r="AH704" i="1"/>
  <c r="AG704" i="1"/>
  <c r="AD704" i="1"/>
  <c r="AC704" i="1"/>
  <c r="AY808" i="1"/>
  <c r="AW808" i="1"/>
  <c r="AV808" i="1"/>
  <c r="AU808" i="1"/>
  <c r="AS808" i="1"/>
  <c r="AR808" i="1"/>
  <c r="AQ808" i="1"/>
  <c r="AO808" i="1"/>
  <c r="AN808" i="1"/>
  <c r="AM808" i="1"/>
  <c r="AK808" i="1"/>
  <c r="AJ808" i="1"/>
  <c r="AI808" i="1"/>
  <c r="AG808" i="1"/>
  <c r="AF808" i="1"/>
  <c r="AE808" i="1"/>
  <c r="AD808" i="1"/>
  <c r="AC808" i="1"/>
  <c r="AY33" i="1"/>
  <c r="AW33" i="1"/>
  <c r="AU33" i="1"/>
  <c r="AS33" i="1"/>
  <c r="AQ33" i="1"/>
  <c r="AP33" i="1"/>
  <c r="AM33" i="1"/>
  <c r="AL33" i="1"/>
  <c r="AK33" i="1"/>
  <c r="AH33" i="1"/>
  <c r="AG33" i="1"/>
  <c r="AE33" i="1"/>
  <c r="AD33" i="1"/>
  <c r="AC33" i="1"/>
  <c r="AY671" i="1"/>
  <c r="AW671" i="1"/>
  <c r="AV671" i="1"/>
  <c r="AU671" i="1"/>
  <c r="AT671" i="1"/>
  <c r="AS671" i="1"/>
  <c r="AR671" i="1"/>
  <c r="AO671" i="1"/>
  <c r="AN671" i="1"/>
  <c r="AM671" i="1"/>
  <c r="AK671" i="1"/>
  <c r="AJ671" i="1"/>
  <c r="AI671" i="1"/>
  <c r="AH671" i="1"/>
  <c r="AG671" i="1"/>
  <c r="AF671" i="1"/>
  <c r="AE671" i="1"/>
  <c r="AC671" i="1"/>
  <c r="AY809" i="1"/>
  <c r="AW809" i="1"/>
  <c r="AT809" i="1"/>
  <c r="AS809" i="1"/>
  <c r="AQ809" i="1"/>
  <c r="AP809" i="1"/>
  <c r="AO809" i="1"/>
  <c r="AM809" i="1"/>
  <c r="AL809" i="1"/>
  <c r="AK809" i="1"/>
  <c r="AI809" i="1"/>
  <c r="AH809" i="1"/>
  <c r="AE809" i="1"/>
  <c r="AC809" i="1"/>
  <c r="AY45" i="1"/>
  <c r="AX45" i="1"/>
  <c r="AW45" i="1"/>
  <c r="AU45" i="1"/>
  <c r="AS45" i="1"/>
  <c r="AR45" i="1"/>
  <c r="AO45" i="1"/>
  <c r="AN45" i="1"/>
  <c r="AL45" i="1"/>
  <c r="AK45" i="1"/>
  <c r="AJ45" i="1"/>
  <c r="AI45" i="1"/>
  <c r="AG45" i="1"/>
  <c r="AF45" i="1"/>
  <c r="AC45" i="1"/>
  <c r="AY98" i="1"/>
  <c r="AW98" i="1"/>
  <c r="AU98" i="1"/>
  <c r="AQ98" i="1"/>
  <c r="AP98" i="1"/>
  <c r="AN98" i="1"/>
  <c r="AM98" i="1"/>
  <c r="AL98" i="1"/>
  <c r="AK98" i="1"/>
  <c r="AH98" i="1"/>
  <c r="AG98" i="1"/>
  <c r="AD98" i="1"/>
  <c r="AC98" i="1"/>
  <c r="H98" i="1"/>
  <c r="AY533" i="1"/>
  <c r="AW533" i="1"/>
  <c r="AV533" i="1"/>
  <c r="AU533" i="1"/>
  <c r="AS533" i="1"/>
  <c r="AR533" i="1"/>
  <c r="AQ533" i="1"/>
  <c r="AO533" i="1"/>
  <c r="AN533" i="1"/>
  <c r="AM533" i="1"/>
  <c r="AK533" i="1"/>
  <c r="AJ533" i="1"/>
  <c r="AI533" i="1"/>
  <c r="AG533" i="1"/>
  <c r="AF533" i="1"/>
  <c r="AE533" i="1"/>
  <c r="AD533" i="1"/>
  <c r="AC533" i="1"/>
  <c r="AY1205" i="1"/>
  <c r="AU1205" i="1"/>
  <c r="AS1205" i="1"/>
  <c r="AQ1205" i="1"/>
  <c r="AP1205" i="1"/>
  <c r="AO1205" i="1"/>
  <c r="AM1205" i="1"/>
  <c r="AL1205" i="1"/>
  <c r="AK1205" i="1"/>
  <c r="AH1205" i="1"/>
  <c r="AG1205" i="1"/>
  <c r="AD1205" i="1"/>
  <c r="AC1205" i="1"/>
  <c r="AY663" i="1"/>
  <c r="AW663" i="1"/>
  <c r="AV663" i="1"/>
  <c r="AU663" i="1"/>
  <c r="AT663" i="1"/>
  <c r="AS663" i="1"/>
  <c r="AR663" i="1"/>
  <c r="AO663" i="1"/>
  <c r="AN663" i="1"/>
  <c r="AM663" i="1"/>
  <c r="AK663" i="1"/>
  <c r="AJ663" i="1"/>
  <c r="AI663" i="1"/>
  <c r="AH663" i="1"/>
  <c r="AG663" i="1"/>
  <c r="AF663" i="1"/>
  <c r="AE663" i="1"/>
  <c r="AC663" i="1"/>
  <c r="AY668" i="1"/>
  <c r="AW668" i="1"/>
  <c r="AT668" i="1"/>
  <c r="AS668" i="1"/>
  <c r="AQ668" i="1"/>
  <c r="AP668" i="1"/>
  <c r="AO668" i="1"/>
  <c r="AM668" i="1"/>
  <c r="AL668" i="1"/>
  <c r="AK668" i="1"/>
  <c r="AH668" i="1"/>
  <c r="AE668" i="1"/>
  <c r="AC668" i="1"/>
  <c r="AI668" i="1"/>
  <c r="AX37" i="1"/>
  <c r="AW37" i="1"/>
  <c r="AU37" i="1"/>
  <c r="AS37" i="1"/>
  <c r="AR37" i="1"/>
  <c r="AO37" i="1"/>
  <c r="AN37" i="1"/>
  <c r="AL37" i="1"/>
  <c r="AK37" i="1"/>
  <c r="AJ37" i="1"/>
  <c r="AG37" i="1"/>
  <c r="AF37" i="1"/>
  <c r="AC37" i="1"/>
  <c r="AY37" i="1"/>
  <c r="AW3" i="1"/>
  <c r="AU3" i="1"/>
  <c r="AQ3" i="1"/>
  <c r="AP3" i="1"/>
  <c r="AO3" i="1"/>
  <c r="AN3" i="1"/>
  <c r="AM3" i="1"/>
  <c r="AL3" i="1"/>
  <c r="AK3" i="1"/>
  <c r="AH3" i="1"/>
  <c r="AD3" i="1"/>
  <c r="AC3" i="1"/>
  <c r="H3" i="1"/>
  <c r="AY284" i="1"/>
  <c r="AW284" i="1"/>
  <c r="AV284" i="1"/>
  <c r="AU284" i="1"/>
  <c r="AS284" i="1"/>
  <c r="AR284" i="1"/>
  <c r="AQ284" i="1"/>
  <c r="AO284" i="1"/>
  <c r="AN284" i="1"/>
  <c r="AM284" i="1"/>
  <c r="AK284" i="1"/>
  <c r="AJ284" i="1"/>
  <c r="AI284" i="1"/>
  <c r="AG284" i="1"/>
  <c r="AF284" i="1"/>
  <c r="AE284" i="1"/>
  <c r="AD284" i="1"/>
  <c r="AC284" i="1"/>
  <c r="AY158" i="1"/>
  <c r="AU158" i="1"/>
  <c r="AS158" i="1"/>
  <c r="AR158" i="1"/>
  <c r="AQ158" i="1"/>
  <c r="AP158" i="1"/>
  <c r="AO158" i="1"/>
  <c r="AM158" i="1"/>
  <c r="AL158" i="1"/>
  <c r="AH158" i="1"/>
  <c r="AG158" i="1"/>
  <c r="AD158" i="1"/>
  <c r="AC158" i="1"/>
  <c r="AY94" i="1"/>
  <c r="AW94" i="1"/>
  <c r="AV94" i="1"/>
  <c r="AU94" i="1"/>
  <c r="AT94" i="1"/>
  <c r="AS94" i="1"/>
  <c r="AR94" i="1"/>
  <c r="AO94" i="1"/>
  <c r="AN94" i="1"/>
  <c r="AM94" i="1"/>
  <c r="AK94" i="1"/>
  <c r="AJ94" i="1"/>
  <c r="AI94" i="1"/>
  <c r="AH94" i="1"/>
  <c r="AG94" i="1"/>
  <c r="AF94" i="1"/>
  <c r="AE94" i="1"/>
  <c r="AC94" i="1"/>
  <c r="AY641" i="1"/>
  <c r="AW641" i="1"/>
  <c r="AV641" i="1"/>
  <c r="AT641" i="1"/>
  <c r="AS641" i="1"/>
  <c r="AQ641" i="1"/>
  <c r="AP641" i="1"/>
  <c r="AO641" i="1"/>
  <c r="AL641" i="1"/>
  <c r="AK641" i="1"/>
  <c r="AH641" i="1"/>
  <c r="AE641" i="1"/>
  <c r="AD641" i="1"/>
  <c r="AC641" i="1"/>
  <c r="AX1170" i="1"/>
  <c r="AW1170" i="1"/>
  <c r="AV1170" i="1"/>
  <c r="AU1170" i="1"/>
  <c r="AS1170" i="1"/>
  <c r="AR1170" i="1"/>
  <c r="AO1170" i="1"/>
  <c r="AN1170" i="1"/>
  <c r="AK1170" i="1"/>
  <c r="AJ1170" i="1"/>
  <c r="AG1170" i="1"/>
  <c r="AF1170" i="1"/>
  <c r="AE1170" i="1"/>
  <c r="AC1170" i="1"/>
  <c r="AY497" i="1"/>
  <c r="AW497" i="1"/>
  <c r="AV497" i="1"/>
  <c r="AU497" i="1"/>
  <c r="AS497" i="1"/>
  <c r="AR497" i="1"/>
  <c r="AQ497" i="1"/>
  <c r="AO497" i="1"/>
  <c r="AN497" i="1"/>
  <c r="AM497" i="1"/>
  <c r="AK497" i="1"/>
  <c r="AJ497" i="1"/>
  <c r="AI497" i="1"/>
  <c r="AG497" i="1"/>
  <c r="AF497" i="1"/>
  <c r="AE497" i="1"/>
  <c r="AD497" i="1"/>
  <c r="AC497" i="1"/>
  <c r="AY385" i="1"/>
  <c r="AW385" i="1"/>
  <c r="AU385" i="1"/>
  <c r="AS385" i="1"/>
  <c r="AR385" i="1"/>
  <c r="AQ385" i="1"/>
  <c r="AP385" i="1"/>
  <c r="AM385" i="1"/>
  <c r="AL385" i="1"/>
  <c r="AH385" i="1"/>
  <c r="AG385" i="1"/>
  <c r="AE385" i="1"/>
  <c r="AD385" i="1"/>
  <c r="AC385" i="1"/>
  <c r="AY1115" i="1"/>
  <c r="AW1115" i="1"/>
  <c r="AV1115" i="1"/>
  <c r="AU1115" i="1"/>
  <c r="AT1115" i="1"/>
  <c r="AS1115" i="1"/>
  <c r="AR1115" i="1"/>
  <c r="AO1115" i="1"/>
  <c r="AN1115" i="1"/>
  <c r="AM1115" i="1"/>
  <c r="AK1115" i="1"/>
  <c r="AJ1115" i="1"/>
  <c r="AI1115" i="1"/>
  <c r="AH1115" i="1"/>
  <c r="AG1115" i="1"/>
  <c r="AF1115" i="1"/>
  <c r="AE1115" i="1"/>
  <c r="AC1115" i="1"/>
  <c r="AY480" i="1"/>
  <c r="AW480" i="1"/>
  <c r="AV480" i="1"/>
  <c r="AT480" i="1"/>
  <c r="AS480" i="1"/>
  <c r="AP480" i="1"/>
  <c r="AO480" i="1"/>
  <c r="AL480" i="1"/>
  <c r="AK480" i="1"/>
  <c r="AI480" i="1"/>
  <c r="AH480" i="1"/>
  <c r="AE480" i="1"/>
  <c r="AD480" i="1"/>
  <c r="AC480" i="1"/>
  <c r="AY859" i="1"/>
  <c r="AX859" i="1"/>
  <c r="AW859" i="1"/>
  <c r="AV859" i="1"/>
  <c r="AU859" i="1"/>
  <c r="AS859" i="1"/>
  <c r="AO859" i="1"/>
  <c r="AN859" i="1"/>
  <c r="AK859" i="1"/>
  <c r="AJ859" i="1"/>
  <c r="AI859" i="1"/>
  <c r="AG859" i="1"/>
  <c r="AF859" i="1"/>
  <c r="AE859" i="1"/>
  <c r="AC859" i="1"/>
  <c r="AY563" i="1"/>
  <c r="AW563" i="1"/>
  <c r="AU563" i="1"/>
  <c r="AS563" i="1"/>
  <c r="AQ563" i="1"/>
  <c r="AP563" i="1"/>
  <c r="AN563" i="1"/>
  <c r="AM563" i="1"/>
  <c r="AK563" i="1"/>
  <c r="AH563" i="1"/>
  <c r="AG563" i="1"/>
  <c r="AD563" i="1"/>
  <c r="AC563" i="1"/>
  <c r="AY1093" i="1"/>
  <c r="AW1093" i="1"/>
  <c r="AV1093" i="1"/>
  <c r="AU1093" i="1"/>
  <c r="AS1093" i="1"/>
  <c r="AR1093" i="1"/>
  <c r="AQ1093" i="1"/>
  <c r="AO1093" i="1"/>
  <c r="AN1093" i="1"/>
  <c r="AM1093" i="1"/>
  <c r="AK1093" i="1"/>
  <c r="AJ1093" i="1"/>
  <c r="AI1093" i="1"/>
  <c r="AG1093" i="1"/>
  <c r="AF1093" i="1"/>
  <c r="AE1093" i="1"/>
  <c r="AD1093" i="1"/>
  <c r="AC1093" i="1"/>
  <c r="AY570" i="1"/>
  <c r="AW570" i="1"/>
  <c r="AU570" i="1"/>
  <c r="AS570" i="1"/>
  <c r="AQ570" i="1"/>
  <c r="AP570" i="1"/>
  <c r="AM570" i="1"/>
  <c r="AL570" i="1"/>
  <c r="AK570" i="1"/>
  <c r="AH570" i="1"/>
  <c r="AG570" i="1"/>
  <c r="AE570" i="1"/>
  <c r="AD570" i="1"/>
  <c r="AC570" i="1"/>
  <c r="AY553" i="1"/>
  <c r="AW553" i="1"/>
  <c r="AV553" i="1"/>
  <c r="AU553" i="1"/>
  <c r="AT553" i="1"/>
  <c r="AS553" i="1"/>
  <c r="AR553" i="1"/>
  <c r="AO553" i="1"/>
  <c r="AN553" i="1"/>
  <c r="AM553" i="1"/>
  <c r="AK553" i="1"/>
  <c r="AJ553" i="1"/>
  <c r="AI553" i="1"/>
  <c r="AH553" i="1"/>
  <c r="AG553" i="1"/>
  <c r="AF553" i="1"/>
  <c r="AE553" i="1"/>
  <c r="AC553" i="1"/>
  <c r="AY100" i="1"/>
  <c r="AW100" i="1"/>
  <c r="AT100" i="1"/>
  <c r="AS100" i="1"/>
  <c r="AQ100" i="1"/>
  <c r="AP100" i="1"/>
  <c r="AO100" i="1"/>
  <c r="AM100" i="1"/>
  <c r="AL100" i="1"/>
  <c r="AK100" i="1"/>
  <c r="AI100" i="1"/>
  <c r="AH100" i="1"/>
  <c r="AE100" i="1"/>
  <c r="AC100" i="1"/>
  <c r="AY254" i="1"/>
  <c r="AX254" i="1"/>
  <c r="AW254" i="1"/>
  <c r="AU254" i="1"/>
  <c r="AS254" i="1"/>
  <c r="AR254" i="1"/>
  <c r="AO254" i="1"/>
  <c r="AN254" i="1"/>
  <c r="AL254" i="1"/>
  <c r="AK254" i="1"/>
  <c r="AJ254" i="1"/>
  <c r="AI254" i="1"/>
  <c r="AG254" i="1"/>
  <c r="AF254" i="1"/>
  <c r="AC254" i="1"/>
  <c r="AY271" i="1"/>
  <c r="AW271" i="1"/>
  <c r="AU271" i="1"/>
  <c r="AQ271" i="1"/>
  <c r="AP271" i="1"/>
  <c r="AN271" i="1"/>
  <c r="AM271" i="1"/>
  <c r="AL271" i="1"/>
  <c r="AK271" i="1"/>
  <c r="AH271" i="1"/>
  <c r="AG271" i="1"/>
  <c r="AD271" i="1"/>
  <c r="AC271" i="1"/>
  <c r="H271" i="1"/>
  <c r="AY660" i="1"/>
  <c r="AW660" i="1"/>
  <c r="AV660" i="1"/>
  <c r="AU660" i="1"/>
  <c r="AS660" i="1"/>
  <c r="AR660" i="1"/>
  <c r="AQ660" i="1"/>
  <c r="AO660" i="1"/>
  <c r="AN660" i="1"/>
  <c r="AM660" i="1"/>
  <c r="AK660" i="1"/>
  <c r="AJ660" i="1"/>
  <c r="AI660" i="1"/>
  <c r="AG660" i="1"/>
  <c r="AF660" i="1"/>
  <c r="AE660" i="1"/>
  <c r="AD660" i="1"/>
  <c r="AC660" i="1"/>
  <c r="AY572" i="1"/>
  <c r="AU572" i="1"/>
  <c r="AS572" i="1"/>
  <c r="AQ572" i="1"/>
  <c r="AP572" i="1"/>
  <c r="AO572" i="1"/>
  <c r="AM572" i="1"/>
  <c r="AL572" i="1"/>
  <c r="AK572" i="1"/>
  <c r="AH572" i="1"/>
  <c r="AG572" i="1"/>
  <c r="AD572" i="1"/>
  <c r="AC572" i="1"/>
  <c r="AY398" i="1"/>
  <c r="AW398" i="1"/>
  <c r="AV398" i="1"/>
  <c r="AU398" i="1"/>
  <c r="AT398" i="1"/>
  <c r="AS398" i="1"/>
  <c r="AR398" i="1"/>
  <c r="AO398" i="1"/>
  <c r="AN398" i="1"/>
  <c r="AM398" i="1"/>
  <c r="AK398" i="1"/>
  <c r="AJ398" i="1"/>
  <c r="AI398" i="1"/>
  <c r="AH398" i="1"/>
  <c r="AG398" i="1"/>
  <c r="AF398" i="1"/>
  <c r="AE398" i="1"/>
  <c r="AC398" i="1"/>
  <c r="AY5" i="1"/>
  <c r="AW5" i="1"/>
  <c r="AT5" i="1"/>
  <c r="AS5" i="1"/>
  <c r="AQ5" i="1"/>
  <c r="AP5" i="1"/>
  <c r="AO5" i="1"/>
  <c r="AM5" i="1"/>
  <c r="AL5" i="1"/>
  <c r="AK5" i="1"/>
  <c r="AH5" i="1"/>
  <c r="AE5" i="1"/>
  <c r="AC5" i="1"/>
  <c r="AI5" i="1"/>
  <c r="AX623" i="1"/>
  <c r="AW623" i="1"/>
  <c r="AU623" i="1"/>
  <c r="AS623" i="1"/>
  <c r="AR623" i="1"/>
  <c r="AO623" i="1"/>
  <c r="AN623" i="1"/>
  <c r="AL623" i="1"/>
  <c r="AK623" i="1"/>
  <c r="AJ623" i="1"/>
  <c r="AG623" i="1"/>
  <c r="AF623" i="1"/>
  <c r="AC623" i="1"/>
  <c r="AY623" i="1"/>
  <c r="AW1225" i="1"/>
  <c r="AU1225" i="1"/>
  <c r="AQ1225" i="1"/>
  <c r="AP1225" i="1"/>
  <c r="AO1225" i="1"/>
  <c r="AN1225" i="1"/>
  <c r="AM1225" i="1"/>
  <c r="AL1225" i="1"/>
  <c r="AK1225" i="1"/>
  <c r="AH1225" i="1"/>
  <c r="AD1225" i="1"/>
  <c r="AC1225" i="1"/>
  <c r="H1225" i="1"/>
  <c r="AY766" i="1"/>
  <c r="AW766" i="1"/>
  <c r="AV766" i="1"/>
  <c r="AU766" i="1"/>
  <c r="AS766" i="1"/>
  <c r="AR766" i="1"/>
  <c r="AQ766" i="1"/>
  <c r="AO766" i="1"/>
  <c r="AN766" i="1"/>
  <c r="AM766" i="1"/>
  <c r="AK766" i="1"/>
  <c r="AJ766" i="1"/>
  <c r="AI766" i="1"/>
  <c r="AG766" i="1"/>
  <c r="AF766" i="1"/>
  <c r="AE766" i="1"/>
  <c r="AD766" i="1"/>
  <c r="AC766" i="1"/>
  <c r="AY717" i="1"/>
  <c r="AU717" i="1"/>
  <c r="AS717" i="1"/>
  <c r="AR717" i="1"/>
  <c r="AQ717" i="1"/>
  <c r="AP717" i="1"/>
  <c r="AO717" i="1"/>
  <c r="AM717" i="1"/>
  <c r="AL717" i="1"/>
  <c r="AH717" i="1"/>
  <c r="AG717" i="1"/>
  <c r="AD717" i="1"/>
  <c r="AC717" i="1"/>
  <c r="AY877" i="1"/>
  <c r="AW877" i="1"/>
  <c r="AV877" i="1"/>
  <c r="AU877" i="1"/>
  <c r="AT877" i="1"/>
  <c r="AS877" i="1"/>
  <c r="AR877" i="1"/>
  <c r="AO877" i="1"/>
  <c r="AN877" i="1"/>
  <c r="AM877" i="1"/>
  <c r="AK877" i="1"/>
  <c r="AJ877" i="1"/>
  <c r="AI877" i="1"/>
  <c r="AH877" i="1"/>
  <c r="AG877" i="1"/>
  <c r="AF877" i="1"/>
  <c r="AE877" i="1"/>
  <c r="AC877" i="1"/>
  <c r="AY40" i="1"/>
  <c r="AW40" i="1"/>
  <c r="AV40" i="1"/>
  <c r="AT40" i="1"/>
  <c r="AS40" i="1"/>
  <c r="AQ40" i="1"/>
  <c r="AP40" i="1"/>
  <c r="AO40" i="1"/>
  <c r="AL40" i="1"/>
  <c r="AK40" i="1"/>
  <c r="AH40" i="1"/>
  <c r="AE40" i="1"/>
  <c r="AD40" i="1"/>
  <c r="AC40" i="1"/>
  <c r="AX748" i="1"/>
  <c r="AW748" i="1"/>
  <c r="AV748" i="1"/>
  <c r="AU748" i="1"/>
  <c r="AS748" i="1"/>
  <c r="AR748" i="1"/>
  <c r="AO748" i="1"/>
  <c r="AN748" i="1"/>
  <c r="AK748" i="1"/>
  <c r="AJ748" i="1"/>
  <c r="AG748" i="1"/>
  <c r="AF748" i="1"/>
  <c r="AE748" i="1"/>
  <c r="AC748" i="1"/>
  <c r="AW420" i="1"/>
  <c r="AU420" i="1"/>
  <c r="AS420" i="1"/>
  <c r="AQ420" i="1"/>
  <c r="AP420" i="1"/>
  <c r="AO420" i="1"/>
  <c r="AN420" i="1"/>
  <c r="AM420" i="1"/>
  <c r="AK420" i="1"/>
  <c r="AH420" i="1"/>
  <c r="AD420" i="1"/>
  <c r="AC420" i="1"/>
  <c r="AY206" i="1"/>
  <c r="AW206" i="1"/>
  <c r="AV206" i="1"/>
  <c r="AU206" i="1"/>
  <c r="AS206" i="1"/>
  <c r="AR206" i="1"/>
  <c r="AQ206" i="1"/>
  <c r="AO206" i="1"/>
  <c r="AN206" i="1"/>
  <c r="AM206" i="1"/>
  <c r="AK206" i="1"/>
  <c r="AJ206" i="1"/>
  <c r="AI206" i="1"/>
  <c r="AG206" i="1"/>
  <c r="AF206" i="1"/>
  <c r="AE206" i="1"/>
  <c r="AD206" i="1"/>
  <c r="AC206" i="1"/>
  <c r="AY741" i="1"/>
  <c r="AW741" i="1"/>
  <c r="AU741" i="1"/>
  <c r="AS741" i="1"/>
  <c r="AR741" i="1"/>
  <c r="AQ741" i="1"/>
  <c r="AP741" i="1"/>
  <c r="AM741" i="1"/>
  <c r="AL741" i="1"/>
  <c r="AH741" i="1"/>
  <c r="AG741" i="1"/>
  <c r="AE741" i="1"/>
  <c r="AD741" i="1"/>
  <c r="AC741" i="1"/>
  <c r="AY782" i="1"/>
  <c r="AX782" i="1"/>
  <c r="AW782" i="1"/>
  <c r="AV782" i="1"/>
  <c r="AU782" i="1"/>
  <c r="AT782" i="1"/>
  <c r="AS782" i="1"/>
  <c r="AQ782" i="1"/>
  <c r="AN782" i="1"/>
  <c r="AM782" i="1"/>
  <c r="AL782" i="1"/>
  <c r="AK782" i="1"/>
  <c r="AJ782" i="1"/>
  <c r="AI782" i="1"/>
  <c r="AH782" i="1"/>
  <c r="AG782" i="1"/>
  <c r="AE782" i="1"/>
  <c r="AD782" i="1"/>
  <c r="AV722" i="1"/>
  <c r="AU722" i="1"/>
  <c r="AR722" i="1"/>
  <c r="AM722" i="1"/>
  <c r="AL722" i="1"/>
  <c r="AK722" i="1"/>
  <c r="AC722" i="1"/>
  <c r="AY84" i="1"/>
  <c r="AX84" i="1"/>
  <c r="AW84" i="1"/>
  <c r="AU84" i="1"/>
  <c r="AT84" i="1"/>
  <c r="AR84" i="1"/>
  <c r="AQ84" i="1"/>
  <c r="AP84" i="1"/>
  <c r="AN84" i="1"/>
  <c r="AM84" i="1"/>
  <c r="AL84" i="1"/>
  <c r="AK84" i="1"/>
  <c r="AI84" i="1"/>
  <c r="AH84" i="1"/>
  <c r="AF84" i="1"/>
  <c r="AE84" i="1"/>
  <c r="AD84" i="1"/>
  <c r="AC84" i="1"/>
  <c r="AM1144" i="1"/>
  <c r="AH1144" i="1"/>
  <c r="AO1144" i="1"/>
  <c r="AY895" i="1"/>
  <c r="AX895" i="1"/>
  <c r="AV895" i="1"/>
  <c r="AU895" i="1"/>
  <c r="AT895" i="1"/>
  <c r="AS895" i="1"/>
  <c r="AR895" i="1"/>
  <c r="AQ895" i="1"/>
  <c r="AP895" i="1"/>
  <c r="AO895" i="1"/>
  <c r="AM895" i="1"/>
  <c r="AL895" i="1"/>
  <c r="AJ895" i="1"/>
  <c r="AI895" i="1"/>
  <c r="AH895" i="1"/>
  <c r="AG895" i="1"/>
  <c r="AF895" i="1"/>
  <c r="AE895" i="1"/>
  <c r="AD895" i="1"/>
  <c r="AC895" i="1"/>
  <c r="AN895" i="1"/>
  <c r="AX706" i="1"/>
  <c r="AV706" i="1"/>
  <c r="AU706" i="1"/>
  <c r="AS706" i="1"/>
  <c r="AL706" i="1"/>
  <c r="AE706" i="1"/>
  <c r="AK706" i="1"/>
  <c r="AX505" i="1"/>
  <c r="AW505" i="1"/>
  <c r="AH505" i="1"/>
  <c r="AD505" i="1"/>
  <c r="AK505" i="1"/>
  <c r="AW510" i="1"/>
  <c r="AV510" i="1"/>
  <c r="AR510" i="1"/>
  <c r="AN510" i="1"/>
  <c r="AM510" i="1"/>
  <c r="AK510" i="1"/>
  <c r="AC510" i="1"/>
  <c r="AD510" i="1"/>
  <c r="AY1080" i="1"/>
  <c r="AX1080" i="1"/>
  <c r="AW1080" i="1"/>
  <c r="AU1080" i="1"/>
  <c r="AT1080" i="1"/>
  <c r="AR1080" i="1"/>
  <c r="AQ1080" i="1"/>
  <c r="AO1080" i="1"/>
  <c r="AN1080" i="1"/>
  <c r="AM1080" i="1"/>
  <c r="AL1080" i="1"/>
  <c r="AK1080" i="1"/>
  <c r="AI1080" i="1"/>
  <c r="AH1080" i="1"/>
  <c r="AG1080" i="1"/>
  <c r="AE1080" i="1"/>
  <c r="AD1080" i="1"/>
  <c r="AY729" i="1"/>
  <c r="AW729" i="1"/>
  <c r="AV729" i="1"/>
  <c r="AU729" i="1"/>
  <c r="AT729" i="1"/>
  <c r="AS729" i="1"/>
  <c r="AR729" i="1"/>
  <c r="AP729" i="1"/>
  <c r="AO729" i="1"/>
  <c r="AM729" i="1"/>
  <c r="AK729" i="1"/>
  <c r="AJ729" i="1"/>
  <c r="AI729" i="1"/>
  <c r="AH729" i="1"/>
  <c r="AG729" i="1"/>
  <c r="AF729" i="1"/>
  <c r="AE729" i="1"/>
  <c r="AC729" i="1"/>
  <c r="AQ729" i="1"/>
  <c r="AX36" i="1"/>
  <c r="AW36" i="1"/>
  <c r="AV36" i="1"/>
  <c r="AU36" i="1"/>
  <c r="AT36" i="1"/>
  <c r="AS36" i="1"/>
  <c r="AR36" i="1"/>
  <c r="AQ36" i="1"/>
  <c r="AO36" i="1"/>
  <c r="AM36" i="1"/>
  <c r="AK36" i="1"/>
  <c r="AJ36" i="1"/>
  <c r="AI36" i="1"/>
  <c r="AH36" i="1"/>
  <c r="AG36" i="1"/>
  <c r="AF36" i="1"/>
  <c r="AE36" i="1"/>
  <c r="AD36" i="1"/>
  <c r="AY409" i="1"/>
  <c r="AX409" i="1"/>
  <c r="AW409" i="1"/>
  <c r="AV409" i="1"/>
  <c r="AU409" i="1"/>
  <c r="AT409" i="1"/>
  <c r="AS409" i="1"/>
  <c r="AR409" i="1"/>
  <c r="AQ409" i="1"/>
  <c r="AO409" i="1"/>
  <c r="AN409" i="1"/>
  <c r="AL409" i="1"/>
  <c r="AK409" i="1"/>
  <c r="AJ409" i="1"/>
  <c r="AI409" i="1"/>
  <c r="AH409" i="1"/>
  <c r="AG409" i="1"/>
  <c r="AF409" i="1"/>
  <c r="AE409" i="1"/>
  <c r="AC409" i="1"/>
  <c r="BG409" i="1"/>
  <c r="AV287" i="1"/>
  <c r="AC287" i="1"/>
  <c r="AE287" i="1"/>
  <c r="AY1297" i="1"/>
  <c r="AX1297" i="1"/>
  <c r="AW1297" i="1"/>
  <c r="AU1297" i="1"/>
  <c r="AS1297" i="1"/>
  <c r="AQ1297" i="1"/>
  <c r="AP1297" i="1"/>
  <c r="AO1297" i="1"/>
  <c r="AN1297" i="1"/>
  <c r="AM1297" i="1"/>
  <c r="AL1297" i="1"/>
  <c r="AK1297" i="1"/>
  <c r="AJ1297" i="1"/>
  <c r="AG1297" i="1"/>
  <c r="AF1297" i="1"/>
  <c r="AD1297" i="1"/>
  <c r="AC1297" i="1"/>
  <c r="AO1271" i="1"/>
  <c r="AI1271" i="1"/>
  <c r="AH1271" i="1"/>
  <c r="AD1271" i="1"/>
  <c r="AY709" i="1"/>
  <c r="AW709" i="1"/>
  <c r="AV709" i="1"/>
  <c r="AU709" i="1"/>
  <c r="AT709" i="1"/>
  <c r="AS709" i="1"/>
  <c r="AR709" i="1"/>
  <c r="AP709" i="1"/>
  <c r="AO709" i="1"/>
  <c r="AM709" i="1"/>
  <c r="AK709" i="1"/>
  <c r="AJ709" i="1"/>
  <c r="AI709" i="1"/>
  <c r="AH709" i="1"/>
  <c r="AG709" i="1"/>
  <c r="AF709" i="1"/>
  <c r="AE709" i="1"/>
  <c r="AC709" i="1"/>
  <c r="AQ709" i="1"/>
  <c r="AT828" i="1" l="1"/>
  <c r="AD1060" i="1"/>
  <c r="AC117" i="1"/>
  <c r="AW1085" i="1"/>
  <c r="AU828" i="1"/>
  <c r="AE1060" i="1"/>
  <c r="AF295" i="1"/>
  <c r="AR295" i="1"/>
  <c r="AJ269" i="1"/>
  <c r="AS580" i="1"/>
  <c r="AM580" i="1"/>
  <c r="AU336" i="1"/>
  <c r="AT336" i="1"/>
  <c r="AS806" i="1"/>
  <c r="AO806" i="1"/>
  <c r="AI682" i="1"/>
  <c r="H682" i="1"/>
  <c r="AX447" i="1"/>
  <c r="AS316" i="1"/>
  <c r="AE1206" i="1"/>
  <c r="AP1252" i="1"/>
  <c r="AM776" i="1"/>
  <c r="AN776" i="1"/>
  <c r="AY9" i="1"/>
  <c r="AH9" i="1"/>
  <c r="AW119" i="1"/>
  <c r="AQ177" i="1"/>
  <c r="AK177" i="1"/>
  <c r="AR629" i="1"/>
  <c r="AO814" i="1"/>
  <c r="AP814" i="1"/>
  <c r="AQ1143" i="1"/>
  <c r="AN1143" i="1"/>
  <c r="AW1123" i="1"/>
  <c r="AS418" i="1"/>
  <c r="AW291" i="1"/>
  <c r="AP31" i="1"/>
  <c r="AR221" i="1"/>
  <c r="AQ274" i="1"/>
  <c r="AU1295" i="1"/>
  <c r="BH419" i="1"/>
  <c r="AG220" i="1"/>
  <c r="AJ1240" i="1"/>
  <c r="AE7" i="1"/>
  <c r="AQ7" i="1"/>
  <c r="AT1106" i="1"/>
  <c r="AF1106" i="1"/>
  <c r="AQ197" i="1"/>
  <c r="AD197" i="1"/>
  <c r="AW262" i="1"/>
  <c r="AY60" i="1"/>
  <c r="AV67" i="1"/>
  <c r="AT413" i="1"/>
  <c r="AC93" i="1"/>
  <c r="AJ141" i="1"/>
  <c r="AV519" i="1"/>
  <c r="AF445" i="1"/>
  <c r="AV1060" i="1"/>
  <c r="AR333" i="1"/>
  <c r="AS1031" i="1"/>
  <c r="AR1236" i="1"/>
  <c r="AD1236" i="1"/>
  <c r="AR1247" i="1"/>
  <c r="AD1247" i="1"/>
  <c r="AH369" i="1"/>
  <c r="AJ369" i="1"/>
  <c r="AN369" i="1"/>
  <c r="AD353" i="1"/>
  <c r="AV353" i="1"/>
  <c r="AW353" i="1"/>
  <c r="AN353" i="1"/>
  <c r="AC1160" i="1"/>
  <c r="AN1068" i="1"/>
  <c r="AL1068" i="1"/>
  <c r="AY534" i="1"/>
  <c r="AR689" i="1"/>
  <c r="AS102" i="1"/>
  <c r="AE303" i="1"/>
  <c r="AU529" i="1"/>
  <c r="AX213" i="1"/>
  <c r="AM419" i="1"/>
  <c r="AO165" i="1"/>
  <c r="AT338" i="1"/>
  <c r="AW1137" i="1"/>
  <c r="AR1275" i="1"/>
  <c r="AF620" i="1"/>
  <c r="AT620" i="1"/>
  <c r="BH620" i="1"/>
  <c r="AH324" i="1"/>
  <c r="AJ333" i="1"/>
  <c r="AO419" i="1"/>
  <c r="AG744" i="1"/>
  <c r="AJ9" i="1"/>
  <c r="AS165" i="1"/>
  <c r="AM747" i="1"/>
  <c r="AR1194" i="1"/>
  <c r="AT810" i="1"/>
  <c r="AC810" i="1"/>
  <c r="AN282" i="1"/>
  <c r="AR282" i="1"/>
  <c r="AC282" i="1"/>
  <c r="AG655" i="1"/>
  <c r="AT655" i="1"/>
  <c r="AI725" i="1"/>
  <c r="AD725" i="1"/>
  <c r="AY1201" i="1"/>
  <c r="AT1201" i="1"/>
  <c r="AS1274" i="1"/>
  <c r="AT927" i="1"/>
  <c r="AH673" i="1"/>
  <c r="H254" i="1"/>
  <c r="AM953" i="1"/>
  <c r="AC355" i="1"/>
  <c r="AX682" i="1"/>
  <c r="AV1160" i="1"/>
  <c r="AE1106" i="1"/>
  <c r="AQ1007" i="1"/>
  <c r="AO1124" i="1"/>
  <c r="AS336" i="1"/>
  <c r="AC64" i="1"/>
  <c r="AE1247" i="1"/>
  <c r="AQ580" i="1"/>
  <c r="AT725" i="1"/>
  <c r="AM1236" i="1"/>
  <c r="AI1054" i="1"/>
  <c r="AN655" i="1"/>
  <c r="AJ1031" i="1"/>
  <c r="AM291" i="1"/>
  <c r="AN150" i="1"/>
  <c r="AY119" i="1"/>
  <c r="AS333" i="1"/>
  <c r="AS269" i="1"/>
  <c r="AR31" i="1"/>
  <c r="AX419" i="1"/>
  <c r="H378" i="1"/>
  <c r="AE747" i="1"/>
  <c r="AH996" i="1"/>
  <c r="AH744" i="1"/>
  <c r="AL9" i="1"/>
  <c r="AM229" i="1"/>
  <c r="AR1031" i="1"/>
  <c r="AU333" i="1"/>
  <c r="AY326" i="1"/>
  <c r="AM9" i="1"/>
  <c r="AQ229" i="1"/>
  <c r="AE1211" i="1"/>
  <c r="AD1022" i="1"/>
  <c r="H795" i="1"/>
  <c r="AT795" i="1"/>
  <c r="AQ455" i="1"/>
  <c r="AG22" i="1"/>
  <c r="AY459" i="1"/>
  <c r="AG459" i="1"/>
  <c r="AM314" i="1"/>
  <c r="AR314" i="1"/>
  <c r="AV314" i="1"/>
  <c r="AO169" i="1"/>
  <c r="AQ169" i="1"/>
  <c r="AE169" i="1"/>
  <c r="AC860" i="1"/>
  <c r="AJ860" i="1"/>
  <c r="AY860" i="1"/>
  <c r="AJ404" i="1"/>
  <c r="AD404" i="1"/>
  <c r="AG404" i="1"/>
  <c r="AH731" i="1"/>
  <c r="AU731" i="1"/>
  <c r="AM731" i="1"/>
  <c r="AH876" i="1"/>
  <c r="AM397" i="1"/>
  <c r="AJ397" i="1"/>
  <c r="AX196" i="1"/>
  <c r="AK1063" i="1"/>
  <c r="AO273" i="1"/>
  <c r="AH758" i="1"/>
  <c r="AO944" i="1"/>
  <c r="AU501" i="1"/>
  <c r="AG155" i="1"/>
  <c r="AC1256" i="1"/>
  <c r="AE1165" i="1"/>
  <c r="AY513" i="1"/>
  <c r="AV1251" i="1"/>
  <c r="AU1293" i="1"/>
  <c r="AE1270" i="1"/>
  <c r="AP1270" i="1"/>
  <c r="AY1270" i="1"/>
  <c r="AE630" i="1"/>
  <c r="AL630" i="1"/>
  <c r="AD270" i="1"/>
  <c r="AQ244" i="1"/>
  <c r="AY244" i="1"/>
  <c r="AQ858" i="1"/>
  <c r="AR858" i="1"/>
  <c r="AD858" i="1"/>
  <c r="AJ950" i="1"/>
  <c r="AN312" i="1"/>
  <c r="AX1265" i="1"/>
  <c r="AM736" i="1"/>
  <c r="AH1077" i="1"/>
  <c r="AL1268" i="1"/>
  <c r="AR1268" i="1"/>
  <c r="AQ417" i="1"/>
  <c r="AU417" i="1"/>
  <c r="AL417" i="1"/>
  <c r="H310" i="1"/>
  <c r="AG310" i="1"/>
  <c r="AH724" i="1"/>
  <c r="AN744" i="1"/>
  <c r="AG482" i="1"/>
  <c r="AP482" i="1"/>
  <c r="AJ482" i="1"/>
  <c r="AG31" i="1"/>
  <c r="H31" i="1"/>
  <c r="AU1150" i="1"/>
  <c r="AQ1150" i="1"/>
  <c r="AO789" i="1"/>
  <c r="AP789" i="1"/>
  <c r="AQ575" i="1"/>
  <c r="AM575" i="1"/>
  <c r="AD575" i="1"/>
  <c r="AD508" i="1"/>
  <c r="AJ508" i="1"/>
  <c r="AQ667" i="1"/>
  <c r="AW667" i="1"/>
  <c r="AN933" i="1"/>
  <c r="AN991" i="1"/>
  <c r="AI425" i="1"/>
  <c r="AW425" i="1"/>
  <c r="AV606" i="1"/>
  <c r="AD234" i="1"/>
  <c r="AT543" i="1"/>
  <c r="AP541" i="1"/>
  <c r="AV1150" i="1"/>
  <c r="AH828" i="1"/>
  <c r="AP295" i="1"/>
  <c r="AJ1227" i="1"/>
  <c r="AJ1231" i="1"/>
  <c r="AR993" i="1"/>
  <c r="AF993" i="1"/>
  <c r="AQ528" i="1"/>
  <c r="AX940" i="1"/>
  <c r="AL940" i="1"/>
  <c r="AO304" i="1"/>
  <c r="AO963" i="1"/>
  <c r="AO924" i="1"/>
  <c r="AW186" i="1"/>
  <c r="AV540" i="1"/>
  <c r="AP1006" i="1"/>
  <c r="AY1009" i="1"/>
  <c r="AF743" i="1"/>
  <c r="AT1006" i="1"/>
  <c r="AL43" i="1"/>
  <c r="AJ1066" i="1"/>
  <c r="AR795" i="1"/>
  <c r="AJ737" i="1"/>
  <c r="AM743" i="1"/>
  <c r="AY231" i="1"/>
  <c r="AJ620" i="1"/>
  <c r="AE404" i="1"/>
  <c r="AT858" i="1"/>
  <c r="AI169" i="1"/>
  <c r="AP802" i="1"/>
  <c r="AN1236" i="1"/>
  <c r="AQ789" i="1"/>
  <c r="AR244" i="1"/>
  <c r="AE314" i="1"/>
  <c r="AN7" i="1"/>
  <c r="AU270" i="1"/>
  <c r="AT459" i="1"/>
  <c r="AD282" i="1"/>
  <c r="AV1137" i="1"/>
  <c r="AM1150" i="1"/>
  <c r="H22" i="1"/>
  <c r="AD419" i="1"/>
  <c r="AS1229" i="1"/>
  <c r="AL378" i="1"/>
  <c r="AX784" i="1"/>
  <c r="AO43" i="1"/>
  <c r="AR1066" i="1"/>
  <c r="AS940" i="1"/>
  <c r="AL155" i="1"/>
  <c r="AS795" i="1"/>
  <c r="AO220" i="1"/>
  <c r="H980" i="1"/>
  <c r="AI993" i="1"/>
  <c r="AM737" i="1"/>
  <c r="AM46" i="1"/>
  <c r="AC1295" i="1"/>
  <c r="AR417" i="1"/>
  <c r="AR9" i="1"/>
  <c r="AG1253" i="1"/>
  <c r="AU221" i="1"/>
  <c r="AW221" i="1"/>
  <c r="AP1177" i="1"/>
  <c r="AM288" i="1"/>
  <c r="AT119" i="1"/>
  <c r="AH119" i="1"/>
  <c r="AE286" i="1"/>
  <c r="AQ286" i="1"/>
  <c r="AU177" i="1"/>
  <c r="AO629" i="1"/>
  <c r="AF731" i="1"/>
  <c r="AI404" i="1"/>
  <c r="AE369" i="1"/>
  <c r="AN169" i="1"/>
  <c r="AU802" i="1"/>
  <c r="AQ1236" i="1"/>
  <c r="H789" i="1"/>
  <c r="AU789" i="1"/>
  <c r="AN1165" i="1"/>
  <c r="AI314" i="1"/>
  <c r="AF655" i="1"/>
  <c r="AC7" i="1"/>
  <c r="AY270" i="1"/>
  <c r="AI282" i="1"/>
  <c r="AF119" i="1"/>
  <c r="AT1150" i="1"/>
  <c r="AP333" i="1"/>
  <c r="AU797" i="1"/>
  <c r="AC31" i="1"/>
  <c r="AM334" i="1"/>
  <c r="AU419" i="1"/>
  <c r="AR378" i="1"/>
  <c r="AE172" i="1"/>
  <c r="AF482" i="1"/>
  <c r="AK996" i="1"/>
  <c r="AV795" i="1"/>
  <c r="AH220" i="1"/>
  <c r="AO528" i="1"/>
  <c r="AN980" i="1"/>
  <c r="AQ993" i="1"/>
  <c r="AP313" i="1"/>
  <c r="AP620" i="1"/>
  <c r="AO620" i="1"/>
  <c r="AE1143" i="1"/>
  <c r="AM1136" i="1"/>
  <c r="AK119" i="1"/>
  <c r="AX455" i="1"/>
  <c r="AL357" i="1"/>
  <c r="AD910" i="1"/>
  <c r="AL996" i="1"/>
  <c r="AN313" i="1"/>
  <c r="AV220" i="1"/>
  <c r="AR220" i="1"/>
  <c r="AR840" i="1"/>
  <c r="AM840" i="1"/>
  <c r="AJ828" i="1"/>
  <c r="AX828" i="1"/>
  <c r="AM828" i="1"/>
  <c r="AU7" i="1"/>
  <c r="AO7" i="1"/>
  <c r="AY864" i="1"/>
  <c r="AP1062" i="1"/>
  <c r="AJ1062" i="1"/>
  <c r="AC1129" i="1"/>
  <c r="AX333" i="1"/>
  <c r="AC333" i="1"/>
  <c r="AG150" i="1"/>
  <c r="AS150" i="1"/>
  <c r="AL1031" i="1"/>
  <c r="AE1031" i="1"/>
  <c r="AU1031" i="1"/>
  <c r="AP1031" i="1"/>
  <c r="AF1236" i="1"/>
  <c r="AY1236" i="1"/>
  <c r="AV1247" i="1"/>
  <c r="AP1247" i="1"/>
  <c r="AF1247" i="1"/>
  <c r="AC1247" i="1"/>
  <c r="AT369" i="1"/>
  <c r="AG369" i="1"/>
  <c r="AC369" i="1"/>
  <c r="AE353" i="1"/>
  <c r="AY353" i="1"/>
  <c r="AU353" i="1"/>
  <c r="AQ353" i="1"/>
  <c r="BH353" i="1"/>
  <c r="AH449" i="1"/>
  <c r="AP1155" i="1"/>
  <c r="AV1155" i="1"/>
  <c r="H338" i="1"/>
  <c r="AP338" i="1"/>
  <c r="AI75" i="1"/>
  <c r="AU75" i="1"/>
  <c r="AC75" i="1"/>
  <c r="AJ1275" i="1"/>
  <c r="AD1275" i="1"/>
  <c r="AG221" i="1"/>
  <c r="AO449" i="1"/>
  <c r="AI776" i="1"/>
  <c r="AJ103" i="1"/>
  <c r="H958" i="1"/>
  <c r="AK1231" i="1"/>
  <c r="AX650" i="1"/>
  <c r="AN650" i="1"/>
  <c r="AM650" i="1"/>
  <c r="AW827" i="1"/>
  <c r="AN946" i="1"/>
  <c r="AM1021" i="1"/>
  <c r="AP178" i="1"/>
  <c r="AW178" i="1"/>
  <c r="AC346" i="1"/>
  <c r="AC1194" i="1"/>
  <c r="AN1194" i="1"/>
  <c r="AF764" i="1"/>
  <c r="AT764" i="1"/>
  <c r="AK764" i="1"/>
  <c r="AD810" i="1"/>
  <c r="AH810" i="1"/>
  <c r="AM282" i="1"/>
  <c r="AY282" i="1"/>
  <c r="AO282" i="1"/>
  <c r="AH282" i="1"/>
  <c r="AY655" i="1"/>
  <c r="AX725" i="1"/>
  <c r="AQ725" i="1"/>
  <c r="AU725" i="1"/>
  <c r="AP725" i="1"/>
  <c r="AW978" i="1"/>
  <c r="AO978" i="1"/>
  <c r="AL338" i="1"/>
  <c r="AO288" i="1"/>
  <c r="AI221" i="1"/>
  <c r="AF9" i="1"/>
  <c r="AQ777" i="1"/>
  <c r="AG670" i="1"/>
  <c r="AG1282" i="1"/>
  <c r="AI442" i="1"/>
  <c r="AC347" i="1"/>
  <c r="AU347" i="1"/>
  <c r="AS1119" i="1"/>
  <c r="AT1224" i="1"/>
  <c r="AY1224" i="1"/>
  <c r="AD1224" i="1"/>
  <c r="AU1224" i="1"/>
  <c r="AV1022" i="1"/>
  <c r="AS1022" i="1"/>
  <c r="AJ795" i="1"/>
  <c r="AG795" i="1"/>
  <c r="AX43" i="1"/>
  <c r="AS43" i="1"/>
  <c r="AM784" i="1"/>
  <c r="AH784" i="1"/>
  <c r="AO22" i="1"/>
  <c r="AR22" i="1"/>
  <c r="AS22" i="1"/>
  <c r="AI22" i="1"/>
  <c r="AC459" i="1"/>
  <c r="AH459" i="1"/>
  <c r="AJ314" i="1"/>
  <c r="AG314" i="1"/>
  <c r="AD314" i="1"/>
  <c r="AF169" i="1"/>
  <c r="AH169" i="1"/>
  <c r="AD169" i="1"/>
  <c r="AQ860" i="1"/>
  <c r="AF860" i="1"/>
  <c r="AR860" i="1"/>
  <c r="BH860" i="1"/>
  <c r="AN860" i="1"/>
  <c r="AM404" i="1"/>
  <c r="AQ404" i="1"/>
  <c r="H404" i="1"/>
  <c r="AS404" i="1"/>
  <c r="AN404" i="1"/>
  <c r="AG731" i="1"/>
  <c r="AD731" i="1"/>
  <c r="AE194" i="1"/>
  <c r="AT194" i="1"/>
  <c r="H103" i="1"/>
  <c r="AL103" i="1"/>
  <c r="AT155" i="1"/>
  <c r="AW155" i="1"/>
  <c r="AI155" i="1"/>
  <c r="AM73" i="1"/>
  <c r="AE73" i="1"/>
  <c r="H73" i="1"/>
  <c r="AL1256" i="1"/>
  <c r="AD1256" i="1"/>
  <c r="AH603" i="1"/>
  <c r="AT603" i="1"/>
  <c r="AQ603" i="1"/>
  <c r="AJ603" i="1"/>
  <c r="AO1165" i="1"/>
  <c r="AV58" i="1"/>
  <c r="AW64" i="1"/>
  <c r="AS958" i="1"/>
  <c r="AR1270" i="1"/>
  <c r="AK1270" i="1"/>
  <c r="AT1245" i="1"/>
  <c r="AY1245" i="1"/>
  <c r="AW630" i="1"/>
  <c r="BH630" i="1"/>
  <c r="AW378" i="1"/>
  <c r="AS378" i="1"/>
  <c r="AX1045" i="1"/>
  <c r="AL1045" i="1"/>
  <c r="AT270" i="1"/>
  <c r="AQ270" i="1"/>
  <c r="AC270" i="1"/>
  <c r="AL244" i="1"/>
  <c r="AS244" i="1"/>
  <c r="AX244" i="1"/>
  <c r="AP858" i="1"/>
  <c r="AS858" i="1"/>
  <c r="AL858" i="1"/>
  <c r="AG43" i="1"/>
  <c r="AV221" i="1"/>
  <c r="AT1218" i="1"/>
  <c r="AL795" i="1"/>
  <c r="AU9" i="1"/>
  <c r="AL1022" i="1"/>
  <c r="AF310" i="1"/>
  <c r="AU310" i="1"/>
  <c r="AJ310" i="1"/>
  <c r="AQ726" i="1"/>
  <c r="AL274" i="1"/>
  <c r="AS274" i="1"/>
  <c r="AH274" i="1"/>
  <c r="AL141" i="1"/>
  <c r="AX141" i="1"/>
  <c r="AR141" i="1"/>
  <c r="AY744" i="1"/>
  <c r="AJ744" i="1"/>
  <c r="AF744" i="1"/>
  <c r="AX1227" i="1"/>
  <c r="AP1227" i="1"/>
  <c r="AN1227" i="1"/>
  <c r="AS482" i="1"/>
  <c r="AV482" i="1"/>
  <c r="AI482" i="1"/>
  <c r="AL1229" i="1"/>
  <c r="AJ1229" i="1"/>
  <c r="AL31" i="1"/>
  <c r="AI31" i="1"/>
  <c r="AC1150" i="1"/>
  <c r="AL1150" i="1"/>
  <c r="AI1150" i="1"/>
  <c r="AY999" i="1"/>
  <c r="AM999" i="1"/>
  <c r="AM789" i="1"/>
  <c r="AV789" i="1"/>
  <c r="AX789" i="1"/>
  <c r="AE575" i="1"/>
  <c r="AT575" i="1"/>
  <c r="AP575" i="1"/>
  <c r="AM508" i="1"/>
  <c r="AU508" i="1"/>
  <c r="AQ508" i="1"/>
  <c r="H508" i="1"/>
  <c r="AV30" i="1"/>
  <c r="AU30" i="1"/>
  <c r="AS30" i="1"/>
  <c r="AP30" i="1"/>
  <c r="AT667" i="1"/>
  <c r="AX667" i="1"/>
  <c r="AS667" i="1"/>
  <c r="AC169" i="1"/>
  <c r="AO75" i="1"/>
  <c r="AY1031" i="1"/>
  <c r="AO459" i="1"/>
  <c r="AJ1137" i="1"/>
  <c r="AW603" i="1"/>
  <c r="AX22" i="1"/>
  <c r="AV333" i="1"/>
  <c r="AD764" i="1"/>
  <c r="AD378" i="1"/>
  <c r="AU784" i="1"/>
  <c r="AL1155" i="1"/>
  <c r="AU1177" i="1"/>
  <c r="AX1057" i="1"/>
  <c r="AH43" i="1"/>
  <c r="AV747" i="1"/>
  <c r="AS1227" i="1"/>
  <c r="AN73" i="1"/>
  <c r="AX1218" i="1"/>
  <c r="AN795" i="1"/>
  <c r="AI1060" i="1"/>
  <c r="AV9" i="1"/>
  <c r="AO141" i="1"/>
  <c r="H1021" i="1"/>
  <c r="AY274" i="1"/>
  <c r="AG417" i="1"/>
  <c r="AH115" i="1"/>
  <c r="H993" i="1"/>
  <c r="AR528" i="1"/>
  <c r="AL528" i="1"/>
  <c r="AU940" i="1"/>
  <c r="AU515" i="1"/>
  <c r="AP132" i="1"/>
  <c r="AC132" i="1"/>
  <c r="AP304" i="1"/>
  <c r="AJ1008" i="1"/>
  <c r="AP202" i="1"/>
  <c r="AW1176" i="1"/>
  <c r="AX845" i="1"/>
  <c r="AQ429" i="1"/>
  <c r="AY429" i="1"/>
  <c r="AU831" i="1"/>
  <c r="AQ831" i="1"/>
  <c r="AN880" i="1"/>
  <c r="AG796" i="1"/>
  <c r="AC1133" i="1"/>
  <c r="BH822" i="1"/>
  <c r="AP822" i="1"/>
  <c r="AC1168" i="1"/>
  <c r="AD298" i="1"/>
  <c r="AQ1158" i="1"/>
  <c r="AK904" i="1"/>
  <c r="AK212" i="1"/>
  <c r="AV230" i="1"/>
  <c r="AX531" i="1"/>
  <c r="AV961" i="1"/>
  <c r="AX1213" i="1"/>
  <c r="AM728" i="1"/>
  <c r="AL11" i="1"/>
  <c r="AT870" i="1"/>
  <c r="AI868" i="1"/>
  <c r="AY861" i="1"/>
  <c r="AW1084" i="1"/>
  <c r="AC953" i="1"/>
  <c r="AF1268" i="1"/>
  <c r="AY845" i="1"/>
  <c r="AR831" i="1"/>
  <c r="AR880" i="1"/>
  <c r="AH796" i="1"/>
  <c r="AJ1133" i="1"/>
  <c r="H822" i="1"/>
  <c r="AQ822" i="1"/>
  <c r="AD1168" i="1"/>
  <c r="AG298" i="1"/>
  <c r="AR1158" i="1"/>
  <c r="AN212" i="1"/>
  <c r="AW230" i="1"/>
  <c r="AY1213" i="1"/>
  <c r="AN728" i="1"/>
  <c r="AM11" i="1"/>
  <c r="AW870" i="1"/>
  <c r="AK868" i="1"/>
  <c r="AD953" i="1"/>
  <c r="AI1268" i="1"/>
  <c r="AD231" i="1"/>
  <c r="AT743" i="1"/>
  <c r="AL1224" i="1"/>
  <c r="AS831" i="1"/>
  <c r="AX880" i="1"/>
  <c r="AJ796" i="1"/>
  <c r="AT1133" i="1"/>
  <c r="AR822" i="1"/>
  <c r="AE1168" i="1"/>
  <c r="AH298" i="1"/>
  <c r="AU1158" i="1"/>
  <c r="AW212" i="1"/>
  <c r="AR230" i="1"/>
  <c r="H531" i="1"/>
  <c r="AF309" i="1"/>
  <c r="AQ728" i="1"/>
  <c r="AN11" i="1"/>
  <c r="AX870" i="1"/>
  <c r="AL868" i="1"/>
  <c r="AE953" i="1"/>
  <c r="AO1268" i="1"/>
  <c r="AU197" i="1"/>
  <c r="AF231" i="1"/>
  <c r="AS513" i="1"/>
  <c r="AG686" i="1"/>
  <c r="AO1036" i="1"/>
  <c r="AR731" i="1"/>
  <c r="AG1124" i="1"/>
  <c r="H858" i="1"/>
  <c r="AY858" i="1"/>
  <c r="AI347" i="1"/>
  <c r="AR725" i="1"/>
  <c r="AS1236" i="1"/>
  <c r="AW789" i="1"/>
  <c r="H270" i="1"/>
  <c r="AI459" i="1"/>
  <c r="AV282" i="1"/>
  <c r="AC119" i="1"/>
  <c r="AE22" i="1"/>
  <c r="AX540" i="1"/>
  <c r="AY810" i="1"/>
  <c r="AR750" i="1"/>
  <c r="AW1045" i="1"/>
  <c r="AH764" i="1"/>
  <c r="AI1155" i="1"/>
  <c r="AI132" i="1"/>
  <c r="AN43" i="1"/>
  <c r="AH221" i="1"/>
  <c r="AO73" i="1"/>
  <c r="AY940" i="1"/>
  <c r="AX1245" i="1"/>
  <c r="AF795" i="1"/>
  <c r="AJ274" i="1"/>
  <c r="AH313" i="1"/>
  <c r="AV986" i="1"/>
  <c r="AK310" i="1"/>
  <c r="AY743" i="1"/>
  <c r="AM1224" i="1"/>
  <c r="H429" i="1"/>
  <c r="H831" i="1"/>
  <c r="AT831" i="1"/>
  <c r="AY880" i="1"/>
  <c r="AK796" i="1"/>
  <c r="AS822" i="1"/>
  <c r="AG1168" i="1"/>
  <c r="AI298" i="1"/>
  <c r="AG135" i="1"/>
  <c r="AY212" i="1"/>
  <c r="AK487" i="1"/>
  <c r="AC962" i="1"/>
  <c r="AI309" i="1"/>
  <c r="AR728" i="1"/>
  <c r="AO11" i="1"/>
  <c r="AY870" i="1"/>
  <c r="AN868" i="1"/>
  <c r="AL953" i="1"/>
  <c r="AP1268" i="1"/>
  <c r="AX231" i="1"/>
  <c r="AN909" i="1"/>
  <c r="AH909" i="1"/>
  <c r="H776" i="1"/>
  <c r="AC776" i="1"/>
  <c r="AN286" i="1"/>
  <c r="AC286" i="1"/>
  <c r="AM629" i="1"/>
  <c r="AD845" i="1"/>
  <c r="AW831" i="1"/>
  <c r="AV796" i="1"/>
  <c r="AN796" i="1"/>
  <c r="AU822" i="1"/>
  <c r="AK1168" i="1"/>
  <c r="AP298" i="1"/>
  <c r="AL135" i="1"/>
  <c r="AD1185" i="1"/>
  <c r="AI962" i="1"/>
  <c r="AL309" i="1"/>
  <c r="AW728" i="1"/>
  <c r="AT11" i="1"/>
  <c r="AU868" i="1"/>
  <c r="AN953" i="1"/>
  <c r="AS1268" i="1"/>
  <c r="BE1" i="1"/>
  <c r="BJ1" i="1" s="1"/>
  <c r="AE845" i="1"/>
  <c r="AY831" i="1"/>
  <c r="AO796" i="1"/>
  <c r="AV822" i="1"/>
  <c r="AP1168" i="1"/>
  <c r="AQ298" i="1"/>
  <c r="AF1064" i="1"/>
  <c r="AN135" i="1"/>
  <c r="AG1185" i="1"/>
  <c r="AM962" i="1"/>
  <c r="AN309" i="1"/>
  <c r="H1213" i="1"/>
  <c r="AY728" i="1"/>
  <c r="AX11" i="1"/>
  <c r="AW868" i="1"/>
  <c r="AC861" i="1"/>
  <c r="AO953" i="1"/>
  <c r="AW1268" i="1"/>
  <c r="H1190" i="1"/>
  <c r="AF1022" i="1"/>
  <c r="AF845" i="1"/>
  <c r="BH796" i="1"/>
  <c r="AQ796" i="1"/>
  <c r="AW822" i="1"/>
  <c r="AT1168" i="1"/>
  <c r="AR298" i="1"/>
  <c r="AI1064" i="1"/>
  <c r="AO135" i="1"/>
  <c r="AH1185" i="1"/>
  <c r="AS962" i="1"/>
  <c r="H756" i="1"/>
  <c r="AI719" i="1"/>
  <c r="AO309" i="1"/>
  <c r="AY11" i="1"/>
  <c r="AC870" i="1"/>
  <c r="AY868" i="1"/>
  <c r="AE861" i="1"/>
  <c r="AP953" i="1"/>
  <c r="AX1268" i="1"/>
  <c r="AI1190" i="1"/>
  <c r="AY828" i="1"/>
  <c r="AF541" i="1"/>
  <c r="AR541" i="1"/>
  <c r="H796" i="1"/>
  <c r="AR796" i="1"/>
  <c r="AY822" i="1"/>
  <c r="AU1168" i="1"/>
  <c r="AS298" i="1"/>
  <c r="AN1064" i="1"/>
  <c r="AS135" i="1"/>
  <c r="AJ1243" i="1"/>
  <c r="AI1185" i="1"/>
  <c r="AV962" i="1"/>
  <c r="AR309" i="1"/>
  <c r="AE870" i="1"/>
  <c r="AF861" i="1"/>
  <c r="AO1025" i="1"/>
  <c r="AX953" i="1"/>
  <c r="AN1190" i="1"/>
  <c r="AI845" i="1"/>
  <c r="AE429" i="1"/>
  <c r="AS796" i="1"/>
  <c r="AW1168" i="1"/>
  <c r="AT298" i="1"/>
  <c r="AT135" i="1"/>
  <c r="AJ1185" i="1"/>
  <c r="AF531" i="1"/>
  <c r="AV309" i="1"/>
  <c r="AL728" i="1"/>
  <c r="H11" i="1"/>
  <c r="AF870" i="1"/>
  <c r="AO868" i="1"/>
  <c r="AG861" i="1"/>
  <c r="AK845" i="1"/>
  <c r="AF429" i="1"/>
  <c r="AT796" i="1"/>
  <c r="AC822" i="1"/>
  <c r="AW298" i="1"/>
  <c r="AV135" i="1"/>
  <c r="AC264" i="1"/>
  <c r="AR1185" i="1"/>
  <c r="AF487" i="1"/>
  <c r="AG531" i="1"/>
  <c r="AC756" i="1"/>
  <c r="AX309" i="1"/>
  <c r="AG870" i="1"/>
  <c r="AI861" i="1"/>
  <c r="AF428" i="1"/>
  <c r="AT333" i="1"/>
  <c r="AV1031" i="1"/>
  <c r="AM1031" i="1"/>
  <c r="AT1247" i="1"/>
  <c r="AL845" i="1"/>
  <c r="AG429" i="1"/>
  <c r="AC831" i="1"/>
  <c r="AU796" i="1"/>
  <c r="AD822" i="1"/>
  <c r="AX135" i="1"/>
  <c r="AD264" i="1"/>
  <c r="AE230" i="1"/>
  <c r="AS1185" i="1"/>
  <c r="AH487" i="1"/>
  <c r="AH531" i="1"/>
  <c r="AI756" i="1"/>
  <c r="AH870" i="1"/>
  <c r="H868" i="1"/>
  <c r="AL861" i="1"/>
  <c r="AC1218" i="1"/>
  <c r="AK1066" i="1"/>
  <c r="AY1066" i="1"/>
  <c r="AX1137" i="1"/>
  <c r="AQ1137" i="1"/>
  <c r="AQ75" i="1"/>
  <c r="AM802" i="1"/>
  <c r="AK1275" i="1"/>
  <c r="AT845" i="1"/>
  <c r="AN845" i="1"/>
  <c r="AJ429" i="1"/>
  <c r="AE831" i="1"/>
  <c r="AW796" i="1"/>
  <c r="AE822" i="1"/>
  <c r="AS264" i="1"/>
  <c r="AR1243" i="1"/>
  <c r="AF230" i="1"/>
  <c r="AU1185" i="1"/>
  <c r="AI487" i="1"/>
  <c r="AI531" i="1"/>
  <c r="AM756" i="1"/>
  <c r="AE1213" i="1"/>
  <c r="AI870" i="1"/>
  <c r="AM861" i="1"/>
  <c r="AN1025" i="1"/>
  <c r="AK1023" i="1"/>
  <c r="AQ1022" i="1"/>
  <c r="AF879" i="1"/>
  <c r="AF847" i="1"/>
  <c r="AV650" i="1"/>
  <c r="AM827" i="1"/>
  <c r="AY827" i="1"/>
  <c r="AO845" i="1"/>
  <c r="AL429" i="1"/>
  <c r="AF831" i="1"/>
  <c r="AI880" i="1"/>
  <c r="AX796" i="1"/>
  <c r="AF822" i="1"/>
  <c r="AE1158" i="1"/>
  <c r="AT264" i="1"/>
  <c r="AS1243" i="1"/>
  <c r="AO212" i="1"/>
  <c r="AG230" i="1"/>
  <c r="AW1185" i="1"/>
  <c r="AM487" i="1"/>
  <c r="AM531" i="1"/>
  <c r="AO756" i="1"/>
  <c r="AF1213" i="1"/>
  <c r="AK870" i="1"/>
  <c r="AN861" i="1"/>
  <c r="AP1025" i="1"/>
  <c r="AS847" i="1"/>
  <c r="AN357" i="1"/>
  <c r="AJ357" i="1"/>
  <c r="AV1012" i="1"/>
  <c r="AJ1012" i="1"/>
  <c r="AP845" i="1"/>
  <c r="AM429" i="1"/>
  <c r="AH831" i="1"/>
  <c r="AY796" i="1"/>
  <c r="AG822" i="1"/>
  <c r="AT1243" i="1"/>
  <c r="AI230" i="1"/>
  <c r="AY1185" i="1"/>
  <c r="AO487" i="1"/>
  <c r="AN531" i="1"/>
  <c r="AP756" i="1"/>
  <c r="AF961" i="1"/>
  <c r="AJ1213" i="1"/>
  <c r="AL870" i="1"/>
  <c r="AO861" i="1"/>
  <c r="AU847" i="1"/>
  <c r="AX1224" i="1"/>
  <c r="AQ1224" i="1"/>
  <c r="AV1053" i="1"/>
  <c r="AH1053" i="1"/>
  <c r="AP314" i="1"/>
  <c r="H314" i="1"/>
  <c r="AV169" i="1"/>
  <c r="AG860" i="1"/>
  <c r="AU860" i="1"/>
  <c r="H845" i="1"/>
  <c r="AQ845" i="1"/>
  <c r="AP429" i="1"/>
  <c r="AI831" i="1"/>
  <c r="AH822" i="1"/>
  <c r="AJ230" i="1"/>
  <c r="AP487" i="1"/>
  <c r="AO531" i="1"/>
  <c r="AV756" i="1"/>
  <c r="AP309" i="1"/>
  <c r="AM1213" i="1"/>
  <c r="AM870" i="1"/>
  <c r="AQ861" i="1"/>
  <c r="AT1268" i="1"/>
  <c r="AV603" i="1"/>
  <c r="AX603" i="1"/>
  <c r="AR845" i="1"/>
  <c r="AR429" i="1"/>
  <c r="AJ831" i="1"/>
  <c r="AI822" i="1"/>
  <c r="AK230" i="1"/>
  <c r="AT487" i="1"/>
  <c r="AP531" i="1"/>
  <c r="H309" i="1"/>
  <c r="AO1213" i="1"/>
  <c r="AF11" i="1"/>
  <c r="AN870" i="1"/>
  <c r="AW861" i="1"/>
  <c r="AR861" i="1"/>
  <c r="AL958" i="1"/>
  <c r="AW958" i="1"/>
  <c r="AO1270" i="1"/>
  <c r="AJ630" i="1"/>
  <c r="AF1057" i="1"/>
  <c r="AE378" i="1"/>
  <c r="AM378" i="1"/>
  <c r="AO270" i="1"/>
  <c r="AR270" i="1"/>
  <c r="AM395" i="1"/>
  <c r="AU845" i="1"/>
  <c r="AU429" i="1"/>
  <c r="AM831" i="1"/>
  <c r="AG880" i="1"/>
  <c r="AE796" i="1"/>
  <c r="AY1133" i="1"/>
  <c r="AK822" i="1"/>
  <c r="AG1158" i="1"/>
  <c r="AI212" i="1"/>
  <c r="AN230" i="1"/>
  <c r="AW487" i="1"/>
  <c r="AT531" i="1"/>
  <c r="AK961" i="1"/>
  <c r="AT1213" i="1"/>
  <c r="AI728" i="1"/>
  <c r="AI11" i="1"/>
  <c r="AR870" i="1"/>
  <c r="AE868" i="1"/>
  <c r="AU861" i="1"/>
  <c r="AF1084" i="1"/>
  <c r="AH1282" i="1"/>
  <c r="H1022" i="1"/>
  <c r="AG743" i="1"/>
  <c r="H835" i="1"/>
  <c r="AE1224" i="1"/>
  <c r="AF417" i="1"/>
  <c r="H417" i="1"/>
  <c r="AT141" i="1"/>
  <c r="H1227" i="1"/>
  <c r="AT482" i="1"/>
  <c r="AX1229" i="1"/>
  <c r="AG1229" i="1"/>
  <c r="AH31" i="1"/>
  <c r="AO31" i="1"/>
  <c r="AX1150" i="1"/>
  <c r="AR1150" i="1"/>
  <c r="AG789" i="1"/>
  <c r="AT789" i="1"/>
  <c r="AY575" i="1"/>
  <c r="AW845" i="1"/>
  <c r="AX429" i="1"/>
  <c r="AN831" i="1"/>
  <c r="AM880" i="1"/>
  <c r="AF796" i="1"/>
  <c r="AM822" i="1"/>
  <c r="AC298" i="1"/>
  <c r="AP1158" i="1"/>
  <c r="AJ212" i="1"/>
  <c r="AT230" i="1"/>
  <c r="H962" i="1"/>
  <c r="AL961" i="1"/>
  <c r="AU1213" i="1"/>
  <c r="H870" i="1"/>
  <c r="AF868" i="1"/>
  <c r="H861" i="1"/>
  <c r="AC1268" i="1"/>
  <c r="AP1282" i="1"/>
  <c r="AJ743" i="1"/>
  <c r="AH1224" i="1"/>
  <c r="AK993" i="1"/>
  <c r="AX993" i="1"/>
  <c r="AY1008" i="1"/>
  <c r="AT1008" i="1"/>
  <c r="AH838" i="1"/>
  <c r="AV838" i="1"/>
  <c r="AO202" i="1"/>
  <c r="AT751" i="1"/>
  <c r="AX958" i="1"/>
  <c r="H782" i="1"/>
  <c r="H94" i="1"/>
  <c r="H1122" i="1"/>
  <c r="AD172" i="1"/>
  <c r="AH1155" i="1"/>
  <c r="AF1227" i="1"/>
  <c r="AU1282" i="1"/>
  <c r="AC744" i="1"/>
  <c r="AP1060" i="1"/>
  <c r="AH866" i="1"/>
  <c r="AX274" i="1"/>
  <c r="AR737" i="1"/>
  <c r="AS310" i="1"/>
  <c r="AV417" i="1"/>
  <c r="H398" i="1"/>
  <c r="H808" i="1"/>
  <c r="H121" i="1"/>
  <c r="H368" i="1"/>
  <c r="AV737" i="1"/>
  <c r="AX417" i="1"/>
  <c r="AS315" i="1"/>
  <c r="AJ291" i="1"/>
  <c r="AR291" i="1"/>
  <c r="H766" i="1"/>
  <c r="H859" i="1"/>
  <c r="H497" i="1"/>
  <c r="H233" i="1"/>
  <c r="H72" i="1"/>
  <c r="AW310" i="1"/>
  <c r="AY417" i="1"/>
  <c r="AD1295" i="1"/>
  <c r="AE1295" i="1"/>
  <c r="H909" i="1"/>
  <c r="AK9" i="1"/>
  <c r="AG9" i="1"/>
  <c r="AY221" i="1"/>
  <c r="AX1177" i="1"/>
  <c r="AM1177" i="1"/>
  <c r="AI119" i="1"/>
  <c r="AJ814" i="1"/>
  <c r="AM1143" i="1"/>
  <c r="AP1143" i="1"/>
  <c r="AK847" i="1"/>
  <c r="AC125" i="1"/>
  <c r="AH125" i="1"/>
  <c r="AX541" i="1"/>
  <c r="AO1150" i="1"/>
  <c r="AI386" i="1"/>
  <c r="AF1229" i="1"/>
  <c r="AT172" i="1"/>
  <c r="AX1155" i="1"/>
  <c r="AC1177" i="1"/>
  <c r="AH1066" i="1"/>
  <c r="AF221" i="1"/>
  <c r="AQ1227" i="1"/>
  <c r="AR630" i="1"/>
  <c r="AI744" i="1"/>
  <c r="AE9" i="1"/>
  <c r="AI141" i="1"/>
  <c r="AC1005" i="1"/>
  <c r="AF1240" i="1"/>
  <c r="AC993" i="1"/>
  <c r="AJ1129" i="1"/>
  <c r="AG1116" i="1"/>
  <c r="AM847" i="1"/>
  <c r="AY220" i="1"/>
  <c r="AK220" i="1"/>
  <c r="AV569" i="1"/>
  <c r="AO569" i="1"/>
  <c r="AN419" i="1"/>
  <c r="AQ828" i="1"/>
  <c r="AR828" i="1"/>
  <c r="AU554" i="1"/>
  <c r="AW554" i="1"/>
  <c r="AL1006" i="1"/>
  <c r="AV1066" i="1"/>
  <c r="AO744" i="1"/>
  <c r="AN141" i="1"/>
  <c r="AY1240" i="1"/>
  <c r="AE274" i="1"/>
  <c r="AH436" i="1"/>
  <c r="AQ1060" i="1"/>
  <c r="H1060" i="1"/>
  <c r="AU1072" i="1"/>
  <c r="AQ1072" i="1"/>
  <c r="AI333" i="1"/>
  <c r="AQ333" i="1"/>
  <c r="AN333" i="1"/>
  <c r="AU150" i="1"/>
  <c r="AD150" i="1"/>
  <c r="AN1031" i="1"/>
  <c r="BH1031" i="1"/>
  <c r="AO1031" i="1"/>
  <c r="AT1236" i="1"/>
  <c r="AY1247" i="1"/>
  <c r="AS369" i="1"/>
  <c r="AO353" i="1"/>
  <c r="AU1048" i="1"/>
  <c r="AU194" i="1"/>
  <c r="AV1231" i="1"/>
  <c r="AC1231" i="1"/>
  <c r="AW1001" i="1"/>
  <c r="AW737" i="1"/>
  <c r="AU1218" i="1"/>
  <c r="AM338" i="1"/>
  <c r="AI1137" i="1"/>
  <c r="AR1137" i="1"/>
  <c r="AD391" i="1"/>
  <c r="AV828" i="1"/>
  <c r="AE338" i="1"/>
  <c r="AC419" i="1"/>
  <c r="AM1229" i="1"/>
  <c r="AV1177" i="1"/>
  <c r="AR482" i="1"/>
  <c r="AV897" i="1"/>
  <c r="AO221" i="1"/>
  <c r="H1282" i="1"/>
  <c r="AK1218" i="1"/>
  <c r="AS744" i="1"/>
  <c r="AL449" i="1"/>
  <c r="AM220" i="1"/>
  <c r="AO9" i="1"/>
  <c r="AQ141" i="1"/>
  <c r="AJ637" i="1"/>
  <c r="AI274" i="1"/>
  <c r="AF1270" i="1"/>
  <c r="AO313" i="1"/>
  <c r="AF1278" i="1"/>
  <c r="AC958" i="1"/>
  <c r="AY370" i="1"/>
  <c r="AX370" i="1"/>
  <c r="AS370" i="1"/>
  <c r="H650" i="1"/>
  <c r="AR747" i="1"/>
  <c r="AU747" i="1"/>
  <c r="AM1194" i="1"/>
  <c r="AG764" i="1"/>
  <c r="AW810" i="1"/>
  <c r="BH810" i="1"/>
  <c r="AL282" i="1"/>
  <c r="AP282" i="1"/>
  <c r="BH282" i="1"/>
  <c r="AL655" i="1"/>
  <c r="AH655" i="1"/>
  <c r="AY725" i="1"/>
  <c r="AJ978" i="1"/>
  <c r="AO1201" i="1"/>
  <c r="H1201" i="1"/>
  <c r="AO1274" i="1"/>
  <c r="H1274" i="1"/>
  <c r="AG927" i="1"/>
  <c r="AD958" i="1"/>
  <c r="AG436" i="1"/>
  <c r="AS105" i="1"/>
  <c r="AD1119" i="1"/>
  <c r="AS1288" i="1"/>
  <c r="AJ338" i="1"/>
  <c r="AL419" i="1"/>
  <c r="AQ1218" i="1"/>
  <c r="AU220" i="1"/>
  <c r="AT9" i="1"/>
  <c r="AY141" i="1"/>
  <c r="AT879" i="1"/>
  <c r="AS313" i="1"/>
  <c r="AM1001" i="1"/>
  <c r="AE958" i="1"/>
  <c r="AI436" i="1"/>
  <c r="AN743" i="1"/>
  <c r="AO785" i="1"/>
  <c r="AN1022" i="1"/>
  <c r="AR1022" i="1"/>
  <c r="AP795" i="1"/>
  <c r="AQ910" i="1"/>
  <c r="AT910" i="1"/>
  <c r="AR784" i="1"/>
  <c r="AQ22" i="1"/>
  <c r="AJ22" i="1"/>
  <c r="AJ459" i="1"/>
  <c r="AM459" i="1"/>
  <c r="AW459" i="1"/>
  <c r="AY314" i="1"/>
  <c r="AU314" i="1"/>
  <c r="AR169" i="1"/>
  <c r="AP404" i="1"/>
  <c r="AC397" i="1"/>
  <c r="AN436" i="1"/>
  <c r="AW229" i="1"/>
  <c r="AH229" i="1"/>
  <c r="AI1256" i="1"/>
  <c r="AT1256" i="1"/>
  <c r="AP1256" i="1"/>
  <c r="AK334" i="1"/>
  <c r="AN622" i="1"/>
  <c r="AO64" i="1"/>
  <c r="AL139" i="1"/>
  <c r="AQ1174" i="1"/>
  <c r="AU436" i="1"/>
  <c r="AD847" i="1"/>
  <c r="AX847" i="1"/>
  <c r="AT847" i="1"/>
  <c r="AQ958" i="1"/>
  <c r="AS1270" i="1"/>
  <c r="AG1270" i="1"/>
  <c r="AU1270" i="1"/>
  <c r="AY980" i="1"/>
  <c r="AW980" i="1"/>
  <c r="AY630" i="1"/>
  <c r="AD630" i="1"/>
  <c r="AK1057" i="1"/>
  <c r="AD1057" i="1"/>
  <c r="AP378" i="1"/>
  <c r="AM1045" i="1"/>
  <c r="AO1286" i="1"/>
  <c r="AE270" i="1"/>
  <c r="AH270" i="1"/>
  <c r="AU244" i="1"/>
  <c r="H244" i="1"/>
  <c r="AM858" i="1"/>
  <c r="AF778" i="1"/>
  <c r="AP312" i="1"/>
  <c r="AC1265" i="1"/>
  <c r="AC679" i="1"/>
  <c r="AJ327" i="1"/>
  <c r="AT958" i="1"/>
  <c r="AI417" i="1"/>
  <c r="AI310" i="1"/>
  <c r="AM310" i="1"/>
  <c r="AM726" i="1"/>
  <c r="AJ726" i="1"/>
  <c r="AO274" i="1"/>
  <c r="AV274" i="1"/>
  <c r="AH141" i="1"/>
  <c r="AG141" i="1"/>
  <c r="AD744" i="1"/>
  <c r="AU744" i="1"/>
  <c r="AC1227" i="1"/>
  <c r="AH482" i="1"/>
  <c r="AE482" i="1"/>
  <c r="AV1229" i="1"/>
  <c r="AN31" i="1"/>
  <c r="AS31" i="1"/>
  <c r="AH1150" i="1"/>
  <c r="AS1150" i="1"/>
  <c r="H1150" i="1"/>
  <c r="AJ999" i="1"/>
  <c r="AX575" i="1"/>
  <c r="AT508" i="1"/>
  <c r="AT30" i="1"/>
  <c r="AE30" i="1"/>
  <c r="AY667" i="1"/>
  <c r="AN667" i="1"/>
  <c r="H667" i="1"/>
  <c r="AK211" i="1"/>
  <c r="AQ719" i="1"/>
  <c r="AX338" i="1"/>
  <c r="AW419" i="1"/>
  <c r="AC937" i="1"/>
  <c r="AN1282" i="1"/>
  <c r="AJ1060" i="1"/>
  <c r="AU274" i="1"/>
  <c r="AX1270" i="1"/>
  <c r="AL737" i="1"/>
  <c r="AD909" i="1"/>
  <c r="AN310" i="1"/>
  <c r="AV958" i="1"/>
  <c r="AS417" i="1"/>
  <c r="AU344" i="1"/>
  <c r="AD115" i="1"/>
  <c r="AU993" i="1"/>
  <c r="AE528" i="1"/>
  <c r="AM528" i="1"/>
  <c r="AH528" i="1"/>
  <c r="AJ940" i="1"/>
  <c r="AL132" i="1"/>
  <c r="AD132" i="1"/>
  <c r="AC1153" i="1"/>
  <c r="AO1294" i="1"/>
  <c r="AM1294" i="1"/>
  <c r="AE503" i="1"/>
  <c r="AV1076" i="1"/>
  <c r="AP774" i="1"/>
  <c r="AM774" i="1"/>
  <c r="AL774" i="1"/>
  <c r="AF774" i="1"/>
  <c r="AW774" i="1"/>
  <c r="AG576" i="1"/>
  <c r="AJ576" i="1"/>
  <c r="AH576" i="1"/>
  <c r="AE576" i="1"/>
  <c r="AD576" i="1"/>
  <c r="AC576" i="1"/>
  <c r="AV576" i="1"/>
  <c r="AN509" i="1"/>
  <c r="AL509" i="1"/>
  <c r="AS416" i="1"/>
  <c r="AP416" i="1"/>
  <c r="AK416" i="1"/>
  <c r="AH416" i="1"/>
  <c r="AE416" i="1"/>
  <c r="AD416" i="1"/>
  <c r="AC416" i="1"/>
  <c r="AY416" i="1"/>
  <c r="AU416" i="1"/>
  <c r="AY332" i="1"/>
  <c r="AH332" i="1"/>
  <c r="AF332" i="1"/>
  <c r="H332" i="1"/>
  <c r="AC977" i="1"/>
  <c r="AY41" i="1"/>
  <c r="AR41" i="1"/>
  <c r="AP41" i="1"/>
  <c r="AH41" i="1"/>
  <c r="H41" i="1"/>
  <c r="AX161" i="1"/>
  <c r="AY161" i="1"/>
  <c r="AS161" i="1"/>
  <c r="AC161" i="1"/>
  <c r="AW161" i="1"/>
  <c r="AY1260" i="1"/>
  <c r="AX1260" i="1"/>
  <c r="AS1260" i="1"/>
  <c r="AR1260" i="1"/>
  <c r="AN1260" i="1"/>
  <c r="AK1260" i="1"/>
  <c r="AL797" i="1"/>
  <c r="AI797" i="1"/>
  <c r="AX797" i="1"/>
  <c r="AW797" i="1"/>
  <c r="AO797" i="1"/>
  <c r="AM797" i="1"/>
  <c r="AK797" i="1"/>
  <c r="H797" i="1"/>
  <c r="AY467" i="1"/>
  <c r="AX467" i="1"/>
  <c r="AS467" i="1"/>
  <c r="AP467" i="1"/>
  <c r="AN467" i="1"/>
  <c r="AL467" i="1"/>
  <c r="AK467" i="1"/>
  <c r="AF467" i="1"/>
  <c r="AC467" i="1"/>
  <c r="H467" i="1"/>
  <c r="AN426" i="1"/>
  <c r="AX426" i="1"/>
  <c r="AU426" i="1"/>
  <c r="AR426" i="1"/>
  <c r="AM426" i="1"/>
  <c r="AL426" i="1"/>
  <c r="AI426" i="1"/>
  <c r="AH426" i="1"/>
  <c r="AD426" i="1"/>
  <c r="AT878" i="1"/>
  <c r="AS878" i="1"/>
  <c r="AQ878" i="1"/>
  <c r="AP878" i="1"/>
  <c r="AM878" i="1"/>
  <c r="AL878" i="1"/>
  <c r="AI878" i="1"/>
  <c r="AH878" i="1"/>
  <c r="AF878" i="1"/>
  <c r="AN638" i="1"/>
  <c r="AM638" i="1"/>
  <c r="AL638" i="1"/>
  <c r="AH638" i="1"/>
  <c r="AF638" i="1"/>
  <c r="AD638" i="1"/>
  <c r="AY638" i="1"/>
  <c r="AT638" i="1"/>
  <c r="AO349" i="1"/>
  <c r="AN349" i="1"/>
  <c r="AJ349" i="1"/>
  <c r="AW356" i="1"/>
  <c r="AO356" i="1"/>
  <c r="AG434" i="1"/>
  <c r="AR434" i="1"/>
  <c r="AP434" i="1"/>
  <c r="AI434" i="1"/>
  <c r="AV434" i="1"/>
  <c r="AL992" i="1"/>
  <c r="AC992" i="1"/>
  <c r="H992" i="1"/>
  <c r="AW992" i="1"/>
  <c r="AQ992" i="1"/>
  <c r="AJ992" i="1"/>
  <c r="AU757" i="1"/>
  <c r="AT757" i="1"/>
  <c r="AR757" i="1"/>
  <c r="AO757" i="1"/>
  <c r="H757" i="1"/>
  <c r="AI757" i="1"/>
  <c r="AF757" i="1"/>
  <c r="AC757" i="1"/>
  <c r="AQ608" i="1"/>
  <c r="AP608" i="1"/>
  <c r="AN608" i="1"/>
  <c r="AI608" i="1"/>
  <c r="AE608" i="1"/>
  <c r="AU608" i="1"/>
  <c r="AE1044" i="1"/>
  <c r="AD1044" i="1"/>
  <c r="AU1044" i="1"/>
  <c r="AQ1044" i="1"/>
  <c r="AN1044" i="1"/>
  <c r="AI1044" i="1"/>
  <c r="AI261" i="1"/>
  <c r="AL576" i="1"/>
  <c r="AE407" i="1"/>
  <c r="AM577" i="1"/>
  <c r="AY577" i="1"/>
  <c r="AV577" i="1"/>
  <c r="AK577" i="1"/>
  <c r="AJ577" i="1"/>
  <c r="AH577" i="1"/>
  <c r="AI266" i="1"/>
  <c r="AQ266" i="1"/>
  <c r="H266" i="1"/>
  <c r="AU266" i="1"/>
  <c r="AT266" i="1"/>
  <c r="AS266" i="1"/>
  <c r="AO266" i="1"/>
  <c r="AL266" i="1"/>
  <c r="AH266" i="1"/>
  <c r="AG266" i="1"/>
  <c r="AF266" i="1"/>
  <c r="AL960" i="1"/>
  <c r="AM960" i="1"/>
  <c r="AS960" i="1"/>
  <c r="AQ960" i="1"/>
  <c r="AO960" i="1"/>
  <c r="AN960" i="1"/>
  <c r="AJ960" i="1"/>
  <c r="AH960" i="1"/>
  <c r="AG960" i="1"/>
  <c r="AF960" i="1"/>
  <c r="H960" i="1"/>
  <c r="AN601" i="1"/>
  <c r="AF601" i="1"/>
  <c r="AR997" i="1"/>
  <c r="AP997" i="1"/>
  <c r="AN997" i="1"/>
  <c r="AM997" i="1"/>
  <c r="AE997" i="1"/>
  <c r="AD628" i="1"/>
  <c r="AE628" i="1"/>
  <c r="AC628" i="1"/>
  <c r="H628" i="1"/>
  <c r="AU628" i="1"/>
  <c r="AR628" i="1"/>
  <c r="AQ628" i="1"/>
  <c r="AN628" i="1"/>
  <c r="AI628" i="1"/>
  <c r="AR1096" i="1"/>
  <c r="AY1096" i="1"/>
  <c r="AU1096" i="1"/>
  <c r="H1096" i="1"/>
  <c r="AT1096" i="1"/>
  <c r="AQ1096" i="1"/>
  <c r="AP1096" i="1"/>
  <c r="AO1096" i="1"/>
  <c r="AN1096" i="1"/>
  <c r="AI1096" i="1"/>
  <c r="AH1096" i="1"/>
  <c r="AE1096" i="1"/>
  <c r="AC1096" i="1"/>
  <c r="AG582" i="1"/>
  <c r="AS506" i="1"/>
  <c r="AL506" i="1"/>
  <c r="AF506" i="1"/>
  <c r="AU151" i="1"/>
  <c r="AI151" i="1"/>
  <c r="AT151" i="1"/>
  <c r="AU329" i="1"/>
  <c r="AK329" i="1"/>
  <c r="AI329" i="1"/>
  <c r="AC329" i="1"/>
  <c r="AK936" i="1"/>
  <c r="AV936" i="1"/>
  <c r="AW460" i="1"/>
  <c r="AO460" i="1"/>
  <c r="AJ460" i="1"/>
  <c r="AW352" i="1"/>
  <c r="AN352" i="1"/>
  <c r="AJ352" i="1"/>
  <c r="AM352" i="1"/>
  <c r="AF1038" i="1"/>
  <c r="AF965" i="1"/>
  <c r="AY965" i="1"/>
  <c r="AI195" i="1"/>
  <c r="AG195" i="1"/>
  <c r="AD195" i="1"/>
  <c r="AX195" i="1"/>
  <c r="AT195" i="1"/>
  <c r="AV195" i="1"/>
  <c r="AO195" i="1"/>
  <c r="AG666" i="1"/>
  <c r="AF666" i="1"/>
  <c r="AD666" i="1"/>
  <c r="AX666" i="1"/>
  <c r="AT666" i="1"/>
  <c r="AP666" i="1"/>
  <c r="AK666" i="1"/>
  <c r="AS133" i="1"/>
  <c r="AY415" i="1"/>
  <c r="AS415" i="1"/>
  <c r="AJ415" i="1"/>
  <c r="AY78" i="1"/>
  <c r="AN78" i="1"/>
  <c r="K709" i="1"/>
  <c r="BJ709" i="1"/>
  <c r="AH887" i="1"/>
  <c r="AS261" i="1"/>
  <c r="AP415" i="1"/>
  <c r="AP133" i="1"/>
  <c r="AT1044" i="1"/>
  <c r="AH666" i="1"/>
  <c r="AF608" i="1"/>
  <c r="AE992" i="1"/>
  <c r="AN434" i="1"/>
  <c r="AQ638" i="1"/>
  <c r="AY797" i="1"/>
  <c r="AL1260" i="1"/>
  <c r="AF628" i="1"/>
  <c r="H416" i="1"/>
  <c r="AP576" i="1"/>
  <c r="AN462" i="1"/>
  <c r="AQ462" i="1"/>
  <c r="AX462" i="1"/>
  <c r="AV462" i="1"/>
  <c r="AT462" i="1"/>
  <c r="AS462" i="1"/>
  <c r="AR462" i="1"/>
  <c r="AP462" i="1"/>
  <c r="AI462" i="1"/>
  <c r="AY727" i="1"/>
  <c r="AX727" i="1"/>
  <c r="AU727" i="1"/>
  <c r="AS727" i="1"/>
  <c r="AM727" i="1"/>
  <c r="AJ727" i="1"/>
  <c r="AI727" i="1"/>
  <c r="AH727" i="1"/>
  <c r="AG727" i="1"/>
  <c r="H727" i="1"/>
  <c r="AF145" i="1"/>
  <c r="AD145" i="1"/>
  <c r="AS145" i="1"/>
  <c r="AW145" i="1"/>
  <c r="AV145" i="1"/>
  <c r="AU145" i="1"/>
  <c r="AT145" i="1"/>
  <c r="AK145" i="1"/>
  <c r="AI145" i="1"/>
  <c r="AP145" i="1"/>
  <c r="AR943" i="1"/>
  <c r="AP943" i="1"/>
  <c r="AH943" i="1"/>
  <c r="AN873" i="1"/>
  <c r="AS873" i="1"/>
  <c r="AI866" i="1"/>
  <c r="AP866" i="1"/>
  <c r="H866" i="1"/>
  <c r="AX866" i="1"/>
  <c r="AY866" i="1"/>
  <c r="AS866" i="1"/>
  <c r="AQ866" i="1"/>
  <c r="AN866" i="1"/>
  <c r="AL866" i="1"/>
  <c r="AJ866" i="1"/>
  <c r="AG866" i="1"/>
  <c r="AD326" i="1"/>
  <c r="AU326" i="1"/>
  <c r="AS326" i="1"/>
  <c r="AR326" i="1"/>
  <c r="AO326" i="1"/>
  <c r="AN326" i="1"/>
  <c r="AL326" i="1"/>
  <c r="AJ326" i="1"/>
  <c r="AI326" i="1"/>
  <c r="AH326" i="1"/>
  <c r="AF326" i="1"/>
  <c r="AC326" i="1"/>
  <c r="AH937" i="1"/>
  <c r="AP937" i="1"/>
  <c r="H937" i="1"/>
  <c r="AX937" i="1"/>
  <c r="AR937" i="1"/>
  <c r="AO937" i="1"/>
  <c r="AN937" i="1"/>
  <c r="AK937" i="1"/>
  <c r="AJ295" i="1"/>
  <c r="AE295" i="1"/>
  <c r="AH295" i="1"/>
  <c r="AG295" i="1"/>
  <c r="AX295" i="1"/>
  <c r="AU295" i="1"/>
  <c r="AT295" i="1"/>
  <c r="AS295" i="1"/>
  <c r="AQ295" i="1"/>
  <c r="AY203" i="1"/>
  <c r="AW203" i="1"/>
  <c r="AV203" i="1"/>
  <c r="AL203" i="1"/>
  <c r="AJ203" i="1"/>
  <c r="AI203" i="1"/>
  <c r="AH203" i="1"/>
  <c r="AT269" i="1"/>
  <c r="AO269" i="1"/>
  <c r="AY269" i="1"/>
  <c r="AX269" i="1"/>
  <c r="AU269" i="1"/>
  <c r="H269" i="1"/>
  <c r="AQ269" i="1"/>
  <c r="AP269" i="1"/>
  <c r="AN269" i="1"/>
  <c r="AM269" i="1"/>
  <c r="AL269" i="1"/>
  <c r="AI269" i="1"/>
  <c r="AG269" i="1"/>
  <c r="AF269" i="1"/>
  <c r="AE269" i="1"/>
  <c r="AN315" i="1"/>
  <c r="AF315" i="1"/>
  <c r="AE315" i="1"/>
  <c r="AY315" i="1"/>
  <c r="AX315" i="1"/>
  <c r="AV315" i="1"/>
  <c r="AT315" i="1"/>
  <c r="AR315" i="1"/>
  <c r="AQ315" i="1"/>
  <c r="AP315" i="1"/>
  <c r="AM315" i="1"/>
  <c r="AJ315" i="1"/>
  <c r="AY291" i="1"/>
  <c r="AE291" i="1"/>
  <c r="AD291" i="1"/>
  <c r="AV291" i="1"/>
  <c r="AU291" i="1"/>
  <c r="AT291" i="1"/>
  <c r="AS291" i="1"/>
  <c r="AQ291" i="1"/>
  <c r="AN291" i="1"/>
  <c r="AI291" i="1"/>
  <c r="AV1054" i="1"/>
  <c r="AL1054" i="1"/>
  <c r="AJ1054" i="1"/>
  <c r="AW1054" i="1"/>
  <c r="AH1054" i="1"/>
  <c r="AF1054" i="1"/>
  <c r="AE1054" i="1"/>
  <c r="AD1054" i="1"/>
  <c r="AC1054" i="1"/>
  <c r="AX1054" i="1"/>
  <c r="AS1054" i="1"/>
  <c r="AP1054" i="1"/>
  <c r="AI580" i="1"/>
  <c r="AW580" i="1"/>
  <c r="AF580" i="1"/>
  <c r="AE580" i="1"/>
  <c r="AC580" i="1"/>
  <c r="AX580" i="1"/>
  <c r="AV580" i="1"/>
  <c r="AU580" i="1"/>
  <c r="AR580" i="1"/>
  <c r="AO580" i="1"/>
  <c r="AL580" i="1"/>
  <c r="AL336" i="1"/>
  <c r="AR336" i="1"/>
  <c r="AQ336" i="1"/>
  <c r="AO336" i="1"/>
  <c r="AM336" i="1"/>
  <c r="AJ336" i="1"/>
  <c r="AW336" i="1"/>
  <c r="AI336" i="1"/>
  <c r="AF336" i="1"/>
  <c r="AC336" i="1"/>
  <c r="AV336" i="1"/>
  <c r="AT806" i="1"/>
  <c r="AN806" i="1"/>
  <c r="H806" i="1"/>
  <c r="AM806" i="1"/>
  <c r="AJ806" i="1"/>
  <c r="AW806" i="1"/>
  <c r="AH806" i="1"/>
  <c r="AG806" i="1"/>
  <c r="AF806" i="1"/>
  <c r="AC806" i="1"/>
  <c r="AV806" i="1"/>
  <c r="AR806" i="1"/>
  <c r="AI1007" i="1"/>
  <c r="AE1007" i="1"/>
  <c r="AC1007" i="1"/>
  <c r="AS1007" i="1"/>
  <c r="AW1007" i="1"/>
  <c r="AY682" i="1"/>
  <c r="AO682" i="1"/>
  <c r="AN682" i="1"/>
  <c r="AQ682" i="1"/>
  <c r="AL682" i="1"/>
  <c r="AH682" i="1"/>
  <c r="AG682" i="1"/>
  <c r="AU682" i="1"/>
  <c r="AR447" i="1"/>
  <c r="AM447" i="1"/>
  <c r="AJ447" i="1"/>
  <c r="AG447" i="1"/>
  <c r="AW447" i="1"/>
  <c r="AN447" i="1"/>
  <c r="AY1299" i="1"/>
  <c r="AL1299" i="1"/>
  <c r="AH1299" i="1"/>
  <c r="BH1299" i="1"/>
  <c r="AM272" i="1"/>
  <c r="H272" i="1"/>
  <c r="AL272" i="1"/>
  <c r="AI272" i="1"/>
  <c r="AW272" i="1"/>
  <c r="AF272" i="1"/>
  <c r="AT272" i="1"/>
  <c r="AI595" i="1"/>
  <c r="AW595" i="1"/>
  <c r="AG595" i="1"/>
  <c r="AD595" i="1"/>
  <c r="AL887" i="1"/>
  <c r="AM516" i="1"/>
  <c r="AQ415" i="1"/>
  <c r="AW1044" i="1"/>
  <c r="AX1044" i="1"/>
  <c r="AI666" i="1"/>
  <c r="AG608" i="1"/>
  <c r="AF992" i="1"/>
  <c r="AW434" i="1"/>
  <c r="AJ356" i="1"/>
  <c r="AG628" i="1"/>
  <c r="AT576" i="1"/>
  <c r="AH628" i="1"/>
  <c r="AI416" i="1"/>
  <c r="AY576" i="1"/>
  <c r="AN720" i="1"/>
  <c r="AD842" i="1"/>
  <c r="AW887" i="1"/>
  <c r="AP117" i="1"/>
  <c r="AL261" i="1"/>
  <c r="AX415" i="1"/>
  <c r="H1044" i="1"/>
  <c r="AL666" i="1"/>
  <c r="AL608" i="1"/>
  <c r="AP992" i="1"/>
  <c r="AO329" i="1"/>
  <c r="AF426" i="1"/>
  <c r="AG506" i="1"/>
  <c r="AJ628" i="1"/>
  <c r="AE866" i="1"/>
  <c r="AQ416" i="1"/>
  <c r="AU943" i="1"/>
  <c r="AF792" i="1"/>
  <c r="AO720" i="1"/>
  <c r="AO842" i="1"/>
  <c r="AQ117" i="1"/>
  <c r="AM261" i="1"/>
  <c r="AY59" i="1"/>
  <c r="AO666" i="1"/>
  <c r="AM608" i="1"/>
  <c r="AR992" i="1"/>
  <c r="AW329" i="1"/>
  <c r="AP426" i="1"/>
  <c r="AM467" i="1"/>
  <c r="AS203" i="1"/>
  <c r="AT628" i="1"/>
  <c r="AL937" i="1"/>
  <c r="AF866" i="1"/>
  <c r="AR416" i="1"/>
  <c r="AW960" i="1"/>
  <c r="AC1267" i="1"/>
  <c r="AP720" i="1"/>
  <c r="AW117" i="1"/>
  <c r="AP261" i="1"/>
  <c r="AU415" i="1"/>
  <c r="AU59" i="1"/>
  <c r="AR666" i="1"/>
  <c r="AO608" i="1"/>
  <c r="AT992" i="1"/>
  <c r="AT426" i="1"/>
  <c r="AV628" i="1"/>
  <c r="AT416" i="1"/>
  <c r="AF1267" i="1"/>
  <c r="AY53" i="1"/>
  <c r="AX261" i="1"/>
  <c r="AV59" i="1"/>
  <c r="AS666" i="1"/>
  <c r="AR608" i="1"/>
  <c r="AX992" i="1"/>
  <c r="H878" i="1"/>
  <c r="AY426" i="1"/>
  <c r="AT41" i="1"/>
  <c r="H326" i="1"/>
  <c r="AO866" i="1"/>
  <c r="AW416" i="1"/>
  <c r="AH1267" i="1"/>
  <c r="AE818" i="1"/>
  <c r="AC792" i="1"/>
  <c r="AD516" i="1"/>
  <c r="H415" i="1"/>
  <c r="AX59" i="1"/>
  <c r="AU666" i="1"/>
  <c r="AS608" i="1"/>
  <c r="AD757" i="1"/>
  <c r="AY992" i="1"/>
  <c r="AG638" i="1"/>
  <c r="AQ41" i="1"/>
  <c r="AR866" i="1"/>
  <c r="AE145" i="1"/>
  <c r="AF836" i="1"/>
  <c r="AU811" i="1"/>
  <c r="AP792" i="1"/>
  <c r="AG516" i="1"/>
  <c r="AV666" i="1"/>
  <c r="AT608" i="1"/>
  <c r="AE757" i="1"/>
  <c r="AI638" i="1"/>
  <c r="AD467" i="1"/>
  <c r="AD332" i="1"/>
  <c r="AP960" i="1"/>
  <c r="AW266" i="1"/>
  <c r="H462" i="1"/>
  <c r="AX811" i="1"/>
  <c r="AU792" i="1"/>
  <c r="AC53" i="1"/>
  <c r="AJ516" i="1"/>
  <c r="AC78" i="1"/>
  <c r="AW666" i="1"/>
  <c r="AX608" i="1"/>
  <c r="AG757" i="1"/>
  <c r="AP638" i="1"/>
  <c r="AI467" i="1"/>
  <c r="AL332" i="1"/>
  <c r="AU960" i="1"/>
  <c r="AW792" i="1"/>
  <c r="AP53" i="1"/>
  <c r="AL516" i="1"/>
  <c r="AD78" i="1"/>
  <c r="AC1044" i="1"/>
  <c r="AW608" i="1"/>
  <c r="AY608" i="1"/>
  <c r="AF195" i="1"/>
  <c r="AH757" i="1"/>
  <c r="AR638" i="1"/>
  <c r="AR467" i="1"/>
  <c r="AU332" i="1"/>
  <c r="AX960" i="1"/>
  <c r="AR53" i="1"/>
  <c r="AN516" i="1"/>
  <c r="AG78" i="1"/>
  <c r="AF1044" i="1"/>
  <c r="AJ195" i="1"/>
  <c r="AL757" i="1"/>
  <c r="AS638" i="1"/>
  <c r="AD878" i="1"/>
  <c r="AO291" i="1"/>
  <c r="AT467" i="1"/>
  <c r="AV269" i="1"/>
  <c r="AP326" i="1"/>
  <c r="AW332" i="1"/>
  <c r="AG433" i="1"/>
  <c r="AT727" i="1"/>
  <c r="AH462" i="1"/>
  <c r="AC268" i="1"/>
  <c r="AW53" i="1"/>
  <c r="AR516" i="1"/>
  <c r="AJ78" i="1"/>
  <c r="AC415" i="1"/>
  <c r="AG1044" i="1"/>
  <c r="H608" i="1"/>
  <c r="AK195" i="1"/>
  <c r="AM757" i="1"/>
  <c r="AC965" i="1"/>
  <c r="AM460" i="1"/>
  <c r="AU638" i="1"/>
  <c r="AG878" i="1"/>
  <c r="AD582" i="1"/>
  <c r="AD1096" i="1"/>
  <c r="AD266" i="1"/>
  <c r="AM462" i="1"/>
  <c r="AW516" i="1"/>
  <c r="AK78" i="1"/>
  <c r="AD415" i="1"/>
  <c r="AH1044" i="1"/>
  <c r="AL195" i="1"/>
  <c r="AN757" i="1"/>
  <c r="AE965" i="1"/>
  <c r="AN460" i="1"/>
  <c r="AX638" i="1"/>
  <c r="AN878" i="1"/>
  <c r="H582" i="1"/>
  <c r="AF1096" i="1"/>
  <c r="AI295" i="1"/>
  <c r="AJ266" i="1"/>
  <c r="AG774" i="1"/>
  <c r="AX516" i="1"/>
  <c r="AL78" i="1"/>
  <c r="AE415" i="1"/>
  <c r="AL1044" i="1"/>
  <c r="AP195" i="1"/>
  <c r="AP757" i="1"/>
  <c r="AX965" i="1"/>
  <c r="AG1038" i="1"/>
  <c r="AR878" i="1"/>
  <c r="AS1096" i="1"/>
  <c r="AL295" i="1"/>
  <c r="H997" i="1"/>
  <c r="AM266" i="1"/>
  <c r="AR774" i="1"/>
  <c r="AS354" i="1"/>
  <c r="AO78" i="1"/>
  <c r="AG415" i="1"/>
  <c r="AM1044" i="1"/>
  <c r="AR195" i="1"/>
  <c r="AQ757" i="1"/>
  <c r="AV992" i="1"/>
  <c r="AI1038" i="1"/>
  <c r="AM349" i="1"/>
  <c r="AU878" i="1"/>
  <c r="AR582" i="1"/>
  <c r="AV1096" i="1"/>
  <c r="AJ509" i="1"/>
  <c r="AG577" i="1"/>
  <c r="AS774" i="1"/>
  <c r="H598" i="1"/>
  <c r="AN753" i="1"/>
  <c r="AP78" i="1"/>
  <c r="AL415" i="1"/>
  <c r="AO1044" i="1"/>
  <c r="AU195" i="1"/>
  <c r="AS757" i="1"/>
  <c r="AJ1038" i="1"/>
  <c r="AW349" i="1"/>
  <c r="AX878" i="1"/>
  <c r="AQ426" i="1"/>
  <c r="AP1260" i="1"/>
  <c r="AD997" i="1"/>
  <c r="AY509" i="1"/>
  <c r="AP577" i="1"/>
  <c r="AT774" i="1"/>
  <c r="AQ753" i="1"/>
  <c r="AS78" i="1"/>
  <c r="AM415" i="1"/>
  <c r="AT133" i="1"/>
  <c r="AP1044" i="1"/>
  <c r="AW195" i="1"/>
  <c r="AX757" i="1"/>
  <c r="H434" i="1"/>
  <c r="AY878" i="1"/>
  <c r="AV295" i="1"/>
  <c r="AK997" i="1"/>
  <c r="AW577" i="1"/>
  <c r="AG897" i="1"/>
  <c r="AG1060" i="1"/>
  <c r="AN737" i="1"/>
  <c r="AU743" i="1"/>
  <c r="AP650" i="1"/>
  <c r="AK436" i="1"/>
  <c r="AG1224" i="1"/>
  <c r="AS9" i="1"/>
  <c r="AW9" i="1"/>
  <c r="AK221" i="1"/>
  <c r="AS221" i="1"/>
  <c r="H221" i="1"/>
  <c r="AO1177" i="1"/>
  <c r="AN288" i="1"/>
  <c r="AG1143" i="1"/>
  <c r="AH1078" i="1"/>
  <c r="AL1060" i="1"/>
  <c r="AW650" i="1"/>
  <c r="AT650" i="1"/>
  <c r="AV436" i="1"/>
  <c r="AJ1224" i="1"/>
  <c r="AN1078" i="1"/>
  <c r="AO1078" i="1"/>
  <c r="AM313" i="1"/>
  <c r="AL313" i="1"/>
  <c r="AV1240" i="1"/>
  <c r="AP1240" i="1"/>
  <c r="AY996" i="1"/>
  <c r="AK419" i="1"/>
  <c r="AP419" i="1"/>
  <c r="AL828" i="1"/>
  <c r="AU1106" i="1"/>
  <c r="AK1016" i="1"/>
  <c r="AI1016" i="1"/>
  <c r="H743" i="1"/>
  <c r="AN1231" i="1"/>
  <c r="AP1224" i="1"/>
  <c r="AF1060" i="1"/>
  <c r="AT1060" i="1"/>
  <c r="AX1060" i="1"/>
  <c r="AF1072" i="1"/>
  <c r="AT1031" i="1"/>
  <c r="AI1236" i="1"/>
  <c r="AW1236" i="1"/>
  <c r="AI1247" i="1"/>
  <c r="AW1247" i="1"/>
  <c r="AF369" i="1"/>
  <c r="AT353" i="1"/>
  <c r="AX1001" i="1"/>
  <c r="AH737" i="1"/>
  <c r="AG449" i="1"/>
  <c r="AT449" i="1"/>
  <c r="AV449" i="1"/>
  <c r="AL1218" i="1"/>
  <c r="AK1155" i="1"/>
  <c r="AN338" i="1"/>
  <c r="AY338" i="1"/>
  <c r="AF386" i="1"/>
  <c r="AO1136" i="1"/>
  <c r="AE620" i="1"/>
  <c r="AL1129" i="1"/>
  <c r="AR650" i="1"/>
  <c r="AY650" i="1"/>
  <c r="AO650" i="1"/>
  <c r="AG946" i="1"/>
  <c r="AU946" i="1"/>
  <c r="AU346" i="1"/>
  <c r="AG747" i="1"/>
  <c r="AN747" i="1"/>
  <c r="AR764" i="1"/>
  <c r="AW764" i="1"/>
  <c r="AG810" i="1"/>
  <c r="AX655" i="1"/>
  <c r="H655" i="1"/>
  <c r="AM725" i="1"/>
  <c r="AO1184" i="1"/>
  <c r="AE333" i="1"/>
  <c r="AX449" i="1"/>
  <c r="AN1129" i="1"/>
  <c r="AR909" i="1"/>
  <c r="AX676" i="1"/>
  <c r="AQ946" i="1"/>
  <c r="AD1009" i="1"/>
  <c r="AG1231" i="1"/>
  <c r="AG194" i="1"/>
  <c r="AW670" i="1"/>
  <c r="AM670" i="1"/>
  <c r="AL670" i="1"/>
  <c r="AC1282" i="1"/>
  <c r="AG172" i="1"/>
  <c r="AJ347" i="1"/>
  <c r="AF686" i="1"/>
  <c r="AW1129" i="1"/>
  <c r="AW743" i="1"/>
  <c r="AT1022" i="1"/>
  <c r="AE1022" i="1"/>
  <c r="AY43" i="1"/>
  <c r="AI784" i="1"/>
  <c r="AK455" i="1"/>
  <c r="AT22" i="1"/>
  <c r="AL314" i="1"/>
  <c r="BH314" i="1"/>
  <c r="AL169" i="1"/>
  <c r="BH169" i="1"/>
  <c r="AS860" i="1"/>
  <c r="AF404" i="1"/>
  <c r="AP731" i="1"/>
  <c r="AI165" i="1"/>
  <c r="AF103" i="1"/>
  <c r="AT103" i="1"/>
  <c r="AC103" i="1"/>
  <c r="AF155" i="1"/>
  <c r="AW73" i="1"/>
  <c r="AQ73" i="1"/>
  <c r="AO374" i="1"/>
  <c r="AH333" i="1"/>
  <c r="AC1066" i="1"/>
  <c r="AD795" i="1"/>
  <c r="AC9" i="1"/>
  <c r="AU1022" i="1"/>
  <c r="AR46" i="1"/>
  <c r="AV10" i="1"/>
  <c r="AI743" i="1"/>
  <c r="AC650" i="1"/>
  <c r="AW1231" i="1"/>
  <c r="AW1224" i="1"/>
  <c r="AL333" i="1"/>
  <c r="AG1218" i="1"/>
  <c r="AX1022" i="1"/>
  <c r="AD737" i="1"/>
  <c r="AM1211" i="1"/>
  <c r="AX10" i="1"/>
  <c r="H1295" i="1"/>
  <c r="AK743" i="1"/>
  <c r="AG650" i="1"/>
  <c r="AF370" i="1"/>
  <c r="AT417" i="1"/>
  <c r="AM417" i="1"/>
  <c r="AY310" i="1"/>
  <c r="AH310" i="1"/>
  <c r="AX310" i="1"/>
  <c r="BH310" i="1"/>
  <c r="AU724" i="1"/>
  <c r="AK274" i="1"/>
  <c r="AF274" i="1"/>
  <c r="AS141" i="1"/>
  <c r="AD141" i="1"/>
  <c r="AQ744" i="1"/>
  <c r="H744" i="1"/>
  <c r="AL744" i="1"/>
  <c r="AO1227" i="1"/>
  <c r="AQ482" i="1"/>
  <c r="AM482" i="1"/>
  <c r="AU1229" i="1"/>
  <c r="AE31" i="1"/>
  <c r="AF31" i="1"/>
  <c r="AY789" i="1"/>
  <c r="AC789" i="1"/>
  <c r="AS575" i="1"/>
  <c r="AM333" i="1"/>
  <c r="AM1072" i="1"/>
  <c r="AH103" i="1"/>
  <c r="AF737" i="1"/>
  <c r="AD1056" i="1"/>
  <c r="AY986" i="1"/>
  <c r="AL743" i="1"/>
  <c r="AH650" i="1"/>
  <c r="AG370" i="1"/>
  <c r="AE993" i="1"/>
  <c r="AV993" i="1"/>
  <c r="AL993" i="1"/>
  <c r="AV940" i="1"/>
  <c r="AT515" i="1"/>
  <c r="AF515" i="1"/>
  <c r="AX132" i="1"/>
  <c r="AU132" i="1"/>
  <c r="AM1008" i="1"/>
  <c r="AL1008" i="1"/>
  <c r="AC963" i="1"/>
  <c r="AC667" i="1"/>
  <c r="AL508" i="1"/>
  <c r="H109" i="1"/>
  <c r="AE801" i="1"/>
  <c r="AM127" i="1"/>
  <c r="AS148" i="1"/>
  <c r="AF123" i="1"/>
  <c r="AN1145" i="1"/>
  <c r="AK819" i="1"/>
  <c r="AX749" i="1"/>
  <c r="AY917" i="1"/>
  <c r="AV162" i="1"/>
  <c r="AI753" i="1"/>
  <c r="AO811" i="1"/>
  <c r="AO51" i="1"/>
  <c r="AU268" i="1"/>
  <c r="AY1300" i="1"/>
  <c r="AR237" i="1"/>
  <c r="AX1249" i="1"/>
  <c r="AD1037" i="1"/>
  <c r="H1308" i="1"/>
  <c r="AN875" i="1"/>
  <c r="AT1212" i="1"/>
  <c r="AP38" i="1"/>
  <c r="AE688" i="1"/>
  <c r="AK519" i="1"/>
  <c r="AF954" i="1"/>
  <c r="AS483" i="1"/>
  <c r="AI554" i="1"/>
  <c r="AI591" i="1"/>
  <c r="AD952" i="1"/>
  <c r="AO330" i="1"/>
  <c r="AN1070" i="1"/>
  <c r="AF801" i="1"/>
  <c r="AN127" i="1"/>
  <c r="AT148" i="1"/>
  <c r="AG123" i="1"/>
  <c r="AO1145" i="1"/>
  <c r="AL819" i="1"/>
  <c r="AY749" i="1"/>
  <c r="AD174" i="1"/>
  <c r="H836" i="1"/>
  <c r="AJ753" i="1"/>
  <c r="AL811" i="1"/>
  <c r="AQ811" i="1"/>
  <c r="H268" i="1"/>
  <c r="AY842" i="1"/>
  <c r="AX237" i="1"/>
  <c r="AG1037" i="1"/>
  <c r="AO875" i="1"/>
  <c r="AU1212" i="1"/>
  <c r="AS38" i="1"/>
  <c r="AF688" i="1"/>
  <c r="AL519" i="1"/>
  <c r="AG954" i="1"/>
  <c r="AL554" i="1"/>
  <c r="AJ591" i="1"/>
  <c r="AF952" i="1"/>
  <c r="AI565" i="1"/>
  <c r="H453" i="1"/>
  <c r="AG801" i="1"/>
  <c r="AO127" i="1"/>
  <c r="AX148" i="1"/>
  <c r="AH123" i="1"/>
  <c r="AP1145" i="1"/>
  <c r="AN819" i="1"/>
  <c r="AC917" i="1"/>
  <c r="AI174" i="1"/>
  <c r="AC719" i="1"/>
  <c r="AK753" i="1"/>
  <c r="AR811" i="1"/>
  <c r="H842" i="1"/>
  <c r="AY237" i="1"/>
  <c r="AC542" i="1"/>
  <c r="AV1212" i="1"/>
  <c r="AG688" i="1"/>
  <c r="AR1089" i="1"/>
  <c r="AO519" i="1"/>
  <c r="AH954" i="1"/>
  <c r="AM554" i="1"/>
  <c r="AW591" i="1"/>
  <c r="AH952" i="1"/>
  <c r="AQ1006" i="1"/>
  <c r="H539" i="1"/>
  <c r="AM801" i="1"/>
  <c r="AR127" i="1"/>
  <c r="AY148" i="1"/>
  <c r="AK123" i="1"/>
  <c r="AQ1145" i="1"/>
  <c r="H819" i="1"/>
  <c r="AO819" i="1"/>
  <c r="AD1004" i="1"/>
  <c r="AK592" i="1"/>
  <c r="AC749" i="1"/>
  <c r="AD917" i="1"/>
  <c r="AM174" i="1"/>
  <c r="AD719" i="1"/>
  <c r="AL753" i="1"/>
  <c r="H811" i="1"/>
  <c r="AT811" i="1"/>
  <c r="AC788" i="1"/>
  <c r="AD542" i="1"/>
  <c r="AX1212" i="1"/>
  <c r="AN554" i="1"/>
  <c r="AI465" i="1"/>
  <c r="AE1195" i="1"/>
  <c r="AD788" i="1"/>
  <c r="AE542" i="1"/>
  <c r="AY1212" i="1"/>
  <c r="AX1241" i="1"/>
  <c r="AJ465" i="1"/>
  <c r="AR1195" i="1"/>
  <c r="AY292" i="1"/>
  <c r="AO219" i="1"/>
  <c r="AI732" i="1"/>
  <c r="AO27" i="1"/>
  <c r="AW27" i="1"/>
  <c r="AX514" i="1"/>
  <c r="AN514" i="1"/>
  <c r="AO801" i="1"/>
  <c r="AM123" i="1"/>
  <c r="AX1145" i="1"/>
  <c r="AQ819" i="1"/>
  <c r="AM1004" i="1"/>
  <c r="AM592" i="1"/>
  <c r="AE749" i="1"/>
  <c r="AF917" i="1"/>
  <c r="AD848" i="1"/>
  <c r="AQ174" i="1"/>
  <c r="AP719" i="1"/>
  <c r="AE1267" i="1"/>
  <c r="AP753" i="1"/>
  <c r="AW811" i="1"/>
  <c r="AL842" i="1"/>
  <c r="AM1006" i="1"/>
  <c r="AJ683" i="1"/>
  <c r="AY683" i="1"/>
  <c r="AM683" i="1"/>
  <c r="AP683" i="1"/>
  <c r="AV683" i="1"/>
  <c r="AT683" i="1"/>
  <c r="AK683" i="1"/>
  <c r="AC265" i="1"/>
  <c r="AG265" i="1"/>
  <c r="AE265" i="1"/>
  <c r="AD265" i="1"/>
  <c r="AR265" i="1"/>
  <c r="AQ265" i="1"/>
  <c r="AP265" i="1"/>
  <c r="AO265" i="1"/>
  <c r="AJ265" i="1"/>
  <c r="AW265" i="1"/>
  <c r="AT561" i="1"/>
  <c r="AM561" i="1"/>
  <c r="AL561" i="1"/>
  <c r="AH561" i="1"/>
  <c r="AF561" i="1"/>
  <c r="H561" i="1"/>
  <c r="AV561" i="1"/>
  <c r="AU561" i="1"/>
  <c r="AN561" i="1"/>
  <c r="AY561" i="1"/>
  <c r="AD561" i="1"/>
  <c r="AW561" i="1"/>
  <c r="AH798" i="1"/>
  <c r="AN798" i="1"/>
  <c r="AU798" i="1"/>
  <c r="AL798" i="1"/>
  <c r="H798" i="1"/>
  <c r="AP187" i="1"/>
  <c r="AL794" i="1"/>
  <c r="AY794" i="1"/>
  <c r="AM794" i="1"/>
  <c r="AN794" i="1"/>
  <c r="AH794" i="1"/>
  <c r="AG794" i="1"/>
  <c r="AC794" i="1"/>
  <c r="H794" i="1"/>
  <c r="AG1111" i="1"/>
  <c r="AO1111" i="1"/>
  <c r="AM1111" i="1"/>
  <c r="AP1111" i="1"/>
  <c r="AC1111" i="1"/>
  <c r="H1111" i="1"/>
  <c r="AU1111" i="1"/>
  <c r="AS1111" i="1"/>
  <c r="AN1111" i="1"/>
  <c r="AE1111" i="1"/>
  <c r="AS379" i="1"/>
  <c r="H379" i="1"/>
  <c r="AR379" i="1"/>
  <c r="AY379" i="1"/>
  <c r="AJ379" i="1"/>
  <c r="AH379" i="1"/>
  <c r="AV379" i="1"/>
  <c r="AU379" i="1"/>
  <c r="AT379" i="1"/>
  <c r="AP379" i="1"/>
  <c r="AN379" i="1"/>
  <c r="AI379" i="1"/>
  <c r="AG379" i="1"/>
  <c r="AF379" i="1"/>
  <c r="AC379" i="1"/>
  <c r="AS539" i="1"/>
  <c r="AQ539" i="1"/>
  <c r="AY539" i="1"/>
  <c r="AE539" i="1"/>
  <c r="AI539" i="1"/>
  <c r="AH539" i="1"/>
  <c r="AG539" i="1"/>
  <c r="AF539" i="1"/>
  <c r="AC539" i="1"/>
  <c r="AV539" i="1"/>
  <c r="AP539" i="1"/>
  <c r="AO539" i="1"/>
  <c r="AN539" i="1"/>
  <c r="AJ539" i="1"/>
  <c r="AF411" i="1"/>
  <c r="AQ411" i="1"/>
  <c r="AP411" i="1"/>
  <c r="AG411" i="1"/>
  <c r="H411" i="1"/>
  <c r="AS411" i="1"/>
  <c r="AX411" i="1"/>
  <c r="AL411" i="1"/>
  <c r="AE411" i="1"/>
  <c r="AL565" i="1"/>
  <c r="AX565" i="1"/>
  <c r="AQ565" i="1"/>
  <c r="H565" i="1"/>
  <c r="AO565" i="1"/>
  <c r="AN565" i="1"/>
  <c r="AK565" i="1"/>
  <c r="AJ565" i="1"/>
  <c r="AG565" i="1"/>
  <c r="AF565" i="1"/>
  <c r="AE565" i="1"/>
  <c r="AD565" i="1"/>
  <c r="AC565" i="1"/>
  <c r="AV565" i="1"/>
  <c r="AU565" i="1"/>
  <c r="AS565" i="1"/>
  <c r="AR565" i="1"/>
  <c r="AU643" i="1"/>
  <c r="AI643" i="1"/>
  <c r="AT643" i="1"/>
  <c r="AU1298" i="1"/>
  <c r="AQ1298" i="1"/>
  <c r="AW345" i="1"/>
  <c r="AU345" i="1"/>
  <c r="AW1193" i="1"/>
  <c r="AN1193" i="1"/>
  <c r="AM1193" i="1"/>
  <c r="AJ1193" i="1"/>
  <c r="AW952" i="1"/>
  <c r="AU952" i="1"/>
  <c r="AT952" i="1"/>
  <c r="AN952" i="1"/>
  <c r="AM952" i="1"/>
  <c r="AL952" i="1"/>
  <c r="AG952" i="1"/>
  <c r="H952" i="1"/>
  <c r="AY952" i="1"/>
  <c r="AW125" i="1"/>
  <c r="AV735" i="1"/>
  <c r="AL393" i="1"/>
  <c r="AK393" i="1"/>
  <c r="AJ393" i="1"/>
  <c r="AH393" i="1"/>
  <c r="AY38" i="1"/>
  <c r="AX38" i="1"/>
  <c r="AQ38" i="1"/>
  <c r="AP1249" i="1"/>
  <c r="AL1249" i="1"/>
  <c r="AJ1249" i="1"/>
  <c r="AG1249" i="1"/>
  <c r="AK889" i="1"/>
  <c r="AG889" i="1"/>
  <c r="AE889" i="1"/>
  <c r="AT1306" i="1"/>
  <c r="AH1306" i="1"/>
  <c r="AS1306" i="1"/>
  <c r="AR1306" i="1"/>
  <c r="AL1306" i="1"/>
  <c r="AI1306" i="1"/>
  <c r="AY1306" i="1"/>
  <c r="H1306" i="1"/>
  <c r="AV1306" i="1"/>
  <c r="AU1306" i="1"/>
  <c r="AQ1306" i="1"/>
  <c r="AP1306" i="1"/>
  <c r="AN1306" i="1"/>
  <c r="AJ1306" i="1"/>
  <c r="AG1306" i="1"/>
  <c r="AD1306" i="1"/>
  <c r="AD403" i="1"/>
  <c r="H403" i="1"/>
  <c r="AW403" i="1"/>
  <c r="AU403" i="1"/>
  <c r="AP403" i="1"/>
  <c r="AI403" i="1"/>
  <c r="AT403" i="1"/>
  <c r="AJ403" i="1"/>
  <c r="AX403" i="1"/>
  <c r="AR1032" i="1"/>
  <c r="AD275" i="1"/>
  <c r="AC292" i="1"/>
  <c r="AJ292" i="1"/>
  <c r="AS292" i="1"/>
  <c r="H292" i="1"/>
  <c r="AR292" i="1"/>
  <c r="AN292" i="1"/>
  <c r="AI292" i="1"/>
  <c r="AV292" i="1"/>
  <c r="AU292" i="1"/>
  <c r="AT292" i="1"/>
  <c r="AQ292" i="1"/>
  <c r="AL292" i="1"/>
  <c r="AD292" i="1"/>
  <c r="AQ665" i="1"/>
  <c r="H665" i="1"/>
  <c r="AI665" i="1"/>
  <c r="AH665" i="1"/>
  <c r="AD665" i="1"/>
  <c r="AO665" i="1"/>
  <c r="AF665" i="1"/>
  <c r="AE665" i="1"/>
  <c r="AX665" i="1"/>
  <c r="AT665" i="1"/>
  <c r="AN665" i="1"/>
  <c r="AL665" i="1"/>
  <c r="AJ665" i="1"/>
  <c r="AG665" i="1"/>
  <c r="AX1049" i="1"/>
  <c r="AH1049" i="1"/>
  <c r="AN1049" i="1"/>
  <c r="AE1049" i="1"/>
  <c r="AK1049" i="1"/>
  <c r="AC1049" i="1"/>
  <c r="H1049" i="1"/>
  <c r="AH1070" i="1"/>
  <c r="AQ1070" i="1"/>
  <c r="AP1070" i="1"/>
  <c r="AK1070" i="1"/>
  <c r="AG1070" i="1"/>
  <c r="AX1070" i="1"/>
  <c r="AV1070" i="1"/>
  <c r="AT1070" i="1"/>
  <c r="AL1070" i="1"/>
  <c r="AJ226" i="1"/>
  <c r="AU226" i="1"/>
  <c r="AS226" i="1"/>
  <c r="AP226" i="1"/>
  <c r="AE226" i="1"/>
  <c r="AX226" i="1"/>
  <c r="AV226" i="1"/>
  <c r="AT226" i="1"/>
  <c r="AR226" i="1"/>
  <c r="AM226" i="1"/>
  <c r="AL226" i="1"/>
  <c r="AI226" i="1"/>
  <c r="AH226" i="1"/>
  <c r="AG226" i="1"/>
  <c r="AY226" i="1"/>
  <c r="AY223" i="1"/>
  <c r="AJ223" i="1"/>
  <c r="AI223" i="1"/>
  <c r="AU223" i="1"/>
  <c r="AT223" i="1"/>
  <c r="H223" i="1"/>
  <c r="AS223" i="1"/>
  <c r="AR223" i="1"/>
  <c r="AO223" i="1"/>
  <c r="AN223" i="1"/>
  <c r="AM223" i="1"/>
  <c r="AL223" i="1"/>
  <c r="AH223" i="1"/>
  <c r="AE223" i="1"/>
  <c r="AX223" i="1"/>
  <c r="AV223" i="1"/>
  <c r="AV1195" i="1"/>
  <c r="AN1195" i="1"/>
  <c r="H1195" i="1"/>
  <c r="AM1195" i="1"/>
  <c r="AF1195" i="1"/>
  <c r="AJ1195" i="1"/>
  <c r="AI1195" i="1"/>
  <c r="AH1195" i="1"/>
  <c r="AG1195" i="1"/>
  <c r="AD1195" i="1"/>
  <c r="AC1195" i="1"/>
  <c r="AU1195" i="1"/>
  <c r="AQ1195" i="1"/>
  <c r="AP1195" i="1"/>
  <c r="AW1195" i="1"/>
  <c r="AO1195" i="1"/>
  <c r="AL1195" i="1"/>
  <c r="AH987" i="1"/>
  <c r="AG987" i="1"/>
  <c r="AF987" i="1"/>
  <c r="AE987" i="1"/>
  <c r="AY987" i="1"/>
  <c r="AC987" i="1"/>
  <c r="AX987" i="1"/>
  <c r="AV987" i="1"/>
  <c r="AU987" i="1"/>
  <c r="AT987" i="1"/>
  <c r="AQ987" i="1"/>
  <c r="AM987" i="1"/>
  <c r="H987" i="1"/>
  <c r="AL987" i="1"/>
  <c r="AJ987" i="1"/>
  <c r="AI987" i="1"/>
  <c r="AW987" i="1"/>
  <c r="AQ1109" i="1"/>
  <c r="AP1109" i="1"/>
  <c r="AO1109" i="1"/>
  <c r="AN1109" i="1"/>
  <c r="AL1109" i="1"/>
  <c r="BH1109" i="1"/>
  <c r="AJ1109" i="1"/>
  <c r="AI1109" i="1"/>
  <c r="AW1109" i="1"/>
  <c r="AG1109" i="1"/>
  <c r="AD1109" i="1"/>
  <c r="AU1109" i="1"/>
  <c r="AT1109" i="1"/>
  <c r="AS1109" i="1"/>
  <c r="AR1109" i="1"/>
  <c r="AO160" i="1"/>
  <c r="AN160" i="1"/>
  <c r="AM160" i="1"/>
  <c r="H160" i="1"/>
  <c r="AL160" i="1"/>
  <c r="AI160" i="1"/>
  <c r="AW160" i="1"/>
  <c r="AH160" i="1"/>
  <c r="AG160" i="1"/>
  <c r="AE160" i="1"/>
  <c r="AX160" i="1"/>
  <c r="AS160" i="1"/>
  <c r="AR160" i="1"/>
  <c r="AQ160" i="1"/>
  <c r="AP160" i="1"/>
  <c r="AX330" i="1"/>
  <c r="AV330" i="1"/>
  <c r="AU330" i="1"/>
  <c r="AT330" i="1"/>
  <c r="AR330" i="1"/>
  <c r="AQ330" i="1"/>
  <c r="AP330" i="1"/>
  <c r="AN330" i="1"/>
  <c r="AJ330" i="1"/>
  <c r="AF330" i="1"/>
  <c r="AE330" i="1"/>
  <c r="AD330" i="1"/>
  <c r="AY330" i="1"/>
  <c r="AC330" i="1"/>
  <c r="AG465" i="1"/>
  <c r="AF465" i="1"/>
  <c r="AC465" i="1"/>
  <c r="AY465" i="1"/>
  <c r="AX465" i="1"/>
  <c r="AH465" i="1"/>
  <c r="AX483" i="1"/>
  <c r="AW483" i="1"/>
  <c r="AU483" i="1"/>
  <c r="AT483" i="1"/>
  <c r="AW1241" i="1"/>
  <c r="AR1241" i="1"/>
  <c r="AJ1089" i="1"/>
  <c r="AI1089" i="1"/>
  <c r="AH1089" i="1"/>
  <c r="AG1089" i="1"/>
  <c r="AL1212" i="1"/>
  <c r="AJ1212" i="1"/>
  <c r="AI1212" i="1"/>
  <c r="AW1212" i="1"/>
  <c r="AH1212" i="1"/>
  <c r="AE1212" i="1"/>
  <c r="AT542" i="1"/>
  <c r="AS542" i="1"/>
  <c r="AR542" i="1"/>
  <c r="AQ542" i="1"/>
  <c r="AP788" i="1"/>
  <c r="AO788" i="1"/>
  <c r="AN788" i="1"/>
  <c r="AM788" i="1"/>
  <c r="H788" i="1"/>
  <c r="AV237" i="1"/>
  <c r="AU237" i="1"/>
  <c r="AT237" i="1"/>
  <c r="AS237" i="1"/>
  <c r="AR1300" i="1"/>
  <c r="AQ1300" i="1"/>
  <c r="AL1300" i="1"/>
  <c r="H37" i="1"/>
  <c r="AQ801" i="1"/>
  <c r="BH123" i="1"/>
  <c r="AP123" i="1"/>
  <c r="AT819" i="1"/>
  <c r="AR1004" i="1"/>
  <c r="AG749" i="1"/>
  <c r="AH917" i="1"/>
  <c r="AK848" i="1"/>
  <c r="AV719" i="1"/>
  <c r="AG1267" i="1"/>
  <c r="AC836" i="1"/>
  <c r="AT753" i="1"/>
  <c r="AI268" i="1"/>
  <c r="AS842" i="1"/>
  <c r="AD237" i="1"/>
  <c r="AG788" i="1"/>
  <c r="AH542" i="1"/>
  <c r="AX125" i="1"/>
  <c r="AQ6" i="1"/>
  <c r="AN465" i="1"/>
  <c r="AC160" i="1"/>
  <c r="AO987" i="1"/>
  <c r="AX1195" i="1"/>
  <c r="AG292" i="1"/>
  <c r="AU753" i="1"/>
  <c r="AL268" i="1"/>
  <c r="AE237" i="1"/>
  <c r="AH788" i="1"/>
  <c r="AI542" i="1"/>
  <c r="AC1089" i="1"/>
  <c r="AO465" i="1"/>
  <c r="AD160" i="1"/>
  <c r="AC1109" i="1"/>
  <c r="AP987" i="1"/>
  <c r="AY1195" i="1"/>
  <c r="AO292" i="1"/>
  <c r="AJ490" i="1"/>
  <c r="AX490" i="1"/>
  <c r="AD490" i="1"/>
  <c r="AC490" i="1"/>
  <c r="AV490" i="1"/>
  <c r="AH490" i="1"/>
  <c r="AG490" i="1"/>
  <c r="AF490" i="1"/>
  <c r="AE490" i="1"/>
  <c r="AR490" i="1"/>
  <c r="AQ490" i="1"/>
  <c r="AP490" i="1"/>
  <c r="AN490" i="1"/>
  <c r="AL490" i="1"/>
  <c r="AY490" i="1"/>
  <c r="AT490" i="1"/>
  <c r="AS490" i="1"/>
  <c r="AQ191" i="1"/>
  <c r="AG1016" i="1"/>
  <c r="AD1016" i="1"/>
  <c r="AT1016" i="1"/>
  <c r="AR1016" i="1"/>
  <c r="AE1016" i="1"/>
  <c r="AC1016" i="1"/>
  <c r="H1016" i="1"/>
  <c r="AW1016" i="1"/>
  <c r="AU1016" i="1"/>
  <c r="AS1016" i="1"/>
  <c r="AN1016" i="1"/>
  <c r="AH1016" i="1"/>
  <c r="AF1016" i="1"/>
  <c r="AH853" i="1"/>
  <c r="AD853" i="1"/>
  <c r="AW853" i="1"/>
  <c r="AY853" i="1"/>
  <c r="AU853" i="1"/>
  <c r="AM853" i="1"/>
  <c r="AK853" i="1"/>
  <c r="AH28" i="1"/>
  <c r="AW28" i="1"/>
  <c r="AL28" i="1"/>
  <c r="AJ28" i="1"/>
  <c r="AC28" i="1"/>
  <c r="AR28" i="1"/>
  <c r="H28" i="1"/>
  <c r="AX28" i="1"/>
  <c r="AV28" i="1"/>
  <c r="AU28" i="1"/>
  <c r="AT28" i="1"/>
  <c r="AM28" i="1"/>
  <c r="AL546" i="1"/>
  <c r="AT771" i="1"/>
  <c r="H771" i="1"/>
  <c r="AU771" i="1"/>
  <c r="AP771" i="1"/>
  <c r="AD771" i="1"/>
  <c r="AY771" i="1"/>
  <c r="AW771" i="1"/>
  <c r="AV771" i="1"/>
  <c r="AM771" i="1"/>
  <c r="AH771" i="1"/>
  <c r="AF771" i="1"/>
  <c r="AE771" i="1"/>
  <c r="AS1161" i="1"/>
  <c r="AT432" i="1"/>
  <c r="AK432" i="1"/>
  <c r="AO432" i="1"/>
  <c r="AC365" i="1"/>
  <c r="AJ365" i="1"/>
  <c r="AI365" i="1"/>
  <c r="AR365" i="1"/>
  <c r="AP365" i="1"/>
  <c r="AO365" i="1"/>
  <c r="AN365" i="1"/>
  <c r="AL365" i="1"/>
  <c r="AH365" i="1"/>
  <c r="AG365" i="1"/>
  <c r="AE365" i="1"/>
  <c r="AD365" i="1"/>
  <c r="AX365" i="1"/>
  <c r="AW365" i="1"/>
  <c r="AU365" i="1"/>
  <c r="H365" i="1"/>
  <c r="AT365" i="1"/>
  <c r="AN1006" i="1"/>
  <c r="AD1006" i="1"/>
  <c r="AY1006" i="1"/>
  <c r="H1006" i="1"/>
  <c r="AX1006" i="1"/>
  <c r="AU1006" i="1"/>
  <c r="AR1006" i="1"/>
  <c r="AI1006" i="1"/>
  <c r="AH1006" i="1"/>
  <c r="AG1006" i="1"/>
  <c r="AF1006" i="1"/>
  <c r="AY232" i="1"/>
  <c r="AX232" i="1"/>
  <c r="AU232" i="1"/>
  <c r="H232" i="1"/>
  <c r="AT232" i="1"/>
  <c r="BH232" i="1"/>
  <c r="AR232" i="1"/>
  <c r="AQ232" i="1"/>
  <c r="AP232" i="1"/>
  <c r="AN232" i="1"/>
  <c r="AM232" i="1"/>
  <c r="AL232" i="1"/>
  <c r="AG232" i="1"/>
  <c r="AM600" i="1"/>
  <c r="AL600" i="1"/>
  <c r="AI600" i="1"/>
  <c r="AH600" i="1"/>
  <c r="AF600" i="1"/>
  <c r="AD600" i="1"/>
  <c r="AY600" i="1"/>
  <c r="AS600" i="1"/>
  <c r="AR600" i="1"/>
  <c r="AQ600" i="1"/>
  <c r="AP600" i="1"/>
  <c r="AN600" i="1"/>
  <c r="AO661" i="1"/>
  <c r="AN661" i="1"/>
  <c r="AM661" i="1"/>
  <c r="AJ661" i="1"/>
  <c r="AX591" i="1"/>
  <c r="AH591" i="1"/>
  <c r="AC591" i="1"/>
  <c r="AC554" i="1"/>
  <c r="AY554" i="1"/>
  <c r="AX554" i="1"/>
  <c r="AT554" i="1"/>
  <c r="AS554" i="1"/>
  <c r="AR554" i="1"/>
  <c r="AD554" i="1"/>
  <c r="AU954" i="1"/>
  <c r="AT954" i="1"/>
  <c r="AS954" i="1"/>
  <c r="AR954" i="1"/>
  <c r="AP954" i="1"/>
  <c r="AO954" i="1"/>
  <c r="H954" i="1"/>
  <c r="AO93" i="1"/>
  <c r="H93" i="1"/>
  <c r="AN93" i="1"/>
  <c r="AM93" i="1"/>
  <c r="AL93" i="1"/>
  <c r="AW93" i="1"/>
  <c r="AH93" i="1"/>
  <c r="AG93" i="1"/>
  <c r="AY688" i="1"/>
  <c r="AX688" i="1"/>
  <c r="AU688" i="1"/>
  <c r="AR688" i="1"/>
  <c r="AY762" i="1"/>
  <c r="AV762" i="1"/>
  <c r="AX762" i="1"/>
  <c r="AU762" i="1"/>
  <c r="AN762" i="1"/>
  <c r="AM1037" i="1"/>
  <c r="AK1037" i="1"/>
  <c r="AJ1037" i="1"/>
  <c r="AI1037" i="1"/>
  <c r="AY625" i="1"/>
  <c r="AS21" i="1"/>
  <c r="AW801" i="1"/>
  <c r="AR123" i="1"/>
  <c r="AV819" i="1"/>
  <c r="AJ749" i="1"/>
  <c r="AW917" i="1"/>
  <c r="AL917" i="1"/>
  <c r="AU848" i="1"/>
  <c r="AI1267" i="1"/>
  <c r="AG836" i="1"/>
  <c r="AW753" i="1"/>
  <c r="AN268" i="1"/>
  <c r="AD1300" i="1"/>
  <c r="AF237" i="1"/>
  <c r="AI788" i="1"/>
  <c r="AJ542" i="1"/>
  <c r="AC1212" i="1"/>
  <c r="AO1089" i="1"/>
  <c r="AR738" i="1"/>
  <c r="AR465" i="1"/>
  <c r="AF160" i="1"/>
  <c r="AE1109" i="1"/>
  <c r="AR987" i="1"/>
  <c r="AP223" i="1"/>
  <c r="AF226" i="1"/>
  <c r="AI771" i="1"/>
  <c r="AP292" i="1"/>
  <c r="AO1016" i="1"/>
  <c r="AP652" i="1"/>
  <c r="AK652" i="1"/>
  <c r="AD652" i="1"/>
  <c r="AO652" i="1"/>
  <c r="AM652" i="1"/>
  <c r="AY761" i="1"/>
  <c r="AW761" i="1"/>
  <c r="AN761" i="1"/>
  <c r="AJ761" i="1"/>
  <c r="AD761" i="1"/>
  <c r="AS1278" i="1"/>
  <c r="AD1278" i="1"/>
  <c r="AJ1278" i="1"/>
  <c r="AI1278" i="1"/>
  <c r="AE1278" i="1"/>
  <c r="AO1278" i="1"/>
  <c r="AN1278" i="1"/>
  <c r="AW1278" i="1"/>
  <c r="AM1278" i="1"/>
  <c r="AX1278" i="1"/>
  <c r="AV1278" i="1"/>
  <c r="AU1278" i="1"/>
  <c r="AQ1278" i="1"/>
  <c r="AP1278" i="1"/>
  <c r="AL1278" i="1"/>
  <c r="AH1278" i="1"/>
  <c r="AG1278" i="1"/>
  <c r="H1278" i="1"/>
  <c r="AN83" i="1"/>
  <c r="AP83" i="1"/>
  <c r="AP644" i="1"/>
  <c r="AW644" i="1"/>
  <c r="AX644" i="1"/>
  <c r="AK644" i="1"/>
  <c r="AG644" i="1"/>
  <c r="AD644" i="1"/>
  <c r="AC1183" i="1"/>
  <c r="AM1183" i="1"/>
  <c r="AE1183" i="1"/>
  <c r="AQ1183" i="1"/>
  <c r="AX564" i="1"/>
  <c r="AM702" i="1"/>
  <c r="AP702" i="1"/>
  <c r="AE147" i="1"/>
  <c r="AR147" i="1"/>
  <c r="AY147" i="1"/>
  <c r="AQ147" i="1"/>
  <c r="AJ147" i="1"/>
  <c r="AH147" i="1"/>
  <c r="H147" i="1"/>
  <c r="AV147" i="1"/>
  <c r="AU147" i="1"/>
  <c r="AT147" i="1"/>
  <c r="AP147" i="1"/>
  <c r="AI147" i="1"/>
  <c r="AC147" i="1"/>
  <c r="AS1291" i="1"/>
  <c r="AQ1291" i="1"/>
  <c r="AY1291" i="1"/>
  <c r="AJ1291" i="1"/>
  <c r="AI1291" i="1"/>
  <c r="AE1291" i="1"/>
  <c r="AC1291" i="1"/>
  <c r="AR1291" i="1"/>
  <c r="AO1291" i="1"/>
  <c r="AN1291" i="1"/>
  <c r="AH1291" i="1"/>
  <c r="AG1291" i="1"/>
  <c r="AD1291" i="1"/>
  <c r="AV1291" i="1"/>
  <c r="AU1291" i="1"/>
  <c r="AT1291" i="1"/>
  <c r="AP1291" i="1"/>
  <c r="AO306" i="1"/>
  <c r="AW306" i="1"/>
  <c r="AH306" i="1"/>
  <c r="AI337" i="1"/>
  <c r="AW973" i="1"/>
  <c r="AU973" i="1"/>
  <c r="AQ973" i="1"/>
  <c r="AK973" i="1"/>
  <c r="AD973" i="1"/>
  <c r="AO973" i="1"/>
  <c r="AQ193" i="1"/>
  <c r="AP193" i="1"/>
  <c r="AO193" i="1"/>
  <c r="AL193" i="1"/>
  <c r="AI193" i="1"/>
  <c r="AG193" i="1"/>
  <c r="AX193" i="1"/>
  <c r="AS193" i="1"/>
  <c r="AW207" i="1"/>
  <c r="AN207" i="1"/>
  <c r="AM207" i="1"/>
  <c r="AJ207" i="1"/>
  <c r="AY19" i="1"/>
  <c r="AX19" i="1"/>
  <c r="AU19" i="1"/>
  <c r="AT19" i="1"/>
  <c r="AS19" i="1"/>
  <c r="H19" i="1"/>
  <c r="AN19" i="1"/>
  <c r="AF19" i="1"/>
  <c r="AD19" i="1"/>
  <c r="AC19" i="1"/>
  <c r="AJ519" i="1"/>
  <c r="AI519" i="1"/>
  <c r="AH519" i="1"/>
  <c r="AG519" i="1"/>
  <c r="AD519" i="1"/>
  <c r="AW1154" i="1"/>
  <c r="AY875" i="1"/>
  <c r="AX875" i="1"/>
  <c r="AQ875" i="1"/>
  <c r="AJ900" i="1"/>
  <c r="AE900" i="1"/>
  <c r="AX707" i="1"/>
  <c r="AX801" i="1"/>
  <c r="AS123" i="1"/>
  <c r="AW819" i="1"/>
  <c r="AW749" i="1"/>
  <c r="AL749" i="1"/>
  <c r="AM917" i="1"/>
  <c r="AV848" i="1"/>
  <c r="AL1267" i="1"/>
  <c r="AI836" i="1"/>
  <c r="AX753" i="1"/>
  <c r="AO268" i="1"/>
  <c r="AE1300" i="1"/>
  <c r="AG237" i="1"/>
  <c r="AJ788" i="1"/>
  <c r="AL542" i="1"/>
  <c r="AD1212" i="1"/>
  <c r="AW688" i="1"/>
  <c r="AQ688" i="1"/>
  <c r="AU1089" i="1"/>
  <c r="AF93" i="1"/>
  <c r="AU735" i="1"/>
  <c r="AW954" i="1"/>
  <c r="AS465" i="1"/>
  <c r="AW330" i="1"/>
  <c r="AJ160" i="1"/>
  <c r="AK193" i="1"/>
  <c r="AF1109" i="1"/>
  <c r="AC973" i="1"/>
  <c r="AS987" i="1"/>
  <c r="AQ226" i="1"/>
  <c r="AK771" i="1"/>
  <c r="AY28" i="1"/>
  <c r="AE798" i="1"/>
  <c r="AQ1016" i="1"/>
  <c r="H265" i="1"/>
  <c r="AT123" i="1"/>
  <c r="AX819" i="1"/>
  <c r="AM749" i="1"/>
  <c r="AN917" i="1"/>
  <c r="AM1267" i="1"/>
  <c r="AK836" i="1"/>
  <c r="AP268" i="1"/>
  <c r="AF1300" i="1"/>
  <c r="AH237" i="1"/>
  <c r="AL788" i="1"/>
  <c r="AM542" i="1"/>
  <c r="AF1212" i="1"/>
  <c r="AS688" i="1"/>
  <c r="AV1089" i="1"/>
  <c r="AF126" i="1"/>
  <c r="AI93" i="1"/>
  <c r="AI1069" i="1"/>
  <c r="H554" i="1"/>
  <c r="AT465" i="1"/>
  <c r="AT160" i="1"/>
  <c r="AH1109" i="1"/>
  <c r="AE973" i="1"/>
  <c r="AI1298" i="1"/>
  <c r="AL771" i="1"/>
  <c r="AD28" i="1"/>
  <c r="AY665" i="1"/>
  <c r="AX127" i="1"/>
  <c r="AE148" i="1"/>
  <c r="AW123" i="1"/>
  <c r="AY819" i="1"/>
  <c r="AN749" i="1"/>
  <c r="H917" i="1"/>
  <c r="AO917" i="1"/>
  <c r="AC162" i="1"/>
  <c r="AO1267" i="1"/>
  <c r="AL836" i="1"/>
  <c r="AC811" i="1"/>
  <c r="AR268" i="1"/>
  <c r="AG1300" i="1"/>
  <c r="AI237" i="1"/>
  <c r="AQ788" i="1"/>
  <c r="H1037" i="1"/>
  <c r="AW542" i="1"/>
  <c r="AN542" i="1"/>
  <c r="AG1212" i="1"/>
  <c r="AT688" i="1"/>
  <c r="AW1089" i="1"/>
  <c r="AN126" i="1"/>
  <c r="AP93" i="1"/>
  <c r="AU465" i="1"/>
  <c r="AG19" i="1"/>
  <c r="H330" i="1"/>
  <c r="AO207" i="1"/>
  <c r="AU160" i="1"/>
  <c r="H600" i="1"/>
  <c r="AM1109" i="1"/>
  <c r="AI973" i="1"/>
  <c r="AC223" i="1"/>
  <c r="AN411" i="1"/>
  <c r="AN771" i="1"/>
  <c r="AL1049" i="1"/>
  <c r="AF28" i="1"/>
  <c r="AL644" i="1"/>
  <c r="AI265" i="1"/>
  <c r="AM490" i="1"/>
  <c r="H801" i="1"/>
  <c r="H127" i="1"/>
  <c r="AF148" i="1"/>
  <c r="AX123" i="1"/>
  <c r="AC819" i="1"/>
  <c r="H749" i="1"/>
  <c r="AO749" i="1"/>
  <c r="AP917" i="1"/>
  <c r="AD162" i="1"/>
  <c r="AN1267" i="1"/>
  <c r="AQ1267" i="1"/>
  <c r="AO836" i="1"/>
  <c r="AE855" i="1"/>
  <c r="AR869" i="1"/>
  <c r="AD811" i="1"/>
  <c r="AV51" i="1"/>
  <c r="AV268" i="1"/>
  <c r="AQ707" i="1"/>
  <c r="AI1300" i="1"/>
  <c r="AL889" i="1"/>
  <c r="AJ237" i="1"/>
  <c r="AC625" i="1"/>
  <c r="AW788" i="1"/>
  <c r="AR788" i="1"/>
  <c r="AO542" i="1"/>
  <c r="AC875" i="1"/>
  <c r="AG762" i="1"/>
  <c r="AM1212" i="1"/>
  <c r="AE38" i="1"/>
  <c r="H688" i="1"/>
  <c r="AX1089" i="1"/>
  <c r="AU126" i="1"/>
  <c r="AQ93" i="1"/>
  <c r="AV465" i="1"/>
  <c r="AH19" i="1"/>
  <c r="AW661" i="1"/>
  <c r="AV160" i="1"/>
  <c r="AV1109" i="1"/>
  <c r="AF223" i="1"/>
  <c r="AO411" i="1"/>
  <c r="H1291" i="1"/>
  <c r="AD147" i="1"/>
  <c r="AQ771" i="1"/>
  <c r="AI28" i="1"/>
  <c r="AP665" i="1"/>
  <c r="AL265" i="1"/>
  <c r="H709" i="1"/>
  <c r="H206" i="1"/>
  <c r="H284" i="1"/>
  <c r="H663" i="1"/>
  <c r="H704" i="1"/>
  <c r="H325" i="1"/>
  <c r="H137" i="1"/>
  <c r="AH148" i="1"/>
  <c r="AY123" i="1"/>
  <c r="AD819" i="1"/>
  <c r="AP749" i="1"/>
  <c r="AQ917" i="1"/>
  <c r="AF162" i="1"/>
  <c r="AR1267" i="1"/>
  <c r="AU1258" i="1"/>
  <c r="AP836" i="1"/>
  <c r="AN907" i="1"/>
  <c r="AN263" i="1"/>
  <c r="AU440" i="1"/>
  <c r="AT869" i="1"/>
  <c r="AE811" i="1"/>
  <c r="AR707" i="1"/>
  <c r="AJ1300" i="1"/>
  <c r="AM889" i="1"/>
  <c r="AL237" i="1"/>
  <c r="AU854" i="1"/>
  <c r="AH625" i="1"/>
  <c r="AS788" i="1"/>
  <c r="AC26" i="1"/>
  <c r="AP542" i="1"/>
  <c r="AD875" i="1"/>
  <c r="AI762" i="1"/>
  <c r="AN1212" i="1"/>
  <c r="AG38" i="1"/>
  <c r="AY1089" i="1"/>
  <c r="AR93" i="1"/>
  <c r="AI19" i="1"/>
  <c r="AY160" i="1"/>
  <c r="AX1109" i="1"/>
  <c r="AG223" i="1"/>
  <c r="AR411" i="1"/>
  <c r="AF147" i="1"/>
  <c r="AD379" i="1"/>
  <c r="AN28" i="1"/>
  <c r="AR665" i="1"/>
  <c r="AN265" i="1"/>
  <c r="AK148" i="1"/>
  <c r="AE819" i="1"/>
  <c r="AQ749" i="1"/>
  <c r="AR917" i="1"/>
  <c r="AI162" i="1"/>
  <c r="AS1267" i="1"/>
  <c r="AS836" i="1"/>
  <c r="AH811" i="1"/>
  <c r="AN1300" i="1"/>
  <c r="AM237" i="1"/>
  <c r="AT788" i="1"/>
  <c r="AG26" i="1"/>
  <c r="H542" i="1"/>
  <c r="AU542" i="1"/>
  <c r="AO1212" i="1"/>
  <c r="AC483" i="1"/>
  <c r="AQ465" i="1"/>
  <c r="AG330" i="1"/>
  <c r="AY1109" i="1"/>
  <c r="AD232" i="1"/>
  <c r="AQ223" i="1"/>
  <c r="AP28" i="1"/>
  <c r="AS665" i="1"/>
  <c r="H208" i="1"/>
  <c r="AL148" i="1"/>
  <c r="AG819" i="1"/>
  <c r="AR749" i="1"/>
  <c r="AS917" i="1"/>
  <c r="AK162" i="1"/>
  <c r="AT1267" i="1"/>
  <c r="AT836" i="1"/>
  <c r="AR907" i="1"/>
  <c r="AW440" i="1"/>
  <c r="AI811" i="1"/>
  <c r="AW707" i="1"/>
  <c r="AU707" i="1"/>
  <c r="AS1300" i="1"/>
  <c r="AR889" i="1"/>
  <c r="AW237" i="1"/>
  <c r="AN237" i="1"/>
  <c r="AU625" i="1"/>
  <c r="AU788" i="1"/>
  <c r="AH26" i="1"/>
  <c r="AV542" i="1"/>
  <c r="AG875" i="1"/>
  <c r="AK762" i="1"/>
  <c r="AP1212" i="1"/>
  <c r="AL38" i="1"/>
  <c r="AT93" i="1"/>
  <c r="AF483" i="1"/>
  <c r="AE554" i="1"/>
  <c r="AL19" i="1"/>
  <c r="AH330" i="1"/>
  <c r="AD345" i="1"/>
  <c r="AF232" i="1"/>
  <c r="AF1291" i="1"/>
  <c r="AN147" i="1"/>
  <c r="AQ379" i="1"/>
  <c r="AU665" i="1"/>
  <c r="AM148" i="1"/>
  <c r="AC123" i="1"/>
  <c r="AD1145" i="1"/>
  <c r="AH819" i="1"/>
  <c r="AS749" i="1"/>
  <c r="AT917" i="1"/>
  <c r="AP162" i="1"/>
  <c r="AU1267" i="1"/>
  <c r="AV836" i="1"/>
  <c r="AW907" i="1"/>
  <c r="AS907" i="1"/>
  <c r="AH263" i="1"/>
  <c r="AX440" i="1"/>
  <c r="AJ811" i="1"/>
  <c r="AY707" i="1"/>
  <c r="AT1300" i="1"/>
  <c r="AS889" i="1"/>
  <c r="AO237" i="1"/>
  <c r="AV788" i="1"/>
  <c r="AJ26" i="1"/>
  <c r="AX542" i="1"/>
  <c r="AJ875" i="1"/>
  <c r="AL762" i="1"/>
  <c r="AQ1212" i="1"/>
  <c r="AM38" i="1"/>
  <c r="AP1154" i="1"/>
  <c r="AU93" i="1"/>
  <c r="AC954" i="1"/>
  <c r="AG483" i="1"/>
  <c r="AF554" i="1"/>
  <c r="AM19" i="1"/>
  <c r="AI330" i="1"/>
  <c r="AO1193" i="1"/>
  <c r="AG600" i="1"/>
  <c r="AV345" i="1"/>
  <c r="AH232" i="1"/>
  <c r="AM365" i="1"/>
  <c r="H881" i="1"/>
  <c r="AO147" i="1"/>
  <c r="AE1070" i="1"/>
  <c r="AV665" i="1"/>
  <c r="H1148" i="1"/>
  <c r="AD127" i="1"/>
  <c r="AN148" i="1"/>
  <c r="AD123" i="1"/>
  <c r="AK1145" i="1"/>
  <c r="AI819" i="1"/>
  <c r="AQ592" i="1"/>
  <c r="AT749" i="1"/>
  <c r="AV917" i="1"/>
  <c r="AQ162" i="1"/>
  <c r="AY719" i="1"/>
  <c r="AX1267" i="1"/>
  <c r="AX836" i="1"/>
  <c r="AT907" i="1"/>
  <c r="AV263" i="1"/>
  <c r="AF753" i="1"/>
  <c r="AK811" i="1"/>
  <c r="AK51" i="1"/>
  <c r="AV1300" i="1"/>
  <c r="AU889" i="1"/>
  <c r="AP237" i="1"/>
  <c r="AX788" i="1"/>
  <c r="AP26" i="1"/>
  <c r="AY542" i="1"/>
  <c r="AL875" i="1"/>
  <c r="AP762" i="1"/>
  <c r="H1212" i="1"/>
  <c r="AR1212" i="1"/>
  <c r="AN38" i="1"/>
  <c r="AC688" i="1"/>
  <c r="AX93" i="1"/>
  <c r="AD954" i="1"/>
  <c r="AI483" i="1"/>
  <c r="AG554" i="1"/>
  <c r="H465" i="1"/>
  <c r="AR19" i="1"/>
  <c r="AL330" i="1"/>
  <c r="AT600" i="1"/>
  <c r="AI232" i="1"/>
  <c r="AD881" i="1"/>
  <c r="AR1161" i="1"/>
  <c r="AF1070" i="1"/>
  <c r="AH403" i="1"/>
  <c r="H84" i="1"/>
  <c r="H553" i="1"/>
  <c r="H45" i="1"/>
  <c r="H1279" i="1"/>
  <c r="H1043" i="1"/>
  <c r="AG127" i="1"/>
  <c r="AP148" i="1"/>
  <c r="AE123" i="1"/>
  <c r="AL1145" i="1"/>
  <c r="AJ819" i="1"/>
  <c r="AV749" i="1"/>
  <c r="AX917" i="1"/>
  <c r="AS162" i="1"/>
  <c r="AY1267" i="1"/>
  <c r="AW836" i="1"/>
  <c r="H907" i="1"/>
  <c r="AV907" i="1"/>
  <c r="AX263" i="1"/>
  <c r="AN811" i="1"/>
  <c r="AN51" i="1"/>
  <c r="H707" i="1"/>
  <c r="AU1300" i="1"/>
  <c r="AX1300" i="1"/>
  <c r="AW889" i="1"/>
  <c r="H237" i="1"/>
  <c r="AQ237" i="1"/>
  <c r="AY788" i="1"/>
  <c r="AT26" i="1"/>
  <c r="AO1308" i="1"/>
  <c r="AM875" i="1"/>
  <c r="AS762" i="1"/>
  <c r="AS1212" i="1"/>
  <c r="AO38" i="1"/>
  <c r="AD688" i="1"/>
  <c r="AY93" i="1"/>
  <c r="AE519" i="1"/>
  <c r="AE954" i="1"/>
  <c r="AO483" i="1"/>
  <c r="AH554" i="1"/>
  <c r="AW19" i="1"/>
  <c r="AM330" i="1"/>
  <c r="AU600" i="1"/>
  <c r="AS232" i="1"/>
  <c r="AT337" i="1"/>
  <c r="AE881" i="1"/>
  <c r="AJ1070" i="1"/>
  <c r="AR403" i="1"/>
  <c r="AM1306" i="1"/>
  <c r="AS1282" i="1"/>
  <c r="AS1005" i="1"/>
  <c r="AH751" i="1"/>
  <c r="AT1282" i="1"/>
  <c r="AW1005" i="1"/>
  <c r="AJ751" i="1"/>
  <c r="AX1005" i="1"/>
  <c r="AO751" i="1"/>
  <c r="AW1282" i="1"/>
  <c r="AP751" i="1"/>
  <c r="AE835" i="1"/>
  <c r="AY835" i="1"/>
  <c r="AX835" i="1"/>
  <c r="H751" i="1"/>
  <c r="AE527" i="1"/>
  <c r="AY527" i="1"/>
  <c r="AF527" i="1"/>
  <c r="AW373" i="1"/>
  <c r="AI373" i="1"/>
  <c r="AV1033" i="1"/>
  <c r="AQ751" i="1"/>
  <c r="AF751" i="1"/>
  <c r="AN751" i="1"/>
  <c r="AS751" i="1"/>
  <c r="AW751" i="1"/>
  <c r="AR751" i="1"/>
  <c r="AI751" i="1"/>
  <c r="AG751" i="1"/>
  <c r="AY751" i="1"/>
  <c r="AX751" i="1"/>
  <c r="AV751" i="1"/>
  <c r="AN879" i="1"/>
  <c r="AJ879" i="1"/>
  <c r="AR670" i="1"/>
  <c r="AF670" i="1"/>
  <c r="AD670" i="1"/>
  <c r="AN670" i="1"/>
  <c r="AM1282" i="1"/>
  <c r="AE1282" i="1"/>
  <c r="AD1282" i="1"/>
  <c r="AY1282" i="1"/>
  <c r="AL1282" i="1"/>
  <c r="AS357" i="1"/>
  <c r="AY357" i="1"/>
  <c r="AX357" i="1"/>
  <c r="AM357" i="1"/>
  <c r="AK357" i="1"/>
  <c r="AI172" i="1"/>
  <c r="AS172" i="1"/>
  <c r="H172" i="1"/>
  <c r="AR172" i="1"/>
  <c r="AY172" i="1"/>
  <c r="AN172" i="1"/>
  <c r="AH172" i="1"/>
  <c r="AG540" i="1"/>
  <c r="AC540" i="1"/>
  <c r="H540" i="1"/>
  <c r="AN540" i="1"/>
  <c r="AQ540" i="1"/>
  <c r="AX1012" i="1"/>
  <c r="AC1012" i="1"/>
  <c r="AJ172" i="1"/>
  <c r="AK1282" i="1"/>
  <c r="AQ373" i="1"/>
  <c r="H1005" i="1"/>
  <c r="AC751" i="1"/>
  <c r="AH1033" i="1"/>
  <c r="AD751" i="1"/>
  <c r="AQ172" i="1"/>
  <c r="AD357" i="1"/>
  <c r="AQ1282" i="1"/>
  <c r="AE751" i="1"/>
  <c r="AQ1231" i="1"/>
  <c r="AT1269" i="1"/>
  <c r="AQ774" i="1"/>
  <c r="AU433" i="1"/>
  <c r="AL416" i="1"/>
  <c r="AX416" i="1"/>
  <c r="AC797" i="1"/>
  <c r="H426" i="1"/>
  <c r="AM958" i="1"/>
  <c r="AS1231" i="1"/>
  <c r="AX1269" i="1"/>
  <c r="AN266" i="1"/>
  <c r="AY960" i="1"/>
  <c r="AC960" i="1"/>
  <c r="AI601" i="1"/>
  <c r="AX997" i="1"/>
  <c r="AS997" i="1"/>
  <c r="AP628" i="1"/>
  <c r="AG1096" i="1"/>
  <c r="AC1001" i="1"/>
  <c r="AN958" i="1"/>
  <c r="AU1231" i="1"/>
  <c r="AW1078" i="1"/>
  <c r="AU462" i="1"/>
  <c r="AD727" i="1"/>
  <c r="AD943" i="1"/>
  <c r="AE943" i="1"/>
  <c r="AC866" i="1"/>
  <c r="AU866" i="1"/>
  <c r="AV326" i="1"/>
  <c r="AT326" i="1"/>
  <c r="AY295" i="1"/>
  <c r="AK203" i="1"/>
  <c r="AR269" i="1"/>
  <c r="AO315" i="1"/>
  <c r="H315" i="1"/>
  <c r="AL291" i="1"/>
  <c r="BH291" i="1"/>
  <c r="AM1260" i="1"/>
  <c r="AJ1155" i="1"/>
  <c r="AO628" i="1"/>
  <c r="AQ937" i="1"/>
  <c r="AV155" i="1"/>
  <c r="AV866" i="1"/>
  <c r="AO416" i="1"/>
  <c r="AX103" i="1"/>
  <c r="AQ943" i="1"/>
  <c r="AI960" i="1"/>
  <c r="AN115" i="1"/>
  <c r="AG145" i="1"/>
  <c r="AE266" i="1"/>
  <c r="AK509" i="1"/>
  <c r="AI10" i="1"/>
  <c r="AJ1001" i="1"/>
  <c r="AO958" i="1"/>
  <c r="BH650" i="1"/>
  <c r="AJ462" i="1"/>
  <c r="AC774" i="1"/>
  <c r="AJ313" i="1"/>
  <c r="AC313" i="1"/>
  <c r="AM1240" i="1"/>
  <c r="AC220" i="1"/>
  <c r="AH419" i="1"/>
  <c r="AX1078" i="1"/>
  <c r="AM436" i="1"/>
  <c r="AX1009" i="1"/>
  <c r="AS1129" i="1"/>
  <c r="AI1129" i="1"/>
  <c r="AC1060" i="1"/>
  <c r="AO1060" i="1"/>
  <c r="AY1060" i="1"/>
  <c r="AK1191" i="1"/>
  <c r="AO333" i="1"/>
  <c r="H333" i="1"/>
  <c r="AM150" i="1"/>
  <c r="AQ1031" i="1"/>
  <c r="AE1231" i="1"/>
  <c r="AI1231" i="1"/>
  <c r="AK737" i="1"/>
  <c r="AF449" i="1"/>
  <c r="AO1066" i="1"/>
  <c r="AD1137" i="1"/>
  <c r="AD161" i="1"/>
  <c r="AE41" i="1"/>
  <c r="AR73" i="1"/>
  <c r="AN1218" i="1"/>
  <c r="AI997" i="1"/>
  <c r="AS1060" i="1"/>
  <c r="AJ332" i="1"/>
  <c r="AH1240" i="1"/>
  <c r="AP737" i="1"/>
  <c r="AT960" i="1"/>
  <c r="AR699" i="1"/>
  <c r="AP266" i="1"/>
  <c r="AM1009" i="1"/>
  <c r="AK727" i="1"/>
  <c r="AO577" i="1"/>
  <c r="AM576" i="1"/>
  <c r="AC165" i="1"/>
  <c r="AJ436" i="1"/>
  <c r="AD407" i="1"/>
  <c r="AX774" i="1"/>
  <c r="AF194" i="1"/>
  <c r="AJ650" i="1"/>
  <c r="AJ827" i="1"/>
  <c r="AD946" i="1"/>
  <c r="AY1021" i="1"/>
  <c r="AC178" i="1"/>
  <c r="AP1194" i="1"/>
  <c r="AJ282" i="1"/>
  <c r="AU655" i="1"/>
  <c r="AI41" i="1"/>
  <c r="AS1218" i="1"/>
  <c r="AU1060" i="1"/>
  <c r="AT332" i="1"/>
  <c r="AE229" i="1"/>
  <c r="AT737" i="1"/>
  <c r="AV960" i="1"/>
  <c r="AR266" i="1"/>
  <c r="AR727" i="1"/>
  <c r="AU577" i="1"/>
  <c r="AQ576" i="1"/>
  <c r="AD1231" i="1"/>
  <c r="AL436" i="1"/>
  <c r="AV407" i="1"/>
  <c r="AM194" i="1"/>
  <c r="AR370" i="1"/>
  <c r="AC1224" i="1"/>
  <c r="AF1224" i="1"/>
  <c r="AV743" i="1"/>
  <c r="AO1022" i="1"/>
  <c r="AY1022" i="1"/>
  <c r="AP1022" i="1"/>
  <c r="AQ795" i="1"/>
  <c r="AX795" i="1"/>
  <c r="AS910" i="1"/>
  <c r="AT43" i="1"/>
  <c r="AS784" i="1"/>
  <c r="AM22" i="1"/>
  <c r="AN459" i="1"/>
  <c r="BH459" i="1"/>
  <c r="AP165" i="1"/>
  <c r="AM1056" i="1"/>
  <c r="AE103" i="1"/>
  <c r="AM103" i="1"/>
  <c r="AM155" i="1"/>
  <c r="AE155" i="1"/>
  <c r="AC73" i="1"/>
  <c r="AV1256" i="1"/>
  <c r="AS1256" i="1"/>
  <c r="AT874" i="1"/>
  <c r="AV847" i="1"/>
  <c r="AR847" i="1"/>
  <c r="AF958" i="1"/>
  <c r="AJ958" i="1"/>
  <c r="AD1270" i="1"/>
  <c r="BH1270" i="1"/>
  <c r="AH630" i="1"/>
  <c r="AF630" i="1"/>
  <c r="AU338" i="1"/>
  <c r="AC1260" i="1"/>
  <c r="AU1256" i="1"/>
  <c r="AV41" i="1"/>
  <c r="H1218" i="1"/>
  <c r="AN1191" i="1"/>
  <c r="AY997" i="1"/>
  <c r="AK155" i="1"/>
  <c r="AU229" i="1"/>
  <c r="AM637" i="1"/>
  <c r="AF416" i="1"/>
  <c r="AP103" i="1"/>
  <c r="H737" i="1"/>
  <c r="AY737" i="1"/>
  <c r="AO1211" i="1"/>
  <c r="AV266" i="1"/>
  <c r="AN727" i="1"/>
  <c r="AV727" i="1"/>
  <c r="AW576" i="1"/>
  <c r="AG958" i="1"/>
  <c r="AL1231" i="1"/>
  <c r="AX436" i="1"/>
  <c r="AD462" i="1"/>
  <c r="AV1224" i="1"/>
  <c r="AN417" i="1"/>
  <c r="AH417" i="1"/>
  <c r="AT310" i="1"/>
  <c r="AV310" i="1"/>
  <c r="AN274" i="1"/>
  <c r="BH274" i="1"/>
  <c r="AC274" i="1"/>
  <c r="AV141" i="1"/>
  <c r="AT744" i="1"/>
  <c r="AX744" i="1"/>
  <c r="AL1227" i="1"/>
  <c r="AU482" i="1"/>
  <c r="AV31" i="1"/>
  <c r="AE1150" i="1"/>
  <c r="AK999" i="1"/>
  <c r="AV338" i="1"/>
  <c r="AF1260" i="1"/>
  <c r="AX1256" i="1"/>
  <c r="AX41" i="1"/>
  <c r="AF977" i="1"/>
  <c r="AO155" i="1"/>
  <c r="AV637" i="1"/>
  <c r="AG416" i="1"/>
  <c r="AQ103" i="1"/>
  <c r="AM1129" i="1"/>
  <c r="AC943" i="1"/>
  <c r="AE960" i="1"/>
  <c r="AW727" i="1"/>
  <c r="H576" i="1"/>
  <c r="AH958" i="1"/>
  <c r="AP1231" i="1"/>
  <c r="AF462" i="1"/>
  <c r="AV1067" i="1"/>
  <c r="AD344" i="1"/>
  <c r="AN993" i="1"/>
  <c r="AO993" i="1"/>
  <c r="AI528" i="1"/>
  <c r="AH940" i="1"/>
  <c r="AI940" i="1"/>
  <c r="AJ515" i="1"/>
  <c r="AH1008" i="1"/>
  <c r="H1209" i="1"/>
  <c r="H224" i="1"/>
  <c r="AO1069" i="1"/>
  <c r="AN279" i="1"/>
  <c r="H1297" i="1"/>
  <c r="H671" i="1"/>
  <c r="H877" i="1"/>
  <c r="H1115" i="1"/>
  <c r="H253" i="1"/>
  <c r="H716" i="1"/>
  <c r="H138" i="1"/>
  <c r="H285" i="1"/>
  <c r="AP1069" i="1"/>
  <c r="AP279" i="1"/>
  <c r="H1093" i="1"/>
  <c r="H1254" i="1"/>
  <c r="H204" i="1"/>
  <c r="AD126" i="1"/>
  <c r="AQ1069" i="1"/>
  <c r="AD914" i="1"/>
  <c r="H124" i="1"/>
  <c r="AF219" i="1"/>
  <c r="AQ219" i="1"/>
  <c r="AP219" i="1"/>
  <c r="H219" i="1"/>
  <c r="AN219" i="1"/>
  <c r="AM219" i="1"/>
  <c r="AW219" i="1"/>
  <c r="AL219" i="1"/>
  <c r="AJ219" i="1"/>
  <c r="AH219" i="1"/>
  <c r="AG219" i="1"/>
  <c r="AE219" i="1"/>
  <c r="AD219" i="1"/>
  <c r="AC219" i="1"/>
  <c r="AY219" i="1"/>
  <c r="AV219" i="1"/>
  <c r="AT219" i="1"/>
  <c r="AS219" i="1"/>
  <c r="AR219" i="1"/>
  <c r="AL363" i="1"/>
  <c r="AW363" i="1"/>
  <c r="AV363" i="1"/>
  <c r="AT363" i="1"/>
  <c r="AR363" i="1"/>
  <c r="AQ363" i="1"/>
  <c r="AP363" i="1"/>
  <c r="H363" i="1"/>
  <c r="AO363" i="1"/>
  <c r="AN363" i="1"/>
  <c r="AM363" i="1"/>
  <c r="AJ363" i="1"/>
  <c r="AH363" i="1"/>
  <c r="AG363" i="1"/>
  <c r="AF363" i="1"/>
  <c r="AE363" i="1"/>
  <c r="AD363" i="1"/>
  <c r="AY363" i="1"/>
  <c r="AX363" i="1"/>
  <c r="AQ816" i="1"/>
  <c r="AE342" i="1"/>
  <c r="AR342" i="1"/>
  <c r="AN342" i="1"/>
  <c r="AG342" i="1"/>
  <c r="AC342" i="1"/>
  <c r="H498" i="1"/>
  <c r="AU498" i="1"/>
  <c r="AR498" i="1"/>
  <c r="AN498" i="1"/>
  <c r="AM498" i="1"/>
  <c r="AE498" i="1"/>
  <c r="AC498" i="1"/>
  <c r="AV1149" i="1"/>
  <c r="AL1149" i="1"/>
  <c r="AU1149" i="1"/>
  <c r="AR1149" i="1"/>
  <c r="AN1149" i="1"/>
  <c r="AM1149" i="1"/>
  <c r="AK1149" i="1"/>
  <c r="AI1149" i="1"/>
  <c r="AH1149" i="1"/>
  <c r="AF1149" i="1"/>
  <c r="AD1149" i="1"/>
  <c r="AC1149" i="1"/>
  <c r="AY1149" i="1"/>
  <c r="H1149" i="1"/>
  <c r="AW1149" i="1"/>
  <c r="AN833" i="1"/>
  <c r="AM833" i="1"/>
  <c r="AL833" i="1"/>
  <c r="AI833" i="1"/>
  <c r="AH833" i="1"/>
  <c r="AC833" i="1"/>
  <c r="AX242" i="1"/>
  <c r="AW242" i="1"/>
  <c r="AU242" i="1"/>
  <c r="AQ242" i="1"/>
  <c r="AP242" i="1"/>
  <c r="AN242" i="1"/>
  <c r="AM242" i="1"/>
  <c r="AK242" i="1"/>
  <c r="AJ242" i="1"/>
  <c r="AI242" i="1"/>
  <c r="AH242" i="1"/>
  <c r="AF242" i="1"/>
  <c r="AE242" i="1"/>
  <c r="AY242" i="1"/>
  <c r="AP1220" i="1"/>
  <c r="AS1220" i="1"/>
  <c r="H1135" i="1"/>
  <c r="AP1135" i="1"/>
  <c r="AY1135" i="1"/>
  <c r="AX1135" i="1"/>
  <c r="AW1135" i="1"/>
  <c r="AS1135" i="1"/>
  <c r="AL1135" i="1"/>
  <c r="AK1135" i="1"/>
  <c r="AG1135" i="1"/>
  <c r="AF1135" i="1"/>
  <c r="AD1135" i="1"/>
  <c r="AO1142" i="1"/>
  <c r="AN1142" i="1"/>
  <c r="AL1142" i="1"/>
  <c r="AI1142" i="1"/>
  <c r="AD1142" i="1"/>
  <c r="H1142" i="1"/>
  <c r="AX1142" i="1"/>
  <c r="AU1142" i="1"/>
  <c r="AS901" i="1"/>
  <c r="AR901" i="1"/>
  <c r="AN901" i="1"/>
  <c r="AK901" i="1"/>
  <c r="AI901" i="1"/>
  <c r="AH901" i="1"/>
  <c r="AC901" i="1"/>
  <c r="H901" i="1"/>
  <c r="AX901" i="1"/>
  <c r="AW901" i="1"/>
  <c r="AY732" i="1"/>
  <c r="H732" i="1"/>
  <c r="AX732" i="1"/>
  <c r="AU732" i="1"/>
  <c r="AT732" i="1"/>
  <c r="AQ732" i="1"/>
  <c r="AR732" i="1"/>
  <c r="AP732" i="1"/>
  <c r="AM732" i="1"/>
  <c r="AL732" i="1"/>
  <c r="AH732" i="1"/>
  <c r="AF732" i="1"/>
  <c r="AD732" i="1"/>
  <c r="AY405" i="1"/>
  <c r="AX405" i="1"/>
  <c r="AU405" i="1"/>
  <c r="H405" i="1"/>
  <c r="AT405" i="1"/>
  <c r="AS405" i="1"/>
  <c r="AR405" i="1"/>
  <c r="AQ405" i="1"/>
  <c r="AP405" i="1"/>
  <c r="AM405" i="1"/>
  <c r="AH405" i="1"/>
  <c r="AG405" i="1"/>
  <c r="AF405" i="1"/>
  <c r="AD405" i="1"/>
  <c r="AG279" i="1"/>
  <c r="AF279" i="1"/>
  <c r="AY279" i="1"/>
  <c r="AX279" i="1"/>
  <c r="AU279" i="1"/>
  <c r="H279" i="1"/>
  <c r="AT279" i="1"/>
  <c r="AR279" i="1"/>
  <c r="AQ279" i="1"/>
  <c r="AM279" i="1"/>
  <c r="AL279" i="1"/>
  <c r="AI279" i="1"/>
  <c r="AH279" i="1"/>
  <c r="AN27" i="1"/>
  <c r="AM27" i="1"/>
  <c r="AJ27" i="1"/>
  <c r="AO1189" i="1"/>
  <c r="AM1189" i="1"/>
  <c r="AJ280" i="1"/>
  <c r="AI280" i="1"/>
  <c r="AQ790" i="1"/>
  <c r="AP790" i="1"/>
  <c r="AM790" i="1"/>
  <c r="AL790" i="1"/>
  <c r="AW790" i="1"/>
  <c r="AI790" i="1"/>
  <c r="AH790" i="1"/>
  <c r="AD790" i="1"/>
  <c r="AU790" i="1"/>
  <c r="AT790" i="1"/>
  <c r="AS790" i="1"/>
  <c r="AR790" i="1"/>
  <c r="AY738" i="1"/>
  <c r="AX738" i="1"/>
  <c r="AQ738" i="1"/>
  <c r="AP738" i="1"/>
  <c r="AL738" i="1"/>
  <c r="AW738" i="1"/>
  <c r="AH738" i="1"/>
  <c r="AE738" i="1"/>
  <c r="AD738" i="1"/>
  <c r="AC738" i="1"/>
  <c r="AT1069" i="1"/>
  <c r="AS1069" i="1"/>
  <c r="AM1069" i="1"/>
  <c r="AG1069" i="1"/>
  <c r="AE1069" i="1"/>
  <c r="AY1069" i="1"/>
  <c r="AX1069" i="1"/>
  <c r="AU1069" i="1"/>
  <c r="AP126" i="1"/>
  <c r="AO126" i="1"/>
  <c r="H126" i="1"/>
  <c r="AG126" i="1"/>
  <c r="AC126" i="1"/>
  <c r="AY126" i="1"/>
  <c r="AT126" i="1"/>
  <c r="AS126" i="1"/>
  <c r="AR126" i="1"/>
  <c r="AQ126" i="1"/>
  <c r="AW514" i="1"/>
  <c r="AV514" i="1"/>
  <c r="H26" i="1"/>
  <c r="AX26" i="1"/>
  <c r="AJ268" i="1"/>
  <c r="AF811" i="1"/>
  <c r="AC753" i="1"/>
  <c r="H660" i="1"/>
  <c r="H1041" i="1"/>
  <c r="H837" i="1"/>
  <c r="AH126" i="1"/>
  <c r="AN732" i="1"/>
  <c r="AH498" i="1"/>
  <c r="AX219" i="1"/>
  <c r="H623" i="1"/>
  <c r="H1170" i="1"/>
  <c r="H696" i="1"/>
  <c r="H408" i="1"/>
  <c r="H34" i="1"/>
  <c r="H1024" i="1"/>
  <c r="AI126" i="1"/>
  <c r="H738" i="1"/>
  <c r="AL1189" i="1"/>
  <c r="AG514" i="1"/>
  <c r="AL126" i="1"/>
  <c r="AW1069" i="1"/>
  <c r="H113" i="1"/>
  <c r="AJ514" i="1"/>
  <c r="AM126" i="1"/>
  <c r="H790" i="1"/>
  <c r="H833" i="1"/>
  <c r="H841" i="1"/>
  <c r="H1069" i="1"/>
  <c r="AP901" i="1"/>
  <c r="AM1142" i="1"/>
  <c r="AU342" i="1"/>
  <c r="H1182" i="1"/>
  <c r="AL26" i="1"/>
  <c r="AX126" i="1"/>
  <c r="AF738" i="1"/>
  <c r="AC790" i="1"/>
  <c r="AI405" i="1"/>
  <c r="AG738" i="1"/>
  <c r="AE790" i="1"/>
  <c r="AL405" i="1"/>
  <c r="AC1069" i="1"/>
  <c r="AI738" i="1"/>
  <c r="AF790" i="1"/>
  <c r="AN405" i="1"/>
  <c r="H255" i="1"/>
  <c r="H110" i="1"/>
  <c r="H454" i="1"/>
  <c r="AU26" i="1"/>
  <c r="AD1069" i="1"/>
  <c r="AM738" i="1"/>
  <c r="AG790" i="1"/>
  <c r="AJ320" i="1"/>
  <c r="AW486" i="1"/>
  <c r="H563" i="1"/>
  <c r="H420" i="1"/>
  <c r="H748" i="1"/>
  <c r="H1248" i="1"/>
  <c r="H1020" i="1"/>
  <c r="H695" i="1"/>
  <c r="H768" i="1"/>
  <c r="AW26" i="1"/>
  <c r="AF1069" i="1"/>
  <c r="AN738" i="1"/>
  <c r="AN790" i="1"/>
  <c r="AC363" i="1"/>
  <c r="H409" i="1"/>
  <c r="H533" i="1"/>
  <c r="H544" i="1"/>
  <c r="H1257" i="1"/>
  <c r="AY26" i="1"/>
  <c r="AW126" i="1"/>
  <c r="AH1069" i="1"/>
  <c r="AO738" i="1"/>
  <c r="AO790" i="1"/>
  <c r="H242" i="1"/>
  <c r="AS363" i="1"/>
  <c r="AX1188" i="1"/>
  <c r="AV1188" i="1"/>
  <c r="AS1188" i="1"/>
  <c r="AR1188" i="1"/>
  <c r="AQ1188" i="1"/>
  <c r="AM1188" i="1"/>
  <c r="AK1188" i="1"/>
  <c r="AF1188" i="1"/>
  <c r="AE1188" i="1"/>
  <c r="AD1188" i="1"/>
  <c r="AY1188" i="1"/>
  <c r="AI97" i="1"/>
  <c r="AY97" i="1"/>
  <c r="AW97" i="1"/>
  <c r="AV97" i="1"/>
  <c r="AP97" i="1"/>
  <c r="AO97" i="1"/>
  <c r="AM97" i="1"/>
  <c r="AK97" i="1"/>
  <c r="AJ97" i="1"/>
  <c r="AY486" i="1"/>
  <c r="AC486" i="1"/>
  <c r="AE486" i="1"/>
  <c r="AD486" i="1"/>
  <c r="AX486" i="1"/>
  <c r="AV486" i="1"/>
  <c r="AU486" i="1"/>
  <c r="AT486" i="1"/>
  <c r="AS486" i="1"/>
  <c r="AR486" i="1"/>
  <c r="AQ486" i="1"/>
  <c r="AP486" i="1"/>
  <c r="AO486" i="1"/>
  <c r="AN486" i="1"/>
  <c r="H486" i="1"/>
  <c r="AM486" i="1"/>
  <c r="AL486" i="1"/>
  <c r="AI486" i="1"/>
  <c r="AH486" i="1"/>
  <c r="AG486" i="1"/>
  <c r="AF486" i="1"/>
  <c r="AG676" i="1"/>
  <c r="AR676" i="1"/>
  <c r="AQ676" i="1"/>
  <c r="AO676" i="1"/>
  <c r="AN676" i="1"/>
  <c r="H676" i="1"/>
  <c r="AM676" i="1"/>
  <c r="AL676" i="1"/>
  <c r="AJ676" i="1"/>
  <c r="AW676" i="1"/>
  <c r="AI676" i="1"/>
  <c r="AH676" i="1"/>
  <c r="AF676" i="1"/>
  <c r="AE676" i="1"/>
  <c r="AD676" i="1"/>
  <c r="AC676" i="1"/>
  <c r="AY676" i="1"/>
  <c r="AV676" i="1"/>
  <c r="AU676" i="1"/>
  <c r="AT676" i="1"/>
  <c r="AS676" i="1"/>
  <c r="AS320" i="1"/>
  <c r="AL320" i="1"/>
  <c r="AK320" i="1"/>
  <c r="AI320" i="1"/>
  <c r="AH320" i="1"/>
  <c r="AG320" i="1"/>
  <c r="AF320" i="1"/>
  <c r="AE320" i="1"/>
  <c r="AD320" i="1"/>
  <c r="AC320" i="1"/>
  <c r="AX320" i="1"/>
  <c r="AW320" i="1"/>
  <c r="AV320" i="1"/>
  <c r="AU320" i="1"/>
  <c r="AR320" i="1"/>
  <c r="AQ320" i="1"/>
  <c r="AP320" i="1"/>
  <c r="H320" i="1"/>
  <c r="AO320" i="1"/>
  <c r="AN957" i="1"/>
  <c r="AL957" i="1"/>
  <c r="AK957" i="1"/>
  <c r="AG957" i="1"/>
  <c r="AE957" i="1"/>
  <c r="AC957" i="1"/>
  <c r="H957" i="1"/>
  <c r="AX957" i="1"/>
  <c r="AS957" i="1"/>
  <c r="AQ957" i="1"/>
  <c r="AP957" i="1"/>
  <c r="AO957" i="1"/>
  <c r="AC654" i="1"/>
  <c r="AK654" i="1"/>
  <c r="AO327" i="1"/>
  <c r="AN327" i="1"/>
  <c r="AI327" i="1"/>
  <c r="AH327" i="1"/>
  <c r="AG327" i="1"/>
  <c r="AF327" i="1"/>
  <c r="AE327" i="1"/>
  <c r="AD327" i="1"/>
  <c r="AC327" i="1"/>
  <c r="AV327" i="1"/>
  <c r="AU327" i="1"/>
  <c r="AS327" i="1"/>
  <c r="AR327" i="1"/>
  <c r="AQ327" i="1"/>
  <c r="H327" i="1"/>
  <c r="AP327" i="1"/>
  <c r="AY327" i="1"/>
  <c r="AV914" i="1"/>
  <c r="AU914" i="1"/>
  <c r="AS914" i="1"/>
  <c r="AR914" i="1"/>
  <c r="AQ914" i="1"/>
  <c r="H914" i="1"/>
  <c r="AP914" i="1"/>
  <c r="AY914" i="1"/>
  <c r="AO914" i="1"/>
  <c r="AN914" i="1"/>
  <c r="AJ914" i="1"/>
  <c r="AI914" i="1"/>
  <c r="AH914" i="1"/>
  <c r="AG914" i="1"/>
  <c r="AF914" i="1"/>
  <c r="AE914" i="1"/>
  <c r="AC914" i="1"/>
  <c r="H968" i="1"/>
  <c r="AS968" i="1"/>
  <c r="AY968" i="1"/>
  <c r="AR968" i="1"/>
  <c r="AQ968" i="1"/>
  <c r="AP968" i="1"/>
  <c r="AO968" i="1"/>
  <c r="AN968" i="1"/>
  <c r="AL968" i="1"/>
  <c r="AG968" i="1"/>
  <c r="AF968" i="1"/>
  <c r="AE968" i="1"/>
  <c r="AD968" i="1"/>
  <c r="AC968" i="1"/>
  <c r="AN739" i="1"/>
  <c r="AK739" i="1"/>
  <c r="AI739" i="1"/>
  <c r="AW249" i="1"/>
  <c r="AT249" i="1"/>
  <c r="AH249" i="1"/>
  <c r="AF249" i="1"/>
  <c r="AO249" i="1"/>
  <c r="AU1152" i="1"/>
  <c r="AO1152" i="1"/>
  <c r="AK1152" i="1"/>
  <c r="AL604" i="1"/>
  <c r="AC604" i="1"/>
  <c r="AV604" i="1"/>
  <c r="AU604" i="1"/>
  <c r="AS604" i="1"/>
  <c r="AQ604" i="1"/>
  <c r="AP604" i="1"/>
  <c r="AO734" i="1"/>
  <c r="AN734" i="1"/>
  <c r="AM734" i="1"/>
  <c r="AJ734" i="1"/>
  <c r="AO1132" i="1"/>
  <c r="AN1132" i="1"/>
  <c r="AJ1132" i="1"/>
  <c r="AM1132" i="1"/>
  <c r="AV1190" i="1"/>
  <c r="AY1190" i="1"/>
  <c r="AW1190" i="1"/>
  <c r="AP1190" i="1"/>
  <c r="AG1190" i="1"/>
  <c r="AF1190" i="1"/>
  <c r="AS231" i="1"/>
  <c r="AG231" i="1"/>
  <c r="AE231" i="1"/>
  <c r="AT231" i="1"/>
  <c r="AV1023" i="1"/>
  <c r="AP1023" i="1"/>
  <c r="AJ1023" i="1"/>
  <c r="AH1023" i="1"/>
  <c r="AO1023" i="1"/>
  <c r="AX1023" i="1"/>
  <c r="AX176" i="1"/>
  <c r="AF176" i="1"/>
  <c r="AG176" i="1"/>
  <c r="AQ1268" i="1"/>
  <c r="AJ1268" i="1"/>
  <c r="AG1268" i="1"/>
  <c r="AV953" i="1"/>
  <c r="AU953" i="1"/>
  <c r="AQ953" i="1"/>
  <c r="AJ953" i="1"/>
  <c r="H953" i="1"/>
  <c r="AY953" i="1"/>
  <c r="AS1025" i="1"/>
  <c r="AM1025" i="1"/>
  <c r="AJ1025" i="1"/>
  <c r="AC1025" i="1"/>
  <c r="AU870" i="1"/>
  <c r="AH728" i="1"/>
  <c r="H693" i="1"/>
  <c r="BH126" i="1"/>
  <c r="AL1069" i="1"/>
  <c r="AS738" i="1"/>
  <c r="AY790" i="1"/>
  <c r="AV242" i="1"/>
  <c r="AD816" i="1"/>
  <c r="H729" i="1"/>
  <c r="H452" i="1"/>
  <c r="H217" i="1"/>
  <c r="H525" i="1"/>
  <c r="H297" i="1"/>
  <c r="AN1069" i="1"/>
  <c r="AT738" i="1"/>
  <c r="AD279" i="1"/>
  <c r="AT1149" i="1"/>
  <c r="AI957" i="1"/>
  <c r="AQ561" i="1"/>
  <c r="AU265" i="1"/>
  <c r="AG683" i="1"/>
  <c r="AS835" i="1"/>
  <c r="AR527" i="1"/>
  <c r="AO774" i="1"/>
  <c r="H774" i="1"/>
  <c r="AX576" i="1"/>
  <c r="AN416" i="1"/>
  <c r="BH416" i="1"/>
  <c r="AN332" i="1"/>
  <c r="AR561" i="1"/>
  <c r="AV265" i="1"/>
  <c r="AH683" i="1"/>
  <c r="AK373" i="1"/>
  <c r="AU835" i="1"/>
  <c r="AU527" i="1"/>
  <c r="AJ1078" i="1"/>
  <c r="AI577" i="1"/>
  <c r="AY266" i="1"/>
  <c r="AC266" i="1"/>
  <c r="AR960" i="1"/>
  <c r="AS561" i="1"/>
  <c r="AY265" i="1"/>
  <c r="AI683" i="1"/>
  <c r="AR576" i="1"/>
  <c r="AM373" i="1"/>
  <c r="AV835" i="1"/>
  <c r="AS407" i="1"/>
  <c r="AH774" i="1"/>
  <c r="AS1224" i="1"/>
  <c r="AV527" i="1"/>
  <c r="AL1078" i="1"/>
  <c r="AL462" i="1"/>
  <c r="AL727" i="1"/>
  <c r="AR145" i="1"/>
  <c r="AS576" i="1"/>
  <c r="AN835" i="1"/>
  <c r="AW835" i="1"/>
  <c r="AU407" i="1"/>
  <c r="AJ774" i="1"/>
  <c r="AX527" i="1"/>
  <c r="AM1078" i="1"/>
  <c r="AP777" i="1"/>
  <c r="AP1295" i="1"/>
  <c r="AX265" i="1"/>
  <c r="AJ561" i="1"/>
  <c r="AX561" i="1"/>
  <c r="AF265" i="1"/>
  <c r="AO683" i="1"/>
  <c r="AJ652" i="1"/>
  <c r="AN774" i="1"/>
  <c r="AK194" i="1"/>
  <c r="AT1078" i="1"/>
  <c r="AX1306" i="1"/>
  <c r="AX292" i="1"/>
  <c r="AE1240" i="1"/>
  <c r="AC561" i="1"/>
  <c r="AH265" i="1"/>
  <c r="AU683" i="1"/>
  <c r="AG847" i="1"/>
  <c r="AR194" i="1"/>
  <c r="AU1269" i="1"/>
  <c r="AO490" i="1"/>
  <c r="H490" i="1"/>
  <c r="AY1016" i="1"/>
  <c r="AI853" i="1"/>
  <c r="AD906" i="1"/>
  <c r="AS194" i="1"/>
  <c r="AY1278" i="1"/>
  <c r="AC1278" i="1"/>
  <c r="AS1078" i="1"/>
  <c r="AW436" i="1"/>
  <c r="AW1009" i="1"/>
  <c r="AC906" i="1"/>
  <c r="AH1269" i="1"/>
  <c r="AX1231" i="1"/>
  <c r="AN46" i="1"/>
  <c r="AE737" i="1"/>
  <c r="AG561" i="1"/>
  <c r="AM265" i="1"/>
  <c r="AY652" i="1"/>
  <c r="AC835" i="1"/>
  <c r="AV774" i="1"/>
  <c r="AV194" i="1"/>
  <c r="AV370" i="1"/>
  <c r="AF650" i="1"/>
  <c r="AD835" i="1"/>
  <c r="AC283" i="1"/>
  <c r="AX194" i="1"/>
  <c r="AS527" i="1"/>
  <c r="AJ373" i="1"/>
  <c r="AU751" i="1"/>
  <c r="AD1005" i="1"/>
  <c r="AG835" i="1"/>
  <c r="AR283" i="1"/>
  <c r="AY774" i="1"/>
  <c r="AY194" i="1"/>
  <c r="AD527" i="1"/>
  <c r="AK370" i="1"/>
  <c r="AR1224" i="1"/>
  <c r="AH743" i="1"/>
  <c r="AI835" i="1"/>
  <c r="AJ835" i="1"/>
  <c r="AY958" i="1"/>
  <c r="AM77" i="1"/>
  <c r="AH1270" i="1"/>
  <c r="AJ540" i="1"/>
  <c r="AC338" i="1"/>
  <c r="AI419" i="1"/>
  <c r="AJ1096" i="1"/>
  <c r="AD1260" i="1"/>
  <c r="AS147" i="1"/>
  <c r="AO379" i="1"/>
  <c r="AH1177" i="1"/>
  <c r="AS628" i="1"/>
  <c r="AR1057" i="1"/>
  <c r="AM1256" i="1"/>
  <c r="AJ43" i="1"/>
  <c r="AI357" i="1"/>
  <c r="AH747" i="1"/>
  <c r="AN897" i="1"/>
  <c r="AW1070" i="1"/>
  <c r="AJ221" i="1"/>
  <c r="AM515" i="1"/>
  <c r="AP910" i="1"/>
  <c r="AI1282" i="1"/>
  <c r="AY1218" i="1"/>
  <c r="AX996" i="1"/>
  <c r="AQ326" i="1"/>
  <c r="AL997" i="1"/>
  <c r="AN1245" i="1"/>
  <c r="AC795" i="1"/>
  <c r="H670" i="1"/>
  <c r="AU449" i="1"/>
  <c r="AH1060" i="1"/>
  <c r="AI220" i="1"/>
  <c r="AC665" i="1"/>
  <c r="AO187" i="1"/>
  <c r="AI9" i="1"/>
  <c r="AT866" i="1"/>
  <c r="AC1022" i="1"/>
  <c r="AR1240" i="1"/>
  <c r="AH292" i="1"/>
  <c r="AV776" i="1"/>
  <c r="AC1270" i="1"/>
  <c r="AX1053" i="1"/>
  <c r="AO561" i="1"/>
  <c r="AO943" i="1"/>
  <c r="AD960" i="1"/>
  <c r="AL751" i="1"/>
  <c r="AM946" i="1"/>
  <c r="AR1278" i="1"/>
  <c r="AS265" i="1"/>
  <c r="AH145" i="1"/>
  <c r="AX266" i="1"/>
  <c r="AX827" i="1"/>
  <c r="AN576" i="1"/>
  <c r="AR958" i="1"/>
  <c r="AD650" i="1"/>
  <c r="H1231" i="1"/>
  <c r="AY1231" i="1"/>
  <c r="AY436" i="1"/>
  <c r="AL835" i="1"/>
  <c r="AF1306" i="1"/>
  <c r="AY462" i="1"/>
  <c r="AD774" i="1"/>
  <c r="H1224" i="1"/>
  <c r="AN1224" i="1"/>
  <c r="AM527" i="1"/>
  <c r="AT370" i="1"/>
  <c r="AT1240" i="1"/>
  <c r="AP879" i="1"/>
  <c r="AP561" i="1"/>
  <c r="AM751" i="1"/>
  <c r="AT265" i="1"/>
  <c r="AP509" i="1"/>
  <c r="AC761" i="1"/>
  <c r="AF683" i="1"/>
  <c r="AO576" i="1"/>
  <c r="AC373" i="1"/>
  <c r="AQ835" i="1"/>
  <c r="AC407" i="1"/>
  <c r="AE774" i="1"/>
  <c r="AO1224" i="1"/>
  <c r="AQ527" i="1"/>
  <c r="AU370" i="1"/>
  <c r="AG1078" i="1"/>
  <c r="AW993" i="1"/>
  <c r="BG217" i="1"/>
  <c r="BG138" i="1"/>
  <c r="BG533" i="1"/>
  <c r="BG325" i="1"/>
  <c r="BG1115" i="1"/>
  <c r="BG124" i="1"/>
  <c r="BG518" i="1"/>
  <c r="BG323" i="1"/>
  <c r="BG1186" i="1"/>
  <c r="BG42" i="1"/>
  <c r="BG1180" i="1"/>
  <c r="BG271" i="1"/>
  <c r="BG1209" i="1"/>
  <c r="BG1182" i="1"/>
  <c r="BG34" i="1"/>
  <c r="BG285" i="1"/>
  <c r="BG375" i="1"/>
  <c r="BG588" i="1"/>
  <c r="BG530" i="1"/>
  <c r="BG596" i="1"/>
  <c r="BG200" i="1"/>
  <c r="BG475" i="1"/>
  <c r="BG319" i="1"/>
  <c r="BG896" i="1"/>
  <c r="BG678" i="1"/>
  <c r="BG928" i="1"/>
  <c r="BG1101" i="1"/>
  <c r="BG382" i="1"/>
  <c r="BG1128" i="1"/>
  <c r="BG173" i="1"/>
  <c r="BG311" i="1"/>
  <c r="BG618" i="1"/>
  <c r="BG636" i="1"/>
  <c r="BG24" i="1"/>
  <c r="BG1092" i="1"/>
  <c r="BG1091" i="1"/>
  <c r="BG550" i="1"/>
  <c r="BG188" i="1"/>
  <c r="BG560" i="1"/>
  <c r="BG689" i="1"/>
  <c r="BG875" i="1"/>
  <c r="BG608" i="1"/>
  <c r="BG503" i="1"/>
  <c r="BG30" i="1"/>
  <c r="BG336" i="1"/>
  <c r="BG580" i="1"/>
  <c r="BG1049" i="1"/>
  <c r="BG84" i="1"/>
  <c r="BG398" i="1"/>
  <c r="BG553" i="1"/>
  <c r="BG563" i="1"/>
  <c r="BG284" i="1"/>
  <c r="BG1248" i="1"/>
  <c r="BG233" i="1"/>
  <c r="BG841" i="1"/>
  <c r="BG453" i="1"/>
  <c r="BG122" i="1"/>
  <c r="BG476" i="1"/>
  <c r="BG1214" i="1"/>
  <c r="BG239" i="1"/>
  <c r="BG775" i="1"/>
  <c r="BG66" i="1"/>
  <c r="BG1289" i="1"/>
  <c r="BG1088" i="1"/>
  <c r="BG502" i="1"/>
  <c r="BG1262" i="1"/>
  <c r="BG1301" i="1"/>
  <c r="BG1002" i="1"/>
  <c r="BG1175" i="1"/>
  <c r="BG610" i="1"/>
  <c r="BG614" i="1"/>
  <c r="BG246" i="1"/>
  <c r="BG463" i="1"/>
  <c r="BG425" i="1"/>
  <c r="BG595" i="1"/>
  <c r="BG1219" i="1"/>
  <c r="BG1247" i="1"/>
  <c r="BG575" i="1"/>
  <c r="BG1031" i="1"/>
  <c r="BG764" i="1"/>
  <c r="BG1270" i="1"/>
  <c r="BG165" i="1"/>
  <c r="BG695" i="1"/>
  <c r="BG768" i="1"/>
  <c r="BG297" i="1"/>
  <c r="BG441" i="1"/>
  <c r="BG367" i="1"/>
  <c r="BG1082" i="1"/>
  <c r="BG1047" i="1"/>
  <c r="BG885" i="1"/>
  <c r="BG938" i="1"/>
  <c r="BG491" i="1"/>
  <c r="BG1121" i="1"/>
  <c r="BG152" i="1"/>
  <c r="BG856" i="1"/>
  <c r="BG495" i="1"/>
  <c r="BG549" i="1"/>
  <c r="BG451" i="1"/>
  <c r="BG86" i="1"/>
  <c r="BG446" i="1"/>
  <c r="BG951" i="1"/>
  <c r="BG12" i="1"/>
  <c r="BG551" i="1"/>
  <c r="BG392" i="1"/>
  <c r="BG256" i="1"/>
  <c r="BG1073" i="1"/>
  <c r="BG69" i="1"/>
  <c r="BG862" i="1"/>
  <c r="BG331" i="1"/>
  <c r="BG760" i="1"/>
  <c r="BG1013" i="1"/>
  <c r="BG590" i="1"/>
  <c r="BG140" i="1"/>
  <c r="BG972" i="1"/>
  <c r="BG1118" i="1"/>
  <c r="BG484" i="1"/>
  <c r="BG923" i="1"/>
  <c r="BG989" i="1"/>
  <c r="BG99" i="1"/>
  <c r="BG469" i="1"/>
  <c r="BG11" i="1"/>
  <c r="BG558" i="1"/>
  <c r="BG431" i="1"/>
  <c r="BG1246" i="1"/>
  <c r="BG861" i="1"/>
  <c r="BG1085" i="1"/>
  <c r="BG924" i="1"/>
  <c r="BG303" i="1"/>
  <c r="BG992" i="1"/>
  <c r="BG731" i="1"/>
  <c r="BG1109" i="1"/>
  <c r="BG565" i="1"/>
  <c r="BG1021" i="1"/>
  <c r="BG561" i="1"/>
  <c r="BG265" i="1"/>
  <c r="BG497" i="1"/>
  <c r="BG1250" i="1"/>
  <c r="BG190" i="1"/>
  <c r="BG421" i="1"/>
  <c r="BG849" i="1"/>
  <c r="BG488" i="1"/>
  <c r="BG511" i="1"/>
  <c r="BG1166" i="1"/>
  <c r="BG773" i="1"/>
  <c r="BG947" i="1"/>
  <c r="BG872" i="1"/>
  <c r="BG919" i="1"/>
  <c r="BG697" i="1"/>
  <c r="BG926" i="1"/>
  <c r="BG96" i="1"/>
  <c r="BG163" i="1"/>
  <c r="BG624" i="1"/>
  <c r="BG1147" i="1"/>
  <c r="BG268" i="1"/>
  <c r="BG844" i="1"/>
  <c r="BG366" i="1"/>
  <c r="BG1252" i="1"/>
  <c r="BG762" i="1"/>
  <c r="BG1299" i="1"/>
  <c r="BG355" i="1"/>
  <c r="BG206" i="1"/>
  <c r="BG408" i="1"/>
  <c r="BG438" i="1"/>
  <c r="BG423" i="1"/>
  <c r="BG1095" i="1"/>
  <c r="BG98" i="1"/>
  <c r="BG1257" i="1"/>
  <c r="BG348" i="1"/>
  <c r="BG388" i="1"/>
  <c r="BG981" i="1"/>
  <c r="BG653" i="1"/>
  <c r="BG807" i="1"/>
  <c r="BG687" i="1"/>
  <c r="BG609" i="1"/>
  <c r="BG52" i="1"/>
  <c r="BG718" i="1"/>
  <c r="BG164" i="1"/>
  <c r="BG1207" i="1"/>
  <c r="BG745" i="1"/>
  <c r="BG1097" i="1"/>
  <c r="BG536" i="1"/>
  <c r="BG512" i="1"/>
  <c r="BG201" i="1"/>
  <c r="BG1307" i="1"/>
  <c r="BG248" i="1"/>
  <c r="BG1285" i="1"/>
  <c r="BG612" i="1"/>
  <c r="BG852" i="1"/>
  <c r="BG884" i="1"/>
  <c r="BG48" i="1"/>
  <c r="BG677" i="1"/>
  <c r="BG114" i="1"/>
  <c r="BG377" i="1"/>
  <c r="BG92" i="1"/>
  <c r="BG839" i="1"/>
  <c r="BG991" i="1"/>
  <c r="BG1077" i="1"/>
  <c r="BG534" i="1"/>
  <c r="BG679" i="1"/>
  <c r="BG1190" i="1"/>
  <c r="BG1054" i="1"/>
  <c r="BG282" i="1"/>
  <c r="BG1020" i="1"/>
  <c r="BG648" i="1"/>
  <c r="BG812" i="1"/>
  <c r="BG883" i="1"/>
  <c r="BG956" i="1"/>
  <c r="BG1157" i="1"/>
  <c r="BG456" i="1"/>
  <c r="BG208" i="1"/>
  <c r="BG693" i="1"/>
  <c r="BG1105" i="1"/>
  <c r="BG1297" i="1"/>
  <c r="BG671" i="1"/>
  <c r="BG704" i="1"/>
  <c r="BG72" i="1"/>
  <c r="BG109" i="1"/>
  <c r="BG454" i="1"/>
  <c r="BG1026" i="1"/>
  <c r="BG1302" i="1"/>
  <c r="BG1065" i="1"/>
  <c r="BG948" i="1"/>
  <c r="BG458" i="1"/>
  <c r="BG1238" i="1"/>
  <c r="BG341" i="1"/>
  <c r="BG694" i="1"/>
  <c r="BG1310" i="1"/>
  <c r="BG522" i="1"/>
  <c r="BG521" i="1"/>
  <c r="BG20" i="1"/>
  <c r="BG63" i="1"/>
  <c r="BG526" i="1"/>
  <c r="BG364" i="1"/>
  <c r="BG17" i="1"/>
  <c r="BG770" i="1"/>
  <c r="BG557" i="1"/>
  <c r="BG571" i="1"/>
  <c r="BG920" i="1"/>
  <c r="BG250" i="1"/>
  <c r="BG440" i="1"/>
  <c r="BG1280" i="1"/>
  <c r="BG1249" i="1"/>
  <c r="BG516" i="1"/>
  <c r="BG397" i="1"/>
  <c r="BG1143" i="1"/>
  <c r="BG1006" i="1"/>
  <c r="BG810" i="1"/>
  <c r="BG630" i="1"/>
  <c r="BG1060" i="1"/>
  <c r="BG141" i="1"/>
  <c r="BG776" i="1"/>
  <c r="BG960" i="1"/>
  <c r="BG417" i="1"/>
  <c r="BG1225" i="1"/>
  <c r="BG1041" i="1"/>
  <c r="BG204" i="1"/>
  <c r="BG253" i="1"/>
  <c r="BG452" i="1"/>
  <c r="BG902" i="1"/>
  <c r="BG929" i="1"/>
  <c r="BG525" i="1"/>
  <c r="BG877" i="1"/>
  <c r="BG660" i="1"/>
  <c r="BG663" i="1"/>
  <c r="BG255" i="1"/>
  <c r="BG224" i="1"/>
  <c r="BG579" i="1"/>
  <c r="BG296" i="1"/>
  <c r="BG1093" i="1"/>
  <c r="BG37" i="1"/>
  <c r="BG598" i="1"/>
  <c r="BG121" i="1"/>
  <c r="BG368" i="1"/>
  <c r="BG1043" i="1"/>
  <c r="BG1192" i="1"/>
  <c r="BG826" i="1"/>
  <c r="BG1042" i="1"/>
  <c r="BG983" i="1"/>
  <c r="BG640" i="1"/>
  <c r="BG915" i="1"/>
  <c r="BG742" i="1"/>
  <c r="BG1266" i="1"/>
  <c r="BG555" i="1"/>
  <c r="BG477" i="1"/>
  <c r="BG492" i="1"/>
  <c r="BG406" i="1"/>
  <c r="BG389" i="1"/>
  <c r="BG567" i="1"/>
  <c r="BG1217" i="1"/>
  <c r="BG1014" i="1"/>
  <c r="BG538" i="1"/>
  <c r="BG642" i="1"/>
  <c r="BG318" i="1"/>
  <c r="BG1094" i="1"/>
  <c r="BG913" i="1"/>
  <c r="BG712" i="1"/>
  <c r="BG68" i="1"/>
  <c r="BG1029" i="1"/>
  <c r="BG1030" i="1"/>
  <c r="BG501" i="1"/>
  <c r="BG38" i="1"/>
  <c r="BG369" i="1"/>
  <c r="BG860" i="1"/>
  <c r="BG725" i="1"/>
  <c r="BG150" i="1"/>
  <c r="BG1227" i="1"/>
  <c r="BG997" i="1"/>
  <c r="BG332" i="1"/>
  <c r="BG310" i="1"/>
  <c r="BG958" i="1"/>
  <c r="BG45" i="1"/>
  <c r="BG1122" i="1"/>
  <c r="BG716" i="1"/>
  <c r="BG748" i="1"/>
  <c r="BG3" i="1"/>
  <c r="BG837" i="1"/>
  <c r="BG247" i="1"/>
  <c r="BG1279" i="1"/>
  <c r="BG793" i="1"/>
  <c r="BG243" i="1"/>
  <c r="BG118" i="1"/>
  <c r="BG245" i="1"/>
  <c r="BG584" i="1"/>
  <c r="BG935" i="1"/>
  <c r="BG1255" i="1"/>
  <c r="BG489" i="1"/>
  <c r="BG1169" i="1"/>
  <c r="BG651" i="1"/>
  <c r="BG430" i="1"/>
  <c r="BG293" i="1"/>
  <c r="BG815" i="1"/>
  <c r="BG479" i="1"/>
  <c r="BG1312" i="1"/>
  <c r="BG25" i="1"/>
  <c r="BG1163" i="1"/>
  <c r="BG281" i="1"/>
  <c r="BG1099" i="1"/>
  <c r="BG32" i="1"/>
  <c r="BG302" i="1"/>
  <c r="BG959" i="1"/>
  <c r="BG396" i="1"/>
  <c r="BG1141" i="1"/>
  <c r="BG912" i="1"/>
  <c r="BG606" i="1"/>
  <c r="BG316" i="1"/>
  <c r="BG102" i="1"/>
  <c r="BG673" i="1"/>
  <c r="BG434" i="1"/>
  <c r="BG1036" i="1"/>
  <c r="BG638" i="1"/>
  <c r="BG244" i="1"/>
  <c r="BG115" i="1"/>
  <c r="BG403" i="1"/>
  <c r="BG1024" i="1"/>
  <c r="BG974" i="1"/>
  <c r="BG1276" i="1"/>
  <c r="BG1173" i="1"/>
  <c r="BG1010" i="1"/>
  <c r="BG708" i="1"/>
  <c r="BG1263" i="1"/>
  <c r="BG361" i="1"/>
  <c r="BG39" i="1"/>
  <c r="BG257" i="1"/>
  <c r="BG472" i="1"/>
  <c r="BG710" i="1"/>
  <c r="BG153" i="1"/>
  <c r="BG35" i="1"/>
  <c r="BG1110" i="1"/>
  <c r="BG23" i="1"/>
  <c r="BG1059" i="1"/>
  <c r="BG964" i="1"/>
  <c r="BG1086" i="1"/>
  <c r="BG949" i="1"/>
  <c r="BG1027" i="1"/>
  <c r="BG252" i="1"/>
  <c r="BG424" i="1"/>
  <c r="BG1283" i="1"/>
  <c r="BG850" i="1"/>
  <c r="BG975" i="1"/>
  <c r="BG236" i="1"/>
  <c r="BG736" i="1"/>
  <c r="BG1251" i="1"/>
  <c r="BG559" i="1"/>
  <c r="BG1076" i="1"/>
  <c r="BG312" i="1"/>
  <c r="BG1068" i="1"/>
  <c r="BG169" i="1"/>
  <c r="BG1236" i="1"/>
  <c r="BG1045" i="1"/>
  <c r="BG665" i="1"/>
  <c r="BG274" i="1"/>
  <c r="BG1278" i="1"/>
  <c r="BG623" i="1"/>
  <c r="BG729" i="1"/>
  <c r="BG766" i="1"/>
  <c r="BG205" i="1"/>
  <c r="BG1075" i="1"/>
  <c r="BG899" i="1"/>
  <c r="BG387" i="1"/>
  <c r="BG90" i="1"/>
  <c r="BG813" i="1"/>
  <c r="BG340" i="1"/>
  <c r="BG267" i="1"/>
  <c r="BG1138" i="1"/>
  <c r="BG646" i="1"/>
  <c r="BG939" i="1"/>
  <c r="BG657" i="1"/>
  <c r="BG390" i="1"/>
  <c r="BG112" i="1"/>
  <c r="BG967" i="1"/>
  <c r="BG1052" i="1"/>
  <c r="BG524" i="1"/>
  <c r="BG1113" i="1"/>
  <c r="BG1071" i="1"/>
  <c r="BG134" i="1"/>
  <c r="BG941" i="1"/>
  <c r="BG583" i="1"/>
  <c r="BG437" i="1"/>
  <c r="BG994" i="1"/>
  <c r="BG1281" i="1"/>
  <c r="BG1102" i="1"/>
  <c r="BG783" i="1"/>
  <c r="BG529" i="1"/>
  <c r="BG944" i="1"/>
  <c r="BG262" i="1"/>
  <c r="BG196" i="1"/>
  <c r="BG1048" i="1"/>
  <c r="BG371" i="1"/>
  <c r="BG465" i="1"/>
  <c r="BG806" i="1"/>
  <c r="BG291" i="1"/>
  <c r="BG999" i="1"/>
  <c r="BG459" i="1"/>
  <c r="BG1155" i="1"/>
  <c r="BG94" i="1"/>
  <c r="BG696" i="1"/>
  <c r="BG1148" i="1"/>
  <c r="BG782" i="1"/>
  <c r="BG808" i="1"/>
  <c r="BG730" i="1"/>
  <c r="BG573" i="1"/>
  <c r="BG70" i="1"/>
  <c r="BG227" i="1"/>
  <c r="BG886" i="1"/>
  <c r="BG578" i="1"/>
  <c r="BG130" i="1"/>
  <c r="BG756" i="1"/>
  <c r="BG111" i="1"/>
  <c r="BG120" i="1"/>
  <c r="BG55" i="1"/>
  <c r="BG811" i="1"/>
  <c r="BG868" i="1"/>
  <c r="BG1206" i="1"/>
  <c r="BG933" i="1"/>
  <c r="BG927" i="1"/>
  <c r="BG1265" i="1"/>
  <c r="BG620" i="1"/>
  <c r="BG1106" i="1"/>
  <c r="BG419" i="1"/>
  <c r="BG628" i="1"/>
  <c r="BG344" i="1"/>
  <c r="BG420" i="1"/>
  <c r="BG1254" i="1"/>
  <c r="BG254" i="1"/>
  <c r="BG383" i="1"/>
  <c r="BG1055" i="1"/>
  <c r="BG108" i="1"/>
  <c r="BG1221" i="1"/>
  <c r="BG921" i="1"/>
  <c r="BG520" i="1"/>
  <c r="BG859" i="1"/>
  <c r="BG1170" i="1"/>
  <c r="BG544" i="1"/>
  <c r="BG110" i="1"/>
  <c r="BG113" i="1"/>
  <c r="BG137" i="1"/>
  <c r="BG893" i="1"/>
  <c r="BG649" i="1"/>
  <c r="BG903" i="1"/>
  <c r="BG645" i="1"/>
  <c r="BG401" i="1"/>
  <c r="BG443" i="1"/>
  <c r="BG210" i="1"/>
  <c r="BG851" i="1"/>
  <c r="BG95" i="1"/>
  <c r="BG123" i="1"/>
  <c r="BG562" i="1"/>
  <c r="BG1120" i="1"/>
  <c r="BG1261" i="1"/>
  <c r="BG1237" i="1"/>
  <c r="BG450" i="1"/>
  <c r="BG1079" i="1"/>
  <c r="BG1233" i="1"/>
  <c r="BG537" i="1"/>
  <c r="BG932" i="1"/>
  <c r="BG532" i="1"/>
  <c r="BG156" i="1"/>
  <c r="BG234" i="1"/>
  <c r="BG290" i="1"/>
  <c r="BG1146" i="1"/>
  <c r="BG758" i="1"/>
  <c r="BG945" i="1"/>
  <c r="BG447" i="1"/>
  <c r="BG1201" i="1"/>
  <c r="BG353" i="1"/>
  <c r="BG270" i="1"/>
  <c r="BG1245" i="1"/>
  <c r="BG28" i="1"/>
  <c r="BG866" i="1"/>
  <c r="BG650" i="1"/>
  <c r="BG709" i="1"/>
  <c r="AV1269" i="1"/>
  <c r="AI1078" i="1"/>
  <c r="AV1078" i="1"/>
  <c r="AY1078" i="1"/>
  <c r="H1078" i="1"/>
  <c r="AC1078" i="1"/>
  <c r="AP1078" i="1"/>
  <c r="AF1269" i="1"/>
  <c r="AD1078" i="1"/>
  <c r="AQ1078" i="1"/>
  <c r="AG1269" i="1"/>
  <c r="AE1078" i="1"/>
  <c r="AR1078" i="1"/>
  <c r="AF1078" i="1"/>
  <c r="BH1024" i="1"/>
  <c r="BK709" i="1"/>
  <c r="BH729" i="1"/>
  <c r="BH766" i="1"/>
  <c r="BH325" i="1"/>
  <c r="BH660" i="1"/>
  <c r="BH45" i="1"/>
  <c r="BH1105" i="1"/>
  <c r="BH388" i="1"/>
  <c r="BH653" i="1"/>
  <c r="BH687" i="1"/>
  <c r="BH609" i="1"/>
  <c r="BH52" i="1"/>
  <c r="BH718" i="1"/>
  <c r="BH1207" i="1"/>
  <c r="BH1097" i="1"/>
  <c r="BH201" i="1"/>
  <c r="BH1307" i="1"/>
  <c r="BH248" i="1"/>
  <c r="BH612" i="1"/>
  <c r="BH852" i="1"/>
  <c r="BH884" i="1"/>
  <c r="BH48" i="1"/>
  <c r="BH677" i="1"/>
  <c r="BH991" i="1"/>
  <c r="BH1077" i="1"/>
  <c r="BH679" i="1"/>
  <c r="BH1054" i="1"/>
  <c r="BH1170" i="1"/>
  <c r="BF1078" i="1"/>
  <c r="BI1269" i="1"/>
  <c r="BF370" i="1"/>
  <c r="BF527" i="1"/>
  <c r="BI1224" i="1"/>
  <c r="BI1188" i="1"/>
  <c r="BF417" i="1"/>
  <c r="BF1067" i="1"/>
  <c r="BI774" i="1"/>
  <c r="BF462" i="1"/>
  <c r="BF777" i="1"/>
  <c r="BI219" i="1"/>
  <c r="BF283" i="1"/>
  <c r="BF1306" i="1"/>
  <c r="BI835" i="1"/>
  <c r="BI652" i="1"/>
  <c r="BF436" i="1"/>
  <c r="BF650" i="1"/>
  <c r="BI743" i="1"/>
  <c r="BI958" i="1"/>
  <c r="BF97" i="1"/>
  <c r="BF576" i="1"/>
  <c r="BI577" i="1"/>
  <c r="BF727" i="1"/>
  <c r="BF1295" i="1"/>
  <c r="BI363" i="1"/>
  <c r="BI683" i="1"/>
  <c r="BI403" i="1"/>
  <c r="BF761" i="1"/>
  <c r="BI1009" i="1"/>
  <c r="BI827" i="1"/>
  <c r="BI1033" i="1"/>
  <c r="BF986" i="1"/>
  <c r="BI101" i="1"/>
  <c r="BF486" i="1"/>
  <c r="BF726" i="1"/>
  <c r="BI344" i="1"/>
  <c r="BI509" i="1"/>
  <c r="BF266" i="1"/>
  <c r="BI145" i="1"/>
  <c r="BI675" i="1"/>
  <c r="BI816" i="1"/>
  <c r="BI265" i="1"/>
  <c r="BI1278" i="1"/>
  <c r="BF1211" i="1"/>
  <c r="BF751" i="1"/>
  <c r="BF785" i="1"/>
  <c r="BF1056" i="1"/>
  <c r="BI77" i="1"/>
  <c r="BI676" i="1"/>
  <c r="BF724" i="1"/>
  <c r="BI115" i="1"/>
  <c r="BF433" i="1"/>
  <c r="BF943" i="1"/>
  <c r="BF342" i="1"/>
  <c r="BF561" i="1"/>
  <c r="BF275" i="1"/>
  <c r="BI313" i="1"/>
  <c r="BI1016" i="1"/>
  <c r="BI83" i="1"/>
  <c r="BI1129" i="1"/>
  <c r="BF116" i="1"/>
  <c r="BI879" i="1"/>
  <c r="BF1053" i="1"/>
  <c r="BI1270" i="1"/>
  <c r="BF320" i="1"/>
  <c r="BF274" i="1"/>
  <c r="BF993" i="1"/>
  <c r="BF416" i="1"/>
  <c r="BI601" i="1"/>
  <c r="BI776" i="1"/>
  <c r="BF498" i="1"/>
  <c r="BF798" i="1"/>
  <c r="BI292" i="1"/>
  <c r="BF1240" i="1"/>
  <c r="BF853" i="1"/>
  <c r="BF644" i="1"/>
  <c r="BI1021" i="1"/>
  <c r="BF1022" i="1"/>
  <c r="BI229" i="1"/>
  <c r="BF980" i="1"/>
  <c r="BF957" i="1"/>
  <c r="BF141" i="1"/>
  <c r="BI528" i="1"/>
  <c r="BF199" i="1"/>
  <c r="BI866" i="1"/>
  <c r="BF9" i="1"/>
  <c r="BF1149" i="1"/>
  <c r="BI665" i="1"/>
  <c r="BI220" i="1"/>
  <c r="BF28" i="1"/>
  <c r="BI1183" i="1"/>
  <c r="BF1060" i="1"/>
  <c r="BI449" i="1"/>
  <c r="BI178" i="1"/>
  <c r="BF670" i="1"/>
  <c r="BF795" i="1"/>
  <c r="BF1245" i="1"/>
  <c r="BF744" i="1"/>
  <c r="BI940" i="1"/>
  <c r="BF977" i="1"/>
  <c r="BF326" i="1"/>
  <c r="BF833" i="1"/>
  <c r="BF794" i="1"/>
  <c r="BI1049" i="1"/>
  <c r="BF996" i="1"/>
  <c r="BI546" i="1"/>
  <c r="BF1191" i="1"/>
  <c r="BI1218" i="1"/>
  <c r="BF346" i="1"/>
  <c r="BF910" i="1"/>
  <c r="BF8" i="1"/>
  <c r="BF1227" i="1"/>
  <c r="BF515" i="1"/>
  <c r="BF937" i="1"/>
  <c r="BI221" i="1"/>
  <c r="BF242" i="1"/>
  <c r="BI1111" i="1"/>
  <c r="BF1070" i="1"/>
  <c r="BF840" i="1"/>
  <c r="BI771" i="1"/>
  <c r="BF702" i="1"/>
  <c r="BI897" i="1"/>
  <c r="BI747" i="1"/>
  <c r="BI1256" i="1"/>
  <c r="BF1057" i="1"/>
  <c r="BF327" i="1"/>
  <c r="BF482" i="1"/>
  <c r="BI132" i="1"/>
  <c r="BF161" i="1"/>
  <c r="BF628" i="1"/>
  <c r="BI295" i="1"/>
  <c r="BF1177" i="1"/>
  <c r="BI1220" i="1"/>
  <c r="BF226" i="1"/>
  <c r="BI569" i="1"/>
  <c r="BF1161" i="1"/>
  <c r="BF1072" i="1"/>
  <c r="BF1155" i="1"/>
  <c r="BF1194" i="1"/>
  <c r="BF172" i="1"/>
  <c r="BF874" i="1"/>
  <c r="BI378" i="1"/>
  <c r="BF914" i="1"/>
  <c r="BF1229" i="1"/>
  <c r="BI304" i="1"/>
  <c r="BF1260" i="1"/>
  <c r="BI1096" i="1"/>
  <c r="BF203" i="1"/>
  <c r="BF288" i="1"/>
  <c r="BI1135" i="1"/>
  <c r="BF539" i="1"/>
  <c r="BI754" i="1"/>
  <c r="BF419" i="1"/>
  <c r="BF428" i="1"/>
  <c r="BI338" i="1"/>
  <c r="BF764" i="1"/>
  <c r="BF62" i="1"/>
  <c r="BF455" i="1"/>
  <c r="BI334" i="1"/>
  <c r="BI1045" i="1"/>
  <c r="BF968" i="1"/>
  <c r="BF31" i="1"/>
  <c r="BI1008" i="1"/>
  <c r="BF797" i="1"/>
  <c r="BI269" i="1"/>
  <c r="BI750" i="1"/>
  <c r="BF1142" i="1"/>
  <c r="BF411" i="1"/>
  <c r="BI828" i="1"/>
  <c r="BF432" i="1"/>
  <c r="BF714" i="1"/>
  <c r="BF333" i="1"/>
  <c r="BI810" i="1"/>
  <c r="BF540" i="1"/>
  <c r="BF22" i="1"/>
  <c r="BI603" i="1"/>
  <c r="BF1286" i="1"/>
  <c r="BF739" i="1"/>
  <c r="BF1150" i="1"/>
  <c r="BF838" i="1"/>
  <c r="BF467" i="1"/>
  <c r="BF506" i="1"/>
  <c r="BI315" i="1"/>
  <c r="BI901" i="1"/>
  <c r="BF565" i="1"/>
  <c r="BI223" i="1"/>
  <c r="BF541" i="1"/>
  <c r="BF365" i="1"/>
  <c r="BF150" i="1"/>
  <c r="BI282" i="1"/>
  <c r="BI1012" i="1"/>
  <c r="BF459" i="1"/>
  <c r="BI270" i="1"/>
  <c r="BF249" i="1"/>
  <c r="BI999" i="1"/>
  <c r="BF202" i="1"/>
  <c r="BF426" i="1"/>
  <c r="BI291" i="1"/>
  <c r="BI732" i="1"/>
  <c r="BI7" i="1"/>
  <c r="BF1006" i="1"/>
  <c r="BF337" i="1"/>
  <c r="BF655" i="1"/>
  <c r="BI1165" i="1"/>
  <c r="BF244" i="1"/>
  <c r="BI1152" i="1"/>
  <c r="BF789" i="1"/>
  <c r="BF963" i="1"/>
  <c r="BF878" i="1"/>
  <c r="BF1054" i="1"/>
  <c r="BF177" i="1"/>
  <c r="BF405" i="1"/>
  <c r="BI987" i="1"/>
  <c r="BF1140" i="1"/>
  <c r="BF232" i="1"/>
  <c r="BI1236" i="1"/>
  <c r="BF802" i="1"/>
  <c r="BI725" i="1"/>
  <c r="BF347" i="1"/>
  <c r="BI169" i="1"/>
  <c r="BF58" i="1"/>
  <c r="BI858" i="1"/>
  <c r="BI604" i="1"/>
  <c r="BF575" i="1"/>
  <c r="BI81" i="1"/>
  <c r="BI638" i="1"/>
  <c r="BF936" i="1"/>
  <c r="BI580" i="1"/>
  <c r="BI279" i="1"/>
  <c r="BI1109" i="1"/>
  <c r="BF600" i="1"/>
  <c r="BF193" i="1"/>
  <c r="BI1247" i="1"/>
  <c r="BI1275" i="1"/>
  <c r="BI105" i="1"/>
  <c r="BF860" i="1"/>
  <c r="BF64" i="1"/>
  <c r="BI395" i="1"/>
  <c r="BI508" i="1"/>
  <c r="BF1176" i="1"/>
  <c r="BF349" i="1"/>
  <c r="BF336" i="1"/>
  <c r="BF814" i="1"/>
  <c r="BI160" i="1"/>
  <c r="BF1062" i="1"/>
  <c r="BF661" i="1"/>
  <c r="BI207" i="1"/>
  <c r="BF369" i="1"/>
  <c r="BF978" i="1"/>
  <c r="BI404" i="1"/>
  <c r="BF374" i="1"/>
  <c r="BF356" i="1"/>
  <c r="BF352" i="1"/>
  <c r="BI806" i="1"/>
  <c r="BI1178" i="1"/>
  <c r="BK1189" i="1"/>
  <c r="BI478" i="1"/>
  <c r="BI330" i="1"/>
  <c r="BI1124" i="1"/>
  <c r="BF681" i="1"/>
  <c r="BI1184" i="1"/>
  <c r="BF731" i="1"/>
  <c r="BI139" i="1"/>
  <c r="BF667" i="1"/>
  <c r="BI434" i="1"/>
  <c r="BI1007" i="1"/>
  <c r="BF1143" i="1"/>
  <c r="BF280" i="1"/>
  <c r="BI952" i="1"/>
  <c r="BI1106" i="1"/>
  <c r="BF591" i="1"/>
  <c r="BF1160" i="1"/>
  <c r="BI686" i="1"/>
  <c r="BF513" i="1"/>
  <c r="BF778" i="1"/>
  <c r="BI231" i="1"/>
  <c r="BF91" i="1"/>
  <c r="BI503" i="1"/>
  <c r="BF992" i="1"/>
  <c r="BK682" i="1"/>
  <c r="BF790" i="1"/>
  <c r="BI465" i="1"/>
  <c r="BF197" i="1"/>
  <c r="BF554" i="1"/>
  <c r="BF1068" i="1"/>
  <c r="BI700" i="1"/>
  <c r="BF1201" i="1"/>
  <c r="BI397" i="1"/>
  <c r="BF1083" i="1"/>
  <c r="BF312" i="1"/>
  <c r="BI1023" i="1"/>
  <c r="BF211" i="1"/>
  <c r="BF1076" i="1"/>
  <c r="BF757" i="1"/>
  <c r="BF447" i="1"/>
  <c r="BI371" i="1"/>
  <c r="BI125" i="1"/>
  <c r="BI483" i="1"/>
  <c r="BF355" i="1"/>
  <c r="BI954" i="1"/>
  <c r="BF519" i="1"/>
  <c r="BF1048" i="1"/>
  <c r="BF1239" i="1"/>
  <c r="BI1274" i="1"/>
  <c r="BI481" i="1"/>
  <c r="BF196" i="1"/>
  <c r="BI891" i="1"/>
  <c r="BF1265" i="1"/>
  <c r="BF176" i="1"/>
  <c r="BI691" i="1"/>
  <c r="BF817" i="1"/>
  <c r="BI608" i="1"/>
  <c r="BF666" i="1"/>
  <c r="BI149" i="1"/>
  <c r="BF71" i="1"/>
  <c r="BI1069" i="1"/>
  <c r="BI735" i="1"/>
  <c r="BI559" i="1"/>
  <c r="BF93" i="1"/>
  <c r="BI1154" i="1"/>
  <c r="BI990" i="1"/>
  <c r="BI391" i="1"/>
  <c r="BF1288" i="1"/>
  <c r="BF679" i="1"/>
  <c r="BF1268" i="1"/>
  <c r="BF672" i="1"/>
  <c r="BI186" i="1"/>
  <c r="BF1044" i="1"/>
  <c r="BF1299" i="1"/>
  <c r="BF1219" i="1"/>
  <c r="BI126" i="1"/>
  <c r="BI393" i="1"/>
  <c r="BI1089" i="1"/>
  <c r="BI723" i="1"/>
  <c r="BF534" i="1"/>
  <c r="BF301" i="1"/>
  <c r="BI273" i="1"/>
  <c r="BI1251" i="1"/>
  <c r="BI736" i="1"/>
  <c r="BI953" i="1"/>
  <c r="BI933" i="1"/>
  <c r="BI59" i="1"/>
  <c r="BI415" i="1"/>
  <c r="BF1123" i="1"/>
  <c r="BF514" i="1"/>
  <c r="BF38" i="1"/>
  <c r="BF1212" i="1"/>
  <c r="BI762" i="1"/>
  <c r="BF689" i="1"/>
  <c r="BF656" i="1"/>
  <c r="BI945" i="1"/>
  <c r="BI758" i="1"/>
  <c r="BI1293" i="1"/>
  <c r="BI991" i="1"/>
  <c r="BF240" i="1"/>
  <c r="BI78" i="1"/>
  <c r="BI595" i="1"/>
  <c r="BF535" i="1"/>
  <c r="BI1308" i="1"/>
  <c r="BF542" i="1"/>
  <c r="BF67" i="1"/>
  <c r="BF1037" i="1"/>
  <c r="BF89" i="1"/>
  <c r="BI102" i="1"/>
  <c r="BF979" i="1"/>
  <c r="BI1146" i="1"/>
  <c r="BI658" i="1"/>
  <c r="BI944" i="1"/>
  <c r="BF617" i="1"/>
  <c r="BI290" i="1"/>
  <c r="BF189" i="1"/>
  <c r="BF425" i="1"/>
  <c r="BF611" i="1"/>
  <c r="BI354" i="1"/>
  <c r="BF516" i="1"/>
  <c r="BI316" i="1"/>
  <c r="BI1272" i="1"/>
  <c r="BF1249" i="1"/>
  <c r="BI788" i="1"/>
  <c r="BF413" i="1"/>
  <c r="BF625" i="1"/>
  <c r="BI445" i="1"/>
  <c r="BI905" i="1"/>
  <c r="BI501" i="1"/>
  <c r="BI1259" i="1"/>
  <c r="BF50" i="1"/>
  <c r="BF1084" i="1"/>
  <c r="BI606" i="1"/>
  <c r="BI955" i="1"/>
  <c r="BI53" i="1"/>
  <c r="BF854" i="1"/>
  <c r="BF384" i="1"/>
  <c r="BF237" i="1"/>
  <c r="BI900" i="1"/>
  <c r="BF529" i="1"/>
  <c r="BI1134" i="1"/>
  <c r="BF985" i="1"/>
  <c r="BI924" i="1"/>
  <c r="BF1127" i="1"/>
  <c r="BF698" i="1"/>
  <c r="BF234" i="1"/>
  <c r="BI887" i="1"/>
  <c r="BI1085" i="1"/>
  <c r="BI1252" i="1"/>
  <c r="BI1210" i="1"/>
  <c r="BI842" i="1"/>
  <c r="BI889" i="1"/>
  <c r="BI1300" i="1"/>
  <c r="BI1235" i="1"/>
  <c r="BF464" i="1"/>
  <c r="BF707" i="1"/>
  <c r="BI711" i="1"/>
  <c r="BI366" i="1"/>
  <c r="BF1000" i="1"/>
  <c r="BF824" i="1"/>
  <c r="BI844" i="1"/>
  <c r="BF861" i="1"/>
  <c r="BF720" i="1"/>
  <c r="BI783" i="1"/>
  <c r="BI626" i="1"/>
  <c r="BF268" i="1"/>
  <c r="BF1246" i="1"/>
  <c r="BF236" i="1"/>
  <c r="BF1102" i="1"/>
  <c r="BF1147" i="1"/>
  <c r="BF65" i="1"/>
  <c r="BF156" i="1"/>
  <c r="BI832" i="1"/>
  <c r="BF975" i="1"/>
  <c r="BI1280" i="1"/>
  <c r="BI599" i="1"/>
  <c r="BF792" i="1"/>
  <c r="BI912" i="1"/>
  <c r="BI532" i="1"/>
  <c r="BI431" i="1"/>
  <c r="BI811" i="1"/>
  <c r="BF448" i="1"/>
  <c r="BF80" i="1"/>
  <c r="BF321" i="1"/>
  <c r="BF624" i="1"/>
  <c r="BI560" i="1"/>
  <c r="BF1030" i="1"/>
  <c r="BI1281" i="1"/>
  <c r="BI1141" i="1"/>
  <c r="BF870" i="1"/>
  <c r="BI82" i="1"/>
  <c r="BF969" i="1"/>
  <c r="BF818" i="1"/>
  <c r="BI466" i="1"/>
  <c r="BI765" i="1"/>
  <c r="BI753" i="1"/>
  <c r="BF850" i="1"/>
  <c r="BI669" i="1"/>
  <c r="BI440" i="1"/>
  <c r="BF1309" i="1"/>
  <c r="BI96" i="1"/>
  <c r="BF55" i="1"/>
  <c r="BF396" i="1"/>
  <c r="BI246" i="1"/>
  <c r="BF11" i="1"/>
  <c r="BI469" i="1"/>
  <c r="BF932" i="1"/>
  <c r="BF260" i="1"/>
  <c r="BF855" i="1"/>
  <c r="BF1011" i="1"/>
  <c r="BI791" i="1"/>
  <c r="BF359" i="1"/>
  <c r="BI317" i="1"/>
  <c r="BI926" i="1"/>
  <c r="BF79" i="1"/>
  <c r="BI581" i="1"/>
  <c r="BI728" i="1"/>
  <c r="BI437" i="1"/>
  <c r="BF697" i="1"/>
  <c r="BF120" i="1"/>
  <c r="BF1264" i="1"/>
  <c r="BF263" i="1"/>
  <c r="BF1029" i="1"/>
  <c r="BF989" i="1"/>
  <c r="BI907" i="1"/>
  <c r="BF733" i="1"/>
  <c r="BF583" i="1"/>
  <c r="BI1139" i="1"/>
  <c r="BF925" i="1"/>
  <c r="BI966" i="1"/>
  <c r="BF920" i="1"/>
  <c r="BF545" i="1"/>
  <c r="BI614" i="1"/>
  <c r="BI114" i="1"/>
  <c r="BI959" i="1"/>
  <c r="BI836" i="1"/>
  <c r="BI1258" i="1"/>
  <c r="BF882" i="1"/>
  <c r="BI322" i="1"/>
  <c r="BI1003" i="1"/>
  <c r="BI1215" i="1"/>
  <c r="BF1051" i="1"/>
  <c r="BI712" i="1"/>
  <c r="BF923" i="1"/>
  <c r="BF610" i="1"/>
  <c r="BF961" i="1"/>
  <c r="BF941" i="1"/>
  <c r="BI380" i="1"/>
  <c r="BI484" i="1"/>
  <c r="BI677" i="1"/>
  <c r="BI1267" i="1"/>
  <c r="BF888" i="1"/>
  <c r="BI557" i="1"/>
  <c r="BF913" i="1"/>
  <c r="BF471" i="1"/>
  <c r="BI129" i="1"/>
  <c r="BI1181" i="1"/>
  <c r="BF111" i="1"/>
  <c r="BI309" i="1"/>
  <c r="BF394" i="1"/>
  <c r="BF1175" i="1"/>
  <c r="BF719" i="1"/>
  <c r="BI252" i="1"/>
  <c r="BF1079" i="1"/>
  <c r="BI1002" i="1"/>
  <c r="BF972" i="1"/>
  <c r="BI507" i="1"/>
  <c r="BF48" i="1"/>
  <c r="BI1094" i="1"/>
  <c r="BF1125" i="1"/>
  <c r="BF756" i="1"/>
  <c r="BI1091" i="1"/>
  <c r="BF504" i="1"/>
  <c r="BF949" i="1"/>
  <c r="BF174" i="1"/>
  <c r="BI130" i="1"/>
  <c r="BI1092" i="1"/>
  <c r="BF590" i="1"/>
  <c r="BI834" i="1"/>
  <c r="BF852" i="1"/>
  <c r="BI642" i="1"/>
  <c r="BI1086" i="1"/>
  <c r="BI1013" i="1"/>
  <c r="BI931" i="1"/>
  <c r="BF962" i="1"/>
  <c r="BF1196" i="1"/>
  <c r="BF829" i="1"/>
  <c r="BI964" i="1"/>
  <c r="BI1301" i="1"/>
  <c r="BI1292" i="1"/>
  <c r="BF919" i="1"/>
  <c r="BF872" i="1"/>
  <c r="BI636" i="1"/>
  <c r="BI618" i="1"/>
  <c r="BF1202" i="1"/>
  <c r="BI531" i="1"/>
  <c r="BF235" i="1"/>
  <c r="BF612" i="1"/>
  <c r="BF803" i="1"/>
  <c r="BI942" i="1"/>
  <c r="BI538" i="1"/>
  <c r="BI281" i="1"/>
  <c r="BF848" i="1"/>
  <c r="BI843" i="1"/>
  <c r="BF502" i="1"/>
  <c r="BI1204" i="1"/>
  <c r="BF1104" i="1"/>
  <c r="BF1163" i="1"/>
  <c r="BF713" i="1"/>
  <c r="BI69" i="1"/>
  <c r="BI1059" i="1"/>
  <c r="BF1156" i="1"/>
  <c r="BI1014" i="1"/>
  <c r="BI917" i="1"/>
  <c r="BI1311" i="1"/>
  <c r="BI1197" i="1"/>
  <c r="BI947" i="1"/>
  <c r="BF779" i="1"/>
  <c r="BI898" i="1"/>
  <c r="BF1061" i="1"/>
  <c r="BI308" i="1"/>
  <c r="BI1185" i="1"/>
  <c r="BI134" i="1"/>
  <c r="BI47" i="1"/>
  <c r="BF256" i="1"/>
  <c r="BI1117" i="1"/>
  <c r="BF556" i="1"/>
  <c r="BI439" i="1"/>
  <c r="BI479" i="1"/>
  <c r="BI1120" i="1"/>
  <c r="BF343" i="1"/>
  <c r="BF916" i="1"/>
  <c r="BI23" i="1"/>
  <c r="BI815" i="1"/>
  <c r="BI61" i="1"/>
  <c r="BF1223" i="1"/>
  <c r="BI198" i="1"/>
  <c r="BI230" i="1"/>
  <c r="BI1110" i="1"/>
  <c r="BF293" i="1"/>
  <c r="BF35" i="1"/>
  <c r="BF562" i="1"/>
  <c r="BF1217" i="1"/>
  <c r="BF1088" i="1"/>
  <c r="BF867" i="1"/>
  <c r="BI1034" i="1"/>
  <c r="BF602" i="1"/>
  <c r="BI63" i="1"/>
  <c r="BF551" i="1"/>
  <c r="BF496" i="1"/>
  <c r="BF615" i="1"/>
  <c r="BI88" i="1"/>
  <c r="BI212" i="1"/>
  <c r="BF1285" i="1"/>
  <c r="BF305" i="1"/>
  <c r="BI179" i="1"/>
  <c r="BI1046" i="1"/>
  <c r="BI1004" i="1"/>
  <c r="BF12" i="1"/>
  <c r="BF20" i="1"/>
  <c r="BI153" i="1"/>
  <c r="BI1103" i="1"/>
  <c r="BI1019" i="1"/>
  <c r="BF740" i="1"/>
  <c r="BI289" i="1"/>
  <c r="BI14" i="1"/>
  <c r="BI1243" i="1"/>
  <c r="BI680" i="1"/>
  <c r="BI1128" i="1"/>
  <c r="BI248" i="1"/>
  <c r="BI819" i="1"/>
  <c r="BI1221" i="1"/>
  <c r="BI1166" i="1"/>
  <c r="BI651" i="1"/>
  <c r="BF971" i="1"/>
  <c r="BI446" i="1"/>
  <c r="BF710" i="1"/>
  <c r="BI86" i="1"/>
  <c r="BF435" i="1"/>
  <c r="BF684" i="1"/>
  <c r="BF472" i="1"/>
  <c r="BI1145" i="1"/>
  <c r="BI918" i="1"/>
  <c r="BI451" i="1"/>
  <c r="BF521" i="1"/>
  <c r="BI406" i="1"/>
  <c r="BF890" i="1"/>
  <c r="BF201" i="1"/>
  <c r="BI222" i="1"/>
  <c r="BI998" i="1"/>
  <c r="BF135" i="1"/>
  <c r="BI276" i="1"/>
  <c r="BI522" i="1"/>
  <c r="BF1098" i="1"/>
  <c r="BF489" i="1"/>
  <c r="BF49" i="1"/>
  <c r="BI123" i="1"/>
  <c r="BI512" i="1"/>
  <c r="BF849" i="1"/>
  <c r="BF536" i="1"/>
  <c r="BI351" i="1"/>
  <c r="BI549" i="1"/>
  <c r="BI634" i="1"/>
  <c r="BF421" i="1"/>
  <c r="BF616" i="1"/>
  <c r="BF587" i="1"/>
  <c r="BK1052" i="1"/>
  <c r="BF967" i="1"/>
  <c r="BF613" i="1"/>
  <c r="BF1017" i="1"/>
  <c r="BI95" i="1"/>
  <c r="BI1172" i="1"/>
  <c r="BI112" i="1"/>
  <c r="BI492" i="1"/>
  <c r="BI745" i="1"/>
  <c r="BI659" i="1"/>
  <c r="BF662" i="1"/>
  <c r="BF772" i="1"/>
  <c r="BF904" i="1"/>
  <c r="BI257" i="1"/>
  <c r="BF190" i="1"/>
  <c r="BI29" i="1"/>
  <c r="BF350" i="1"/>
  <c r="BI127" i="1"/>
  <c r="BI227" i="1"/>
  <c r="BI70" i="1"/>
  <c r="BF339" i="1"/>
  <c r="BI1151" i="1"/>
  <c r="BF555" i="1"/>
  <c r="BI1101" i="1"/>
  <c r="BI164" i="1"/>
  <c r="BI108" i="1"/>
  <c r="BI278" i="1"/>
  <c r="BI258" i="1"/>
  <c r="BF851" i="1"/>
  <c r="BI238" i="1"/>
  <c r="BI804" i="1"/>
  <c r="BI935" i="1"/>
  <c r="BI1157" i="1"/>
  <c r="BF443" i="1"/>
  <c r="BF66" i="1"/>
  <c r="BF820" i="1"/>
  <c r="BI192" i="1"/>
  <c r="BI1055" i="1"/>
  <c r="BI410" i="1"/>
  <c r="BI956" i="1"/>
  <c r="BF298" i="1"/>
  <c r="BI1310" i="1"/>
  <c r="BI584" i="1"/>
  <c r="BF930" i="1"/>
  <c r="BI863" i="1"/>
  <c r="BF718" i="1"/>
  <c r="BF928" i="1"/>
  <c r="BF39" i="1"/>
  <c r="BF1095" i="1"/>
  <c r="BI107" i="1"/>
  <c r="BI401" i="1"/>
  <c r="BF856" i="1"/>
  <c r="BI1168" i="1"/>
  <c r="BI657" i="1"/>
  <c r="BI705" i="1"/>
  <c r="BI678" i="1"/>
  <c r="BF786" i="1"/>
  <c r="BF245" i="1"/>
  <c r="BI742" i="1"/>
  <c r="BF152" i="1"/>
  <c r="BF896" i="1"/>
  <c r="BF361" i="1"/>
  <c r="BI865" i="1"/>
  <c r="BF939" i="1"/>
  <c r="BI319" i="1"/>
  <c r="BF645" i="1"/>
  <c r="BF609" i="1"/>
  <c r="BF646" i="1"/>
  <c r="BF360" i="1"/>
  <c r="BI414" i="1"/>
  <c r="BF883" i="1"/>
  <c r="BI767" i="1"/>
  <c r="BI228" i="1"/>
  <c r="BI171" i="1"/>
  <c r="BF619" i="1"/>
  <c r="BI400" i="1"/>
  <c r="BF218" i="1"/>
  <c r="BF631" i="1"/>
  <c r="BF182" i="1"/>
  <c r="BI1138" i="1"/>
  <c r="BF1133" i="1"/>
  <c r="BI1121" i="1"/>
  <c r="BF494" i="1"/>
  <c r="BF491" i="1"/>
  <c r="BF694" i="1"/>
  <c r="BF1263" i="1"/>
  <c r="BF903" i="1"/>
  <c r="BI54" i="1"/>
  <c r="BI225" i="1"/>
  <c r="BF846" i="1"/>
  <c r="BI159" i="1"/>
  <c r="BF830" i="1"/>
  <c r="BF475" i="1"/>
  <c r="BF929" i="1"/>
  <c r="BI1130" i="1"/>
  <c r="BK807" i="1"/>
  <c r="BI118" i="1"/>
  <c r="BI209" i="1"/>
  <c r="BI708" i="1"/>
  <c r="BF1303" i="1"/>
  <c r="BI812" i="1"/>
  <c r="BI427" i="1"/>
  <c r="BI341" i="1"/>
  <c r="BI746" i="1"/>
  <c r="BF649" i="1"/>
  <c r="BI16" i="1"/>
  <c r="BI981" i="1"/>
  <c r="BF1028" i="1"/>
  <c r="BI893" i="1"/>
  <c r="BF1250" i="1"/>
  <c r="BI640" i="1"/>
  <c r="BF730" i="1"/>
  <c r="BI239" i="1"/>
  <c r="BI200" i="1"/>
  <c r="BI1090" i="1"/>
  <c r="BF383" i="1"/>
  <c r="BI831" i="1"/>
  <c r="BI243" i="1"/>
  <c r="BF995" i="1"/>
  <c r="BI15" i="1"/>
  <c r="BF823" i="1"/>
  <c r="BF596" i="1"/>
  <c r="BF566" i="1"/>
  <c r="BF76" i="1"/>
  <c r="BF523" i="1"/>
  <c r="BI674" i="1"/>
  <c r="BF444" i="1"/>
  <c r="BF885" i="1"/>
  <c r="BF1214" i="1"/>
  <c r="BF1180" i="1"/>
  <c r="BF1162" i="1"/>
  <c r="BF214" i="1"/>
  <c r="BI1187" i="1"/>
  <c r="BI857" i="1"/>
  <c r="BF90" i="1"/>
  <c r="BF1040" i="1"/>
  <c r="BF690" i="1"/>
  <c r="BF1047" i="1"/>
  <c r="BF1186" i="1"/>
  <c r="BI387" i="1"/>
  <c r="BF1131" i="1"/>
  <c r="BF87" i="1"/>
  <c r="BF1082" i="1"/>
  <c r="BF458" i="1"/>
  <c r="BF294" i="1"/>
  <c r="BF948" i="1"/>
  <c r="BF899" i="1"/>
  <c r="BI1042" i="1"/>
  <c r="BI1065" i="1"/>
  <c r="BI845" i="1"/>
  <c r="BI548" i="1"/>
  <c r="BF826" i="1"/>
  <c r="BF438" i="1"/>
  <c r="BF579" i="1"/>
  <c r="BF976" i="1"/>
  <c r="BF1026" i="1"/>
  <c r="BI902" i="1"/>
  <c r="BF793" i="1"/>
  <c r="BI277" i="1"/>
  <c r="BF323" i="1"/>
  <c r="BI185" i="1"/>
  <c r="BF715" i="1"/>
  <c r="BF367" i="1"/>
  <c r="BI1074" i="1"/>
  <c r="BF375" i="1"/>
  <c r="BF988" i="1"/>
  <c r="BI780" i="1"/>
  <c r="BF1105" i="1"/>
  <c r="BF605" i="1"/>
  <c r="BF441" i="1"/>
  <c r="BF184" i="1"/>
  <c r="BI1192" i="1"/>
  <c r="BI205" i="1"/>
  <c r="BF122" i="1"/>
  <c r="BF287" i="1"/>
  <c r="BH452" i="1"/>
  <c r="BH826" i="1"/>
  <c r="BH983" i="1"/>
  <c r="BH915" i="1"/>
  <c r="BH742" i="1"/>
  <c r="BH1266" i="1"/>
  <c r="BH477" i="1"/>
  <c r="BH389" i="1"/>
  <c r="BH1217" i="1"/>
  <c r="BH538" i="1"/>
  <c r="BH642" i="1"/>
  <c r="BH318" i="1"/>
  <c r="BH1094" i="1"/>
  <c r="BH913" i="1"/>
  <c r="BH1029" i="1"/>
  <c r="BH501" i="1"/>
  <c r="BH38" i="1"/>
  <c r="BH1274" i="1"/>
  <c r="BH369" i="1"/>
  <c r="BH725" i="1"/>
  <c r="BH958" i="1"/>
  <c r="BH1254" i="1"/>
  <c r="BH598" i="1"/>
  <c r="BH72" i="1"/>
  <c r="BH456" i="1"/>
  <c r="BH453" i="1"/>
  <c r="BH693" i="1"/>
  <c r="BH285" i="1"/>
  <c r="BH113" i="1"/>
  <c r="BH974" i="1"/>
  <c r="BH1276" i="1"/>
  <c r="BH1173" i="1"/>
  <c r="BH1263" i="1"/>
  <c r="BH257" i="1"/>
  <c r="BH472" i="1"/>
  <c r="BH153" i="1"/>
  <c r="BH23" i="1"/>
  <c r="BH1059" i="1"/>
  <c r="BH964" i="1"/>
  <c r="BH1086" i="1"/>
  <c r="BH949" i="1"/>
  <c r="BH1027" i="1"/>
  <c r="BH252" i="1"/>
  <c r="BH424" i="1"/>
  <c r="BH850" i="1"/>
  <c r="BH1251" i="1"/>
  <c r="BH1076" i="1"/>
  <c r="BH312" i="1"/>
  <c r="BH1068" i="1"/>
  <c r="BH1236" i="1"/>
  <c r="BH901" i="1"/>
  <c r="BH1045" i="1"/>
  <c r="BH1278" i="1"/>
  <c r="BH704" i="1"/>
  <c r="BH544" i="1"/>
  <c r="BH121" i="1"/>
  <c r="BH525" i="1"/>
  <c r="BH408" i="1"/>
  <c r="BH1279" i="1"/>
  <c r="BH137" i="1"/>
  <c r="BH454" i="1"/>
  <c r="BH205" i="1"/>
  <c r="BH1075" i="1"/>
  <c r="BH387" i="1"/>
  <c r="BH90" i="1"/>
  <c r="BH267" i="1"/>
  <c r="BH646" i="1"/>
  <c r="BH939" i="1"/>
  <c r="BH657" i="1"/>
  <c r="BH390" i="1"/>
  <c r="BH112" i="1"/>
  <c r="BH967" i="1"/>
  <c r="BH524" i="1"/>
  <c r="BH1071" i="1"/>
  <c r="BH134" i="1"/>
  <c r="BH941" i="1"/>
  <c r="BH583" i="1"/>
  <c r="BH437" i="1"/>
  <c r="BH529" i="1"/>
  <c r="BH944" i="1"/>
  <c r="BH262" i="1"/>
  <c r="BH196" i="1"/>
  <c r="BH1048" i="1"/>
  <c r="BH371" i="1"/>
  <c r="BH465" i="1"/>
  <c r="BH217" i="1"/>
  <c r="BH793" i="1"/>
  <c r="BH584" i="1"/>
  <c r="BH935" i="1"/>
  <c r="BH1255" i="1"/>
  <c r="BH1169" i="1"/>
  <c r="BH651" i="1"/>
  <c r="BH815" i="1"/>
  <c r="BH479" i="1"/>
  <c r="BH1312" i="1"/>
  <c r="BH25" i="1"/>
  <c r="BH1163" i="1"/>
  <c r="BH281" i="1"/>
  <c r="BH1099" i="1"/>
  <c r="BH32" i="1"/>
  <c r="BH302" i="1"/>
  <c r="BH959" i="1"/>
  <c r="BH396" i="1"/>
  <c r="BH912" i="1"/>
  <c r="BH606" i="1"/>
  <c r="BH316" i="1"/>
  <c r="BH102" i="1"/>
  <c r="BH673" i="1"/>
  <c r="BH638" i="1"/>
  <c r="BH223" i="1"/>
  <c r="BH695" i="1"/>
  <c r="BH476" i="1"/>
  <c r="BH1214" i="1"/>
  <c r="BH239" i="1"/>
  <c r="BH66" i="1"/>
  <c r="BH1088" i="1"/>
  <c r="BH502" i="1"/>
  <c r="BH1262" i="1"/>
  <c r="BH1301" i="1"/>
  <c r="BH1002" i="1"/>
  <c r="BH1175" i="1"/>
  <c r="BH463" i="1"/>
  <c r="BH425" i="1"/>
  <c r="BH1155" i="1"/>
  <c r="BH375" i="1"/>
  <c r="BH588" i="1"/>
  <c r="BH530" i="1"/>
  <c r="BH596" i="1"/>
  <c r="BH319" i="1"/>
  <c r="BH896" i="1"/>
  <c r="BH678" i="1"/>
  <c r="BH928" i="1"/>
  <c r="BH1101" i="1"/>
  <c r="BH382" i="1"/>
  <c r="BH254" i="1"/>
  <c r="BH284" i="1"/>
  <c r="BH533" i="1"/>
  <c r="BH1209" i="1"/>
  <c r="BH1182" i="1"/>
  <c r="BH518" i="1"/>
  <c r="BH1186" i="1"/>
  <c r="BH1180" i="1"/>
  <c r="BH730" i="1"/>
  <c r="BH1055" i="1"/>
  <c r="BH70" i="1"/>
  <c r="BH1221" i="1"/>
  <c r="BH520" i="1"/>
  <c r="BH578" i="1"/>
  <c r="BH130" i="1"/>
  <c r="BH1206" i="1"/>
  <c r="BH1037" i="1"/>
  <c r="BH933" i="1"/>
  <c r="BH927" i="1"/>
  <c r="BH1265" i="1"/>
  <c r="BH1106" i="1"/>
  <c r="BH208" i="1"/>
  <c r="BH253" i="1"/>
  <c r="BH441" i="1"/>
  <c r="BH367" i="1"/>
  <c r="BH1047" i="1"/>
  <c r="BH938" i="1"/>
  <c r="BH491" i="1"/>
  <c r="BH1121" i="1"/>
  <c r="BH152" i="1"/>
  <c r="BH856" i="1"/>
  <c r="BH549" i="1"/>
  <c r="BH446" i="1"/>
  <c r="BH951" i="1"/>
  <c r="BH12" i="1"/>
  <c r="BH551" i="1"/>
  <c r="BH392" i="1"/>
  <c r="BH256" i="1"/>
  <c r="BH1073" i="1"/>
  <c r="BH862" i="1"/>
  <c r="BH331" i="1"/>
  <c r="BH760" i="1"/>
  <c r="BH1013" i="1"/>
  <c r="BH590" i="1"/>
  <c r="BH140" i="1"/>
  <c r="BH972" i="1"/>
  <c r="BH1118" i="1"/>
  <c r="BH431" i="1"/>
  <c r="BH1246" i="1"/>
  <c r="BH861" i="1"/>
  <c r="BH1085" i="1"/>
  <c r="BH924" i="1"/>
  <c r="BH303" i="1"/>
  <c r="BH731" i="1"/>
  <c r="BH561" i="1"/>
  <c r="BH265" i="1"/>
  <c r="BH94" i="1"/>
  <c r="BH37" i="1"/>
  <c r="BH663" i="1"/>
  <c r="BH98" i="1"/>
  <c r="BH124" i="1"/>
  <c r="BH877" i="1"/>
  <c r="BH623" i="1"/>
  <c r="BH398" i="1"/>
  <c r="BH271" i="1"/>
  <c r="BH109" i="1"/>
  <c r="BH1148" i="1"/>
  <c r="BH204" i="1"/>
  <c r="BH563" i="1"/>
  <c r="BH368" i="1"/>
  <c r="BH224" i="1"/>
  <c r="BH138" i="1"/>
  <c r="BH1257" i="1"/>
  <c r="BH902" i="1"/>
  <c r="BH648" i="1"/>
  <c r="BH1250" i="1"/>
  <c r="BH929" i="1"/>
  <c r="BH423" i="1"/>
  <c r="BH1095" i="1"/>
  <c r="BH956" i="1"/>
  <c r="BH1157" i="1"/>
  <c r="BH421" i="1"/>
  <c r="BH511" i="1"/>
  <c r="BH1166" i="1"/>
  <c r="BH773" i="1"/>
  <c r="BH947" i="1"/>
  <c r="BH872" i="1"/>
  <c r="BH919" i="1"/>
  <c r="BH163" i="1"/>
  <c r="BH366" i="1"/>
  <c r="BH1252" i="1"/>
  <c r="BH762" i="1"/>
  <c r="BH355" i="1"/>
  <c r="BH486" i="1"/>
  <c r="BH206" i="1"/>
  <c r="BH782" i="1"/>
  <c r="BH748" i="1"/>
  <c r="BH1128" i="1"/>
  <c r="BH173" i="1"/>
  <c r="BH618" i="1"/>
  <c r="BH636" i="1"/>
  <c r="BH24" i="1"/>
  <c r="BH1092" i="1"/>
  <c r="BH1091" i="1"/>
  <c r="BH550" i="1"/>
  <c r="BH560" i="1"/>
  <c r="BH689" i="1"/>
  <c r="BH875" i="1"/>
  <c r="BH608" i="1"/>
  <c r="BH30" i="1"/>
  <c r="BH336" i="1"/>
  <c r="BH580" i="1"/>
  <c r="BH595" i="1"/>
  <c r="BH1219" i="1"/>
  <c r="BH1247" i="1"/>
  <c r="BH575" i="1"/>
  <c r="BH333" i="1"/>
  <c r="BH1093" i="1"/>
  <c r="BH497" i="1"/>
  <c r="BH671" i="1"/>
  <c r="BH1041" i="1"/>
  <c r="BH1122" i="1"/>
  <c r="BH716" i="1"/>
  <c r="BH1302" i="1"/>
  <c r="BH579" i="1"/>
  <c r="BH1065" i="1"/>
  <c r="BH948" i="1"/>
  <c r="BH1238" i="1"/>
  <c r="BH341" i="1"/>
  <c r="BH694" i="1"/>
  <c r="BH522" i="1"/>
  <c r="BH20" i="1"/>
  <c r="BH526" i="1"/>
  <c r="BH364" i="1"/>
  <c r="BH17" i="1"/>
  <c r="BH770" i="1"/>
  <c r="BH557" i="1"/>
  <c r="BH571" i="1"/>
  <c r="BH250" i="1"/>
  <c r="BH397" i="1"/>
  <c r="BH1143" i="1"/>
  <c r="BH1150" i="1"/>
  <c r="BH960" i="1"/>
  <c r="BH417" i="1"/>
  <c r="BH84" i="1"/>
  <c r="BH553" i="1"/>
  <c r="BH859" i="1"/>
  <c r="BH1115" i="1"/>
  <c r="BH808" i="1"/>
  <c r="BH837" i="1"/>
  <c r="BH233" i="1"/>
  <c r="BH696" i="1"/>
  <c r="BH255" i="1"/>
  <c r="BH1020" i="1"/>
  <c r="BH841" i="1"/>
  <c r="BH110" i="1"/>
  <c r="BH34" i="1"/>
  <c r="BH297" i="1"/>
  <c r="BH893" i="1"/>
  <c r="BH645" i="1"/>
  <c r="BH851" i="1"/>
  <c r="BH95" i="1"/>
  <c r="BH562" i="1"/>
  <c r="BH1120" i="1"/>
  <c r="BH1261" i="1"/>
  <c r="BH1237" i="1"/>
  <c r="BH450" i="1"/>
  <c r="BH1079" i="1"/>
  <c r="BH1233" i="1"/>
  <c r="BH537" i="1"/>
  <c r="BH234" i="1"/>
  <c r="BH758" i="1"/>
  <c r="BH945" i="1"/>
  <c r="BH1201" i="1"/>
  <c r="BH270" i="1"/>
  <c r="BH794" i="1"/>
  <c r="BH833" i="1"/>
  <c r="BH28" i="1"/>
  <c r="BH993" i="1"/>
  <c r="BF709" i="1"/>
  <c r="K1271" i="1"/>
  <c r="BJ1271" i="1"/>
  <c r="K1297" i="1"/>
  <c r="BJ1297" i="1"/>
  <c r="K287" i="1"/>
  <c r="BJ287" i="1"/>
  <c r="K409" i="1"/>
  <c r="BJ409" i="1"/>
  <c r="K36" i="1"/>
  <c r="BJ36" i="1"/>
  <c r="K729" i="1"/>
  <c r="BJ729" i="1"/>
  <c r="K1080" i="1"/>
  <c r="BJ1080" i="1"/>
  <c r="K510" i="1"/>
  <c r="BJ510" i="1"/>
  <c r="K505" i="1"/>
  <c r="BJ505" i="1"/>
  <c r="K706" i="1"/>
  <c r="BJ706" i="1"/>
  <c r="K895" i="1"/>
  <c r="BJ895" i="1"/>
  <c r="K1144" i="1"/>
  <c r="BJ1144" i="1"/>
  <c r="K84" i="1"/>
  <c r="BJ84" i="1"/>
  <c r="K722" i="1"/>
  <c r="BJ722" i="1"/>
  <c r="K782" i="1"/>
  <c r="BJ782" i="1"/>
  <c r="K741" i="1"/>
  <c r="BJ741" i="1"/>
  <c r="K206" i="1"/>
  <c r="BJ206" i="1"/>
  <c r="K420" i="1"/>
  <c r="BJ420" i="1"/>
  <c r="K748" i="1"/>
  <c r="BJ748" i="1"/>
  <c r="K40" i="1"/>
  <c r="BJ40" i="1"/>
  <c r="BJ877" i="1"/>
  <c r="K877" i="1"/>
  <c r="BJ717" i="1"/>
  <c r="K717" i="1"/>
  <c r="BJ766" i="1"/>
  <c r="K766" i="1"/>
  <c r="K1225" i="1"/>
  <c r="BJ1225" i="1"/>
  <c r="K623" i="1"/>
  <c r="BJ623" i="1"/>
  <c r="K5" i="1"/>
  <c r="BJ5" i="1"/>
  <c r="K398" i="1"/>
  <c r="BJ398" i="1"/>
  <c r="K572" i="1"/>
  <c r="BJ572" i="1"/>
  <c r="K660" i="1"/>
  <c r="BJ660" i="1"/>
  <c r="K271" i="1"/>
  <c r="BJ271" i="1"/>
  <c r="K254" i="1"/>
  <c r="BJ254" i="1"/>
  <c r="K100" i="1"/>
  <c r="BJ100" i="1"/>
  <c r="BJ553" i="1"/>
  <c r="K553" i="1"/>
  <c r="BJ570" i="1"/>
  <c r="K570" i="1"/>
  <c r="BJ1093" i="1"/>
  <c r="K1093" i="1"/>
  <c r="K563" i="1"/>
  <c r="BJ563" i="1"/>
  <c r="K859" i="1"/>
  <c r="BJ859" i="1"/>
  <c r="K480" i="1"/>
  <c r="BJ480" i="1"/>
  <c r="K1115" i="1"/>
  <c r="BJ1115" i="1"/>
  <c r="K385" i="1"/>
  <c r="BJ385" i="1"/>
  <c r="K497" i="1"/>
  <c r="BJ497" i="1"/>
  <c r="K241" i="1"/>
  <c r="BJ241" i="1"/>
  <c r="K1170" i="1"/>
  <c r="BJ1170" i="1"/>
  <c r="K641" i="1"/>
  <c r="BJ641" i="1"/>
  <c r="K94" i="1"/>
  <c r="BJ94" i="1"/>
  <c r="K158" i="1"/>
  <c r="BJ158" i="1"/>
  <c r="K284" i="1"/>
  <c r="BJ284" i="1"/>
  <c r="K3" i="1"/>
  <c r="BJ3" i="1"/>
  <c r="K37" i="1"/>
  <c r="BJ37" i="1"/>
  <c r="K668" i="1"/>
  <c r="BJ668" i="1"/>
  <c r="K663" i="1"/>
  <c r="BJ663" i="1"/>
  <c r="K1205" i="1"/>
  <c r="BJ1205" i="1"/>
  <c r="K533" i="1"/>
  <c r="BJ533" i="1"/>
  <c r="K98" i="1"/>
  <c r="BJ98" i="1"/>
  <c r="K45" i="1"/>
  <c r="BJ45" i="1"/>
  <c r="K809" i="1"/>
  <c r="BJ809" i="1"/>
  <c r="BJ671" i="1"/>
  <c r="K671" i="1"/>
  <c r="BJ33" i="1"/>
  <c r="K33" i="1"/>
  <c r="BJ808" i="1"/>
  <c r="K808" i="1"/>
  <c r="K704" i="1"/>
  <c r="BJ704" i="1"/>
  <c r="K1041" i="1"/>
  <c r="BJ1041" i="1"/>
  <c r="K473" i="1"/>
  <c r="BJ473" i="1"/>
  <c r="K1122" i="1"/>
  <c r="BJ1122" i="1"/>
  <c r="K251" i="1"/>
  <c r="BJ251" i="1"/>
  <c r="K837" i="1"/>
  <c r="BJ837" i="1"/>
  <c r="K1248" i="1"/>
  <c r="BJ1248" i="1"/>
  <c r="K544" i="1"/>
  <c r="BJ544" i="1"/>
  <c r="K574" i="1"/>
  <c r="BJ574" i="1"/>
  <c r="BJ1254" i="1"/>
  <c r="K1254" i="1"/>
  <c r="BJ585" i="1"/>
  <c r="K585" i="1"/>
  <c r="BJ233" i="1"/>
  <c r="K233" i="1"/>
  <c r="K247" i="1"/>
  <c r="BJ247" i="1"/>
  <c r="K598" i="1"/>
  <c r="BJ598" i="1"/>
  <c r="K1232" i="1"/>
  <c r="BJ1232" i="1"/>
  <c r="K72" i="1"/>
  <c r="BJ72" i="1"/>
  <c r="K627" i="1"/>
  <c r="BJ627" i="1"/>
  <c r="K696" i="1"/>
  <c r="BJ696" i="1"/>
  <c r="K456" i="1"/>
  <c r="BJ456" i="1"/>
  <c r="K217" i="1"/>
  <c r="BJ217" i="1"/>
  <c r="K461" i="1"/>
  <c r="BJ461" i="1"/>
  <c r="K109" i="1"/>
  <c r="BJ109" i="1"/>
  <c r="K1226" i="1"/>
  <c r="BJ1226" i="1"/>
  <c r="K124" i="1"/>
  <c r="BJ124" i="1"/>
  <c r="K255" i="1"/>
  <c r="BJ255" i="1"/>
  <c r="K1020" i="1"/>
  <c r="BJ1020" i="1"/>
  <c r="K1035" i="1"/>
  <c r="BJ1035" i="1"/>
  <c r="K1209" i="1"/>
  <c r="BJ1209" i="1"/>
  <c r="K104" i="1"/>
  <c r="BJ104" i="1"/>
  <c r="K841" i="1"/>
  <c r="BJ841" i="1"/>
  <c r="K892" i="1"/>
  <c r="BJ892" i="1"/>
  <c r="K110" i="1"/>
  <c r="BJ110" i="1"/>
  <c r="K911" i="1"/>
  <c r="BJ911" i="1"/>
  <c r="BJ1148" i="1"/>
  <c r="K1148" i="1"/>
  <c r="BJ1159" i="1"/>
  <c r="K1159" i="1"/>
  <c r="BJ121" i="1"/>
  <c r="K121" i="1"/>
  <c r="K607" i="1"/>
  <c r="BJ607" i="1"/>
  <c r="K525" i="1"/>
  <c r="BJ525" i="1"/>
  <c r="K639" i="1"/>
  <c r="BJ639" i="1"/>
  <c r="K408" i="1"/>
  <c r="BJ408" i="1"/>
  <c r="K984" i="1"/>
  <c r="BJ984" i="1"/>
  <c r="K453" i="1"/>
  <c r="BJ453" i="1"/>
  <c r="K325" i="1"/>
  <c r="BJ325" i="1"/>
  <c r="K204" i="1"/>
  <c r="BJ204" i="1"/>
  <c r="K44" i="1"/>
  <c r="BJ44" i="1"/>
  <c r="BJ368" i="1"/>
  <c r="K368" i="1"/>
  <c r="BJ328" i="1"/>
  <c r="K328" i="1"/>
  <c r="BJ224" i="1"/>
  <c r="K224" i="1"/>
  <c r="K1182" i="1"/>
  <c r="BJ1182" i="1"/>
  <c r="K208" i="1"/>
  <c r="BJ208" i="1"/>
  <c r="K1039" i="1"/>
  <c r="BJ1039" i="1"/>
  <c r="K253" i="1"/>
  <c r="BJ253" i="1"/>
  <c r="K381" i="1"/>
  <c r="BJ381" i="1"/>
  <c r="K34" i="1"/>
  <c r="BJ34" i="1"/>
  <c r="K1305" i="1"/>
  <c r="BJ1305" i="1"/>
  <c r="K1279" i="1"/>
  <c r="BJ1279" i="1"/>
  <c r="K457" i="1"/>
  <c r="BJ457" i="1"/>
  <c r="K716" i="1"/>
  <c r="BJ716" i="1"/>
  <c r="K721" i="1"/>
  <c r="BJ721" i="1"/>
  <c r="K693" i="1"/>
  <c r="BJ693" i="1"/>
  <c r="K136" i="1"/>
  <c r="BJ136" i="1"/>
  <c r="K632" i="1"/>
  <c r="BJ632" i="1"/>
  <c r="K500" i="1"/>
  <c r="BJ500" i="1"/>
  <c r="K138" i="1"/>
  <c r="BJ138" i="1"/>
  <c r="K1284" i="1"/>
  <c r="BJ1284" i="1"/>
  <c r="K285" i="1"/>
  <c r="BJ285" i="1"/>
  <c r="K358" i="1"/>
  <c r="BJ358" i="1"/>
  <c r="K113" i="1"/>
  <c r="BJ113" i="1"/>
  <c r="K402" i="1"/>
  <c r="BJ402" i="1"/>
  <c r="BJ137" i="1"/>
  <c r="K137" i="1"/>
  <c r="BJ1244" i="1"/>
  <c r="K1244" i="1"/>
  <c r="BJ695" i="1"/>
  <c r="K695" i="1"/>
  <c r="K1179" i="1"/>
  <c r="BJ1179" i="1"/>
  <c r="K685" i="1"/>
  <c r="BJ685" i="1"/>
  <c r="K781" i="1"/>
  <c r="BJ781" i="1"/>
  <c r="K362" i="1"/>
  <c r="BJ362" i="1"/>
  <c r="K216" i="1"/>
  <c r="BJ216" i="1"/>
  <c r="K1043" i="1"/>
  <c r="BJ1043" i="1"/>
  <c r="K452" i="1"/>
  <c r="BJ452" i="1"/>
  <c r="K307" i="1"/>
  <c r="BJ307" i="1"/>
  <c r="K454" i="1"/>
  <c r="BJ454" i="1"/>
  <c r="BJ1203" i="1"/>
  <c r="K1203" i="1"/>
  <c r="K157" i="1"/>
  <c r="BJ157" i="1"/>
  <c r="BJ1277" i="1"/>
  <c r="K1277" i="1"/>
  <c r="K1024" i="1"/>
  <c r="BJ1024" i="1"/>
  <c r="K768" i="1"/>
  <c r="BJ768" i="1"/>
  <c r="K297" i="1"/>
  <c r="BJ297" i="1"/>
  <c r="K1108" i="1"/>
  <c r="BJ1108" i="1"/>
  <c r="K1257" i="1"/>
  <c r="BJ1257" i="1"/>
  <c r="K1078" i="1"/>
  <c r="K1269" i="1"/>
  <c r="K370" i="1"/>
  <c r="K527" i="1"/>
  <c r="K1224" i="1"/>
  <c r="K194" i="1"/>
  <c r="K847" i="1"/>
  <c r="K1188" i="1"/>
  <c r="K417" i="1"/>
  <c r="K1067" i="1"/>
  <c r="K774" i="1"/>
  <c r="K407" i="1"/>
  <c r="K462" i="1"/>
  <c r="K777" i="1"/>
  <c r="K219" i="1"/>
  <c r="K283" i="1"/>
  <c r="K1306" i="1"/>
  <c r="K835" i="1"/>
  <c r="K490" i="1"/>
  <c r="K652" i="1"/>
  <c r="K436" i="1"/>
  <c r="K1231" i="1"/>
  <c r="K650" i="1"/>
  <c r="K373" i="1"/>
  <c r="K743" i="1"/>
  <c r="K165" i="1"/>
  <c r="K958" i="1"/>
  <c r="K97" i="1"/>
  <c r="K310" i="1"/>
  <c r="K1116" i="1"/>
  <c r="K576" i="1"/>
  <c r="K577" i="1"/>
  <c r="K727" i="1"/>
  <c r="K1295" i="1"/>
  <c r="K363" i="1"/>
  <c r="K683" i="1"/>
  <c r="K403" i="1"/>
  <c r="K906" i="1"/>
  <c r="K761" i="1"/>
  <c r="K1009" i="1"/>
  <c r="K1001" i="1"/>
  <c r="K827" i="1"/>
  <c r="K1033" i="1"/>
  <c r="K986" i="1"/>
  <c r="K10" i="1"/>
  <c r="K101" i="1"/>
  <c r="K486" i="1"/>
  <c r="K726" i="1"/>
  <c r="K344" i="1"/>
  <c r="K509" i="1"/>
  <c r="K266" i="1"/>
  <c r="K145" i="1"/>
  <c r="K675" i="1"/>
  <c r="K816" i="1"/>
  <c r="K265" i="1"/>
  <c r="K1032" i="1"/>
  <c r="K699" i="1"/>
  <c r="K191" i="1"/>
  <c r="K1278" i="1"/>
  <c r="K1211" i="1"/>
  <c r="K46" i="1"/>
  <c r="K946" i="1"/>
  <c r="K751" i="1"/>
  <c r="K785" i="1"/>
  <c r="K1056" i="1"/>
  <c r="K77" i="1"/>
  <c r="K676" i="1"/>
  <c r="K724" i="1"/>
  <c r="K115" i="1"/>
  <c r="K433" i="1"/>
  <c r="K960" i="1"/>
  <c r="K943" i="1"/>
  <c r="K909" i="1"/>
  <c r="K342" i="1"/>
  <c r="K561" i="1"/>
  <c r="K275" i="1"/>
  <c r="K313" i="1"/>
  <c r="K1016" i="1"/>
  <c r="K83" i="1"/>
  <c r="K1129" i="1"/>
  <c r="K737" i="1"/>
  <c r="K116" i="1"/>
  <c r="K879" i="1"/>
  <c r="K1053" i="1"/>
  <c r="K103" i="1"/>
  <c r="K1270" i="1"/>
  <c r="K320" i="1"/>
  <c r="K274" i="1"/>
  <c r="K993" i="1"/>
  <c r="K416" i="1"/>
  <c r="K601" i="1"/>
  <c r="K873" i="1"/>
  <c r="K776" i="1"/>
  <c r="K498" i="1"/>
  <c r="K798" i="1"/>
  <c r="K292" i="1"/>
  <c r="K1240" i="1"/>
  <c r="K853" i="1"/>
  <c r="K644" i="1"/>
  <c r="K637" i="1"/>
  <c r="K1021" i="1"/>
  <c r="K1005" i="1"/>
  <c r="K1022" i="1"/>
  <c r="K229" i="1"/>
  <c r="K980" i="1"/>
  <c r="K957" i="1"/>
  <c r="K141" i="1"/>
  <c r="K528" i="1"/>
  <c r="K332" i="1"/>
  <c r="K199" i="1"/>
  <c r="K866" i="1"/>
  <c r="K9" i="1"/>
  <c r="K1149" i="1"/>
  <c r="K187" i="1"/>
  <c r="K665" i="1"/>
  <c r="K220" i="1"/>
  <c r="K28" i="1"/>
  <c r="K1183" i="1"/>
  <c r="K1060" i="1"/>
  <c r="K449" i="1"/>
  <c r="K178" i="1"/>
  <c r="K670" i="1"/>
  <c r="K795" i="1"/>
  <c r="K155" i="1"/>
  <c r="K1245" i="1"/>
  <c r="K654" i="1"/>
  <c r="K744" i="1"/>
  <c r="K940" i="1"/>
  <c r="K977" i="1"/>
  <c r="K997" i="1"/>
  <c r="K326" i="1"/>
  <c r="K1253" i="1"/>
  <c r="K833" i="1"/>
  <c r="K794" i="1"/>
  <c r="K1049" i="1"/>
  <c r="K996" i="1"/>
  <c r="K546" i="1"/>
  <c r="K564" i="1"/>
  <c r="K1191" i="1"/>
  <c r="K1218" i="1"/>
  <c r="K346" i="1"/>
  <c r="K1282" i="1"/>
  <c r="K910" i="1"/>
  <c r="K73" i="1"/>
  <c r="K630" i="1"/>
  <c r="K8" i="1"/>
  <c r="K1227" i="1"/>
  <c r="K515" i="1"/>
  <c r="K41" i="1"/>
  <c r="K143" i="1"/>
  <c r="K937" i="1"/>
  <c r="K221" i="1"/>
  <c r="K242" i="1"/>
  <c r="K1111" i="1"/>
  <c r="K1070" i="1"/>
  <c r="K840" i="1"/>
  <c r="K771" i="1"/>
  <c r="K702" i="1"/>
  <c r="K897" i="1"/>
  <c r="K1066" i="1"/>
  <c r="K747" i="1"/>
  <c r="K357" i="1"/>
  <c r="K43" i="1"/>
  <c r="K1256" i="1"/>
  <c r="K1057" i="1"/>
  <c r="K327" i="1"/>
  <c r="K482" i="1"/>
  <c r="K132" i="1"/>
  <c r="K161" i="1"/>
  <c r="K628" i="1"/>
  <c r="K295" i="1"/>
  <c r="K1177" i="1"/>
  <c r="K1220" i="1"/>
  <c r="K379" i="1"/>
  <c r="K226" i="1"/>
  <c r="K569" i="1"/>
  <c r="K1161" i="1"/>
  <c r="K147" i="1"/>
  <c r="K1072" i="1"/>
  <c r="K1155" i="1"/>
  <c r="K1194" i="1"/>
  <c r="K172" i="1"/>
  <c r="K784" i="1"/>
  <c r="K874" i="1"/>
  <c r="K378" i="1"/>
  <c r="K914" i="1"/>
  <c r="K1229" i="1"/>
  <c r="K304" i="1"/>
  <c r="K1260" i="1"/>
  <c r="K1096" i="1"/>
  <c r="K203" i="1"/>
  <c r="K288" i="1"/>
  <c r="K1135" i="1"/>
  <c r="K539" i="1"/>
  <c r="K754" i="1"/>
  <c r="K419" i="1"/>
  <c r="K881" i="1"/>
  <c r="K1291" i="1"/>
  <c r="K428" i="1"/>
  <c r="K338" i="1"/>
  <c r="K764" i="1"/>
  <c r="K62" i="1"/>
  <c r="K455" i="1"/>
  <c r="K334" i="1"/>
  <c r="K1045" i="1"/>
  <c r="K968" i="1"/>
  <c r="K31" i="1"/>
  <c r="K1008" i="1"/>
  <c r="K797" i="1"/>
  <c r="K582" i="1"/>
  <c r="K269" i="1"/>
  <c r="K750" i="1"/>
  <c r="K1142" i="1"/>
  <c r="K411" i="1"/>
  <c r="K828" i="1"/>
  <c r="K432" i="1"/>
  <c r="K714" i="1"/>
  <c r="K333" i="1"/>
  <c r="K386" i="1"/>
  <c r="K810" i="1"/>
  <c r="K540" i="1"/>
  <c r="K22" i="1"/>
  <c r="K603" i="1"/>
  <c r="K1286" i="1"/>
  <c r="K739" i="1"/>
  <c r="K1150" i="1"/>
  <c r="K838" i="1"/>
  <c r="K467" i="1"/>
  <c r="K506" i="1"/>
  <c r="K315" i="1"/>
  <c r="K119" i="1"/>
  <c r="K901" i="1"/>
  <c r="K565" i="1"/>
  <c r="K223" i="1"/>
  <c r="K541" i="1"/>
  <c r="K365" i="1"/>
  <c r="K306" i="1"/>
  <c r="K150" i="1"/>
  <c r="K1137" i="1"/>
  <c r="K282" i="1"/>
  <c r="K1012" i="1"/>
  <c r="K459" i="1"/>
  <c r="K622" i="1"/>
  <c r="K270" i="1"/>
  <c r="K249" i="1"/>
  <c r="K999" i="1"/>
  <c r="K202" i="1"/>
  <c r="K426" i="1"/>
  <c r="K151" i="1"/>
  <c r="K291" i="1"/>
  <c r="K286" i="1"/>
  <c r="K732" i="1"/>
  <c r="K643" i="1"/>
  <c r="K1195" i="1"/>
  <c r="K7" i="1"/>
  <c r="K1006" i="1"/>
  <c r="K337" i="1"/>
  <c r="K1031" i="1"/>
  <c r="K75" i="1"/>
  <c r="K655" i="1"/>
  <c r="K442" i="1"/>
  <c r="K314" i="1"/>
  <c r="K1165" i="1"/>
  <c r="K244" i="1"/>
  <c r="K1152" i="1"/>
  <c r="K789" i="1"/>
  <c r="K963" i="1"/>
  <c r="K878" i="1"/>
  <c r="K329" i="1"/>
  <c r="K177" i="1"/>
  <c r="K405" i="1"/>
  <c r="K1298" i="1"/>
  <c r="K987" i="1"/>
  <c r="K1140" i="1"/>
  <c r="K232" i="1"/>
  <c r="K973" i="1"/>
  <c r="K1236" i="1"/>
  <c r="K725" i="1"/>
  <c r="K347" i="1"/>
  <c r="K169" i="1"/>
  <c r="K858" i="1"/>
  <c r="K604" i="1"/>
  <c r="K575" i="1"/>
  <c r="K638" i="1"/>
  <c r="K936" i="1"/>
  <c r="K629" i="1"/>
  <c r="K279" i="1"/>
  <c r="K1109" i="1"/>
  <c r="K864" i="1"/>
  <c r="K193" i="1"/>
  <c r="K1247" i="1"/>
  <c r="K1275" i="1"/>
  <c r="K105" i="1"/>
  <c r="K860" i="1"/>
  <c r="K64" i="1"/>
  <c r="K395" i="1"/>
  <c r="K508" i="1"/>
  <c r="K1176" i="1"/>
  <c r="K349" i="1"/>
  <c r="K460" i="1"/>
  <c r="K336" i="1"/>
  <c r="K814" i="1"/>
  <c r="K1193" i="1"/>
  <c r="K160" i="1"/>
  <c r="K661" i="1"/>
  <c r="K207" i="1"/>
  <c r="K369" i="1"/>
  <c r="K1136" i="1"/>
  <c r="K978" i="1"/>
  <c r="K404" i="1"/>
  <c r="K374" i="1"/>
  <c r="K950" i="1"/>
  <c r="K1132" i="1"/>
  <c r="K30" i="1"/>
  <c r="K356" i="1"/>
  <c r="K352" i="1"/>
  <c r="K806" i="1"/>
  <c r="K1178" i="1"/>
  <c r="K1189" i="1"/>
  <c r="K330" i="1"/>
  <c r="K1124" i="1"/>
  <c r="K681" i="1"/>
  <c r="K635" i="1"/>
  <c r="K300" i="1"/>
  <c r="K1184" i="1"/>
  <c r="K1119" i="1"/>
  <c r="K731" i="1"/>
  <c r="K1036" i="1"/>
  <c r="K667" i="1"/>
  <c r="K1294" i="1"/>
  <c r="K1038" i="1"/>
  <c r="K1007" i="1"/>
  <c r="K952" i="1"/>
  <c r="K412" i="1"/>
  <c r="K591" i="1"/>
  <c r="K19" i="1"/>
  <c r="K620" i="1"/>
  <c r="K876" i="1"/>
  <c r="K513" i="1"/>
  <c r="K778" i="1"/>
  <c r="K231" i="1"/>
  <c r="K91" i="1"/>
  <c r="K790" i="1"/>
  <c r="K703" i="1"/>
  <c r="K197" i="1"/>
  <c r="K554" i="1"/>
  <c r="K6" i="1"/>
  <c r="K1068" i="1"/>
  <c r="K700" i="1"/>
  <c r="K142" i="1"/>
  <c r="K397" i="1"/>
  <c r="K312" i="1"/>
  <c r="K757" i="1"/>
  <c r="K195" i="1"/>
  <c r="K371" i="1"/>
  <c r="K738" i="1"/>
  <c r="K125" i="1"/>
  <c r="K483" i="1"/>
  <c r="K355" i="1"/>
  <c r="K519" i="1"/>
  <c r="K1239" i="1"/>
  <c r="K1274" i="1"/>
  <c r="K481" i="1"/>
  <c r="K196" i="1"/>
  <c r="K891" i="1"/>
  <c r="K691" i="1"/>
  <c r="K666" i="1"/>
  <c r="K149" i="1"/>
  <c r="K71" i="1"/>
  <c r="K735" i="1"/>
  <c r="K1241" i="1"/>
  <c r="K559" i="1"/>
  <c r="K93" i="1"/>
  <c r="K990" i="1"/>
  <c r="K391" i="1"/>
  <c r="K927" i="1"/>
  <c r="K1288" i="1"/>
  <c r="K1063" i="1"/>
  <c r="K1268" i="1"/>
  <c r="K672" i="1"/>
  <c r="K1044" i="1"/>
  <c r="K133" i="1"/>
  <c r="K1299" i="1"/>
  <c r="K393" i="1"/>
  <c r="K262" i="1"/>
  <c r="K534" i="1"/>
  <c r="K673" i="1"/>
  <c r="K301" i="1"/>
  <c r="K1251" i="1"/>
  <c r="K594" i="1"/>
  <c r="K59" i="1"/>
  <c r="K1212" i="1"/>
  <c r="K762" i="1"/>
  <c r="K689" i="1"/>
  <c r="K376" i="1"/>
  <c r="K945" i="1"/>
  <c r="K991" i="1"/>
  <c r="K240" i="1"/>
  <c r="K78" i="1"/>
  <c r="K67" i="1"/>
  <c r="K1037" i="1"/>
  <c r="K979" i="1"/>
  <c r="K1146" i="1"/>
  <c r="K617" i="1"/>
  <c r="K290" i="1"/>
  <c r="K516" i="1"/>
  <c r="K1249" i="1"/>
  <c r="K788" i="1"/>
  <c r="K625" i="1"/>
  <c r="K445" i="1"/>
  <c r="K324" i="1"/>
  <c r="K56" i="1"/>
  <c r="K1259" i="1"/>
  <c r="K606" i="1"/>
  <c r="K955" i="1"/>
  <c r="K422" i="1"/>
  <c r="K854" i="1"/>
  <c r="K21" i="1"/>
  <c r="K146" i="1"/>
  <c r="K1134" i="1"/>
  <c r="K1210" i="1"/>
  <c r="K842" i="1"/>
  <c r="K213" i="1"/>
  <c r="K861" i="1"/>
  <c r="K1167" i="1"/>
  <c r="K626" i="1"/>
  <c r="K236" i="1"/>
  <c r="K1102" i="1"/>
  <c r="K1147" i="1"/>
  <c r="K156" i="1"/>
  <c r="K85" i="1"/>
  <c r="K532" i="1"/>
  <c r="K448" i="1"/>
  <c r="K869" i="1"/>
  <c r="K1030" i="1"/>
  <c r="K1141" i="1"/>
  <c r="K870" i="1"/>
  <c r="K163" i="1"/>
  <c r="K547" i="1"/>
  <c r="K55" i="1"/>
  <c r="K932" i="1"/>
  <c r="K181" i="1"/>
  <c r="K317" i="1"/>
  <c r="K926" i="1"/>
  <c r="K92" i="1"/>
  <c r="K1264" i="1"/>
  <c r="K263" i="1"/>
  <c r="K571" i="1"/>
  <c r="K692" i="1"/>
  <c r="K1258" i="1"/>
  <c r="K1283" i="1"/>
  <c r="K380" i="1"/>
  <c r="K913" i="1"/>
  <c r="K1175" i="1"/>
  <c r="K17" i="1"/>
  <c r="K756" i="1"/>
  <c r="K504" i="1"/>
  <c r="K949" i="1"/>
  <c r="K578" i="1"/>
  <c r="K931" i="1"/>
  <c r="K450" i="1"/>
  <c r="K1237" i="1"/>
  <c r="K636" i="1"/>
  <c r="K235" i="1"/>
  <c r="K862" i="1"/>
  <c r="K487" i="1"/>
  <c r="K1059" i="1"/>
  <c r="K1058" i="1"/>
  <c r="K779" i="1"/>
  <c r="K1061" i="1"/>
  <c r="K1120" i="1"/>
  <c r="K916" i="1"/>
  <c r="K61" i="1"/>
  <c r="K63" i="1"/>
  <c r="K430" i="1"/>
  <c r="K971" i="1"/>
  <c r="K800" i="1"/>
  <c r="K522" i="1"/>
  <c r="K536" i="1"/>
  <c r="K257" i="1"/>
  <c r="K183" i="1"/>
  <c r="K1186" i="1"/>
  <c r="K1042" i="1"/>
  <c r="K81" i="1"/>
  <c r="K600" i="1"/>
  <c r="K27" i="1"/>
  <c r="K982" i="1"/>
  <c r="K478" i="1"/>
  <c r="K139" i="1"/>
  <c r="K992" i="1"/>
  <c r="K372" i="1"/>
  <c r="K1076" i="1"/>
  <c r="K447" i="1"/>
  <c r="K1219" i="1"/>
  <c r="K736" i="1"/>
  <c r="K272" i="1"/>
  <c r="K38" i="1"/>
  <c r="K875" i="1"/>
  <c r="K1293" i="1"/>
  <c r="K595" i="1"/>
  <c r="K1308" i="1"/>
  <c r="K425" i="1"/>
  <c r="K117" i="1"/>
  <c r="K924" i="1"/>
  <c r="K586" i="1"/>
  <c r="K811" i="1"/>
  <c r="K560" i="1"/>
  <c r="K753" i="1"/>
  <c r="K669" i="1"/>
  <c r="K74" i="1"/>
  <c r="K359" i="1"/>
  <c r="K120" i="1"/>
  <c r="K989" i="1"/>
  <c r="K68" i="1"/>
  <c r="K712" i="1"/>
  <c r="K961" i="1"/>
  <c r="K1181" i="1"/>
  <c r="K719" i="1"/>
  <c r="K759" i="1"/>
  <c r="K972" i="1"/>
  <c r="K1094" i="1"/>
  <c r="K1092" i="1"/>
  <c r="K299" i="1"/>
  <c r="K1013" i="1"/>
  <c r="K1292" i="1"/>
  <c r="K872" i="1"/>
  <c r="K4" i="1"/>
  <c r="K134" i="1"/>
  <c r="K749" i="1"/>
  <c r="K815" i="1"/>
  <c r="K179" i="1"/>
  <c r="K1004" i="1"/>
  <c r="K20" i="1"/>
  <c r="K511" i="1"/>
  <c r="K421" i="1"/>
  <c r="K148" i="1"/>
  <c r="K745" i="1"/>
  <c r="K746" i="1"/>
  <c r="K66" i="1"/>
  <c r="K316" i="1"/>
  <c r="K1085" i="1"/>
  <c r="K1235" i="1"/>
  <c r="K1000" i="1"/>
  <c r="K599" i="1"/>
  <c r="K82" i="1"/>
  <c r="K11" i="1"/>
  <c r="K552" i="1"/>
  <c r="K614" i="1"/>
  <c r="K1267" i="1"/>
  <c r="K1230" i="1"/>
  <c r="K424" i="1"/>
  <c r="K852" i="1"/>
  <c r="K1099" i="1"/>
  <c r="K942" i="1"/>
  <c r="K848" i="1"/>
  <c r="K1204" i="1"/>
  <c r="K1261" i="1"/>
  <c r="K180" i="1"/>
  <c r="K230" i="1"/>
  <c r="K293" i="1"/>
  <c r="K392" i="1"/>
  <c r="K1217" i="1"/>
  <c r="K1034" i="1"/>
  <c r="K615" i="1"/>
  <c r="K1285" i="1"/>
  <c r="K1208" i="1"/>
  <c r="K1128" i="1"/>
  <c r="K1166" i="1"/>
  <c r="K1113" i="1"/>
  <c r="K406" i="1"/>
  <c r="K647" i="1"/>
  <c r="K763" i="1"/>
  <c r="K1158" i="1"/>
  <c r="K817" i="1"/>
  <c r="K126" i="1"/>
  <c r="K953" i="1"/>
  <c r="K1123" i="1"/>
  <c r="K1077" i="1"/>
  <c r="K418" i="1"/>
  <c r="K611" i="1"/>
  <c r="K384" i="1"/>
  <c r="K900" i="1"/>
  <c r="K1127" i="1"/>
  <c r="K234" i="1"/>
  <c r="K131" i="1"/>
  <c r="K720" i="1"/>
  <c r="K268" i="1"/>
  <c r="K1242" i="1"/>
  <c r="K832" i="1"/>
  <c r="K850" i="1"/>
  <c r="K440" i="1"/>
  <c r="K855" i="1"/>
  <c r="K79" i="1"/>
  <c r="K99" i="1"/>
  <c r="K907" i="1"/>
  <c r="K1139" i="1"/>
  <c r="K1213" i="1"/>
  <c r="K882" i="1"/>
  <c r="K1215" i="1"/>
  <c r="K1222" i="1"/>
  <c r="K215" i="1"/>
  <c r="K1079" i="1"/>
  <c r="K507" i="1"/>
  <c r="K919" i="1"/>
  <c r="K618" i="1"/>
  <c r="K917" i="1"/>
  <c r="K947" i="1"/>
  <c r="K898" i="1"/>
  <c r="K556" i="1"/>
  <c r="K173" i="1"/>
  <c r="K520" i="1"/>
  <c r="K153" i="1"/>
  <c r="K633" i="1"/>
  <c r="K1243" i="1"/>
  <c r="K871" i="1"/>
  <c r="K123" i="1"/>
  <c r="K587" i="1"/>
  <c r="K662" i="1"/>
  <c r="K802" i="1"/>
  <c r="K353" i="1"/>
  <c r="K434" i="1"/>
  <c r="K1143" i="1"/>
  <c r="K965" i="1"/>
  <c r="K1023" i="1"/>
  <c r="K1048" i="1"/>
  <c r="K1265" i="1"/>
  <c r="K1174" i="1"/>
  <c r="K261" i="1"/>
  <c r="K542" i="1"/>
  <c r="K89" i="1"/>
  <c r="K658" i="1"/>
  <c r="K1272" i="1"/>
  <c r="K50" i="1"/>
  <c r="K1206" i="1"/>
  <c r="K1252" i="1"/>
  <c r="K868" i="1"/>
  <c r="K57" i="1"/>
  <c r="K969" i="1"/>
  <c r="K466" i="1"/>
  <c r="K474" i="1"/>
  <c r="K396" i="1"/>
  <c r="K168" i="1"/>
  <c r="K1011" i="1"/>
  <c r="K166" i="1"/>
  <c r="K114" i="1"/>
  <c r="K923" i="1"/>
  <c r="K309" i="1"/>
  <c r="K1027" i="1"/>
  <c r="K884" i="1"/>
  <c r="K174" i="1"/>
  <c r="K590" i="1"/>
  <c r="K642" i="1"/>
  <c r="K964" i="1"/>
  <c r="K335" i="1"/>
  <c r="K538" i="1"/>
  <c r="K1262" i="1"/>
  <c r="K1104" i="1"/>
  <c r="K1156" i="1"/>
  <c r="K526" i="1"/>
  <c r="K47" i="1"/>
  <c r="K1117" i="1"/>
  <c r="K1088" i="1"/>
  <c r="K305" i="1"/>
  <c r="K680" i="1"/>
  <c r="K934" i="1"/>
  <c r="K512" i="1"/>
  <c r="K351" i="1"/>
  <c r="K350" i="1"/>
  <c r="K688" i="1"/>
  <c r="K273" i="1"/>
  <c r="K60" i="1"/>
  <c r="K889" i="1"/>
  <c r="K464" i="1"/>
  <c r="K824" i="1"/>
  <c r="K792" i="1"/>
  <c r="K431" i="1"/>
  <c r="K250" i="1"/>
  <c r="K188" i="1"/>
  <c r="K888" i="1"/>
  <c r="K471" i="1"/>
  <c r="K394" i="1"/>
  <c r="K1118" i="1"/>
  <c r="K32" i="1"/>
  <c r="K1091" i="1"/>
  <c r="K612" i="1"/>
  <c r="K1163" i="1"/>
  <c r="K1050" i="1"/>
  <c r="K713" i="1"/>
  <c r="K1223" i="1"/>
  <c r="K1110" i="1"/>
  <c r="K35" i="1"/>
  <c r="K602" i="1"/>
  <c r="K1289" i="1"/>
  <c r="K248" i="1"/>
  <c r="K998" i="1"/>
  <c r="K1098" i="1"/>
  <c r="K1052" i="1"/>
  <c r="K1172" i="1"/>
  <c r="K1255" i="1"/>
  <c r="K1266" i="1"/>
  <c r="K361" i="1"/>
  <c r="K1273" i="1"/>
  <c r="K845" i="1"/>
  <c r="K894" i="1"/>
  <c r="K933" i="1"/>
  <c r="K415" i="1"/>
  <c r="K656" i="1"/>
  <c r="K189" i="1"/>
  <c r="K354" i="1"/>
  <c r="K413" i="1"/>
  <c r="K303" i="1"/>
  <c r="K905" i="1"/>
  <c r="K53" i="1"/>
  <c r="K237" i="1"/>
  <c r="K529" i="1"/>
  <c r="K985" i="1"/>
  <c r="K468" i="1"/>
  <c r="K711" i="1"/>
  <c r="K543" i="1"/>
  <c r="K463" i="1"/>
  <c r="K51" i="1"/>
  <c r="K65" i="1"/>
  <c r="K975" i="1"/>
  <c r="K80" i="1"/>
  <c r="K1281" i="1"/>
  <c r="K839" i="1"/>
  <c r="K1114" i="1"/>
  <c r="K558" i="1"/>
  <c r="K994" i="1"/>
  <c r="K13" i="1"/>
  <c r="K728" i="1"/>
  <c r="K377" i="1"/>
  <c r="K925" i="1"/>
  <c r="K920" i="1"/>
  <c r="K836" i="1"/>
  <c r="K941" i="1"/>
  <c r="K484" i="1"/>
  <c r="K770" i="1"/>
  <c r="K111" i="1"/>
  <c r="K1002" i="1"/>
  <c r="K24" i="1"/>
  <c r="K962" i="1"/>
  <c r="K1287" i="1"/>
  <c r="K1073" i="1"/>
  <c r="K308" i="1"/>
  <c r="K439" i="1"/>
  <c r="K343" i="1"/>
  <c r="K592" i="1"/>
  <c r="K551" i="1"/>
  <c r="K88" i="1"/>
  <c r="K1103" i="1"/>
  <c r="K549" i="1"/>
  <c r="K1064" i="1"/>
  <c r="K772" i="1"/>
  <c r="K1054" i="1"/>
  <c r="K734" i="1"/>
  <c r="K1190" i="1"/>
  <c r="K686" i="1"/>
  <c r="K503" i="1"/>
  <c r="K682" i="1"/>
  <c r="K211" i="1"/>
  <c r="K608" i="1"/>
  <c r="K1154" i="1"/>
  <c r="K514" i="1"/>
  <c r="K758" i="1"/>
  <c r="K1025" i="1"/>
  <c r="K535" i="1"/>
  <c r="K102" i="1"/>
  <c r="K944" i="1"/>
  <c r="K26" i="1"/>
  <c r="K1084" i="1"/>
  <c r="K698" i="1"/>
  <c r="K1246" i="1"/>
  <c r="K624" i="1"/>
  <c r="K765" i="1"/>
  <c r="K537" i="1"/>
  <c r="K791" i="1"/>
  <c r="K697" i="1"/>
  <c r="K1029" i="1"/>
  <c r="K733" i="1"/>
  <c r="K597" i="1"/>
  <c r="K322" i="1"/>
  <c r="K1051" i="1"/>
  <c r="K610" i="1"/>
  <c r="K48" i="1"/>
  <c r="K1086" i="1"/>
  <c r="K829" i="1"/>
  <c r="K162" i="1"/>
  <c r="K1301" i="1"/>
  <c r="K1202" i="1"/>
  <c r="K843" i="1"/>
  <c r="K331" i="1"/>
  <c r="K1311" i="1"/>
  <c r="K1312" i="1"/>
  <c r="K1234" i="1"/>
  <c r="K23" i="1"/>
  <c r="K567" i="1"/>
  <c r="K12" i="1"/>
  <c r="K488" i="1"/>
  <c r="K613" i="1"/>
  <c r="K108" i="1"/>
  <c r="K935" i="1"/>
  <c r="K1280" i="1"/>
  <c r="K818" i="1"/>
  <c r="K96" i="1"/>
  <c r="K959" i="1"/>
  <c r="K302" i="1"/>
  <c r="K252" i="1"/>
  <c r="K140" i="1"/>
  <c r="K318" i="1"/>
  <c r="K130" i="1"/>
  <c r="K69" i="1"/>
  <c r="K1014" i="1"/>
  <c r="K1185" i="1"/>
  <c r="K1015" i="1"/>
  <c r="K1046" i="1"/>
  <c r="K651" i="1"/>
  <c r="K446" i="1"/>
  <c r="K389" i="1"/>
  <c r="K908" i="1"/>
  <c r="K634" i="1"/>
  <c r="K258" i="1"/>
  <c r="K915" i="1"/>
  <c r="K812" i="1"/>
  <c r="K58" i="1"/>
  <c r="K580" i="1"/>
  <c r="K345" i="1"/>
  <c r="K1062" i="1"/>
  <c r="K1153" i="1"/>
  <c r="K280" i="1"/>
  <c r="K1106" i="1"/>
  <c r="K1160" i="1"/>
  <c r="K465" i="1"/>
  <c r="K1201" i="1"/>
  <c r="K1083" i="1"/>
  <c r="K954" i="1"/>
  <c r="K176" i="1"/>
  <c r="K1069" i="1"/>
  <c r="K679" i="1"/>
  <c r="K186" i="1"/>
  <c r="K1089" i="1"/>
  <c r="K723" i="1"/>
  <c r="K501" i="1"/>
  <c r="K970" i="1"/>
  <c r="K887" i="1"/>
  <c r="K1300" i="1"/>
  <c r="K707" i="1"/>
  <c r="K366" i="1"/>
  <c r="K844" i="1"/>
  <c r="K783" i="1"/>
  <c r="K499" i="1"/>
  <c r="K912" i="1"/>
  <c r="K321" i="1"/>
  <c r="K1198" i="1"/>
  <c r="K1309" i="1"/>
  <c r="K246" i="1"/>
  <c r="K469" i="1"/>
  <c r="K260" i="1"/>
  <c r="K581" i="1"/>
  <c r="K545" i="1"/>
  <c r="K677" i="1"/>
  <c r="K557" i="1"/>
  <c r="K129" i="1"/>
  <c r="K550" i="1"/>
  <c r="K1233" i="1"/>
  <c r="K834" i="1"/>
  <c r="K1196" i="1"/>
  <c r="K1304" i="1"/>
  <c r="K803" i="1"/>
  <c r="K281" i="1"/>
  <c r="K1164" i="1"/>
  <c r="K256" i="1"/>
  <c r="K311" i="1"/>
  <c r="K198" i="1"/>
  <c r="K886" i="1"/>
  <c r="K867" i="1"/>
  <c r="K773" i="1"/>
  <c r="K496" i="1"/>
  <c r="K701" i="1"/>
  <c r="K201" i="1"/>
  <c r="K904" i="1"/>
  <c r="K631" i="1"/>
  <c r="K568" i="1"/>
  <c r="K648" i="1"/>
  <c r="K122" i="1"/>
  <c r="K437" i="1"/>
  <c r="K583" i="1"/>
  <c r="K966" i="1"/>
  <c r="K493" i="1"/>
  <c r="K1003" i="1"/>
  <c r="K1125" i="1"/>
  <c r="K1081" i="1"/>
  <c r="K760" i="1"/>
  <c r="K531" i="1"/>
  <c r="K502" i="1"/>
  <c r="K25" i="1"/>
  <c r="K1197" i="1"/>
  <c r="K364" i="1"/>
  <c r="K479" i="1"/>
  <c r="K562" i="1"/>
  <c r="K212" i="1"/>
  <c r="K769" i="1"/>
  <c r="K710" i="1"/>
  <c r="K127" i="1"/>
  <c r="K928" i="1"/>
  <c r="K339" i="1"/>
  <c r="K238" i="1"/>
  <c r="K210" i="1"/>
  <c r="K443" i="1"/>
  <c r="K192" i="1"/>
  <c r="K956" i="1"/>
  <c r="K1310" i="1"/>
  <c r="K863" i="1"/>
  <c r="K107" i="1"/>
  <c r="K742" i="1"/>
  <c r="K799" i="1"/>
  <c r="K573" i="1"/>
  <c r="K106" i="1"/>
  <c r="K640" i="1"/>
  <c r="K200" i="1"/>
  <c r="K938" i="1"/>
  <c r="K243" i="1"/>
  <c r="K76" i="1"/>
  <c r="K674" i="1"/>
  <c r="K885" i="1"/>
  <c r="K1162" i="1"/>
  <c r="K690" i="1"/>
  <c r="K277" i="1"/>
  <c r="K715" i="1"/>
  <c r="K1200" i="1"/>
  <c r="K52" i="1"/>
  <c r="K645" i="1"/>
  <c r="K767" i="1"/>
  <c r="K619" i="1"/>
  <c r="K922" i="1"/>
  <c r="K159" i="1"/>
  <c r="K796" i="1"/>
  <c r="K340" i="1"/>
  <c r="K1130" i="1"/>
  <c r="K209" i="1"/>
  <c r="K821" i="1"/>
  <c r="K823" i="1"/>
  <c r="K857" i="1"/>
  <c r="K1082" i="1"/>
  <c r="K976" i="1"/>
  <c r="K902" i="1"/>
  <c r="K974" i="1"/>
  <c r="K205" i="1"/>
  <c r="K298" i="1"/>
  <c r="K718" i="1"/>
  <c r="K485" i="1"/>
  <c r="K705" i="1"/>
  <c r="K228" i="1"/>
  <c r="K903" i="1"/>
  <c r="K730" i="1"/>
  <c r="K589" i="1"/>
  <c r="K383" i="1"/>
  <c r="K995" i="1"/>
  <c r="K444" i="1"/>
  <c r="K214" i="1"/>
  <c r="K948" i="1"/>
  <c r="K1276" i="1"/>
  <c r="K1171" i="1"/>
  <c r="K988" i="1"/>
  <c r="K1055" i="1"/>
  <c r="K470" i="1"/>
  <c r="K128" i="1"/>
  <c r="K423" i="1"/>
  <c r="K939" i="1"/>
  <c r="K360" i="1"/>
  <c r="K491" i="1"/>
  <c r="K830" i="1"/>
  <c r="K981" i="1"/>
  <c r="K983" i="1"/>
  <c r="K588" i="1"/>
  <c r="K548" i="1"/>
  <c r="K1010" i="1"/>
  <c r="K793" i="1"/>
  <c r="K367" i="1"/>
  <c r="K605" i="1"/>
  <c r="K441" i="1"/>
  <c r="K476" i="1"/>
  <c r="K289" i="1"/>
  <c r="K921" i="1"/>
  <c r="K1169" i="1"/>
  <c r="K918" i="1"/>
  <c r="K890" i="1"/>
  <c r="K849" i="1"/>
  <c r="K755" i="1"/>
  <c r="K584" i="1"/>
  <c r="K495" i="1"/>
  <c r="K664" i="1"/>
  <c r="K609" i="1"/>
  <c r="K400" i="1"/>
  <c r="K182" i="1"/>
  <c r="K1121" i="1"/>
  <c r="K775" i="1"/>
  <c r="K475" i="1"/>
  <c r="K427" i="1"/>
  <c r="K649" i="1"/>
  <c r="K805" i="1"/>
  <c r="K893" i="1"/>
  <c r="K1214" i="1"/>
  <c r="K42" i="1"/>
  <c r="K387" i="1"/>
  <c r="K458" i="1"/>
  <c r="K348" i="1"/>
  <c r="K112" i="1"/>
  <c r="K621" i="1"/>
  <c r="K227" i="1"/>
  <c r="K593" i="1"/>
  <c r="K1126" i="1"/>
  <c r="K804" i="1"/>
  <c r="K259" i="1"/>
  <c r="K801" i="1"/>
  <c r="K39" i="1"/>
  <c r="K154" i="1"/>
  <c r="K1168" i="1"/>
  <c r="K678" i="1"/>
  <c r="K54" i="1"/>
  <c r="K807" i="1"/>
  <c r="K653" i="1"/>
  <c r="K708" i="1"/>
  <c r="K239" i="1"/>
  <c r="K831" i="1"/>
  <c r="K596" i="1"/>
  <c r="K90" i="1"/>
  <c r="K899" i="1"/>
  <c r="K826" i="1"/>
  <c r="K1075" i="1"/>
  <c r="K185" i="1"/>
  <c r="K1019" i="1"/>
  <c r="K819" i="1"/>
  <c r="K1071" i="1"/>
  <c r="K264" i="1"/>
  <c r="K435" i="1"/>
  <c r="K472" i="1"/>
  <c r="K135" i="1"/>
  <c r="K489" i="1"/>
  <c r="K1017" i="1"/>
  <c r="K477" i="1"/>
  <c r="K787" i="1"/>
  <c r="K1101" i="1"/>
  <c r="K851" i="1"/>
  <c r="K245" i="1"/>
  <c r="K18" i="1"/>
  <c r="K865" i="1"/>
  <c r="K171" i="1"/>
  <c r="K694" i="1"/>
  <c r="K687" i="1"/>
  <c r="K1028" i="1"/>
  <c r="K1090" i="1"/>
  <c r="K15" i="1"/>
  <c r="K1187" i="1"/>
  <c r="K1199" i="1"/>
  <c r="K14" i="1"/>
  <c r="K451" i="1"/>
  <c r="K524" i="1"/>
  <c r="K1296" i="1"/>
  <c r="K190" i="1"/>
  <c r="K1151" i="1"/>
  <c r="K1157" i="1"/>
  <c r="K856" i="1"/>
  <c r="K319" i="1"/>
  <c r="K414" i="1"/>
  <c r="K170" i="1"/>
  <c r="K218" i="1"/>
  <c r="K1138" i="1"/>
  <c r="K494" i="1"/>
  <c r="K846" i="1"/>
  <c r="K1228" i="1"/>
  <c r="K880" i="1"/>
  <c r="K813" i="1"/>
  <c r="K1250" i="1"/>
  <c r="K1047" i="1"/>
  <c r="K1131" i="1"/>
  <c r="K144" i="1"/>
  <c r="K1173" i="1"/>
  <c r="K517" i="1"/>
  <c r="K1074" i="1"/>
  <c r="K382" i="1"/>
  <c r="K967" i="1"/>
  <c r="K492" i="1"/>
  <c r="K70" i="1"/>
  <c r="K390" i="1"/>
  <c r="K820" i="1"/>
  <c r="K410" i="1"/>
  <c r="K1112" i="1"/>
  <c r="K930" i="1"/>
  <c r="K399" i="1"/>
  <c r="K1095" i="1"/>
  <c r="K401" i="1"/>
  <c r="K896" i="1"/>
  <c r="K646" i="1"/>
  <c r="K388" i="1"/>
  <c r="K566" i="1"/>
  <c r="K523" i="1"/>
  <c r="K1290" i="1"/>
  <c r="K1180" i="1"/>
  <c r="K1040" i="1"/>
  <c r="K752" i="1"/>
  <c r="K825" i="1"/>
  <c r="K1192" i="1"/>
  <c r="K740" i="1"/>
  <c r="K951" i="1"/>
  <c r="K86" i="1"/>
  <c r="K684" i="1"/>
  <c r="K1307" i="1"/>
  <c r="K222" i="1"/>
  <c r="K276" i="1"/>
  <c r="K49" i="1"/>
  <c r="K95" i="1"/>
  <c r="K659" i="1"/>
  <c r="K1207" i="1"/>
  <c r="K175" i="1"/>
  <c r="K164" i="1"/>
  <c r="K657" i="1"/>
  <c r="K786" i="1"/>
  <c r="K225" i="1"/>
  <c r="K1018" i="1"/>
  <c r="K1303" i="1"/>
  <c r="K341" i="1"/>
  <c r="K429" i="1"/>
  <c r="K294" i="1"/>
  <c r="K530" i="1"/>
  <c r="K438" i="1"/>
  <c r="K1100" i="1"/>
  <c r="K375" i="1"/>
  <c r="K1221" i="1"/>
  <c r="K1145" i="1"/>
  <c r="K521" i="1"/>
  <c r="K616" i="1"/>
  <c r="K1097" i="1"/>
  <c r="K29" i="1"/>
  <c r="K555" i="1"/>
  <c r="K278" i="1"/>
  <c r="K1216" i="1"/>
  <c r="K152" i="1"/>
  <c r="K822" i="1"/>
  <c r="K883" i="1"/>
  <c r="K1107" i="1"/>
  <c r="K1133" i="1"/>
  <c r="K1263" i="1"/>
  <c r="K296" i="1"/>
  <c r="K267" i="1"/>
  <c r="K929" i="1"/>
  <c r="K118" i="1"/>
  <c r="K16" i="1"/>
  <c r="K1238" i="1"/>
  <c r="K167" i="1"/>
  <c r="K87" i="1"/>
  <c r="K1302" i="1"/>
  <c r="K1105" i="1"/>
  <c r="K1087" i="1"/>
  <c r="K579" i="1"/>
  <c r="K1026" i="1"/>
  <c r="K184" i="1"/>
  <c r="K1065" i="1"/>
  <c r="K518" i="1"/>
  <c r="K323" i="1"/>
  <c r="K780" i="1"/>
  <c r="AH241" i="1"/>
  <c r="AQ241" i="1"/>
  <c r="AS241" i="1"/>
  <c r="AD287" i="1"/>
  <c r="AE505" i="1"/>
  <c r="AU241" i="1"/>
  <c r="AS1144" i="1"/>
  <c r="AQ1144" i="1"/>
  <c r="AK1144" i="1"/>
  <c r="AJ1144" i="1"/>
  <c r="AN1144" i="1"/>
  <c r="AW1271" i="1"/>
  <c r="AG1271" i="1"/>
  <c r="AU1271" i="1"/>
  <c r="AE1271" i="1"/>
  <c r="AN1271" i="1"/>
  <c r="AM1271" i="1"/>
  <c r="AK1271" i="1"/>
  <c r="AL1271" i="1"/>
  <c r="AG505" i="1"/>
  <c r="AC706" i="1"/>
  <c r="AP1144" i="1"/>
  <c r="AP722" i="1"/>
  <c r="AO722" i="1"/>
  <c r="AJ722" i="1"/>
  <c r="AY722" i="1"/>
  <c r="AG722" i="1"/>
  <c r="AX722" i="1"/>
  <c r="AF722" i="1"/>
  <c r="AN722" i="1"/>
  <c r="AI510" i="1"/>
  <c r="AY510" i="1"/>
  <c r="AG510" i="1"/>
  <c r="H510" i="1"/>
  <c r="AP510" i="1"/>
  <c r="AO510" i="1"/>
  <c r="AL510" i="1"/>
  <c r="AG706" i="1"/>
  <c r="AW1144" i="1"/>
  <c r="AP287" i="1"/>
  <c r="AO287" i="1"/>
  <c r="AY287" i="1"/>
  <c r="AI287" i="1"/>
  <c r="AW287" i="1"/>
  <c r="AG287" i="1"/>
  <c r="AJ287" i="1"/>
  <c r="AY1144" i="1"/>
  <c r="AQ1271" i="1"/>
  <c r="AL287" i="1"/>
  <c r="AR1271" i="1"/>
  <c r="AM287" i="1"/>
  <c r="AJ505" i="1"/>
  <c r="AY505" i="1"/>
  <c r="AI505" i="1"/>
  <c r="AT505" i="1"/>
  <c r="AS505" i="1"/>
  <c r="AL505" i="1"/>
  <c r="AT1271" i="1"/>
  <c r="H287" i="1"/>
  <c r="AN287" i="1"/>
  <c r="AN505" i="1"/>
  <c r="AP241" i="1"/>
  <c r="AO241" i="1"/>
  <c r="AN241" i="1"/>
  <c r="AM241" i="1"/>
  <c r="H241" i="1"/>
  <c r="AK241" i="1"/>
  <c r="AD241" i="1"/>
  <c r="AC241" i="1"/>
  <c r="AW241" i="1"/>
  <c r="AX1271" i="1"/>
  <c r="AQ287" i="1"/>
  <c r="H505" i="1"/>
  <c r="AP505" i="1"/>
  <c r="AJ706" i="1"/>
  <c r="AH706" i="1"/>
  <c r="H706" i="1"/>
  <c r="AR706" i="1"/>
  <c r="AQ706" i="1"/>
  <c r="AN706" i="1"/>
  <c r="AC1144" i="1"/>
  <c r="AY1271" i="1"/>
  <c r="AS287" i="1"/>
  <c r="AS510" i="1"/>
  <c r="AU505" i="1"/>
  <c r="AO706" i="1"/>
  <c r="AE1144" i="1"/>
  <c r="AT1144" i="1"/>
  <c r="AT287" i="1"/>
  <c r="AV505" i="1"/>
  <c r="AF1144" i="1"/>
  <c r="AV1271" i="1"/>
  <c r="AJ1271" i="1"/>
  <c r="AP1271" i="1"/>
  <c r="AC1271" i="1"/>
  <c r="H1271" i="1"/>
  <c r="AS1271" i="1"/>
  <c r="AF1271" i="1"/>
  <c r="AT1297" i="1"/>
  <c r="AH1297" i="1"/>
  <c r="AR1297" i="1"/>
  <c r="AE1297" i="1"/>
  <c r="AV1297" i="1"/>
  <c r="AI1297" i="1"/>
  <c r="AR287" i="1"/>
  <c r="AF287" i="1"/>
  <c r="AU287" i="1"/>
  <c r="AH287" i="1"/>
  <c r="AX287" i="1"/>
  <c r="AK287" i="1"/>
  <c r="AN36" i="1"/>
  <c r="H36" i="1"/>
  <c r="AY36" i="1"/>
  <c r="AL36" i="1"/>
  <c r="AP36" i="1"/>
  <c r="AC36" i="1"/>
  <c r="AV1080" i="1"/>
  <c r="AJ1080" i="1"/>
  <c r="AP1080" i="1"/>
  <c r="AC1080" i="1"/>
  <c r="H1080" i="1"/>
  <c r="AS1080" i="1"/>
  <c r="AF1080" i="1"/>
  <c r="AT510" i="1"/>
  <c r="AH510" i="1"/>
  <c r="AQ510" i="1"/>
  <c r="AE510" i="1"/>
  <c r="AU510" i="1"/>
  <c r="AF510" i="1"/>
  <c r="AX510" i="1"/>
  <c r="AJ510" i="1"/>
  <c r="AR505" i="1"/>
  <c r="AF505" i="1"/>
  <c r="AO505" i="1"/>
  <c r="AC505" i="1"/>
  <c r="AM505" i="1"/>
  <c r="AQ505" i="1"/>
  <c r="AP706" i="1"/>
  <c r="AD706" i="1"/>
  <c r="AY706" i="1"/>
  <c r="AM706" i="1"/>
  <c r="AT706" i="1"/>
  <c r="AF706" i="1"/>
  <c r="AW706" i="1"/>
  <c r="AI706" i="1"/>
  <c r="AX1144" i="1"/>
  <c r="AL1144" i="1"/>
  <c r="AU1144" i="1"/>
  <c r="AI1144" i="1"/>
  <c r="AR1144" i="1"/>
  <c r="AD1144" i="1"/>
  <c r="H1144" i="1"/>
  <c r="AV1144" i="1"/>
  <c r="AG1144" i="1"/>
  <c r="AT722" i="1"/>
  <c r="AH722" i="1"/>
  <c r="AQ722" i="1"/>
  <c r="AE722" i="1"/>
  <c r="AS722" i="1"/>
  <c r="AD722" i="1"/>
  <c r="H722" i="1"/>
  <c r="AW722" i="1"/>
  <c r="AI722" i="1"/>
  <c r="AV741" i="1"/>
  <c r="AJ741" i="1"/>
  <c r="AN741" i="1"/>
  <c r="H741" i="1"/>
  <c r="AX741" i="1"/>
  <c r="AI741" i="1"/>
  <c r="AT741" i="1"/>
  <c r="AF741" i="1"/>
  <c r="AK741" i="1"/>
  <c r="AO741" i="1"/>
  <c r="AR420" i="1"/>
  <c r="AF420" i="1"/>
  <c r="AV420" i="1"/>
  <c r="AJ420" i="1"/>
  <c r="AX420" i="1"/>
  <c r="AI420" i="1"/>
  <c r="AT420" i="1"/>
  <c r="AE420" i="1"/>
  <c r="AY420" i="1"/>
  <c r="AG420" i="1"/>
  <c r="BH420" i="1"/>
  <c r="AL420" i="1"/>
  <c r="AP748" i="1"/>
  <c r="AD748" i="1"/>
  <c r="AT748" i="1"/>
  <c r="AH748" i="1"/>
  <c r="AQ748" i="1"/>
  <c r="AM748" i="1"/>
  <c r="AY748" i="1"/>
  <c r="AI748" i="1"/>
  <c r="AL748" i="1"/>
  <c r="AN40" i="1"/>
  <c r="H40" i="1"/>
  <c r="AR40" i="1"/>
  <c r="AF40" i="1"/>
  <c r="AX40" i="1"/>
  <c r="AJ40" i="1"/>
  <c r="AU40" i="1"/>
  <c r="AG40" i="1"/>
  <c r="AI40" i="1"/>
  <c r="AM40" i="1"/>
  <c r="AV717" i="1"/>
  <c r="AJ717" i="1"/>
  <c r="AN717" i="1"/>
  <c r="H717" i="1"/>
  <c r="AX717" i="1"/>
  <c r="AI717" i="1"/>
  <c r="AT717" i="1"/>
  <c r="AF717" i="1"/>
  <c r="AW717" i="1"/>
  <c r="AE717" i="1"/>
  <c r="AK717" i="1"/>
  <c r="AR1225" i="1"/>
  <c r="AF1225" i="1"/>
  <c r="AV1225" i="1"/>
  <c r="AJ1225" i="1"/>
  <c r="AX1225" i="1"/>
  <c r="AI1225" i="1"/>
  <c r="AT1225" i="1"/>
  <c r="AE1225" i="1"/>
  <c r="AS1225" i="1"/>
  <c r="AY1225" i="1"/>
  <c r="AG1225" i="1"/>
  <c r="BH1225" i="1"/>
  <c r="AV572" i="1"/>
  <c r="AJ572" i="1"/>
  <c r="AN572" i="1"/>
  <c r="H572" i="1"/>
  <c r="AX572" i="1"/>
  <c r="AI572" i="1"/>
  <c r="AT572" i="1"/>
  <c r="AF572" i="1"/>
  <c r="AR572" i="1"/>
  <c r="AW572" i="1"/>
  <c r="AE572" i="1"/>
  <c r="AR271" i="1"/>
  <c r="AF271" i="1"/>
  <c r="AV271" i="1"/>
  <c r="AJ271" i="1"/>
  <c r="AX271" i="1"/>
  <c r="AI271" i="1"/>
  <c r="AT271" i="1"/>
  <c r="AE271" i="1"/>
  <c r="AO271" i="1"/>
  <c r="AS271" i="1"/>
  <c r="AV570" i="1"/>
  <c r="AJ570" i="1"/>
  <c r="AN570" i="1"/>
  <c r="H570" i="1"/>
  <c r="AX570" i="1"/>
  <c r="AI570" i="1"/>
  <c r="AT570" i="1"/>
  <c r="AF570" i="1"/>
  <c r="AO570" i="1"/>
  <c r="AR570" i="1"/>
  <c r="AR563" i="1"/>
  <c r="AF563" i="1"/>
  <c r="AV563" i="1"/>
  <c r="AJ563" i="1"/>
  <c r="AX563" i="1"/>
  <c r="AI563" i="1"/>
  <c r="AT563" i="1"/>
  <c r="AE563" i="1"/>
  <c r="AL563" i="1"/>
  <c r="AO563" i="1"/>
  <c r="AP859" i="1"/>
  <c r="AD859" i="1"/>
  <c r="AT859" i="1"/>
  <c r="AH859" i="1"/>
  <c r="AQ859" i="1"/>
  <c r="AM859" i="1"/>
  <c r="AL859" i="1"/>
  <c r="AR859" i="1"/>
  <c r="AN480" i="1"/>
  <c r="H480" i="1"/>
  <c r="AR480" i="1"/>
  <c r="AF480" i="1"/>
  <c r="AX480" i="1"/>
  <c r="AJ480" i="1"/>
  <c r="AU480" i="1"/>
  <c r="AG480" i="1"/>
  <c r="AM480" i="1"/>
  <c r="AQ480" i="1"/>
  <c r="AV385" i="1"/>
  <c r="AJ385" i="1"/>
  <c r="AN385" i="1"/>
  <c r="H385" i="1"/>
  <c r="AX385" i="1"/>
  <c r="AI385" i="1"/>
  <c r="AT385" i="1"/>
  <c r="AF385" i="1"/>
  <c r="AK385" i="1"/>
  <c r="AO385" i="1"/>
  <c r="AR241" i="1"/>
  <c r="AF241" i="1"/>
  <c r="AV241" i="1"/>
  <c r="AJ241" i="1"/>
  <c r="AX241" i="1"/>
  <c r="AI241" i="1"/>
  <c r="AT241" i="1"/>
  <c r="AE241" i="1"/>
  <c r="AY241" i="1"/>
  <c r="AG241" i="1"/>
  <c r="AL241" i="1"/>
  <c r="AP1170" i="1"/>
  <c r="AD1170" i="1"/>
  <c r="AT1170" i="1"/>
  <c r="AH1170" i="1"/>
  <c r="AQ1170" i="1"/>
  <c r="AM1170" i="1"/>
  <c r="AY1170" i="1"/>
  <c r="AI1170" i="1"/>
  <c r="AL1170" i="1"/>
  <c r="AN641" i="1"/>
  <c r="H641" i="1"/>
  <c r="AR641" i="1"/>
  <c r="AF641" i="1"/>
  <c r="AX641" i="1"/>
  <c r="AJ641" i="1"/>
  <c r="AU641" i="1"/>
  <c r="AG641" i="1"/>
  <c r="AI641" i="1"/>
  <c r="AM641" i="1"/>
  <c r="AV158" i="1"/>
  <c r="AJ158" i="1"/>
  <c r="AN158" i="1"/>
  <c r="H158" i="1"/>
  <c r="AX158" i="1"/>
  <c r="AI158" i="1"/>
  <c r="AT158" i="1"/>
  <c r="AF158" i="1"/>
  <c r="AW158" i="1"/>
  <c r="AE158" i="1"/>
  <c r="AK158" i="1"/>
  <c r="AR3" i="1"/>
  <c r="AF3" i="1"/>
  <c r="AV3" i="1"/>
  <c r="AJ3" i="1"/>
  <c r="AX3" i="1"/>
  <c r="AI3" i="1"/>
  <c r="AT3" i="1"/>
  <c r="AE3" i="1"/>
  <c r="AS3" i="1"/>
  <c r="AY3" i="1"/>
  <c r="AG3" i="1"/>
  <c r="BH3" i="1"/>
  <c r="AV1205" i="1"/>
  <c r="AJ1205" i="1"/>
  <c r="AN1205" i="1"/>
  <c r="H1205" i="1"/>
  <c r="AX1205" i="1"/>
  <c r="AI1205" i="1"/>
  <c r="AT1205" i="1"/>
  <c r="AF1205" i="1"/>
  <c r="AR1205" i="1"/>
  <c r="AW1205" i="1"/>
  <c r="AE1205" i="1"/>
  <c r="AR98" i="1"/>
  <c r="AF98" i="1"/>
  <c r="AV98" i="1"/>
  <c r="AJ98" i="1"/>
  <c r="AX98" i="1"/>
  <c r="AI98" i="1"/>
  <c r="AT98" i="1"/>
  <c r="AE98" i="1"/>
  <c r="AO98" i="1"/>
  <c r="AS98" i="1"/>
  <c r="AV33" i="1"/>
  <c r="AJ33" i="1"/>
  <c r="AN33" i="1"/>
  <c r="H33" i="1"/>
  <c r="AX33" i="1"/>
  <c r="AI33" i="1"/>
  <c r="AT33" i="1"/>
  <c r="AF33" i="1"/>
  <c r="AO33" i="1"/>
  <c r="AR33" i="1"/>
  <c r="AR704" i="1"/>
  <c r="AF704" i="1"/>
  <c r="AV704" i="1"/>
  <c r="AJ704" i="1"/>
  <c r="AX704" i="1"/>
  <c r="AI704" i="1"/>
  <c r="AT704" i="1"/>
  <c r="AE704" i="1"/>
  <c r="AL704" i="1"/>
  <c r="AO704" i="1"/>
  <c r="AP1041" i="1"/>
  <c r="AD1041" i="1"/>
  <c r="AT1041" i="1"/>
  <c r="AH1041" i="1"/>
  <c r="AQ1041" i="1"/>
  <c r="AM1041" i="1"/>
  <c r="AL1041" i="1"/>
  <c r="AR1041" i="1"/>
  <c r="AN473" i="1"/>
  <c r="H473" i="1"/>
  <c r="AR473" i="1"/>
  <c r="AF473" i="1"/>
  <c r="AX473" i="1"/>
  <c r="AJ473" i="1"/>
  <c r="AU473" i="1"/>
  <c r="AG473" i="1"/>
  <c r="AM473" i="1"/>
  <c r="AQ473" i="1"/>
  <c r="AV251" i="1"/>
  <c r="AJ251" i="1"/>
  <c r="AN251" i="1"/>
  <c r="H251" i="1"/>
  <c r="AX251" i="1"/>
  <c r="AI251" i="1"/>
  <c r="AT251" i="1"/>
  <c r="AF251" i="1"/>
  <c r="AK251" i="1"/>
  <c r="AO251" i="1"/>
  <c r="AR1248" i="1"/>
  <c r="AF1248" i="1"/>
  <c r="AV1248" i="1"/>
  <c r="AJ1248" i="1"/>
  <c r="AX1248" i="1"/>
  <c r="AI1248" i="1"/>
  <c r="AT1248" i="1"/>
  <c r="AE1248" i="1"/>
  <c r="AY1248" i="1"/>
  <c r="AG1248" i="1"/>
  <c r="BH1248" i="1"/>
  <c r="AL1248" i="1"/>
  <c r="AP544" i="1"/>
  <c r="AD544" i="1"/>
  <c r="AT544" i="1"/>
  <c r="AH544" i="1"/>
  <c r="AQ544" i="1"/>
  <c r="AM544" i="1"/>
  <c r="AY544" i="1"/>
  <c r="AI544" i="1"/>
  <c r="AL544" i="1"/>
  <c r="AN574" i="1"/>
  <c r="H574" i="1"/>
  <c r="AR574" i="1"/>
  <c r="AF574" i="1"/>
  <c r="AX574" i="1"/>
  <c r="AJ574" i="1"/>
  <c r="AU574" i="1"/>
  <c r="AG574" i="1"/>
  <c r="AI574" i="1"/>
  <c r="AM574" i="1"/>
  <c r="AV585" i="1"/>
  <c r="AJ585" i="1"/>
  <c r="AN585" i="1"/>
  <c r="H585" i="1"/>
  <c r="AX585" i="1"/>
  <c r="AI585" i="1"/>
  <c r="AT585" i="1"/>
  <c r="AF585" i="1"/>
  <c r="AW585" i="1"/>
  <c r="AE585" i="1"/>
  <c r="AK585" i="1"/>
  <c r="AR247" i="1"/>
  <c r="AF247" i="1"/>
  <c r="AV247" i="1"/>
  <c r="AJ247" i="1"/>
  <c r="AX247" i="1"/>
  <c r="AI247" i="1"/>
  <c r="AT247" i="1"/>
  <c r="AE247" i="1"/>
  <c r="AS247" i="1"/>
  <c r="AY247" i="1"/>
  <c r="AG247" i="1"/>
  <c r="BH247" i="1"/>
  <c r="AV627" i="1"/>
  <c r="AJ627" i="1"/>
  <c r="AN627" i="1"/>
  <c r="H627" i="1"/>
  <c r="AX627" i="1"/>
  <c r="AI627" i="1"/>
  <c r="AT627" i="1"/>
  <c r="AF627" i="1"/>
  <c r="AR627" i="1"/>
  <c r="AW627" i="1"/>
  <c r="AE627" i="1"/>
  <c r="AR456" i="1"/>
  <c r="AF456" i="1"/>
  <c r="AV456" i="1"/>
  <c r="AJ456" i="1"/>
  <c r="AX456" i="1"/>
  <c r="AI456" i="1"/>
  <c r="AT456" i="1"/>
  <c r="AE456" i="1"/>
  <c r="AO456" i="1"/>
  <c r="AS456" i="1"/>
  <c r="AV1226" i="1"/>
  <c r="AJ1226" i="1"/>
  <c r="AN1226" i="1"/>
  <c r="H1226" i="1"/>
  <c r="AX1226" i="1"/>
  <c r="AI1226" i="1"/>
  <c r="AT1226" i="1"/>
  <c r="AF1226" i="1"/>
  <c r="AO1226" i="1"/>
  <c r="AR1226" i="1"/>
  <c r="AR255" i="1"/>
  <c r="AF255" i="1"/>
  <c r="AV255" i="1"/>
  <c r="AJ255" i="1"/>
  <c r="AX255" i="1"/>
  <c r="AI255" i="1"/>
  <c r="AT255" i="1"/>
  <c r="AE255" i="1"/>
  <c r="AL255" i="1"/>
  <c r="AO255" i="1"/>
  <c r="AP1020" i="1"/>
  <c r="AD1020" i="1"/>
  <c r="AT1020" i="1"/>
  <c r="AH1020" i="1"/>
  <c r="AQ1020" i="1"/>
  <c r="AM1020" i="1"/>
  <c r="AL1020" i="1"/>
  <c r="AR1020" i="1"/>
  <c r="AN1035" i="1"/>
  <c r="H1035" i="1"/>
  <c r="AR1035" i="1"/>
  <c r="AF1035" i="1"/>
  <c r="AX1035" i="1"/>
  <c r="AJ1035" i="1"/>
  <c r="AU1035" i="1"/>
  <c r="AG1035" i="1"/>
  <c r="AM1035" i="1"/>
  <c r="AQ1035" i="1"/>
  <c r="AO1035" i="1"/>
  <c r="AV104" i="1"/>
  <c r="AJ104" i="1"/>
  <c r="AN104" i="1"/>
  <c r="H104" i="1"/>
  <c r="AX104" i="1"/>
  <c r="AI104" i="1"/>
  <c r="AT104" i="1"/>
  <c r="AF104" i="1"/>
  <c r="AK104" i="1"/>
  <c r="AP104" i="1"/>
  <c r="AO104" i="1"/>
  <c r="AL104" i="1"/>
  <c r="AR892" i="1"/>
  <c r="AF892" i="1"/>
  <c r="AV892" i="1"/>
  <c r="AJ892" i="1"/>
  <c r="AX892" i="1"/>
  <c r="AI892" i="1"/>
  <c r="AT892" i="1"/>
  <c r="AE892" i="1"/>
  <c r="AY892" i="1"/>
  <c r="AG892" i="1"/>
  <c r="AM892" i="1"/>
  <c r="AL892" i="1"/>
  <c r="AK892" i="1"/>
  <c r="AH892" i="1"/>
  <c r="H892" i="1"/>
  <c r="AP110" i="1"/>
  <c r="AD110" i="1"/>
  <c r="AT110" i="1"/>
  <c r="AH110" i="1"/>
  <c r="AQ110" i="1"/>
  <c r="AM110" i="1"/>
  <c r="AY110" i="1"/>
  <c r="AI110" i="1"/>
  <c r="AN110" i="1"/>
  <c r="AL110" i="1"/>
  <c r="AK110" i="1"/>
  <c r="AJ110" i="1"/>
  <c r="AN911" i="1"/>
  <c r="H911" i="1"/>
  <c r="AR911" i="1"/>
  <c r="AF911" i="1"/>
  <c r="AX911" i="1"/>
  <c r="AJ911" i="1"/>
  <c r="AU911" i="1"/>
  <c r="AG911" i="1"/>
  <c r="AI911" i="1"/>
  <c r="AO911" i="1"/>
  <c r="AM911" i="1"/>
  <c r="AL911" i="1"/>
  <c r="AK911" i="1"/>
  <c r="AV1159" i="1"/>
  <c r="AJ1159" i="1"/>
  <c r="AN1159" i="1"/>
  <c r="H1159" i="1"/>
  <c r="AX1159" i="1"/>
  <c r="AI1159" i="1"/>
  <c r="AT1159" i="1"/>
  <c r="AF1159" i="1"/>
  <c r="AW1159" i="1"/>
  <c r="AE1159" i="1"/>
  <c r="AL1159" i="1"/>
  <c r="AK1159" i="1"/>
  <c r="AH1159" i="1"/>
  <c r="AY1159" i="1"/>
  <c r="AG1159" i="1"/>
  <c r="AV328" i="1"/>
  <c r="AJ328" i="1"/>
  <c r="AN328" i="1"/>
  <c r="H328" i="1"/>
  <c r="AX328" i="1"/>
  <c r="AI328" i="1"/>
  <c r="AT328" i="1"/>
  <c r="AF328" i="1"/>
  <c r="AO328" i="1"/>
  <c r="AS328" i="1"/>
  <c r="AC328" i="1"/>
  <c r="AR328" i="1"/>
  <c r="AQ328" i="1"/>
  <c r="AP328" i="1"/>
  <c r="AR1182" i="1"/>
  <c r="AF1182" i="1"/>
  <c r="AV1182" i="1"/>
  <c r="AJ1182" i="1"/>
  <c r="AX1182" i="1"/>
  <c r="AI1182" i="1"/>
  <c r="AT1182" i="1"/>
  <c r="AE1182" i="1"/>
  <c r="AL1182" i="1"/>
  <c r="AP1182" i="1"/>
  <c r="AO1182" i="1"/>
  <c r="AN1182" i="1"/>
  <c r="AM1182" i="1"/>
  <c r="AP208" i="1"/>
  <c r="AD208" i="1"/>
  <c r="AT208" i="1"/>
  <c r="AH208" i="1"/>
  <c r="AQ208" i="1"/>
  <c r="AM208" i="1"/>
  <c r="AL208" i="1"/>
  <c r="AS208" i="1"/>
  <c r="AR208" i="1"/>
  <c r="AO208" i="1"/>
  <c r="AN208" i="1"/>
  <c r="AN1039" i="1"/>
  <c r="H1039" i="1"/>
  <c r="AR1039" i="1"/>
  <c r="AF1039" i="1"/>
  <c r="AX1039" i="1"/>
  <c r="AJ1039" i="1"/>
  <c r="AU1039" i="1"/>
  <c r="AG1039" i="1"/>
  <c r="AM1039" i="1"/>
  <c r="AS1039" i="1"/>
  <c r="AQ1039" i="1"/>
  <c r="AP1039" i="1"/>
  <c r="AO1039" i="1"/>
  <c r="AV381" i="1"/>
  <c r="AJ381" i="1"/>
  <c r="AN381" i="1"/>
  <c r="H381" i="1"/>
  <c r="AX381" i="1"/>
  <c r="AI381" i="1"/>
  <c r="AT381" i="1"/>
  <c r="AF381" i="1"/>
  <c r="AK381" i="1"/>
  <c r="AQ381" i="1"/>
  <c r="AP381" i="1"/>
  <c r="AO381" i="1"/>
  <c r="AM381" i="1"/>
  <c r="AL381" i="1"/>
  <c r="AR1305" i="1"/>
  <c r="AF1305" i="1"/>
  <c r="AV1305" i="1"/>
  <c r="AJ1305" i="1"/>
  <c r="AX1305" i="1"/>
  <c r="AI1305" i="1"/>
  <c r="AT1305" i="1"/>
  <c r="AE1305" i="1"/>
  <c r="AY1305" i="1"/>
  <c r="AG1305" i="1"/>
  <c r="AS1305" i="1"/>
  <c r="AN1305" i="1"/>
  <c r="AM1305" i="1"/>
  <c r="AL1305" i="1"/>
  <c r="AK1305" i="1"/>
  <c r="AH1305" i="1"/>
  <c r="H1305" i="1"/>
  <c r="AV721" i="1"/>
  <c r="AJ721" i="1"/>
  <c r="AN721" i="1"/>
  <c r="H721" i="1"/>
  <c r="AX721" i="1"/>
  <c r="AI721" i="1"/>
  <c r="AT721" i="1"/>
  <c r="AF721" i="1"/>
  <c r="AW721" i="1"/>
  <c r="AE721" i="1"/>
  <c r="AR721" i="1"/>
  <c r="AP721" i="1"/>
  <c r="AO721" i="1"/>
  <c r="AM721" i="1"/>
  <c r="AL721" i="1"/>
  <c r="AK721" i="1"/>
  <c r="AH721" i="1"/>
  <c r="AY721" i="1"/>
  <c r="AG721" i="1"/>
  <c r="AR607" i="1"/>
  <c r="AF607" i="1"/>
  <c r="AV607" i="1"/>
  <c r="AJ607" i="1"/>
  <c r="AX607" i="1"/>
  <c r="AI607" i="1"/>
  <c r="AT607" i="1"/>
  <c r="AE607" i="1"/>
  <c r="AC607" i="1"/>
  <c r="AU607" i="1"/>
  <c r="AC984" i="1"/>
  <c r="AP325" i="1"/>
  <c r="AJ1279" i="1"/>
  <c r="AK457" i="1"/>
  <c r="AR136" i="1"/>
  <c r="AF136" i="1"/>
  <c r="AV136" i="1"/>
  <c r="AJ136" i="1"/>
  <c r="AX136" i="1"/>
  <c r="AI136" i="1"/>
  <c r="AT136" i="1"/>
  <c r="AE136" i="1"/>
  <c r="AC136" i="1"/>
  <c r="AU136" i="1"/>
  <c r="AF632" i="1"/>
  <c r="AW632" i="1"/>
  <c r="AE500" i="1"/>
  <c r="AW500" i="1"/>
  <c r="AC1284" i="1"/>
  <c r="AP358" i="1"/>
  <c r="AD402" i="1"/>
  <c r="AV1244" i="1"/>
  <c r="AJ1244" i="1"/>
  <c r="AN1244" i="1"/>
  <c r="H1244" i="1"/>
  <c r="AX1244" i="1"/>
  <c r="AI1244" i="1"/>
  <c r="AT1244" i="1"/>
  <c r="AF1244" i="1"/>
  <c r="AM1244" i="1"/>
  <c r="AE1244" i="1"/>
  <c r="AY1244" i="1"/>
  <c r="AK1179" i="1"/>
  <c r="AW685" i="1"/>
  <c r="AX362" i="1"/>
  <c r="AL362" i="1"/>
  <c r="AS362" i="1"/>
  <c r="AG362" i="1"/>
  <c r="AP362" i="1"/>
  <c r="AD362" i="1"/>
  <c r="AM362" i="1"/>
  <c r="AJ362" i="1"/>
  <c r="AV362" i="1"/>
  <c r="AF362" i="1"/>
  <c r="H362" i="1"/>
  <c r="AN362" i="1"/>
  <c r="AK362" i="1"/>
  <c r="AK1279" i="1"/>
  <c r="AL457" i="1"/>
  <c r="H632" i="1"/>
  <c r="AG632" i="1"/>
  <c r="AX632" i="1"/>
  <c r="AH500" i="1"/>
  <c r="AY500" i="1"/>
  <c r="AV1284" i="1"/>
  <c r="AJ1284" i="1"/>
  <c r="AN1284" i="1"/>
  <c r="H1284" i="1"/>
  <c r="AX1284" i="1"/>
  <c r="AI1284" i="1"/>
  <c r="AT1284" i="1"/>
  <c r="AF1284" i="1"/>
  <c r="AD1284" i="1"/>
  <c r="AU1284" i="1"/>
  <c r="AN402" i="1"/>
  <c r="H402" i="1"/>
  <c r="AR402" i="1"/>
  <c r="AF402" i="1"/>
  <c r="AX402" i="1"/>
  <c r="AJ402" i="1"/>
  <c r="AU402" i="1"/>
  <c r="AG402" i="1"/>
  <c r="AM402" i="1"/>
  <c r="AE402" i="1"/>
  <c r="AY402" i="1"/>
  <c r="H1179" i="1"/>
  <c r="AN1179" i="1"/>
  <c r="AX685" i="1"/>
  <c r="AD607" i="1"/>
  <c r="AW607" i="1"/>
  <c r="AV984" i="1"/>
  <c r="AJ984" i="1"/>
  <c r="AN984" i="1"/>
  <c r="H984" i="1"/>
  <c r="AX984" i="1"/>
  <c r="AI984" i="1"/>
  <c r="AT984" i="1"/>
  <c r="AF984" i="1"/>
  <c r="AD984" i="1"/>
  <c r="AU984" i="1"/>
  <c r="AD709" i="1"/>
  <c r="AP409" i="1"/>
  <c r="AD409" i="1"/>
  <c r="AM409" i="1"/>
  <c r="AD729" i="1"/>
  <c r="AV84" i="1"/>
  <c r="AJ84" i="1"/>
  <c r="AS84" i="1"/>
  <c r="AG84" i="1"/>
  <c r="AO84" i="1"/>
  <c r="AR782" i="1"/>
  <c r="AF782" i="1"/>
  <c r="AO782" i="1"/>
  <c r="AC782" i="1"/>
  <c r="AP782" i="1"/>
  <c r="AI623" i="1"/>
  <c r="AP254" i="1"/>
  <c r="AD254" i="1"/>
  <c r="AT254" i="1"/>
  <c r="AH254" i="1"/>
  <c r="AQ254" i="1"/>
  <c r="AM254" i="1"/>
  <c r="AE254" i="1"/>
  <c r="AV254" i="1"/>
  <c r="AN100" i="1"/>
  <c r="H100" i="1"/>
  <c r="AR100" i="1"/>
  <c r="AF100" i="1"/>
  <c r="AX100" i="1"/>
  <c r="AJ100" i="1"/>
  <c r="AU100" i="1"/>
  <c r="AG100" i="1"/>
  <c r="AD100" i="1"/>
  <c r="AV100" i="1"/>
  <c r="AI37" i="1"/>
  <c r="AP45" i="1"/>
  <c r="AD45" i="1"/>
  <c r="AT45" i="1"/>
  <c r="AH45" i="1"/>
  <c r="AQ45" i="1"/>
  <c r="AM45" i="1"/>
  <c r="AE45" i="1"/>
  <c r="AV45" i="1"/>
  <c r="AN809" i="1"/>
  <c r="H809" i="1"/>
  <c r="AR809" i="1"/>
  <c r="AF809" i="1"/>
  <c r="AX809" i="1"/>
  <c r="AJ809" i="1"/>
  <c r="AU809" i="1"/>
  <c r="AG809" i="1"/>
  <c r="AD809" i="1"/>
  <c r="AV809" i="1"/>
  <c r="AI598" i="1"/>
  <c r="AP217" i="1"/>
  <c r="AD217" i="1"/>
  <c r="AT217" i="1"/>
  <c r="AH217" i="1"/>
  <c r="AQ217" i="1"/>
  <c r="AM217" i="1"/>
  <c r="AE217" i="1"/>
  <c r="AV217" i="1"/>
  <c r="AN461" i="1"/>
  <c r="H461" i="1"/>
  <c r="AR461" i="1"/>
  <c r="AF461" i="1"/>
  <c r="AX461" i="1"/>
  <c r="AJ461" i="1"/>
  <c r="AU461" i="1"/>
  <c r="AG461" i="1"/>
  <c r="AD461" i="1"/>
  <c r="AV461" i="1"/>
  <c r="AG607" i="1"/>
  <c r="AY607" i="1"/>
  <c r="AI525" i="1"/>
  <c r="AE984" i="1"/>
  <c r="AW984" i="1"/>
  <c r="AP204" i="1"/>
  <c r="AD204" i="1"/>
  <c r="AT204" i="1"/>
  <c r="AH204" i="1"/>
  <c r="AQ204" i="1"/>
  <c r="AM204" i="1"/>
  <c r="AE204" i="1"/>
  <c r="AV204" i="1"/>
  <c r="AN44" i="1"/>
  <c r="H44" i="1"/>
  <c r="AR44" i="1"/>
  <c r="AF44" i="1"/>
  <c r="AX44" i="1"/>
  <c r="AJ44" i="1"/>
  <c r="AU44" i="1"/>
  <c r="AG44" i="1"/>
  <c r="AD44" i="1"/>
  <c r="AV44" i="1"/>
  <c r="AL1279" i="1"/>
  <c r="AM457" i="1"/>
  <c r="AG136" i="1"/>
  <c r="AY136" i="1"/>
  <c r="AI632" i="1"/>
  <c r="AY632" i="1"/>
  <c r="AI500" i="1"/>
  <c r="AE1284" i="1"/>
  <c r="AW1284" i="1"/>
  <c r="AP113" i="1"/>
  <c r="AD113" i="1"/>
  <c r="AT113" i="1"/>
  <c r="AH113" i="1"/>
  <c r="AQ113" i="1"/>
  <c r="AM113" i="1"/>
  <c r="AE113" i="1"/>
  <c r="AV113" i="1"/>
  <c r="AH402" i="1"/>
  <c r="AH1244" i="1"/>
  <c r="AO1179" i="1"/>
  <c r="AC685" i="1"/>
  <c r="AY685" i="1"/>
  <c r="AV781" i="1"/>
  <c r="AQ362" i="1"/>
  <c r="AV216" i="1"/>
  <c r="AJ216" i="1"/>
  <c r="AQ216" i="1"/>
  <c r="AE216" i="1"/>
  <c r="AN216" i="1"/>
  <c r="H216" i="1"/>
  <c r="AK216" i="1"/>
  <c r="AX216" i="1"/>
  <c r="AH216" i="1"/>
  <c r="AT216" i="1"/>
  <c r="AD216" i="1"/>
  <c r="AL216" i="1"/>
  <c r="AM216" i="1"/>
  <c r="AD1043" i="1"/>
  <c r="AG307" i="1"/>
  <c r="AE1277" i="1"/>
  <c r="H607" i="1"/>
  <c r="AH607" i="1"/>
  <c r="AG984" i="1"/>
  <c r="AY984" i="1"/>
  <c r="AR325" i="1"/>
  <c r="AF325" i="1"/>
  <c r="AV325" i="1"/>
  <c r="AJ325" i="1"/>
  <c r="AX325" i="1"/>
  <c r="AI325" i="1"/>
  <c r="AT325" i="1"/>
  <c r="AE325" i="1"/>
  <c r="AC325" i="1"/>
  <c r="AU325" i="1"/>
  <c r="AO457" i="1"/>
  <c r="H136" i="1"/>
  <c r="AH136" i="1"/>
  <c r="AJ632" i="1"/>
  <c r="AK500" i="1"/>
  <c r="AG1284" i="1"/>
  <c r="AY1284" i="1"/>
  <c r="AR358" i="1"/>
  <c r="AF358" i="1"/>
  <c r="AV358" i="1"/>
  <c r="AJ358" i="1"/>
  <c r="AX358" i="1"/>
  <c r="AI358" i="1"/>
  <c r="AT358" i="1"/>
  <c r="AE358" i="1"/>
  <c r="AC358" i="1"/>
  <c r="AU358" i="1"/>
  <c r="AI402" i="1"/>
  <c r="AP1179" i="1"/>
  <c r="AG685" i="1"/>
  <c r="AW781" i="1"/>
  <c r="AR362" i="1"/>
  <c r="AO216" i="1"/>
  <c r="AF1043" i="1"/>
  <c r="AH307" i="1"/>
  <c r="AM1277" i="1"/>
  <c r="AP457" i="1"/>
  <c r="AK136" i="1"/>
  <c r="AK632" i="1"/>
  <c r="AL500" i="1"/>
  <c r="AH1284" i="1"/>
  <c r="AD358" i="1"/>
  <c r="AW358" i="1"/>
  <c r="AK402" i="1"/>
  <c r="AQ1179" i="1"/>
  <c r="AC781" i="1"/>
  <c r="AT362" i="1"/>
  <c r="AI307" i="1"/>
  <c r="AQ1277" i="1"/>
  <c r="AP685" i="1"/>
  <c r="AD685" i="1"/>
  <c r="AT685" i="1"/>
  <c r="AH685" i="1"/>
  <c r="AS685" i="1"/>
  <c r="AE685" i="1"/>
  <c r="H685" i="1"/>
  <c r="AQ685" i="1"/>
  <c r="AM685" i="1"/>
  <c r="AU685" i="1"/>
  <c r="AF685" i="1"/>
  <c r="AJ685" i="1"/>
  <c r="AR1277" i="1"/>
  <c r="AM136" i="1"/>
  <c r="AN632" i="1"/>
  <c r="AO500" i="1"/>
  <c r="AL1284" i="1"/>
  <c r="H358" i="1"/>
  <c r="AH358" i="1"/>
  <c r="AO402" i="1"/>
  <c r="AU1179" i="1"/>
  <c r="AK685" i="1"/>
  <c r="AT1043" i="1"/>
  <c r="AH1043" i="1"/>
  <c r="AO1043" i="1"/>
  <c r="AC1043" i="1"/>
  <c r="AX1043" i="1"/>
  <c r="AL1043" i="1"/>
  <c r="AW1043" i="1"/>
  <c r="AG1043" i="1"/>
  <c r="AU1043" i="1"/>
  <c r="AE1043" i="1"/>
  <c r="BH1043" i="1"/>
  <c r="AQ1043" i="1"/>
  <c r="AY1043" i="1"/>
  <c r="AI1043" i="1"/>
  <c r="AM1043" i="1"/>
  <c r="AR307" i="1"/>
  <c r="AF307" i="1"/>
  <c r="AX307" i="1"/>
  <c r="AK307" i="1"/>
  <c r="AS307" i="1"/>
  <c r="AE307" i="1"/>
  <c r="AO307" i="1"/>
  <c r="AT307" i="1"/>
  <c r="AP307" i="1"/>
  <c r="AM307" i="1"/>
  <c r="AL307" i="1"/>
  <c r="AU307" i="1"/>
  <c r="AC307" i="1"/>
  <c r="AN307" i="1"/>
  <c r="AU1277" i="1"/>
  <c r="AL685" i="1"/>
  <c r="AP1279" i="1"/>
  <c r="AD1279" i="1"/>
  <c r="AT1279" i="1"/>
  <c r="AH1279" i="1"/>
  <c r="AQ1279" i="1"/>
  <c r="AM1279" i="1"/>
  <c r="AE1279" i="1"/>
  <c r="AV1279" i="1"/>
  <c r="AN457" i="1"/>
  <c r="H457" i="1"/>
  <c r="AR457" i="1"/>
  <c r="AF457" i="1"/>
  <c r="AX457" i="1"/>
  <c r="AJ457" i="1"/>
  <c r="AU457" i="1"/>
  <c r="AG457" i="1"/>
  <c r="AD457" i="1"/>
  <c r="AV457" i="1"/>
  <c r="AQ500" i="1"/>
  <c r="AO1284" i="1"/>
  <c r="AQ402" i="1"/>
  <c r="AC1179" i="1"/>
  <c r="AY1179" i="1"/>
  <c r="AN685" i="1"/>
  <c r="AN781" i="1"/>
  <c r="H781" i="1"/>
  <c r="AU781" i="1"/>
  <c r="AI781" i="1"/>
  <c r="AR781" i="1"/>
  <c r="AF781" i="1"/>
  <c r="AP781" i="1"/>
  <c r="AM781" i="1"/>
  <c r="AY781" i="1"/>
  <c r="AJ781" i="1"/>
  <c r="AQ781" i="1"/>
  <c r="AH781" i="1"/>
  <c r="AC362" i="1"/>
  <c r="AP1043" i="1"/>
  <c r="H307" i="1"/>
  <c r="AV307" i="1"/>
  <c r="AV1277" i="1"/>
  <c r="AJ1277" i="1"/>
  <c r="AS1277" i="1"/>
  <c r="AF1277" i="1"/>
  <c r="AN1277" i="1"/>
  <c r="AX1277" i="1"/>
  <c r="AK1277" i="1"/>
  <c r="AO1277" i="1"/>
  <c r="AL1277" i="1"/>
  <c r="AI1277" i="1"/>
  <c r="AH1277" i="1"/>
  <c r="AY1277" i="1"/>
  <c r="AG1277" i="1"/>
  <c r="H1277" i="1"/>
  <c r="AT1277" i="1"/>
  <c r="AC1277" i="1"/>
  <c r="AP1277" i="1"/>
  <c r="AP1284" i="1"/>
  <c r="AS402" i="1"/>
  <c r="AO685" i="1"/>
  <c r="AK781" i="1"/>
  <c r="AE362" i="1"/>
  <c r="AY216" i="1"/>
  <c r="AR1043" i="1"/>
  <c r="AW307" i="1"/>
  <c r="AR1179" i="1"/>
  <c r="AF1179" i="1"/>
  <c r="AV1179" i="1"/>
  <c r="AJ1179" i="1"/>
  <c r="AL1179" i="1"/>
  <c r="AX1179" i="1"/>
  <c r="AI1179" i="1"/>
  <c r="AT1179" i="1"/>
  <c r="AE1179" i="1"/>
  <c r="AM1179" i="1"/>
  <c r="AG1179" i="1"/>
  <c r="AR685" i="1"/>
  <c r="AX709" i="1"/>
  <c r="AL709" i="1"/>
  <c r="AN709" i="1"/>
  <c r="AX729" i="1"/>
  <c r="AL729" i="1"/>
  <c r="AN729" i="1"/>
  <c r="AP623" i="1"/>
  <c r="AD623" i="1"/>
  <c r="AT623" i="1"/>
  <c r="AH623" i="1"/>
  <c r="AQ623" i="1"/>
  <c r="AM623" i="1"/>
  <c r="AE623" i="1"/>
  <c r="AV623" i="1"/>
  <c r="AN5" i="1"/>
  <c r="H5" i="1"/>
  <c r="AR5" i="1"/>
  <c r="AF5" i="1"/>
  <c r="AX5" i="1"/>
  <c r="AJ5" i="1"/>
  <c r="AU5" i="1"/>
  <c r="AG5" i="1"/>
  <c r="AD5" i="1"/>
  <c r="AV5" i="1"/>
  <c r="AP37" i="1"/>
  <c r="AD37" i="1"/>
  <c r="AT37" i="1"/>
  <c r="AH37" i="1"/>
  <c r="AQ37" i="1"/>
  <c r="AM37" i="1"/>
  <c r="AE37" i="1"/>
  <c r="AV37" i="1"/>
  <c r="AN668" i="1"/>
  <c r="H668" i="1"/>
  <c r="AR668" i="1"/>
  <c r="AF668" i="1"/>
  <c r="AX668" i="1"/>
  <c r="AJ668" i="1"/>
  <c r="AU668" i="1"/>
  <c r="AG668" i="1"/>
  <c r="AD668" i="1"/>
  <c r="AV668" i="1"/>
  <c r="AP598" i="1"/>
  <c r="AD598" i="1"/>
  <c r="AT598" i="1"/>
  <c r="AH598" i="1"/>
  <c r="AQ598" i="1"/>
  <c r="AM598" i="1"/>
  <c r="AE598" i="1"/>
  <c r="AV598" i="1"/>
  <c r="AN1232" i="1"/>
  <c r="H1232" i="1"/>
  <c r="AR1232" i="1"/>
  <c r="AF1232" i="1"/>
  <c r="AX1232" i="1"/>
  <c r="AJ1232" i="1"/>
  <c r="AU1232" i="1"/>
  <c r="AG1232" i="1"/>
  <c r="AD1232" i="1"/>
  <c r="AV1232" i="1"/>
  <c r="AS607" i="1"/>
  <c r="AP525" i="1"/>
  <c r="AD525" i="1"/>
  <c r="AT525" i="1"/>
  <c r="AH525" i="1"/>
  <c r="AQ525" i="1"/>
  <c r="AM525" i="1"/>
  <c r="AE525" i="1"/>
  <c r="AV525" i="1"/>
  <c r="AN639" i="1"/>
  <c r="H639" i="1"/>
  <c r="AR639" i="1"/>
  <c r="AF639" i="1"/>
  <c r="AX639" i="1"/>
  <c r="AJ639" i="1"/>
  <c r="AU639" i="1"/>
  <c r="AG639" i="1"/>
  <c r="AD639" i="1"/>
  <c r="AV639" i="1"/>
  <c r="AR984" i="1"/>
  <c r="AO325" i="1"/>
  <c r="AP632" i="1"/>
  <c r="AD632" i="1"/>
  <c r="AT632" i="1"/>
  <c r="AH632" i="1"/>
  <c r="AQ632" i="1"/>
  <c r="AM632" i="1"/>
  <c r="AE632" i="1"/>
  <c r="AV632" i="1"/>
  <c r="AN500" i="1"/>
  <c r="H500" i="1"/>
  <c r="AR500" i="1"/>
  <c r="AF500" i="1"/>
  <c r="AX500" i="1"/>
  <c r="AJ500" i="1"/>
  <c r="AU500" i="1"/>
  <c r="AG500" i="1"/>
  <c r="AD500" i="1"/>
  <c r="AV500" i="1"/>
  <c r="AH1179" i="1"/>
  <c r="AV685" i="1"/>
  <c r="AF216" i="1"/>
  <c r="AV1043" i="1"/>
  <c r="AN1108" i="1"/>
  <c r="H1108" i="1"/>
  <c r="AP1108" i="1"/>
  <c r="AC1108" i="1"/>
  <c r="AW1108" i="1"/>
  <c r="AJ1108" i="1"/>
  <c r="AV1108" i="1"/>
  <c r="AI1108" i="1"/>
  <c r="AT1108" i="1"/>
  <c r="AG1108" i="1"/>
  <c r="AF1108" i="1"/>
  <c r="AP76" i="1"/>
  <c r="AD76" i="1"/>
  <c r="AV76" i="1"/>
  <c r="AI76" i="1"/>
  <c r="AS76" i="1"/>
  <c r="AE76" i="1"/>
  <c r="H76" i="1"/>
  <c r="AL76" i="1"/>
  <c r="AX76" i="1"/>
  <c r="AH76" i="1"/>
  <c r="AT76" i="1"/>
  <c r="AC76" i="1"/>
  <c r="AQ76" i="1"/>
  <c r="AF76" i="1"/>
  <c r="AY76" i="1"/>
  <c r="AW76" i="1"/>
  <c r="AU76" i="1"/>
  <c r="AR76" i="1"/>
  <c r="AO76" i="1"/>
  <c r="AN76" i="1"/>
  <c r="AM76" i="1"/>
  <c r="AP167" i="1"/>
  <c r="AD167" i="1"/>
  <c r="AW167" i="1"/>
  <c r="AJ167" i="1"/>
  <c r="AN167" i="1"/>
  <c r="AT167" i="1"/>
  <c r="AF167" i="1"/>
  <c r="AV167" i="1"/>
  <c r="AE167" i="1"/>
  <c r="AR167" i="1"/>
  <c r="AM167" i="1"/>
  <c r="AK167" i="1"/>
  <c r="AG167" i="1"/>
  <c r="AC167" i="1"/>
  <c r="AY167" i="1"/>
  <c r="AX167" i="1"/>
  <c r="AU167" i="1"/>
  <c r="AS167" i="1"/>
  <c r="AQ167" i="1"/>
  <c r="H167" i="1"/>
  <c r="AO167" i="1"/>
  <c r="AS631" i="1"/>
  <c r="AG631" i="1"/>
  <c r="AT631" i="1"/>
  <c r="AF631" i="1"/>
  <c r="AO631" i="1"/>
  <c r="AQ631" i="1"/>
  <c r="AP631" i="1"/>
  <c r="AN631" i="1"/>
  <c r="AM631" i="1"/>
  <c r="AK631" i="1"/>
  <c r="AY631" i="1"/>
  <c r="AJ631" i="1"/>
  <c r="AX631" i="1"/>
  <c r="AI631" i="1"/>
  <c r="AW631" i="1"/>
  <c r="AH631" i="1"/>
  <c r="AV631" i="1"/>
  <c r="AE631" i="1"/>
  <c r="H631" i="1"/>
  <c r="AU631" i="1"/>
  <c r="AD631" i="1"/>
  <c r="AR631" i="1"/>
  <c r="AL631" i="1"/>
  <c r="AC631" i="1"/>
  <c r="AX918" i="1"/>
  <c r="AL918" i="1"/>
  <c r="AU918" i="1"/>
  <c r="AH918" i="1"/>
  <c r="AT918" i="1"/>
  <c r="AG918" i="1"/>
  <c r="AS918" i="1"/>
  <c r="AF918" i="1"/>
  <c r="AV918" i="1"/>
  <c r="AC918" i="1"/>
  <c r="AR918" i="1"/>
  <c r="AQ918" i="1"/>
  <c r="AP918" i="1"/>
  <c r="AO918" i="1"/>
  <c r="AN918" i="1"/>
  <c r="AM918" i="1"/>
  <c r="AK918" i="1"/>
  <c r="AJ918" i="1"/>
  <c r="AI918" i="1"/>
  <c r="H918" i="1"/>
  <c r="AY918" i="1"/>
  <c r="AW918" i="1"/>
  <c r="AE918" i="1"/>
  <c r="AD918" i="1"/>
  <c r="AH1108" i="1"/>
  <c r="AQ1192" i="1"/>
  <c r="AE1192" i="1"/>
  <c r="AX1192" i="1"/>
  <c r="AL1192" i="1"/>
  <c r="AM1192" i="1"/>
  <c r="AU1192" i="1"/>
  <c r="AG1192" i="1"/>
  <c r="AT1192" i="1"/>
  <c r="AF1192" i="1"/>
  <c r="AR1192" i="1"/>
  <c r="AC1192" i="1"/>
  <c r="BH1192" i="1"/>
  <c r="AJ1192" i="1"/>
  <c r="AO184" i="1"/>
  <c r="AE1200" i="1"/>
  <c r="AY1200" i="1"/>
  <c r="AN988" i="1"/>
  <c r="H988" i="1"/>
  <c r="AU988" i="1"/>
  <c r="AI988" i="1"/>
  <c r="AS988" i="1"/>
  <c r="AE988" i="1"/>
  <c r="AR988" i="1"/>
  <c r="AD988" i="1"/>
  <c r="AM988" i="1"/>
  <c r="AL988" i="1"/>
  <c r="AY988" i="1"/>
  <c r="AK988" i="1"/>
  <c r="AX988" i="1"/>
  <c r="AJ988" i="1"/>
  <c r="AP988" i="1"/>
  <c r="AP185" i="1"/>
  <c r="AC1026" i="1"/>
  <c r="AD294" i="1"/>
  <c r="AH674" i="1"/>
  <c r="AG76" i="1"/>
  <c r="AH167" i="1"/>
  <c r="AV995" i="1"/>
  <c r="AJ995" i="1"/>
  <c r="AX995" i="1"/>
  <c r="AK995" i="1"/>
  <c r="AU995" i="1"/>
  <c r="AG995" i="1"/>
  <c r="AN995" i="1"/>
  <c r="AM995" i="1"/>
  <c r="AH995" i="1"/>
  <c r="AT995" i="1"/>
  <c r="AD995" i="1"/>
  <c r="AR995" i="1"/>
  <c r="AE995" i="1"/>
  <c r="AC995" i="1"/>
  <c r="AY995" i="1"/>
  <c r="AW995" i="1"/>
  <c r="AS995" i="1"/>
  <c r="AQ995" i="1"/>
  <c r="AP995" i="1"/>
  <c r="H995" i="1"/>
  <c r="AO995" i="1"/>
  <c r="AK1108" i="1"/>
  <c r="AP184" i="1"/>
  <c r="AF1200" i="1"/>
  <c r="AQ825" i="1"/>
  <c r="AE825" i="1"/>
  <c r="AX825" i="1"/>
  <c r="AL825" i="1"/>
  <c r="AN825" i="1"/>
  <c r="AV825" i="1"/>
  <c r="AH825" i="1"/>
  <c r="AU825" i="1"/>
  <c r="AG825" i="1"/>
  <c r="AS825" i="1"/>
  <c r="AD825" i="1"/>
  <c r="H825" i="1"/>
  <c r="AJ825" i="1"/>
  <c r="AQ185" i="1"/>
  <c r="AE1026" i="1"/>
  <c r="AS899" i="1"/>
  <c r="AG899" i="1"/>
  <c r="AN899" i="1"/>
  <c r="AV899" i="1"/>
  <c r="AI899" i="1"/>
  <c r="AQ899" i="1"/>
  <c r="AP899" i="1"/>
  <c r="AO899" i="1"/>
  <c r="AM899" i="1"/>
  <c r="AL899" i="1"/>
  <c r="AK899" i="1"/>
  <c r="AY899" i="1"/>
  <c r="AJ899" i="1"/>
  <c r="AX899" i="1"/>
  <c r="AH899" i="1"/>
  <c r="AW899" i="1"/>
  <c r="AF899" i="1"/>
  <c r="AE294" i="1"/>
  <c r="AJ674" i="1"/>
  <c r="AJ76" i="1"/>
  <c r="AI167" i="1"/>
  <c r="AL1108" i="1"/>
  <c r="AN1192" i="1"/>
  <c r="AR184" i="1"/>
  <c r="AK825" i="1"/>
  <c r="AT988" i="1"/>
  <c r="AT1074" i="1"/>
  <c r="AH1074" i="1"/>
  <c r="AO1074" i="1"/>
  <c r="AC1074" i="1"/>
  <c r="AL1074" i="1"/>
  <c r="AY1074" i="1"/>
  <c r="AK1074" i="1"/>
  <c r="AX1074" i="1"/>
  <c r="AJ1074" i="1"/>
  <c r="AV1074" i="1"/>
  <c r="AG1074" i="1"/>
  <c r="AU1074" i="1"/>
  <c r="AF1074" i="1"/>
  <c r="AS1074" i="1"/>
  <c r="AE1074" i="1"/>
  <c r="H1074" i="1"/>
  <c r="AR1074" i="1"/>
  <c r="AD1074" i="1"/>
  <c r="AQ1074" i="1"/>
  <c r="AF1026" i="1"/>
  <c r="BH899" i="1"/>
  <c r="AF294" i="1"/>
  <c r="AK76" i="1"/>
  <c r="AL167" i="1"/>
  <c r="AM1108" i="1"/>
  <c r="AS184" i="1"/>
  <c r="AT1200" i="1"/>
  <c r="AH1200" i="1"/>
  <c r="AO1200" i="1"/>
  <c r="AC1200" i="1"/>
  <c r="AX1200" i="1"/>
  <c r="AJ1200" i="1"/>
  <c r="AR1200" i="1"/>
  <c r="AD1200" i="1"/>
  <c r="AQ1200" i="1"/>
  <c r="AN1200" i="1"/>
  <c r="AI1200" i="1"/>
  <c r="AC780" i="1"/>
  <c r="AD1171" i="1"/>
  <c r="AS1026" i="1"/>
  <c r="AS294" i="1"/>
  <c r="AO690" i="1"/>
  <c r="AC690" i="1"/>
  <c r="AU690" i="1"/>
  <c r="AH690" i="1"/>
  <c r="AM690" i="1"/>
  <c r="AV690" i="1"/>
  <c r="AG690" i="1"/>
  <c r="AR690" i="1"/>
  <c r="AQ690" i="1"/>
  <c r="AP690" i="1"/>
  <c r="AN690" i="1"/>
  <c r="AL690" i="1"/>
  <c r="AK690" i="1"/>
  <c r="AJ690" i="1"/>
  <c r="AY690" i="1"/>
  <c r="AI690" i="1"/>
  <c r="H690" i="1"/>
  <c r="AX690" i="1"/>
  <c r="AF690" i="1"/>
  <c r="AT184" i="1"/>
  <c r="H1200" i="1"/>
  <c r="AK1200" i="1"/>
  <c r="AO825" i="1"/>
  <c r="AD780" i="1"/>
  <c r="AT185" i="1"/>
  <c r="AH185" i="1"/>
  <c r="AO185" i="1"/>
  <c r="AC185" i="1"/>
  <c r="AM185" i="1"/>
  <c r="AL185" i="1"/>
  <c r="AY185" i="1"/>
  <c r="AK185" i="1"/>
  <c r="AW185" i="1"/>
  <c r="AI185" i="1"/>
  <c r="AV185" i="1"/>
  <c r="AG185" i="1"/>
  <c r="AU185" i="1"/>
  <c r="AF185" i="1"/>
  <c r="AS185" i="1"/>
  <c r="AE185" i="1"/>
  <c r="H185" i="1"/>
  <c r="AR185" i="1"/>
  <c r="AD185" i="1"/>
  <c r="AK1171" i="1"/>
  <c r="AT1026" i="1"/>
  <c r="AT294" i="1"/>
  <c r="AR1162" i="1"/>
  <c r="AF1162" i="1"/>
  <c r="AW1162" i="1"/>
  <c r="AJ1162" i="1"/>
  <c r="AL1162" i="1"/>
  <c r="AV1162" i="1"/>
  <c r="AH1162" i="1"/>
  <c r="AT1162" i="1"/>
  <c r="AE1162" i="1"/>
  <c r="AX1162" i="1"/>
  <c r="AC1162" i="1"/>
  <c r="AU1162" i="1"/>
  <c r="AS1162" i="1"/>
  <c r="AQ1162" i="1"/>
  <c r="AP1162" i="1"/>
  <c r="AO1162" i="1"/>
  <c r="AN1162" i="1"/>
  <c r="AM1162" i="1"/>
  <c r="AK1162" i="1"/>
  <c r="H1162" i="1"/>
  <c r="AK895" i="1"/>
  <c r="AW895" i="1"/>
  <c r="AX157" i="1"/>
  <c r="AL157" i="1"/>
  <c r="AQ157" i="1"/>
  <c r="AD157" i="1"/>
  <c r="AY157" i="1"/>
  <c r="AK157" i="1"/>
  <c r="AU157" i="1"/>
  <c r="AH157" i="1"/>
  <c r="AE157" i="1"/>
  <c r="AV157" i="1"/>
  <c r="AW184" i="1"/>
  <c r="AL1200" i="1"/>
  <c r="AP825" i="1"/>
  <c r="AJ780" i="1"/>
  <c r="AP1171" i="1"/>
  <c r="AO444" i="1"/>
  <c r="AC444" i="1"/>
  <c r="AX444" i="1"/>
  <c r="AK444" i="1"/>
  <c r="AT444" i="1"/>
  <c r="AF444" i="1"/>
  <c r="AQ444" i="1"/>
  <c r="AM444" i="1"/>
  <c r="AY444" i="1"/>
  <c r="AJ444" i="1"/>
  <c r="AW444" i="1"/>
  <c r="AD444" i="1"/>
  <c r="AV444" i="1"/>
  <c r="AU444" i="1"/>
  <c r="AS444" i="1"/>
  <c r="AR444" i="1"/>
  <c r="AP444" i="1"/>
  <c r="AN444" i="1"/>
  <c r="AL444" i="1"/>
  <c r="H444" i="1"/>
  <c r="AI444" i="1"/>
  <c r="AN1203" i="1"/>
  <c r="H1203" i="1"/>
  <c r="AP1203" i="1"/>
  <c r="AC1203" i="1"/>
  <c r="AW1203" i="1"/>
  <c r="AJ1203" i="1"/>
  <c r="AT1203" i="1"/>
  <c r="AG1203" i="1"/>
  <c r="AE1203" i="1"/>
  <c r="AV1203" i="1"/>
  <c r="AF157" i="1"/>
  <c r="AW157" i="1"/>
  <c r="AR768" i="1"/>
  <c r="AF768" i="1"/>
  <c r="AX768" i="1"/>
  <c r="AK768" i="1"/>
  <c r="AS768" i="1"/>
  <c r="AE768" i="1"/>
  <c r="AO768" i="1"/>
  <c r="BH768" i="1"/>
  <c r="AD768" i="1"/>
  <c r="AV768" i="1"/>
  <c r="AR1108" i="1"/>
  <c r="AX1257" i="1"/>
  <c r="AL1257" i="1"/>
  <c r="AQ1257" i="1"/>
  <c r="AD1257" i="1"/>
  <c r="AY1257" i="1"/>
  <c r="AK1257" i="1"/>
  <c r="AW1257" i="1"/>
  <c r="AJ1257" i="1"/>
  <c r="AU1257" i="1"/>
  <c r="AH1257" i="1"/>
  <c r="AF1257" i="1"/>
  <c r="AV1192" i="1"/>
  <c r="AD184" i="1"/>
  <c r="AM1200" i="1"/>
  <c r="AR825" i="1"/>
  <c r="AK780" i="1"/>
  <c r="AQ1171" i="1"/>
  <c r="AE899" i="1"/>
  <c r="AD690" i="1"/>
  <c r="AE444" i="1"/>
  <c r="AS1108" i="1"/>
  <c r="AE184" i="1"/>
  <c r="AP1200" i="1"/>
  <c r="AT825" i="1"/>
  <c r="AR1171" i="1"/>
  <c r="AE690" i="1"/>
  <c r="AG444" i="1"/>
  <c r="H157" i="1"/>
  <c r="AG157" i="1"/>
  <c r="H895" i="1"/>
  <c r="AT206" i="1"/>
  <c r="AH206" i="1"/>
  <c r="AX206" i="1"/>
  <c r="AL206" i="1"/>
  <c r="AP206" i="1"/>
  <c r="AX877" i="1"/>
  <c r="AL877" i="1"/>
  <c r="AP877" i="1"/>
  <c r="AD877" i="1"/>
  <c r="AQ877" i="1"/>
  <c r="AT766" i="1"/>
  <c r="AH766" i="1"/>
  <c r="AX766" i="1"/>
  <c r="AL766" i="1"/>
  <c r="AP766" i="1"/>
  <c r="AX398" i="1"/>
  <c r="AL398" i="1"/>
  <c r="AP398" i="1"/>
  <c r="AD398" i="1"/>
  <c r="AQ398" i="1"/>
  <c r="AT660" i="1"/>
  <c r="AH660" i="1"/>
  <c r="AX660" i="1"/>
  <c r="AL660" i="1"/>
  <c r="AP660" i="1"/>
  <c r="AX553" i="1"/>
  <c r="AL553" i="1"/>
  <c r="AP553" i="1"/>
  <c r="AD553" i="1"/>
  <c r="AQ553" i="1"/>
  <c r="AT1093" i="1"/>
  <c r="AH1093" i="1"/>
  <c r="AX1093" i="1"/>
  <c r="AL1093" i="1"/>
  <c r="AP1093" i="1"/>
  <c r="AX1115" i="1"/>
  <c r="AL1115" i="1"/>
  <c r="AP1115" i="1"/>
  <c r="AD1115" i="1"/>
  <c r="AQ1115" i="1"/>
  <c r="AT497" i="1"/>
  <c r="AH497" i="1"/>
  <c r="AX497" i="1"/>
  <c r="AL497" i="1"/>
  <c r="AP497" i="1"/>
  <c r="AX94" i="1"/>
  <c r="AL94" i="1"/>
  <c r="AP94" i="1"/>
  <c r="AD94" i="1"/>
  <c r="AQ94" i="1"/>
  <c r="AT284" i="1"/>
  <c r="AH284" i="1"/>
  <c r="AX284" i="1"/>
  <c r="AL284" i="1"/>
  <c r="AP284" i="1"/>
  <c r="AX663" i="1"/>
  <c r="AL663" i="1"/>
  <c r="AP663" i="1"/>
  <c r="AD663" i="1"/>
  <c r="AQ663" i="1"/>
  <c r="AT533" i="1"/>
  <c r="AH533" i="1"/>
  <c r="AX533" i="1"/>
  <c r="AL533" i="1"/>
  <c r="AP533" i="1"/>
  <c r="AX671" i="1"/>
  <c r="AL671" i="1"/>
  <c r="AP671" i="1"/>
  <c r="AD671" i="1"/>
  <c r="AQ671" i="1"/>
  <c r="AT808" i="1"/>
  <c r="AH808" i="1"/>
  <c r="AX808" i="1"/>
  <c r="AL808" i="1"/>
  <c r="AP808" i="1"/>
  <c r="AX1122" i="1"/>
  <c r="AL1122" i="1"/>
  <c r="AP1122" i="1"/>
  <c r="AD1122" i="1"/>
  <c r="AQ1122" i="1"/>
  <c r="AT837" i="1"/>
  <c r="AH837" i="1"/>
  <c r="AX837" i="1"/>
  <c r="AL837" i="1"/>
  <c r="AP837" i="1"/>
  <c r="AX1254" i="1"/>
  <c r="AL1254" i="1"/>
  <c r="AP1254" i="1"/>
  <c r="AD1254" i="1"/>
  <c r="AQ1254" i="1"/>
  <c r="AT233" i="1"/>
  <c r="AH233" i="1"/>
  <c r="AX233" i="1"/>
  <c r="AL233" i="1"/>
  <c r="AP233" i="1"/>
  <c r="AX72" i="1"/>
  <c r="AL72" i="1"/>
  <c r="AP72" i="1"/>
  <c r="AD72" i="1"/>
  <c r="AQ72" i="1"/>
  <c r="AT696" i="1"/>
  <c r="AH696" i="1"/>
  <c r="AX696" i="1"/>
  <c r="AL696" i="1"/>
  <c r="AP696" i="1"/>
  <c r="AX109" i="1"/>
  <c r="AL109" i="1"/>
  <c r="AP109" i="1"/>
  <c r="AD109" i="1"/>
  <c r="AQ109" i="1"/>
  <c r="AT124" i="1"/>
  <c r="AH124" i="1"/>
  <c r="AX124" i="1"/>
  <c r="AL124" i="1"/>
  <c r="AP124" i="1"/>
  <c r="AX1209" i="1"/>
  <c r="AL1209" i="1"/>
  <c r="AP1209" i="1"/>
  <c r="AD1209" i="1"/>
  <c r="AQ1209" i="1"/>
  <c r="AT841" i="1"/>
  <c r="AH841" i="1"/>
  <c r="AX841" i="1"/>
  <c r="AL841" i="1"/>
  <c r="AP841" i="1"/>
  <c r="AX1148" i="1"/>
  <c r="AL1148" i="1"/>
  <c r="AP1148" i="1"/>
  <c r="AD1148" i="1"/>
  <c r="AQ1148" i="1"/>
  <c r="AT121" i="1"/>
  <c r="AH121" i="1"/>
  <c r="AX121" i="1"/>
  <c r="AL121" i="1"/>
  <c r="AP121" i="1"/>
  <c r="AX408" i="1"/>
  <c r="AL408" i="1"/>
  <c r="AP408" i="1"/>
  <c r="AD408" i="1"/>
  <c r="AQ408" i="1"/>
  <c r="AT453" i="1"/>
  <c r="AH453" i="1"/>
  <c r="AX453" i="1"/>
  <c r="AL453" i="1"/>
  <c r="AP453" i="1"/>
  <c r="AX368" i="1"/>
  <c r="AL368" i="1"/>
  <c r="AP368" i="1"/>
  <c r="AD368" i="1"/>
  <c r="AQ368" i="1"/>
  <c r="AT224" i="1"/>
  <c r="AH224" i="1"/>
  <c r="AX224" i="1"/>
  <c r="AL224" i="1"/>
  <c r="AP224" i="1"/>
  <c r="AX253" i="1"/>
  <c r="AL253" i="1"/>
  <c r="AP253" i="1"/>
  <c r="AD253" i="1"/>
  <c r="AQ253" i="1"/>
  <c r="AT34" i="1"/>
  <c r="AH34" i="1"/>
  <c r="AX34" i="1"/>
  <c r="AL34" i="1"/>
  <c r="AP34" i="1"/>
  <c r="AX716" i="1"/>
  <c r="AL716" i="1"/>
  <c r="AP716" i="1"/>
  <c r="AD716" i="1"/>
  <c r="AQ716" i="1"/>
  <c r="AT693" i="1"/>
  <c r="AH693" i="1"/>
  <c r="AX693" i="1"/>
  <c r="AL693" i="1"/>
  <c r="AP693" i="1"/>
  <c r="AX138" i="1"/>
  <c r="AL138" i="1"/>
  <c r="AP138" i="1"/>
  <c r="AD138" i="1"/>
  <c r="AQ138" i="1"/>
  <c r="AT285" i="1"/>
  <c r="AH285" i="1"/>
  <c r="AX285" i="1"/>
  <c r="AL285" i="1"/>
  <c r="AP285" i="1"/>
  <c r="AX137" i="1"/>
  <c r="AL137" i="1"/>
  <c r="AP137" i="1"/>
  <c r="AD137" i="1"/>
  <c r="AQ137" i="1"/>
  <c r="AT695" i="1"/>
  <c r="AH695" i="1"/>
  <c r="AX695" i="1"/>
  <c r="AL695" i="1"/>
  <c r="AP695" i="1"/>
  <c r="AI157" i="1"/>
  <c r="AU1108" i="1"/>
  <c r="AQ780" i="1"/>
  <c r="AE780" i="1"/>
  <c r="AX780" i="1"/>
  <c r="AL780" i="1"/>
  <c r="AO780" i="1"/>
  <c r="AN780" i="1"/>
  <c r="AW780" i="1"/>
  <c r="AI780" i="1"/>
  <c r="AV780" i="1"/>
  <c r="AH780" i="1"/>
  <c r="AU780" i="1"/>
  <c r="AG780" i="1"/>
  <c r="AT780" i="1"/>
  <c r="AF780" i="1"/>
  <c r="AP780" i="1"/>
  <c r="AS690" i="1"/>
  <c r="AH444" i="1"/>
  <c r="AY383" i="1"/>
  <c r="AM383" i="1"/>
  <c r="BH383" i="1"/>
  <c r="AX383" i="1"/>
  <c r="AK383" i="1"/>
  <c r="AS383" i="1"/>
  <c r="AE383" i="1"/>
  <c r="AJ383" i="1"/>
  <c r="AO383" i="1"/>
  <c r="AI383" i="1"/>
  <c r="AV383" i="1"/>
  <c r="AF383" i="1"/>
  <c r="AT383" i="1"/>
  <c r="AC383" i="1"/>
  <c r="AH383" i="1"/>
  <c r="AG383" i="1"/>
  <c r="AD383" i="1"/>
  <c r="AW383" i="1"/>
  <c r="AU383" i="1"/>
  <c r="AR383" i="1"/>
  <c r="AQ383" i="1"/>
  <c r="AS1090" i="1"/>
  <c r="AG1090" i="1"/>
  <c r="AY1090" i="1"/>
  <c r="AL1090" i="1"/>
  <c r="AN1090" i="1"/>
  <c r="AM1090" i="1"/>
  <c r="AR1090" i="1"/>
  <c r="AD1090" i="1"/>
  <c r="H1090" i="1"/>
  <c r="AT1090" i="1"/>
  <c r="AO1090" i="1"/>
  <c r="AI1090" i="1"/>
  <c r="AH1090" i="1"/>
  <c r="AX1090" i="1"/>
  <c r="AF1090" i="1"/>
  <c r="AK1090" i="1"/>
  <c r="AJ1090" i="1"/>
  <c r="AE1090" i="1"/>
  <c r="AC1090" i="1"/>
  <c r="AW1090" i="1"/>
  <c r="AV1090" i="1"/>
  <c r="AD1108" i="1"/>
  <c r="AX1108" i="1"/>
  <c r="AN184" i="1"/>
  <c r="H184" i="1"/>
  <c r="AU184" i="1"/>
  <c r="AI184" i="1"/>
  <c r="AQ184" i="1"/>
  <c r="AC184" i="1"/>
  <c r="AY184" i="1"/>
  <c r="AK184" i="1"/>
  <c r="AX184" i="1"/>
  <c r="AJ184" i="1"/>
  <c r="AV184" i="1"/>
  <c r="AG184" i="1"/>
  <c r="AH184" i="1"/>
  <c r="AT1171" i="1"/>
  <c r="AH1171" i="1"/>
  <c r="AO1171" i="1"/>
  <c r="AC1171" i="1"/>
  <c r="AN1171" i="1"/>
  <c r="AM1171" i="1"/>
  <c r="AL1171" i="1"/>
  <c r="AX1171" i="1"/>
  <c r="AJ1171" i="1"/>
  <c r="AW1171" i="1"/>
  <c r="AI1171" i="1"/>
  <c r="AV1171" i="1"/>
  <c r="AG1171" i="1"/>
  <c r="AU1171" i="1"/>
  <c r="AF1171" i="1"/>
  <c r="AS1171" i="1"/>
  <c r="AE1171" i="1"/>
  <c r="H1171" i="1"/>
  <c r="AY1026" i="1"/>
  <c r="AM1026" i="1"/>
  <c r="BH1026" i="1"/>
  <c r="AV1026" i="1"/>
  <c r="AI1026" i="1"/>
  <c r="AQ1026" i="1"/>
  <c r="AD1026" i="1"/>
  <c r="AR1026" i="1"/>
  <c r="AP1026" i="1"/>
  <c r="AO1026" i="1"/>
  <c r="AN1026" i="1"/>
  <c r="AL1026" i="1"/>
  <c r="AK1026" i="1"/>
  <c r="AJ1026" i="1"/>
  <c r="AX1026" i="1"/>
  <c r="AH1026" i="1"/>
  <c r="AW1026" i="1"/>
  <c r="AG1026" i="1"/>
  <c r="AY294" i="1"/>
  <c r="AM294" i="1"/>
  <c r="AO294" i="1"/>
  <c r="AV294" i="1"/>
  <c r="AI294" i="1"/>
  <c r="AR294" i="1"/>
  <c r="AC294" i="1"/>
  <c r="AQ294" i="1"/>
  <c r="AP294" i="1"/>
  <c r="AN294" i="1"/>
  <c r="AL294" i="1"/>
  <c r="AK294" i="1"/>
  <c r="AJ294" i="1"/>
  <c r="AX294" i="1"/>
  <c r="AH294" i="1"/>
  <c r="AW294" i="1"/>
  <c r="AG294" i="1"/>
  <c r="AX674" i="1"/>
  <c r="AL674" i="1"/>
  <c r="AY674" i="1"/>
  <c r="AK674" i="1"/>
  <c r="AW674" i="1"/>
  <c r="AI674" i="1"/>
  <c r="AT674" i="1"/>
  <c r="AF674" i="1"/>
  <c r="AQ674" i="1"/>
  <c r="AC674" i="1"/>
  <c r="AO674" i="1"/>
  <c r="AG674" i="1"/>
  <c r="AE674" i="1"/>
  <c r="AD674" i="1"/>
  <c r="AV674" i="1"/>
  <c r="AU674" i="1"/>
  <c r="AS674" i="1"/>
  <c r="AR674" i="1"/>
  <c r="AP674" i="1"/>
  <c r="AN674" i="1"/>
  <c r="AK1203" i="1"/>
  <c r="AM157" i="1"/>
  <c r="AJ768" i="1"/>
  <c r="AE1108" i="1"/>
  <c r="AY1108" i="1"/>
  <c r="AN1257" i="1"/>
  <c r="AO122" i="1"/>
  <c r="AC122" i="1"/>
  <c r="AX122" i="1"/>
  <c r="AK122" i="1"/>
  <c r="AS122" i="1"/>
  <c r="AF122" i="1"/>
  <c r="AR122" i="1"/>
  <c r="AE122" i="1"/>
  <c r="AP122" i="1"/>
  <c r="BH122" i="1"/>
  <c r="AH122" i="1"/>
  <c r="AQ1087" i="1"/>
  <c r="AX1087" i="1"/>
  <c r="AL1087" i="1"/>
  <c r="AK1087" i="1"/>
  <c r="AT1087" i="1"/>
  <c r="AF1087" i="1"/>
  <c r="AS1087" i="1"/>
  <c r="AE1087" i="1"/>
  <c r="AP1087" i="1"/>
  <c r="AC1087" i="1"/>
  <c r="H1087" i="1"/>
  <c r="AH1087" i="1"/>
  <c r="AH1192" i="1"/>
  <c r="AL184" i="1"/>
  <c r="AV1200" i="1"/>
  <c r="AC825" i="1"/>
  <c r="AN605" i="1"/>
  <c r="H605" i="1"/>
  <c r="AU605" i="1"/>
  <c r="AI605" i="1"/>
  <c r="AR605" i="1"/>
  <c r="AD605" i="1"/>
  <c r="AQ605" i="1"/>
  <c r="AL605" i="1"/>
  <c r="AY605" i="1"/>
  <c r="AK605" i="1"/>
  <c r="AW605" i="1"/>
  <c r="AH605" i="1"/>
  <c r="AG605" i="1"/>
  <c r="H780" i="1"/>
  <c r="AS780" i="1"/>
  <c r="AH988" i="1"/>
  <c r="AP1074" i="1"/>
  <c r="AJ185" i="1"/>
  <c r="H294" i="1"/>
  <c r="AW690" i="1"/>
  <c r="AU214" i="1"/>
  <c r="AI214" i="1"/>
  <c r="AW214" i="1"/>
  <c r="AJ214" i="1"/>
  <c r="AV214" i="1"/>
  <c r="AG214" i="1"/>
  <c r="AR214" i="1"/>
  <c r="AD214" i="1"/>
  <c r="H214" i="1"/>
  <c r="AP214" i="1"/>
  <c r="AY214" i="1"/>
  <c r="AE214" i="1"/>
  <c r="AX214" i="1"/>
  <c r="AC214" i="1"/>
  <c r="AT214" i="1"/>
  <c r="AS214" i="1"/>
  <c r="AQ214" i="1"/>
  <c r="AO214" i="1"/>
  <c r="AN214" i="1"/>
  <c r="AM214" i="1"/>
  <c r="AL214" i="1"/>
  <c r="AY1162" i="1"/>
  <c r="H674" i="1"/>
  <c r="AL383" i="1"/>
  <c r="AQ1090" i="1"/>
  <c r="AT452" i="1"/>
  <c r="AH452" i="1"/>
  <c r="AM452" i="1"/>
  <c r="AT1024" i="1"/>
  <c r="AH1024" i="1"/>
  <c r="AM1024" i="1"/>
  <c r="AT1105" i="1"/>
  <c r="AH1105" i="1"/>
  <c r="AO1105" i="1"/>
  <c r="AC1105" i="1"/>
  <c r="AP1105" i="1"/>
  <c r="AK715" i="1"/>
  <c r="AY715" i="1"/>
  <c r="AH323" i="1"/>
  <c r="AV323" i="1"/>
  <c r="AI277" i="1"/>
  <c r="AW277" i="1"/>
  <c r="AI579" i="1"/>
  <c r="AY579" i="1"/>
  <c r="AI1010" i="1"/>
  <c r="AV648" i="1"/>
  <c r="AJ648" i="1"/>
  <c r="AY648" i="1"/>
  <c r="AL648" i="1"/>
  <c r="AS648" i="1"/>
  <c r="AF648" i="1"/>
  <c r="AQ648" i="1"/>
  <c r="AJ438" i="1"/>
  <c r="AP826" i="1"/>
  <c r="AD826" i="1"/>
  <c r="AY826" i="1"/>
  <c r="AL826" i="1"/>
  <c r="AT826" i="1"/>
  <c r="AG826" i="1"/>
  <c r="AR826" i="1"/>
  <c r="AJ548" i="1"/>
  <c r="AN1131" i="1"/>
  <c r="AL42" i="1"/>
  <c r="AR857" i="1"/>
  <c r="AF857" i="1"/>
  <c r="AV857" i="1"/>
  <c r="AI857" i="1"/>
  <c r="AY857" i="1"/>
  <c r="AK857" i="1"/>
  <c r="AS857" i="1"/>
  <c r="AD857" i="1"/>
  <c r="H857" i="1"/>
  <c r="AC857" i="1"/>
  <c r="AU857" i="1"/>
  <c r="AK1187" i="1"/>
  <c r="AQ523" i="1"/>
  <c r="AT566" i="1"/>
  <c r="AC823" i="1"/>
  <c r="AV1130" i="1"/>
  <c r="AJ1130" i="1"/>
  <c r="AY1130" i="1"/>
  <c r="AL1130" i="1"/>
  <c r="AT1130" i="1"/>
  <c r="AG1130" i="1"/>
  <c r="AK1130" i="1"/>
  <c r="AI1130" i="1"/>
  <c r="AX1130" i="1"/>
  <c r="AH1130" i="1"/>
  <c r="AO1130" i="1"/>
  <c r="AD1130" i="1"/>
  <c r="AC1130" i="1"/>
  <c r="AW1130" i="1"/>
  <c r="AU1130" i="1"/>
  <c r="AS1130" i="1"/>
  <c r="AR1130" i="1"/>
  <c r="AQ1130" i="1"/>
  <c r="AP1130" i="1"/>
  <c r="H1130" i="1"/>
  <c r="AN1130" i="1"/>
  <c r="AM1130" i="1"/>
  <c r="AY107" i="1"/>
  <c r="AM107" i="1"/>
  <c r="AX107" i="1"/>
  <c r="AL107" i="1"/>
  <c r="AS107" i="1"/>
  <c r="AE107" i="1"/>
  <c r="AR107" i="1"/>
  <c r="AD107" i="1"/>
  <c r="H107" i="1"/>
  <c r="AU107" i="1"/>
  <c r="AC107" i="1"/>
  <c r="AO107" i="1"/>
  <c r="AN107" i="1"/>
  <c r="AK107" i="1"/>
  <c r="AI107" i="1"/>
  <c r="AH107" i="1"/>
  <c r="AV107" i="1"/>
  <c r="AT107" i="1"/>
  <c r="AQ107" i="1"/>
  <c r="AP107" i="1"/>
  <c r="AG107" i="1"/>
  <c r="AF107" i="1"/>
  <c r="AW107" i="1"/>
  <c r="AJ107" i="1"/>
  <c r="AL715" i="1"/>
  <c r="AJ277" i="1"/>
  <c r="AY277" i="1"/>
  <c r="AV976" i="1"/>
  <c r="AJ976" i="1"/>
  <c r="AX976" i="1"/>
  <c r="AK976" i="1"/>
  <c r="AR976" i="1"/>
  <c r="AE976" i="1"/>
  <c r="AQ976" i="1"/>
  <c r="AP144" i="1"/>
  <c r="AD144" i="1"/>
  <c r="AX144" i="1"/>
  <c r="AK144" i="1"/>
  <c r="AS144" i="1"/>
  <c r="AF144" i="1"/>
  <c r="AR144" i="1"/>
  <c r="AU87" i="1"/>
  <c r="AI87" i="1"/>
  <c r="AS87" i="1"/>
  <c r="AF87" i="1"/>
  <c r="AR87" i="1"/>
  <c r="AD87" i="1"/>
  <c r="H87" i="1"/>
  <c r="AM87" i="1"/>
  <c r="AC87" i="1"/>
  <c r="AV87" i="1"/>
  <c r="AO1131" i="1"/>
  <c r="AR1290" i="1"/>
  <c r="AF1290" i="1"/>
  <c r="AX1290" i="1"/>
  <c r="AK1290" i="1"/>
  <c r="AP1290" i="1"/>
  <c r="AM1290" i="1"/>
  <c r="AW1290" i="1"/>
  <c r="AI1290" i="1"/>
  <c r="AU1290" i="1"/>
  <c r="AG1290" i="1"/>
  <c r="AH1290" i="1"/>
  <c r="AD823" i="1"/>
  <c r="AY1028" i="1"/>
  <c r="AM1028" i="1"/>
  <c r="AS1028" i="1"/>
  <c r="AF1028" i="1"/>
  <c r="AO1028" i="1"/>
  <c r="AK1028" i="1"/>
  <c r="AJ1028" i="1"/>
  <c r="AQ1028" i="1"/>
  <c r="AW1028" i="1"/>
  <c r="AD1028" i="1"/>
  <c r="AV1028" i="1"/>
  <c r="AC1028" i="1"/>
  <c r="AU1028" i="1"/>
  <c r="AT1028" i="1"/>
  <c r="AR1028" i="1"/>
  <c r="AP1028" i="1"/>
  <c r="AN1028" i="1"/>
  <c r="AL1028" i="1"/>
  <c r="AI1028" i="1"/>
  <c r="H1028" i="1"/>
  <c r="AT205" i="1"/>
  <c r="AH205" i="1"/>
  <c r="AO205" i="1"/>
  <c r="AC205" i="1"/>
  <c r="AP205" i="1"/>
  <c r="AM715" i="1"/>
  <c r="AJ323" i="1"/>
  <c r="AY323" i="1"/>
  <c r="AK277" i="1"/>
  <c r="AN517" i="1"/>
  <c r="H517" i="1"/>
  <c r="AU517" i="1"/>
  <c r="AI517" i="1"/>
  <c r="AP517" i="1"/>
  <c r="AV1276" i="1"/>
  <c r="AJ1276" i="1"/>
  <c r="AW1276" i="1"/>
  <c r="AI1276" i="1"/>
  <c r="AQ1276" i="1"/>
  <c r="AD1276" i="1"/>
  <c r="AR1276" i="1"/>
  <c r="AP1173" i="1"/>
  <c r="AD1173" i="1"/>
  <c r="AW1173" i="1"/>
  <c r="AJ1173" i="1"/>
  <c r="AR1173" i="1"/>
  <c r="AE1173" i="1"/>
  <c r="AS1173" i="1"/>
  <c r="AC976" i="1"/>
  <c r="AS976" i="1"/>
  <c r="AL579" i="1"/>
  <c r="AC144" i="1"/>
  <c r="AT144" i="1"/>
  <c r="AL1010" i="1"/>
  <c r="AM438" i="1"/>
  <c r="AN548" i="1"/>
  <c r="AV458" i="1"/>
  <c r="AJ458" i="1"/>
  <c r="AO458" i="1"/>
  <c r="BH458" i="1"/>
  <c r="AW458" i="1"/>
  <c r="AI458" i="1"/>
  <c r="AC458" i="1"/>
  <c r="AR458" i="1"/>
  <c r="AE87" i="1"/>
  <c r="AW87" i="1"/>
  <c r="AQ1131" i="1"/>
  <c r="AN42" i="1"/>
  <c r="AX1040" i="1"/>
  <c r="AL1040" i="1"/>
  <c r="AU1040" i="1"/>
  <c r="AH1040" i="1"/>
  <c r="AQ1040" i="1"/>
  <c r="AC1040" i="1"/>
  <c r="AK1040" i="1"/>
  <c r="AE1040" i="1"/>
  <c r="AV1040" i="1"/>
  <c r="AP1187" i="1"/>
  <c r="AJ1290" i="1"/>
  <c r="AW523" i="1"/>
  <c r="AX566" i="1"/>
  <c r="AF823" i="1"/>
  <c r="AE15" i="1"/>
  <c r="AE1028" i="1"/>
  <c r="AQ205" i="1"/>
  <c r="AN1100" i="1"/>
  <c r="H1100" i="1"/>
  <c r="AU1100" i="1"/>
  <c r="AI1100" i="1"/>
  <c r="AP1100" i="1"/>
  <c r="AM277" i="1"/>
  <c r="AC517" i="1"/>
  <c r="AQ517" i="1"/>
  <c r="AP752" i="1"/>
  <c r="AD752" i="1"/>
  <c r="AV752" i="1"/>
  <c r="AI752" i="1"/>
  <c r="AQ752" i="1"/>
  <c r="AC752" i="1"/>
  <c r="H752" i="1"/>
  <c r="AS752" i="1"/>
  <c r="AC1276" i="1"/>
  <c r="AS1276" i="1"/>
  <c r="AC1173" i="1"/>
  <c r="AT1173" i="1"/>
  <c r="AD976" i="1"/>
  <c r="AT976" i="1"/>
  <c r="AE144" i="1"/>
  <c r="AU144" i="1"/>
  <c r="AN438" i="1"/>
  <c r="AO548" i="1"/>
  <c r="AV530" i="1"/>
  <c r="AJ530" i="1"/>
  <c r="AN530" i="1"/>
  <c r="AU530" i="1"/>
  <c r="AH530" i="1"/>
  <c r="AC530" i="1"/>
  <c r="AR530" i="1"/>
  <c r="AP948" i="1"/>
  <c r="AD948" i="1"/>
  <c r="AN948" i="1"/>
  <c r="AV948" i="1"/>
  <c r="AI948" i="1"/>
  <c r="AC948" i="1"/>
  <c r="AS948" i="1"/>
  <c r="AD458" i="1"/>
  <c r="AS458" i="1"/>
  <c r="AG87" i="1"/>
  <c r="AX87" i="1"/>
  <c r="AS1131" i="1"/>
  <c r="AU1047" i="1"/>
  <c r="AI1047" i="1"/>
  <c r="AT1047" i="1"/>
  <c r="AG1047" i="1"/>
  <c r="AS1047" i="1"/>
  <c r="AE1047" i="1"/>
  <c r="AN1047" i="1"/>
  <c r="AC1047" i="1"/>
  <c r="AV1047" i="1"/>
  <c r="AO42" i="1"/>
  <c r="H1040" i="1"/>
  <c r="AF1040" i="1"/>
  <c r="AW1040" i="1"/>
  <c r="AO429" i="1"/>
  <c r="AC429" i="1"/>
  <c r="AV429" i="1"/>
  <c r="AI429" i="1"/>
  <c r="AN429" i="1"/>
  <c r="AW429" i="1"/>
  <c r="AH429" i="1"/>
  <c r="AD429" i="1"/>
  <c r="AT429" i="1"/>
  <c r="AQ1187" i="1"/>
  <c r="AU885" i="1"/>
  <c r="AI885" i="1"/>
  <c r="AX885" i="1"/>
  <c r="AK885" i="1"/>
  <c r="AM885" i="1"/>
  <c r="AW885" i="1"/>
  <c r="AH885" i="1"/>
  <c r="AS885" i="1"/>
  <c r="AE885" i="1"/>
  <c r="AQ885" i="1"/>
  <c r="AC885" i="1"/>
  <c r="BH885" i="1"/>
  <c r="AG885" i="1"/>
  <c r="H1290" i="1"/>
  <c r="AL1290" i="1"/>
  <c r="AH823" i="1"/>
  <c r="AG1028" i="1"/>
  <c r="AY812" i="1"/>
  <c r="AM812" i="1"/>
  <c r="BH812" i="1"/>
  <c r="AV812" i="1"/>
  <c r="AI812" i="1"/>
  <c r="AR812" i="1"/>
  <c r="AE812" i="1"/>
  <c r="AO812" i="1"/>
  <c r="AN812" i="1"/>
  <c r="AT812" i="1"/>
  <c r="AD812" i="1"/>
  <c r="AG812" i="1"/>
  <c r="AF812" i="1"/>
  <c r="AX812" i="1"/>
  <c r="AC812" i="1"/>
  <c r="AW812" i="1"/>
  <c r="AU812" i="1"/>
  <c r="AS812" i="1"/>
  <c r="AQ812" i="1"/>
  <c r="AP812" i="1"/>
  <c r="AL812" i="1"/>
  <c r="AK812" i="1"/>
  <c r="AN715" i="1"/>
  <c r="H715" i="1"/>
  <c r="AU715" i="1"/>
  <c r="AI715" i="1"/>
  <c r="AP715" i="1"/>
  <c r="H976" i="1"/>
  <c r="AF976" i="1"/>
  <c r="AU976" i="1"/>
  <c r="H144" i="1"/>
  <c r="AG144" i="1"/>
  <c r="AV144" i="1"/>
  <c r="AH87" i="1"/>
  <c r="AY87" i="1"/>
  <c r="AC1131" i="1"/>
  <c r="AN1290" i="1"/>
  <c r="AH1028" i="1"/>
  <c r="AS830" i="1"/>
  <c r="AG830" i="1"/>
  <c r="AN830" i="1"/>
  <c r="AW830" i="1"/>
  <c r="AJ830" i="1"/>
  <c r="AP830" i="1"/>
  <c r="AO830" i="1"/>
  <c r="AM830" i="1"/>
  <c r="AU830" i="1"/>
  <c r="AE830" i="1"/>
  <c r="H830" i="1"/>
  <c r="AT830" i="1"/>
  <c r="AD830" i="1"/>
  <c r="AI830" i="1"/>
  <c r="AH830" i="1"/>
  <c r="AF830" i="1"/>
  <c r="AC830" i="1"/>
  <c r="AY830" i="1"/>
  <c r="AX830" i="1"/>
  <c r="AV830" i="1"/>
  <c r="AR830" i="1"/>
  <c r="AQ830" i="1"/>
  <c r="AR1131" i="1"/>
  <c r="AF1131" i="1"/>
  <c r="AT1131" i="1"/>
  <c r="AG1131" i="1"/>
  <c r="AW1131" i="1"/>
  <c r="AI1131" i="1"/>
  <c r="AP1131" i="1"/>
  <c r="AD1131" i="1"/>
  <c r="AV1131" i="1"/>
  <c r="AS823" i="1"/>
  <c r="AG823" i="1"/>
  <c r="AW823" i="1"/>
  <c r="AJ823" i="1"/>
  <c r="AY823" i="1"/>
  <c r="AK823" i="1"/>
  <c r="AP823" i="1"/>
  <c r="AI823" i="1"/>
  <c r="AV823" i="1"/>
  <c r="AE823" i="1"/>
  <c r="AR823" i="1"/>
  <c r="AO823" i="1"/>
  <c r="AM823" i="1"/>
  <c r="AX1028" i="1"/>
  <c r="AK830" i="1"/>
  <c r="AD715" i="1"/>
  <c r="AR715" i="1"/>
  <c r="AQ277" i="1"/>
  <c r="AE277" i="1"/>
  <c r="AX277" i="1"/>
  <c r="AL277" i="1"/>
  <c r="AP277" i="1"/>
  <c r="AH976" i="1"/>
  <c r="AY976" i="1"/>
  <c r="AI144" i="1"/>
  <c r="AY144" i="1"/>
  <c r="AS438" i="1"/>
  <c r="AG438" i="1"/>
  <c r="AY438" i="1"/>
  <c r="AL438" i="1"/>
  <c r="AT438" i="1"/>
  <c r="AF438" i="1"/>
  <c r="AQ438" i="1"/>
  <c r="AY548" i="1"/>
  <c r="AM548" i="1"/>
  <c r="AL548" i="1"/>
  <c r="AT548" i="1"/>
  <c r="AG548" i="1"/>
  <c r="AC548" i="1"/>
  <c r="AR548" i="1"/>
  <c r="AK87" i="1"/>
  <c r="AE1131" i="1"/>
  <c r="AX1131" i="1"/>
  <c r="AQ1290" i="1"/>
  <c r="AV523" i="1"/>
  <c r="AU523" i="1"/>
  <c r="AI523" i="1"/>
  <c r="AL523" i="1"/>
  <c r="AN523" i="1"/>
  <c r="AY523" i="1"/>
  <c r="AJ523" i="1"/>
  <c r="AT523" i="1"/>
  <c r="AF523" i="1"/>
  <c r="AR523" i="1"/>
  <c r="AD523" i="1"/>
  <c r="H523" i="1"/>
  <c r="AG523" i="1"/>
  <c r="H823" i="1"/>
  <c r="AN823" i="1"/>
  <c r="AY15" i="1"/>
  <c r="AM15" i="1"/>
  <c r="AW15" i="1"/>
  <c r="AJ15" i="1"/>
  <c r="AR15" i="1"/>
  <c r="AD15" i="1"/>
  <c r="H15" i="1"/>
  <c r="AX15" i="1"/>
  <c r="AI15" i="1"/>
  <c r="AQ15" i="1"/>
  <c r="AN15" i="1"/>
  <c r="AH15" i="1"/>
  <c r="AV15" i="1"/>
  <c r="AF15" i="1"/>
  <c r="AO15" i="1"/>
  <c r="AL830" i="1"/>
  <c r="AE715" i="1"/>
  <c r="AS715" i="1"/>
  <c r="AQ323" i="1"/>
  <c r="AE323" i="1"/>
  <c r="AX323" i="1"/>
  <c r="AL323" i="1"/>
  <c r="AP323" i="1"/>
  <c r="AC277" i="1"/>
  <c r="AR277" i="1"/>
  <c r="AI976" i="1"/>
  <c r="AS579" i="1"/>
  <c r="AG579" i="1"/>
  <c r="AX579" i="1"/>
  <c r="AK579" i="1"/>
  <c r="AR579" i="1"/>
  <c r="AE579" i="1"/>
  <c r="AQ579" i="1"/>
  <c r="AJ144" i="1"/>
  <c r="AY1010" i="1"/>
  <c r="AM1010" i="1"/>
  <c r="BH1010" i="1"/>
  <c r="AX1010" i="1"/>
  <c r="AK1010" i="1"/>
  <c r="AS1010" i="1"/>
  <c r="AF1010" i="1"/>
  <c r="AC1010" i="1"/>
  <c r="AR1010" i="1"/>
  <c r="AC438" i="1"/>
  <c r="AR438" i="1"/>
  <c r="AD548" i="1"/>
  <c r="AS548" i="1"/>
  <c r="AL87" i="1"/>
  <c r="H1131" i="1"/>
  <c r="AH1131" i="1"/>
  <c r="AY1131" i="1"/>
  <c r="AR42" i="1"/>
  <c r="AF42" i="1"/>
  <c r="AU42" i="1"/>
  <c r="AH42" i="1"/>
  <c r="AX42" i="1"/>
  <c r="AJ42" i="1"/>
  <c r="AQ42" i="1"/>
  <c r="AC42" i="1"/>
  <c r="BH42" i="1"/>
  <c r="AD42" i="1"/>
  <c r="AV42" i="1"/>
  <c r="AX1187" i="1"/>
  <c r="AL1187" i="1"/>
  <c r="AV1187" i="1"/>
  <c r="AI1187" i="1"/>
  <c r="AR1187" i="1"/>
  <c r="AD1187" i="1"/>
  <c r="H1187" i="1"/>
  <c r="AO1187" i="1"/>
  <c r="AM1187" i="1"/>
  <c r="AE1187" i="1"/>
  <c r="AW1187" i="1"/>
  <c r="AS1290" i="1"/>
  <c r="AY566" i="1"/>
  <c r="AM566" i="1"/>
  <c r="AV566" i="1"/>
  <c r="AI566" i="1"/>
  <c r="AW566" i="1"/>
  <c r="AH566" i="1"/>
  <c r="AS566" i="1"/>
  <c r="AD566" i="1"/>
  <c r="AP566" i="1"/>
  <c r="AL566" i="1"/>
  <c r="AJ566" i="1"/>
  <c r="AK566" i="1"/>
  <c r="AQ823" i="1"/>
  <c r="AP15" i="1"/>
  <c r="AS106" i="1"/>
  <c r="AG106" i="1"/>
  <c r="AT106" i="1"/>
  <c r="AF106" i="1"/>
  <c r="AO106" i="1"/>
  <c r="AL106" i="1"/>
  <c r="AK106" i="1"/>
  <c r="AQ106" i="1"/>
  <c r="AW106" i="1"/>
  <c r="AC106" i="1"/>
  <c r="AV106" i="1"/>
  <c r="AU106" i="1"/>
  <c r="AR106" i="1"/>
  <c r="AP106" i="1"/>
  <c r="AN106" i="1"/>
  <c r="AM106" i="1"/>
  <c r="AJ106" i="1"/>
  <c r="H106" i="1"/>
  <c r="AI106" i="1"/>
  <c r="AI452" i="1"/>
  <c r="AV452" i="1"/>
  <c r="AP454" i="1"/>
  <c r="AD454" i="1"/>
  <c r="AM454" i="1"/>
  <c r="AI1024" i="1"/>
  <c r="AV1024" i="1"/>
  <c r="AP297" i="1"/>
  <c r="AD297" i="1"/>
  <c r="AM297" i="1"/>
  <c r="AN1199" i="1"/>
  <c r="H1199" i="1"/>
  <c r="AU1199" i="1"/>
  <c r="AI1199" i="1"/>
  <c r="AP1199" i="1"/>
  <c r="AI205" i="1"/>
  <c r="AW205" i="1"/>
  <c r="AK1105" i="1"/>
  <c r="AY1105" i="1"/>
  <c r="AQ367" i="1"/>
  <c r="AE367" i="1"/>
  <c r="AX367" i="1"/>
  <c r="AL367" i="1"/>
  <c r="AP367" i="1"/>
  <c r="AF715" i="1"/>
  <c r="AT715" i="1"/>
  <c r="BH323" i="1"/>
  <c r="AC323" i="1"/>
  <c r="AR323" i="1"/>
  <c r="AG1100" i="1"/>
  <c r="AV1100" i="1"/>
  <c r="H277" i="1"/>
  <c r="AD277" i="1"/>
  <c r="AS277" i="1"/>
  <c r="AH517" i="1"/>
  <c r="AW517" i="1"/>
  <c r="AS902" i="1"/>
  <c r="AG902" i="1"/>
  <c r="AV902" i="1"/>
  <c r="AI902" i="1"/>
  <c r="AP902" i="1"/>
  <c r="AC902" i="1"/>
  <c r="AQ902" i="1"/>
  <c r="AJ752" i="1"/>
  <c r="AY752" i="1"/>
  <c r="AK1276" i="1"/>
  <c r="AS1302" i="1"/>
  <c r="AG1302" i="1"/>
  <c r="AW1302" i="1"/>
  <c r="AJ1302" i="1"/>
  <c r="AQ1302" i="1"/>
  <c r="AD1302" i="1"/>
  <c r="AR1302" i="1"/>
  <c r="AK1173" i="1"/>
  <c r="AY348" i="1"/>
  <c r="AM348" i="1"/>
  <c r="BH348" i="1"/>
  <c r="AW348" i="1"/>
  <c r="AJ348" i="1"/>
  <c r="AR348" i="1"/>
  <c r="AE348" i="1"/>
  <c r="AC348" i="1"/>
  <c r="AS348" i="1"/>
  <c r="AL976" i="1"/>
  <c r="AC579" i="1"/>
  <c r="AT579" i="1"/>
  <c r="AL144" i="1"/>
  <c r="AD1010" i="1"/>
  <c r="AT1010" i="1"/>
  <c r="AM648" i="1"/>
  <c r="BH438" i="1"/>
  <c r="AD438" i="1"/>
  <c r="AU438" i="1"/>
  <c r="AM826" i="1"/>
  <c r="H548" i="1"/>
  <c r="AE548" i="1"/>
  <c r="AU548" i="1"/>
  <c r="AI530" i="1"/>
  <c r="AY530" i="1"/>
  <c r="AJ948" i="1"/>
  <c r="AY948" i="1"/>
  <c r="AK458" i="1"/>
  <c r="AX1082" i="1"/>
  <c r="AS1082" i="1"/>
  <c r="AG1082" i="1"/>
  <c r="AO1082" i="1"/>
  <c r="BH1082" i="1"/>
  <c r="AW1082" i="1"/>
  <c r="AJ1082" i="1"/>
  <c r="AC1082" i="1"/>
  <c r="AR1082" i="1"/>
  <c r="AN87" i="1"/>
  <c r="AJ1131" i="1"/>
  <c r="AO387" i="1"/>
  <c r="AC387" i="1"/>
  <c r="AT387" i="1"/>
  <c r="AG387" i="1"/>
  <c r="AL387" i="1"/>
  <c r="AU387" i="1"/>
  <c r="AF387" i="1"/>
  <c r="AD387" i="1"/>
  <c r="AV387" i="1"/>
  <c r="AK1047" i="1"/>
  <c r="AE42" i="1"/>
  <c r="AW42" i="1"/>
  <c r="AN1040" i="1"/>
  <c r="AO857" i="1"/>
  <c r="AK429" i="1"/>
  <c r="AF1187" i="1"/>
  <c r="AY1187" i="1"/>
  <c r="AP885" i="1"/>
  <c r="AT1290" i="1"/>
  <c r="AK523" i="1"/>
  <c r="H566" i="1"/>
  <c r="AN566" i="1"/>
  <c r="AT823" i="1"/>
  <c r="AS15" i="1"/>
  <c r="AD106" i="1"/>
  <c r="AV821" i="1"/>
  <c r="AJ821" i="1"/>
  <c r="AT821" i="1"/>
  <c r="AG821" i="1"/>
  <c r="AP821" i="1"/>
  <c r="AC821" i="1"/>
  <c r="H821" i="1"/>
  <c r="AU821" i="1"/>
  <c r="AE821" i="1"/>
  <c r="AS821" i="1"/>
  <c r="AD821" i="1"/>
  <c r="AK821" i="1"/>
  <c r="AI821" i="1"/>
  <c r="AP427" i="1"/>
  <c r="AD427" i="1"/>
  <c r="AV427" i="1"/>
  <c r="AI427" i="1"/>
  <c r="AR427" i="1"/>
  <c r="AE427" i="1"/>
  <c r="AW427" i="1"/>
  <c r="AG427" i="1"/>
  <c r="H427" i="1"/>
  <c r="AU427" i="1"/>
  <c r="AF427" i="1"/>
  <c r="AL427" i="1"/>
  <c r="AJ427" i="1"/>
  <c r="AV922" i="1"/>
  <c r="AJ922" i="1"/>
  <c r="AP922" i="1"/>
  <c r="AC922" i="1"/>
  <c r="H922" i="1"/>
  <c r="AY922" i="1"/>
  <c r="AL922" i="1"/>
  <c r="AK922" i="1"/>
  <c r="AI922" i="1"/>
  <c r="AX922" i="1"/>
  <c r="AH922" i="1"/>
  <c r="AW922" i="1"/>
  <c r="AG922" i="1"/>
  <c r="AO922" i="1"/>
  <c r="AN922" i="1"/>
  <c r="AR922" i="1"/>
  <c r="AS183" i="1"/>
  <c r="AG183" i="1"/>
  <c r="AR183" i="1"/>
  <c r="AF183" i="1"/>
  <c r="AX183" i="1"/>
  <c r="AJ183" i="1"/>
  <c r="AU183" i="1"/>
  <c r="AE183" i="1"/>
  <c r="AT183" i="1"/>
  <c r="AD183" i="1"/>
  <c r="H183" i="1"/>
  <c r="AP183" i="1"/>
  <c r="AI183" i="1"/>
  <c r="AH183" i="1"/>
  <c r="AC183" i="1"/>
  <c r="AY183" i="1"/>
  <c r="AW183" i="1"/>
  <c r="AV183" i="1"/>
  <c r="AQ183" i="1"/>
  <c r="AO183" i="1"/>
  <c r="AN183" i="1"/>
  <c r="AM183" i="1"/>
  <c r="AL183" i="1"/>
  <c r="AK183" i="1"/>
  <c r="AF476" i="1"/>
  <c r="AR476" i="1"/>
  <c r="AF441" i="1"/>
  <c r="AR441" i="1"/>
  <c r="AF974" i="1"/>
  <c r="AR974" i="1"/>
  <c r="AF375" i="1"/>
  <c r="AR375" i="1"/>
  <c r="AF518" i="1"/>
  <c r="AR518" i="1"/>
  <c r="AF1075" i="1"/>
  <c r="AR1075" i="1"/>
  <c r="AF793" i="1"/>
  <c r="AR793" i="1"/>
  <c r="AG845" i="1"/>
  <c r="AH1065" i="1"/>
  <c r="AH588" i="1"/>
  <c r="AH1042" i="1"/>
  <c r="AJ1186" i="1"/>
  <c r="AU90" i="1"/>
  <c r="AI90" i="1"/>
  <c r="AV90" i="1"/>
  <c r="AH90" i="1"/>
  <c r="AO90" i="1"/>
  <c r="AI1180" i="1"/>
  <c r="AV596" i="1"/>
  <c r="AJ596" i="1"/>
  <c r="AW596" i="1"/>
  <c r="AI596" i="1"/>
  <c r="AT596" i="1"/>
  <c r="AF596" i="1"/>
  <c r="AM596" i="1"/>
  <c r="AC596" i="1"/>
  <c r="AS596" i="1"/>
  <c r="AF589" i="1"/>
  <c r="AD200" i="1"/>
  <c r="AY805" i="1"/>
  <c r="AM805" i="1"/>
  <c r="AT805" i="1"/>
  <c r="AG805" i="1"/>
  <c r="AP805" i="1"/>
  <c r="AC805" i="1"/>
  <c r="H805" i="1"/>
  <c r="AL805" i="1"/>
  <c r="AK805" i="1"/>
  <c r="AR805" i="1"/>
  <c r="AH805" i="1"/>
  <c r="AL821" i="1"/>
  <c r="AS341" i="1"/>
  <c r="AG341" i="1"/>
  <c r="AV341" i="1"/>
  <c r="AI341" i="1"/>
  <c r="AQ341" i="1"/>
  <c r="AD341" i="1"/>
  <c r="AN341" i="1"/>
  <c r="AM341" i="1"/>
  <c r="AT341" i="1"/>
  <c r="AC341" i="1"/>
  <c r="AH341" i="1"/>
  <c r="AK427" i="1"/>
  <c r="AP1303" i="1"/>
  <c r="AU1273" i="1"/>
  <c r="AV653" i="1"/>
  <c r="AJ653" i="1"/>
  <c r="AX653" i="1"/>
  <c r="AK653" i="1"/>
  <c r="AS653" i="1"/>
  <c r="AF653" i="1"/>
  <c r="AI653" i="1"/>
  <c r="AY653" i="1"/>
  <c r="AH653" i="1"/>
  <c r="AW653" i="1"/>
  <c r="AG653" i="1"/>
  <c r="AN653" i="1"/>
  <c r="AE653" i="1"/>
  <c r="AU118" i="1"/>
  <c r="AT475" i="1"/>
  <c r="AE568" i="1"/>
  <c r="AY159" i="1"/>
  <c r="AS922" i="1"/>
  <c r="AP54" i="1"/>
  <c r="AD54" i="1"/>
  <c r="AQ54" i="1"/>
  <c r="AC54" i="1"/>
  <c r="H54" i="1"/>
  <c r="AY54" i="1"/>
  <c r="AL54" i="1"/>
  <c r="AK54" i="1"/>
  <c r="AJ54" i="1"/>
  <c r="AX54" i="1"/>
  <c r="AI54" i="1"/>
  <c r="AW54" i="1"/>
  <c r="AH54" i="1"/>
  <c r="AO54" i="1"/>
  <c r="AN54" i="1"/>
  <c r="AS54" i="1"/>
  <c r="AV485" i="1"/>
  <c r="AJ485" i="1"/>
  <c r="AU485" i="1"/>
  <c r="AI485" i="1"/>
  <c r="AR485" i="1"/>
  <c r="AD485" i="1"/>
  <c r="H485" i="1"/>
  <c r="AQ485" i="1"/>
  <c r="AC485" i="1"/>
  <c r="AS485" i="1"/>
  <c r="AM485" i="1"/>
  <c r="AL485" i="1"/>
  <c r="AY485" i="1"/>
  <c r="AG485" i="1"/>
  <c r="AX485" i="1"/>
  <c r="AF485" i="1"/>
  <c r="AO485" i="1"/>
  <c r="AN485" i="1"/>
  <c r="AK485" i="1"/>
  <c r="AH485" i="1"/>
  <c r="AW485" i="1"/>
  <c r="AT485" i="1"/>
  <c r="AP589" i="1"/>
  <c r="AD589" i="1"/>
  <c r="AY589" i="1"/>
  <c r="AL589" i="1"/>
  <c r="AR589" i="1"/>
  <c r="AC589" i="1"/>
  <c r="AQ589" i="1"/>
  <c r="AV589" i="1"/>
  <c r="AH589" i="1"/>
  <c r="AG589" i="1"/>
  <c r="AY200" i="1"/>
  <c r="AM200" i="1"/>
  <c r="BH200" i="1"/>
  <c r="AL200" i="1"/>
  <c r="AU200" i="1"/>
  <c r="AG200" i="1"/>
  <c r="AT200" i="1"/>
  <c r="AF200" i="1"/>
  <c r="AK200" i="1"/>
  <c r="AE200" i="1"/>
  <c r="AX200" i="1"/>
  <c r="AM821" i="1"/>
  <c r="AP880" i="1"/>
  <c r="AD880" i="1"/>
  <c r="AU880" i="1"/>
  <c r="AH880" i="1"/>
  <c r="AQ880" i="1"/>
  <c r="AC880" i="1"/>
  <c r="H880" i="1"/>
  <c r="AV880" i="1"/>
  <c r="AF880" i="1"/>
  <c r="AT880" i="1"/>
  <c r="AE880" i="1"/>
  <c r="AK880" i="1"/>
  <c r="AJ880" i="1"/>
  <c r="AM427" i="1"/>
  <c r="AQ1303" i="1"/>
  <c r="AY1273" i="1"/>
  <c r="AV118" i="1"/>
  <c r="AV475" i="1"/>
  <c r="AP846" i="1"/>
  <c r="AD846" i="1"/>
  <c r="AO846" i="1"/>
  <c r="AX846" i="1"/>
  <c r="AK846" i="1"/>
  <c r="AY846" i="1"/>
  <c r="AI846" i="1"/>
  <c r="AW846" i="1"/>
  <c r="AH846" i="1"/>
  <c r="AV846" i="1"/>
  <c r="AG846" i="1"/>
  <c r="AN846" i="1"/>
  <c r="AM846" i="1"/>
  <c r="AQ846" i="1"/>
  <c r="AT922" i="1"/>
  <c r="AV619" i="1"/>
  <c r="AJ619" i="1"/>
  <c r="AT619" i="1"/>
  <c r="AG619" i="1"/>
  <c r="AP619" i="1"/>
  <c r="AC619" i="1"/>
  <c r="H619" i="1"/>
  <c r="AO619" i="1"/>
  <c r="AU619" i="1"/>
  <c r="AD619" i="1"/>
  <c r="AS619" i="1"/>
  <c r="AR619" i="1"/>
  <c r="AQ619" i="1"/>
  <c r="AM619" i="1"/>
  <c r="AL619" i="1"/>
  <c r="AK619" i="1"/>
  <c r="AI619" i="1"/>
  <c r="AY619" i="1"/>
  <c r="AH619" i="1"/>
  <c r="AX619" i="1"/>
  <c r="AF619" i="1"/>
  <c r="AE485" i="1"/>
  <c r="AX1214" i="1"/>
  <c r="AL1214" i="1"/>
  <c r="AW1214" i="1"/>
  <c r="AJ1214" i="1"/>
  <c r="AP1214" i="1"/>
  <c r="H589" i="1"/>
  <c r="AI589" i="1"/>
  <c r="AH200" i="1"/>
  <c r="AN821" i="1"/>
  <c r="AL880" i="1"/>
  <c r="AV746" i="1"/>
  <c r="AJ746" i="1"/>
  <c r="AU746" i="1"/>
  <c r="AH746" i="1"/>
  <c r="AQ746" i="1"/>
  <c r="AD746" i="1"/>
  <c r="AW746" i="1"/>
  <c r="AF746" i="1"/>
  <c r="H746" i="1"/>
  <c r="AT746" i="1"/>
  <c r="AE746" i="1"/>
  <c r="AL746" i="1"/>
  <c r="AI746" i="1"/>
  <c r="AN427" i="1"/>
  <c r="AS1303" i="1"/>
  <c r="AY1018" i="1"/>
  <c r="AM1018" i="1"/>
  <c r="AW1018" i="1"/>
  <c r="AJ1018" i="1"/>
  <c r="AS1018" i="1"/>
  <c r="AF1018" i="1"/>
  <c r="AP1018" i="1"/>
  <c r="AO1018" i="1"/>
  <c r="AU1018" i="1"/>
  <c r="AE1018" i="1"/>
  <c r="H1018" i="1"/>
  <c r="AH1018" i="1"/>
  <c r="AW475" i="1"/>
  <c r="AV775" i="1"/>
  <c r="AJ775" i="1"/>
  <c r="AO775" i="1"/>
  <c r="BH775" i="1"/>
  <c r="AX775" i="1"/>
  <c r="AK775" i="1"/>
  <c r="AY775" i="1"/>
  <c r="AH775" i="1"/>
  <c r="AW775" i="1"/>
  <c r="AG775" i="1"/>
  <c r="AU775" i="1"/>
  <c r="AF775" i="1"/>
  <c r="AN775" i="1"/>
  <c r="AM775" i="1"/>
  <c r="AP775" i="1"/>
  <c r="AC159" i="1"/>
  <c r="AR846" i="1"/>
  <c r="AU922" i="1"/>
  <c r="AP485" i="1"/>
  <c r="AO821" i="1"/>
  <c r="AO427" i="1"/>
  <c r="AD159" i="1"/>
  <c r="H846" i="1"/>
  <c r="AS846" i="1"/>
  <c r="AQ821" i="1"/>
  <c r="AQ427" i="1"/>
  <c r="AP1273" i="1"/>
  <c r="AD1273" i="1"/>
  <c r="AW1273" i="1"/>
  <c r="AJ1273" i="1"/>
  <c r="AS1273" i="1"/>
  <c r="AF1273" i="1"/>
  <c r="AX1273" i="1"/>
  <c r="AH1273" i="1"/>
  <c r="AV1273" i="1"/>
  <c r="AG1273" i="1"/>
  <c r="H1273" i="1"/>
  <c r="AM1273" i="1"/>
  <c r="AI1273" i="1"/>
  <c r="AE118" i="1"/>
  <c r="AE475" i="1"/>
  <c r="AP568" i="1"/>
  <c r="AD568" i="1"/>
  <c r="AN568" i="1"/>
  <c r="AW568" i="1"/>
  <c r="AJ568" i="1"/>
  <c r="AX568" i="1"/>
  <c r="AH568" i="1"/>
  <c r="AV568" i="1"/>
  <c r="AG568" i="1"/>
  <c r="AU568" i="1"/>
  <c r="AF568" i="1"/>
  <c r="H568" i="1"/>
  <c r="AM568" i="1"/>
  <c r="AL568" i="1"/>
  <c r="AQ568" i="1"/>
  <c r="AH159" i="1"/>
  <c r="AT846" i="1"/>
  <c r="AV494" i="1"/>
  <c r="AJ494" i="1"/>
  <c r="AR494" i="1"/>
  <c r="AE494" i="1"/>
  <c r="AN494" i="1"/>
  <c r="AX494" i="1"/>
  <c r="AH494" i="1"/>
  <c r="AW494" i="1"/>
  <c r="AG494" i="1"/>
  <c r="AU494" i="1"/>
  <c r="AF494" i="1"/>
  <c r="H494" i="1"/>
  <c r="AT494" i="1"/>
  <c r="AD494" i="1"/>
  <c r="AP494" i="1"/>
  <c r="AM494" i="1"/>
  <c r="AL494" i="1"/>
  <c r="AK494" i="1"/>
  <c r="AN619" i="1"/>
  <c r="AK476" i="1"/>
  <c r="AK441" i="1"/>
  <c r="AK974" i="1"/>
  <c r="AK375" i="1"/>
  <c r="AK518" i="1"/>
  <c r="AK1075" i="1"/>
  <c r="AK793" i="1"/>
  <c r="AV845" i="1"/>
  <c r="AJ845" i="1"/>
  <c r="AM845" i="1"/>
  <c r="AS1065" i="1"/>
  <c r="AG1065" i="1"/>
  <c r="AM1065" i="1"/>
  <c r="AP588" i="1"/>
  <c r="AD588" i="1"/>
  <c r="AM588" i="1"/>
  <c r="AY1042" i="1"/>
  <c r="AM1042" i="1"/>
  <c r="BH1042" i="1"/>
  <c r="AN1042" i="1"/>
  <c r="AX1186" i="1"/>
  <c r="AL1186" i="1"/>
  <c r="AT1186" i="1"/>
  <c r="AG1186" i="1"/>
  <c r="AP1186" i="1"/>
  <c r="AO1180" i="1"/>
  <c r="AC1180" i="1"/>
  <c r="AW1180" i="1"/>
  <c r="AJ1180" i="1"/>
  <c r="AP1180" i="1"/>
  <c r="AE1214" i="1"/>
  <c r="AS1214" i="1"/>
  <c r="AS243" i="1"/>
  <c r="AG243" i="1"/>
  <c r="AX243" i="1"/>
  <c r="AK243" i="1"/>
  <c r="AL243" i="1"/>
  <c r="AQ243" i="1"/>
  <c r="AC243" i="1"/>
  <c r="BH243" i="1"/>
  <c r="AD243" i="1"/>
  <c r="AU243" i="1"/>
  <c r="AM589" i="1"/>
  <c r="AN200" i="1"/>
  <c r="AV1250" i="1"/>
  <c r="AJ1250" i="1"/>
  <c r="AN1250" i="1"/>
  <c r="AU1250" i="1"/>
  <c r="AG1250" i="1"/>
  <c r="AT1250" i="1"/>
  <c r="AF1250" i="1"/>
  <c r="AL1250" i="1"/>
  <c r="AE1250" i="1"/>
  <c r="AY1250" i="1"/>
  <c r="AR821" i="1"/>
  <c r="AO880" i="1"/>
  <c r="AN746" i="1"/>
  <c r="AS427" i="1"/>
  <c r="AS708" i="1"/>
  <c r="AG708" i="1"/>
  <c r="AW708" i="1"/>
  <c r="AJ708" i="1"/>
  <c r="AR708" i="1"/>
  <c r="AE708" i="1"/>
  <c r="AO708" i="1"/>
  <c r="AN708" i="1"/>
  <c r="AU708" i="1"/>
  <c r="AD708" i="1"/>
  <c r="BH708" i="1"/>
  <c r="AH708" i="1"/>
  <c r="AK1273" i="1"/>
  <c r="AL1018" i="1"/>
  <c r="AV1228" i="1"/>
  <c r="AJ1228" i="1"/>
  <c r="AN1228" i="1"/>
  <c r="AW1228" i="1"/>
  <c r="AI1228" i="1"/>
  <c r="AX1228" i="1"/>
  <c r="AG1228" i="1"/>
  <c r="AU1228" i="1"/>
  <c r="AF1228" i="1"/>
  <c r="AT1228" i="1"/>
  <c r="AE1228" i="1"/>
  <c r="H1228" i="1"/>
  <c r="AM1228" i="1"/>
  <c r="AL1228" i="1"/>
  <c r="AP1228" i="1"/>
  <c r="AR568" i="1"/>
  <c r="AS775" i="1"/>
  <c r="AI159" i="1"/>
  <c r="AU846" i="1"/>
  <c r="AW619" i="1"/>
  <c r="AX799" i="1"/>
  <c r="AL799" i="1"/>
  <c r="AM799" i="1"/>
  <c r="AY799" i="1"/>
  <c r="AK799" i="1"/>
  <c r="AS799" i="1"/>
  <c r="AD799" i="1"/>
  <c r="H799" i="1"/>
  <c r="AO799" i="1"/>
  <c r="AN799" i="1"/>
  <c r="AW799" i="1"/>
  <c r="AE799" i="1"/>
  <c r="AV799" i="1"/>
  <c r="AC799" i="1"/>
  <c r="AU799" i="1"/>
  <c r="AT799" i="1"/>
  <c r="AQ799" i="1"/>
  <c r="AP799" i="1"/>
  <c r="AJ799" i="1"/>
  <c r="AI799" i="1"/>
  <c r="AH799" i="1"/>
  <c r="AG799" i="1"/>
  <c r="AW821" i="1"/>
  <c r="AT427" i="1"/>
  <c r="AL1273" i="1"/>
  <c r="AP118" i="1"/>
  <c r="AD118" i="1"/>
  <c r="AX118" i="1"/>
  <c r="AK118" i="1"/>
  <c r="AT118" i="1"/>
  <c r="AG118" i="1"/>
  <c r="AJ118" i="1"/>
  <c r="AY118" i="1"/>
  <c r="AI118" i="1"/>
  <c r="AW118" i="1"/>
  <c r="AH118" i="1"/>
  <c r="AN118" i="1"/>
  <c r="AL118" i="1"/>
  <c r="AP475" i="1"/>
  <c r="AD475" i="1"/>
  <c r="AY475" i="1"/>
  <c r="AL475" i="1"/>
  <c r="AU475" i="1"/>
  <c r="AH475" i="1"/>
  <c r="AK475" i="1"/>
  <c r="AJ475" i="1"/>
  <c r="AX475" i="1"/>
  <c r="AI475" i="1"/>
  <c r="AO475" i="1"/>
  <c r="AG475" i="1"/>
  <c r="AS568" i="1"/>
  <c r="AD922" i="1"/>
  <c r="AP1133" i="1"/>
  <c r="AD1133" i="1"/>
  <c r="AS1133" i="1"/>
  <c r="AF1133" i="1"/>
  <c r="AN1133" i="1"/>
  <c r="AX1133" i="1"/>
  <c r="AI1133" i="1"/>
  <c r="AW1133" i="1"/>
  <c r="AH1133" i="1"/>
  <c r="AV1133" i="1"/>
  <c r="AG1133" i="1"/>
  <c r="H1133" i="1"/>
  <c r="AU1133" i="1"/>
  <c r="AE1133" i="1"/>
  <c r="AR1133" i="1"/>
  <c r="AQ1133" i="1"/>
  <c r="AO1133" i="1"/>
  <c r="AM1133" i="1"/>
  <c r="AL1133" i="1"/>
  <c r="AK1133" i="1"/>
  <c r="AX821" i="1"/>
  <c r="AS880" i="1"/>
  <c r="AX427" i="1"/>
  <c r="AV1303" i="1"/>
  <c r="AJ1303" i="1"/>
  <c r="AW1303" i="1"/>
  <c r="AI1303" i="1"/>
  <c r="AR1303" i="1"/>
  <c r="AE1303" i="1"/>
  <c r="AX1303" i="1"/>
  <c r="AG1303" i="1"/>
  <c r="AU1303" i="1"/>
  <c r="AF1303" i="1"/>
  <c r="H1303" i="1"/>
  <c r="AM1303" i="1"/>
  <c r="AH1303" i="1"/>
  <c r="AN1273" i="1"/>
  <c r="AM118" i="1"/>
  <c r="AM475" i="1"/>
  <c r="AS159" i="1"/>
  <c r="AG159" i="1"/>
  <c r="AO159" i="1"/>
  <c r="AX159" i="1"/>
  <c r="AK159" i="1"/>
  <c r="AQ159" i="1"/>
  <c r="AP159" i="1"/>
  <c r="AN159" i="1"/>
  <c r="AV159" i="1"/>
  <c r="AF159" i="1"/>
  <c r="AU159" i="1"/>
  <c r="AE159" i="1"/>
  <c r="H159" i="1"/>
  <c r="AL159" i="1"/>
  <c r="AE922" i="1"/>
  <c r="AS589" i="1"/>
  <c r="AQ200" i="1"/>
  <c r="AY821" i="1"/>
  <c r="AW880" i="1"/>
  <c r="AR746" i="1"/>
  <c r="AY427" i="1"/>
  <c r="AK1303" i="1"/>
  <c r="AO1273" i="1"/>
  <c r="AR1018" i="1"/>
  <c r="BH118" i="1"/>
  <c r="AO118" i="1"/>
  <c r="BH475" i="1"/>
  <c r="AN475" i="1"/>
  <c r="AY568" i="1"/>
  <c r="AM159" i="1"/>
  <c r="AC846" i="1"/>
  <c r="AF922" i="1"/>
  <c r="AS983" i="1"/>
  <c r="AG983" i="1"/>
  <c r="AV983" i="1"/>
  <c r="AI983" i="1"/>
  <c r="AO983" i="1"/>
  <c r="AG831" i="1"/>
  <c r="AV938" i="1"/>
  <c r="AJ938" i="1"/>
  <c r="AY938" i="1"/>
  <c r="AL938" i="1"/>
  <c r="AO938" i="1"/>
  <c r="AS893" i="1"/>
  <c r="AG893" i="1"/>
  <c r="AR893" i="1"/>
  <c r="AN893" i="1"/>
  <c r="AP893" i="1"/>
  <c r="AI1238" i="1"/>
  <c r="AX1238" i="1"/>
  <c r="AI981" i="1"/>
  <c r="AJ813" i="1"/>
  <c r="AS16" i="1"/>
  <c r="AG16" i="1"/>
  <c r="AU16" i="1"/>
  <c r="AH16" i="1"/>
  <c r="AP16" i="1"/>
  <c r="AC16" i="1"/>
  <c r="H16" i="1"/>
  <c r="AR16" i="1"/>
  <c r="AY649" i="1"/>
  <c r="AM649" i="1"/>
  <c r="BH649" i="1"/>
  <c r="AU649" i="1"/>
  <c r="AH649" i="1"/>
  <c r="AQ649" i="1"/>
  <c r="AD649" i="1"/>
  <c r="AC649" i="1"/>
  <c r="AS649" i="1"/>
  <c r="H209" i="1"/>
  <c r="AE209" i="1"/>
  <c r="AV209" i="1"/>
  <c r="AF807" i="1"/>
  <c r="AV807" i="1"/>
  <c r="AF929" i="1"/>
  <c r="AW929" i="1"/>
  <c r="AG340" i="1"/>
  <c r="AW340" i="1"/>
  <c r="AF225" i="1"/>
  <c r="AV225" i="1"/>
  <c r="AG903" i="1"/>
  <c r="AV903" i="1"/>
  <c r="AS1121" i="1"/>
  <c r="AG1121" i="1"/>
  <c r="AR1121" i="1"/>
  <c r="AE1121" i="1"/>
  <c r="AN1121" i="1"/>
  <c r="AC1121" i="1"/>
  <c r="AT1121" i="1"/>
  <c r="AY1138" i="1"/>
  <c r="AM1138" i="1"/>
  <c r="BH1138" i="1"/>
  <c r="AS1138" i="1"/>
  <c r="AF1138" i="1"/>
  <c r="AO1138" i="1"/>
  <c r="AD1138" i="1"/>
  <c r="AT1138" i="1"/>
  <c r="AL182" i="1"/>
  <c r="AM218" i="1"/>
  <c r="AJ400" i="1"/>
  <c r="AN171" i="1"/>
  <c r="AK228" i="1"/>
  <c r="AG1107" i="1"/>
  <c r="AY1107" i="1"/>
  <c r="AO767" i="1"/>
  <c r="H414" i="1"/>
  <c r="AI414" i="1"/>
  <c r="AG360" i="1"/>
  <c r="AW865" i="1"/>
  <c r="AU361" i="1"/>
  <c r="AS664" i="1"/>
  <c r="AT245" i="1"/>
  <c r="AE470" i="1"/>
  <c r="AL705" i="1"/>
  <c r="AL1216" i="1"/>
  <c r="AS593" i="1"/>
  <c r="AG593" i="1"/>
  <c r="AR593" i="1"/>
  <c r="AF593" i="1"/>
  <c r="AV593" i="1"/>
  <c r="AH593" i="1"/>
  <c r="AQ593" i="1"/>
  <c r="AC593" i="1"/>
  <c r="AP593" i="1"/>
  <c r="AN593" i="1"/>
  <c r="AI593" i="1"/>
  <c r="AE593" i="1"/>
  <c r="AY593" i="1"/>
  <c r="AD593" i="1"/>
  <c r="AX593" i="1"/>
  <c r="AW593" i="1"/>
  <c r="AU593" i="1"/>
  <c r="AT593" i="1"/>
  <c r="AO593" i="1"/>
  <c r="AM593" i="1"/>
  <c r="AL593" i="1"/>
  <c r="AK593" i="1"/>
  <c r="H593" i="1"/>
  <c r="AM182" i="1"/>
  <c r="AQ218" i="1"/>
  <c r="AK400" i="1"/>
  <c r="AR171" i="1"/>
  <c r="AI1107" i="1"/>
  <c r="AS170" i="1"/>
  <c r="AG170" i="1"/>
  <c r="AV170" i="1"/>
  <c r="AI170" i="1"/>
  <c r="AQ170" i="1"/>
  <c r="AD170" i="1"/>
  <c r="AP170" i="1"/>
  <c r="AC170" i="1"/>
  <c r="H170" i="1"/>
  <c r="AE170" i="1"/>
  <c r="AW170" i="1"/>
  <c r="AS767" i="1"/>
  <c r="AL414" i="1"/>
  <c r="H360" i="1"/>
  <c r="AJ360" i="1"/>
  <c r="AG18" i="1"/>
  <c r="AP1296" i="1"/>
  <c r="AD1296" i="1"/>
  <c r="AO1296" i="1"/>
  <c r="AC1296" i="1"/>
  <c r="AS1296" i="1"/>
  <c r="AE1296" i="1"/>
  <c r="AR1296" i="1"/>
  <c r="AN1296" i="1"/>
  <c r="AM1296" i="1"/>
  <c r="AY1296" i="1"/>
  <c r="AK1296" i="1"/>
  <c r="AX1296" i="1"/>
  <c r="AJ1296" i="1"/>
  <c r="AL1296" i="1"/>
  <c r="AI1296" i="1"/>
  <c r="AH1296" i="1"/>
  <c r="AG1296" i="1"/>
  <c r="AF1296" i="1"/>
  <c r="AW1296" i="1"/>
  <c r="AV1296" i="1"/>
  <c r="AU1296" i="1"/>
  <c r="AT1296" i="1"/>
  <c r="H1296" i="1"/>
  <c r="AN182" i="1"/>
  <c r="AR218" i="1"/>
  <c r="AS171" i="1"/>
  <c r="AS705" i="1"/>
  <c r="AG705" i="1"/>
  <c r="AR705" i="1"/>
  <c r="AF705" i="1"/>
  <c r="AU705" i="1"/>
  <c r="AE705" i="1"/>
  <c r="AT705" i="1"/>
  <c r="AD705" i="1"/>
  <c r="H705" i="1"/>
  <c r="AN705" i="1"/>
  <c r="AJ705" i="1"/>
  <c r="AY705" i="1"/>
  <c r="AI705" i="1"/>
  <c r="AV705" i="1"/>
  <c r="AQ705" i="1"/>
  <c r="AO705" i="1"/>
  <c r="AS1216" i="1"/>
  <c r="AG1216" i="1"/>
  <c r="AR1216" i="1"/>
  <c r="AF1216" i="1"/>
  <c r="AW1216" i="1"/>
  <c r="AI1216" i="1"/>
  <c r="AV1216" i="1"/>
  <c r="AH1216" i="1"/>
  <c r="AN1216" i="1"/>
  <c r="AJ1216" i="1"/>
  <c r="H1216" i="1"/>
  <c r="AY1216" i="1"/>
  <c r="AE1216" i="1"/>
  <c r="AT1216" i="1"/>
  <c r="AQ1216" i="1"/>
  <c r="AO1216" i="1"/>
  <c r="AS410" i="1"/>
  <c r="AG410" i="1"/>
  <c r="AR410" i="1"/>
  <c r="AF410" i="1"/>
  <c r="AU410" i="1"/>
  <c r="AE410" i="1"/>
  <c r="AT410" i="1"/>
  <c r="AD410" i="1"/>
  <c r="H410" i="1"/>
  <c r="AN410" i="1"/>
  <c r="AL410" i="1"/>
  <c r="AK410" i="1"/>
  <c r="AJ410" i="1"/>
  <c r="AY410" i="1"/>
  <c r="AI410" i="1"/>
  <c r="AX410" i="1"/>
  <c r="AH410" i="1"/>
  <c r="AV410" i="1"/>
  <c r="AQ410" i="1"/>
  <c r="AX14" i="1"/>
  <c r="AL14" i="1"/>
  <c r="AR14" i="1"/>
  <c r="AE14" i="1"/>
  <c r="AQ14" i="1"/>
  <c r="AD14" i="1"/>
  <c r="AP14" i="1"/>
  <c r="AC14" i="1"/>
  <c r="H14" i="1"/>
  <c r="AO14" i="1"/>
  <c r="AV14" i="1"/>
  <c r="AI14" i="1"/>
  <c r="AJ14" i="1"/>
  <c r="AH14" i="1"/>
  <c r="AG14" i="1"/>
  <c r="AF14" i="1"/>
  <c r="AY14" i="1"/>
  <c r="AW14" i="1"/>
  <c r="AU14" i="1"/>
  <c r="AT14" i="1"/>
  <c r="AS14" i="1"/>
  <c r="AN14" i="1"/>
  <c r="AM14" i="1"/>
  <c r="AK14" i="1"/>
  <c r="AP182" i="1"/>
  <c r="AS218" i="1"/>
  <c r="AT171" i="1"/>
  <c r="AI18" i="1"/>
  <c r="AP705" i="1"/>
  <c r="AP1216" i="1"/>
  <c r="AY904" i="1"/>
  <c r="AM904" i="1"/>
  <c r="AX904" i="1"/>
  <c r="AL904" i="1"/>
  <c r="AJ904" i="1"/>
  <c r="AU904" i="1"/>
  <c r="AG904" i="1"/>
  <c r="AT904" i="1"/>
  <c r="AF904" i="1"/>
  <c r="AR904" i="1"/>
  <c r="AD904" i="1"/>
  <c r="H904" i="1"/>
  <c r="AI904" i="1"/>
  <c r="AH904" i="1"/>
  <c r="AE904" i="1"/>
  <c r="AC904" i="1"/>
  <c r="AW904" i="1"/>
  <c r="AV904" i="1"/>
  <c r="AS904" i="1"/>
  <c r="AQ904" i="1"/>
  <c r="AP904" i="1"/>
  <c r="AO904" i="1"/>
  <c r="AN904" i="1"/>
  <c r="AC218" i="1"/>
  <c r="AE171" i="1"/>
  <c r="AP767" i="1"/>
  <c r="AD767" i="1"/>
  <c r="AV767" i="1"/>
  <c r="AI767" i="1"/>
  <c r="AR767" i="1"/>
  <c r="AE767" i="1"/>
  <c r="AQ767" i="1"/>
  <c r="AC767" i="1"/>
  <c r="H767" i="1"/>
  <c r="AF767" i="1"/>
  <c r="AW767" i="1"/>
  <c r="AP470" i="1"/>
  <c r="AD470" i="1"/>
  <c r="AO470" i="1"/>
  <c r="AC470" i="1"/>
  <c r="AV470" i="1"/>
  <c r="AH470" i="1"/>
  <c r="AU470" i="1"/>
  <c r="AG470" i="1"/>
  <c r="AQ470" i="1"/>
  <c r="AK470" i="1"/>
  <c r="AJ470" i="1"/>
  <c r="H470" i="1"/>
  <c r="AT470" i="1"/>
  <c r="AM470" i="1"/>
  <c r="AW705" i="1"/>
  <c r="AU1216" i="1"/>
  <c r="AV182" i="1"/>
  <c r="AJ182" i="1"/>
  <c r="AS182" i="1"/>
  <c r="AF182" i="1"/>
  <c r="AO182" i="1"/>
  <c r="AC182" i="1"/>
  <c r="AR182" i="1"/>
  <c r="AP218" i="1"/>
  <c r="AD218" i="1"/>
  <c r="AT218" i="1"/>
  <c r="AG218" i="1"/>
  <c r="AO218" i="1"/>
  <c r="AN218" i="1"/>
  <c r="AE218" i="1"/>
  <c r="AV218" i="1"/>
  <c r="AP171" i="1"/>
  <c r="AD171" i="1"/>
  <c r="AU171" i="1"/>
  <c r="AH171" i="1"/>
  <c r="AQ171" i="1"/>
  <c r="AC171" i="1"/>
  <c r="H171" i="1"/>
  <c r="AO171" i="1"/>
  <c r="AF171" i="1"/>
  <c r="AW171" i="1"/>
  <c r="AP18" i="1"/>
  <c r="AD18" i="1"/>
  <c r="AO18" i="1"/>
  <c r="AC18" i="1"/>
  <c r="AT18" i="1"/>
  <c r="AF18" i="1"/>
  <c r="H18" i="1"/>
  <c r="AS18" i="1"/>
  <c r="AE18" i="1"/>
  <c r="AQ18" i="1"/>
  <c r="AK18" i="1"/>
  <c r="AJ18" i="1"/>
  <c r="AV18" i="1"/>
  <c r="AM18" i="1"/>
  <c r="AX705" i="1"/>
  <c r="AX1216" i="1"/>
  <c r="AY350" i="1"/>
  <c r="AM350" i="1"/>
  <c r="AX350" i="1"/>
  <c r="AL350" i="1"/>
  <c r="AV350" i="1"/>
  <c r="AH350" i="1"/>
  <c r="AS350" i="1"/>
  <c r="AE350" i="1"/>
  <c r="AR350" i="1"/>
  <c r="AD350" i="1"/>
  <c r="H350" i="1"/>
  <c r="AP350" i="1"/>
  <c r="AI350" i="1"/>
  <c r="AG350" i="1"/>
  <c r="AF350" i="1"/>
  <c r="AC350" i="1"/>
  <c r="AW350" i="1"/>
  <c r="AU350" i="1"/>
  <c r="AT350" i="1"/>
  <c r="AQ350" i="1"/>
  <c r="AO350" i="1"/>
  <c r="AN350" i="1"/>
  <c r="AK350" i="1"/>
  <c r="AC410" i="1"/>
  <c r="AV820" i="1"/>
  <c r="AJ820" i="1"/>
  <c r="AU820" i="1"/>
  <c r="AI820" i="1"/>
  <c r="AR820" i="1"/>
  <c r="AD820" i="1"/>
  <c r="H820" i="1"/>
  <c r="AQ820" i="1"/>
  <c r="AC820" i="1"/>
  <c r="AS820" i="1"/>
  <c r="AO820" i="1"/>
  <c r="AN820" i="1"/>
  <c r="AM820" i="1"/>
  <c r="AL820" i="1"/>
  <c r="AK820" i="1"/>
  <c r="AH820" i="1"/>
  <c r="AY820" i="1"/>
  <c r="AG820" i="1"/>
  <c r="AX820" i="1"/>
  <c r="AF820" i="1"/>
  <c r="AJ350" i="1"/>
  <c r="AU684" i="1"/>
  <c r="AI684" i="1"/>
  <c r="AW684" i="1"/>
  <c r="AJ684" i="1"/>
  <c r="AV684" i="1"/>
  <c r="AH684" i="1"/>
  <c r="AT684" i="1"/>
  <c r="AG684" i="1"/>
  <c r="AQ684" i="1"/>
  <c r="AP684" i="1"/>
  <c r="AO684" i="1"/>
  <c r="AN684" i="1"/>
  <c r="AM684" i="1"/>
  <c r="AL684" i="1"/>
  <c r="AK684" i="1"/>
  <c r="AF684" i="1"/>
  <c r="H684" i="1"/>
  <c r="AY684" i="1"/>
  <c r="AE684" i="1"/>
  <c r="AX684" i="1"/>
  <c r="AD684" i="1"/>
  <c r="AS684" i="1"/>
  <c r="AR684" i="1"/>
  <c r="AC684" i="1"/>
  <c r="AP831" i="1"/>
  <c r="AD831" i="1"/>
  <c r="AX831" i="1"/>
  <c r="AK831" i="1"/>
  <c r="AO831" i="1"/>
  <c r="AV981" i="1"/>
  <c r="AJ981" i="1"/>
  <c r="AS981" i="1"/>
  <c r="AF981" i="1"/>
  <c r="AO981" i="1"/>
  <c r="BH981" i="1"/>
  <c r="AC981" i="1"/>
  <c r="AR981" i="1"/>
  <c r="AP813" i="1"/>
  <c r="AD813" i="1"/>
  <c r="AT813" i="1"/>
  <c r="AG813" i="1"/>
  <c r="AO813" i="1"/>
  <c r="BH813" i="1"/>
  <c r="AC813" i="1"/>
  <c r="AS813" i="1"/>
  <c r="AO209" i="1"/>
  <c r="AP807" i="1"/>
  <c r="AO225" i="1"/>
  <c r="AP903" i="1"/>
  <c r="H182" i="1"/>
  <c r="AE182" i="1"/>
  <c r="AU182" i="1"/>
  <c r="H218" i="1"/>
  <c r="AH218" i="1"/>
  <c r="AX218" i="1"/>
  <c r="AD400" i="1"/>
  <c r="AU400" i="1"/>
  <c r="AI171" i="1"/>
  <c r="AY171" i="1"/>
  <c r="AE228" i="1"/>
  <c r="AR1107" i="1"/>
  <c r="AM170" i="1"/>
  <c r="AJ767" i="1"/>
  <c r="AY883" i="1"/>
  <c r="AM883" i="1"/>
  <c r="BH883" i="1"/>
  <c r="AV883" i="1"/>
  <c r="AI883" i="1"/>
  <c r="AR883" i="1"/>
  <c r="AE883" i="1"/>
  <c r="AQ883" i="1"/>
  <c r="AD883" i="1"/>
  <c r="AF883" i="1"/>
  <c r="AW883" i="1"/>
  <c r="AU414" i="1"/>
  <c r="AS360" i="1"/>
  <c r="AJ664" i="1"/>
  <c r="AR18" i="1"/>
  <c r="AH245" i="1"/>
  <c r="AS470" i="1"/>
  <c r="AY1168" i="1"/>
  <c r="AM1168" i="1"/>
  <c r="AX1168" i="1"/>
  <c r="AL1168" i="1"/>
  <c r="AO1168" i="1"/>
  <c r="AN1168" i="1"/>
  <c r="AV1168" i="1"/>
  <c r="AF1168" i="1"/>
  <c r="H1168" i="1"/>
  <c r="AR1168" i="1"/>
  <c r="AQ1168" i="1"/>
  <c r="AJ1168" i="1"/>
  <c r="AI1168" i="1"/>
  <c r="AS1168" i="1"/>
  <c r="AP154" i="1"/>
  <c r="AD154" i="1"/>
  <c r="AO154" i="1"/>
  <c r="AC154" i="1"/>
  <c r="AN154" i="1"/>
  <c r="AM154" i="1"/>
  <c r="AX154" i="1"/>
  <c r="AH154" i="1"/>
  <c r="H154" i="1"/>
  <c r="AT154" i="1"/>
  <c r="AS154" i="1"/>
  <c r="AR154" i="1"/>
  <c r="AL154" i="1"/>
  <c r="AK154" i="1"/>
  <c r="AU154" i="1"/>
  <c r="AM410" i="1"/>
  <c r="AP1238" i="1"/>
  <c r="AD1238" i="1"/>
  <c r="AS1238" i="1"/>
  <c r="AF1238" i="1"/>
  <c r="AN1238" i="1"/>
  <c r="AC1238" i="1"/>
  <c r="AT1238" i="1"/>
  <c r="AS929" i="1"/>
  <c r="AG929" i="1"/>
  <c r="AY929" i="1"/>
  <c r="AL929" i="1"/>
  <c r="AU929" i="1"/>
  <c r="AH929" i="1"/>
  <c r="AQ929" i="1"/>
  <c r="AY340" i="1"/>
  <c r="AM340" i="1"/>
  <c r="BH340" i="1"/>
  <c r="AL340" i="1"/>
  <c r="AU340" i="1"/>
  <c r="AH340" i="1"/>
  <c r="AC340" i="1"/>
  <c r="AR340" i="1"/>
  <c r="AG182" i="1"/>
  <c r="AW182" i="1"/>
  <c r="AI218" i="1"/>
  <c r="AY218" i="1"/>
  <c r="AE400" i="1"/>
  <c r="AJ171" i="1"/>
  <c r="AY228" i="1"/>
  <c r="AM228" i="1"/>
  <c r="AU228" i="1"/>
  <c r="AH228" i="1"/>
  <c r="AQ228" i="1"/>
  <c r="AD228" i="1"/>
  <c r="AP228" i="1"/>
  <c r="AC228" i="1"/>
  <c r="H228" i="1"/>
  <c r="AF228" i="1"/>
  <c r="AW228" i="1"/>
  <c r="AS1107" i="1"/>
  <c r="AN170" i="1"/>
  <c r="AK767" i="1"/>
  <c r="AT360" i="1"/>
  <c r="AY865" i="1"/>
  <c r="AM865" i="1"/>
  <c r="AX865" i="1"/>
  <c r="AL865" i="1"/>
  <c r="AS865" i="1"/>
  <c r="AE865" i="1"/>
  <c r="AR865" i="1"/>
  <c r="AD865" i="1"/>
  <c r="H865" i="1"/>
  <c r="AU865" i="1"/>
  <c r="AC865" i="1"/>
  <c r="AO865" i="1"/>
  <c r="AN865" i="1"/>
  <c r="AH865" i="1"/>
  <c r="AP865" i="1"/>
  <c r="AS361" i="1"/>
  <c r="AG361" i="1"/>
  <c r="AR361" i="1"/>
  <c r="AF361" i="1"/>
  <c r="AM361" i="1"/>
  <c r="AL361" i="1"/>
  <c r="AK361" i="1"/>
  <c r="AW361" i="1"/>
  <c r="AE361" i="1"/>
  <c r="BH361" i="1"/>
  <c r="AV361" i="1"/>
  <c r="AD361" i="1"/>
  <c r="AP361" i="1"/>
  <c r="AN361" i="1"/>
  <c r="AK664" i="1"/>
  <c r="AU18" i="1"/>
  <c r="AW470" i="1"/>
  <c r="AS1310" i="1"/>
  <c r="AG1310" i="1"/>
  <c r="AR1310" i="1"/>
  <c r="AF1310" i="1"/>
  <c r="AQ1310" i="1"/>
  <c r="AC1310" i="1"/>
  <c r="BH1310" i="1"/>
  <c r="AP1310" i="1"/>
  <c r="AV1310" i="1"/>
  <c r="AD1310" i="1"/>
  <c r="AT1310" i="1"/>
  <c r="AO1310" i="1"/>
  <c r="AN1310" i="1"/>
  <c r="AM1310" i="1"/>
  <c r="AL1310" i="1"/>
  <c r="AJ1310" i="1"/>
  <c r="AY1310" i="1"/>
  <c r="AI1310" i="1"/>
  <c r="AO410" i="1"/>
  <c r="AS209" i="1"/>
  <c r="AG209" i="1"/>
  <c r="AX209" i="1"/>
  <c r="AK209" i="1"/>
  <c r="AT209" i="1"/>
  <c r="AF209" i="1"/>
  <c r="AQ209" i="1"/>
  <c r="AY807" i="1"/>
  <c r="AM807" i="1"/>
  <c r="BH807" i="1"/>
  <c r="AX807" i="1"/>
  <c r="AK807" i="1"/>
  <c r="AT807" i="1"/>
  <c r="AG807" i="1"/>
  <c r="AC807" i="1"/>
  <c r="AR807" i="1"/>
  <c r="AS225" i="1"/>
  <c r="AG225" i="1"/>
  <c r="AP225" i="1"/>
  <c r="AC225" i="1"/>
  <c r="H225" i="1"/>
  <c r="AY225" i="1"/>
  <c r="AL225" i="1"/>
  <c r="AR225" i="1"/>
  <c r="AY903" i="1"/>
  <c r="AM903" i="1"/>
  <c r="BH903" i="1"/>
  <c r="AQ903" i="1"/>
  <c r="AD903" i="1"/>
  <c r="AL903" i="1"/>
  <c r="AC903" i="1"/>
  <c r="AS903" i="1"/>
  <c r="AH182" i="1"/>
  <c r="AX182" i="1"/>
  <c r="AJ218" i="1"/>
  <c r="AY400" i="1"/>
  <c r="AM400" i="1"/>
  <c r="AT400" i="1"/>
  <c r="AG400" i="1"/>
  <c r="AP400" i="1"/>
  <c r="AC400" i="1"/>
  <c r="H400" i="1"/>
  <c r="AO400" i="1"/>
  <c r="AF400" i="1"/>
  <c r="AW400" i="1"/>
  <c r="AK171" i="1"/>
  <c r="AO170" i="1"/>
  <c r="AL767" i="1"/>
  <c r="AR414" i="1"/>
  <c r="AF414" i="1"/>
  <c r="AX414" i="1"/>
  <c r="AK414" i="1"/>
  <c r="AY414" i="1"/>
  <c r="AJ414" i="1"/>
  <c r="AT414" i="1"/>
  <c r="AE414" i="1"/>
  <c r="AS414" i="1"/>
  <c r="AD414" i="1"/>
  <c r="AC414" i="1"/>
  <c r="AW414" i="1"/>
  <c r="AD360" i="1"/>
  <c r="AW18" i="1"/>
  <c r="AX470" i="1"/>
  <c r="AC705" i="1"/>
  <c r="AC1216" i="1"/>
  <c r="AP410" i="1"/>
  <c r="AI182" i="1"/>
  <c r="AY182" i="1"/>
  <c r="AK218" i="1"/>
  <c r="AL171" i="1"/>
  <c r="AV1107" i="1"/>
  <c r="AJ1107" i="1"/>
  <c r="AU1107" i="1"/>
  <c r="AH1107" i="1"/>
  <c r="AQ1107" i="1"/>
  <c r="AD1107" i="1"/>
  <c r="AP1107" i="1"/>
  <c r="AC1107" i="1"/>
  <c r="H1107" i="1"/>
  <c r="AE1107" i="1"/>
  <c r="AW1107" i="1"/>
  <c r="AM767" i="1"/>
  <c r="AO360" i="1"/>
  <c r="AC360" i="1"/>
  <c r="AX360" i="1"/>
  <c r="AK360" i="1"/>
  <c r="AN360" i="1"/>
  <c r="AW360" i="1"/>
  <c r="AI360" i="1"/>
  <c r="AV360" i="1"/>
  <c r="AH360" i="1"/>
  <c r="AE360" i="1"/>
  <c r="AY360" i="1"/>
  <c r="AY664" i="1"/>
  <c r="AM664" i="1"/>
  <c r="AX664" i="1"/>
  <c r="AL664" i="1"/>
  <c r="AU664" i="1"/>
  <c r="AG664" i="1"/>
  <c r="AT664" i="1"/>
  <c r="AF664" i="1"/>
  <c r="AO664" i="1"/>
  <c r="AI664" i="1"/>
  <c r="AH664" i="1"/>
  <c r="H664" i="1"/>
  <c r="AR664" i="1"/>
  <c r="AP664" i="1"/>
  <c r="AX18" i="1"/>
  <c r="AS245" i="1"/>
  <c r="AG245" i="1"/>
  <c r="AR245" i="1"/>
  <c r="AF245" i="1"/>
  <c r="AQ245" i="1"/>
  <c r="AC245" i="1"/>
  <c r="BH245" i="1"/>
  <c r="AP245" i="1"/>
  <c r="AV245" i="1"/>
  <c r="AD245" i="1"/>
  <c r="AN245" i="1"/>
  <c r="AM245" i="1"/>
  <c r="AY245" i="1"/>
  <c r="AI245" i="1"/>
  <c r="AL245" i="1"/>
  <c r="AY470" i="1"/>
  <c r="AH705" i="1"/>
  <c r="AD1216" i="1"/>
  <c r="AW410" i="1"/>
  <c r="AY192" i="1"/>
  <c r="AM192" i="1"/>
  <c r="AX192" i="1"/>
  <c r="AL192" i="1"/>
  <c r="AO192" i="1"/>
  <c r="AN192" i="1"/>
  <c r="AV192" i="1"/>
  <c r="AF192" i="1"/>
  <c r="H192" i="1"/>
  <c r="AT192" i="1"/>
  <c r="AD192" i="1"/>
  <c r="AS192" i="1"/>
  <c r="AC192" i="1"/>
  <c r="AR192" i="1"/>
  <c r="AQ192" i="1"/>
  <c r="AP192" i="1"/>
  <c r="AK192" i="1"/>
  <c r="AJ192" i="1"/>
  <c r="AI192" i="1"/>
  <c r="AP820" i="1"/>
  <c r="AY258" i="1"/>
  <c r="AM258" i="1"/>
  <c r="AX258" i="1"/>
  <c r="AL258" i="1"/>
  <c r="AJ258" i="1"/>
  <c r="AU258" i="1"/>
  <c r="AG258" i="1"/>
  <c r="AT258" i="1"/>
  <c r="AF258" i="1"/>
  <c r="AH258" i="1"/>
  <c r="AV278" i="1"/>
  <c r="AJ278" i="1"/>
  <c r="AU278" i="1"/>
  <c r="AI278" i="1"/>
  <c r="AQ278" i="1"/>
  <c r="AC278" i="1"/>
  <c r="AN278" i="1"/>
  <c r="AM278" i="1"/>
  <c r="AY278" i="1"/>
  <c r="AK278" i="1"/>
  <c r="AF278" i="1"/>
  <c r="AP787" i="1"/>
  <c r="AD787" i="1"/>
  <c r="AO787" i="1"/>
  <c r="AC787" i="1"/>
  <c r="AS787" i="1"/>
  <c r="AE787" i="1"/>
  <c r="AN787" i="1"/>
  <c r="AM787" i="1"/>
  <c r="AY787" i="1"/>
  <c r="AK787" i="1"/>
  <c r="AH787" i="1"/>
  <c r="AY662" i="1"/>
  <c r="AM662" i="1"/>
  <c r="AX662" i="1"/>
  <c r="AL662" i="1"/>
  <c r="AN662" i="1"/>
  <c r="AW662" i="1"/>
  <c r="AI662" i="1"/>
  <c r="AV662" i="1"/>
  <c r="AH662" i="1"/>
  <c r="AT662" i="1"/>
  <c r="AF662" i="1"/>
  <c r="AJ662" i="1"/>
  <c r="AV423" i="1"/>
  <c r="AJ423" i="1"/>
  <c r="AU423" i="1"/>
  <c r="AI423" i="1"/>
  <c r="AX423" i="1"/>
  <c r="AH423" i="1"/>
  <c r="AW423" i="1"/>
  <c r="AG423" i="1"/>
  <c r="AC423" i="1"/>
  <c r="AS423" i="1"/>
  <c r="AV1266" i="1"/>
  <c r="AJ1266" i="1"/>
  <c r="AU1266" i="1"/>
  <c r="AI1266" i="1"/>
  <c r="AT1266" i="1"/>
  <c r="AF1266" i="1"/>
  <c r="AS1266" i="1"/>
  <c r="AE1266" i="1"/>
  <c r="AC1266" i="1"/>
  <c r="AW1266" i="1"/>
  <c r="AP401" i="1"/>
  <c r="AV1095" i="1"/>
  <c r="AJ1095" i="1"/>
  <c r="AU1095" i="1"/>
  <c r="AI1095" i="1"/>
  <c r="AX1095" i="1"/>
  <c r="AH1095" i="1"/>
  <c r="AW1095" i="1"/>
  <c r="AG1095" i="1"/>
  <c r="AC1095" i="1"/>
  <c r="AS1095" i="1"/>
  <c r="AP39" i="1"/>
  <c r="AR399" i="1"/>
  <c r="AQ259" i="1"/>
  <c r="AV1157" i="1"/>
  <c r="AJ1157" i="1"/>
  <c r="AU1157" i="1"/>
  <c r="AI1157" i="1"/>
  <c r="AY1157" i="1"/>
  <c r="AK1157" i="1"/>
  <c r="AT1157" i="1"/>
  <c r="AF1157" i="1"/>
  <c r="AS1157" i="1"/>
  <c r="AE1157" i="1"/>
  <c r="AD1157" i="1"/>
  <c r="AS935" i="1"/>
  <c r="AG935" i="1"/>
  <c r="AR935" i="1"/>
  <c r="AF935" i="1"/>
  <c r="AN935" i="1"/>
  <c r="AY935" i="1"/>
  <c r="AK935" i="1"/>
  <c r="AX935" i="1"/>
  <c r="AJ935" i="1"/>
  <c r="AD935" i="1"/>
  <c r="AW935" i="1"/>
  <c r="AF210" i="1"/>
  <c r="AC804" i="1"/>
  <c r="AW804" i="1"/>
  <c r="AC238" i="1"/>
  <c r="AV238" i="1"/>
  <c r="H258" i="1"/>
  <c r="AI258" i="1"/>
  <c r="AD1158" i="1"/>
  <c r="AG278" i="1"/>
  <c r="AQ108" i="1"/>
  <c r="AR555" i="1"/>
  <c r="AI787" i="1"/>
  <c r="AQ29" i="1"/>
  <c r="H662" i="1"/>
  <c r="AK662" i="1"/>
  <c r="AP659" i="1"/>
  <c r="AU621" i="1"/>
  <c r="AP95" i="1"/>
  <c r="AD95" i="1"/>
  <c r="AO95" i="1"/>
  <c r="AC95" i="1"/>
  <c r="AM95" i="1"/>
  <c r="AL95" i="1"/>
  <c r="AX95" i="1"/>
  <c r="AJ95" i="1"/>
  <c r="AW95" i="1"/>
  <c r="AI95" i="1"/>
  <c r="AU95" i="1"/>
  <c r="AG95" i="1"/>
  <c r="AK95" i="1"/>
  <c r="AE613" i="1"/>
  <c r="AM587" i="1"/>
  <c r="AJ1064" i="1"/>
  <c r="AC763" i="1"/>
  <c r="AE512" i="1"/>
  <c r="AC399" i="1"/>
  <c r="AP863" i="1"/>
  <c r="AD863" i="1"/>
  <c r="AO863" i="1"/>
  <c r="AC863" i="1"/>
  <c r="AT863" i="1"/>
  <c r="AF863" i="1"/>
  <c r="H863" i="1"/>
  <c r="AS863" i="1"/>
  <c r="AE863" i="1"/>
  <c r="AG863" i="1"/>
  <c r="AW863" i="1"/>
  <c r="AP1112" i="1"/>
  <c r="AD1112" i="1"/>
  <c r="AO1112" i="1"/>
  <c r="AC1112" i="1"/>
  <c r="AV1112" i="1"/>
  <c r="AH1112" i="1"/>
  <c r="AU1112" i="1"/>
  <c r="AG1112" i="1"/>
  <c r="AE1112" i="1"/>
  <c r="AW1112" i="1"/>
  <c r="AP210" i="1"/>
  <c r="AD210" i="1"/>
  <c r="AO210" i="1"/>
  <c r="AC210" i="1"/>
  <c r="AS210" i="1"/>
  <c r="AE210" i="1"/>
  <c r="BH210" i="1"/>
  <c r="AN210" i="1"/>
  <c r="AM210" i="1"/>
  <c r="AG210" i="1"/>
  <c r="AX210" i="1"/>
  <c r="AD238" i="1"/>
  <c r="AK258" i="1"/>
  <c r="H278" i="1"/>
  <c r="AH278" i="1"/>
  <c r="AR108" i="1"/>
  <c r="AS555" i="1"/>
  <c r="AS339" i="1"/>
  <c r="AG339" i="1"/>
  <c r="AR339" i="1"/>
  <c r="AF339" i="1"/>
  <c r="AL339" i="1"/>
  <c r="AW339" i="1"/>
  <c r="AI339" i="1"/>
  <c r="AV339" i="1"/>
  <c r="AH339" i="1"/>
  <c r="AT339" i="1"/>
  <c r="AD339" i="1"/>
  <c r="H339" i="1"/>
  <c r="AJ339" i="1"/>
  <c r="AS175" i="1"/>
  <c r="AG175" i="1"/>
  <c r="AR175" i="1"/>
  <c r="AF175" i="1"/>
  <c r="AN175" i="1"/>
  <c r="AY175" i="1"/>
  <c r="AK175" i="1"/>
  <c r="AX175" i="1"/>
  <c r="AJ175" i="1"/>
  <c r="AV175" i="1"/>
  <c r="AH175" i="1"/>
  <c r="AE175" i="1"/>
  <c r="H787" i="1"/>
  <c r="AJ787" i="1"/>
  <c r="AR29" i="1"/>
  <c r="AO662" i="1"/>
  <c r="AR659" i="1"/>
  <c r="AW621" i="1"/>
  <c r="AY492" i="1"/>
  <c r="AM492" i="1"/>
  <c r="BH492" i="1"/>
  <c r="AX492" i="1"/>
  <c r="AL492" i="1"/>
  <c r="AP492" i="1"/>
  <c r="AK492" i="1"/>
  <c r="AJ492" i="1"/>
  <c r="AV492" i="1"/>
  <c r="AH492" i="1"/>
  <c r="AG492" i="1"/>
  <c r="AJ763" i="1"/>
  <c r="AS259" i="1"/>
  <c r="AG259" i="1"/>
  <c r="AR259" i="1"/>
  <c r="AF259" i="1"/>
  <c r="AW259" i="1"/>
  <c r="AI259" i="1"/>
  <c r="AV259" i="1"/>
  <c r="AH259" i="1"/>
  <c r="AC259" i="1"/>
  <c r="AU259" i="1"/>
  <c r="AS238" i="1"/>
  <c r="AG238" i="1"/>
  <c r="AR238" i="1"/>
  <c r="AF238" i="1"/>
  <c r="AP238" i="1"/>
  <c r="AM238" i="1"/>
  <c r="AL238" i="1"/>
  <c r="AE238" i="1"/>
  <c r="AX238" i="1"/>
  <c r="AN258" i="1"/>
  <c r="AL278" i="1"/>
  <c r="AL787" i="1"/>
  <c r="AP662" i="1"/>
  <c r="AS613" i="1"/>
  <c r="AG613" i="1"/>
  <c r="AR613" i="1"/>
  <c r="AF613" i="1"/>
  <c r="AL613" i="1"/>
  <c r="AY613" i="1"/>
  <c r="AK613" i="1"/>
  <c r="AW613" i="1"/>
  <c r="AI613" i="1"/>
  <c r="AV613" i="1"/>
  <c r="AH613" i="1"/>
  <c r="AT613" i="1"/>
  <c r="AD613" i="1"/>
  <c r="H613" i="1"/>
  <c r="AM613" i="1"/>
  <c r="AV587" i="1"/>
  <c r="AJ587" i="1"/>
  <c r="AU587" i="1"/>
  <c r="AI587" i="1"/>
  <c r="AY587" i="1"/>
  <c r="AK587" i="1"/>
  <c r="AX587" i="1"/>
  <c r="AH587" i="1"/>
  <c r="AT587" i="1"/>
  <c r="AF587" i="1"/>
  <c r="AS587" i="1"/>
  <c r="AE587" i="1"/>
  <c r="AQ587" i="1"/>
  <c r="AC587" i="1"/>
  <c r="AP587" i="1"/>
  <c r="AO587" i="1"/>
  <c r="AX890" i="1"/>
  <c r="AL890" i="1"/>
  <c r="AT890" i="1"/>
  <c r="AG890" i="1"/>
  <c r="AS890" i="1"/>
  <c r="AF890" i="1"/>
  <c r="AR890" i="1"/>
  <c r="AE890" i="1"/>
  <c r="AU890" i="1"/>
  <c r="AQ890" i="1"/>
  <c r="AP890" i="1"/>
  <c r="AO890" i="1"/>
  <c r="AN890" i="1"/>
  <c r="AM890" i="1"/>
  <c r="AK890" i="1"/>
  <c r="AJ890" i="1"/>
  <c r="AI890" i="1"/>
  <c r="H890" i="1"/>
  <c r="AY890" i="1"/>
  <c r="AH890" i="1"/>
  <c r="AS401" i="1"/>
  <c r="AG401" i="1"/>
  <c r="AR401" i="1"/>
  <c r="AF401" i="1"/>
  <c r="AY401" i="1"/>
  <c r="AK401" i="1"/>
  <c r="AX401" i="1"/>
  <c r="AJ401" i="1"/>
  <c r="AC401" i="1"/>
  <c r="AU401" i="1"/>
  <c r="AS39" i="1"/>
  <c r="AG39" i="1"/>
  <c r="AR39" i="1"/>
  <c r="AF39" i="1"/>
  <c r="AM39" i="1"/>
  <c r="AL39" i="1"/>
  <c r="AC39" i="1"/>
  <c r="AU39" i="1"/>
  <c r="AY399" i="1"/>
  <c r="AM399" i="1"/>
  <c r="AX399" i="1"/>
  <c r="AL399" i="1"/>
  <c r="AU399" i="1"/>
  <c r="AG399" i="1"/>
  <c r="AT399" i="1"/>
  <c r="AF399" i="1"/>
  <c r="AE399" i="1"/>
  <c r="AW399" i="1"/>
  <c r="AD259" i="1"/>
  <c r="AX259" i="1"/>
  <c r="AY804" i="1"/>
  <c r="AM804" i="1"/>
  <c r="AX804" i="1"/>
  <c r="AL804" i="1"/>
  <c r="AV804" i="1"/>
  <c r="AH804" i="1"/>
  <c r="AS804" i="1"/>
  <c r="AE804" i="1"/>
  <c r="AR804" i="1"/>
  <c r="AD804" i="1"/>
  <c r="H804" i="1"/>
  <c r="AI804" i="1"/>
  <c r="AH238" i="1"/>
  <c r="AY238" i="1"/>
  <c r="AO258" i="1"/>
  <c r="AY1158" i="1"/>
  <c r="AM1158" i="1"/>
  <c r="AX1158" i="1"/>
  <c r="AL1158" i="1"/>
  <c r="AN1158" i="1"/>
  <c r="AW1158" i="1"/>
  <c r="AI1158" i="1"/>
  <c r="AV1158" i="1"/>
  <c r="AH1158" i="1"/>
  <c r="AT1158" i="1"/>
  <c r="AF1158" i="1"/>
  <c r="AJ1158" i="1"/>
  <c r="AO278" i="1"/>
  <c r="AW108" i="1"/>
  <c r="AV555" i="1"/>
  <c r="AQ787" i="1"/>
  <c r="AY29" i="1"/>
  <c r="AQ662" i="1"/>
  <c r="AD621" i="1"/>
  <c r="AY621" i="1"/>
  <c r="AH1172" i="1"/>
  <c r="AN613" i="1"/>
  <c r="H587" i="1"/>
  <c r="AR587" i="1"/>
  <c r="AY1064" i="1"/>
  <c r="AM1064" i="1"/>
  <c r="AX1064" i="1"/>
  <c r="AL1064" i="1"/>
  <c r="AV1064" i="1"/>
  <c r="AH1064" i="1"/>
  <c r="AU1064" i="1"/>
  <c r="AG1064" i="1"/>
  <c r="AS1064" i="1"/>
  <c r="AE1064" i="1"/>
  <c r="AR1064" i="1"/>
  <c r="AD1064" i="1"/>
  <c r="H1064" i="1"/>
  <c r="AP1064" i="1"/>
  <c r="AO1064" i="1"/>
  <c r="AQ1064" i="1"/>
  <c r="AP763" i="1"/>
  <c r="AP49" i="1"/>
  <c r="AD49" i="1"/>
  <c r="AO49" i="1"/>
  <c r="AC49" i="1"/>
  <c r="AM49" i="1"/>
  <c r="AL49" i="1"/>
  <c r="AY49" i="1"/>
  <c r="AK49" i="1"/>
  <c r="AX49" i="1"/>
  <c r="AJ49" i="1"/>
  <c r="AW49" i="1"/>
  <c r="AI49" i="1"/>
  <c r="AV49" i="1"/>
  <c r="AH49" i="1"/>
  <c r="AU49" i="1"/>
  <c r="AG49" i="1"/>
  <c r="AT49" i="1"/>
  <c r="AF49" i="1"/>
  <c r="H49" i="1"/>
  <c r="AS49" i="1"/>
  <c r="AE49" i="1"/>
  <c r="AR49" i="1"/>
  <c r="AC890" i="1"/>
  <c r="AK423" i="1"/>
  <c r="AV52" i="1"/>
  <c r="AJ52" i="1"/>
  <c r="AU52" i="1"/>
  <c r="AI52" i="1"/>
  <c r="AL52" i="1"/>
  <c r="AY52" i="1"/>
  <c r="AK52" i="1"/>
  <c r="AC52" i="1"/>
  <c r="AS52" i="1"/>
  <c r="AY128" i="1"/>
  <c r="AM128" i="1"/>
  <c r="AX128" i="1"/>
  <c r="AL128" i="1"/>
  <c r="AW128" i="1"/>
  <c r="AI128" i="1"/>
  <c r="AV128" i="1"/>
  <c r="AH128" i="1"/>
  <c r="AE128" i="1"/>
  <c r="AU128" i="1"/>
  <c r="AY786" i="1"/>
  <c r="AM786" i="1"/>
  <c r="AX786" i="1"/>
  <c r="AL786" i="1"/>
  <c r="AK786" i="1"/>
  <c r="AJ786" i="1"/>
  <c r="AE786" i="1"/>
  <c r="AU786" i="1"/>
  <c r="AK1266" i="1"/>
  <c r="AD401" i="1"/>
  <c r="AV401" i="1"/>
  <c r="AK1095" i="1"/>
  <c r="AD39" i="1"/>
  <c r="AV39" i="1"/>
  <c r="H399" i="1"/>
  <c r="AH399" i="1"/>
  <c r="AV801" i="1"/>
  <c r="AJ801" i="1"/>
  <c r="AU801" i="1"/>
  <c r="AI801" i="1"/>
  <c r="AL801" i="1"/>
  <c r="AY801" i="1"/>
  <c r="AK801" i="1"/>
  <c r="AC801" i="1"/>
  <c r="AS801" i="1"/>
  <c r="AJ863" i="1"/>
  <c r="AY930" i="1"/>
  <c r="AM930" i="1"/>
  <c r="AX930" i="1"/>
  <c r="AL930" i="1"/>
  <c r="AW930" i="1"/>
  <c r="AI930" i="1"/>
  <c r="AV930" i="1"/>
  <c r="AH930" i="1"/>
  <c r="AE930" i="1"/>
  <c r="AU930" i="1"/>
  <c r="H1112" i="1"/>
  <c r="AJ1112" i="1"/>
  <c r="AY298" i="1"/>
  <c r="AM298" i="1"/>
  <c r="AX298" i="1"/>
  <c r="AL298" i="1"/>
  <c r="AK298" i="1"/>
  <c r="AJ298" i="1"/>
  <c r="AE298" i="1"/>
  <c r="AU298" i="1"/>
  <c r="AE259" i="1"/>
  <c r="AY259" i="1"/>
  <c r="AM1157" i="1"/>
  <c r="AL935" i="1"/>
  <c r="AJ210" i="1"/>
  <c r="AJ804" i="1"/>
  <c r="H238" i="1"/>
  <c r="AI238" i="1"/>
  <c r="AP258" i="1"/>
  <c r="H1158" i="1"/>
  <c r="AK1158" i="1"/>
  <c r="AP278" i="1"/>
  <c r="AX108" i="1"/>
  <c r="AY555" i="1"/>
  <c r="AN339" i="1"/>
  <c r="AV127" i="1"/>
  <c r="AJ127" i="1"/>
  <c r="AU127" i="1"/>
  <c r="AI127" i="1"/>
  <c r="AY127" i="1"/>
  <c r="AK127" i="1"/>
  <c r="AT127" i="1"/>
  <c r="AF127" i="1"/>
  <c r="AS127" i="1"/>
  <c r="AE127" i="1"/>
  <c r="AQ127" i="1"/>
  <c r="AC127" i="1"/>
  <c r="BH127" i="1"/>
  <c r="AH127" i="1"/>
  <c r="H175" i="1"/>
  <c r="AM175" i="1"/>
  <c r="AR787" i="1"/>
  <c r="AC29" i="1"/>
  <c r="AS190" i="1"/>
  <c r="AG190" i="1"/>
  <c r="AR190" i="1"/>
  <c r="AF190" i="1"/>
  <c r="AP190" i="1"/>
  <c r="AM190" i="1"/>
  <c r="AL190" i="1"/>
  <c r="AX190" i="1"/>
  <c r="AJ190" i="1"/>
  <c r="AH190" i="1"/>
  <c r="AR662" i="1"/>
  <c r="AW659" i="1"/>
  <c r="AE621" i="1"/>
  <c r="AP745" i="1"/>
  <c r="AD745" i="1"/>
  <c r="AO745" i="1"/>
  <c r="AC745" i="1"/>
  <c r="AY745" i="1"/>
  <c r="AK745" i="1"/>
  <c r="AV745" i="1"/>
  <c r="AH745" i="1"/>
  <c r="AU745" i="1"/>
  <c r="AG745" i="1"/>
  <c r="AS745" i="1"/>
  <c r="AE745" i="1"/>
  <c r="BH745" i="1"/>
  <c r="AJ745" i="1"/>
  <c r="AO492" i="1"/>
  <c r="AK1172" i="1"/>
  <c r="AS95" i="1"/>
  <c r="AO613" i="1"/>
  <c r="AW587" i="1"/>
  <c r="AT1064" i="1"/>
  <c r="AK616" i="1"/>
  <c r="AD890" i="1"/>
  <c r="AV388" i="1"/>
  <c r="AJ388" i="1"/>
  <c r="AM388" i="1"/>
  <c r="AS239" i="1"/>
  <c r="AG239" i="1"/>
  <c r="AM239" i="1"/>
  <c r="AP730" i="1"/>
  <c r="AD730" i="1"/>
  <c r="AM730" i="1"/>
  <c r="AY640" i="1"/>
  <c r="AM640" i="1"/>
  <c r="BH640" i="1"/>
  <c r="AN640" i="1"/>
  <c r="AH267" i="1"/>
  <c r="AI687" i="1"/>
  <c r="AI796" i="1"/>
  <c r="AI296" i="1"/>
  <c r="AV1263" i="1"/>
  <c r="AJ1263" i="1"/>
  <c r="AM1263" i="1"/>
  <c r="AS694" i="1"/>
  <c r="AG694" i="1"/>
  <c r="AM694" i="1"/>
  <c r="AP491" i="1"/>
  <c r="AD491" i="1"/>
  <c r="AM491" i="1"/>
  <c r="AY573" i="1"/>
  <c r="AM573" i="1"/>
  <c r="BH573" i="1"/>
  <c r="AN573" i="1"/>
  <c r="AL423" i="1"/>
  <c r="AD52" i="1"/>
  <c r="AT52" i="1"/>
  <c r="H128" i="1"/>
  <c r="AF128" i="1"/>
  <c r="AV742" i="1"/>
  <c r="AJ742" i="1"/>
  <c r="AU742" i="1"/>
  <c r="AI742" i="1"/>
  <c r="AN742" i="1"/>
  <c r="AM742" i="1"/>
  <c r="AC742" i="1"/>
  <c r="AS742" i="1"/>
  <c r="H786" i="1"/>
  <c r="AF786" i="1"/>
  <c r="AV786" i="1"/>
  <c r="AP657" i="1"/>
  <c r="AD657" i="1"/>
  <c r="AO657" i="1"/>
  <c r="AC657" i="1"/>
  <c r="AX657" i="1"/>
  <c r="AJ657" i="1"/>
  <c r="AW657" i="1"/>
  <c r="AI657" i="1"/>
  <c r="AE657" i="1"/>
  <c r="AU657" i="1"/>
  <c r="AP856" i="1"/>
  <c r="AD856" i="1"/>
  <c r="AO856" i="1"/>
  <c r="AC856" i="1"/>
  <c r="AL856" i="1"/>
  <c r="AY856" i="1"/>
  <c r="AK856" i="1"/>
  <c r="AE856" i="1"/>
  <c r="AU856" i="1"/>
  <c r="AL1266" i="1"/>
  <c r="BH401" i="1"/>
  <c r="AE401" i="1"/>
  <c r="AW401" i="1"/>
  <c r="AL1095" i="1"/>
  <c r="BH39" i="1"/>
  <c r="AE39" i="1"/>
  <c r="AW39" i="1"/>
  <c r="AI399" i="1"/>
  <c r="AD801" i="1"/>
  <c r="AT801" i="1"/>
  <c r="AK863" i="1"/>
  <c r="H930" i="1"/>
  <c r="AF930" i="1"/>
  <c r="AV584" i="1"/>
  <c r="AJ584" i="1"/>
  <c r="AU584" i="1"/>
  <c r="AI584" i="1"/>
  <c r="AN584" i="1"/>
  <c r="AM584" i="1"/>
  <c r="AC584" i="1"/>
  <c r="AS584" i="1"/>
  <c r="AK1112" i="1"/>
  <c r="H298" i="1"/>
  <c r="AF298" i="1"/>
  <c r="AV298" i="1"/>
  <c r="AP1055" i="1"/>
  <c r="AD1055" i="1"/>
  <c r="AO1055" i="1"/>
  <c r="AC1055" i="1"/>
  <c r="AX1055" i="1"/>
  <c r="AJ1055" i="1"/>
  <c r="AW1055" i="1"/>
  <c r="AI1055" i="1"/>
  <c r="AE1055" i="1"/>
  <c r="AU1055" i="1"/>
  <c r="H259" i="1"/>
  <c r="AJ259" i="1"/>
  <c r="AP66" i="1"/>
  <c r="AD66" i="1"/>
  <c r="AO66" i="1"/>
  <c r="AC66" i="1"/>
  <c r="AL66" i="1"/>
  <c r="AY66" i="1"/>
  <c r="AK66" i="1"/>
  <c r="AE66" i="1"/>
  <c r="AU66" i="1"/>
  <c r="AN1157" i="1"/>
  <c r="AM935" i="1"/>
  <c r="AK210" i="1"/>
  <c r="AK804" i="1"/>
  <c r="AJ238" i="1"/>
  <c r="AQ258" i="1"/>
  <c r="AO1158" i="1"/>
  <c r="AR278" i="1"/>
  <c r="AY164" i="1"/>
  <c r="AM164" i="1"/>
  <c r="BH164" i="1"/>
  <c r="AX164" i="1"/>
  <c r="AL164" i="1"/>
  <c r="AP164" i="1"/>
  <c r="AK164" i="1"/>
  <c r="AJ164" i="1"/>
  <c r="AV164" i="1"/>
  <c r="AH164" i="1"/>
  <c r="AG164" i="1"/>
  <c r="AY1151" i="1"/>
  <c r="AM1151" i="1"/>
  <c r="AX1151" i="1"/>
  <c r="AL1151" i="1"/>
  <c r="AR1151" i="1"/>
  <c r="AD1151" i="1"/>
  <c r="H1151" i="1"/>
  <c r="AO1151" i="1"/>
  <c r="AN1151" i="1"/>
  <c r="AJ1151" i="1"/>
  <c r="AH1151" i="1"/>
  <c r="AO339" i="1"/>
  <c r="AL127" i="1"/>
  <c r="AO175" i="1"/>
  <c r="AT787" i="1"/>
  <c r="BH190" i="1"/>
  <c r="AI190" i="1"/>
  <c r="AS662" i="1"/>
  <c r="AD659" i="1"/>
  <c r="AL745" i="1"/>
  <c r="AQ492" i="1"/>
  <c r="AT95" i="1"/>
  <c r="AP613" i="1"/>
  <c r="AS1097" i="1"/>
  <c r="AG1097" i="1"/>
  <c r="AR1097" i="1"/>
  <c r="AF1097" i="1"/>
  <c r="AN1097" i="1"/>
  <c r="AM1097" i="1"/>
  <c r="AY1097" i="1"/>
  <c r="AK1097" i="1"/>
  <c r="AX1097" i="1"/>
  <c r="AJ1097" i="1"/>
  <c r="AV1097" i="1"/>
  <c r="AH1097" i="1"/>
  <c r="AU1097" i="1"/>
  <c r="AE1097" i="1"/>
  <c r="AO1097" i="1"/>
  <c r="AW1064" i="1"/>
  <c r="AV536" i="1"/>
  <c r="AJ536" i="1"/>
  <c r="AU536" i="1"/>
  <c r="AI536" i="1"/>
  <c r="AQ536" i="1"/>
  <c r="AC536" i="1"/>
  <c r="BH536" i="1"/>
  <c r="AP536" i="1"/>
  <c r="AN536" i="1"/>
  <c r="AM536" i="1"/>
  <c r="AL536" i="1"/>
  <c r="AY536" i="1"/>
  <c r="AK536" i="1"/>
  <c r="AX536" i="1"/>
  <c r="AH536" i="1"/>
  <c r="AW536" i="1"/>
  <c r="AG536" i="1"/>
  <c r="AV890" i="1"/>
  <c r="AT1234" i="1"/>
  <c r="AH1234" i="1"/>
  <c r="AR1234" i="1"/>
  <c r="AF1234" i="1"/>
  <c r="AP1234" i="1"/>
  <c r="AY1234" i="1"/>
  <c r="AK1234" i="1"/>
  <c r="AU1234" i="1"/>
  <c r="AC1234" i="1"/>
  <c r="AS1234" i="1"/>
  <c r="AQ1234" i="1"/>
  <c r="AO1234" i="1"/>
  <c r="AN1234" i="1"/>
  <c r="AM1234" i="1"/>
  <c r="AL1234" i="1"/>
  <c r="AJ1234" i="1"/>
  <c r="AI1234" i="1"/>
  <c r="AX1234" i="1"/>
  <c r="AG1234" i="1"/>
  <c r="H1234" i="1"/>
  <c r="AW1234" i="1"/>
  <c r="AV1234" i="1"/>
  <c r="AE1234" i="1"/>
  <c r="AD1234" i="1"/>
  <c r="AK259" i="1"/>
  <c r="AK238" i="1"/>
  <c r="AR258" i="1"/>
  <c r="AS278" i="1"/>
  <c r="AF108" i="1"/>
  <c r="AU787" i="1"/>
  <c r="AV29" i="1"/>
  <c r="AJ29" i="1"/>
  <c r="AU29" i="1"/>
  <c r="AI29" i="1"/>
  <c r="AM29" i="1"/>
  <c r="AX29" i="1"/>
  <c r="AH29" i="1"/>
  <c r="AW29" i="1"/>
  <c r="AG29" i="1"/>
  <c r="AS29" i="1"/>
  <c r="AE29" i="1"/>
  <c r="AF29" i="1"/>
  <c r="AU662" i="1"/>
  <c r="AS621" i="1"/>
  <c r="AG621" i="1"/>
  <c r="AR621" i="1"/>
  <c r="AF621" i="1"/>
  <c r="AV621" i="1"/>
  <c r="AH621" i="1"/>
  <c r="AQ621" i="1"/>
  <c r="AC621" i="1"/>
  <c r="AP621" i="1"/>
  <c r="AN621" i="1"/>
  <c r="AJ621" i="1"/>
  <c r="AS1172" i="1"/>
  <c r="AG1172" i="1"/>
  <c r="AR1172" i="1"/>
  <c r="AF1172" i="1"/>
  <c r="AX1172" i="1"/>
  <c r="AJ1172" i="1"/>
  <c r="AW1172" i="1"/>
  <c r="AI1172" i="1"/>
  <c r="AU1172" i="1"/>
  <c r="AE1172" i="1"/>
  <c r="AT1172" i="1"/>
  <c r="AD1172" i="1"/>
  <c r="H1172" i="1"/>
  <c r="AP1172" i="1"/>
  <c r="AM1172" i="1"/>
  <c r="AQ613" i="1"/>
  <c r="AV616" i="1"/>
  <c r="AJ616" i="1"/>
  <c r="AU616" i="1"/>
  <c r="AI616" i="1"/>
  <c r="AM616" i="1"/>
  <c r="AL616" i="1"/>
  <c r="AX616" i="1"/>
  <c r="AH616" i="1"/>
  <c r="AW616" i="1"/>
  <c r="AG616" i="1"/>
  <c r="AS616" i="1"/>
  <c r="AE616" i="1"/>
  <c r="AR616" i="1"/>
  <c r="AD616" i="1"/>
  <c r="H616" i="1"/>
  <c r="AO616" i="1"/>
  <c r="AN49" i="1"/>
  <c r="AW890" i="1"/>
  <c r="AL259" i="1"/>
  <c r="AN238" i="1"/>
  <c r="AS258" i="1"/>
  <c r="AT278" i="1"/>
  <c r="AP555" i="1"/>
  <c r="AD555" i="1"/>
  <c r="AO555" i="1"/>
  <c r="AC555" i="1"/>
  <c r="AM555" i="1"/>
  <c r="AX555" i="1"/>
  <c r="AJ555" i="1"/>
  <c r="AW555" i="1"/>
  <c r="AI555" i="1"/>
  <c r="AU555" i="1"/>
  <c r="AG555" i="1"/>
  <c r="AH555" i="1"/>
  <c r="AV787" i="1"/>
  <c r="AK29" i="1"/>
  <c r="AC662" i="1"/>
  <c r="AV659" i="1"/>
  <c r="AJ659" i="1"/>
  <c r="AU659" i="1"/>
  <c r="AI659" i="1"/>
  <c r="AQ659" i="1"/>
  <c r="AC659" i="1"/>
  <c r="AN659" i="1"/>
  <c r="AM659" i="1"/>
  <c r="AY659" i="1"/>
  <c r="AK659" i="1"/>
  <c r="AF659" i="1"/>
  <c r="H621" i="1"/>
  <c r="AK621" i="1"/>
  <c r="AN1172" i="1"/>
  <c r="AU613" i="1"/>
  <c r="AY512" i="1"/>
  <c r="AM512" i="1"/>
  <c r="BH512" i="1"/>
  <c r="AX512" i="1"/>
  <c r="AL512" i="1"/>
  <c r="AP512" i="1"/>
  <c r="AO512" i="1"/>
  <c r="AN512" i="1"/>
  <c r="AK512" i="1"/>
  <c r="AJ512" i="1"/>
  <c r="AW512" i="1"/>
  <c r="AI512" i="1"/>
  <c r="AV512" i="1"/>
  <c r="AH512" i="1"/>
  <c r="AU512" i="1"/>
  <c r="AG512" i="1"/>
  <c r="AT512" i="1"/>
  <c r="AF512" i="1"/>
  <c r="AQ49" i="1"/>
  <c r="AO238" i="1"/>
  <c r="AC258" i="1"/>
  <c r="AV258" i="1"/>
  <c r="AW278" i="1"/>
  <c r="AP108" i="1"/>
  <c r="AD108" i="1"/>
  <c r="AO108" i="1"/>
  <c r="AC108" i="1"/>
  <c r="AY108" i="1"/>
  <c r="AK108" i="1"/>
  <c r="AV108" i="1"/>
  <c r="AH108" i="1"/>
  <c r="AU108" i="1"/>
  <c r="AG108" i="1"/>
  <c r="AS108" i="1"/>
  <c r="AE108" i="1"/>
  <c r="BH108" i="1"/>
  <c r="AJ108" i="1"/>
  <c r="AW787" i="1"/>
  <c r="AD662" i="1"/>
  <c r="AX613" i="1"/>
  <c r="AY763" i="1"/>
  <c r="AM763" i="1"/>
  <c r="AX763" i="1"/>
  <c r="AL763" i="1"/>
  <c r="AN763" i="1"/>
  <c r="AK763" i="1"/>
  <c r="AW763" i="1"/>
  <c r="AI763" i="1"/>
  <c r="AV763" i="1"/>
  <c r="AH763" i="1"/>
  <c r="AU763" i="1"/>
  <c r="AG763" i="1"/>
  <c r="AT763" i="1"/>
  <c r="AF763" i="1"/>
  <c r="AS763" i="1"/>
  <c r="AE763" i="1"/>
  <c r="AR763" i="1"/>
  <c r="AD763" i="1"/>
  <c r="H763" i="1"/>
  <c r="AV267" i="1"/>
  <c r="AJ267" i="1"/>
  <c r="AM267" i="1"/>
  <c r="AS687" i="1"/>
  <c r="AG687" i="1"/>
  <c r="AM687" i="1"/>
  <c r="AP796" i="1"/>
  <c r="AD796" i="1"/>
  <c r="AM796" i="1"/>
  <c r="AY296" i="1"/>
  <c r="AM296" i="1"/>
  <c r="BH296" i="1"/>
  <c r="AN296" i="1"/>
  <c r="AP423" i="1"/>
  <c r="AH52" i="1"/>
  <c r="AN128" i="1"/>
  <c r="AN786" i="1"/>
  <c r="AP1266" i="1"/>
  <c r="AM401" i="1"/>
  <c r="AP1095" i="1"/>
  <c r="AK39" i="1"/>
  <c r="AO399" i="1"/>
  <c r="AH801" i="1"/>
  <c r="AQ863" i="1"/>
  <c r="AN930" i="1"/>
  <c r="AG584" i="1"/>
  <c r="AY584" i="1"/>
  <c r="AQ1112" i="1"/>
  <c r="AN298" i="1"/>
  <c r="AK1055" i="1"/>
  <c r="AN259" i="1"/>
  <c r="AI66" i="1"/>
  <c r="AR1157" i="1"/>
  <c r="AT935" i="1"/>
  <c r="AT210" i="1"/>
  <c r="AQ804" i="1"/>
  <c r="AQ238" i="1"/>
  <c r="AD258" i="1"/>
  <c r="AW258" i="1"/>
  <c r="AS1158" i="1"/>
  <c r="AD278" i="1"/>
  <c r="AX278" i="1"/>
  <c r="AL108" i="1"/>
  <c r="AQ164" i="1"/>
  <c r="BH555" i="1"/>
  <c r="AL555" i="1"/>
  <c r="AQ1151" i="1"/>
  <c r="AX339" i="1"/>
  <c r="AP127" i="1"/>
  <c r="AU175" i="1"/>
  <c r="AF787" i="1"/>
  <c r="AX787" i="1"/>
  <c r="H29" i="1"/>
  <c r="AN29" i="1"/>
  <c r="AQ190" i="1"/>
  <c r="AE662" i="1"/>
  <c r="H659" i="1"/>
  <c r="AH659" i="1"/>
  <c r="AM621" i="1"/>
  <c r="AR745" i="1"/>
  <c r="AC492" i="1"/>
  <c r="AU492" i="1"/>
  <c r="AQ1172" i="1"/>
  <c r="AE95" i="1"/>
  <c r="AD587" i="1"/>
  <c r="AW1097" i="1"/>
  <c r="AC1064" i="1"/>
  <c r="AT616" i="1"/>
  <c r="AU264" i="1"/>
  <c r="AI264" i="1"/>
  <c r="AX264" i="1"/>
  <c r="AK264" i="1"/>
  <c r="AW264" i="1"/>
  <c r="AJ264" i="1"/>
  <c r="AV264" i="1"/>
  <c r="AH264" i="1"/>
  <c r="AR264" i="1"/>
  <c r="AQ264" i="1"/>
  <c r="AP264" i="1"/>
  <c r="AO264" i="1"/>
  <c r="AN264" i="1"/>
  <c r="AM264" i="1"/>
  <c r="AL264" i="1"/>
  <c r="AG264" i="1"/>
  <c r="AF264" i="1"/>
  <c r="H264" i="1"/>
  <c r="AY264" i="1"/>
  <c r="AE264" i="1"/>
  <c r="AR305" i="1"/>
  <c r="AF305" i="1"/>
  <c r="AO305" i="1"/>
  <c r="AN305" i="1"/>
  <c r="AM305" i="1"/>
  <c r="AL305" i="1"/>
  <c r="AY305" i="1"/>
  <c r="AK305" i="1"/>
  <c r="AX305" i="1"/>
  <c r="AJ305" i="1"/>
  <c r="AW305" i="1"/>
  <c r="AI305" i="1"/>
  <c r="AV305" i="1"/>
  <c r="AH305" i="1"/>
  <c r="AT305" i="1"/>
  <c r="AE305" i="1"/>
  <c r="AU305" i="1"/>
  <c r="AS305" i="1"/>
  <c r="AQ305" i="1"/>
  <c r="AP305" i="1"/>
  <c r="AG305" i="1"/>
  <c r="AD305" i="1"/>
  <c r="AC305" i="1"/>
  <c r="H305" i="1"/>
  <c r="AV1098" i="1"/>
  <c r="AJ1098" i="1"/>
  <c r="AU1098" i="1"/>
  <c r="AI1098" i="1"/>
  <c r="AT1098" i="1"/>
  <c r="AH1098" i="1"/>
  <c r="AQ1098" i="1"/>
  <c r="AX276" i="1"/>
  <c r="AL276" i="1"/>
  <c r="AR276" i="1"/>
  <c r="AE276" i="1"/>
  <c r="AQ276" i="1"/>
  <c r="AD276" i="1"/>
  <c r="AP276" i="1"/>
  <c r="AC276" i="1"/>
  <c r="H276" i="1"/>
  <c r="AF276" i="1"/>
  <c r="AV276" i="1"/>
  <c r="AX222" i="1"/>
  <c r="AL222" i="1"/>
  <c r="AS222" i="1"/>
  <c r="AF222" i="1"/>
  <c r="AR222" i="1"/>
  <c r="AE222" i="1"/>
  <c r="AQ222" i="1"/>
  <c r="AD222" i="1"/>
  <c r="AG222" i="1"/>
  <c r="AW222" i="1"/>
  <c r="AU871" i="1"/>
  <c r="AI871" i="1"/>
  <c r="AV871" i="1"/>
  <c r="AH871" i="1"/>
  <c r="AT871" i="1"/>
  <c r="AG871" i="1"/>
  <c r="AS871" i="1"/>
  <c r="AF871" i="1"/>
  <c r="AC871" i="1"/>
  <c r="AW871" i="1"/>
  <c r="AR934" i="1"/>
  <c r="AF934" i="1"/>
  <c r="AY934" i="1"/>
  <c r="AL934" i="1"/>
  <c r="AX934" i="1"/>
  <c r="AK934" i="1"/>
  <c r="AW934" i="1"/>
  <c r="AJ934" i="1"/>
  <c r="AC934" i="1"/>
  <c r="AT934" i="1"/>
  <c r="AL849" i="1"/>
  <c r="AP488" i="1"/>
  <c r="AD488" i="1"/>
  <c r="AO488" i="1"/>
  <c r="AC488" i="1"/>
  <c r="AQ488" i="1"/>
  <c r="AC1098" i="1"/>
  <c r="AR1098" i="1"/>
  <c r="AG276" i="1"/>
  <c r="AW276" i="1"/>
  <c r="AH222" i="1"/>
  <c r="AY222" i="1"/>
  <c r="AU406" i="1"/>
  <c r="AI406" i="1"/>
  <c r="AT406" i="1"/>
  <c r="AG406" i="1"/>
  <c r="AS406" i="1"/>
  <c r="AF406" i="1"/>
  <c r="AR406" i="1"/>
  <c r="AE406" i="1"/>
  <c r="AC406" i="1"/>
  <c r="AW406" i="1"/>
  <c r="AP521" i="1"/>
  <c r="AM451" i="1"/>
  <c r="AD871" i="1"/>
  <c r="AX871" i="1"/>
  <c r="AR1113" i="1"/>
  <c r="AF1113" i="1"/>
  <c r="AX1113" i="1"/>
  <c r="AK1113" i="1"/>
  <c r="AW1113" i="1"/>
  <c r="AJ1113" i="1"/>
  <c r="AV1113" i="1"/>
  <c r="AI1113" i="1"/>
  <c r="AC1113" i="1"/>
  <c r="AT1113" i="1"/>
  <c r="AQ710" i="1"/>
  <c r="AN701" i="1"/>
  <c r="AD934" i="1"/>
  <c r="AU934" i="1"/>
  <c r="AW1243" i="1"/>
  <c r="AO769" i="1"/>
  <c r="AC769" i="1"/>
  <c r="AR769" i="1"/>
  <c r="AE769" i="1"/>
  <c r="AQ769" i="1"/>
  <c r="AD769" i="1"/>
  <c r="H769" i="1"/>
  <c r="AP769" i="1"/>
  <c r="AN769" i="1"/>
  <c r="AV769" i="1"/>
  <c r="AI769" i="1"/>
  <c r="AK769" i="1"/>
  <c r="AI524" i="1"/>
  <c r="AW524" i="1"/>
  <c r="AY634" i="1"/>
  <c r="AM634" i="1"/>
  <c r="AX634" i="1"/>
  <c r="AL634" i="1"/>
  <c r="AC634" i="1"/>
  <c r="AQ634" i="1"/>
  <c r="AM849" i="1"/>
  <c r="AR488" i="1"/>
  <c r="AS647" i="1"/>
  <c r="AG647" i="1"/>
  <c r="AR647" i="1"/>
  <c r="AF647" i="1"/>
  <c r="AO647" i="1"/>
  <c r="AD1098" i="1"/>
  <c r="AS1098" i="1"/>
  <c r="AH276" i="1"/>
  <c r="AY276" i="1"/>
  <c r="H222" i="1"/>
  <c r="AI222" i="1"/>
  <c r="AU800" i="1"/>
  <c r="AI800" i="1"/>
  <c r="AS800" i="1"/>
  <c r="AF800" i="1"/>
  <c r="AR800" i="1"/>
  <c r="AE800" i="1"/>
  <c r="AQ800" i="1"/>
  <c r="AD800" i="1"/>
  <c r="AC800" i="1"/>
  <c r="AW800" i="1"/>
  <c r="AD406" i="1"/>
  <c r="AX406" i="1"/>
  <c r="AQ521" i="1"/>
  <c r="AN451" i="1"/>
  <c r="AE871" i="1"/>
  <c r="AY871" i="1"/>
  <c r="AR435" i="1"/>
  <c r="AF435" i="1"/>
  <c r="AW435" i="1"/>
  <c r="AJ435" i="1"/>
  <c r="AV435" i="1"/>
  <c r="AI435" i="1"/>
  <c r="AU435" i="1"/>
  <c r="AH435" i="1"/>
  <c r="AC435" i="1"/>
  <c r="AT435" i="1"/>
  <c r="AD1113" i="1"/>
  <c r="AU1113" i="1"/>
  <c r="AR710" i="1"/>
  <c r="AO701" i="1"/>
  <c r="AE934" i="1"/>
  <c r="AV934" i="1"/>
  <c r="AX1243" i="1"/>
  <c r="AH1208" i="1"/>
  <c r="AL769" i="1"/>
  <c r="AR633" i="1"/>
  <c r="AF633" i="1"/>
  <c r="AS633" i="1"/>
  <c r="AE633" i="1"/>
  <c r="AQ633" i="1"/>
  <c r="AD633" i="1"/>
  <c r="AP633" i="1"/>
  <c r="AC633" i="1"/>
  <c r="H633" i="1"/>
  <c r="AO633" i="1"/>
  <c r="AY633" i="1"/>
  <c r="AL633" i="1"/>
  <c r="AW633" i="1"/>
  <c r="AJ633" i="1"/>
  <c r="AM633" i="1"/>
  <c r="AO1019" i="1"/>
  <c r="AY1019" i="1"/>
  <c r="AL1019" i="1"/>
  <c r="AT1019" i="1"/>
  <c r="AF1019" i="1"/>
  <c r="AS1019" i="1"/>
  <c r="AE1019" i="1"/>
  <c r="AR1019" i="1"/>
  <c r="AD1019" i="1"/>
  <c r="AQ1019" i="1"/>
  <c r="AC1019" i="1"/>
  <c r="H1019" i="1"/>
  <c r="AM1019" i="1"/>
  <c r="AX1019" i="1"/>
  <c r="AJ1019" i="1"/>
  <c r="AN1019" i="1"/>
  <c r="AD1103" i="1"/>
  <c r="AU1004" i="1"/>
  <c r="AI1004" i="1"/>
  <c r="AN1004" i="1"/>
  <c r="AX1004" i="1"/>
  <c r="AJ1004" i="1"/>
  <c r="AW1004" i="1"/>
  <c r="AH1004" i="1"/>
  <c r="AV1004" i="1"/>
  <c r="AG1004" i="1"/>
  <c r="AT1004" i="1"/>
  <c r="AF1004" i="1"/>
  <c r="AS1004" i="1"/>
  <c r="AE1004" i="1"/>
  <c r="AQ1004" i="1"/>
  <c r="AC1004" i="1"/>
  <c r="AO1004" i="1"/>
  <c r="AY1004" i="1"/>
  <c r="AP1126" i="1"/>
  <c r="AD1126" i="1"/>
  <c r="AO1126" i="1"/>
  <c r="AC1126" i="1"/>
  <c r="AQ1126" i="1"/>
  <c r="AV755" i="1"/>
  <c r="AJ755" i="1"/>
  <c r="AU755" i="1"/>
  <c r="AI755" i="1"/>
  <c r="AO755" i="1"/>
  <c r="AP772" i="1"/>
  <c r="AD772" i="1"/>
  <c r="AO772" i="1"/>
  <c r="AC772" i="1"/>
  <c r="AQ772" i="1"/>
  <c r="AJ1017" i="1"/>
  <c r="AV148" i="1"/>
  <c r="AJ148" i="1"/>
  <c r="AU148" i="1"/>
  <c r="AI148" i="1"/>
  <c r="AO148" i="1"/>
  <c r="AJ524" i="1"/>
  <c r="AX524" i="1"/>
  <c r="H634" i="1"/>
  <c r="AD634" i="1"/>
  <c r="AR634" i="1"/>
  <c r="AP351" i="1"/>
  <c r="AD351" i="1"/>
  <c r="AO351" i="1"/>
  <c r="AC351" i="1"/>
  <c r="AQ351" i="1"/>
  <c r="BH488" i="1"/>
  <c r="AE488" i="1"/>
  <c r="AS488" i="1"/>
  <c r="AP647" i="1"/>
  <c r="H1098" i="1"/>
  <c r="AE1098" i="1"/>
  <c r="AW1098" i="1"/>
  <c r="AI276" i="1"/>
  <c r="AU135" i="1"/>
  <c r="AI135" i="1"/>
  <c r="AR135" i="1"/>
  <c r="AE135" i="1"/>
  <c r="AQ135" i="1"/>
  <c r="AD135" i="1"/>
  <c r="AP135" i="1"/>
  <c r="AC135" i="1"/>
  <c r="H135" i="1"/>
  <c r="AF135" i="1"/>
  <c r="AW135" i="1"/>
  <c r="AJ222" i="1"/>
  <c r="AG800" i="1"/>
  <c r="AX800" i="1"/>
  <c r="AN1307" i="1"/>
  <c r="BH406" i="1"/>
  <c r="AH406" i="1"/>
  <c r="AY406" i="1"/>
  <c r="AP451" i="1"/>
  <c r="H871" i="1"/>
  <c r="AJ871" i="1"/>
  <c r="AR1145" i="1"/>
  <c r="AF1145" i="1"/>
  <c r="AV1145" i="1"/>
  <c r="AI1145" i="1"/>
  <c r="AU1145" i="1"/>
  <c r="AH1145" i="1"/>
  <c r="AT1145" i="1"/>
  <c r="AG1145" i="1"/>
  <c r="AC1145" i="1"/>
  <c r="AW1145" i="1"/>
  <c r="AD435" i="1"/>
  <c r="AX435" i="1"/>
  <c r="AO86" i="1"/>
  <c r="BH1113" i="1"/>
  <c r="AE1113" i="1"/>
  <c r="AY1113" i="1"/>
  <c r="AP701" i="1"/>
  <c r="H934" i="1"/>
  <c r="AG934" i="1"/>
  <c r="AO971" i="1"/>
  <c r="AC971" i="1"/>
  <c r="AY971" i="1"/>
  <c r="AL971" i="1"/>
  <c r="AX971" i="1"/>
  <c r="AK971" i="1"/>
  <c r="AW971" i="1"/>
  <c r="AJ971" i="1"/>
  <c r="AD971" i="1"/>
  <c r="AT971" i="1"/>
  <c r="AE1243" i="1"/>
  <c r="AY1243" i="1"/>
  <c r="AM769" i="1"/>
  <c r="AN633" i="1"/>
  <c r="AP1019" i="1"/>
  <c r="AE1103" i="1"/>
  <c r="H1004" i="1"/>
  <c r="AR1046" i="1"/>
  <c r="AF1046" i="1"/>
  <c r="AN1046" i="1"/>
  <c r="AM1046" i="1"/>
  <c r="AL1046" i="1"/>
  <c r="AY1046" i="1"/>
  <c r="AK1046" i="1"/>
  <c r="AX1046" i="1"/>
  <c r="AJ1046" i="1"/>
  <c r="AW1046" i="1"/>
  <c r="AI1046" i="1"/>
  <c r="AU1046" i="1"/>
  <c r="AG1046" i="1"/>
  <c r="AS1046" i="1"/>
  <c r="AD1046" i="1"/>
  <c r="H1046" i="1"/>
  <c r="AT1046" i="1"/>
  <c r="AT1287" i="1"/>
  <c r="AH1287" i="1"/>
  <c r="AY1287" i="1"/>
  <c r="AL1287" i="1"/>
  <c r="AW1287" i="1"/>
  <c r="AJ1287" i="1"/>
  <c r="AU1287" i="1"/>
  <c r="AG1287" i="1"/>
  <c r="AS1287" i="1"/>
  <c r="AF1287" i="1"/>
  <c r="AQ1287" i="1"/>
  <c r="AD1287" i="1"/>
  <c r="AE1287" i="1"/>
  <c r="AC1287" i="1"/>
  <c r="AX1287" i="1"/>
  <c r="AV1287" i="1"/>
  <c r="AR1287" i="1"/>
  <c r="AP1287" i="1"/>
  <c r="AO1287" i="1"/>
  <c r="AN1287" i="1"/>
  <c r="H1287" i="1"/>
  <c r="AM1287" i="1"/>
  <c r="AK1287" i="1"/>
  <c r="AI1287" i="1"/>
  <c r="AS849" i="1"/>
  <c r="AG849" i="1"/>
  <c r="AR849" i="1"/>
  <c r="AF849" i="1"/>
  <c r="AO849" i="1"/>
  <c r="AF1098" i="1"/>
  <c r="AX1098" i="1"/>
  <c r="AJ276" i="1"/>
  <c r="AK222" i="1"/>
  <c r="AR521" i="1"/>
  <c r="AF521" i="1"/>
  <c r="AU521" i="1"/>
  <c r="AH521" i="1"/>
  <c r="AT521" i="1"/>
  <c r="AG521" i="1"/>
  <c r="AS521" i="1"/>
  <c r="AE521" i="1"/>
  <c r="AC521" i="1"/>
  <c r="AW521" i="1"/>
  <c r="AQ451" i="1"/>
  <c r="AK871" i="1"/>
  <c r="AO710" i="1"/>
  <c r="AC710" i="1"/>
  <c r="AX710" i="1"/>
  <c r="AK710" i="1"/>
  <c r="AW710" i="1"/>
  <c r="AJ710" i="1"/>
  <c r="AV710" i="1"/>
  <c r="AI710" i="1"/>
  <c r="AD710" i="1"/>
  <c r="AT710" i="1"/>
  <c r="AQ701" i="1"/>
  <c r="AH934" i="1"/>
  <c r="AF1243" i="1"/>
  <c r="AR1208" i="1"/>
  <c r="AF1208" i="1"/>
  <c r="AQ1208" i="1"/>
  <c r="AD1208" i="1"/>
  <c r="AP1208" i="1"/>
  <c r="AC1208" i="1"/>
  <c r="H1208" i="1"/>
  <c r="AO1208" i="1"/>
  <c r="AN1208" i="1"/>
  <c r="AV1208" i="1"/>
  <c r="AI1208" i="1"/>
  <c r="AK1208" i="1"/>
  <c r="AS769" i="1"/>
  <c r="AJ1103" i="1"/>
  <c r="AU88" i="1"/>
  <c r="AI88" i="1"/>
  <c r="AP88" i="1"/>
  <c r="AC88" i="1"/>
  <c r="H88" i="1"/>
  <c r="AL88" i="1"/>
  <c r="AY88" i="1"/>
  <c r="AK88" i="1"/>
  <c r="AX88" i="1"/>
  <c r="AJ88" i="1"/>
  <c r="AW88" i="1"/>
  <c r="AH88" i="1"/>
  <c r="AV88" i="1"/>
  <c r="AG88" i="1"/>
  <c r="AT88" i="1"/>
  <c r="AF88" i="1"/>
  <c r="AS88" i="1"/>
  <c r="AE88" i="1"/>
  <c r="AQ88" i="1"/>
  <c r="AL646" i="1"/>
  <c r="AL609" i="1"/>
  <c r="AL645" i="1"/>
  <c r="AU319" i="1"/>
  <c r="AI319" i="1"/>
  <c r="AM319" i="1"/>
  <c r="AR939" i="1"/>
  <c r="AF939" i="1"/>
  <c r="AM939" i="1"/>
  <c r="AP915" i="1"/>
  <c r="AO915" i="1"/>
  <c r="AC915" i="1"/>
  <c r="AM915" i="1"/>
  <c r="AP896" i="1"/>
  <c r="AD896" i="1"/>
  <c r="AO896" i="1"/>
  <c r="AC896" i="1"/>
  <c r="AQ896" i="1"/>
  <c r="AV678" i="1"/>
  <c r="AJ678" i="1"/>
  <c r="AU678" i="1"/>
  <c r="AI678" i="1"/>
  <c r="AO678" i="1"/>
  <c r="AP928" i="1"/>
  <c r="AD928" i="1"/>
  <c r="AO928" i="1"/>
  <c r="AC928" i="1"/>
  <c r="AQ928" i="1"/>
  <c r="AV956" i="1"/>
  <c r="AJ956" i="1"/>
  <c r="AU956" i="1"/>
  <c r="AI956" i="1"/>
  <c r="AO956" i="1"/>
  <c r="AP851" i="1"/>
  <c r="AD851" i="1"/>
  <c r="AO851" i="1"/>
  <c r="AC851" i="1"/>
  <c r="AQ851" i="1"/>
  <c r="AK1255" i="1"/>
  <c r="AY1255" i="1"/>
  <c r="AE1126" i="1"/>
  <c r="AS1126" i="1"/>
  <c r="AV1101" i="1"/>
  <c r="AJ1101" i="1"/>
  <c r="AU1101" i="1"/>
  <c r="AI1101" i="1"/>
  <c r="AO1101" i="1"/>
  <c r="AC755" i="1"/>
  <c r="AQ755" i="1"/>
  <c r="AK70" i="1"/>
  <c r="AY70" i="1"/>
  <c r="AP257" i="1"/>
  <c r="AD257" i="1"/>
  <c r="AO257" i="1"/>
  <c r="AC257" i="1"/>
  <c r="AQ257" i="1"/>
  <c r="AK1207" i="1"/>
  <c r="AY1207" i="1"/>
  <c r="AE772" i="1"/>
  <c r="AS772" i="1"/>
  <c r="AV112" i="1"/>
  <c r="AJ112" i="1"/>
  <c r="AU112" i="1"/>
  <c r="AI112" i="1"/>
  <c r="AO112" i="1"/>
  <c r="AN1017" i="1"/>
  <c r="AC148" i="1"/>
  <c r="AQ148" i="1"/>
  <c r="AK967" i="1"/>
  <c r="AY967" i="1"/>
  <c r="AL524" i="1"/>
  <c r="AP421" i="1"/>
  <c r="AD421" i="1"/>
  <c r="AO421" i="1"/>
  <c r="AC421" i="1"/>
  <c r="AQ421" i="1"/>
  <c r="AF634" i="1"/>
  <c r="AT634" i="1"/>
  <c r="AK382" i="1"/>
  <c r="AY382" i="1"/>
  <c r="AE351" i="1"/>
  <c r="AS351" i="1"/>
  <c r="AP849" i="1"/>
  <c r="AG488" i="1"/>
  <c r="AU488" i="1"/>
  <c r="AV123" i="1"/>
  <c r="AJ123" i="1"/>
  <c r="AU123" i="1"/>
  <c r="AI123" i="1"/>
  <c r="AO123" i="1"/>
  <c r="H647" i="1"/>
  <c r="AD647" i="1"/>
  <c r="AT647" i="1"/>
  <c r="AG1098" i="1"/>
  <c r="AY1098" i="1"/>
  <c r="AK276" i="1"/>
  <c r="AH135" i="1"/>
  <c r="AY135" i="1"/>
  <c r="AP998" i="1"/>
  <c r="AM222" i="1"/>
  <c r="H800" i="1"/>
  <c r="AJ800" i="1"/>
  <c r="AR201" i="1"/>
  <c r="AF201" i="1"/>
  <c r="AT201" i="1"/>
  <c r="AG201" i="1"/>
  <c r="AS201" i="1"/>
  <c r="AE201" i="1"/>
  <c r="AQ201" i="1"/>
  <c r="AD201" i="1"/>
  <c r="AC201" i="1"/>
  <c r="AW201" i="1"/>
  <c r="AQ1307" i="1"/>
  <c r="AK406" i="1"/>
  <c r="AD521" i="1"/>
  <c r="AX521" i="1"/>
  <c r="AR451" i="1"/>
  <c r="AL871" i="1"/>
  <c r="AE1145" i="1"/>
  <c r="AY1145" i="1"/>
  <c r="AP389" i="1"/>
  <c r="H435" i="1"/>
  <c r="AG435" i="1"/>
  <c r="AO511" i="1"/>
  <c r="AC511" i="1"/>
  <c r="AW511" i="1"/>
  <c r="AJ511" i="1"/>
  <c r="AV511" i="1"/>
  <c r="AI511" i="1"/>
  <c r="AU511" i="1"/>
  <c r="AH511" i="1"/>
  <c r="AD511" i="1"/>
  <c r="AT511" i="1"/>
  <c r="AQ86" i="1"/>
  <c r="AH1113" i="1"/>
  <c r="AE710" i="1"/>
  <c r="AU710" i="1"/>
  <c r="AR701" i="1"/>
  <c r="AO446" i="1"/>
  <c r="AI934" i="1"/>
  <c r="AF971" i="1"/>
  <c r="AV971" i="1"/>
  <c r="AC1169" i="1"/>
  <c r="AG1243" i="1"/>
  <c r="AL1208" i="1"/>
  <c r="AT769" i="1"/>
  <c r="AU633" i="1"/>
  <c r="AH740" i="1"/>
  <c r="AV1019" i="1"/>
  <c r="AK1103" i="1"/>
  <c r="AU63" i="1"/>
  <c r="AI63" i="1"/>
  <c r="AQ63" i="1"/>
  <c r="AD63" i="1"/>
  <c r="AN63" i="1"/>
  <c r="AM63" i="1"/>
  <c r="AL63" i="1"/>
  <c r="AY63" i="1"/>
  <c r="AK63" i="1"/>
  <c r="AX63" i="1"/>
  <c r="AJ63" i="1"/>
  <c r="AW63" i="1"/>
  <c r="AH63" i="1"/>
  <c r="AV63" i="1"/>
  <c r="AG63" i="1"/>
  <c r="AT63" i="1"/>
  <c r="AF63" i="1"/>
  <c r="AR63" i="1"/>
  <c r="AC63" i="1"/>
  <c r="BH63" i="1"/>
  <c r="AU646" i="1"/>
  <c r="AI646" i="1"/>
  <c r="AM646" i="1"/>
  <c r="AR609" i="1"/>
  <c r="AF609" i="1"/>
  <c r="AM609" i="1"/>
  <c r="AO645" i="1"/>
  <c r="AC645" i="1"/>
  <c r="AM645" i="1"/>
  <c r="AX822" i="1"/>
  <c r="AL822" i="1"/>
  <c r="AN822" i="1"/>
  <c r="AS152" i="1"/>
  <c r="AG152" i="1"/>
  <c r="AR152" i="1"/>
  <c r="AF152" i="1"/>
  <c r="AO152" i="1"/>
  <c r="AY495" i="1"/>
  <c r="AM495" i="1"/>
  <c r="BH495" i="1"/>
  <c r="AX495" i="1"/>
  <c r="AL495" i="1"/>
  <c r="AC495" i="1"/>
  <c r="AQ495" i="1"/>
  <c r="AS718" i="1"/>
  <c r="AG718" i="1"/>
  <c r="AR718" i="1"/>
  <c r="AF718" i="1"/>
  <c r="AO718" i="1"/>
  <c r="AY443" i="1"/>
  <c r="AM443" i="1"/>
  <c r="BH443" i="1"/>
  <c r="AX443" i="1"/>
  <c r="AL443" i="1"/>
  <c r="AC443" i="1"/>
  <c r="AQ443" i="1"/>
  <c r="AS390" i="1"/>
  <c r="AG390" i="1"/>
  <c r="AR390" i="1"/>
  <c r="AF390" i="1"/>
  <c r="AO390" i="1"/>
  <c r="H1126" i="1"/>
  <c r="AF1126" i="1"/>
  <c r="AT1126" i="1"/>
  <c r="H755" i="1"/>
  <c r="AD755" i="1"/>
  <c r="AR755" i="1"/>
  <c r="AY227" i="1"/>
  <c r="AM227" i="1"/>
  <c r="BH227" i="1"/>
  <c r="AX227" i="1"/>
  <c r="AL227" i="1"/>
  <c r="AC227" i="1"/>
  <c r="AQ227" i="1"/>
  <c r="AS477" i="1"/>
  <c r="AG477" i="1"/>
  <c r="AR477" i="1"/>
  <c r="AF477" i="1"/>
  <c r="AO477" i="1"/>
  <c r="H772" i="1"/>
  <c r="AF772" i="1"/>
  <c r="AT772" i="1"/>
  <c r="H148" i="1"/>
  <c r="AD148" i="1"/>
  <c r="AR148" i="1"/>
  <c r="AY1052" i="1"/>
  <c r="AM1052" i="1"/>
  <c r="BH1052" i="1"/>
  <c r="AX1052" i="1"/>
  <c r="AL1052" i="1"/>
  <c r="AC1052" i="1"/>
  <c r="AQ1052" i="1"/>
  <c r="AG634" i="1"/>
  <c r="AU634" i="1"/>
  <c r="AS549" i="1"/>
  <c r="AG549" i="1"/>
  <c r="AR549" i="1"/>
  <c r="AF549" i="1"/>
  <c r="AO549" i="1"/>
  <c r="H351" i="1"/>
  <c r="AF351" i="1"/>
  <c r="AT351" i="1"/>
  <c r="BH849" i="1"/>
  <c r="AC849" i="1"/>
  <c r="AQ849" i="1"/>
  <c r="AH488" i="1"/>
  <c r="AV488" i="1"/>
  <c r="AE647" i="1"/>
  <c r="AU647" i="1"/>
  <c r="AK1098" i="1"/>
  <c r="AS522" i="1"/>
  <c r="AG522" i="1"/>
  <c r="AR522" i="1"/>
  <c r="AF522" i="1"/>
  <c r="AQ522" i="1"/>
  <c r="AE522" i="1"/>
  <c r="AT522" i="1"/>
  <c r="AM276" i="1"/>
  <c r="AJ135" i="1"/>
  <c r="AR908" i="1"/>
  <c r="AF908" i="1"/>
  <c r="AS908" i="1"/>
  <c r="AE908" i="1"/>
  <c r="AQ908" i="1"/>
  <c r="AD908" i="1"/>
  <c r="AP908" i="1"/>
  <c r="AC908" i="1"/>
  <c r="H908" i="1"/>
  <c r="AG908" i="1"/>
  <c r="AW908" i="1"/>
  <c r="AN222" i="1"/>
  <c r="AK800" i="1"/>
  <c r="AL406" i="1"/>
  <c r="BH521" i="1"/>
  <c r="AI521" i="1"/>
  <c r="AY521" i="1"/>
  <c r="AM871" i="1"/>
  <c r="H1145" i="1"/>
  <c r="AJ1145" i="1"/>
  <c r="AO472" i="1"/>
  <c r="AC472" i="1"/>
  <c r="AV472" i="1"/>
  <c r="AI472" i="1"/>
  <c r="AU472" i="1"/>
  <c r="AH472" i="1"/>
  <c r="AT472" i="1"/>
  <c r="AG472" i="1"/>
  <c r="AD472" i="1"/>
  <c r="AW472" i="1"/>
  <c r="AK435" i="1"/>
  <c r="AL1113" i="1"/>
  <c r="BH710" i="1"/>
  <c r="AF710" i="1"/>
  <c r="AY710" i="1"/>
  <c r="AC701" i="1"/>
  <c r="AM934" i="1"/>
  <c r="H971" i="1"/>
  <c r="AG971" i="1"/>
  <c r="AX1169" i="1"/>
  <c r="AL1169" i="1"/>
  <c r="AM1169" i="1"/>
  <c r="AY1169" i="1"/>
  <c r="AK1169" i="1"/>
  <c r="AW1169" i="1"/>
  <c r="AJ1169" i="1"/>
  <c r="AD1169" i="1"/>
  <c r="AT1169" i="1"/>
  <c r="AM1208" i="1"/>
  <c r="AU769" i="1"/>
  <c r="AU289" i="1"/>
  <c r="AI289" i="1"/>
  <c r="AR289" i="1"/>
  <c r="AE289" i="1"/>
  <c r="AQ289" i="1"/>
  <c r="AD289" i="1"/>
  <c r="AP289" i="1"/>
  <c r="AC289" i="1"/>
  <c r="H289" i="1"/>
  <c r="AO289" i="1"/>
  <c r="AY289" i="1"/>
  <c r="AW289" i="1"/>
  <c r="AJ289" i="1"/>
  <c r="AK289" i="1"/>
  <c r="AV633" i="1"/>
  <c r="AW1019" i="1"/>
  <c r="AT69" i="1"/>
  <c r="AH69" i="1"/>
  <c r="AR69" i="1"/>
  <c r="AF69" i="1"/>
  <c r="AM69" i="1"/>
  <c r="AY69" i="1"/>
  <c r="AK69" i="1"/>
  <c r="AX69" i="1"/>
  <c r="AJ69" i="1"/>
  <c r="AW69" i="1"/>
  <c r="AI69" i="1"/>
  <c r="AQ69" i="1"/>
  <c r="AC69" i="1"/>
  <c r="BH69" i="1"/>
  <c r="AP69" i="1"/>
  <c r="AN69" i="1"/>
  <c r="AL69" i="1"/>
  <c r="AG69" i="1"/>
  <c r="AE69" i="1"/>
  <c r="AD69" i="1"/>
  <c r="AV69" i="1"/>
  <c r="AU69" i="1"/>
  <c r="AT843" i="1"/>
  <c r="AH843" i="1"/>
  <c r="AY843" i="1"/>
  <c r="AL843" i="1"/>
  <c r="AW843" i="1"/>
  <c r="AJ843" i="1"/>
  <c r="AQ843" i="1"/>
  <c r="AD843" i="1"/>
  <c r="AK843" i="1"/>
  <c r="AG843" i="1"/>
  <c r="H843" i="1"/>
  <c r="AX843" i="1"/>
  <c r="AF843" i="1"/>
  <c r="AV843" i="1"/>
  <c r="AE843" i="1"/>
  <c r="AR843" i="1"/>
  <c r="AP843" i="1"/>
  <c r="AO843" i="1"/>
  <c r="AU843" i="1"/>
  <c r="AS843" i="1"/>
  <c r="AN843" i="1"/>
  <c r="AM843" i="1"/>
  <c r="AI843" i="1"/>
  <c r="AC843" i="1"/>
  <c r="AL1098" i="1"/>
  <c r="AN276" i="1"/>
  <c r="AO222" i="1"/>
  <c r="AO451" i="1"/>
  <c r="AC451" i="1"/>
  <c r="AU451" i="1"/>
  <c r="AH451" i="1"/>
  <c r="AT451" i="1"/>
  <c r="AG451" i="1"/>
  <c r="AS451" i="1"/>
  <c r="AF451" i="1"/>
  <c r="AD451" i="1"/>
  <c r="AW451" i="1"/>
  <c r="AN871" i="1"/>
  <c r="AX701" i="1"/>
  <c r="AL701" i="1"/>
  <c r="AY701" i="1"/>
  <c r="AK701" i="1"/>
  <c r="AW701" i="1"/>
  <c r="AJ701" i="1"/>
  <c r="AV701" i="1"/>
  <c r="AI701" i="1"/>
  <c r="AD701" i="1"/>
  <c r="AT701" i="1"/>
  <c r="AN934" i="1"/>
  <c r="AU1243" i="1"/>
  <c r="AI1243" i="1"/>
  <c r="AQ1243" i="1"/>
  <c r="AD1243" i="1"/>
  <c r="AP1243" i="1"/>
  <c r="AC1243" i="1"/>
  <c r="H1243" i="1"/>
  <c r="AO1243" i="1"/>
  <c r="AN1243" i="1"/>
  <c r="AV1243" i="1"/>
  <c r="AH1243" i="1"/>
  <c r="AK1243" i="1"/>
  <c r="AX1103" i="1"/>
  <c r="AL1103" i="1"/>
  <c r="AM1103" i="1"/>
  <c r="AW1103" i="1"/>
  <c r="AI1103" i="1"/>
  <c r="AV1103" i="1"/>
  <c r="AH1103" i="1"/>
  <c r="AU1103" i="1"/>
  <c r="AG1103" i="1"/>
  <c r="AT1103" i="1"/>
  <c r="AF1103" i="1"/>
  <c r="AQ1103" i="1"/>
  <c r="AC1103" i="1"/>
  <c r="AO1103" i="1"/>
  <c r="AP1103" i="1"/>
  <c r="AQ898" i="1"/>
  <c r="AE898" i="1"/>
  <c r="AO898" i="1"/>
  <c r="AC898" i="1"/>
  <c r="AX898" i="1"/>
  <c r="AJ898" i="1"/>
  <c r="AS898" i="1"/>
  <c r="AD898" i="1"/>
  <c r="AT898" i="1"/>
  <c r="AR898" i="1"/>
  <c r="AP898" i="1"/>
  <c r="AN898" i="1"/>
  <c r="AM898" i="1"/>
  <c r="AL898" i="1"/>
  <c r="AK898" i="1"/>
  <c r="AI898" i="1"/>
  <c r="AY898" i="1"/>
  <c r="AH898" i="1"/>
  <c r="H898" i="1"/>
  <c r="AW898" i="1"/>
  <c r="AG898" i="1"/>
  <c r="AY1017" i="1"/>
  <c r="AM1017" i="1"/>
  <c r="AX1017" i="1"/>
  <c r="AL1017" i="1"/>
  <c r="AC1017" i="1"/>
  <c r="AQ1017" i="1"/>
  <c r="AS524" i="1"/>
  <c r="AG524" i="1"/>
  <c r="AR524" i="1"/>
  <c r="AF524" i="1"/>
  <c r="AO524" i="1"/>
  <c r="AI634" i="1"/>
  <c r="AW634" i="1"/>
  <c r="AE849" i="1"/>
  <c r="AU849" i="1"/>
  <c r="AJ488" i="1"/>
  <c r="AX488" i="1"/>
  <c r="AI647" i="1"/>
  <c r="AW647" i="1"/>
  <c r="AM1098" i="1"/>
  <c r="AO276" i="1"/>
  <c r="AP222" i="1"/>
  <c r="AM800" i="1"/>
  <c r="AO1307" i="1"/>
  <c r="AC1307" i="1"/>
  <c r="AT1307" i="1"/>
  <c r="AG1307" i="1"/>
  <c r="AS1307" i="1"/>
  <c r="AF1307" i="1"/>
  <c r="AR1307" i="1"/>
  <c r="AE1307" i="1"/>
  <c r="AD1307" i="1"/>
  <c r="AW1307" i="1"/>
  <c r="AN406" i="1"/>
  <c r="AK521" i="1"/>
  <c r="AE451" i="1"/>
  <c r="AX451" i="1"/>
  <c r="AO871" i="1"/>
  <c r="AM435" i="1"/>
  <c r="AX86" i="1"/>
  <c r="AL86" i="1"/>
  <c r="AW86" i="1"/>
  <c r="AJ86" i="1"/>
  <c r="AV86" i="1"/>
  <c r="AI86" i="1"/>
  <c r="AU86" i="1"/>
  <c r="AH86" i="1"/>
  <c r="AD86" i="1"/>
  <c r="AT86" i="1"/>
  <c r="AN1113" i="1"/>
  <c r="AH710" i="1"/>
  <c r="AE701" i="1"/>
  <c r="AU701" i="1"/>
  <c r="AO934" i="1"/>
  <c r="AL1243" i="1"/>
  <c r="AT1208" i="1"/>
  <c r="AX769" i="1"/>
  <c r="AO740" i="1"/>
  <c r="AC740" i="1"/>
  <c r="AS740" i="1"/>
  <c r="AF740" i="1"/>
  <c r="AR740" i="1"/>
  <c r="AE740" i="1"/>
  <c r="AQ740" i="1"/>
  <c r="AD740" i="1"/>
  <c r="H740" i="1"/>
  <c r="AP740" i="1"/>
  <c r="AY740" i="1"/>
  <c r="AL740" i="1"/>
  <c r="AW740" i="1"/>
  <c r="AJ740" i="1"/>
  <c r="AM740" i="1"/>
  <c r="H1103" i="1"/>
  <c r="AR1103" i="1"/>
  <c r="AN556" i="1"/>
  <c r="H556" i="1"/>
  <c r="AX556" i="1"/>
  <c r="AL556" i="1"/>
  <c r="AW556" i="1"/>
  <c r="AI556" i="1"/>
  <c r="AR556" i="1"/>
  <c r="AD556" i="1"/>
  <c r="AT556" i="1"/>
  <c r="AC556" i="1"/>
  <c r="AS556" i="1"/>
  <c r="AQ556" i="1"/>
  <c r="AP556" i="1"/>
  <c r="AO556" i="1"/>
  <c r="AM556" i="1"/>
  <c r="AK556" i="1"/>
  <c r="AJ556" i="1"/>
  <c r="AH556" i="1"/>
  <c r="AY556" i="1"/>
  <c r="AG556" i="1"/>
  <c r="AV1255" i="1"/>
  <c r="AJ1255" i="1"/>
  <c r="AU1255" i="1"/>
  <c r="AI1255" i="1"/>
  <c r="AO1255" i="1"/>
  <c r="AI1126" i="1"/>
  <c r="AW1126" i="1"/>
  <c r="AG755" i="1"/>
  <c r="AW755" i="1"/>
  <c r="AP70" i="1"/>
  <c r="AD70" i="1"/>
  <c r="AO70" i="1"/>
  <c r="AC70" i="1"/>
  <c r="AQ70" i="1"/>
  <c r="AV1207" i="1"/>
  <c r="AJ1207" i="1"/>
  <c r="AU1207" i="1"/>
  <c r="AI1207" i="1"/>
  <c r="AO1207" i="1"/>
  <c r="AI772" i="1"/>
  <c r="AW772" i="1"/>
  <c r="H1017" i="1"/>
  <c r="AD1017" i="1"/>
  <c r="AR1017" i="1"/>
  <c r="AG148" i="1"/>
  <c r="AW148" i="1"/>
  <c r="AP967" i="1"/>
  <c r="AD967" i="1"/>
  <c r="AO967" i="1"/>
  <c r="AC967" i="1"/>
  <c r="AQ967" i="1"/>
  <c r="AP524" i="1"/>
  <c r="AJ634" i="1"/>
  <c r="AV382" i="1"/>
  <c r="AJ382" i="1"/>
  <c r="AU382" i="1"/>
  <c r="AI382" i="1"/>
  <c r="AO382" i="1"/>
  <c r="AI351" i="1"/>
  <c r="AW351" i="1"/>
  <c r="AH849" i="1"/>
  <c r="AV849" i="1"/>
  <c r="AK488" i="1"/>
  <c r="AY488" i="1"/>
  <c r="AJ647" i="1"/>
  <c r="AX647" i="1"/>
  <c r="AN1098" i="1"/>
  <c r="AS276" i="1"/>
  <c r="AM135" i="1"/>
  <c r="AO998" i="1"/>
  <c r="AC998" i="1"/>
  <c r="AS998" i="1"/>
  <c r="AF998" i="1"/>
  <c r="AR998" i="1"/>
  <c r="AE998" i="1"/>
  <c r="AQ998" i="1"/>
  <c r="AD998" i="1"/>
  <c r="H998" i="1"/>
  <c r="AG998" i="1"/>
  <c r="AW998" i="1"/>
  <c r="AT222" i="1"/>
  <c r="AN800" i="1"/>
  <c r="AH1307" i="1"/>
  <c r="AX1307" i="1"/>
  <c r="AO406" i="1"/>
  <c r="AL521" i="1"/>
  <c r="BH451" i="1"/>
  <c r="AI451" i="1"/>
  <c r="AY451" i="1"/>
  <c r="AP871" i="1"/>
  <c r="AM1145" i="1"/>
  <c r="AX389" i="1"/>
  <c r="AL389" i="1"/>
  <c r="AV389" i="1"/>
  <c r="AI389" i="1"/>
  <c r="AU389" i="1"/>
  <c r="AH389" i="1"/>
  <c r="AT389" i="1"/>
  <c r="AG389" i="1"/>
  <c r="AD389" i="1"/>
  <c r="AW389" i="1"/>
  <c r="AN435" i="1"/>
  <c r="BH86" i="1"/>
  <c r="AE86" i="1"/>
  <c r="AY86" i="1"/>
  <c r="AO1113" i="1"/>
  <c r="AL710" i="1"/>
  <c r="H701" i="1"/>
  <c r="AF701" i="1"/>
  <c r="AU446" i="1"/>
  <c r="AI446" i="1"/>
  <c r="AY446" i="1"/>
  <c r="AL446" i="1"/>
  <c r="AX446" i="1"/>
  <c r="AK446" i="1"/>
  <c r="AW446" i="1"/>
  <c r="AJ446" i="1"/>
  <c r="AC446" i="1"/>
  <c r="AS446" i="1"/>
  <c r="AP934" i="1"/>
  <c r="AM971" i="1"/>
  <c r="AM1243" i="1"/>
  <c r="AU1208" i="1"/>
  <c r="AF769" i="1"/>
  <c r="AY769" i="1"/>
  <c r="AN740" i="1"/>
  <c r="AS1103" i="1"/>
  <c r="AK1004" i="1"/>
  <c r="AD88" i="1"/>
  <c r="AX1034" i="1"/>
  <c r="AL1034" i="1"/>
  <c r="AR1034" i="1"/>
  <c r="AE1034" i="1"/>
  <c r="AK1034" i="1"/>
  <c r="AY1034" i="1"/>
  <c r="AJ1034" i="1"/>
  <c r="AW1034" i="1"/>
  <c r="AI1034" i="1"/>
  <c r="AV1034" i="1"/>
  <c r="AH1034" i="1"/>
  <c r="AU1034" i="1"/>
  <c r="AG1034" i="1"/>
  <c r="AT1034" i="1"/>
  <c r="AF1034" i="1"/>
  <c r="AS1034" i="1"/>
  <c r="AD1034" i="1"/>
  <c r="H1034" i="1"/>
  <c r="AQ1034" i="1"/>
  <c r="AC1034" i="1"/>
  <c r="AO1034" i="1"/>
  <c r="AE556" i="1"/>
  <c r="AF898" i="1"/>
  <c r="AK179" i="1"/>
  <c r="AU567" i="1"/>
  <c r="AI567" i="1"/>
  <c r="AO567" i="1"/>
  <c r="BH567" i="1"/>
  <c r="AP567" i="1"/>
  <c r="AM212" i="1"/>
  <c r="AG615" i="1"/>
  <c r="AU615" i="1"/>
  <c r="AK602" i="1"/>
  <c r="AY602" i="1"/>
  <c r="H867" i="1"/>
  <c r="AD867" i="1"/>
  <c r="AS867" i="1"/>
  <c r="AO592" i="1"/>
  <c r="AH392" i="1"/>
  <c r="AW392" i="1"/>
  <c r="AP1015" i="1"/>
  <c r="AH35" i="1"/>
  <c r="AW35" i="1"/>
  <c r="AY230" i="1"/>
  <c r="AW23" i="1"/>
  <c r="AK23" i="1"/>
  <c r="AU23" i="1"/>
  <c r="AI23" i="1"/>
  <c r="AY23" i="1"/>
  <c r="AJ23" i="1"/>
  <c r="AR23" i="1"/>
  <c r="AD23" i="1"/>
  <c r="AS23" i="1"/>
  <c r="AO916" i="1"/>
  <c r="AO47" i="1"/>
  <c r="AN1185" i="1"/>
  <c r="H1185" i="1"/>
  <c r="AX1185" i="1"/>
  <c r="AL1185" i="1"/>
  <c r="AK1185" i="1"/>
  <c r="AT1185" i="1"/>
  <c r="AF1185" i="1"/>
  <c r="AE1185" i="1"/>
  <c r="AV1185" i="1"/>
  <c r="AT4" i="1"/>
  <c r="AH4" i="1"/>
  <c r="AR4" i="1"/>
  <c r="AF4" i="1"/>
  <c r="AS4" i="1"/>
  <c r="AD4" i="1"/>
  <c r="H4" i="1"/>
  <c r="AM4" i="1"/>
  <c r="AC4" i="1"/>
  <c r="AV4" i="1"/>
  <c r="AP308" i="1"/>
  <c r="AC779" i="1"/>
  <c r="AV1050" i="1"/>
  <c r="AQ1104" i="1"/>
  <c r="AE1104" i="1"/>
  <c r="AY1104" i="1"/>
  <c r="AL1104" i="1"/>
  <c r="AW1104" i="1"/>
  <c r="AJ1104" i="1"/>
  <c r="AR1104" i="1"/>
  <c r="AD1104" i="1"/>
  <c r="AT1104" i="1"/>
  <c r="AP1104" i="1"/>
  <c r="AO1104" i="1"/>
  <c r="AN1104" i="1"/>
  <c r="AI1104" i="1"/>
  <c r="AH1104" i="1"/>
  <c r="H1104" i="1"/>
  <c r="AX1104" i="1"/>
  <c r="AG1104" i="1"/>
  <c r="AU198" i="1"/>
  <c r="AI198" i="1"/>
  <c r="AV198" i="1"/>
  <c r="AH198" i="1"/>
  <c r="AP198" i="1"/>
  <c r="AC198" i="1"/>
  <c r="H198" i="1"/>
  <c r="AR198" i="1"/>
  <c r="AO61" i="1"/>
  <c r="AC61" i="1"/>
  <c r="AV61" i="1"/>
  <c r="AI61" i="1"/>
  <c r="AQ61" i="1"/>
  <c r="AD61" i="1"/>
  <c r="H61" i="1"/>
  <c r="AS61" i="1"/>
  <c r="AQ1117" i="1"/>
  <c r="AE1117" i="1"/>
  <c r="AO1117" i="1"/>
  <c r="AC1117" i="1"/>
  <c r="AU1117" i="1"/>
  <c r="AG1117" i="1"/>
  <c r="AN1117" i="1"/>
  <c r="AD1117" i="1"/>
  <c r="AV1117" i="1"/>
  <c r="AX551" i="1"/>
  <c r="AL551" i="1"/>
  <c r="AQ551" i="1"/>
  <c r="AD551" i="1"/>
  <c r="AP551" i="1"/>
  <c r="AG867" i="1"/>
  <c r="AV867" i="1"/>
  <c r="AJ392" i="1"/>
  <c r="AY392" i="1"/>
  <c r="AJ35" i="1"/>
  <c r="AU293" i="1"/>
  <c r="AI293" i="1"/>
  <c r="AT293" i="1"/>
  <c r="AG293" i="1"/>
  <c r="AO293" i="1"/>
  <c r="BH293" i="1"/>
  <c r="AC293" i="1"/>
  <c r="AR293" i="1"/>
  <c r="AO1110" i="1"/>
  <c r="AC1110" i="1"/>
  <c r="AU1110" i="1"/>
  <c r="AH1110" i="1"/>
  <c r="AP1110" i="1"/>
  <c r="BH1110" i="1"/>
  <c r="AD1110" i="1"/>
  <c r="AS1110" i="1"/>
  <c r="AD198" i="1"/>
  <c r="AS198" i="1"/>
  <c r="AE61" i="1"/>
  <c r="AT61" i="1"/>
  <c r="AF1117" i="1"/>
  <c r="AW1117" i="1"/>
  <c r="AN779" i="1"/>
  <c r="H779" i="1"/>
  <c r="AX779" i="1"/>
  <c r="AL779" i="1"/>
  <c r="AO779" i="1"/>
  <c r="AV779" i="1"/>
  <c r="AH779" i="1"/>
  <c r="AE779" i="1"/>
  <c r="AU779" i="1"/>
  <c r="AQ713" i="1"/>
  <c r="AE713" i="1"/>
  <c r="AO713" i="1"/>
  <c r="AC713" i="1"/>
  <c r="AR713" i="1"/>
  <c r="AN713" i="1"/>
  <c r="AM713" i="1"/>
  <c r="AL713" i="1"/>
  <c r="AV713" i="1"/>
  <c r="AH713" i="1"/>
  <c r="AU713" i="1"/>
  <c r="AG713" i="1"/>
  <c r="AP713" i="1"/>
  <c r="AO1164" i="1"/>
  <c r="AX212" i="1"/>
  <c r="AL212" i="1"/>
  <c r="AP212" i="1"/>
  <c r="AC212" i="1"/>
  <c r="H212" i="1"/>
  <c r="AQ212" i="1"/>
  <c r="AH867" i="1"/>
  <c r="AW867" i="1"/>
  <c r="AU592" i="1"/>
  <c r="AI592" i="1"/>
  <c r="AS592" i="1"/>
  <c r="AF592" i="1"/>
  <c r="AN592" i="1"/>
  <c r="AC592" i="1"/>
  <c r="AR592" i="1"/>
  <c r="AK392" i="1"/>
  <c r="AO1015" i="1"/>
  <c r="AC1015" i="1"/>
  <c r="AT1015" i="1"/>
  <c r="AG1015" i="1"/>
  <c r="AN1015" i="1"/>
  <c r="AD1015" i="1"/>
  <c r="AS1015" i="1"/>
  <c r="AK35" i="1"/>
  <c r="AE198" i="1"/>
  <c r="AT198" i="1"/>
  <c r="AF61" i="1"/>
  <c r="AU61" i="1"/>
  <c r="AH1117" i="1"/>
  <c r="AX1117" i="1"/>
  <c r="AX179" i="1"/>
  <c r="AL179" i="1"/>
  <c r="AO179" i="1"/>
  <c r="AC179" i="1"/>
  <c r="AQ179" i="1"/>
  <c r="AD212" i="1"/>
  <c r="AR212" i="1"/>
  <c r="AO602" i="1"/>
  <c r="AC602" i="1"/>
  <c r="AR602" i="1"/>
  <c r="AE602" i="1"/>
  <c r="AP602" i="1"/>
  <c r="AJ867" i="1"/>
  <c r="AX867" i="1"/>
  <c r="AD592" i="1"/>
  <c r="AT592" i="1"/>
  <c r="AL392" i="1"/>
  <c r="AE1015" i="1"/>
  <c r="AU1015" i="1"/>
  <c r="AM35" i="1"/>
  <c r="AF198" i="1"/>
  <c r="AW198" i="1"/>
  <c r="AG61" i="1"/>
  <c r="AW61" i="1"/>
  <c r="AT916" i="1"/>
  <c r="AH916" i="1"/>
  <c r="AR916" i="1"/>
  <c r="AF916" i="1"/>
  <c r="AN916" i="1"/>
  <c r="AW916" i="1"/>
  <c r="AI916" i="1"/>
  <c r="AC916" i="1"/>
  <c r="AU916" i="1"/>
  <c r="H1117" i="1"/>
  <c r="AI1117" i="1"/>
  <c r="AY1117" i="1"/>
  <c r="AT47" i="1"/>
  <c r="AH47" i="1"/>
  <c r="AR47" i="1"/>
  <c r="AF47" i="1"/>
  <c r="AQ47" i="1"/>
  <c r="AC47" i="1"/>
  <c r="AL47" i="1"/>
  <c r="AD47" i="1"/>
  <c r="AV47" i="1"/>
  <c r="AQ308" i="1"/>
  <c r="AE308" i="1"/>
  <c r="AO308" i="1"/>
  <c r="AC308" i="1"/>
  <c r="AW308" i="1"/>
  <c r="AI308" i="1"/>
  <c r="AR308" i="1"/>
  <c r="AF308" i="1"/>
  <c r="AV308" i="1"/>
  <c r="H713" i="1"/>
  <c r="AT713" i="1"/>
  <c r="AN1164" i="1"/>
  <c r="H1164" i="1"/>
  <c r="AX1164" i="1"/>
  <c r="AL1164" i="1"/>
  <c r="AV1164" i="1"/>
  <c r="AH1164" i="1"/>
  <c r="AT1164" i="1"/>
  <c r="AF1164" i="1"/>
  <c r="AS1164" i="1"/>
  <c r="AE1164" i="1"/>
  <c r="AR1164" i="1"/>
  <c r="AD1164" i="1"/>
  <c r="AM1164" i="1"/>
  <c r="AK1164" i="1"/>
  <c r="AQ1164" i="1"/>
  <c r="AQ942" i="1"/>
  <c r="AE942" i="1"/>
  <c r="AY942" i="1"/>
  <c r="AL942" i="1"/>
  <c r="AW942" i="1"/>
  <c r="AJ942" i="1"/>
  <c r="AR942" i="1"/>
  <c r="AD942" i="1"/>
  <c r="AK942" i="1"/>
  <c r="AI942" i="1"/>
  <c r="AH942" i="1"/>
  <c r="H942" i="1"/>
  <c r="AX942" i="1"/>
  <c r="AG942" i="1"/>
  <c r="AV942" i="1"/>
  <c r="AF942" i="1"/>
  <c r="AT942" i="1"/>
  <c r="AS942" i="1"/>
  <c r="AP942" i="1"/>
  <c r="AO942" i="1"/>
  <c r="AK489" i="1"/>
  <c r="AW489" i="1"/>
  <c r="AU430" i="1"/>
  <c r="AI430" i="1"/>
  <c r="AM430" i="1"/>
  <c r="AR921" i="1"/>
  <c r="AF921" i="1"/>
  <c r="AM921" i="1"/>
  <c r="AO1289" i="1"/>
  <c r="AC1289" i="1"/>
  <c r="AM1289" i="1"/>
  <c r="AX680" i="1"/>
  <c r="AL680" i="1"/>
  <c r="AN680" i="1"/>
  <c r="H179" i="1"/>
  <c r="AD179" i="1"/>
  <c r="AR179" i="1"/>
  <c r="AG567" i="1"/>
  <c r="AV567" i="1"/>
  <c r="AE212" i="1"/>
  <c r="AS212" i="1"/>
  <c r="AL615" i="1"/>
  <c r="AO496" i="1"/>
  <c r="AC496" i="1"/>
  <c r="AQ496" i="1"/>
  <c r="AD496" i="1"/>
  <c r="H496" i="1"/>
  <c r="AP496" i="1"/>
  <c r="AF551" i="1"/>
  <c r="AT551" i="1"/>
  <c r="AQ602" i="1"/>
  <c r="AK867" i="1"/>
  <c r="AY867" i="1"/>
  <c r="H592" i="1"/>
  <c r="AE592" i="1"/>
  <c r="AV592" i="1"/>
  <c r="AM392" i="1"/>
  <c r="H1015" i="1"/>
  <c r="AF1015" i="1"/>
  <c r="AV1015" i="1"/>
  <c r="AN35" i="1"/>
  <c r="AF293" i="1"/>
  <c r="AW293" i="1"/>
  <c r="AN886" i="1"/>
  <c r="AG1110" i="1"/>
  <c r="AW1110" i="1"/>
  <c r="AO230" i="1"/>
  <c r="AG198" i="1"/>
  <c r="AX198" i="1"/>
  <c r="AH61" i="1"/>
  <c r="AX61" i="1"/>
  <c r="AH23" i="1"/>
  <c r="AD916" i="1"/>
  <c r="AV916" i="1"/>
  <c r="AR311" i="1"/>
  <c r="AJ1117" i="1"/>
  <c r="AN180" i="1"/>
  <c r="H180" i="1"/>
  <c r="AX180" i="1"/>
  <c r="AL180" i="1"/>
  <c r="AY180" i="1"/>
  <c r="AJ180" i="1"/>
  <c r="AS180" i="1"/>
  <c r="AE180" i="1"/>
  <c r="AF180" i="1"/>
  <c r="AV180" i="1"/>
  <c r="AE47" i="1"/>
  <c r="AW47" i="1"/>
  <c r="AM1185" i="1"/>
  <c r="AK4" i="1"/>
  <c r="AG308" i="1"/>
  <c r="AX308" i="1"/>
  <c r="AI779" i="1"/>
  <c r="AT1058" i="1"/>
  <c r="AH1058" i="1"/>
  <c r="AR1058" i="1"/>
  <c r="AF1058" i="1"/>
  <c r="AX1058" i="1"/>
  <c r="AJ1058" i="1"/>
  <c r="AW1058" i="1"/>
  <c r="AI1058" i="1"/>
  <c r="AP1058" i="1"/>
  <c r="AE1058" i="1"/>
  <c r="AQ1014" i="1"/>
  <c r="AE1014" i="1"/>
  <c r="AO1014" i="1"/>
  <c r="AC1014" i="1"/>
  <c r="AM1014" i="1"/>
  <c r="AL1014" i="1"/>
  <c r="AU1014" i="1"/>
  <c r="AG1014" i="1"/>
  <c r="AF1014" i="1"/>
  <c r="AX1014" i="1"/>
  <c r="AW713" i="1"/>
  <c r="AE1050" i="1"/>
  <c r="AU1164" i="1"/>
  <c r="AC1104" i="1"/>
  <c r="AN931" i="1"/>
  <c r="H931" i="1"/>
  <c r="AO931" i="1"/>
  <c r="AY931" i="1"/>
  <c r="AL931" i="1"/>
  <c r="AX931" i="1"/>
  <c r="AK931" i="1"/>
  <c r="AW931" i="1"/>
  <c r="AJ931" i="1"/>
  <c r="AU931" i="1"/>
  <c r="AH931" i="1"/>
  <c r="AT931" i="1"/>
  <c r="AG931" i="1"/>
  <c r="AR931" i="1"/>
  <c r="AE931" i="1"/>
  <c r="AP931" i="1"/>
  <c r="AM931" i="1"/>
  <c r="AI931" i="1"/>
  <c r="AF931" i="1"/>
  <c r="AD931" i="1"/>
  <c r="AC931" i="1"/>
  <c r="AV931" i="1"/>
  <c r="AL489" i="1"/>
  <c r="AX489" i="1"/>
  <c r="AL651" i="1"/>
  <c r="AL951" i="1"/>
  <c r="AL1071" i="1"/>
  <c r="AU1221" i="1"/>
  <c r="AI1221" i="1"/>
  <c r="AM1221" i="1"/>
  <c r="AR819" i="1"/>
  <c r="AF819" i="1"/>
  <c r="AM819" i="1"/>
  <c r="AO248" i="1"/>
  <c r="AC248" i="1"/>
  <c r="AM248" i="1"/>
  <c r="AX1128" i="1"/>
  <c r="AL1128" i="1"/>
  <c r="AN1128" i="1"/>
  <c r="AN430" i="1"/>
  <c r="AN921" i="1"/>
  <c r="AN1289" i="1"/>
  <c r="AO680" i="1"/>
  <c r="AE179" i="1"/>
  <c r="AS179" i="1"/>
  <c r="AH567" i="1"/>
  <c r="AW567" i="1"/>
  <c r="AO1285" i="1"/>
  <c r="AC1285" i="1"/>
  <c r="AP1285" i="1"/>
  <c r="BH1285" i="1"/>
  <c r="AQ1285" i="1"/>
  <c r="AF212" i="1"/>
  <c r="AT212" i="1"/>
  <c r="AM615" i="1"/>
  <c r="AR496" i="1"/>
  <c r="AG551" i="1"/>
  <c r="AU551" i="1"/>
  <c r="AD602" i="1"/>
  <c r="AS602" i="1"/>
  <c r="AL867" i="1"/>
  <c r="AR1088" i="1"/>
  <c r="AF1088" i="1"/>
  <c r="AS1088" i="1"/>
  <c r="AE1088" i="1"/>
  <c r="AM1088" i="1"/>
  <c r="AP1088" i="1"/>
  <c r="AG592" i="1"/>
  <c r="AW592" i="1"/>
  <c r="AO392" i="1"/>
  <c r="AH1015" i="1"/>
  <c r="AW1015" i="1"/>
  <c r="AP35" i="1"/>
  <c r="AH293" i="1"/>
  <c r="AX293" i="1"/>
  <c r="AP886" i="1"/>
  <c r="AI1110" i="1"/>
  <c r="AX1110" i="1"/>
  <c r="AQ230" i="1"/>
  <c r="AJ198" i="1"/>
  <c r="AY198" i="1"/>
  <c r="AJ61" i="1"/>
  <c r="AY61" i="1"/>
  <c r="AL23" i="1"/>
  <c r="AE916" i="1"/>
  <c r="AX916" i="1"/>
  <c r="AT311" i="1"/>
  <c r="AK1117" i="1"/>
  <c r="AG180" i="1"/>
  <c r="AW180" i="1"/>
  <c r="H47" i="1"/>
  <c r="AG47" i="1"/>
  <c r="AX47" i="1"/>
  <c r="AO1185" i="1"/>
  <c r="AL4" i="1"/>
  <c r="H308" i="1"/>
  <c r="AH308" i="1"/>
  <c r="AY308" i="1"/>
  <c r="AD1061" i="1"/>
  <c r="AJ779" i="1"/>
  <c r="AQ1197" i="1"/>
  <c r="AE1197" i="1"/>
  <c r="AO1197" i="1"/>
  <c r="AC1197" i="1"/>
  <c r="AL1197" i="1"/>
  <c r="AY1197" i="1"/>
  <c r="AK1197" i="1"/>
  <c r="AT1197" i="1"/>
  <c r="AF1197" i="1"/>
  <c r="H1197" i="1"/>
  <c r="AG1197" i="1"/>
  <c r="AX1197" i="1"/>
  <c r="AG1058" i="1"/>
  <c r="AH1014" i="1"/>
  <c r="AY1014" i="1"/>
  <c r="AX713" i="1"/>
  <c r="AG1050" i="1"/>
  <c r="AW1164" i="1"/>
  <c r="AF1104" i="1"/>
  <c r="BH489" i="1"/>
  <c r="AM489" i="1"/>
  <c r="AU651" i="1"/>
  <c r="AI651" i="1"/>
  <c r="AM651" i="1"/>
  <c r="AR951" i="1"/>
  <c r="AF951" i="1"/>
  <c r="AM951" i="1"/>
  <c r="AO1071" i="1"/>
  <c r="AC1071" i="1"/>
  <c r="AM1071" i="1"/>
  <c r="AX1166" i="1"/>
  <c r="AL1166" i="1"/>
  <c r="AN1166" i="1"/>
  <c r="BH430" i="1"/>
  <c r="AO430" i="1"/>
  <c r="BH921" i="1"/>
  <c r="AO921" i="1"/>
  <c r="BH1289" i="1"/>
  <c r="AP1289" i="1"/>
  <c r="H680" i="1"/>
  <c r="AC680" i="1"/>
  <c r="AP680" i="1"/>
  <c r="AO173" i="1"/>
  <c r="AC173" i="1"/>
  <c r="AN173" i="1"/>
  <c r="AQ173" i="1"/>
  <c r="AF179" i="1"/>
  <c r="AT179" i="1"/>
  <c r="AJ567" i="1"/>
  <c r="AX567" i="1"/>
  <c r="AG212" i="1"/>
  <c r="AU212" i="1"/>
  <c r="AE496" i="1"/>
  <c r="AS496" i="1"/>
  <c r="AH551" i="1"/>
  <c r="AV551" i="1"/>
  <c r="AR773" i="1"/>
  <c r="AF773" i="1"/>
  <c r="AQ773" i="1"/>
  <c r="AD773" i="1"/>
  <c r="AO773" i="1"/>
  <c r="H602" i="1"/>
  <c r="AF602" i="1"/>
  <c r="AT602" i="1"/>
  <c r="AM867" i="1"/>
  <c r="AH592" i="1"/>
  <c r="AX592" i="1"/>
  <c r="AP392" i="1"/>
  <c r="AI1015" i="1"/>
  <c r="AX1015" i="1"/>
  <c r="AQ35" i="1"/>
  <c r="AJ293" i="1"/>
  <c r="AY293" i="1"/>
  <c r="AJ1110" i="1"/>
  <c r="AY1110" i="1"/>
  <c r="AK198" i="1"/>
  <c r="AR1223" i="1"/>
  <c r="AF1223" i="1"/>
  <c r="AV1223" i="1"/>
  <c r="AI1223" i="1"/>
  <c r="AP1223" i="1"/>
  <c r="AC1223" i="1"/>
  <c r="H1223" i="1"/>
  <c r="AS1223" i="1"/>
  <c r="AK61" i="1"/>
  <c r="AX815" i="1"/>
  <c r="AL815" i="1"/>
  <c r="AV815" i="1"/>
  <c r="AI815" i="1"/>
  <c r="AQ815" i="1"/>
  <c r="AD815" i="1"/>
  <c r="AC815" i="1"/>
  <c r="AS815" i="1"/>
  <c r="AM23" i="1"/>
  <c r="H916" i="1"/>
  <c r="AG916" i="1"/>
  <c r="AY916" i="1"/>
  <c r="AQ439" i="1"/>
  <c r="AE439" i="1"/>
  <c r="AO439" i="1"/>
  <c r="AC439" i="1"/>
  <c r="AT439" i="1"/>
  <c r="AF439" i="1"/>
  <c r="H439" i="1"/>
  <c r="AM439" i="1"/>
  <c r="AD439" i="1"/>
  <c r="AV439" i="1"/>
  <c r="AL1117" i="1"/>
  <c r="AH180" i="1"/>
  <c r="AI47" i="1"/>
  <c r="AY47" i="1"/>
  <c r="AP1185" i="1"/>
  <c r="AN4" i="1"/>
  <c r="AJ308" i="1"/>
  <c r="AN1061" i="1"/>
  <c r="H1061" i="1"/>
  <c r="AX1061" i="1"/>
  <c r="AL1061" i="1"/>
  <c r="AM1061" i="1"/>
  <c r="AU1061" i="1"/>
  <c r="AG1061" i="1"/>
  <c r="AE1061" i="1"/>
  <c r="AV1061" i="1"/>
  <c r="AT1073" i="1"/>
  <c r="AH1073" i="1"/>
  <c r="AR1073" i="1"/>
  <c r="AF1073" i="1"/>
  <c r="AU1073" i="1"/>
  <c r="AE1073" i="1"/>
  <c r="AN1073" i="1"/>
  <c r="AC1073" i="1"/>
  <c r="AV1073" i="1"/>
  <c r="AK779" i="1"/>
  <c r="H1058" i="1"/>
  <c r="AK1058" i="1"/>
  <c r="BH1014" i="1"/>
  <c r="AI1014" i="1"/>
  <c r="AY713" i="1"/>
  <c r="AI1050" i="1"/>
  <c r="AY1164" i="1"/>
  <c r="AK1104" i="1"/>
  <c r="AN848" i="1"/>
  <c r="H848" i="1"/>
  <c r="AY848" i="1"/>
  <c r="AL848" i="1"/>
  <c r="AW848" i="1"/>
  <c r="AJ848" i="1"/>
  <c r="AR848" i="1"/>
  <c r="AE848" i="1"/>
  <c r="AT848" i="1"/>
  <c r="AC848" i="1"/>
  <c r="AS848" i="1"/>
  <c r="AQ848" i="1"/>
  <c r="AP848" i="1"/>
  <c r="AO848" i="1"/>
  <c r="AI848" i="1"/>
  <c r="AH848" i="1"/>
  <c r="AX848" i="1"/>
  <c r="AG848" i="1"/>
  <c r="AC942" i="1"/>
  <c r="AQ931" i="1"/>
  <c r="AG179" i="1"/>
  <c r="AU179" i="1"/>
  <c r="AH212" i="1"/>
  <c r="AV212" i="1"/>
  <c r="AR615" i="1"/>
  <c r="AF615" i="1"/>
  <c r="AP615" i="1"/>
  <c r="AC615" i="1"/>
  <c r="H615" i="1"/>
  <c r="AO615" i="1"/>
  <c r="AI551" i="1"/>
  <c r="AW551" i="1"/>
  <c r="AG602" i="1"/>
  <c r="AU602" i="1"/>
  <c r="AJ592" i="1"/>
  <c r="AY592" i="1"/>
  <c r="AJ1015" i="1"/>
  <c r="AY1015" i="1"/>
  <c r="AC35" i="1"/>
  <c r="AK293" i="1"/>
  <c r="AR886" i="1"/>
  <c r="AF886" i="1"/>
  <c r="AU886" i="1"/>
  <c r="AH886" i="1"/>
  <c r="AO886" i="1"/>
  <c r="BH886" i="1"/>
  <c r="AC886" i="1"/>
  <c r="AS886" i="1"/>
  <c r="AK1110" i="1"/>
  <c r="AX230" i="1"/>
  <c r="AL230" i="1"/>
  <c r="AU230" i="1"/>
  <c r="AH230" i="1"/>
  <c r="AP230" i="1"/>
  <c r="AC230" i="1"/>
  <c r="H230" i="1"/>
  <c r="AD230" i="1"/>
  <c r="AS230" i="1"/>
  <c r="AL198" i="1"/>
  <c r="AL61" i="1"/>
  <c r="AN23" i="1"/>
  <c r="AJ916" i="1"/>
  <c r="AQ311" i="1"/>
  <c r="AE311" i="1"/>
  <c r="AO311" i="1"/>
  <c r="AC311" i="1"/>
  <c r="AS311" i="1"/>
  <c r="AD311" i="1"/>
  <c r="BH311" i="1"/>
  <c r="AL311" i="1"/>
  <c r="AF311" i="1"/>
  <c r="AV311" i="1"/>
  <c r="AM1117" i="1"/>
  <c r="AJ47" i="1"/>
  <c r="AQ1185" i="1"/>
  <c r="AO4" i="1"/>
  <c r="AK308" i="1"/>
  <c r="AM779" i="1"/>
  <c r="AM1104" i="1"/>
  <c r="AM942" i="1"/>
  <c r="AT235" i="1"/>
  <c r="AH235" i="1"/>
  <c r="AY235" i="1"/>
  <c r="AL235" i="1"/>
  <c r="AW235" i="1"/>
  <c r="AJ235" i="1"/>
  <c r="AQ235" i="1"/>
  <c r="AD235" i="1"/>
  <c r="AS235" i="1"/>
  <c r="AR235" i="1"/>
  <c r="AP235" i="1"/>
  <c r="AO235" i="1"/>
  <c r="AN235" i="1"/>
  <c r="AM235" i="1"/>
  <c r="AK235" i="1"/>
  <c r="AI235" i="1"/>
  <c r="AG235" i="1"/>
  <c r="H235" i="1"/>
  <c r="AX235" i="1"/>
  <c r="AF235" i="1"/>
  <c r="AS931" i="1"/>
  <c r="AU867" i="1"/>
  <c r="AI867" i="1"/>
  <c r="AR867" i="1"/>
  <c r="AE867" i="1"/>
  <c r="AO867" i="1"/>
  <c r="AR392" i="1"/>
  <c r="AF392" i="1"/>
  <c r="AT392" i="1"/>
  <c r="AG392" i="1"/>
  <c r="AN392" i="1"/>
  <c r="AC392" i="1"/>
  <c r="AS392" i="1"/>
  <c r="AX35" i="1"/>
  <c r="AL35" i="1"/>
  <c r="AT35" i="1"/>
  <c r="AG35" i="1"/>
  <c r="AO35" i="1"/>
  <c r="BH35" i="1"/>
  <c r="AD35" i="1"/>
  <c r="AS35" i="1"/>
  <c r="AM198" i="1"/>
  <c r="AM61" i="1"/>
  <c r="AP1117" i="1"/>
  <c r="AT1050" i="1"/>
  <c r="AH1050" i="1"/>
  <c r="AR1050" i="1"/>
  <c r="AF1050" i="1"/>
  <c r="AN1050" i="1"/>
  <c r="AL1050" i="1"/>
  <c r="AY1050" i="1"/>
  <c r="AK1050" i="1"/>
  <c r="AX1050" i="1"/>
  <c r="AJ1050" i="1"/>
  <c r="AS1050" i="1"/>
  <c r="AD1050" i="1"/>
  <c r="H1050" i="1"/>
  <c r="AQ1050" i="1"/>
  <c r="AC1050" i="1"/>
  <c r="AO1050" i="1"/>
  <c r="AQ1081" i="1"/>
  <c r="AE1081" i="1"/>
  <c r="AN1081" i="1"/>
  <c r="AY1081" i="1"/>
  <c r="AL1081" i="1"/>
  <c r="AX1081" i="1"/>
  <c r="AK1081" i="1"/>
  <c r="AW1081" i="1"/>
  <c r="AJ1081" i="1"/>
  <c r="AU1081" i="1"/>
  <c r="AH1081" i="1"/>
  <c r="AT1081" i="1"/>
  <c r="AG1081" i="1"/>
  <c r="AR1081" i="1"/>
  <c r="AD1081" i="1"/>
  <c r="AO1081" i="1"/>
  <c r="AM1081" i="1"/>
  <c r="AI1081" i="1"/>
  <c r="AF1081" i="1"/>
  <c r="AC1081" i="1"/>
  <c r="AV1081" i="1"/>
  <c r="H1081" i="1"/>
  <c r="AJ487" i="1"/>
  <c r="AY487" i="1"/>
  <c r="AP1202" i="1"/>
  <c r="AX1304" i="1"/>
  <c r="AX1292" i="1"/>
  <c r="AE1196" i="1"/>
  <c r="AV545" i="1"/>
  <c r="AJ545" i="1"/>
  <c r="AW545" i="1"/>
  <c r="AI545" i="1"/>
  <c r="AS545" i="1"/>
  <c r="AF545" i="1"/>
  <c r="AR545" i="1"/>
  <c r="AE545" i="1"/>
  <c r="AO545" i="1"/>
  <c r="AY545" i="1"/>
  <c r="AL545" i="1"/>
  <c r="AD545" i="1"/>
  <c r="AC545" i="1"/>
  <c r="AX545" i="1"/>
  <c r="AU545" i="1"/>
  <c r="AT545" i="1"/>
  <c r="AQ545" i="1"/>
  <c r="AP545" i="1"/>
  <c r="AN545" i="1"/>
  <c r="AM545" i="1"/>
  <c r="H545" i="1"/>
  <c r="AK545" i="1"/>
  <c r="AO1217" i="1"/>
  <c r="AC1217" i="1"/>
  <c r="AM1217" i="1"/>
  <c r="AX562" i="1"/>
  <c r="AL562" i="1"/>
  <c r="AN562" i="1"/>
  <c r="AN343" i="1"/>
  <c r="H343" i="1"/>
  <c r="AX343" i="1"/>
  <c r="AL343" i="1"/>
  <c r="AC343" i="1"/>
  <c r="AQ343" i="1"/>
  <c r="AQ134" i="1"/>
  <c r="AE134" i="1"/>
  <c r="AO134" i="1"/>
  <c r="AC134" i="1"/>
  <c r="AP134" i="1"/>
  <c r="AT947" i="1"/>
  <c r="AH947" i="1"/>
  <c r="AR947" i="1"/>
  <c r="AF947" i="1"/>
  <c r="AO947" i="1"/>
  <c r="AI1311" i="1"/>
  <c r="AW1311" i="1"/>
  <c r="AI1261" i="1"/>
  <c r="AW1261" i="1"/>
  <c r="AM331" i="1"/>
  <c r="AN1204" i="1"/>
  <c r="H1204" i="1"/>
  <c r="AY1204" i="1"/>
  <c r="AL1204" i="1"/>
  <c r="AW1204" i="1"/>
  <c r="AJ1204" i="1"/>
  <c r="AR1204" i="1"/>
  <c r="AE1204" i="1"/>
  <c r="AD1204" i="1"/>
  <c r="AU1204" i="1"/>
  <c r="AM1262" i="1"/>
  <c r="AT538" i="1"/>
  <c r="AH538" i="1"/>
  <c r="AY538" i="1"/>
  <c r="AL538" i="1"/>
  <c r="AW538" i="1"/>
  <c r="AJ538" i="1"/>
  <c r="AQ538" i="1"/>
  <c r="AD538" i="1"/>
  <c r="AC538" i="1"/>
  <c r="AU538" i="1"/>
  <c r="AM803" i="1"/>
  <c r="AQ531" i="1"/>
  <c r="AE531" i="1"/>
  <c r="AY531" i="1"/>
  <c r="AL531" i="1"/>
  <c r="AW531" i="1"/>
  <c r="AJ531" i="1"/>
  <c r="AR531" i="1"/>
  <c r="AD531" i="1"/>
  <c r="AC531" i="1"/>
  <c r="AU531" i="1"/>
  <c r="AQ1202" i="1"/>
  <c r="AR636" i="1"/>
  <c r="AN335" i="1"/>
  <c r="H335" i="1"/>
  <c r="AY335" i="1"/>
  <c r="AL335" i="1"/>
  <c r="AW335" i="1"/>
  <c r="AJ335" i="1"/>
  <c r="AU335" i="1"/>
  <c r="AH335" i="1"/>
  <c r="AT335" i="1"/>
  <c r="AG335" i="1"/>
  <c r="AR335" i="1"/>
  <c r="AE335" i="1"/>
  <c r="AI335" i="1"/>
  <c r="AS919" i="1"/>
  <c r="AC1292" i="1"/>
  <c r="AT1237" i="1"/>
  <c r="AH1237" i="1"/>
  <c r="AN1237" i="1"/>
  <c r="AY1237" i="1"/>
  <c r="AL1237" i="1"/>
  <c r="AW1237" i="1"/>
  <c r="AJ1237" i="1"/>
  <c r="AU1237" i="1"/>
  <c r="AG1237" i="1"/>
  <c r="AS1237" i="1"/>
  <c r="AF1237" i="1"/>
  <c r="AQ1237" i="1"/>
  <c r="AD1237" i="1"/>
  <c r="AM1237" i="1"/>
  <c r="AN162" i="1"/>
  <c r="H162" i="1"/>
  <c r="AO162" i="1"/>
  <c r="AY162" i="1"/>
  <c r="AL162" i="1"/>
  <c r="AW162" i="1"/>
  <c r="AJ162" i="1"/>
  <c r="AU162" i="1"/>
  <c r="AH162" i="1"/>
  <c r="AT162" i="1"/>
  <c r="AG162" i="1"/>
  <c r="AR162" i="1"/>
  <c r="AE162" i="1"/>
  <c r="AM162" i="1"/>
  <c r="AN829" i="1"/>
  <c r="H829" i="1"/>
  <c r="AO829" i="1"/>
  <c r="AY829" i="1"/>
  <c r="AL829" i="1"/>
  <c r="AX829" i="1"/>
  <c r="AK829" i="1"/>
  <c r="AW829" i="1"/>
  <c r="AJ829" i="1"/>
  <c r="AU829" i="1"/>
  <c r="AH829" i="1"/>
  <c r="AT829" i="1"/>
  <c r="AG829" i="1"/>
  <c r="AR829" i="1"/>
  <c r="AE829" i="1"/>
  <c r="AQ829" i="1"/>
  <c r="AI1196" i="1"/>
  <c r="AT24" i="1"/>
  <c r="AH24" i="1"/>
  <c r="AN24" i="1"/>
  <c r="AY24" i="1"/>
  <c r="AL24" i="1"/>
  <c r="AX24" i="1"/>
  <c r="AK24" i="1"/>
  <c r="AW24" i="1"/>
  <c r="AJ24" i="1"/>
  <c r="AU24" i="1"/>
  <c r="AG24" i="1"/>
  <c r="AS24" i="1"/>
  <c r="AF24" i="1"/>
  <c r="AR24" i="1"/>
  <c r="AE24" i="1"/>
  <c r="AQ24" i="1"/>
  <c r="AD24" i="1"/>
  <c r="AQ578" i="1"/>
  <c r="AE578" i="1"/>
  <c r="AN578" i="1"/>
  <c r="AY578" i="1"/>
  <c r="AL578" i="1"/>
  <c r="AX578" i="1"/>
  <c r="AK578" i="1"/>
  <c r="AW578" i="1"/>
  <c r="AJ578" i="1"/>
  <c r="AU578" i="1"/>
  <c r="AH578" i="1"/>
  <c r="AT578" i="1"/>
  <c r="AG578" i="1"/>
  <c r="AS578" i="1"/>
  <c r="AF578" i="1"/>
  <c r="AR578" i="1"/>
  <c r="AD578" i="1"/>
  <c r="AN299" i="1"/>
  <c r="H299" i="1"/>
  <c r="AO299" i="1"/>
  <c r="AY299" i="1"/>
  <c r="AL299" i="1"/>
  <c r="AX299" i="1"/>
  <c r="AK299" i="1"/>
  <c r="AW299" i="1"/>
  <c r="AJ299" i="1"/>
  <c r="AU299" i="1"/>
  <c r="AH299" i="1"/>
  <c r="AT299" i="1"/>
  <c r="AG299" i="1"/>
  <c r="AS299" i="1"/>
  <c r="AF299" i="1"/>
  <c r="AR299" i="1"/>
  <c r="AE299" i="1"/>
  <c r="AT642" i="1"/>
  <c r="AH642" i="1"/>
  <c r="AN642" i="1"/>
  <c r="AY642" i="1"/>
  <c r="AL642" i="1"/>
  <c r="AX642" i="1"/>
  <c r="AK642" i="1"/>
  <c r="AW642" i="1"/>
  <c r="AJ642" i="1"/>
  <c r="AU642" i="1"/>
  <c r="AG642" i="1"/>
  <c r="AS642" i="1"/>
  <c r="AF642" i="1"/>
  <c r="AR642" i="1"/>
  <c r="AE642" i="1"/>
  <c r="AQ642" i="1"/>
  <c r="AD642" i="1"/>
  <c r="AQ852" i="1"/>
  <c r="AE852" i="1"/>
  <c r="AN852" i="1"/>
  <c r="AY852" i="1"/>
  <c r="AL852" i="1"/>
  <c r="AX852" i="1"/>
  <c r="AK852" i="1"/>
  <c r="AW852" i="1"/>
  <c r="AJ852" i="1"/>
  <c r="AU852" i="1"/>
  <c r="AH852" i="1"/>
  <c r="AT852" i="1"/>
  <c r="AG852" i="1"/>
  <c r="AS852" i="1"/>
  <c r="AF852" i="1"/>
  <c r="AR852" i="1"/>
  <c r="AD852" i="1"/>
  <c r="AN834" i="1"/>
  <c r="H834" i="1"/>
  <c r="AO834" i="1"/>
  <c r="AY834" i="1"/>
  <c r="AL834" i="1"/>
  <c r="AX834" i="1"/>
  <c r="AK834" i="1"/>
  <c r="AW834" i="1"/>
  <c r="AJ834" i="1"/>
  <c r="AU834" i="1"/>
  <c r="AH834" i="1"/>
  <c r="AT834" i="1"/>
  <c r="AG834" i="1"/>
  <c r="AS834" i="1"/>
  <c r="AF834" i="1"/>
  <c r="AR834" i="1"/>
  <c r="AE834" i="1"/>
  <c r="AT1092" i="1"/>
  <c r="AH1092" i="1"/>
  <c r="AN1092" i="1"/>
  <c r="AY1092" i="1"/>
  <c r="AL1092" i="1"/>
  <c r="AX1092" i="1"/>
  <c r="AK1092" i="1"/>
  <c r="AW1092" i="1"/>
  <c r="AJ1092" i="1"/>
  <c r="AU1092" i="1"/>
  <c r="AG1092" i="1"/>
  <c r="AS1092" i="1"/>
  <c r="AF1092" i="1"/>
  <c r="AR1092" i="1"/>
  <c r="AE1092" i="1"/>
  <c r="AQ1092" i="1"/>
  <c r="AD1092" i="1"/>
  <c r="AQ130" i="1"/>
  <c r="AE130" i="1"/>
  <c r="AN130" i="1"/>
  <c r="AY130" i="1"/>
  <c r="AL130" i="1"/>
  <c r="AX130" i="1"/>
  <c r="AK130" i="1"/>
  <c r="AW130" i="1"/>
  <c r="AJ130" i="1"/>
  <c r="AU130" i="1"/>
  <c r="AH130" i="1"/>
  <c r="AT130" i="1"/>
  <c r="AG130" i="1"/>
  <c r="AS130" i="1"/>
  <c r="AF130" i="1"/>
  <c r="AR130" i="1"/>
  <c r="AD130" i="1"/>
  <c r="AN174" i="1"/>
  <c r="H174" i="1"/>
  <c r="AO174" i="1"/>
  <c r="AY174" i="1"/>
  <c r="AL174" i="1"/>
  <c r="AX174" i="1"/>
  <c r="AK174" i="1"/>
  <c r="AW174" i="1"/>
  <c r="AJ174" i="1"/>
  <c r="AU174" i="1"/>
  <c r="AH174" i="1"/>
  <c r="AT174" i="1"/>
  <c r="AG174" i="1"/>
  <c r="AS174" i="1"/>
  <c r="AF174" i="1"/>
  <c r="AR174" i="1"/>
  <c r="AE174" i="1"/>
  <c r="AT318" i="1"/>
  <c r="AH318" i="1"/>
  <c r="AN318" i="1"/>
  <c r="AY318" i="1"/>
  <c r="AL318" i="1"/>
  <c r="AX318" i="1"/>
  <c r="AK318" i="1"/>
  <c r="AW318" i="1"/>
  <c r="AJ318" i="1"/>
  <c r="AU318" i="1"/>
  <c r="AG318" i="1"/>
  <c r="AS318" i="1"/>
  <c r="AF318" i="1"/>
  <c r="AR318" i="1"/>
  <c r="AE318" i="1"/>
  <c r="AQ318" i="1"/>
  <c r="AD318" i="1"/>
  <c r="AQ884" i="1"/>
  <c r="AE884" i="1"/>
  <c r="AN884" i="1"/>
  <c r="AY884" i="1"/>
  <c r="AL884" i="1"/>
  <c r="AX884" i="1"/>
  <c r="AK884" i="1"/>
  <c r="AW884" i="1"/>
  <c r="AJ884" i="1"/>
  <c r="AU884" i="1"/>
  <c r="AH884" i="1"/>
  <c r="AT884" i="1"/>
  <c r="AG884" i="1"/>
  <c r="AS884" i="1"/>
  <c r="AF884" i="1"/>
  <c r="AR884" i="1"/>
  <c r="AD884" i="1"/>
  <c r="AN504" i="1"/>
  <c r="H504" i="1"/>
  <c r="AO504" i="1"/>
  <c r="AY504" i="1"/>
  <c r="AL504" i="1"/>
  <c r="AX504" i="1"/>
  <c r="AK504" i="1"/>
  <c r="AW504" i="1"/>
  <c r="AJ504" i="1"/>
  <c r="AU504" i="1"/>
  <c r="AH504" i="1"/>
  <c r="AT504" i="1"/>
  <c r="AG504" i="1"/>
  <c r="AS504" i="1"/>
  <c r="AF504" i="1"/>
  <c r="AR504" i="1"/>
  <c r="AE504" i="1"/>
  <c r="AT1091" i="1"/>
  <c r="AH1091" i="1"/>
  <c r="AN1091" i="1"/>
  <c r="AY1091" i="1"/>
  <c r="AL1091" i="1"/>
  <c r="AX1091" i="1"/>
  <c r="AK1091" i="1"/>
  <c r="AW1091" i="1"/>
  <c r="AJ1091" i="1"/>
  <c r="AU1091" i="1"/>
  <c r="AG1091" i="1"/>
  <c r="AS1091" i="1"/>
  <c r="AF1091" i="1"/>
  <c r="AR1091" i="1"/>
  <c r="AE1091" i="1"/>
  <c r="AQ1091" i="1"/>
  <c r="AD1091" i="1"/>
  <c r="AQ756" i="1"/>
  <c r="AE756" i="1"/>
  <c r="AN756" i="1"/>
  <c r="AY756" i="1"/>
  <c r="AL756" i="1"/>
  <c r="AX756" i="1"/>
  <c r="AK756" i="1"/>
  <c r="AW756" i="1"/>
  <c r="AJ756" i="1"/>
  <c r="AU756" i="1"/>
  <c r="AH756" i="1"/>
  <c r="AT756" i="1"/>
  <c r="AG756" i="1"/>
  <c r="AS756" i="1"/>
  <c r="AF756" i="1"/>
  <c r="AR756" i="1"/>
  <c r="AD756" i="1"/>
  <c r="AN1125" i="1"/>
  <c r="H1125" i="1"/>
  <c r="AO1125" i="1"/>
  <c r="AY1125" i="1"/>
  <c r="AL1125" i="1"/>
  <c r="AX1125" i="1"/>
  <c r="AK1125" i="1"/>
  <c r="AW1125" i="1"/>
  <c r="AJ1125" i="1"/>
  <c r="AU1125" i="1"/>
  <c r="AH1125" i="1"/>
  <c r="AT1125" i="1"/>
  <c r="AG1125" i="1"/>
  <c r="AS1125" i="1"/>
  <c r="AF1125" i="1"/>
  <c r="AR1125" i="1"/>
  <c r="AE1125" i="1"/>
  <c r="AT1094" i="1"/>
  <c r="AH1094" i="1"/>
  <c r="AN1094" i="1"/>
  <c r="AY1094" i="1"/>
  <c r="AL1094" i="1"/>
  <c r="AX1094" i="1"/>
  <c r="AK1094" i="1"/>
  <c r="AW1094" i="1"/>
  <c r="AJ1094" i="1"/>
  <c r="AU1094" i="1"/>
  <c r="AG1094" i="1"/>
  <c r="AS1094" i="1"/>
  <c r="AF1094" i="1"/>
  <c r="AR1094" i="1"/>
  <c r="AE1094" i="1"/>
  <c r="AQ1094" i="1"/>
  <c r="AD1094" i="1"/>
  <c r="AQ48" i="1"/>
  <c r="AE48" i="1"/>
  <c r="AN48" i="1"/>
  <c r="AY48" i="1"/>
  <c r="AL48" i="1"/>
  <c r="AX48" i="1"/>
  <c r="AK48" i="1"/>
  <c r="AW48" i="1"/>
  <c r="AJ48" i="1"/>
  <c r="AU48" i="1"/>
  <c r="AH48" i="1"/>
  <c r="AT48" i="1"/>
  <c r="AG48" i="1"/>
  <c r="AS48" i="1"/>
  <c r="AF48" i="1"/>
  <c r="AR48" i="1"/>
  <c r="AD48" i="1"/>
  <c r="AN507" i="1"/>
  <c r="H507" i="1"/>
  <c r="AO507" i="1"/>
  <c r="AY507" i="1"/>
  <c r="AL507" i="1"/>
  <c r="AX507" i="1"/>
  <c r="AK507" i="1"/>
  <c r="AW507" i="1"/>
  <c r="AJ507" i="1"/>
  <c r="AU507" i="1"/>
  <c r="AH507" i="1"/>
  <c r="AT507" i="1"/>
  <c r="AG507" i="1"/>
  <c r="AS507" i="1"/>
  <c r="AF507" i="1"/>
  <c r="AR507" i="1"/>
  <c r="AE507" i="1"/>
  <c r="AG545" i="1"/>
  <c r="AS966" i="1"/>
  <c r="AG966" i="1"/>
  <c r="AP966" i="1"/>
  <c r="AD966" i="1"/>
  <c r="AN966" i="1"/>
  <c r="AY966" i="1"/>
  <c r="AK966" i="1"/>
  <c r="AX966" i="1"/>
  <c r="AJ966" i="1"/>
  <c r="AW966" i="1"/>
  <c r="AI966" i="1"/>
  <c r="AU966" i="1"/>
  <c r="AF966" i="1"/>
  <c r="AQ966" i="1"/>
  <c r="AL966" i="1"/>
  <c r="AH966" i="1"/>
  <c r="AE966" i="1"/>
  <c r="AC966" i="1"/>
  <c r="AV966" i="1"/>
  <c r="AT966" i="1"/>
  <c r="H966" i="1"/>
  <c r="AR966" i="1"/>
  <c r="AS1202" i="1"/>
  <c r="AC1304" i="1"/>
  <c r="AD1292" i="1"/>
  <c r="AM1196" i="1"/>
  <c r="AC1202" i="1"/>
  <c r="AP1011" i="1"/>
  <c r="AD1011" i="1"/>
  <c r="AV1011" i="1"/>
  <c r="AJ1011" i="1"/>
  <c r="AW1011" i="1"/>
  <c r="AH1011" i="1"/>
  <c r="AS1011" i="1"/>
  <c r="AE1011" i="1"/>
  <c r="H1011" i="1"/>
  <c r="AQ1011" i="1"/>
  <c r="AO1011" i="1"/>
  <c r="AN1011" i="1"/>
  <c r="AM1011" i="1"/>
  <c r="AL1011" i="1"/>
  <c r="AK1011" i="1"/>
  <c r="AI1011" i="1"/>
  <c r="AY1011" i="1"/>
  <c r="AG1011" i="1"/>
  <c r="AX1011" i="1"/>
  <c r="AF1011" i="1"/>
  <c r="AT1011" i="1"/>
  <c r="AU1011" i="1"/>
  <c r="AR1011" i="1"/>
  <c r="AC1011" i="1"/>
  <c r="AN1202" i="1"/>
  <c r="H1202" i="1"/>
  <c r="AY1202" i="1"/>
  <c r="AL1202" i="1"/>
  <c r="AW1202" i="1"/>
  <c r="AJ1202" i="1"/>
  <c r="AR1202" i="1"/>
  <c r="AE1202" i="1"/>
  <c r="AD1202" i="1"/>
  <c r="AU1202" i="1"/>
  <c r="AQ1304" i="1"/>
  <c r="AE1304" i="1"/>
  <c r="AY1304" i="1"/>
  <c r="AL1304" i="1"/>
  <c r="AW1304" i="1"/>
  <c r="AJ1304" i="1"/>
  <c r="AU1304" i="1"/>
  <c r="AH1304" i="1"/>
  <c r="AT1304" i="1"/>
  <c r="AG1304" i="1"/>
  <c r="AR1304" i="1"/>
  <c r="AD1304" i="1"/>
  <c r="AI1304" i="1"/>
  <c r="AN1292" i="1"/>
  <c r="H1292" i="1"/>
  <c r="AY1292" i="1"/>
  <c r="AL1292" i="1"/>
  <c r="AW1292" i="1"/>
  <c r="AJ1292" i="1"/>
  <c r="AU1292" i="1"/>
  <c r="AH1292" i="1"/>
  <c r="AT1292" i="1"/>
  <c r="AG1292" i="1"/>
  <c r="AR1292" i="1"/>
  <c r="AE1292" i="1"/>
  <c r="AI1292" i="1"/>
  <c r="AT1196" i="1"/>
  <c r="AH1196" i="1"/>
  <c r="AN1196" i="1"/>
  <c r="AY1196" i="1"/>
  <c r="AL1196" i="1"/>
  <c r="AX1196" i="1"/>
  <c r="AK1196" i="1"/>
  <c r="AW1196" i="1"/>
  <c r="AJ1196" i="1"/>
  <c r="AU1196" i="1"/>
  <c r="AG1196" i="1"/>
  <c r="AS1196" i="1"/>
  <c r="AF1196" i="1"/>
  <c r="AQ1196" i="1"/>
  <c r="AD1196" i="1"/>
  <c r="AP1196" i="1"/>
  <c r="AN487" i="1"/>
  <c r="H487" i="1"/>
  <c r="AX487" i="1"/>
  <c r="AL487" i="1"/>
  <c r="AC487" i="1"/>
  <c r="AQ487" i="1"/>
  <c r="AF1202" i="1"/>
  <c r="AV1202" i="1"/>
  <c r="AK1304" i="1"/>
  <c r="AK1292" i="1"/>
  <c r="AR1196" i="1"/>
  <c r="AU153" i="1"/>
  <c r="AI153" i="1"/>
  <c r="AM153" i="1"/>
  <c r="AR20" i="1"/>
  <c r="AF20" i="1"/>
  <c r="AM20" i="1"/>
  <c r="AO12" i="1"/>
  <c r="AC12" i="1"/>
  <c r="AM12" i="1"/>
  <c r="AX520" i="1"/>
  <c r="AL520" i="1"/>
  <c r="AN520" i="1"/>
  <c r="AF1217" i="1"/>
  <c r="AS1217" i="1"/>
  <c r="AF562" i="1"/>
  <c r="AS562" i="1"/>
  <c r="AH343" i="1"/>
  <c r="AV343" i="1"/>
  <c r="AT479" i="1"/>
  <c r="AH479" i="1"/>
  <c r="AR479" i="1"/>
  <c r="AF479" i="1"/>
  <c r="AO479" i="1"/>
  <c r="AH134" i="1"/>
  <c r="AV134" i="1"/>
  <c r="AG947" i="1"/>
  <c r="AV947" i="1"/>
  <c r="AN1156" i="1"/>
  <c r="H1156" i="1"/>
  <c r="AX1156" i="1"/>
  <c r="AL1156" i="1"/>
  <c r="AC1156" i="1"/>
  <c r="AQ1156" i="1"/>
  <c r="AD487" i="1"/>
  <c r="AR487" i="1"/>
  <c r="AK1204" i="1"/>
  <c r="AK538" i="1"/>
  <c r="AC803" i="1"/>
  <c r="AK531" i="1"/>
  <c r="AG1202" i="1"/>
  <c r="AX1202" i="1"/>
  <c r="AM1304" i="1"/>
  <c r="AQ335" i="1"/>
  <c r="AM1292" i="1"/>
  <c r="AX1237" i="1"/>
  <c r="AX162" i="1"/>
  <c r="H1196" i="1"/>
  <c r="AV1196" i="1"/>
  <c r="AC299" i="1"/>
  <c r="AC834" i="1"/>
  <c r="AC174" i="1"/>
  <c r="AC504" i="1"/>
  <c r="AC1125" i="1"/>
  <c r="AC507" i="1"/>
  <c r="AV923" i="1"/>
  <c r="AJ923" i="1"/>
  <c r="AR923" i="1"/>
  <c r="AE923" i="1"/>
  <c r="AO923" i="1"/>
  <c r="BH923" i="1"/>
  <c r="AN923" i="1"/>
  <c r="AX923" i="1"/>
  <c r="AK923" i="1"/>
  <c r="AT923" i="1"/>
  <c r="AG923" i="1"/>
  <c r="AH923" i="1"/>
  <c r="AF923" i="1"/>
  <c r="AD923" i="1"/>
  <c r="AY923" i="1"/>
  <c r="AC923" i="1"/>
  <c r="AW923" i="1"/>
  <c r="AU923" i="1"/>
  <c r="AS923" i="1"/>
  <c r="AQ923" i="1"/>
  <c r="AP923" i="1"/>
  <c r="AM923" i="1"/>
  <c r="AN1311" i="1"/>
  <c r="H1311" i="1"/>
  <c r="AX1311" i="1"/>
  <c r="AL1311" i="1"/>
  <c r="AC1311" i="1"/>
  <c r="AQ1311" i="1"/>
  <c r="AE487" i="1"/>
  <c r="AS487" i="1"/>
  <c r="AQ1261" i="1"/>
  <c r="AE1261" i="1"/>
  <c r="AO1261" i="1"/>
  <c r="AC1261" i="1"/>
  <c r="AP1261" i="1"/>
  <c r="AT331" i="1"/>
  <c r="AH331" i="1"/>
  <c r="AY331" i="1"/>
  <c r="AL331" i="1"/>
  <c r="AW331" i="1"/>
  <c r="AJ331" i="1"/>
  <c r="AQ331" i="1"/>
  <c r="AD331" i="1"/>
  <c r="AC331" i="1"/>
  <c r="AU331" i="1"/>
  <c r="AQ1262" i="1"/>
  <c r="AE1262" i="1"/>
  <c r="AY1262" i="1"/>
  <c r="AL1262" i="1"/>
  <c r="AW1262" i="1"/>
  <c r="AJ1262" i="1"/>
  <c r="AR1262" i="1"/>
  <c r="AD1262" i="1"/>
  <c r="AC1262" i="1"/>
  <c r="AU1262" i="1"/>
  <c r="AN803" i="1"/>
  <c r="H803" i="1"/>
  <c r="AY803" i="1"/>
  <c r="AL803" i="1"/>
  <c r="AW803" i="1"/>
  <c r="AJ803" i="1"/>
  <c r="AR803" i="1"/>
  <c r="AE803" i="1"/>
  <c r="AD803" i="1"/>
  <c r="AU803" i="1"/>
  <c r="AH1202" i="1"/>
  <c r="AT636" i="1"/>
  <c r="AH636" i="1"/>
  <c r="AY636" i="1"/>
  <c r="AL636" i="1"/>
  <c r="AW636" i="1"/>
  <c r="AJ636" i="1"/>
  <c r="AU636" i="1"/>
  <c r="AG636" i="1"/>
  <c r="AS636" i="1"/>
  <c r="AF636" i="1"/>
  <c r="AQ636" i="1"/>
  <c r="AD636" i="1"/>
  <c r="AI636" i="1"/>
  <c r="H1304" i="1"/>
  <c r="AN1304" i="1"/>
  <c r="AQ919" i="1"/>
  <c r="AE919" i="1"/>
  <c r="AY919" i="1"/>
  <c r="AL919" i="1"/>
  <c r="AW919" i="1"/>
  <c r="AJ919" i="1"/>
  <c r="AU919" i="1"/>
  <c r="AH919" i="1"/>
  <c r="AT919" i="1"/>
  <c r="AG919" i="1"/>
  <c r="AR919" i="1"/>
  <c r="AD919" i="1"/>
  <c r="AI919" i="1"/>
  <c r="AO1292" i="1"/>
  <c r="AQ760" i="1"/>
  <c r="AE760" i="1"/>
  <c r="AN760" i="1"/>
  <c r="AY760" i="1"/>
  <c r="AL760" i="1"/>
  <c r="AW760" i="1"/>
  <c r="AJ760" i="1"/>
  <c r="AU760" i="1"/>
  <c r="AH760" i="1"/>
  <c r="AT760" i="1"/>
  <c r="AG760" i="1"/>
  <c r="AR760" i="1"/>
  <c r="AD760" i="1"/>
  <c r="AM760" i="1"/>
  <c r="AT1099" i="1"/>
  <c r="AH1099" i="1"/>
  <c r="AN1099" i="1"/>
  <c r="AY1099" i="1"/>
  <c r="AL1099" i="1"/>
  <c r="AX1099" i="1"/>
  <c r="AK1099" i="1"/>
  <c r="AW1099" i="1"/>
  <c r="AJ1099" i="1"/>
  <c r="AU1099" i="1"/>
  <c r="AG1099" i="1"/>
  <c r="AS1099" i="1"/>
  <c r="AF1099" i="1"/>
  <c r="AQ1099" i="1"/>
  <c r="AD1099" i="1"/>
  <c r="AP1099" i="1"/>
  <c r="AQ962" i="1"/>
  <c r="AE962" i="1"/>
  <c r="AN962" i="1"/>
  <c r="AY962" i="1"/>
  <c r="AL962" i="1"/>
  <c r="AX962" i="1"/>
  <c r="AK962" i="1"/>
  <c r="AW962" i="1"/>
  <c r="AJ962" i="1"/>
  <c r="AU962" i="1"/>
  <c r="AH962" i="1"/>
  <c r="AT962" i="1"/>
  <c r="AG962" i="1"/>
  <c r="AR962" i="1"/>
  <c r="AD962" i="1"/>
  <c r="AP962" i="1"/>
  <c r="AY989" i="1"/>
  <c r="AM989" i="1"/>
  <c r="BH989" i="1"/>
  <c r="AV989" i="1"/>
  <c r="AJ989" i="1"/>
  <c r="AK989" i="1"/>
  <c r="AU989" i="1"/>
  <c r="AG989" i="1"/>
  <c r="AT989" i="1"/>
  <c r="AF989" i="1"/>
  <c r="AS989" i="1"/>
  <c r="AE989" i="1"/>
  <c r="AQ989" i="1"/>
  <c r="AC989" i="1"/>
  <c r="AN989" i="1"/>
  <c r="AO989" i="1"/>
  <c r="AL989" i="1"/>
  <c r="AI989" i="1"/>
  <c r="AH989" i="1"/>
  <c r="AD989" i="1"/>
  <c r="AX989" i="1"/>
  <c r="AW989" i="1"/>
  <c r="AS359" i="1"/>
  <c r="AG359" i="1"/>
  <c r="AP359" i="1"/>
  <c r="AD359" i="1"/>
  <c r="AN359" i="1"/>
  <c r="AM359" i="1"/>
  <c r="AL359" i="1"/>
  <c r="AY359" i="1"/>
  <c r="AK359" i="1"/>
  <c r="AX359" i="1"/>
  <c r="AJ359" i="1"/>
  <c r="AW359" i="1"/>
  <c r="AI359" i="1"/>
  <c r="AV359" i="1"/>
  <c r="AH359" i="1"/>
  <c r="AU359" i="1"/>
  <c r="AF359" i="1"/>
  <c r="AT359" i="1"/>
  <c r="AE359" i="1"/>
  <c r="H359" i="1"/>
  <c r="AQ359" i="1"/>
  <c r="AR359" i="1"/>
  <c r="AO359" i="1"/>
  <c r="AC359" i="1"/>
  <c r="AI1202" i="1"/>
  <c r="AO1304" i="1"/>
  <c r="AP1292" i="1"/>
  <c r="AG487" i="1"/>
  <c r="AU487" i="1"/>
  <c r="AK1202" i="1"/>
  <c r="AP1304" i="1"/>
  <c r="AQ1292" i="1"/>
  <c r="AP989" i="1"/>
  <c r="AD1002" i="1"/>
  <c r="AQ1002" i="1"/>
  <c r="AD1079" i="1"/>
  <c r="AR1079" i="1"/>
  <c r="AE759" i="1"/>
  <c r="AR759" i="1"/>
  <c r="AD32" i="1"/>
  <c r="AQ32" i="1"/>
  <c r="AD17" i="1"/>
  <c r="AR17" i="1"/>
  <c r="AE719" i="1"/>
  <c r="AR719" i="1"/>
  <c r="AD1175" i="1"/>
  <c r="AQ1175" i="1"/>
  <c r="AD1233" i="1"/>
  <c r="AR1233" i="1"/>
  <c r="AE394" i="1"/>
  <c r="AR394" i="1"/>
  <c r="AG302" i="1"/>
  <c r="AX302" i="1"/>
  <c r="AR215" i="1"/>
  <c r="AQ129" i="1"/>
  <c r="AE129" i="1"/>
  <c r="AN129" i="1"/>
  <c r="H129" i="1"/>
  <c r="AY129" i="1"/>
  <c r="AM129" i="1"/>
  <c r="AS129" i="1"/>
  <c r="AG129" i="1"/>
  <c r="AF129" i="1"/>
  <c r="AW129" i="1"/>
  <c r="AK888" i="1"/>
  <c r="AR1222" i="1"/>
  <c r="AL1283" i="1"/>
  <c r="AO961" i="1"/>
  <c r="AC1051" i="1"/>
  <c r="AY1051" i="1"/>
  <c r="AN1003" i="1"/>
  <c r="AU322" i="1"/>
  <c r="AY1258" i="1"/>
  <c r="AM1258" i="1"/>
  <c r="AT1258" i="1"/>
  <c r="AG1258" i="1"/>
  <c r="AQ1258" i="1"/>
  <c r="AD1258" i="1"/>
  <c r="AP1258" i="1"/>
  <c r="AC1258" i="1"/>
  <c r="H1258" i="1"/>
  <c r="AL1258" i="1"/>
  <c r="AV1258" i="1"/>
  <c r="AI1258" i="1"/>
  <c r="AJ1258" i="1"/>
  <c r="AV571" i="1"/>
  <c r="AJ571" i="1"/>
  <c r="AU571" i="1"/>
  <c r="AH571" i="1"/>
  <c r="AR571" i="1"/>
  <c r="AE571" i="1"/>
  <c r="AQ571" i="1"/>
  <c r="AD571" i="1"/>
  <c r="AN571" i="1"/>
  <c r="AX571" i="1"/>
  <c r="AK571" i="1"/>
  <c r="AI571" i="1"/>
  <c r="AO959" i="1"/>
  <c r="AU114" i="1"/>
  <c r="AP920" i="1"/>
  <c r="AO1264" i="1"/>
  <c r="AE1002" i="1"/>
  <c r="AR1002" i="1"/>
  <c r="AF1079" i="1"/>
  <c r="AS1079" i="1"/>
  <c r="AF759" i="1"/>
  <c r="AS759" i="1"/>
  <c r="AE32" i="1"/>
  <c r="AR32" i="1"/>
  <c r="AF17" i="1"/>
  <c r="AS17" i="1"/>
  <c r="AF719" i="1"/>
  <c r="AS719" i="1"/>
  <c r="AE1175" i="1"/>
  <c r="AR1175" i="1"/>
  <c r="AF1233" i="1"/>
  <c r="AS1233" i="1"/>
  <c r="AF394" i="1"/>
  <c r="AS394" i="1"/>
  <c r="AI302" i="1"/>
  <c r="AY302" i="1"/>
  <c r="AT111" i="1"/>
  <c r="AH111" i="1"/>
  <c r="AQ111" i="1"/>
  <c r="AE111" i="1"/>
  <c r="AP111" i="1"/>
  <c r="AD111" i="1"/>
  <c r="AV111" i="1"/>
  <c r="AJ111" i="1"/>
  <c r="AC111" i="1"/>
  <c r="AW111" i="1"/>
  <c r="AT215" i="1"/>
  <c r="AL888" i="1"/>
  <c r="AT484" i="1"/>
  <c r="AH484" i="1"/>
  <c r="AQ484" i="1"/>
  <c r="AE484" i="1"/>
  <c r="AP484" i="1"/>
  <c r="AD484" i="1"/>
  <c r="AV484" i="1"/>
  <c r="AJ484" i="1"/>
  <c r="AC484" i="1"/>
  <c r="AW484" i="1"/>
  <c r="AT1222" i="1"/>
  <c r="AQ961" i="1"/>
  <c r="AE1051" i="1"/>
  <c r="AY1215" i="1"/>
  <c r="AM1215" i="1"/>
  <c r="AS1215" i="1"/>
  <c r="AF1215" i="1"/>
  <c r="AP1215" i="1"/>
  <c r="AC1215" i="1"/>
  <c r="H1215" i="1"/>
  <c r="AO1215" i="1"/>
  <c r="AX1215" i="1"/>
  <c r="AK1215" i="1"/>
  <c r="AU1215" i="1"/>
  <c r="AH1215" i="1"/>
  <c r="AJ1215" i="1"/>
  <c r="AQ920" i="1"/>
  <c r="AR1264" i="1"/>
  <c r="AF1002" i="1"/>
  <c r="AS1002" i="1"/>
  <c r="AG1079" i="1"/>
  <c r="AT1079" i="1"/>
  <c r="AG759" i="1"/>
  <c r="AT759" i="1"/>
  <c r="AF32" i="1"/>
  <c r="AS32" i="1"/>
  <c r="AG17" i="1"/>
  <c r="AT17" i="1"/>
  <c r="AG719" i="1"/>
  <c r="AT719" i="1"/>
  <c r="AF1175" i="1"/>
  <c r="AS1175" i="1"/>
  <c r="AG1233" i="1"/>
  <c r="AT1233" i="1"/>
  <c r="AG394" i="1"/>
  <c r="AT394" i="1"/>
  <c r="AK302" i="1"/>
  <c r="AQ309" i="1"/>
  <c r="AE309" i="1"/>
  <c r="AY309" i="1"/>
  <c r="AM309" i="1"/>
  <c r="AS309" i="1"/>
  <c r="AG309" i="1"/>
  <c r="AC309" i="1"/>
  <c r="AT309" i="1"/>
  <c r="AF111" i="1"/>
  <c r="AX111" i="1"/>
  <c r="AC215" i="1"/>
  <c r="AU215" i="1"/>
  <c r="AO888" i="1"/>
  <c r="AF484" i="1"/>
  <c r="AX484" i="1"/>
  <c r="AC1222" i="1"/>
  <c r="AU1222" i="1"/>
  <c r="AO1283" i="1"/>
  <c r="AS961" i="1"/>
  <c r="AG1051" i="1"/>
  <c r="AL1215" i="1"/>
  <c r="AR1003" i="1"/>
  <c r="AX322" i="1"/>
  <c r="AT959" i="1"/>
  <c r="AY114" i="1"/>
  <c r="AU920" i="1"/>
  <c r="AU1264" i="1"/>
  <c r="AM79" i="1"/>
  <c r="AP547" i="1"/>
  <c r="AD547" i="1"/>
  <c r="AV547" i="1"/>
  <c r="AJ547" i="1"/>
  <c r="AR547" i="1"/>
  <c r="AC547" i="1"/>
  <c r="AN547" i="1"/>
  <c r="AT547" i="1"/>
  <c r="AS547" i="1"/>
  <c r="AQ547" i="1"/>
  <c r="AO547" i="1"/>
  <c r="AM547" i="1"/>
  <c r="AL547" i="1"/>
  <c r="AK547" i="1"/>
  <c r="AI547" i="1"/>
  <c r="AY547" i="1"/>
  <c r="AH547" i="1"/>
  <c r="AX547" i="1"/>
  <c r="AG547" i="1"/>
  <c r="H547" i="1"/>
  <c r="AW547" i="1"/>
  <c r="AF547" i="1"/>
  <c r="AG1002" i="1"/>
  <c r="AU1002" i="1"/>
  <c r="AH1079" i="1"/>
  <c r="AU1079" i="1"/>
  <c r="AH759" i="1"/>
  <c r="AU759" i="1"/>
  <c r="AG32" i="1"/>
  <c r="AU32" i="1"/>
  <c r="AH17" i="1"/>
  <c r="AU17" i="1"/>
  <c r="AH719" i="1"/>
  <c r="AU719" i="1"/>
  <c r="AG1175" i="1"/>
  <c r="AU1175" i="1"/>
  <c r="AH1233" i="1"/>
  <c r="AU1233" i="1"/>
  <c r="AH394" i="1"/>
  <c r="AU394" i="1"/>
  <c r="AL302" i="1"/>
  <c r="AD309" i="1"/>
  <c r="AU309" i="1"/>
  <c r="BH111" i="1"/>
  <c r="AG111" i="1"/>
  <c r="AY111" i="1"/>
  <c r="AD215" i="1"/>
  <c r="AP888" i="1"/>
  <c r="BH484" i="1"/>
  <c r="AG484" i="1"/>
  <c r="AY484" i="1"/>
  <c r="AD1222" i="1"/>
  <c r="AR1283" i="1"/>
  <c r="AU961" i="1"/>
  <c r="AN1215" i="1"/>
  <c r="AT1003" i="1"/>
  <c r="AD322" i="1"/>
  <c r="AP882" i="1"/>
  <c r="AD882" i="1"/>
  <c r="AT882" i="1"/>
  <c r="AG882" i="1"/>
  <c r="AQ882" i="1"/>
  <c r="AC882" i="1"/>
  <c r="H882" i="1"/>
  <c r="AO882" i="1"/>
  <c r="AY882" i="1"/>
  <c r="AL882" i="1"/>
  <c r="AV882" i="1"/>
  <c r="AI882" i="1"/>
  <c r="AJ882" i="1"/>
  <c r="AO1258" i="1"/>
  <c r="AO571" i="1"/>
  <c r="AU959" i="1"/>
  <c r="AC114" i="1"/>
  <c r="AY614" i="1"/>
  <c r="AM614" i="1"/>
  <c r="BH614" i="1"/>
  <c r="AV614" i="1"/>
  <c r="AI614" i="1"/>
  <c r="AS614" i="1"/>
  <c r="AF614" i="1"/>
  <c r="AR614" i="1"/>
  <c r="AE614" i="1"/>
  <c r="AO614" i="1"/>
  <c r="AX614" i="1"/>
  <c r="AK614" i="1"/>
  <c r="AJ614" i="1"/>
  <c r="AV920" i="1"/>
  <c r="AP925" i="1"/>
  <c r="AD925" i="1"/>
  <c r="AY925" i="1"/>
  <c r="AM925" i="1"/>
  <c r="AS925" i="1"/>
  <c r="AE925" i="1"/>
  <c r="H925" i="1"/>
  <c r="AO925" i="1"/>
  <c r="AN925" i="1"/>
  <c r="AL925" i="1"/>
  <c r="AX925" i="1"/>
  <c r="AJ925" i="1"/>
  <c r="AU925" i="1"/>
  <c r="AG925" i="1"/>
  <c r="AQ925" i="1"/>
  <c r="AF1139" i="1"/>
  <c r="AG263" i="1"/>
  <c r="AY581" i="1"/>
  <c r="AM581" i="1"/>
  <c r="AV581" i="1"/>
  <c r="AJ581" i="1"/>
  <c r="AR581" i="1"/>
  <c r="AD581" i="1"/>
  <c r="H581" i="1"/>
  <c r="AQ581" i="1"/>
  <c r="AC581" i="1"/>
  <c r="AO581" i="1"/>
  <c r="AN581" i="1"/>
  <c r="AL581" i="1"/>
  <c r="AK581" i="1"/>
  <c r="AX581" i="1"/>
  <c r="AI581" i="1"/>
  <c r="AW581" i="1"/>
  <c r="AH581" i="1"/>
  <c r="AT581" i="1"/>
  <c r="AF581" i="1"/>
  <c r="AE547" i="1"/>
  <c r="AQ215" i="1"/>
  <c r="AE215" i="1"/>
  <c r="AN215" i="1"/>
  <c r="H215" i="1"/>
  <c r="AY215" i="1"/>
  <c r="AM215" i="1"/>
  <c r="AS215" i="1"/>
  <c r="AG215" i="1"/>
  <c r="AF215" i="1"/>
  <c r="AW215" i="1"/>
  <c r="AQ1222" i="1"/>
  <c r="AE1222" i="1"/>
  <c r="AN1222" i="1"/>
  <c r="H1222" i="1"/>
  <c r="AY1222" i="1"/>
  <c r="AM1222" i="1"/>
  <c r="AS1222" i="1"/>
  <c r="AG1222" i="1"/>
  <c r="AF1222" i="1"/>
  <c r="AW1222" i="1"/>
  <c r="AP1051" i="1"/>
  <c r="AD1051" i="1"/>
  <c r="AS1051" i="1"/>
  <c r="AF1051" i="1"/>
  <c r="AO1051" i="1"/>
  <c r="AN1051" i="1"/>
  <c r="AX1051" i="1"/>
  <c r="AK1051" i="1"/>
  <c r="AU1051" i="1"/>
  <c r="AH1051" i="1"/>
  <c r="AJ1051" i="1"/>
  <c r="AV1264" i="1"/>
  <c r="AJ1264" i="1"/>
  <c r="AS1264" i="1"/>
  <c r="AG1264" i="1"/>
  <c r="AQ1264" i="1"/>
  <c r="AC1264" i="1"/>
  <c r="AP1264" i="1"/>
  <c r="AN1264" i="1"/>
  <c r="AM1264" i="1"/>
  <c r="AL1264" i="1"/>
  <c r="AX1264" i="1"/>
  <c r="AI1264" i="1"/>
  <c r="AW1264" i="1"/>
  <c r="AH1264" i="1"/>
  <c r="AT1264" i="1"/>
  <c r="AE1264" i="1"/>
  <c r="AI1120" i="1"/>
  <c r="AU1120" i="1"/>
  <c r="AI749" i="1"/>
  <c r="AU749" i="1"/>
  <c r="AI256" i="1"/>
  <c r="AU256" i="1"/>
  <c r="AI526" i="1"/>
  <c r="AU526" i="1"/>
  <c r="AI364" i="1"/>
  <c r="AU364" i="1"/>
  <c r="AI1312" i="1"/>
  <c r="AU1312" i="1"/>
  <c r="AI917" i="1"/>
  <c r="AU917" i="1"/>
  <c r="AI1059" i="1"/>
  <c r="AU1059" i="1"/>
  <c r="AI25" i="1"/>
  <c r="AU25" i="1"/>
  <c r="AJ1163" i="1"/>
  <c r="AJ1002" i="1"/>
  <c r="AW1002" i="1"/>
  <c r="AJ1079" i="1"/>
  <c r="AW1079" i="1"/>
  <c r="AJ759" i="1"/>
  <c r="AW759" i="1"/>
  <c r="AJ32" i="1"/>
  <c r="AW32" i="1"/>
  <c r="AJ17" i="1"/>
  <c r="AW17" i="1"/>
  <c r="AJ719" i="1"/>
  <c r="AW719" i="1"/>
  <c r="AJ1175" i="1"/>
  <c r="AW1175" i="1"/>
  <c r="AJ1233" i="1"/>
  <c r="AW1233" i="1"/>
  <c r="AJ394" i="1"/>
  <c r="AW394" i="1"/>
  <c r="AN302" i="1"/>
  <c r="AH309" i="1"/>
  <c r="AW309" i="1"/>
  <c r="AK111" i="1"/>
  <c r="AH215" i="1"/>
  <c r="AX215" i="1"/>
  <c r="AL129" i="1"/>
  <c r="AT557" i="1"/>
  <c r="AH557" i="1"/>
  <c r="AQ557" i="1"/>
  <c r="AE557" i="1"/>
  <c r="AP557" i="1"/>
  <c r="AD557" i="1"/>
  <c r="AV557" i="1"/>
  <c r="AJ557" i="1"/>
  <c r="AC557" i="1"/>
  <c r="AW557" i="1"/>
  <c r="AT888" i="1"/>
  <c r="AK484" i="1"/>
  <c r="AH1222" i="1"/>
  <c r="AX1222" i="1"/>
  <c r="AU1283" i="1"/>
  <c r="AC961" i="1"/>
  <c r="AX961" i="1"/>
  <c r="H1051" i="1"/>
  <c r="AL1051" i="1"/>
  <c r="AR1215" i="1"/>
  <c r="AX1003" i="1"/>
  <c r="AM882" i="1"/>
  <c r="AS1258" i="1"/>
  <c r="AS571" i="1"/>
  <c r="AY959" i="1"/>
  <c r="AN614" i="1"/>
  <c r="AC920" i="1"/>
  <c r="AS1213" i="1"/>
  <c r="AG1213" i="1"/>
  <c r="AP1213" i="1"/>
  <c r="AD1213" i="1"/>
  <c r="AL1213" i="1"/>
  <c r="AW1213" i="1"/>
  <c r="AI1213" i="1"/>
  <c r="AV1213" i="1"/>
  <c r="AH1213" i="1"/>
  <c r="AR1213" i="1"/>
  <c r="AC1213" i="1"/>
  <c r="AN1213" i="1"/>
  <c r="AK1213" i="1"/>
  <c r="AT925" i="1"/>
  <c r="AI1139" i="1"/>
  <c r="AS733" i="1"/>
  <c r="AG733" i="1"/>
  <c r="AP733" i="1"/>
  <c r="AD733" i="1"/>
  <c r="AQ733" i="1"/>
  <c r="AM733" i="1"/>
  <c r="AL733" i="1"/>
  <c r="AY733" i="1"/>
  <c r="AK733" i="1"/>
  <c r="AW733" i="1"/>
  <c r="AI733" i="1"/>
  <c r="AT733" i="1"/>
  <c r="AE733" i="1"/>
  <c r="H733" i="1"/>
  <c r="AO733" i="1"/>
  <c r="AJ263" i="1"/>
  <c r="H1264" i="1"/>
  <c r="AS855" i="1"/>
  <c r="AG855" i="1"/>
  <c r="AY855" i="1"/>
  <c r="AM855" i="1"/>
  <c r="AU855" i="1"/>
  <c r="AF855" i="1"/>
  <c r="AQ855" i="1"/>
  <c r="AC855" i="1"/>
  <c r="AV855" i="1"/>
  <c r="AD855" i="1"/>
  <c r="AT855" i="1"/>
  <c r="AR855" i="1"/>
  <c r="AP855" i="1"/>
  <c r="AO855" i="1"/>
  <c r="AN855" i="1"/>
  <c r="AL855" i="1"/>
  <c r="AK855" i="1"/>
  <c r="AJ855" i="1"/>
  <c r="AI855" i="1"/>
  <c r="AX855" i="1"/>
  <c r="AH855" i="1"/>
  <c r="H855" i="1"/>
  <c r="AS818" i="1"/>
  <c r="AG818" i="1"/>
  <c r="AY818" i="1"/>
  <c r="AM818" i="1"/>
  <c r="AU818" i="1"/>
  <c r="AF818" i="1"/>
  <c r="AQ818" i="1"/>
  <c r="AC818" i="1"/>
  <c r="AV818" i="1"/>
  <c r="AD818" i="1"/>
  <c r="AT818" i="1"/>
  <c r="AR818" i="1"/>
  <c r="AP818" i="1"/>
  <c r="AO818" i="1"/>
  <c r="AN818" i="1"/>
  <c r="AL818" i="1"/>
  <c r="AK818" i="1"/>
  <c r="AJ818" i="1"/>
  <c r="AI818" i="1"/>
  <c r="AX818" i="1"/>
  <c r="AH818" i="1"/>
  <c r="H818" i="1"/>
  <c r="AK1002" i="1"/>
  <c r="AX1002" i="1"/>
  <c r="AK1079" i="1"/>
  <c r="AX1079" i="1"/>
  <c r="AK759" i="1"/>
  <c r="AX759" i="1"/>
  <c r="AK32" i="1"/>
  <c r="AX32" i="1"/>
  <c r="AK17" i="1"/>
  <c r="AX17" i="1"/>
  <c r="AK719" i="1"/>
  <c r="AX719" i="1"/>
  <c r="AK1175" i="1"/>
  <c r="AX1175" i="1"/>
  <c r="AK1233" i="1"/>
  <c r="AX1233" i="1"/>
  <c r="AK394" i="1"/>
  <c r="AX394" i="1"/>
  <c r="AO302" i="1"/>
  <c r="AL111" i="1"/>
  <c r="AI215" i="1"/>
  <c r="AC888" i="1"/>
  <c r="AU888" i="1"/>
  <c r="AL484" i="1"/>
  <c r="AI1222" i="1"/>
  <c r="AW1283" i="1"/>
  <c r="AD961" i="1"/>
  <c r="AY961" i="1"/>
  <c r="AM1051" i="1"/>
  <c r="AT1215" i="1"/>
  <c r="AS322" i="1"/>
  <c r="AG322" i="1"/>
  <c r="AT322" i="1"/>
  <c r="AF322" i="1"/>
  <c r="AP322" i="1"/>
  <c r="AC322" i="1"/>
  <c r="H322" i="1"/>
  <c r="AO322" i="1"/>
  <c r="AY322" i="1"/>
  <c r="AL322" i="1"/>
  <c r="AV322" i="1"/>
  <c r="AI322" i="1"/>
  <c r="AJ322" i="1"/>
  <c r="AC959" i="1"/>
  <c r="AP114" i="1"/>
  <c r="AD114" i="1"/>
  <c r="AV114" i="1"/>
  <c r="AI114" i="1"/>
  <c r="AS114" i="1"/>
  <c r="AF114" i="1"/>
  <c r="AR114" i="1"/>
  <c r="AE114" i="1"/>
  <c r="AN114" i="1"/>
  <c r="AX114" i="1"/>
  <c r="AK114" i="1"/>
  <c r="AJ114" i="1"/>
  <c r="AD920" i="1"/>
  <c r="AL1139" i="1"/>
  <c r="AL263" i="1"/>
  <c r="AK1120" i="1"/>
  <c r="AK749" i="1"/>
  <c r="AK256" i="1"/>
  <c r="AK526" i="1"/>
  <c r="AK364" i="1"/>
  <c r="AK1312" i="1"/>
  <c r="AK917" i="1"/>
  <c r="AK1059" i="1"/>
  <c r="AK25" i="1"/>
  <c r="AN1163" i="1"/>
  <c r="AL1163" i="1"/>
  <c r="AY1163" i="1"/>
  <c r="AL1002" i="1"/>
  <c r="AL1079" i="1"/>
  <c r="AL759" i="1"/>
  <c r="AL32" i="1"/>
  <c r="AL17" i="1"/>
  <c r="AL719" i="1"/>
  <c r="AL1175" i="1"/>
  <c r="AL1233" i="1"/>
  <c r="AL394" i="1"/>
  <c r="AJ309" i="1"/>
  <c r="AN1230" i="1"/>
  <c r="H1230" i="1"/>
  <c r="AV1230" i="1"/>
  <c r="AJ1230" i="1"/>
  <c r="AP1230" i="1"/>
  <c r="AD1230" i="1"/>
  <c r="AC1230" i="1"/>
  <c r="AS1230" i="1"/>
  <c r="AM111" i="1"/>
  <c r="AJ215" i="1"/>
  <c r="AP129" i="1"/>
  <c r="AD888" i="1"/>
  <c r="AM484" i="1"/>
  <c r="AJ1222" i="1"/>
  <c r="AC1283" i="1"/>
  <c r="AS712" i="1"/>
  <c r="AG712" i="1"/>
  <c r="AR712" i="1"/>
  <c r="AE712" i="1"/>
  <c r="AO712" i="1"/>
  <c r="BH712" i="1"/>
  <c r="AN712" i="1"/>
  <c r="AX712" i="1"/>
  <c r="AK712" i="1"/>
  <c r="AU712" i="1"/>
  <c r="AH712" i="1"/>
  <c r="AJ712" i="1"/>
  <c r="AQ1051" i="1"/>
  <c r="AV1215" i="1"/>
  <c r="AK322" i="1"/>
  <c r="AR882" i="1"/>
  <c r="AW1258" i="1"/>
  <c r="AW571" i="1"/>
  <c r="BH114" i="1"/>
  <c r="AL114" i="1"/>
  <c r="AQ614" i="1"/>
  <c r="AV552" i="1"/>
  <c r="AJ552" i="1"/>
  <c r="AS552" i="1"/>
  <c r="AG552" i="1"/>
  <c r="AY552" i="1"/>
  <c r="AK552" i="1"/>
  <c r="AU552" i="1"/>
  <c r="AF552" i="1"/>
  <c r="AT552" i="1"/>
  <c r="AE552" i="1"/>
  <c r="AR552" i="1"/>
  <c r="AD552" i="1"/>
  <c r="H552" i="1"/>
  <c r="AP552" i="1"/>
  <c r="AM552" i="1"/>
  <c r="AO552" i="1"/>
  <c r="AW925" i="1"/>
  <c r="AE581" i="1"/>
  <c r="AW855" i="1"/>
  <c r="AT1002" i="1"/>
  <c r="AH1002" i="1"/>
  <c r="AM1002" i="1"/>
  <c r="AQ1079" i="1"/>
  <c r="AE1079" i="1"/>
  <c r="AM1079" i="1"/>
  <c r="AN759" i="1"/>
  <c r="H759" i="1"/>
  <c r="AM759" i="1"/>
  <c r="AT32" i="1"/>
  <c r="AH32" i="1"/>
  <c r="AM32" i="1"/>
  <c r="AQ17" i="1"/>
  <c r="AE17" i="1"/>
  <c r="AM17" i="1"/>
  <c r="AN719" i="1"/>
  <c r="H719" i="1"/>
  <c r="AM719" i="1"/>
  <c r="AT1175" i="1"/>
  <c r="AH1175" i="1"/>
  <c r="AM1175" i="1"/>
  <c r="AQ1233" i="1"/>
  <c r="AE1233" i="1"/>
  <c r="AM1233" i="1"/>
  <c r="AN394" i="1"/>
  <c r="H394" i="1"/>
  <c r="AM394" i="1"/>
  <c r="AT302" i="1"/>
  <c r="AH302" i="1"/>
  <c r="AP302" i="1"/>
  <c r="AD302" i="1"/>
  <c r="AV302" i="1"/>
  <c r="AJ302" i="1"/>
  <c r="AR302" i="1"/>
  <c r="AK215" i="1"/>
  <c r="AQ888" i="1"/>
  <c r="AE888" i="1"/>
  <c r="AN888" i="1"/>
  <c r="H888" i="1"/>
  <c r="AY888" i="1"/>
  <c r="AM888" i="1"/>
  <c r="AS888" i="1"/>
  <c r="AG888" i="1"/>
  <c r="AF888" i="1"/>
  <c r="AW888" i="1"/>
  <c r="AK1222" i="1"/>
  <c r="AP961" i="1"/>
  <c r="AR961" i="1"/>
  <c r="AE961" i="1"/>
  <c r="AN961" i="1"/>
  <c r="H961" i="1"/>
  <c r="AM961" i="1"/>
  <c r="AW961" i="1"/>
  <c r="AJ961" i="1"/>
  <c r="AT961" i="1"/>
  <c r="AG961" i="1"/>
  <c r="AH961" i="1"/>
  <c r="AR1051" i="1"/>
  <c r="AS920" i="1"/>
  <c r="AG920" i="1"/>
  <c r="AW920" i="1"/>
  <c r="AJ920" i="1"/>
  <c r="AT920" i="1"/>
  <c r="AF920" i="1"/>
  <c r="AR920" i="1"/>
  <c r="AE920" i="1"/>
  <c r="AO920" i="1"/>
  <c r="BH920" i="1"/>
  <c r="AY920" i="1"/>
  <c r="AL920" i="1"/>
  <c r="AI920" i="1"/>
  <c r="AY1139" i="1"/>
  <c r="AM1139" i="1"/>
  <c r="AV1139" i="1"/>
  <c r="AJ1139" i="1"/>
  <c r="AW1139" i="1"/>
  <c r="AH1139" i="1"/>
  <c r="AS1139" i="1"/>
  <c r="AE1139" i="1"/>
  <c r="AR1139" i="1"/>
  <c r="AD1139" i="1"/>
  <c r="H1139" i="1"/>
  <c r="AQ1139" i="1"/>
  <c r="AC1139" i="1"/>
  <c r="AO1139" i="1"/>
  <c r="AK1139" i="1"/>
  <c r="AP1139" i="1"/>
  <c r="AP263" i="1"/>
  <c r="AD263" i="1"/>
  <c r="AY263" i="1"/>
  <c r="AM263" i="1"/>
  <c r="AW263" i="1"/>
  <c r="AI263" i="1"/>
  <c r="AT263" i="1"/>
  <c r="AF263" i="1"/>
  <c r="AS263" i="1"/>
  <c r="AE263" i="1"/>
  <c r="H263" i="1"/>
  <c r="AR263" i="1"/>
  <c r="AC263" i="1"/>
  <c r="AO263" i="1"/>
  <c r="AK263" i="1"/>
  <c r="AQ263" i="1"/>
  <c r="AN1002" i="1"/>
  <c r="AN1079" i="1"/>
  <c r="AO759" i="1"/>
  <c r="AN32" i="1"/>
  <c r="AN17" i="1"/>
  <c r="AO719" i="1"/>
  <c r="AN1175" i="1"/>
  <c r="AN1233" i="1"/>
  <c r="AO394" i="1"/>
  <c r="AC302" i="1"/>
  <c r="AS302" i="1"/>
  <c r="AO111" i="1"/>
  <c r="AL215" i="1"/>
  <c r="AH888" i="1"/>
  <c r="AX888" i="1"/>
  <c r="AO484" i="1"/>
  <c r="AL1222" i="1"/>
  <c r="AT1283" i="1"/>
  <c r="AH1283" i="1"/>
  <c r="AQ1283" i="1"/>
  <c r="AE1283" i="1"/>
  <c r="AP1283" i="1"/>
  <c r="AD1283" i="1"/>
  <c r="AY1283" i="1"/>
  <c r="AM1283" i="1"/>
  <c r="BH1283" i="1"/>
  <c r="AV1283" i="1"/>
  <c r="AJ1283" i="1"/>
  <c r="AG1283" i="1"/>
  <c r="AI961" i="1"/>
  <c r="AT1051" i="1"/>
  <c r="AD1215" i="1"/>
  <c r="AV1003" i="1"/>
  <c r="AJ1003" i="1"/>
  <c r="AS1003" i="1"/>
  <c r="AF1003" i="1"/>
  <c r="AP1003" i="1"/>
  <c r="AC1003" i="1"/>
  <c r="H1003" i="1"/>
  <c r="AO1003" i="1"/>
  <c r="AY1003" i="1"/>
  <c r="AL1003" i="1"/>
  <c r="AU1003" i="1"/>
  <c r="AH1003" i="1"/>
  <c r="AI1003" i="1"/>
  <c r="AN322" i="1"/>
  <c r="AS959" i="1"/>
  <c r="AG959" i="1"/>
  <c r="AV959" i="1"/>
  <c r="AI959" i="1"/>
  <c r="AR959" i="1"/>
  <c r="AE959" i="1"/>
  <c r="AQ959" i="1"/>
  <c r="AD959" i="1"/>
  <c r="AN959" i="1"/>
  <c r="AX959" i="1"/>
  <c r="AK959" i="1"/>
  <c r="AJ959" i="1"/>
  <c r="AO114" i="1"/>
  <c r="AK920" i="1"/>
  <c r="AT1139" i="1"/>
  <c r="AU263" i="1"/>
  <c r="AD1264" i="1"/>
  <c r="AS79" i="1"/>
  <c r="AG79" i="1"/>
  <c r="AP79" i="1"/>
  <c r="AD79" i="1"/>
  <c r="AL79" i="1"/>
  <c r="AY79" i="1"/>
  <c r="AK79" i="1"/>
  <c r="AW79" i="1"/>
  <c r="AI79" i="1"/>
  <c r="AV79" i="1"/>
  <c r="AH79" i="1"/>
  <c r="AU79" i="1"/>
  <c r="AF79" i="1"/>
  <c r="AT79" i="1"/>
  <c r="AE79" i="1"/>
  <c r="H79" i="1"/>
  <c r="AR79" i="1"/>
  <c r="AC79" i="1"/>
  <c r="AQ79" i="1"/>
  <c r="AN79" i="1"/>
  <c r="AD1181" i="1"/>
  <c r="AP1181" i="1"/>
  <c r="AD471" i="1"/>
  <c r="AP471" i="1"/>
  <c r="AD1267" i="1"/>
  <c r="AP1267" i="1"/>
  <c r="AD380" i="1"/>
  <c r="AP380" i="1"/>
  <c r="AG610" i="1"/>
  <c r="AI597" i="1"/>
  <c r="AJ692" i="1"/>
  <c r="AJ493" i="1"/>
  <c r="AJ836" i="1"/>
  <c r="AH188" i="1"/>
  <c r="AV583" i="1"/>
  <c r="AJ583" i="1"/>
  <c r="AS583" i="1"/>
  <c r="AG583" i="1"/>
  <c r="AO583" i="1"/>
  <c r="AI907" i="1"/>
  <c r="AH166" i="1"/>
  <c r="AV166" i="1"/>
  <c r="AY377" i="1"/>
  <c r="AM377" i="1"/>
  <c r="BH377" i="1"/>
  <c r="AV377" i="1"/>
  <c r="AJ377" i="1"/>
  <c r="AP377" i="1"/>
  <c r="AJ120" i="1"/>
  <c r="AX120" i="1"/>
  <c r="AH437" i="1"/>
  <c r="AP92" i="1"/>
  <c r="AD92" i="1"/>
  <c r="AY92" i="1"/>
  <c r="AM92" i="1"/>
  <c r="BH92" i="1"/>
  <c r="AQ92" i="1"/>
  <c r="AK13" i="1"/>
  <c r="AY13" i="1"/>
  <c r="AH994" i="1"/>
  <c r="AH791" i="1"/>
  <c r="AX791" i="1"/>
  <c r="AP74" i="1"/>
  <c r="AK537" i="1"/>
  <c r="AP260" i="1"/>
  <c r="AN469" i="1"/>
  <c r="AI168" i="1"/>
  <c r="AV11" i="1"/>
  <c r="AJ11" i="1"/>
  <c r="AP11" i="1"/>
  <c r="AD11" i="1"/>
  <c r="AU11" i="1"/>
  <c r="AG11" i="1"/>
  <c r="AR11" i="1"/>
  <c r="AC11" i="1"/>
  <c r="BH11" i="1"/>
  <c r="AE11" i="1"/>
  <c r="AW11" i="1"/>
  <c r="AN96" i="1"/>
  <c r="AI474" i="1"/>
  <c r="AN558" i="1"/>
  <c r="AC669" i="1"/>
  <c r="AP1114" i="1"/>
  <c r="AP466" i="1"/>
  <c r="AK163" i="1"/>
  <c r="AP82" i="1"/>
  <c r="AN1141" i="1"/>
  <c r="AI1198" i="1"/>
  <c r="AV1281" i="1"/>
  <c r="AJ1281" i="1"/>
  <c r="AP1281" i="1"/>
  <c r="AD1281" i="1"/>
  <c r="AU1281" i="1"/>
  <c r="AG1281" i="1"/>
  <c r="AR1281" i="1"/>
  <c r="AC1281" i="1"/>
  <c r="BH1281" i="1"/>
  <c r="AE1281" i="1"/>
  <c r="AW1281" i="1"/>
  <c r="AR57" i="1"/>
  <c r="AQ869" i="1"/>
  <c r="AQ321" i="1"/>
  <c r="AV792" i="1"/>
  <c r="AD85" i="1"/>
  <c r="AP181" i="1"/>
  <c r="AD181" i="1"/>
  <c r="AV181" i="1"/>
  <c r="AJ181" i="1"/>
  <c r="AY181" i="1"/>
  <c r="AK181" i="1"/>
  <c r="AU181" i="1"/>
  <c r="AG181" i="1"/>
  <c r="AC181" i="1"/>
  <c r="AT181" i="1"/>
  <c r="AP669" i="1"/>
  <c r="AD669" i="1"/>
  <c r="AV669" i="1"/>
  <c r="AJ669" i="1"/>
  <c r="AT669" i="1"/>
  <c r="AF669" i="1"/>
  <c r="AQ669" i="1"/>
  <c r="AE669" i="1"/>
  <c r="AW669" i="1"/>
  <c r="AP765" i="1"/>
  <c r="AD765" i="1"/>
  <c r="AV765" i="1"/>
  <c r="AJ765" i="1"/>
  <c r="AW765" i="1"/>
  <c r="AH765" i="1"/>
  <c r="AS765" i="1"/>
  <c r="AE765" i="1"/>
  <c r="H765" i="1"/>
  <c r="AC765" i="1"/>
  <c r="AU765" i="1"/>
  <c r="AP969" i="1"/>
  <c r="AD969" i="1"/>
  <c r="AV969" i="1"/>
  <c r="AJ969" i="1"/>
  <c r="AY969" i="1"/>
  <c r="AK969" i="1"/>
  <c r="AU969" i="1"/>
  <c r="AG969" i="1"/>
  <c r="AC969" i="1"/>
  <c r="AT969" i="1"/>
  <c r="AN422" i="1"/>
  <c r="H422" i="1"/>
  <c r="AP422" i="1"/>
  <c r="AC422" i="1"/>
  <c r="AO422" i="1"/>
  <c r="AV422" i="1"/>
  <c r="AI422" i="1"/>
  <c r="AQ422" i="1"/>
  <c r="AM422" i="1"/>
  <c r="AL422" i="1"/>
  <c r="AK422" i="1"/>
  <c r="AJ422" i="1"/>
  <c r="AY422" i="1"/>
  <c r="AH422" i="1"/>
  <c r="AX422" i="1"/>
  <c r="AG422" i="1"/>
  <c r="AU422" i="1"/>
  <c r="AE422" i="1"/>
  <c r="AT422" i="1"/>
  <c r="AD422" i="1"/>
  <c r="AW422" i="1"/>
  <c r="AS422" i="1"/>
  <c r="AR422" i="1"/>
  <c r="AF422" i="1"/>
  <c r="AP697" i="1"/>
  <c r="AD697" i="1"/>
  <c r="AY697" i="1"/>
  <c r="AM697" i="1"/>
  <c r="BH697" i="1"/>
  <c r="AQ697" i="1"/>
  <c r="AM13" i="1"/>
  <c r="AV317" i="1"/>
  <c r="AJ317" i="1"/>
  <c r="AS317" i="1"/>
  <c r="AG317" i="1"/>
  <c r="AO317" i="1"/>
  <c r="AJ791" i="1"/>
  <c r="AR74" i="1"/>
  <c r="AE181" i="1"/>
  <c r="AW181" i="1"/>
  <c r="AR260" i="1"/>
  <c r="AK168" i="1"/>
  <c r="AL474" i="1"/>
  <c r="AG669" i="1"/>
  <c r="AX669" i="1"/>
  <c r="AR1114" i="1"/>
  <c r="AF765" i="1"/>
  <c r="AX765" i="1"/>
  <c r="AR466" i="1"/>
  <c r="AE969" i="1"/>
  <c r="AW969" i="1"/>
  <c r="AR82" i="1"/>
  <c r="AE792" i="1"/>
  <c r="AX792" i="1"/>
  <c r="AN85" i="1"/>
  <c r="AV597" i="1"/>
  <c r="AJ597" i="1"/>
  <c r="AM597" i="1"/>
  <c r="AS692" i="1"/>
  <c r="AG692" i="1"/>
  <c r="AM692" i="1"/>
  <c r="AP493" i="1"/>
  <c r="AD493" i="1"/>
  <c r="AM493" i="1"/>
  <c r="AY836" i="1"/>
  <c r="AM836" i="1"/>
  <c r="BH836" i="1"/>
  <c r="AN836" i="1"/>
  <c r="AC697" i="1"/>
  <c r="AR697" i="1"/>
  <c r="AS728" i="1"/>
  <c r="AG728" i="1"/>
  <c r="AP728" i="1"/>
  <c r="AD728" i="1"/>
  <c r="AO728" i="1"/>
  <c r="AP317" i="1"/>
  <c r="AK791" i="1"/>
  <c r="AC74" i="1"/>
  <c r="AF181" i="1"/>
  <c r="AX181" i="1"/>
  <c r="AC260" i="1"/>
  <c r="AS932" i="1"/>
  <c r="AG932" i="1"/>
  <c r="AY932" i="1"/>
  <c r="AM932" i="1"/>
  <c r="BH932" i="1"/>
  <c r="AW932" i="1"/>
  <c r="AI932" i="1"/>
  <c r="AT932" i="1"/>
  <c r="AE932" i="1"/>
  <c r="AD932" i="1"/>
  <c r="AV932" i="1"/>
  <c r="AL168" i="1"/>
  <c r="AS246" i="1"/>
  <c r="AG246" i="1"/>
  <c r="AY246" i="1"/>
  <c r="AM246" i="1"/>
  <c r="BH246" i="1"/>
  <c r="AK246" i="1"/>
  <c r="AV246" i="1"/>
  <c r="AH246" i="1"/>
  <c r="AD246" i="1"/>
  <c r="AU246" i="1"/>
  <c r="AO474" i="1"/>
  <c r="AY1309" i="1"/>
  <c r="AM1309" i="1"/>
  <c r="AS1309" i="1"/>
  <c r="AG1309" i="1"/>
  <c r="AV1309" i="1"/>
  <c r="AH1309" i="1"/>
  <c r="AR1309" i="1"/>
  <c r="AD1309" i="1"/>
  <c r="H1309" i="1"/>
  <c r="AE1309" i="1"/>
  <c r="AW1309" i="1"/>
  <c r="H669" i="1"/>
  <c r="AH669" i="1"/>
  <c r="AY669" i="1"/>
  <c r="AC1114" i="1"/>
  <c r="AG765" i="1"/>
  <c r="AY765" i="1"/>
  <c r="AC466" i="1"/>
  <c r="AF969" i="1"/>
  <c r="AX969" i="1"/>
  <c r="AC82" i="1"/>
  <c r="AS839" i="1"/>
  <c r="AG839" i="1"/>
  <c r="AY839" i="1"/>
  <c r="AM839" i="1"/>
  <c r="BH839" i="1"/>
  <c r="AW839" i="1"/>
  <c r="AI839" i="1"/>
  <c r="AT839" i="1"/>
  <c r="AE839" i="1"/>
  <c r="AD839" i="1"/>
  <c r="AV839" i="1"/>
  <c r="AL1198" i="1"/>
  <c r="AS1030" i="1"/>
  <c r="AG1030" i="1"/>
  <c r="AY1030" i="1"/>
  <c r="AM1030" i="1"/>
  <c r="BH1030" i="1"/>
  <c r="AK1030" i="1"/>
  <c r="AV1030" i="1"/>
  <c r="AH1030" i="1"/>
  <c r="AD1030" i="1"/>
  <c r="AU1030" i="1"/>
  <c r="AC57" i="1"/>
  <c r="AC869" i="1"/>
  <c r="AO85" i="1"/>
  <c r="AV13" i="1"/>
  <c r="AJ13" i="1"/>
  <c r="AS13" i="1"/>
  <c r="AG13" i="1"/>
  <c r="AO13" i="1"/>
  <c r="AL791" i="1"/>
  <c r="AY74" i="1"/>
  <c r="AM74" i="1"/>
  <c r="AS74" i="1"/>
  <c r="AG74" i="1"/>
  <c r="AL74" i="1"/>
  <c r="AW74" i="1"/>
  <c r="AI74" i="1"/>
  <c r="AD74" i="1"/>
  <c r="AU74" i="1"/>
  <c r="H181" i="1"/>
  <c r="AH181" i="1"/>
  <c r="AY260" i="1"/>
  <c r="AM260" i="1"/>
  <c r="AS260" i="1"/>
  <c r="AG260" i="1"/>
  <c r="AO260" i="1"/>
  <c r="AK260" i="1"/>
  <c r="AD260" i="1"/>
  <c r="AU260" i="1"/>
  <c r="AP474" i="1"/>
  <c r="AI669" i="1"/>
  <c r="AY1114" i="1"/>
  <c r="AM1114" i="1"/>
  <c r="AS1114" i="1"/>
  <c r="AG1114" i="1"/>
  <c r="AX1114" i="1"/>
  <c r="AJ1114" i="1"/>
  <c r="AU1114" i="1"/>
  <c r="AF1114" i="1"/>
  <c r="AD1114" i="1"/>
  <c r="AV1114" i="1"/>
  <c r="AI765" i="1"/>
  <c r="AY466" i="1"/>
  <c r="AM466" i="1"/>
  <c r="AS466" i="1"/>
  <c r="AG466" i="1"/>
  <c r="AL466" i="1"/>
  <c r="AW466" i="1"/>
  <c r="AI466" i="1"/>
  <c r="AD466" i="1"/>
  <c r="AU466" i="1"/>
  <c r="H969" i="1"/>
  <c r="AH969" i="1"/>
  <c r="AY82" i="1"/>
  <c r="AM82" i="1"/>
  <c r="AS82" i="1"/>
  <c r="AG82" i="1"/>
  <c r="AO82" i="1"/>
  <c r="AK82" i="1"/>
  <c r="AD82" i="1"/>
  <c r="AU82" i="1"/>
  <c r="AS792" i="1"/>
  <c r="AG792" i="1"/>
  <c r="AY792" i="1"/>
  <c r="AM792" i="1"/>
  <c r="AR792" i="1"/>
  <c r="AD792" i="1"/>
  <c r="H792" i="1"/>
  <c r="AO792" i="1"/>
  <c r="AN792" i="1"/>
  <c r="AK792" i="1"/>
  <c r="AH792" i="1"/>
  <c r="AS120" i="1"/>
  <c r="AG120" i="1"/>
  <c r="AP120" i="1"/>
  <c r="AD120" i="1"/>
  <c r="AO120" i="1"/>
  <c r="AF697" i="1"/>
  <c r="AT697" i="1"/>
  <c r="AP13" i="1"/>
  <c r="H317" i="1"/>
  <c r="AD317" i="1"/>
  <c r="AR317" i="1"/>
  <c r="AN791" i="1"/>
  <c r="AE74" i="1"/>
  <c r="AV74" i="1"/>
  <c r="AI181" i="1"/>
  <c r="AE260" i="1"/>
  <c r="AV260" i="1"/>
  <c r="AP469" i="1"/>
  <c r="AD469" i="1"/>
  <c r="AV469" i="1"/>
  <c r="AJ469" i="1"/>
  <c r="AM469" i="1"/>
  <c r="AX469" i="1"/>
  <c r="AI469" i="1"/>
  <c r="AC469" i="1"/>
  <c r="AT469" i="1"/>
  <c r="AP168" i="1"/>
  <c r="AV96" i="1"/>
  <c r="AJ96" i="1"/>
  <c r="AP96" i="1"/>
  <c r="AD96" i="1"/>
  <c r="AX96" i="1"/>
  <c r="AI96" i="1"/>
  <c r="AT96" i="1"/>
  <c r="AF96" i="1"/>
  <c r="AC96" i="1"/>
  <c r="AU96" i="1"/>
  <c r="AQ474" i="1"/>
  <c r="AV558" i="1"/>
  <c r="AJ558" i="1"/>
  <c r="AP558" i="1"/>
  <c r="AD558" i="1"/>
  <c r="AL558" i="1"/>
  <c r="AW558" i="1"/>
  <c r="AH558" i="1"/>
  <c r="AC558" i="1"/>
  <c r="AT558" i="1"/>
  <c r="AK669" i="1"/>
  <c r="AE1114" i="1"/>
  <c r="AW1114" i="1"/>
  <c r="AK765" i="1"/>
  <c r="AE466" i="1"/>
  <c r="AV466" i="1"/>
  <c r="AI969" i="1"/>
  <c r="AE82" i="1"/>
  <c r="AV82" i="1"/>
  <c r="AP1141" i="1"/>
  <c r="AD1141" i="1"/>
  <c r="AV1141" i="1"/>
  <c r="AJ1141" i="1"/>
  <c r="AM1141" i="1"/>
  <c r="AX1141" i="1"/>
  <c r="AI1141" i="1"/>
  <c r="AC1141" i="1"/>
  <c r="AT1141" i="1"/>
  <c r="AP1198" i="1"/>
  <c r="AV57" i="1"/>
  <c r="AJ57" i="1"/>
  <c r="AP57" i="1"/>
  <c r="AD57" i="1"/>
  <c r="AX57" i="1"/>
  <c r="AI57" i="1"/>
  <c r="AT57" i="1"/>
  <c r="AF57" i="1"/>
  <c r="AQ57" i="1"/>
  <c r="AG57" i="1"/>
  <c r="AS869" i="1"/>
  <c r="AG869" i="1"/>
  <c r="AY869" i="1"/>
  <c r="AM869" i="1"/>
  <c r="AN869" i="1"/>
  <c r="AX869" i="1"/>
  <c r="AJ869" i="1"/>
  <c r="AU869" i="1"/>
  <c r="AF869" i="1"/>
  <c r="AE869" i="1"/>
  <c r="AP321" i="1"/>
  <c r="AD321" i="1"/>
  <c r="AV321" i="1"/>
  <c r="AJ321" i="1"/>
  <c r="AR321" i="1"/>
  <c r="AC321" i="1"/>
  <c r="AN321" i="1"/>
  <c r="AY321" i="1"/>
  <c r="AK321" i="1"/>
  <c r="AF321" i="1"/>
  <c r="AX321" i="1"/>
  <c r="AI792" i="1"/>
  <c r="AS85" i="1"/>
  <c r="AG85" i="1"/>
  <c r="AQ85" i="1"/>
  <c r="AE85" i="1"/>
  <c r="AY85" i="1"/>
  <c r="AM85" i="1"/>
  <c r="AP85" i="1"/>
  <c r="AL85" i="1"/>
  <c r="AK85" i="1"/>
  <c r="AX85" i="1"/>
  <c r="AI85" i="1"/>
  <c r="AW85" i="1"/>
  <c r="AH85" i="1"/>
  <c r="AV85" i="1"/>
  <c r="AF85" i="1"/>
  <c r="H85" i="1"/>
  <c r="AT85" i="1"/>
  <c r="AJ1181" i="1"/>
  <c r="AV1181" i="1"/>
  <c r="AJ471" i="1"/>
  <c r="AV471" i="1"/>
  <c r="AJ1267" i="1"/>
  <c r="AV1267" i="1"/>
  <c r="AJ380" i="1"/>
  <c r="AV380" i="1"/>
  <c r="AY610" i="1"/>
  <c r="AM610" i="1"/>
  <c r="BH610" i="1"/>
  <c r="AN610" i="1"/>
  <c r="H597" i="1"/>
  <c r="AC597" i="1"/>
  <c r="AP597" i="1"/>
  <c r="H692" i="1"/>
  <c r="AC692" i="1"/>
  <c r="AP692" i="1"/>
  <c r="H493" i="1"/>
  <c r="AC493" i="1"/>
  <c r="AQ493" i="1"/>
  <c r="AD836" i="1"/>
  <c r="AQ836" i="1"/>
  <c r="AY188" i="1"/>
  <c r="AM188" i="1"/>
  <c r="BH188" i="1"/>
  <c r="AV188" i="1"/>
  <c r="AJ188" i="1"/>
  <c r="AP188" i="1"/>
  <c r="AP907" i="1"/>
  <c r="AD907" i="1"/>
  <c r="AY907" i="1"/>
  <c r="AM907" i="1"/>
  <c r="BH907" i="1"/>
  <c r="AQ907" i="1"/>
  <c r="AQ120" i="1"/>
  <c r="AG697" i="1"/>
  <c r="AU697" i="1"/>
  <c r="AV437" i="1"/>
  <c r="AJ437" i="1"/>
  <c r="AS437" i="1"/>
  <c r="AG437" i="1"/>
  <c r="AO437" i="1"/>
  <c r="H728" i="1"/>
  <c r="AE728" i="1"/>
  <c r="AT728" i="1"/>
  <c r="AC13" i="1"/>
  <c r="AQ13" i="1"/>
  <c r="AY994" i="1"/>
  <c r="AM994" i="1"/>
  <c r="BH994" i="1"/>
  <c r="AV994" i="1"/>
  <c r="AJ994" i="1"/>
  <c r="AP994" i="1"/>
  <c r="AE317" i="1"/>
  <c r="AT317" i="1"/>
  <c r="AP791" i="1"/>
  <c r="H74" i="1"/>
  <c r="AF74" i="1"/>
  <c r="AX74" i="1"/>
  <c r="AC537" i="1"/>
  <c r="AL181" i="1"/>
  <c r="H260" i="1"/>
  <c r="AF260" i="1"/>
  <c r="AW260" i="1"/>
  <c r="AJ932" i="1"/>
  <c r="AE469" i="1"/>
  <c r="AU469" i="1"/>
  <c r="AR168" i="1"/>
  <c r="AI246" i="1"/>
  <c r="AE96" i="1"/>
  <c r="AW96" i="1"/>
  <c r="AR474" i="1"/>
  <c r="AJ1309" i="1"/>
  <c r="AE558" i="1"/>
  <c r="AU558" i="1"/>
  <c r="AL669" i="1"/>
  <c r="H1114" i="1"/>
  <c r="AH1114" i="1"/>
  <c r="AV850" i="1"/>
  <c r="AJ850" i="1"/>
  <c r="AP850" i="1"/>
  <c r="AD850" i="1"/>
  <c r="AN850" i="1"/>
  <c r="AY850" i="1"/>
  <c r="AK850" i="1"/>
  <c r="AC850" i="1"/>
  <c r="AT850" i="1"/>
  <c r="AL765" i="1"/>
  <c r="H466" i="1"/>
  <c r="AF466" i="1"/>
  <c r="AX466" i="1"/>
  <c r="AC163" i="1"/>
  <c r="AL969" i="1"/>
  <c r="H82" i="1"/>
  <c r="AF82" i="1"/>
  <c r="AW82" i="1"/>
  <c r="AJ839" i="1"/>
  <c r="AE1141" i="1"/>
  <c r="AU1141" i="1"/>
  <c r="AR1198" i="1"/>
  <c r="AI1030" i="1"/>
  <c r="AH57" i="1"/>
  <c r="AH869" i="1"/>
  <c r="AG321" i="1"/>
  <c r="AY80" i="1"/>
  <c r="AM80" i="1"/>
  <c r="AS80" i="1"/>
  <c r="AG80" i="1"/>
  <c r="AV80" i="1"/>
  <c r="AH80" i="1"/>
  <c r="AR80" i="1"/>
  <c r="AD80" i="1"/>
  <c r="H80" i="1"/>
  <c r="AO80" i="1"/>
  <c r="AF80" i="1"/>
  <c r="AV448" i="1"/>
  <c r="AJ448" i="1"/>
  <c r="AP448" i="1"/>
  <c r="AD448" i="1"/>
  <c r="AL448" i="1"/>
  <c r="AW448" i="1"/>
  <c r="AH448" i="1"/>
  <c r="AS448" i="1"/>
  <c r="AE448" i="1"/>
  <c r="H448" i="1"/>
  <c r="AF448" i="1"/>
  <c r="AY448" i="1"/>
  <c r="AV912" i="1"/>
  <c r="AJ912" i="1"/>
  <c r="AP912" i="1"/>
  <c r="AD912" i="1"/>
  <c r="AN912" i="1"/>
  <c r="AY912" i="1"/>
  <c r="AK912" i="1"/>
  <c r="AX912" i="1"/>
  <c r="AI912" i="1"/>
  <c r="AU912" i="1"/>
  <c r="AG912" i="1"/>
  <c r="AF912" i="1"/>
  <c r="AJ792" i="1"/>
  <c r="AU85" i="1"/>
  <c r="AK1181" i="1"/>
  <c r="AW1181" i="1"/>
  <c r="AK471" i="1"/>
  <c r="AW471" i="1"/>
  <c r="AK1267" i="1"/>
  <c r="AW1267" i="1"/>
  <c r="AK380" i="1"/>
  <c r="AW380" i="1"/>
  <c r="AD597" i="1"/>
  <c r="AQ597" i="1"/>
  <c r="AD692" i="1"/>
  <c r="AQ692" i="1"/>
  <c r="AE493" i="1"/>
  <c r="AR493" i="1"/>
  <c r="AE836" i="1"/>
  <c r="AR836" i="1"/>
  <c r="AS166" i="1"/>
  <c r="AG166" i="1"/>
  <c r="AP166" i="1"/>
  <c r="AD166" i="1"/>
  <c r="AO166" i="1"/>
  <c r="BH120" i="1"/>
  <c r="AC120" i="1"/>
  <c r="AR120" i="1"/>
  <c r="AH697" i="1"/>
  <c r="AV697" i="1"/>
  <c r="AF728" i="1"/>
  <c r="AU728" i="1"/>
  <c r="H13" i="1"/>
  <c r="AD13" i="1"/>
  <c r="AR13" i="1"/>
  <c r="AF317" i="1"/>
  <c r="AU317" i="1"/>
  <c r="AH74" i="1"/>
  <c r="AV537" i="1"/>
  <c r="AJ537" i="1"/>
  <c r="AP537" i="1"/>
  <c r="AD537" i="1"/>
  <c r="AQ537" i="1"/>
  <c r="AM537" i="1"/>
  <c r="AE537" i="1"/>
  <c r="AU537" i="1"/>
  <c r="AM181" i="1"/>
  <c r="AH260" i="1"/>
  <c r="AX260" i="1"/>
  <c r="AK932" i="1"/>
  <c r="BH469" i="1"/>
  <c r="AF469" i="1"/>
  <c r="AW469" i="1"/>
  <c r="AJ246" i="1"/>
  <c r="BH96" i="1"/>
  <c r="AG96" i="1"/>
  <c r="AY96" i="1"/>
  <c r="AC474" i="1"/>
  <c r="AK1309" i="1"/>
  <c r="BH558" i="1"/>
  <c r="AF558" i="1"/>
  <c r="AX558" i="1"/>
  <c r="AM669" i="1"/>
  <c r="AI1114" i="1"/>
  <c r="AM765" i="1"/>
  <c r="AH466" i="1"/>
  <c r="AV163" i="1"/>
  <c r="AJ163" i="1"/>
  <c r="AP163" i="1"/>
  <c r="AD163" i="1"/>
  <c r="AQ163" i="1"/>
  <c r="AM163" i="1"/>
  <c r="AE163" i="1"/>
  <c r="AU163" i="1"/>
  <c r="AM969" i="1"/>
  <c r="AH82" i="1"/>
  <c r="AX82" i="1"/>
  <c r="AK839" i="1"/>
  <c r="BH1141" i="1"/>
  <c r="AF1141" i="1"/>
  <c r="AW1141" i="1"/>
  <c r="AN1281" i="1"/>
  <c r="AJ1030" i="1"/>
  <c r="H57" i="1"/>
  <c r="AK57" i="1"/>
  <c r="H869" i="1"/>
  <c r="AI869" i="1"/>
  <c r="H321" i="1"/>
  <c r="AH321" i="1"/>
  <c r="AI80" i="1"/>
  <c r="AG448" i="1"/>
  <c r="AH912" i="1"/>
  <c r="AL792" i="1"/>
  <c r="AP499" i="1"/>
  <c r="AD499" i="1"/>
  <c r="AN499" i="1"/>
  <c r="H499" i="1"/>
  <c r="AV499" i="1"/>
  <c r="AJ499" i="1"/>
  <c r="AY499" i="1"/>
  <c r="AI499" i="1"/>
  <c r="AU499" i="1"/>
  <c r="AF499" i="1"/>
  <c r="AT499" i="1"/>
  <c r="AE499" i="1"/>
  <c r="AR499" i="1"/>
  <c r="AQ499" i="1"/>
  <c r="AO499" i="1"/>
  <c r="AS499" i="1"/>
  <c r="AS791" i="1"/>
  <c r="AG791" i="1"/>
  <c r="AY791" i="1"/>
  <c r="AM791" i="1"/>
  <c r="AR791" i="1"/>
  <c r="AD791" i="1"/>
  <c r="AO791" i="1"/>
  <c r="AT791" i="1"/>
  <c r="AN181" i="1"/>
  <c r="AS474" i="1"/>
  <c r="AG474" i="1"/>
  <c r="AY474" i="1"/>
  <c r="AM474" i="1"/>
  <c r="AN474" i="1"/>
  <c r="AX474" i="1"/>
  <c r="AJ474" i="1"/>
  <c r="AD474" i="1"/>
  <c r="AU474" i="1"/>
  <c r="AN669" i="1"/>
  <c r="AN765" i="1"/>
  <c r="AN969" i="1"/>
  <c r="AJ697" i="1"/>
  <c r="AX697" i="1"/>
  <c r="AF13" i="1"/>
  <c r="AU13" i="1"/>
  <c r="AI317" i="1"/>
  <c r="AX317" i="1"/>
  <c r="AC791" i="1"/>
  <c r="AU791" i="1"/>
  <c r="AK74" i="1"/>
  <c r="AO181" i="1"/>
  <c r="AJ260" i="1"/>
  <c r="AY168" i="1"/>
  <c r="AM168" i="1"/>
  <c r="AS168" i="1"/>
  <c r="AG168" i="1"/>
  <c r="AQ168" i="1"/>
  <c r="AC168" i="1"/>
  <c r="AN168" i="1"/>
  <c r="AE168" i="1"/>
  <c r="AV168" i="1"/>
  <c r="AE474" i="1"/>
  <c r="AV474" i="1"/>
  <c r="AO669" i="1"/>
  <c r="AL1114" i="1"/>
  <c r="AO765" i="1"/>
  <c r="AK466" i="1"/>
  <c r="AO969" i="1"/>
  <c r="AJ82" i="1"/>
  <c r="AY1198" i="1"/>
  <c r="AM1198" i="1"/>
  <c r="AS1198" i="1"/>
  <c r="AG1198" i="1"/>
  <c r="AQ1198" i="1"/>
  <c r="AC1198" i="1"/>
  <c r="AN1198" i="1"/>
  <c r="AE1198" i="1"/>
  <c r="AV1198" i="1"/>
  <c r="AQ792" i="1"/>
  <c r="AK862" i="1"/>
  <c r="AK502" i="1"/>
  <c r="AK281" i="1"/>
  <c r="AK612" i="1"/>
  <c r="AK618" i="1"/>
  <c r="AK872" i="1"/>
  <c r="AK1301" i="1"/>
  <c r="AK964" i="1"/>
  <c r="AK450" i="1"/>
  <c r="AK1013" i="1"/>
  <c r="AK1086" i="1"/>
  <c r="AK590" i="1"/>
  <c r="AK949" i="1"/>
  <c r="AK140" i="1"/>
  <c r="AK1027" i="1"/>
  <c r="AK972" i="1"/>
  <c r="AK252" i="1"/>
  <c r="AK1118" i="1"/>
  <c r="AK424" i="1"/>
  <c r="AK550" i="1"/>
  <c r="H1181" i="1"/>
  <c r="AK770" i="1"/>
  <c r="H471" i="1"/>
  <c r="AK913" i="1"/>
  <c r="H1267" i="1"/>
  <c r="AK677" i="1"/>
  <c r="H380" i="1"/>
  <c r="AK941" i="1"/>
  <c r="AE610" i="1"/>
  <c r="AR610" i="1"/>
  <c r="AG597" i="1"/>
  <c r="AT597" i="1"/>
  <c r="AH692" i="1"/>
  <c r="AU692" i="1"/>
  <c r="AH493" i="1"/>
  <c r="AU493" i="1"/>
  <c r="AH836" i="1"/>
  <c r="AU836" i="1"/>
  <c r="AP68" i="1"/>
  <c r="AD68" i="1"/>
  <c r="AY68" i="1"/>
  <c r="AM68" i="1"/>
  <c r="BH68" i="1"/>
  <c r="AQ68" i="1"/>
  <c r="AF188" i="1"/>
  <c r="AT188" i="1"/>
  <c r="AM583" i="1"/>
  <c r="AG907" i="1"/>
  <c r="AU907" i="1"/>
  <c r="AV1029" i="1"/>
  <c r="AJ1029" i="1"/>
  <c r="AS1029" i="1"/>
  <c r="AG1029" i="1"/>
  <c r="AO1029" i="1"/>
  <c r="H166" i="1"/>
  <c r="AE166" i="1"/>
  <c r="AT166" i="1"/>
  <c r="AN377" i="1"/>
  <c r="AH120" i="1"/>
  <c r="AV120" i="1"/>
  <c r="AK697" i="1"/>
  <c r="AY99" i="1"/>
  <c r="AM99" i="1"/>
  <c r="BH99" i="1"/>
  <c r="AV99" i="1"/>
  <c r="AJ99" i="1"/>
  <c r="AP99" i="1"/>
  <c r="AE437" i="1"/>
  <c r="AT437" i="1"/>
  <c r="AJ728" i="1"/>
  <c r="AX728" i="1"/>
  <c r="AN92" i="1"/>
  <c r="AH13" i="1"/>
  <c r="AW13" i="1"/>
  <c r="AP926" i="1"/>
  <c r="AD926" i="1"/>
  <c r="AY926" i="1"/>
  <c r="AM926" i="1"/>
  <c r="BH926" i="1"/>
  <c r="AQ926" i="1"/>
  <c r="AF994" i="1"/>
  <c r="AT994" i="1"/>
  <c r="AK317" i="1"/>
  <c r="AY317" i="1"/>
  <c r="H791" i="1"/>
  <c r="AE791" i="1"/>
  <c r="AV791" i="1"/>
  <c r="AN74" i="1"/>
  <c r="AH537" i="1"/>
  <c r="AY537" i="1"/>
  <c r="AQ181" i="1"/>
  <c r="AL260" i="1"/>
  <c r="AO932" i="1"/>
  <c r="AK469" i="1"/>
  <c r="H168" i="1"/>
  <c r="AF168" i="1"/>
  <c r="AW168" i="1"/>
  <c r="AS11" i="1"/>
  <c r="AO246" i="1"/>
  <c r="AL96" i="1"/>
  <c r="H474" i="1"/>
  <c r="AF474" i="1"/>
  <c r="AW474" i="1"/>
  <c r="AO1309" i="1"/>
  <c r="AK558" i="1"/>
  <c r="AR669" i="1"/>
  <c r="AN1114" i="1"/>
  <c r="AH850" i="1"/>
  <c r="AS753" i="1"/>
  <c r="AG753" i="1"/>
  <c r="AY753" i="1"/>
  <c r="AM753" i="1"/>
  <c r="AR753" i="1"/>
  <c r="AD753" i="1"/>
  <c r="H753" i="1"/>
  <c r="AO753" i="1"/>
  <c r="AE753" i="1"/>
  <c r="AV753" i="1"/>
  <c r="AQ765" i="1"/>
  <c r="AN466" i="1"/>
  <c r="AH163" i="1"/>
  <c r="AY163" i="1"/>
  <c r="AQ969" i="1"/>
  <c r="AL82" i="1"/>
  <c r="AO839" i="1"/>
  <c r="AK1141" i="1"/>
  <c r="H1198" i="1"/>
  <c r="AF1198" i="1"/>
  <c r="AW1198" i="1"/>
  <c r="AS1281" i="1"/>
  <c r="AO1030" i="1"/>
  <c r="AN57" i="1"/>
  <c r="AO869" i="1"/>
  <c r="AM321" i="1"/>
  <c r="AL80" i="1"/>
  <c r="AM448" i="1"/>
  <c r="AY532" i="1"/>
  <c r="AM532" i="1"/>
  <c r="BH532" i="1"/>
  <c r="AS532" i="1"/>
  <c r="AG532" i="1"/>
  <c r="AX532" i="1"/>
  <c r="AJ532" i="1"/>
  <c r="AU532" i="1"/>
  <c r="AF532" i="1"/>
  <c r="AT532" i="1"/>
  <c r="AE532" i="1"/>
  <c r="AQ532" i="1"/>
  <c r="AC532" i="1"/>
  <c r="AK532" i="1"/>
  <c r="AO912" i="1"/>
  <c r="AT792" i="1"/>
  <c r="AV464" i="1"/>
  <c r="AJ464" i="1"/>
  <c r="AT464" i="1"/>
  <c r="AH464" i="1"/>
  <c r="AS464" i="1"/>
  <c r="AG464" i="1"/>
  <c r="AQ464" i="1"/>
  <c r="AE464" i="1"/>
  <c r="AN464" i="1"/>
  <c r="H464" i="1"/>
  <c r="AY464" i="1"/>
  <c r="AM464" i="1"/>
  <c r="AI464" i="1"/>
  <c r="AF464" i="1"/>
  <c r="AD464" i="1"/>
  <c r="AC464" i="1"/>
  <c r="AX464" i="1"/>
  <c r="AW464" i="1"/>
  <c r="AU464" i="1"/>
  <c r="AR464" i="1"/>
  <c r="AP464" i="1"/>
  <c r="AO464" i="1"/>
  <c r="AL464" i="1"/>
  <c r="AT586" i="1"/>
  <c r="AH586" i="1"/>
  <c r="AO586" i="1"/>
  <c r="AV586" i="1"/>
  <c r="AI586" i="1"/>
  <c r="AP586" i="1"/>
  <c r="AN586" i="1"/>
  <c r="AM586" i="1"/>
  <c r="AL586" i="1"/>
  <c r="AY586" i="1"/>
  <c r="AJ586" i="1"/>
  <c r="AX586" i="1"/>
  <c r="AG586" i="1"/>
  <c r="AU586" i="1"/>
  <c r="AE586" i="1"/>
  <c r="H586" i="1"/>
  <c r="AS586" i="1"/>
  <c r="AD586" i="1"/>
  <c r="AT711" i="1"/>
  <c r="AH711" i="1"/>
  <c r="AS711" i="1"/>
  <c r="AG711" i="1"/>
  <c r="AQ711" i="1"/>
  <c r="AE711" i="1"/>
  <c r="AY711" i="1"/>
  <c r="AM711" i="1"/>
  <c r="AD711" i="1"/>
  <c r="AW711" i="1"/>
  <c r="AN468" i="1"/>
  <c r="H468" i="1"/>
  <c r="AV468" i="1"/>
  <c r="AI468" i="1"/>
  <c r="AX468" i="1"/>
  <c r="AJ468" i="1"/>
  <c r="AW468" i="1"/>
  <c r="AH468" i="1"/>
  <c r="AU468" i="1"/>
  <c r="AG468" i="1"/>
  <c r="AT468" i="1"/>
  <c r="AF468" i="1"/>
  <c r="AR468" i="1"/>
  <c r="AD468" i="1"/>
  <c r="AQ468" i="1"/>
  <c r="AC468" i="1"/>
  <c r="AO468" i="1"/>
  <c r="AM468" i="1"/>
  <c r="AR51" i="1"/>
  <c r="AM626" i="1"/>
  <c r="AR720" i="1"/>
  <c r="AC844" i="1"/>
  <c r="AS824" i="1"/>
  <c r="AF711" i="1"/>
  <c r="AX711" i="1"/>
  <c r="AC131" i="1"/>
  <c r="AQ887" i="1"/>
  <c r="AE887" i="1"/>
  <c r="AV887" i="1"/>
  <c r="AI887" i="1"/>
  <c r="AT887" i="1"/>
  <c r="AF887" i="1"/>
  <c r="AS887" i="1"/>
  <c r="AD887" i="1"/>
  <c r="H887" i="1"/>
  <c r="AR887" i="1"/>
  <c r="AC887" i="1"/>
  <c r="AP887" i="1"/>
  <c r="AN887" i="1"/>
  <c r="AM887" i="1"/>
  <c r="AY887" i="1"/>
  <c r="AK887" i="1"/>
  <c r="AX887" i="1"/>
  <c r="AJ887" i="1"/>
  <c r="AM1127" i="1"/>
  <c r="AQ1134" i="1"/>
  <c r="AE1134" i="1"/>
  <c r="AO1134" i="1"/>
  <c r="AN1134" i="1"/>
  <c r="AV1134" i="1"/>
  <c r="AI1134" i="1"/>
  <c r="AK1134" i="1"/>
  <c r="AJ1134" i="1"/>
  <c r="AY1134" i="1"/>
  <c r="AH1134" i="1"/>
  <c r="AX1134" i="1"/>
  <c r="AG1134" i="1"/>
  <c r="H1134" i="1"/>
  <c r="AU1134" i="1"/>
  <c r="AD1134" i="1"/>
  <c r="AT1134" i="1"/>
  <c r="AC1134" i="1"/>
  <c r="AR1134" i="1"/>
  <c r="AP1134" i="1"/>
  <c r="AU900" i="1"/>
  <c r="AN1259" i="1"/>
  <c r="H1259" i="1"/>
  <c r="AS1259" i="1"/>
  <c r="AF1259" i="1"/>
  <c r="AR1259" i="1"/>
  <c r="AE1259" i="1"/>
  <c r="AP1259" i="1"/>
  <c r="AC1259" i="1"/>
  <c r="AO1259" i="1"/>
  <c r="AV1259" i="1"/>
  <c r="AI1259" i="1"/>
  <c r="AH1259" i="1"/>
  <c r="AG1259" i="1"/>
  <c r="AY1259" i="1"/>
  <c r="AD1259" i="1"/>
  <c r="AX1259" i="1"/>
  <c r="AW1259" i="1"/>
  <c r="AU1259" i="1"/>
  <c r="AT1259" i="1"/>
  <c r="AM1259" i="1"/>
  <c r="AL1259" i="1"/>
  <c r="AP65" i="1"/>
  <c r="AD65" i="1"/>
  <c r="AN65" i="1"/>
  <c r="H65" i="1"/>
  <c r="AV65" i="1"/>
  <c r="AJ65" i="1"/>
  <c r="AC65" i="1"/>
  <c r="AS65" i="1"/>
  <c r="AU51" i="1"/>
  <c r="AO626" i="1"/>
  <c r="AU720" i="1"/>
  <c r="AT844" i="1"/>
  <c r="AH844" i="1"/>
  <c r="AS844" i="1"/>
  <c r="AG844" i="1"/>
  <c r="AQ844" i="1"/>
  <c r="AE844" i="1"/>
  <c r="AY844" i="1"/>
  <c r="AM844" i="1"/>
  <c r="BH844" i="1"/>
  <c r="AD844" i="1"/>
  <c r="AW844" i="1"/>
  <c r="AT824" i="1"/>
  <c r="H711" i="1"/>
  <c r="AI711" i="1"/>
  <c r="AQ131" i="1"/>
  <c r="AE131" i="1"/>
  <c r="AP131" i="1"/>
  <c r="AD131" i="1"/>
  <c r="AN131" i="1"/>
  <c r="H131" i="1"/>
  <c r="AV131" i="1"/>
  <c r="AJ131" i="1"/>
  <c r="AF131" i="1"/>
  <c r="AW131" i="1"/>
  <c r="AN1210" i="1"/>
  <c r="H1210" i="1"/>
  <c r="AV1210" i="1"/>
  <c r="AI1210" i="1"/>
  <c r="AM1210" i="1"/>
  <c r="AL1210" i="1"/>
  <c r="AY1210" i="1"/>
  <c r="AK1210" i="1"/>
  <c r="AX1210" i="1"/>
  <c r="AJ1210" i="1"/>
  <c r="AU1210" i="1"/>
  <c r="AG1210" i="1"/>
  <c r="AT1210" i="1"/>
  <c r="AF1210" i="1"/>
  <c r="AR1210" i="1"/>
  <c r="AD1210" i="1"/>
  <c r="AQ1210" i="1"/>
  <c r="AC1210" i="1"/>
  <c r="AP599" i="1"/>
  <c r="AD599" i="1"/>
  <c r="AV599" i="1"/>
  <c r="AJ599" i="1"/>
  <c r="AO599" i="1"/>
  <c r="AV832" i="1"/>
  <c r="AJ832" i="1"/>
  <c r="AT832" i="1"/>
  <c r="AH832" i="1"/>
  <c r="AP832" i="1"/>
  <c r="AD832" i="1"/>
  <c r="AR832" i="1"/>
  <c r="AE65" i="1"/>
  <c r="AT65" i="1"/>
  <c r="AC51" i="1"/>
  <c r="AR626" i="1"/>
  <c r="AC720" i="1"/>
  <c r="AF844" i="1"/>
  <c r="AX844" i="1"/>
  <c r="AC824" i="1"/>
  <c r="AJ711" i="1"/>
  <c r="AG131" i="1"/>
  <c r="AX131" i="1"/>
  <c r="AQ842" i="1"/>
  <c r="AE842" i="1"/>
  <c r="AV842" i="1"/>
  <c r="AI842" i="1"/>
  <c r="AX842" i="1"/>
  <c r="AJ842" i="1"/>
  <c r="AW842" i="1"/>
  <c r="AH842" i="1"/>
  <c r="AU842" i="1"/>
  <c r="AG842" i="1"/>
  <c r="AT842" i="1"/>
  <c r="AF842" i="1"/>
  <c r="AR842" i="1"/>
  <c r="AC842" i="1"/>
  <c r="AP842" i="1"/>
  <c r="AN842" i="1"/>
  <c r="AM842" i="1"/>
  <c r="AC586" i="1"/>
  <c r="AQ21" i="1"/>
  <c r="AE21" i="1"/>
  <c r="AO21" i="1"/>
  <c r="AN21" i="1"/>
  <c r="AV21" i="1"/>
  <c r="AI21" i="1"/>
  <c r="AP21" i="1"/>
  <c r="AM21" i="1"/>
  <c r="AL21" i="1"/>
  <c r="AK21" i="1"/>
  <c r="AJ21" i="1"/>
  <c r="AY21" i="1"/>
  <c r="AH21" i="1"/>
  <c r="AX21" i="1"/>
  <c r="AG21" i="1"/>
  <c r="H21" i="1"/>
  <c r="AU21" i="1"/>
  <c r="AD21" i="1"/>
  <c r="AT21" i="1"/>
  <c r="AC21" i="1"/>
  <c r="AQ854" i="1"/>
  <c r="AE854" i="1"/>
  <c r="AO854" i="1"/>
  <c r="AN854" i="1"/>
  <c r="AV854" i="1"/>
  <c r="AI854" i="1"/>
  <c r="AT854" i="1"/>
  <c r="AC854" i="1"/>
  <c r="AS854" i="1"/>
  <c r="AR854" i="1"/>
  <c r="AP854" i="1"/>
  <c r="AM854" i="1"/>
  <c r="AL854" i="1"/>
  <c r="AK854" i="1"/>
  <c r="AY854" i="1"/>
  <c r="AH854" i="1"/>
  <c r="AX854" i="1"/>
  <c r="AG854" i="1"/>
  <c r="H854" i="1"/>
  <c r="AT51" i="1"/>
  <c r="AH51" i="1"/>
  <c r="AS51" i="1"/>
  <c r="AG51" i="1"/>
  <c r="AQ51" i="1"/>
  <c r="AE51" i="1"/>
  <c r="AY51" i="1"/>
  <c r="AM51" i="1"/>
  <c r="AD51" i="1"/>
  <c r="AW51" i="1"/>
  <c r="AT720" i="1"/>
  <c r="AH720" i="1"/>
  <c r="AS720" i="1"/>
  <c r="AG720" i="1"/>
  <c r="AQ720" i="1"/>
  <c r="AE720" i="1"/>
  <c r="AY720" i="1"/>
  <c r="AM720" i="1"/>
  <c r="AD720" i="1"/>
  <c r="AW720" i="1"/>
  <c r="AQ824" i="1"/>
  <c r="AE824" i="1"/>
  <c r="AP824" i="1"/>
  <c r="AD824" i="1"/>
  <c r="AN824" i="1"/>
  <c r="H824" i="1"/>
  <c r="AV824" i="1"/>
  <c r="AJ824" i="1"/>
  <c r="AF824" i="1"/>
  <c r="AW824" i="1"/>
  <c r="AK711" i="1"/>
  <c r="AF586" i="1"/>
  <c r="AT985" i="1"/>
  <c r="AH985" i="1"/>
  <c r="AO985" i="1"/>
  <c r="AN985" i="1"/>
  <c r="AV985" i="1"/>
  <c r="AI985" i="1"/>
  <c r="AP985" i="1"/>
  <c r="AM985" i="1"/>
  <c r="AL985" i="1"/>
  <c r="AK985" i="1"/>
  <c r="AY985" i="1"/>
  <c r="AG985" i="1"/>
  <c r="AX985" i="1"/>
  <c r="AF985" i="1"/>
  <c r="H985" i="1"/>
  <c r="AU985" i="1"/>
  <c r="AD985" i="1"/>
  <c r="AS985" i="1"/>
  <c r="AC985" i="1"/>
  <c r="AQ56" i="1"/>
  <c r="AE56" i="1"/>
  <c r="AS56" i="1"/>
  <c r="AF56" i="1"/>
  <c r="AR56" i="1"/>
  <c r="AD56" i="1"/>
  <c r="AO56" i="1"/>
  <c r="AN56" i="1"/>
  <c r="AX56" i="1"/>
  <c r="AK56" i="1"/>
  <c r="AV56" i="1"/>
  <c r="AI56" i="1"/>
  <c r="AC56" i="1"/>
  <c r="AY56" i="1"/>
  <c r="AW56" i="1"/>
  <c r="AU56" i="1"/>
  <c r="AT56" i="1"/>
  <c r="AP56" i="1"/>
  <c r="H56" i="1"/>
  <c r="AL56" i="1"/>
  <c r="AJ56" i="1"/>
  <c r="AP431" i="1"/>
  <c r="AD431" i="1"/>
  <c r="AV431" i="1"/>
  <c r="AJ431" i="1"/>
  <c r="AO431" i="1"/>
  <c r="AV868" i="1"/>
  <c r="AJ868" i="1"/>
  <c r="AT868" i="1"/>
  <c r="AH868" i="1"/>
  <c r="AP868" i="1"/>
  <c r="AD868" i="1"/>
  <c r="AR868" i="1"/>
  <c r="AG65" i="1"/>
  <c r="AW65" i="1"/>
  <c r="AF51" i="1"/>
  <c r="AX51" i="1"/>
  <c r="AT268" i="1"/>
  <c r="AH268" i="1"/>
  <c r="AS268" i="1"/>
  <c r="AG268" i="1"/>
  <c r="AQ268" i="1"/>
  <c r="AE268" i="1"/>
  <c r="AY268" i="1"/>
  <c r="AM268" i="1"/>
  <c r="BH268" i="1"/>
  <c r="AD268" i="1"/>
  <c r="AW268" i="1"/>
  <c r="AT626" i="1"/>
  <c r="AF720" i="1"/>
  <c r="AX720" i="1"/>
  <c r="AJ844" i="1"/>
  <c r="AG824" i="1"/>
  <c r="AX824" i="1"/>
  <c r="AL711" i="1"/>
  <c r="AI131" i="1"/>
  <c r="AE468" i="1"/>
  <c r="AK586" i="1"/>
  <c r="AF1134" i="1"/>
  <c r="AD854" i="1"/>
  <c r="AQ1259" i="1"/>
  <c r="AG56" i="1"/>
  <c r="AU189" i="1"/>
  <c r="AI189" i="1"/>
  <c r="AT189" i="1"/>
  <c r="AH189" i="1"/>
  <c r="AQ189" i="1"/>
  <c r="AC189" i="1"/>
  <c r="AP189" i="1"/>
  <c r="AN189" i="1"/>
  <c r="AM189" i="1"/>
  <c r="AL189" i="1"/>
  <c r="AX189" i="1"/>
  <c r="AJ189" i="1"/>
  <c r="AV189" i="1"/>
  <c r="AF189" i="1"/>
  <c r="AO189" i="1"/>
  <c r="AK189" i="1"/>
  <c r="AG189" i="1"/>
  <c r="AE189" i="1"/>
  <c r="AD189" i="1"/>
  <c r="AY189" i="1"/>
  <c r="AW189" i="1"/>
  <c r="H189" i="1"/>
  <c r="AV250" i="1"/>
  <c r="AJ250" i="1"/>
  <c r="AP250" i="1"/>
  <c r="AD250" i="1"/>
  <c r="AO250" i="1"/>
  <c r="AY55" i="1"/>
  <c r="AM55" i="1"/>
  <c r="BH55" i="1"/>
  <c r="AS55" i="1"/>
  <c r="AG55" i="1"/>
  <c r="AP55" i="1"/>
  <c r="AV870" i="1"/>
  <c r="AJ870" i="1"/>
  <c r="AP870" i="1"/>
  <c r="AD870" i="1"/>
  <c r="AO870" i="1"/>
  <c r="AY624" i="1"/>
  <c r="AM624" i="1"/>
  <c r="BH624" i="1"/>
  <c r="AS624" i="1"/>
  <c r="AG624" i="1"/>
  <c r="AP624" i="1"/>
  <c r="AQ431" i="1"/>
  <c r="H599" i="1"/>
  <c r="AE599" i="1"/>
  <c r="AS599" i="1"/>
  <c r="AC868" i="1"/>
  <c r="AS868" i="1"/>
  <c r="H832" i="1"/>
  <c r="AF832" i="1"/>
  <c r="AW832" i="1"/>
  <c r="AH65" i="1"/>
  <c r="AX65" i="1"/>
  <c r="H51" i="1"/>
  <c r="AI51" i="1"/>
  <c r="AQ1242" i="1"/>
  <c r="AE1242" i="1"/>
  <c r="AP1242" i="1"/>
  <c r="AD1242" i="1"/>
  <c r="AN1242" i="1"/>
  <c r="H1242" i="1"/>
  <c r="AV1242" i="1"/>
  <c r="AJ1242" i="1"/>
  <c r="AF1242" i="1"/>
  <c r="AW1242" i="1"/>
  <c r="AF268" i="1"/>
  <c r="AX268" i="1"/>
  <c r="AC626" i="1"/>
  <c r="H720" i="1"/>
  <c r="AI720" i="1"/>
  <c r="AQ1167" i="1"/>
  <c r="AE1167" i="1"/>
  <c r="AP1167" i="1"/>
  <c r="AD1167" i="1"/>
  <c r="AN1167" i="1"/>
  <c r="H1167" i="1"/>
  <c r="AV1167" i="1"/>
  <c r="AJ1167" i="1"/>
  <c r="AF1167" i="1"/>
  <c r="AW1167" i="1"/>
  <c r="AK844" i="1"/>
  <c r="AH824" i="1"/>
  <c r="AY824" i="1"/>
  <c r="AN711" i="1"/>
  <c r="AK131" i="1"/>
  <c r="AG887" i="1"/>
  <c r="AK468" i="1"/>
  <c r="AQ586" i="1"/>
  <c r="AL1134" i="1"/>
  <c r="AF21" i="1"/>
  <c r="AF854" i="1"/>
  <c r="AH56" i="1"/>
  <c r="AR189" i="1"/>
  <c r="AJ51" i="1"/>
  <c r="AQ626" i="1"/>
  <c r="AE626" i="1"/>
  <c r="AP626" i="1"/>
  <c r="AD626" i="1"/>
  <c r="AN626" i="1"/>
  <c r="H626" i="1"/>
  <c r="AV626" i="1"/>
  <c r="AJ626" i="1"/>
  <c r="AF626" i="1"/>
  <c r="AW626" i="1"/>
  <c r="AJ720" i="1"/>
  <c r="AI824" i="1"/>
  <c r="AO711" i="1"/>
  <c r="AE1210" i="1"/>
  <c r="AL468" i="1"/>
  <c r="AR586" i="1"/>
  <c r="AN1127" i="1"/>
  <c r="H1127" i="1"/>
  <c r="AP1127" i="1"/>
  <c r="AC1127" i="1"/>
  <c r="AO1127" i="1"/>
  <c r="AV1127" i="1"/>
  <c r="AI1127" i="1"/>
  <c r="AT1127" i="1"/>
  <c r="AD1127" i="1"/>
  <c r="AS1127" i="1"/>
  <c r="AR1127" i="1"/>
  <c r="AQ1127" i="1"/>
  <c r="AL1127" i="1"/>
  <c r="AK1127" i="1"/>
  <c r="AY1127" i="1"/>
  <c r="AH1127" i="1"/>
  <c r="AX1127" i="1"/>
  <c r="AG1127" i="1"/>
  <c r="AR21" i="1"/>
  <c r="AJ854" i="1"/>
  <c r="AM56" i="1"/>
  <c r="AS189" i="1"/>
  <c r="AK720" i="1"/>
  <c r="AK824" i="1"/>
  <c r="AP711" i="1"/>
  <c r="AP468" i="1"/>
  <c r="AW586" i="1"/>
  <c r="AT900" i="1"/>
  <c r="AH900" i="1"/>
  <c r="AO900" i="1"/>
  <c r="AN900" i="1"/>
  <c r="AV900" i="1"/>
  <c r="AI900" i="1"/>
  <c r="AS900" i="1"/>
  <c r="AC900" i="1"/>
  <c r="AR900" i="1"/>
  <c r="AQ900" i="1"/>
  <c r="AP900" i="1"/>
  <c r="AM900" i="1"/>
  <c r="AL900" i="1"/>
  <c r="AK900" i="1"/>
  <c r="AY900" i="1"/>
  <c r="AG900" i="1"/>
  <c r="AX900" i="1"/>
  <c r="AF900" i="1"/>
  <c r="H900" i="1"/>
  <c r="AQ50" i="1"/>
  <c r="AE50" i="1"/>
  <c r="AS50" i="1"/>
  <c r="AF50" i="1"/>
  <c r="AR50" i="1"/>
  <c r="AD50" i="1"/>
  <c r="AO50" i="1"/>
  <c r="AN50" i="1"/>
  <c r="AV50" i="1"/>
  <c r="AI50" i="1"/>
  <c r="AX50" i="1"/>
  <c r="AW50" i="1"/>
  <c r="AU50" i="1"/>
  <c r="AT50" i="1"/>
  <c r="AP50" i="1"/>
  <c r="AM50" i="1"/>
  <c r="AL50" i="1"/>
  <c r="H50" i="1"/>
  <c r="AJ50" i="1"/>
  <c r="AH50" i="1"/>
  <c r="AP396" i="1"/>
  <c r="AD396" i="1"/>
  <c r="AV396" i="1"/>
  <c r="AJ396" i="1"/>
  <c r="AO396" i="1"/>
  <c r="AS440" i="1"/>
  <c r="AG440" i="1"/>
  <c r="AY440" i="1"/>
  <c r="AM440" i="1"/>
  <c r="BH440" i="1"/>
  <c r="AP440" i="1"/>
  <c r="AP560" i="1"/>
  <c r="AD560" i="1"/>
  <c r="AV560" i="1"/>
  <c r="AJ560" i="1"/>
  <c r="AO560" i="1"/>
  <c r="AS811" i="1"/>
  <c r="AG811" i="1"/>
  <c r="AY811" i="1"/>
  <c r="AM811" i="1"/>
  <c r="AP811" i="1"/>
  <c r="AF431" i="1"/>
  <c r="AT431" i="1"/>
  <c r="AH599" i="1"/>
  <c r="AW599" i="1"/>
  <c r="AG868" i="1"/>
  <c r="AX868" i="1"/>
  <c r="AK832" i="1"/>
  <c r="AS156" i="1"/>
  <c r="AG156" i="1"/>
  <c r="AQ156" i="1"/>
  <c r="AE156" i="1"/>
  <c r="AY156" i="1"/>
  <c r="AM156" i="1"/>
  <c r="BH156" i="1"/>
  <c r="AC156" i="1"/>
  <c r="AT156" i="1"/>
  <c r="AL65" i="1"/>
  <c r="AL51" i="1"/>
  <c r="AK268" i="1"/>
  <c r="AH626" i="1"/>
  <c r="AY626" i="1"/>
  <c r="AL720" i="1"/>
  <c r="AO844" i="1"/>
  <c r="AL824" i="1"/>
  <c r="AR711" i="1"/>
  <c r="AO131" i="1"/>
  <c r="AK842" i="1"/>
  <c r="AO1210" i="1"/>
  <c r="AO887" i="1"/>
  <c r="AS468" i="1"/>
  <c r="AQ698" i="1"/>
  <c r="AE698" i="1"/>
  <c r="AO698" i="1"/>
  <c r="AV698" i="1"/>
  <c r="AI698" i="1"/>
  <c r="AX698" i="1"/>
  <c r="AH698" i="1"/>
  <c r="AW698" i="1"/>
  <c r="AG698" i="1"/>
  <c r="AU698" i="1"/>
  <c r="AF698" i="1"/>
  <c r="H698" i="1"/>
  <c r="AT698" i="1"/>
  <c r="AD698" i="1"/>
  <c r="AR698" i="1"/>
  <c r="AP698" i="1"/>
  <c r="AM698" i="1"/>
  <c r="AL698" i="1"/>
  <c r="AJ985" i="1"/>
  <c r="AW1134" i="1"/>
  <c r="AW21" i="1"/>
  <c r="AW854" i="1"/>
  <c r="AC50" i="1"/>
  <c r="AR535" i="1"/>
  <c r="AF535" i="1"/>
  <c r="AQ535" i="1"/>
  <c r="AE535" i="1"/>
  <c r="AO535" i="1"/>
  <c r="AC535" i="1"/>
  <c r="AS535" i="1"/>
  <c r="AP535" i="1"/>
  <c r="AN535" i="1"/>
  <c r="AM535" i="1"/>
  <c r="AL535" i="1"/>
  <c r="AK535" i="1"/>
  <c r="AY535" i="1"/>
  <c r="AJ535" i="1"/>
  <c r="AX535" i="1"/>
  <c r="AI535" i="1"/>
  <c r="AV535" i="1"/>
  <c r="AG535" i="1"/>
  <c r="AW535" i="1"/>
  <c r="AU535" i="1"/>
  <c r="AT535" i="1"/>
  <c r="AH535" i="1"/>
  <c r="AD535" i="1"/>
  <c r="H535" i="1"/>
  <c r="AG1280" i="1"/>
  <c r="AS1280" i="1"/>
  <c r="AG975" i="1"/>
  <c r="AS975" i="1"/>
  <c r="AG1147" i="1"/>
  <c r="AS1147" i="1"/>
  <c r="AG236" i="1"/>
  <c r="AS236" i="1"/>
  <c r="AD1246" i="1"/>
  <c r="AP1246" i="1"/>
  <c r="AG783" i="1"/>
  <c r="AS783" i="1"/>
  <c r="AD463" i="1"/>
  <c r="AP463" i="1"/>
  <c r="AG543" i="1"/>
  <c r="AS543" i="1"/>
  <c r="AD861" i="1"/>
  <c r="AP861" i="1"/>
  <c r="AG1000" i="1"/>
  <c r="AS1000" i="1"/>
  <c r="AD366" i="1"/>
  <c r="AP366" i="1"/>
  <c r="AG213" i="1"/>
  <c r="AS213" i="1"/>
  <c r="AD707" i="1"/>
  <c r="AP707" i="1"/>
  <c r="AJ1235" i="1"/>
  <c r="AV1235" i="1"/>
  <c r="AH1300" i="1"/>
  <c r="AJ889" i="1"/>
  <c r="AE1085" i="1"/>
  <c r="AS1085" i="1"/>
  <c r="AK146" i="1"/>
  <c r="AQ970" i="1"/>
  <c r="AK384" i="1"/>
  <c r="AS117" i="1"/>
  <c r="AT53" i="1"/>
  <c r="AT955" i="1"/>
  <c r="AX1084" i="1"/>
  <c r="AW905" i="1"/>
  <c r="AW324" i="1"/>
  <c r="AJ445" i="1"/>
  <c r="AW625" i="1"/>
  <c r="AL617" i="1"/>
  <c r="AL658" i="1"/>
  <c r="AO1146" i="1"/>
  <c r="AK1235" i="1"/>
  <c r="AW1235" i="1"/>
  <c r="AF1085" i="1"/>
  <c r="AU1085" i="1"/>
  <c r="AL146" i="1"/>
  <c r="AR970" i="1"/>
  <c r="AL384" i="1"/>
  <c r="AU117" i="1"/>
  <c r="AU53" i="1"/>
  <c r="AU955" i="1"/>
  <c r="AC1084" i="1"/>
  <c r="AY1084" i="1"/>
  <c r="AM617" i="1"/>
  <c r="AO658" i="1"/>
  <c r="AT1146" i="1"/>
  <c r="AT445" i="1"/>
  <c r="AH445" i="1"/>
  <c r="AR445" i="1"/>
  <c r="AE445" i="1"/>
  <c r="AQ445" i="1"/>
  <c r="AD445" i="1"/>
  <c r="AO445" i="1"/>
  <c r="AN445" i="1"/>
  <c r="AX445" i="1"/>
  <c r="AK445" i="1"/>
  <c r="AV445" i="1"/>
  <c r="AI445" i="1"/>
  <c r="AM445" i="1"/>
  <c r="AJ1085" i="1"/>
  <c r="AX1085" i="1"/>
  <c r="AQ146" i="1"/>
  <c r="AD970" i="1"/>
  <c r="AT970" i="1"/>
  <c r="AP384" i="1"/>
  <c r="AD117" i="1"/>
  <c r="AX117" i="1"/>
  <c r="AD53" i="1"/>
  <c r="AX53" i="1"/>
  <c r="AE955" i="1"/>
  <c r="AX955" i="1"/>
  <c r="AG1084" i="1"/>
  <c r="H445" i="1"/>
  <c r="AP445" i="1"/>
  <c r="AI354" i="1"/>
  <c r="AO67" i="1"/>
  <c r="AC67" i="1"/>
  <c r="AN67" i="1"/>
  <c r="H67" i="1"/>
  <c r="AX67" i="1"/>
  <c r="AL67" i="1"/>
  <c r="AR67" i="1"/>
  <c r="AQ67" i="1"/>
  <c r="AP67" i="1"/>
  <c r="AM67" i="1"/>
  <c r="AK67" i="1"/>
  <c r="AJ67" i="1"/>
  <c r="AY67" i="1"/>
  <c r="AI67" i="1"/>
  <c r="AW67" i="1"/>
  <c r="AH67" i="1"/>
  <c r="AU67" i="1"/>
  <c r="AF67" i="1"/>
  <c r="AT894" i="1"/>
  <c r="AH894" i="1"/>
  <c r="AS894" i="1"/>
  <c r="AG894" i="1"/>
  <c r="AN894" i="1"/>
  <c r="AK894" i="1"/>
  <c r="AY894" i="1"/>
  <c r="AJ894" i="1"/>
  <c r="AX894" i="1"/>
  <c r="AI894" i="1"/>
  <c r="AW894" i="1"/>
  <c r="AF894" i="1"/>
  <c r="AU894" i="1"/>
  <c r="AD894" i="1"/>
  <c r="AO894" i="1"/>
  <c r="AM894" i="1"/>
  <c r="AQ894" i="1"/>
  <c r="AP894" i="1"/>
  <c r="AL894" i="1"/>
  <c r="AE894" i="1"/>
  <c r="AC894" i="1"/>
  <c r="H894" i="1"/>
  <c r="AK1280" i="1"/>
  <c r="AW1280" i="1"/>
  <c r="AK975" i="1"/>
  <c r="AW975" i="1"/>
  <c r="AK1147" i="1"/>
  <c r="AW1147" i="1"/>
  <c r="AK236" i="1"/>
  <c r="AW236" i="1"/>
  <c r="AH1246" i="1"/>
  <c r="AT1246" i="1"/>
  <c r="AK783" i="1"/>
  <c r="AW783" i="1"/>
  <c r="AH463" i="1"/>
  <c r="AT463" i="1"/>
  <c r="AK543" i="1"/>
  <c r="AW543" i="1"/>
  <c r="AH861" i="1"/>
  <c r="AT861" i="1"/>
  <c r="AK1000" i="1"/>
  <c r="AW1000" i="1"/>
  <c r="AH366" i="1"/>
  <c r="AT366" i="1"/>
  <c r="AK213" i="1"/>
  <c r="AW213" i="1"/>
  <c r="AH707" i="1"/>
  <c r="AT707" i="1"/>
  <c r="H1235" i="1"/>
  <c r="AN1235" i="1"/>
  <c r="AW1300" i="1"/>
  <c r="AK1300" i="1"/>
  <c r="AM1300" i="1"/>
  <c r="AT889" i="1"/>
  <c r="AH889" i="1"/>
  <c r="AV889" i="1"/>
  <c r="AI889" i="1"/>
  <c r="AN889" i="1"/>
  <c r="AK1085" i="1"/>
  <c r="AY1085" i="1"/>
  <c r="AR146" i="1"/>
  <c r="AE970" i="1"/>
  <c r="AQ384" i="1"/>
  <c r="AF117" i="1"/>
  <c r="AG53" i="1"/>
  <c r="AG955" i="1"/>
  <c r="AF905" i="1"/>
  <c r="AG324" i="1"/>
  <c r="AS445" i="1"/>
  <c r="AG625" i="1"/>
  <c r="AL354" i="1"/>
  <c r="AO617" i="1"/>
  <c r="AC617" i="1"/>
  <c r="AN617" i="1"/>
  <c r="H617" i="1"/>
  <c r="AY617" i="1"/>
  <c r="AK617" i="1"/>
  <c r="AX617" i="1"/>
  <c r="AJ617" i="1"/>
  <c r="AV617" i="1"/>
  <c r="AH617" i="1"/>
  <c r="AU617" i="1"/>
  <c r="AG617" i="1"/>
  <c r="AT617" i="1"/>
  <c r="AF617" i="1"/>
  <c r="AR617" i="1"/>
  <c r="AD617" i="1"/>
  <c r="AP617" i="1"/>
  <c r="AW617" i="1"/>
  <c r="AR1146" i="1"/>
  <c r="AF1146" i="1"/>
  <c r="AQ1146" i="1"/>
  <c r="AE1146" i="1"/>
  <c r="AS1146" i="1"/>
  <c r="AC1146" i="1"/>
  <c r="BH1146" i="1"/>
  <c r="AP1146" i="1"/>
  <c r="AN1146" i="1"/>
  <c r="AM1146" i="1"/>
  <c r="AL1146" i="1"/>
  <c r="AY1146" i="1"/>
  <c r="AK1146" i="1"/>
  <c r="AX1146" i="1"/>
  <c r="AJ1146" i="1"/>
  <c r="AV1146" i="1"/>
  <c r="AH1146" i="1"/>
  <c r="AR894" i="1"/>
  <c r="AN970" i="1"/>
  <c r="H970" i="1"/>
  <c r="AP970" i="1"/>
  <c r="AC970" i="1"/>
  <c r="AO970" i="1"/>
  <c r="AV970" i="1"/>
  <c r="AI970" i="1"/>
  <c r="AF970" i="1"/>
  <c r="AW970" i="1"/>
  <c r="AT117" i="1"/>
  <c r="AH117" i="1"/>
  <c r="AR117" i="1"/>
  <c r="AE117" i="1"/>
  <c r="AO117" i="1"/>
  <c r="AN117" i="1"/>
  <c r="AV117" i="1"/>
  <c r="AI117" i="1"/>
  <c r="AG117" i="1"/>
  <c r="AQ53" i="1"/>
  <c r="AE53" i="1"/>
  <c r="AS53" i="1"/>
  <c r="AF53" i="1"/>
  <c r="AO53" i="1"/>
  <c r="AN53" i="1"/>
  <c r="AV53" i="1"/>
  <c r="AI53" i="1"/>
  <c r="AH53" i="1"/>
  <c r="AN955" i="1"/>
  <c r="H955" i="1"/>
  <c r="AS955" i="1"/>
  <c r="AF955" i="1"/>
  <c r="AP955" i="1"/>
  <c r="AC955" i="1"/>
  <c r="AO955" i="1"/>
  <c r="AV955" i="1"/>
  <c r="AI955" i="1"/>
  <c r="AH955" i="1"/>
  <c r="AT1084" i="1"/>
  <c r="AH1084" i="1"/>
  <c r="AR1084" i="1"/>
  <c r="AE1084" i="1"/>
  <c r="AQ1084" i="1"/>
  <c r="AD1084" i="1"/>
  <c r="AO1084" i="1"/>
  <c r="AN1084" i="1"/>
  <c r="AV1084" i="1"/>
  <c r="AI1084" i="1"/>
  <c r="AK1084" i="1"/>
  <c r="AU445" i="1"/>
  <c r="AU658" i="1"/>
  <c r="AI658" i="1"/>
  <c r="AT658" i="1"/>
  <c r="AH658" i="1"/>
  <c r="AN658" i="1"/>
  <c r="AM658" i="1"/>
  <c r="AY658" i="1"/>
  <c r="AK658" i="1"/>
  <c r="AX658" i="1"/>
  <c r="AJ658" i="1"/>
  <c r="AW658" i="1"/>
  <c r="AG658" i="1"/>
  <c r="AV658" i="1"/>
  <c r="AF658" i="1"/>
  <c r="AS658" i="1"/>
  <c r="AE658" i="1"/>
  <c r="AQ658" i="1"/>
  <c r="AC658" i="1"/>
  <c r="AU89" i="1"/>
  <c r="AI89" i="1"/>
  <c r="AT89" i="1"/>
  <c r="AH89" i="1"/>
  <c r="AR89" i="1"/>
  <c r="AF89" i="1"/>
  <c r="AO89" i="1"/>
  <c r="AN89" i="1"/>
  <c r="AM89" i="1"/>
  <c r="AL89" i="1"/>
  <c r="AK89" i="1"/>
  <c r="AY89" i="1"/>
  <c r="AJ89" i="1"/>
  <c r="AX89" i="1"/>
  <c r="AG89" i="1"/>
  <c r="AW89" i="1"/>
  <c r="AE89" i="1"/>
  <c r="H89" i="1"/>
  <c r="AS89" i="1"/>
  <c r="AC89" i="1"/>
  <c r="AD67" i="1"/>
  <c r="BH1280" i="1"/>
  <c r="AM1280" i="1"/>
  <c r="BH975" i="1"/>
  <c r="AM975" i="1"/>
  <c r="BH1147" i="1"/>
  <c r="AM1147" i="1"/>
  <c r="BH236" i="1"/>
  <c r="AM236" i="1"/>
  <c r="AJ1246" i="1"/>
  <c r="AV1246" i="1"/>
  <c r="BH783" i="1"/>
  <c r="AM783" i="1"/>
  <c r="AY783" i="1"/>
  <c r="AJ463" i="1"/>
  <c r="AV463" i="1"/>
  <c r="AM543" i="1"/>
  <c r="AY543" i="1"/>
  <c r="AJ861" i="1"/>
  <c r="AV861" i="1"/>
  <c r="AM1000" i="1"/>
  <c r="AY1000" i="1"/>
  <c r="AJ366" i="1"/>
  <c r="AV366" i="1"/>
  <c r="AM213" i="1"/>
  <c r="AY213" i="1"/>
  <c r="AJ707" i="1"/>
  <c r="AV707" i="1"/>
  <c r="AD1235" i="1"/>
  <c r="AP1235" i="1"/>
  <c r="AO1300" i="1"/>
  <c r="AP889" i="1"/>
  <c r="AM1085" i="1"/>
  <c r="AD146" i="1"/>
  <c r="AT146" i="1"/>
  <c r="AG970" i="1"/>
  <c r="AX970" i="1"/>
  <c r="AC384" i="1"/>
  <c r="AS384" i="1"/>
  <c r="H117" i="1"/>
  <c r="AJ117" i="1"/>
  <c r="H53" i="1"/>
  <c r="AJ53" i="1"/>
  <c r="AJ955" i="1"/>
  <c r="H1084" i="1"/>
  <c r="AL1084" i="1"/>
  <c r="AJ905" i="1"/>
  <c r="AJ324" i="1"/>
  <c r="AW445" i="1"/>
  <c r="AJ625" i="1"/>
  <c r="AO354" i="1"/>
  <c r="AE67" i="1"/>
  <c r="AK1246" i="1"/>
  <c r="AK463" i="1"/>
  <c r="H543" i="1"/>
  <c r="AK861" i="1"/>
  <c r="H1000" i="1"/>
  <c r="AK366" i="1"/>
  <c r="H213" i="1"/>
  <c r="AK707" i="1"/>
  <c r="AE1235" i="1"/>
  <c r="AQ1235" i="1"/>
  <c r="H1300" i="1"/>
  <c r="AC1300" i="1"/>
  <c r="AP1300" i="1"/>
  <c r="H889" i="1"/>
  <c r="AC889" i="1"/>
  <c r="AQ889" i="1"/>
  <c r="AE146" i="1"/>
  <c r="AH970" i="1"/>
  <c r="AY970" i="1"/>
  <c r="AD384" i="1"/>
  <c r="AK117" i="1"/>
  <c r="AK53" i="1"/>
  <c r="AK955" i="1"/>
  <c r="AM1084" i="1"/>
  <c r="AY445" i="1"/>
  <c r="H658" i="1"/>
  <c r="AG67" i="1"/>
  <c r="AT1085" i="1"/>
  <c r="AH1085" i="1"/>
  <c r="AV1085" i="1"/>
  <c r="AI1085" i="1"/>
  <c r="AO1085" i="1"/>
  <c r="AN146" i="1"/>
  <c r="H146" i="1"/>
  <c r="AP146" i="1"/>
  <c r="AC146" i="1"/>
  <c r="AO146" i="1"/>
  <c r="AV146" i="1"/>
  <c r="AI146" i="1"/>
  <c r="AF146" i="1"/>
  <c r="AW146" i="1"/>
  <c r="AJ970" i="1"/>
  <c r="AT384" i="1"/>
  <c r="AH384" i="1"/>
  <c r="AO384" i="1"/>
  <c r="AN384" i="1"/>
  <c r="AV384" i="1"/>
  <c r="AI384" i="1"/>
  <c r="AE384" i="1"/>
  <c r="AW384" i="1"/>
  <c r="AL117" i="1"/>
  <c r="AL53" i="1"/>
  <c r="AL955" i="1"/>
  <c r="AP1084" i="1"/>
  <c r="AT905" i="1"/>
  <c r="AH905" i="1"/>
  <c r="AR905" i="1"/>
  <c r="AE905" i="1"/>
  <c r="AQ905" i="1"/>
  <c r="AD905" i="1"/>
  <c r="AO905" i="1"/>
  <c r="AN905" i="1"/>
  <c r="AX905" i="1"/>
  <c r="AK905" i="1"/>
  <c r="AV905" i="1"/>
  <c r="AI905" i="1"/>
  <c r="AM905" i="1"/>
  <c r="AN324" i="1"/>
  <c r="H324" i="1"/>
  <c r="AS324" i="1"/>
  <c r="AF324" i="1"/>
  <c r="AR324" i="1"/>
  <c r="AE324" i="1"/>
  <c r="AP324" i="1"/>
  <c r="AC324" i="1"/>
  <c r="AO324" i="1"/>
  <c r="AX324" i="1"/>
  <c r="AK324" i="1"/>
  <c r="AV324" i="1"/>
  <c r="AI324" i="1"/>
  <c r="AM324" i="1"/>
  <c r="AQ625" i="1"/>
  <c r="AE625" i="1"/>
  <c r="AS625" i="1"/>
  <c r="AF625" i="1"/>
  <c r="AR625" i="1"/>
  <c r="AD625" i="1"/>
  <c r="AO625" i="1"/>
  <c r="AN625" i="1"/>
  <c r="AX625" i="1"/>
  <c r="AK625" i="1"/>
  <c r="AV625" i="1"/>
  <c r="AI625" i="1"/>
  <c r="AM625" i="1"/>
  <c r="AR354" i="1"/>
  <c r="AF354" i="1"/>
  <c r="AQ354" i="1"/>
  <c r="AE354" i="1"/>
  <c r="AY354" i="1"/>
  <c r="AK354" i="1"/>
  <c r="AX354" i="1"/>
  <c r="AJ354" i="1"/>
  <c r="AV354" i="1"/>
  <c r="AH354" i="1"/>
  <c r="AU354" i="1"/>
  <c r="AG354" i="1"/>
  <c r="AT354" i="1"/>
  <c r="AD354" i="1"/>
  <c r="H354" i="1"/>
  <c r="AP354" i="1"/>
  <c r="AN354" i="1"/>
  <c r="AW354" i="1"/>
  <c r="AS67" i="1"/>
  <c r="AG1235" i="1"/>
  <c r="AP1085" i="1"/>
  <c r="AG146" i="1"/>
  <c r="AX146" i="1"/>
  <c r="AK970" i="1"/>
  <c r="H384" i="1"/>
  <c r="AF384" i="1"/>
  <c r="AX384" i="1"/>
  <c r="AM117" i="1"/>
  <c r="AM53" i="1"/>
  <c r="AM955" i="1"/>
  <c r="AS1084" i="1"/>
  <c r="H905" i="1"/>
  <c r="AP905" i="1"/>
  <c r="AQ324" i="1"/>
  <c r="AC445" i="1"/>
  <c r="H625" i="1"/>
  <c r="AP625" i="1"/>
  <c r="AO611" i="1"/>
  <c r="AC611" i="1"/>
  <c r="AN611" i="1"/>
  <c r="H611" i="1"/>
  <c r="AP611" i="1"/>
  <c r="AM611" i="1"/>
  <c r="AY611" i="1"/>
  <c r="AK611" i="1"/>
  <c r="AX611" i="1"/>
  <c r="AJ611" i="1"/>
  <c r="AW611" i="1"/>
  <c r="AI611" i="1"/>
  <c r="AU611" i="1"/>
  <c r="AG611" i="1"/>
  <c r="AS611" i="1"/>
  <c r="AE611" i="1"/>
  <c r="AT611" i="1"/>
  <c r="AD1146" i="1"/>
  <c r="AD89" i="1"/>
  <c r="AT67" i="1"/>
  <c r="AR376" i="1"/>
  <c r="AF376" i="1"/>
  <c r="AQ376" i="1"/>
  <c r="AE376" i="1"/>
  <c r="AO376" i="1"/>
  <c r="AC376" i="1"/>
  <c r="AT376" i="1"/>
  <c r="AH376" i="1"/>
  <c r="AV376" i="1"/>
  <c r="AU376" i="1"/>
  <c r="AS376" i="1"/>
  <c r="AP376" i="1"/>
  <c r="AN376" i="1"/>
  <c r="AM376" i="1"/>
  <c r="AL376" i="1"/>
  <c r="AK376" i="1"/>
  <c r="AJ376" i="1"/>
  <c r="H376" i="1"/>
  <c r="AY376" i="1"/>
  <c r="AI376" i="1"/>
  <c r="AI413" i="1"/>
  <c r="AV413" i="1"/>
  <c r="AI1249" i="1"/>
  <c r="AV1249" i="1"/>
  <c r="AI26" i="1"/>
  <c r="AV26" i="1"/>
  <c r="AI1272" i="1"/>
  <c r="AV1272" i="1"/>
  <c r="AK516" i="1"/>
  <c r="AY516" i="1"/>
  <c r="AK290" i="1"/>
  <c r="AY290" i="1"/>
  <c r="AK979" i="1"/>
  <c r="AM1308" i="1"/>
  <c r="AP418" i="1"/>
  <c r="H78" i="1"/>
  <c r="AE78" i="1"/>
  <c r="AW78" i="1"/>
  <c r="AN261" i="1"/>
  <c r="AH240" i="1"/>
  <c r="AW240" i="1"/>
  <c r="AI1077" i="1"/>
  <c r="AX1077" i="1"/>
  <c r="AF656" i="1"/>
  <c r="AM762" i="1"/>
  <c r="AJ60" i="1"/>
  <c r="AW59" i="1"/>
  <c r="AF594" i="1"/>
  <c r="AW736" i="1"/>
  <c r="AK736" i="1"/>
  <c r="AV736" i="1"/>
  <c r="AJ736" i="1"/>
  <c r="AX736" i="1"/>
  <c r="AU736" i="1"/>
  <c r="AG736" i="1"/>
  <c r="AT736" i="1"/>
  <c r="AF736" i="1"/>
  <c r="AS736" i="1"/>
  <c r="AE736" i="1"/>
  <c r="AR736" i="1"/>
  <c r="AD736" i="1"/>
  <c r="AP736" i="1"/>
  <c r="BH736" i="1"/>
  <c r="AL736" i="1"/>
  <c r="AI736" i="1"/>
  <c r="AQ736" i="1"/>
  <c r="AO656" i="1"/>
  <c r="AC656" i="1"/>
  <c r="AN656" i="1"/>
  <c r="H656" i="1"/>
  <c r="AX656" i="1"/>
  <c r="AL656" i="1"/>
  <c r="AQ656" i="1"/>
  <c r="AE656" i="1"/>
  <c r="AG656" i="1"/>
  <c r="AW656" i="1"/>
  <c r="AK413" i="1"/>
  <c r="AK1249" i="1"/>
  <c r="AK26" i="1"/>
  <c r="AK1272" i="1"/>
  <c r="AU1025" i="1"/>
  <c r="AI1025" i="1"/>
  <c r="AT1025" i="1"/>
  <c r="AH1025" i="1"/>
  <c r="AR1025" i="1"/>
  <c r="AF1025" i="1"/>
  <c r="AQ1025" i="1"/>
  <c r="AO1293" i="1"/>
  <c r="AC1293" i="1"/>
  <c r="AN1293" i="1"/>
  <c r="H1293" i="1"/>
  <c r="AX1293" i="1"/>
  <c r="AL1293" i="1"/>
  <c r="AE1293" i="1"/>
  <c r="AT1293" i="1"/>
  <c r="AH656" i="1"/>
  <c r="AY656" i="1"/>
  <c r="AR514" i="1"/>
  <c r="AF514" i="1"/>
  <c r="AQ514" i="1"/>
  <c r="AE514" i="1"/>
  <c r="AP514" i="1"/>
  <c r="AD514" i="1"/>
  <c r="AO514" i="1"/>
  <c r="AC514" i="1"/>
  <c r="AT514" i="1"/>
  <c r="AH514" i="1"/>
  <c r="AI514" i="1"/>
  <c r="AO1123" i="1"/>
  <c r="AC1123" i="1"/>
  <c r="AN1123" i="1"/>
  <c r="H1123" i="1"/>
  <c r="AY1123" i="1"/>
  <c r="AM1123" i="1"/>
  <c r="AX1123" i="1"/>
  <c r="AL1123" i="1"/>
  <c r="AQ1123" i="1"/>
  <c r="AE1123" i="1"/>
  <c r="AI1123" i="1"/>
  <c r="AG59" i="1"/>
  <c r="AN723" i="1"/>
  <c r="H723" i="1"/>
  <c r="AY723" i="1"/>
  <c r="AM723" i="1"/>
  <c r="AV723" i="1"/>
  <c r="AH723" i="1"/>
  <c r="AK723" i="1"/>
  <c r="AJ723" i="1"/>
  <c r="AX723" i="1"/>
  <c r="AI723" i="1"/>
  <c r="AW723" i="1"/>
  <c r="AG723" i="1"/>
  <c r="AT723" i="1"/>
  <c r="AE723" i="1"/>
  <c r="AP723" i="1"/>
  <c r="AO723" i="1"/>
  <c r="AR261" i="1"/>
  <c r="AF261" i="1"/>
  <c r="AQ261" i="1"/>
  <c r="AE261" i="1"/>
  <c r="AO261" i="1"/>
  <c r="AC261" i="1"/>
  <c r="AT261" i="1"/>
  <c r="AI656" i="1"/>
  <c r="AR59" i="1"/>
  <c r="AF59" i="1"/>
  <c r="AQ59" i="1"/>
  <c r="AE59" i="1"/>
  <c r="AP59" i="1"/>
  <c r="AD59" i="1"/>
  <c r="AO59" i="1"/>
  <c r="AC59" i="1"/>
  <c r="AT59" i="1"/>
  <c r="AH59" i="1"/>
  <c r="AI59" i="1"/>
  <c r="AO594" i="1"/>
  <c r="AC594" i="1"/>
  <c r="AN594" i="1"/>
  <c r="H594" i="1"/>
  <c r="AY594" i="1"/>
  <c r="AM594" i="1"/>
  <c r="AX594" i="1"/>
  <c r="AL594" i="1"/>
  <c r="AR594" i="1"/>
  <c r="AQ594" i="1"/>
  <c r="AE594" i="1"/>
  <c r="AI594" i="1"/>
  <c r="AN413" i="1"/>
  <c r="H413" i="1"/>
  <c r="AM413" i="1"/>
  <c r="AT1249" i="1"/>
  <c r="AH1249" i="1"/>
  <c r="AM1249" i="1"/>
  <c r="AQ26" i="1"/>
  <c r="AE26" i="1"/>
  <c r="AM26" i="1"/>
  <c r="AN1272" i="1"/>
  <c r="H1272" i="1"/>
  <c r="AM1272" i="1"/>
  <c r="AU516" i="1"/>
  <c r="AI516" i="1"/>
  <c r="AT516" i="1"/>
  <c r="AH516" i="1"/>
  <c r="AO516" i="1"/>
  <c r="AR290" i="1"/>
  <c r="AF290" i="1"/>
  <c r="AQ290" i="1"/>
  <c r="AE290" i="1"/>
  <c r="AO290" i="1"/>
  <c r="AO979" i="1"/>
  <c r="AC979" i="1"/>
  <c r="AN979" i="1"/>
  <c r="H979" i="1"/>
  <c r="AX979" i="1"/>
  <c r="AL979" i="1"/>
  <c r="AR979" i="1"/>
  <c r="AU1308" i="1"/>
  <c r="AI1308" i="1"/>
  <c r="AT1308" i="1"/>
  <c r="AH1308" i="1"/>
  <c r="AR1308" i="1"/>
  <c r="AF1308" i="1"/>
  <c r="AQ1308" i="1"/>
  <c r="AO418" i="1"/>
  <c r="AC418" i="1"/>
  <c r="AN418" i="1"/>
  <c r="H418" i="1"/>
  <c r="AX418" i="1"/>
  <c r="AL418" i="1"/>
  <c r="AE418" i="1"/>
  <c r="AT418" i="1"/>
  <c r="AD261" i="1"/>
  <c r="AU261" i="1"/>
  <c r="AD1025" i="1"/>
  <c r="AV1025" i="1"/>
  <c r="AG1293" i="1"/>
  <c r="AV1293" i="1"/>
  <c r="AJ656" i="1"/>
  <c r="AK514" i="1"/>
  <c r="AK1123" i="1"/>
  <c r="AJ59" i="1"/>
  <c r="AJ594" i="1"/>
  <c r="AO413" i="1"/>
  <c r="AN1249" i="1"/>
  <c r="AN26" i="1"/>
  <c r="AO1272" i="1"/>
  <c r="AP516" i="1"/>
  <c r="AP290" i="1"/>
  <c r="AD979" i="1"/>
  <c r="AS979" i="1"/>
  <c r="AR1037" i="1"/>
  <c r="AF1037" i="1"/>
  <c r="AQ1037" i="1"/>
  <c r="AE1037" i="1"/>
  <c r="AO1037" i="1"/>
  <c r="AC1037" i="1"/>
  <c r="AT1037" i="1"/>
  <c r="AC1308" i="1"/>
  <c r="AS1308" i="1"/>
  <c r="AF418" i="1"/>
  <c r="AU418" i="1"/>
  <c r="AM78" i="1"/>
  <c r="AG261" i="1"/>
  <c r="AV261" i="1"/>
  <c r="AP240" i="1"/>
  <c r="H1025" i="1"/>
  <c r="AE1025" i="1"/>
  <c r="AW1025" i="1"/>
  <c r="AN1077" i="1"/>
  <c r="AH1293" i="1"/>
  <c r="AW1293" i="1"/>
  <c r="AK656" i="1"/>
  <c r="AS60" i="1"/>
  <c r="H514" i="1"/>
  <c r="AL514" i="1"/>
  <c r="AP1123" i="1"/>
  <c r="AK59" i="1"/>
  <c r="AK594" i="1"/>
  <c r="AC413" i="1"/>
  <c r="AP413" i="1"/>
  <c r="BH1249" i="1"/>
  <c r="AO1249" i="1"/>
  <c r="BH26" i="1"/>
  <c r="AO26" i="1"/>
  <c r="AC1272" i="1"/>
  <c r="AP1272" i="1"/>
  <c r="BH516" i="1"/>
  <c r="AC516" i="1"/>
  <c r="AQ516" i="1"/>
  <c r="BH290" i="1"/>
  <c r="AC290" i="1"/>
  <c r="AS290" i="1"/>
  <c r="AE979" i="1"/>
  <c r="AT979" i="1"/>
  <c r="AD1308" i="1"/>
  <c r="AV1308" i="1"/>
  <c r="AG418" i="1"/>
  <c r="AV418" i="1"/>
  <c r="H261" i="1"/>
  <c r="AH261" i="1"/>
  <c r="AW261" i="1"/>
  <c r="AG1025" i="1"/>
  <c r="AX1025" i="1"/>
  <c r="AI1293" i="1"/>
  <c r="AY1293" i="1"/>
  <c r="AM656" i="1"/>
  <c r="AR762" i="1"/>
  <c r="AF762" i="1"/>
  <c r="AQ762" i="1"/>
  <c r="AE762" i="1"/>
  <c r="AO762" i="1"/>
  <c r="AC762" i="1"/>
  <c r="AT762" i="1"/>
  <c r="AH762" i="1"/>
  <c r="AD762" i="1"/>
  <c r="AW762" i="1"/>
  <c r="AM514" i="1"/>
  <c r="AR1123" i="1"/>
  <c r="H59" i="1"/>
  <c r="AL59" i="1"/>
  <c r="AP594" i="1"/>
  <c r="AC723" i="1"/>
  <c r="AP656" i="1"/>
  <c r="AM59" i="1"/>
  <c r="AS594" i="1"/>
  <c r="AE413" i="1"/>
  <c r="AR413" i="1"/>
  <c r="AD1249" i="1"/>
  <c r="AQ1249" i="1"/>
  <c r="AD26" i="1"/>
  <c r="AR26" i="1"/>
  <c r="AE1272" i="1"/>
  <c r="AR1272" i="1"/>
  <c r="AE516" i="1"/>
  <c r="AS516" i="1"/>
  <c r="AG290" i="1"/>
  <c r="AU290" i="1"/>
  <c r="AG979" i="1"/>
  <c r="AV979" i="1"/>
  <c r="AG1308" i="1"/>
  <c r="AX1308" i="1"/>
  <c r="AI418" i="1"/>
  <c r="AY418" i="1"/>
  <c r="AJ261" i="1"/>
  <c r="AY261" i="1"/>
  <c r="AK1025" i="1"/>
  <c r="AR1077" i="1"/>
  <c r="AF1077" i="1"/>
  <c r="AQ1077" i="1"/>
  <c r="AE1077" i="1"/>
  <c r="AO1077" i="1"/>
  <c r="AC1077" i="1"/>
  <c r="AT1077" i="1"/>
  <c r="AK1293" i="1"/>
  <c r="AR656" i="1"/>
  <c r="AS514" i="1"/>
  <c r="AT1123" i="1"/>
  <c r="AN59" i="1"/>
  <c r="AT594" i="1"/>
  <c r="AF723" i="1"/>
  <c r="AF413" i="1"/>
  <c r="AS413" i="1"/>
  <c r="AE1249" i="1"/>
  <c r="AR1249" i="1"/>
  <c r="AF26" i="1"/>
  <c r="AS26" i="1"/>
  <c r="AF1272" i="1"/>
  <c r="AS1272" i="1"/>
  <c r="AF516" i="1"/>
  <c r="AV516" i="1"/>
  <c r="AH290" i="1"/>
  <c r="AV290" i="1"/>
  <c r="AH979" i="1"/>
  <c r="AW979" i="1"/>
  <c r="AJ1308" i="1"/>
  <c r="AY1308" i="1"/>
  <c r="AJ418" i="1"/>
  <c r="AU78" i="1"/>
  <c r="AI78" i="1"/>
  <c r="AT78" i="1"/>
  <c r="AH78" i="1"/>
  <c r="AR78" i="1"/>
  <c r="AF78" i="1"/>
  <c r="AQ78" i="1"/>
  <c r="AK261" i="1"/>
  <c r="AO240" i="1"/>
  <c r="AC240" i="1"/>
  <c r="AN240" i="1"/>
  <c r="H240" i="1"/>
  <c r="AX240" i="1"/>
  <c r="AL240" i="1"/>
  <c r="AE240" i="1"/>
  <c r="AT240" i="1"/>
  <c r="AL1025" i="1"/>
  <c r="AD1077" i="1"/>
  <c r="AU1077" i="1"/>
  <c r="AM1293" i="1"/>
  <c r="AS656" i="1"/>
  <c r="AO60" i="1"/>
  <c r="AC60" i="1"/>
  <c r="AN60" i="1"/>
  <c r="H60" i="1"/>
  <c r="AX60" i="1"/>
  <c r="AL60" i="1"/>
  <c r="AQ60" i="1"/>
  <c r="AE60" i="1"/>
  <c r="AG60" i="1"/>
  <c r="AW60" i="1"/>
  <c r="AU514" i="1"/>
  <c r="AU1123" i="1"/>
  <c r="AS59" i="1"/>
  <c r="AU594" i="1"/>
  <c r="AL723" i="1"/>
  <c r="AK945" i="1"/>
  <c r="AW945" i="1"/>
  <c r="AK875" i="1"/>
  <c r="AW875" i="1"/>
  <c r="AK38" i="1"/>
  <c r="AW38" i="1"/>
  <c r="AK415" i="1"/>
  <c r="AW415" i="1"/>
  <c r="AK953" i="1"/>
  <c r="AW953" i="1"/>
  <c r="AT1251" i="1"/>
  <c r="AH1251" i="1"/>
  <c r="AS1251" i="1"/>
  <c r="AG1251" i="1"/>
  <c r="AM1251" i="1"/>
  <c r="AQ1251" i="1"/>
  <c r="AC301" i="1"/>
  <c r="AC1299" i="1"/>
  <c r="AQ133" i="1"/>
  <c r="AP186" i="1"/>
  <c r="AS1063" i="1"/>
  <c r="AP1288" i="1"/>
  <c r="AQ391" i="1"/>
  <c r="AO990" i="1"/>
  <c r="AQ1154" i="1"/>
  <c r="AS1241" i="1"/>
  <c r="AS735" i="1"/>
  <c r="AC71" i="1"/>
  <c r="AX71" i="1"/>
  <c r="AV149" i="1"/>
  <c r="AO817" i="1"/>
  <c r="AS691" i="1"/>
  <c r="AC176" i="1"/>
  <c r="AV176" i="1"/>
  <c r="AT891" i="1"/>
  <c r="AH891" i="1"/>
  <c r="AS891" i="1"/>
  <c r="AG891" i="1"/>
  <c r="AW891" i="1"/>
  <c r="AI891" i="1"/>
  <c r="AV891" i="1"/>
  <c r="AF891" i="1"/>
  <c r="AR891" i="1"/>
  <c r="AD891" i="1"/>
  <c r="H891" i="1"/>
  <c r="AY891" i="1"/>
  <c r="AK891" i="1"/>
  <c r="AJ891" i="1"/>
  <c r="AV1239" i="1"/>
  <c r="AV125" i="1"/>
  <c r="AT371" i="1"/>
  <c r="AH371" i="1"/>
  <c r="AS371" i="1"/>
  <c r="AG371" i="1"/>
  <c r="AL371" i="1"/>
  <c r="AY371" i="1"/>
  <c r="AK371" i="1"/>
  <c r="AX371" i="1"/>
  <c r="AJ371" i="1"/>
  <c r="AW371" i="1"/>
  <c r="AI371" i="1"/>
  <c r="AN371" i="1"/>
  <c r="AF371" i="1"/>
  <c r="AN301" i="1"/>
  <c r="H301" i="1"/>
  <c r="AY301" i="1"/>
  <c r="AM301" i="1"/>
  <c r="AU301" i="1"/>
  <c r="AG301" i="1"/>
  <c r="AD301" i="1"/>
  <c r="AS301" i="1"/>
  <c r="AQ1089" i="1"/>
  <c r="AE1089" i="1"/>
  <c r="AP1089" i="1"/>
  <c r="AD1089" i="1"/>
  <c r="AT1089" i="1"/>
  <c r="AF1089" i="1"/>
  <c r="H1089" i="1"/>
  <c r="AS1089" i="1"/>
  <c r="AQ1299" i="1"/>
  <c r="AE1299" i="1"/>
  <c r="AP1299" i="1"/>
  <c r="AD1299" i="1"/>
  <c r="AR1299" i="1"/>
  <c r="AU1299" i="1"/>
  <c r="AG1299" i="1"/>
  <c r="AF1299" i="1"/>
  <c r="AW1299" i="1"/>
  <c r="AR133" i="1"/>
  <c r="AR990" i="1"/>
  <c r="AR1154" i="1"/>
  <c r="AU1241" i="1"/>
  <c r="AC735" i="1"/>
  <c r="AT735" i="1"/>
  <c r="AE71" i="1"/>
  <c r="AC149" i="1"/>
  <c r="AP817" i="1"/>
  <c r="AT691" i="1"/>
  <c r="AE176" i="1"/>
  <c r="AW176" i="1"/>
  <c r="AQ1063" i="1"/>
  <c r="AE1063" i="1"/>
  <c r="AP1063" i="1"/>
  <c r="AD1063" i="1"/>
  <c r="AT1063" i="1"/>
  <c r="AF1063" i="1"/>
  <c r="H1063" i="1"/>
  <c r="AW1063" i="1"/>
  <c r="AI1063" i="1"/>
  <c r="AC1063" i="1"/>
  <c r="AV1063" i="1"/>
  <c r="AT990" i="1"/>
  <c r="AS1154" i="1"/>
  <c r="AT71" i="1"/>
  <c r="AH71" i="1"/>
  <c r="AS71" i="1"/>
  <c r="AG71" i="1"/>
  <c r="AR71" i="1"/>
  <c r="AD71" i="1"/>
  <c r="H71" i="1"/>
  <c r="AP71" i="1"/>
  <c r="AW71" i="1"/>
  <c r="AI71" i="1"/>
  <c r="AF71" i="1"/>
  <c r="AQ149" i="1"/>
  <c r="AE149" i="1"/>
  <c r="AP149" i="1"/>
  <c r="AD149" i="1"/>
  <c r="AW149" i="1"/>
  <c r="AI149" i="1"/>
  <c r="AU149" i="1"/>
  <c r="AG149" i="1"/>
  <c r="AL149" i="1"/>
  <c r="AF149" i="1"/>
  <c r="AY149" i="1"/>
  <c r="AR817" i="1"/>
  <c r="AU691" i="1"/>
  <c r="AT1083" i="1"/>
  <c r="AH1083" i="1"/>
  <c r="AS1083" i="1"/>
  <c r="AG1083" i="1"/>
  <c r="AN1083" i="1"/>
  <c r="H1083" i="1"/>
  <c r="AQ1083" i="1"/>
  <c r="AP1083" i="1"/>
  <c r="AO1083" i="1"/>
  <c r="AM1083" i="1"/>
  <c r="AL1083" i="1"/>
  <c r="AK1083" i="1"/>
  <c r="AY1083" i="1"/>
  <c r="AJ1083" i="1"/>
  <c r="AX1083" i="1"/>
  <c r="AI1083" i="1"/>
  <c r="AW1083" i="1"/>
  <c r="AF1083" i="1"/>
  <c r="AU1083" i="1"/>
  <c r="AD1083" i="1"/>
  <c r="AN142" i="1"/>
  <c r="H142" i="1"/>
  <c r="AY142" i="1"/>
  <c r="AM142" i="1"/>
  <c r="AT142" i="1"/>
  <c r="AH142" i="1"/>
  <c r="AR142" i="1"/>
  <c r="AC142" i="1"/>
  <c r="AQ142" i="1"/>
  <c r="AP142" i="1"/>
  <c r="AO142" i="1"/>
  <c r="AL142" i="1"/>
  <c r="AK142" i="1"/>
  <c r="AJ142" i="1"/>
  <c r="AX142" i="1"/>
  <c r="AI142" i="1"/>
  <c r="AW142" i="1"/>
  <c r="AG142" i="1"/>
  <c r="AU142" i="1"/>
  <c r="AE142" i="1"/>
  <c r="AY412" i="1"/>
  <c r="AM412" i="1"/>
  <c r="AT412" i="1"/>
  <c r="AH412" i="1"/>
  <c r="AN412" i="1"/>
  <c r="AL412" i="1"/>
  <c r="AK412" i="1"/>
  <c r="AU412" i="1"/>
  <c r="AF412" i="1"/>
  <c r="AS412" i="1"/>
  <c r="AE412" i="1"/>
  <c r="AI412" i="1"/>
  <c r="AG412" i="1"/>
  <c r="AD412" i="1"/>
  <c r="AC412" i="1"/>
  <c r="AX412" i="1"/>
  <c r="AW412" i="1"/>
  <c r="AV412" i="1"/>
  <c r="AR412" i="1"/>
  <c r="AQ412" i="1"/>
  <c r="AP412" i="1"/>
  <c r="H412" i="1"/>
  <c r="AO412" i="1"/>
  <c r="AD133" i="1"/>
  <c r="AT186" i="1"/>
  <c r="AH186" i="1"/>
  <c r="AS186" i="1"/>
  <c r="AG186" i="1"/>
  <c r="AN186" i="1"/>
  <c r="AQ186" i="1"/>
  <c r="AC186" i="1"/>
  <c r="AD186" i="1"/>
  <c r="AV186" i="1"/>
  <c r="AG1063" i="1"/>
  <c r="AX1063" i="1"/>
  <c r="AV990" i="1"/>
  <c r="AC1154" i="1"/>
  <c r="AT1154" i="1"/>
  <c r="AC1241" i="1"/>
  <c r="AE735" i="1"/>
  <c r="AJ71" i="1"/>
  <c r="AH149" i="1"/>
  <c r="AV817" i="1"/>
  <c r="AW691" i="1"/>
  <c r="AJ412" i="1"/>
  <c r="AN133" i="1"/>
  <c r="H133" i="1"/>
  <c r="AY133" i="1"/>
  <c r="AM133" i="1"/>
  <c r="AU133" i="1"/>
  <c r="AG133" i="1"/>
  <c r="AX133" i="1"/>
  <c r="AJ133" i="1"/>
  <c r="AE133" i="1"/>
  <c r="AV133" i="1"/>
  <c r="AH1063" i="1"/>
  <c r="AY1063" i="1"/>
  <c r="AW990" i="1"/>
  <c r="AD1154" i="1"/>
  <c r="AU1154" i="1"/>
  <c r="AQ1241" i="1"/>
  <c r="AE1241" i="1"/>
  <c r="AP1241" i="1"/>
  <c r="AD1241" i="1"/>
  <c r="AV1241" i="1"/>
  <c r="AH1241" i="1"/>
  <c r="AT1241" i="1"/>
  <c r="AF1241" i="1"/>
  <c r="H1241" i="1"/>
  <c r="AY1241" i="1"/>
  <c r="AK1241" i="1"/>
  <c r="AG1241" i="1"/>
  <c r="AN735" i="1"/>
  <c r="H735" i="1"/>
  <c r="AY735" i="1"/>
  <c r="AM735" i="1"/>
  <c r="AK735" i="1"/>
  <c r="AW735" i="1"/>
  <c r="AI735" i="1"/>
  <c r="AP735" i="1"/>
  <c r="AF735" i="1"/>
  <c r="AX735" i="1"/>
  <c r="AK71" i="1"/>
  <c r="AJ149" i="1"/>
  <c r="AW817" i="1"/>
  <c r="AC691" i="1"/>
  <c r="AN176" i="1"/>
  <c r="H176" i="1"/>
  <c r="AY176" i="1"/>
  <c r="AM176" i="1"/>
  <c r="AP176" i="1"/>
  <c r="AO176" i="1"/>
  <c r="AK176" i="1"/>
  <c r="AR176" i="1"/>
  <c r="AD176" i="1"/>
  <c r="AH176" i="1"/>
  <c r="AT1239" i="1"/>
  <c r="AH1239" i="1"/>
  <c r="AS1239" i="1"/>
  <c r="AG1239" i="1"/>
  <c r="AX1239" i="1"/>
  <c r="AJ1239" i="1"/>
  <c r="AW1239" i="1"/>
  <c r="AI1239" i="1"/>
  <c r="AU1239" i="1"/>
  <c r="AE1239" i="1"/>
  <c r="AL1239" i="1"/>
  <c r="AF1239" i="1"/>
  <c r="AC1083" i="1"/>
  <c r="AD142" i="1"/>
  <c r="AF133" i="1"/>
  <c r="AW133" i="1"/>
  <c r="H186" i="1"/>
  <c r="AF186" i="1"/>
  <c r="AX186" i="1"/>
  <c r="AJ1063" i="1"/>
  <c r="AN1288" i="1"/>
  <c r="H1288" i="1"/>
  <c r="AY1288" i="1"/>
  <c r="AM1288" i="1"/>
  <c r="AW1288" i="1"/>
  <c r="AI1288" i="1"/>
  <c r="AL1288" i="1"/>
  <c r="AE1288" i="1"/>
  <c r="AU1288" i="1"/>
  <c r="AT391" i="1"/>
  <c r="AH391" i="1"/>
  <c r="AS391" i="1"/>
  <c r="AG391" i="1"/>
  <c r="AP391" i="1"/>
  <c r="AN391" i="1"/>
  <c r="AU391" i="1"/>
  <c r="AE391" i="1"/>
  <c r="AF391" i="1"/>
  <c r="AY391" i="1"/>
  <c r="AF990" i="1"/>
  <c r="AE1154" i="1"/>
  <c r="AI1241" i="1"/>
  <c r="AG735" i="1"/>
  <c r="AL71" i="1"/>
  <c r="H149" i="1"/>
  <c r="AK149" i="1"/>
  <c r="AD817" i="1"/>
  <c r="AI176" i="1"/>
  <c r="AK1239" i="1"/>
  <c r="AE1083" i="1"/>
  <c r="AF142" i="1"/>
  <c r="AT700" i="1"/>
  <c r="AH700" i="1"/>
  <c r="AS700" i="1"/>
  <c r="AG700" i="1"/>
  <c r="AN700" i="1"/>
  <c r="H700" i="1"/>
  <c r="AO700" i="1"/>
  <c r="AM700" i="1"/>
  <c r="AL700" i="1"/>
  <c r="AK700" i="1"/>
  <c r="AY700" i="1"/>
  <c r="AJ700" i="1"/>
  <c r="AX700" i="1"/>
  <c r="AI700" i="1"/>
  <c r="AW700" i="1"/>
  <c r="AF700" i="1"/>
  <c r="AV700" i="1"/>
  <c r="AE700" i="1"/>
  <c r="AU700" i="1"/>
  <c r="AD700" i="1"/>
  <c r="AQ700" i="1"/>
  <c r="AN703" i="1"/>
  <c r="H703" i="1"/>
  <c r="AY703" i="1"/>
  <c r="AM703" i="1"/>
  <c r="AT703" i="1"/>
  <c r="AH703" i="1"/>
  <c r="AS703" i="1"/>
  <c r="AG703" i="1"/>
  <c r="AV703" i="1"/>
  <c r="AD703" i="1"/>
  <c r="AU703" i="1"/>
  <c r="AC703" i="1"/>
  <c r="AR703" i="1"/>
  <c r="AQ703" i="1"/>
  <c r="AP703" i="1"/>
  <c r="AO703" i="1"/>
  <c r="AL703" i="1"/>
  <c r="AK703" i="1"/>
  <c r="AJ703" i="1"/>
  <c r="AI703" i="1"/>
  <c r="AX703" i="1"/>
  <c r="AF703" i="1"/>
  <c r="AQ990" i="1"/>
  <c r="AE990" i="1"/>
  <c r="AP990" i="1"/>
  <c r="AD990" i="1"/>
  <c r="AU990" i="1"/>
  <c r="AG990" i="1"/>
  <c r="AS990" i="1"/>
  <c r="AC990" i="1"/>
  <c r="AX990" i="1"/>
  <c r="AJ990" i="1"/>
  <c r="AH990" i="1"/>
  <c r="AN1154" i="1"/>
  <c r="H1154" i="1"/>
  <c r="AY1154" i="1"/>
  <c r="AM1154" i="1"/>
  <c r="AX1154" i="1"/>
  <c r="AJ1154" i="1"/>
  <c r="AV1154" i="1"/>
  <c r="AH1154" i="1"/>
  <c r="AO1154" i="1"/>
  <c r="AF1154" i="1"/>
  <c r="AT817" i="1"/>
  <c r="AH817" i="1"/>
  <c r="AS817" i="1"/>
  <c r="AG817" i="1"/>
  <c r="AU817" i="1"/>
  <c r="AE817" i="1"/>
  <c r="AQ817" i="1"/>
  <c r="AC817" i="1"/>
  <c r="AX817" i="1"/>
  <c r="AJ817" i="1"/>
  <c r="AF817" i="1"/>
  <c r="AQ691" i="1"/>
  <c r="AE691" i="1"/>
  <c r="AP691" i="1"/>
  <c r="AD691" i="1"/>
  <c r="AY691" i="1"/>
  <c r="AK691" i="1"/>
  <c r="AX691" i="1"/>
  <c r="AJ691" i="1"/>
  <c r="AV691" i="1"/>
  <c r="AH691" i="1"/>
  <c r="AM691" i="1"/>
  <c r="AG691" i="1"/>
  <c r="AN125" i="1"/>
  <c r="H125" i="1"/>
  <c r="AY125" i="1"/>
  <c r="AM125" i="1"/>
  <c r="AS125" i="1"/>
  <c r="AE125" i="1"/>
  <c r="AR125" i="1"/>
  <c r="AD125" i="1"/>
  <c r="AP125" i="1"/>
  <c r="AU125" i="1"/>
  <c r="AG125" i="1"/>
  <c r="AJ125" i="1"/>
  <c r="AR1083" i="1"/>
  <c r="AS142" i="1"/>
  <c r="AE703" i="1"/>
  <c r="AF945" i="1"/>
  <c r="AR945" i="1"/>
  <c r="AF875" i="1"/>
  <c r="AR875" i="1"/>
  <c r="AF38" i="1"/>
  <c r="AR38" i="1"/>
  <c r="AF415" i="1"/>
  <c r="AR415" i="1"/>
  <c r="AF953" i="1"/>
  <c r="AR953" i="1"/>
  <c r="AK1251" i="1"/>
  <c r="AQ273" i="1"/>
  <c r="AE273" i="1"/>
  <c r="AP273" i="1"/>
  <c r="AD273" i="1"/>
  <c r="AR273" i="1"/>
  <c r="AC273" i="1"/>
  <c r="AT273" i="1"/>
  <c r="AK301" i="1"/>
  <c r="AK1089" i="1"/>
  <c r="AN393" i="1"/>
  <c r="H393" i="1"/>
  <c r="AY393" i="1"/>
  <c r="AM393" i="1"/>
  <c r="AW393" i="1"/>
  <c r="AI393" i="1"/>
  <c r="AD393" i="1"/>
  <c r="AS393" i="1"/>
  <c r="AM1299" i="1"/>
  <c r="AI133" i="1"/>
  <c r="AJ186" i="1"/>
  <c r="AQ672" i="1"/>
  <c r="AE672" i="1"/>
  <c r="AP672" i="1"/>
  <c r="AD672" i="1"/>
  <c r="AS672" i="1"/>
  <c r="AC672" i="1"/>
  <c r="AV672" i="1"/>
  <c r="AH672" i="1"/>
  <c r="AF672" i="1"/>
  <c r="AW672" i="1"/>
  <c r="AL1063" i="1"/>
  <c r="AG1288" i="1"/>
  <c r="AX1288" i="1"/>
  <c r="H391" i="1"/>
  <c r="AJ391" i="1"/>
  <c r="AI990" i="1"/>
  <c r="AG1154" i="1"/>
  <c r="AL1241" i="1"/>
  <c r="AJ735" i="1"/>
  <c r="AN71" i="1"/>
  <c r="AN149" i="1"/>
  <c r="AI817" i="1"/>
  <c r="AI691" i="1"/>
  <c r="AL176" i="1"/>
  <c r="AU891" i="1"/>
  <c r="H1239" i="1"/>
  <c r="AN1239" i="1"/>
  <c r="AQ483" i="1"/>
  <c r="AE483" i="1"/>
  <c r="AP483" i="1"/>
  <c r="AD483" i="1"/>
  <c r="AN483" i="1"/>
  <c r="AM483" i="1"/>
  <c r="AY483" i="1"/>
  <c r="AK483" i="1"/>
  <c r="AR483" i="1"/>
  <c r="AH483" i="1"/>
  <c r="AK125" i="1"/>
  <c r="AV371" i="1"/>
  <c r="AV1083" i="1"/>
  <c r="AV142" i="1"/>
  <c r="AC700" i="1"/>
  <c r="AW703" i="1"/>
  <c r="AG953" i="1"/>
  <c r="AS953" i="1"/>
  <c r="AL1251" i="1"/>
  <c r="AL301" i="1"/>
  <c r="AL1089" i="1"/>
  <c r="AN1299" i="1"/>
  <c r="AK133" i="1"/>
  <c r="AK186" i="1"/>
  <c r="AM1063" i="1"/>
  <c r="AH1288" i="1"/>
  <c r="AK391" i="1"/>
  <c r="H990" i="1"/>
  <c r="AK990" i="1"/>
  <c r="AI1154" i="1"/>
  <c r="AM1241" i="1"/>
  <c r="AL735" i="1"/>
  <c r="AO71" i="1"/>
  <c r="AO149" i="1"/>
  <c r="H817" i="1"/>
  <c r="AK817" i="1"/>
  <c r="AL691" i="1"/>
  <c r="AQ176" i="1"/>
  <c r="AO1239" i="1"/>
  <c r="AL125" i="1"/>
  <c r="AP700" i="1"/>
  <c r="AK1252" i="1"/>
  <c r="AK234" i="1"/>
  <c r="AK924" i="1"/>
  <c r="AK529" i="1"/>
  <c r="AK237" i="1"/>
  <c r="AK1206" i="1"/>
  <c r="AK606" i="1"/>
  <c r="AK501" i="1"/>
  <c r="AK303" i="1"/>
  <c r="AK788" i="1"/>
  <c r="AK316" i="1"/>
  <c r="AK425" i="1"/>
  <c r="AK944" i="1"/>
  <c r="AK102" i="1"/>
  <c r="AK542" i="1"/>
  <c r="AK595" i="1"/>
  <c r="AK991" i="1"/>
  <c r="AK758" i="1"/>
  <c r="AH945" i="1"/>
  <c r="AT945" i="1"/>
  <c r="AK689" i="1"/>
  <c r="AH875" i="1"/>
  <c r="AT875" i="1"/>
  <c r="AK1212" i="1"/>
  <c r="AH38" i="1"/>
  <c r="AT38" i="1"/>
  <c r="AK272" i="1"/>
  <c r="AH415" i="1"/>
  <c r="AT415" i="1"/>
  <c r="AK933" i="1"/>
  <c r="AH953" i="1"/>
  <c r="AT953" i="1"/>
  <c r="AN1251" i="1"/>
  <c r="H273" i="1"/>
  <c r="AG273" i="1"/>
  <c r="AV273" i="1"/>
  <c r="AO301" i="1"/>
  <c r="AM1089" i="1"/>
  <c r="AF393" i="1"/>
  <c r="AU393" i="1"/>
  <c r="AT1219" i="1"/>
  <c r="AH1219" i="1"/>
  <c r="AS1219" i="1"/>
  <c r="AG1219" i="1"/>
  <c r="AM1219" i="1"/>
  <c r="AP1219" i="1"/>
  <c r="AD1219" i="1"/>
  <c r="AV1219" i="1"/>
  <c r="AO1299" i="1"/>
  <c r="AL133" i="1"/>
  <c r="AL186" i="1"/>
  <c r="H672" i="1"/>
  <c r="AI672" i="1"/>
  <c r="AY672" i="1"/>
  <c r="AD1268" i="1"/>
  <c r="AN1063" i="1"/>
  <c r="AJ1288" i="1"/>
  <c r="AL391" i="1"/>
  <c r="AL990" i="1"/>
  <c r="AK1154" i="1"/>
  <c r="AN1241" i="1"/>
  <c r="AO735" i="1"/>
  <c r="AQ71" i="1"/>
  <c r="AR149" i="1"/>
  <c r="AL817" i="1"/>
  <c r="H691" i="1"/>
  <c r="AN691" i="1"/>
  <c r="AS176" i="1"/>
  <c r="AQ196" i="1"/>
  <c r="AE196" i="1"/>
  <c r="AP196" i="1"/>
  <c r="AD196" i="1"/>
  <c r="AL196" i="1"/>
  <c r="AY196" i="1"/>
  <c r="AK196" i="1"/>
  <c r="AW196" i="1"/>
  <c r="AI196" i="1"/>
  <c r="AN196" i="1"/>
  <c r="AG196" i="1"/>
  <c r="AP1239" i="1"/>
  <c r="AT355" i="1"/>
  <c r="AH355" i="1"/>
  <c r="AS355" i="1"/>
  <c r="AG355" i="1"/>
  <c r="AY355" i="1"/>
  <c r="AK355" i="1"/>
  <c r="AX355" i="1"/>
  <c r="AJ355" i="1"/>
  <c r="AV355" i="1"/>
  <c r="AF355" i="1"/>
  <c r="AM355" i="1"/>
  <c r="AE355" i="1"/>
  <c r="H483" i="1"/>
  <c r="AJ483" i="1"/>
  <c r="AO125" i="1"/>
  <c r="AC371" i="1"/>
  <c r="AR700" i="1"/>
  <c r="AQ681" i="1"/>
  <c r="AE681" i="1"/>
  <c r="AX681" i="1"/>
  <c r="AK681" i="1"/>
  <c r="AV681" i="1"/>
  <c r="AI681" i="1"/>
  <c r="AU681" i="1"/>
  <c r="AH681" i="1"/>
  <c r="AS681" i="1"/>
  <c r="AF681" i="1"/>
  <c r="AR681" i="1"/>
  <c r="AD681" i="1"/>
  <c r="AP681" i="1"/>
  <c r="AC681" i="1"/>
  <c r="H681" i="1"/>
  <c r="AO681" i="1"/>
  <c r="AL681" i="1"/>
  <c r="AJ681" i="1"/>
  <c r="AG681" i="1"/>
  <c r="AY681" i="1"/>
  <c r="AW681" i="1"/>
  <c r="AT681" i="1"/>
  <c r="AN681" i="1"/>
  <c r="AM681" i="1"/>
  <c r="AI945" i="1"/>
  <c r="AI875" i="1"/>
  <c r="AI38" i="1"/>
  <c r="AI415" i="1"/>
  <c r="AI953" i="1"/>
  <c r="AO1251" i="1"/>
  <c r="AH273" i="1"/>
  <c r="AW273" i="1"/>
  <c r="AP301" i="1"/>
  <c r="AQ534" i="1"/>
  <c r="AE534" i="1"/>
  <c r="AP534" i="1"/>
  <c r="AD534" i="1"/>
  <c r="AS534" i="1"/>
  <c r="AC534" i="1"/>
  <c r="BH534" i="1"/>
  <c r="AT534" i="1"/>
  <c r="AN1089" i="1"/>
  <c r="AG393" i="1"/>
  <c r="AV393" i="1"/>
  <c r="AS1299" i="1"/>
  <c r="AO133" i="1"/>
  <c r="AM186" i="1"/>
  <c r="AJ672" i="1"/>
  <c r="AN1268" i="1"/>
  <c r="H1268" i="1"/>
  <c r="AY1268" i="1"/>
  <c r="AM1268" i="1"/>
  <c r="AV1268" i="1"/>
  <c r="AH1268" i="1"/>
  <c r="AK1268" i="1"/>
  <c r="AE1268" i="1"/>
  <c r="AU1268" i="1"/>
  <c r="AO1063" i="1"/>
  <c r="AK1288" i="1"/>
  <c r="AM391" i="1"/>
  <c r="AM990" i="1"/>
  <c r="AL1154" i="1"/>
  <c r="AO1241" i="1"/>
  <c r="AQ735" i="1"/>
  <c r="AU71" i="1"/>
  <c r="AS149" i="1"/>
  <c r="AM817" i="1"/>
  <c r="AO691" i="1"/>
  <c r="AT176" i="1"/>
  <c r="AC891" i="1"/>
  <c r="AQ1239" i="1"/>
  <c r="AL483" i="1"/>
  <c r="AQ125" i="1"/>
  <c r="AD371" i="1"/>
  <c r="AT262" i="1"/>
  <c r="AH262" i="1"/>
  <c r="AS262" i="1"/>
  <c r="AG262" i="1"/>
  <c r="AO262" i="1"/>
  <c r="H1174" i="1"/>
  <c r="AD1174" i="1"/>
  <c r="AF559" i="1"/>
  <c r="AN666" i="1"/>
  <c r="H666" i="1"/>
  <c r="AY666" i="1"/>
  <c r="AM666" i="1"/>
  <c r="AC666" i="1"/>
  <c r="AQ666" i="1"/>
  <c r="AE481" i="1"/>
  <c r="AS481" i="1"/>
  <c r="AQ1048" i="1"/>
  <c r="AE1048" i="1"/>
  <c r="AP1048" i="1"/>
  <c r="AD1048" i="1"/>
  <c r="AO1048" i="1"/>
  <c r="AF519" i="1"/>
  <c r="BH447" i="1"/>
  <c r="AC447" i="1"/>
  <c r="AS447" i="1"/>
  <c r="AH195" i="1"/>
  <c r="AT1076" i="1"/>
  <c r="AH1076" i="1"/>
  <c r="AS1076" i="1"/>
  <c r="AG1076" i="1"/>
  <c r="AO1076" i="1"/>
  <c r="H211" i="1"/>
  <c r="AF211" i="1"/>
  <c r="AI1023" i="1"/>
  <c r="AW1023" i="1"/>
  <c r="AC6" i="1"/>
  <c r="AK372" i="1"/>
  <c r="AD965" i="1"/>
  <c r="AP513" i="1"/>
  <c r="AD513" i="1"/>
  <c r="AQ513" i="1"/>
  <c r="AC513" i="1"/>
  <c r="H513" i="1"/>
  <c r="AO513" i="1"/>
  <c r="AN513" i="1"/>
  <c r="AW513" i="1"/>
  <c r="AJ513" i="1"/>
  <c r="AV513" i="1"/>
  <c r="AI513" i="1"/>
  <c r="AK513" i="1"/>
  <c r="AU686" i="1"/>
  <c r="AN6" i="1"/>
  <c r="H6" i="1"/>
  <c r="AY6" i="1"/>
  <c r="AM6" i="1"/>
  <c r="AT6" i="1"/>
  <c r="AH6" i="1"/>
  <c r="AD6" i="1"/>
  <c r="AS6" i="1"/>
  <c r="AE6" i="1"/>
  <c r="AU6" i="1"/>
  <c r="AS280" i="1"/>
  <c r="AG280" i="1"/>
  <c r="AN280" i="1"/>
  <c r="H280" i="1"/>
  <c r="AV280" i="1"/>
  <c r="AH280" i="1"/>
  <c r="AU280" i="1"/>
  <c r="AF280" i="1"/>
  <c r="AT280" i="1"/>
  <c r="AE280" i="1"/>
  <c r="AO280" i="1"/>
  <c r="AM280" i="1"/>
  <c r="AK280" i="1"/>
  <c r="AT478" i="1"/>
  <c r="AH478" i="1"/>
  <c r="AX478" i="1"/>
  <c r="AK478" i="1"/>
  <c r="AV478" i="1"/>
  <c r="AI478" i="1"/>
  <c r="AU478" i="1"/>
  <c r="AG478" i="1"/>
  <c r="AS478" i="1"/>
  <c r="AF478" i="1"/>
  <c r="AR478" i="1"/>
  <c r="AE478" i="1"/>
  <c r="AQ478" i="1"/>
  <c r="AD478" i="1"/>
  <c r="AP478" i="1"/>
  <c r="AC478" i="1"/>
  <c r="H478" i="1"/>
  <c r="AY478" i="1"/>
  <c r="AN478" i="1"/>
  <c r="AM478" i="1"/>
  <c r="AL478" i="1"/>
  <c r="AJ478" i="1"/>
  <c r="AF6" i="1"/>
  <c r="AV6" i="1"/>
  <c r="AT197" i="1"/>
  <c r="AH197" i="1"/>
  <c r="AS197" i="1"/>
  <c r="AG197" i="1"/>
  <c r="AN197" i="1"/>
  <c r="H197" i="1"/>
  <c r="AY197" i="1"/>
  <c r="AM197" i="1"/>
  <c r="AE197" i="1"/>
  <c r="AW197" i="1"/>
  <c r="AV965" i="1"/>
  <c r="AJ965" i="1"/>
  <c r="AO965" i="1"/>
  <c r="H965" i="1"/>
  <c r="AN965" i="1"/>
  <c r="AM965" i="1"/>
  <c r="AU965" i="1"/>
  <c r="AH965" i="1"/>
  <c r="AT965" i="1"/>
  <c r="AG965" i="1"/>
  <c r="AI965" i="1"/>
  <c r="AS778" i="1"/>
  <c r="AG778" i="1"/>
  <c r="AP778" i="1"/>
  <c r="AC778" i="1"/>
  <c r="H778" i="1"/>
  <c r="AO778" i="1"/>
  <c r="AN778" i="1"/>
  <c r="AW778" i="1"/>
  <c r="AJ778" i="1"/>
  <c r="AV778" i="1"/>
  <c r="AI778" i="1"/>
  <c r="AK778" i="1"/>
  <c r="AL280" i="1"/>
  <c r="AT1038" i="1"/>
  <c r="AH1038" i="1"/>
  <c r="AX1038" i="1"/>
  <c r="AK1038" i="1"/>
  <c r="AR1038" i="1"/>
  <c r="AE1038" i="1"/>
  <c r="AU1038" i="1"/>
  <c r="AD1038" i="1"/>
  <c r="H1038" i="1"/>
  <c r="AS1038" i="1"/>
  <c r="AC1038" i="1"/>
  <c r="AQ1038" i="1"/>
  <c r="AM1038" i="1"/>
  <c r="AL1038" i="1"/>
  <c r="AN1038" i="1"/>
  <c r="AN1178" i="1"/>
  <c r="H1178" i="1"/>
  <c r="AX1178" i="1"/>
  <c r="AK1178" i="1"/>
  <c r="AV1178" i="1"/>
  <c r="AI1178" i="1"/>
  <c r="AU1178" i="1"/>
  <c r="AH1178" i="1"/>
  <c r="AT1178" i="1"/>
  <c r="AG1178" i="1"/>
  <c r="AS1178" i="1"/>
  <c r="AF1178" i="1"/>
  <c r="AR1178" i="1"/>
  <c r="AE1178" i="1"/>
  <c r="AQ1178" i="1"/>
  <c r="AD1178" i="1"/>
  <c r="AJ1178" i="1"/>
  <c r="AY1178" i="1"/>
  <c r="AO1178" i="1"/>
  <c r="AM1178" i="1"/>
  <c r="AG6" i="1"/>
  <c r="AW6" i="1"/>
  <c r="AF197" i="1"/>
  <c r="AX197" i="1"/>
  <c r="AK965" i="1"/>
  <c r="AL778" i="1"/>
  <c r="AP280" i="1"/>
  <c r="AO1038" i="1"/>
  <c r="AT635" i="1"/>
  <c r="AH635" i="1"/>
  <c r="AX635" i="1"/>
  <c r="AK635" i="1"/>
  <c r="AV635" i="1"/>
  <c r="AI635" i="1"/>
  <c r="AU635" i="1"/>
  <c r="AG635" i="1"/>
  <c r="AR635" i="1"/>
  <c r="AE635" i="1"/>
  <c r="AQ635" i="1"/>
  <c r="AD635" i="1"/>
  <c r="AP635" i="1"/>
  <c r="AC635" i="1"/>
  <c r="H635" i="1"/>
  <c r="AY635" i="1"/>
  <c r="AW635" i="1"/>
  <c r="AS635" i="1"/>
  <c r="AO635" i="1"/>
  <c r="AL635" i="1"/>
  <c r="AJ635" i="1"/>
  <c r="AI6" i="1"/>
  <c r="AX6" i="1"/>
  <c r="AI197" i="1"/>
  <c r="AL965" i="1"/>
  <c r="AM778" i="1"/>
  <c r="AV686" i="1"/>
  <c r="AJ686" i="1"/>
  <c r="AQ686" i="1"/>
  <c r="AD686" i="1"/>
  <c r="AP686" i="1"/>
  <c r="AC686" i="1"/>
  <c r="H686" i="1"/>
  <c r="AO686" i="1"/>
  <c r="AX686" i="1"/>
  <c r="AK686" i="1"/>
  <c r="AW686" i="1"/>
  <c r="AI686" i="1"/>
  <c r="AH686" i="1"/>
  <c r="AQ280" i="1"/>
  <c r="AP1038" i="1"/>
  <c r="AN1023" i="1"/>
  <c r="H1023" i="1"/>
  <c r="AY1023" i="1"/>
  <c r="AM1023" i="1"/>
  <c r="AC1023" i="1"/>
  <c r="AQ1023" i="1"/>
  <c r="AJ6" i="1"/>
  <c r="AJ197" i="1"/>
  <c r="AP965" i="1"/>
  <c r="AV231" i="1"/>
  <c r="AJ231" i="1"/>
  <c r="AP231" i="1"/>
  <c r="AC231" i="1"/>
  <c r="H231" i="1"/>
  <c r="AO231" i="1"/>
  <c r="AN231" i="1"/>
  <c r="AW231" i="1"/>
  <c r="AI231" i="1"/>
  <c r="AU231" i="1"/>
  <c r="AH231" i="1"/>
  <c r="AK231" i="1"/>
  <c r="AQ778" i="1"/>
  <c r="AL686" i="1"/>
  <c r="AS591" i="1"/>
  <c r="AG591" i="1"/>
  <c r="AN591" i="1"/>
  <c r="H591" i="1"/>
  <c r="AU591" i="1"/>
  <c r="AF591" i="1"/>
  <c r="AT591" i="1"/>
  <c r="AE591" i="1"/>
  <c r="AR591" i="1"/>
  <c r="AD591" i="1"/>
  <c r="AM591" i="1"/>
  <c r="AL591" i="1"/>
  <c r="AK591" i="1"/>
  <c r="AR280" i="1"/>
  <c r="AV1038" i="1"/>
  <c r="AP1119" i="1"/>
  <c r="AN300" i="1"/>
  <c r="H300" i="1"/>
  <c r="AX300" i="1"/>
  <c r="AK300" i="1"/>
  <c r="AV300" i="1"/>
  <c r="AI300" i="1"/>
  <c r="AU300" i="1"/>
  <c r="AH300" i="1"/>
  <c r="AS300" i="1"/>
  <c r="AF300" i="1"/>
  <c r="AR300" i="1"/>
  <c r="AO300" i="1"/>
  <c r="AM300" i="1"/>
  <c r="AL300" i="1"/>
  <c r="AJ300" i="1"/>
  <c r="AY300" i="1"/>
  <c r="AD300" i="1"/>
  <c r="AW300" i="1"/>
  <c r="AC300" i="1"/>
  <c r="AC1178" i="1"/>
  <c r="AT559" i="1"/>
  <c r="AH559" i="1"/>
  <c r="AS559" i="1"/>
  <c r="AG559" i="1"/>
  <c r="AO559" i="1"/>
  <c r="AL481" i="1"/>
  <c r="AL447" i="1"/>
  <c r="AN195" i="1"/>
  <c r="H195" i="1"/>
  <c r="AY195" i="1"/>
  <c r="AM195" i="1"/>
  <c r="AC195" i="1"/>
  <c r="AQ195" i="1"/>
  <c r="AD1023" i="1"/>
  <c r="AR1023" i="1"/>
  <c r="AK6" i="1"/>
  <c r="AK197" i="1"/>
  <c r="AC372" i="1"/>
  <c r="AW372" i="1"/>
  <c r="AQ965" i="1"/>
  <c r="AL231" i="1"/>
  <c r="AR778" i="1"/>
  <c r="AM686" i="1"/>
  <c r="AY1160" i="1"/>
  <c r="AM1160" i="1"/>
  <c r="AT1160" i="1"/>
  <c r="AH1160" i="1"/>
  <c r="AL1160" i="1"/>
  <c r="AK1160" i="1"/>
  <c r="AX1160" i="1"/>
  <c r="AJ1160" i="1"/>
  <c r="AS1160" i="1"/>
  <c r="AE1160" i="1"/>
  <c r="AR1160" i="1"/>
  <c r="AD1160" i="1"/>
  <c r="H1160" i="1"/>
  <c r="AN1160" i="1"/>
  <c r="AO591" i="1"/>
  <c r="AW280" i="1"/>
  <c r="AY1007" i="1"/>
  <c r="AM1007" i="1"/>
  <c r="AT1007" i="1"/>
  <c r="AH1007" i="1"/>
  <c r="AO1007" i="1"/>
  <c r="AN1007" i="1"/>
  <c r="AL1007" i="1"/>
  <c r="AV1007" i="1"/>
  <c r="AG1007" i="1"/>
  <c r="AU1007" i="1"/>
  <c r="AF1007" i="1"/>
  <c r="AJ1007" i="1"/>
  <c r="AW1038" i="1"/>
  <c r="AN1124" i="1"/>
  <c r="H1124" i="1"/>
  <c r="AX1124" i="1"/>
  <c r="AK1124" i="1"/>
  <c r="AV1124" i="1"/>
  <c r="AI1124" i="1"/>
  <c r="AU1124" i="1"/>
  <c r="AH1124" i="1"/>
  <c r="AS1124" i="1"/>
  <c r="AF1124" i="1"/>
  <c r="AR1124" i="1"/>
  <c r="AE1124" i="1"/>
  <c r="AQ1124" i="1"/>
  <c r="AD1124" i="1"/>
  <c r="AC1124" i="1"/>
  <c r="AY1124" i="1"/>
  <c r="AW1124" i="1"/>
  <c r="AT1124" i="1"/>
  <c r="AP1124" i="1"/>
  <c r="AL1124" i="1"/>
  <c r="AJ1124" i="1"/>
  <c r="AO478" i="1"/>
  <c r="AL1178" i="1"/>
  <c r="AE1023" i="1"/>
  <c r="AS1023" i="1"/>
  <c r="AL6" i="1"/>
  <c r="AL197" i="1"/>
  <c r="AR965" i="1"/>
  <c r="AM231" i="1"/>
  <c r="AT778" i="1"/>
  <c r="AN686" i="1"/>
  <c r="AP591" i="1"/>
  <c r="AX280" i="1"/>
  <c r="AY1038" i="1"/>
  <c r="AQ1184" i="1"/>
  <c r="AE1184" i="1"/>
  <c r="AX1184" i="1"/>
  <c r="AK1184" i="1"/>
  <c r="AV1184" i="1"/>
  <c r="AI1184" i="1"/>
  <c r="AU1184" i="1"/>
  <c r="AH1184" i="1"/>
  <c r="AS1184" i="1"/>
  <c r="AF1184" i="1"/>
  <c r="AR1184" i="1"/>
  <c r="AN1184" i="1"/>
  <c r="AM1184" i="1"/>
  <c r="AL1184" i="1"/>
  <c r="H1184" i="1"/>
  <c r="AJ1184" i="1"/>
  <c r="AY1184" i="1"/>
  <c r="AC1184" i="1"/>
  <c r="AW1184" i="1"/>
  <c r="AF635" i="1"/>
  <c r="AW478" i="1"/>
  <c r="AP1178" i="1"/>
  <c r="AT1174" i="1"/>
  <c r="AH1174" i="1"/>
  <c r="AS1174" i="1"/>
  <c r="AG1174" i="1"/>
  <c r="AO1174" i="1"/>
  <c r="BH559" i="1"/>
  <c r="AC559" i="1"/>
  <c r="AQ559" i="1"/>
  <c r="AN519" i="1"/>
  <c r="H519" i="1"/>
  <c r="AY519" i="1"/>
  <c r="AM519" i="1"/>
  <c r="AC519" i="1"/>
  <c r="AQ519" i="1"/>
  <c r="AE195" i="1"/>
  <c r="AS195" i="1"/>
  <c r="AQ211" i="1"/>
  <c r="AE211" i="1"/>
  <c r="AP211" i="1"/>
  <c r="AD211" i="1"/>
  <c r="AO211" i="1"/>
  <c r="AF1023" i="1"/>
  <c r="AT1023" i="1"/>
  <c r="AO6" i="1"/>
  <c r="AO197" i="1"/>
  <c r="AS965" i="1"/>
  <c r="AQ231" i="1"/>
  <c r="AU778" i="1"/>
  <c r="AY876" i="1"/>
  <c r="AM876" i="1"/>
  <c r="AQ876" i="1"/>
  <c r="AD876" i="1"/>
  <c r="AP876" i="1"/>
  <c r="AC876" i="1"/>
  <c r="H876" i="1"/>
  <c r="AO876" i="1"/>
  <c r="AW876" i="1"/>
  <c r="AJ876" i="1"/>
  <c r="AV876" i="1"/>
  <c r="AI876" i="1"/>
  <c r="AK876" i="1"/>
  <c r="AR686" i="1"/>
  <c r="AP1160" i="1"/>
  <c r="AQ591" i="1"/>
  <c r="AY280" i="1"/>
  <c r="H1007" i="1"/>
  <c r="AP1007" i="1"/>
  <c r="AQ434" i="1"/>
  <c r="AE434" i="1"/>
  <c r="AX434" i="1"/>
  <c r="AK434" i="1"/>
  <c r="AS434" i="1"/>
  <c r="AF434" i="1"/>
  <c r="AM434" i="1"/>
  <c r="AL434" i="1"/>
  <c r="AJ434" i="1"/>
  <c r="AU434" i="1"/>
  <c r="AD434" i="1"/>
  <c r="BH434" i="1"/>
  <c r="AT434" i="1"/>
  <c r="AC434" i="1"/>
  <c r="AO434" i="1"/>
  <c r="AT1190" i="1"/>
  <c r="AH1190" i="1"/>
  <c r="AX1190" i="1"/>
  <c r="AK1190" i="1"/>
  <c r="AR1190" i="1"/>
  <c r="AE1190" i="1"/>
  <c r="AM1190" i="1"/>
  <c r="AL1190" i="1"/>
  <c r="AJ1190" i="1"/>
  <c r="AU1190" i="1"/>
  <c r="AD1190" i="1"/>
  <c r="BH1190" i="1"/>
  <c r="AS1190" i="1"/>
  <c r="AC1190" i="1"/>
  <c r="AO1190" i="1"/>
  <c r="AN139" i="1"/>
  <c r="H139" i="1"/>
  <c r="AX139" i="1"/>
  <c r="AK139" i="1"/>
  <c r="AU139" i="1"/>
  <c r="AH139" i="1"/>
  <c r="AS139" i="1"/>
  <c r="AF139" i="1"/>
  <c r="AT139" i="1"/>
  <c r="AC139" i="1"/>
  <c r="AP139" i="1"/>
  <c r="AO139" i="1"/>
  <c r="AM139" i="1"/>
  <c r="AY139" i="1"/>
  <c r="AG139" i="1"/>
  <c r="AW139" i="1"/>
  <c r="AE139" i="1"/>
  <c r="AV139" i="1"/>
  <c r="AM635" i="1"/>
  <c r="AQ1189" i="1"/>
  <c r="AE1189" i="1"/>
  <c r="AX1189" i="1"/>
  <c r="AK1189" i="1"/>
  <c r="AV1189" i="1"/>
  <c r="AI1189" i="1"/>
  <c r="AU1189" i="1"/>
  <c r="AH1189" i="1"/>
  <c r="AT1189" i="1"/>
  <c r="AG1189" i="1"/>
  <c r="AS1189" i="1"/>
  <c r="AF1189" i="1"/>
  <c r="AR1189" i="1"/>
  <c r="AD1189" i="1"/>
  <c r="AP1189" i="1"/>
  <c r="AC1189" i="1"/>
  <c r="H1189" i="1"/>
  <c r="AN1189" i="1"/>
  <c r="AJ1189" i="1"/>
  <c r="AY1189" i="1"/>
  <c r="AW1189" i="1"/>
  <c r="AW1178" i="1"/>
  <c r="AN481" i="1"/>
  <c r="H481" i="1"/>
  <c r="AY481" i="1"/>
  <c r="AM481" i="1"/>
  <c r="AC481" i="1"/>
  <c r="AQ481" i="1"/>
  <c r="AQ447" i="1"/>
  <c r="AE447" i="1"/>
  <c r="AP447" i="1"/>
  <c r="AD447" i="1"/>
  <c r="AO447" i="1"/>
  <c r="AG1023" i="1"/>
  <c r="AU1023" i="1"/>
  <c r="AP6" i="1"/>
  <c r="AP197" i="1"/>
  <c r="AT372" i="1"/>
  <c r="AH372" i="1"/>
  <c r="AS372" i="1"/>
  <c r="AG372" i="1"/>
  <c r="AR372" i="1"/>
  <c r="AF372" i="1"/>
  <c r="AN372" i="1"/>
  <c r="H372" i="1"/>
  <c r="AY372" i="1"/>
  <c r="AM372" i="1"/>
  <c r="AI372" i="1"/>
  <c r="AW965" i="1"/>
  <c r="AR231" i="1"/>
  <c r="AX778" i="1"/>
  <c r="AS686" i="1"/>
  <c r="AV591" i="1"/>
  <c r="AC280" i="1"/>
  <c r="AT1119" i="1"/>
  <c r="AH1119" i="1"/>
  <c r="AX1119" i="1"/>
  <c r="AK1119" i="1"/>
  <c r="AV1119" i="1"/>
  <c r="AI1119" i="1"/>
  <c r="AU1119" i="1"/>
  <c r="AG1119" i="1"/>
  <c r="AR1119" i="1"/>
  <c r="AE1119" i="1"/>
  <c r="AQ1119" i="1"/>
  <c r="AN1119" i="1"/>
  <c r="AM1119" i="1"/>
  <c r="AL1119" i="1"/>
  <c r="H1119" i="1"/>
  <c r="AJ1119" i="1"/>
  <c r="AY1119" i="1"/>
  <c r="AC1119" i="1"/>
  <c r="AW1119" i="1"/>
  <c r="AN635" i="1"/>
  <c r="AH992" i="1"/>
  <c r="AU992" i="1"/>
  <c r="AH503" i="1"/>
  <c r="AU503" i="1"/>
  <c r="AH91" i="1"/>
  <c r="AU91" i="1"/>
  <c r="AI952" i="1"/>
  <c r="AX952" i="1"/>
  <c r="AL1294" i="1"/>
  <c r="AL1036" i="1"/>
  <c r="AE345" i="1"/>
  <c r="AU81" i="1"/>
  <c r="AY62" i="1"/>
  <c r="AM62" i="1"/>
  <c r="AX62" i="1"/>
  <c r="AL62" i="1"/>
  <c r="AN62" i="1"/>
  <c r="AK62" i="1"/>
  <c r="AJ62" i="1"/>
  <c r="AW62" i="1"/>
  <c r="AI62" i="1"/>
  <c r="AV62" i="1"/>
  <c r="AH62" i="1"/>
  <c r="AU62" i="1"/>
  <c r="AG62" i="1"/>
  <c r="AS62" i="1"/>
  <c r="AE62" i="1"/>
  <c r="AR62" i="1"/>
  <c r="AQ62" i="1"/>
  <c r="AP62" i="1"/>
  <c r="AO62" i="1"/>
  <c r="AF62" i="1"/>
  <c r="AD62" i="1"/>
  <c r="AC62" i="1"/>
  <c r="H62" i="1"/>
  <c r="AT62" i="1"/>
  <c r="AK397" i="1"/>
  <c r="AW397" i="1"/>
  <c r="AK1068" i="1"/>
  <c r="AW1068" i="1"/>
  <c r="AK465" i="1"/>
  <c r="AW465" i="1"/>
  <c r="AK682" i="1"/>
  <c r="AW682" i="1"/>
  <c r="AI992" i="1"/>
  <c r="AI503" i="1"/>
  <c r="AI91" i="1"/>
  <c r="AK952" i="1"/>
  <c r="AN864" i="1"/>
  <c r="H864" i="1"/>
  <c r="AX864" i="1"/>
  <c r="AL864" i="1"/>
  <c r="AT864" i="1"/>
  <c r="AH864" i="1"/>
  <c r="AS864" i="1"/>
  <c r="AG864" i="1"/>
  <c r="AV864" i="1"/>
  <c r="AD864" i="1"/>
  <c r="AU864" i="1"/>
  <c r="AC864" i="1"/>
  <c r="AR864" i="1"/>
  <c r="AQ864" i="1"/>
  <c r="AP864" i="1"/>
  <c r="AO864" i="1"/>
  <c r="AM864" i="1"/>
  <c r="AK864" i="1"/>
  <c r="AJ864" i="1"/>
  <c r="AN1140" i="1"/>
  <c r="H1140" i="1"/>
  <c r="AY1140" i="1"/>
  <c r="AM1140" i="1"/>
  <c r="AX1140" i="1"/>
  <c r="AL1140" i="1"/>
  <c r="AV1140" i="1"/>
  <c r="AJ1140" i="1"/>
  <c r="AT1140" i="1"/>
  <c r="AH1140" i="1"/>
  <c r="AS1140" i="1"/>
  <c r="AG1140" i="1"/>
  <c r="AR1140" i="1"/>
  <c r="AF1140" i="1"/>
  <c r="AP1140" i="1"/>
  <c r="AD1140" i="1"/>
  <c r="AQ1140" i="1"/>
  <c r="AO1140" i="1"/>
  <c r="AK1140" i="1"/>
  <c r="AI1140" i="1"/>
  <c r="AE1140" i="1"/>
  <c r="AC1140" i="1"/>
  <c r="AU1140" i="1"/>
  <c r="AW1140" i="1"/>
  <c r="AS992" i="1"/>
  <c r="AG992" i="1"/>
  <c r="AM992" i="1"/>
  <c r="AP503" i="1"/>
  <c r="AD503" i="1"/>
  <c r="AM503" i="1"/>
  <c r="AY91" i="1"/>
  <c r="AM91" i="1"/>
  <c r="AN91" i="1"/>
  <c r="AV952" i="1"/>
  <c r="AJ952" i="1"/>
  <c r="AQ952" i="1"/>
  <c r="AE952" i="1"/>
  <c r="AO952" i="1"/>
  <c r="AN1294" i="1"/>
  <c r="H1294" i="1"/>
  <c r="AX1294" i="1"/>
  <c r="AK1294" i="1"/>
  <c r="AS1294" i="1"/>
  <c r="AF1294" i="1"/>
  <c r="AC1294" i="1"/>
  <c r="AR1294" i="1"/>
  <c r="AQ1036" i="1"/>
  <c r="AE1036" i="1"/>
  <c r="AX1036" i="1"/>
  <c r="AK1036" i="1"/>
  <c r="AS1036" i="1"/>
  <c r="AF1036" i="1"/>
  <c r="AR1036" i="1"/>
  <c r="AT352" i="1"/>
  <c r="AH352" i="1"/>
  <c r="AY352" i="1"/>
  <c r="AL352" i="1"/>
  <c r="AX352" i="1"/>
  <c r="AK352" i="1"/>
  <c r="AV352" i="1"/>
  <c r="AI352" i="1"/>
  <c r="AU352" i="1"/>
  <c r="AG352" i="1"/>
  <c r="AS352" i="1"/>
  <c r="AF352" i="1"/>
  <c r="AR352" i="1"/>
  <c r="AE352" i="1"/>
  <c r="AQ352" i="1"/>
  <c r="AD352" i="1"/>
  <c r="AP352" i="1"/>
  <c r="AC352" i="1"/>
  <c r="H352" i="1"/>
  <c r="AQ356" i="1"/>
  <c r="AE356" i="1"/>
  <c r="AY356" i="1"/>
  <c r="AL356" i="1"/>
  <c r="AX356" i="1"/>
  <c r="AK356" i="1"/>
  <c r="AV356" i="1"/>
  <c r="AI356" i="1"/>
  <c r="AU356" i="1"/>
  <c r="AH356" i="1"/>
  <c r="AT356" i="1"/>
  <c r="AG356" i="1"/>
  <c r="AS356" i="1"/>
  <c r="AF356" i="1"/>
  <c r="AR356" i="1"/>
  <c r="AD356" i="1"/>
  <c r="AP356" i="1"/>
  <c r="AC356" i="1"/>
  <c r="H356" i="1"/>
  <c r="AN1153" i="1"/>
  <c r="H1153" i="1"/>
  <c r="AY1153" i="1"/>
  <c r="AL1153" i="1"/>
  <c r="AX1153" i="1"/>
  <c r="AK1153" i="1"/>
  <c r="AV1153" i="1"/>
  <c r="AI1153" i="1"/>
  <c r="AU1153" i="1"/>
  <c r="AH1153" i="1"/>
  <c r="AT1153" i="1"/>
  <c r="AG1153" i="1"/>
  <c r="AS1153" i="1"/>
  <c r="AF1153" i="1"/>
  <c r="AR1153" i="1"/>
  <c r="AE1153" i="1"/>
  <c r="AQ1153" i="1"/>
  <c r="AD1153" i="1"/>
  <c r="AT1132" i="1"/>
  <c r="AH1132" i="1"/>
  <c r="AY1132" i="1"/>
  <c r="AL1132" i="1"/>
  <c r="AX1132" i="1"/>
  <c r="AK1132" i="1"/>
  <c r="AV1132" i="1"/>
  <c r="AI1132" i="1"/>
  <c r="AU1132" i="1"/>
  <c r="AG1132" i="1"/>
  <c r="AS1132" i="1"/>
  <c r="AF1132" i="1"/>
  <c r="AR1132" i="1"/>
  <c r="AE1132" i="1"/>
  <c r="AQ1132" i="1"/>
  <c r="AD1132" i="1"/>
  <c r="AP1132" i="1"/>
  <c r="AC1132" i="1"/>
  <c r="H1132" i="1"/>
  <c r="AQ950" i="1"/>
  <c r="AE950" i="1"/>
  <c r="AY950" i="1"/>
  <c r="AL950" i="1"/>
  <c r="AX950" i="1"/>
  <c r="AK950" i="1"/>
  <c r="AV950" i="1"/>
  <c r="AI950" i="1"/>
  <c r="AU950" i="1"/>
  <c r="AH950" i="1"/>
  <c r="AT950" i="1"/>
  <c r="AG950" i="1"/>
  <c r="AS950" i="1"/>
  <c r="AF950" i="1"/>
  <c r="AR950" i="1"/>
  <c r="AD950" i="1"/>
  <c r="AP950" i="1"/>
  <c r="AC950" i="1"/>
  <c r="H950" i="1"/>
  <c r="AN374" i="1"/>
  <c r="H374" i="1"/>
  <c r="AY374" i="1"/>
  <c r="AL374" i="1"/>
  <c r="AX374" i="1"/>
  <c r="AK374" i="1"/>
  <c r="AV374" i="1"/>
  <c r="AI374" i="1"/>
  <c r="AU374" i="1"/>
  <c r="AH374" i="1"/>
  <c r="AT374" i="1"/>
  <c r="AG374" i="1"/>
  <c r="AS374" i="1"/>
  <c r="AF374" i="1"/>
  <c r="AR374" i="1"/>
  <c r="AE374" i="1"/>
  <c r="AQ374" i="1"/>
  <c r="AD374" i="1"/>
  <c r="AT982" i="1"/>
  <c r="AH982" i="1"/>
  <c r="AY982" i="1"/>
  <c r="AL982" i="1"/>
  <c r="AX982" i="1"/>
  <c r="AK982" i="1"/>
  <c r="AV982" i="1"/>
  <c r="AI982" i="1"/>
  <c r="AU982" i="1"/>
  <c r="AG982" i="1"/>
  <c r="AS982" i="1"/>
  <c r="AF982" i="1"/>
  <c r="AR982" i="1"/>
  <c r="AE982" i="1"/>
  <c r="AQ982" i="1"/>
  <c r="AD982" i="1"/>
  <c r="AP982" i="1"/>
  <c r="AC982" i="1"/>
  <c r="H982" i="1"/>
  <c r="AQ978" i="1"/>
  <c r="AE978" i="1"/>
  <c r="AY978" i="1"/>
  <c r="AL978" i="1"/>
  <c r="AX978" i="1"/>
  <c r="AK978" i="1"/>
  <c r="AV978" i="1"/>
  <c r="AI978" i="1"/>
  <c r="AU978" i="1"/>
  <c r="AH978" i="1"/>
  <c r="AT978" i="1"/>
  <c r="AG978" i="1"/>
  <c r="AS978" i="1"/>
  <c r="AF978" i="1"/>
  <c r="AR978" i="1"/>
  <c r="AD978" i="1"/>
  <c r="AP978" i="1"/>
  <c r="AC978" i="1"/>
  <c r="H978" i="1"/>
  <c r="AN1136" i="1"/>
  <c r="H1136" i="1"/>
  <c r="AY1136" i="1"/>
  <c r="AL1136" i="1"/>
  <c r="AX1136" i="1"/>
  <c r="AK1136" i="1"/>
  <c r="AV1136" i="1"/>
  <c r="AI1136" i="1"/>
  <c r="AU1136" i="1"/>
  <c r="AH1136" i="1"/>
  <c r="AT1136" i="1"/>
  <c r="AG1136" i="1"/>
  <c r="AS1136" i="1"/>
  <c r="AF1136" i="1"/>
  <c r="AR1136" i="1"/>
  <c r="AE1136" i="1"/>
  <c r="AQ1136" i="1"/>
  <c r="AD1136" i="1"/>
  <c r="AT207" i="1"/>
  <c r="AH207" i="1"/>
  <c r="AY207" i="1"/>
  <c r="AL207" i="1"/>
  <c r="AX207" i="1"/>
  <c r="AK207" i="1"/>
  <c r="AV207" i="1"/>
  <c r="AI207" i="1"/>
  <c r="AU207" i="1"/>
  <c r="AG207" i="1"/>
  <c r="AS207" i="1"/>
  <c r="AF207" i="1"/>
  <c r="AR207" i="1"/>
  <c r="AE207" i="1"/>
  <c r="AQ207" i="1"/>
  <c r="AD207" i="1"/>
  <c r="AP207" i="1"/>
  <c r="AC207" i="1"/>
  <c r="H207" i="1"/>
  <c r="AQ661" i="1"/>
  <c r="AE661" i="1"/>
  <c r="AY661" i="1"/>
  <c r="AL661" i="1"/>
  <c r="AX661" i="1"/>
  <c r="AK661" i="1"/>
  <c r="AV661" i="1"/>
  <c r="AI661" i="1"/>
  <c r="AU661" i="1"/>
  <c r="AH661" i="1"/>
  <c r="AT661" i="1"/>
  <c r="AG661" i="1"/>
  <c r="AS661" i="1"/>
  <c r="AF661" i="1"/>
  <c r="AR661" i="1"/>
  <c r="AD661" i="1"/>
  <c r="AP661" i="1"/>
  <c r="AC661" i="1"/>
  <c r="H661" i="1"/>
  <c r="AN1062" i="1"/>
  <c r="H1062" i="1"/>
  <c r="AY1062" i="1"/>
  <c r="AL1062" i="1"/>
  <c r="AX1062" i="1"/>
  <c r="AK1062" i="1"/>
  <c r="AV1062" i="1"/>
  <c r="AI1062" i="1"/>
  <c r="AU1062" i="1"/>
  <c r="AH1062" i="1"/>
  <c r="AT1062" i="1"/>
  <c r="AG1062" i="1"/>
  <c r="AS1062" i="1"/>
  <c r="AF1062" i="1"/>
  <c r="AR1062" i="1"/>
  <c r="AE1062" i="1"/>
  <c r="AQ1062" i="1"/>
  <c r="AD1062" i="1"/>
  <c r="AT1193" i="1"/>
  <c r="AH1193" i="1"/>
  <c r="AY1193" i="1"/>
  <c r="AL1193" i="1"/>
  <c r="AX1193" i="1"/>
  <c r="AK1193" i="1"/>
  <c r="AV1193" i="1"/>
  <c r="AI1193" i="1"/>
  <c r="AU1193" i="1"/>
  <c r="AG1193" i="1"/>
  <c r="AS1193" i="1"/>
  <c r="AF1193" i="1"/>
  <c r="AR1193" i="1"/>
  <c r="AE1193" i="1"/>
  <c r="AQ1193" i="1"/>
  <c r="AD1193" i="1"/>
  <c r="AP1193" i="1"/>
  <c r="AC1193" i="1"/>
  <c r="H1193" i="1"/>
  <c r="AQ27" i="1"/>
  <c r="AE27" i="1"/>
  <c r="AY27" i="1"/>
  <c r="AL27" i="1"/>
  <c r="AX27" i="1"/>
  <c r="AK27" i="1"/>
  <c r="AV27" i="1"/>
  <c r="AI27" i="1"/>
  <c r="AU27" i="1"/>
  <c r="AH27" i="1"/>
  <c r="AT27" i="1"/>
  <c r="AG27" i="1"/>
  <c r="AS27" i="1"/>
  <c r="AF27" i="1"/>
  <c r="AR27" i="1"/>
  <c r="AD27" i="1"/>
  <c r="AP27" i="1"/>
  <c r="AC27" i="1"/>
  <c r="H27" i="1"/>
  <c r="AN814" i="1"/>
  <c r="H814" i="1"/>
  <c r="AY814" i="1"/>
  <c r="AL814" i="1"/>
  <c r="AX814" i="1"/>
  <c r="AK814" i="1"/>
  <c r="AV814" i="1"/>
  <c r="AI814" i="1"/>
  <c r="AU814" i="1"/>
  <c r="AH814" i="1"/>
  <c r="AT814" i="1"/>
  <c r="AG814" i="1"/>
  <c r="AS814" i="1"/>
  <c r="AF814" i="1"/>
  <c r="AR814" i="1"/>
  <c r="AE814" i="1"/>
  <c r="AQ814" i="1"/>
  <c r="AD814" i="1"/>
  <c r="AT460" i="1"/>
  <c r="AH460" i="1"/>
  <c r="AY460" i="1"/>
  <c r="AL460" i="1"/>
  <c r="AX460" i="1"/>
  <c r="AK460" i="1"/>
  <c r="AV460" i="1"/>
  <c r="AI460" i="1"/>
  <c r="AU460" i="1"/>
  <c r="AG460" i="1"/>
  <c r="AS460" i="1"/>
  <c r="AF460" i="1"/>
  <c r="AR460" i="1"/>
  <c r="AE460" i="1"/>
  <c r="AQ460" i="1"/>
  <c r="AD460" i="1"/>
  <c r="AP460" i="1"/>
  <c r="AC460" i="1"/>
  <c r="H460" i="1"/>
  <c r="AQ349" i="1"/>
  <c r="AE349" i="1"/>
  <c r="AY349" i="1"/>
  <c r="AL349" i="1"/>
  <c r="AX349" i="1"/>
  <c r="AK349" i="1"/>
  <c r="AV349" i="1"/>
  <c r="AI349" i="1"/>
  <c r="AU349" i="1"/>
  <c r="AH349" i="1"/>
  <c r="AT349" i="1"/>
  <c r="AG349" i="1"/>
  <c r="AS349" i="1"/>
  <c r="AF349" i="1"/>
  <c r="AR349" i="1"/>
  <c r="AD349" i="1"/>
  <c r="AP349" i="1"/>
  <c r="AC349" i="1"/>
  <c r="H349" i="1"/>
  <c r="AN1176" i="1"/>
  <c r="H1176" i="1"/>
  <c r="AY1176" i="1"/>
  <c r="AL1176" i="1"/>
  <c r="AX1176" i="1"/>
  <c r="AK1176" i="1"/>
  <c r="AV1176" i="1"/>
  <c r="AI1176" i="1"/>
  <c r="AU1176" i="1"/>
  <c r="AH1176" i="1"/>
  <c r="AT1176" i="1"/>
  <c r="AG1176" i="1"/>
  <c r="AS1176" i="1"/>
  <c r="AF1176" i="1"/>
  <c r="AR1176" i="1"/>
  <c r="AE1176" i="1"/>
  <c r="AQ1176" i="1"/>
  <c r="AD1176" i="1"/>
  <c r="AT734" i="1"/>
  <c r="AH734" i="1"/>
  <c r="AY734" i="1"/>
  <c r="AL734" i="1"/>
  <c r="AX734" i="1"/>
  <c r="AK734" i="1"/>
  <c r="AV734" i="1"/>
  <c r="AI734" i="1"/>
  <c r="AU734" i="1"/>
  <c r="AG734" i="1"/>
  <c r="AS734" i="1"/>
  <c r="AF734" i="1"/>
  <c r="AR734" i="1"/>
  <c r="AE734" i="1"/>
  <c r="AQ734" i="1"/>
  <c r="AD734" i="1"/>
  <c r="AP734" i="1"/>
  <c r="AC734" i="1"/>
  <c r="H734" i="1"/>
  <c r="AQ395" i="1"/>
  <c r="AE395" i="1"/>
  <c r="AY395" i="1"/>
  <c r="AL395" i="1"/>
  <c r="AX395" i="1"/>
  <c r="AK395" i="1"/>
  <c r="AV395" i="1"/>
  <c r="AI395" i="1"/>
  <c r="AU395" i="1"/>
  <c r="AH395" i="1"/>
  <c r="AT395" i="1"/>
  <c r="AG395" i="1"/>
  <c r="AS395" i="1"/>
  <c r="AF395" i="1"/>
  <c r="AR395" i="1"/>
  <c r="AD395" i="1"/>
  <c r="AP395" i="1"/>
  <c r="AC395" i="1"/>
  <c r="H395" i="1"/>
  <c r="AN64" i="1"/>
  <c r="H64" i="1"/>
  <c r="AY64" i="1"/>
  <c r="AL64" i="1"/>
  <c r="AX64" i="1"/>
  <c r="AK64" i="1"/>
  <c r="AV64" i="1"/>
  <c r="AI64" i="1"/>
  <c r="AU64" i="1"/>
  <c r="AH64" i="1"/>
  <c r="AT64" i="1"/>
  <c r="AG64" i="1"/>
  <c r="AS64" i="1"/>
  <c r="AF64" i="1"/>
  <c r="AR64" i="1"/>
  <c r="AE64" i="1"/>
  <c r="AQ64" i="1"/>
  <c r="AD64" i="1"/>
  <c r="AT105" i="1"/>
  <c r="AH105" i="1"/>
  <c r="AR105" i="1"/>
  <c r="AF105" i="1"/>
  <c r="AN105" i="1"/>
  <c r="H105" i="1"/>
  <c r="AY105" i="1"/>
  <c r="AM105" i="1"/>
  <c r="AV105" i="1"/>
  <c r="AD105" i="1"/>
  <c r="AU105" i="1"/>
  <c r="AC105" i="1"/>
  <c r="AQ105" i="1"/>
  <c r="AP105" i="1"/>
  <c r="AO105" i="1"/>
  <c r="AL105" i="1"/>
  <c r="AK105" i="1"/>
  <c r="AJ105" i="1"/>
  <c r="AF864" i="1"/>
  <c r="AJ673" i="1"/>
  <c r="AV673" i="1"/>
  <c r="AJ688" i="1"/>
  <c r="AV688" i="1"/>
  <c r="AJ126" i="1"/>
  <c r="AV126" i="1"/>
  <c r="AJ1044" i="1"/>
  <c r="AV1044" i="1"/>
  <c r="AJ679" i="1"/>
  <c r="AV679" i="1"/>
  <c r="AJ927" i="1"/>
  <c r="AV927" i="1"/>
  <c r="AJ93" i="1"/>
  <c r="AV93" i="1"/>
  <c r="AJ1069" i="1"/>
  <c r="AV1069" i="1"/>
  <c r="AJ608" i="1"/>
  <c r="AV608" i="1"/>
  <c r="AJ1265" i="1"/>
  <c r="AV1265" i="1"/>
  <c r="AJ1274" i="1"/>
  <c r="AV1274" i="1"/>
  <c r="AJ954" i="1"/>
  <c r="AV954" i="1"/>
  <c r="AJ738" i="1"/>
  <c r="AV738" i="1"/>
  <c r="AJ757" i="1"/>
  <c r="AV757" i="1"/>
  <c r="AJ312" i="1"/>
  <c r="AV312" i="1"/>
  <c r="AD397" i="1"/>
  <c r="AP397" i="1"/>
  <c r="AJ1201" i="1"/>
  <c r="AV1201" i="1"/>
  <c r="AD1068" i="1"/>
  <c r="AP1068" i="1"/>
  <c r="AJ554" i="1"/>
  <c r="AV554" i="1"/>
  <c r="AD465" i="1"/>
  <c r="AP465" i="1"/>
  <c r="AJ790" i="1"/>
  <c r="AV790" i="1"/>
  <c r="AD682" i="1"/>
  <c r="AP682" i="1"/>
  <c r="AN992" i="1"/>
  <c r="AN503" i="1"/>
  <c r="AO91" i="1"/>
  <c r="AV19" i="1"/>
  <c r="AJ19" i="1"/>
  <c r="AQ19" i="1"/>
  <c r="AE19" i="1"/>
  <c r="AO19" i="1"/>
  <c r="AP952" i="1"/>
  <c r="AD1294" i="1"/>
  <c r="AT1294" i="1"/>
  <c r="AC1036" i="1"/>
  <c r="AT1036" i="1"/>
  <c r="AI864" i="1"/>
  <c r="AK673" i="1"/>
  <c r="AK688" i="1"/>
  <c r="AK126" i="1"/>
  <c r="AK1044" i="1"/>
  <c r="AK679" i="1"/>
  <c r="AK927" i="1"/>
  <c r="AK93" i="1"/>
  <c r="AK1069" i="1"/>
  <c r="AK608" i="1"/>
  <c r="AK1265" i="1"/>
  <c r="AK1274" i="1"/>
  <c r="AK954" i="1"/>
  <c r="AK738" i="1"/>
  <c r="AK757" i="1"/>
  <c r="AK312" i="1"/>
  <c r="AE397" i="1"/>
  <c r="AK1201" i="1"/>
  <c r="AE1068" i="1"/>
  <c r="AK554" i="1"/>
  <c r="AE465" i="1"/>
  <c r="AK790" i="1"/>
  <c r="AE682" i="1"/>
  <c r="BH992" i="1"/>
  <c r="AO992" i="1"/>
  <c r="BH503" i="1"/>
  <c r="AO503" i="1"/>
  <c r="H91" i="1"/>
  <c r="AC91" i="1"/>
  <c r="AP91" i="1"/>
  <c r="AP19" i="1"/>
  <c r="AC952" i="1"/>
  <c r="AR952" i="1"/>
  <c r="AE1294" i="1"/>
  <c r="AU1294" i="1"/>
  <c r="BH1036" i="1"/>
  <c r="AD1036" i="1"/>
  <c r="AU1036" i="1"/>
  <c r="AW864" i="1"/>
  <c r="AN81" i="1"/>
  <c r="H81" i="1"/>
  <c r="AX81" i="1"/>
  <c r="AL81" i="1"/>
  <c r="AT81" i="1"/>
  <c r="AH81" i="1"/>
  <c r="AS81" i="1"/>
  <c r="AG81" i="1"/>
  <c r="AR81" i="1"/>
  <c r="AQ81" i="1"/>
  <c r="AP81" i="1"/>
  <c r="AO81" i="1"/>
  <c r="AM81" i="1"/>
  <c r="AK81" i="1"/>
  <c r="AJ81" i="1"/>
  <c r="AI81" i="1"/>
  <c r="AY81" i="1"/>
  <c r="AF81" i="1"/>
  <c r="AT345" i="1"/>
  <c r="AH345" i="1"/>
  <c r="AR345" i="1"/>
  <c r="AF345" i="1"/>
  <c r="AN345" i="1"/>
  <c r="H345" i="1"/>
  <c r="AY345" i="1"/>
  <c r="AM345" i="1"/>
  <c r="AS345" i="1"/>
  <c r="AQ345" i="1"/>
  <c r="AP345" i="1"/>
  <c r="AO345" i="1"/>
  <c r="AL345" i="1"/>
  <c r="AK345" i="1"/>
  <c r="AJ345" i="1"/>
  <c r="AI345" i="1"/>
  <c r="AX345" i="1"/>
  <c r="AG345" i="1"/>
  <c r="AC81" i="1"/>
  <c r="AC345" i="1"/>
  <c r="AD81" i="1"/>
  <c r="AM58" i="1"/>
  <c r="AT1298" i="1"/>
  <c r="AH1298" i="1"/>
  <c r="AS1298" i="1"/>
  <c r="AG1298" i="1"/>
  <c r="AR1298" i="1"/>
  <c r="AF1298" i="1"/>
  <c r="AP1298" i="1"/>
  <c r="AD1298" i="1"/>
  <c r="AN1298" i="1"/>
  <c r="H1298" i="1"/>
  <c r="AY1298" i="1"/>
  <c r="AM1298" i="1"/>
  <c r="AX1298" i="1"/>
  <c r="AL1298" i="1"/>
  <c r="AV1298" i="1"/>
  <c r="AJ1298" i="1"/>
  <c r="AW1298" i="1"/>
  <c r="AO936" i="1"/>
  <c r="AD604" i="1"/>
  <c r="AO58" i="1"/>
  <c r="AK347" i="1"/>
  <c r="AD802" i="1"/>
  <c r="AP936" i="1"/>
  <c r="AT604" i="1"/>
  <c r="AH604" i="1"/>
  <c r="AR604" i="1"/>
  <c r="AF604" i="1"/>
  <c r="AN604" i="1"/>
  <c r="H604" i="1"/>
  <c r="AY604" i="1"/>
  <c r="AM604" i="1"/>
  <c r="AE604" i="1"/>
  <c r="AW604" i="1"/>
  <c r="AP58" i="1"/>
  <c r="AL347" i="1"/>
  <c r="AN802" i="1"/>
  <c r="H802" i="1"/>
  <c r="AX802" i="1"/>
  <c r="AL802" i="1"/>
  <c r="AT802" i="1"/>
  <c r="AH802" i="1"/>
  <c r="AS802" i="1"/>
  <c r="AG802" i="1"/>
  <c r="AE802" i="1"/>
  <c r="AW802" i="1"/>
  <c r="AK620" i="1"/>
  <c r="AW620" i="1"/>
  <c r="AK1106" i="1"/>
  <c r="AW1106" i="1"/>
  <c r="AK1143" i="1"/>
  <c r="AW1143" i="1"/>
  <c r="AN1275" i="1"/>
  <c r="H1275" i="1"/>
  <c r="AX1275" i="1"/>
  <c r="AL1275" i="1"/>
  <c r="AT1275" i="1"/>
  <c r="AH1275" i="1"/>
  <c r="AS1275" i="1"/>
  <c r="AG1275" i="1"/>
  <c r="AE1275" i="1"/>
  <c r="AW1275" i="1"/>
  <c r="AC193" i="1"/>
  <c r="AU193" i="1"/>
  <c r="AC629" i="1"/>
  <c r="AU629" i="1"/>
  <c r="AQ936" i="1"/>
  <c r="AG604" i="1"/>
  <c r="AX604" i="1"/>
  <c r="AQ58" i="1"/>
  <c r="AO347" i="1"/>
  <c r="AF802" i="1"/>
  <c r="AY802" i="1"/>
  <c r="AT442" i="1"/>
  <c r="AH442" i="1"/>
  <c r="AS442" i="1"/>
  <c r="AG442" i="1"/>
  <c r="AR442" i="1"/>
  <c r="AF442" i="1"/>
  <c r="AQ442" i="1"/>
  <c r="AE442" i="1"/>
  <c r="AP442" i="1"/>
  <c r="AD442" i="1"/>
  <c r="AO442" i="1"/>
  <c r="AC442" i="1"/>
  <c r="AN442" i="1"/>
  <c r="H442" i="1"/>
  <c r="AY442" i="1"/>
  <c r="AM442" i="1"/>
  <c r="AX442" i="1"/>
  <c r="AL442" i="1"/>
  <c r="AW442" i="1"/>
  <c r="AK442" i="1"/>
  <c r="AV442" i="1"/>
  <c r="AJ442" i="1"/>
  <c r="AD193" i="1"/>
  <c r="AD629" i="1"/>
  <c r="AS936" i="1"/>
  <c r="AI604" i="1"/>
  <c r="AR58" i="1"/>
  <c r="AP347" i="1"/>
  <c r="AI802" i="1"/>
  <c r="AT973" i="1"/>
  <c r="AH973" i="1"/>
  <c r="AS973" i="1"/>
  <c r="AG973" i="1"/>
  <c r="AR973" i="1"/>
  <c r="AF973" i="1"/>
  <c r="AN973" i="1"/>
  <c r="H973" i="1"/>
  <c r="AY973" i="1"/>
  <c r="AM973" i="1"/>
  <c r="AX973" i="1"/>
  <c r="AL973" i="1"/>
  <c r="AV973" i="1"/>
  <c r="AJ973" i="1"/>
  <c r="AP973" i="1"/>
  <c r="AN177" i="1"/>
  <c r="H177" i="1"/>
  <c r="AY177" i="1"/>
  <c r="AM177" i="1"/>
  <c r="AX177" i="1"/>
  <c r="AL177" i="1"/>
  <c r="AV177" i="1"/>
  <c r="AJ177" i="1"/>
  <c r="AT177" i="1"/>
  <c r="AH177" i="1"/>
  <c r="AS177" i="1"/>
  <c r="AG177" i="1"/>
  <c r="AR177" i="1"/>
  <c r="AF177" i="1"/>
  <c r="AP177" i="1"/>
  <c r="AD177" i="1"/>
  <c r="AW177" i="1"/>
  <c r="AT1152" i="1"/>
  <c r="AH1152" i="1"/>
  <c r="AS1152" i="1"/>
  <c r="AG1152" i="1"/>
  <c r="AR1152" i="1"/>
  <c r="AF1152" i="1"/>
  <c r="AQ1152" i="1"/>
  <c r="AE1152" i="1"/>
  <c r="AP1152" i="1"/>
  <c r="AD1152" i="1"/>
  <c r="AN1152" i="1"/>
  <c r="H1152" i="1"/>
  <c r="AY1152" i="1"/>
  <c r="AM1152" i="1"/>
  <c r="AX1152" i="1"/>
  <c r="AL1152" i="1"/>
  <c r="AV1152" i="1"/>
  <c r="AJ1152" i="1"/>
  <c r="AT193" i="1"/>
  <c r="AH193" i="1"/>
  <c r="AR193" i="1"/>
  <c r="AF193" i="1"/>
  <c r="AN193" i="1"/>
  <c r="H193" i="1"/>
  <c r="AY193" i="1"/>
  <c r="AM193" i="1"/>
  <c r="AE193" i="1"/>
  <c r="AW193" i="1"/>
  <c r="AN629" i="1"/>
  <c r="H629" i="1"/>
  <c r="AX629" i="1"/>
  <c r="AL629" i="1"/>
  <c r="AT629" i="1"/>
  <c r="AH629" i="1"/>
  <c r="AS629" i="1"/>
  <c r="AG629" i="1"/>
  <c r="AE629" i="1"/>
  <c r="AW629" i="1"/>
  <c r="AC936" i="1"/>
  <c r="AU936" i="1"/>
  <c r="AJ604" i="1"/>
  <c r="AC58" i="1"/>
  <c r="AU58" i="1"/>
  <c r="AQ347" i="1"/>
  <c r="AJ802" i="1"/>
  <c r="AC1298" i="1"/>
  <c r="AT329" i="1"/>
  <c r="AH329" i="1"/>
  <c r="AS329" i="1"/>
  <c r="AG329" i="1"/>
  <c r="AR329" i="1"/>
  <c r="AF329" i="1"/>
  <c r="AQ329" i="1"/>
  <c r="AE329" i="1"/>
  <c r="AP329" i="1"/>
  <c r="AD329" i="1"/>
  <c r="AN329" i="1"/>
  <c r="H329" i="1"/>
  <c r="AY329" i="1"/>
  <c r="AM329" i="1"/>
  <c r="AX329" i="1"/>
  <c r="AL329" i="1"/>
  <c r="AV329" i="1"/>
  <c r="AJ329" i="1"/>
  <c r="AF629" i="1"/>
  <c r="AY629" i="1"/>
  <c r="AD936" i="1"/>
  <c r="AK604" i="1"/>
  <c r="AD58" i="1"/>
  <c r="AS347" i="1"/>
  <c r="AK802" i="1"/>
  <c r="AE1298" i="1"/>
  <c r="AT936" i="1"/>
  <c r="AH936" i="1"/>
  <c r="AR936" i="1"/>
  <c r="AF936" i="1"/>
  <c r="AN936" i="1"/>
  <c r="H936" i="1"/>
  <c r="AY936" i="1"/>
  <c r="AM936" i="1"/>
  <c r="AE936" i="1"/>
  <c r="AW936" i="1"/>
  <c r="AN58" i="1"/>
  <c r="H58" i="1"/>
  <c r="AX58" i="1"/>
  <c r="AL58" i="1"/>
  <c r="AT58" i="1"/>
  <c r="AH58" i="1"/>
  <c r="AS58" i="1"/>
  <c r="AG58" i="1"/>
  <c r="AE58" i="1"/>
  <c r="AW58" i="1"/>
  <c r="AD620" i="1"/>
  <c r="AD1106" i="1"/>
  <c r="AD1143" i="1"/>
  <c r="AM1275" i="1"/>
  <c r="AJ193" i="1"/>
  <c r="AJ629" i="1"/>
  <c r="AG936" i="1"/>
  <c r="AX936" i="1"/>
  <c r="AO604" i="1"/>
  <c r="AF58" i="1"/>
  <c r="AY58" i="1"/>
  <c r="AD347" i="1"/>
  <c r="AO802" i="1"/>
  <c r="AK1298" i="1"/>
  <c r="AC1152" i="1"/>
  <c r="AI936" i="1"/>
  <c r="AI58" i="1"/>
  <c r="AT347" i="1"/>
  <c r="AH347" i="1"/>
  <c r="AR347" i="1"/>
  <c r="AF347" i="1"/>
  <c r="AN347" i="1"/>
  <c r="H347" i="1"/>
  <c r="AY347" i="1"/>
  <c r="AM347" i="1"/>
  <c r="AE347" i="1"/>
  <c r="AW347" i="1"/>
  <c r="AO1298" i="1"/>
  <c r="AI1152" i="1"/>
  <c r="AV1286" i="1"/>
  <c r="AJ1286" i="1"/>
  <c r="AQ1286" i="1"/>
  <c r="AE1286" i="1"/>
  <c r="AX1286" i="1"/>
  <c r="AI1286" i="1"/>
  <c r="AW1286" i="1"/>
  <c r="AH1286" i="1"/>
  <c r="AS1286" i="1"/>
  <c r="AD1286" i="1"/>
  <c r="H1286" i="1"/>
  <c r="AP1286" i="1"/>
  <c r="AN1286" i="1"/>
  <c r="AL1286" i="1"/>
  <c r="AM1286" i="1"/>
  <c r="AK1286" i="1"/>
  <c r="AG1286" i="1"/>
  <c r="AF1286" i="1"/>
  <c r="AC1286" i="1"/>
  <c r="AY1286" i="1"/>
  <c r="AU1286" i="1"/>
  <c r="AT1286" i="1"/>
  <c r="AR1286" i="1"/>
  <c r="AD963" i="1"/>
  <c r="AP963" i="1"/>
  <c r="AD1165" i="1"/>
  <c r="AP1165" i="1"/>
  <c r="AD75" i="1"/>
  <c r="AP75" i="1"/>
  <c r="AJ337" i="1"/>
  <c r="AV337" i="1"/>
  <c r="AD7" i="1"/>
  <c r="AP7" i="1"/>
  <c r="AJ643" i="1"/>
  <c r="AV643" i="1"/>
  <c r="AG732" i="1"/>
  <c r="AS732" i="1"/>
  <c r="AD286" i="1"/>
  <c r="AP286" i="1"/>
  <c r="AJ151" i="1"/>
  <c r="AV151" i="1"/>
  <c r="AG426" i="1"/>
  <c r="AS426" i="1"/>
  <c r="AD202" i="1"/>
  <c r="AQ202" i="1"/>
  <c r="AD999" i="1"/>
  <c r="AR999" i="1"/>
  <c r="AG249" i="1"/>
  <c r="AV249" i="1"/>
  <c r="AH1012" i="1"/>
  <c r="AW1012" i="1"/>
  <c r="AO1137" i="1"/>
  <c r="AC1137" i="1"/>
  <c r="AT1137" i="1"/>
  <c r="AH1137" i="1"/>
  <c r="AP1137" i="1"/>
  <c r="AF150" i="1"/>
  <c r="AT150" i="1"/>
  <c r="AJ306" i="1"/>
  <c r="AX306" i="1"/>
  <c r="AH541" i="1"/>
  <c r="AY541" i="1"/>
  <c r="AU506" i="1"/>
  <c r="AK337" i="1"/>
  <c r="AW337" i="1"/>
  <c r="AK643" i="1"/>
  <c r="AW643" i="1"/>
  <c r="AK151" i="1"/>
  <c r="AW151" i="1"/>
  <c r="AO622" i="1"/>
  <c r="AC622" i="1"/>
  <c r="AT622" i="1"/>
  <c r="AH622" i="1"/>
  <c r="AP622" i="1"/>
  <c r="AK306" i="1"/>
  <c r="AY306" i="1"/>
  <c r="AV506" i="1"/>
  <c r="AP386" i="1"/>
  <c r="AY714" i="1"/>
  <c r="AM714" i="1"/>
  <c r="AV714" i="1"/>
  <c r="AJ714" i="1"/>
  <c r="AU714" i="1"/>
  <c r="AI714" i="1"/>
  <c r="AT714" i="1"/>
  <c r="AH714" i="1"/>
  <c r="AL714" i="1"/>
  <c r="AK714" i="1"/>
  <c r="AG714" i="1"/>
  <c r="AF714" i="1"/>
  <c r="H714" i="1"/>
  <c r="AX714" i="1"/>
  <c r="AE714" i="1"/>
  <c r="AS714" i="1"/>
  <c r="AC714" i="1"/>
  <c r="AR714" i="1"/>
  <c r="AQ714" i="1"/>
  <c r="AP714" i="1"/>
  <c r="AO714" i="1"/>
  <c r="AF963" i="1"/>
  <c r="AR963" i="1"/>
  <c r="AF1165" i="1"/>
  <c r="AR1165" i="1"/>
  <c r="AF75" i="1"/>
  <c r="AR75" i="1"/>
  <c r="AL337" i="1"/>
  <c r="AX337" i="1"/>
  <c r="AF7" i="1"/>
  <c r="AR7" i="1"/>
  <c r="AL643" i="1"/>
  <c r="AX643" i="1"/>
  <c r="AF286" i="1"/>
  <c r="AR286" i="1"/>
  <c r="AL151" i="1"/>
  <c r="AX151" i="1"/>
  <c r="AF202" i="1"/>
  <c r="AS202" i="1"/>
  <c r="AF999" i="1"/>
  <c r="AT999" i="1"/>
  <c r="AJ249" i="1"/>
  <c r="AX249" i="1"/>
  <c r="AQ622" i="1"/>
  <c r="AK1012" i="1"/>
  <c r="AY1012" i="1"/>
  <c r="AH150" i="1"/>
  <c r="AV150" i="1"/>
  <c r="AL306" i="1"/>
  <c r="AK541" i="1"/>
  <c r="AX506" i="1"/>
  <c r="AS838" i="1"/>
  <c r="AG838" i="1"/>
  <c r="AN838" i="1"/>
  <c r="H838" i="1"/>
  <c r="AL838" i="1"/>
  <c r="AY838" i="1"/>
  <c r="AK838" i="1"/>
  <c r="AT838" i="1"/>
  <c r="AE838" i="1"/>
  <c r="AQ838" i="1"/>
  <c r="AC838" i="1"/>
  <c r="AO838" i="1"/>
  <c r="AJ838" i="1"/>
  <c r="AC739" i="1"/>
  <c r="AP754" i="1"/>
  <c r="AD754" i="1"/>
  <c r="AO754" i="1"/>
  <c r="AC754" i="1"/>
  <c r="AN754" i="1"/>
  <c r="H754" i="1"/>
  <c r="AS754" i="1"/>
  <c r="AR754" i="1"/>
  <c r="AQ754" i="1"/>
  <c r="AM754" i="1"/>
  <c r="AL754" i="1"/>
  <c r="AK754" i="1"/>
  <c r="AY754" i="1"/>
  <c r="AJ754" i="1"/>
  <c r="AX754" i="1"/>
  <c r="AI754" i="1"/>
  <c r="AW754" i="1"/>
  <c r="AH754" i="1"/>
  <c r="AV754" i="1"/>
  <c r="AG754" i="1"/>
  <c r="AU754" i="1"/>
  <c r="AF754" i="1"/>
  <c r="AT754" i="1"/>
  <c r="AE754" i="1"/>
  <c r="AJ600" i="1"/>
  <c r="AV600" i="1"/>
  <c r="AJ279" i="1"/>
  <c r="AV279" i="1"/>
  <c r="AJ638" i="1"/>
  <c r="AV638" i="1"/>
  <c r="AJ858" i="1"/>
  <c r="AV858" i="1"/>
  <c r="AJ725" i="1"/>
  <c r="AV725" i="1"/>
  <c r="AJ232" i="1"/>
  <c r="AV232" i="1"/>
  <c r="AJ405" i="1"/>
  <c r="AV405" i="1"/>
  <c r="AJ878" i="1"/>
  <c r="AV878" i="1"/>
  <c r="AG963" i="1"/>
  <c r="AS963" i="1"/>
  <c r="AJ244" i="1"/>
  <c r="AV244" i="1"/>
  <c r="AG1165" i="1"/>
  <c r="AS1165" i="1"/>
  <c r="AJ655" i="1"/>
  <c r="AV655" i="1"/>
  <c r="AG75" i="1"/>
  <c r="AS75" i="1"/>
  <c r="AM337" i="1"/>
  <c r="AY337" i="1"/>
  <c r="AJ1006" i="1"/>
  <c r="AV1006" i="1"/>
  <c r="AG7" i="1"/>
  <c r="AS7" i="1"/>
  <c r="AM643" i="1"/>
  <c r="AY643" i="1"/>
  <c r="AJ732" i="1"/>
  <c r="AV732" i="1"/>
  <c r="AG286" i="1"/>
  <c r="AS286" i="1"/>
  <c r="AM151" i="1"/>
  <c r="AY151" i="1"/>
  <c r="AJ426" i="1"/>
  <c r="AV426" i="1"/>
  <c r="AG202" i="1"/>
  <c r="AT202" i="1"/>
  <c r="AG999" i="1"/>
  <c r="AU999" i="1"/>
  <c r="AK249" i="1"/>
  <c r="AY249" i="1"/>
  <c r="AD622" i="1"/>
  <c r="AR622" i="1"/>
  <c r="AL1012" i="1"/>
  <c r="H1137" i="1"/>
  <c r="AE1137" i="1"/>
  <c r="AS1137" i="1"/>
  <c r="AI150" i="1"/>
  <c r="AW150" i="1"/>
  <c r="AM306" i="1"/>
  <c r="AL541" i="1"/>
  <c r="AE506" i="1"/>
  <c r="AM838" i="1"/>
  <c r="AF739" i="1"/>
  <c r="AD714" i="1"/>
  <c r="AK600" i="1"/>
  <c r="AW600" i="1"/>
  <c r="AK279" i="1"/>
  <c r="AW279" i="1"/>
  <c r="AK638" i="1"/>
  <c r="AW638" i="1"/>
  <c r="AK858" i="1"/>
  <c r="AW858" i="1"/>
  <c r="AK725" i="1"/>
  <c r="AW725" i="1"/>
  <c r="AK232" i="1"/>
  <c r="AW232" i="1"/>
  <c r="AK405" i="1"/>
  <c r="AW405" i="1"/>
  <c r="AK878" i="1"/>
  <c r="AW878" i="1"/>
  <c r="AH963" i="1"/>
  <c r="AT963" i="1"/>
  <c r="AK244" i="1"/>
  <c r="AW244" i="1"/>
  <c r="AH1165" i="1"/>
  <c r="AT1165" i="1"/>
  <c r="AK655" i="1"/>
  <c r="AW655" i="1"/>
  <c r="AH75" i="1"/>
  <c r="AT75" i="1"/>
  <c r="H337" i="1"/>
  <c r="AN337" i="1"/>
  <c r="AK1006" i="1"/>
  <c r="AW1006" i="1"/>
  <c r="AH7" i="1"/>
  <c r="AT7" i="1"/>
  <c r="H643" i="1"/>
  <c r="AN643" i="1"/>
  <c r="AK732" i="1"/>
  <c r="AW732" i="1"/>
  <c r="AH286" i="1"/>
  <c r="AT286" i="1"/>
  <c r="H151" i="1"/>
  <c r="AN151" i="1"/>
  <c r="AK426" i="1"/>
  <c r="AW426" i="1"/>
  <c r="AH202" i="1"/>
  <c r="AU202" i="1"/>
  <c r="AH999" i="1"/>
  <c r="AV999" i="1"/>
  <c r="AL249" i="1"/>
  <c r="H622" i="1"/>
  <c r="AE622" i="1"/>
  <c r="AS622" i="1"/>
  <c r="AF1137" i="1"/>
  <c r="AU1137" i="1"/>
  <c r="AJ150" i="1"/>
  <c r="AY150" i="1"/>
  <c r="AM541" i="1"/>
  <c r="AV901" i="1"/>
  <c r="AJ901" i="1"/>
  <c r="AQ901" i="1"/>
  <c r="AE901" i="1"/>
  <c r="AU901" i="1"/>
  <c r="AG901" i="1"/>
  <c r="AT901" i="1"/>
  <c r="AF901" i="1"/>
  <c r="AL901" i="1"/>
  <c r="AD901" i="1"/>
  <c r="AY901" i="1"/>
  <c r="AP838" i="1"/>
  <c r="AN714" i="1"/>
  <c r="AC337" i="1"/>
  <c r="AO337" i="1"/>
  <c r="AC643" i="1"/>
  <c r="AO643" i="1"/>
  <c r="AC151" i="1"/>
  <c r="AO151" i="1"/>
  <c r="AF622" i="1"/>
  <c r="AU622" i="1"/>
  <c r="AU306" i="1"/>
  <c r="AI306" i="1"/>
  <c r="AN306" i="1"/>
  <c r="H306" i="1"/>
  <c r="AP306" i="1"/>
  <c r="AJ963" i="1"/>
  <c r="AV963" i="1"/>
  <c r="AJ1165" i="1"/>
  <c r="AV1165" i="1"/>
  <c r="AJ75" i="1"/>
  <c r="AV75" i="1"/>
  <c r="AD337" i="1"/>
  <c r="AP337" i="1"/>
  <c r="AJ7" i="1"/>
  <c r="AV7" i="1"/>
  <c r="AD643" i="1"/>
  <c r="AP643" i="1"/>
  <c r="AJ286" i="1"/>
  <c r="AV286" i="1"/>
  <c r="AD151" i="1"/>
  <c r="AP151" i="1"/>
  <c r="AJ202" i="1"/>
  <c r="AW202" i="1"/>
  <c r="AG622" i="1"/>
  <c r="AV622" i="1"/>
  <c r="AU1012" i="1"/>
  <c r="AI1012" i="1"/>
  <c r="AN1012" i="1"/>
  <c r="H1012" i="1"/>
  <c r="AP1012" i="1"/>
  <c r="AC306" i="1"/>
  <c r="AQ306" i="1"/>
  <c r="AY506" i="1"/>
  <c r="AM506" i="1"/>
  <c r="AT506" i="1"/>
  <c r="AH506" i="1"/>
  <c r="AR506" i="1"/>
  <c r="AD506" i="1"/>
  <c r="H506" i="1"/>
  <c r="AQ506" i="1"/>
  <c r="AC506" i="1"/>
  <c r="AK506" i="1"/>
  <c r="AW506" i="1"/>
  <c r="AI506" i="1"/>
  <c r="AJ506" i="1"/>
  <c r="AK963" i="1"/>
  <c r="AW963" i="1"/>
  <c r="AK1165" i="1"/>
  <c r="AW1165" i="1"/>
  <c r="AK75" i="1"/>
  <c r="AW75" i="1"/>
  <c r="AE337" i="1"/>
  <c r="AQ337" i="1"/>
  <c r="AK7" i="1"/>
  <c r="AW7" i="1"/>
  <c r="AE643" i="1"/>
  <c r="AQ643" i="1"/>
  <c r="AK286" i="1"/>
  <c r="AW286" i="1"/>
  <c r="AE151" i="1"/>
  <c r="AQ151" i="1"/>
  <c r="AK202" i="1"/>
  <c r="AX202" i="1"/>
  <c r="AU249" i="1"/>
  <c r="AI249" i="1"/>
  <c r="AN249" i="1"/>
  <c r="H249" i="1"/>
  <c r="AP249" i="1"/>
  <c r="AI622" i="1"/>
  <c r="AW622" i="1"/>
  <c r="AD306" i="1"/>
  <c r="AR306" i="1"/>
  <c r="AY739" i="1"/>
  <c r="AM739" i="1"/>
  <c r="AT739" i="1"/>
  <c r="AH739" i="1"/>
  <c r="AS739" i="1"/>
  <c r="AE739" i="1"/>
  <c r="AR739" i="1"/>
  <c r="AD739" i="1"/>
  <c r="H739" i="1"/>
  <c r="AO739" i="1"/>
  <c r="AL739" i="1"/>
  <c r="AX739" i="1"/>
  <c r="AJ739" i="1"/>
  <c r="AV739" i="1"/>
  <c r="AG739" i="1"/>
  <c r="AP739" i="1"/>
  <c r="AS386" i="1"/>
  <c r="AG386" i="1"/>
  <c r="AN386" i="1"/>
  <c r="H386" i="1"/>
  <c r="AO386" i="1"/>
  <c r="AM386" i="1"/>
  <c r="AL386" i="1"/>
  <c r="AY386" i="1"/>
  <c r="AK386" i="1"/>
  <c r="AX386" i="1"/>
  <c r="AJ386" i="1"/>
  <c r="AV386" i="1"/>
  <c r="AH386" i="1"/>
  <c r="AT386" i="1"/>
  <c r="AE386" i="1"/>
  <c r="AR386" i="1"/>
  <c r="AD386" i="1"/>
  <c r="AQ386" i="1"/>
  <c r="AC386" i="1"/>
  <c r="AC600" i="1"/>
  <c r="AO600" i="1"/>
  <c r="AC279" i="1"/>
  <c r="AO279" i="1"/>
  <c r="AC638" i="1"/>
  <c r="AO638" i="1"/>
  <c r="AC858" i="1"/>
  <c r="AO858" i="1"/>
  <c r="AC725" i="1"/>
  <c r="AO725" i="1"/>
  <c r="AC232" i="1"/>
  <c r="AO232" i="1"/>
  <c r="AC405" i="1"/>
  <c r="AO405" i="1"/>
  <c r="AC878" i="1"/>
  <c r="AO878" i="1"/>
  <c r="AL963" i="1"/>
  <c r="AX963" i="1"/>
  <c r="AC244" i="1"/>
  <c r="AO244" i="1"/>
  <c r="AL1165" i="1"/>
  <c r="AX1165" i="1"/>
  <c r="AC655" i="1"/>
  <c r="AO655" i="1"/>
  <c r="AL75" i="1"/>
  <c r="AX75" i="1"/>
  <c r="AF337" i="1"/>
  <c r="AR337" i="1"/>
  <c r="AC1006" i="1"/>
  <c r="AO1006" i="1"/>
  <c r="AL7" i="1"/>
  <c r="AX7" i="1"/>
  <c r="AF643" i="1"/>
  <c r="AR643" i="1"/>
  <c r="AC732" i="1"/>
  <c r="AO732" i="1"/>
  <c r="AL286" i="1"/>
  <c r="AX286" i="1"/>
  <c r="AF151" i="1"/>
  <c r="AR151" i="1"/>
  <c r="AC426" i="1"/>
  <c r="AO426" i="1"/>
  <c r="AL202" i="1"/>
  <c r="AY202" i="1"/>
  <c r="AC249" i="1"/>
  <c r="AQ249" i="1"/>
  <c r="AJ622" i="1"/>
  <c r="AX622" i="1"/>
  <c r="AD1012" i="1"/>
  <c r="AR1012" i="1"/>
  <c r="AK1137" i="1"/>
  <c r="AY1137" i="1"/>
  <c r="AE306" i="1"/>
  <c r="AS306" i="1"/>
  <c r="AC541" i="1"/>
  <c r="AM901" i="1"/>
  <c r="AN506" i="1"/>
  <c r="AW838" i="1"/>
  <c r="AQ739" i="1"/>
  <c r="AM963" i="1"/>
  <c r="AY963" i="1"/>
  <c r="AM1165" i="1"/>
  <c r="AY1165" i="1"/>
  <c r="AM75" i="1"/>
  <c r="AY75" i="1"/>
  <c r="AG337" i="1"/>
  <c r="AS337" i="1"/>
  <c r="AM7" i="1"/>
  <c r="AY7" i="1"/>
  <c r="AG643" i="1"/>
  <c r="AS643" i="1"/>
  <c r="AM286" i="1"/>
  <c r="AY286" i="1"/>
  <c r="AG151" i="1"/>
  <c r="AS151" i="1"/>
  <c r="AM202" i="1"/>
  <c r="AX999" i="1"/>
  <c r="AL999" i="1"/>
  <c r="AQ999" i="1"/>
  <c r="AN999" i="1"/>
  <c r="AD249" i="1"/>
  <c r="AR249" i="1"/>
  <c r="AK622" i="1"/>
  <c r="AY622" i="1"/>
  <c r="AE1012" i="1"/>
  <c r="AS1012" i="1"/>
  <c r="AX150" i="1"/>
  <c r="AL150" i="1"/>
  <c r="AQ150" i="1"/>
  <c r="AE150" i="1"/>
  <c r="AP150" i="1"/>
  <c r="AF306" i="1"/>
  <c r="AT306" i="1"/>
  <c r="AS541" i="1"/>
  <c r="AG541" i="1"/>
  <c r="AN541" i="1"/>
  <c r="H541" i="1"/>
  <c r="AW541" i="1"/>
  <c r="AI541" i="1"/>
  <c r="AO541" i="1"/>
  <c r="AD541" i="1"/>
  <c r="AU541" i="1"/>
  <c r="AO506" i="1"/>
  <c r="AX838" i="1"/>
  <c r="AU739" i="1"/>
  <c r="AK667" i="1"/>
  <c r="AK731" i="1"/>
  <c r="AK353" i="1"/>
  <c r="AK330" i="1"/>
  <c r="AK806" i="1"/>
  <c r="AK30" i="1"/>
  <c r="AK404" i="1"/>
  <c r="AK369" i="1"/>
  <c r="AK160" i="1"/>
  <c r="AK336" i="1"/>
  <c r="AK508" i="1"/>
  <c r="AK860" i="1"/>
  <c r="AK1247" i="1"/>
  <c r="AE600" i="1"/>
  <c r="AK1109" i="1"/>
  <c r="AE279" i="1"/>
  <c r="AK580" i="1"/>
  <c r="AE638" i="1"/>
  <c r="AK575" i="1"/>
  <c r="AE858" i="1"/>
  <c r="AK169" i="1"/>
  <c r="AE725" i="1"/>
  <c r="AK1236" i="1"/>
  <c r="AE232" i="1"/>
  <c r="AK987" i="1"/>
  <c r="AE405" i="1"/>
  <c r="AK1054" i="1"/>
  <c r="AE878" i="1"/>
  <c r="H963" i="1"/>
  <c r="AK789" i="1"/>
  <c r="AE244" i="1"/>
  <c r="H1165" i="1"/>
  <c r="AK314" i="1"/>
  <c r="AE655" i="1"/>
  <c r="H75" i="1"/>
  <c r="AK1031" i="1"/>
  <c r="AH337" i="1"/>
  <c r="AE1006" i="1"/>
  <c r="H7" i="1"/>
  <c r="AK1195" i="1"/>
  <c r="AH643" i="1"/>
  <c r="AE732" i="1"/>
  <c r="H286" i="1"/>
  <c r="AK291" i="1"/>
  <c r="AH151" i="1"/>
  <c r="AE426" i="1"/>
  <c r="H202" i="1"/>
  <c r="AN202" i="1"/>
  <c r="BH999" i="1"/>
  <c r="AO999" i="1"/>
  <c r="AE249" i="1"/>
  <c r="AS249" i="1"/>
  <c r="AL622" i="1"/>
  <c r="AX459" i="1"/>
  <c r="AL459" i="1"/>
  <c r="AQ459" i="1"/>
  <c r="AE459" i="1"/>
  <c r="AP459" i="1"/>
  <c r="AF1012" i="1"/>
  <c r="AT1012" i="1"/>
  <c r="AM1137" i="1"/>
  <c r="BH150" i="1"/>
  <c r="AC150" i="1"/>
  <c r="AR150" i="1"/>
  <c r="AG306" i="1"/>
  <c r="AV306" i="1"/>
  <c r="AE541" i="1"/>
  <c r="AV541" i="1"/>
  <c r="AO901" i="1"/>
  <c r="AP506" i="1"/>
  <c r="AD838" i="1"/>
  <c r="AW739" i="1"/>
  <c r="AS603" i="1"/>
  <c r="AG603" i="1"/>
  <c r="AN603" i="1"/>
  <c r="H603" i="1"/>
  <c r="AP603" i="1"/>
  <c r="AI540" i="1"/>
  <c r="AW540" i="1"/>
  <c r="AL432" i="1"/>
  <c r="AV1142" i="1"/>
  <c r="AJ1142" i="1"/>
  <c r="AS1142" i="1"/>
  <c r="AG1142" i="1"/>
  <c r="AR1142" i="1"/>
  <c r="AF1142" i="1"/>
  <c r="AQ1142" i="1"/>
  <c r="AE1142" i="1"/>
  <c r="AC1142" i="1"/>
  <c r="AW1142" i="1"/>
  <c r="AT750" i="1"/>
  <c r="AS582" i="1"/>
  <c r="AM432" i="1"/>
  <c r="AU750" i="1"/>
  <c r="AC582" i="1"/>
  <c r="AX582" i="1"/>
  <c r="AH334" i="1"/>
  <c r="AP428" i="1"/>
  <c r="AD428" i="1"/>
  <c r="AO428" i="1"/>
  <c r="AC428" i="1"/>
  <c r="AN428" i="1"/>
  <c r="H428" i="1"/>
  <c r="AQ428" i="1"/>
  <c r="AM428" i="1"/>
  <c r="AL428" i="1"/>
  <c r="AK428" i="1"/>
  <c r="AY428" i="1"/>
  <c r="AJ428" i="1"/>
  <c r="AX428" i="1"/>
  <c r="AI428" i="1"/>
  <c r="AW428" i="1"/>
  <c r="AH428" i="1"/>
  <c r="AV428" i="1"/>
  <c r="AG428" i="1"/>
  <c r="AS428" i="1"/>
  <c r="AV881" i="1"/>
  <c r="AJ881" i="1"/>
  <c r="AU881" i="1"/>
  <c r="AI881" i="1"/>
  <c r="AT881" i="1"/>
  <c r="AH881" i="1"/>
  <c r="AP881" i="1"/>
  <c r="AO881" i="1"/>
  <c r="AN881" i="1"/>
  <c r="AM881" i="1"/>
  <c r="AL881" i="1"/>
  <c r="AK881" i="1"/>
  <c r="AY881" i="1"/>
  <c r="AG881" i="1"/>
  <c r="AX881" i="1"/>
  <c r="AF881" i="1"/>
  <c r="AR881" i="1"/>
  <c r="AC881" i="1"/>
  <c r="AK270" i="1"/>
  <c r="AW270" i="1"/>
  <c r="AK282" i="1"/>
  <c r="AW282" i="1"/>
  <c r="AV365" i="1"/>
  <c r="AQ365" i="1"/>
  <c r="AK365" i="1"/>
  <c r="AY365" i="1"/>
  <c r="AS119" i="1"/>
  <c r="AG119" i="1"/>
  <c r="AN119" i="1"/>
  <c r="H119" i="1"/>
  <c r="AP119" i="1"/>
  <c r="AD603" i="1"/>
  <c r="AR603" i="1"/>
  <c r="AK540" i="1"/>
  <c r="AV810" i="1"/>
  <c r="AJ810" i="1"/>
  <c r="AQ810" i="1"/>
  <c r="AE810" i="1"/>
  <c r="AO810" i="1"/>
  <c r="AN432" i="1"/>
  <c r="AK828" i="1"/>
  <c r="AK411" i="1"/>
  <c r="AH1142" i="1"/>
  <c r="AY1142" i="1"/>
  <c r="AE750" i="1"/>
  <c r="AV797" i="1"/>
  <c r="AJ797" i="1"/>
  <c r="AT797" i="1"/>
  <c r="AH797" i="1"/>
  <c r="AS797" i="1"/>
  <c r="AG797" i="1"/>
  <c r="AR797" i="1"/>
  <c r="AF797" i="1"/>
  <c r="AQ797" i="1"/>
  <c r="AE797" i="1"/>
  <c r="AD797" i="1"/>
  <c r="AS1008" i="1"/>
  <c r="AG1008" i="1"/>
  <c r="AQ1008" i="1"/>
  <c r="AE1008" i="1"/>
  <c r="AP1008" i="1"/>
  <c r="AD1008" i="1"/>
  <c r="AO1008" i="1"/>
  <c r="AC1008" i="1"/>
  <c r="AN1008" i="1"/>
  <c r="H1008" i="1"/>
  <c r="AI1008" i="1"/>
  <c r="AP1045" i="1"/>
  <c r="AI334" i="1"/>
  <c r="BH881" i="1"/>
  <c r="AS750" i="1"/>
  <c r="AG750" i="1"/>
  <c r="AP750" i="1"/>
  <c r="AD750" i="1"/>
  <c r="AO750" i="1"/>
  <c r="AC750" i="1"/>
  <c r="AN750" i="1"/>
  <c r="H750" i="1"/>
  <c r="AF750" i="1"/>
  <c r="AW750" i="1"/>
  <c r="AY582" i="1"/>
  <c r="AM582" i="1"/>
  <c r="BH582" i="1"/>
  <c r="AW582" i="1"/>
  <c r="AK582" i="1"/>
  <c r="AV582" i="1"/>
  <c r="AJ582" i="1"/>
  <c r="AU582" i="1"/>
  <c r="AI582" i="1"/>
  <c r="AT582" i="1"/>
  <c r="AH582" i="1"/>
  <c r="AE582" i="1"/>
  <c r="AV467" i="1"/>
  <c r="AJ467" i="1"/>
  <c r="AQ467" i="1"/>
  <c r="AE467" i="1"/>
  <c r="AO467" i="1"/>
  <c r="AF603" i="1"/>
  <c r="AU603" i="1"/>
  <c r="AP432" i="1"/>
  <c r="AK1142" i="1"/>
  <c r="AH750" i="1"/>
  <c r="AX750" i="1"/>
  <c r="AF582" i="1"/>
  <c r="AE428" i="1"/>
  <c r="AY540" i="1"/>
  <c r="AM540" i="1"/>
  <c r="AT540" i="1"/>
  <c r="AH540" i="1"/>
  <c r="AP540" i="1"/>
  <c r="AJ750" i="1"/>
  <c r="AL582" i="1"/>
  <c r="AS334" i="1"/>
  <c r="AT334" i="1"/>
  <c r="AG334" i="1"/>
  <c r="AR334" i="1"/>
  <c r="AF334" i="1"/>
  <c r="AQ334" i="1"/>
  <c r="AE334" i="1"/>
  <c r="AP334" i="1"/>
  <c r="AD334" i="1"/>
  <c r="AO334" i="1"/>
  <c r="AC334" i="1"/>
  <c r="AN334" i="1"/>
  <c r="H334" i="1"/>
  <c r="AY334" i="1"/>
  <c r="AL334" i="1"/>
  <c r="AU334" i="1"/>
  <c r="AR428" i="1"/>
  <c r="AV432" i="1"/>
  <c r="AJ432" i="1"/>
  <c r="AS432" i="1"/>
  <c r="AG432" i="1"/>
  <c r="AR432" i="1"/>
  <c r="AF432" i="1"/>
  <c r="AQ432" i="1"/>
  <c r="AE432" i="1"/>
  <c r="AC432" i="1"/>
  <c r="AW432" i="1"/>
  <c r="AK750" i="1"/>
  <c r="AN582" i="1"/>
  <c r="AV334" i="1"/>
  <c r="AT428" i="1"/>
  <c r="AQ881" i="1"/>
  <c r="AD432" i="1"/>
  <c r="AX432" i="1"/>
  <c r="AL750" i="1"/>
  <c r="AO582" i="1"/>
  <c r="AW334" i="1"/>
  <c r="AU428" i="1"/>
  <c r="AS881" i="1"/>
  <c r="AF270" i="1"/>
  <c r="AF282" i="1"/>
  <c r="AF365" i="1"/>
  <c r="AS365" i="1"/>
  <c r="AY565" i="1"/>
  <c r="AM565" i="1"/>
  <c r="BH565" i="1"/>
  <c r="AT565" i="1"/>
  <c r="AH565" i="1"/>
  <c r="AP565" i="1"/>
  <c r="AJ119" i="1"/>
  <c r="AX119" i="1"/>
  <c r="AG467" i="1"/>
  <c r="AU467" i="1"/>
  <c r="AL603" i="1"/>
  <c r="AE540" i="1"/>
  <c r="AS540" i="1"/>
  <c r="AI810" i="1"/>
  <c r="AX810" i="1"/>
  <c r="AH432" i="1"/>
  <c r="AY432" i="1"/>
  <c r="AE828" i="1"/>
  <c r="AC411" i="1"/>
  <c r="AP1142" i="1"/>
  <c r="AM750" i="1"/>
  <c r="AP582" i="1"/>
  <c r="AP797" i="1"/>
  <c r="AU1008" i="1"/>
  <c r="AX334" i="1"/>
  <c r="AW881" i="1"/>
  <c r="AH467" i="1"/>
  <c r="AW467" i="1"/>
  <c r="AM603" i="1"/>
  <c r="AF540" i="1"/>
  <c r="AU540" i="1"/>
  <c r="H432" i="1"/>
  <c r="AI432" i="1"/>
  <c r="AS828" i="1"/>
  <c r="AG828" i="1"/>
  <c r="AP828" i="1"/>
  <c r="AD828" i="1"/>
  <c r="AO828" i="1"/>
  <c r="AC828" i="1"/>
  <c r="AN828" i="1"/>
  <c r="H828" i="1"/>
  <c r="AF828" i="1"/>
  <c r="AW828" i="1"/>
  <c r="AY411" i="1"/>
  <c r="AM411" i="1"/>
  <c r="AV411" i="1"/>
  <c r="AJ411" i="1"/>
  <c r="AU411" i="1"/>
  <c r="AI411" i="1"/>
  <c r="AT411" i="1"/>
  <c r="AH411" i="1"/>
  <c r="AD411" i="1"/>
  <c r="AW411" i="1"/>
  <c r="AT1142" i="1"/>
  <c r="AQ750" i="1"/>
  <c r="AQ582" i="1"/>
  <c r="AV1045" i="1"/>
  <c r="AJ1045" i="1"/>
  <c r="AU1045" i="1"/>
  <c r="AI1045" i="1"/>
  <c r="AT1045" i="1"/>
  <c r="AH1045" i="1"/>
  <c r="AS1045" i="1"/>
  <c r="AG1045" i="1"/>
  <c r="AR1045" i="1"/>
  <c r="AF1045" i="1"/>
  <c r="AQ1045" i="1"/>
  <c r="AE1045" i="1"/>
  <c r="AO1045" i="1"/>
  <c r="AK1045" i="1"/>
  <c r="AP455" i="1"/>
  <c r="AD455" i="1"/>
  <c r="AO455" i="1"/>
  <c r="AC455" i="1"/>
  <c r="AW455" i="1"/>
  <c r="AI455" i="1"/>
  <c r="AV455" i="1"/>
  <c r="AH455" i="1"/>
  <c r="AU455" i="1"/>
  <c r="AG455" i="1"/>
  <c r="AT455" i="1"/>
  <c r="AF455" i="1"/>
  <c r="H455" i="1"/>
  <c r="AS455" i="1"/>
  <c r="AE455" i="1"/>
  <c r="AR455" i="1"/>
  <c r="AN455" i="1"/>
  <c r="AY455" i="1"/>
  <c r="AS874" i="1"/>
  <c r="AG874" i="1"/>
  <c r="AR874" i="1"/>
  <c r="AF874" i="1"/>
  <c r="AQ874" i="1"/>
  <c r="AE874" i="1"/>
  <c r="AP874" i="1"/>
  <c r="AO874" i="1"/>
  <c r="AN874" i="1"/>
  <c r="AM874" i="1"/>
  <c r="AL874" i="1"/>
  <c r="AK874" i="1"/>
  <c r="AY874" i="1"/>
  <c r="AJ874" i="1"/>
  <c r="AX874" i="1"/>
  <c r="AI874" i="1"/>
  <c r="AW874" i="1"/>
  <c r="AH874" i="1"/>
  <c r="H874" i="1"/>
  <c r="AV874" i="1"/>
  <c r="AD874" i="1"/>
  <c r="AU874" i="1"/>
  <c r="AC874" i="1"/>
  <c r="AP569" i="1"/>
  <c r="AR1220" i="1"/>
  <c r="AS304" i="1"/>
  <c r="AG304" i="1"/>
  <c r="AR304" i="1"/>
  <c r="AF304" i="1"/>
  <c r="AQ304" i="1"/>
  <c r="AE304" i="1"/>
  <c r="AT304" i="1"/>
  <c r="AV1161" i="1"/>
  <c r="AJ1161" i="1"/>
  <c r="AU1161" i="1"/>
  <c r="AI1161" i="1"/>
  <c r="AT1161" i="1"/>
  <c r="AH1161" i="1"/>
  <c r="AQ1161" i="1"/>
  <c r="AE1161" i="1"/>
  <c r="AC1161" i="1"/>
  <c r="AW1161" i="1"/>
  <c r="AV8" i="1"/>
  <c r="AJ8" i="1"/>
  <c r="AR8" i="1"/>
  <c r="AF8" i="1"/>
  <c r="AM8" i="1"/>
  <c r="AL8" i="1"/>
  <c r="AS8" i="1"/>
  <c r="AQ8" i="1"/>
  <c r="AP8" i="1"/>
  <c r="AO8" i="1"/>
  <c r="AN8" i="1"/>
  <c r="AK8" i="1"/>
  <c r="AI8" i="1"/>
  <c r="AY8" i="1"/>
  <c r="AH8" i="1"/>
  <c r="AX8" i="1"/>
  <c r="AG8" i="1"/>
  <c r="H8" i="1"/>
  <c r="AW8" i="1"/>
  <c r="AE8" i="1"/>
  <c r="AU8" i="1"/>
  <c r="AD8" i="1"/>
  <c r="AC304" i="1"/>
  <c r="AU304" i="1"/>
  <c r="AD1161" i="1"/>
  <c r="AX1161" i="1"/>
  <c r="AV1220" i="1"/>
  <c r="AJ1220" i="1"/>
  <c r="AU1220" i="1"/>
  <c r="AI1220" i="1"/>
  <c r="AT1220" i="1"/>
  <c r="AH1220" i="1"/>
  <c r="AQ1220" i="1"/>
  <c r="AE1220" i="1"/>
  <c r="AC1220" i="1"/>
  <c r="AW1220" i="1"/>
  <c r="AV143" i="1"/>
  <c r="AJ143" i="1"/>
  <c r="AR143" i="1"/>
  <c r="AF143" i="1"/>
  <c r="AY143" i="1"/>
  <c r="AK143" i="1"/>
  <c r="AX143" i="1"/>
  <c r="AI143" i="1"/>
  <c r="AS143" i="1"/>
  <c r="AQ143" i="1"/>
  <c r="AP143" i="1"/>
  <c r="AO143" i="1"/>
  <c r="AN143" i="1"/>
  <c r="AM143" i="1"/>
  <c r="AL143" i="1"/>
  <c r="AH143" i="1"/>
  <c r="AG143" i="1"/>
  <c r="H143" i="1"/>
  <c r="AW143" i="1"/>
  <c r="AE143" i="1"/>
  <c r="AU143" i="1"/>
  <c r="AD143" i="1"/>
  <c r="AC8" i="1"/>
  <c r="AS288" i="1"/>
  <c r="AG288" i="1"/>
  <c r="AR288" i="1"/>
  <c r="AF288" i="1"/>
  <c r="AQ288" i="1"/>
  <c r="AE288" i="1"/>
  <c r="AT288" i="1"/>
  <c r="AD304" i="1"/>
  <c r="AV304" i="1"/>
  <c r="AV1194" i="1"/>
  <c r="AJ1194" i="1"/>
  <c r="AU1194" i="1"/>
  <c r="AI1194" i="1"/>
  <c r="AT1194" i="1"/>
  <c r="AH1194" i="1"/>
  <c r="AQ1194" i="1"/>
  <c r="AP1072" i="1"/>
  <c r="AD1072" i="1"/>
  <c r="AO1072" i="1"/>
  <c r="AC1072" i="1"/>
  <c r="AN1072" i="1"/>
  <c r="H1072" i="1"/>
  <c r="AE1072" i="1"/>
  <c r="AT1072" i="1"/>
  <c r="AF1161" i="1"/>
  <c r="AY1161" i="1"/>
  <c r="AC569" i="1"/>
  <c r="AD1220" i="1"/>
  <c r="AX1220" i="1"/>
  <c r="AV161" i="1"/>
  <c r="AJ161" i="1"/>
  <c r="AU161" i="1"/>
  <c r="AI161" i="1"/>
  <c r="AT161" i="1"/>
  <c r="AH161" i="1"/>
  <c r="AQ161" i="1"/>
  <c r="AE161" i="1"/>
  <c r="AN161" i="1"/>
  <c r="H161" i="1"/>
  <c r="AF161" i="1"/>
  <c r="AC143" i="1"/>
  <c r="AT8" i="1"/>
  <c r="H304" i="1"/>
  <c r="AH304" i="1"/>
  <c r="AW304" i="1"/>
  <c r="H1161" i="1"/>
  <c r="AG1161" i="1"/>
  <c r="AS569" i="1"/>
  <c r="AG569" i="1"/>
  <c r="AR569" i="1"/>
  <c r="AF569" i="1"/>
  <c r="AQ569" i="1"/>
  <c r="AE569" i="1"/>
  <c r="AN569" i="1"/>
  <c r="H569" i="1"/>
  <c r="AD569" i="1"/>
  <c r="AW569" i="1"/>
  <c r="AF1220" i="1"/>
  <c r="AY1220" i="1"/>
  <c r="AG161" i="1"/>
  <c r="AT143" i="1"/>
  <c r="AK223" i="1"/>
  <c r="AW223" i="1"/>
  <c r="AK315" i="1"/>
  <c r="AW315" i="1"/>
  <c r="AK1150" i="1"/>
  <c r="AW1150" i="1"/>
  <c r="AK22" i="1"/>
  <c r="AW22" i="1"/>
  <c r="AK333" i="1"/>
  <c r="AW333" i="1"/>
  <c r="AK269" i="1"/>
  <c r="AW269" i="1"/>
  <c r="AK31" i="1"/>
  <c r="AW31" i="1"/>
  <c r="AH968" i="1"/>
  <c r="AT968" i="1"/>
  <c r="AL764" i="1"/>
  <c r="AS338" i="1"/>
  <c r="AG338" i="1"/>
  <c r="AR338" i="1"/>
  <c r="AF338" i="1"/>
  <c r="AQ338" i="1"/>
  <c r="AO338" i="1"/>
  <c r="AS419" i="1"/>
  <c r="AG419" i="1"/>
  <c r="AR419" i="1"/>
  <c r="AF419" i="1"/>
  <c r="AQ419" i="1"/>
  <c r="AE419" i="1"/>
  <c r="AT419" i="1"/>
  <c r="AM1135" i="1"/>
  <c r="AD288" i="1"/>
  <c r="AV288" i="1"/>
  <c r="AM203" i="1"/>
  <c r="AO1260" i="1"/>
  <c r="AI304" i="1"/>
  <c r="AX304" i="1"/>
  <c r="AR1229" i="1"/>
  <c r="AV378" i="1"/>
  <c r="AJ378" i="1"/>
  <c r="AU378" i="1"/>
  <c r="AI378" i="1"/>
  <c r="AT378" i="1"/>
  <c r="AH378" i="1"/>
  <c r="AQ378" i="1"/>
  <c r="AP784" i="1"/>
  <c r="AD784" i="1"/>
  <c r="AO784" i="1"/>
  <c r="AC784" i="1"/>
  <c r="AN784" i="1"/>
  <c r="H784" i="1"/>
  <c r="AE784" i="1"/>
  <c r="AT784" i="1"/>
  <c r="AD1194" i="1"/>
  <c r="AS1194" i="1"/>
  <c r="AM1155" i="1"/>
  <c r="AG1072" i="1"/>
  <c r="AV1072" i="1"/>
  <c r="AK1161" i="1"/>
  <c r="AH569" i="1"/>
  <c r="AX569" i="1"/>
  <c r="H1220" i="1"/>
  <c r="AG1220" i="1"/>
  <c r="AS1177" i="1"/>
  <c r="AG1177" i="1"/>
  <c r="AR1177" i="1"/>
  <c r="AF1177" i="1"/>
  <c r="AQ1177" i="1"/>
  <c r="AE1177" i="1"/>
  <c r="AN1177" i="1"/>
  <c r="H1177" i="1"/>
  <c r="AD1177" i="1"/>
  <c r="AW1177" i="1"/>
  <c r="AK161" i="1"/>
  <c r="AI968" i="1"/>
  <c r="AU968" i="1"/>
  <c r="AM764" i="1"/>
  <c r="AN1135" i="1"/>
  <c r="H288" i="1"/>
  <c r="AH288" i="1"/>
  <c r="AW288" i="1"/>
  <c r="AQ203" i="1"/>
  <c r="AJ304" i="1"/>
  <c r="AY304" i="1"/>
  <c r="H1194" i="1"/>
  <c r="AE1194" i="1"/>
  <c r="AW1194" i="1"/>
  <c r="AN1155" i="1"/>
  <c r="AH1072" i="1"/>
  <c r="AW1072" i="1"/>
  <c r="AL1161" i="1"/>
  <c r="AI569" i="1"/>
  <c r="AY569" i="1"/>
  <c r="AK1220" i="1"/>
  <c r="AL161" i="1"/>
  <c r="AJ968" i="1"/>
  <c r="AV968" i="1"/>
  <c r="AO1135" i="1"/>
  <c r="AI288" i="1"/>
  <c r="AX288" i="1"/>
  <c r="AR203" i="1"/>
  <c r="AV1260" i="1"/>
  <c r="AJ1260" i="1"/>
  <c r="AU1260" i="1"/>
  <c r="AI1260" i="1"/>
  <c r="AT1260" i="1"/>
  <c r="AH1260" i="1"/>
  <c r="AQ1260" i="1"/>
  <c r="AK304" i="1"/>
  <c r="AP1229" i="1"/>
  <c r="AD1229" i="1"/>
  <c r="AO1229" i="1"/>
  <c r="AC1229" i="1"/>
  <c r="AN1229" i="1"/>
  <c r="H1229" i="1"/>
  <c r="AE1229" i="1"/>
  <c r="AT1229" i="1"/>
  <c r="AF1194" i="1"/>
  <c r="AX1194" i="1"/>
  <c r="AO1155" i="1"/>
  <c r="AI1072" i="1"/>
  <c r="AX1072" i="1"/>
  <c r="AM1161" i="1"/>
  <c r="AJ569" i="1"/>
  <c r="AL1220" i="1"/>
  <c r="AI1177" i="1"/>
  <c r="AY1177" i="1"/>
  <c r="AM161" i="1"/>
  <c r="AK968" i="1"/>
  <c r="AW968" i="1"/>
  <c r="AV764" i="1"/>
  <c r="AJ764" i="1"/>
  <c r="AU764" i="1"/>
  <c r="AI764" i="1"/>
  <c r="AO764" i="1"/>
  <c r="AJ288" i="1"/>
  <c r="AY288" i="1"/>
  <c r="AL304" i="1"/>
  <c r="AG1194" i="1"/>
  <c r="AY1194" i="1"/>
  <c r="AJ1072" i="1"/>
  <c r="AY1072" i="1"/>
  <c r="AN1161" i="1"/>
  <c r="AK569" i="1"/>
  <c r="AM1220" i="1"/>
  <c r="AO161" i="1"/>
  <c r="AV1135" i="1"/>
  <c r="AJ1135" i="1"/>
  <c r="AU1135" i="1"/>
  <c r="AI1135" i="1"/>
  <c r="AT1135" i="1"/>
  <c r="AH1135" i="1"/>
  <c r="AQ1135" i="1"/>
  <c r="AK288" i="1"/>
  <c r="AP203" i="1"/>
  <c r="AD203" i="1"/>
  <c r="AO203" i="1"/>
  <c r="AC203" i="1"/>
  <c r="AN203" i="1"/>
  <c r="H203" i="1"/>
  <c r="AE203" i="1"/>
  <c r="AT203" i="1"/>
  <c r="AM304" i="1"/>
  <c r="AK1194" i="1"/>
  <c r="AS1155" i="1"/>
  <c r="AG1155" i="1"/>
  <c r="AR1155" i="1"/>
  <c r="AF1155" i="1"/>
  <c r="AQ1155" i="1"/>
  <c r="AE1155" i="1"/>
  <c r="AT1155" i="1"/>
  <c r="AK1072" i="1"/>
  <c r="AO1161" i="1"/>
  <c r="AL569" i="1"/>
  <c r="AN1220" i="1"/>
  <c r="AP161" i="1"/>
  <c r="AD223" i="1"/>
  <c r="AD315" i="1"/>
  <c r="AD1150" i="1"/>
  <c r="AD22" i="1"/>
  <c r="AD333" i="1"/>
  <c r="AD269" i="1"/>
  <c r="AD31" i="1"/>
  <c r="BH968" i="1"/>
  <c r="AM968" i="1"/>
  <c r="BH764" i="1"/>
  <c r="AC764" i="1"/>
  <c r="AQ764" i="1"/>
  <c r="AH338" i="1"/>
  <c r="AW338" i="1"/>
  <c r="AJ419" i="1"/>
  <c r="AY419" i="1"/>
  <c r="AC1135" i="1"/>
  <c r="AR1135" i="1"/>
  <c r="AL288" i="1"/>
  <c r="AF203" i="1"/>
  <c r="AU203" i="1"/>
  <c r="H1260" i="1"/>
  <c r="AE1260" i="1"/>
  <c r="AW1260" i="1"/>
  <c r="AN304" i="1"/>
  <c r="AH1229" i="1"/>
  <c r="AW1229" i="1"/>
  <c r="AG378" i="1"/>
  <c r="AY378" i="1"/>
  <c r="AJ784" i="1"/>
  <c r="AY784" i="1"/>
  <c r="AL1194" i="1"/>
  <c r="AC1155" i="1"/>
  <c r="AU1155" i="1"/>
  <c r="AL1072" i="1"/>
  <c r="AP1161" i="1"/>
  <c r="AM569" i="1"/>
  <c r="AO1220" i="1"/>
  <c r="AL1177" i="1"/>
  <c r="AR161" i="1"/>
  <c r="AV1057" i="1"/>
  <c r="AJ1057" i="1"/>
  <c r="AU1057" i="1"/>
  <c r="AI1057" i="1"/>
  <c r="AT1057" i="1"/>
  <c r="AH1057" i="1"/>
  <c r="AQ1057" i="1"/>
  <c r="AE1057" i="1"/>
  <c r="AO1057" i="1"/>
  <c r="AC1057" i="1"/>
  <c r="AN1057" i="1"/>
  <c r="H1057" i="1"/>
  <c r="AY1057" i="1"/>
  <c r="AM1057" i="1"/>
  <c r="AP1057" i="1"/>
  <c r="H1066" i="1"/>
  <c r="AE1066" i="1"/>
  <c r="AS1066" i="1"/>
  <c r="AH897" i="1"/>
  <c r="AW897" i="1"/>
  <c r="AN702" i="1"/>
  <c r="AO840" i="1"/>
  <c r="AS346" i="1"/>
  <c r="AG346" i="1"/>
  <c r="AV346" i="1"/>
  <c r="AI346" i="1"/>
  <c r="AQ346" i="1"/>
  <c r="AD346" i="1"/>
  <c r="AO346" i="1"/>
  <c r="AL346" i="1"/>
  <c r="AK346" i="1"/>
  <c r="AJ346" i="1"/>
  <c r="AY346" i="1"/>
  <c r="AH346" i="1"/>
  <c r="H346" i="1"/>
  <c r="AX346" i="1"/>
  <c r="AF346" i="1"/>
  <c r="AN346" i="1"/>
  <c r="AW346" i="1"/>
  <c r="AL564" i="1"/>
  <c r="AM546" i="1"/>
  <c r="AK132" i="1"/>
  <c r="AW132" i="1"/>
  <c r="AK1256" i="1"/>
  <c r="AW1256" i="1"/>
  <c r="AO747" i="1"/>
  <c r="AC747" i="1"/>
  <c r="AQ747" i="1"/>
  <c r="AD747" i="1"/>
  <c r="H747" i="1"/>
  <c r="AP747" i="1"/>
  <c r="AF1066" i="1"/>
  <c r="AT1066" i="1"/>
  <c r="AJ897" i="1"/>
  <c r="AX897" i="1"/>
  <c r="AO702" i="1"/>
  <c r="AQ840" i="1"/>
  <c r="AN515" i="1"/>
  <c r="AR910" i="1"/>
  <c r="AM564" i="1"/>
  <c r="AP1253" i="1"/>
  <c r="AD1253" i="1"/>
  <c r="AN1253" i="1"/>
  <c r="H1253" i="1"/>
  <c r="AO1253" i="1"/>
  <c r="AM1253" i="1"/>
  <c r="AX1253" i="1"/>
  <c r="AJ1253" i="1"/>
  <c r="AV1253" i="1"/>
  <c r="AH1253" i="1"/>
  <c r="AF1253" i="1"/>
  <c r="AY1253" i="1"/>
  <c r="AE1253" i="1"/>
  <c r="AW1253" i="1"/>
  <c r="AC1253" i="1"/>
  <c r="AU1253" i="1"/>
  <c r="AT1253" i="1"/>
  <c r="AS1253" i="1"/>
  <c r="AR1253" i="1"/>
  <c r="AL1253" i="1"/>
  <c r="AK1253" i="1"/>
  <c r="AI1253" i="1"/>
  <c r="AG1066" i="1"/>
  <c r="AU1066" i="1"/>
  <c r="AK897" i="1"/>
  <c r="AY897" i="1"/>
  <c r="AV1111" i="1"/>
  <c r="AJ1111" i="1"/>
  <c r="AR1111" i="1"/>
  <c r="AF1111" i="1"/>
  <c r="AW1111" i="1"/>
  <c r="AH1111" i="1"/>
  <c r="AQ1111" i="1"/>
  <c r="AS41" i="1"/>
  <c r="AG41" i="1"/>
  <c r="AO41" i="1"/>
  <c r="AC41" i="1"/>
  <c r="AN41" i="1"/>
  <c r="AM41" i="1"/>
  <c r="AD41" i="1"/>
  <c r="AU41" i="1"/>
  <c r="AY1191" i="1"/>
  <c r="AM1191" i="1"/>
  <c r="AV1191" i="1"/>
  <c r="AI1191" i="1"/>
  <c r="AR1191" i="1"/>
  <c r="AE1191" i="1"/>
  <c r="AP1191" i="1"/>
  <c r="AC1191" i="1"/>
  <c r="H1191" i="1"/>
  <c r="AU1191" i="1"/>
  <c r="AD1191" i="1"/>
  <c r="AT1191" i="1"/>
  <c r="AS1191" i="1"/>
  <c r="AQ1191" i="1"/>
  <c r="AO1191" i="1"/>
  <c r="AX1191" i="1"/>
  <c r="AG1191" i="1"/>
  <c r="AW1191" i="1"/>
  <c r="AL897" i="1"/>
  <c r="AV702" i="1"/>
  <c r="AJ702" i="1"/>
  <c r="AR702" i="1"/>
  <c r="AF702" i="1"/>
  <c r="AT702" i="1"/>
  <c r="AE702" i="1"/>
  <c r="AQ702" i="1"/>
  <c r="AP840" i="1"/>
  <c r="AD840" i="1"/>
  <c r="AX840" i="1"/>
  <c r="AL840" i="1"/>
  <c r="AN840" i="1"/>
  <c r="AC840" i="1"/>
  <c r="AS840" i="1"/>
  <c r="AV564" i="1"/>
  <c r="AJ564" i="1"/>
  <c r="AW564" i="1"/>
  <c r="AI564" i="1"/>
  <c r="AU564" i="1"/>
  <c r="AH564" i="1"/>
  <c r="AR564" i="1"/>
  <c r="AE564" i="1"/>
  <c r="AP564" i="1"/>
  <c r="AC564" i="1"/>
  <c r="H564" i="1"/>
  <c r="AT564" i="1"/>
  <c r="AS564" i="1"/>
  <c r="AQ564" i="1"/>
  <c r="AO564" i="1"/>
  <c r="AN564" i="1"/>
  <c r="AY564" i="1"/>
  <c r="AD564" i="1"/>
  <c r="AS546" i="1"/>
  <c r="AG546" i="1"/>
  <c r="AW546" i="1"/>
  <c r="AJ546" i="1"/>
  <c r="AV546" i="1"/>
  <c r="AI546" i="1"/>
  <c r="AR546" i="1"/>
  <c r="AE546" i="1"/>
  <c r="AP546" i="1"/>
  <c r="AC546" i="1"/>
  <c r="H546" i="1"/>
  <c r="AU546" i="1"/>
  <c r="AT546" i="1"/>
  <c r="AQ546" i="1"/>
  <c r="AO546" i="1"/>
  <c r="AN546" i="1"/>
  <c r="AF546" i="1"/>
  <c r="AY546" i="1"/>
  <c r="AD546" i="1"/>
  <c r="AK226" i="1"/>
  <c r="AW226" i="1"/>
  <c r="AK295" i="1"/>
  <c r="AW295" i="1"/>
  <c r="H132" i="1"/>
  <c r="AN132" i="1"/>
  <c r="AK482" i="1"/>
  <c r="AW482" i="1"/>
  <c r="H1256" i="1"/>
  <c r="AN1256" i="1"/>
  <c r="AU43" i="1"/>
  <c r="AI43" i="1"/>
  <c r="AM43" i="1"/>
  <c r="AR357" i="1"/>
  <c r="AF357" i="1"/>
  <c r="AP357" i="1"/>
  <c r="AC357" i="1"/>
  <c r="H357" i="1"/>
  <c r="AO357" i="1"/>
  <c r="AF747" i="1"/>
  <c r="AT747" i="1"/>
  <c r="AI1066" i="1"/>
  <c r="AW1066" i="1"/>
  <c r="AM897" i="1"/>
  <c r="AC702" i="1"/>
  <c r="AS702" i="1"/>
  <c r="AE840" i="1"/>
  <c r="AT840" i="1"/>
  <c r="BH1111" i="1"/>
  <c r="AD1111" i="1"/>
  <c r="AT1111" i="1"/>
  <c r="BH41" i="1"/>
  <c r="AF41" i="1"/>
  <c r="AW41" i="1"/>
  <c r="AC910" i="1"/>
  <c r="AQ1253" i="1"/>
  <c r="AD702" i="1"/>
  <c r="AU702" i="1"/>
  <c r="H840" i="1"/>
  <c r="AF840" i="1"/>
  <c r="AU840" i="1"/>
  <c r="AU897" i="1"/>
  <c r="AI897" i="1"/>
  <c r="AQ897" i="1"/>
  <c r="AD897" i="1"/>
  <c r="AO897" i="1"/>
  <c r="H702" i="1"/>
  <c r="AG702" i="1"/>
  <c r="AW702" i="1"/>
  <c r="AG840" i="1"/>
  <c r="AV840" i="1"/>
  <c r="AK1291" i="1"/>
  <c r="AW1291" i="1"/>
  <c r="AK539" i="1"/>
  <c r="AW539" i="1"/>
  <c r="AK1096" i="1"/>
  <c r="AW1096" i="1"/>
  <c r="AK914" i="1"/>
  <c r="AW914" i="1"/>
  <c r="AK172" i="1"/>
  <c r="AW172" i="1"/>
  <c r="AK147" i="1"/>
  <c r="AW147" i="1"/>
  <c r="H226" i="1"/>
  <c r="AN226" i="1"/>
  <c r="AK379" i="1"/>
  <c r="AW379" i="1"/>
  <c r="H295" i="1"/>
  <c r="AN295" i="1"/>
  <c r="AK628" i="1"/>
  <c r="AW628" i="1"/>
  <c r="AE132" i="1"/>
  <c r="AQ132" i="1"/>
  <c r="H482" i="1"/>
  <c r="AN482" i="1"/>
  <c r="AK327" i="1"/>
  <c r="AW327" i="1"/>
  <c r="AE1256" i="1"/>
  <c r="AQ1256" i="1"/>
  <c r="H43" i="1"/>
  <c r="AC43" i="1"/>
  <c r="AP43" i="1"/>
  <c r="AE357" i="1"/>
  <c r="AT357" i="1"/>
  <c r="AI747" i="1"/>
  <c r="AW747" i="1"/>
  <c r="AM1066" i="1"/>
  <c r="AP897" i="1"/>
  <c r="AH702" i="1"/>
  <c r="AX702" i="1"/>
  <c r="AH840" i="1"/>
  <c r="AW840" i="1"/>
  <c r="AI1111" i="1"/>
  <c r="AY1111" i="1"/>
  <c r="AJ41" i="1"/>
  <c r="AP515" i="1"/>
  <c r="AD515" i="1"/>
  <c r="AX515" i="1"/>
  <c r="AL515" i="1"/>
  <c r="AS515" i="1"/>
  <c r="AE515" i="1"/>
  <c r="H515" i="1"/>
  <c r="AR515" i="1"/>
  <c r="AC515" i="1"/>
  <c r="AG515" i="1"/>
  <c r="AW515" i="1"/>
  <c r="AY910" i="1"/>
  <c r="AM910" i="1"/>
  <c r="AU910" i="1"/>
  <c r="AI910" i="1"/>
  <c r="AL910" i="1"/>
  <c r="AK910" i="1"/>
  <c r="AX910" i="1"/>
  <c r="AJ910" i="1"/>
  <c r="AW910" i="1"/>
  <c r="AH910" i="1"/>
  <c r="AF910" i="1"/>
  <c r="AM346" i="1"/>
  <c r="AL1291" i="1"/>
  <c r="AX1291" i="1"/>
  <c r="AL539" i="1"/>
  <c r="AX539" i="1"/>
  <c r="AL1096" i="1"/>
  <c r="AX1096" i="1"/>
  <c r="AL914" i="1"/>
  <c r="AX914" i="1"/>
  <c r="AL172" i="1"/>
  <c r="AX172" i="1"/>
  <c r="AL147" i="1"/>
  <c r="AX147" i="1"/>
  <c r="AC226" i="1"/>
  <c r="AO226" i="1"/>
  <c r="AL379" i="1"/>
  <c r="AX379" i="1"/>
  <c r="AC295" i="1"/>
  <c r="AO295" i="1"/>
  <c r="AL628" i="1"/>
  <c r="AX628" i="1"/>
  <c r="AF132" i="1"/>
  <c r="AR132" i="1"/>
  <c r="AC482" i="1"/>
  <c r="AO482" i="1"/>
  <c r="AL327" i="1"/>
  <c r="AX327" i="1"/>
  <c r="AF1256" i="1"/>
  <c r="AR1256" i="1"/>
  <c r="AD43" i="1"/>
  <c r="AQ43" i="1"/>
  <c r="AG357" i="1"/>
  <c r="AU357" i="1"/>
  <c r="AJ747" i="1"/>
  <c r="AX747" i="1"/>
  <c r="AN1066" i="1"/>
  <c r="AC897" i="1"/>
  <c r="AR897" i="1"/>
  <c r="AI702" i="1"/>
  <c r="AY702" i="1"/>
  <c r="AI840" i="1"/>
  <c r="AY840" i="1"/>
  <c r="AK1111" i="1"/>
  <c r="AS242" i="1"/>
  <c r="AG242" i="1"/>
  <c r="AO242" i="1"/>
  <c r="AC242" i="1"/>
  <c r="AL242" i="1"/>
  <c r="AR242" i="1"/>
  <c r="AK41" i="1"/>
  <c r="AH515" i="1"/>
  <c r="AY515" i="1"/>
  <c r="AP73" i="1"/>
  <c r="AD73" i="1"/>
  <c r="AX73" i="1"/>
  <c r="AL73" i="1"/>
  <c r="AV73" i="1"/>
  <c r="AH73" i="1"/>
  <c r="AU73" i="1"/>
  <c r="AG73" i="1"/>
  <c r="AT73" i="1"/>
  <c r="AF73" i="1"/>
  <c r="AI73" i="1"/>
  <c r="AG910" i="1"/>
  <c r="AP346" i="1"/>
  <c r="AF1191" i="1"/>
  <c r="BH1291" i="1"/>
  <c r="AM1291" i="1"/>
  <c r="AM539" i="1"/>
  <c r="AM1096" i="1"/>
  <c r="AM914" i="1"/>
  <c r="BH172" i="1"/>
  <c r="AM172" i="1"/>
  <c r="BH147" i="1"/>
  <c r="AM147" i="1"/>
  <c r="AD226" i="1"/>
  <c r="AM379" i="1"/>
  <c r="AD295" i="1"/>
  <c r="AM628" i="1"/>
  <c r="AG132" i="1"/>
  <c r="AD482" i="1"/>
  <c r="AM327" i="1"/>
  <c r="AG1256" i="1"/>
  <c r="AE43" i="1"/>
  <c r="AR43" i="1"/>
  <c r="AH357" i="1"/>
  <c r="AV357" i="1"/>
  <c r="AK747" i="1"/>
  <c r="AY747" i="1"/>
  <c r="H897" i="1"/>
  <c r="AE897" i="1"/>
  <c r="AS897" i="1"/>
  <c r="AK702" i="1"/>
  <c r="AS771" i="1"/>
  <c r="AG771" i="1"/>
  <c r="AO771" i="1"/>
  <c r="AC771" i="1"/>
  <c r="AX771" i="1"/>
  <c r="AJ771" i="1"/>
  <c r="AR771" i="1"/>
  <c r="AJ840" i="1"/>
  <c r="AY1070" i="1"/>
  <c r="AM1070" i="1"/>
  <c r="AU1070" i="1"/>
  <c r="AI1070" i="1"/>
  <c r="AR1070" i="1"/>
  <c r="AD1070" i="1"/>
  <c r="H1070" i="1"/>
  <c r="AC1070" i="1"/>
  <c r="AS1070" i="1"/>
  <c r="AL1111" i="1"/>
  <c r="AD242" i="1"/>
  <c r="AT242" i="1"/>
  <c r="AY937" i="1"/>
  <c r="AM937" i="1"/>
  <c r="AU937" i="1"/>
  <c r="AI937" i="1"/>
  <c r="AT937" i="1"/>
  <c r="AF937" i="1"/>
  <c r="AS937" i="1"/>
  <c r="AE937" i="1"/>
  <c r="AD937" i="1"/>
  <c r="AW937" i="1"/>
  <c r="AL41" i="1"/>
  <c r="AI515" i="1"/>
  <c r="AY1227" i="1"/>
  <c r="AM1227" i="1"/>
  <c r="BH1227" i="1"/>
  <c r="AU1227" i="1"/>
  <c r="AI1227" i="1"/>
  <c r="AW1227" i="1"/>
  <c r="AH1227" i="1"/>
  <c r="AV1227" i="1"/>
  <c r="AG1227" i="1"/>
  <c r="AD1227" i="1"/>
  <c r="AT1227" i="1"/>
  <c r="BH73" i="1"/>
  <c r="AJ73" i="1"/>
  <c r="H910" i="1"/>
  <c r="AN910" i="1"/>
  <c r="AR346" i="1"/>
  <c r="AH1191" i="1"/>
  <c r="AF564" i="1"/>
  <c r="AH546" i="1"/>
  <c r="AX1066" i="1"/>
  <c r="AL1066" i="1"/>
  <c r="AQ1066" i="1"/>
  <c r="AD1066" i="1"/>
  <c r="AP1066" i="1"/>
  <c r="AF897" i="1"/>
  <c r="AT897" i="1"/>
  <c r="AL702" i="1"/>
  <c r="AK840" i="1"/>
  <c r="AT346" i="1"/>
  <c r="AJ1191" i="1"/>
  <c r="AG564" i="1"/>
  <c r="AK546" i="1"/>
  <c r="AE996" i="1"/>
  <c r="AV794" i="1"/>
  <c r="AJ794" i="1"/>
  <c r="AX794" i="1"/>
  <c r="AK794" i="1"/>
  <c r="AW794" i="1"/>
  <c r="AI794" i="1"/>
  <c r="AS794" i="1"/>
  <c r="AF794" i="1"/>
  <c r="AQ794" i="1"/>
  <c r="AD794" i="1"/>
  <c r="AE794" i="1"/>
  <c r="AS833" i="1"/>
  <c r="AG833" i="1"/>
  <c r="AQ833" i="1"/>
  <c r="AY833" i="1"/>
  <c r="AK833" i="1"/>
  <c r="AX833" i="1"/>
  <c r="AJ833" i="1"/>
  <c r="AU833" i="1"/>
  <c r="AF833" i="1"/>
  <c r="AR833" i="1"/>
  <c r="AD833" i="1"/>
  <c r="AE833" i="1"/>
  <c r="AU977" i="1"/>
  <c r="AE654" i="1"/>
  <c r="AO1245" i="1"/>
  <c r="AP996" i="1"/>
  <c r="AD996" i="1"/>
  <c r="AW996" i="1"/>
  <c r="AJ996" i="1"/>
  <c r="AV996" i="1"/>
  <c r="AI996" i="1"/>
  <c r="AS996" i="1"/>
  <c r="AF996" i="1"/>
  <c r="AQ996" i="1"/>
  <c r="AC996" i="1"/>
  <c r="H996" i="1"/>
  <c r="AG996" i="1"/>
  <c r="AY1049" i="1"/>
  <c r="AM1049" i="1"/>
  <c r="BH1049" i="1"/>
  <c r="AW1049" i="1"/>
  <c r="AJ1049" i="1"/>
  <c r="AV1049" i="1"/>
  <c r="AI1049" i="1"/>
  <c r="AS1049" i="1"/>
  <c r="AF1049" i="1"/>
  <c r="AQ1049" i="1"/>
  <c r="AD1049" i="1"/>
  <c r="AG1049" i="1"/>
  <c r="AW977" i="1"/>
  <c r="AF654" i="1"/>
  <c r="AP1245" i="1"/>
  <c r="AX977" i="1"/>
  <c r="AV654" i="1"/>
  <c r="AJ654" i="1"/>
  <c r="AT654" i="1"/>
  <c r="AH654" i="1"/>
  <c r="AX654" i="1"/>
  <c r="AI654" i="1"/>
  <c r="AW654" i="1"/>
  <c r="AG654" i="1"/>
  <c r="AR654" i="1"/>
  <c r="AD654" i="1"/>
  <c r="H654" i="1"/>
  <c r="AP654" i="1"/>
  <c r="AN654" i="1"/>
  <c r="AL654" i="1"/>
  <c r="AV199" i="1"/>
  <c r="AJ199" i="1"/>
  <c r="AT199" i="1"/>
  <c r="AH199" i="1"/>
  <c r="AN199" i="1"/>
  <c r="AM199" i="1"/>
  <c r="AL199" i="1"/>
  <c r="AY199" i="1"/>
  <c r="AK199" i="1"/>
  <c r="AX199" i="1"/>
  <c r="AI199" i="1"/>
  <c r="AW199" i="1"/>
  <c r="AG199" i="1"/>
  <c r="AU199" i="1"/>
  <c r="AF199" i="1"/>
  <c r="AS199" i="1"/>
  <c r="AE199" i="1"/>
  <c r="AR199" i="1"/>
  <c r="AD199" i="1"/>
  <c r="H199" i="1"/>
  <c r="AQ199" i="1"/>
  <c r="AC199" i="1"/>
  <c r="AP199" i="1"/>
  <c r="AM654" i="1"/>
  <c r="AS977" i="1"/>
  <c r="AG977" i="1"/>
  <c r="AQ977" i="1"/>
  <c r="AE977" i="1"/>
  <c r="AL977" i="1"/>
  <c r="AY977" i="1"/>
  <c r="AK977" i="1"/>
  <c r="AV977" i="1"/>
  <c r="AH977" i="1"/>
  <c r="AT977" i="1"/>
  <c r="AD977" i="1"/>
  <c r="H977" i="1"/>
  <c r="AI977" i="1"/>
  <c r="AO654" i="1"/>
  <c r="AV187" i="1"/>
  <c r="AJ187" i="1"/>
  <c r="AT187" i="1"/>
  <c r="AH187" i="1"/>
  <c r="AM187" i="1"/>
  <c r="AL187" i="1"/>
  <c r="AY187" i="1"/>
  <c r="AK187" i="1"/>
  <c r="AX187" i="1"/>
  <c r="AI187" i="1"/>
  <c r="AW187" i="1"/>
  <c r="AG187" i="1"/>
  <c r="AU187" i="1"/>
  <c r="AF187" i="1"/>
  <c r="AS187" i="1"/>
  <c r="AE187" i="1"/>
  <c r="AR187" i="1"/>
  <c r="AD187" i="1"/>
  <c r="H187" i="1"/>
  <c r="AQ187" i="1"/>
  <c r="AC187" i="1"/>
  <c r="AO199" i="1"/>
  <c r="AN996" i="1"/>
  <c r="AO1049" i="1"/>
  <c r="AO794" i="1"/>
  <c r="AO833" i="1"/>
  <c r="AJ977" i="1"/>
  <c r="AQ654" i="1"/>
  <c r="AS630" i="1"/>
  <c r="AG630" i="1"/>
  <c r="AO630" i="1"/>
  <c r="AC630" i="1"/>
  <c r="AP630" i="1"/>
  <c r="AO996" i="1"/>
  <c r="AP1049" i="1"/>
  <c r="AP794" i="1"/>
  <c r="AP833" i="1"/>
  <c r="AM977" i="1"/>
  <c r="AS654" i="1"/>
  <c r="AD1245" i="1"/>
  <c r="AN1183" i="1"/>
  <c r="AP221" i="1"/>
  <c r="AD221" i="1"/>
  <c r="AX221" i="1"/>
  <c r="AL221" i="1"/>
  <c r="AQ221" i="1"/>
  <c r="AQ630" i="1"/>
  <c r="AV1282" i="1"/>
  <c r="AJ1282" i="1"/>
  <c r="AR1282" i="1"/>
  <c r="AF1282" i="1"/>
  <c r="AO1282" i="1"/>
  <c r="AP1218" i="1"/>
  <c r="AD1218" i="1"/>
  <c r="AV1218" i="1"/>
  <c r="AI1218" i="1"/>
  <c r="AR1218" i="1"/>
  <c r="AE1218" i="1"/>
  <c r="AO1218" i="1"/>
  <c r="AF1218" i="1"/>
  <c r="AW1218" i="1"/>
  <c r="AR996" i="1"/>
  <c r="AR1049" i="1"/>
  <c r="AR794" i="1"/>
  <c r="AT833" i="1"/>
  <c r="AN977" i="1"/>
  <c r="AU654" i="1"/>
  <c r="AH1245" i="1"/>
  <c r="AS178" i="1"/>
  <c r="AG178" i="1"/>
  <c r="AQ178" i="1"/>
  <c r="AE178" i="1"/>
  <c r="AN178" i="1"/>
  <c r="AM178" i="1"/>
  <c r="AL178" i="1"/>
  <c r="AY178" i="1"/>
  <c r="AK178" i="1"/>
  <c r="AX178" i="1"/>
  <c r="AJ178" i="1"/>
  <c r="AV178" i="1"/>
  <c r="AH178" i="1"/>
  <c r="AT178" i="1"/>
  <c r="AD178" i="1"/>
  <c r="H178" i="1"/>
  <c r="AR178" i="1"/>
  <c r="AO1183" i="1"/>
  <c r="AT996" i="1"/>
  <c r="AT1049" i="1"/>
  <c r="AT794" i="1"/>
  <c r="AV833" i="1"/>
  <c r="AO977" i="1"/>
  <c r="AY654" i="1"/>
  <c r="AU996" i="1"/>
  <c r="AU1049" i="1"/>
  <c r="AU794" i="1"/>
  <c r="AW833" i="1"/>
  <c r="AP977" i="1"/>
  <c r="AS1245" i="1"/>
  <c r="AG1245" i="1"/>
  <c r="AQ1245" i="1"/>
  <c r="AE1245" i="1"/>
  <c r="AM1245" i="1"/>
  <c r="AL1245" i="1"/>
  <c r="AW1245" i="1"/>
  <c r="AI1245" i="1"/>
  <c r="AU1245" i="1"/>
  <c r="AF1245" i="1"/>
  <c r="AR1245" i="1"/>
  <c r="AC1245" i="1"/>
  <c r="BH1245" i="1"/>
  <c r="AK1245" i="1"/>
  <c r="AV1183" i="1"/>
  <c r="AJ1183" i="1"/>
  <c r="AT1183" i="1"/>
  <c r="AH1183" i="1"/>
  <c r="AL1183" i="1"/>
  <c r="AY1183" i="1"/>
  <c r="AK1183" i="1"/>
  <c r="AX1183" i="1"/>
  <c r="AI1183" i="1"/>
  <c r="AW1183" i="1"/>
  <c r="AG1183" i="1"/>
  <c r="AU1183" i="1"/>
  <c r="AF1183" i="1"/>
  <c r="AR1183" i="1"/>
  <c r="AD1183" i="1"/>
  <c r="H1183" i="1"/>
  <c r="AP1183" i="1"/>
  <c r="AS1183" i="1"/>
  <c r="AN187" i="1"/>
  <c r="AP637" i="1"/>
  <c r="AD637" i="1"/>
  <c r="AO637" i="1"/>
  <c r="AC637" i="1"/>
  <c r="AN637" i="1"/>
  <c r="H637" i="1"/>
  <c r="AX637" i="1"/>
  <c r="AL637" i="1"/>
  <c r="AU637" i="1"/>
  <c r="AI637" i="1"/>
  <c r="AS637" i="1"/>
  <c r="AG637" i="1"/>
  <c r="AK637" i="1"/>
  <c r="AP873" i="1"/>
  <c r="AD873" i="1"/>
  <c r="AY873" i="1"/>
  <c r="AL873" i="1"/>
  <c r="AX873" i="1"/>
  <c r="AK873" i="1"/>
  <c r="AW873" i="1"/>
  <c r="AJ873" i="1"/>
  <c r="AU873" i="1"/>
  <c r="AH873" i="1"/>
  <c r="AT873" i="1"/>
  <c r="AG873" i="1"/>
  <c r="AR873" i="1"/>
  <c r="AE873" i="1"/>
  <c r="AO873" i="1"/>
  <c r="AQ873" i="1"/>
  <c r="AN275" i="1"/>
  <c r="H275" i="1"/>
  <c r="AY275" i="1"/>
  <c r="AL275" i="1"/>
  <c r="AX275" i="1"/>
  <c r="AK275" i="1"/>
  <c r="AV275" i="1"/>
  <c r="AI275" i="1"/>
  <c r="AS275" i="1"/>
  <c r="AC275" i="1"/>
  <c r="AR275" i="1"/>
  <c r="AQ275" i="1"/>
  <c r="AP275" i="1"/>
  <c r="AO275" i="1"/>
  <c r="AM275" i="1"/>
  <c r="AJ275" i="1"/>
  <c r="AH275" i="1"/>
  <c r="AG275" i="1"/>
  <c r="AW275" i="1"/>
  <c r="AF275" i="1"/>
  <c r="AU275" i="1"/>
  <c r="AE275" i="1"/>
  <c r="AX116" i="1"/>
  <c r="AL116" i="1"/>
  <c r="AV116" i="1"/>
  <c r="AJ116" i="1"/>
  <c r="AO116" i="1"/>
  <c r="AN116" i="1"/>
  <c r="AM116" i="1"/>
  <c r="AK116" i="1"/>
  <c r="AY116" i="1"/>
  <c r="AI116" i="1"/>
  <c r="AW116" i="1"/>
  <c r="AH116" i="1"/>
  <c r="AU116" i="1"/>
  <c r="AG116" i="1"/>
  <c r="AT116" i="1"/>
  <c r="AF116" i="1"/>
  <c r="AS116" i="1"/>
  <c r="AE116" i="1"/>
  <c r="AR116" i="1"/>
  <c r="AD116" i="1"/>
  <c r="H116" i="1"/>
  <c r="AQ116" i="1"/>
  <c r="AC116" i="1"/>
  <c r="AU101" i="1"/>
  <c r="AI101" i="1"/>
  <c r="AT101" i="1"/>
  <c r="AH101" i="1"/>
  <c r="AS101" i="1"/>
  <c r="AG101" i="1"/>
  <c r="AR101" i="1"/>
  <c r="AF101" i="1"/>
  <c r="AV101" i="1"/>
  <c r="AQ101" i="1"/>
  <c r="AP101" i="1"/>
  <c r="AO101" i="1"/>
  <c r="AN101" i="1"/>
  <c r="AM101" i="1"/>
  <c r="AL101" i="1"/>
  <c r="AK101" i="1"/>
  <c r="AJ101" i="1"/>
  <c r="H101" i="1"/>
  <c r="AY101" i="1"/>
  <c r="AE101" i="1"/>
  <c r="AX101" i="1"/>
  <c r="AD101" i="1"/>
  <c r="AW101" i="1"/>
  <c r="AC101" i="1"/>
  <c r="AV670" i="1"/>
  <c r="AJ670" i="1"/>
  <c r="AT670" i="1"/>
  <c r="AH670" i="1"/>
  <c r="AO670" i="1"/>
  <c r="AI449" i="1"/>
  <c r="AW449" i="1"/>
  <c r="AJ220" i="1"/>
  <c r="AX220" i="1"/>
  <c r="AI332" i="1"/>
  <c r="AX332" i="1"/>
  <c r="AP980" i="1"/>
  <c r="AT229" i="1"/>
  <c r="AS1021" i="1"/>
  <c r="AG1021" i="1"/>
  <c r="AR1021" i="1"/>
  <c r="AF1021" i="1"/>
  <c r="AQ1021" i="1"/>
  <c r="AE1021" i="1"/>
  <c r="AO1021" i="1"/>
  <c r="AC1021" i="1"/>
  <c r="AX1021" i="1"/>
  <c r="AL1021" i="1"/>
  <c r="AV1021" i="1"/>
  <c r="AJ1021" i="1"/>
  <c r="AH1021" i="1"/>
  <c r="AQ637" i="1"/>
  <c r="H873" i="1"/>
  <c r="AV873" i="1"/>
  <c r="AT275" i="1"/>
  <c r="AV1005" i="1"/>
  <c r="AJ1005" i="1"/>
  <c r="AU1005" i="1"/>
  <c r="AI1005" i="1"/>
  <c r="AT1005" i="1"/>
  <c r="AH1005" i="1"/>
  <c r="AR1005" i="1"/>
  <c r="AF1005" i="1"/>
  <c r="AY1005" i="1"/>
  <c r="AM1005" i="1"/>
  <c r="AE1005" i="1"/>
  <c r="AI1021" i="1"/>
  <c r="AR637" i="1"/>
  <c r="AY798" i="1"/>
  <c r="AM798" i="1"/>
  <c r="AX798" i="1"/>
  <c r="AK798" i="1"/>
  <c r="AW798" i="1"/>
  <c r="AJ798" i="1"/>
  <c r="AV798" i="1"/>
  <c r="AI798" i="1"/>
  <c r="AT798" i="1"/>
  <c r="AG798" i="1"/>
  <c r="AS798" i="1"/>
  <c r="AF798" i="1"/>
  <c r="AQ798" i="1"/>
  <c r="AD798" i="1"/>
  <c r="AO798" i="1"/>
  <c r="BH798" i="1"/>
  <c r="AP798" i="1"/>
  <c r="AY601" i="1"/>
  <c r="AM601" i="1"/>
  <c r="AL601" i="1"/>
  <c r="AX601" i="1"/>
  <c r="AK601" i="1"/>
  <c r="AW601" i="1"/>
  <c r="AJ601" i="1"/>
  <c r="AU601" i="1"/>
  <c r="AH601" i="1"/>
  <c r="AT601" i="1"/>
  <c r="AG601" i="1"/>
  <c r="AS601" i="1"/>
  <c r="AR601" i="1"/>
  <c r="AE601" i="1"/>
  <c r="AP601" i="1"/>
  <c r="AC601" i="1"/>
  <c r="H601" i="1"/>
  <c r="AQ601" i="1"/>
  <c r="AP116" i="1"/>
  <c r="AV997" i="1"/>
  <c r="AJ997" i="1"/>
  <c r="AT997" i="1"/>
  <c r="AH997" i="1"/>
  <c r="AO997" i="1"/>
  <c r="AJ155" i="1"/>
  <c r="AX155" i="1"/>
  <c r="AC670" i="1"/>
  <c r="AQ670" i="1"/>
  <c r="AK449" i="1"/>
  <c r="AY449" i="1"/>
  <c r="AL220" i="1"/>
  <c r="AJ1149" i="1"/>
  <c r="AX1149" i="1"/>
  <c r="AK332" i="1"/>
  <c r="AP528" i="1"/>
  <c r="AD528" i="1"/>
  <c r="AN528" i="1"/>
  <c r="H528" i="1"/>
  <c r="AS528" i="1"/>
  <c r="AG528" i="1"/>
  <c r="AC528" i="1"/>
  <c r="AT528" i="1"/>
  <c r="AU980" i="1"/>
  <c r="AV229" i="1"/>
  <c r="AG1005" i="1"/>
  <c r="AK1021" i="1"/>
  <c r="AT637" i="1"/>
  <c r="AV644" i="1"/>
  <c r="AJ644" i="1"/>
  <c r="AU644" i="1"/>
  <c r="AI644" i="1"/>
  <c r="AT644" i="1"/>
  <c r="AH644" i="1"/>
  <c r="AR644" i="1"/>
  <c r="AF644" i="1"/>
  <c r="AQ644" i="1"/>
  <c r="AE644" i="1"/>
  <c r="AO644" i="1"/>
  <c r="AC644" i="1"/>
  <c r="AY644" i="1"/>
  <c r="AM644" i="1"/>
  <c r="AN644" i="1"/>
  <c r="AR798" i="1"/>
  <c r="AV601" i="1"/>
  <c r="BH997" i="1"/>
  <c r="AC997" i="1"/>
  <c r="AQ997" i="1"/>
  <c r="AK940" i="1"/>
  <c r="AE670" i="1"/>
  <c r="AS670" i="1"/>
  <c r="AM449" i="1"/>
  <c r="AK28" i="1"/>
  <c r="AP9" i="1"/>
  <c r="AD9" i="1"/>
  <c r="AN9" i="1"/>
  <c r="H9" i="1"/>
  <c r="AQ9" i="1"/>
  <c r="AM332" i="1"/>
  <c r="AF528" i="1"/>
  <c r="AV528" i="1"/>
  <c r="AV957" i="1"/>
  <c r="AJ957" i="1"/>
  <c r="AT957" i="1"/>
  <c r="AH957" i="1"/>
  <c r="AR957" i="1"/>
  <c r="AF957" i="1"/>
  <c r="AY957" i="1"/>
  <c r="AM957" i="1"/>
  <c r="BH957" i="1"/>
  <c r="AD957" i="1"/>
  <c r="AW957" i="1"/>
  <c r="AX980" i="1"/>
  <c r="AF229" i="1"/>
  <c r="AY229" i="1"/>
  <c r="AL1005" i="1"/>
  <c r="AN1021" i="1"/>
  <c r="AW637" i="1"/>
  <c r="H644" i="1"/>
  <c r="AS644" i="1"/>
  <c r="AV498" i="1"/>
  <c r="AJ498" i="1"/>
  <c r="AY498" i="1"/>
  <c r="AL498" i="1"/>
  <c r="AX498" i="1"/>
  <c r="AK498" i="1"/>
  <c r="AW498" i="1"/>
  <c r="AI498" i="1"/>
  <c r="AT498" i="1"/>
  <c r="AG498" i="1"/>
  <c r="AS498" i="1"/>
  <c r="AF498" i="1"/>
  <c r="AQ498" i="1"/>
  <c r="AD498" i="1"/>
  <c r="AO498" i="1"/>
  <c r="AP498" i="1"/>
  <c r="AP220" i="1"/>
  <c r="AD220" i="1"/>
  <c r="AN220" i="1"/>
  <c r="H220" i="1"/>
  <c r="AQ220" i="1"/>
  <c r="AD980" i="1"/>
  <c r="AN1005" i="1"/>
  <c r="AP1021" i="1"/>
  <c r="AY637" i="1"/>
  <c r="AC873" i="1"/>
  <c r="AP449" i="1"/>
  <c r="AD449" i="1"/>
  <c r="AN449" i="1"/>
  <c r="H449" i="1"/>
  <c r="AQ449" i="1"/>
  <c r="AS332" i="1"/>
  <c r="AG332" i="1"/>
  <c r="AQ332" i="1"/>
  <c r="AE332" i="1"/>
  <c r="AV332" i="1"/>
  <c r="AO332" i="1"/>
  <c r="AS980" i="1"/>
  <c r="AG980" i="1"/>
  <c r="AR980" i="1"/>
  <c r="AF980" i="1"/>
  <c r="AQ980" i="1"/>
  <c r="AE980" i="1"/>
  <c r="AO980" i="1"/>
  <c r="AC980" i="1"/>
  <c r="AV980" i="1"/>
  <c r="AJ980" i="1"/>
  <c r="AH980" i="1"/>
  <c r="AP229" i="1"/>
  <c r="AD229" i="1"/>
  <c r="AO229" i="1"/>
  <c r="AC229" i="1"/>
  <c r="AN229" i="1"/>
  <c r="H229" i="1"/>
  <c r="AX229" i="1"/>
  <c r="AL229" i="1"/>
  <c r="AS229" i="1"/>
  <c r="AG229" i="1"/>
  <c r="AI229" i="1"/>
  <c r="AO1005" i="1"/>
  <c r="AT1021" i="1"/>
  <c r="AE637" i="1"/>
  <c r="AF873" i="1"/>
  <c r="AF997" i="1"/>
  <c r="AU997" i="1"/>
  <c r="AP155" i="1"/>
  <c r="AD155" i="1"/>
  <c r="AN155" i="1"/>
  <c r="H155" i="1"/>
  <c r="AQ155" i="1"/>
  <c r="AI670" i="1"/>
  <c r="AX670" i="1"/>
  <c r="AC449" i="1"/>
  <c r="AR449" i="1"/>
  <c r="AE220" i="1"/>
  <c r="AS220" i="1"/>
  <c r="AS1149" i="1"/>
  <c r="AG1149" i="1"/>
  <c r="AQ1149" i="1"/>
  <c r="AE1149" i="1"/>
  <c r="AO1149" i="1"/>
  <c r="AP332" i="1"/>
  <c r="AJ528" i="1"/>
  <c r="AY528" i="1"/>
  <c r="AI980" i="1"/>
  <c r="AJ229" i="1"/>
  <c r="AP1005" i="1"/>
  <c r="AU1021" i="1"/>
  <c r="AF637" i="1"/>
  <c r="AS853" i="1"/>
  <c r="AG853" i="1"/>
  <c r="AR853" i="1"/>
  <c r="AF853" i="1"/>
  <c r="AQ853" i="1"/>
  <c r="AE853" i="1"/>
  <c r="AO853" i="1"/>
  <c r="AC853" i="1"/>
  <c r="AN853" i="1"/>
  <c r="H853" i="1"/>
  <c r="AX853" i="1"/>
  <c r="AL853" i="1"/>
  <c r="AV853" i="1"/>
  <c r="AJ853" i="1"/>
  <c r="AP853" i="1"/>
  <c r="AS776" i="1"/>
  <c r="AG776" i="1"/>
  <c r="AY776" i="1"/>
  <c r="AL776" i="1"/>
  <c r="AX776" i="1"/>
  <c r="AK776" i="1"/>
  <c r="AW776" i="1"/>
  <c r="AJ776" i="1"/>
  <c r="AU776" i="1"/>
  <c r="AH776" i="1"/>
  <c r="AT776" i="1"/>
  <c r="AF776" i="1"/>
  <c r="AQ776" i="1"/>
  <c r="AD776" i="1"/>
  <c r="AO776" i="1"/>
  <c r="BH776" i="1"/>
  <c r="AP776" i="1"/>
  <c r="AI873" i="1"/>
  <c r="AG997" i="1"/>
  <c r="AW997" i="1"/>
  <c r="AP940" i="1"/>
  <c r="AD940" i="1"/>
  <c r="AN940" i="1"/>
  <c r="H940" i="1"/>
  <c r="AQ940" i="1"/>
  <c r="AC155" i="1"/>
  <c r="AR155" i="1"/>
  <c r="AK670" i="1"/>
  <c r="AY670" i="1"/>
  <c r="AE449" i="1"/>
  <c r="AS449" i="1"/>
  <c r="AS28" i="1"/>
  <c r="AG28" i="1"/>
  <c r="AQ28" i="1"/>
  <c r="AE28" i="1"/>
  <c r="AO28" i="1"/>
  <c r="AF220" i="1"/>
  <c r="AT220" i="1"/>
  <c r="AP1149" i="1"/>
  <c r="AC332" i="1"/>
  <c r="AR332" i="1"/>
  <c r="AK528" i="1"/>
  <c r="AK980" i="1"/>
  <c r="AK229" i="1"/>
  <c r="AQ1005" i="1"/>
  <c r="AW1021" i="1"/>
  <c r="AH637" i="1"/>
  <c r="AT853" i="1"/>
  <c r="AC798" i="1"/>
  <c r="AR776" i="1"/>
  <c r="AM873" i="1"/>
  <c r="AD601" i="1"/>
  <c r="AG1240" i="1"/>
  <c r="AS1240" i="1"/>
  <c r="AD103" i="1"/>
  <c r="AR103" i="1"/>
  <c r="AI1053" i="1"/>
  <c r="AW1053" i="1"/>
  <c r="AL879" i="1"/>
  <c r="AK1129" i="1"/>
  <c r="AY1129" i="1"/>
  <c r="AQ909" i="1"/>
  <c r="AE909" i="1"/>
  <c r="AY909" i="1"/>
  <c r="AL909" i="1"/>
  <c r="AX909" i="1"/>
  <c r="AK909" i="1"/>
  <c r="AW909" i="1"/>
  <c r="AJ909" i="1"/>
  <c r="AV909" i="1"/>
  <c r="AI909" i="1"/>
  <c r="AT909" i="1"/>
  <c r="AG909" i="1"/>
  <c r="AF909" i="1"/>
  <c r="AQ115" i="1"/>
  <c r="AE115" i="1"/>
  <c r="AY115" i="1"/>
  <c r="AL115" i="1"/>
  <c r="AX115" i="1"/>
  <c r="AK115" i="1"/>
  <c r="AW115" i="1"/>
  <c r="AJ115" i="1"/>
  <c r="AV115" i="1"/>
  <c r="AI115" i="1"/>
  <c r="AT115" i="1"/>
  <c r="AG115" i="1"/>
  <c r="AS115" i="1"/>
  <c r="AF115" i="1"/>
  <c r="AM115" i="1"/>
  <c r="AT77" i="1"/>
  <c r="AH77" i="1"/>
  <c r="AY77" i="1"/>
  <c r="AL77" i="1"/>
  <c r="AX77" i="1"/>
  <c r="AK77" i="1"/>
  <c r="AW77" i="1"/>
  <c r="AJ77" i="1"/>
  <c r="AV77" i="1"/>
  <c r="AI77" i="1"/>
  <c r="AS77" i="1"/>
  <c r="AF77" i="1"/>
  <c r="AR77" i="1"/>
  <c r="AE77" i="1"/>
  <c r="AP77" i="1"/>
  <c r="AC77" i="1"/>
  <c r="H77" i="1"/>
  <c r="AO77" i="1"/>
  <c r="AH1056" i="1"/>
  <c r="AQ46" i="1"/>
  <c r="AE46" i="1"/>
  <c r="AY46" i="1"/>
  <c r="AL46" i="1"/>
  <c r="AX46" i="1"/>
  <c r="AK46" i="1"/>
  <c r="AW46" i="1"/>
  <c r="AJ46" i="1"/>
  <c r="AV46" i="1"/>
  <c r="AI46" i="1"/>
  <c r="AT46" i="1"/>
  <c r="AG46" i="1"/>
  <c r="AS46" i="1"/>
  <c r="AF46" i="1"/>
  <c r="AP46" i="1"/>
  <c r="AC46" i="1"/>
  <c r="H46" i="1"/>
  <c r="AO46" i="1"/>
  <c r="AH1211" i="1"/>
  <c r="AC1032" i="1"/>
  <c r="AM816" i="1"/>
  <c r="AT1116" i="1"/>
  <c r="AH1116" i="1"/>
  <c r="AR1116" i="1"/>
  <c r="AF1116" i="1"/>
  <c r="AM1116" i="1"/>
  <c r="AL1116" i="1"/>
  <c r="AY1116" i="1"/>
  <c r="AK1116" i="1"/>
  <c r="AX1116" i="1"/>
  <c r="AJ1116" i="1"/>
  <c r="AW1116" i="1"/>
  <c r="AI1116" i="1"/>
  <c r="AE1116" i="1"/>
  <c r="AD1116" i="1"/>
  <c r="AC1116" i="1"/>
  <c r="AV1116" i="1"/>
  <c r="AU1116" i="1"/>
  <c r="AS1116" i="1"/>
  <c r="AQ1116" i="1"/>
  <c r="AP1116" i="1"/>
  <c r="H1116" i="1"/>
  <c r="AO1116" i="1"/>
  <c r="AN1116" i="1"/>
  <c r="AO83" i="1"/>
  <c r="AC83" i="1"/>
  <c r="AY83" i="1"/>
  <c r="AM83" i="1"/>
  <c r="AQ83" i="1"/>
  <c r="AC785" i="1"/>
  <c r="AD191" i="1"/>
  <c r="AD699" i="1"/>
  <c r="AE1032" i="1"/>
  <c r="AO816" i="1"/>
  <c r="AI1240" i="1"/>
  <c r="AU1240" i="1"/>
  <c r="AK1053" i="1"/>
  <c r="AY1053" i="1"/>
  <c r="AD83" i="1"/>
  <c r="AR83" i="1"/>
  <c r="AT342" i="1"/>
  <c r="AH342" i="1"/>
  <c r="AY342" i="1"/>
  <c r="AL342" i="1"/>
  <c r="AX342" i="1"/>
  <c r="AK342" i="1"/>
  <c r="AW342" i="1"/>
  <c r="AJ342" i="1"/>
  <c r="AV342" i="1"/>
  <c r="AI342" i="1"/>
  <c r="AS342" i="1"/>
  <c r="AF342" i="1"/>
  <c r="AD342" i="1"/>
  <c r="AM909" i="1"/>
  <c r="BH115" i="1"/>
  <c r="AO115" i="1"/>
  <c r="AC724" i="1"/>
  <c r="AU77" i="1"/>
  <c r="AE785" i="1"/>
  <c r="AU46" i="1"/>
  <c r="AM191" i="1"/>
  <c r="AM699" i="1"/>
  <c r="AM1032" i="1"/>
  <c r="AL1053" i="1"/>
  <c r="AO879" i="1"/>
  <c r="AC879" i="1"/>
  <c r="AY879" i="1"/>
  <c r="AM879" i="1"/>
  <c r="AQ879" i="1"/>
  <c r="H83" i="1"/>
  <c r="AE83" i="1"/>
  <c r="AS83" i="1"/>
  <c r="AC433" i="1"/>
  <c r="AD724" i="1"/>
  <c r="AQ1056" i="1"/>
  <c r="AE1056" i="1"/>
  <c r="AY1056" i="1"/>
  <c r="AL1056" i="1"/>
  <c r="AX1056" i="1"/>
  <c r="AK1056" i="1"/>
  <c r="AW1056" i="1"/>
  <c r="AJ1056" i="1"/>
  <c r="AV1056" i="1"/>
  <c r="AI1056" i="1"/>
  <c r="AT1056" i="1"/>
  <c r="AG1056" i="1"/>
  <c r="AS1056" i="1"/>
  <c r="AF1056" i="1"/>
  <c r="AP1056" i="1"/>
  <c r="AC1056" i="1"/>
  <c r="H1056" i="1"/>
  <c r="AO1056" i="1"/>
  <c r="AH785" i="1"/>
  <c r="AN1211" i="1"/>
  <c r="H1211" i="1"/>
  <c r="AY1211" i="1"/>
  <c r="AL1211" i="1"/>
  <c r="AX1211" i="1"/>
  <c r="AK1211" i="1"/>
  <c r="AW1211" i="1"/>
  <c r="AJ1211" i="1"/>
  <c r="AV1211" i="1"/>
  <c r="AI1211" i="1"/>
  <c r="AT1211" i="1"/>
  <c r="AG1211" i="1"/>
  <c r="AS1211" i="1"/>
  <c r="AF1211" i="1"/>
  <c r="AQ1211" i="1"/>
  <c r="AD1211" i="1"/>
  <c r="AP1211" i="1"/>
  <c r="AN191" i="1"/>
  <c r="AN699" i="1"/>
  <c r="AO1032" i="1"/>
  <c r="AQ675" i="1"/>
  <c r="AE675" i="1"/>
  <c r="AO675" i="1"/>
  <c r="AL675" i="1"/>
  <c r="AY675" i="1"/>
  <c r="AK675" i="1"/>
  <c r="AX675" i="1"/>
  <c r="AJ675" i="1"/>
  <c r="AW675" i="1"/>
  <c r="AI675" i="1"/>
  <c r="AV675" i="1"/>
  <c r="AH675" i="1"/>
  <c r="AU675" i="1"/>
  <c r="AG675" i="1"/>
  <c r="AT675" i="1"/>
  <c r="AF675" i="1"/>
  <c r="AR675" i="1"/>
  <c r="AC675" i="1"/>
  <c r="H675" i="1"/>
  <c r="AN675" i="1"/>
  <c r="AK1240" i="1"/>
  <c r="AW1240" i="1"/>
  <c r="AM1053" i="1"/>
  <c r="AD879" i="1"/>
  <c r="AR879" i="1"/>
  <c r="AR1129" i="1"/>
  <c r="AF1129" i="1"/>
  <c r="AP1129" i="1"/>
  <c r="AD1129" i="1"/>
  <c r="AO1129" i="1"/>
  <c r="AF83" i="1"/>
  <c r="AT83" i="1"/>
  <c r="AO909" i="1"/>
  <c r="AD433" i="1"/>
  <c r="AR115" i="1"/>
  <c r="AE724" i="1"/>
  <c r="AR1056" i="1"/>
  <c r="AM785" i="1"/>
  <c r="AR1211" i="1"/>
  <c r="AO191" i="1"/>
  <c r="AO699" i="1"/>
  <c r="AP1032" i="1"/>
  <c r="AL1240" i="1"/>
  <c r="AX1240" i="1"/>
  <c r="AI1270" i="1"/>
  <c r="AW1270" i="1"/>
  <c r="AK103" i="1"/>
  <c r="AY103" i="1"/>
  <c r="H879" i="1"/>
  <c r="AE879" i="1"/>
  <c r="AS879" i="1"/>
  <c r="AQ1129" i="1"/>
  <c r="AG83" i="1"/>
  <c r="AU83" i="1"/>
  <c r="AQ313" i="1"/>
  <c r="AE313" i="1"/>
  <c r="AX313" i="1"/>
  <c r="AK313" i="1"/>
  <c r="AV313" i="1"/>
  <c r="AI313" i="1"/>
  <c r="AR313" i="1"/>
  <c r="H342" i="1"/>
  <c r="AM342" i="1"/>
  <c r="AP909" i="1"/>
  <c r="AU115" i="1"/>
  <c r="AU1056" i="1"/>
  <c r="AU1211" i="1"/>
  <c r="AR1053" i="1"/>
  <c r="AF1053" i="1"/>
  <c r="AP1053" i="1"/>
  <c r="AD1053" i="1"/>
  <c r="AO1053" i="1"/>
  <c r="AH83" i="1"/>
  <c r="AV83" i="1"/>
  <c r="AT433" i="1"/>
  <c r="AH433" i="1"/>
  <c r="AY433" i="1"/>
  <c r="AL433" i="1"/>
  <c r="AX433" i="1"/>
  <c r="AK433" i="1"/>
  <c r="AW433" i="1"/>
  <c r="AJ433" i="1"/>
  <c r="AV433" i="1"/>
  <c r="AI433" i="1"/>
  <c r="AS433" i="1"/>
  <c r="AF433" i="1"/>
  <c r="AR433" i="1"/>
  <c r="AE433" i="1"/>
  <c r="AM433" i="1"/>
  <c r="AN724" i="1"/>
  <c r="H724" i="1"/>
  <c r="AY724" i="1"/>
  <c r="AL724" i="1"/>
  <c r="AX724" i="1"/>
  <c r="AK724" i="1"/>
  <c r="AW724" i="1"/>
  <c r="AJ724" i="1"/>
  <c r="AV724" i="1"/>
  <c r="AI724" i="1"/>
  <c r="AT724" i="1"/>
  <c r="AG724" i="1"/>
  <c r="AS724" i="1"/>
  <c r="AF724" i="1"/>
  <c r="AM724" i="1"/>
  <c r="AN785" i="1"/>
  <c r="H785" i="1"/>
  <c r="AY785" i="1"/>
  <c r="AL785" i="1"/>
  <c r="AX785" i="1"/>
  <c r="AK785" i="1"/>
  <c r="AW785" i="1"/>
  <c r="AJ785" i="1"/>
  <c r="AV785" i="1"/>
  <c r="AI785" i="1"/>
  <c r="AT785" i="1"/>
  <c r="AG785" i="1"/>
  <c r="AS785" i="1"/>
  <c r="AF785" i="1"/>
  <c r="AQ785" i="1"/>
  <c r="AD785" i="1"/>
  <c r="AP785" i="1"/>
  <c r="AT191" i="1"/>
  <c r="AH191" i="1"/>
  <c r="AY191" i="1"/>
  <c r="AL191" i="1"/>
  <c r="AX191" i="1"/>
  <c r="AK191" i="1"/>
  <c r="AW191" i="1"/>
  <c r="AJ191" i="1"/>
  <c r="AV191" i="1"/>
  <c r="AI191" i="1"/>
  <c r="AU191" i="1"/>
  <c r="AG191" i="1"/>
  <c r="AS191" i="1"/>
  <c r="AF191" i="1"/>
  <c r="AR191" i="1"/>
  <c r="AE191" i="1"/>
  <c r="AP191" i="1"/>
  <c r="AC191" i="1"/>
  <c r="H191" i="1"/>
  <c r="AQ699" i="1"/>
  <c r="AE699" i="1"/>
  <c r="AY699" i="1"/>
  <c r="AL699" i="1"/>
  <c r="AX699" i="1"/>
  <c r="AK699" i="1"/>
  <c r="AW699" i="1"/>
  <c r="AJ699" i="1"/>
  <c r="AV699" i="1"/>
  <c r="AI699" i="1"/>
  <c r="AU699" i="1"/>
  <c r="AH699" i="1"/>
  <c r="AT699" i="1"/>
  <c r="AG699" i="1"/>
  <c r="AS699" i="1"/>
  <c r="AF699" i="1"/>
  <c r="AP699" i="1"/>
  <c r="AC699" i="1"/>
  <c r="H699" i="1"/>
  <c r="AN1032" i="1"/>
  <c r="H1032" i="1"/>
  <c r="AY1032" i="1"/>
  <c r="AL1032" i="1"/>
  <c r="AX1032" i="1"/>
  <c r="AK1032" i="1"/>
  <c r="AW1032" i="1"/>
  <c r="AJ1032" i="1"/>
  <c r="AV1032" i="1"/>
  <c r="AI1032" i="1"/>
  <c r="AU1032" i="1"/>
  <c r="AH1032" i="1"/>
  <c r="AT1032" i="1"/>
  <c r="AG1032" i="1"/>
  <c r="AS1032" i="1"/>
  <c r="AF1032" i="1"/>
  <c r="AQ1032" i="1"/>
  <c r="AD1032" i="1"/>
  <c r="AT816" i="1"/>
  <c r="AH816" i="1"/>
  <c r="AY816" i="1"/>
  <c r="AL816" i="1"/>
  <c r="AX816" i="1"/>
  <c r="AK816" i="1"/>
  <c r="AW816" i="1"/>
  <c r="AJ816" i="1"/>
  <c r="AV816" i="1"/>
  <c r="AI816" i="1"/>
  <c r="AU816" i="1"/>
  <c r="AG816" i="1"/>
  <c r="AS816" i="1"/>
  <c r="AF816" i="1"/>
  <c r="AR816" i="1"/>
  <c r="AE816" i="1"/>
  <c r="AP816" i="1"/>
  <c r="AC816" i="1"/>
  <c r="H816" i="1"/>
  <c r="AN816" i="1"/>
  <c r="AK326" i="1"/>
  <c r="AW326" i="1"/>
  <c r="AK744" i="1"/>
  <c r="AW744" i="1"/>
  <c r="AK795" i="1"/>
  <c r="AW795" i="1"/>
  <c r="AK1060" i="1"/>
  <c r="AW1060" i="1"/>
  <c r="AK665" i="1"/>
  <c r="AW665" i="1"/>
  <c r="AK866" i="1"/>
  <c r="AW866" i="1"/>
  <c r="AK141" i="1"/>
  <c r="AW141" i="1"/>
  <c r="AK1022" i="1"/>
  <c r="AW1022" i="1"/>
  <c r="H1240" i="1"/>
  <c r="AN1240" i="1"/>
  <c r="AK292" i="1"/>
  <c r="AW292" i="1"/>
  <c r="AL1270" i="1"/>
  <c r="AQ1053" i="1"/>
  <c r="AG879" i="1"/>
  <c r="AU879" i="1"/>
  <c r="AU737" i="1"/>
  <c r="AI737" i="1"/>
  <c r="AS737" i="1"/>
  <c r="AG737" i="1"/>
  <c r="AO737" i="1"/>
  <c r="H1129" i="1"/>
  <c r="AE1129" i="1"/>
  <c r="AT1129" i="1"/>
  <c r="AI83" i="1"/>
  <c r="AW83" i="1"/>
  <c r="AD313" i="1"/>
  <c r="AT313" i="1"/>
  <c r="AO342" i="1"/>
  <c r="AS909" i="1"/>
  <c r="AN433" i="1"/>
  <c r="AO724" i="1"/>
  <c r="AR785" i="1"/>
  <c r="AC1240" i="1"/>
  <c r="AO1240" i="1"/>
  <c r="AV1270" i="1"/>
  <c r="AJ1270" i="1"/>
  <c r="AM1270" i="1"/>
  <c r="AU103" i="1"/>
  <c r="AI103" i="1"/>
  <c r="AS103" i="1"/>
  <c r="AG103" i="1"/>
  <c r="AN103" i="1"/>
  <c r="AC1053" i="1"/>
  <c r="AS1053" i="1"/>
  <c r="AH879" i="1"/>
  <c r="AV879" i="1"/>
  <c r="AG1129" i="1"/>
  <c r="AU1129" i="1"/>
  <c r="AJ83" i="1"/>
  <c r="AX83" i="1"/>
  <c r="H313" i="1"/>
  <c r="AF313" i="1"/>
  <c r="AU313" i="1"/>
  <c r="AP342" i="1"/>
  <c r="AU909" i="1"/>
  <c r="AO433" i="1"/>
  <c r="AP724" i="1"/>
  <c r="AD77" i="1"/>
  <c r="AU785" i="1"/>
  <c r="AD46" i="1"/>
  <c r="AD675" i="1"/>
  <c r="AM326" i="1"/>
  <c r="AM744" i="1"/>
  <c r="BH795" i="1"/>
  <c r="AM795" i="1"/>
  <c r="BH1060" i="1"/>
  <c r="AM1060" i="1"/>
  <c r="BH665" i="1"/>
  <c r="AM665" i="1"/>
  <c r="BH866" i="1"/>
  <c r="AM866" i="1"/>
  <c r="BH141" i="1"/>
  <c r="AM141" i="1"/>
  <c r="BH1022" i="1"/>
  <c r="AM1022" i="1"/>
  <c r="AD1240" i="1"/>
  <c r="BH292" i="1"/>
  <c r="AM292" i="1"/>
  <c r="AV416" i="1"/>
  <c r="AJ416" i="1"/>
  <c r="AM416" i="1"/>
  <c r="AS993" i="1"/>
  <c r="AG993" i="1"/>
  <c r="AM993" i="1"/>
  <c r="AP274" i="1"/>
  <c r="AD274" i="1"/>
  <c r="AM274" i="1"/>
  <c r="AY320" i="1"/>
  <c r="AM320" i="1"/>
  <c r="AN320" i="1"/>
  <c r="AN1270" i="1"/>
  <c r="AO103" i="1"/>
  <c r="H1053" i="1"/>
  <c r="AE1053" i="1"/>
  <c r="AT1053" i="1"/>
  <c r="AI879" i="1"/>
  <c r="AW879" i="1"/>
  <c r="BH737" i="1"/>
  <c r="AC737" i="1"/>
  <c r="AQ737" i="1"/>
  <c r="AH1129" i="1"/>
  <c r="AV1129" i="1"/>
  <c r="AK83" i="1"/>
  <c r="AX1016" i="1"/>
  <c r="AL1016" i="1"/>
  <c r="AV1016" i="1"/>
  <c r="AJ1016" i="1"/>
  <c r="AP1016" i="1"/>
  <c r="AG313" i="1"/>
  <c r="AW313" i="1"/>
  <c r="AQ342" i="1"/>
  <c r="AN943" i="1"/>
  <c r="H943" i="1"/>
  <c r="AY943" i="1"/>
  <c r="AL943" i="1"/>
  <c r="AX943" i="1"/>
  <c r="AK943" i="1"/>
  <c r="AW943" i="1"/>
  <c r="AJ943" i="1"/>
  <c r="AV943" i="1"/>
  <c r="AI943" i="1"/>
  <c r="AT943" i="1"/>
  <c r="AG943" i="1"/>
  <c r="AF943" i="1"/>
  <c r="H433" i="1"/>
  <c r="AP433" i="1"/>
  <c r="AC115" i="1"/>
  <c r="AQ724" i="1"/>
  <c r="AG77" i="1"/>
  <c r="AT946" i="1"/>
  <c r="AH946" i="1"/>
  <c r="AY946" i="1"/>
  <c r="AL946" i="1"/>
  <c r="AX946" i="1"/>
  <c r="AK946" i="1"/>
  <c r="AW946" i="1"/>
  <c r="AJ946" i="1"/>
  <c r="AV946" i="1"/>
  <c r="AI946" i="1"/>
  <c r="AS946" i="1"/>
  <c r="AF946" i="1"/>
  <c r="AR946" i="1"/>
  <c r="AE946" i="1"/>
  <c r="AP946" i="1"/>
  <c r="AC946" i="1"/>
  <c r="H946" i="1"/>
  <c r="AO946" i="1"/>
  <c r="AH46" i="1"/>
  <c r="AM675" i="1"/>
  <c r="AG1053" i="1"/>
  <c r="AU1053" i="1"/>
  <c r="AL83" i="1"/>
  <c r="AQ433" i="1"/>
  <c r="AR724" i="1"/>
  <c r="AC1211" i="1"/>
  <c r="AP675" i="1"/>
  <c r="AR344" i="1"/>
  <c r="AF344" i="1"/>
  <c r="AQ344" i="1"/>
  <c r="AE344" i="1"/>
  <c r="AO344" i="1"/>
  <c r="AC344" i="1"/>
  <c r="AT344" i="1"/>
  <c r="AK726" i="1"/>
  <c r="AW986" i="1"/>
  <c r="AW1033" i="1"/>
  <c r="AX986" i="1"/>
  <c r="AC1033" i="1"/>
  <c r="AY1033" i="1"/>
  <c r="AT906" i="1"/>
  <c r="AH906" i="1"/>
  <c r="AR906" i="1"/>
  <c r="AF906" i="1"/>
  <c r="AY906" i="1"/>
  <c r="AK906" i="1"/>
  <c r="AX906" i="1"/>
  <c r="AJ906" i="1"/>
  <c r="AW906" i="1"/>
  <c r="AI906" i="1"/>
  <c r="AV906" i="1"/>
  <c r="AG906" i="1"/>
  <c r="AE906" i="1"/>
  <c r="AM509" i="1"/>
  <c r="BH344" i="1"/>
  <c r="AG344" i="1"/>
  <c r="AV344" i="1"/>
  <c r="AP726" i="1"/>
  <c r="AR10" i="1"/>
  <c r="AF10" i="1"/>
  <c r="AT10" i="1"/>
  <c r="AG10" i="1"/>
  <c r="AS10" i="1"/>
  <c r="AE10" i="1"/>
  <c r="AQ10" i="1"/>
  <c r="AD10" i="1"/>
  <c r="AP10" i="1"/>
  <c r="AC10" i="1"/>
  <c r="AH10" i="1"/>
  <c r="AY10" i="1"/>
  <c r="AH986" i="1"/>
  <c r="AU827" i="1"/>
  <c r="AI827" i="1"/>
  <c r="AT827" i="1"/>
  <c r="AG827" i="1"/>
  <c r="AS827" i="1"/>
  <c r="AF827" i="1"/>
  <c r="AR827" i="1"/>
  <c r="AE827" i="1"/>
  <c r="AQ827" i="1"/>
  <c r="AD827" i="1"/>
  <c r="AH827" i="1"/>
  <c r="AR1001" i="1"/>
  <c r="AF1001" i="1"/>
  <c r="AU1001" i="1"/>
  <c r="AH1001" i="1"/>
  <c r="AT1001" i="1"/>
  <c r="AG1001" i="1"/>
  <c r="AS1001" i="1"/>
  <c r="AE1001" i="1"/>
  <c r="AQ1001" i="1"/>
  <c r="AD1001" i="1"/>
  <c r="AI1001" i="1"/>
  <c r="AO1009" i="1"/>
  <c r="AC1009" i="1"/>
  <c r="AU1009" i="1"/>
  <c r="AH1009" i="1"/>
  <c r="AT1009" i="1"/>
  <c r="AG1009" i="1"/>
  <c r="AS1009" i="1"/>
  <c r="AF1009" i="1"/>
  <c r="AR1009" i="1"/>
  <c r="AE1009" i="1"/>
  <c r="AI1009" i="1"/>
  <c r="AX761" i="1"/>
  <c r="AL761" i="1"/>
  <c r="AU761" i="1"/>
  <c r="AH761" i="1"/>
  <c r="AT761" i="1"/>
  <c r="AG761" i="1"/>
  <c r="AS761" i="1"/>
  <c r="AF761" i="1"/>
  <c r="AR761" i="1"/>
  <c r="AE761" i="1"/>
  <c r="AI761" i="1"/>
  <c r="AL906" i="1"/>
  <c r="AO986" i="1"/>
  <c r="AC986" i="1"/>
  <c r="AT986" i="1"/>
  <c r="AG986" i="1"/>
  <c r="AS986" i="1"/>
  <c r="AF986" i="1"/>
  <c r="AR986" i="1"/>
  <c r="AE986" i="1"/>
  <c r="AQ986" i="1"/>
  <c r="AD986" i="1"/>
  <c r="H986" i="1"/>
  <c r="AI986" i="1"/>
  <c r="AX1033" i="1"/>
  <c r="AL1033" i="1"/>
  <c r="AT1033" i="1"/>
  <c r="AG1033" i="1"/>
  <c r="AS1033" i="1"/>
  <c r="AF1033" i="1"/>
  <c r="AR1033" i="1"/>
  <c r="AE1033" i="1"/>
  <c r="AQ1033" i="1"/>
  <c r="AD1033" i="1"/>
  <c r="AI1033" i="1"/>
  <c r="AO509" i="1"/>
  <c r="AI344" i="1"/>
  <c r="AX344" i="1"/>
  <c r="AR726" i="1"/>
  <c r="AJ10" i="1"/>
  <c r="AJ986" i="1"/>
  <c r="AJ1033" i="1"/>
  <c r="AK827" i="1"/>
  <c r="AK1001" i="1"/>
  <c r="AK1009" i="1"/>
  <c r="H761" i="1"/>
  <c r="AK761" i="1"/>
  <c r="H906" i="1"/>
  <c r="AN906" i="1"/>
  <c r="AJ145" i="1"/>
  <c r="AY145" i="1"/>
  <c r="AJ344" i="1"/>
  <c r="AY344" i="1"/>
  <c r="AD726" i="1"/>
  <c r="H10" i="1"/>
  <c r="AK10" i="1"/>
  <c r="AK986" i="1"/>
  <c r="H1033" i="1"/>
  <c r="AK1033" i="1"/>
  <c r="H827" i="1"/>
  <c r="AL827" i="1"/>
  <c r="H1001" i="1"/>
  <c r="AL1001" i="1"/>
  <c r="H1009" i="1"/>
  <c r="AL1009" i="1"/>
  <c r="AM761" i="1"/>
  <c r="AO906" i="1"/>
  <c r="AT1295" i="1"/>
  <c r="AH1295" i="1"/>
  <c r="AR1295" i="1"/>
  <c r="AF1295" i="1"/>
  <c r="AL1295" i="1"/>
  <c r="AY1295" i="1"/>
  <c r="AK1295" i="1"/>
  <c r="AX1295" i="1"/>
  <c r="AJ1295" i="1"/>
  <c r="AW1295" i="1"/>
  <c r="AI1295" i="1"/>
  <c r="AV1295" i="1"/>
  <c r="AG1295" i="1"/>
  <c r="AM1295" i="1"/>
  <c r="AT165" i="1"/>
  <c r="AH165" i="1"/>
  <c r="AR165" i="1"/>
  <c r="AF165" i="1"/>
  <c r="AN165" i="1"/>
  <c r="AM165" i="1"/>
  <c r="AL165" i="1"/>
  <c r="AY165" i="1"/>
  <c r="AK165" i="1"/>
  <c r="AX165" i="1"/>
  <c r="AJ165" i="1"/>
  <c r="AV165" i="1"/>
  <c r="AG165" i="1"/>
  <c r="AU165" i="1"/>
  <c r="AE165" i="1"/>
  <c r="AQ165" i="1"/>
  <c r="AU509" i="1"/>
  <c r="AI509" i="1"/>
  <c r="AT509" i="1"/>
  <c r="AH509" i="1"/>
  <c r="AR509" i="1"/>
  <c r="AF509" i="1"/>
  <c r="AQ509" i="1"/>
  <c r="AK344" i="1"/>
  <c r="AO726" i="1"/>
  <c r="AC726" i="1"/>
  <c r="AN726" i="1"/>
  <c r="H726" i="1"/>
  <c r="AX726" i="1"/>
  <c r="AL726" i="1"/>
  <c r="AE726" i="1"/>
  <c r="AT726" i="1"/>
  <c r="AL986" i="1"/>
  <c r="AM1033" i="1"/>
  <c r="AP906" i="1"/>
  <c r="AM145" i="1"/>
  <c r="AC509" i="1"/>
  <c r="AS509" i="1"/>
  <c r="AL344" i="1"/>
  <c r="AF726" i="1"/>
  <c r="AU726" i="1"/>
  <c r="AM10" i="1"/>
  <c r="AM986" i="1"/>
  <c r="AN1033" i="1"/>
  <c r="AN827" i="1"/>
  <c r="AN1001" i="1"/>
  <c r="AN1009" i="1"/>
  <c r="AO761" i="1"/>
  <c r="AQ906" i="1"/>
  <c r="AV403" i="1"/>
  <c r="AO1295" i="1"/>
  <c r="BH165" i="1"/>
  <c r="AW165" i="1"/>
  <c r="AO145" i="1"/>
  <c r="AD509" i="1"/>
  <c r="AV509" i="1"/>
  <c r="AM344" i="1"/>
  <c r="AG726" i="1"/>
  <c r="AV726" i="1"/>
  <c r="AN10" i="1"/>
  <c r="AN986" i="1"/>
  <c r="AO1033" i="1"/>
  <c r="AO827" i="1"/>
  <c r="AO1001" i="1"/>
  <c r="AP1009" i="1"/>
  <c r="AP761" i="1"/>
  <c r="AS906" i="1"/>
  <c r="H509" i="1"/>
  <c r="AE509" i="1"/>
  <c r="AW509" i="1"/>
  <c r="AN344" i="1"/>
  <c r="AH726" i="1"/>
  <c r="AW726" i="1"/>
  <c r="AO10" i="1"/>
  <c r="AP986" i="1"/>
  <c r="AP1033" i="1"/>
  <c r="AP827" i="1"/>
  <c r="AP1001" i="1"/>
  <c r="AQ1009" i="1"/>
  <c r="AQ761" i="1"/>
  <c r="AU906" i="1"/>
  <c r="AF403" i="1"/>
  <c r="AQ1295" i="1"/>
  <c r="AN373" i="1"/>
  <c r="H373" i="1"/>
  <c r="AX373" i="1"/>
  <c r="AL373" i="1"/>
  <c r="AV373" i="1"/>
  <c r="AH373" i="1"/>
  <c r="AU373" i="1"/>
  <c r="AG373" i="1"/>
  <c r="AT373" i="1"/>
  <c r="AF373" i="1"/>
  <c r="AS373" i="1"/>
  <c r="AE373" i="1"/>
  <c r="AR373" i="1"/>
  <c r="AD373" i="1"/>
  <c r="AP373" i="1"/>
  <c r="AO373" i="1"/>
  <c r="AY373" i="1"/>
  <c r="AN145" i="1"/>
  <c r="H145" i="1"/>
  <c r="AX145" i="1"/>
  <c r="AL145" i="1"/>
  <c r="AC145" i="1"/>
  <c r="AQ145" i="1"/>
  <c r="AG509" i="1"/>
  <c r="AX509" i="1"/>
  <c r="AP344" i="1"/>
  <c r="AI726" i="1"/>
  <c r="AY726" i="1"/>
  <c r="AU10" i="1"/>
  <c r="AU986" i="1"/>
  <c r="AU1033" i="1"/>
  <c r="AV827" i="1"/>
  <c r="AV1001" i="1"/>
  <c r="AV1009" i="1"/>
  <c r="AV761" i="1"/>
  <c r="AQ403" i="1"/>
  <c r="AE403" i="1"/>
  <c r="AO403" i="1"/>
  <c r="AC403" i="1"/>
  <c r="AN403" i="1"/>
  <c r="AM403" i="1"/>
  <c r="AL403" i="1"/>
  <c r="AY403" i="1"/>
  <c r="AK403" i="1"/>
  <c r="AG403" i="1"/>
  <c r="AS1295" i="1"/>
  <c r="AN283" i="1"/>
  <c r="H283" i="1"/>
  <c r="AX283" i="1"/>
  <c r="AL283" i="1"/>
  <c r="AT283" i="1"/>
  <c r="AH283" i="1"/>
  <c r="AD283" i="1"/>
  <c r="AS283" i="1"/>
  <c r="AT1067" i="1"/>
  <c r="AH1067" i="1"/>
  <c r="AS1067" i="1"/>
  <c r="AG1067" i="1"/>
  <c r="AR1067" i="1"/>
  <c r="AF1067" i="1"/>
  <c r="AN1067" i="1"/>
  <c r="H1067" i="1"/>
  <c r="AD1067" i="1"/>
  <c r="AW1067" i="1"/>
  <c r="AE283" i="1"/>
  <c r="AU283" i="1"/>
  <c r="AE1067" i="1"/>
  <c r="AX1067" i="1"/>
  <c r="AF283" i="1"/>
  <c r="AV283" i="1"/>
  <c r="AT777" i="1"/>
  <c r="AH777" i="1"/>
  <c r="AR777" i="1"/>
  <c r="AF777" i="1"/>
  <c r="AN777" i="1"/>
  <c r="H777" i="1"/>
  <c r="AC777" i="1"/>
  <c r="AS777" i="1"/>
  <c r="AN407" i="1"/>
  <c r="H407" i="1"/>
  <c r="AY407" i="1"/>
  <c r="AM407" i="1"/>
  <c r="AX407" i="1"/>
  <c r="AL407" i="1"/>
  <c r="AT407" i="1"/>
  <c r="AH407" i="1"/>
  <c r="AF407" i="1"/>
  <c r="AW407" i="1"/>
  <c r="AI1067" i="1"/>
  <c r="AY1067" i="1"/>
  <c r="AG283" i="1"/>
  <c r="AW283" i="1"/>
  <c r="AD777" i="1"/>
  <c r="AU777" i="1"/>
  <c r="AG407" i="1"/>
  <c r="AJ1067" i="1"/>
  <c r="AN652" i="1"/>
  <c r="H652" i="1"/>
  <c r="AX652" i="1"/>
  <c r="AL652" i="1"/>
  <c r="AC652" i="1"/>
  <c r="AQ652" i="1"/>
  <c r="AI283" i="1"/>
  <c r="AY283" i="1"/>
  <c r="AE777" i="1"/>
  <c r="AV777" i="1"/>
  <c r="AI407" i="1"/>
  <c r="AK1067" i="1"/>
  <c r="AJ283" i="1"/>
  <c r="AG777" i="1"/>
  <c r="AW777" i="1"/>
  <c r="AJ407" i="1"/>
  <c r="AL1067" i="1"/>
  <c r="AN97" i="1"/>
  <c r="H97" i="1"/>
  <c r="AX97" i="1"/>
  <c r="AL97" i="1"/>
  <c r="AC97" i="1"/>
  <c r="AQ97" i="1"/>
  <c r="AE652" i="1"/>
  <c r="AS652" i="1"/>
  <c r="AK283" i="1"/>
  <c r="AI777" i="1"/>
  <c r="AX777" i="1"/>
  <c r="AK407" i="1"/>
  <c r="AM1067" i="1"/>
  <c r="AN577" i="1"/>
  <c r="H577" i="1"/>
  <c r="AX577" i="1"/>
  <c r="AL577" i="1"/>
  <c r="AC577" i="1"/>
  <c r="AQ577" i="1"/>
  <c r="AD97" i="1"/>
  <c r="AR97" i="1"/>
  <c r="AQ436" i="1"/>
  <c r="AE436" i="1"/>
  <c r="AO436" i="1"/>
  <c r="AC436" i="1"/>
  <c r="AP436" i="1"/>
  <c r="AF652" i="1"/>
  <c r="AT652" i="1"/>
  <c r="AM835" i="1"/>
  <c r="AM283" i="1"/>
  <c r="AJ777" i="1"/>
  <c r="AY777" i="1"/>
  <c r="AO407" i="1"/>
  <c r="AO1067" i="1"/>
  <c r="AT1188" i="1"/>
  <c r="AH1188" i="1"/>
  <c r="AP1188" i="1"/>
  <c r="AC1188" i="1"/>
  <c r="H1188" i="1"/>
  <c r="AO1188" i="1"/>
  <c r="AN1188" i="1"/>
  <c r="AW1188" i="1"/>
  <c r="AJ1188" i="1"/>
  <c r="AG1188" i="1"/>
  <c r="AQ847" i="1"/>
  <c r="AE847" i="1"/>
  <c r="AP847" i="1"/>
  <c r="AC847" i="1"/>
  <c r="H847" i="1"/>
  <c r="AO847" i="1"/>
  <c r="AN847" i="1"/>
  <c r="AW847" i="1"/>
  <c r="AJ847" i="1"/>
  <c r="AH847" i="1"/>
  <c r="AN194" i="1"/>
  <c r="H194" i="1"/>
  <c r="AQ194" i="1"/>
  <c r="AD194" i="1"/>
  <c r="AP194" i="1"/>
  <c r="AC194" i="1"/>
  <c r="AO194" i="1"/>
  <c r="AW194" i="1"/>
  <c r="AJ194" i="1"/>
  <c r="AH194" i="1"/>
  <c r="AT527" i="1"/>
  <c r="AH527" i="1"/>
  <c r="AP527" i="1"/>
  <c r="AC527" i="1"/>
  <c r="H527" i="1"/>
  <c r="AO527" i="1"/>
  <c r="AN527" i="1"/>
  <c r="AW527" i="1"/>
  <c r="AJ527" i="1"/>
  <c r="AG527" i="1"/>
  <c r="AQ370" i="1"/>
  <c r="AE370" i="1"/>
  <c r="AP370" i="1"/>
  <c r="AC370" i="1"/>
  <c r="H370" i="1"/>
  <c r="AO370" i="1"/>
  <c r="AN370" i="1"/>
  <c r="AW370" i="1"/>
  <c r="AJ370" i="1"/>
  <c r="AH370" i="1"/>
  <c r="AN1269" i="1"/>
  <c r="H1269" i="1"/>
  <c r="AW1269" i="1"/>
  <c r="AK1269" i="1"/>
  <c r="AS1269" i="1"/>
  <c r="AE1269" i="1"/>
  <c r="AR1269" i="1"/>
  <c r="AD1269" i="1"/>
  <c r="AQ1269" i="1"/>
  <c r="AC1269" i="1"/>
  <c r="AO1269" i="1"/>
  <c r="AL1269" i="1"/>
  <c r="AI1269" i="1"/>
  <c r="AN683" i="1"/>
  <c r="H683" i="1"/>
  <c r="AX683" i="1"/>
  <c r="AL683" i="1"/>
  <c r="AC683" i="1"/>
  <c r="AQ683" i="1"/>
  <c r="AD577" i="1"/>
  <c r="AR577" i="1"/>
  <c r="AE97" i="1"/>
  <c r="AS97" i="1"/>
  <c r="AQ743" i="1"/>
  <c r="AE743" i="1"/>
  <c r="AO743" i="1"/>
  <c r="AC743" i="1"/>
  <c r="AP743" i="1"/>
  <c r="AM1231" i="1"/>
  <c r="AR436" i="1"/>
  <c r="AG652" i="1"/>
  <c r="AU652" i="1"/>
  <c r="AO283" i="1"/>
  <c r="AK777" i="1"/>
  <c r="AP407" i="1"/>
  <c r="AP1067" i="1"/>
  <c r="AI1188" i="1"/>
  <c r="AI847" i="1"/>
  <c r="AI194" i="1"/>
  <c r="AI527" i="1"/>
  <c r="AI370" i="1"/>
  <c r="AJ1269" i="1"/>
  <c r="AK561" i="1"/>
  <c r="AK960" i="1"/>
  <c r="AK676" i="1"/>
  <c r="AK751" i="1"/>
  <c r="AK1278" i="1"/>
  <c r="AK265" i="1"/>
  <c r="AK266" i="1"/>
  <c r="AK486" i="1"/>
  <c r="AD683" i="1"/>
  <c r="AR683" i="1"/>
  <c r="AE577" i="1"/>
  <c r="AS577" i="1"/>
  <c r="AQ310" i="1"/>
  <c r="AE310" i="1"/>
  <c r="AO310" i="1"/>
  <c r="AC310" i="1"/>
  <c r="AP310" i="1"/>
  <c r="AF97" i="1"/>
  <c r="AT97" i="1"/>
  <c r="AR743" i="1"/>
  <c r="AD436" i="1"/>
  <c r="AS436" i="1"/>
  <c r="AH652" i="1"/>
  <c r="AV652" i="1"/>
  <c r="AT835" i="1"/>
  <c r="AH835" i="1"/>
  <c r="AR835" i="1"/>
  <c r="AF835" i="1"/>
  <c r="AO835" i="1"/>
  <c r="AP283" i="1"/>
  <c r="AL777" i="1"/>
  <c r="AQ407" i="1"/>
  <c r="AQ1067" i="1"/>
  <c r="AM1269" i="1"/>
  <c r="AE683" i="1"/>
  <c r="AS683" i="1"/>
  <c r="AQ727" i="1"/>
  <c r="AE727" i="1"/>
  <c r="AO727" i="1"/>
  <c r="AC727" i="1"/>
  <c r="AP727" i="1"/>
  <c r="AF577" i="1"/>
  <c r="AT577" i="1"/>
  <c r="AG97" i="1"/>
  <c r="AU97" i="1"/>
  <c r="BH743" i="1"/>
  <c r="AD743" i="1"/>
  <c r="AS743" i="1"/>
  <c r="AT1231" i="1"/>
  <c r="AH1231" i="1"/>
  <c r="AR1231" i="1"/>
  <c r="AF1231" i="1"/>
  <c r="AO1231" i="1"/>
  <c r="H436" i="1"/>
  <c r="AF436" i="1"/>
  <c r="AT436" i="1"/>
  <c r="AI652" i="1"/>
  <c r="AW652" i="1"/>
  <c r="AP835" i="1"/>
  <c r="AQ283" i="1"/>
  <c r="AM777" i="1"/>
  <c r="AR407" i="1"/>
  <c r="AU1067" i="1"/>
  <c r="AL1188" i="1"/>
  <c r="AL847" i="1"/>
  <c r="AL194" i="1"/>
  <c r="AL527" i="1"/>
  <c r="AL370" i="1"/>
  <c r="AP1269" i="1"/>
  <c r="AK1306" i="1"/>
  <c r="AW1306" i="1"/>
  <c r="AK462" i="1"/>
  <c r="AW462" i="1"/>
  <c r="AK417" i="1"/>
  <c r="AW417" i="1"/>
  <c r="AI363" i="1"/>
  <c r="AU363" i="1"/>
  <c r="AI576" i="1"/>
  <c r="AU576" i="1"/>
  <c r="AI958" i="1"/>
  <c r="AU958" i="1"/>
  <c r="AI650" i="1"/>
  <c r="AU650" i="1"/>
  <c r="AI490" i="1"/>
  <c r="AU490" i="1"/>
  <c r="AC1306" i="1"/>
  <c r="AO1306" i="1"/>
  <c r="AI219" i="1"/>
  <c r="AU219" i="1"/>
  <c r="AC462" i="1"/>
  <c r="AO462" i="1"/>
  <c r="AI774" i="1"/>
  <c r="AU774" i="1"/>
  <c r="AC417" i="1"/>
  <c r="AO417" i="1"/>
  <c r="AD417" i="1"/>
  <c r="AP417" i="1"/>
  <c r="AK363" i="1"/>
  <c r="AK576" i="1"/>
  <c r="AK958" i="1"/>
  <c r="AK650" i="1"/>
  <c r="AK490" i="1"/>
  <c r="AE1306" i="1"/>
  <c r="AK219" i="1"/>
  <c r="AE462" i="1"/>
  <c r="AK774" i="1"/>
  <c r="AE417" i="1"/>
  <c r="AK1224" i="1"/>
  <c r="AK1078" i="1"/>
  <c r="BH1102" i="1" l="1"/>
  <c r="BH279" i="1"/>
  <c r="BH103" i="1"/>
  <c r="BH403" i="1"/>
  <c r="BH1006" i="1"/>
  <c r="BH269" i="1"/>
  <c r="BH1021" i="1"/>
  <c r="BH952" i="1"/>
  <c r="BG73" i="1"/>
  <c r="BH1295" i="1"/>
  <c r="BH914" i="1"/>
  <c r="BG338" i="1"/>
  <c r="BG223" i="1"/>
  <c r="BH1096" i="1"/>
  <c r="BH600" i="1"/>
  <c r="BG378" i="1"/>
  <c r="BH628" i="1"/>
  <c r="BG917" i="1"/>
  <c r="BH309" i="1"/>
  <c r="BG467" i="1"/>
  <c r="BH937" i="1"/>
  <c r="BH1308" i="1"/>
  <c r="BG1295" i="1"/>
  <c r="BH909" i="1"/>
  <c r="BH327" i="1"/>
  <c r="BH320" i="1"/>
  <c r="BH539" i="1"/>
  <c r="BH811" i="1"/>
  <c r="BH404" i="1"/>
  <c r="BH378" i="1"/>
  <c r="BH682" i="1"/>
  <c r="BH467" i="1"/>
  <c r="BH22" i="1"/>
  <c r="BG1308" i="1"/>
  <c r="BG416" i="1"/>
  <c r="BH338" i="1"/>
  <c r="BH498" i="1"/>
  <c r="BH842" i="1"/>
  <c r="BG667" i="1"/>
  <c r="BG682" i="1"/>
  <c r="BG801" i="1"/>
  <c r="BG309" i="1"/>
  <c r="BH576" i="1"/>
  <c r="BH744" i="1"/>
  <c r="BG796" i="1"/>
  <c r="BG788" i="1"/>
  <c r="BG269" i="1"/>
  <c r="BG582" i="1"/>
  <c r="BH980" i="1"/>
  <c r="BG822" i="1"/>
  <c r="BG266" i="1"/>
  <c r="BH1213" i="1"/>
  <c r="BH379" i="1"/>
  <c r="BH266" i="1"/>
  <c r="BG1150" i="1"/>
  <c r="BG103" i="1"/>
  <c r="BH1297" i="1"/>
  <c r="BH332" i="1"/>
  <c r="BH31" i="1"/>
  <c r="BF530" i="1"/>
  <c r="BK530" i="1"/>
  <c r="BH462" i="1"/>
  <c r="BG326" i="1"/>
  <c r="BG531" i="1"/>
  <c r="BH326" i="1"/>
  <c r="BH1005" i="1"/>
  <c r="BH1218" i="1"/>
  <c r="BH1142" i="1"/>
  <c r="BG797" i="1"/>
  <c r="BH797" i="1"/>
  <c r="BG363" i="1"/>
  <c r="BH667" i="1"/>
  <c r="BG31" i="1"/>
  <c r="BG907" i="1"/>
  <c r="BG333" i="1"/>
  <c r="BH806" i="1"/>
  <c r="BH878" i="1"/>
  <c r="BH756" i="1"/>
  <c r="BG993" i="1"/>
  <c r="BG743" i="1"/>
  <c r="BG539" i="1"/>
  <c r="BH1016" i="1"/>
  <c r="BH221" i="1"/>
  <c r="BG1274" i="1"/>
  <c r="BH1231" i="1"/>
  <c r="BG842" i="1"/>
  <c r="BG221" i="1"/>
  <c r="BH490" i="1"/>
  <c r="BH244" i="1"/>
  <c r="BG914" i="1"/>
  <c r="BH405" i="1"/>
  <c r="BH1195" i="1"/>
  <c r="BG1111" i="1"/>
  <c r="BG757" i="1"/>
  <c r="BG798" i="1"/>
  <c r="BG462" i="1"/>
  <c r="BH732" i="1"/>
  <c r="BG795" i="1"/>
  <c r="BH315" i="1"/>
  <c r="BG831" i="1"/>
  <c r="BH757" i="1"/>
  <c r="BH831" i="1"/>
  <c r="BH540" i="1"/>
  <c r="BG727" i="1"/>
  <c r="BG315" i="1"/>
  <c r="BG160" i="1"/>
  <c r="BH415" i="1"/>
  <c r="BG1306" i="1"/>
  <c r="BG314" i="1"/>
  <c r="BG540" i="1"/>
  <c r="BG415" i="1"/>
  <c r="BG426" i="1"/>
  <c r="BG127" i="1"/>
  <c r="BH426" i="1"/>
  <c r="BH1306" i="1"/>
  <c r="BG655" i="1"/>
  <c r="BN12" i="1"/>
  <c r="BG870" i="1"/>
  <c r="BG789" i="1"/>
  <c r="BG845" i="1"/>
  <c r="BG878" i="1"/>
  <c r="BH272" i="1"/>
  <c r="BH868" i="1"/>
  <c r="BH789" i="1"/>
  <c r="BH219" i="1"/>
  <c r="BG219" i="1"/>
  <c r="CB85" i="1"/>
  <c r="BH819" i="1"/>
  <c r="BG486" i="1"/>
  <c r="BH788" i="1"/>
  <c r="BH845" i="1"/>
  <c r="CB84" i="1"/>
  <c r="CA85" i="1"/>
  <c r="BH508" i="1"/>
  <c r="BH835" i="1"/>
  <c r="BG508" i="1"/>
  <c r="CB86" i="1"/>
  <c r="CC85" i="1"/>
  <c r="BK1198" i="1"/>
  <c r="BG1096" i="1"/>
  <c r="BH554" i="1"/>
  <c r="BG272" i="1"/>
  <c r="CA84" i="1"/>
  <c r="BG744" i="1"/>
  <c r="CC86" i="1"/>
  <c r="BG909" i="1"/>
  <c r="CA86" i="1"/>
  <c r="BH870" i="1"/>
  <c r="BG554" i="1"/>
  <c r="BG937" i="1"/>
  <c r="BG819" i="1"/>
  <c r="BG835" i="1"/>
  <c r="BH790" i="1"/>
  <c r="BH917" i="1"/>
  <c r="BH727" i="1"/>
  <c r="BH655" i="1"/>
  <c r="BH160" i="1"/>
  <c r="BG237" i="1"/>
  <c r="BG954" i="1"/>
  <c r="BG962" i="1"/>
  <c r="BH531" i="1"/>
  <c r="BH954" i="1"/>
  <c r="BH774" i="1"/>
  <c r="BH237" i="1"/>
  <c r="BH962" i="1"/>
  <c r="BG22" i="1"/>
  <c r="BG327" i="1"/>
  <c r="BG411" i="1"/>
  <c r="BH429" i="1"/>
  <c r="BH411" i="1"/>
  <c r="BH365" i="1"/>
  <c r="BH801" i="1"/>
  <c r="BG980" i="1"/>
  <c r="BG429" i="1"/>
  <c r="BG542" i="1"/>
  <c r="BG987" i="1"/>
  <c r="BH1069" i="1"/>
  <c r="BG732" i="1"/>
  <c r="BG858" i="1"/>
  <c r="BH858" i="1"/>
  <c r="BG404" i="1"/>
  <c r="BH738" i="1"/>
  <c r="BH987" i="1"/>
  <c r="BG41" i="1"/>
  <c r="BH1282" i="1"/>
  <c r="BG498" i="1"/>
  <c r="BG93" i="1"/>
  <c r="BD1" i="1"/>
  <c r="BG330" i="1"/>
  <c r="BG1291" i="1"/>
  <c r="BG1037" i="1"/>
  <c r="BG1282" i="1"/>
  <c r="BH707" i="1"/>
  <c r="BG881" i="1"/>
  <c r="BG1213" i="1"/>
  <c r="BG836" i="1"/>
  <c r="BH670" i="1"/>
  <c r="BG688" i="1"/>
  <c r="BG365" i="1"/>
  <c r="BH1224" i="1"/>
  <c r="BG952" i="1"/>
  <c r="BG707" i="1"/>
  <c r="BG1022" i="1"/>
  <c r="BH93" i="1"/>
  <c r="BG320" i="1"/>
  <c r="BG1016" i="1"/>
  <c r="BG1195" i="1"/>
  <c r="BG737" i="1"/>
  <c r="BG1069" i="1"/>
  <c r="BG957" i="1"/>
  <c r="BG405" i="1"/>
  <c r="BG738" i="1"/>
  <c r="BG790" i="1"/>
  <c r="BH249" i="1"/>
  <c r="BG1142" i="1"/>
  <c r="BH1149" i="1"/>
  <c r="BH363" i="1"/>
  <c r="BH542" i="1"/>
  <c r="BH330" i="1"/>
  <c r="BH1212" i="1"/>
  <c r="BH88" i="1"/>
  <c r="BH749" i="1"/>
  <c r="BG1044" i="1"/>
  <c r="BG490" i="1"/>
  <c r="BH1044" i="1"/>
  <c r="BH19" i="1"/>
  <c r="BG833" i="1"/>
  <c r="BH953" i="1"/>
  <c r="BH688" i="1"/>
  <c r="BH676" i="1"/>
  <c r="BG751" i="1"/>
  <c r="BG1135" i="1"/>
  <c r="BG600" i="1"/>
  <c r="BG279" i="1"/>
  <c r="BG232" i="1"/>
  <c r="BG19" i="1"/>
  <c r="BG147" i="1"/>
  <c r="BG794" i="1"/>
  <c r="BG126" i="1"/>
  <c r="BG1005" i="1"/>
  <c r="BG676" i="1"/>
  <c r="BG292" i="1"/>
  <c r="BH242" i="1"/>
  <c r="BG953" i="1"/>
  <c r="BG1149" i="1"/>
  <c r="BG1212" i="1"/>
  <c r="BH771" i="1"/>
  <c r="BG968" i="1"/>
  <c r="BG670" i="1"/>
  <c r="BG242" i="1"/>
  <c r="BH1135" i="1"/>
  <c r="BG26" i="1"/>
  <c r="BG901" i="1"/>
  <c r="BG379" i="1"/>
  <c r="BG172" i="1"/>
  <c r="BH751" i="1"/>
  <c r="BG576" i="1"/>
  <c r="BG771" i="1"/>
  <c r="BG749" i="1"/>
  <c r="BG1224" i="1"/>
  <c r="BG1218" i="1"/>
  <c r="BF30" i="1"/>
  <c r="BK30" i="1"/>
  <c r="BG1231" i="1"/>
  <c r="BG774" i="1"/>
  <c r="BF1107" i="1"/>
  <c r="BK1107" i="1"/>
  <c r="BK908" i="1"/>
  <c r="BK155" i="1"/>
  <c r="BF738" i="1"/>
  <c r="BK738" i="1"/>
  <c r="BF1010" i="1"/>
  <c r="BK1010" i="1"/>
  <c r="BK799" i="1"/>
  <c r="BH409" i="1"/>
  <c r="BH46" i="1"/>
  <c r="BH765" i="1"/>
  <c r="BH1172" i="1"/>
  <c r="CC84" i="1"/>
  <c r="C6" i="1"/>
  <c r="D6" i="1" s="1"/>
  <c r="BG436" i="1"/>
  <c r="BG683" i="1"/>
  <c r="BG1269" i="1"/>
  <c r="BG370" i="1"/>
  <c r="BG527" i="1"/>
  <c r="BG194" i="1"/>
  <c r="BG847" i="1"/>
  <c r="BG1188" i="1"/>
  <c r="BG577" i="1"/>
  <c r="BG97" i="1"/>
  <c r="BG652" i="1"/>
  <c r="BG407" i="1"/>
  <c r="BG777" i="1"/>
  <c r="BG1067" i="1"/>
  <c r="BG283" i="1"/>
  <c r="BG145" i="1"/>
  <c r="BG373" i="1"/>
  <c r="BG509" i="1"/>
  <c r="BG726" i="1"/>
  <c r="BG1009" i="1"/>
  <c r="BG1001" i="1"/>
  <c r="BG827" i="1"/>
  <c r="BG1033" i="1"/>
  <c r="BG10" i="1"/>
  <c r="BG906" i="1"/>
  <c r="BG761" i="1"/>
  <c r="BG986" i="1"/>
  <c r="BG946" i="1"/>
  <c r="BG433" i="1"/>
  <c r="BG943" i="1"/>
  <c r="BG1053" i="1"/>
  <c r="BG313" i="1"/>
  <c r="BG1129" i="1"/>
  <c r="BG1240" i="1"/>
  <c r="BG816" i="1"/>
  <c r="BG1032" i="1"/>
  <c r="BG699" i="1"/>
  <c r="BG191" i="1"/>
  <c r="BG785" i="1"/>
  <c r="BG724" i="1"/>
  <c r="BG342" i="1"/>
  <c r="BG879" i="1"/>
  <c r="BG675" i="1"/>
  <c r="BG1211" i="1"/>
  <c r="BG1056" i="1"/>
  <c r="BG83" i="1"/>
  <c r="BG1116" i="1"/>
  <c r="BG46" i="1"/>
  <c r="BG77" i="1"/>
  <c r="BG940" i="1"/>
  <c r="BG853" i="1"/>
  <c r="BG155" i="1"/>
  <c r="BG229" i="1"/>
  <c r="BG449" i="1"/>
  <c r="BG220" i="1"/>
  <c r="BG644" i="1"/>
  <c r="BG9" i="1"/>
  <c r="BG528" i="1"/>
  <c r="BG601" i="1"/>
  <c r="BG873" i="1"/>
  <c r="BG101" i="1"/>
  <c r="BG116" i="1"/>
  <c r="BG275" i="1"/>
  <c r="BG637" i="1"/>
  <c r="BG1183" i="1"/>
  <c r="BG178" i="1"/>
  <c r="BG187" i="1"/>
  <c r="BG977" i="1"/>
  <c r="BG199" i="1"/>
  <c r="BG654" i="1"/>
  <c r="BG996" i="1"/>
  <c r="BG910" i="1"/>
  <c r="BG1070" i="1"/>
  <c r="BG897" i="1"/>
  <c r="BG515" i="1"/>
  <c r="BG43" i="1"/>
  <c r="BG482" i="1"/>
  <c r="BG295" i="1"/>
  <c r="BG226" i="1"/>
  <c r="BG702" i="1"/>
  <c r="BG840" i="1"/>
  <c r="BG357" i="1"/>
  <c r="BG1256" i="1"/>
  <c r="BG132" i="1"/>
  <c r="BG546" i="1"/>
  <c r="BG564" i="1"/>
  <c r="BG1191" i="1"/>
  <c r="BG1253" i="1"/>
  <c r="BG747" i="1"/>
  <c r="BG346" i="1"/>
  <c r="BG1066" i="1"/>
  <c r="BG1057" i="1"/>
  <c r="BG1260" i="1"/>
  <c r="BG203" i="1"/>
  <c r="BG1229" i="1"/>
  <c r="BG1194" i="1"/>
  <c r="BG288" i="1"/>
  <c r="BG1177" i="1"/>
  <c r="BG1220" i="1"/>
  <c r="BG784" i="1"/>
  <c r="BG569" i="1"/>
  <c r="BG1161" i="1"/>
  <c r="BG304" i="1"/>
  <c r="BG161" i="1"/>
  <c r="BG1072" i="1"/>
  <c r="BG143" i="1"/>
  <c r="BG8" i="1"/>
  <c r="BG874" i="1"/>
  <c r="BG455" i="1"/>
  <c r="BG828" i="1"/>
  <c r="BG432" i="1"/>
  <c r="BG334" i="1"/>
  <c r="BG750" i="1"/>
  <c r="BG1008" i="1"/>
  <c r="BG119" i="1"/>
  <c r="BG428" i="1"/>
  <c r="BG603" i="1"/>
  <c r="BG202" i="1"/>
  <c r="BG286" i="1"/>
  <c r="BG7" i="1"/>
  <c r="BG75" i="1"/>
  <c r="BG1165" i="1"/>
  <c r="BG963" i="1"/>
  <c r="BG541" i="1"/>
  <c r="BG386" i="1"/>
  <c r="BG739" i="1"/>
  <c r="BG249" i="1"/>
  <c r="BG506" i="1"/>
  <c r="BG1012" i="1"/>
  <c r="BG306" i="1"/>
  <c r="BG622" i="1"/>
  <c r="BG151" i="1"/>
  <c r="BG643" i="1"/>
  <c r="BG337" i="1"/>
  <c r="BG1137" i="1"/>
  <c r="BG754" i="1"/>
  <c r="BG838" i="1"/>
  <c r="BG714" i="1"/>
  <c r="BG1286" i="1"/>
  <c r="BG347" i="1"/>
  <c r="BG58" i="1"/>
  <c r="BG936" i="1"/>
  <c r="BG329" i="1"/>
  <c r="BG629" i="1"/>
  <c r="BG193" i="1"/>
  <c r="BG1152" i="1"/>
  <c r="BG177" i="1"/>
  <c r="BG973" i="1"/>
  <c r="BG442" i="1"/>
  <c r="BG1275" i="1"/>
  <c r="BG802" i="1"/>
  <c r="BG604" i="1"/>
  <c r="BG1298" i="1"/>
  <c r="BG345" i="1"/>
  <c r="BG81" i="1"/>
  <c r="BG91" i="1"/>
  <c r="BG105" i="1"/>
  <c r="BG64" i="1"/>
  <c r="BG395" i="1"/>
  <c r="BG734" i="1"/>
  <c r="BG1176" i="1"/>
  <c r="BG349" i="1"/>
  <c r="BG460" i="1"/>
  <c r="BG814" i="1"/>
  <c r="BG27" i="1"/>
  <c r="BG1193" i="1"/>
  <c r="BG1062" i="1"/>
  <c r="BG661" i="1"/>
  <c r="BG207" i="1"/>
  <c r="BG1136" i="1"/>
  <c r="BG978" i="1"/>
  <c r="BG982" i="1"/>
  <c r="BG374" i="1"/>
  <c r="BG950" i="1"/>
  <c r="BG1132" i="1"/>
  <c r="BG1153" i="1"/>
  <c r="BG356" i="1"/>
  <c r="BG352" i="1"/>
  <c r="BG1294" i="1"/>
  <c r="BG1140" i="1"/>
  <c r="BG864" i="1"/>
  <c r="BG62" i="1"/>
  <c r="BG1119" i="1"/>
  <c r="BG372" i="1"/>
  <c r="BG481" i="1"/>
  <c r="BG1189" i="1"/>
  <c r="BG139" i="1"/>
  <c r="BG1007" i="1"/>
  <c r="BG876" i="1"/>
  <c r="BG519" i="1"/>
  <c r="BG1184" i="1"/>
  <c r="BG1124" i="1"/>
  <c r="BG1160" i="1"/>
  <c r="BG195" i="1"/>
  <c r="BG300" i="1"/>
  <c r="BG591" i="1"/>
  <c r="BG231" i="1"/>
  <c r="BG1023" i="1"/>
  <c r="BG686" i="1"/>
  <c r="BG635" i="1"/>
  <c r="BG1178" i="1"/>
  <c r="BG1038" i="1"/>
  <c r="BG778" i="1"/>
  <c r="BG965" i="1"/>
  <c r="BG197" i="1"/>
  <c r="BG478" i="1"/>
  <c r="BG280" i="1"/>
  <c r="BG6" i="1"/>
  <c r="BG513" i="1"/>
  <c r="BG211" i="1"/>
  <c r="BG666" i="1"/>
  <c r="BG1174" i="1"/>
  <c r="BG1268" i="1"/>
  <c r="BG681" i="1"/>
  <c r="BG483" i="1"/>
  <c r="BG691" i="1"/>
  <c r="BG672" i="1"/>
  <c r="BG273" i="1"/>
  <c r="BG817" i="1"/>
  <c r="BG990" i="1"/>
  <c r="BG1239" i="1"/>
  <c r="BG391" i="1"/>
  <c r="BG393" i="1"/>
  <c r="BG125" i="1"/>
  <c r="BG1154" i="1"/>
  <c r="BG703" i="1"/>
  <c r="BG700" i="1"/>
  <c r="BG149" i="1"/>
  <c r="BG1288" i="1"/>
  <c r="BG186" i="1"/>
  <c r="BG176" i="1"/>
  <c r="BG735" i="1"/>
  <c r="BG1241" i="1"/>
  <c r="BG133" i="1"/>
  <c r="BG412" i="1"/>
  <c r="BG142" i="1"/>
  <c r="BG1083" i="1"/>
  <c r="BG71" i="1"/>
  <c r="BG1063" i="1"/>
  <c r="BG1089" i="1"/>
  <c r="BG301" i="1"/>
  <c r="BG891" i="1"/>
  <c r="BG60" i="1"/>
  <c r="BG240" i="1"/>
  <c r="BG59" i="1"/>
  <c r="BG261" i="1"/>
  <c r="BG514" i="1"/>
  <c r="BG1025" i="1"/>
  <c r="BG418" i="1"/>
  <c r="BG979" i="1"/>
  <c r="BG1272" i="1"/>
  <c r="BG413" i="1"/>
  <c r="BG594" i="1"/>
  <c r="BG723" i="1"/>
  <c r="BG1123" i="1"/>
  <c r="BG1293" i="1"/>
  <c r="BG656" i="1"/>
  <c r="BG78" i="1"/>
  <c r="BG376" i="1"/>
  <c r="BG611" i="1"/>
  <c r="BG625" i="1"/>
  <c r="BG905" i="1"/>
  <c r="BG384" i="1"/>
  <c r="BG354" i="1"/>
  <c r="BG324" i="1"/>
  <c r="BG146" i="1"/>
  <c r="BG658" i="1"/>
  <c r="BG889" i="1"/>
  <c r="BG1300" i="1"/>
  <c r="BG213" i="1"/>
  <c r="BG1000" i="1"/>
  <c r="BG543" i="1"/>
  <c r="BG1084" i="1"/>
  <c r="BG53" i="1"/>
  <c r="BG117" i="1"/>
  <c r="BG89" i="1"/>
  <c r="BG955" i="1"/>
  <c r="BG970" i="1"/>
  <c r="BG617" i="1"/>
  <c r="BG1235" i="1"/>
  <c r="BG894" i="1"/>
  <c r="BG67" i="1"/>
  <c r="BG445" i="1"/>
  <c r="BG535" i="1"/>
  <c r="BG698" i="1"/>
  <c r="BG50" i="1"/>
  <c r="BG900" i="1"/>
  <c r="BG1127" i="1"/>
  <c r="BG626" i="1"/>
  <c r="BG1167" i="1"/>
  <c r="BG720" i="1"/>
  <c r="BG1242" i="1"/>
  <c r="BG51" i="1"/>
  <c r="BG832" i="1"/>
  <c r="BG599" i="1"/>
  <c r="BG189" i="1"/>
  <c r="BG56" i="1"/>
  <c r="BG985" i="1"/>
  <c r="BG824" i="1"/>
  <c r="BG854" i="1"/>
  <c r="BG21" i="1"/>
  <c r="BG1210" i="1"/>
  <c r="BG131" i="1"/>
  <c r="BG711" i="1"/>
  <c r="BG65" i="1"/>
  <c r="BG1259" i="1"/>
  <c r="BG1134" i="1"/>
  <c r="BG887" i="1"/>
  <c r="BG468" i="1"/>
  <c r="BG586" i="1"/>
  <c r="BG464" i="1"/>
  <c r="BG1198" i="1"/>
  <c r="BG753" i="1"/>
  <c r="BG474" i="1"/>
  <c r="BG168" i="1"/>
  <c r="BG791" i="1"/>
  <c r="BG166" i="1"/>
  <c r="BG380" i="1"/>
  <c r="BG1267" i="1"/>
  <c r="BG471" i="1"/>
  <c r="BG1181" i="1"/>
  <c r="BG499" i="1"/>
  <c r="BG321" i="1"/>
  <c r="BG869" i="1"/>
  <c r="BG57" i="1"/>
  <c r="BG13" i="1"/>
  <c r="BG448" i="1"/>
  <c r="BG80" i="1"/>
  <c r="BG82" i="1"/>
  <c r="BG466" i="1"/>
  <c r="BG1114" i="1"/>
  <c r="BG260" i="1"/>
  <c r="BG74" i="1"/>
  <c r="BG728" i="1"/>
  <c r="BG493" i="1"/>
  <c r="BG692" i="1"/>
  <c r="BG597" i="1"/>
  <c r="BG85" i="1"/>
  <c r="BG317" i="1"/>
  <c r="BG792" i="1"/>
  <c r="BG969" i="1"/>
  <c r="BG181" i="1"/>
  <c r="BG669" i="1"/>
  <c r="BG1309" i="1"/>
  <c r="BG422" i="1"/>
  <c r="BG765" i="1"/>
  <c r="BG79" i="1"/>
  <c r="BG1003" i="1"/>
  <c r="BG263" i="1"/>
  <c r="BG1139" i="1"/>
  <c r="BG961" i="1"/>
  <c r="BG888" i="1"/>
  <c r="BG394" i="1"/>
  <c r="BG719" i="1"/>
  <c r="BG759" i="1"/>
  <c r="BG552" i="1"/>
  <c r="BG1230" i="1"/>
  <c r="BG322" i="1"/>
  <c r="BG818" i="1"/>
  <c r="BG855" i="1"/>
  <c r="BG1264" i="1"/>
  <c r="BG733" i="1"/>
  <c r="BG1051" i="1"/>
  <c r="BG1222" i="1"/>
  <c r="BG215" i="1"/>
  <c r="BG581" i="1"/>
  <c r="BG925" i="1"/>
  <c r="BG882" i="1"/>
  <c r="BG547" i="1"/>
  <c r="BG1215" i="1"/>
  <c r="BG1258" i="1"/>
  <c r="BG129" i="1"/>
  <c r="BG359" i="1"/>
  <c r="BG1304" i="1"/>
  <c r="BG803" i="1"/>
  <c r="BG1311" i="1"/>
  <c r="BG1196" i="1"/>
  <c r="BG1156" i="1"/>
  <c r="BG487" i="1"/>
  <c r="BG1292" i="1"/>
  <c r="BG1202" i="1"/>
  <c r="BG1011" i="1"/>
  <c r="BG966" i="1"/>
  <c r="BG507" i="1"/>
  <c r="BG1125" i="1"/>
  <c r="BG504" i="1"/>
  <c r="BG174" i="1"/>
  <c r="BG834" i="1"/>
  <c r="BG299" i="1"/>
  <c r="BG829" i="1"/>
  <c r="BG162" i="1"/>
  <c r="BG335" i="1"/>
  <c r="BG1204" i="1"/>
  <c r="BG343" i="1"/>
  <c r="BG545" i="1"/>
  <c r="BG1081" i="1"/>
  <c r="BG1050" i="1"/>
  <c r="BG235" i="1"/>
  <c r="BG230" i="1"/>
  <c r="BG615" i="1"/>
  <c r="BG848" i="1"/>
  <c r="BG1058" i="1"/>
  <c r="BG1061" i="1"/>
  <c r="BG439" i="1"/>
  <c r="BG916" i="1"/>
  <c r="BG1223" i="1"/>
  <c r="BG602" i="1"/>
  <c r="BG680" i="1"/>
  <c r="BG1197" i="1"/>
  <c r="BG308" i="1"/>
  <c r="BG47" i="1"/>
  <c r="BG931" i="1"/>
  <c r="BG180" i="1"/>
  <c r="BG1015" i="1"/>
  <c r="BG592" i="1"/>
  <c r="BG496" i="1"/>
  <c r="BG179" i="1"/>
  <c r="BG942" i="1"/>
  <c r="BG1164" i="1"/>
  <c r="BG713" i="1"/>
  <c r="BG1117" i="1"/>
  <c r="BG212" i="1"/>
  <c r="BG779" i="1"/>
  <c r="BG61" i="1"/>
  <c r="BG198" i="1"/>
  <c r="BG1104" i="1"/>
  <c r="BG4" i="1"/>
  <c r="BG1185" i="1"/>
  <c r="BG867" i="1"/>
  <c r="BG1034" i="1"/>
  <c r="BG701" i="1"/>
  <c r="BG998" i="1"/>
  <c r="BG1017" i="1"/>
  <c r="BG556" i="1"/>
  <c r="BG1103" i="1"/>
  <c r="BG740" i="1"/>
  <c r="BG898" i="1"/>
  <c r="BG1243" i="1"/>
  <c r="BG843" i="1"/>
  <c r="BG289" i="1"/>
  <c r="BG971" i="1"/>
  <c r="BG1145" i="1"/>
  <c r="BG908" i="1"/>
  <c r="BG351" i="1"/>
  <c r="BG148" i="1"/>
  <c r="BG772" i="1"/>
  <c r="BG755" i="1"/>
  <c r="BG1126" i="1"/>
  <c r="BG435" i="1"/>
  <c r="BG800" i="1"/>
  <c r="BG647" i="1"/>
  <c r="BG88" i="1"/>
  <c r="BG1208" i="1"/>
  <c r="BG1287" i="1"/>
  <c r="BG1046" i="1"/>
  <c r="BG1004" i="1"/>
  <c r="BG934" i="1"/>
  <c r="BG871" i="1"/>
  <c r="BG135" i="1"/>
  <c r="BG1098" i="1"/>
  <c r="BG634" i="1"/>
  <c r="BG1019" i="1"/>
  <c r="BG633" i="1"/>
  <c r="BG222" i="1"/>
  <c r="BG769" i="1"/>
  <c r="BG276" i="1"/>
  <c r="BG305" i="1"/>
  <c r="BG264" i="1"/>
  <c r="BG659" i="1"/>
  <c r="BG29" i="1"/>
  <c r="BG763" i="1"/>
  <c r="BG621" i="1"/>
  <c r="BG616" i="1"/>
  <c r="BG1172" i="1"/>
  <c r="BG1234" i="1"/>
  <c r="BG1151" i="1"/>
  <c r="BG259" i="1"/>
  <c r="BG298" i="1"/>
  <c r="BG930" i="1"/>
  <c r="BG786" i="1"/>
  <c r="BG128" i="1"/>
  <c r="BG175" i="1"/>
  <c r="BG1158" i="1"/>
  <c r="BG238" i="1"/>
  <c r="BG1112" i="1"/>
  <c r="BG399" i="1"/>
  <c r="BG49" i="1"/>
  <c r="BG1064" i="1"/>
  <c r="BG587" i="1"/>
  <c r="BG804" i="1"/>
  <c r="BG890" i="1"/>
  <c r="BG613" i="1"/>
  <c r="BG787" i="1"/>
  <c r="BG339" i="1"/>
  <c r="BG278" i="1"/>
  <c r="BG863" i="1"/>
  <c r="BG662" i="1"/>
  <c r="BG258" i="1"/>
  <c r="BG192" i="1"/>
  <c r="BG664" i="1"/>
  <c r="BG1107" i="1"/>
  <c r="BG400" i="1"/>
  <c r="BG225" i="1"/>
  <c r="BG865" i="1"/>
  <c r="BG228" i="1"/>
  <c r="BG154" i="1"/>
  <c r="BG1168" i="1"/>
  <c r="BG218" i="1"/>
  <c r="BG182" i="1"/>
  <c r="BG684" i="1"/>
  <c r="BG820" i="1"/>
  <c r="BG350" i="1"/>
  <c r="BG18" i="1"/>
  <c r="BG171" i="1"/>
  <c r="BG470" i="1"/>
  <c r="BG767" i="1"/>
  <c r="BG904" i="1"/>
  <c r="BG14" i="1"/>
  <c r="BG410" i="1"/>
  <c r="BG1216" i="1"/>
  <c r="BG705" i="1"/>
  <c r="BG1296" i="1"/>
  <c r="BG360" i="1"/>
  <c r="BG170" i="1"/>
  <c r="BG593" i="1"/>
  <c r="BG414" i="1"/>
  <c r="BG209" i="1"/>
  <c r="BG16" i="1"/>
  <c r="BG159" i="1"/>
  <c r="BG1303" i="1"/>
  <c r="BG1133" i="1"/>
  <c r="BG799" i="1"/>
  <c r="BG1228" i="1"/>
  <c r="BG494" i="1"/>
  <c r="BG568" i="1"/>
  <c r="BG1273" i="1"/>
  <c r="BG846" i="1"/>
  <c r="BG1018" i="1"/>
  <c r="BG746" i="1"/>
  <c r="BG589" i="1"/>
  <c r="BG619" i="1"/>
  <c r="BG880" i="1"/>
  <c r="BG485" i="1"/>
  <c r="BG54" i="1"/>
  <c r="BG805" i="1"/>
  <c r="BG183" i="1"/>
  <c r="BG922" i="1"/>
  <c r="BG427" i="1"/>
  <c r="BG821" i="1"/>
  <c r="BG566" i="1"/>
  <c r="BG548" i="1"/>
  <c r="BG277" i="1"/>
  <c r="BG1199" i="1"/>
  <c r="BG106" i="1"/>
  <c r="BG1187" i="1"/>
  <c r="BG1131" i="1"/>
  <c r="BG15" i="1"/>
  <c r="BG823" i="1"/>
  <c r="BG523" i="1"/>
  <c r="BG830" i="1"/>
  <c r="BG144" i="1"/>
  <c r="BG976" i="1"/>
  <c r="BG715" i="1"/>
  <c r="BG1290" i="1"/>
  <c r="BG1040" i="1"/>
  <c r="BG752" i="1"/>
  <c r="BG1100" i="1"/>
  <c r="BG517" i="1"/>
  <c r="BG1028" i="1"/>
  <c r="BG87" i="1"/>
  <c r="BG107" i="1"/>
  <c r="BG1130" i="1"/>
  <c r="BG857" i="1"/>
  <c r="BG674" i="1"/>
  <c r="BG214" i="1"/>
  <c r="BG294" i="1"/>
  <c r="BG780" i="1"/>
  <c r="BG605" i="1"/>
  <c r="BG1087" i="1"/>
  <c r="BG1171" i="1"/>
  <c r="BG184" i="1"/>
  <c r="BG1090" i="1"/>
  <c r="BG895" i="1"/>
  <c r="BG157" i="1"/>
  <c r="BG1203" i="1"/>
  <c r="BG444" i="1"/>
  <c r="BG1162" i="1"/>
  <c r="BG185" i="1"/>
  <c r="BG1200" i="1"/>
  <c r="BG690" i="1"/>
  <c r="BG1074" i="1"/>
  <c r="BG825" i="1"/>
  <c r="BG995" i="1"/>
  <c r="BG988" i="1"/>
  <c r="BG918" i="1"/>
  <c r="BG631" i="1"/>
  <c r="BG167" i="1"/>
  <c r="BG76" i="1"/>
  <c r="BG1108" i="1"/>
  <c r="BG500" i="1"/>
  <c r="BG639" i="1"/>
  <c r="BG1232" i="1"/>
  <c r="BG668" i="1"/>
  <c r="BG5" i="1"/>
  <c r="BG1277" i="1"/>
  <c r="BG307" i="1"/>
  <c r="BG781" i="1"/>
  <c r="BG457" i="1"/>
  <c r="BG358" i="1"/>
  <c r="BG685" i="1"/>
  <c r="BG136" i="1"/>
  <c r="BG607" i="1"/>
  <c r="BG216" i="1"/>
  <c r="BG44" i="1"/>
  <c r="BG461" i="1"/>
  <c r="BG809" i="1"/>
  <c r="BG100" i="1"/>
  <c r="BG984" i="1"/>
  <c r="BG1179" i="1"/>
  <c r="BG402" i="1"/>
  <c r="BG1284" i="1"/>
  <c r="BG632" i="1"/>
  <c r="BG362" i="1"/>
  <c r="BG1244" i="1"/>
  <c r="BG721" i="1"/>
  <c r="BG1305" i="1"/>
  <c r="BG381" i="1"/>
  <c r="BG1039" i="1"/>
  <c r="BG328" i="1"/>
  <c r="BG1159" i="1"/>
  <c r="BG911" i="1"/>
  <c r="BG892" i="1"/>
  <c r="BG104" i="1"/>
  <c r="BG1035" i="1"/>
  <c r="BG1226" i="1"/>
  <c r="BG627" i="1"/>
  <c r="BG585" i="1"/>
  <c r="BG574" i="1"/>
  <c r="BG251" i="1"/>
  <c r="BG473" i="1"/>
  <c r="BG33" i="1"/>
  <c r="BG1205" i="1"/>
  <c r="BG158" i="1"/>
  <c r="BG641" i="1"/>
  <c r="BG385" i="1"/>
  <c r="BG480" i="1"/>
  <c r="BG570" i="1"/>
  <c r="BG572" i="1"/>
  <c r="BG717" i="1"/>
  <c r="BG40" i="1"/>
  <c r="BG741" i="1"/>
  <c r="BG722" i="1"/>
  <c r="BG1144" i="1"/>
  <c r="BG1080" i="1"/>
  <c r="BG36" i="1"/>
  <c r="BG1271" i="1"/>
  <c r="BG706" i="1"/>
  <c r="BG505" i="1"/>
  <c r="BG241" i="1"/>
  <c r="BG287" i="1"/>
  <c r="BG510" i="1"/>
  <c r="BF1271" i="1"/>
  <c r="BF409" i="1"/>
  <c r="BF706" i="1"/>
  <c r="BF895" i="1"/>
  <c r="BF766" i="1"/>
  <c r="BF398" i="1"/>
  <c r="BI1170" i="1"/>
  <c r="BF94" i="1"/>
  <c r="BF3" i="1"/>
  <c r="BI533" i="1"/>
  <c r="BF808" i="1"/>
  <c r="BF704" i="1"/>
  <c r="BI1122" i="1"/>
  <c r="BF124" i="1"/>
  <c r="BF841" i="1"/>
  <c r="BF892" i="1"/>
  <c r="BI1148" i="1"/>
  <c r="BI408" i="1"/>
  <c r="BF1182" i="1"/>
  <c r="BF34" i="1"/>
  <c r="BF113" i="1"/>
  <c r="BF695" i="1"/>
  <c r="BF362" i="1"/>
  <c r="BF1043" i="1"/>
  <c r="BF1024" i="1"/>
  <c r="BF1257" i="1"/>
  <c r="BK423" i="1"/>
  <c r="BK485" i="1"/>
  <c r="BK399" i="1"/>
  <c r="BK175" i="1"/>
  <c r="BK621" i="1"/>
  <c r="BK592" i="1"/>
  <c r="BK450" i="1"/>
  <c r="BK13" i="1"/>
  <c r="BG1078" i="1"/>
  <c r="BI621" i="1"/>
  <c r="BH1078" i="1"/>
  <c r="BH754" i="1"/>
  <c r="BF391" i="1"/>
  <c r="BH283" i="1"/>
  <c r="BH709" i="1"/>
  <c r="BF296" i="1"/>
  <c r="BK296" i="1"/>
  <c r="BI367" i="1"/>
  <c r="BF767" i="1"/>
  <c r="BI298" i="1"/>
  <c r="BI545" i="1"/>
  <c r="BF732" i="1"/>
  <c r="BI417" i="1"/>
  <c r="BF13" i="1"/>
  <c r="BI908" i="1"/>
  <c r="BF522" i="1"/>
  <c r="BF252" i="1"/>
  <c r="BF129" i="1"/>
  <c r="BF231" i="1"/>
  <c r="BI444" i="1"/>
  <c r="BI684" i="1"/>
  <c r="BI374" i="1"/>
  <c r="BI294" i="1"/>
  <c r="BF762" i="1"/>
  <c r="BF804" i="1"/>
  <c r="BF1122" i="1"/>
  <c r="BF1269" i="1"/>
  <c r="BF581" i="1"/>
  <c r="BF828" i="1"/>
  <c r="BI989" i="1"/>
  <c r="BI855" i="1"/>
  <c r="BF1259" i="1"/>
  <c r="BI305" i="1"/>
  <c r="BI817" i="1"/>
  <c r="BI551" i="1"/>
  <c r="BF912" i="1"/>
  <c r="BF538" i="1"/>
  <c r="BI914" i="1"/>
  <c r="BF132" i="1"/>
  <c r="BI120" i="1"/>
  <c r="BI848" i="1"/>
  <c r="BI867" i="1"/>
  <c r="BI937" i="1"/>
  <c r="BI1147" i="1"/>
  <c r="BI438" i="1"/>
  <c r="BI12" i="1"/>
  <c r="BF1243" i="1"/>
  <c r="BI87" i="1"/>
  <c r="BI288" i="1"/>
  <c r="BI846" i="1"/>
  <c r="BF248" i="1"/>
  <c r="BF626" i="1"/>
  <c r="BI1223" i="1"/>
  <c r="BI1088" i="1"/>
  <c r="BF451" i="1"/>
  <c r="BF1192" i="1"/>
  <c r="BI985" i="1"/>
  <c r="BI840" i="1"/>
  <c r="BF549" i="1"/>
  <c r="BF334" i="1"/>
  <c r="BF445" i="1"/>
  <c r="BI1240" i="1"/>
  <c r="BI976" i="1"/>
  <c r="BF966" i="1"/>
  <c r="BF528" i="1"/>
  <c r="BI240" i="1"/>
  <c r="BI619" i="1"/>
  <c r="BF481" i="1"/>
  <c r="BI777" i="1"/>
  <c r="BI475" i="1"/>
  <c r="BF130" i="1"/>
  <c r="BF865" i="1"/>
  <c r="BF164" i="1"/>
  <c r="BI1102" i="1"/>
  <c r="BI360" i="1"/>
  <c r="BI296" i="1"/>
  <c r="BI592" i="1"/>
  <c r="BI1133" i="1"/>
  <c r="BI502" i="1"/>
  <c r="BF449" i="1"/>
  <c r="BI1083" i="1"/>
  <c r="BF81" i="1"/>
  <c r="BI718" i="1"/>
  <c r="BI359" i="1"/>
  <c r="BI807" i="1"/>
  <c r="BI413" i="1"/>
  <c r="BF1185" i="1"/>
  <c r="BI740" i="1"/>
  <c r="BF1275" i="1"/>
  <c r="BI339" i="1"/>
  <c r="BF618" i="1"/>
  <c r="BI969" i="1"/>
  <c r="BF1272" i="1"/>
  <c r="BF1165" i="1"/>
  <c r="BF1308" i="1"/>
  <c r="BI350" i="1"/>
  <c r="BF942" i="1"/>
  <c r="BF344" i="1"/>
  <c r="BF677" i="1"/>
  <c r="BI710" i="1"/>
  <c r="BF492" i="1"/>
  <c r="BI962" i="1"/>
  <c r="BI321" i="1"/>
  <c r="BI189" i="1"/>
  <c r="BF723" i="1"/>
  <c r="BI1219" i="1"/>
  <c r="BI826" i="1"/>
  <c r="BI48" i="1"/>
  <c r="BF415" i="1"/>
  <c r="BI838" i="1"/>
  <c r="BI540" i="1"/>
  <c r="BI530" i="1"/>
  <c r="BF512" i="1"/>
  <c r="BI1140" i="1"/>
  <c r="BI961" i="1"/>
  <c r="BF889" i="1"/>
  <c r="BI690" i="1"/>
  <c r="BF651" i="1"/>
  <c r="BI979" i="1"/>
  <c r="BI1263" i="1"/>
  <c r="BI355" i="1"/>
  <c r="BF1007" i="1"/>
  <c r="BF1181" i="1"/>
  <c r="BI631" i="1"/>
  <c r="BI93" i="1"/>
  <c r="BI411" i="1"/>
  <c r="BF86" i="1"/>
  <c r="BF88" i="1"/>
  <c r="BF14" i="1"/>
  <c r="BF866" i="1"/>
  <c r="BF225" i="1"/>
  <c r="BI55" i="1"/>
  <c r="BF485" i="1"/>
  <c r="BF450" i="1"/>
  <c r="BI237" i="1"/>
  <c r="BI1052" i="1"/>
  <c r="BF322" i="1"/>
  <c r="BI150" i="1"/>
  <c r="BI1198" i="1"/>
  <c r="BF1189" i="1"/>
  <c r="BF634" i="1"/>
  <c r="BF1151" i="1"/>
  <c r="BI682" i="1"/>
  <c r="BI1142" i="1"/>
  <c r="BF807" i="1"/>
  <c r="BF858" i="1"/>
  <c r="BF228" i="1"/>
  <c r="BI1189" i="1"/>
  <c r="BI885" i="1"/>
  <c r="BI79" i="1"/>
  <c r="BI62" i="1"/>
  <c r="BI1067" i="1"/>
  <c r="BF1013" i="1"/>
  <c r="BI611" i="1"/>
  <c r="BI1303" i="1"/>
  <c r="BI38" i="1"/>
  <c r="BF765" i="1"/>
  <c r="BI384" i="1"/>
  <c r="BF1103" i="1"/>
  <c r="BI798" i="1"/>
  <c r="BF258" i="1"/>
  <c r="BF1023" i="1"/>
  <c r="BF185" i="1"/>
  <c r="BF595" i="1"/>
  <c r="BI31" i="1"/>
  <c r="BF439" i="1"/>
  <c r="BF380" i="1"/>
  <c r="BF466" i="1"/>
  <c r="BF1166" i="1"/>
  <c r="BI583" i="1"/>
  <c r="BF95" i="1"/>
  <c r="BI928" i="1"/>
  <c r="BI829" i="1"/>
  <c r="BF319" i="1"/>
  <c r="BI555" i="1"/>
  <c r="BF1280" i="1"/>
  <c r="BF101" i="1"/>
  <c r="BI423" i="1"/>
  <c r="BF678" i="1"/>
  <c r="BF102" i="1"/>
  <c r="BF815" i="1"/>
  <c r="BF53" i="1"/>
  <c r="BF70" i="1"/>
  <c r="BF918" i="1"/>
  <c r="BF642" i="1"/>
  <c r="BI111" i="1"/>
  <c r="BI399" i="1"/>
  <c r="BF931" i="1"/>
  <c r="BI715" i="1"/>
  <c r="BF898" i="1"/>
  <c r="BF82" i="1"/>
  <c r="BI293" i="1"/>
  <c r="BI757" i="1"/>
  <c r="BF810" i="1"/>
  <c r="BF991" i="1"/>
  <c r="BF901" i="1"/>
  <c r="BI326" i="1"/>
  <c r="BI1026" i="1"/>
  <c r="BI1217" i="1"/>
  <c r="BI1030" i="1"/>
  <c r="BI1149" i="1"/>
  <c r="BI830" i="1"/>
  <c r="BI920" i="1"/>
  <c r="BF59" i="1"/>
  <c r="BF378" i="1"/>
  <c r="BF863" i="1"/>
  <c r="BF501" i="1"/>
  <c r="BI823" i="1"/>
  <c r="BF291" i="1"/>
  <c r="BI883" i="1"/>
  <c r="BI260" i="1"/>
  <c r="BI1212" i="1"/>
  <c r="BI778" i="1"/>
  <c r="BI416" i="1"/>
  <c r="BI1105" i="1"/>
  <c r="BF956" i="1"/>
  <c r="BI174" i="1"/>
  <c r="BF691" i="1"/>
  <c r="BF842" i="1"/>
  <c r="BF292" i="1"/>
  <c r="BF246" i="1"/>
  <c r="BI899" i="1"/>
  <c r="BI66" i="1"/>
  <c r="BF484" i="1"/>
  <c r="BF783" i="1"/>
  <c r="BF747" i="1"/>
  <c r="BI554" i="1"/>
  <c r="BF753" i="1"/>
  <c r="BI1095" i="1"/>
  <c r="BF29" i="1"/>
  <c r="BI1160" i="1"/>
  <c r="BF279" i="1"/>
  <c r="BF674" i="1"/>
  <c r="BF917" i="1"/>
  <c r="BI661" i="1"/>
  <c r="BI455" i="1"/>
  <c r="BF1091" i="1"/>
  <c r="BF61" i="1"/>
  <c r="BI575" i="1"/>
  <c r="BI1006" i="1"/>
  <c r="BI1309" i="1"/>
  <c r="BF1120" i="1"/>
  <c r="BF16" i="1"/>
  <c r="BI697" i="1"/>
  <c r="BF403" i="1"/>
  <c r="BI967" i="1"/>
  <c r="BI579" i="1"/>
  <c r="BI803" i="1"/>
  <c r="BI383" i="1"/>
  <c r="BI1131" i="1"/>
  <c r="BI13" i="1"/>
  <c r="BF1184" i="1"/>
  <c r="BF77" i="1"/>
  <c r="BF812" i="1"/>
  <c r="BF836" i="1"/>
  <c r="BK729" i="1"/>
  <c r="BF1144" i="1"/>
  <c r="BK1144" i="1"/>
  <c r="BK420" i="1"/>
  <c r="BK1225" i="1"/>
  <c r="BK271" i="1"/>
  <c r="BK563" i="1"/>
  <c r="BK241" i="1"/>
  <c r="BK3" i="1"/>
  <c r="BF98" i="1"/>
  <c r="BK98" i="1"/>
  <c r="BK704" i="1"/>
  <c r="BK1248" i="1"/>
  <c r="BF247" i="1"/>
  <c r="BK247" i="1"/>
  <c r="BF456" i="1"/>
  <c r="BK456" i="1"/>
  <c r="BK255" i="1"/>
  <c r="BK892" i="1"/>
  <c r="BF607" i="1"/>
  <c r="BK607" i="1"/>
  <c r="BK325" i="1"/>
  <c r="BK1182" i="1"/>
  <c r="BK1305" i="1"/>
  <c r="BK136" i="1"/>
  <c r="BK358" i="1"/>
  <c r="BF1179" i="1"/>
  <c r="BK1179" i="1"/>
  <c r="BK452" i="1"/>
  <c r="BK1024" i="1"/>
  <c r="BK1297" i="1"/>
  <c r="BI124" i="1"/>
  <c r="BF725" i="1"/>
  <c r="BF1019" i="1"/>
  <c r="BF1101" i="1"/>
  <c r="BF990" i="1"/>
  <c r="BI482" i="1"/>
  <c r="BF1080" i="1"/>
  <c r="BK1080" i="1"/>
  <c r="BI84" i="1"/>
  <c r="BK84" i="1"/>
  <c r="BF748" i="1"/>
  <c r="BK748" i="1"/>
  <c r="BI623" i="1"/>
  <c r="BK623" i="1"/>
  <c r="BF254" i="1"/>
  <c r="BK254" i="1"/>
  <c r="BF859" i="1"/>
  <c r="BK859" i="1"/>
  <c r="BF1170" i="1"/>
  <c r="BK1170" i="1"/>
  <c r="BF37" i="1"/>
  <c r="BK37" i="1"/>
  <c r="BF45" i="1"/>
  <c r="BK45" i="1"/>
  <c r="BI1041" i="1"/>
  <c r="BK1041" i="1"/>
  <c r="BF544" i="1"/>
  <c r="BK544" i="1"/>
  <c r="BK598" i="1"/>
  <c r="BF217" i="1"/>
  <c r="BK217" i="1"/>
  <c r="BF1020" i="1"/>
  <c r="BK1020" i="1"/>
  <c r="BF110" i="1"/>
  <c r="BK110" i="1"/>
  <c r="BK525" i="1"/>
  <c r="BF204" i="1"/>
  <c r="BK204" i="1"/>
  <c r="BF208" i="1"/>
  <c r="BK208" i="1"/>
  <c r="BI1279" i="1"/>
  <c r="BK1279" i="1"/>
  <c r="BI632" i="1"/>
  <c r="BK632" i="1"/>
  <c r="BI113" i="1"/>
  <c r="BK113" i="1"/>
  <c r="BI685" i="1"/>
  <c r="BK685" i="1"/>
  <c r="BI307" i="1"/>
  <c r="BK307" i="1"/>
  <c r="BK768" i="1"/>
  <c r="BF112" i="1"/>
  <c r="BI667" i="1"/>
  <c r="BF270" i="1"/>
  <c r="BI122" i="1"/>
  <c r="BK1271" i="1"/>
  <c r="BF510" i="1"/>
  <c r="BK510" i="1"/>
  <c r="BF722" i="1"/>
  <c r="BK722" i="1"/>
  <c r="BF40" i="1"/>
  <c r="BK40" i="1"/>
  <c r="BF5" i="1"/>
  <c r="BK5" i="1"/>
  <c r="BF100" i="1"/>
  <c r="BK100" i="1"/>
  <c r="BF480" i="1"/>
  <c r="BK480" i="1"/>
  <c r="BF641" i="1"/>
  <c r="BK641" i="1"/>
  <c r="BF668" i="1"/>
  <c r="BK668" i="1"/>
  <c r="BF809" i="1"/>
  <c r="BK809" i="1"/>
  <c r="BF473" i="1"/>
  <c r="BK473" i="1"/>
  <c r="BF574" i="1"/>
  <c r="BK574" i="1"/>
  <c r="BF1232" i="1"/>
  <c r="BK1232" i="1"/>
  <c r="BF461" i="1"/>
  <c r="BK461" i="1"/>
  <c r="BF1035" i="1"/>
  <c r="BK1035" i="1"/>
  <c r="BF911" i="1"/>
  <c r="BK911" i="1"/>
  <c r="BF639" i="1"/>
  <c r="BK639" i="1"/>
  <c r="BF44" i="1"/>
  <c r="BK44" i="1"/>
  <c r="BF1039" i="1"/>
  <c r="BK1039" i="1"/>
  <c r="BF457" i="1"/>
  <c r="BK457" i="1"/>
  <c r="BF500" i="1"/>
  <c r="BK500" i="1"/>
  <c r="BF402" i="1"/>
  <c r="BK402" i="1"/>
  <c r="BF781" i="1"/>
  <c r="BK781" i="1"/>
  <c r="BF454" i="1"/>
  <c r="BK454" i="1"/>
  <c r="BF297" i="1"/>
  <c r="BK297" i="1"/>
  <c r="BF123" i="1"/>
  <c r="BF844" i="1"/>
  <c r="BF1274" i="1"/>
  <c r="BI471" i="1"/>
  <c r="BF316" i="1"/>
  <c r="BI1245" i="1"/>
  <c r="BI287" i="1"/>
  <c r="BK287" i="1"/>
  <c r="BK505" i="1"/>
  <c r="BF782" i="1"/>
  <c r="BK782" i="1"/>
  <c r="BF877" i="1"/>
  <c r="BK877" i="1"/>
  <c r="BI398" i="1"/>
  <c r="BK398" i="1"/>
  <c r="BK553" i="1"/>
  <c r="BK1115" i="1"/>
  <c r="BI94" i="1"/>
  <c r="BK94" i="1"/>
  <c r="BF663" i="1"/>
  <c r="BK663" i="1"/>
  <c r="BF671" i="1"/>
  <c r="BK671" i="1"/>
  <c r="BK1122" i="1"/>
  <c r="BF1254" i="1"/>
  <c r="BK1254" i="1"/>
  <c r="BF72" i="1"/>
  <c r="BK72" i="1"/>
  <c r="BK109" i="1"/>
  <c r="BK1209" i="1"/>
  <c r="BF1148" i="1"/>
  <c r="BK1148" i="1"/>
  <c r="BF408" i="1"/>
  <c r="BK408" i="1"/>
  <c r="BF368" i="1"/>
  <c r="BK368" i="1"/>
  <c r="BI253" i="1"/>
  <c r="BK253" i="1"/>
  <c r="BI716" i="1"/>
  <c r="BK716" i="1"/>
  <c r="BI138" i="1"/>
  <c r="BK138" i="1"/>
  <c r="BI137" i="1"/>
  <c r="BK137" i="1"/>
  <c r="BI362" i="1"/>
  <c r="BK362" i="1"/>
  <c r="BF1203" i="1"/>
  <c r="BK1203" i="1"/>
  <c r="BF1108" i="1"/>
  <c r="BK1108" i="1"/>
  <c r="BF290" i="1"/>
  <c r="BK409" i="1"/>
  <c r="BK706" i="1"/>
  <c r="BF741" i="1"/>
  <c r="BK741" i="1"/>
  <c r="BF717" i="1"/>
  <c r="BK717" i="1"/>
  <c r="BF572" i="1"/>
  <c r="BK572" i="1"/>
  <c r="BF570" i="1"/>
  <c r="BK570" i="1"/>
  <c r="BF385" i="1"/>
  <c r="BK385" i="1"/>
  <c r="BF158" i="1"/>
  <c r="BK158" i="1"/>
  <c r="BF1205" i="1"/>
  <c r="BK1205" i="1"/>
  <c r="BF33" i="1"/>
  <c r="BK33" i="1"/>
  <c r="BF251" i="1"/>
  <c r="BK251" i="1"/>
  <c r="BF585" i="1"/>
  <c r="BK585" i="1"/>
  <c r="BF627" i="1"/>
  <c r="BK627" i="1"/>
  <c r="BF1226" i="1"/>
  <c r="BK1226" i="1"/>
  <c r="BF104" i="1"/>
  <c r="BK104" i="1"/>
  <c r="BF1159" i="1"/>
  <c r="BK1159" i="1"/>
  <c r="BF984" i="1"/>
  <c r="BK984" i="1"/>
  <c r="BF328" i="1"/>
  <c r="BK328" i="1"/>
  <c r="BF381" i="1"/>
  <c r="BK381" i="1"/>
  <c r="BF721" i="1"/>
  <c r="BK721" i="1"/>
  <c r="BF1284" i="1"/>
  <c r="BK1284" i="1"/>
  <c r="BF1244" i="1"/>
  <c r="BK1244" i="1"/>
  <c r="BF216" i="1"/>
  <c r="BK216" i="1"/>
  <c r="BF157" i="1"/>
  <c r="BK157" i="1"/>
  <c r="BK1257" i="1"/>
  <c r="BF36" i="1"/>
  <c r="BK36" i="1"/>
  <c r="BK895" i="1"/>
  <c r="BF206" i="1"/>
  <c r="BK206" i="1"/>
  <c r="BK766" i="1"/>
  <c r="BK660" i="1"/>
  <c r="BK1093" i="1"/>
  <c r="BF497" i="1"/>
  <c r="BK497" i="1"/>
  <c r="BF284" i="1"/>
  <c r="BK284" i="1"/>
  <c r="BF533" i="1"/>
  <c r="BK533" i="1"/>
  <c r="BI808" i="1"/>
  <c r="BK808" i="1"/>
  <c r="BF837" i="1"/>
  <c r="BK837" i="1"/>
  <c r="BF233" i="1"/>
  <c r="BK233" i="1"/>
  <c r="BK696" i="1"/>
  <c r="BK124" i="1"/>
  <c r="BK841" i="1"/>
  <c r="BF121" i="1"/>
  <c r="BK121" i="1"/>
  <c r="BI453" i="1"/>
  <c r="BK453" i="1"/>
  <c r="BF224" i="1"/>
  <c r="BK224" i="1"/>
  <c r="BK34" i="1"/>
  <c r="BF693" i="1"/>
  <c r="BK693" i="1"/>
  <c r="BK285" i="1"/>
  <c r="BK695" i="1"/>
  <c r="BI1043" i="1"/>
  <c r="BK1043" i="1"/>
  <c r="BF1277" i="1"/>
  <c r="BK1277" i="1"/>
  <c r="BF149" i="1"/>
  <c r="BF657" i="1"/>
  <c r="BI1214" i="1"/>
  <c r="BF660" i="1"/>
  <c r="BI660" i="1"/>
  <c r="BI1093" i="1"/>
  <c r="BF1093" i="1"/>
  <c r="BF696" i="1"/>
  <c r="BI696" i="1"/>
  <c r="BI285" i="1"/>
  <c r="BF285" i="1"/>
  <c r="BF1171" i="1"/>
  <c r="BI1171" i="1"/>
  <c r="BF340" i="1"/>
  <c r="BI340" i="1"/>
  <c r="BF18" i="1"/>
  <c r="BI18" i="1"/>
  <c r="BF1126" i="1"/>
  <c r="BI1126" i="1"/>
  <c r="BF701" i="1"/>
  <c r="BI701" i="1"/>
  <c r="BF951" i="1"/>
  <c r="BI951" i="1"/>
  <c r="BF1208" i="1"/>
  <c r="BI1208" i="1"/>
  <c r="BF526" i="1"/>
  <c r="BI526" i="1"/>
  <c r="BI1099" i="1"/>
  <c r="BF1099" i="1"/>
  <c r="BI32" i="1"/>
  <c r="BF32" i="1"/>
  <c r="BI213" i="1"/>
  <c r="BF213" i="1"/>
  <c r="BI376" i="1"/>
  <c r="BF376" i="1"/>
  <c r="BF688" i="1"/>
  <c r="BI688" i="1"/>
  <c r="BF314" i="1"/>
  <c r="BI314" i="1"/>
  <c r="BI881" i="1"/>
  <c r="BF881" i="1"/>
  <c r="BI41" i="1"/>
  <c r="BF41" i="1"/>
  <c r="BI490" i="1"/>
  <c r="BF490" i="1"/>
  <c r="BF847" i="1"/>
  <c r="BI847" i="1"/>
  <c r="BF1279" i="1"/>
  <c r="BF1041" i="1"/>
  <c r="BI1162" i="1"/>
  <c r="BF351" i="1"/>
  <c r="BI235" i="1"/>
  <c r="BI1285" i="1"/>
  <c r="BI80" i="1"/>
  <c r="BI336" i="1"/>
  <c r="BF944" i="1"/>
  <c r="BI925" i="1"/>
  <c r="BF465" i="1"/>
  <c r="BF548" i="1"/>
  <c r="BF239" i="1"/>
  <c r="BF1138" i="1"/>
  <c r="BF308" i="1"/>
  <c r="BI263" i="1"/>
  <c r="BI789" i="1"/>
  <c r="BI1306" i="1"/>
  <c r="BF453" i="1"/>
  <c r="BF598" i="1"/>
  <c r="BI598" i="1"/>
  <c r="BF525" i="1"/>
  <c r="BI525" i="1"/>
  <c r="BI768" i="1"/>
  <c r="BF768" i="1"/>
  <c r="BF1199" i="1"/>
  <c r="BI1199" i="1"/>
  <c r="BF1200" i="1"/>
  <c r="BI1200" i="1"/>
  <c r="BI517" i="1"/>
  <c r="BF517" i="1"/>
  <c r="BF1302" i="1"/>
  <c r="BI1302" i="1"/>
  <c r="BI983" i="1"/>
  <c r="BF983" i="1"/>
  <c r="BF106" i="1"/>
  <c r="BI106" i="1"/>
  <c r="BF687" i="1"/>
  <c r="BI687" i="1"/>
  <c r="BI573" i="1"/>
  <c r="BF573" i="1"/>
  <c r="BF1266" i="1"/>
  <c r="BI1266" i="1"/>
  <c r="BI934" i="1"/>
  <c r="BF934" i="1"/>
  <c r="BF921" i="1"/>
  <c r="BI921" i="1"/>
  <c r="BI173" i="1"/>
  <c r="BF173" i="1"/>
  <c r="BF1312" i="1"/>
  <c r="BI1312" i="1"/>
  <c r="BF25" i="1"/>
  <c r="BI25" i="1"/>
  <c r="BF331" i="1"/>
  <c r="BI331" i="1"/>
  <c r="BF335" i="1"/>
  <c r="BI335" i="1"/>
  <c r="BI1237" i="1"/>
  <c r="BF1237" i="1"/>
  <c r="BI24" i="1"/>
  <c r="BF24" i="1"/>
  <c r="BI318" i="1"/>
  <c r="BF318" i="1"/>
  <c r="BF302" i="1"/>
  <c r="BI302" i="1"/>
  <c r="BF68" i="1"/>
  <c r="BI68" i="1"/>
  <c r="BI74" i="1"/>
  <c r="BF74" i="1"/>
  <c r="BF839" i="1"/>
  <c r="BI839" i="1"/>
  <c r="BF56" i="1"/>
  <c r="BI56" i="1"/>
  <c r="BI1077" i="1"/>
  <c r="BF1077" i="1"/>
  <c r="BF673" i="1"/>
  <c r="BI673" i="1"/>
  <c r="BI1063" i="1"/>
  <c r="BF1063" i="1"/>
  <c r="BI876" i="1"/>
  <c r="BF876" i="1"/>
  <c r="BI1036" i="1"/>
  <c r="BF1036" i="1"/>
  <c r="BI353" i="1"/>
  <c r="BF353" i="1"/>
  <c r="BF1195" i="1"/>
  <c r="BI1195" i="1"/>
  <c r="BI784" i="1"/>
  <c r="BF784" i="1"/>
  <c r="BF191" i="1"/>
  <c r="BI191" i="1"/>
  <c r="BI310" i="1"/>
  <c r="BF310" i="1"/>
  <c r="BF685" i="1"/>
  <c r="BI1040" i="1"/>
  <c r="BI694" i="1"/>
  <c r="BF636" i="1"/>
  <c r="BI1029" i="1"/>
  <c r="BF1134" i="1"/>
  <c r="BF63" i="1"/>
  <c r="BI1125" i="1"/>
  <c r="BI610" i="1"/>
  <c r="BF632" i="1"/>
  <c r="BI49" i="1"/>
  <c r="BF307" i="1"/>
  <c r="BI224" i="1"/>
  <c r="BI217" i="1"/>
  <c r="BI544" i="1"/>
  <c r="BF623" i="1"/>
  <c r="BI1028" i="1"/>
  <c r="BI645" i="1"/>
  <c r="BI616" i="1"/>
  <c r="BI772" i="1"/>
  <c r="BF843" i="1"/>
  <c r="BI1299" i="1"/>
  <c r="BF788" i="1"/>
  <c r="BI535" i="1"/>
  <c r="BF209" i="1"/>
  <c r="BI625" i="1"/>
  <c r="BF273" i="1"/>
  <c r="BI254" i="1"/>
  <c r="BI856" i="1"/>
  <c r="BI201" i="1"/>
  <c r="BF659" i="1"/>
  <c r="BF276" i="1"/>
  <c r="BF1117" i="1"/>
  <c r="BF315" i="1"/>
  <c r="BF592" i="1"/>
  <c r="BF791" i="1"/>
  <c r="BI211" i="1"/>
  <c r="BI110" i="1"/>
  <c r="BI184" i="1"/>
  <c r="BF1145" i="1"/>
  <c r="BI435" i="1"/>
  <c r="BI975" i="1"/>
  <c r="BI713" i="1"/>
  <c r="BI356" i="1"/>
  <c r="BF606" i="1"/>
  <c r="BF423" i="1"/>
  <c r="BF1110" i="1"/>
  <c r="BF1292" i="1"/>
  <c r="BF1002" i="1"/>
  <c r="BF1258" i="1"/>
  <c r="BI529" i="1"/>
  <c r="BF1247" i="1"/>
  <c r="BF84" i="1"/>
  <c r="BF998" i="1"/>
  <c r="BF54" i="1"/>
  <c r="BF78" i="1"/>
  <c r="BI656" i="1"/>
  <c r="BN29" i="1"/>
  <c r="BM29" i="1" s="1"/>
  <c r="BN28" i="1"/>
  <c r="BM28" i="1" s="1"/>
  <c r="BN27" i="1"/>
  <c r="BM27" i="1" s="1"/>
  <c r="BN26" i="1"/>
  <c r="BM26" i="1" s="1"/>
  <c r="BN30" i="1"/>
  <c r="BM30" i="1" s="1"/>
  <c r="BI208" i="1"/>
  <c r="BI204" i="1"/>
  <c r="BF742" i="1"/>
  <c r="BF1090" i="1"/>
  <c r="BF754" i="1"/>
  <c r="BF257" i="1"/>
  <c r="BI988" i="1"/>
  <c r="BI649" i="1"/>
  <c r="BF23" i="1"/>
  <c r="BI274" i="1"/>
  <c r="BI1020" i="1"/>
  <c r="BI748" i="1"/>
  <c r="BF15" i="1"/>
  <c r="BF127" i="1"/>
  <c r="BI624" i="1"/>
  <c r="BF354" i="1"/>
  <c r="BF857" i="1"/>
  <c r="BF897" i="1"/>
  <c r="BF427" i="1"/>
  <c r="BI896" i="1"/>
  <c r="BI851" i="1"/>
  <c r="BI613" i="1"/>
  <c r="BI854" i="1"/>
  <c r="BI795" i="1"/>
  <c r="BF1009" i="1"/>
  <c r="BF640" i="1"/>
  <c r="BF584" i="1"/>
  <c r="BF908" i="1"/>
  <c r="BF1252" i="1"/>
  <c r="BF1055" i="1"/>
  <c r="BI890" i="1"/>
  <c r="BF153" i="1"/>
  <c r="BF295" i="1"/>
  <c r="BI1010" i="1"/>
  <c r="BI1186" i="1"/>
  <c r="BI421" i="1"/>
  <c r="BF1014" i="1"/>
  <c r="BF437" i="1"/>
  <c r="BI738" i="1"/>
  <c r="BF363" i="1"/>
  <c r="BF1224" i="1"/>
  <c r="BI1286" i="1"/>
  <c r="BF278" i="1"/>
  <c r="BF1049" i="1"/>
  <c r="BF831" i="1"/>
  <c r="BI536" i="1"/>
  <c r="BF557" i="1"/>
  <c r="BF959" i="1"/>
  <c r="BI464" i="1"/>
  <c r="BI689" i="1"/>
  <c r="BI275" i="1"/>
  <c r="BI859" i="1"/>
  <c r="BF1157" i="1"/>
  <c r="BI602" i="1"/>
  <c r="BF708" i="1"/>
  <c r="BI256" i="1"/>
  <c r="BF834" i="1"/>
  <c r="BF926" i="1"/>
  <c r="BI45" i="1"/>
  <c r="BI37" i="1"/>
  <c r="BI236" i="1"/>
  <c r="BI650" i="1"/>
  <c r="BF933" i="1"/>
  <c r="BI860" i="1"/>
  <c r="BI719" i="1"/>
  <c r="BF1236" i="1"/>
  <c r="BI1227" i="1"/>
  <c r="BI764" i="1"/>
  <c r="BF1065" i="1"/>
  <c r="BF1089" i="1"/>
  <c r="BI214" i="1"/>
  <c r="BI609" i="1"/>
  <c r="BF160" i="1"/>
  <c r="BF964" i="1"/>
  <c r="BH241" i="1"/>
  <c r="BF138" i="1"/>
  <c r="BI877" i="1"/>
  <c r="BI663" i="1"/>
  <c r="BF192" i="1"/>
  <c r="BI1175" i="1"/>
  <c r="BI904" i="1"/>
  <c r="BI1249" i="1"/>
  <c r="BF393" i="1"/>
  <c r="BF105" i="1"/>
  <c r="BI1084" i="1"/>
  <c r="BF608" i="1"/>
  <c r="BF680" i="1"/>
  <c r="BF205" i="1"/>
  <c r="BF1074" i="1"/>
  <c r="BI458" i="1"/>
  <c r="BF893" i="1"/>
  <c r="BI646" i="1"/>
  <c r="BI916" i="1"/>
  <c r="BI1104" i="1"/>
  <c r="BI1202" i="1"/>
  <c r="BI450" i="1"/>
  <c r="BF431" i="1"/>
  <c r="BI534" i="1"/>
  <c r="BF115" i="1"/>
  <c r="BF253" i="1"/>
  <c r="BI368" i="1"/>
  <c r="BI323" i="1"/>
  <c r="BI489" i="1"/>
  <c r="BI1098" i="1"/>
  <c r="BI519" i="1"/>
  <c r="BF953" i="1"/>
  <c r="BF159" i="1"/>
  <c r="BF1204" i="1"/>
  <c r="BI504" i="1"/>
  <c r="BF309" i="1"/>
  <c r="BF469" i="1"/>
  <c r="BI818" i="1"/>
  <c r="BF806" i="1"/>
  <c r="BF638" i="1"/>
  <c r="BI744" i="1"/>
  <c r="BI1295" i="1"/>
  <c r="BI476" i="1"/>
  <c r="BF476" i="1"/>
  <c r="BF813" i="1"/>
  <c r="BI813" i="1"/>
  <c r="BF796" i="1"/>
  <c r="BI796" i="1"/>
  <c r="BF664" i="1"/>
  <c r="BI664" i="1"/>
  <c r="BF175" i="1"/>
  <c r="BI175" i="1"/>
  <c r="BI1097" i="1"/>
  <c r="BF1097" i="1"/>
  <c r="BF392" i="1"/>
  <c r="BI392" i="1"/>
  <c r="BF1050" i="1"/>
  <c r="BI1050" i="1"/>
  <c r="BF578" i="1"/>
  <c r="BI578" i="1"/>
  <c r="BF597" i="1"/>
  <c r="BI597" i="1"/>
  <c r="BI377" i="1"/>
  <c r="BF377" i="1"/>
  <c r="BF57" i="1"/>
  <c r="BI57" i="1"/>
  <c r="BI422" i="1"/>
  <c r="BF422" i="1"/>
  <c r="BF894" i="1"/>
  <c r="BI894" i="1"/>
  <c r="BF703" i="1"/>
  <c r="BI703" i="1"/>
  <c r="BI1038" i="1"/>
  <c r="BF1038" i="1"/>
  <c r="BF1132" i="1"/>
  <c r="BI1132" i="1"/>
  <c r="BI1193" i="1"/>
  <c r="BF1193" i="1"/>
  <c r="BI75" i="1"/>
  <c r="BF75" i="1"/>
  <c r="BI1047" i="1"/>
  <c r="BI1264" i="1"/>
  <c r="BI1127" i="1"/>
  <c r="BF1012" i="1"/>
  <c r="BI1082" i="1"/>
  <c r="BI485" i="1"/>
  <c r="BF108" i="1"/>
  <c r="BF1197" i="1"/>
  <c r="BI1051" i="1"/>
  <c r="BF728" i="1"/>
  <c r="BF532" i="1"/>
  <c r="BF711" i="1"/>
  <c r="BI825" i="1"/>
  <c r="BF825" i="1"/>
  <c r="BI1173" i="1"/>
  <c r="BF1173" i="1"/>
  <c r="BI775" i="1"/>
  <c r="BF775" i="1"/>
  <c r="BF593" i="1"/>
  <c r="BI593" i="1"/>
  <c r="BF760" i="1"/>
  <c r="BI760" i="1"/>
  <c r="BF884" i="1"/>
  <c r="BI884" i="1"/>
  <c r="BF1118" i="1"/>
  <c r="BI1118" i="1"/>
  <c r="BF188" i="1"/>
  <c r="BI188" i="1"/>
  <c r="BF994" i="1"/>
  <c r="BI994" i="1"/>
  <c r="BF1167" i="1"/>
  <c r="BI1167" i="1"/>
  <c r="BI875" i="1"/>
  <c r="BF875" i="1"/>
  <c r="BF1136" i="1"/>
  <c r="BI1136" i="1"/>
  <c r="BF864" i="1"/>
  <c r="BI864" i="1"/>
  <c r="BF973" i="1"/>
  <c r="BI973" i="1"/>
  <c r="BI643" i="1"/>
  <c r="BF643" i="1"/>
  <c r="BI699" i="1"/>
  <c r="BF699" i="1"/>
  <c r="BF10" i="1"/>
  <c r="BI10" i="1"/>
  <c r="BI995" i="1"/>
  <c r="BF900" i="1"/>
  <c r="BI218" i="1"/>
  <c r="BI971" i="1"/>
  <c r="BI1250" i="1"/>
  <c r="BI1156" i="1"/>
  <c r="BF1115" i="1"/>
  <c r="BI1115" i="1"/>
  <c r="BI42" i="1"/>
  <c r="BF42" i="1"/>
  <c r="BI1290" i="1"/>
  <c r="BF1290" i="1"/>
  <c r="BI801" i="1"/>
  <c r="BF801" i="1"/>
  <c r="BF1255" i="1"/>
  <c r="BI1255" i="1"/>
  <c r="BF755" i="1"/>
  <c r="BI755" i="1"/>
  <c r="BF1207" i="1"/>
  <c r="BI1207" i="1"/>
  <c r="BF148" i="1"/>
  <c r="BI148" i="1"/>
  <c r="BF382" i="1"/>
  <c r="BI382" i="1"/>
  <c r="BI633" i="1"/>
  <c r="BF633" i="1"/>
  <c r="BF567" i="1"/>
  <c r="BI567" i="1"/>
  <c r="BI749" i="1"/>
  <c r="BF749" i="1"/>
  <c r="BI364" i="1"/>
  <c r="BF364" i="1"/>
  <c r="BF1261" i="1"/>
  <c r="BI1261" i="1"/>
  <c r="BF1287" i="1"/>
  <c r="BI1287" i="1"/>
  <c r="BF692" i="1"/>
  <c r="BI692" i="1"/>
  <c r="BI552" i="1"/>
  <c r="BF552" i="1"/>
  <c r="BF168" i="1"/>
  <c r="BI168" i="1"/>
  <c r="BI1114" i="1"/>
  <c r="BF1114" i="1"/>
  <c r="BF21" i="1"/>
  <c r="BI21" i="1"/>
  <c r="BF26" i="1"/>
  <c r="BI26" i="1"/>
  <c r="BF261" i="1"/>
  <c r="BI261" i="1"/>
  <c r="BF1241" i="1"/>
  <c r="BI1241" i="1"/>
  <c r="BF412" i="1"/>
  <c r="BI412" i="1"/>
  <c r="BI630" i="1"/>
  <c r="BF630" i="1"/>
  <c r="BF332" i="1"/>
  <c r="BI332" i="1"/>
  <c r="BI946" i="1"/>
  <c r="BF946" i="1"/>
  <c r="BI72" i="1"/>
  <c r="BI605" i="1"/>
  <c r="BI494" i="1"/>
  <c r="BI1017" i="1"/>
  <c r="BI1123" i="1"/>
  <c r="BI936" i="1"/>
  <c r="BI1288" i="1"/>
  <c r="BI666" i="1"/>
  <c r="BF665" i="1"/>
  <c r="BI566" i="1"/>
  <c r="BF243" i="1"/>
  <c r="BF746" i="1"/>
  <c r="BF1130" i="1"/>
  <c r="BI903" i="1"/>
  <c r="BF1221" i="1"/>
  <c r="BF47" i="1"/>
  <c r="BF1141" i="1"/>
  <c r="BI1107" i="1"/>
  <c r="BF621" i="1"/>
  <c r="BI496" i="1"/>
  <c r="BI472" i="1"/>
  <c r="BF1152" i="1"/>
  <c r="BF686" i="1"/>
  <c r="BF200" i="1"/>
  <c r="BF400" i="1"/>
  <c r="BF341" i="1"/>
  <c r="BI929" i="1"/>
  <c r="BF935" i="1"/>
  <c r="BF819" i="1"/>
  <c r="BF1059" i="1"/>
  <c r="BF317" i="1"/>
  <c r="BF96" i="1"/>
  <c r="BI50" i="1"/>
  <c r="BI939" i="1"/>
  <c r="BF1168" i="1"/>
  <c r="BF289" i="1"/>
  <c r="BF1129" i="1"/>
  <c r="BI820" i="1"/>
  <c r="BF198" i="1"/>
  <c r="BI590" i="1"/>
  <c r="BI65" i="1"/>
  <c r="BI1194" i="1"/>
  <c r="BF588" i="1"/>
  <c r="BI588" i="1"/>
  <c r="BF799" i="1"/>
  <c r="BI799" i="1"/>
  <c r="BI264" i="1"/>
  <c r="BF264" i="1"/>
  <c r="BI1289" i="1"/>
  <c r="BF1289" i="1"/>
  <c r="BI1027" i="1"/>
  <c r="BF1027" i="1"/>
  <c r="BF770" i="1"/>
  <c r="BI770" i="1"/>
  <c r="BF163" i="1"/>
  <c r="BI163" i="1"/>
  <c r="BF868" i="1"/>
  <c r="BI868" i="1"/>
  <c r="BI67" i="1"/>
  <c r="BI733" i="1"/>
  <c r="BF401" i="1"/>
  <c r="BI505" i="1"/>
  <c r="BF505" i="1"/>
  <c r="BF553" i="1"/>
  <c r="BI553" i="1"/>
  <c r="BF109" i="1"/>
  <c r="BI109" i="1"/>
  <c r="BF1209" i="1"/>
  <c r="BI1209" i="1"/>
  <c r="BI1100" i="1"/>
  <c r="BF1100" i="1"/>
  <c r="BF348" i="1"/>
  <c r="BI348" i="1"/>
  <c r="BF1018" i="1"/>
  <c r="BI1018" i="1"/>
  <c r="BF170" i="1"/>
  <c r="BI170" i="1"/>
  <c r="BI915" i="1"/>
  <c r="BF915" i="1"/>
  <c r="BF470" i="1"/>
  <c r="BI470" i="1"/>
  <c r="BI154" i="1"/>
  <c r="BF154" i="1"/>
  <c r="BF1112" i="1"/>
  <c r="BI1112" i="1"/>
  <c r="BF210" i="1"/>
  <c r="BI210" i="1"/>
  <c r="BF787" i="1"/>
  <c r="BI787" i="1"/>
  <c r="BI1296" i="1"/>
  <c r="BF1296" i="1"/>
  <c r="BI488" i="1"/>
  <c r="BF488" i="1"/>
  <c r="BF389" i="1"/>
  <c r="BI389" i="1"/>
  <c r="BF1169" i="1"/>
  <c r="BI1169" i="1"/>
  <c r="BF311" i="1"/>
  <c r="BI311" i="1"/>
  <c r="BF162" i="1"/>
  <c r="BI162" i="1"/>
  <c r="BF299" i="1"/>
  <c r="BI299" i="1"/>
  <c r="BI759" i="1"/>
  <c r="BF759" i="1"/>
  <c r="BF1230" i="1"/>
  <c r="BI1230" i="1"/>
  <c r="BI474" i="1"/>
  <c r="BF474" i="1"/>
  <c r="BI85" i="1"/>
  <c r="BF85" i="1"/>
  <c r="BI543" i="1"/>
  <c r="BF543" i="1"/>
  <c r="BI1206" i="1"/>
  <c r="BF1206" i="1"/>
  <c r="BI303" i="1"/>
  <c r="BF303" i="1"/>
  <c r="BF272" i="1"/>
  <c r="BI272" i="1"/>
  <c r="BI950" i="1"/>
  <c r="BF950" i="1"/>
  <c r="BI27" i="1"/>
  <c r="BF27" i="1"/>
  <c r="BI1031" i="1"/>
  <c r="BF1031" i="1"/>
  <c r="BI43" i="1"/>
  <c r="BF43" i="1"/>
  <c r="BF873" i="1"/>
  <c r="BI873" i="1"/>
  <c r="BF1032" i="1"/>
  <c r="BI1032" i="1"/>
  <c r="BF716" i="1"/>
  <c r="BI245" i="1"/>
  <c r="BI1196" i="1"/>
  <c r="BF406" i="1"/>
  <c r="BI1176" i="1"/>
  <c r="BF1146" i="1"/>
  <c r="BI793" i="1"/>
  <c r="BF1187" i="1"/>
  <c r="BF745" i="1"/>
  <c r="BI521" i="1"/>
  <c r="BF559" i="1"/>
  <c r="BI782" i="1"/>
  <c r="BF137" i="1"/>
  <c r="BI1254" i="1"/>
  <c r="BI671" i="1"/>
  <c r="BF399" i="1"/>
  <c r="BI177" i="1"/>
  <c r="BF658" i="1"/>
  <c r="BF1085" i="1"/>
  <c r="BF366" i="1"/>
  <c r="BF1042" i="1"/>
  <c r="BI375" i="1"/>
  <c r="BF902" i="1"/>
  <c r="BF531" i="1"/>
  <c r="BI941" i="1"/>
  <c r="BF114" i="1"/>
  <c r="BI1246" i="1"/>
  <c r="BI681" i="1"/>
  <c r="BF509" i="1"/>
  <c r="BI648" i="1"/>
  <c r="BF648" i="1"/>
  <c r="BI429" i="1"/>
  <c r="BF429" i="1"/>
  <c r="BI1273" i="1"/>
  <c r="BF1273" i="1"/>
  <c r="BF324" i="1"/>
  <c r="BI324" i="1"/>
  <c r="BI635" i="1"/>
  <c r="BF635" i="1"/>
  <c r="BF737" i="1"/>
  <c r="BI737" i="1"/>
  <c r="BI849" i="1"/>
  <c r="BF281" i="1"/>
  <c r="BF508" i="1"/>
  <c r="BF1121" i="1"/>
  <c r="BI1061" i="1"/>
  <c r="BF614" i="1"/>
  <c r="BI268" i="1"/>
  <c r="BF601" i="1"/>
  <c r="BF958" i="1"/>
  <c r="BF974" i="1"/>
  <c r="BI974" i="1"/>
  <c r="BI1075" i="1"/>
  <c r="BF1075" i="1"/>
  <c r="BF752" i="1"/>
  <c r="BI752" i="1"/>
  <c r="BF388" i="1"/>
  <c r="BI388" i="1"/>
  <c r="BI1238" i="1"/>
  <c r="BF1238" i="1"/>
  <c r="BI821" i="1"/>
  <c r="BF821" i="1"/>
  <c r="BF653" i="1"/>
  <c r="BI653" i="1"/>
  <c r="BF1228" i="1"/>
  <c r="BI1228" i="1"/>
  <c r="BF1216" i="1"/>
  <c r="BI1216" i="1"/>
  <c r="BI259" i="1"/>
  <c r="BF259" i="1"/>
  <c r="BI390" i="1"/>
  <c r="BF390" i="1"/>
  <c r="BI477" i="1"/>
  <c r="BF477" i="1"/>
  <c r="BF1064" i="1"/>
  <c r="BI1064" i="1"/>
  <c r="BF800" i="1"/>
  <c r="BI800" i="1"/>
  <c r="BF520" i="1"/>
  <c r="BI520" i="1"/>
  <c r="BF1234" i="1"/>
  <c r="BI1234" i="1"/>
  <c r="BI1073" i="1"/>
  <c r="BF1073" i="1"/>
  <c r="BI1164" i="1"/>
  <c r="BF1164" i="1"/>
  <c r="BI140" i="1"/>
  <c r="BF140" i="1"/>
  <c r="BI1233" i="1"/>
  <c r="BF1233" i="1"/>
  <c r="BF550" i="1"/>
  <c r="BI550" i="1"/>
  <c r="BF493" i="1"/>
  <c r="BI493" i="1"/>
  <c r="BI499" i="1"/>
  <c r="BF499" i="1"/>
  <c r="BI131" i="1"/>
  <c r="BF131" i="1"/>
  <c r="BF468" i="1"/>
  <c r="BI468" i="1"/>
  <c r="BI970" i="1"/>
  <c r="BF970" i="1"/>
  <c r="BI117" i="1"/>
  <c r="BF117" i="1"/>
  <c r="BI195" i="1"/>
  <c r="BF195" i="1"/>
  <c r="BI6" i="1"/>
  <c r="BF6" i="1"/>
  <c r="BF372" i="1"/>
  <c r="BI372" i="1"/>
  <c r="BF620" i="1"/>
  <c r="BI620" i="1"/>
  <c r="BF1294" i="1"/>
  <c r="BI1294" i="1"/>
  <c r="BI1119" i="1"/>
  <c r="BF1119" i="1"/>
  <c r="BI734" i="1"/>
  <c r="BF734" i="1"/>
  <c r="BI345" i="1"/>
  <c r="BF345" i="1"/>
  <c r="BF329" i="1"/>
  <c r="BI329" i="1"/>
  <c r="BF286" i="1"/>
  <c r="BI286" i="1"/>
  <c r="BI1137" i="1"/>
  <c r="BF1137" i="1"/>
  <c r="BF582" i="1"/>
  <c r="BI582" i="1"/>
  <c r="BF1291" i="1"/>
  <c r="BI1291" i="1"/>
  <c r="BI379" i="1"/>
  <c r="BF379" i="1"/>
  <c r="BF357" i="1"/>
  <c r="BI357" i="1"/>
  <c r="BI143" i="1"/>
  <c r="BF143" i="1"/>
  <c r="BI73" i="1"/>
  <c r="BF73" i="1"/>
  <c r="BI564" i="1"/>
  <c r="BF564" i="1"/>
  <c r="BF654" i="1"/>
  <c r="BI654" i="1"/>
  <c r="BI187" i="1"/>
  <c r="BF187" i="1"/>
  <c r="BI1005" i="1"/>
  <c r="BF1005" i="1"/>
  <c r="BI103" i="1"/>
  <c r="BF103" i="1"/>
  <c r="BI909" i="1"/>
  <c r="BF909" i="1"/>
  <c r="BF46" i="1"/>
  <c r="BI46" i="1"/>
  <c r="BF906" i="1"/>
  <c r="BI906" i="1"/>
  <c r="BF165" i="1"/>
  <c r="BI165" i="1"/>
  <c r="BI786" i="1"/>
  <c r="BF1311" i="1"/>
  <c r="BI152" i="1"/>
  <c r="BF69" i="1"/>
  <c r="BF1086" i="1"/>
  <c r="BF1281" i="1"/>
  <c r="BF1003" i="1"/>
  <c r="BF1251" i="1"/>
  <c r="BI596" i="1"/>
  <c r="BI343" i="1"/>
  <c r="BF1124" i="1"/>
  <c r="BI1155" i="1"/>
  <c r="BI589" i="1"/>
  <c r="BF589" i="1"/>
  <c r="BF805" i="1"/>
  <c r="BI805" i="1"/>
  <c r="BF52" i="1"/>
  <c r="BI52" i="1"/>
  <c r="BF1113" i="1"/>
  <c r="BI1113" i="1"/>
  <c r="BF1015" i="1"/>
  <c r="BI1015" i="1"/>
  <c r="BF1283" i="1"/>
  <c r="BI1283" i="1"/>
  <c r="BI92" i="1"/>
  <c r="BF92" i="1"/>
  <c r="BI537" i="1"/>
  <c r="BF537" i="1"/>
  <c r="BF181" i="1"/>
  <c r="BI181" i="1"/>
  <c r="BI547" i="1"/>
  <c r="BF547" i="1"/>
  <c r="BF869" i="1"/>
  <c r="BI869" i="1"/>
  <c r="BF60" i="1"/>
  <c r="BI60" i="1"/>
  <c r="BI927" i="1"/>
  <c r="BF927" i="1"/>
  <c r="BF1253" i="1"/>
  <c r="BI1253" i="1"/>
  <c r="BF1231" i="1"/>
  <c r="BI1231" i="1"/>
  <c r="BF51" i="1"/>
  <c r="BI51" i="1"/>
  <c r="BH339" i="1"/>
  <c r="BH358" i="1"/>
  <c r="BH461" i="1"/>
  <c r="BH362" i="1"/>
  <c r="BH381" i="1"/>
  <c r="BH328" i="1"/>
  <c r="BH911" i="1"/>
  <c r="BH1226" i="1"/>
  <c r="BH627" i="1"/>
  <c r="BH585" i="1"/>
  <c r="BH473" i="1"/>
  <c r="BH33" i="1"/>
  <c r="BH1205" i="1"/>
  <c r="BH570" i="1"/>
  <c r="BH572" i="1"/>
  <c r="BH717" i="1"/>
  <c r="BI1297" i="1"/>
  <c r="BI1271" i="1"/>
  <c r="BI409" i="1"/>
  <c r="BI36" i="1"/>
  <c r="BI729" i="1"/>
  <c r="BI1080" i="1"/>
  <c r="BI510" i="1"/>
  <c r="BI706" i="1"/>
  <c r="BI895" i="1"/>
  <c r="BI1144" i="1"/>
  <c r="BI722" i="1"/>
  <c r="BI741" i="1"/>
  <c r="BI206" i="1"/>
  <c r="BI420" i="1"/>
  <c r="BI40" i="1"/>
  <c r="BI717" i="1"/>
  <c r="BI766" i="1"/>
  <c r="BI1225" i="1"/>
  <c r="BI5" i="1"/>
  <c r="BI572" i="1"/>
  <c r="BI271" i="1"/>
  <c r="BI100" i="1"/>
  <c r="BI570" i="1"/>
  <c r="BI563" i="1"/>
  <c r="BI480" i="1"/>
  <c r="BI385" i="1"/>
  <c r="BI497" i="1"/>
  <c r="BI241" i="1"/>
  <c r="BI641" i="1"/>
  <c r="BI158" i="1"/>
  <c r="BI284" i="1"/>
  <c r="BI3" i="1"/>
  <c r="BI668" i="1"/>
  <c r="BI1205" i="1"/>
  <c r="BI98" i="1"/>
  <c r="BI809" i="1"/>
  <c r="BI33" i="1"/>
  <c r="BI704" i="1"/>
  <c r="BI473" i="1"/>
  <c r="BI251" i="1"/>
  <c r="BI837" i="1"/>
  <c r="BI574" i="1"/>
  <c r="BI585" i="1"/>
  <c r="BI233" i="1"/>
  <c r="BI247" i="1"/>
  <c r="BI1232" i="1"/>
  <c r="BI627" i="1"/>
  <c r="BI456" i="1"/>
  <c r="BI461" i="1"/>
  <c r="BI1226" i="1"/>
  <c r="BI255" i="1"/>
  <c r="BI1035" i="1"/>
  <c r="BI104" i="1"/>
  <c r="BI841" i="1"/>
  <c r="BI892" i="1"/>
  <c r="BI911" i="1"/>
  <c r="BI1159" i="1"/>
  <c r="BI121" i="1"/>
  <c r="BI607" i="1"/>
  <c r="BI639" i="1"/>
  <c r="BI984" i="1"/>
  <c r="BI325" i="1"/>
  <c r="BI44" i="1"/>
  <c r="BI328" i="1"/>
  <c r="BI1182" i="1"/>
  <c r="BI1039" i="1"/>
  <c r="BI381" i="1"/>
  <c r="BI34" i="1"/>
  <c r="BI1305" i="1"/>
  <c r="BI457" i="1"/>
  <c r="BI721" i="1"/>
  <c r="BI693" i="1"/>
  <c r="BI136" i="1"/>
  <c r="BI500" i="1"/>
  <c r="BI1284" i="1"/>
  <c r="BI358" i="1"/>
  <c r="BI402" i="1"/>
  <c r="BI1244" i="1"/>
  <c r="BI695" i="1"/>
  <c r="BI1179" i="1"/>
  <c r="BI781" i="1"/>
  <c r="BI216" i="1"/>
  <c r="BI452" i="1"/>
  <c r="BI454" i="1"/>
  <c r="BI1203" i="1"/>
  <c r="BI157" i="1"/>
  <c r="BI1277" i="1"/>
  <c r="BI1024" i="1"/>
  <c r="BI297" i="1"/>
  <c r="BI1108" i="1"/>
  <c r="BI1257" i="1"/>
  <c r="BF780" i="1"/>
  <c r="BI144" i="1"/>
  <c r="BI76" i="1"/>
  <c r="BI167" i="1"/>
  <c r="BF938" i="1"/>
  <c r="BI730" i="1"/>
  <c r="BF981" i="1"/>
  <c r="BF118" i="1"/>
  <c r="BI267" i="1"/>
  <c r="BF568" i="1"/>
  <c r="BI491" i="1"/>
  <c r="BI182" i="1"/>
  <c r="BI822" i="1"/>
  <c r="BI361" i="1"/>
  <c r="BF107" i="1"/>
  <c r="BF1310" i="1"/>
  <c r="BI443" i="1"/>
  <c r="BI1158" i="1"/>
  <c r="BF227" i="1"/>
  <c r="BI190" i="1"/>
  <c r="BI662" i="1"/>
  <c r="BI587" i="1"/>
  <c r="BI524" i="1"/>
  <c r="BI763" i="1"/>
  <c r="BF647" i="1"/>
  <c r="BF222" i="1"/>
  <c r="BI1307" i="1"/>
  <c r="BF871" i="1"/>
  <c r="BF446" i="1"/>
  <c r="BI1071" i="1"/>
  <c r="BF1128" i="1"/>
  <c r="BF769" i="1"/>
  <c r="BI20" i="1"/>
  <c r="BF1004" i="1"/>
  <c r="BF179" i="1"/>
  <c r="BI615" i="1"/>
  <c r="BF1034" i="1"/>
  <c r="BI562" i="1"/>
  <c r="BI35" i="1"/>
  <c r="BF230" i="1"/>
  <c r="BI556" i="1"/>
  <c r="BF134" i="1"/>
  <c r="BI4" i="1"/>
  <c r="BF947" i="1"/>
  <c r="BI1163" i="1"/>
  <c r="BF1262" i="1"/>
  <c r="BI612" i="1"/>
  <c r="BI872" i="1"/>
  <c r="BI919" i="1"/>
  <c r="BF1301" i="1"/>
  <c r="BI1081" i="1"/>
  <c r="BF1092" i="1"/>
  <c r="BF1094" i="1"/>
  <c r="BF507" i="1"/>
  <c r="BI1079" i="1"/>
  <c r="BF17" i="1"/>
  <c r="BI394" i="1"/>
  <c r="BF424" i="1"/>
  <c r="BI215" i="1"/>
  <c r="BI888" i="1"/>
  <c r="BF1267" i="1"/>
  <c r="BF1222" i="1"/>
  <c r="BF712" i="1"/>
  <c r="BF1215" i="1"/>
  <c r="BI882" i="1"/>
  <c r="BI1213" i="1"/>
  <c r="BF1139" i="1"/>
  <c r="BF907" i="1"/>
  <c r="BF99" i="1"/>
  <c r="BI1011" i="1"/>
  <c r="BI250" i="1"/>
  <c r="BI932" i="1"/>
  <c r="BI11" i="1"/>
  <c r="BF440" i="1"/>
  <c r="BF669" i="1"/>
  <c r="BI850" i="1"/>
  <c r="BF1198" i="1"/>
  <c r="BF560" i="1"/>
  <c r="BI448" i="1"/>
  <c r="BF811" i="1"/>
  <c r="BI792" i="1"/>
  <c r="BF599" i="1"/>
  <c r="BI156" i="1"/>
  <c r="BF1242" i="1"/>
  <c r="BI463" i="1"/>
  <c r="BI720" i="1"/>
  <c r="BI861" i="1"/>
  <c r="BI1000" i="1"/>
  <c r="BF1235" i="1"/>
  <c r="BF1300" i="1"/>
  <c r="BF887" i="1"/>
  <c r="BI234" i="1"/>
  <c r="BF586" i="1"/>
  <c r="BI698" i="1"/>
  <c r="BF924" i="1"/>
  <c r="BF905" i="1"/>
  <c r="BI425" i="1"/>
  <c r="BI89" i="1"/>
  <c r="BI1037" i="1"/>
  <c r="BI542" i="1"/>
  <c r="BF418" i="1"/>
  <c r="BI1025" i="1"/>
  <c r="BF1293" i="1"/>
  <c r="BF758" i="1"/>
  <c r="BF945" i="1"/>
  <c r="BI514" i="1"/>
  <c r="BF736" i="1"/>
  <c r="BI301" i="1"/>
  <c r="BI262" i="1"/>
  <c r="BF126" i="1"/>
  <c r="BI1044" i="1"/>
  <c r="BF186" i="1"/>
  <c r="BI672" i="1"/>
  <c r="BI1268" i="1"/>
  <c r="BI679" i="1"/>
  <c r="BI1174" i="1"/>
  <c r="BF1154" i="1"/>
  <c r="BF735" i="1"/>
  <c r="BF1069" i="1"/>
  <c r="BI71" i="1"/>
  <c r="BI176" i="1"/>
  <c r="BI1265" i="1"/>
  <c r="BF891" i="1"/>
  <c r="BI196" i="1"/>
  <c r="BI1048" i="1"/>
  <c r="BF954" i="1"/>
  <c r="BF483" i="1"/>
  <c r="BF371" i="1"/>
  <c r="BI447" i="1"/>
  <c r="BI312" i="1"/>
  <c r="BF397" i="1"/>
  <c r="BF142" i="1"/>
  <c r="BI1201" i="1"/>
  <c r="BF700" i="1"/>
  <c r="BI1068" i="1"/>
  <c r="BI197" i="1"/>
  <c r="BI790" i="1"/>
  <c r="BF682" i="1"/>
  <c r="BF965" i="1"/>
  <c r="BI992" i="1"/>
  <c r="BF503" i="1"/>
  <c r="BI91" i="1"/>
  <c r="BF19" i="1"/>
  <c r="BI591" i="1"/>
  <c r="BF1106" i="1"/>
  <c r="BF952" i="1"/>
  <c r="BI280" i="1"/>
  <c r="BI1143" i="1"/>
  <c r="BF434" i="1"/>
  <c r="BF1190" i="1"/>
  <c r="BF139" i="1"/>
  <c r="BI731" i="1"/>
  <c r="BF300" i="1"/>
  <c r="BF330" i="1"/>
  <c r="BF478" i="1"/>
  <c r="BF1178" i="1"/>
  <c r="BI352" i="1"/>
  <c r="BI30" i="1"/>
  <c r="BF404" i="1"/>
  <c r="BI982" i="1"/>
  <c r="BI978" i="1"/>
  <c r="BI369" i="1"/>
  <c r="BF207" i="1"/>
  <c r="BI1062" i="1"/>
  <c r="BI814" i="1"/>
  <c r="BI349" i="1"/>
  <c r="BF395" i="1"/>
  <c r="BI600" i="1"/>
  <c r="BF1109" i="1"/>
  <c r="BI629" i="1"/>
  <c r="BF580" i="1"/>
  <c r="BF604" i="1"/>
  <c r="BI58" i="1"/>
  <c r="BF169" i="1"/>
  <c r="BI347" i="1"/>
  <c r="BI802" i="1"/>
  <c r="BI232" i="1"/>
  <c r="BF987" i="1"/>
  <c r="BI1298" i="1"/>
  <c r="BI405" i="1"/>
  <c r="BI1054" i="1"/>
  <c r="BI878" i="1"/>
  <c r="BI963" i="1"/>
  <c r="BI244" i="1"/>
  <c r="BI442" i="1"/>
  <c r="BI655" i="1"/>
  <c r="BI337" i="1"/>
  <c r="BF151" i="1"/>
  <c r="BI426" i="1"/>
  <c r="BI202" i="1"/>
  <c r="BF999" i="1"/>
  <c r="BI249" i="1"/>
  <c r="BI622" i="1"/>
  <c r="BI459" i="1"/>
  <c r="BF282" i="1"/>
  <c r="BI365" i="1"/>
  <c r="BI541" i="1"/>
  <c r="BF223" i="1"/>
  <c r="BI565" i="1"/>
  <c r="BI119" i="1"/>
  <c r="BI506" i="1"/>
  <c r="BI467" i="1"/>
  <c r="BI1150" i="1"/>
  <c r="BI739" i="1"/>
  <c r="BF603" i="1"/>
  <c r="BI22" i="1"/>
  <c r="BI333" i="1"/>
  <c r="BI714" i="1"/>
  <c r="BI432" i="1"/>
  <c r="BF750" i="1"/>
  <c r="BF269" i="1"/>
  <c r="BI797" i="1"/>
  <c r="BF1008" i="1"/>
  <c r="BI968" i="1"/>
  <c r="BF1045" i="1"/>
  <c r="BF338" i="1"/>
  <c r="BI428" i="1"/>
  <c r="BI539" i="1"/>
  <c r="BF1135" i="1"/>
  <c r="BI203" i="1"/>
  <c r="BI1260" i="1"/>
  <c r="BF304" i="1"/>
  <c r="BI1229" i="1"/>
  <c r="BI874" i="1"/>
  <c r="BI172" i="1"/>
  <c r="BI1072" i="1"/>
  <c r="BI1161" i="1"/>
  <c r="BF569" i="1"/>
  <c r="BI226" i="1"/>
  <c r="BF1220" i="1"/>
  <c r="BI1177" i="1"/>
  <c r="BI628" i="1"/>
  <c r="BI161" i="1"/>
  <c r="BI327" i="1"/>
  <c r="BI1057" i="1"/>
  <c r="BF1256" i="1"/>
  <c r="BI1066" i="1"/>
  <c r="BI702" i="1"/>
  <c r="BF771" i="1"/>
  <c r="BI1070" i="1"/>
  <c r="BF1111" i="1"/>
  <c r="BI242" i="1"/>
  <c r="BF221" i="1"/>
  <c r="BI8" i="1"/>
  <c r="BI910" i="1"/>
  <c r="BI1282" i="1"/>
  <c r="BI346" i="1"/>
  <c r="BF1218" i="1"/>
  <c r="BI1191" i="1"/>
  <c r="BF546" i="1"/>
  <c r="BI996" i="1"/>
  <c r="BI794" i="1"/>
  <c r="BI833" i="1"/>
  <c r="BI977" i="1"/>
  <c r="BF940" i="1"/>
  <c r="BI670" i="1"/>
  <c r="BF178" i="1"/>
  <c r="BI1060" i="1"/>
  <c r="BI28" i="1"/>
  <c r="BF220" i="1"/>
  <c r="BI9" i="1"/>
  <c r="BI199" i="1"/>
  <c r="BI141" i="1"/>
  <c r="BI980" i="1"/>
  <c r="BF229" i="1"/>
  <c r="BI1022" i="1"/>
  <c r="BF1021" i="1"/>
  <c r="BI637" i="1"/>
  <c r="BI644" i="1"/>
  <c r="BI853" i="1"/>
  <c r="BI498" i="1"/>
  <c r="BF776" i="1"/>
  <c r="BI993" i="1"/>
  <c r="BI320" i="1"/>
  <c r="BF1270" i="1"/>
  <c r="BI1053" i="1"/>
  <c r="BF879" i="1"/>
  <c r="BI116" i="1"/>
  <c r="BF83" i="1"/>
  <c r="BF1016" i="1"/>
  <c r="BI561" i="1"/>
  <c r="BI342" i="1"/>
  <c r="BI943" i="1"/>
  <c r="BF960" i="1"/>
  <c r="BI433" i="1"/>
  <c r="BI724" i="1"/>
  <c r="BF676" i="1"/>
  <c r="BI1056" i="1"/>
  <c r="BI785" i="1"/>
  <c r="BI751" i="1"/>
  <c r="BI1211" i="1"/>
  <c r="BF1278" i="1"/>
  <c r="BF265" i="1"/>
  <c r="BF816" i="1"/>
  <c r="BF675" i="1"/>
  <c r="BF145" i="1"/>
  <c r="BI266" i="1"/>
  <c r="BI726" i="1"/>
  <c r="BI986" i="1"/>
  <c r="BF1033" i="1"/>
  <c r="BF827" i="1"/>
  <c r="BF1001" i="1"/>
  <c r="BI761" i="1"/>
  <c r="BF683" i="1"/>
  <c r="BI727" i="1"/>
  <c r="BF577" i="1"/>
  <c r="BI576" i="1"/>
  <c r="BF1116" i="1"/>
  <c r="BI97" i="1"/>
  <c r="BF743" i="1"/>
  <c r="BI373" i="1"/>
  <c r="BI436" i="1"/>
  <c r="BF652" i="1"/>
  <c r="BF835" i="1"/>
  <c r="BI283" i="1"/>
  <c r="BF219" i="1"/>
  <c r="BI462" i="1"/>
  <c r="BF407" i="1"/>
  <c r="BF774" i="1"/>
  <c r="BF1188" i="1"/>
  <c r="BI194" i="1"/>
  <c r="BI527" i="1"/>
  <c r="BI370" i="1"/>
  <c r="BI1078" i="1"/>
  <c r="BF622" i="1"/>
  <c r="BF1298" i="1"/>
  <c r="BF487" i="1"/>
  <c r="BI1190" i="1"/>
  <c r="BF822" i="1"/>
  <c r="BF133" i="1"/>
  <c r="BI938" i="1"/>
  <c r="BI39" i="1"/>
  <c r="BF1307" i="1"/>
  <c r="BI769" i="1"/>
  <c r="BI886" i="1"/>
  <c r="BF1058" i="1"/>
  <c r="BI571" i="1"/>
  <c r="BI142" i="1"/>
  <c r="BI300" i="1"/>
  <c r="BI147" i="1"/>
  <c r="BI513" i="1"/>
  <c r="BF1066" i="1"/>
  <c r="BF1305" i="1"/>
  <c r="BF271" i="1"/>
  <c r="BI871" i="1"/>
  <c r="BF832" i="1"/>
  <c r="BF880" i="1"/>
  <c r="BI135" i="1"/>
  <c r="BF306" i="1"/>
  <c r="BF144" i="1"/>
  <c r="BF267" i="1"/>
  <c r="BF922" i="1"/>
  <c r="BF1052" i="1"/>
  <c r="BI1058" i="1"/>
  <c r="BF862" i="1"/>
  <c r="BI913" i="1"/>
  <c r="BI965" i="1"/>
  <c r="BI957" i="1"/>
  <c r="BI960" i="1"/>
  <c r="BF1153" i="1"/>
  <c r="BI515" i="1"/>
  <c r="BF241" i="1"/>
  <c r="BF119" i="1"/>
  <c r="BF1304" i="1"/>
  <c r="BI558" i="1"/>
  <c r="BF147" i="1"/>
  <c r="BF430" i="1"/>
  <c r="BI922" i="1"/>
  <c r="BF1158" i="1"/>
  <c r="BF524" i="1"/>
  <c r="BF773" i="1"/>
  <c r="BI824" i="1"/>
  <c r="BI146" i="1"/>
  <c r="BI418" i="1"/>
  <c r="BI594" i="1"/>
  <c r="BI1116" i="1"/>
  <c r="BF629" i="1"/>
  <c r="BF155" i="1"/>
  <c r="BH1287" i="1"/>
  <c r="BF729" i="1"/>
  <c r="BI486" i="1"/>
  <c r="BF215" i="1"/>
  <c r="BI586" i="1"/>
  <c r="BI518" i="1"/>
  <c r="BF167" i="1"/>
  <c r="BI880" i="1"/>
  <c r="BF128" i="1"/>
  <c r="BF511" i="1"/>
  <c r="BI779" i="1"/>
  <c r="BF166" i="1"/>
  <c r="BF250" i="1"/>
  <c r="BF125" i="1"/>
  <c r="BF460" i="1"/>
  <c r="BI997" i="1"/>
  <c r="BF7" i="1"/>
  <c r="BF637" i="1"/>
  <c r="BI407" i="1"/>
  <c r="BF997" i="1"/>
  <c r="BI516" i="1"/>
  <c r="BF1025" i="1"/>
  <c r="BI1087" i="1"/>
  <c r="BF1276" i="1"/>
  <c r="BI1180" i="1"/>
  <c r="BI568" i="1"/>
  <c r="BI128" i="1"/>
  <c r="BF495" i="1"/>
  <c r="BF183" i="1"/>
  <c r="BF1172" i="1"/>
  <c r="BI1262" i="1"/>
  <c r="BI756" i="1"/>
  <c r="BF558" i="1"/>
  <c r="BI460" i="1"/>
  <c r="BF373" i="1"/>
  <c r="BF262" i="1"/>
  <c r="BF386" i="1"/>
  <c r="BF313" i="1"/>
  <c r="BI1248" i="1"/>
  <c r="BF1248" i="1"/>
  <c r="BF452" i="1"/>
  <c r="BI430" i="1"/>
  <c r="BI441" i="1"/>
  <c r="BI1276" i="1"/>
  <c r="BI948" i="1"/>
  <c r="BF410" i="1"/>
  <c r="BF763" i="1"/>
  <c r="BI180" i="1"/>
  <c r="BI1304" i="1"/>
  <c r="BI923" i="1"/>
  <c r="BI99" i="1"/>
  <c r="BI1242" i="1"/>
  <c r="BI1239" i="1"/>
  <c r="BI19" i="1"/>
  <c r="BF982" i="1"/>
  <c r="BI64" i="1"/>
  <c r="BF442" i="1"/>
  <c r="BI1001" i="1"/>
  <c r="BI386" i="1"/>
  <c r="BF1096" i="1"/>
  <c r="BF325" i="1"/>
  <c r="BF180" i="1"/>
  <c r="BF1081" i="1"/>
  <c r="BI707" i="1"/>
  <c r="BI133" i="1"/>
  <c r="BF1087" i="1"/>
  <c r="BF277" i="1"/>
  <c r="BI90" i="1"/>
  <c r="BF414" i="1"/>
  <c r="BI495" i="1"/>
  <c r="BF238" i="1"/>
  <c r="BI647" i="1"/>
  <c r="BF886" i="1"/>
  <c r="BI949" i="1"/>
  <c r="BI17" i="1"/>
  <c r="BF1213" i="1"/>
  <c r="BI166" i="1"/>
  <c r="BI870" i="1"/>
  <c r="BI1153" i="1"/>
  <c r="BI419" i="1"/>
  <c r="BI155" i="1"/>
  <c r="BF1225" i="1"/>
  <c r="BF1297" i="1"/>
  <c r="BH77" i="1"/>
  <c r="BH632" i="1"/>
  <c r="BF212" i="1"/>
  <c r="BI193" i="1"/>
  <c r="BF845" i="1"/>
  <c r="BI930" i="1"/>
  <c r="BI183" i="1"/>
  <c r="BI511" i="1"/>
  <c r="BF1046" i="1"/>
  <c r="BI773" i="1"/>
  <c r="BI862" i="1"/>
  <c r="BF571" i="1"/>
  <c r="BF146" i="1"/>
  <c r="BF955" i="1"/>
  <c r="BF1174" i="1"/>
  <c r="BI151" i="1"/>
  <c r="BF1183" i="1"/>
  <c r="BF136" i="1"/>
  <c r="BF563" i="1"/>
  <c r="BF463" i="1"/>
  <c r="BI306" i="1"/>
  <c r="BF518" i="1"/>
  <c r="BF387" i="1"/>
  <c r="BI523" i="1"/>
  <c r="BF171" i="1"/>
  <c r="BF705" i="1"/>
  <c r="BF479" i="1"/>
  <c r="BI487" i="1"/>
  <c r="BI852" i="1"/>
  <c r="BI972" i="1"/>
  <c r="BI1222" i="1"/>
  <c r="BI396" i="1"/>
  <c r="BF1210" i="1"/>
  <c r="BI617" i="1"/>
  <c r="BF594" i="1"/>
  <c r="BI1076" i="1"/>
  <c r="BF420" i="1"/>
  <c r="BF358" i="1"/>
  <c r="BF1282" i="1"/>
  <c r="BF1071" i="1"/>
  <c r="BF4" i="1"/>
  <c r="BI424" i="1"/>
  <c r="BF194" i="1"/>
  <c r="BF255" i="1"/>
  <c r="BH407" i="1"/>
  <c r="BH373" i="1"/>
  <c r="BH143" i="1"/>
  <c r="BH1193" i="1"/>
  <c r="BH352" i="1"/>
  <c r="BH1178" i="1"/>
  <c r="BH817" i="1"/>
  <c r="BH376" i="1"/>
  <c r="BH821" i="1"/>
  <c r="BH799" i="1"/>
  <c r="BH1243" i="1"/>
  <c r="BH853" i="1"/>
  <c r="BH1292" i="1"/>
  <c r="BH602" i="1"/>
  <c r="BH106" i="1"/>
  <c r="BH1033" i="1"/>
  <c r="BH1032" i="1"/>
  <c r="BH1119" i="1"/>
  <c r="BH691" i="1"/>
  <c r="BH213" i="1"/>
  <c r="BH53" i="1"/>
  <c r="BH791" i="1"/>
  <c r="BH13" i="1"/>
  <c r="BH592" i="1"/>
  <c r="BH569" i="1"/>
  <c r="BH982" i="1"/>
  <c r="BH1284" i="1"/>
  <c r="BH346" i="1"/>
  <c r="BH432" i="1"/>
  <c r="BH64" i="1"/>
  <c r="BH1136" i="1"/>
  <c r="BH672" i="1"/>
  <c r="BH354" i="1"/>
  <c r="BH1127" i="1"/>
  <c r="BH824" i="1"/>
  <c r="BH189" i="1"/>
  <c r="BH56" i="1"/>
  <c r="BH85" i="1"/>
  <c r="BH422" i="1"/>
  <c r="BH496" i="1"/>
  <c r="BH1104" i="1"/>
  <c r="BH659" i="1"/>
  <c r="BH613" i="1"/>
  <c r="BH298" i="1"/>
  <c r="BH171" i="1"/>
  <c r="BH1130" i="1"/>
  <c r="BH1067" i="1"/>
  <c r="BH785" i="1"/>
  <c r="BH1220" i="1"/>
  <c r="BH1152" i="1"/>
  <c r="BH1023" i="1"/>
  <c r="BH594" i="1"/>
  <c r="BH321" i="1"/>
  <c r="BH888" i="1"/>
  <c r="BH306" i="1"/>
  <c r="BH280" i="1"/>
  <c r="BH142" i="1"/>
  <c r="BH889" i="1"/>
  <c r="BH135" i="1"/>
  <c r="BH360" i="1"/>
  <c r="BH1056" i="1"/>
  <c r="BH601" i="1"/>
  <c r="BH1191" i="1"/>
  <c r="BH874" i="1"/>
  <c r="BH345" i="1"/>
  <c r="BH395" i="1"/>
  <c r="BH514" i="1"/>
  <c r="BH79" i="1"/>
  <c r="BH699" i="1"/>
  <c r="BH840" i="1"/>
  <c r="BH936" i="1"/>
  <c r="BH261" i="1"/>
  <c r="BH985" i="1"/>
  <c r="BH916" i="1"/>
  <c r="BH898" i="1"/>
  <c r="BH157" i="1"/>
  <c r="BH629" i="1"/>
  <c r="BH177" i="1"/>
  <c r="BH978" i="1"/>
  <c r="BH481" i="1"/>
  <c r="BH308" i="1"/>
  <c r="BH740" i="1"/>
  <c r="BH564" i="1"/>
  <c r="BH706" i="1"/>
  <c r="BH161" i="1"/>
  <c r="BH1072" i="1"/>
  <c r="BH931" i="1"/>
  <c r="BH300" i="1"/>
  <c r="BH854" i="1"/>
  <c r="BH216" i="1"/>
  <c r="BH334" i="1"/>
  <c r="BH1244" i="1"/>
  <c r="BH591" i="1"/>
  <c r="BH635" i="1"/>
  <c r="BH1162" i="1"/>
  <c r="BH1000" i="1"/>
  <c r="BH925" i="1"/>
  <c r="BH1015" i="1"/>
  <c r="BH603" i="1"/>
  <c r="BH963" i="1"/>
  <c r="BH58" i="1"/>
  <c r="BH1083" i="1"/>
  <c r="BH74" i="1"/>
  <c r="BH287" i="1"/>
  <c r="BH509" i="1"/>
  <c r="BH433" i="1"/>
  <c r="BH116" i="1"/>
  <c r="BH187" i="1"/>
  <c r="BH515" i="1"/>
  <c r="BH734" i="1"/>
  <c r="BH105" i="1"/>
  <c r="BH91" i="1"/>
  <c r="BH139" i="1"/>
  <c r="BH1124" i="1"/>
  <c r="BH231" i="1"/>
  <c r="BH149" i="1"/>
  <c r="BH735" i="1"/>
  <c r="BH1084" i="1"/>
  <c r="BH445" i="1"/>
  <c r="BH720" i="1"/>
  <c r="BH887" i="1"/>
  <c r="BH711" i="1"/>
  <c r="BH586" i="1"/>
  <c r="BH464" i="1"/>
  <c r="BH753" i="1"/>
  <c r="BH168" i="1"/>
  <c r="BH474" i="1"/>
  <c r="BH961" i="1"/>
  <c r="BH818" i="1"/>
  <c r="BH855" i="1"/>
  <c r="BH680" i="1"/>
  <c r="BH942" i="1"/>
  <c r="BH971" i="1"/>
  <c r="BH351" i="1"/>
  <c r="BH49" i="1"/>
  <c r="BH662" i="1"/>
  <c r="BH159" i="1"/>
  <c r="BH87" i="1"/>
  <c r="BH674" i="1"/>
  <c r="BH658" i="1"/>
  <c r="BH543" i="1"/>
  <c r="BH276" i="1"/>
  <c r="BH1028" i="1"/>
  <c r="BH986" i="1"/>
  <c r="BH786" i="1"/>
  <c r="BH593" i="1"/>
  <c r="BH873" i="1"/>
  <c r="BH1253" i="1"/>
  <c r="BH1161" i="1"/>
  <c r="BH778" i="1"/>
  <c r="BH146" i="1"/>
  <c r="BH1309" i="1"/>
  <c r="BH263" i="1"/>
  <c r="BH882" i="1"/>
  <c r="BH772" i="1"/>
  <c r="BH633" i="1"/>
  <c r="BH684" i="1"/>
  <c r="BH805" i="1"/>
  <c r="BH976" i="1"/>
  <c r="BH950" i="1"/>
  <c r="BH1007" i="1"/>
  <c r="BH444" i="1"/>
  <c r="BH631" i="1"/>
  <c r="BH626" i="1"/>
  <c r="BH275" i="1"/>
  <c r="BH1277" i="1"/>
  <c r="BH436" i="1"/>
  <c r="BH1062" i="1"/>
  <c r="BH324" i="1"/>
  <c r="BH499" i="1"/>
  <c r="BH191" i="1"/>
  <c r="BH468" i="1"/>
  <c r="BH57" i="1"/>
  <c r="BH1151" i="1"/>
  <c r="BH128" i="1"/>
  <c r="BH182" i="1"/>
  <c r="BH548" i="1"/>
  <c r="BH787" i="1"/>
  <c r="BH304" i="1"/>
  <c r="BH349" i="1"/>
  <c r="BH372" i="1"/>
  <c r="BH990" i="1"/>
  <c r="BH133" i="1"/>
  <c r="BH301" i="1"/>
  <c r="BH894" i="1"/>
  <c r="BH535" i="1"/>
  <c r="BH50" i="1"/>
  <c r="BH21" i="1"/>
  <c r="BH1114" i="1"/>
  <c r="BH1051" i="1"/>
  <c r="BH129" i="1"/>
  <c r="BH487" i="1"/>
  <c r="BH180" i="1"/>
  <c r="BH399" i="1"/>
  <c r="BH218" i="1"/>
  <c r="BH904" i="1"/>
  <c r="BH523" i="1"/>
  <c r="BH277" i="1"/>
  <c r="BH838" i="1"/>
  <c r="BH973" i="1"/>
  <c r="BH460" i="1"/>
  <c r="BH1132" i="1"/>
  <c r="BH1154" i="1"/>
  <c r="BH1164" i="1"/>
  <c r="BH664" i="1"/>
  <c r="BH1296" i="1"/>
  <c r="BH830" i="1"/>
  <c r="BH984" i="1"/>
  <c r="BH1153" i="1"/>
  <c r="BH869" i="1"/>
  <c r="BH726" i="1"/>
  <c r="BH1009" i="1"/>
  <c r="BH1116" i="1"/>
  <c r="BH977" i="1"/>
  <c r="BH654" i="1"/>
  <c r="BH27" i="1"/>
  <c r="BH356" i="1"/>
  <c r="BH89" i="1"/>
  <c r="BH82" i="1"/>
  <c r="BH669" i="1"/>
  <c r="BH1064" i="1"/>
  <c r="BH820" i="1"/>
  <c r="BH568" i="1"/>
  <c r="BH485" i="1"/>
  <c r="BH183" i="1"/>
  <c r="BH823" i="1"/>
  <c r="BH402" i="1"/>
  <c r="BH36" i="1"/>
  <c r="BH1200" i="1"/>
  <c r="BH1211" i="1"/>
  <c r="BH661" i="1"/>
  <c r="BH1017" i="1"/>
  <c r="BH890" i="1"/>
  <c r="BH228" i="1"/>
  <c r="BH18" i="1"/>
  <c r="BH1074" i="1"/>
  <c r="BH307" i="1"/>
  <c r="BH685" i="1"/>
  <c r="BH1189" i="1"/>
  <c r="BH611" i="1"/>
  <c r="BH384" i="1"/>
  <c r="BH466" i="1"/>
  <c r="BH715" i="1"/>
  <c r="BH1290" i="1"/>
  <c r="BH184" i="1"/>
  <c r="BH892" i="1"/>
  <c r="BH747" i="1"/>
  <c r="BH1063" i="1"/>
  <c r="BH905" i="1"/>
  <c r="BH1235" i="1"/>
  <c r="BH166" i="1"/>
  <c r="BH1267" i="1"/>
  <c r="BH493" i="1"/>
  <c r="BH1058" i="1"/>
  <c r="BH908" i="1"/>
  <c r="BH435" i="1"/>
  <c r="BH1046" i="1"/>
  <c r="BH616" i="1"/>
  <c r="BH278" i="1"/>
  <c r="BH1100" i="1"/>
  <c r="BH1232" i="1"/>
  <c r="BH44" i="1"/>
  <c r="BH500" i="1"/>
  <c r="BH104" i="1"/>
  <c r="BH644" i="1"/>
  <c r="BH910" i="1"/>
  <c r="BH1008" i="1"/>
  <c r="BH541" i="1"/>
  <c r="BH202" i="1"/>
  <c r="BH197" i="1"/>
  <c r="BH6" i="1"/>
  <c r="BH1174" i="1"/>
  <c r="BH1268" i="1"/>
  <c r="BH393" i="1"/>
  <c r="BH60" i="1"/>
  <c r="BH413" i="1"/>
  <c r="BH1167" i="1"/>
  <c r="BH131" i="1"/>
  <c r="BH394" i="1"/>
  <c r="BH335" i="1"/>
  <c r="BH545" i="1"/>
  <c r="BH61" i="1"/>
  <c r="BH1185" i="1"/>
  <c r="BH1004" i="1"/>
  <c r="BH470" i="1"/>
  <c r="BH1001" i="1"/>
  <c r="BH1053" i="1"/>
  <c r="BH295" i="1"/>
  <c r="BH702" i="1"/>
  <c r="BH1066" i="1"/>
  <c r="BH828" i="1"/>
  <c r="BH1165" i="1"/>
  <c r="BH1012" i="1"/>
  <c r="BH622" i="1"/>
  <c r="BH337" i="1"/>
  <c r="BH329" i="1"/>
  <c r="BH62" i="1"/>
  <c r="BH519" i="1"/>
  <c r="BH703" i="1"/>
  <c r="BH700" i="1"/>
  <c r="BH71" i="1"/>
  <c r="BH186" i="1"/>
  <c r="BH1025" i="1"/>
  <c r="BH1293" i="1"/>
  <c r="BH955" i="1"/>
  <c r="BH832" i="1"/>
  <c r="BH1198" i="1"/>
  <c r="BH260" i="1"/>
  <c r="BH181" i="1"/>
  <c r="BH1264" i="1"/>
  <c r="BH215" i="1"/>
  <c r="BH1215" i="1"/>
  <c r="BH174" i="1"/>
  <c r="BH343" i="1"/>
  <c r="BH1081" i="1"/>
  <c r="BH1050" i="1"/>
  <c r="BH235" i="1"/>
  <c r="BH230" i="1"/>
  <c r="BH47" i="1"/>
  <c r="BH647" i="1"/>
  <c r="BH1126" i="1"/>
  <c r="BH683" i="1"/>
  <c r="BH97" i="1"/>
  <c r="BH203" i="1"/>
  <c r="BH527" i="1"/>
  <c r="BH1188" i="1"/>
  <c r="BH83" i="1"/>
  <c r="BH288" i="1"/>
  <c r="BH7" i="1"/>
  <c r="BH739" i="1"/>
  <c r="BH506" i="1"/>
  <c r="BH347" i="1"/>
  <c r="BH802" i="1"/>
  <c r="BH604" i="1"/>
  <c r="BH864" i="1"/>
  <c r="BH965" i="1"/>
  <c r="BH513" i="1"/>
  <c r="BH666" i="1"/>
  <c r="BH1123" i="1"/>
  <c r="BH625" i="1"/>
  <c r="BH970" i="1"/>
  <c r="BH692" i="1"/>
  <c r="BH322" i="1"/>
  <c r="BH581" i="1"/>
  <c r="BH1061" i="1"/>
  <c r="BH1197" i="1"/>
  <c r="BH867" i="1"/>
  <c r="BH1034" i="1"/>
  <c r="BH998" i="1"/>
  <c r="BH755" i="1"/>
  <c r="BH342" i="1"/>
  <c r="BH229" i="1"/>
  <c r="BH1269" i="1"/>
  <c r="BH827" i="1"/>
  <c r="BH724" i="1"/>
  <c r="BH313" i="1"/>
  <c r="BH879" i="1"/>
  <c r="BH528" i="1"/>
  <c r="BH199" i="1"/>
  <c r="BH897" i="1"/>
  <c r="BH132" i="1"/>
  <c r="BH1057" i="1"/>
  <c r="BH1229" i="1"/>
  <c r="BH386" i="1"/>
  <c r="BH643" i="1"/>
  <c r="BH193" i="1"/>
  <c r="BH207" i="1"/>
  <c r="BH1140" i="1"/>
  <c r="BH1184" i="1"/>
  <c r="BH1038" i="1"/>
  <c r="BH681" i="1"/>
  <c r="BH1272" i="1"/>
  <c r="BH65" i="1"/>
  <c r="BH471" i="1"/>
  <c r="BH719" i="1"/>
  <c r="BH547" i="1"/>
  <c r="BH1156" i="1"/>
  <c r="BH162" i="1"/>
  <c r="BH1204" i="1"/>
  <c r="BH198" i="1"/>
  <c r="BH289" i="1"/>
  <c r="BH1019" i="1"/>
  <c r="BH305" i="1"/>
  <c r="BH145" i="1"/>
  <c r="BH155" i="1"/>
  <c r="BH482" i="1"/>
  <c r="BH1194" i="1"/>
  <c r="BH714" i="1"/>
  <c r="BH1275" i="1"/>
  <c r="BH1304" i="1"/>
  <c r="BH1196" i="1"/>
  <c r="BH504" i="1"/>
  <c r="BH829" i="1"/>
  <c r="BH4" i="1"/>
  <c r="BH1234" i="1"/>
  <c r="BH587" i="1"/>
  <c r="BH752" i="1"/>
  <c r="BH76" i="1"/>
  <c r="BH639" i="1"/>
  <c r="BH668" i="1"/>
  <c r="BH721" i="1"/>
  <c r="BH1241" i="1"/>
  <c r="BH597" i="1"/>
  <c r="BH1223" i="1"/>
  <c r="BH194" i="1"/>
  <c r="BH816" i="1"/>
  <c r="BH637" i="1"/>
  <c r="BH178" i="1"/>
  <c r="BH1070" i="1"/>
  <c r="BH546" i="1"/>
  <c r="BH81" i="1"/>
  <c r="BH1294" i="1"/>
  <c r="BH876" i="1"/>
  <c r="BH1089" i="1"/>
  <c r="BH979" i="1"/>
  <c r="BH59" i="1"/>
  <c r="BH656" i="1"/>
  <c r="BH67" i="1"/>
  <c r="BH1210" i="1"/>
  <c r="BH317" i="1"/>
  <c r="BH759" i="1"/>
  <c r="BH552" i="1"/>
  <c r="BH713" i="1"/>
  <c r="BH779" i="1"/>
  <c r="BH556" i="1"/>
  <c r="BH148" i="1"/>
  <c r="BH634" i="1"/>
  <c r="BH763" i="1"/>
  <c r="BH414" i="1"/>
  <c r="BH209" i="1"/>
  <c r="BH1087" i="1"/>
  <c r="BH781" i="1"/>
  <c r="BH100" i="1"/>
  <c r="BH906" i="1"/>
  <c r="BH151" i="1"/>
  <c r="BH733" i="1"/>
  <c r="BH220" i="1"/>
  <c r="BH43" i="1"/>
  <c r="BH226" i="1"/>
  <c r="BH1260" i="1"/>
  <c r="BH784" i="1"/>
  <c r="BH286" i="1"/>
  <c r="BH1176" i="1"/>
  <c r="BH374" i="1"/>
  <c r="BH483" i="1"/>
  <c r="BH273" i="1"/>
  <c r="BH1239" i="1"/>
  <c r="BH125" i="1"/>
  <c r="BH176" i="1"/>
  <c r="BH891" i="1"/>
  <c r="BH1300" i="1"/>
  <c r="BH599" i="1"/>
  <c r="BH1259" i="1"/>
  <c r="BH380" i="1"/>
  <c r="BH1181" i="1"/>
  <c r="BH792" i="1"/>
  <c r="BH359" i="1"/>
  <c r="BH1202" i="1"/>
  <c r="BH1125" i="1"/>
  <c r="BH299" i="1"/>
  <c r="BH615" i="1"/>
  <c r="BH212" i="1"/>
  <c r="BH701" i="1"/>
  <c r="BH1103" i="1"/>
  <c r="BH222" i="1"/>
  <c r="BH29" i="1"/>
  <c r="BH175" i="1"/>
  <c r="BH154" i="1"/>
  <c r="BH517" i="1"/>
  <c r="BH214" i="1"/>
  <c r="BH895" i="1"/>
  <c r="BH574" i="1"/>
  <c r="BH251" i="1"/>
  <c r="BH40" i="1"/>
  <c r="BH741" i="1"/>
  <c r="BH946" i="1"/>
  <c r="BH943" i="1"/>
  <c r="BH675" i="1"/>
  <c r="BH1183" i="1"/>
  <c r="BH8" i="1"/>
  <c r="BH455" i="1"/>
  <c r="BH1137" i="1"/>
  <c r="BH698" i="1"/>
  <c r="BH1242" i="1"/>
  <c r="BH1134" i="1"/>
  <c r="BH448" i="1"/>
  <c r="BH728" i="1"/>
  <c r="BH1003" i="1"/>
  <c r="BH1230" i="1"/>
  <c r="BH1258" i="1"/>
  <c r="BH803" i="1"/>
  <c r="BH1311" i="1"/>
  <c r="BH800" i="1"/>
  <c r="BH767" i="1"/>
  <c r="BH619" i="1"/>
  <c r="BH690" i="1"/>
  <c r="BH825" i="1"/>
  <c r="BH940" i="1"/>
  <c r="BH652" i="1"/>
  <c r="BH761" i="1"/>
  <c r="BH10" i="1"/>
  <c r="BH1129" i="1"/>
  <c r="BH101" i="1"/>
  <c r="BH1256" i="1"/>
  <c r="BH119" i="1"/>
  <c r="BH75" i="1"/>
  <c r="BH1286" i="1"/>
  <c r="BH1160" i="1"/>
  <c r="BH211" i="1"/>
  <c r="BH240" i="1"/>
  <c r="BH418" i="1"/>
  <c r="BH117" i="1"/>
  <c r="BH51" i="1"/>
  <c r="BH966" i="1"/>
  <c r="BH848" i="1"/>
  <c r="BH1117" i="1"/>
  <c r="BH843" i="1"/>
  <c r="BH769" i="1"/>
  <c r="BH264" i="1"/>
  <c r="BH1112" i="1"/>
  <c r="BH258" i="1"/>
  <c r="BH350" i="1"/>
  <c r="BH410" i="1"/>
  <c r="BH16" i="1"/>
  <c r="BH1303" i="1"/>
  <c r="BH1273" i="1"/>
  <c r="BH922" i="1"/>
  <c r="BH1131" i="1"/>
  <c r="BH750" i="1"/>
  <c r="BH391" i="1"/>
  <c r="BH1240" i="1"/>
  <c r="BH449" i="1"/>
  <c r="BH9" i="1"/>
  <c r="BH357" i="1"/>
  <c r="BH577" i="1"/>
  <c r="BH370" i="1"/>
  <c r="BH847" i="1"/>
  <c r="BH777" i="1"/>
  <c r="BH996" i="1"/>
  <c r="BH1177" i="1"/>
  <c r="BH428" i="1"/>
  <c r="BH442" i="1"/>
  <c r="BH1298" i="1"/>
  <c r="BH814" i="1"/>
  <c r="BH195" i="1"/>
  <c r="BH686" i="1"/>
  <c r="BH478" i="1"/>
  <c r="BH1288" i="1"/>
  <c r="BH412" i="1"/>
  <c r="BH723" i="1"/>
  <c r="BH78" i="1"/>
  <c r="BH617" i="1"/>
  <c r="BH900" i="1"/>
  <c r="BH80" i="1"/>
  <c r="BH969" i="1"/>
  <c r="BH1139" i="1"/>
  <c r="BH1222" i="1"/>
  <c r="BH1011" i="1"/>
  <c r="BH507" i="1"/>
  <c r="BH834" i="1"/>
  <c r="BH439" i="1"/>
  <c r="BH179" i="1"/>
  <c r="BH1145" i="1"/>
  <c r="BH1208" i="1"/>
  <c r="BH934" i="1"/>
  <c r="BH871" i="1"/>
  <c r="BH621" i="1"/>
  <c r="BH259" i="1"/>
  <c r="BH192" i="1"/>
  <c r="BH1168" i="1"/>
  <c r="BH1133" i="1"/>
  <c r="BH494" i="1"/>
  <c r="BH566" i="1"/>
  <c r="BH15" i="1"/>
  <c r="BH995" i="1"/>
  <c r="BH167" i="1"/>
  <c r="BH136" i="1"/>
  <c r="BH1039" i="1"/>
  <c r="BH158" i="1"/>
  <c r="BH780" i="1"/>
  <c r="BH510" i="1"/>
  <c r="BH225" i="1"/>
  <c r="BH385" i="1"/>
  <c r="BH857" i="1"/>
  <c r="BH722" i="1"/>
  <c r="BH1144" i="1"/>
  <c r="BH480" i="1"/>
  <c r="BH641" i="1"/>
  <c r="BH185" i="1"/>
  <c r="BH1179" i="1"/>
  <c r="BH809" i="1"/>
  <c r="BH1098" i="1"/>
  <c r="BH930" i="1"/>
  <c r="BH238" i="1"/>
  <c r="BH14" i="1"/>
  <c r="BH1040" i="1"/>
  <c r="BH107" i="1"/>
  <c r="BH5" i="1"/>
  <c r="BH294" i="1"/>
  <c r="BH1090" i="1"/>
  <c r="BH607" i="1"/>
  <c r="BH457" i="1"/>
  <c r="BH170" i="1"/>
  <c r="BH804" i="1"/>
  <c r="BH1216" i="1"/>
  <c r="BH705" i="1"/>
  <c r="BH1107" i="1"/>
  <c r="BH746" i="1"/>
  <c r="BH880" i="1"/>
  <c r="BH1203" i="1"/>
  <c r="BH918" i="1"/>
  <c r="BH1108" i="1"/>
  <c r="BH1305" i="1"/>
  <c r="BH505" i="1"/>
  <c r="BH1199" i="1"/>
  <c r="BH1158" i="1"/>
  <c r="BH400" i="1"/>
  <c r="BH865" i="1"/>
  <c r="BH1018" i="1"/>
  <c r="BH589" i="1"/>
  <c r="BH605" i="1"/>
  <c r="BH1159" i="1"/>
  <c r="BH1080" i="1"/>
  <c r="BH54" i="1"/>
  <c r="BH863" i="1"/>
  <c r="BH846" i="1"/>
  <c r="BH427" i="1"/>
  <c r="BH1187" i="1"/>
  <c r="BH144" i="1"/>
  <c r="BH1035" i="1"/>
  <c r="BH1228" i="1"/>
  <c r="BH1171" i="1"/>
  <c r="BM12" i="1"/>
  <c r="I1087" i="1" l="1" a="1"/>
  <c r="I1087" i="1" s="1"/>
  <c r="J1087" i="1" s="1" a="1"/>
  <c r="J1087" i="1" s="1"/>
  <c r="I517" i="1" a="1"/>
  <c r="I517" i="1" s="1"/>
  <c r="J517" i="1" s="1" a="1"/>
  <c r="J517" i="1" s="1"/>
  <c r="I1082" i="1" a="1"/>
  <c r="I1082" i="1" s="1"/>
  <c r="J1082" i="1" s="1" a="1"/>
  <c r="J1082" i="1" s="1"/>
  <c r="I596" i="1" a="1"/>
  <c r="I596" i="1" s="1"/>
  <c r="J596" i="1" s="1" a="1"/>
  <c r="J596" i="1" s="1"/>
  <c r="I106" i="1" a="1"/>
  <c r="I106" i="1" s="1"/>
  <c r="J106" i="1" s="1" a="1"/>
  <c r="J106" i="1" s="1"/>
  <c r="I340" i="1" a="1"/>
  <c r="I340" i="1" s="1"/>
  <c r="J340" i="1" s="1" a="1"/>
  <c r="J340" i="1" s="1"/>
  <c r="I1133" i="1" a="1"/>
  <c r="I1133" i="1" s="1"/>
  <c r="J1133" i="1" s="1" a="1"/>
  <c r="J1133" i="1" s="1"/>
  <c r="I896" i="1" a="1"/>
  <c r="I896" i="1" s="1"/>
  <c r="J896" i="1" s="1" a="1"/>
  <c r="J896" i="1" s="1"/>
  <c r="I801" i="1" a="1"/>
  <c r="I801" i="1" s="1"/>
  <c r="J801" i="1" s="1" a="1"/>
  <c r="J801" i="1" s="1"/>
  <c r="I1255" i="1" a="1"/>
  <c r="I1255" i="1" s="1"/>
  <c r="J1255" i="1" s="1" a="1"/>
  <c r="J1255" i="1" s="1"/>
  <c r="I904" i="1" a="1"/>
  <c r="I904" i="1" s="1"/>
  <c r="J904" i="1" s="1" a="1"/>
  <c r="J904" i="1" s="1"/>
  <c r="I351" i="1" a="1"/>
  <c r="I351" i="1" s="1"/>
  <c r="J351" i="1" s="1" a="1"/>
  <c r="J351" i="1" s="1"/>
  <c r="I918" i="1" a="1"/>
  <c r="I918" i="1" s="1"/>
  <c r="J918" i="1" s="1" a="1"/>
  <c r="J918" i="1" s="1"/>
  <c r="I248" i="1" a="1"/>
  <c r="I248" i="1" s="1"/>
  <c r="J248" i="1" s="1" a="1"/>
  <c r="J248" i="1" s="1"/>
  <c r="I173" i="1" a="1"/>
  <c r="I173" i="1" s="1"/>
  <c r="J173" i="1" s="1" a="1"/>
  <c r="J173" i="1" s="1"/>
  <c r="I293" i="1" a="1"/>
  <c r="I293" i="1" s="1"/>
  <c r="J293" i="1" s="1" a="1"/>
  <c r="J293" i="1" s="1"/>
  <c r="I47" i="1" a="1"/>
  <c r="I47" i="1" s="1"/>
  <c r="J47" i="1" s="1" a="1"/>
  <c r="J47" i="1" s="1"/>
  <c r="I713" i="1" a="1"/>
  <c r="I713" i="1" s="1"/>
  <c r="J713" i="1" s="1" a="1"/>
  <c r="J713" i="1" s="1"/>
  <c r="I618" i="1" a="1"/>
  <c r="I618" i="1" s="1"/>
  <c r="J618" i="1" s="1" a="1"/>
  <c r="J618" i="1" s="1"/>
  <c r="I852" i="1" a="1"/>
  <c r="I852" i="1" s="1"/>
  <c r="J852" i="1" s="1" a="1"/>
  <c r="J852" i="1" s="1"/>
  <c r="I252" i="1" a="1"/>
  <c r="I252" i="1" s="1"/>
  <c r="J252" i="1" s="1" a="1"/>
  <c r="J252" i="1" s="1"/>
  <c r="I677" i="1" a="1"/>
  <c r="I677" i="1" s="1"/>
  <c r="J677" i="1" s="1" a="1"/>
  <c r="J677" i="1" s="1"/>
  <c r="I114" i="1" a="1"/>
  <c r="I114" i="1" s="1"/>
  <c r="J114" i="1" s="1" a="1"/>
  <c r="J114" i="1" s="1"/>
  <c r="I92" i="1" a="1"/>
  <c r="I92" i="1" s="1"/>
  <c r="J92" i="1" s="1" a="1"/>
  <c r="J92" i="1" s="1"/>
  <c r="I96" i="1" a="1"/>
  <c r="I96" i="1" s="1"/>
  <c r="J96" i="1" s="1" a="1"/>
  <c r="J96" i="1" s="1"/>
  <c r="I1030" i="1" a="1"/>
  <c r="I1030" i="1" s="1"/>
  <c r="J1030" i="1" s="1" a="1"/>
  <c r="J1030" i="1" s="1"/>
  <c r="I236" i="1" a="1"/>
  <c r="I236" i="1" s="1"/>
  <c r="J236" i="1" s="1" a="1"/>
  <c r="J236" i="1" s="1"/>
  <c r="I1252" i="1" a="1"/>
  <c r="I1252" i="1" s="1"/>
  <c r="J1252" i="1" s="1" a="1"/>
  <c r="J1252" i="1" s="1"/>
  <c r="I955" i="1" a="1"/>
  <c r="I955" i="1" s="1"/>
  <c r="J955" i="1" s="1" a="1"/>
  <c r="J955" i="1" s="1"/>
  <c r="I290" i="1" a="1"/>
  <c r="I290" i="1" s="1"/>
  <c r="J290" i="1" s="1" a="1"/>
  <c r="J290" i="1" s="1"/>
  <c r="I376" i="1" a="1"/>
  <c r="I376" i="1" s="1"/>
  <c r="J376" i="1" s="1" a="1"/>
  <c r="J376" i="1" s="1"/>
  <c r="I723" i="1" a="1"/>
  <c r="I723" i="1" s="1"/>
  <c r="J723" i="1" s="1" a="1"/>
  <c r="J723" i="1" s="1"/>
  <c r="I1069" i="1" a="1"/>
  <c r="I1069" i="1" s="1"/>
  <c r="J1069" i="1" s="1" a="1"/>
  <c r="J1069" i="1" s="1"/>
  <c r="I195" i="1" a="1"/>
  <c r="I195" i="1" s="1"/>
  <c r="J195" i="1" s="1" a="1"/>
  <c r="J195" i="1" s="1"/>
  <c r="I778" i="1" a="1"/>
  <c r="I778" i="1" s="1"/>
  <c r="J778" i="1" s="1" a="1"/>
  <c r="J778" i="1" s="1"/>
  <c r="I1184" i="1" a="1"/>
  <c r="I1184" i="1" s="1"/>
  <c r="J1184" i="1" s="1" a="1"/>
  <c r="J1184" i="1" s="1"/>
  <c r="I814" i="1" a="1"/>
  <c r="I814" i="1" s="1"/>
  <c r="J814" i="1" s="1" a="1"/>
  <c r="J814" i="1" s="1"/>
  <c r="I575" i="1" a="1"/>
  <c r="I575" i="1" s="1"/>
  <c r="J575" i="1" s="1" a="1"/>
  <c r="J575" i="1" s="1"/>
  <c r="I1152" i="1" a="1"/>
  <c r="I1152" i="1" s="1"/>
  <c r="J1152" i="1" s="1" a="1"/>
  <c r="J1152" i="1" s="1"/>
  <c r="I150" i="1" a="1"/>
  <c r="I150" i="1" s="1"/>
  <c r="J150" i="1" s="1" a="1"/>
  <c r="J150" i="1" s="1"/>
  <c r="I1142" i="1" a="1"/>
  <c r="I1142" i="1" s="1"/>
  <c r="J1142" i="1" s="1" a="1"/>
  <c r="J1142" i="1" s="1"/>
  <c r="I203" i="1" a="1"/>
  <c r="I203" i="1" s="1"/>
  <c r="J203" i="1" s="1" a="1"/>
  <c r="J203" i="1" s="1"/>
  <c r="I132" i="1" a="1"/>
  <c r="I132" i="1" s="1"/>
  <c r="J132" i="1" s="1" a="1"/>
  <c r="J132" i="1" s="1"/>
  <c r="I8" i="1" a="1"/>
  <c r="I8" i="1" s="1"/>
  <c r="J8" i="1" s="1" a="1"/>
  <c r="J8" i="1" s="1"/>
  <c r="I670" i="1" a="1"/>
  <c r="I670" i="1" s="1"/>
  <c r="J670" i="1" s="1" a="1"/>
  <c r="J670" i="1" s="1"/>
  <c r="I644" i="1" a="1"/>
  <c r="I644" i="1" s="1"/>
  <c r="J644" i="1" s="1" a="1"/>
  <c r="J644" i="1" s="1"/>
  <c r="I909" i="1" a="1"/>
  <c r="I909" i="1" s="1"/>
  <c r="J909" i="1" s="1" a="1"/>
  <c r="J909" i="1" s="1"/>
  <c r="I726" i="1" a="1"/>
  <c r="I726" i="1" s="1"/>
  <c r="J726" i="1" s="1" a="1"/>
  <c r="J726" i="1" s="1"/>
  <c r="I527" i="1" a="1"/>
  <c r="I527" i="1" s="1"/>
  <c r="J527" i="1" s="1" a="1"/>
  <c r="J527" i="1" s="1"/>
  <c r="I476" i="1" a="1"/>
  <c r="I476" i="1" s="1"/>
  <c r="J476" i="1" s="1" a="1"/>
  <c r="J476" i="1" s="1"/>
  <c r="I793" i="1" a="1"/>
  <c r="I793" i="1" s="1"/>
  <c r="J793" i="1" s="1" a="1"/>
  <c r="J793" i="1" s="1"/>
  <c r="I87" i="1" a="1"/>
  <c r="I87" i="1" s="1"/>
  <c r="J87" i="1" s="1" a="1"/>
  <c r="J87" i="1" s="1"/>
  <c r="I823" i="1" a="1"/>
  <c r="I823" i="1" s="1"/>
  <c r="J823" i="1" s="1" a="1"/>
  <c r="J823" i="1" s="1"/>
  <c r="I813" i="1" a="1"/>
  <c r="I813" i="1" s="1"/>
  <c r="J813" i="1" s="1" a="1"/>
  <c r="J813" i="1" s="1"/>
  <c r="I267" i="1" a="1"/>
  <c r="I267" i="1" s="1"/>
  <c r="J267" i="1" s="1" a="1"/>
  <c r="J267" i="1" s="1"/>
  <c r="I182" i="1" a="1"/>
  <c r="I182" i="1" s="1"/>
  <c r="J182" i="1" s="1" a="1"/>
  <c r="J182" i="1" s="1"/>
  <c r="I664" i="1" a="1"/>
  <c r="I664" i="1" s="1"/>
  <c r="J664" i="1" s="1" a="1"/>
  <c r="J664" i="1" s="1"/>
  <c r="I718" i="1" a="1"/>
  <c r="I718" i="1" s="1"/>
  <c r="J718" i="1" s="1" a="1"/>
  <c r="J718" i="1" s="1"/>
  <c r="I390" i="1" a="1"/>
  <c r="I390" i="1" s="1"/>
  <c r="J390" i="1" s="1" a="1"/>
  <c r="J390" i="1" s="1"/>
  <c r="I1207" i="1" a="1"/>
  <c r="I1207" i="1" s="1"/>
  <c r="J1207" i="1" s="1" a="1"/>
  <c r="J1207" i="1" s="1"/>
  <c r="I763" i="1" a="1"/>
  <c r="I763" i="1" s="1"/>
  <c r="J763" i="1" s="1" a="1"/>
  <c r="J763" i="1" s="1"/>
  <c r="I871" i="1" a="1"/>
  <c r="I871" i="1" s="1"/>
  <c r="J871" i="1" s="1" a="1"/>
  <c r="J871" i="1" s="1"/>
  <c r="I430" i="1" a="1"/>
  <c r="I430" i="1" s="1"/>
  <c r="J430" i="1" s="1" a="1"/>
  <c r="J430" i="1" s="1"/>
  <c r="I179" i="1" a="1"/>
  <c r="I179" i="1" s="1"/>
  <c r="J179" i="1" s="1" a="1"/>
  <c r="J179" i="1" s="1"/>
  <c r="I886" i="1" a="1"/>
  <c r="I886" i="1" s="1"/>
  <c r="J886" i="1" s="1" a="1"/>
  <c r="J886" i="1" s="1"/>
  <c r="I134" i="1" a="1"/>
  <c r="I134" i="1" s="1"/>
  <c r="J134" i="1" s="1" a="1"/>
  <c r="J134" i="1" s="1"/>
  <c r="I25" i="1" a="1"/>
  <c r="I25" i="1" s="1"/>
  <c r="J25" i="1" s="1" a="1"/>
  <c r="J25" i="1" s="1"/>
  <c r="I636" i="1" a="1"/>
  <c r="I636" i="1" s="1"/>
  <c r="J636" i="1" s="1" a="1"/>
  <c r="J636" i="1" s="1"/>
  <c r="I834" i="1" a="1"/>
  <c r="I834" i="1" s="1"/>
  <c r="J834" i="1" s="1" a="1"/>
  <c r="J834" i="1" s="1"/>
  <c r="I32" i="1" a="1"/>
  <c r="I32" i="1" s="1"/>
  <c r="J32" i="1" s="1" a="1"/>
  <c r="J32" i="1" s="1"/>
  <c r="I484" i="1" a="1"/>
  <c r="I484" i="1" s="1"/>
  <c r="J484" i="1" s="1" a="1"/>
  <c r="J484" i="1" s="1"/>
  <c r="I614" i="1" a="1"/>
  <c r="I614" i="1" s="1"/>
  <c r="J614" i="1" s="1" a="1"/>
  <c r="J614" i="1" s="1"/>
  <c r="I581" i="1" a="1"/>
  <c r="I581" i="1" s="1"/>
  <c r="J581" i="1" s="1" a="1"/>
  <c r="J581" i="1" s="1"/>
  <c r="I474" i="1" a="1"/>
  <c r="I474" i="1" s="1"/>
  <c r="J474" i="1" s="1" a="1"/>
  <c r="J474" i="1" s="1"/>
  <c r="I560" i="1" a="1"/>
  <c r="I560" i="1" s="1"/>
  <c r="J560" i="1" s="1" a="1"/>
  <c r="J560" i="1" s="1"/>
  <c r="I1246" i="1" a="1"/>
  <c r="I1246" i="1" s="1"/>
  <c r="J1246" i="1" s="1" a="1"/>
  <c r="J1246" i="1" s="1"/>
  <c r="I1085" i="1" a="1"/>
  <c r="I1085" i="1" s="1"/>
  <c r="J1085" i="1" s="1" a="1"/>
  <c r="J1085" i="1" s="1"/>
  <c r="I606" i="1" a="1"/>
  <c r="I606" i="1" s="1"/>
  <c r="J606" i="1" s="1" a="1"/>
  <c r="J606" i="1" s="1"/>
  <c r="I617" i="1" a="1"/>
  <c r="I617" i="1" s="1"/>
  <c r="J617" i="1" s="1" a="1"/>
  <c r="J617" i="1" s="1"/>
  <c r="I656" i="1" a="1"/>
  <c r="I656" i="1" s="1"/>
  <c r="J656" i="1" s="1" a="1"/>
  <c r="J656" i="1" s="1"/>
  <c r="I688" i="1" a="1"/>
  <c r="I688" i="1" s="1"/>
  <c r="J688" i="1" s="1" a="1"/>
  <c r="J688" i="1" s="1"/>
  <c r="I71" i="1" a="1"/>
  <c r="I71" i="1" s="1"/>
  <c r="J71" i="1" s="1" a="1"/>
  <c r="J71" i="1" s="1"/>
  <c r="I757" i="1" a="1"/>
  <c r="I757" i="1" s="1"/>
  <c r="J757" i="1" s="1" a="1"/>
  <c r="J757" i="1" s="1"/>
  <c r="I513" i="1" a="1"/>
  <c r="I513" i="1" s="1"/>
  <c r="J513" i="1" s="1" a="1"/>
  <c r="J513" i="1" s="1"/>
  <c r="I353" i="1" a="1"/>
  <c r="I353" i="1" s="1"/>
  <c r="J353" i="1" s="1" a="1"/>
  <c r="J353" i="1" s="1"/>
  <c r="I336" i="1" a="1"/>
  <c r="I336" i="1" s="1"/>
  <c r="J336" i="1" s="1" a="1"/>
  <c r="J336" i="1" s="1"/>
  <c r="I604" i="1" a="1"/>
  <c r="I604" i="1" s="1"/>
  <c r="J604" i="1" s="1" a="1"/>
  <c r="J604" i="1" s="1"/>
  <c r="I244" i="1" a="1"/>
  <c r="I244" i="1" s="1"/>
  <c r="J244" i="1" s="1" a="1"/>
  <c r="J244" i="1" s="1"/>
  <c r="I365" i="1" a="1"/>
  <c r="I365" i="1" s="1"/>
  <c r="J365" i="1" s="1" a="1"/>
  <c r="J365" i="1" s="1"/>
  <c r="I750" i="1" a="1"/>
  <c r="I750" i="1" s="1"/>
  <c r="J750" i="1" s="1" a="1"/>
  <c r="J750" i="1" s="1"/>
  <c r="I1096" i="1" a="1"/>
  <c r="I1096" i="1" s="1"/>
  <c r="J1096" i="1" s="1" a="1"/>
  <c r="J1096" i="1" s="1"/>
  <c r="I482" i="1" a="1"/>
  <c r="I482" i="1" s="1"/>
  <c r="J482" i="1" s="1" a="1"/>
  <c r="J482" i="1" s="1"/>
  <c r="I630" i="1" a="1"/>
  <c r="I630" i="1" s="1"/>
  <c r="J630" i="1" s="1" a="1"/>
  <c r="J630" i="1" s="1"/>
  <c r="I178" i="1" a="1"/>
  <c r="I178" i="1" s="1"/>
  <c r="J178" i="1" s="1" a="1"/>
  <c r="J178" i="1" s="1"/>
  <c r="I853" i="1" a="1"/>
  <c r="I853" i="1" s="1"/>
  <c r="J853" i="1" s="1" a="1"/>
  <c r="J853" i="1" s="1"/>
  <c r="I943" i="1" a="1"/>
  <c r="I943" i="1" s="1"/>
  <c r="J943" i="1" s="1" a="1"/>
  <c r="J943" i="1" s="1"/>
  <c r="I1269" i="1" a="1"/>
  <c r="I1269" i="1" s="1"/>
  <c r="J1269" i="1" s="1" a="1"/>
  <c r="J1269" i="1" s="1"/>
  <c r="I205" i="1" a="1"/>
  <c r="I205" i="1" s="1"/>
  <c r="J205" i="1" s="1" a="1"/>
  <c r="J205" i="1" s="1"/>
  <c r="I902" i="1" a="1"/>
  <c r="I902" i="1" s="1"/>
  <c r="J902" i="1" s="1" a="1"/>
  <c r="J902" i="1" s="1"/>
  <c r="I1131" i="1" a="1"/>
  <c r="I1131" i="1" s="1"/>
  <c r="J1131" i="1" s="1" a="1"/>
  <c r="J1131" i="1" s="1"/>
  <c r="I167" i="1" a="1"/>
  <c r="I167" i="1" s="1"/>
  <c r="J167" i="1" s="1" a="1"/>
  <c r="J167" i="1" s="1"/>
  <c r="I821" i="1" a="1"/>
  <c r="I821" i="1" s="1"/>
  <c r="J821" i="1" s="1" a="1"/>
  <c r="J821" i="1" s="1"/>
  <c r="I687" i="1" a="1"/>
  <c r="I687" i="1" s="1"/>
  <c r="J687" i="1" s="1" a="1"/>
  <c r="J687" i="1" s="1"/>
  <c r="I631" i="1" a="1"/>
  <c r="I631" i="1" s="1"/>
  <c r="J631" i="1" s="1" a="1"/>
  <c r="J631" i="1" s="1"/>
  <c r="I52" i="1" a="1"/>
  <c r="I52" i="1" s="1"/>
  <c r="J52" i="1" s="1" a="1"/>
  <c r="J52" i="1" s="1"/>
  <c r="I863" i="1" a="1"/>
  <c r="I863" i="1" s="1"/>
  <c r="J863" i="1" s="1" a="1"/>
  <c r="J863" i="1" s="1"/>
  <c r="I1126" i="1" a="1"/>
  <c r="I1126" i="1" s="1"/>
  <c r="J1126" i="1" s="1" a="1"/>
  <c r="J1126" i="1" s="1"/>
  <c r="I477" i="1" a="1"/>
  <c r="I477" i="1" s="1"/>
  <c r="J477" i="1" s="1" a="1"/>
  <c r="J477" i="1" s="1"/>
  <c r="I488" i="1" a="1"/>
  <c r="I488" i="1" s="1"/>
  <c r="J488" i="1" s="1" a="1"/>
  <c r="J488" i="1" s="1"/>
  <c r="I1145" i="1" a="1"/>
  <c r="I1145" i="1" s="1"/>
  <c r="J1145" i="1" s="1" a="1"/>
  <c r="J1145" i="1" s="1"/>
  <c r="I921" i="1" a="1"/>
  <c r="I921" i="1" s="1"/>
  <c r="J921" i="1" s="1" a="1"/>
  <c r="J921" i="1" s="1"/>
  <c r="I567" i="1" a="1"/>
  <c r="I567" i="1" s="1"/>
  <c r="J567" i="1" s="1" a="1"/>
  <c r="J567" i="1" s="1"/>
  <c r="I230" i="1" a="1"/>
  <c r="I230" i="1" s="1"/>
  <c r="J230" i="1" s="1" a="1"/>
  <c r="J230" i="1" s="1"/>
  <c r="I1185" i="1" a="1"/>
  <c r="I1185" i="1" s="1"/>
  <c r="J1185" i="1" s="1" a="1"/>
  <c r="J1185" i="1" s="1"/>
  <c r="I1050" i="1" a="1"/>
  <c r="I1050" i="1" s="1"/>
  <c r="J1050" i="1" s="1" a="1"/>
  <c r="J1050" i="1" s="1"/>
  <c r="I335" i="1" a="1"/>
  <c r="I335" i="1" s="1"/>
  <c r="J335" i="1" s="1" a="1"/>
  <c r="J335" i="1" s="1"/>
  <c r="I590" i="1" a="1"/>
  <c r="I590" i="1" s="1"/>
  <c r="J590" i="1" s="1" a="1"/>
  <c r="J590" i="1" s="1"/>
  <c r="I17" i="1" a="1"/>
  <c r="I17" i="1" s="1"/>
  <c r="J17" i="1" s="1" a="1"/>
  <c r="J17" i="1" s="1"/>
  <c r="I1222" i="1" a="1"/>
  <c r="I1222" i="1" s="1"/>
  <c r="J1222" i="1" s="1" a="1"/>
  <c r="J1222" i="1" s="1"/>
  <c r="I545" i="1" a="1"/>
  <c r="I545" i="1" s="1"/>
  <c r="J545" i="1" s="1" a="1"/>
  <c r="J545" i="1" s="1"/>
  <c r="I79" i="1" a="1"/>
  <c r="I79" i="1" s="1"/>
  <c r="J79" i="1" s="1" a="1"/>
  <c r="J79" i="1" s="1"/>
  <c r="I547" i="1" a="1"/>
  <c r="I547" i="1" s="1"/>
  <c r="J547" i="1" s="1" a="1"/>
  <c r="J547" i="1" s="1"/>
  <c r="I624" i="1" a="1"/>
  <c r="I624" i="1" s="1"/>
  <c r="J624" i="1" s="1" a="1"/>
  <c r="J624" i="1" s="1"/>
  <c r="I626" i="1" a="1"/>
  <c r="I626" i="1" s="1"/>
  <c r="J626" i="1" s="1" a="1"/>
  <c r="J626" i="1" s="1"/>
  <c r="I887" i="1" a="1"/>
  <c r="I887" i="1" s="1"/>
  <c r="J887" i="1" s="1" a="1"/>
  <c r="J887" i="1" s="1"/>
  <c r="I1084" i="1" a="1"/>
  <c r="I1084" i="1" s="1"/>
  <c r="J1084" i="1" s="1" a="1"/>
  <c r="J1084" i="1" s="1"/>
  <c r="I944" i="1" a="1"/>
  <c r="I944" i="1" s="1"/>
  <c r="J944" i="1" s="1" a="1"/>
  <c r="J944" i="1" s="1"/>
  <c r="I689" i="1" a="1"/>
  <c r="I689" i="1" s="1"/>
  <c r="J689" i="1" s="1" a="1"/>
  <c r="J689" i="1" s="1"/>
  <c r="I262" i="1" a="1"/>
  <c r="I262" i="1" s="1"/>
  <c r="J262" i="1" s="1" a="1"/>
  <c r="J262" i="1" s="1"/>
  <c r="I149" i="1" a="1"/>
  <c r="I149" i="1" s="1"/>
  <c r="J149" i="1" s="1" a="1"/>
  <c r="J149" i="1" s="1"/>
  <c r="I1076" i="1" a="1"/>
  <c r="I1076" i="1" s="1"/>
  <c r="J1076" i="1" s="1" a="1"/>
  <c r="J1076" i="1" s="1"/>
  <c r="I876" i="1" a="1"/>
  <c r="I876" i="1" s="1"/>
  <c r="J876" i="1" s="1" a="1"/>
  <c r="J876" i="1" s="1"/>
  <c r="I635" i="1" a="1"/>
  <c r="I635" i="1" s="1"/>
  <c r="J635" i="1" s="1" a="1"/>
  <c r="J635" i="1" s="1"/>
  <c r="I349" i="1" a="1"/>
  <c r="I349" i="1" s="1"/>
  <c r="J349" i="1" s="1" a="1"/>
  <c r="J349" i="1" s="1"/>
  <c r="I858" i="1" a="1"/>
  <c r="I858" i="1" s="1"/>
  <c r="J858" i="1" s="1" a="1"/>
  <c r="J858" i="1" s="1"/>
  <c r="I314" i="1" a="1"/>
  <c r="I314" i="1" s="1"/>
  <c r="J314" i="1" s="1" a="1"/>
  <c r="J314" i="1" s="1"/>
  <c r="I541" i="1" a="1"/>
  <c r="I541" i="1" s="1"/>
  <c r="J541" i="1" s="1" a="1"/>
  <c r="J541" i="1" s="1"/>
  <c r="I269" i="1" a="1"/>
  <c r="I269" i="1" s="1"/>
  <c r="J269" i="1" s="1" a="1"/>
  <c r="J269" i="1" s="1"/>
  <c r="I1260" i="1" a="1"/>
  <c r="I1260" i="1" s="1"/>
  <c r="J1260" i="1" s="1" a="1"/>
  <c r="J1260" i="1" s="1"/>
  <c r="I327" i="1" a="1"/>
  <c r="I327" i="1" s="1"/>
  <c r="J327" i="1" s="1" a="1"/>
  <c r="J327" i="1" s="1"/>
  <c r="I73" i="1" a="1"/>
  <c r="I73" i="1" s="1"/>
  <c r="J73" i="1" s="1" a="1"/>
  <c r="J73" i="1" s="1"/>
  <c r="I449" i="1" a="1"/>
  <c r="I449" i="1" s="1"/>
  <c r="J449" i="1" s="1" a="1"/>
  <c r="J449" i="1" s="1"/>
  <c r="I798" i="1" a="1"/>
  <c r="I798" i="1" s="1"/>
  <c r="J798" i="1" s="1" a="1"/>
  <c r="J798" i="1" s="1"/>
  <c r="I115" i="1" a="1"/>
  <c r="I115" i="1" s="1"/>
  <c r="J115" i="1" s="1" a="1"/>
  <c r="J115" i="1" s="1"/>
  <c r="I101" i="1" a="1"/>
  <c r="I101" i="1" s="1"/>
  <c r="J101" i="1" s="1" a="1"/>
  <c r="J101" i="1" s="1"/>
  <c r="I373" i="1" a="1"/>
  <c r="I373" i="1" s="1"/>
  <c r="J373" i="1" s="1" a="1"/>
  <c r="J373" i="1" s="1"/>
  <c r="I184" i="1" a="1"/>
  <c r="I184" i="1" s="1"/>
  <c r="J184" i="1" s="1" a="1"/>
  <c r="J184" i="1" s="1"/>
  <c r="I752" i="1" a="1"/>
  <c r="I752" i="1" s="1"/>
  <c r="J752" i="1" s="1" a="1"/>
  <c r="J752" i="1" s="1"/>
  <c r="I387" i="1" a="1"/>
  <c r="I387" i="1" s="1"/>
  <c r="J387" i="1" s="1" a="1"/>
  <c r="J387" i="1" s="1"/>
  <c r="I15" i="1" a="1"/>
  <c r="I15" i="1" s="1"/>
  <c r="J15" i="1" s="1" a="1"/>
  <c r="J15" i="1" s="1"/>
  <c r="I16" i="1" a="1"/>
  <c r="I16" i="1" s="1"/>
  <c r="J16" i="1" s="1" a="1"/>
  <c r="J16" i="1" s="1"/>
  <c r="I796" i="1" a="1"/>
  <c r="I796" i="1" s="1"/>
  <c r="J796" i="1" s="1" a="1"/>
  <c r="J796" i="1" s="1"/>
  <c r="I218" i="1" a="1"/>
  <c r="I218" i="1" s="1"/>
  <c r="J218" i="1" s="1" a="1"/>
  <c r="J218" i="1" s="1"/>
  <c r="I152" i="1" a="1"/>
  <c r="I152" i="1" s="1"/>
  <c r="J152" i="1" s="1" a="1"/>
  <c r="J152" i="1" s="1"/>
  <c r="I584" i="1" a="1"/>
  <c r="I584" i="1" s="1"/>
  <c r="J584" i="1" s="1" a="1"/>
  <c r="J584" i="1" s="1"/>
  <c r="I1158" i="1" a="1"/>
  <c r="I1158" i="1" s="1"/>
  <c r="J1158" i="1" s="1" a="1"/>
  <c r="J1158" i="1" s="1"/>
  <c r="I772" i="1" a="1"/>
  <c r="I772" i="1" s="1"/>
  <c r="J772" i="1" s="1" a="1"/>
  <c r="J772" i="1" s="1"/>
  <c r="I512" i="1" a="1"/>
  <c r="I512" i="1" s="1"/>
  <c r="J512" i="1" s="1" a="1"/>
  <c r="J512" i="1" s="1"/>
  <c r="I472" i="1" a="1"/>
  <c r="I472" i="1" s="1"/>
  <c r="J472" i="1" s="1" a="1"/>
  <c r="J472" i="1" s="1"/>
  <c r="I1289" i="1" a="1"/>
  <c r="I1289" i="1" s="1"/>
  <c r="J1289" i="1" s="1" a="1"/>
  <c r="J1289" i="1" s="1"/>
  <c r="I305" i="1" a="1"/>
  <c r="I305" i="1" s="1"/>
  <c r="J305" i="1" s="1" a="1"/>
  <c r="J305" i="1" s="1"/>
  <c r="I198" i="1" a="1"/>
  <c r="I198" i="1" s="1"/>
  <c r="J198" i="1" s="1" a="1"/>
  <c r="J198" i="1" s="1"/>
  <c r="I526" i="1" a="1"/>
  <c r="I526" i="1" s="1"/>
  <c r="J526" i="1" s="1" a="1"/>
  <c r="J526" i="1" s="1"/>
  <c r="I1261" i="1" a="1"/>
  <c r="I1261" i="1" s="1"/>
  <c r="J1261" i="1" s="1" a="1"/>
  <c r="J1261" i="1" s="1"/>
  <c r="I872" i="1" a="1"/>
  <c r="I872" i="1" s="1"/>
  <c r="J872" i="1" s="1" a="1"/>
  <c r="J872" i="1" s="1"/>
  <c r="I1092" i="1" a="1"/>
  <c r="I1092" i="1" s="1"/>
  <c r="J1092" i="1" s="1" a="1"/>
  <c r="J1092" i="1" s="1"/>
  <c r="I719" i="1" a="1"/>
  <c r="I719" i="1" s="1"/>
  <c r="J719" i="1" s="1" a="1"/>
  <c r="J719" i="1" s="1"/>
  <c r="I380" i="1" a="1"/>
  <c r="I380" i="1" s="1"/>
  <c r="J380" i="1" s="1" a="1"/>
  <c r="J380" i="1" s="1"/>
  <c r="I920" i="1" a="1"/>
  <c r="I920" i="1" s="1"/>
  <c r="J920" i="1" s="1" a="1"/>
  <c r="J920" i="1" s="1"/>
  <c r="I926" i="1" a="1"/>
  <c r="I926" i="1" s="1"/>
  <c r="J926" i="1" s="1" a="1"/>
  <c r="J926" i="1" s="1"/>
  <c r="I1309" i="1" a="1"/>
  <c r="I1309" i="1" s="1"/>
  <c r="J1309" i="1" s="1" a="1"/>
  <c r="J1309" i="1" s="1"/>
  <c r="I57" i="1" a="1"/>
  <c r="I57" i="1" s="1"/>
  <c r="J57" i="1" s="1" a="1"/>
  <c r="J57" i="1" s="1"/>
  <c r="I463" i="1" a="1"/>
  <c r="I463" i="1" s="1"/>
  <c r="J463" i="1" s="1" a="1"/>
  <c r="J463" i="1" s="1"/>
  <c r="I468" i="1" a="1"/>
  <c r="I468" i="1" s="1"/>
  <c r="J468" i="1" s="1" a="1"/>
  <c r="J468" i="1" s="1"/>
  <c r="I50" i="1" a="1"/>
  <c r="I50" i="1" s="1"/>
  <c r="J50" i="1" s="1" a="1"/>
  <c r="J50" i="1" s="1"/>
  <c r="I658" i="1" a="1"/>
  <c r="I658" i="1" s="1"/>
  <c r="J658" i="1" s="1" a="1"/>
  <c r="J658" i="1" s="1"/>
  <c r="I875" i="1" a="1"/>
  <c r="I875" i="1" s="1"/>
  <c r="J875" i="1" s="1" a="1"/>
  <c r="J875" i="1" s="1"/>
  <c r="I1089" i="1" a="1"/>
  <c r="I1089" i="1" s="1"/>
  <c r="J1089" i="1" s="1" a="1"/>
  <c r="J1089" i="1" s="1"/>
  <c r="I666" i="1" a="1"/>
  <c r="I666" i="1" s="1"/>
  <c r="J666" i="1" s="1" a="1"/>
  <c r="J666" i="1" s="1"/>
  <c r="I211" i="1" a="1"/>
  <c r="I211" i="1" s="1"/>
  <c r="J211" i="1" s="1" a="1"/>
  <c r="J211" i="1" s="1"/>
  <c r="I686" i="1" a="1"/>
  <c r="I686" i="1" s="1"/>
  <c r="J686" i="1" s="1" a="1"/>
  <c r="J686" i="1" s="1"/>
  <c r="I681" i="1" a="1"/>
  <c r="I681" i="1" s="1"/>
  <c r="J681" i="1" s="1" a="1"/>
  <c r="J681" i="1" s="1"/>
  <c r="I1176" i="1" a="1"/>
  <c r="I1176" i="1" s="1"/>
  <c r="J1176" i="1" s="1" a="1"/>
  <c r="J1176" i="1" s="1"/>
  <c r="I58" i="1" a="1"/>
  <c r="I58" i="1" s="1"/>
  <c r="J58" i="1" s="1" a="1"/>
  <c r="J58" i="1" s="1"/>
  <c r="I442" i="1" a="1"/>
  <c r="I442" i="1" s="1"/>
  <c r="J442" i="1" s="1" a="1"/>
  <c r="J442" i="1" s="1"/>
  <c r="I223" i="1" a="1"/>
  <c r="I223" i="1" s="1"/>
  <c r="J223" i="1" s="1" a="1"/>
  <c r="J223" i="1" s="1"/>
  <c r="I582" i="1" a="1"/>
  <c r="I582" i="1" s="1"/>
  <c r="J582" i="1" s="1" a="1"/>
  <c r="J582" i="1" s="1"/>
  <c r="I304" i="1" a="1"/>
  <c r="I304" i="1" s="1"/>
  <c r="J304" i="1" s="1" a="1"/>
  <c r="J304" i="1" s="1"/>
  <c r="I1256" i="1" a="1"/>
  <c r="I1256" i="1" s="1"/>
  <c r="J1256" i="1" s="1" a="1"/>
  <c r="J1256" i="1" s="1"/>
  <c r="I910" i="1" a="1"/>
  <c r="I910" i="1" s="1"/>
  <c r="J910" i="1" s="1" a="1"/>
  <c r="J910" i="1" s="1"/>
  <c r="I1183" i="1" a="1"/>
  <c r="I1183" i="1" s="1"/>
  <c r="J1183" i="1" s="1" a="1"/>
  <c r="J1183" i="1" s="1"/>
  <c r="I776" i="1" a="1"/>
  <c r="I776" i="1" s="1"/>
  <c r="J776" i="1" s="1" a="1"/>
  <c r="J776" i="1" s="1"/>
  <c r="I724" i="1" a="1"/>
  <c r="I724" i="1" s="1"/>
  <c r="J724" i="1" s="1" a="1"/>
  <c r="J724" i="1" s="1"/>
  <c r="I10" i="1" a="1"/>
  <c r="I10" i="1" s="1"/>
  <c r="J10" i="1" s="1" a="1"/>
  <c r="J10" i="1" s="1"/>
  <c r="I1231" i="1" a="1"/>
  <c r="I1231" i="1" s="1"/>
  <c r="J1231" i="1" s="1" a="1"/>
  <c r="J1231" i="1" s="1"/>
  <c r="I1001" i="1" a="1"/>
  <c r="I1001" i="1" s="1"/>
  <c r="J1001" i="1" s="1" a="1"/>
  <c r="J1001" i="1" s="1"/>
  <c r="I1200" i="1" a="1"/>
  <c r="I1200" i="1" s="1"/>
  <c r="J1200" i="1" s="1" a="1"/>
  <c r="J1200" i="1" s="1"/>
  <c r="I1026" i="1" a="1"/>
  <c r="I1026" i="1" s="1"/>
  <c r="J1026" i="1" s="1" a="1"/>
  <c r="J1026" i="1" s="1"/>
  <c r="I1186" i="1" a="1"/>
  <c r="I1186" i="1" s="1"/>
  <c r="J1186" i="1" s="1" a="1"/>
  <c r="J1186" i="1" s="1"/>
  <c r="I995" i="1" a="1"/>
  <c r="I995" i="1" s="1"/>
  <c r="J995" i="1" s="1" a="1"/>
  <c r="J995" i="1" s="1"/>
  <c r="I880" i="1" a="1"/>
  <c r="I880" i="1" s="1"/>
  <c r="J880" i="1" s="1" a="1"/>
  <c r="J880" i="1" s="1"/>
  <c r="I1228" i="1" a="1"/>
  <c r="I1228" i="1" s="1"/>
  <c r="J1228" i="1" s="1" a="1"/>
  <c r="J1228" i="1" s="1"/>
  <c r="I400" i="1" a="1"/>
  <c r="I400" i="1" s="1"/>
  <c r="J400" i="1" s="1" a="1"/>
  <c r="J400" i="1" s="1"/>
  <c r="I18" i="1" a="1"/>
  <c r="I18" i="1" s="1"/>
  <c r="J18" i="1" s="1" a="1"/>
  <c r="J18" i="1" s="1"/>
  <c r="I1310" i="1" a="1"/>
  <c r="I1310" i="1" s="1"/>
  <c r="J1310" i="1" s="1" a="1"/>
  <c r="J1310" i="1" s="1"/>
  <c r="I278" i="1" a="1"/>
  <c r="I278" i="1" s="1"/>
  <c r="J278" i="1" s="1" a="1"/>
  <c r="J278" i="1" s="1"/>
  <c r="I662" i="1" a="1"/>
  <c r="I662" i="1" s="1"/>
  <c r="J662" i="1" s="1" a="1"/>
  <c r="J662" i="1" s="1"/>
  <c r="I123" i="1" a="1"/>
  <c r="I123" i="1" s="1"/>
  <c r="J123" i="1" s="1" a="1"/>
  <c r="J123" i="1" s="1"/>
  <c r="I389" i="1" a="1"/>
  <c r="I389" i="1" s="1"/>
  <c r="J389" i="1" s="1" a="1"/>
  <c r="J389" i="1" s="1"/>
  <c r="I680" i="1" a="1"/>
  <c r="I680" i="1" s="1"/>
  <c r="J680" i="1" s="1" a="1"/>
  <c r="J680" i="1" s="1"/>
  <c r="I1285" i="1" a="1"/>
  <c r="I1285" i="1" s="1"/>
  <c r="J1285" i="1" s="1" a="1"/>
  <c r="J1285" i="1" s="1"/>
  <c r="I1223" i="1" a="1"/>
  <c r="I1223" i="1" s="1"/>
  <c r="J1223" i="1" s="1" a="1"/>
  <c r="J1223" i="1" s="1"/>
  <c r="I4" i="1" a="1"/>
  <c r="I4" i="1" s="1"/>
  <c r="J4" i="1" s="1" a="1"/>
  <c r="J4" i="1" s="1"/>
  <c r="I1164" i="1" a="1"/>
  <c r="I1164" i="1" s="1"/>
  <c r="J1164" i="1" s="1" a="1"/>
  <c r="J1164" i="1" s="1"/>
  <c r="I1287" i="1" a="1"/>
  <c r="I1287" i="1" s="1"/>
  <c r="J1287" i="1" s="1" a="1"/>
  <c r="J1287" i="1" s="1"/>
  <c r="I130" i="1" a="1"/>
  <c r="I130" i="1" s="1"/>
  <c r="J130" i="1" s="1" a="1"/>
  <c r="J130" i="1" s="1"/>
  <c r="I1175" i="1" a="1"/>
  <c r="I1175" i="1" s="1"/>
  <c r="J1175" i="1" s="1" a="1"/>
  <c r="J1175" i="1" s="1"/>
  <c r="I941" i="1" a="1"/>
  <c r="I941" i="1" s="1"/>
  <c r="J941" i="1" s="1" a="1"/>
  <c r="J941" i="1" s="1"/>
  <c r="I1213" i="1" a="1"/>
  <c r="I1213" i="1" s="1"/>
  <c r="J1213" i="1" s="1" a="1"/>
  <c r="J1213" i="1" s="1"/>
  <c r="I994" i="1" a="1"/>
  <c r="I994" i="1" s="1"/>
  <c r="J994" i="1" s="1" a="1"/>
  <c r="J994" i="1" s="1"/>
  <c r="I558" i="1" a="1"/>
  <c r="I558" i="1" s="1"/>
  <c r="J558" i="1" s="1" a="1"/>
  <c r="J558" i="1" s="1"/>
  <c r="I869" i="1" a="1"/>
  <c r="I869" i="1" s="1"/>
  <c r="J869" i="1" s="1" a="1"/>
  <c r="J869" i="1" s="1"/>
  <c r="I720" i="1" a="1"/>
  <c r="I720" i="1" s="1"/>
  <c r="J720" i="1" s="1" a="1"/>
  <c r="J720" i="1" s="1"/>
  <c r="I234" i="1" a="1"/>
  <c r="I234" i="1" s="1"/>
  <c r="J234" i="1" s="1" a="1"/>
  <c r="J234" i="1" s="1"/>
  <c r="I1259" i="1" a="1"/>
  <c r="I1259" i="1" s="1"/>
  <c r="J1259" i="1" s="1" a="1"/>
  <c r="J1259" i="1" s="1"/>
  <c r="I1146" i="1" a="1"/>
  <c r="I1146" i="1" s="1"/>
  <c r="J1146" i="1" s="1" a="1"/>
  <c r="J1146" i="1" s="1"/>
  <c r="I762" i="1" a="1"/>
  <c r="I762" i="1" s="1"/>
  <c r="J762" i="1" s="1" a="1"/>
  <c r="J762" i="1" s="1"/>
  <c r="I393" i="1" a="1"/>
  <c r="I393" i="1" s="1"/>
  <c r="J393" i="1" s="1" a="1"/>
  <c r="J393" i="1" s="1"/>
  <c r="I608" i="1" a="1"/>
  <c r="I608" i="1" s="1"/>
  <c r="J608" i="1" s="1" a="1"/>
  <c r="J608" i="1" s="1"/>
  <c r="I1023" i="1" a="1"/>
  <c r="I1023" i="1" s="1"/>
  <c r="J1023" i="1" s="1" a="1"/>
  <c r="J1023" i="1" s="1"/>
  <c r="I620" i="1" a="1"/>
  <c r="I620" i="1" s="1"/>
  <c r="J620" i="1" s="1" a="1"/>
  <c r="J620" i="1" s="1"/>
  <c r="I1124" i="1" a="1"/>
  <c r="I1124" i="1" s="1"/>
  <c r="J1124" i="1" s="1" a="1"/>
  <c r="J1124" i="1" s="1"/>
  <c r="I508" i="1" a="1"/>
  <c r="I508" i="1" s="1"/>
  <c r="J508" i="1" s="1" a="1"/>
  <c r="J508" i="1" s="1"/>
  <c r="I169" i="1" a="1"/>
  <c r="I169" i="1" s="1"/>
  <c r="J169" i="1" s="1" a="1"/>
  <c r="J169" i="1" s="1"/>
  <c r="I655" i="1" a="1"/>
  <c r="I655" i="1" s="1"/>
  <c r="J655" i="1" s="1" a="1"/>
  <c r="J655" i="1" s="1"/>
  <c r="I901" i="1" a="1"/>
  <c r="I901" i="1" s="1"/>
  <c r="J901" i="1" s="1" a="1"/>
  <c r="J901" i="1" s="1"/>
  <c r="I797" i="1" a="1"/>
  <c r="I797" i="1" s="1"/>
  <c r="J797" i="1" s="1" a="1"/>
  <c r="J797" i="1" s="1"/>
  <c r="I1229" i="1" a="1"/>
  <c r="I1229" i="1" s="1"/>
  <c r="J1229" i="1" s="1" a="1"/>
  <c r="J1229" i="1" s="1"/>
  <c r="I43" i="1" a="1"/>
  <c r="I43" i="1" s="1"/>
  <c r="J43" i="1" s="1" a="1"/>
  <c r="J43" i="1" s="1"/>
  <c r="I1282" i="1" a="1"/>
  <c r="I1282" i="1" s="1"/>
  <c r="J1282" i="1" s="1" a="1"/>
  <c r="J1282" i="1" s="1"/>
  <c r="I28" i="1" a="1"/>
  <c r="I28" i="1" s="1"/>
  <c r="J28" i="1" s="1" a="1"/>
  <c r="J28" i="1" s="1"/>
  <c r="I873" i="1" a="1"/>
  <c r="I873" i="1" s="1"/>
  <c r="J873" i="1" s="1" a="1"/>
  <c r="J873" i="1" s="1"/>
  <c r="I676" i="1" a="1"/>
  <c r="I676" i="1" s="1"/>
  <c r="J676" i="1" s="1" a="1"/>
  <c r="J676" i="1" s="1"/>
  <c r="I986" i="1" a="1"/>
  <c r="I986" i="1" s="1"/>
  <c r="J986" i="1" s="1" a="1"/>
  <c r="J986" i="1" s="1"/>
  <c r="I436" i="1" a="1"/>
  <c r="I436" i="1" s="1"/>
  <c r="J436" i="1" s="1" a="1"/>
  <c r="J436" i="1" s="1"/>
  <c r="I825" i="1" a="1"/>
  <c r="I825" i="1" s="1"/>
  <c r="J825" i="1" s="1" a="1"/>
  <c r="J825" i="1" s="1"/>
  <c r="I1302" i="1" a="1"/>
  <c r="I1302" i="1" s="1"/>
  <c r="J1302" i="1" s="1" a="1"/>
  <c r="J1302" i="1" s="1"/>
  <c r="I1047" i="1" a="1"/>
  <c r="I1047" i="1" s="1"/>
  <c r="J1047" i="1" s="1" a="1"/>
  <c r="J1047" i="1" s="1"/>
  <c r="I243" i="1" a="1"/>
  <c r="I243" i="1" s="1"/>
  <c r="J243" i="1" s="1" a="1"/>
  <c r="J243" i="1" s="1"/>
  <c r="I649" i="1" a="1"/>
  <c r="I649" i="1" s="1"/>
  <c r="J649" i="1" s="1" a="1"/>
  <c r="J649" i="1" s="1"/>
  <c r="I830" i="1" a="1"/>
  <c r="I830" i="1" s="1"/>
  <c r="J830" i="1" s="1" a="1"/>
  <c r="J830" i="1" s="1"/>
  <c r="I619" i="1" a="1"/>
  <c r="I619" i="1" s="1"/>
  <c r="J619" i="1" s="1" a="1"/>
  <c r="J619" i="1" s="1"/>
  <c r="I128" i="1" a="1"/>
  <c r="I128" i="1" s="1"/>
  <c r="J128" i="1" s="1" a="1"/>
  <c r="J128" i="1" s="1"/>
  <c r="I1112" i="1" a="1"/>
  <c r="I1112" i="1" s="1"/>
  <c r="J1112" i="1" s="1" a="1"/>
  <c r="J1112" i="1" s="1"/>
  <c r="I593" i="1" a="1"/>
  <c r="I593" i="1" s="1"/>
  <c r="J593" i="1" s="1" a="1"/>
  <c r="J593" i="1" s="1"/>
  <c r="I659" i="1" a="1"/>
  <c r="I659" i="1" s="1"/>
  <c r="J659" i="1" s="1" a="1"/>
  <c r="J659" i="1" s="1"/>
  <c r="I647" i="1" a="1"/>
  <c r="I647" i="1" s="1"/>
  <c r="J647" i="1" s="1" a="1"/>
  <c r="J647" i="1" s="1"/>
  <c r="I684" i="1" a="1"/>
  <c r="I684" i="1" s="1"/>
  <c r="J684" i="1" s="1" a="1"/>
  <c r="J684" i="1" s="1"/>
  <c r="I1243" i="1" a="1"/>
  <c r="I1243" i="1" s="1"/>
  <c r="J1243" i="1" s="1" a="1"/>
  <c r="J1243" i="1" s="1"/>
  <c r="I212" i="1" a="1"/>
  <c r="I212" i="1" s="1"/>
  <c r="J212" i="1" s="1" a="1"/>
  <c r="J212" i="1" s="1"/>
  <c r="I61" i="1" a="1"/>
  <c r="I61" i="1" s="1"/>
  <c r="J61" i="1" s="1" a="1"/>
  <c r="J61" i="1" s="1"/>
  <c r="I308" i="1" a="1"/>
  <c r="I308" i="1" s="1"/>
  <c r="J308" i="1" s="1" a="1"/>
  <c r="J308" i="1" s="1"/>
  <c r="I1163" i="1" a="1"/>
  <c r="I1163" i="1" s="1"/>
  <c r="J1163" i="1" s="1" a="1"/>
  <c r="J1163" i="1" s="1"/>
  <c r="I919" i="1" a="1"/>
  <c r="I919" i="1" s="1"/>
  <c r="J919" i="1" s="1" a="1"/>
  <c r="J919" i="1" s="1"/>
  <c r="I174" i="1" a="1"/>
  <c r="I174" i="1" s="1"/>
  <c r="J174" i="1" s="1" a="1"/>
  <c r="J174" i="1" s="1"/>
  <c r="I1233" i="1" a="1"/>
  <c r="I1233" i="1" s="1"/>
  <c r="J1233" i="1" s="1" a="1"/>
  <c r="J1233" i="1" s="1"/>
  <c r="I1283" i="1" a="1"/>
  <c r="I1283" i="1" s="1"/>
  <c r="J1283" i="1" s="1" a="1"/>
  <c r="J1283" i="1" s="1"/>
  <c r="I68" i="1" a="1"/>
  <c r="I68" i="1" s="1"/>
  <c r="J68" i="1" s="1" a="1"/>
  <c r="J68" i="1" s="1"/>
  <c r="I317" i="1" a="1"/>
  <c r="I317" i="1" s="1"/>
  <c r="J317" i="1" s="1" a="1"/>
  <c r="J317" i="1" s="1"/>
  <c r="I440" i="1" a="1"/>
  <c r="I440" i="1" s="1"/>
  <c r="J440" i="1" s="1" a="1"/>
  <c r="J440" i="1" s="1"/>
  <c r="I321" i="1" a="1"/>
  <c r="I321" i="1" s="1"/>
  <c r="J321" i="1" s="1" a="1"/>
  <c r="J321" i="1" s="1"/>
  <c r="I1167" i="1" a="1"/>
  <c r="I1167" i="1" s="1"/>
  <c r="J1167" i="1" s="1" a="1"/>
  <c r="J1167" i="1" s="1"/>
  <c r="I586" i="1" a="1"/>
  <c r="I586" i="1" s="1"/>
  <c r="J586" i="1" s="1" a="1"/>
  <c r="J586" i="1" s="1"/>
  <c r="I501" i="1" a="1"/>
  <c r="I501" i="1" s="1"/>
  <c r="J501" i="1" s="1" a="1"/>
  <c r="J501" i="1" s="1"/>
  <c r="I979" i="1" a="1"/>
  <c r="I979" i="1" s="1"/>
  <c r="J979" i="1" s="1" a="1"/>
  <c r="J979" i="1" s="1"/>
  <c r="I60" i="1" a="1"/>
  <c r="I60" i="1" s="1"/>
  <c r="J60" i="1" s="1" a="1"/>
  <c r="J60" i="1" s="1"/>
  <c r="I1219" i="1" a="1"/>
  <c r="I1219" i="1" s="1"/>
  <c r="J1219" i="1" s="1" a="1"/>
  <c r="J1219" i="1" s="1"/>
  <c r="I817" i="1" a="1"/>
  <c r="I817" i="1" s="1"/>
  <c r="J817" i="1" s="1" a="1"/>
  <c r="J817" i="1" s="1"/>
  <c r="I1083" i="1" a="1"/>
  <c r="I1083" i="1" s="1"/>
  <c r="J1083" i="1" s="1" a="1"/>
  <c r="J1083" i="1" s="1"/>
  <c r="I1160" i="1" a="1"/>
  <c r="I1160" i="1" s="1"/>
  <c r="J1160" i="1" s="1" a="1"/>
  <c r="J1160" i="1" s="1"/>
  <c r="I330" i="1" a="1"/>
  <c r="I330" i="1" s="1"/>
  <c r="J330" i="1" s="1" a="1"/>
  <c r="J330" i="1" s="1"/>
  <c r="I734" i="1" a="1"/>
  <c r="I734" i="1" s="1"/>
  <c r="J734" i="1" s="1" a="1"/>
  <c r="J734" i="1" s="1"/>
  <c r="I347" i="1" a="1"/>
  <c r="I347" i="1" s="1"/>
  <c r="J347" i="1" s="1" a="1"/>
  <c r="J347" i="1" s="1"/>
  <c r="I75" i="1" a="1"/>
  <c r="I75" i="1" s="1"/>
  <c r="J75" i="1" s="1" a="1"/>
  <c r="J75" i="1" s="1"/>
  <c r="I315" i="1" a="1"/>
  <c r="I315" i="1" s="1"/>
  <c r="J315" i="1" s="1" a="1"/>
  <c r="J315" i="1" s="1"/>
  <c r="I1008" i="1" a="1"/>
  <c r="I1008" i="1" s="1"/>
  <c r="J1008" i="1" s="1" a="1"/>
  <c r="J1008" i="1" s="1"/>
  <c r="I914" i="1" a="1"/>
  <c r="I914" i="1" s="1"/>
  <c r="J914" i="1" s="1" a="1"/>
  <c r="J914" i="1" s="1"/>
  <c r="I357" i="1" a="1"/>
  <c r="I357" i="1" s="1"/>
  <c r="J357" i="1" s="1" a="1"/>
  <c r="J357" i="1" s="1"/>
  <c r="I346" i="1" a="1"/>
  <c r="I346" i="1" s="1"/>
  <c r="J346" i="1" s="1" a="1"/>
  <c r="J346" i="1" s="1"/>
  <c r="I220" i="1" a="1"/>
  <c r="I220" i="1" s="1"/>
  <c r="J220" i="1" s="1" a="1"/>
  <c r="J220" i="1" s="1"/>
  <c r="I416" i="1" a="1"/>
  <c r="I416" i="1" s="1"/>
  <c r="J416" i="1" s="1" a="1"/>
  <c r="J416" i="1" s="1"/>
  <c r="I77" i="1" a="1"/>
  <c r="I77" i="1" s="1"/>
  <c r="J77" i="1" s="1" a="1"/>
  <c r="J77" i="1" s="1"/>
  <c r="I605" i="1" a="1"/>
  <c r="I605" i="1" s="1"/>
  <c r="J605" i="1" s="1" a="1"/>
  <c r="J605" i="1" s="1"/>
  <c r="I348" i="1" a="1"/>
  <c r="I348" i="1" s="1"/>
  <c r="J348" i="1" s="1" a="1"/>
  <c r="J348" i="1" s="1"/>
  <c r="I42" i="1" a="1"/>
  <c r="I42" i="1" s="1"/>
  <c r="J42" i="1" s="1" a="1"/>
  <c r="J42" i="1" s="1"/>
  <c r="I831" i="1" a="1"/>
  <c r="I831" i="1" s="1"/>
  <c r="J831" i="1" s="1" a="1"/>
  <c r="J831" i="1" s="1"/>
  <c r="I746" i="1" a="1"/>
  <c r="I746" i="1" s="1"/>
  <c r="J746" i="1" s="1" a="1"/>
  <c r="J746" i="1" s="1"/>
  <c r="I568" i="1" a="1"/>
  <c r="I568" i="1" s="1"/>
  <c r="J568" i="1" s="1" a="1"/>
  <c r="J568" i="1" s="1"/>
  <c r="I171" i="1" a="1"/>
  <c r="I171" i="1" s="1"/>
  <c r="J171" i="1" s="1" a="1"/>
  <c r="J171" i="1" s="1"/>
  <c r="I742" i="1" a="1"/>
  <c r="I742" i="1" s="1"/>
  <c r="J742" i="1" s="1" a="1"/>
  <c r="J742" i="1" s="1"/>
  <c r="I298" i="1" a="1"/>
  <c r="I298" i="1" s="1"/>
  <c r="J298" i="1" s="1" a="1"/>
  <c r="J298" i="1" s="1"/>
  <c r="I108" i="1" a="1"/>
  <c r="I108" i="1" s="1"/>
  <c r="J108" i="1" s="1" a="1"/>
  <c r="J108" i="1" s="1"/>
  <c r="I112" i="1" a="1"/>
  <c r="I112" i="1" s="1"/>
  <c r="J112" i="1" s="1" a="1"/>
  <c r="J112" i="1" s="1"/>
  <c r="I49" i="1" a="1"/>
  <c r="I49" i="1" s="1"/>
  <c r="J49" i="1" s="1" a="1"/>
  <c r="J49" i="1" s="1"/>
  <c r="I435" i="1" a="1"/>
  <c r="I435" i="1" s="1"/>
  <c r="J435" i="1" s="1" a="1"/>
  <c r="J435" i="1" s="1"/>
  <c r="I1208" i="1" a="1"/>
  <c r="I1208" i="1" s="1"/>
  <c r="J1208" i="1" s="1" a="1"/>
  <c r="J1208" i="1" s="1"/>
  <c r="I615" i="1" a="1"/>
  <c r="I615" i="1" s="1"/>
  <c r="J615" i="1" s="1" a="1"/>
  <c r="J615" i="1" s="1"/>
  <c r="I815" i="1" a="1"/>
  <c r="I815" i="1" s="1"/>
  <c r="J815" i="1" s="1" a="1"/>
  <c r="J815" i="1" s="1"/>
  <c r="I1061" i="1" a="1"/>
  <c r="I1061" i="1" s="1"/>
  <c r="J1061" i="1" s="1" a="1"/>
  <c r="J1061" i="1" s="1"/>
  <c r="I862" i="1" a="1"/>
  <c r="I862" i="1" s="1"/>
  <c r="J862" i="1" s="1" a="1"/>
  <c r="J862" i="1" s="1"/>
  <c r="I1292" i="1" a="1"/>
  <c r="I1292" i="1" s="1"/>
  <c r="J1292" i="1" s="1" a="1"/>
  <c r="J1292" i="1" s="1"/>
  <c r="I949" i="1" a="1"/>
  <c r="I949" i="1" s="1"/>
  <c r="J949" i="1" s="1" a="1"/>
  <c r="J949" i="1" s="1"/>
  <c r="I394" i="1" a="1"/>
  <c r="I394" i="1" s="1"/>
  <c r="J394" i="1" s="1" a="1"/>
  <c r="J394" i="1" s="1"/>
  <c r="I961" i="1" a="1"/>
  <c r="I961" i="1" s="1"/>
  <c r="J961" i="1" s="1" a="1"/>
  <c r="J961" i="1" s="1"/>
  <c r="I188" i="1" a="1"/>
  <c r="I188" i="1" s="1"/>
  <c r="J188" i="1" s="1" a="1"/>
  <c r="J188" i="1" s="1"/>
  <c r="I791" i="1" a="1"/>
  <c r="I791" i="1" s="1"/>
  <c r="J791" i="1" s="1" a="1"/>
  <c r="J791" i="1" s="1"/>
  <c r="I669" i="1" a="1"/>
  <c r="I669" i="1" s="1"/>
  <c r="J669" i="1" s="1" a="1"/>
  <c r="J669" i="1" s="1"/>
  <c r="I80" i="1" a="1"/>
  <c r="I80" i="1" s="1"/>
  <c r="J80" i="1" s="1" a="1"/>
  <c r="J80" i="1" s="1"/>
  <c r="I543" i="1" a="1"/>
  <c r="I543" i="1" s="1"/>
  <c r="J543" i="1" s="1" a="1"/>
  <c r="J543" i="1" s="1"/>
  <c r="I698" i="1" a="1"/>
  <c r="I698" i="1" s="1"/>
  <c r="J698" i="1" s="1" a="1"/>
  <c r="J698" i="1" s="1"/>
  <c r="I56" i="1" a="1"/>
  <c r="I56" i="1" s="1"/>
  <c r="J56" i="1" s="1" a="1"/>
  <c r="J56" i="1" s="1"/>
  <c r="I102" i="1" a="1"/>
  <c r="I102" i="1" s="1"/>
  <c r="J102" i="1" s="1" a="1"/>
  <c r="J102" i="1" s="1"/>
  <c r="I1212" i="1" a="1"/>
  <c r="I1212" i="1" s="1"/>
  <c r="J1212" i="1" s="1" a="1"/>
  <c r="J1212" i="1" s="1"/>
  <c r="I1299" i="1" a="1"/>
  <c r="I1299" i="1" s="1"/>
  <c r="J1299" i="1" s="1" a="1"/>
  <c r="J1299" i="1" s="1"/>
  <c r="I691" i="1" a="1"/>
  <c r="I691" i="1" s="1"/>
  <c r="J691" i="1" s="1" a="1"/>
  <c r="J691" i="1" s="1"/>
  <c r="I142" i="1" a="1"/>
  <c r="I142" i="1" s="1"/>
  <c r="J142" i="1" s="1" a="1"/>
  <c r="J142" i="1" s="1"/>
  <c r="I19" i="1" a="1"/>
  <c r="I19" i="1" s="1"/>
  <c r="J19" i="1" s="1" a="1"/>
  <c r="J19" i="1" s="1"/>
  <c r="I478" i="1" a="1"/>
  <c r="I478" i="1" s="1"/>
  <c r="J478" i="1" s="1" a="1"/>
  <c r="J478" i="1" s="1"/>
  <c r="I395" i="1" a="1"/>
  <c r="I395" i="1" s="1"/>
  <c r="J395" i="1" s="1" a="1"/>
  <c r="J395" i="1" s="1"/>
  <c r="I725" i="1" a="1"/>
  <c r="I725" i="1" s="1"/>
  <c r="J725" i="1" s="1" a="1"/>
  <c r="J725" i="1" s="1"/>
  <c r="I337" i="1" a="1"/>
  <c r="I337" i="1" s="1"/>
  <c r="J337" i="1" s="1" a="1"/>
  <c r="J337" i="1" s="1"/>
  <c r="I506" i="1" a="1"/>
  <c r="I506" i="1" s="1"/>
  <c r="J506" i="1" s="1" a="1"/>
  <c r="J506" i="1" s="1"/>
  <c r="I31" i="1" a="1"/>
  <c r="I31" i="1" s="1"/>
  <c r="J31" i="1" s="1" a="1"/>
  <c r="J31" i="1" s="1"/>
  <c r="I874" i="1" a="1"/>
  <c r="I874" i="1" s="1"/>
  <c r="J874" i="1" s="1" a="1"/>
  <c r="J874" i="1" s="1"/>
  <c r="I747" i="1" a="1"/>
  <c r="I747" i="1" s="1"/>
  <c r="J747" i="1" s="1" a="1"/>
  <c r="J747" i="1" s="1"/>
  <c r="I1218" i="1" a="1"/>
  <c r="I1218" i="1" s="1"/>
  <c r="J1218" i="1" s="1" a="1"/>
  <c r="J1218" i="1" s="1"/>
  <c r="I665" i="1" a="1"/>
  <c r="I665" i="1" s="1"/>
  <c r="J665" i="1" s="1" a="1"/>
  <c r="J665" i="1" s="1"/>
  <c r="I993" i="1" a="1"/>
  <c r="I993" i="1" s="1"/>
  <c r="J993" i="1" s="1" a="1"/>
  <c r="J993" i="1" s="1"/>
  <c r="I1056" i="1" a="1"/>
  <c r="I1056" i="1" s="1"/>
  <c r="J1056" i="1" s="1" a="1"/>
  <c r="J1056" i="1" s="1"/>
  <c r="I827" i="1" a="1"/>
  <c r="I827" i="1" s="1"/>
  <c r="J827" i="1" s="1" a="1"/>
  <c r="J827" i="1" s="1"/>
  <c r="I974" i="1" a="1"/>
  <c r="I974" i="1" s="1"/>
  <c r="J974" i="1" s="1" a="1"/>
  <c r="J974" i="1" s="1"/>
  <c r="I579" i="1" a="1"/>
  <c r="I579" i="1" s="1"/>
  <c r="J579" i="1" s="1" a="1"/>
  <c r="J579" i="1" s="1"/>
  <c r="I690" i="1" a="1"/>
  <c r="I690" i="1" s="1"/>
  <c r="J690" i="1" s="1" a="1"/>
  <c r="J690" i="1" s="1"/>
  <c r="I383" i="1" a="1"/>
  <c r="I383" i="1" s="1"/>
  <c r="J383" i="1" s="1" a="1"/>
  <c r="J383" i="1" s="1"/>
  <c r="I341" i="1" a="1"/>
  <c r="I341" i="1" s="1"/>
  <c r="J341" i="1" s="1" a="1"/>
  <c r="J341" i="1" s="1"/>
  <c r="I775" i="1" a="1"/>
  <c r="I775" i="1" s="1"/>
  <c r="J775" i="1" s="1" a="1"/>
  <c r="J775" i="1" s="1"/>
  <c r="I170" i="1" a="1"/>
  <c r="I170" i="1" s="1"/>
  <c r="J170" i="1" s="1" a="1"/>
  <c r="J170" i="1" s="1"/>
  <c r="I245" i="1" a="1"/>
  <c r="I245" i="1" s="1"/>
  <c r="J245" i="1" s="1" a="1"/>
  <c r="J245" i="1" s="1"/>
  <c r="I956" i="1" a="1"/>
  <c r="I956" i="1" s="1"/>
  <c r="J956" i="1" s="1" a="1"/>
  <c r="J956" i="1" s="1"/>
  <c r="I164" i="1" a="1"/>
  <c r="I164" i="1" s="1"/>
  <c r="J164" i="1" s="1" a="1"/>
  <c r="J164" i="1" s="1"/>
  <c r="I95" i="1" a="1"/>
  <c r="I95" i="1" s="1"/>
  <c r="J95" i="1" s="1" a="1"/>
  <c r="J95" i="1" s="1"/>
  <c r="I489" i="1" a="1"/>
  <c r="I489" i="1" s="1"/>
  <c r="J489" i="1" s="1" a="1"/>
  <c r="J489" i="1" s="1"/>
  <c r="I511" i="1" a="1"/>
  <c r="I511" i="1" s="1"/>
  <c r="J511" i="1" s="1" a="1"/>
  <c r="J511" i="1" s="1"/>
  <c r="I769" i="1" a="1"/>
  <c r="I769" i="1" s="1"/>
  <c r="J769" i="1" s="1" a="1"/>
  <c r="J769" i="1" s="1"/>
  <c r="I496" i="1" a="1"/>
  <c r="I496" i="1" s="1"/>
  <c r="J496" i="1" s="1" a="1"/>
  <c r="J496" i="1" s="1"/>
  <c r="I23" i="1" a="1"/>
  <c r="I23" i="1" s="1"/>
  <c r="J23" i="1" s="1" a="1"/>
  <c r="J23" i="1" s="1"/>
  <c r="I364" i="1" a="1"/>
  <c r="I364" i="1" s="1"/>
  <c r="J364" i="1" s="1" a="1"/>
  <c r="J364" i="1" s="1"/>
  <c r="I331" i="1" a="1"/>
  <c r="I331" i="1" s="1"/>
  <c r="J331" i="1" s="1" a="1"/>
  <c r="J331" i="1" s="1"/>
  <c r="I1301" i="1" a="1"/>
  <c r="I1301" i="1" s="1"/>
  <c r="J1301" i="1" s="1" a="1"/>
  <c r="J1301" i="1" s="1"/>
  <c r="I318" i="1" a="1"/>
  <c r="I318" i="1" s="1"/>
  <c r="J318" i="1" s="1" a="1"/>
  <c r="J318" i="1" s="1"/>
  <c r="I424" i="1" a="1"/>
  <c r="I424" i="1" s="1"/>
  <c r="J424" i="1" s="1" a="1"/>
  <c r="J424" i="1" s="1"/>
  <c r="I923" i="1" a="1"/>
  <c r="I923" i="1" s="1"/>
  <c r="J923" i="1" s="1" a="1"/>
  <c r="J923" i="1" s="1"/>
  <c r="I552" i="1" a="1"/>
  <c r="I552" i="1" s="1"/>
  <c r="J552" i="1" s="1" a="1"/>
  <c r="J552" i="1" s="1"/>
  <c r="I1011" i="1" a="1"/>
  <c r="I1011" i="1" s="1"/>
  <c r="J1011" i="1" s="1" a="1"/>
  <c r="J1011" i="1" s="1"/>
  <c r="I1114" i="1" a="1"/>
  <c r="I1114" i="1" s="1"/>
  <c r="J1114" i="1" s="1" a="1"/>
  <c r="J1114" i="1" s="1"/>
  <c r="I811" i="1" a="1"/>
  <c r="I811" i="1" s="1"/>
  <c r="J811" i="1" s="1" a="1"/>
  <c r="J811" i="1" s="1"/>
  <c r="I861" i="1" a="1"/>
  <c r="I861" i="1" s="1"/>
  <c r="J861" i="1" s="1" a="1"/>
  <c r="J861" i="1" s="1"/>
  <c r="I1127" i="1" a="1"/>
  <c r="I1127" i="1" s="1"/>
  <c r="J1127" i="1" s="1" a="1"/>
  <c r="J1127" i="1" s="1"/>
  <c r="I324" i="1" a="1"/>
  <c r="I324" i="1" s="1"/>
  <c r="J324" i="1" s="1" a="1"/>
  <c r="J324" i="1" s="1"/>
  <c r="I89" i="1" a="1"/>
  <c r="I89" i="1" s="1"/>
  <c r="J89" i="1" s="1" a="1"/>
  <c r="J89" i="1" s="1"/>
  <c r="I38" i="1" a="1"/>
  <c r="I38" i="1" s="1"/>
  <c r="J38" i="1" s="1" a="1"/>
  <c r="J38" i="1" s="1"/>
  <c r="I1044" i="1" a="1"/>
  <c r="I1044" i="1" s="1"/>
  <c r="J1044" i="1" s="1" a="1"/>
  <c r="J1044" i="1" s="1"/>
  <c r="I176" i="1" a="1"/>
  <c r="I176" i="1" s="1"/>
  <c r="J176" i="1" s="1" a="1"/>
  <c r="J176" i="1" s="1"/>
  <c r="I1201" i="1" a="1"/>
  <c r="I1201" i="1" s="1"/>
  <c r="J1201" i="1" s="1" a="1"/>
  <c r="J1201" i="1" s="1"/>
  <c r="I591" i="1" a="1"/>
  <c r="I591" i="1" s="1"/>
  <c r="J591" i="1" s="1" a="1"/>
  <c r="J591" i="1" s="1"/>
  <c r="I806" i="1" a="1"/>
  <c r="I806" i="1" s="1"/>
  <c r="J806" i="1" s="1" a="1"/>
  <c r="J806" i="1" s="1"/>
  <c r="I64" i="1" a="1"/>
  <c r="I64" i="1" s="1"/>
  <c r="J64" i="1" s="1" a="1"/>
  <c r="J64" i="1" s="1"/>
  <c r="I802" i="1" a="1"/>
  <c r="I802" i="1" s="1"/>
  <c r="J802" i="1" s="1" a="1"/>
  <c r="J802" i="1" s="1"/>
  <c r="I1006" i="1" a="1"/>
  <c r="I1006" i="1" s="1"/>
  <c r="J1006" i="1" s="1" a="1"/>
  <c r="J1006" i="1" s="1"/>
  <c r="I467" i="1" a="1"/>
  <c r="I467" i="1" s="1"/>
  <c r="J467" i="1" s="1" a="1"/>
  <c r="J467" i="1" s="1"/>
  <c r="I1045" i="1" a="1"/>
  <c r="I1045" i="1" s="1"/>
  <c r="J1045" i="1" s="1" a="1"/>
  <c r="J1045" i="1" s="1"/>
  <c r="I784" i="1" a="1"/>
  <c r="I784" i="1" s="1"/>
  <c r="J784" i="1" s="1" a="1"/>
  <c r="J784" i="1" s="1"/>
  <c r="I1066" i="1" a="1"/>
  <c r="I1066" i="1" s="1"/>
  <c r="J1066" i="1" s="1" a="1"/>
  <c r="J1066" i="1" s="1"/>
  <c r="I1191" i="1" a="1"/>
  <c r="I1191" i="1" s="1"/>
  <c r="J1191" i="1" s="1" a="1"/>
  <c r="J1191" i="1" s="1"/>
  <c r="I187" i="1" a="1"/>
  <c r="I187" i="1" s="1"/>
  <c r="J187" i="1" s="1" a="1"/>
  <c r="J187" i="1" s="1"/>
  <c r="I274" i="1" a="1"/>
  <c r="I274" i="1" s="1"/>
  <c r="J274" i="1" s="1" a="1"/>
  <c r="J274" i="1" s="1"/>
  <c r="I785" i="1" a="1"/>
  <c r="I785" i="1" s="1"/>
  <c r="J785" i="1" s="1" a="1"/>
  <c r="J785" i="1" s="1"/>
  <c r="I835" i="1" a="1"/>
  <c r="I835" i="1" s="1"/>
  <c r="J835" i="1" s="1" a="1"/>
  <c r="J835" i="1" s="1"/>
  <c r="I1105" i="1" a="1"/>
  <c r="I1105" i="1" s="1"/>
  <c r="J1105" i="1" s="1" a="1"/>
  <c r="J1105" i="1" s="1"/>
  <c r="I144" i="1" a="1"/>
  <c r="I144" i="1" s="1"/>
  <c r="J144" i="1" s="1" a="1"/>
  <c r="J144" i="1" s="1"/>
  <c r="I90" i="1" a="1"/>
  <c r="I90" i="1" s="1"/>
  <c r="J90" i="1" s="1" a="1"/>
  <c r="J90" i="1" s="1"/>
  <c r="I938" i="1" a="1"/>
  <c r="I938" i="1" s="1"/>
  <c r="J938" i="1" s="1" a="1"/>
  <c r="J938" i="1" s="1"/>
  <c r="I427" i="1" a="1"/>
  <c r="I427" i="1" s="1"/>
  <c r="J427" i="1" s="1" a="1"/>
  <c r="J427" i="1" s="1"/>
  <c r="I159" i="1" a="1"/>
  <c r="I159" i="1" s="1"/>
  <c r="J159" i="1" s="1" a="1"/>
  <c r="J159" i="1" s="1"/>
  <c r="I767" i="1" a="1"/>
  <c r="I767" i="1" s="1"/>
  <c r="J767" i="1" s="1" a="1"/>
  <c r="J767" i="1" s="1"/>
  <c r="I470" i="1" a="1"/>
  <c r="I470" i="1" s="1"/>
  <c r="J470" i="1" s="1" a="1"/>
  <c r="J470" i="1" s="1"/>
  <c r="I410" i="1" a="1"/>
  <c r="I410" i="1" s="1"/>
  <c r="J410" i="1" s="1" a="1"/>
  <c r="J410" i="1" s="1"/>
  <c r="I1101" i="1" a="1"/>
  <c r="I1101" i="1" s="1"/>
  <c r="J1101" i="1" s="1" a="1"/>
  <c r="J1101" i="1" s="1"/>
  <c r="I1017" i="1" a="1"/>
  <c r="I1017" i="1" s="1"/>
  <c r="J1017" i="1" s="1" a="1"/>
  <c r="J1017" i="1" s="1"/>
  <c r="I1098" i="1" a="1"/>
  <c r="I1098" i="1" s="1"/>
  <c r="J1098" i="1" s="1" a="1"/>
  <c r="J1098" i="1" s="1"/>
  <c r="I86" i="1" a="1"/>
  <c r="I86" i="1" s="1"/>
  <c r="J86" i="1" s="1" a="1"/>
  <c r="J86" i="1" s="1"/>
  <c r="I14" i="1" a="1"/>
  <c r="I14" i="1" s="1"/>
  <c r="J14" i="1" s="1" a="1"/>
  <c r="J14" i="1" s="1"/>
  <c r="I551" i="1" a="1"/>
  <c r="I551" i="1" s="1"/>
  <c r="J551" i="1" s="1" a="1"/>
  <c r="J551" i="1" s="1"/>
  <c r="I916" i="1" a="1"/>
  <c r="I916" i="1" s="1"/>
  <c r="J916" i="1" s="1" a="1"/>
  <c r="J916" i="1" s="1"/>
  <c r="I1073" i="1" a="1"/>
  <c r="I1073" i="1" s="1"/>
  <c r="J1073" i="1" s="1" a="1"/>
  <c r="J1073" i="1" s="1"/>
  <c r="I1104" i="1" a="1"/>
  <c r="I1104" i="1" s="1"/>
  <c r="J1104" i="1" s="1" a="1"/>
  <c r="J1104" i="1" s="1"/>
  <c r="I1237" i="1" a="1"/>
  <c r="I1237" i="1" s="1"/>
  <c r="J1237" i="1" s="1" a="1"/>
  <c r="J1237" i="1" s="1"/>
  <c r="I884" i="1" a="1"/>
  <c r="I884" i="1" s="1"/>
  <c r="J884" i="1" s="1" a="1"/>
  <c r="J884" i="1" s="1"/>
  <c r="I302" i="1" a="1"/>
  <c r="I302" i="1" s="1"/>
  <c r="J302" i="1" s="1" a="1"/>
  <c r="J302" i="1" s="1"/>
  <c r="I712" i="1" a="1"/>
  <c r="I712" i="1" s="1"/>
  <c r="J712" i="1" s="1" a="1"/>
  <c r="J712" i="1" s="1"/>
  <c r="I966" i="1" a="1"/>
  <c r="I966" i="1" s="1"/>
  <c r="J966" i="1" s="1" a="1"/>
  <c r="J966" i="1" s="1"/>
  <c r="I74" i="1" a="1"/>
  <c r="I74" i="1" s="1"/>
  <c r="J74" i="1" s="1" a="1"/>
  <c r="J74" i="1" s="1"/>
  <c r="I850" i="1" a="1"/>
  <c r="I850" i="1" s="1"/>
  <c r="J850" i="1" s="1" a="1"/>
  <c r="J850" i="1" s="1"/>
  <c r="I431" i="1" a="1"/>
  <c r="I431" i="1" s="1"/>
  <c r="J431" i="1" s="1" a="1"/>
  <c r="J431" i="1" s="1"/>
  <c r="I824" i="1" a="1"/>
  <c r="I824" i="1" s="1"/>
  <c r="J824" i="1" s="1" a="1"/>
  <c r="J824" i="1" s="1"/>
  <c r="I924" i="1" a="1"/>
  <c r="I924" i="1" s="1"/>
  <c r="J924" i="1" s="1" a="1"/>
  <c r="J924" i="1" s="1"/>
  <c r="I303" i="1" a="1"/>
  <c r="I303" i="1" s="1"/>
  <c r="J303" i="1" s="1" a="1"/>
  <c r="J303" i="1" s="1"/>
  <c r="I1037" i="1" a="1"/>
  <c r="I1037" i="1" s="1"/>
  <c r="J1037" i="1" s="1" a="1"/>
  <c r="J1037" i="1" s="1"/>
  <c r="I514" i="1" a="1"/>
  <c r="I514" i="1" s="1"/>
  <c r="J514" i="1" s="1" a="1"/>
  <c r="J514" i="1" s="1"/>
  <c r="I186" i="1" a="1"/>
  <c r="I186" i="1" s="1"/>
  <c r="J186" i="1" s="1" a="1"/>
  <c r="J186" i="1" s="1"/>
  <c r="I1265" i="1" a="1"/>
  <c r="I1265" i="1" s="1"/>
  <c r="J1265" i="1" s="1" a="1"/>
  <c r="J1265" i="1" s="1"/>
  <c r="I700" i="1" a="1"/>
  <c r="I700" i="1" s="1"/>
  <c r="J700" i="1" s="1" a="1"/>
  <c r="J700" i="1" s="1"/>
  <c r="I412" i="1" a="1"/>
  <c r="I412" i="1" s="1"/>
  <c r="J412" i="1" s="1" a="1"/>
  <c r="J412" i="1" s="1"/>
  <c r="I352" i="1" a="1"/>
  <c r="I352" i="1" s="1"/>
  <c r="J352" i="1" s="1" a="1"/>
  <c r="J352" i="1" s="1"/>
  <c r="I860" i="1" a="1"/>
  <c r="I860" i="1" s="1"/>
  <c r="J860" i="1" s="1" a="1"/>
  <c r="J860" i="1" s="1"/>
  <c r="I1236" i="1" a="1"/>
  <c r="I1236" i="1" s="1"/>
  <c r="J1236" i="1" s="1" a="1"/>
  <c r="J1236" i="1" s="1"/>
  <c r="I7" i="1" a="1"/>
  <c r="I7" i="1" s="1"/>
  <c r="J7" i="1" s="1" a="1"/>
  <c r="J7" i="1" s="1"/>
  <c r="I838" i="1" a="1"/>
  <c r="I838" i="1" s="1"/>
  <c r="J838" i="1" s="1" a="1"/>
  <c r="J838" i="1" s="1"/>
  <c r="I334" i="1" a="1"/>
  <c r="I334" i="1" s="1"/>
  <c r="J334" i="1" s="1" a="1"/>
  <c r="J334" i="1" s="1"/>
  <c r="I172" i="1" a="1"/>
  <c r="I172" i="1" s="1"/>
  <c r="J172" i="1" s="1" a="1"/>
  <c r="J172" i="1" s="1"/>
  <c r="I897" i="1" a="1"/>
  <c r="I897" i="1" s="1"/>
  <c r="J897" i="1" s="1" a="1"/>
  <c r="J897" i="1" s="1"/>
  <c r="I564" i="1" a="1"/>
  <c r="I564" i="1" s="1"/>
  <c r="J564" i="1" s="1" a="1"/>
  <c r="J564" i="1" s="1"/>
  <c r="I1149" i="1" a="1"/>
  <c r="I1149" i="1" s="1"/>
  <c r="J1149" i="1" s="1" a="1"/>
  <c r="J1149" i="1" s="1"/>
  <c r="I320" i="1" a="1"/>
  <c r="I320" i="1" s="1"/>
  <c r="J320" i="1" s="1" a="1"/>
  <c r="J320" i="1" s="1"/>
  <c r="I751" i="1" a="1"/>
  <c r="I751" i="1" s="1"/>
  <c r="J751" i="1" s="1" a="1"/>
  <c r="J751" i="1" s="1"/>
  <c r="I1009" i="1" a="1"/>
  <c r="I1009" i="1" s="1"/>
  <c r="J1009" i="1" s="1" a="1"/>
  <c r="J1009" i="1" s="1"/>
  <c r="I1306" i="1" a="1"/>
  <c r="I1306" i="1" s="1"/>
  <c r="J1306" i="1" s="1" a="1"/>
  <c r="J1306" i="1" s="1"/>
  <c r="I462" i="1" a="1"/>
  <c r="I462" i="1" s="1"/>
  <c r="J462" i="1" s="1" a="1"/>
  <c r="J462" i="1" s="1"/>
  <c r="I780" i="1" a="1"/>
  <c r="I780" i="1" s="1"/>
  <c r="J780" i="1" s="1" a="1"/>
  <c r="J780" i="1" s="1"/>
  <c r="I648" i="1" a="1"/>
  <c r="I648" i="1" s="1"/>
  <c r="J648" i="1" s="1" a="1"/>
  <c r="J648" i="1" s="1"/>
  <c r="I857" i="1" a="1"/>
  <c r="I857" i="1" s="1"/>
  <c r="J857" i="1" s="1" a="1"/>
  <c r="J857" i="1" s="1"/>
  <c r="I1090" i="1" a="1"/>
  <c r="I1090" i="1" s="1"/>
  <c r="J1090" i="1" s="1" a="1"/>
  <c r="J1090" i="1" s="1"/>
  <c r="I812" i="1" a="1"/>
  <c r="I812" i="1" s="1"/>
  <c r="J812" i="1" s="1" a="1"/>
  <c r="J812" i="1" s="1"/>
  <c r="I846" i="1" a="1"/>
  <c r="I846" i="1" s="1"/>
  <c r="J846" i="1" s="1" a="1"/>
  <c r="J846" i="1" s="1"/>
  <c r="I883" i="1" a="1"/>
  <c r="I883" i="1" s="1"/>
  <c r="J883" i="1" s="1" a="1"/>
  <c r="J883" i="1" s="1"/>
  <c r="I705" i="1" a="1"/>
  <c r="I705" i="1" s="1"/>
  <c r="J705" i="1" s="1" a="1"/>
  <c r="J705" i="1" s="1"/>
  <c r="I1055" i="1" a="1"/>
  <c r="I1055" i="1" s="1"/>
  <c r="J1055" i="1" s="1" a="1"/>
  <c r="J1055" i="1" s="1"/>
  <c r="I183" i="1" a="1"/>
  <c r="I183" i="1" s="1"/>
  <c r="J183" i="1" s="1" a="1"/>
  <c r="J183" i="1" s="1"/>
  <c r="I148" i="1" a="1"/>
  <c r="I148" i="1" s="1"/>
  <c r="J148" i="1" s="1" a="1"/>
  <c r="J148" i="1" s="1"/>
  <c r="I522" i="1" a="1"/>
  <c r="I522" i="1" s="1"/>
  <c r="J522" i="1" s="1" a="1"/>
  <c r="J522" i="1" s="1"/>
  <c r="I264" i="1" a="1"/>
  <c r="I264" i="1" s="1"/>
  <c r="J264" i="1" s="1" a="1"/>
  <c r="J264" i="1" s="1"/>
  <c r="I289" i="1" a="1"/>
  <c r="I289" i="1" s="1"/>
  <c r="J289" i="1" s="1" a="1"/>
  <c r="J289" i="1" s="1"/>
  <c r="I63" i="1" a="1"/>
  <c r="I63" i="1" s="1"/>
  <c r="J63" i="1" s="1" a="1"/>
  <c r="J63" i="1" s="1"/>
  <c r="I311" i="1" a="1"/>
  <c r="I311" i="1" s="1"/>
  <c r="J311" i="1" s="1" a="1"/>
  <c r="J311" i="1" s="1"/>
  <c r="I898" i="1" a="1"/>
  <c r="I898" i="1" s="1"/>
  <c r="J898" i="1" s="1" a="1"/>
  <c r="J898" i="1" s="1"/>
  <c r="I1204" i="1" a="1"/>
  <c r="I1204" i="1" s="1"/>
  <c r="J1204" i="1" s="1" a="1"/>
  <c r="J1204" i="1" s="1"/>
  <c r="I760" i="1" a="1"/>
  <c r="I760" i="1" s="1"/>
  <c r="J760" i="1" s="1" a="1"/>
  <c r="J760" i="1" s="1"/>
  <c r="I504" i="1" a="1"/>
  <c r="I504" i="1" s="1"/>
  <c r="J504" i="1" s="1" a="1"/>
  <c r="J504" i="1" s="1"/>
  <c r="I309" i="1" a="1"/>
  <c r="I309" i="1" s="1"/>
  <c r="J309" i="1" s="1" a="1"/>
  <c r="J309" i="1" s="1"/>
  <c r="I1051" i="1" a="1"/>
  <c r="I1051" i="1" s="1"/>
  <c r="J1051" i="1" s="1" a="1"/>
  <c r="J1051" i="1" s="1"/>
  <c r="I583" i="1" a="1"/>
  <c r="I583" i="1" s="1"/>
  <c r="J583" i="1" s="1" a="1"/>
  <c r="J583" i="1" s="1"/>
  <c r="I537" i="1" a="1"/>
  <c r="I537" i="1" s="1"/>
  <c r="J537" i="1" s="1" a="1"/>
  <c r="J537" i="1" s="1"/>
  <c r="I753" i="1" a="1"/>
  <c r="I753" i="1" s="1"/>
  <c r="J753" i="1" s="1" a="1"/>
  <c r="J753" i="1" s="1"/>
  <c r="I912" i="1" a="1"/>
  <c r="I912" i="1" s="1"/>
  <c r="J912" i="1" s="1" a="1"/>
  <c r="J912" i="1" s="1"/>
  <c r="I1000" i="1" a="1"/>
  <c r="I1000" i="1" s="1"/>
  <c r="J1000" i="1" s="1" a="1"/>
  <c r="J1000" i="1" s="1"/>
  <c r="I1134" i="1" a="1"/>
  <c r="I1134" i="1" s="1"/>
  <c r="J1134" i="1" s="1" a="1"/>
  <c r="J1134" i="1" s="1"/>
  <c r="I445" i="1" a="1"/>
  <c r="I445" i="1" s="1"/>
  <c r="J445" i="1" s="1" a="1"/>
  <c r="J445" i="1" s="1"/>
  <c r="I67" i="1" a="1"/>
  <c r="I67" i="1" s="1"/>
  <c r="J67" i="1" s="1" a="1"/>
  <c r="J67" i="1" s="1"/>
  <c r="I1123" i="1" a="1"/>
  <c r="I1123" i="1" s="1"/>
  <c r="J1123" i="1" s="1" a="1"/>
  <c r="J1123" i="1" s="1"/>
  <c r="I672" i="1" a="1"/>
  <c r="I672" i="1" s="1"/>
  <c r="J672" i="1" s="1" a="1"/>
  <c r="J672" i="1" s="1"/>
  <c r="I891" i="1" a="1"/>
  <c r="I891" i="1" s="1"/>
  <c r="J891" i="1" s="1" a="1"/>
  <c r="J891" i="1" s="1"/>
  <c r="I1068" i="1" a="1"/>
  <c r="I1068" i="1" s="1"/>
  <c r="J1068" i="1" s="1" a="1"/>
  <c r="J1068" i="1" s="1"/>
  <c r="I952" i="1" a="1"/>
  <c r="I952" i="1" s="1"/>
  <c r="J952" i="1" s="1" a="1"/>
  <c r="J952" i="1" s="1"/>
  <c r="I356" i="1" a="1"/>
  <c r="I356" i="1" s="1"/>
  <c r="J356" i="1" s="1" a="1"/>
  <c r="J356" i="1" s="1"/>
  <c r="I105" i="1" a="1"/>
  <c r="I105" i="1" s="1"/>
  <c r="J105" i="1" s="1" a="1"/>
  <c r="J105" i="1" s="1"/>
  <c r="I973" i="1" a="1"/>
  <c r="I973" i="1" s="1"/>
  <c r="J973" i="1" s="1" a="1"/>
  <c r="J973" i="1" s="1"/>
  <c r="I643" i="1" a="1"/>
  <c r="I643" i="1" s="1"/>
  <c r="J643" i="1" s="1" a="1"/>
  <c r="J643" i="1" s="1"/>
  <c r="I1150" i="1" a="1"/>
  <c r="I1150" i="1" s="1"/>
  <c r="J1150" i="1" s="1" a="1"/>
  <c r="J1150" i="1" s="1"/>
  <c r="I455" i="1" a="1"/>
  <c r="I455" i="1" s="1"/>
  <c r="J455" i="1" s="1" a="1"/>
  <c r="J455" i="1" s="1"/>
  <c r="I1194" i="1" a="1"/>
  <c r="I1194" i="1" s="1"/>
  <c r="J1194" i="1" s="1" a="1"/>
  <c r="J1194" i="1" s="1"/>
  <c r="I702" i="1" a="1"/>
  <c r="I702" i="1" s="1"/>
  <c r="J702" i="1" s="1" a="1"/>
  <c r="J702" i="1" s="1"/>
  <c r="I546" i="1" a="1"/>
  <c r="I546" i="1" s="1"/>
  <c r="J546" i="1" s="1" a="1"/>
  <c r="J546" i="1" s="1"/>
  <c r="I9" i="1" a="1"/>
  <c r="I9" i="1" s="1"/>
  <c r="J9" i="1" s="1" a="1"/>
  <c r="J9" i="1" s="1"/>
  <c r="I1270" i="1" a="1"/>
  <c r="I1270" i="1" s="1"/>
  <c r="J1270" i="1" s="1" a="1"/>
  <c r="J1270" i="1" s="1"/>
  <c r="I946" i="1" a="1"/>
  <c r="I946" i="1" s="1"/>
  <c r="J946" i="1" s="1" a="1"/>
  <c r="J946" i="1" s="1"/>
  <c r="I761" i="1" a="1"/>
  <c r="I761" i="1" s="1"/>
  <c r="J761" i="1" s="1" a="1"/>
  <c r="J761" i="1" s="1"/>
  <c r="I283" i="1" a="1"/>
  <c r="I283" i="1" s="1"/>
  <c r="J283" i="1" s="1" a="1"/>
  <c r="J283" i="1" s="1"/>
  <c r="I219" i="1" a="1"/>
  <c r="I219" i="1" s="1"/>
  <c r="J219" i="1" s="1" a="1"/>
  <c r="J219" i="1" s="1"/>
  <c r="I1295" i="1" a="1"/>
  <c r="I1295" i="1" s="1"/>
  <c r="J1295" i="1" s="1" a="1"/>
  <c r="J1295" i="1" s="1"/>
  <c r="I375" i="1" a="1"/>
  <c r="I375" i="1" s="1"/>
  <c r="J375" i="1" s="1" a="1"/>
  <c r="J375" i="1" s="1"/>
  <c r="I438" i="1" a="1"/>
  <c r="I438" i="1" s="1"/>
  <c r="J438" i="1" s="1" a="1"/>
  <c r="J438" i="1" s="1"/>
  <c r="I429" i="1" a="1"/>
  <c r="I429" i="1" s="1"/>
  <c r="J429" i="1" s="1" a="1"/>
  <c r="J429" i="1" s="1"/>
  <c r="I589" i="1" a="1"/>
  <c r="I589" i="1" s="1"/>
  <c r="J589" i="1" s="1" a="1"/>
  <c r="J589" i="1" s="1"/>
  <c r="I1303" i="1" a="1"/>
  <c r="I1303" i="1" s="1"/>
  <c r="J1303" i="1" s="1" a="1"/>
  <c r="J1303" i="1" s="1"/>
  <c r="I922" i="1" a="1"/>
  <c r="I922" i="1" s="1"/>
  <c r="J922" i="1" s="1" a="1"/>
  <c r="J922" i="1" s="1"/>
  <c r="I414" i="1" a="1"/>
  <c r="I414" i="1" s="1"/>
  <c r="J414" i="1" s="1" a="1"/>
  <c r="J414" i="1" s="1"/>
  <c r="I657" i="1" a="1"/>
  <c r="I657" i="1" s="1"/>
  <c r="J657" i="1" s="1" a="1"/>
  <c r="J657" i="1" s="1"/>
  <c r="I192" i="1" a="1"/>
  <c r="I192" i="1" s="1"/>
  <c r="J192" i="1" s="1" a="1"/>
  <c r="J192" i="1" s="1"/>
  <c r="I1151" i="1" a="1"/>
  <c r="I1151" i="1" s="1"/>
  <c r="J1151" i="1" s="1" a="1"/>
  <c r="J1151" i="1" s="1"/>
  <c r="I967" i="1" a="1"/>
  <c r="I967" i="1" s="1"/>
  <c r="J967" i="1" s="1" a="1"/>
  <c r="J967" i="1" s="1"/>
  <c r="I276" i="1" a="1"/>
  <c r="I276" i="1" s="1"/>
  <c r="J276" i="1" s="1" a="1"/>
  <c r="J276" i="1" s="1"/>
  <c r="I1113" i="1" a="1"/>
  <c r="I1113" i="1" s="1"/>
  <c r="J1113" i="1" s="1" a="1"/>
  <c r="J1113" i="1" s="1"/>
  <c r="I633" i="1" a="1"/>
  <c r="I633" i="1" s="1"/>
  <c r="J633" i="1" s="1" a="1"/>
  <c r="J633" i="1" s="1"/>
  <c r="I773" i="1" a="1"/>
  <c r="I773" i="1" s="1"/>
  <c r="J773" i="1" s="1" a="1"/>
  <c r="J773" i="1" s="1"/>
  <c r="I343" i="1" a="1"/>
  <c r="I343" i="1" s="1"/>
  <c r="J343" i="1" s="1" a="1"/>
  <c r="J343" i="1" s="1"/>
  <c r="I779" i="1" a="1"/>
  <c r="I779" i="1" s="1"/>
  <c r="J779" i="1" s="1" a="1"/>
  <c r="J779" i="1" s="1"/>
  <c r="I502" i="1" a="1"/>
  <c r="I502" i="1" s="1"/>
  <c r="J502" i="1" s="1" a="1"/>
  <c r="J502" i="1" s="1"/>
  <c r="I162" i="1" a="1"/>
  <c r="I162" i="1" s="1"/>
  <c r="J162" i="1" s="1" a="1"/>
  <c r="J162" i="1" s="1"/>
  <c r="I140" i="1" a="1"/>
  <c r="I140" i="1" s="1"/>
  <c r="J140" i="1" s="1" a="1"/>
  <c r="J140" i="1" s="1"/>
  <c r="I1230" i="1" a="1"/>
  <c r="I1230" i="1" s="1"/>
  <c r="J1230" i="1" s="1" a="1"/>
  <c r="J1230" i="1" s="1"/>
  <c r="I1215" i="1" a="1"/>
  <c r="I1215" i="1" s="1"/>
  <c r="J1215" i="1" s="1" a="1"/>
  <c r="J1215" i="1" s="1"/>
  <c r="I989" i="1" a="1"/>
  <c r="I989" i="1" s="1"/>
  <c r="J989" i="1" s="1" a="1"/>
  <c r="J989" i="1" s="1"/>
  <c r="I855" i="1" a="1"/>
  <c r="I855" i="1" s="1"/>
  <c r="J855" i="1" s="1" a="1"/>
  <c r="J855" i="1" s="1"/>
  <c r="I765" i="1" a="1"/>
  <c r="I765" i="1" s="1"/>
  <c r="J765" i="1" s="1" a="1"/>
  <c r="J765" i="1" s="1"/>
  <c r="I792" i="1" a="1"/>
  <c r="I792" i="1" s="1"/>
  <c r="J792" i="1" s="1" a="1"/>
  <c r="J792" i="1" s="1"/>
  <c r="I366" i="1" a="1"/>
  <c r="I366" i="1" s="1"/>
  <c r="J366" i="1" s="1" a="1"/>
  <c r="J366" i="1" s="1"/>
  <c r="I146" i="1" a="1"/>
  <c r="I146" i="1" s="1"/>
  <c r="J146" i="1" s="1" a="1"/>
  <c r="J146" i="1" s="1"/>
  <c r="I625" i="1" a="1"/>
  <c r="I625" i="1" s="1"/>
  <c r="J625" i="1" s="1" a="1"/>
  <c r="J625" i="1" s="1"/>
  <c r="I542" i="1" a="1"/>
  <c r="I542" i="1" s="1"/>
  <c r="J542" i="1" s="1" a="1"/>
  <c r="J542" i="1" s="1"/>
  <c r="I272" i="1" a="1"/>
  <c r="I272" i="1" s="1"/>
  <c r="J272" i="1" s="1" a="1"/>
  <c r="J272" i="1" s="1"/>
  <c r="I1268" i="1" a="1"/>
  <c r="I1268" i="1" s="1"/>
  <c r="J1268" i="1" s="1" a="1"/>
  <c r="J1268" i="1" s="1"/>
  <c r="I481" i="1" a="1"/>
  <c r="I481" i="1" s="1"/>
  <c r="J481" i="1" s="1" a="1"/>
  <c r="J481" i="1" s="1"/>
  <c r="I6" i="1" a="1"/>
  <c r="I6" i="1" s="1"/>
  <c r="J6" i="1" s="1" a="1"/>
  <c r="J6" i="1" s="1"/>
  <c r="I280" i="1" a="1"/>
  <c r="I280" i="1" s="1"/>
  <c r="J280" i="1" s="1" a="1"/>
  <c r="J280" i="1" s="1"/>
  <c r="I1153" i="1" a="1"/>
  <c r="I1153" i="1" s="1"/>
  <c r="J1153" i="1" s="1" a="1"/>
  <c r="J1153" i="1" s="1"/>
  <c r="I1247" i="1" a="1"/>
  <c r="I1247" i="1" s="1"/>
  <c r="J1247" i="1" s="1" a="1"/>
  <c r="J1247" i="1" s="1"/>
  <c r="I232" i="1" a="1"/>
  <c r="I232" i="1" s="1"/>
  <c r="J232" i="1" s="1" a="1"/>
  <c r="J232" i="1" s="1"/>
  <c r="I286" i="1" a="1"/>
  <c r="I286" i="1" s="1"/>
  <c r="J286" i="1" s="1" a="1"/>
  <c r="J286" i="1" s="1"/>
  <c r="I739" i="1" a="1"/>
  <c r="I739" i="1" s="1"/>
  <c r="J739" i="1" s="1" a="1"/>
  <c r="J739" i="1" s="1"/>
  <c r="I62" i="1" a="1"/>
  <c r="I62" i="1" s="1"/>
  <c r="J62" i="1" s="1" a="1"/>
  <c r="J62" i="1" s="1"/>
  <c r="I1155" i="1" a="1"/>
  <c r="I1155" i="1" s="1"/>
  <c r="J1155" i="1" s="1" a="1"/>
  <c r="J1155" i="1" s="1"/>
  <c r="I771" i="1" a="1"/>
  <c r="I771" i="1" s="1"/>
  <c r="J771" i="1" s="1" a="1"/>
  <c r="J771" i="1" s="1"/>
  <c r="I996" i="1" a="1"/>
  <c r="I996" i="1" s="1"/>
  <c r="J996" i="1" s="1" a="1"/>
  <c r="J996" i="1" s="1"/>
  <c r="I199" i="1" a="1"/>
  <c r="I199" i="1" s="1"/>
  <c r="J199" i="1" s="1" a="1"/>
  <c r="J199" i="1" s="1"/>
  <c r="I103" i="1" a="1"/>
  <c r="I103" i="1" s="1"/>
  <c r="J103" i="1" s="1" a="1"/>
  <c r="J103" i="1" s="1"/>
  <c r="I46" i="1" a="1"/>
  <c r="I46" i="1" s="1"/>
  <c r="J46" i="1" s="1" a="1"/>
  <c r="J46" i="1" s="1"/>
  <c r="I906" i="1" a="1"/>
  <c r="I906" i="1" s="1"/>
  <c r="J906" i="1" s="1" a="1"/>
  <c r="J906" i="1" s="1"/>
  <c r="I777" i="1" a="1"/>
  <c r="I777" i="1" s="1"/>
  <c r="J777" i="1" s="1" a="1"/>
  <c r="J777" i="1" s="1"/>
  <c r="I1074" i="1" a="1"/>
  <c r="I1074" i="1" s="1"/>
  <c r="J1074" i="1" s="1" a="1"/>
  <c r="J1074" i="1" s="1"/>
  <c r="I826" i="1" a="1"/>
  <c r="I826" i="1" s="1"/>
  <c r="J826" i="1" s="1" a="1"/>
  <c r="J826" i="1" s="1"/>
  <c r="I1187" i="1" a="1"/>
  <c r="I1187" i="1" s="1"/>
  <c r="J1187" i="1" s="1" a="1"/>
  <c r="J1187" i="1" s="1"/>
  <c r="I200" i="1" a="1"/>
  <c r="I200" i="1" s="1"/>
  <c r="J200" i="1" s="1" a="1"/>
  <c r="J200" i="1" s="1"/>
  <c r="I708" i="1" a="1"/>
  <c r="I708" i="1" s="1"/>
  <c r="J708" i="1" s="1" a="1"/>
  <c r="J708" i="1" s="1"/>
  <c r="I225" i="1" a="1"/>
  <c r="I225" i="1" s="1"/>
  <c r="J225" i="1" s="1" a="1"/>
  <c r="J225" i="1" s="1"/>
  <c r="I360" i="1" a="1"/>
  <c r="I360" i="1" s="1"/>
  <c r="J360" i="1" s="1" a="1"/>
  <c r="J360" i="1" s="1"/>
  <c r="I1168" i="1" a="1"/>
  <c r="I1168" i="1" s="1"/>
  <c r="J1168" i="1" s="1" a="1"/>
  <c r="J1168" i="1" s="1"/>
  <c r="I820" i="1" a="1"/>
  <c r="I820" i="1" s="1"/>
  <c r="J820" i="1" s="1" a="1"/>
  <c r="J820" i="1" s="1"/>
  <c r="I755" i="1" a="1"/>
  <c r="I755" i="1" s="1"/>
  <c r="J755" i="1" s="1" a="1"/>
  <c r="J755" i="1" s="1"/>
  <c r="I587" i="1" a="1"/>
  <c r="I587" i="1" s="1"/>
  <c r="J587" i="1" s="1" a="1"/>
  <c r="J587" i="1" s="1"/>
  <c r="I998" i="1" a="1"/>
  <c r="I998" i="1" s="1"/>
  <c r="J998" i="1" s="1" a="1"/>
  <c r="J998" i="1" s="1"/>
  <c r="I710" i="1" a="1"/>
  <c r="I710" i="1" s="1"/>
  <c r="J710" i="1" s="1" a="1"/>
  <c r="J710" i="1" s="1"/>
  <c r="I740" i="1" a="1"/>
  <c r="I740" i="1" s="1"/>
  <c r="J740" i="1" s="1" a="1"/>
  <c r="J740" i="1" s="1"/>
  <c r="I602" i="1" a="1"/>
  <c r="I602" i="1" s="1"/>
  <c r="J602" i="1" s="1" a="1"/>
  <c r="J602" i="1" s="1"/>
  <c r="I1120" i="1" a="1"/>
  <c r="I1120" i="1" s="1"/>
  <c r="J1120" i="1" s="1" a="1"/>
  <c r="J1120" i="1" s="1"/>
  <c r="I1312" i="1" a="1"/>
  <c r="I1312" i="1" s="1"/>
  <c r="J1312" i="1" s="1" a="1"/>
  <c r="J1312" i="1" s="1"/>
  <c r="I843" i="1" a="1"/>
  <c r="I843" i="1" s="1"/>
  <c r="J843" i="1" s="1" a="1"/>
  <c r="J843" i="1" s="1"/>
  <c r="I964" i="1" a="1"/>
  <c r="I964" i="1" s="1"/>
  <c r="J964" i="1" s="1" a="1"/>
  <c r="J964" i="1" s="1"/>
  <c r="I756" i="1" a="1"/>
  <c r="I756" i="1" s="1"/>
  <c r="J756" i="1" s="1" a="1"/>
  <c r="J756" i="1" s="1"/>
  <c r="I111" i="1" a="1"/>
  <c r="I111" i="1" s="1"/>
  <c r="J111" i="1" s="1" a="1"/>
  <c r="J111" i="1" s="1"/>
  <c r="I1003" i="1" a="1"/>
  <c r="I1003" i="1" s="1"/>
  <c r="J1003" i="1" s="1" a="1"/>
  <c r="J1003" i="1" s="1"/>
  <c r="I1029" i="1" a="1"/>
  <c r="I1029" i="1" s="1"/>
  <c r="J1029" i="1" s="1" a="1"/>
  <c r="J1029" i="1" s="1"/>
  <c r="I260" i="1" a="1"/>
  <c r="I260" i="1" s="1"/>
  <c r="J260" i="1" s="1" a="1"/>
  <c r="J260" i="1" s="1"/>
  <c r="I466" i="1" a="1"/>
  <c r="I466" i="1" s="1"/>
  <c r="J466" i="1" s="1" a="1"/>
  <c r="J466" i="1" s="1"/>
  <c r="I599" i="1" a="1"/>
  <c r="I599" i="1" s="1"/>
  <c r="J599" i="1" s="1" a="1"/>
  <c r="J599" i="1" s="1"/>
  <c r="I711" i="1" a="1"/>
  <c r="I711" i="1" s="1"/>
  <c r="J711" i="1" s="1" a="1"/>
  <c r="J711" i="1" s="1"/>
  <c r="I529" i="1" a="1"/>
  <c r="I529" i="1" s="1"/>
  <c r="J529" i="1" s="1" a="1"/>
  <c r="J529" i="1" s="1"/>
  <c r="I413" i="1" a="1"/>
  <c r="I413" i="1" s="1"/>
  <c r="J413" i="1" s="1" a="1"/>
  <c r="J413" i="1" s="1"/>
  <c r="I535" i="1" a="1"/>
  <c r="I535" i="1" s="1"/>
  <c r="J535" i="1" s="1" a="1"/>
  <c r="J535" i="1" s="1"/>
  <c r="I415" i="1" a="1"/>
  <c r="I415" i="1" s="1"/>
  <c r="J415" i="1" s="1" a="1"/>
  <c r="J415" i="1" s="1"/>
  <c r="I679" i="1" a="1"/>
  <c r="I679" i="1" s="1"/>
  <c r="J679" i="1" s="1" a="1"/>
  <c r="J679" i="1" s="1"/>
  <c r="I1274" i="1" a="1"/>
  <c r="I1274" i="1" s="1"/>
  <c r="J1274" i="1" s="1" a="1"/>
  <c r="J1274" i="1" s="1"/>
  <c r="I554" i="1" a="1"/>
  <c r="I554" i="1" s="1"/>
  <c r="J554" i="1" s="1" a="1"/>
  <c r="J554" i="1" s="1"/>
  <c r="I1143" i="1" a="1"/>
  <c r="I1143" i="1" s="1"/>
  <c r="J1143" i="1" s="1" a="1"/>
  <c r="J1143" i="1" s="1"/>
  <c r="I374" i="1" a="1"/>
  <c r="I374" i="1" s="1"/>
  <c r="J374" i="1" s="1" a="1"/>
  <c r="J374" i="1" s="1"/>
  <c r="I193" i="1" a="1"/>
  <c r="I193" i="1" s="1"/>
  <c r="J193" i="1" s="1" a="1"/>
  <c r="J193" i="1" s="1"/>
  <c r="I1140" i="1" a="1"/>
  <c r="I1140" i="1" s="1"/>
  <c r="J1140" i="1" s="1" a="1"/>
  <c r="J1140" i="1" s="1"/>
  <c r="I291" i="1" a="1"/>
  <c r="I291" i="1" s="1"/>
  <c r="J291" i="1" s="1" a="1"/>
  <c r="J291" i="1" s="1"/>
  <c r="I603" i="1" a="1"/>
  <c r="I603" i="1" s="1"/>
  <c r="J603" i="1" s="1" a="1"/>
  <c r="J603" i="1" s="1"/>
  <c r="I764" i="1" a="1"/>
  <c r="I764" i="1" s="1"/>
  <c r="J764" i="1" s="1" a="1"/>
  <c r="J764" i="1" s="1"/>
  <c r="I1072" i="1" a="1"/>
  <c r="I1072" i="1" s="1"/>
  <c r="J1072" i="1" s="1" a="1"/>
  <c r="J1072" i="1" s="1"/>
  <c r="I840" i="1" a="1"/>
  <c r="I840" i="1" s="1"/>
  <c r="J840" i="1" s="1" a="1"/>
  <c r="J840" i="1" s="1"/>
  <c r="I1049" i="1" a="1"/>
  <c r="I1049" i="1" s="1"/>
  <c r="J1049" i="1" s="1" a="1"/>
  <c r="J1049" i="1" s="1"/>
  <c r="I332" i="1" a="1"/>
  <c r="I332" i="1" s="1"/>
  <c r="J332" i="1" s="1" a="1"/>
  <c r="J332" i="1" s="1"/>
  <c r="I1053" i="1" a="1"/>
  <c r="I1053" i="1" s="1"/>
  <c r="J1053" i="1" s="1" a="1"/>
  <c r="J1053" i="1" s="1"/>
  <c r="I191" i="1" a="1"/>
  <c r="I191" i="1" s="1"/>
  <c r="J191" i="1" s="1" a="1"/>
  <c r="J191" i="1" s="1"/>
  <c r="I683" i="1" a="1"/>
  <c r="I683" i="1" s="1"/>
  <c r="J683" i="1" s="1" a="1"/>
  <c r="J683" i="1" s="1"/>
  <c r="I652" i="1" a="1"/>
  <c r="I652" i="1" s="1"/>
  <c r="J652" i="1" s="1" a="1"/>
  <c r="J652" i="1" s="1"/>
  <c r="I367" i="1" a="1"/>
  <c r="I367" i="1" s="1"/>
  <c r="J367" i="1" s="1" a="1"/>
  <c r="J367" i="1" s="1"/>
  <c r="I548" i="1" a="1"/>
  <c r="I548" i="1" s="1"/>
  <c r="J548" i="1" s="1" a="1"/>
  <c r="J548" i="1" s="1"/>
  <c r="I214" i="1" a="1"/>
  <c r="I214" i="1" s="1"/>
  <c r="J214" i="1" s="1" a="1"/>
  <c r="J214" i="1" s="1"/>
  <c r="I239" i="1" a="1"/>
  <c r="I239" i="1" s="1"/>
  <c r="J239" i="1" s="1" a="1"/>
  <c r="J239" i="1" s="1"/>
  <c r="I1273" i="1" a="1"/>
  <c r="I1273" i="1" s="1"/>
  <c r="J1273" i="1" s="1" a="1"/>
  <c r="J1273" i="1" s="1"/>
  <c r="I54" i="1" a="1"/>
  <c r="I54" i="1" s="1"/>
  <c r="J54" i="1" s="1" a="1"/>
  <c r="J54" i="1" s="1"/>
  <c r="I646" i="1" a="1"/>
  <c r="I646" i="1" s="1"/>
  <c r="J646" i="1" s="1" a="1"/>
  <c r="J646" i="1" s="1"/>
  <c r="I1216" i="1" a="1"/>
  <c r="I1216" i="1" s="1"/>
  <c r="J1216" i="1" s="1" a="1"/>
  <c r="J1216" i="1" s="1"/>
  <c r="I259" i="1" a="1"/>
  <c r="I259" i="1" s="1"/>
  <c r="J259" i="1" s="1" a="1"/>
  <c r="J259" i="1" s="1"/>
  <c r="I70" i="1" a="1"/>
  <c r="I70" i="1" s="1"/>
  <c r="J70" i="1" s="1" a="1"/>
  <c r="J70" i="1" s="1"/>
  <c r="I1097" i="1" a="1"/>
  <c r="I1097" i="1" s="1"/>
  <c r="J1097" i="1" s="1" a="1"/>
  <c r="J1097" i="1" s="1"/>
  <c r="I222" i="1" a="1"/>
  <c r="I222" i="1" s="1"/>
  <c r="J222" i="1" s="1" a="1"/>
  <c r="J222" i="1" s="1"/>
  <c r="I701" i="1" a="1"/>
  <c r="I701" i="1" s="1"/>
  <c r="J701" i="1" s="1" a="1"/>
  <c r="J701" i="1" s="1"/>
  <c r="I1019" i="1" a="1"/>
  <c r="I1019" i="1" s="1"/>
  <c r="J1019" i="1" s="1" a="1"/>
  <c r="J1019" i="1" s="1"/>
  <c r="I1034" i="1" a="1"/>
  <c r="I1034" i="1" s="1"/>
  <c r="J1034" i="1" s="1" a="1"/>
  <c r="J1034" i="1" s="1"/>
  <c r="I479" i="1" a="1"/>
  <c r="I479" i="1" s="1"/>
  <c r="J479" i="1" s="1" a="1"/>
  <c r="J479" i="1" s="1"/>
  <c r="I947" i="1" a="1"/>
  <c r="I947" i="1" s="1"/>
  <c r="J947" i="1" s="1" a="1"/>
  <c r="J947" i="1" s="1"/>
  <c r="I1262" i="1" a="1"/>
  <c r="I1262" i="1" s="1"/>
  <c r="J1262" i="1" s="1" a="1"/>
  <c r="J1262" i="1" s="1"/>
  <c r="I1099" i="1" a="1"/>
  <c r="I1099" i="1" s="1"/>
  <c r="J1099" i="1" s="1" a="1"/>
  <c r="J1099" i="1" s="1"/>
  <c r="I1125" i="1" a="1"/>
  <c r="I1125" i="1" s="1"/>
  <c r="J1125" i="1" s="1" a="1"/>
  <c r="J1125" i="1" s="1"/>
  <c r="I215" i="1" a="1"/>
  <c r="I215" i="1" s="1"/>
  <c r="J215" i="1" s="1" a="1"/>
  <c r="J215" i="1" s="1"/>
  <c r="I322" i="1" a="1"/>
  <c r="I322" i="1" s="1"/>
  <c r="J322" i="1" s="1" a="1"/>
  <c r="J322" i="1" s="1"/>
  <c r="I166" i="1" a="1"/>
  <c r="I166" i="1" s="1"/>
  <c r="J166" i="1" s="1" a="1"/>
  <c r="J166" i="1" s="1"/>
  <c r="I250" i="1" a="1"/>
  <c r="I250" i="1" s="1"/>
  <c r="J250" i="1" s="1" a="1"/>
  <c r="J250" i="1" s="1"/>
  <c r="I163" i="1" a="1"/>
  <c r="I163" i="1" s="1"/>
  <c r="J163" i="1" s="1" a="1"/>
  <c r="J163" i="1" s="1"/>
  <c r="I868" i="1" a="1"/>
  <c r="I868" i="1" s="1"/>
  <c r="J868" i="1" s="1" a="1"/>
  <c r="J868" i="1" s="1"/>
  <c r="I131" i="1" a="1"/>
  <c r="I131" i="1" s="1"/>
  <c r="J131" i="1" s="1" a="1"/>
  <c r="J131" i="1" s="1"/>
  <c r="I900" i="1" a="1"/>
  <c r="I900" i="1" s="1"/>
  <c r="J900" i="1" s="1" a="1"/>
  <c r="J900" i="1" s="1"/>
  <c r="I788" i="1" a="1"/>
  <c r="I788" i="1" s="1"/>
  <c r="J788" i="1" s="1" a="1"/>
  <c r="J788" i="1" s="1"/>
  <c r="I418" i="1" a="1"/>
  <c r="I418" i="1" s="1"/>
  <c r="J418" i="1" s="1" a="1"/>
  <c r="J418" i="1" s="1"/>
  <c r="I59" i="1" a="1"/>
  <c r="I59" i="1" s="1"/>
  <c r="J59" i="1" s="1" a="1"/>
  <c r="J59" i="1" s="1"/>
  <c r="I1174" i="1" a="1"/>
  <c r="I1174" i="1" s="1"/>
  <c r="J1174" i="1" s="1" a="1"/>
  <c r="J1174" i="1" s="1"/>
  <c r="I1239" i="1" a="1"/>
  <c r="I1239" i="1" s="1"/>
  <c r="J1239" i="1" s="1" a="1"/>
  <c r="J1239" i="1" s="1"/>
  <c r="I197" i="1" a="1"/>
  <c r="I197" i="1" s="1"/>
  <c r="J197" i="1" s="1" a="1"/>
  <c r="J197" i="1" s="1"/>
  <c r="I1007" i="1" a="1"/>
  <c r="I1007" i="1" s="1"/>
  <c r="J1007" i="1" s="1" a="1"/>
  <c r="J1007" i="1" s="1"/>
  <c r="I978" i="1" a="1"/>
  <c r="I978" i="1" s="1"/>
  <c r="J978" i="1" s="1" a="1"/>
  <c r="J978" i="1" s="1"/>
  <c r="I600" i="1" a="1"/>
  <c r="I600" i="1" s="1"/>
  <c r="J600" i="1" s="1" a="1"/>
  <c r="J600" i="1" s="1"/>
  <c r="I987" i="1" a="1"/>
  <c r="I987" i="1" s="1"/>
  <c r="J987" i="1" s="1" a="1"/>
  <c r="J987" i="1" s="1"/>
  <c r="I151" i="1" a="1"/>
  <c r="I151" i="1" s="1"/>
  <c r="J151" i="1" s="1" a="1"/>
  <c r="J151" i="1" s="1"/>
  <c r="I22" i="1" a="1"/>
  <c r="I22" i="1" s="1"/>
  <c r="J22" i="1" s="1" a="1"/>
  <c r="J22" i="1" s="1"/>
  <c r="I338" i="1" a="1"/>
  <c r="I338" i="1" s="1"/>
  <c r="J338" i="1" s="1" a="1"/>
  <c r="J338" i="1" s="1"/>
  <c r="I147" i="1" a="1"/>
  <c r="I147" i="1" s="1"/>
  <c r="J147" i="1" s="1" a="1"/>
  <c r="J147" i="1" s="1"/>
  <c r="I1111" i="1" a="1"/>
  <c r="I1111" i="1" s="1"/>
  <c r="J1111" i="1" s="1" a="1"/>
  <c r="J1111" i="1" s="1"/>
  <c r="I794" i="1" a="1"/>
  <c r="I794" i="1" s="1"/>
  <c r="J794" i="1" s="1" a="1"/>
  <c r="J794" i="1" s="1"/>
  <c r="I528" i="1" a="1"/>
  <c r="I528" i="1" s="1"/>
  <c r="J528" i="1" s="1" a="1"/>
  <c r="J528" i="1" s="1"/>
  <c r="I879" i="1" a="1"/>
  <c r="I879" i="1" s="1"/>
  <c r="J879" i="1" s="1" a="1"/>
  <c r="J879" i="1" s="1"/>
  <c r="I699" i="1" a="1"/>
  <c r="I699" i="1" s="1"/>
  <c r="J699" i="1" s="1" a="1"/>
  <c r="J699" i="1" s="1"/>
  <c r="I363" i="1" a="1"/>
  <c r="I363" i="1" s="1"/>
  <c r="J363" i="1" s="1" a="1"/>
  <c r="J363" i="1" s="1"/>
  <c r="I407" i="1" a="1"/>
  <c r="I407" i="1" s="1"/>
  <c r="J407" i="1" s="1" a="1"/>
  <c r="J407" i="1" s="1"/>
  <c r="I715" i="1" a="1"/>
  <c r="I715" i="1" s="1"/>
  <c r="J715" i="1" s="1" a="1"/>
  <c r="J715" i="1" s="1"/>
  <c r="I845" i="1" a="1"/>
  <c r="I845" i="1" s="1"/>
  <c r="J845" i="1" s="1" a="1"/>
  <c r="J845" i="1" s="1"/>
  <c r="I1180" i="1" a="1"/>
  <c r="I1180" i="1" s="1"/>
  <c r="J1180" i="1" s="1" a="1"/>
  <c r="J1180" i="1" s="1"/>
  <c r="I730" i="1" a="1"/>
  <c r="I730" i="1" s="1"/>
  <c r="J730" i="1" s="1" a="1"/>
  <c r="J730" i="1" s="1"/>
  <c r="I1018" i="1" a="1"/>
  <c r="I1018" i="1" s="1"/>
  <c r="J1018" i="1" s="1" a="1"/>
  <c r="J1018" i="1" s="1"/>
  <c r="I903" i="1" a="1"/>
  <c r="I903" i="1" s="1"/>
  <c r="J903" i="1" s="1" a="1"/>
  <c r="J903" i="1" s="1"/>
  <c r="I609" i="1" a="1"/>
  <c r="I609" i="1" s="1"/>
  <c r="J609" i="1" s="1" a="1"/>
  <c r="J609" i="1" s="1"/>
  <c r="I856" i="1" a="1"/>
  <c r="I856" i="1" s="1"/>
  <c r="J856" i="1" s="1" a="1"/>
  <c r="J856" i="1" s="1"/>
  <c r="I66" i="1" a="1"/>
  <c r="I66" i="1" s="1"/>
  <c r="J66" i="1" s="1" a="1"/>
  <c r="J66" i="1" s="1"/>
  <c r="I227" i="1" a="1"/>
  <c r="I227" i="1" s="1"/>
  <c r="J227" i="1" s="1" a="1"/>
  <c r="J227" i="1" s="1"/>
  <c r="I1296" i="1" a="1"/>
  <c r="I1296" i="1" s="1"/>
  <c r="J1296" i="1" s="1" a="1"/>
  <c r="J1296" i="1" s="1"/>
  <c r="I800" i="1" a="1"/>
  <c r="I800" i="1" s="1"/>
  <c r="J800" i="1" s="1" a="1"/>
  <c r="J800" i="1" s="1"/>
  <c r="I446" i="1" a="1"/>
  <c r="I446" i="1" s="1"/>
  <c r="J446" i="1" s="1" a="1"/>
  <c r="J446" i="1" s="1"/>
  <c r="I1103" i="1" a="1"/>
  <c r="I1103" i="1" s="1"/>
  <c r="J1103" i="1" s="1" a="1"/>
  <c r="J1103" i="1" s="1"/>
  <c r="I867" i="1" a="1"/>
  <c r="I867" i="1" s="1"/>
  <c r="J867" i="1" s="1" a="1"/>
  <c r="J867" i="1" s="1"/>
  <c r="I439" i="1" a="1"/>
  <c r="I439" i="1" s="1"/>
  <c r="J439" i="1" s="1" a="1"/>
  <c r="J439" i="1" s="1"/>
  <c r="I1311" i="1" a="1"/>
  <c r="I1311" i="1" s="1"/>
  <c r="J1311" i="1" s="1" a="1"/>
  <c r="J1311" i="1" s="1"/>
  <c r="I848" i="1" a="1"/>
  <c r="I848" i="1" s="1"/>
  <c r="J848" i="1" s="1" a="1"/>
  <c r="J848" i="1" s="1"/>
  <c r="I1081" i="1" a="1"/>
  <c r="I1081" i="1" s="1"/>
  <c r="J1081" i="1" s="1" a="1"/>
  <c r="J1081" i="1" s="1"/>
  <c r="I1027" i="1" a="1"/>
  <c r="I1027" i="1" s="1"/>
  <c r="J1027" i="1" s="1" a="1"/>
  <c r="J1027" i="1" s="1"/>
  <c r="I770" i="1" a="1"/>
  <c r="I770" i="1" s="1"/>
  <c r="J770" i="1" s="1" a="1"/>
  <c r="J770" i="1" s="1"/>
  <c r="I882" i="1" a="1"/>
  <c r="I882" i="1" s="1"/>
  <c r="J882" i="1" s="1" a="1"/>
  <c r="J882" i="1" s="1"/>
  <c r="I263" i="1" a="1"/>
  <c r="I263" i="1" s="1"/>
  <c r="J263" i="1" s="1" a="1"/>
  <c r="J263" i="1" s="1"/>
  <c r="I932" i="1" a="1"/>
  <c r="I932" i="1" s="1"/>
  <c r="J932" i="1" s="1" a="1"/>
  <c r="J932" i="1" s="1"/>
  <c r="I818" i="1" a="1"/>
  <c r="I818" i="1" s="1"/>
  <c r="J818" i="1" s="1" a="1"/>
  <c r="J818" i="1" s="1"/>
  <c r="I85" i="1" a="1"/>
  <c r="I85" i="1" s="1"/>
  <c r="J85" i="1" s="1" a="1"/>
  <c r="J85" i="1" s="1"/>
  <c r="I707" i="1" a="1"/>
  <c r="I707" i="1" s="1"/>
  <c r="J707" i="1" s="1" a="1"/>
  <c r="J707" i="1" s="1"/>
  <c r="I21" i="1" a="1"/>
  <c r="I21" i="1" s="1"/>
  <c r="J21" i="1" s="1" a="1"/>
  <c r="J21" i="1" s="1"/>
  <c r="I26" i="1" a="1"/>
  <c r="I26" i="1" s="1"/>
  <c r="J26" i="1" s="1" a="1"/>
  <c r="J26" i="1" s="1"/>
  <c r="I78" i="1" a="1"/>
  <c r="I78" i="1" s="1"/>
  <c r="J78" i="1" s="1" a="1"/>
  <c r="J78" i="1" s="1"/>
  <c r="I594" i="1" a="1"/>
  <c r="I594" i="1" s="1"/>
  <c r="J594" i="1" s="1" a="1"/>
  <c r="J594" i="1" s="1"/>
  <c r="I1288" i="1" a="1"/>
  <c r="I1288" i="1" s="1"/>
  <c r="J1288" i="1" s="1" a="1"/>
  <c r="J1288" i="1" s="1"/>
  <c r="I1048" i="1" a="1"/>
  <c r="I1048" i="1" s="1"/>
  <c r="J1048" i="1" s="1" a="1"/>
  <c r="J1048" i="1" s="1"/>
  <c r="I465" i="1" a="1"/>
  <c r="I465" i="1" s="1"/>
  <c r="J465" i="1" s="1" a="1"/>
  <c r="J465" i="1" s="1"/>
  <c r="I434" i="1" a="1"/>
  <c r="I434" i="1" s="1"/>
  <c r="J434" i="1" s="1" a="1"/>
  <c r="J434" i="1" s="1"/>
  <c r="I1136" i="1" a="1"/>
  <c r="I1136" i="1" s="1"/>
  <c r="J1136" i="1" s="1" a="1"/>
  <c r="J1136" i="1" s="1"/>
  <c r="I864" i="1" a="1"/>
  <c r="I864" i="1" s="1"/>
  <c r="J864" i="1" s="1" a="1"/>
  <c r="J864" i="1" s="1"/>
  <c r="I1298" i="1" a="1"/>
  <c r="I1298" i="1" s="1"/>
  <c r="J1298" i="1" s="1" a="1"/>
  <c r="J1298" i="1" s="1"/>
  <c r="I202" i="1" a="1"/>
  <c r="I202" i="1" s="1"/>
  <c r="J202" i="1" s="1" a="1"/>
  <c r="J202" i="1" s="1"/>
  <c r="I540" i="1" a="1"/>
  <c r="I540" i="1" s="1"/>
  <c r="J540" i="1" s="1" a="1"/>
  <c r="J540" i="1" s="1"/>
  <c r="I428" i="1" a="1"/>
  <c r="I428" i="1" s="1"/>
  <c r="J428" i="1" s="1" a="1"/>
  <c r="J428" i="1" s="1"/>
  <c r="I569" i="1" a="1"/>
  <c r="I569" i="1" s="1"/>
  <c r="J569" i="1" s="1" a="1"/>
  <c r="J569" i="1" s="1"/>
  <c r="I242" i="1" a="1"/>
  <c r="I242" i="1" s="1"/>
  <c r="J242" i="1" s="1" a="1"/>
  <c r="J242" i="1" s="1"/>
  <c r="I1253" i="1" a="1"/>
  <c r="I1253" i="1" s="1"/>
  <c r="J1253" i="1" s="1" a="1"/>
  <c r="J1253" i="1" s="1"/>
  <c r="I141" i="1" a="1"/>
  <c r="I141" i="1" s="1"/>
  <c r="J141" i="1" s="1" a="1"/>
  <c r="J141" i="1" s="1"/>
  <c r="I116" i="1" a="1"/>
  <c r="I116" i="1" s="1"/>
  <c r="J116" i="1" s="1" a="1"/>
  <c r="J116" i="1" s="1"/>
  <c r="I265" i="1" a="1"/>
  <c r="I265" i="1" s="1"/>
  <c r="J265" i="1" s="1" a="1"/>
  <c r="J265" i="1" s="1"/>
  <c r="I518" i="1" a="1"/>
  <c r="I518" i="1" s="1"/>
  <c r="J518" i="1" s="1" a="1"/>
  <c r="J518" i="1" s="1"/>
  <c r="I1065" i="1" a="1"/>
  <c r="I1065" i="1" s="1"/>
  <c r="J1065" i="1" s="1" a="1"/>
  <c r="J1065" i="1" s="1"/>
  <c r="I885" i="1" a="1"/>
  <c r="I885" i="1" s="1"/>
  <c r="J885" i="1" s="1" a="1"/>
  <c r="J885" i="1" s="1"/>
  <c r="I640" i="1" a="1"/>
  <c r="I640" i="1" s="1"/>
  <c r="J640" i="1" s="1" a="1"/>
  <c r="J640" i="1" s="1"/>
  <c r="I653" i="1" a="1"/>
  <c r="I653" i="1" s="1"/>
  <c r="J653" i="1" s="1" a="1"/>
  <c r="J653" i="1" s="1"/>
  <c r="I1263" i="1" a="1"/>
  <c r="I1263" i="1" s="1"/>
  <c r="J1263" i="1" s="1" a="1"/>
  <c r="J1263" i="1" s="1"/>
  <c r="I645" i="1" a="1"/>
  <c r="I645" i="1" s="1"/>
  <c r="J645" i="1" s="1" a="1"/>
  <c r="J645" i="1" s="1"/>
  <c r="I1266" i="1" a="1"/>
  <c r="I1266" i="1" s="1"/>
  <c r="J1266" i="1" s="1" a="1"/>
  <c r="J1266" i="1" s="1"/>
  <c r="I443" i="1" a="1"/>
  <c r="I443" i="1" s="1"/>
  <c r="J443" i="1" s="1" a="1"/>
  <c r="J443" i="1" s="1"/>
  <c r="I127" i="1" a="1"/>
  <c r="I127" i="1" s="1"/>
  <c r="J127" i="1" s="1" a="1"/>
  <c r="J127" i="1" s="1"/>
  <c r="I1064" i="1" a="1"/>
  <c r="I1064" i="1" s="1"/>
  <c r="J1064" i="1" s="1" a="1"/>
  <c r="J1064" i="1" s="1"/>
  <c r="I201" i="1" a="1"/>
  <c r="I201" i="1" s="1"/>
  <c r="J201" i="1" s="1" a="1"/>
  <c r="J201" i="1" s="1"/>
  <c r="I934" i="1" a="1"/>
  <c r="I934" i="1" s="1"/>
  <c r="J934" i="1" s="1" a="1"/>
  <c r="J934" i="1" s="1"/>
  <c r="I153" i="1" a="1"/>
  <c r="I153" i="1" s="1"/>
  <c r="J153" i="1" s="1" a="1"/>
  <c r="J153" i="1" s="1"/>
  <c r="I1088" i="1" a="1"/>
  <c r="I1088" i="1" s="1"/>
  <c r="J1088" i="1" s="1" a="1"/>
  <c r="J1088" i="1" s="1"/>
  <c r="I556" i="1" a="1"/>
  <c r="I556" i="1" s="1"/>
  <c r="J556" i="1" s="1" a="1"/>
  <c r="J556" i="1" s="1"/>
  <c r="I917" i="1" a="1"/>
  <c r="I917" i="1" s="1"/>
  <c r="J917" i="1" s="1" a="1"/>
  <c r="J917" i="1" s="1"/>
  <c r="I538" i="1" a="1"/>
  <c r="I538" i="1" s="1"/>
  <c r="J538" i="1" s="1" a="1"/>
  <c r="J538" i="1" s="1"/>
  <c r="I829" i="1" a="1"/>
  <c r="I829" i="1" s="1"/>
  <c r="J829" i="1" s="1" a="1"/>
  <c r="J829" i="1" s="1"/>
  <c r="I1094" i="1" a="1"/>
  <c r="I1094" i="1" s="1"/>
  <c r="J1094" i="1" s="1" a="1"/>
  <c r="J1094" i="1" s="1"/>
  <c r="I129" i="1" a="1"/>
  <c r="I129" i="1" s="1"/>
  <c r="J129" i="1" s="1" a="1"/>
  <c r="J129" i="1" s="1"/>
  <c r="I1258" i="1" a="1"/>
  <c r="I1258" i="1" s="1"/>
  <c r="J1258" i="1" s="1" a="1"/>
  <c r="J1258" i="1" s="1"/>
  <c r="F61" i="1" s="1"/>
  <c r="I1264" i="1" a="1"/>
  <c r="I1264" i="1" s="1"/>
  <c r="J1264" i="1" s="1" a="1"/>
  <c r="J1264" i="1" s="1"/>
  <c r="I469" i="1" a="1"/>
  <c r="I469" i="1" s="1"/>
  <c r="J469" i="1" s="1" a="1"/>
  <c r="J469" i="1" s="1"/>
  <c r="I969" i="1" a="1"/>
  <c r="I969" i="1" s="1"/>
  <c r="J969" i="1" s="1" a="1"/>
  <c r="J969" i="1" s="1"/>
  <c r="I975" i="1" a="1"/>
  <c r="I975" i="1" s="1"/>
  <c r="J975" i="1" s="1" a="1"/>
  <c r="J975" i="1" s="1"/>
  <c r="I464" i="1" a="1"/>
  <c r="I464" i="1" s="1"/>
  <c r="J464" i="1" s="1" a="1"/>
  <c r="J464" i="1" s="1"/>
  <c r="I970" i="1" a="1"/>
  <c r="I970" i="1" s="1"/>
  <c r="J970" i="1" s="1" a="1"/>
  <c r="J970" i="1" s="1"/>
  <c r="I1272" i="1" a="1"/>
  <c r="I1272" i="1" s="1"/>
  <c r="J1272" i="1" s="1" a="1"/>
  <c r="J1272" i="1" s="1"/>
  <c r="I261" i="1" a="1"/>
  <c r="I261" i="1" s="1"/>
  <c r="J261" i="1" s="1" a="1"/>
  <c r="J261" i="1" s="1"/>
  <c r="I953" i="1" a="1"/>
  <c r="I953" i="1" s="1"/>
  <c r="J953" i="1" s="1" a="1"/>
  <c r="J953" i="1" s="1"/>
  <c r="I927" i="1" a="1"/>
  <c r="I927" i="1" s="1"/>
  <c r="J927" i="1" s="1" a="1"/>
  <c r="J927" i="1" s="1"/>
  <c r="I519" i="1" a="1"/>
  <c r="I519" i="1" s="1"/>
  <c r="J519" i="1" s="1" a="1"/>
  <c r="J519" i="1" s="1"/>
  <c r="I703" i="1" a="1"/>
  <c r="I703" i="1" s="1"/>
  <c r="J703" i="1" s="1" a="1"/>
  <c r="J703" i="1" s="1"/>
  <c r="I1294" i="1" a="1"/>
  <c r="I1294" i="1" s="1"/>
  <c r="J1294" i="1" s="1" a="1"/>
  <c r="J1294" i="1" s="1"/>
  <c r="I369" i="1" a="1"/>
  <c r="I369" i="1" s="1"/>
  <c r="J369" i="1" s="1" a="1"/>
  <c r="J369" i="1" s="1"/>
  <c r="I279" i="1" a="1"/>
  <c r="I279" i="1" s="1"/>
  <c r="J279" i="1" s="1" a="1"/>
  <c r="J279" i="1" s="1"/>
  <c r="I405" i="1" a="1"/>
  <c r="I405" i="1" s="1"/>
  <c r="J405" i="1" s="1" a="1"/>
  <c r="J405" i="1" s="1"/>
  <c r="I249" i="1" a="1"/>
  <c r="I249" i="1" s="1"/>
  <c r="J249" i="1" s="1" a="1"/>
  <c r="J249" i="1" s="1"/>
  <c r="I810" i="1" a="1"/>
  <c r="I810" i="1" s="1"/>
  <c r="J810" i="1" s="1" a="1"/>
  <c r="J810" i="1" s="1"/>
  <c r="I1291" i="1" a="1"/>
  <c r="I1291" i="1" s="1"/>
  <c r="J1291" i="1" s="1" a="1"/>
  <c r="J1291" i="1" s="1"/>
  <c r="I226" i="1" a="1"/>
  <c r="I226" i="1" s="1"/>
  <c r="J226" i="1" s="1" a="1"/>
  <c r="J226" i="1" s="1"/>
  <c r="I221" i="1" a="1"/>
  <c r="I221" i="1" s="1"/>
  <c r="J221" i="1" s="1" a="1"/>
  <c r="J221" i="1" s="1"/>
  <c r="I326" i="1" a="1"/>
  <c r="I326" i="1" s="1"/>
  <c r="J326" i="1" s="1" a="1"/>
  <c r="J326" i="1" s="1"/>
  <c r="I957" i="1" a="1"/>
  <c r="I957" i="1" s="1"/>
  <c r="J957" i="1" s="1" a="1"/>
  <c r="J957" i="1" s="1"/>
  <c r="I1129" i="1" a="1"/>
  <c r="I1129" i="1" s="1"/>
  <c r="J1129" i="1" s="1" a="1"/>
  <c r="J1129" i="1" s="1"/>
  <c r="I816" i="1" a="1"/>
  <c r="I816" i="1" s="1"/>
  <c r="J816" i="1" s="1" a="1"/>
  <c r="J816" i="1" s="1"/>
  <c r="I577" i="1" a="1"/>
  <c r="I577" i="1" s="1"/>
  <c r="J577" i="1" s="1" a="1"/>
  <c r="J577" i="1" s="1"/>
  <c r="I774" i="1" a="1"/>
  <c r="I774" i="1" s="1"/>
  <c r="J774" i="1" s="1" a="1"/>
  <c r="J774" i="1" s="1"/>
  <c r="I1067" i="1" a="1"/>
  <c r="I1067" i="1" s="1"/>
  <c r="J1067" i="1" s="1" a="1"/>
  <c r="J1067" i="1" s="1"/>
  <c r="I1188" i="1" a="1"/>
  <c r="I1188" i="1" s="1"/>
  <c r="J1188" i="1" s="1" a="1"/>
  <c r="J1188" i="1" s="1"/>
  <c r="I370" i="1" a="1"/>
  <c r="I370" i="1" s="1"/>
  <c r="J370" i="1" s="1" a="1"/>
  <c r="J370" i="1" s="1"/>
  <c r="I185" i="1" a="1"/>
  <c r="I185" i="1" s="1"/>
  <c r="J185" i="1" s="1" a="1"/>
  <c r="J185" i="1" s="1"/>
  <c r="I588" i="1" a="1"/>
  <c r="I588" i="1" s="1"/>
  <c r="J588" i="1" s="1" a="1"/>
  <c r="J588" i="1" s="1"/>
  <c r="I1290" i="1" a="1"/>
  <c r="I1290" i="1" s="1"/>
  <c r="J1290" i="1" s="1" a="1"/>
  <c r="J1290" i="1" s="1"/>
  <c r="I1250" i="1" a="1"/>
  <c r="I1250" i="1" s="1"/>
  <c r="J1250" i="1" s="1" a="1"/>
  <c r="J1250" i="1" s="1"/>
  <c r="I209" i="1" a="1"/>
  <c r="I209" i="1" s="1"/>
  <c r="J209" i="1" s="1" a="1"/>
  <c r="J209" i="1" s="1"/>
  <c r="I694" i="1" a="1"/>
  <c r="I694" i="1" s="1"/>
  <c r="J694" i="1" s="1" a="1"/>
  <c r="J694" i="1" s="1"/>
  <c r="I822" i="1" a="1"/>
  <c r="I822" i="1" s="1"/>
  <c r="J822" i="1" s="1" a="1"/>
  <c r="J822" i="1" s="1"/>
  <c r="I401" i="1" a="1"/>
  <c r="I401" i="1" s="1"/>
  <c r="J401" i="1" s="1" a="1"/>
  <c r="J401" i="1" s="1"/>
  <c r="I935" i="1" a="1"/>
  <c r="I935" i="1" s="1"/>
  <c r="J935" i="1" s="1" a="1"/>
  <c r="J935" i="1" s="1"/>
  <c r="I787" i="1" a="1"/>
  <c r="I787" i="1" s="1"/>
  <c r="J787" i="1" s="1" a="1"/>
  <c r="J787" i="1" s="1"/>
  <c r="I616" i="1" a="1"/>
  <c r="I616" i="1" s="1"/>
  <c r="J616" i="1" s="1" a="1"/>
  <c r="J616" i="1" s="1"/>
  <c r="I1307" i="1" a="1"/>
  <c r="I1307" i="1" s="1"/>
  <c r="J1307" i="1" s="1" a="1"/>
  <c r="J1307" i="1" s="1"/>
  <c r="I1169" i="1" a="1"/>
  <c r="I1169" i="1" s="1"/>
  <c r="J1169" i="1" s="1" a="1"/>
  <c r="J1169" i="1" s="1"/>
  <c r="I20" i="1" a="1"/>
  <c r="I20" i="1" s="1"/>
  <c r="J20" i="1" s="1" a="1"/>
  <c r="J20" i="1" s="1"/>
  <c r="I1217" i="1" a="1"/>
  <c r="I1217" i="1" s="1"/>
  <c r="J1217" i="1" s="1" a="1"/>
  <c r="J1217" i="1" s="1"/>
  <c r="I749" i="1" a="1"/>
  <c r="I749" i="1" s="1"/>
  <c r="J749" i="1" s="1" a="1"/>
  <c r="J749" i="1" s="1"/>
  <c r="I1058" i="1" a="1"/>
  <c r="I1058" i="1" s="1"/>
  <c r="J1058" i="1" s="1" a="1"/>
  <c r="J1058" i="1" s="1"/>
  <c r="I942" i="1" a="1"/>
  <c r="I942" i="1" s="1"/>
  <c r="J942" i="1" s="1" a="1"/>
  <c r="J942" i="1" s="1"/>
  <c r="I1196" i="1" a="1"/>
  <c r="I1196" i="1" s="1"/>
  <c r="J1196" i="1" s="1" a="1"/>
  <c r="J1196" i="1" s="1"/>
  <c r="I48" i="1" a="1"/>
  <c r="I48" i="1" s="1"/>
  <c r="J48" i="1" s="1" a="1"/>
  <c r="J48" i="1" s="1"/>
  <c r="I471" i="1" a="1"/>
  <c r="I471" i="1" s="1"/>
  <c r="J471" i="1" s="1" a="1"/>
  <c r="J471" i="1" s="1"/>
  <c r="I597" i="1" a="1"/>
  <c r="I597" i="1" s="1"/>
  <c r="J597" i="1" s="1" a="1"/>
  <c r="J597" i="1" s="1"/>
  <c r="I120" i="1" a="1"/>
  <c r="I120" i="1" s="1"/>
  <c r="J120" i="1" s="1" a="1"/>
  <c r="J120" i="1" s="1"/>
  <c r="I168" i="1" a="1"/>
  <c r="I168" i="1" s="1"/>
  <c r="J168" i="1" s="1" a="1"/>
  <c r="J168" i="1" s="1"/>
  <c r="I82" i="1" a="1"/>
  <c r="I82" i="1" s="1"/>
  <c r="J82" i="1" s="1" a="1"/>
  <c r="J82" i="1" s="1"/>
  <c r="I832" i="1" a="1"/>
  <c r="I832" i="1" s="1"/>
  <c r="J832" i="1" s="1" a="1"/>
  <c r="J832" i="1" s="1"/>
  <c r="I1235" i="1" a="1"/>
  <c r="I1235" i="1" s="1"/>
  <c r="J1235" i="1" s="1" a="1"/>
  <c r="J1235" i="1" s="1"/>
  <c r="I237" i="1" a="1"/>
  <c r="I237" i="1" s="1"/>
  <c r="J237" i="1" s="1" a="1"/>
  <c r="J237" i="1" s="1"/>
  <c r="I316" i="1" a="1"/>
  <c r="I316" i="1" s="1"/>
  <c r="J316" i="1" s="1" a="1"/>
  <c r="J316" i="1" s="1"/>
  <c r="I240" i="1" a="1"/>
  <c r="I240" i="1" s="1"/>
  <c r="J240" i="1" s="1" a="1"/>
  <c r="J240" i="1" s="1"/>
  <c r="I736" i="1" a="1"/>
  <c r="I736" i="1" s="1"/>
  <c r="J736" i="1" s="1" a="1"/>
  <c r="J736" i="1" s="1"/>
  <c r="I391" i="1" a="1"/>
  <c r="I391" i="1" s="1"/>
  <c r="J391" i="1" s="1" a="1"/>
  <c r="J391" i="1" s="1"/>
  <c r="I954" i="1" a="1"/>
  <c r="I954" i="1" s="1"/>
  <c r="J954" i="1" s="1" a="1"/>
  <c r="J954" i="1" s="1"/>
  <c r="I372" i="1" a="1"/>
  <c r="I372" i="1" s="1"/>
  <c r="J372" i="1" s="1" a="1"/>
  <c r="J372" i="1" s="1"/>
  <c r="I667" i="1" a="1"/>
  <c r="I667" i="1" s="1"/>
  <c r="J667" i="1" s="1" a="1"/>
  <c r="J667" i="1" s="1"/>
  <c r="I207" i="1" a="1"/>
  <c r="I207" i="1" s="1"/>
  <c r="J207" i="1" s="1" a="1"/>
  <c r="J207" i="1" s="1"/>
  <c r="I629" i="1" a="1"/>
  <c r="I629" i="1" s="1"/>
  <c r="J629" i="1" s="1" a="1"/>
  <c r="J629" i="1" s="1"/>
  <c r="I177" i="1" a="1"/>
  <c r="I177" i="1" s="1"/>
  <c r="J177" i="1" s="1" a="1"/>
  <c r="J177" i="1" s="1"/>
  <c r="I270" i="1" a="1"/>
  <c r="I270" i="1" s="1"/>
  <c r="J270" i="1" s="1" a="1"/>
  <c r="J270" i="1" s="1"/>
  <c r="I386" i="1" a="1"/>
  <c r="I386" i="1" s="1"/>
  <c r="J386" i="1" s="1" a="1"/>
  <c r="J386" i="1" s="1"/>
  <c r="I419" i="1" a="1"/>
  <c r="I419" i="1" s="1"/>
  <c r="J419" i="1" s="1" a="1"/>
  <c r="J419" i="1" s="1"/>
  <c r="I379" i="1" a="1"/>
  <c r="I379" i="1" s="1"/>
  <c r="J379" i="1" s="1" a="1"/>
  <c r="J379" i="1" s="1"/>
  <c r="I937" i="1" a="1"/>
  <c r="I937" i="1" s="1"/>
  <c r="J937" i="1" s="1" a="1"/>
  <c r="J937" i="1" s="1"/>
  <c r="I977" i="1" a="1"/>
  <c r="I977" i="1" s="1"/>
  <c r="J977" i="1" s="1" a="1"/>
  <c r="J977" i="1" s="1"/>
  <c r="I980" i="1" a="1"/>
  <c r="I980" i="1" s="1"/>
  <c r="J980" i="1" s="1" a="1"/>
  <c r="J980" i="1" s="1"/>
  <c r="I83" i="1" a="1"/>
  <c r="I83" i="1" s="1"/>
  <c r="J83" i="1" s="1" a="1"/>
  <c r="J83" i="1" s="1"/>
  <c r="I675" i="1" a="1"/>
  <c r="I675" i="1" s="1"/>
  <c r="J675" i="1" s="1" a="1"/>
  <c r="J675" i="1" s="1"/>
  <c r="I576" i="1" a="1"/>
  <c r="I576" i="1" s="1"/>
  <c r="J576" i="1" s="1" a="1"/>
  <c r="J576" i="1" s="1"/>
  <c r="I847" i="1" a="1"/>
  <c r="I847" i="1" s="1"/>
  <c r="J847" i="1" s="1" a="1"/>
  <c r="J847" i="1" s="1"/>
  <c r="I1078" i="1" a="1"/>
  <c r="I1078" i="1" s="1"/>
  <c r="J1078" i="1" s="1" a="1"/>
  <c r="J1078" i="1" s="1"/>
  <c r="I323" i="1" a="1"/>
  <c r="I323" i="1" s="1"/>
  <c r="J323" i="1" s="1" a="1"/>
  <c r="J323" i="1" s="1"/>
  <c r="I1042" i="1" a="1"/>
  <c r="I1042" i="1" s="1"/>
  <c r="J1042" i="1" s="1" a="1"/>
  <c r="J1042" i="1" s="1"/>
  <c r="I444" i="1" a="1"/>
  <c r="I444" i="1" s="1"/>
  <c r="J444" i="1" s="1" a="1"/>
  <c r="J444" i="1" s="1"/>
  <c r="I893" i="1" a="1"/>
  <c r="I893" i="1" s="1"/>
  <c r="J893" i="1" s="1" a="1"/>
  <c r="J893" i="1" s="1"/>
  <c r="I118" i="1" a="1"/>
  <c r="I118" i="1" s="1"/>
  <c r="J118" i="1" s="1" a="1"/>
  <c r="J118" i="1" s="1"/>
  <c r="I491" i="1" a="1"/>
  <c r="I491" i="1" s="1"/>
  <c r="J491" i="1" s="1" a="1"/>
  <c r="J491" i="1" s="1"/>
  <c r="I939" i="1" a="1"/>
  <c r="I939" i="1" s="1"/>
  <c r="J939" i="1" s="1" a="1"/>
  <c r="J939" i="1" s="1"/>
  <c r="I154" i="1" a="1"/>
  <c r="I154" i="1" s="1"/>
  <c r="J154" i="1" s="1" a="1"/>
  <c r="J154" i="1" s="1"/>
  <c r="I210" i="1" a="1"/>
  <c r="I210" i="1" s="1"/>
  <c r="J210" i="1" s="1" a="1"/>
  <c r="J210" i="1" s="1"/>
  <c r="I350" i="1" a="1"/>
  <c r="I350" i="1" s="1"/>
  <c r="J350" i="1" s="1" a="1"/>
  <c r="J350" i="1" s="1"/>
  <c r="I524" i="1" a="1"/>
  <c r="I524" i="1" s="1"/>
  <c r="J524" i="1" s="1" a="1"/>
  <c r="J524" i="1" s="1"/>
  <c r="I890" i="1" a="1"/>
  <c r="I890" i="1" s="1"/>
  <c r="J890" i="1" s="1" a="1"/>
  <c r="J890" i="1" s="1"/>
  <c r="I651" i="1" a="1"/>
  <c r="I651" i="1" s="1"/>
  <c r="J651" i="1" s="1" a="1"/>
  <c r="J651" i="1" s="1"/>
  <c r="I12" i="1" a="1"/>
  <c r="I12" i="1" s="1"/>
  <c r="J12" i="1" s="1" a="1"/>
  <c r="J12" i="1" s="1"/>
  <c r="I562" i="1" a="1"/>
  <c r="I562" i="1" s="1"/>
  <c r="J562" i="1" s="1" a="1"/>
  <c r="J562" i="1" s="1"/>
  <c r="I1234" i="1" a="1"/>
  <c r="I1234" i="1" s="1"/>
  <c r="J1234" i="1" s="1" a="1"/>
  <c r="J1234" i="1" s="1"/>
  <c r="I1014" i="1" a="1"/>
  <c r="I1014" i="1" s="1"/>
  <c r="J1014" i="1" s="1" a="1"/>
  <c r="J1014" i="1" s="1"/>
  <c r="I803" i="1" a="1"/>
  <c r="I803" i="1" s="1"/>
  <c r="J803" i="1" s="1" a="1"/>
  <c r="J803" i="1" s="1"/>
  <c r="I1013" i="1" a="1"/>
  <c r="I1013" i="1" s="1"/>
  <c r="J1013" i="1" s="1" a="1"/>
  <c r="J1013" i="1" s="1"/>
  <c r="I972" i="1" a="1"/>
  <c r="I972" i="1" s="1"/>
  <c r="J972" i="1" s="1" a="1"/>
  <c r="J972" i="1" s="1"/>
  <c r="I913" i="1" a="1"/>
  <c r="I913" i="1" s="1"/>
  <c r="J913" i="1" s="1" a="1"/>
  <c r="J913" i="1" s="1"/>
  <c r="I692" i="1" a="1"/>
  <c r="I692" i="1" s="1"/>
  <c r="J692" i="1" s="1" a="1"/>
  <c r="J692" i="1" s="1"/>
  <c r="I697" i="1" a="1"/>
  <c r="I697" i="1" s="1"/>
  <c r="J697" i="1" s="1" a="1"/>
  <c r="J697" i="1" s="1"/>
  <c r="I11" i="1" a="1"/>
  <c r="I11" i="1" s="1"/>
  <c r="J11" i="1" s="1" a="1"/>
  <c r="J11" i="1" s="1"/>
  <c r="I870" i="1" a="1"/>
  <c r="I870" i="1" s="1"/>
  <c r="J870" i="1" s="1" a="1"/>
  <c r="J870" i="1" s="1"/>
  <c r="I156" i="1" a="1"/>
  <c r="I156" i="1" s="1"/>
  <c r="J156" i="1" s="1" a="1"/>
  <c r="J156" i="1" s="1"/>
  <c r="I1300" i="1" a="1"/>
  <c r="I1300" i="1" s="1"/>
  <c r="J1300" i="1" s="1" a="1"/>
  <c r="J1300" i="1" s="1"/>
  <c r="I854" i="1" a="1"/>
  <c r="I854" i="1" s="1"/>
  <c r="J854" i="1" s="1" a="1"/>
  <c r="J854" i="1" s="1"/>
  <c r="I516" i="1" a="1"/>
  <c r="I516" i="1" s="1"/>
  <c r="J516" i="1" s="1" a="1"/>
  <c r="J516" i="1" s="1"/>
  <c r="I991" i="1" a="1"/>
  <c r="I991" i="1" s="1"/>
  <c r="J991" i="1" s="1" a="1"/>
  <c r="J991" i="1" s="1"/>
  <c r="I1251" i="1" a="1"/>
  <c r="I1251" i="1" s="1"/>
  <c r="J1251" i="1" s="1" a="1"/>
  <c r="J1251" i="1" s="1"/>
  <c r="I990" i="1" a="1"/>
  <c r="I990" i="1" s="1"/>
  <c r="J990" i="1" s="1" a="1"/>
  <c r="J990" i="1" s="1"/>
  <c r="I355" i="1" a="1"/>
  <c r="I355" i="1" s="1"/>
  <c r="J355" i="1" s="1" a="1"/>
  <c r="J355" i="1" s="1"/>
  <c r="I965" i="1" a="1"/>
  <c r="I965" i="1" s="1"/>
  <c r="J965" i="1" s="1" a="1"/>
  <c r="J965" i="1" s="1"/>
  <c r="I1190" i="1" a="1"/>
  <c r="I1190" i="1" s="1"/>
  <c r="J1190" i="1" s="1" a="1"/>
  <c r="J1190" i="1" s="1"/>
  <c r="I661" i="1" a="1"/>
  <c r="I661" i="1" s="1"/>
  <c r="J661" i="1" s="1" a="1"/>
  <c r="J661" i="1" s="1"/>
  <c r="I580" i="1" a="1"/>
  <c r="I580" i="1" s="1"/>
  <c r="J580" i="1" s="1" a="1"/>
  <c r="J580" i="1" s="1"/>
  <c r="I1054" i="1" a="1"/>
  <c r="I1054" i="1" s="1"/>
  <c r="J1054" i="1" s="1" a="1"/>
  <c r="J1054" i="1" s="1"/>
  <c r="I622" i="1" a="1"/>
  <c r="I622" i="1" s="1"/>
  <c r="J622" i="1" s="1" a="1"/>
  <c r="J622" i="1" s="1"/>
  <c r="I333" i="1" a="1"/>
  <c r="I333" i="1" s="1"/>
  <c r="J333" i="1" s="1" a="1"/>
  <c r="J333" i="1" s="1"/>
  <c r="I754" i="1" a="1"/>
  <c r="I754" i="1" s="1"/>
  <c r="J754" i="1" s="1" a="1"/>
  <c r="J754" i="1" s="1"/>
  <c r="I1177" i="1" a="1"/>
  <c r="I1177" i="1" s="1"/>
  <c r="J1177" i="1" s="1" a="1"/>
  <c r="J1177" i="1" s="1"/>
  <c r="I143" i="1" a="1"/>
  <c r="I143" i="1" s="1"/>
  <c r="J143" i="1" s="1" a="1"/>
  <c r="J143" i="1" s="1"/>
  <c r="I744" i="1" a="1"/>
  <c r="I744" i="1" s="1"/>
  <c r="J744" i="1" s="1" a="1"/>
  <c r="J744" i="1" s="1"/>
  <c r="I229" i="1" a="1"/>
  <c r="I229" i="1" s="1"/>
  <c r="J229" i="1" s="1" a="1"/>
  <c r="J229" i="1" s="1"/>
  <c r="I1016" i="1" a="1"/>
  <c r="I1016" i="1" s="1"/>
  <c r="J1016" i="1" s="1" a="1"/>
  <c r="J1016" i="1" s="1"/>
  <c r="I145" i="1" a="1"/>
  <c r="I145" i="1" s="1"/>
  <c r="J145" i="1" s="1" a="1"/>
  <c r="J145" i="1" s="1"/>
  <c r="I1116" i="1" a="1"/>
  <c r="I1116" i="1" s="1"/>
  <c r="J1116" i="1" s="1" a="1"/>
  <c r="J1116" i="1" s="1"/>
  <c r="I417" i="1" a="1"/>
  <c r="I417" i="1" s="1"/>
  <c r="J417" i="1" s="1" a="1"/>
  <c r="J417" i="1" s="1"/>
  <c r="I743" i="1" a="1"/>
  <c r="I743" i="1" s="1"/>
  <c r="J743" i="1" s="1" a="1"/>
  <c r="J743" i="1" s="1"/>
  <c r="I1100" i="1" a="1"/>
  <c r="I1100" i="1" s="1"/>
  <c r="J1100" i="1" s="1" a="1"/>
  <c r="J1100" i="1" s="1"/>
  <c r="I948" i="1" a="1"/>
  <c r="I948" i="1" s="1"/>
  <c r="J948" i="1" s="1" a="1"/>
  <c r="J948" i="1" s="1"/>
  <c r="I674" i="1" a="1"/>
  <c r="I674" i="1" s="1"/>
  <c r="J674" i="1" s="1" a="1"/>
  <c r="J674" i="1" s="1"/>
  <c r="I1238" i="1" a="1"/>
  <c r="I1238" i="1" s="1"/>
  <c r="J1238" i="1" s="1" a="1"/>
  <c r="J1238" i="1" s="1"/>
  <c r="I1130" i="1" a="1"/>
  <c r="I1130" i="1" s="1"/>
  <c r="J1130" i="1" s="1" a="1"/>
  <c r="J1130" i="1" s="1"/>
  <c r="I573" i="1" a="1"/>
  <c r="I573" i="1" s="1"/>
  <c r="J573" i="1" s="1" a="1"/>
  <c r="J573" i="1" s="1"/>
  <c r="I915" i="1" a="1"/>
  <c r="I915" i="1" s="1"/>
  <c r="J915" i="1" s="1" a="1"/>
  <c r="J915" i="1" s="1"/>
  <c r="I1095" i="1" a="1"/>
  <c r="I1095" i="1" s="1"/>
  <c r="J1095" i="1" s="1" a="1"/>
  <c r="J1095" i="1" s="1"/>
  <c r="I804" i="1" a="1"/>
  <c r="I804" i="1" s="1"/>
  <c r="J804" i="1" s="1" a="1"/>
  <c r="J804" i="1" s="1"/>
  <c r="I29" i="1" a="1"/>
  <c r="I29" i="1" s="1"/>
  <c r="J29" i="1" s="1" a="1"/>
  <c r="J29" i="1" s="1"/>
  <c r="I421" i="1" a="1"/>
  <c r="I421" i="1" s="1"/>
  <c r="J421" i="1" s="1" a="1"/>
  <c r="J421" i="1" s="1"/>
  <c r="I406" i="1" a="1"/>
  <c r="I406" i="1" s="1"/>
  <c r="J406" i="1" s="1" a="1"/>
  <c r="J406" i="1" s="1"/>
  <c r="I1071" i="1" a="1"/>
  <c r="I1071" i="1" s="1"/>
  <c r="J1071" i="1" s="1" a="1"/>
  <c r="J1071" i="1" s="1"/>
  <c r="I520" i="1" a="1"/>
  <c r="I520" i="1" s="1"/>
  <c r="J520" i="1" s="1" a="1"/>
  <c r="J520" i="1" s="1"/>
  <c r="I392" i="1" a="1"/>
  <c r="I392" i="1" s="1"/>
  <c r="J392" i="1" s="1" a="1"/>
  <c r="J392" i="1" s="1"/>
  <c r="I1117" i="1" a="1"/>
  <c r="I1117" i="1" s="1"/>
  <c r="J1117" i="1" s="1" a="1"/>
  <c r="J1117" i="1" s="1"/>
  <c r="I1156" i="1" a="1"/>
  <c r="I1156" i="1" s="1"/>
  <c r="J1156" i="1" s="1" a="1"/>
  <c r="J1156" i="1" s="1"/>
  <c r="I612" i="1" a="1"/>
  <c r="I612" i="1" s="1"/>
  <c r="J612" i="1" s="1" a="1"/>
  <c r="J612" i="1" s="1"/>
  <c r="I24" i="1" a="1"/>
  <c r="I24" i="1" s="1"/>
  <c r="J24" i="1" s="1" a="1"/>
  <c r="J24" i="1" s="1"/>
  <c r="I1002" i="1" a="1"/>
  <c r="I1002" i="1" s="1"/>
  <c r="J1002" i="1" s="1" a="1"/>
  <c r="J1002" i="1" s="1"/>
  <c r="I557" i="1" a="1"/>
  <c r="I557" i="1" s="1"/>
  <c r="J557" i="1" s="1" a="1"/>
  <c r="J557" i="1" s="1"/>
  <c r="I493" i="1" a="1"/>
  <c r="I493" i="1" s="1"/>
  <c r="J493" i="1" s="1" a="1"/>
  <c r="J493" i="1" s="1"/>
  <c r="I99" i="1" a="1"/>
  <c r="I99" i="1" s="1"/>
  <c r="J99" i="1" s="1" a="1"/>
  <c r="J99" i="1" s="1"/>
  <c r="I246" i="1" a="1"/>
  <c r="I246" i="1" s="1"/>
  <c r="J246" i="1" s="1" a="1"/>
  <c r="J246" i="1" s="1"/>
  <c r="I839" i="1" a="1"/>
  <c r="I839" i="1" s="1"/>
  <c r="J839" i="1" s="1" a="1"/>
  <c r="J839" i="1" s="1"/>
  <c r="I65" i="1" a="1"/>
  <c r="I65" i="1" s="1"/>
  <c r="J65" i="1" s="1" a="1"/>
  <c r="J65" i="1" s="1"/>
  <c r="I889" i="1" a="1"/>
  <c r="I889" i="1" s="1"/>
  <c r="J889" i="1" s="1" a="1"/>
  <c r="J889" i="1" s="1"/>
  <c r="I422" i="1" a="1"/>
  <c r="I422" i="1" s="1"/>
  <c r="J422" i="1" s="1" a="1"/>
  <c r="J422" i="1" s="1"/>
  <c r="I354" i="1" a="1"/>
  <c r="I354" i="1" s="1"/>
  <c r="J354" i="1" s="1" a="1"/>
  <c r="J354" i="1" s="1"/>
  <c r="I1025" i="1" a="1"/>
  <c r="I1025" i="1" s="1"/>
  <c r="J1025" i="1" s="1" a="1"/>
  <c r="J1025" i="1" s="1"/>
  <c r="I273" i="1" a="1"/>
  <c r="I273" i="1" s="1"/>
  <c r="J273" i="1" s="1" a="1"/>
  <c r="J273" i="1" s="1"/>
  <c r="I1154" i="1" a="1"/>
  <c r="I1154" i="1" s="1"/>
  <c r="J1154" i="1" s="1" a="1"/>
  <c r="J1154" i="1" s="1"/>
  <c r="I483" i="1" a="1"/>
  <c r="I483" i="1" s="1"/>
  <c r="J483" i="1" s="1" a="1"/>
  <c r="J483" i="1" s="1"/>
  <c r="I992" i="1" a="1"/>
  <c r="I992" i="1" s="1"/>
  <c r="J992" i="1" s="1" a="1"/>
  <c r="J992" i="1" s="1"/>
  <c r="I1036" i="1" a="1"/>
  <c r="I1036" i="1" s="1"/>
  <c r="J1036" i="1" s="1" a="1"/>
  <c r="J1036" i="1" s="1"/>
  <c r="I160" i="1" a="1"/>
  <c r="I160" i="1" s="1"/>
  <c r="J160" i="1" s="1" a="1"/>
  <c r="J160" i="1" s="1"/>
  <c r="I936" i="1" a="1"/>
  <c r="I936" i="1" s="1"/>
  <c r="J936" i="1" s="1" a="1"/>
  <c r="J936" i="1" s="1"/>
  <c r="I329" i="1" a="1"/>
  <c r="I329" i="1" s="1"/>
  <c r="J329" i="1" s="1" a="1"/>
  <c r="J329" i="1" s="1"/>
  <c r="I459" i="1" a="1"/>
  <c r="I459" i="1" s="1"/>
  <c r="J459" i="1" s="1" a="1"/>
  <c r="J459" i="1" s="1"/>
  <c r="I714" i="1" a="1"/>
  <c r="I714" i="1" s="1"/>
  <c r="J714" i="1" s="1" a="1"/>
  <c r="J714" i="1" s="1"/>
  <c r="I539" i="1" a="1"/>
  <c r="I539" i="1" s="1"/>
  <c r="J539" i="1" s="1" a="1"/>
  <c r="J539" i="1" s="1"/>
  <c r="I295" i="1" a="1"/>
  <c r="I295" i="1" s="1"/>
  <c r="J295" i="1" s="1" a="1"/>
  <c r="J295" i="1" s="1"/>
  <c r="I41" i="1" a="1"/>
  <c r="I41" i="1" s="1"/>
  <c r="J41" i="1" s="1" a="1"/>
  <c r="J41" i="1" s="1"/>
  <c r="I654" i="1" a="1"/>
  <c r="I654" i="1" s="1"/>
  <c r="J654" i="1" s="1" a="1"/>
  <c r="J654" i="1" s="1"/>
  <c r="I1022" i="1" a="1"/>
  <c r="I1022" i="1" s="1"/>
  <c r="J1022" i="1" s="1" a="1"/>
  <c r="J1022" i="1" s="1"/>
  <c r="I313" i="1" a="1"/>
  <c r="I313" i="1" s="1"/>
  <c r="J313" i="1" s="1" a="1"/>
  <c r="J313" i="1" s="1"/>
  <c r="I266" i="1" a="1"/>
  <c r="I266" i="1" s="1"/>
  <c r="J266" i="1" s="1" a="1"/>
  <c r="J266" i="1" s="1"/>
  <c r="I310" i="1" a="1"/>
  <c r="I310" i="1" s="1"/>
  <c r="J310" i="1" s="1" a="1"/>
  <c r="J310" i="1" s="1"/>
  <c r="I165" i="1" a="1"/>
  <c r="I165" i="1" s="1"/>
  <c r="J165" i="1" s="1" a="1"/>
  <c r="J165" i="1" s="1"/>
  <c r="I1033" i="1" a="1"/>
  <c r="I1033" i="1" s="1"/>
  <c r="J1033" i="1" s="1" a="1"/>
  <c r="J1033" i="1" s="1"/>
  <c r="I1171" i="1" a="1"/>
  <c r="I1171" i="1" s="1"/>
  <c r="J1171" i="1" s="1" a="1"/>
  <c r="J1171" i="1" s="1"/>
  <c r="I294" i="1" a="1"/>
  <c r="I294" i="1" s="1"/>
  <c r="J294" i="1" s="1" a="1"/>
  <c r="J294" i="1" s="1"/>
  <c r="I523" i="1" a="1"/>
  <c r="I523" i="1" s="1"/>
  <c r="J523" i="1" s="1" a="1"/>
  <c r="J523" i="1" s="1"/>
  <c r="I1028" i="1" a="1"/>
  <c r="I1028" i="1" s="1"/>
  <c r="J1028" i="1" s="1" a="1"/>
  <c r="J1028" i="1" s="1"/>
  <c r="I929" i="1" a="1"/>
  <c r="I929" i="1" s="1"/>
  <c r="J929" i="1" s="1" a="1"/>
  <c r="J929" i="1" s="1"/>
  <c r="I494" i="1" a="1"/>
  <c r="I494" i="1" s="1"/>
  <c r="J494" i="1" s="1" a="1"/>
  <c r="J494" i="1" s="1"/>
  <c r="I865" i="1" a="1"/>
  <c r="I865" i="1" s="1"/>
  <c r="J865" i="1" s="1" a="1"/>
  <c r="J865" i="1" s="1"/>
  <c r="I39" i="1" a="1"/>
  <c r="I39" i="1" s="1"/>
  <c r="J39" i="1" s="1" a="1"/>
  <c r="J39" i="1" s="1"/>
  <c r="I238" i="1" a="1"/>
  <c r="I238" i="1" s="1"/>
  <c r="J238" i="1" s="1" a="1"/>
  <c r="J238" i="1" s="1"/>
  <c r="I190" i="1" a="1"/>
  <c r="I190" i="1" s="1"/>
  <c r="J190" i="1" s="1" a="1"/>
  <c r="J190" i="1" s="1"/>
  <c r="I382" i="1" a="1"/>
  <c r="I382" i="1" s="1"/>
  <c r="J382" i="1" s="1" a="1"/>
  <c r="J382" i="1" s="1"/>
  <c r="I521" i="1" a="1"/>
  <c r="I521" i="1" s="1"/>
  <c r="J521" i="1" s="1" a="1"/>
  <c r="J521" i="1" s="1"/>
  <c r="I1221" i="1" a="1"/>
  <c r="I1221" i="1" s="1"/>
  <c r="J1221" i="1" s="1" a="1"/>
  <c r="J1221" i="1" s="1"/>
  <c r="I1004" i="1" a="1"/>
  <c r="I1004" i="1" s="1"/>
  <c r="J1004" i="1" s="1" a="1"/>
  <c r="J1004" i="1" s="1"/>
  <c r="I1015" i="1" a="1"/>
  <c r="I1015" i="1" s="1"/>
  <c r="J1015" i="1" s="1" a="1"/>
  <c r="J1015" i="1" s="1"/>
  <c r="I180" i="1" a="1"/>
  <c r="I180" i="1" s="1"/>
  <c r="J180" i="1" s="1" a="1"/>
  <c r="J180" i="1" s="1"/>
  <c r="I1059" i="1" a="1"/>
  <c r="I1059" i="1" s="1"/>
  <c r="J1059" i="1" s="1" a="1"/>
  <c r="J1059" i="1" s="1"/>
  <c r="I235" i="1" a="1"/>
  <c r="I235" i="1" s="1"/>
  <c r="J235" i="1" s="1" a="1"/>
  <c r="J235" i="1" s="1"/>
  <c r="I1086" i="1" a="1"/>
  <c r="I1086" i="1" s="1"/>
  <c r="J1086" i="1" s="1" a="1"/>
  <c r="J1086" i="1" s="1"/>
  <c r="I1079" i="1" a="1"/>
  <c r="I1079" i="1" s="1"/>
  <c r="J1079" i="1" s="1" a="1"/>
  <c r="J1079" i="1" s="1"/>
  <c r="I888" i="1" a="1"/>
  <c r="I888" i="1" s="1"/>
  <c r="J888" i="1" s="1" a="1"/>
  <c r="J888" i="1" s="1"/>
  <c r="I836" i="1" a="1"/>
  <c r="I836" i="1" s="1"/>
  <c r="J836" i="1" s="1" a="1"/>
  <c r="J836" i="1" s="1"/>
  <c r="I437" i="1" a="1"/>
  <c r="I437" i="1" s="1"/>
  <c r="J437" i="1" s="1" a="1"/>
  <c r="J437" i="1" s="1"/>
  <c r="I396" i="1" a="1"/>
  <c r="I396" i="1" s="1"/>
  <c r="J396" i="1" s="1" a="1"/>
  <c r="J396" i="1" s="1"/>
  <c r="I1141" i="1" a="1"/>
  <c r="I1141" i="1" s="1"/>
  <c r="J1141" i="1" s="1" a="1"/>
  <c r="J1141" i="1" s="1"/>
  <c r="I1147" i="1" a="1"/>
  <c r="I1147" i="1" s="1"/>
  <c r="J1147" i="1" s="1" a="1"/>
  <c r="J1147" i="1" s="1"/>
  <c r="I842" i="1" a="1"/>
  <c r="I842" i="1" s="1"/>
  <c r="J842" i="1" s="1" a="1"/>
  <c r="J842" i="1" s="1"/>
  <c r="I1206" i="1" a="1"/>
  <c r="I1206" i="1" s="1"/>
  <c r="J1206" i="1" s="1" a="1"/>
  <c r="J1206" i="1" s="1"/>
  <c r="I611" i="1" a="1"/>
  <c r="I611" i="1" s="1"/>
  <c r="J611" i="1" s="1" a="1"/>
  <c r="J611" i="1" s="1"/>
  <c r="I1293" i="1" a="1"/>
  <c r="I1293" i="1" s="1"/>
  <c r="J1293" i="1" s="1" a="1"/>
  <c r="J1293" i="1" s="1"/>
  <c r="I301" i="1" a="1"/>
  <c r="I301" i="1" s="1"/>
  <c r="J301" i="1" s="1" a="1"/>
  <c r="J301" i="1" s="1"/>
  <c r="I93" i="1" a="1"/>
  <c r="I93" i="1" s="1"/>
  <c r="J93" i="1" s="1" a="1"/>
  <c r="J93" i="1" s="1"/>
  <c r="I125" i="1" a="1"/>
  <c r="I125" i="1" s="1"/>
  <c r="J125" i="1" s="1" a="1"/>
  <c r="J125" i="1" s="1"/>
  <c r="I503" i="1" a="1"/>
  <c r="I503" i="1" s="1"/>
  <c r="J503" i="1" s="1" a="1"/>
  <c r="J503" i="1" s="1"/>
  <c r="I139" i="1" a="1"/>
  <c r="I139" i="1" s="1"/>
  <c r="J139" i="1" s="1" a="1"/>
  <c r="J139" i="1" s="1"/>
  <c r="I1193" i="1" a="1"/>
  <c r="I1193" i="1" s="1"/>
  <c r="J1193" i="1" s="1" a="1"/>
  <c r="J1193" i="1" s="1"/>
  <c r="I638" i="1" a="1"/>
  <c r="I638" i="1" s="1"/>
  <c r="J638" i="1" s="1" a="1"/>
  <c r="J638" i="1" s="1"/>
  <c r="I878" i="1" a="1"/>
  <c r="I878" i="1" s="1"/>
  <c r="J878" i="1" s="1" a="1"/>
  <c r="J878" i="1" s="1"/>
  <c r="I282" i="1" a="1"/>
  <c r="I282" i="1" s="1"/>
  <c r="J282" i="1" s="1" a="1"/>
  <c r="J282" i="1" s="1"/>
  <c r="I828" i="1" a="1"/>
  <c r="I828" i="1" s="1"/>
  <c r="J828" i="1" s="1" a="1"/>
  <c r="J828" i="1" s="1"/>
  <c r="I1135" i="1" a="1"/>
  <c r="I1135" i="1" s="1"/>
  <c r="J1135" i="1" s="1" a="1"/>
  <c r="J1135" i="1" s="1"/>
  <c r="I628" i="1" a="1"/>
  <c r="I628" i="1" s="1"/>
  <c r="J628" i="1" s="1" a="1"/>
  <c r="J628" i="1" s="1"/>
  <c r="I515" i="1" a="1"/>
  <c r="I515" i="1" s="1"/>
  <c r="J515" i="1" s="1" a="1"/>
  <c r="J515" i="1" s="1"/>
  <c r="I1245" i="1" a="1"/>
  <c r="I1245" i="1" s="1"/>
  <c r="J1245" i="1" s="1" a="1"/>
  <c r="J1245" i="1" s="1"/>
  <c r="I1005" i="1" a="1"/>
  <c r="I1005" i="1" s="1"/>
  <c r="J1005" i="1" s="1" a="1"/>
  <c r="J1005" i="1" s="1"/>
  <c r="I275" i="1" a="1"/>
  <c r="I275" i="1" s="1"/>
  <c r="J275" i="1" s="1" a="1"/>
  <c r="J275" i="1" s="1"/>
  <c r="I509" i="1" a="1"/>
  <c r="I509" i="1" s="1"/>
  <c r="J509" i="1" s="1" a="1"/>
  <c r="J509" i="1" s="1"/>
  <c r="I97" i="1" a="1"/>
  <c r="I97" i="1" s="1"/>
  <c r="J97" i="1" s="1" a="1"/>
  <c r="J97" i="1" s="1"/>
  <c r="I1224" i="1" a="1"/>
  <c r="I1224" i="1" s="1"/>
  <c r="J1224" i="1" s="1" a="1"/>
  <c r="J1224" i="1" s="1"/>
  <c r="I490" i="1" a="1"/>
  <c r="I490" i="1" s="1"/>
  <c r="J490" i="1" s="1" a="1"/>
  <c r="J490" i="1" s="1"/>
  <c r="I277" i="1" a="1"/>
  <c r="I277" i="1" s="1"/>
  <c r="J277" i="1" s="1" a="1"/>
  <c r="J277" i="1" s="1"/>
  <c r="I458" i="1" a="1"/>
  <c r="I458" i="1" s="1"/>
  <c r="J458" i="1" s="1" a="1"/>
  <c r="J458" i="1" s="1"/>
  <c r="I566" i="1" a="1"/>
  <c r="I566" i="1" s="1"/>
  <c r="J566" i="1" s="1" a="1"/>
  <c r="J566" i="1" s="1"/>
  <c r="I981" i="1" a="1"/>
  <c r="I981" i="1" s="1"/>
  <c r="J981" i="1" s="1" a="1"/>
  <c r="J981" i="1" s="1"/>
  <c r="I475" i="1" a="1"/>
  <c r="I475" i="1" s="1"/>
  <c r="J475" i="1" s="1" a="1"/>
  <c r="J475" i="1" s="1"/>
  <c r="I1121" i="1" a="1"/>
  <c r="I1121" i="1" s="1"/>
  <c r="J1121" i="1" s="1" a="1"/>
  <c r="J1121" i="1" s="1"/>
  <c r="I361" i="1" a="1"/>
  <c r="I361" i="1" s="1"/>
  <c r="J361" i="1" s="1" a="1"/>
  <c r="J361" i="1" s="1"/>
  <c r="I928" i="1" a="1"/>
  <c r="I928" i="1" s="1"/>
  <c r="J928" i="1" s="1" a="1"/>
  <c r="J928" i="1" s="1"/>
  <c r="I851" i="1" a="1"/>
  <c r="I851" i="1" s="1"/>
  <c r="J851" i="1" s="1" a="1"/>
  <c r="J851" i="1" s="1"/>
  <c r="I257" i="1" a="1"/>
  <c r="I257" i="1" s="1"/>
  <c r="J257" i="1" s="1" a="1"/>
  <c r="J257" i="1" s="1"/>
  <c r="I549" i="1" a="1"/>
  <c r="I549" i="1" s="1"/>
  <c r="J549" i="1" s="1" a="1"/>
  <c r="J549" i="1" s="1"/>
  <c r="I451" i="1" a="1"/>
  <c r="I451" i="1" s="1"/>
  <c r="J451" i="1" s="1" a="1"/>
  <c r="J451" i="1" s="1"/>
  <c r="I819" i="1" a="1"/>
  <c r="I819" i="1" s="1"/>
  <c r="J819" i="1" s="1" a="1"/>
  <c r="J819" i="1" s="1"/>
  <c r="I1046" i="1" a="1"/>
  <c r="I1046" i="1" s="1"/>
  <c r="J1046" i="1" s="1" a="1"/>
  <c r="J1046" i="1" s="1"/>
  <c r="I35" i="1" a="1"/>
  <c r="I35" i="1" s="1"/>
  <c r="J35" i="1" s="1" a="1"/>
  <c r="J35" i="1" s="1"/>
  <c r="I256" i="1" a="1"/>
  <c r="I256" i="1" s="1"/>
  <c r="J256" i="1" s="1" a="1"/>
  <c r="J256" i="1" s="1"/>
  <c r="I69" i="1" a="1"/>
  <c r="I69" i="1" s="1"/>
  <c r="J69" i="1" s="1" a="1"/>
  <c r="J69" i="1" s="1"/>
  <c r="I531" i="1" a="1"/>
  <c r="I531" i="1" s="1"/>
  <c r="J531" i="1" s="1" a="1"/>
  <c r="J531" i="1" s="1"/>
  <c r="I642" i="1" a="1"/>
  <c r="I642" i="1" s="1"/>
  <c r="J642" i="1" s="1" a="1"/>
  <c r="J642" i="1" s="1"/>
  <c r="I759" i="1" a="1"/>
  <c r="I759" i="1" s="1"/>
  <c r="J759" i="1" s="1" a="1"/>
  <c r="J759" i="1" s="1"/>
  <c r="I1267" i="1" a="1"/>
  <c r="I1267" i="1" s="1"/>
  <c r="J1267" i="1" s="1" a="1"/>
  <c r="J1267" i="1" s="1"/>
  <c r="I959" i="1" a="1"/>
  <c r="I959" i="1" s="1"/>
  <c r="J959" i="1" s="1" a="1"/>
  <c r="J959" i="1" s="1"/>
  <c r="I728" i="1" a="1"/>
  <c r="I728" i="1" s="1"/>
  <c r="J728" i="1" s="1" a="1"/>
  <c r="J728" i="1" s="1"/>
  <c r="I55" i="1" a="1"/>
  <c r="I55" i="1" s="1"/>
  <c r="J55" i="1" s="1" a="1"/>
  <c r="J55" i="1" s="1"/>
  <c r="I1281" i="1" a="1"/>
  <c r="I1281" i="1" s="1"/>
  <c r="J1281" i="1" s="1" a="1"/>
  <c r="J1281" i="1" s="1"/>
  <c r="I1242" i="1" a="1"/>
  <c r="I1242" i="1" s="1"/>
  <c r="J1242" i="1" s="1" a="1"/>
  <c r="J1242" i="1" s="1"/>
  <c r="I1210" i="1" a="1"/>
  <c r="I1210" i="1" s="1"/>
  <c r="J1210" i="1" s="1" a="1"/>
  <c r="J1210" i="1" s="1"/>
  <c r="I53" i="1" a="1"/>
  <c r="I53" i="1" s="1"/>
  <c r="J53" i="1" s="1" a="1"/>
  <c r="J53" i="1" s="1"/>
  <c r="I425" i="1" a="1"/>
  <c r="I425" i="1" s="1"/>
  <c r="J425" i="1" s="1" a="1"/>
  <c r="J425" i="1" s="1"/>
  <c r="I758" i="1" a="1"/>
  <c r="I758" i="1" s="1"/>
  <c r="J758" i="1" s="1" a="1"/>
  <c r="J758" i="1" s="1"/>
  <c r="I534" i="1" a="1"/>
  <c r="I534" i="1" s="1"/>
  <c r="J534" i="1" s="1" a="1"/>
  <c r="J534" i="1" s="1"/>
  <c r="I1241" i="1" a="1"/>
  <c r="I1241" i="1" s="1"/>
  <c r="J1241" i="1" s="1" a="1"/>
  <c r="J1241" i="1" s="1"/>
  <c r="I371" i="1" a="1"/>
  <c r="I371" i="1" s="1"/>
  <c r="J371" i="1" s="1" a="1"/>
  <c r="J371" i="1" s="1"/>
  <c r="I91" i="1" a="1"/>
  <c r="I91" i="1" s="1"/>
  <c r="J91" i="1" s="1" a="1"/>
  <c r="J91" i="1" s="1"/>
  <c r="I731" i="1" a="1"/>
  <c r="I731" i="1" s="1"/>
  <c r="J731" i="1" s="1" a="1"/>
  <c r="J731" i="1" s="1"/>
  <c r="I27" i="1" a="1"/>
  <c r="I27" i="1" s="1"/>
  <c r="J27" i="1" s="1" a="1"/>
  <c r="J27" i="1" s="1"/>
  <c r="I81" i="1" a="1"/>
  <c r="I81" i="1" s="1"/>
  <c r="J81" i="1" s="1" a="1"/>
  <c r="J81" i="1" s="1"/>
  <c r="I789" i="1" a="1"/>
  <c r="I789" i="1" s="1"/>
  <c r="J789" i="1" s="1" a="1"/>
  <c r="J789" i="1" s="1"/>
  <c r="I1137" i="1" a="1"/>
  <c r="I1137" i="1" s="1"/>
  <c r="J1137" i="1" s="1" a="1"/>
  <c r="J1137" i="1" s="1"/>
  <c r="I411" i="1" a="1"/>
  <c r="I411" i="1" s="1"/>
  <c r="J411" i="1" s="1" a="1"/>
  <c r="J411" i="1" s="1"/>
  <c r="I288" i="1" a="1"/>
  <c r="I288" i="1" s="1"/>
  <c r="J288" i="1" s="1" a="1"/>
  <c r="J288" i="1" s="1"/>
  <c r="I161" i="1" a="1"/>
  <c r="I161" i="1" s="1"/>
  <c r="J161" i="1" s="1" a="1"/>
  <c r="J161" i="1" s="1"/>
  <c r="I1227" i="1" a="1"/>
  <c r="I1227" i="1" s="1"/>
  <c r="J1227" i="1" s="1" a="1"/>
  <c r="J1227" i="1" s="1"/>
  <c r="I795" i="1" a="1"/>
  <c r="I795" i="1" s="1"/>
  <c r="J795" i="1" s="1" a="1"/>
  <c r="J795" i="1" s="1"/>
  <c r="I637" i="1" a="1"/>
  <c r="I637" i="1" s="1"/>
  <c r="J637" i="1" s="1" a="1"/>
  <c r="J637" i="1" s="1"/>
  <c r="I342" i="1" a="1"/>
  <c r="I342" i="1" s="1"/>
  <c r="J342" i="1" s="1" a="1"/>
  <c r="J342" i="1" s="1"/>
  <c r="I344" i="1" a="1"/>
  <c r="I344" i="1" s="1"/>
  <c r="J344" i="1" s="1" a="1"/>
  <c r="J344" i="1" s="1"/>
  <c r="I958" i="1" a="1"/>
  <c r="I958" i="1" s="1"/>
  <c r="J958" i="1" s="1" a="1"/>
  <c r="J958" i="1" s="1"/>
  <c r="I194" i="1" a="1"/>
  <c r="I194" i="1" s="1"/>
  <c r="J194" i="1" s="1" a="1"/>
  <c r="J194" i="1" s="1"/>
  <c r="I486" i="1" a="1"/>
  <c r="I486" i="1" s="1"/>
  <c r="J486" i="1" s="1" a="1"/>
  <c r="J486" i="1" s="1"/>
  <c r="BN14" i="1"/>
  <c r="CC14" i="1"/>
  <c r="CC63" i="1"/>
  <c r="CA42" i="1"/>
  <c r="CB49" i="1"/>
  <c r="CC21" i="1"/>
  <c r="CC49" i="1"/>
  <c r="CA39" i="1"/>
  <c r="CC17" i="1"/>
  <c r="CC40" i="1"/>
  <c r="CC48" i="1"/>
  <c r="CC74" i="1"/>
  <c r="CB37" i="1"/>
  <c r="CC43" i="1"/>
  <c r="CB52" i="1"/>
  <c r="CC12" i="1"/>
  <c r="CA51" i="1"/>
  <c r="CC18" i="1"/>
  <c r="CA44" i="1"/>
  <c r="CB38" i="1"/>
  <c r="CA53" i="1"/>
  <c r="CC77" i="1"/>
  <c r="CC15" i="1"/>
  <c r="CC54" i="1"/>
  <c r="CC69" i="1"/>
  <c r="CB46" i="1"/>
  <c r="CC23" i="1"/>
  <c r="CC60" i="1"/>
  <c r="CB54" i="1"/>
  <c r="CC78" i="1"/>
  <c r="CC75" i="1"/>
  <c r="CC27" i="1"/>
  <c r="CB41" i="1"/>
  <c r="CC30" i="1"/>
  <c r="CA46" i="1"/>
  <c r="CC37" i="1"/>
  <c r="CB40" i="1"/>
  <c r="CC13" i="1"/>
  <c r="CA49" i="1"/>
  <c r="CC42" i="1"/>
  <c r="CC67" i="1"/>
  <c r="CC45" i="1"/>
  <c r="CB47" i="1"/>
  <c r="CA50" i="1"/>
  <c r="CB39" i="1"/>
  <c r="CC28" i="1"/>
  <c r="CB43" i="1"/>
  <c r="CA48" i="1"/>
  <c r="CC47" i="1"/>
  <c r="CC61" i="1"/>
  <c r="CB53" i="1"/>
  <c r="CB51" i="1"/>
  <c r="CC41" i="1"/>
  <c r="CC44" i="1"/>
  <c r="CA52" i="1"/>
  <c r="CC65" i="1"/>
  <c r="CB45" i="1"/>
  <c r="CC68" i="1"/>
  <c r="CC73" i="1"/>
  <c r="CC62" i="1"/>
  <c r="CA38" i="1"/>
  <c r="CC24" i="1"/>
  <c r="CC16" i="1"/>
  <c r="CA37" i="1"/>
  <c r="CB36" i="1"/>
  <c r="CA45" i="1"/>
  <c r="CC76" i="1"/>
  <c r="CC72" i="1"/>
  <c r="CC66" i="1"/>
  <c r="CA43" i="1"/>
  <c r="CC71" i="1"/>
  <c r="CC25" i="1"/>
  <c r="CA41" i="1"/>
  <c r="CB44" i="1"/>
  <c r="CC20" i="1"/>
  <c r="CA40" i="1"/>
  <c r="CC50" i="1"/>
  <c r="CB42" i="1"/>
  <c r="CA54" i="1"/>
  <c r="CC19" i="1"/>
  <c r="CA47" i="1"/>
  <c r="CC53" i="1"/>
  <c r="CC39" i="1"/>
  <c r="CC22" i="1"/>
  <c r="CA36" i="1"/>
  <c r="CB48" i="1"/>
  <c r="CB50" i="1"/>
  <c r="CC26" i="1"/>
  <c r="CC51" i="1"/>
  <c r="CC70" i="1"/>
  <c r="CC52" i="1"/>
  <c r="CC29" i="1"/>
  <c r="CC46" i="1"/>
  <c r="CC64" i="1"/>
  <c r="CC38" i="1"/>
  <c r="I107" i="1" a="1"/>
  <c r="I107" i="1" s="1"/>
  <c r="J107" i="1" s="1" a="1"/>
  <c r="J107" i="1" s="1"/>
  <c r="I962" i="1" a="1"/>
  <c r="I962" i="1" s="1"/>
  <c r="J962" i="1" s="1" a="1"/>
  <c r="J962" i="1" s="1"/>
  <c r="I968" i="1" a="1"/>
  <c r="I968" i="1" s="1"/>
  <c r="J968" i="1" s="1" a="1"/>
  <c r="J968" i="1" s="1"/>
  <c r="I377" i="1" a="1"/>
  <c r="I377" i="1" s="1"/>
  <c r="J377" i="1" s="1" a="1"/>
  <c r="J377" i="1" s="1"/>
  <c r="I1202" i="1" a="1"/>
  <c r="I1202" i="1" s="1"/>
  <c r="J1202" i="1" s="1" a="1"/>
  <c r="J1202" i="1" s="1"/>
  <c r="I1106" i="1" a="1"/>
  <c r="I1106" i="1" s="1"/>
  <c r="J1106" i="1" s="1" a="1"/>
  <c r="J1106" i="1" s="1"/>
  <c r="I126" i="1" a="1"/>
  <c r="I126" i="1" s="1"/>
  <c r="J126" i="1" s="1" a="1"/>
  <c r="J126" i="1" s="1"/>
  <c r="I745" i="1" a="1"/>
  <c r="I745" i="1" s="1"/>
  <c r="J745" i="1" s="1" a="1"/>
  <c r="J745" i="1" s="1"/>
  <c r="I88" i="1" a="1"/>
  <c r="I88" i="1" s="1"/>
  <c r="J88" i="1" s="1" a="1"/>
  <c r="J88" i="1" s="1"/>
  <c r="I231" i="1" a="1"/>
  <c r="I231" i="1" s="1"/>
  <c r="J231" i="1" s="1" a="1"/>
  <c r="J231" i="1" s="1"/>
  <c r="I388" i="1" a="1"/>
  <c r="I388" i="1" s="1"/>
  <c r="J388" i="1" s="1" a="1"/>
  <c r="J388" i="1" s="1"/>
  <c r="I213" i="1" a="1"/>
  <c r="I213" i="1" s="1"/>
  <c r="J213" i="1" s="1" a="1"/>
  <c r="J213" i="1" s="1"/>
  <c r="I498" i="1" a="1"/>
  <c r="I498" i="1" s="1"/>
  <c r="J498" i="1" s="1" a="1"/>
  <c r="J498" i="1" s="1"/>
  <c r="I133" i="1" a="1"/>
  <c r="I133" i="1" s="1"/>
  <c r="J133" i="1" s="1" a="1"/>
  <c r="J133" i="1" s="1"/>
  <c r="I1091" i="1" a="1"/>
  <c r="I1091" i="1" s="1"/>
  <c r="J1091" i="1" s="1" a="1"/>
  <c r="J1091" i="1" s="1"/>
  <c r="I119" i="1" a="1"/>
  <c r="I119" i="1" s="1"/>
  <c r="J119" i="1" s="1" a="1"/>
  <c r="J119" i="1" s="1"/>
  <c r="I1166" i="1" a="1"/>
  <c r="I1166" i="1" s="1"/>
  <c r="J1166" i="1" s="1" a="1"/>
  <c r="J1166" i="1" s="1"/>
  <c r="BH988" i="1"/>
  <c r="BR44" i="1"/>
  <c r="BR47" i="1"/>
  <c r="BS12" i="1"/>
  <c r="I122" i="1" a="1"/>
  <c r="I122" i="1" s="1"/>
  <c r="J122" i="1" s="1" a="1"/>
  <c r="J122" i="1" s="1"/>
  <c r="I1157" i="1" a="1"/>
  <c r="I1157" i="1" s="1"/>
  <c r="J1157" i="1" s="1" a="1"/>
  <c r="J1157" i="1" s="1"/>
  <c r="I339" i="1" a="1"/>
  <c r="I339" i="1" s="1"/>
  <c r="J339" i="1" s="1" a="1"/>
  <c r="J339" i="1" s="1"/>
  <c r="I1280" i="1" a="1"/>
  <c r="I1280" i="1" s="1"/>
  <c r="J1280" i="1" s="1" a="1"/>
  <c r="J1280" i="1" s="1"/>
  <c r="I982" i="1" a="1"/>
  <c r="I982" i="1" s="1"/>
  <c r="J982" i="1" s="1" a="1"/>
  <c r="J982" i="1" s="1"/>
  <c r="I1278" i="1" a="1"/>
  <c r="I1278" i="1" s="1"/>
  <c r="J1278" i="1" s="1" a="1"/>
  <c r="J1278" i="1" s="1"/>
  <c r="I1128" i="1" a="1"/>
  <c r="I1128" i="1" s="1"/>
  <c r="J1128" i="1" s="1" a="1"/>
  <c r="J1128" i="1" s="1"/>
  <c r="I189" i="1" a="1"/>
  <c r="I189" i="1" s="1"/>
  <c r="J189" i="1" s="1" a="1"/>
  <c r="J189" i="1" s="1"/>
  <c r="I312" i="1" a="1"/>
  <c r="I312" i="1" s="1"/>
  <c r="J312" i="1" s="1" a="1"/>
  <c r="J312" i="1" s="1"/>
  <c r="I1275" i="1" a="1"/>
  <c r="I1275" i="1" s="1"/>
  <c r="J1275" i="1" s="1" a="1"/>
  <c r="J1275" i="1" s="1"/>
  <c r="I1119" i="1" a="1"/>
  <c r="I1119" i="1" s="1"/>
  <c r="J1119" i="1" s="1" a="1"/>
  <c r="J1119" i="1" s="1"/>
  <c r="I1240" i="1" a="1"/>
  <c r="I1240" i="1" s="1"/>
  <c r="J1240" i="1" s="1" a="1"/>
  <c r="J1240" i="1" s="1"/>
  <c r="I292" i="1" a="1"/>
  <c r="I292" i="1" s="1"/>
  <c r="J292" i="1" s="1" a="1"/>
  <c r="J292" i="1" s="1"/>
  <c r="I1199" i="1" a="1"/>
  <c r="I1199" i="1" s="1"/>
  <c r="J1199" i="1" s="1" a="1"/>
  <c r="J1199" i="1" s="1"/>
  <c r="I613" i="1" a="1"/>
  <c r="I613" i="1" s="1"/>
  <c r="J613" i="1" s="1" a="1"/>
  <c r="J613" i="1" s="1"/>
  <c r="I844" i="1" a="1"/>
  <c r="I844" i="1" s="1"/>
  <c r="J844" i="1" s="1" a="1"/>
  <c r="J844" i="1" s="1"/>
  <c r="I1077" i="1" a="1"/>
  <c r="I1077" i="1" s="1"/>
  <c r="J1077" i="1" s="1" a="1"/>
  <c r="J1077" i="1" s="1"/>
  <c r="I1031" i="1" a="1"/>
  <c r="I1031" i="1" s="1"/>
  <c r="I403" i="1" a="1"/>
  <c r="I403" i="1" s="1"/>
  <c r="J403" i="1" s="1" a="1"/>
  <c r="J403" i="1" s="1"/>
  <c r="I727" i="1" a="1"/>
  <c r="I727" i="1" s="1"/>
  <c r="J727" i="1" s="1" a="1"/>
  <c r="J727" i="1" s="1"/>
  <c r="I1075" i="1" a="1"/>
  <c r="I1075" i="1" s="1"/>
  <c r="J1075" i="1" s="1" a="1"/>
  <c r="J1075" i="1" s="1"/>
  <c r="I499" i="1" a="1"/>
  <c r="I499" i="1" s="1"/>
  <c r="J499" i="1" s="1" a="1"/>
  <c r="J499" i="1" s="1"/>
  <c r="I397" i="1" a="1"/>
  <c r="I397" i="1" s="1"/>
  <c r="J397" i="1" s="1" a="1"/>
  <c r="J397" i="1" s="1"/>
  <c r="I306" i="1" a="1"/>
  <c r="I306" i="1" s="1"/>
  <c r="J306" i="1" s="1" a="1"/>
  <c r="J306" i="1" s="1"/>
  <c r="F42" i="1" s="1"/>
  <c r="I881" i="1" a="1"/>
  <c r="I881" i="1" s="1"/>
  <c r="J881" i="1" s="1" a="1"/>
  <c r="J881" i="1" s="1"/>
  <c r="I1161" i="1" a="1"/>
  <c r="I1161" i="1" s="1"/>
  <c r="J1161" i="1" s="1" a="1"/>
  <c r="J1161" i="1" s="1"/>
  <c r="I1162" i="1" a="1"/>
  <c r="I1162" i="1" s="1"/>
  <c r="J1162" i="1" s="1" a="1"/>
  <c r="J1162" i="1" s="1"/>
  <c r="I1110" i="1" a="1"/>
  <c r="I1110" i="1" s="1"/>
  <c r="J1110" i="1" s="1" a="1"/>
  <c r="J1110" i="1" s="1"/>
  <c r="I610" i="1" a="1"/>
  <c r="I610" i="1" s="1"/>
  <c r="J610" i="1" s="1" a="1"/>
  <c r="J610" i="1" s="1"/>
  <c r="I1063" i="1" a="1"/>
  <c r="I1063" i="1" s="1"/>
  <c r="J1063" i="1" s="1" a="1"/>
  <c r="J1063" i="1" s="1"/>
  <c r="I196" i="1" a="1"/>
  <c r="I196" i="1" s="1"/>
  <c r="J196" i="1" s="1" a="1"/>
  <c r="J196" i="1" s="1"/>
  <c r="I300" i="1" a="1"/>
  <c r="I300" i="1" s="1"/>
  <c r="I1195" i="1" a="1"/>
  <c r="I1195" i="1" s="1"/>
  <c r="J1195" i="1" s="1" a="1"/>
  <c r="J1195" i="1" s="1"/>
  <c r="I1192" i="1" a="1"/>
  <c r="I1192" i="1" s="1"/>
  <c r="J1192" i="1" s="1" a="1"/>
  <c r="J1192" i="1" s="1"/>
  <c r="I228" i="1" a="1"/>
  <c r="I228" i="1" s="1"/>
  <c r="J228" i="1" s="1" a="1"/>
  <c r="J228" i="1" s="1"/>
  <c r="I487" i="1" a="1"/>
  <c r="I487" i="1" s="1"/>
  <c r="J487" i="1" s="1" a="1"/>
  <c r="J487" i="1" s="1"/>
  <c r="I931" i="1" a="1"/>
  <c r="I931" i="1" s="1"/>
  <c r="J931" i="1" s="1" a="1"/>
  <c r="J931" i="1" s="1"/>
  <c r="I985" i="1" a="1"/>
  <c r="I985" i="1" s="1"/>
  <c r="J985" i="1" s="1" a="1"/>
  <c r="J985" i="1" s="1"/>
  <c r="I905" i="1" a="1"/>
  <c r="I905" i="1" s="1"/>
  <c r="J905" i="1" s="1" a="1"/>
  <c r="J905" i="1" s="1"/>
  <c r="I945" i="1" a="1"/>
  <c r="I945" i="1" s="1"/>
  <c r="J945" i="1" s="1" a="1"/>
  <c r="J945" i="1" s="1"/>
  <c r="I899" i="1" a="1"/>
  <c r="I899" i="1" s="1"/>
  <c r="J899" i="1" s="1" a="1"/>
  <c r="J899" i="1" s="1"/>
  <c r="I1214" i="1" a="1"/>
  <c r="I1214" i="1" s="1"/>
  <c r="J1214" i="1" s="1" a="1"/>
  <c r="J1214" i="1" s="1"/>
  <c r="I258" i="1" a="1"/>
  <c r="I258" i="1" s="1"/>
  <c r="J258" i="1" s="1" a="1"/>
  <c r="J258" i="1" s="1"/>
  <c r="I550" i="1" a="1"/>
  <c r="I550" i="1" s="1"/>
  <c r="J550" i="1" s="1" a="1"/>
  <c r="J550" i="1" s="1"/>
  <c r="I673" i="1" a="1"/>
  <c r="I673" i="1" s="1"/>
  <c r="J673" i="1" s="1" a="1"/>
  <c r="J673" i="1" s="1"/>
  <c r="I1062" i="1" a="1"/>
  <c r="I1062" i="1" s="1"/>
  <c r="J1062" i="1" s="1" a="1"/>
  <c r="J1062" i="1" s="1"/>
  <c r="I1109" i="1" a="1"/>
  <c r="I1109" i="1" s="1"/>
  <c r="I441" i="1" a="1"/>
  <c r="I441" i="1" s="1"/>
  <c r="I930" i="1" a="1"/>
  <c r="I930" i="1" s="1"/>
  <c r="J930" i="1" s="1" a="1"/>
  <c r="J930" i="1" s="1"/>
  <c r="I135" i="1" a="1"/>
  <c r="I135" i="1" s="1"/>
  <c r="J135" i="1" s="1" a="1"/>
  <c r="J135" i="1" s="1"/>
  <c r="I894" i="1" a="1"/>
  <c r="I894" i="1" s="1"/>
  <c r="J894" i="1" s="1" a="1"/>
  <c r="J894" i="1" s="1"/>
  <c r="I345" i="1" a="1"/>
  <c r="I345" i="1" s="1"/>
  <c r="J345" i="1" s="1" a="1"/>
  <c r="J345" i="1" s="1"/>
  <c r="I565" i="1" a="1"/>
  <c r="I565" i="1" s="1"/>
  <c r="J565" i="1" s="1" a="1"/>
  <c r="J565" i="1" s="1"/>
  <c r="I1220" i="1" a="1"/>
  <c r="I1220" i="1" s="1"/>
  <c r="J1220" i="1" s="1" a="1"/>
  <c r="J1220" i="1" s="1"/>
  <c r="I578" i="1" a="1"/>
  <c r="I578" i="1" s="1"/>
  <c r="J578" i="1" s="1" a="1"/>
  <c r="J578" i="1" s="1"/>
  <c r="I925" i="1" a="1"/>
  <c r="I925" i="1" s="1"/>
  <c r="J925" i="1" s="1" a="1"/>
  <c r="J925" i="1" s="1"/>
  <c r="I732" i="1" a="1"/>
  <c r="I732" i="1" s="1"/>
  <c r="J732" i="1" s="1" a="1"/>
  <c r="J732" i="1" s="1"/>
  <c r="I866" i="1" a="1"/>
  <c r="I866" i="1" s="1"/>
  <c r="J866" i="1" s="1" a="1"/>
  <c r="J866" i="1" s="1"/>
  <c r="I601" i="1" a="1"/>
  <c r="I601" i="1" s="1"/>
  <c r="J601" i="1" s="1" a="1"/>
  <c r="J601" i="1" s="1"/>
  <c r="I960" i="1" a="1"/>
  <c r="I960" i="1" s="1"/>
  <c r="J960" i="1" s="1" a="1"/>
  <c r="J960" i="1" s="1"/>
  <c r="I433" i="1" a="1"/>
  <c r="I433" i="1" s="1"/>
  <c r="J433" i="1" s="1" a="1"/>
  <c r="J433" i="1" s="1"/>
  <c r="I786" i="1" a="1"/>
  <c r="I786" i="1" s="1"/>
  <c r="J786" i="1" s="1" a="1"/>
  <c r="J786" i="1" s="1"/>
  <c r="I1304" i="1" a="1"/>
  <c r="I1304" i="1" s="1"/>
  <c r="J1304" i="1" s="1" a="1"/>
  <c r="J1304" i="1" s="1"/>
  <c r="I299" i="1" a="1"/>
  <c r="I299" i="1" s="1"/>
  <c r="J299" i="1" s="1" a="1"/>
  <c r="J299" i="1" s="1"/>
  <c r="I507" i="1" a="1"/>
  <c r="I507" i="1" s="1"/>
  <c r="J507" i="1" s="1" a="1"/>
  <c r="J507" i="1" s="1"/>
  <c r="I1181" i="1" a="1"/>
  <c r="I1181" i="1" s="1"/>
  <c r="J1181" i="1" s="1" a="1"/>
  <c r="J1181" i="1" s="1"/>
  <c r="I1139" i="1" a="1"/>
  <c r="I1139" i="1" s="1"/>
  <c r="J1139" i="1" s="1" a="1"/>
  <c r="J1139" i="1" s="1"/>
  <c r="I1102" i="1" a="1"/>
  <c r="I1102" i="1" s="1"/>
  <c r="J1102" i="1" s="1" a="1"/>
  <c r="J1102" i="1" s="1"/>
  <c r="I678" i="1" a="1"/>
  <c r="I678" i="1" s="1"/>
  <c r="J678" i="1" s="1" a="1"/>
  <c r="J678" i="1" s="1"/>
  <c r="I359" i="1" a="1"/>
  <c r="I359" i="1" s="1"/>
  <c r="J359" i="1" s="1" a="1"/>
  <c r="J359" i="1" s="1"/>
  <c r="I51" i="1" a="1"/>
  <c r="I51" i="1" s="1"/>
  <c r="J51" i="1" s="1" a="1"/>
  <c r="J51" i="1" s="1"/>
  <c r="I997" i="1" a="1"/>
  <c r="I997" i="1" s="1"/>
  <c r="J997" i="1" s="1" a="1"/>
  <c r="J997" i="1" s="1"/>
  <c r="F66" i="1" s="1"/>
  <c r="I1178" i="1" a="1"/>
  <c r="I1178" i="1" s="1"/>
  <c r="J1178" i="1" s="1" a="1"/>
  <c r="J1178" i="1" s="1"/>
  <c r="I790" i="1" a="1"/>
  <c r="I790" i="1" s="1"/>
  <c r="J790" i="1" s="1" a="1"/>
  <c r="J790" i="1" s="1"/>
  <c r="I1032" i="1" a="1"/>
  <c r="I1032" i="1" s="1"/>
  <c r="J1032" i="1" s="1" a="1"/>
  <c r="J1032" i="1" s="1"/>
  <c r="I1276" i="1" a="1"/>
  <c r="I1276" i="1" s="1"/>
  <c r="J1276" i="1" s="1" a="1"/>
  <c r="J1276" i="1" s="1"/>
  <c r="I634" i="1" a="1"/>
  <c r="I634" i="1" s="1"/>
  <c r="J634" i="1" s="1" a="1"/>
  <c r="J634" i="1" s="1"/>
  <c r="I733" i="1" a="1"/>
  <c r="I733" i="1" s="1"/>
  <c r="J733" i="1" s="1" a="1"/>
  <c r="J733" i="1" s="1"/>
  <c r="I559" i="1" a="1"/>
  <c r="I559" i="1" s="1"/>
  <c r="J559" i="1" s="1" a="1"/>
  <c r="J559" i="1" s="1"/>
  <c r="I940" i="1" a="1"/>
  <c r="I940" i="1" s="1"/>
  <c r="J940" i="1" s="1" a="1"/>
  <c r="J940" i="1" s="1"/>
  <c r="I963" i="1" a="1"/>
  <c r="I963" i="1" s="1"/>
  <c r="J963" i="1" s="1" a="1"/>
  <c r="J963" i="1" s="1"/>
  <c r="I833" i="1" a="1"/>
  <c r="I833" i="1" s="1"/>
  <c r="J833" i="1" s="1" a="1"/>
  <c r="J833" i="1" s="1"/>
  <c r="I983" i="1" a="1"/>
  <c r="I983" i="1" s="1"/>
  <c r="J983" i="1" s="1" a="1"/>
  <c r="J983" i="1" s="1"/>
  <c r="I971" i="1" a="1"/>
  <c r="I971" i="1" s="1"/>
  <c r="J971" i="1" s="1" a="1"/>
  <c r="J971" i="1" s="1"/>
  <c r="F34" i="1" s="1"/>
  <c r="I907" i="1" a="1"/>
  <c r="I907" i="1" s="1"/>
  <c r="J907" i="1" s="1" a="1"/>
  <c r="J907" i="1" s="1"/>
  <c r="I460" i="1" a="1"/>
  <c r="I460" i="1" s="1"/>
  <c r="J460" i="1" s="1" a="1"/>
  <c r="J460" i="1" s="1"/>
  <c r="I426" i="1" a="1"/>
  <c r="I426" i="1" s="1"/>
  <c r="J426" i="1" s="1" a="1"/>
  <c r="J426" i="1" s="1"/>
  <c r="I735" i="1" a="1"/>
  <c r="I735" i="1" s="1"/>
  <c r="J735" i="1" s="1" a="1"/>
  <c r="J735" i="1" s="1"/>
  <c r="I650" i="1" a="1"/>
  <c r="I650" i="1" s="1"/>
  <c r="J650" i="1" s="1" a="1"/>
  <c r="J650" i="1" s="1"/>
  <c r="I1173" i="1" a="1"/>
  <c r="I1173" i="1" s="1"/>
  <c r="J1173" i="1" s="1" a="1"/>
  <c r="J1173" i="1" s="1"/>
  <c r="I76" i="1" a="1"/>
  <c r="I76" i="1" s="1"/>
  <c r="J76" i="1" s="1" a="1"/>
  <c r="J76" i="1" s="1"/>
  <c r="I448" i="1" a="1"/>
  <c r="I448" i="1" s="1"/>
  <c r="J448" i="1" s="1" a="1"/>
  <c r="J448" i="1" s="1"/>
  <c r="I384" i="1" a="1"/>
  <c r="I384" i="1" s="1"/>
  <c r="J384" i="1" s="1" a="1"/>
  <c r="J384" i="1" s="1"/>
  <c r="I1249" i="1" a="1"/>
  <c r="I1249" i="1" s="1"/>
  <c r="J1249" i="1" s="1" a="1"/>
  <c r="J1249" i="1" s="1"/>
  <c r="I1308" i="1" a="1"/>
  <c r="I1308" i="1" s="1"/>
  <c r="J1308" i="1" s="1" a="1"/>
  <c r="J1308" i="1" s="1"/>
  <c r="I1286" i="1" a="1"/>
  <c r="I1286" i="1" s="1"/>
  <c r="J1286" i="1" s="1" a="1"/>
  <c r="J1286" i="1" s="1"/>
  <c r="I988" i="1" a="1"/>
  <c r="I988" i="1" s="1"/>
  <c r="J988" i="1" s="1" a="1"/>
  <c r="J988" i="1" s="1"/>
  <c r="I268" i="1" a="1"/>
  <c r="I268" i="1" s="1"/>
  <c r="J268" i="1" s="1" a="1"/>
  <c r="J268" i="1" s="1"/>
  <c r="I1038" i="1" a="1"/>
  <c r="I1038" i="1" s="1"/>
  <c r="J1038" i="1" s="1" a="1"/>
  <c r="J1038" i="1" s="1"/>
  <c r="I999" i="1" a="1"/>
  <c r="I999" i="1" s="1"/>
  <c r="J999" i="1" s="1" a="1"/>
  <c r="J999" i="1" s="1"/>
  <c r="I378" i="1" a="1"/>
  <c r="I378" i="1" s="1"/>
  <c r="J378" i="1" s="1" a="1"/>
  <c r="J378" i="1" s="1"/>
  <c r="I783" i="1" a="1"/>
  <c r="I783" i="1" s="1"/>
  <c r="J783" i="1" s="1" a="1"/>
  <c r="J783" i="1" s="1"/>
  <c r="I737" i="1" a="1"/>
  <c r="I737" i="1" s="1"/>
  <c r="J737" i="1" s="1" a="1"/>
  <c r="J737" i="1" s="1"/>
  <c r="I976" i="1" a="1"/>
  <c r="I976" i="1" s="1"/>
  <c r="J976" i="1" s="1" a="1"/>
  <c r="J976" i="1" s="1"/>
  <c r="I319" i="1" a="1"/>
  <c r="I319" i="1" s="1"/>
  <c r="J319" i="1" s="1" a="1"/>
  <c r="J319" i="1" s="1"/>
  <c r="I951" i="1" a="1"/>
  <c r="I951" i="1" s="1"/>
  <c r="J951" i="1" s="1" a="1"/>
  <c r="J951" i="1" s="1"/>
  <c r="I447" i="1" a="1"/>
  <c r="I447" i="1" s="1"/>
  <c r="J447" i="1" s="1" a="1"/>
  <c r="J447" i="1" s="1"/>
  <c r="I1057" i="1" a="1"/>
  <c r="I1057" i="1" s="1"/>
  <c r="J1057" i="1" s="1" a="1"/>
  <c r="J1057" i="1" s="1"/>
  <c r="I1132" i="1" a="1"/>
  <c r="I1132" i="1" s="1"/>
  <c r="J1132" i="1" s="1" a="1"/>
  <c r="J1132" i="1" s="1"/>
  <c r="I495" i="1" a="1"/>
  <c r="I495" i="1" s="1"/>
  <c r="J495" i="1" s="1" a="1"/>
  <c r="J495" i="1" s="1"/>
  <c r="I492" i="1" a="1"/>
  <c r="I492" i="1" s="1"/>
  <c r="J492" i="1" s="1" a="1"/>
  <c r="J492" i="1" s="1"/>
  <c r="I536" i="1" a="1"/>
  <c r="I536" i="1" s="1"/>
  <c r="J536" i="1" s="1" a="1"/>
  <c r="J536" i="1" s="1"/>
  <c r="I1197" i="1" a="1"/>
  <c r="I1197" i="1" s="1"/>
  <c r="J1197" i="1" s="1" a="1"/>
  <c r="J1197" i="1" s="1"/>
  <c r="I181" i="1" a="1"/>
  <c r="I181" i="1" s="1"/>
  <c r="J181" i="1" s="1" a="1"/>
  <c r="J181" i="1" s="1"/>
  <c r="I532" i="1" a="1"/>
  <c r="I532" i="1" s="1"/>
  <c r="J532" i="1" s="1" a="1"/>
  <c r="J532" i="1" s="1"/>
  <c r="I595" i="1" a="1"/>
  <c r="I595" i="1" s="1"/>
  <c r="J595" i="1" s="1" a="1"/>
  <c r="J595" i="1" s="1"/>
  <c r="I555" i="1" a="1"/>
  <c r="I555" i="1" s="1"/>
  <c r="J555" i="1" s="1" a="1"/>
  <c r="J555" i="1" s="1"/>
  <c r="I849" i="1" a="1"/>
  <c r="I849" i="1" s="1"/>
  <c r="J849" i="1" s="1" a="1"/>
  <c r="J849" i="1" s="1"/>
  <c r="I571" i="1" a="1"/>
  <c r="I571" i="1" s="1"/>
  <c r="J571" i="1" s="1" a="1"/>
  <c r="J571" i="1" s="1"/>
  <c r="I117" i="1" a="1"/>
  <c r="I117" i="1" s="1"/>
  <c r="J117" i="1" s="1" a="1"/>
  <c r="J117" i="1" s="1"/>
  <c r="I950" i="1" a="1"/>
  <c r="I950" i="1" s="1"/>
  <c r="J950" i="1" s="1" a="1"/>
  <c r="J950" i="1" s="1"/>
  <c r="I1165" i="1" a="1"/>
  <c r="I1165" i="1" s="1"/>
  <c r="J1165" i="1" s="1" a="1"/>
  <c r="J1165" i="1" s="1"/>
  <c r="I561" i="1" a="1"/>
  <c r="I561" i="1" s="1"/>
  <c r="J561" i="1" s="1" a="1"/>
  <c r="J561" i="1" s="1"/>
  <c r="I1040" i="1" a="1"/>
  <c r="I1040" i="1" s="1"/>
  <c r="J1040" i="1" s="1" a="1"/>
  <c r="J1040" i="1" s="1"/>
  <c r="F47" i="1" s="1"/>
  <c r="I805" i="1" a="1"/>
  <c r="I805" i="1" s="1"/>
  <c r="I1138" i="1" a="1"/>
  <c r="I1138" i="1" s="1"/>
  <c r="J1138" i="1" s="1" a="1"/>
  <c r="J1138" i="1" s="1"/>
  <c r="I1172" i="1" a="1"/>
  <c r="I1172" i="1" s="1"/>
  <c r="J1172" i="1" s="1" a="1"/>
  <c r="J1172" i="1" s="1"/>
  <c r="I1118" i="1" a="1"/>
  <c r="I1118" i="1" s="1"/>
  <c r="J1118" i="1" s="1" a="1"/>
  <c r="J1118" i="1" s="1"/>
  <c r="I1021" i="1" a="1"/>
  <c r="I1021" i="1" s="1"/>
  <c r="J1021" i="1" s="1" a="1"/>
  <c r="J1021" i="1" s="1"/>
  <c r="I1070" i="1" a="1"/>
  <c r="I1070" i="1" s="1"/>
  <c r="J1070" i="1" s="1" a="1"/>
  <c r="J1070" i="1" s="1"/>
  <c r="I281" i="1" a="1"/>
  <c r="I281" i="1" s="1"/>
  <c r="J281" i="1" s="1" a="1"/>
  <c r="J281" i="1" s="1"/>
  <c r="I404" i="1" a="1"/>
  <c r="I404" i="1" s="1"/>
  <c r="J404" i="1" s="1" a="1"/>
  <c r="J404" i="1" s="1"/>
  <c r="I1012" i="1" a="1"/>
  <c r="I1012" i="1" s="1"/>
  <c r="J1012" i="1" s="1" a="1"/>
  <c r="J1012" i="1" s="1"/>
  <c r="I1211" i="1" a="1"/>
  <c r="I1211" i="1" s="1"/>
  <c r="J1211" i="1" s="1" a="1"/>
  <c r="J1211" i="1" s="1"/>
  <c r="I933" i="1" a="1"/>
  <c r="I933" i="1" s="1"/>
  <c r="J933" i="1" s="1" a="1"/>
  <c r="J933" i="1" s="1"/>
  <c r="I1060" i="1" a="1"/>
  <c r="I1060" i="1" s="1"/>
  <c r="J1060" i="1" s="1" a="1"/>
  <c r="J1060" i="1" s="1"/>
  <c r="I432" i="1" a="1"/>
  <c r="I432" i="1" s="1"/>
  <c r="J432" i="1" s="1" a="1"/>
  <c r="J432" i="1" s="1"/>
  <c r="BR12" i="1"/>
  <c r="BN8" i="1"/>
  <c r="BN33" i="1"/>
  <c r="BM33" i="1" s="1"/>
  <c r="C30" i="1"/>
  <c r="D30" i="1" s="1"/>
  <c r="C18" i="1"/>
  <c r="D18" i="1" s="1"/>
  <c r="C20" i="1"/>
  <c r="D20" i="1" s="1"/>
  <c r="C14" i="1"/>
  <c r="D14" i="1" s="1"/>
  <c r="C56" i="1"/>
  <c r="D56" i="1" s="1"/>
  <c r="I530" i="1" a="1"/>
  <c r="I530" i="1" s="1"/>
  <c r="J530" i="1" s="1" a="1"/>
  <c r="J530" i="1" s="1"/>
  <c r="C25" i="1"/>
  <c r="D25" i="1" s="1"/>
  <c r="C55" i="1"/>
  <c r="D55" i="1" s="1"/>
  <c r="C24" i="1"/>
  <c r="D24" i="1" s="1"/>
  <c r="C54" i="1"/>
  <c r="D54" i="1" s="1"/>
  <c r="C60" i="1"/>
  <c r="D60" i="1" s="1"/>
  <c r="C53" i="1"/>
  <c r="D53" i="1" s="1"/>
  <c r="C17" i="1"/>
  <c r="D17" i="1" s="1"/>
  <c r="C50" i="1"/>
  <c r="D50" i="1" s="1"/>
  <c r="C16" i="1"/>
  <c r="D16" i="1" s="1"/>
  <c r="C23" i="1"/>
  <c r="D23" i="1" s="1"/>
  <c r="C64" i="1"/>
  <c r="D64" i="1" s="1"/>
  <c r="C59" i="1"/>
  <c r="D59" i="1" s="1"/>
  <c r="C15" i="1"/>
  <c r="D15" i="1" s="1"/>
  <c r="C13" i="1"/>
  <c r="D13" i="1" s="1"/>
  <c r="C67" i="1"/>
  <c r="D67" i="1" s="1"/>
  <c r="C29" i="1"/>
  <c r="D29" i="1" s="1"/>
  <c r="C27" i="1"/>
  <c r="D27" i="1" s="1"/>
  <c r="C22" i="1"/>
  <c r="D22" i="1" s="1"/>
  <c r="C63" i="1"/>
  <c r="D63" i="1" s="1"/>
  <c r="C58" i="1"/>
  <c r="D58" i="1" s="1"/>
  <c r="C19" i="1"/>
  <c r="D19" i="1" s="1"/>
  <c r="C12" i="1"/>
  <c r="D12" i="1" s="1"/>
  <c r="C68" i="1"/>
  <c r="D68" i="1" s="1"/>
  <c r="C66" i="1"/>
  <c r="D66" i="1" s="1"/>
  <c r="C65" i="1"/>
  <c r="D65" i="1" s="1"/>
  <c r="C28" i="1"/>
  <c r="D28" i="1" s="1"/>
  <c r="C26" i="1"/>
  <c r="D26" i="1" s="1"/>
  <c r="C21" i="1"/>
  <c r="D21" i="1" s="1"/>
  <c r="C62" i="1"/>
  <c r="D62" i="1" s="1"/>
  <c r="C57" i="1"/>
  <c r="D57" i="1" s="1"/>
  <c r="C51" i="1"/>
  <c r="D51" i="1" s="1"/>
  <c r="C52" i="1"/>
  <c r="D52" i="1" s="1"/>
  <c r="C61" i="1"/>
  <c r="D61" i="1" s="1"/>
  <c r="BN34" i="1"/>
  <c r="BM34" i="1" s="1"/>
  <c r="CB77" i="1"/>
  <c r="CA72" i="1"/>
  <c r="CA17" i="1"/>
  <c r="CA29" i="1"/>
  <c r="CB75" i="1"/>
  <c r="CA63" i="1"/>
  <c r="CA28" i="1"/>
  <c r="CA66" i="1"/>
  <c r="CA77" i="1"/>
  <c r="CB74" i="1"/>
  <c r="CB67" i="1"/>
  <c r="CB73" i="1"/>
  <c r="CB63" i="1"/>
  <c r="CA68" i="1"/>
  <c r="CA30" i="1"/>
  <c r="CA26" i="1"/>
  <c r="CB66" i="1"/>
  <c r="CB25" i="1"/>
  <c r="CA67" i="1"/>
  <c r="CB18" i="1"/>
  <c r="CA15" i="1"/>
  <c r="CA74" i="1"/>
  <c r="CA62" i="1"/>
  <c r="CB62" i="1"/>
  <c r="CB17" i="1"/>
  <c r="CB76" i="1"/>
  <c r="CB65" i="1"/>
  <c r="CA75" i="1"/>
  <c r="CA18" i="1"/>
  <c r="CA71" i="1"/>
  <c r="CB28" i="1"/>
  <c r="CA23" i="1"/>
  <c r="CA73" i="1"/>
  <c r="CA13" i="1"/>
  <c r="CB72" i="1"/>
  <c r="CB71" i="1"/>
  <c r="CA65" i="1"/>
  <c r="CB78" i="1"/>
  <c r="CB30" i="1"/>
  <c r="CA22" i="1"/>
  <c r="CB27" i="1"/>
  <c r="CB22" i="1"/>
  <c r="CA25" i="1"/>
  <c r="CA60" i="1"/>
  <c r="CA20" i="1"/>
  <c r="CA16" i="1"/>
  <c r="CB12" i="1"/>
  <c r="CB14" i="1"/>
  <c r="CB29" i="1"/>
  <c r="CB20" i="1"/>
  <c r="CB68" i="1"/>
  <c r="CA61" i="1"/>
  <c r="CB69" i="1"/>
  <c r="CB61" i="1"/>
  <c r="CA76" i="1"/>
  <c r="CA24" i="1"/>
  <c r="CA70" i="1"/>
  <c r="CA21" i="1"/>
  <c r="CB21" i="1"/>
  <c r="CB26" i="1"/>
  <c r="CA78" i="1"/>
  <c r="CA27" i="1"/>
  <c r="CA69" i="1"/>
  <c r="CB16" i="1"/>
  <c r="CB19" i="1"/>
  <c r="CB70" i="1"/>
  <c r="CA19" i="1"/>
  <c r="CB15" i="1"/>
  <c r="CB23" i="1"/>
  <c r="CA64" i="1"/>
  <c r="CA12" i="1"/>
  <c r="CB64" i="1"/>
  <c r="CB13" i="1"/>
  <c r="CA14" i="1"/>
  <c r="CB60" i="1"/>
  <c r="CB24" i="1"/>
  <c r="BM8" i="1"/>
  <c r="I738" i="1" a="1"/>
  <c r="I738" i="1" s="1"/>
  <c r="J738" i="1" s="1" a="1"/>
  <c r="J738" i="1" s="1"/>
  <c r="I799" i="1" a="1"/>
  <c r="I799" i="1" s="1"/>
  <c r="J799" i="1" s="1" a="1"/>
  <c r="J799" i="1" s="1"/>
  <c r="I155" i="1" a="1"/>
  <c r="I155" i="1" s="1"/>
  <c r="J155" i="1" s="1" a="1"/>
  <c r="J155" i="1" s="1"/>
  <c r="I1107" i="1" a="1"/>
  <c r="I1107" i="1" s="1"/>
  <c r="J1107" i="1" s="1" a="1"/>
  <c r="J1107" i="1" s="1"/>
  <c r="I1010" i="1" a="1"/>
  <c r="I1010" i="1" s="1"/>
  <c r="J1010" i="1" s="1" a="1"/>
  <c r="J1010" i="1" s="1"/>
  <c r="I30" i="1" a="1"/>
  <c r="I30" i="1" s="1"/>
  <c r="J30" i="1" s="1" a="1"/>
  <c r="J30" i="1" s="1"/>
  <c r="BW5" i="1"/>
  <c r="BW6" i="1"/>
  <c r="C45" i="1"/>
  <c r="C38" i="1"/>
  <c r="C42" i="1"/>
  <c r="BV6" i="1"/>
  <c r="BU6" i="1"/>
  <c r="C41" i="1"/>
  <c r="C47" i="1"/>
  <c r="C35" i="1"/>
  <c r="C33" i="1"/>
  <c r="C43" i="1"/>
  <c r="C31" i="1"/>
  <c r="BV4" i="1"/>
  <c r="BU4" i="1"/>
  <c r="C40" i="1"/>
  <c r="C48" i="1"/>
  <c r="BW4" i="1"/>
  <c r="C44" i="1"/>
  <c r="C39" i="1"/>
  <c r="C36" i="1"/>
  <c r="D36" i="1" s="1"/>
  <c r="C32" i="1"/>
  <c r="D32" i="1" s="1"/>
  <c r="C49" i="1"/>
  <c r="C46" i="1"/>
  <c r="BV5" i="1"/>
  <c r="BU5" i="1"/>
  <c r="C37" i="1"/>
  <c r="C34" i="1"/>
  <c r="I709" i="1" a="1"/>
  <c r="I709" i="1" s="1"/>
  <c r="J709" i="1" s="1" a="1"/>
  <c r="J709" i="1" s="1"/>
  <c r="I621" i="1" a="1"/>
  <c r="I621" i="1" s="1"/>
  <c r="J621" i="1" s="1" a="1"/>
  <c r="J621" i="1" s="1"/>
  <c r="I175" i="1" a="1"/>
  <c r="I175" i="1" s="1"/>
  <c r="J175" i="1" s="1" a="1"/>
  <c r="J175" i="1" s="1"/>
  <c r="BH1271" i="1"/>
  <c r="I13" i="1" a="1"/>
  <c r="I13" i="1" s="1"/>
  <c r="J13" i="1" s="1" a="1"/>
  <c r="J13" i="1" s="1"/>
  <c r="I908" i="1" a="1"/>
  <c r="I908" i="1" s="1"/>
  <c r="J908" i="1" s="1" a="1"/>
  <c r="J908" i="1" s="1"/>
  <c r="I296" i="1" a="1"/>
  <c r="I296" i="1" s="1"/>
  <c r="J296" i="1" s="1" a="1"/>
  <c r="J296" i="1" s="1"/>
  <c r="I592" i="1" a="1"/>
  <c r="I592" i="1" s="1"/>
  <c r="J592" i="1" s="1" a="1"/>
  <c r="J592" i="1" s="1"/>
  <c r="I807" i="1" a="1"/>
  <c r="I807" i="1" s="1"/>
  <c r="J807" i="1" s="1" a="1"/>
  <c r="J807" i="1" s="1"/>
  <c r="I450" i="1" a="1"/>
  <c r="I450" i="1" s="1"/>
  <c r="J450" i="1" s="1" a="1"/>
  <c r="J450" i="1" s="1"/>
  <c r="I485" i="1" a="1"/>
  <c r="I485" i="1" s="1"/>
  <c r="J485" i="1" s="1" a="1"/>
  <c r="J485" i="1" s="1"/>
  <c r="I1052" i="1" a="1"/>
  <c r="I1052" i="1" s="1"/>
  <c r="I1198" i="1" a="1"/>
  <c r="I1198" i="1" s="1"/>
  <c r="J1198" i="1" s="1" a="1"/>
  <c r="J1198" i="1" s="1"/>
  <c r="I1189" i="1" a="1"/>
  <c r="I1189" i="1" s="1"/>
  <c r="J1189" i="1" s="1" a="1"/>
  <c r="J1189" i="1" s="1"/>
  <c r="I682" i="1" a="1"/>
  <c r="I682" i="1" s="1"/>
  <c r="J682" i="1" s="1" a="1"/>
  <c r="J682" i="1" s="1"/>
  <c r="I1277" i="1" a="1"/>
  <c r="I1277" i="1" s="1"/>
  <c r="J1277" i="1" s="1" a="1"/>
  <c r="J1277" i="1" s="1"/>
  <c r="I453" i="1" a="1"/>
  <c r="I453" i="1" s="1"/>
  <c r="J453" i="1" s="1" a="1"/>
  <c r="J453" i="1" s="1"/>
  <c r="I695" i="1" a="1"/>
  <c r="I695" i="1" s="1"/>
  <c r="J695" i="1" s="1" a="1"/>
  <c r="J695" i="1" s="1"/>
  <c r="I399" i="1" a="1"/>
  <c r="I399" i="1" s="1"/>
  <c r="J399" i="1" s="1" a="1"/>
  <c r="J399" i="1" s="1"/>
  <c r="BN36" i="1"/>
  <c r="BM36" i="1" s="1"/>
  <c r="BX5" i="1"/>
  <c r="I841" i="1" a="1"/>
  <c r="I841" i="1" s="1"/>
  <c r="J841" i="1" s="1" a="1"/>
  <c r="J841" i="1" s="1"/>
  <c r="BN37" i="1"/>
  <c r="BM37" i="1" s="1"/>
  <c r="I124" i="1" a="1"/>
  <c r="I124" i="1" s="1"/>
  <c r="J124" i="1" s="1" a="1"/>
  <c r="J124" i="1" s="1"/>
  <c r="BX6" i="1"/>
  <c r="I224" i="1" a="1"/>
  <c r="I224" i="1" s="1"/>
  <c r="J224" i="1" s="1" a="1"/>
  <c r="J224" i="1" s="1"/>
  <c r="I423" i="1" a="1"/>
  <c r="I423" i="1" s="1"/>
  <c r="J423" i="1" s="1" a="1"/>
  <c r="J423" i="1" s="1"/>
  <c r="I721" i="1" a="1"/>
  <c r="I721" i="1" s="1"/>
  <c r="J721" i="1" s="1" a="1"/>
  <c r="J721" i="1" s="1"/>
  <c r="I158" i="1" a="1"/>
  <c r="I158" i="1" s="1"/>
  <c r="J158" i="1" s="1" a="1"/>
  <c r="J158" i="1" s="1"/>
  <c r="I693" i="1" a="1"/>
  <c r="I693" i="1" s="1"/>
  <c r="J693" i="1" s="1" a="1"/>
  <c r="J693" i="1" s="1"/>
  <c r="I808" i="1" a="1"/>
  <c r="I808" i="1" s="1"/>
  <c r="J808" i="1" s="1" a="1"/>
  <c r="J808" i="1" s="1"/>
  <c r="BN35" i="1"/>
  <c r="BM35" i="1" s="1"/>
  <c r="I696" i="1" a="1"/>
  <c r="I696" i="1" s="1"/>
  <c r="J696" i="1" s="1" a="1"/>
  <c r="J696" i="1" s="1"/>
  <c r="I206" i="1" a="1"/>
  <c r="I206" i="1" s="1"/>
  <c r="J206" i="1" s="1" a="1"/>
  <c r="J206" i="1" s="1"/>
  <c r="I109" i="1" a="1"/>
  <c r="I109" i="1" s="1"/>
  <c r="J109" i="1" s="1" a="1"/>
  <c r="J109" i="1" s="1"/>
  <c r="I1122" i="1" a="1"/>
  <c r="I1122" i="1" s="1"/>
  <c r="J1122" i="1" s="1" a="1"/>
  <c r="J1122" i="1" s="1"/>
  <c r="I877" i="1" a="1"/>
  <c r="I877" i="1" s="1"/>
  <c r="J877" i="1" s="1" a="1"/>
  <c r="J877" i="1" s="1"/>
  <c r="I287" i="1" a="1"/>
  <c r="I287" i="1" s="1"/>
  <c r="J287" i="1" s="1" a="1"/>
  <c r="J287" i="1" s="1"/>
  <c r="I217" i="1" a="1"/>
  <c r="I217" i="1" s="1"/>
  <c r="J217" i="1" s="1" a="1"/>
  <c r="J217" i="1" s="1"/>
  <c r="I1041" i="1" a="1"/>
  <c r="I1041" i="1" s="1"/>
  <c r="J1041" i="1" s="1" a="1"/>
  <c r="J1041" i="1" s="1"/>
  <c r="I623" i="1" a="1"/>
  <c r="I623" i="1" s="1"/>
  <c r="J623" i="1" s="1" a="1"/>
  <c r="J623" i="1" s="1"/>
  <c r="I563" i="1" a="1"/>
  <c r="I563" i="1" s="1"/>
  <c r="J563" i="1" s="1" a="1"/>
  <c r="J563" i="1" s="1"/>
  <c r="I1144" i="1" a="1"/>
  <c r="I1144" i="1" s="1"/>
  <c r="J1144" i="1" s="1" a="1"/>
  <c r="J1144" i="1" s="1"/>
  <c r="I1043" i="1" a="1"/>
  <c r="I1043" i="1" s="1"/>
  <c r="J1043" i="1" s="1" a="1"/>
  <c r="J1043" i="1" s="1"/>
  <c r="I716" i="1" a="1"/>
  <c r="I716" i="1" s="1"/>
  <c r="J716" i="1" s="1" a="1"/>
  <c r="J716" i="1" s="1"/>
  <c r="I1024" i="1" a="1"/>
  <c r="I1024" i="1" s="1"/>
  <c r="J1024" i="1" s="1" a="1"/>
  <c r="J1024" i="1" s="1"/>
  <c r="I98" i="1" a="1"/>
  <c r="I98" i="1" s="1"/>
  <c r="J98" i="1" s="1" a="1"/>
  <c r="J98" i="1" s="1"/>
  <c r="I1244" i="1" a="1"/>
  <c r="I1244" i="1" s="1"/>
  <c r="J1244" i="1" s="1" a="1"/>
  <c r="J1244" i="1" s="1"/>
  <c r="I717" i="1" a="1"/>
  <c r="I717" i="1" s="1"/>
  <c r="J717" i="1" s="1" a="1"/>
  <c r="J717" i="1" s="1"/>
  <c r="I408" i="1" a="1"/>
  <c r="I408" i="1" s="1"/>
  <c r="J408" i="1" s="1" a="1"/>
  <c r="J408" i="1" s="1"/>
  <c r="I671" i="1" a="1"/>
  <c r="I671" i="1" s="1"/>
  <c r="J671" i="1" s="1" a="1"/>
  <c r="J671" i="1" s="1"/>
  <c r="I454" i="1" a="1"/>
  <c r="I454" i="1" s="1"/>
  <c r="J454" i="1" s="1" a="1"/>
  <c r="J454" i="1" s="1"/>
  <c r="I500" i="1" a="1"/>
  <c r="I500" i="1" s="1"/>
  <c r="J500" i="1" s="1" a="1"/>
  <c r="J500" i="1" s="1"/>
  <c r="I44" i="1" a="1"/>
  <c r="I44" i="1" s="1"/>
  <c r="J44" i="1" s="1" a="1"/>
  <c r="J44" i="1" s="1"/>
  <c r="I1035" i="1" a="1"/>
  <c r="I1035" i="1" s="1"/>
  <c r="J1035" i="1" s="1" a="1"/>
  <c r="J1035" i="1" s="1"/>
  <c r="I574" i="1" a="1"/>
  <c r="I574" i="1" s="1"/>
  <c r="J574" i="1" s="1" a="1"/>
  <c r="J574" i="1" s="1"/>
  <c r="I668" i="1" a="1"/>
  <c r="I668" i="1" s="1"/>
  <c r="J668" i="1" s="1" a="1"/>
  <c r="J668" i="1" s="1"/>
  <c r="I100" i="1" a="1"/>
  <c r="I100" i="1" s="1"/>
  <c r="J100" i="1" s="1" a="1"/>
  <c r="J100" i="1" s="1"/>
  <c r="I722" i="1" a="1"/>
  <c r="I722" i="1" s="1"/>
  <c r="J722" i="1" s="1" a="1"/>
  <c r="J722" i="1" s="1"/>
  <c r="I685" i="1" a="1"/>
  <c r="I685" i="1" s="1"/>
  <c r="J685" i="1" s="1" a="1"/>
  <c r="J685" i="1" s="1"/>
  <c r="I1279" i="1" a="1"/>
  <c r="I1279" i="1" s="1"/>
  <c r="J1279" i="1" s="1" a="1"/>
  <c r="J1279" i="1" s="1"/>
  <c r="I525" i="1" a="1"/>
  <c r="I525" i="1" s="1"/>
  <c r="J525" i="1" s="1" a="1"/>
  <c r="J525" i="1" s="1"/>
  <c r="I136" i="1" a="1"/>
  <c r="I136" i="1" s="1"/>
  <c r="J136" i="1" s="1" a="1"/>
  <c r="J136" i="1" s="1"/>
  <c r="I607" i="1" a="1"/>
  <c r="I607" i="1" s="1"/>
  <c r="J607" i="1" s="1" a="1"/>
  <c r="J607" i="1" s="1"/>
  <c r="I121" i="1" a="1"/>
  <c r="I121" i="1" s="1"/>
  <c r="J121" i="1" s="1" a="1"/>
  <c r="J121" i="1" s="1"/>
  <c r="I1159" i="1" a="1"/>
  <c r="I1159" i="1" s="1"/>
  <c r="J1159" i="1" s="1" a="1"/>
  <c r="J1159" i="1" s="1"/>
  <c r="I362" i="1" a="1"/>
  <c r="I362" i="1" s="1"/>
  <c r="J362" i="1" s="1" a="1"/>
  <c r="J362" i="1" s="1"/>
  <c r="I233" i="1" a="1"/>
  <c r="I233" i="1" s="1"/>
  <c r="J233" i="1" s="1" a="1"/>
  <c r="J233" i="1" s="1"/>
  <c r="I533" i="1" a="1"/>
  <c r="I533" i="1" s="1"/>
  <c r="J533" i="1" s="1" a="1"/>
  <c r="J533" i="1" s="1"/>
  <c r="I895" i="1" a="1"/>
  <c r="I895" i="1" s="1"/>
  <c r="J895" i="1" s="1" a="1"/>
  <c r="J895" i="1" s="1"/>
  <c r="I627" i="1" a="1"/>
  <c r="I627" i="1" s="1"/>
  <c r="J627" i="1" s="1" a="1"/>
  <c r="J627" i="1" s="1"/>
  <c r="I385" i="1" a="1"/>
  <c r="I385" i="1" s="1"/>
  <c r="J385" i="1" s="1" a="1"/>
  <c r="J385" i="1" s="1"/>
  <c r="I1115" i="1" a="1"/>
  <c r="I1115" i="1" s="1"/>
  <c r="J1115" i="1" s="1" a="1"/>
  <c r="J1115" i="1" s="1"/>
  <c r="I45" i="1" a="1"/>
  <c r="I45" i="1" s="1"/>
  <c r="J45" i="1" s="1" a="1"/>
  <c r="J45" i="1" s="1"/>
  <c r="I748" i="1" a="1"/>
  <c r="I748" i="1" s="1"/>
  <c r="J748" i="1" s="1" a="1"/>
  <c r="J748" i="1" s="1"/>
  <c r="I271" i="1" a="1"/>
  <c r="I271" i="1" s="1"/>
  <c r="J271" i="1" s="1" a="1"/>
  <c r="J271" i="1" s="1"/>
  <c r="I729" i="1" a="1"/>
  <c r="I729" i="1" s="1"/>
  <c r="J729" i="1" s="1" a="1"/>
  <c r="J729" i="1" s="1"/>
  <c r="I33" i="1" a="1"/>
  <c r="I33" i="1" s="1"/>
  <c r="J33" i="1" s="1" a="1"/>
  <c r="J33" i="1" s="1"/>
  <c r="I409" i="1" a="1"/>
  <c r="I409" i="1" s="1"/>
  <c r="J409" i="1" s="1" a="1"/>
  <c r="J409" i="1" s="1"/>
  <c r="I34" i="1" a="1"/>
  <c r="I34" i="1" s="1"/>
  <c r="J34" i="1" s="1" a="1"/>
  <c r="J34" i="1" s="1"/>
  <c r="I1093" i="1" a="1"/>
  <c r="I1093" i="1" s="1"/>
  <c r="J1093" i="1" s="1" a="1"/>
  <c r="J1093" i="1" s="1"/>
  <c r="I381" i="1" a="1"/>
  <c r="I381" i="1" s="1"/>
  <c r="J381" i="1" s="1" a="1"/>
  <c r="J381" i="1" s="1"/>
  <c r="I1257" i="1" a="1"/>
  <c r="I1257" i="1" s="1"/>
  <c r="J1257" i="1" s="1" a="1"/>
  <c r="J1257" i="1" s="1"/>
  <c r="I72" i="1" a="1"/>
  <c r="I72" i="1" s="1"/>
  <c r="J72" i="1" s="1" a="1"/>
  <c r="J72" i="1" s="1"/>
  <c r="I782" i="1" a="1"/>
  <c r="I782" i="1" s="1"/>
  <c r="J782" i="1" s="1" a="1"/>
  <c r="J782" i="1" s="1"/>
  <c r="I110" i="1" a="1"/>
  <c r="I110" i="1" s="1"/>
  <c r="J110" i="1" s="1" a="1"/>
  <c r="J110" i="1" s="1"/>
  <c r="I859" i="1" a="1"/>
  <c r="I859" i="1" s="1"/>
  <c r="J859" i="1" s="1" a="1"/>
  <c r="J859" i="1" s="1"/>
  <c r="I452" i="1" a="1"/>
  <c r="I452" i="1" s="1"/>
  <c r="I247" i="1" a="1"/>
  <c r="I247" i="1" s="1"/>
  <c r="J247" i="1" s="1" a="1"/>
  <c r="J247" i="1" s="1"/>
  <c r="I157" i="1" a="1"/>
  <c r="I157" i="1" s="1"/>
  <c r="J157" i="1" s="1" a="1"/>
  <c r="J157" i="1" s="1"/>
  <c r="I137" i="1" a="1"/>
  <c r="I137" i="1" s="1"/>
  <c r="J137" i="1" s="1" a="1"/>
  <c r="J137" i="1" s="1"/>
  <c r="I1148" i="1" a="1"/>
  <c r="I1148" i="1" s="1"/>
  <c r="J1148" i="1" s="1" a="1"/>
  <c r="J1148" i="1" s="1"/>
  <c r="I553" i="1" a="1"/>
  <c r="I553" i="1" s="1"/>
  <c r="J553" i="1" s="1" a="1"/>
  <c r="J553" i="1" s="1"/>
  <c r="I598" i="1" a="1"/>
  <c r="I598" i="1" s="1"/>
  <c r="J598" i="1" s="1" a="1"/>
  <c r="J598" i="1" s="1"/>
  <c r="I1305" i="1" a="1"/>
  <c r="I1305" i="1" s="1"/>
  <c r="J1305" i="1" s="1" a="1"/>
  <c r="J1305" i="1" s="1"/>
  <c r="I892" i="1" a="1"/>
  <c r="I892" i="1" s="1"/>
  <c r="J892" i="1" s="1" a="1"/>
  <c r="J892" i="1" s="1"/>
  <c r="I328" i="1" a="1"/>
  <c r="I328" i="1" s="1"/>
  <c r="J328" i="1" s="1" a="1"/>
  <c r="J328" i="1" s="1"/>
  <c r="I585" i="1" a="1"/>
  <c r="I585" i="1" s="1"/>
  <c r="J585" i="1" s="1" a="1"/>
  <c r="J585" i="1" s="1"/>
  <c r="I741" i="1" a="1"/>
  <c r="I741" i="1" s="1"/>
  <c r="J741" i="1" s="1" a="1"/>
  <c r="J741" i="1" s="1"/>
  <c r="I253" i="1" a="1"/>
  <c r="I253" i="1" s="1"/>
  <c r="J253" i="1" s="1" a="1"/>
  <c r="J253" i="1" s="1"/>
  <c r="I663" i="1" a="1"/>
  <c r="I663" i="1" s="1"/>
  <c r="J663" i="1" s="1" a="1"/>
  <c r="J663" i="1" s="1"/>
  <c r="I781" i="1" a="1"/>
  <c r="I781" i="1" s="1"/>
  <c r="J781" i="1" s="1" a="1"/>
  <c r="J781" i="1" s="1"/>
  <c r="I457" i="1" a="1"/>
  <c r="I457" i="1" s="1"/>
  <c r="J457" i="1" s="1" a="1"/>
  <c r="J457" i="1" s="1"/>
  <c r="I639" i="1" a="1"/>
  <c r="I639" i="1" s="1"/>
  <c r="J639" i="1" s="1" a="1"/>
  <c r="J639" i="1" s="1"/>
  <c r="I461" i="1" a="1"/>
  <c r="I461" i="1" s="1"/>
  <c r="J461" i="1" s="1" a="1"/>
  <c r="J461" i="1" s="1"/>
  <c r="I473" i="1" a="1"/>
  <c r="I473" i="1" s="1"/>
  <c r="J473" i="1" s="1" a="1"/>
  <c r="J473" i="1" s="1"/>
  <c r="I641" i="1" a="1"/>
  <c r="I641" i="1" s="1"/>
  <c r="J641" i="1" s="1" a="1"/>
  <c r="J641" i="1" s="1"/>
  <c r="I5" i="1" a="1"/>
  <c r="I5" i="1" s="1"/>
  <c r="J5" i="1" s="1" a="1"/>
  <c r="J5" i="1" s="1"/>
  <c r="I510" i="1" a="1"/>
  <c r="I510" i="1" s="1"/>
  <c r="J510" i="1" s="1" a="1"/>
  <c r="J510" i="1" s="1"/>
  <c r="I113" i="1" a="1"/>
  <c r="I113" i="1" s="1"/>
  <c r="J113" i="1" s="1" a="1"/>
  <c r="J113" i="1" s="1"/>
  <c r="I208" i="1" a="1"/>
  <c r="I208" i="1" s="1"/>
  <c r="J208" i="1" s="1" a="1"/>
  <c r="J208" i="1" s="1"/>
  <c r="I3" i="1" a="1"/>
  <c r="I3" i="1" s="1"/>
  <c r="J3" i="1" s="1" a="1"/>
  <c r="J3" i="1" s="1"/>
  <c r="I1225" i="1" a="1"/>
  <c r="I1225" i="1" s="1"/>
  <c r="J1225" i="1" s="1" a="1"/>
  <c r="J1225" i="1" s="1"/>
  <c r="I104" i="1" a="1"/>
  <c r="I104" i="1" s="1"/>
  <c r="J104" i="1" s="1" a="1"/>
  <c r="J104" i="1" s="1"/>
  <c r="I570" i="1" a="1"/>
  <c r="I570" i="1" s="1"/>
  <c r="J570" i="1" s="1" a="1"/>
  <c r="J570" i="1" s="1"/>
  <c r="I284" i="1" a="1"/>
  <c r="I284" i="1" s="1"/>
  <c r="J284" i="1" s="1" a="1"/>
  <c r="J284" i="1" s="1"/>
  <c r="I1254" i="1" a="1"/>
  <c r="I1254" i="1" s="1"/>
  <c r="J1254" i="1" s="1" a="1"/>
  <c r="J1254" i="1" s="1"/>
  <c r="I768" i="1" a="1"/>
  <c r="I768" i="1" s="1"/>
  <c r="J768" i="1" s="1" a="1"/>
  <c r="J768" i="1" s="1"/>
  <c r="I1179" i="1" a="1"/>
  <c r="I1179" i="1" s="1"/>
  <c r="J1179" i="1" s="1" a="1"/>
  <c r="J1179" i="1" s="1"/>
  <c r="I660" i="1" a="1"/>
  <c r="I660" i="1" s="1"/>
  <c r="J660" i="1" s="1" a="1"/>
  <c r="J660" i="1" s="1"/>
  <c r="I1205" i="1" a="1"/>
  <c r="I1205" i="1" s="1"/>
  <c r="J1205" i="1" s="1" a="1"/>
  <c r="J1205" i="1" s="1"/>
  <c r="I1108" i="1" a="1"/>
  <c r="I1108" i="1" s="1"/>
  <c r="J1108" i="1" s="1" a="1"/>
  <c r="J1108" i="1" s="1"/>
  <c r="I837" i="1" a="1"/>
  <c r="I837" i="1" s="1"/>
  <c r="J837" i="1" s="1" a="1"/>
  <c r="J837" i="1" s="1"/>
  <c r="I36" i="1" a="1"/>
  <c r="I36" i="1" s="1"/>
  <c r="J36" i="1" s="1" a="1"/>
  <c r="J36" i="1" s="1"/>
  <c r="I1284" i="1" a="1"/>
  <c r="I1284" i="1" s="1"/>
  <c r="J1284" i="1" s="1" a="1"/>
  <c r="J1284" i="1" s="1"/>
  <c r="I285" i="1" a="1"/>
  <c r="I285" i="1" s="1"/>
  <c r="J285" i="1" s="1" a="1"/>
  <c r="J285" i="1" s="1"/>
  <c r="I505" i="1" a="1"/>
  <c r="I505" i="1" s="1"/>
  <c r="J505" i="1" s="1" a="1"/>
  <c r="J505" i="1" s="1"/>
  <c r="I544" i="1" a="1"/>
  <c r="I544" i="1" s="1"/>
  <c r="J544" i="1" s="1" a="1"/>
  <c r="J544" i="1" s="1"/>
  <c r="I37" i="1" a="1"/>
  <c r="I37" i="1" s="1"/>
  <c r="J37" i="1" s="1" a="1"/>
  <c r="J37" i="1" s="1"/>
  <c r="I254" i="1" a="1"/>
  <c r="I254" i="1" s="1"/>
  <c r="J254" i="1" s="1" a="1"/>
  <c r="J254" i="1" s="1"/>
  <c r="I84" i="1" a="1"/>
  <c r="I84" i="1" s="1"/>
  <c r="J84" i="1" s="1" a="1"/>
  <c r="J84" i="1" s="1"/>
  <c r="I1182" i="1" a="1"/>
  <c r="I1182" i="1" s="1"/>
  <c r="J1182" i="1" s="1" a="1"/>
  <c r="J1182" i="1" s="1"/>
  <c r="I1248" i="1" a="1"/>
  <c r="I1248" i="1" s="1"/>
  <c r="J1248" i="1" s="1" a="1"/>
  <c r="J1248" i="1" s="1"/>
  <c r="I241" i="1" a="1"/>
  <c r="I241" i="1" s="1"/>
  <c r="J241" i="1" s="1" a="1"/>
  <c r="J241" i="1" s="1"/>
  <c r="I420" i="1" a="1"/>
  <c r="I420" i="1" s="1"/>
  <c r="J420" i="1" s="1" a="1"/>
  <c r="J420" i="1" s="1"/>
  <c r="I766" i="1" a="1"/>
  <c r="I766" i="1" s="1"/>
  <c r="J766" i="1" s="1" a="1"/>
  <c r="J766" i="1" s="1"/>
  <c r="I1203" i="1" a="1"/>
  <c r="I1203" i="1" s="1"/>
  <c r="J1203" i="1" s="1" a="1"/>
  <c r="J1203" i="1" s="1"/>
  <c r="I368" i="1" a="1"/>
  <c r="I368" i="1" s="1"/>
  <c r="J368" i="1" s="1" a="1"/>
  <c r="J368" i="1" s="1"/>
  <c r="I1209" i="1" a="1"/>
  <c r="I1209" i="1" s="1"/>
  <c r="J1209" i="1" s="1" a="1"/>
  <c r="J1209" i="1" s="1"/>
  <c r="I398" i="1" a="1"/>
  <c r="I398" i="1" s="1"/>
  <c r="J398" i="1" s="1" a="1"/>
  <c r="J398" i="1" s="1"/>
  <c r="I911" i="1" a="1"/>
  <c r="I911" i="1" s="1"/>
  <c r="E62" i="1" s="1"/>
  <c r="I809" i="1" a="1"/>
  <c r="I809" i="1" s="1"/>
  <c r="I40" i="1" a="1"/>
  <c r="I40" i="1" s="1"/>
  <c r="J40" i="1" s="1" a="1"/>
  <c r="J40" i="1" s="1"/>
  <c r="I1020" i="1" a="1"/>
  <c r="I1020" i="1" s="1"/>
  <c r="I255" i="1" a="1"/>
  <c r="I255" i="1" s="1"/>
  <c r="J255" i="1" s="1" a="1"/>
  <c r="J255" i="1" s="1"/>
  <c r="I138" i="1" a="1"/>
  <c r="I138" i="1" s="1"/>
  <c r="J138" i="1" s="1" a="1"/>
  <c r="J138" i="1" s="1"/>
  <c r="I94" i="1" a="1"/>
  <c r="I94" i="1" s="1"/>
  <c r="J94" i="1" s="1" a="1"/>
  <c r="J94" i="1" s="1"/>
  <c r="I297" i="1" a="1"/>
  <c r="I297" i="1" s="1"/>
  <c r="J297" i="1" s="1" a="1"/>
  <c r="J297" i="1" s="1"/>
  <c r="I402" i="1" a="1"/>
  <c r="I402" i="1" s="1"/>
  <c r="J402" i="1" s="1" a="1"/>
  <c r="J402" i="1" s="1"/>
  <c r="I1039" i="1" a="1"/>
  <c r="I1039" i="1" s="1"/>
  <c r="J1039" i="1" s="1" a="1"/>
  <c r="J1039" i="1" s="1"/>
  <c r="I1232" i="1" a="1"/>
  <c r="I1232" i="1" s="1"/>
  <c r="J1232" i="1" s="1" a="1"/>
  <c r="J1232" i="1" s="1"/>
  <c r="I480" i="1" a="1"/>
  <c r="I480" i="1" s="1"/>
  <c r="J480" i="1" s="1" a="1"/>
  <c r="J480" i="1" s="1"/>
  <c r="I1271" i="1" a="1"/>
  <c r="I1271" i="1" s="1"/>
  <c r="J1271" i="1" s="1" a="1"/>
  <c r="J1271" i="1" s="1"/>
  <c r="I307" i="1" a="1"/>
  <c r="I307" i="1" s="1"/>
  <c r="J307" i="1" s="1" a="1"/>
  <c r="J307" i="1" s="1"/>
  <c r="I632" i="1" a="1"/>
  <c r="I632" i="1" s="1"/>
  <c r="J632" i="1" s="1" a="1"/>
  <c r="J632" i="1" s="1"/>
  <c r="I204" i="1" a="1"/>
  <c r="I204" i="1" s="1"/>
  <c r="J204" i="1" s="1" a="1"/>
  <c r="J204" i="1" s="1"/>
  <c r="I1297" i="1" a="1"/>
  <c r="I1297" i="1" s="1"/>
  <c r="J1297" i="1" s="1" a="1"/>
  <c r="J1297" i="1" s="1"/>
  <c r="I1226" i="1" a="1"/>
  <c r="I1226" i="1" s="1"/>
  <c r="J1226" i="1" s="1" a="1"/>
  <c r="J1226" i="1" s="1"/>
  <c r="I706" i="1" a="1"/>
  <c r="I706" i="1" s="1"/>
  <c r="J706" i="1" s="1" a="1"/>
  <c r="J706" i="1" s="1"/>
  <c r="I497" i="1" a="1"/>
  <c r="I497" i="1" s="1"/>
  <c r="J497" i="1" s="1" a="1"/>
  <c r="J497" i="1" s="1"/>
  <c r="I216" i="1" a="1"/>
  <c r="I216" i="1" s="1"/>
  <c r="J216" i="1" s="1" a="1"/>
  <c r="J216" i="1" s="1"/>
  <c r="I984" i="1" a="1"/>
  <c r="I984" i="1" s="1"/>
  <c r="J984" i="1" s="1" a="1"/>
  <c r="J984" i="1" s="1"/>
  <c r="I251" i="1" a="1"/>
  <c r="I251" i="1" s="1"/>
  <c r="J251" i="1" s="1" a="1"/>
  <c r="J251" i="1" s="1"/>
  <c r="I572" i="1" a="1"/>
  <c r="I572" i="1" s="1"/>
  <c r="J572" i="1" s="1" a="1"/>
  <c r="J572" i="1" s="1"/>
  <c r="I1170" i="1" a="1"/>
  <c r="I1170" i="1" s="1"/>
  <c r="J1170" i="1" s="1" a="1"/>
  <c r="J1170" i="1" s="1"/>
  <c r="I1080" i="1" a="1"/>
  <c r="I1080" i="1" s="1"/>
  <c r="J1080" i="1" s="1" a="1"/>
  <c r="J1080" i="1" s="1"/>
  <c r="I358" i="1" a="1"/>
  <c r="I358" i="1" s="1"/>
  <c r="J358" i="1" s="1" a="1"/>
  <c r="J358" i="1" s="1"/>
  <c r="I325" i="1" a="1"/>
  <c r="I325" i="1" s="1"/>
  <c r="J325" i="1" s="1" a="1"/>
  <c r="J325" i="1" s="1"/>
  <c r="I456" i="1" a="1"/>
  <c r="I456" i="1" s="1"/>
  <c r="J456" i="1" s="1" a="1"/>
  <c r="J456" i="1" s="1"/>
  <c r="I704" i="1" a="1"/>
  <c r="I704" i="1" s="1"/>
  <c r="J704" i="1" s="1" a="1"/>
  <c r="J704" i="1" s="1"/>
  <c r="BX4" i="1"/>
  <c r="CB7" i="1"/>
  <c r="CA7" i="1"/>
  <c r="BT60" i="1"/>
  <c r="BT66" i="1"/>
  <c r="BS67" i="1"/>
  <c r="BT62" i="1"/>
  <c r="BT51" i="1"/>
  <c r="BR38" i="1"/>
  <c r="BR73" i="1"/>
  <c r="BR40" i="1"/>
  <c r="BR41" i="1"/>
  <c r="BS49" i="1"/>
  <c r="BT75" i="1"/>
  <c r="BT44" i="1"/>
  <c r="BT39" i="1"/>
  <c r="BT41" i="1"/>
  <c r="BS46" i="1"/>
  <c r="BT65" i="1"/>
  <c r="BR74" i="1"/>
  <c r="BR43" i="1"/>
  <c r="BS37" i="1"/>
  <c r="E26" i="1"/>
  <c r="BT63" i="1"/>
  <c r="BT36" i="1"/>
  <c r="BR69" i="1"/>
  <c r="BR46" i="1"/>
  <c r="BT42" i="1"/>
  <c r="BT43" i="1"/>
  <c r="BS50" i="1"/>
  <c r="BT45" i="1"/>
  <c r="BR49" i="1"/>
  <c r="BR61" i="1"/>
  <c r="BS77" i="1"/>
  <c r="BS54" i="1"/>
  <c r="BS53" i="1"/>
  <c r="BR45" i="1"/>
  <c r="BS38" i="1"/>
  <c r="BR75" i="1"/>
  <c r="E42" i="1"/>
  <c r="BR52" i="1"/>
  <c r="BR37" i="1"/>
  <c r="BR51" i="1"/>
  <c r="BS65" i="1"/>
  <c r="BS42" i="1"/>
  <c r="BS41" i="1"/>
  <c r="BS52" i="1"/>
  <c r="BS51" i="1"/>
  <c r="BT46" i="1"/>
  <c r="BR63" i="1"/>
  <c r="E61" i="1"/>
  <c r="BS69" i="1"/>
  <c r="BS44" i="1"/>
  <c r="BR72" i="1"/>
  <c r="BT73" i="1"/>
  <c r="BT50" i="1"/>
  <c r="BT49" i="1"/>
  <c r="BS40" i="1"/>
  <c r="BS39" i="1"/>
  <c r="BR76" i="1"/>
  <c r="BS71" i="1"/>
  <c r="BR39" i="1"/>
  <c r="BT52" i="1"/>
  <c r="BT76" i="1"/>
  <c r="BT61" i="1"/>
  <c r="BT38" i="1"/>
  <c r="BT37" i="1"/>
  <c r="BT48" i="1"/>
  <c r="BT47" i="1"/>
  <c r="BR64" i="1"/>
  <c r="BR60" i="1"/>
  <c r="BT40" i="1"/>
  <c r="BS45" i="1"/>
  <c r="BT12" i="1"/>
  <c r="BR68" i="1"/>
  <c r="BR67" i="1"/>
  <c r="BR36" i="1"/>
  <c r="BR77" i="1"/>
  <c r="BS72" i="1"/>
  <c r="BT67" i="1"/>
  <c r="BT64" i="1"/>
  <c r="BR70" i="1"/>
  <c r="BR71" i="1"/>
  <c r="BX71" i="1" s="1"/>
  <c r="BS47" i="1"/>
  <c r="BS76" i="1"/>
  <c r="BS75" i="1"/>
  <c r="BR66" i="1"/>
  <c r="BR65" i="1"/>
  <c r="BR78" i="1"/>
  <c r="BR62" i="1"/>
  <c r="BR50" i="1"/>
  <c r="BS78" i="1"/>
  <c r="BR48" i="1"/>
  <c r="BT77" i="1"/>
  <c r="BS64" i="1"/>
  <c r="BS63" i="1"/>
  <c r="BS74" i="1"/>
  <c r="BS73" i="1"/>
  <c r="BT68" i="1"/>
  <c r="BS70" i="1"/>
  <c r="BT53" i="1"/>
  <c r="BS66" i="1"/>
  <c r="BS36" i="1"/>
  <c r="BT54" i="1"/>
  <c r="BT72" i="1"/>
  <c r="BT71" i="1"/>
  <c r="BS62" i="1"/>
  <c r="BS61" i="1"/>
  <c r="BR54" i="1"/>
  <c r="BT78" i="1"/>
  <c r="BS60" i="1"/>
  <c r="BT74" i="1"/>
  <c r="BS43" i="1"/>
  <c r="BS68" i="1"/>
  <c r="BS48" i="1"/>
  <c r="BR53" i="1"/>
  <c r="BT70" i="1"/>
  <c r="BT69" i="1"/>
  <c r="BR42" i="1"/>
  <c r="BT7" i="1"/>
  <c r="BT15" i="1"/>
  <c r="BS13" i="1"/>
  <c r="BR27" i="1"/>
  <c r="BR26" i="1"/>
  <c r="BT25" i="1"/>
  <c r="BT28" i="1"/>
  <c r="BS16" i="1"/>
  <c r="BT14" i="1"/>
  <c r="BT22" i="1"/>
  <c r="BR13" i="1"/>
  <c r="BR24" i="1"/>
  <c r="BR23" i="1"/>
  <c r="BR18" i="1"/>
  <c r="BS28" i="1"/>
  <c r="BT17" i="1"/>
  <c r="BS26" i="1"/>
  <c r="BR16" i="1"/>
  <c r="BR14" i="1"/>
  <c r="BR21" i="1"/>
  <c r="BR25" i="1"/>
  <c r="BS22" i="1"/>
  <c r="BT30" i="1"/>
  <c r="BS29" i="1"/>
  <c r="BS19" i="1"/>
  <c r="BT19" i="1"/>
  <c r="BT18" i="1"/>
  <c r="BR20" i="1"/>
  <c r="BS24" i="1"/>
  <c r="BT24" i="1"/>
  <c r="BR15" i="1"/>
  <c r="BT27" i="1"/>
  <c r="BS17" i="1"/>
  <c r="BR28" i="1"/>
  <c r="BR22" i="1"/>
  <c r="BS27" i="1"/>
  <c r="BR17" i="1"/>
  <c r="BT29" i="1"/>
  <c r="BS25" i="1"/>
  <c r="BS14" i="1"/>
  <c r="BT16" i="1"/>
  <c r="BS21" i="1"/>
  <c r="BT20" i="1"/>
  <c r="BS18" i="1"/>
  <c r="BR19" i="1"/>
  <c r="BR30" i="1"/>
  <c r="BR29" i="1"/>
  <c r="BT23" i="1"/>
  <c r="BS30" i="1"/>
  <c r="BS15" i="1"/>
  <c r="BS20" i="1"/>
  <c r="BT26" i="1"/>
  <c r="BS23" i="1"/>
  <c r="BT21" i="1"/>
  <c r="BT13" i="1"/>
  <c r="BR7" i="1"/>
  <c r="BS7" i="1"/>
  <c r="BX78" i="1" l="1"/>
  <c r="E53" i="1"/>
  <c r="CD63" i="1" s="1"/>
  <c r="E25" i="1"/>
  <c r="F17" i="1"/>
  <c r="CE17" i="1" s="1"/>
  <c r="F14" i="1"/>
  <c r="CE14" i="1" s="1"/>
  <c r="F23" i="1"/>
  <c r="CE23" i="1" s="1"/>
  <c r="E12" i="1"/>
  <c r="F54" i="1"/>
  <c r="CE64" i="1" s="1"/>
  <c r="F28" i="1"/>
  <c r="CE28" i="1" s="1"/>
  <c r="E66" i="1"/>
  <c r="CD76" i="1" s="1"/>
  <c r="E16" i="1"/>
  <c r="F57" i="1"/>
  <c r="CE67" i="1" s="1"/>
  <c r="F29" i="1"/>
  <c r="CE29" i="1" s="1"/>
  <c r="CG29" i="1" s="1"/>
  <c r="CI29" i="1" s="1"/>
  <c r="F53" i="1"/>
  <c r="CE63" i="1" s="1"/>
  <c r="F25" i="1"/>
  <c r="CE25" i="1" s="1"/>
  <c r="F24" i="1"/>
  <c r="CE24" i="1" s="1"/>
  <c r="F16" i="1"/>
  <c r="CE16" i="1" s="1"/>
  <c r="F26" i="1"/>
  <c r="CE26" i="1" s="1"/>
  <c r="F62" i="1"/>
  <c r="CE72" i="1" s="1"/>
  <c r="E23" i="1"/>
  <c r="CD23" i="1" s="1"/>
  <c r="J809" i="1" a="1"/>
  <c r="J809" i="1" s="1"/>
  <c r="F51" i="1" s="1"/>
  <c r="CE61" i="1" s="1"/>
  <c r="J1020" i="1" a="1"/>
  <c r="J1020" i="1" s="1"/>
  <c r="J452" i="1" a="1"/>
  <c r="J452" i="1" s="1"/>
  <c r="F38" i="1" s="1"/>
  <c r="CE43" i="1" s="1"/>
  <c r="J911" i="1" a="1"/>
  <c r="J911" i="1" s="1"/>
  <c r="F21" i="1" s="1"/>
  <c r="CE21" i="1" s="1"/>
  <c r="J1052" i="1" a="1"/>
  <c r="J1052" i="1" s="1"/>
  <c r="F43" i="1"/>
  <c r="CE48" i="1" s="1"/>
  <c r="CG48" i="1" s="1"/>
  <c r="CI48" i="1" s="1"/>
  <c r="F22" i="1"/>
  <c r="CE22" i="1" s="1"/>
  <c r="CG22" i="1" s="1"/>
  <c r="CI22" i="1" s="1"/>
  <c r="E34" i="1"/>
  <c r="E29" i="1"/>
  <c r="CD29" i="1" s="1"/>
  <c r="E57" i="1"/>
  <c r="CD67" i="1" s="1"/>
  <c r="BU44" i="1"/>
  <c r="BU23" i="1"/>
  <c r="BU47" i="1"/>
  <c r="BU36" i="1"/>
  <c r="F67" i="1"/>
  <c r="CE77" i="1" s="1"/>
  <c r="CG77" i="1" s="1"/>
  <c r="CI77" i="1" s="1"/>
  <c r="F30" i="1"/>
  <c r="CE30" i="1" s="1"/>
  <c r="CG30" i="1" s="1"/>
  <c r="BU18" i="1"/>
  <c r="BU67" i="1"/>
  <c r="BU72" i="1"/>
  <c r="BU48" i="1"/>
  <c r="BU28" i="1"/>
  <c r="BU68" i="1"/>
  <c r="E17" i="1"/>
  <c r="CD17" i="1" s="1"/>
  <c r="BU50" i="1"/>
  <c r="BU73" i="1"/>
  <c r="BU41" i="1"/>
  <c r="BU30" i="1"/>
  <c r="BU14" i="1"/>
  <c r="BU70" i="1"/>
  <c r="BU26" i="1"/>
  <c r="BU27" i="1"/>
  <c r="BU63" i="1"/>
  <c r="BU40" i="1"/>
  <c r="BU38" i="1"/>
  <c r="BU46" i="1"/>
  <c r="BU54" i="1"/>
  <c r="BU60" i="1"/>
  <c r="BU49" i="1"/>
  <c r="BU62" i="1"/>
  <c r="BU13" i="1"/>
  <c r="BU66" i="1"/>
  <c r="BU42" i="1"/>
  <c r="E54" i="1"/>
  <c r="CD64" i="1" s="1"/>
  <c r="BU21" i="1"/>
  <c r="BU22" i="1"/>
  <c r="BU65" i="1"/>
  <c r="BU25" i="1"/>
  <c r="BW69" i="1"/>
  <c r="BV69" i="1"/>
  <c r="BW68" i="1"/>
  <c r="BV68" i="1"/>
  <c r="BU71" i="1"/>
  <c r="BV19" i="1"/>
  <c r="BW19" i="1"/>
  <c r="BV25" i="1"/>
  <c r="BW25" i="1"/>
  <c r="BV72" i="1"/>
  <c r="BW72" i="1"/>
  <c r="BV48" i="1"/>
  <c r="BW48" i="1"/>
  <c r="BU51" i="1"/>
  <c r="BV42" i="1"/>
  <c r="BW42" i="1"/>
  <c r="BV51" i="1"/>
  <c r="BW51" i="1"/>
  <c r="BV29" i="1"/>
  <c r="BW29" i="1"/>
  <c r="BW70" i="1"/>
  <c r="BV70" i="1"/>
  <c r="BV67" i="1"/>
  <c r="BW67" i="1"/>
  <c r="BU74" i="1"/>
  <c r="BU39" i="1"/>
  <c r="BV65" i="1"/>
  <c r="BW65" i="1"/>
  <c r="BW18" i="1"/>
  <c r="BV18" i="1"/>
  <c r="BV28" i="1"/>
  <c r="BW28" i="1"/>
  <c r="BV71" i="1"/>
  <c r="BW71" i="1"/>
  <c r="BW47" i="1"/>
  <c r="BV47" i="1"/>
  <c r="BW46" i="1"/>
  <c r="BV46" i="1"/>
  <c r="BV43" i="1"/>
  <c r="BW43" i="1"/>
  <c r="BU19" i="1"/>
  <c r="BV54" i="1"/>
  <c r="BW54" i="1"/>
  <c r="BU75" i="1"/>
  <c r="BV37" i="1"/>
  <c r="BW37" i="1"/>
  <c r="BU52" i="1"/>
  <c r="BV62" i="1"/>
  <c r="BW62" i="1"/>
  <c r="E68" i="1"/>
  <c r="CD78" i="1" s="1"/>
  <c r="BU29" i="1"/>
  <c r="BU76" i="1"/>
  <c r="BV38" i="1"/>
  <c r="BW38" i="1"/>
  <c r="F12" i="1"/>
  <c r="CE12" i="1" s="1"/>
  <c r="CG12" i="1" s="1"/>
  <c r="CI12" i="1" s="1"/>
  <c r="BU12" i="1"/>
  <c r="BV20" i="1"/>
  <c r="BW20" i="1"/>
  <c r="BV30" i="1"/>
  <c r="BW30" i="1"/>
  <c r="BV61" i="1"/>
  <c r="BW61" i="1"/>
  <c r="BW36" i="1"/>
  <c r="BV36" i="1"/>
  <c r="BV66" i="1"/>
  <c r="BW66" i="1"/>
  <c r="BV16" i="1"/>
  <c r="BW16" i="1"/>
  <c r="BV52" i="1"/>
  <c r="BW52" i="1"/>
  <c r="BW60" i="1"/>
  <c r="BV60" i="1"/>
  <c r="BW64" i="1"/>
  <c r="BV64" i="1"/>
  <c r="BU37" i="1"/>
  <c r="BV17" i="1"/>
  <c r="BW17" i="1"/>
  <c r="F41" i="1"/>
  <c r="CE46" i="1" s="1"/>
  <c r="BU17" i="1"/>
  <c r="BV74" i="1"/>
  <c r="BW74" i="1"/>
  <c r="BV73" i="1"/>
  <c r="BW73" i="1"/>
  <c r="BV44" i="1"/>
  <c r="BW44" i="1"/>
  <c r="BV13" i="1"/>
  <c r="BW13" i="1"/>
  <c r="BU64" i="1"/>
  <c r="BV49" i="1"/>
  <c r="BW49" i="1"/>
  <c r="BW41" i="1"/>
  <c r="BV41" i="1"/>
  <c r="BV21" i="1"/>
  <c r="BW21" i="1"/>
  <c r="BU43" i="1"/>
  <c r="BV77" i="1"/>
  <c r="BW77" i="1"/>
  <c r="BV50" i="1"/>
  <c r="BW50" i="1"/>
  <c r="BU53" i="1"/>
  <c r="BV39" i="1"/>
  <c r="BW39" i="1"/>
  <c r="BV15" i="1"/>
  <c r="BW15" i="1"/>
  <c r="BV53" i="1"/>
  <c r="BW53" i="1"/>
  <c r="BV76" i="1"/>
  <c r="BW76" i="1"/>
  <c r="BV63" i="1"/>
  <c r="BW63" i="1"/>
  <c r="BV26" i="1"/>
  <c r="BW26" i="1"/>
  <c r="BV27" i="1"/>
  <c r="BW27" i="1"/>
  <c r="BU78" i="1"/>
  <c r="BW12" i="1"/>
  <c r="BV12" i="1"/>
  <c r="BU77" i="1"/>
  <c r="BV75" i="1"/>
  <c r="BW75" i="1"/>
  <c r="BU20" i="1"/>
  <c r="BV78" i="1"/>
  <c r="BW78" i="1"/>
  <c r="BU45" i="1"/>
  <c r="BU15" i="1"/>
  <c r="BW24" i="1"/>
  <c r="BV24" i="1"/>
  <c r="BW22" i="1"/>
  <c r="BV22" i="1"/>
  <c r="BV40" i="1"/>
  <c r="BW40" i="1"/>
  <c r="BU69" i="1"/>
  <c r="BU24" i="1"/>
  <c r="BV14" i="1"/>
  <c r="BW14" i="1"/>
  <c r="BU61" i="1"/>
  <c r="BW45" i="1"/>
  <c r="BV45" i="1"/>
  <c r="F33" i="1"/>
  <c r="CE38" i="1" s="1"/>
  <c r="CG38" i="1" s="1"/>
  <c r="CI38" i="1" s="1"/>
  <c r="F18" i="1"/>
  <c r="CE18" i="1" s="1"/>
  <c r="F68" i="1"/>
  <c r="CE78" i="1" s="1"/>
  <c r="BW23" i="1"/>
  <c r="BV23" i="1"/>
  <c r="BU16" i="1"/>
  <c r="F15" i="1"/>
  <c r="CE15" i="1" s="1"/>
  <c r="F37" i="1"/>
  <c r="CE42" i="1" s="1"/>
  <c r="E52" i="1"/>
  <c r="CD62" i="1" s="1"/>
  <c r="E24" i="1"/>
  <c r="CD24" i="1" s="1"/>
  <c r="E18" i="1"/>
  <c r="CD18" i="1" s="1"/>
  <c r="E63" i="1"/>
  <c r="CD73" i="1" s="1"/>
  <c r="E60" i="1"/>
  <c r="CD70" i="1" s="1"/>
  <c r="E22" i="1"/>
  <c r="CD22" i="1" s="1"/>
  <c r="E43" i="1"/>
  <c r="BW7" i="1" a="1"/>
  <c r="BW7" i="1" s="1"/>
  <c r="BU7" i="1" a="1"/>
  <c r="BU7" i="1" s="1"/>
  <c r="BV7" i="1" a="1"/>
  <c r="BV7" i="1" s="1"/>
  <c r="F55" i="1"/>
  <c r="CE65" i="1" s="1"/>
  <c r="CG65" i="1" s="1"/>
  <c r="CI65" i="1" s="1"/>
  <c r="E55" i="1"/>
  <c r="CD65" i="1" s="1"/>
  <c r="E19" i="1"/>
  <c r="CD19" i="1" s="1"/>
  <c r="E28" i="1"/>
  <c r="CD28" i="1" s="1"/>
  <c r="E14" i="1"/>
  <c r="CD14" i="1" s="1"/>
  <c r="E15" i="1"/>
  <c r="CD15" i="1" s="1"/>
  <c r="E56" i="1"/>
  <c r="CD66" i="1" s="1"/>
  <c r="E67" i="1"/>
  <c r="E64" i="1"/>
  <c r="CD74" i="1" s="1"/>
  <c r="E65" i="1"/>
  <c r="CD75" i="1" s="1"/>
  <c r="E31" i="1"/>
  <c r="E33" i="1"/>
  <c r="E41" i="1"/>
  <c r="E51" i="1"/>
  <c r="CD61" i="1" s="1"/>
  <c r="E47" i="1"/>
  <c r="F58" i="1"/>
  <c r="CE68" i="1" s="1"/>
  <c r="E35" i="1"/>
  <c r="D38" i="1"/>
  <c r="BX43" i="1" s="1"/>
  <c r="F31" i="1"/>
  <c r="CE36" i="1" s="1"/>
  <c r="CG36" i="1" s="1"/>
  <c r="E37" i="1"/>
  <c r="F32" i="1"/>
  <c r="CE37" i="1" s="1"/>
  <c r="E36" i="1"/>
  <c r="CD41" i="1" s="1"/>
  <c r="E38" i="1"/>
  <c r="E48" i="1"/>
  <c r="F48" i="1"/>
  <c r="CE53" i="1" s="1"/>
  <c r="F36" i="1"/>
  <c r="CE41" i="1" s="1"/>
  <c r="E45" i="1"/>
  <c r="CD86" i="1"/>
  <c r="CD84" i="1"/>
  <c r="CD85" i="1"/>
  <c r="F50" i="1"/>
  <c r="CE60" i="1" s="1"/>
  <c r="E30" i="1"/>
  <c r="CA79" i="1"/>
  <c r="F8" i="1"/>
  <c r="CE6" i="1" s="1"/>
  <c r="E8" i="1"/>
  <c r="CD6" i="1" s="1"/>
  <c r="F49" i="1"/>
  <c r="CE54" i="1" s="1"/>
  <c r="E49" i="1"/>
  <c r="E27" i="1"/>
  <c r="F13" i="1"/>
  <c r="CE13" i="1" s="1"/>
  <c r="F35" i="1"/>
  <c r="CE40" i="1" s="1"/>
  <c r="CG40" i="1" s="1"/>
  <c r="CI40" i="1" s="1"/>
  <c r="E50" i="1"/>
  <c r="E44" i="1"/>
  <c r="E58" i="1"/>
  <c r="F45" i="1"/>
  <c r="CE50" i="1" s="1"/>
  <c r="E21" i="1"/>
  <c r="CE47" i="1"/>
  <c r="CG47" i="1" s="1"/>
  <c r="CI47" i="1" s="1"/>
  <c r="F20" i="1"/>
  <c r="CE20" i="1" s="1"/>
  <c r="F65" i="1"/>
  <c r="CE75" i="1" s="1"/>
  <c r="BX37" i="1"/>
  <c r="BX66" i="1"/>
  <c r="BX26" i="1"/>
  <c r="BX20" i="1"/>
  <c r="BX72" i="1"/>
  <c r="BX15" i="1"/>
  <c r="BX41" i="1"/>
  <c r="BX64" i="1"/>
  <c r="BX76" i="1"/>
  <c r="F19" i="1"/>
  <c r="CE19" i="1" s="1"/>
  <c r="BX24" i="1"/>
  <c r="F40" i="1"/>
  <c r="CE45" i="1" s="1"/>
  <c r="E59" i="1"/>
  <c r="E39" i="1"/>
  <c r="F46" i="1"/>
  <c r="CE51" i="1" s="1"/>
  <c r="F39" i="1"/>
  <c r="CE44" i="1" s="1"/>
  <c r="F44" i="1"/>
  <c r="CE49" i="1" s="1"/>
  <c r="E32" i="1"/>
  <c r="CD37" i="1" s="1"/>
  <c r="E13" i="1"/>
  <c r="F63" i="1"/>
  <c r="CE73" i="1" s="1"/>
  <c r="F59" i="1"/>
  <c r="CE69" i="1" s="1"/>
  <c r="E40" i="1"/>
  <c r="E46" i="1"/>
  <c r="E7" i="1"/>
  <c r="CD5" i="1" s="1"/>
  <c r="CA55" i="1"/>
  <c r="F56" i="1"/>
  <c r="CE66" i="1" s="1"/>
  <c r="F27" i="1"/>
  <c r="CE27" i="1" s="1"/>
  <c r="CA31" i="1"/>
  <c r="E6" i="1"/>
  <c r="CD4" i="1" s="1"/>
  <c r="F64" i="1"/>
  <c r="CE74" i="1" s="1"/>
  <c r="E20" i="1"/>
  <c r="CD20" i="1" s="1"/>
  <c r="F7" i="1"/>
  <c r="CE5" i="1" s="1"/>
  <c r="F6" i="1"/>
  <c r="CE4" i="1" s="1"/>
  <c r="CE39" i="1"/>
  <c r="CE52" i="1"/>
  <c r="F60" i="1"/>
  <c r="CE70" i="1" s="1"/>
  <c r="F52" i="1"/>
  <c r="CE62" i="1" s="1"/>
  <c r="BT55" i="1"/>
  <c r="BR55" i="1"/>
  <c r="CD72" i="1"/>
  <c r="BS55" i="1"/>
  <c r="BR79" i="1"/>
  <c r="BT79" i="1"/>
  <c r="BS79" i="1"/>
  <c r="CD26" i="1"/>
  <c r="CE71" i="1"/>
  <c r="CC79" i="1"/>
  <c r="CE76" i="1"/>
  <c r="CB31" i="1"/>
  <c r="CC31" i="1"/>
  <c r="CB55" i="1"/>
  <c r="CB79" i="1"/>
  <c r="CC55" i="1"/>
  <c r="D33" i="1"/>
  <c r="D34" i="1"/>
  <c r="D35" i="1"/>
  <c r="D44" i="1"/>
  <c r="D43" i="1"/>
  <c r="D40" i="1"/>
  <c r="D41" i="1"/>
  <c r="CD16" i="1"/>
  <c r="D37" i="1"/>
  <c r="D31" i="1"/>
  <c r="D47" i="1"/>
  <c r="D46" i="1"/>
  <c r="BX51" i="1" s="1"/>
  <c r="CD12" i="1"/>
  <c r="D39" i="1"/>
  <c r="CD25" i="1"/>
  <c r="D42" i="1"/>
  <c r="CD47" i="1" s="1"/>
  <c r="CD71" i="1"/>
  <c r="D45" i="1"/>
  <c r="D49" i="1"/>
  <c r="D48" i="1"/>
  <c r="BR31" i="1"/>
  <c r="BS31" i="1"/>
  <c r="BT31" i="1"/>
  <c r="CD39" i="1" l="1"/>
  <c r="CF39" i="1" s="1"/>
  <c r="CH39" i="1" s="1"/>
  <c r="CD48" i="1"/>
  <c r="CK48" i="1" s="1" a="1"/>
  <c r="CK48" i="1" s="1"/>
  <c r="CD46" i="1"/>
  <c r="CF46" i="1" s="1"/>
  <c r="CH46" i="1" s="1"/>
  <c r="CD38" i="1"/>
  <c r="CD52" i="1"/>
  <c r="CK52" i="1" s="1" a="1"/>
  <c r="CK52" i="1" s="1"/>
  <c r="CD36" i="1"/>
  <c r="CF36" i="1" s="1"/>
  <c r="CH36" i="1" s="1"/>
  <c r="BW31" i="1" a="1"/>
  <c r="BW31" i="1" s="1"/>
  <c r="BW55" i="1" a="1"/>
  <c r="BW55" i="1" s="1"/>
  <c r="BV55" i="1" a="1"/>
  <c r="BV55" i="1" s="1"/>
  <c r="CD40" i="1"/>
  <c r="BU31" i="1" a="1"/>
  <c r="BU31" i="1" s="1"/>
  <c r="BU79" i="1" a="1"/>
  <c r="BU79" i="1" s="1"/>
  <c r="BV31" i="1" a="1"/>
  <c r="BV31" i="1" s="1"/>
  <c r="BU55" i="1" a="1"/>
  <c r="BU55" i="1" s="1"/>
  <c r="BV79" i="1" a="1"/>
  <c r="BV79" i="1" s="1"/>
  <c r="BW79" i="1" a="1"/>
  <c r="BW79" i="1" s="1"/>
  <c r="CD43" i="1"/>
  <c r="CF43" i="1" s="1"/>
  <c r="CH43" i="1" s="1"/>
  <c r="CD54" i="1"/>
  <c r="CD77" i="1"/>
  <c r="CF77" i="1" s="1"/>
  <c r="CH77" i="1" s="1"/>
  <c r="CJ77" i="1" s="1"/>
  <c r="BX77" i="1"/>
  <c r="CF12" i="1"/>
  <c r="CH12" i="1" s="1"/>
  <c r="CJ12" i="1" s="1"/>
  <c r="CK12" i="1" a="1"/>
  <c r="CK12" i="1" s="1"/>
  <c r="CD42" i="1"/>
  <c r="CF42" i="1" s="1"/>
  <c r="CH42" i="1" s="1"/>
  <c r="CD50" i="1"/>
  <c r="CF50" i="1" s="1"/>
  <c r="CH50" i="1" s="1"/>
  <c r="CD53" i="1"/>
  <c r="CF53" i="1" s="1"/>
  <c r="CH53" i="1" s="1"/>
  <c r="CK6" i="1" a="1"/>
  <c r="CK6" i="1" s="1"/>
  <c r="CF84" i="1"/>
  <c r="CH84" i="1" s="1"/>
  <c r="CF85" i="1"/>
  <c r="CH85" i="1" s="1"/>
  <c r="CF86" i="1"/>
  <c r="CH86" i="1" s="1"/>
  <c r="CE84" i="1"/>
  <c r="CG84" i="1" s="1"/>
  <c r="CI84" i="1" s="1"/>
  <c r="CE85" i="1"/>
  <c r="CG85" i="1" s="1"/>
  <c r="CI85" i="1" s="1"/>
  <c r="CK76" i="1" a="1"/>
  <c r="CK76" i="1" s="1"/>
  <c r="CE86" i="1"/>
  <c r="CG86" i="1" s="1"/>
  <c r="CI86" i="1" s="1"/>
  <c r="CD30" i="1"/>
  <c r="CF30" i="1" s="1"/>
  <c r="CH30" i="1" s="1"/>
  <c r="CK29" i="1" a="1"/>
  <c r="CK29" i="1" s="1"/>
  <c r="CK15" i="1" a="1"/>
  <c r="CK15" i="1" s="1"/>
  <c r="CK65" i="1" a="1"/>
  <c r="CK65" i="1" s="1"/>
  <c r="CK25" i="1" a="1"/>
  <c r="CK25" i="1" s="1"/>
  <c r="CK47" i="1" a="1"/>
  <c r="CK47" i="1" s="1"/>
  <c r="CF6" i="1"/>
  <c r="CH6" i="1" s="1"/>
  <c r="CK14" i="1" a="1"/>
  <c r="CK14" i="1" s="1"/>
  <c r="CK64" i="1" a="1"/>
  <c r="CK64" i="1" s="1"/>
  <c r="CK28" i="1" a="1"/>
  <c r="CK28" i="1" s="1"/>
  <c r="CD27" i="1"/>
  <c r="CF27" i="1" s="1"/>
  <c r="CH27" i="1" s="1"/>
  <c r="CK71" i="1" a="1"/>
  <c r="CK71" i="1" s="1"/>
  <c r="CK23" i="1" a="1"/>
  <c r="CK23" i="1" s="1"/>
  <c r="CK78" i="1" a="1"/>
  <c r="CK78" i="1" s="1"/>
  <c r="CK22" i="1" a="1"/>
  <c r="CK22" i="1" s="1"/>
  <c r="CK74" i="1" a="1"/>
  <c r="CK74" i="1" s="1"/>
  <c r="BX12" i="1"/>
  <c r="CG4" i="1"/>
  <c r="CI4" i="1" s="1"/>
  <c r="CF61" i="1"/>
  <c r="CH61" i="1" s="1"/>
  <c r="CF28" i="1"/>
  <c r="CH28" i="1" s="1"/>
  <c r="CF73" i="1"/>
  <c r="CH73" i="1" s="1"/>
  <c r="CF63" i="1"/>
  <c r="CH63" i="1" s="1"/>
  <c r="CF71" i="1"/>
  <c r="CH71" i="1" s="1"/>
  <c r="CF47" i="1"/>
  <c r="CH47" i="1" s="1"/>
  <c r="CJ47" i="1" s="1"/>
  <c r="CF25" i="1"/>
  <c r="CH25" i="1" s="1"/>
  <c r="CF62" i="1"/>
  <c r="CH62" i="1" s="1"/>
  <c r="CF14" i="1"/>
  <c r="CH14" i="1" s="1"/>
  <c r="CF65" i="1"/>
  <c r="CH65" i="1" s="1"/>
  <c r="CJ65" i="1" s="1"/>
  <c r="CF22" i="1"/>
  <c r="CH22" i="1" s="1"/>
  <c r="CJ22" i="1" s="1"/>
  <c r="CF29" i="1"/>
  <c r="CH29" i="1" s="1"/>
  <c r="CJ29" i="1" s="1"/>
  <c r="CF18" i="1"/>
  <c r="CH18" i="1" s="1"/>
  <c r="CF17" i="1"/>
  <c r="CH17" i="1" s="1"/>
  <c r="CF70" i="1"/>
  <c r="CH70" i="1" s="1"/>
  <c r="CF67" i="1"/>
  <c r="CH67" i="1" s="1"/>
  <c r="CF74" i="1"/>
  <c r="CH74" i="1" s="1"/>
  <c r="CF23" i="1"/>
  <c r="CH23" i="1" s="1"/>
  <c r="CF19" i="1"/>
  <c r="CH19" i="1" s="1"/>
  <c r="CF16" i="1"/>
  <c r="CH16" i="1" s="1"/>
  <c r="CF41" i="1"/>
  <c r="CH41" i="1" s="1"/>
  <c r="CF26" i="1"/>
  <c r="CH26" i="1" s="1"/>
  <c r="CF72" i="1"/>
  <c r="CH72" i="1" s="1"/>
  <c r="CF78" i="1"/>
  <c r="CH78" i="1" s="1"/>
  <c r="CF66" i="1"/>
  <c r="CH66" i="1" s="1"/>
  <c r="CF64" i="1"/>
  <c r="CH64" i="1" s="1"/>
  <c r="CF15" i="1"/>
  <c r="CH15" i="1" s="1"/>
  <c r="CF76" i="1"/>
  <c r="CH76" i="1" s="1"/>
  <c r="CF20" i="1"/>
  <c r="CH20" i="1" s="1"/>
  <c r="CF24" i="1"/>
  <c r="CH24" i="1" s="1"/>
  <c r="CF37" i="1"/>
  <c r="CH37" i="1" s="1"/>
  <c r="CG50" i="1"/>
  <c r="CI50" i="1" s="1"/>
  <c r="CG13" i="1"/>
  <c r="CI13" i="1" s="1"/>
  <c r="CD60" i="1"/>
  <c r="CF75" i="1"/>
  <c r="CH75" i="1" s="1"/>
  <c r="CD21" i="1"/>
  <c r="CD68" i="1"/>
  <c r="CK68" i="1" s="1" a="1"/>
  <c r="CK68" i="1" s="1"/>
  <c r="CD49" i="1"/>
  <c r="BX16" i="1"/>
  <c r="BX68" i="1"/>
  <c r="BX38" i="1"/>
  <c r="BX23" i="1"/>
  <c r="BX60" i="1"/>
  <c r="BX18" i="1"/>
  <c r="BX27" i="1"/>
  <c r="CG19" i="1"/>
  <c r="CI19" i="1" s="1"/>
  <c r="CG44" i="1"/>
  <c r="CI44" i="1" s="1"/>
  <c r="CG75" i="1"/>
  <c r="CI75" i="1" s="1"/>
  <c r="CG21" i="1"/>
  <c r="CI21" i="1" s="1"/>
  <c r="CG16" i="1"/>
  <c r="CI16" i="1" s="1"/>
  <c r="CG51" i="1"/>
  <c r="CI51" i="1" s="1"/>
  <c r="CG73" i="1"/>
  <c r="CI73" i="1" s="1"/>
  <c r="CG37" i="1"/>
  <c r="CI37" i="1" s="1"/>
  <c r="CG76" i="1"/>
  <c r="CI76" i="1" s="1"/>
  <c r="CG39" i="1"/>
  <c r="CI39" i="1" s="1"/>
  <c r="CI30" i="1"/>
  <c r="CG68" i="1"/>
  <c r="CI68" i="1" s="1"/>
  <c r="CG67" i="1"/>
  <c r="CI67" i="1" s="1"/>
  <c r="CG15" i="1"/>
  <c r="CI15" i="1" s="1"/>
  <c r="CG43" i="1"/>
  <c r="CI43" i="1" s="1"/>
  <c r="CG46" i="1"/>
  <c r="CI46" i="1" s="1"/>
  <c r="CI36" i="1"/>
  <c r="CG27" i="1"/>
  <c r="CI27" i="1" s="1"/>
  <c r="CG66" i="1"/>
  <c r="CI66" i="1" s="1"/>
  <c r="CG24" i="1"/>
  <c r="CI24" i="1" s="1"/>
  <c r="CG71" i="1"/>
  <c r="CI71" i="1" s="1"/>
  <c r="CG63" i="1"/>
  <c r="CI63" i="1" s="1"/>
  <c r="CG28" i="1"/>
  <c r="CI28" i="1" s="1"/>
  <c r="CG64" i="1"/>
  <c r="CI64" i="1" s="1"/>
  <c r="CG78" i="1"/>
  <c r="CI78" i="1" s="1"/>
  <c r="CG17" i="1"/>
  <c r="CI17" i="1" s="1"/>
  <c r="CG74" i="1"/>
  <c r="CI74" i="1" s="1"/>
  <c r="CG70" i="1"/>
  <c r="CI70" i="1" s="1"/>
  <c r="CG23" i="1"/>
  <c r="CI23" i="1" s="1"/>
  <c r="CG42" i="1"/>
  <c r="CI42" i="1" s="1"/>
  <c r="CG54" i="1"/>
  <c r="CI54" i="1" s="1"/>
  <c r="CG26" i="1"/>
  <c r="CI26" i="1" s="1"/>
  <c r="CG25" i="1"/>
  <c r="CI25" i="1" s="1"/>
  <c r="CG14" i="1"/>
  <c r="CI14" i="1" s="1"/>
  <c r="CG61" i="1"/>
  <c r="CI61" i="1" s="1"/>
  <c r="CG20" i="1"/>
  <c r="CI20" i="1" s="1"/>
  <c r="CG45" i="1"/>
  <c r="CI45" i="1" s="1"/>
  <c r="CG62" i="1"/>
  <c r="CI62" i="1" s="1"/>
  <c r="CG49" i="1"/>
  <c r="CI49" i="1" s="1"/>
  <c r="CG72" i="1"/>
  <c r="CI72" i="1" s="1"/>
  <c r="CG53" i="1"/>
  <c r="CI53" i="1" s="1"/>
  <c r="CG60" i="1"/>
  <c r="CI60" i="1" s="1"/>
  <c r="CG52" i="1"/>
  <c r="CI52" i="1" s="1"/>
  <c r="CG69" i="1"/>
  <c r="CI69" i="1" s="1"/>
  <c r="CG41" i="1"/>
  <c r="CI41" i="1" s="1"/>
  <c r="CG18" i="1"/>
  <c r="CI18" i="1" s="1"/>
  <c r="CD13" i="1"/>
  <c r="CD45" i="1"/>
  <c r="CD44" i="1"/>
  <c r="CD69" i="1"/>
  <c r="CF5" i="1"/>
  <c r="CH5" i="1" s="1"/>
  <c r="CG5" i="1"/>
  <c r="CI5" i="1" s="1"/>
  <c r="CG7" i="1"/>
  <c r="CG6" i="1"/>
  <c r="CI6" i="1" s="1"/>
  <c r="BX36" i="1"/>
  <c r="BX46" i="1"/>
  <c r="BX47" i="1"/>
  <c r="BX22" i="1"/>
  <c r="BX17" i="1"/>
  <c r="BX62" i="1"/>
  <c r="BX49" i="1"/>
  <c r="CD51" i="1"/>
  <c r="BX50" i="1"/>
  <c r="BX29" i="1"/>
  <c r="BX73" i="1"/>
  <c r="BX53" i="1"/>
  <c r="BX39" i="1"/>
  <c r="BX69" i="1"/>
  <c r="BX54" i="1"/>
  <c r="BX52" i="1"/>
  <c r="BX21" i="1"/>
  <c r="BX63" i="1"/>
  <c r="BX74" i="1"/>
  <c r="BX45" i="1"/>
  <c r="BX42" i="1"/>
  <c r="BX67" i="1"/>
  <c r="BX65" i="1"/>
  <c r="BX14" i="1"/>
  <c r="BX25" i="1"/>
  <c r="BX30" i="1"/>
  <c r="BX40" i="1"/>
  <c r="BX44" i="1"/>
  <c r="BX48" i="1"/>
  <c r="BX61" i="1"/>
  <c r="BX70" i="1"/>
  <c r="BX13" i="1"/>
  <c r="BX75" i="1"/>
  <c r="BX19" i="1"/>
  <c r="BX28" i="1"/>
  <c r="CF7" i="1"/>
  <c r="CF4" i="1"/>
  <c r="CH4" i="1" s="1"/>
  <c r="BR82" i="1"/>
  <c r="BS82" i="1"/>
  <c r="BT82" i="1"/>
  <c r="CK39" i="1" l="1" a="1"/>
  <c r="CK39" i="1" s="1"/>
  <c r="CF48" i="1"/>
  <c r="CH48" i="1" s="1"/>
  <c r="CJ48" i="1" s="1"/>
  <c r="CJ36" i="1"/>
  <c r="CK38" i="1" a="1"/>
  <c r="CK38" i="1" s="1"/>
  <c r="CF38" i="1"/>
  <c r="CH38" i="1" s="1"/>
  <c r="CJ38" i="1" s="1"/>
  <c r="CF52" i="1"/>
  <c r="CH52" i="1" s="1"/>
  <c r="CJ52" i="1" s="1"/>
  <c r="BW82" i="1"/>
  <c r="CK49" i="1" a="1"/>
  <c r="CK49" i="1" s="1"/>
  <c r="CK45" i="1" a="1"/>
  <c r="CK45" i="1" s="1"/>
  <c r="CK44" i="1" a="1"/>
  <c r="CK44" i="1" s="1"/>
  <c r="BV82" i="1"/>
  <c r="CK69" i="1" a="1"/>
  <c r="CK69" i="1" s="1"/>
  <c r="CK54" i="1" a="1"/>
  <c r="CK54" i="1" s="1"/>
  <c r="CK77" i="1" a="1"/>
  <c r="CK77" i="1" s="1"/>
  <c r="CK42" i="1" a="1"/>
  <c r="CK42" i="1" s="1"/>
  <c r="CK30" i="1" a="1"/>
  <c r="CK30" i="1" s="1"/>
  <c r="CK51" i="1" a="1"/>
  <c r="CK51" i="1" s="1"/>
  <c r="CK86" i="1" a="1"/>
  <c r="CK86" i="1" s="1"/>
  <c r="CK84" i="1" a="1"/>
  <c r="CK84" i="1" s="1"/>
  <c r="CK85" i="1" a="1"/>
  <c r="CK85" i="1" s="1"/>
  <c r="CJ85" i="1"/>
  <c r="CJ84" i="1"/>
  <c r="CJ86" i="1"/>
  <c r="CK21" i="1" a="1"/>
  <c r="CK21" i="1" s="1"/>
  <c r="CF54" i="1"/>
  <c r="CH54" i="1" s="1"/>
  <c r="CJ54" i="1" s="1"/>
  <c r="CJ23" i="1"/>
  <c r="CJ25" i="1"/>
  <c r="CJ64" i="1"/>
  <c r="CJ66" i="1"/>
  <c r="CK66" i="1" s="1" a="1"/>
  <c r="CK66" i="1" s="1"/>
  <c r="CJ71" i="1"/>
  <c r="CJ4" i="1"/>
  <c r="CK4" i="1" s="1" a="1"/>
  <c r="CK4" i="1" s="1"/>
  <c r="CJ27" i="1"/>
  <c r="CK27" i="1" s="1" a="1"/>
  <c r="CK27" i="1" s="1"/>
  <c r="CJ16" i="1"/>
  <c r="CK16" i="1" s="1" a="1"/>
  <c r="CK16" i="1" s="1"/>
  <c r="CJ17" i="1"/>
  <c r="CK17" i="1" s="1" a="1"/>
  <c r="CK17" i="1" s="1"/>
  <c r="CJ62" i="1"/>
  <c r="CK62" i="1" s="1" a="1"/>
  <c r="CK62" i="1" s="1"/>
  <c r="CJ61" i="1"/>
  <c r="CK61" i="1" s="1" a="1"/>
  <c r="CK61" i="1" s="1"/>
  <c r="CJ28" i="1"/>
  <c r="CJ14" i="1"/>
  <c r="CJ73" i="1"/>
  <c r="CK73" i="1" s="1" a="1"/>
  <c r="CK73" i="1" s="1"/>
  <c r="CJ42" i="1"/>
  <c r="CJ70" i="1"/>
  <c r="CK70" i="1" s="1" a="1"/>
  <c r="CK70" i="1" s="1"/>
  <c r="CJ46" i="1"/>
  <c r="CK46" i="1" s="1" a="1"/>
  <c r="CK46" i="1" s="1"/>
  <c r="CJ43" i="1"/>
  <c r="CK43" i="1" s="1" a="1"/>
  <c r="CK43" i="1" s="1"/>
  <c r="CJ78" i="1"/>
  <c r="CJ19" i="1"/>
  <c r="CK19" i="1" s="1" a="1"/>
  <c r="CK19" i="1" s="1"/>
  <c r="CJ41" i="1"/>
  <c r="CK41" i="1" s="1" a="1"/>
  <c r="CK41" i="1" s="1"/>
  <c r="CJ26" i="1"/>
  <c r="CK26" i="1" s="1" a="1"/>
  <c r="CK26" i="1" s="1"/>
  <c r="CJ24" i="1"/>
  <c r="CK24" i="1" s="1" a="1"/>
  <c r="CK24" i="1" s="1"/>
  <c r="CJ15" i="1"/>
  <c r="CJ20" i="1"/>
  <c r="CK20" i="1" s="1" a="1"/>
  <c r="CK20" i="1" s="1"/>
  <c r="CJ63" i="1"/>
  <c r="CK63" i="1" s="1" a="1"/>
  <c r="CK63" i="1" s="1"/>
  <c r="CJ39" i="1"/>
  <c r="CJ53" i="1"/>
  <c r="CK53" i="1" s="1" a="1"/>
  <c r="CK53" i="1" s="1"/>
  <c r="CJ67" i="1"/>
  <c r="CK67" i="1" s="1" a="1"/>
  <c r="CK67" i="1" s="1"/>
  <c r="CJ50" i="1"/>
  <c r="CK50" i="1" s="1" a="1"/>
  <c r="CK50" i="1" s="1"/>
  <c r="CJ18" i="1"/>
  <c r="CK18" i="1" s="1" a="1"/>
  <c r="CK18" i="1" s="1"/>
  <c r="CJ30" i="1"/>
  <c r="CJ37" i="1"/>
  <c r="CK37" i="1" s="1" a="1"/>
  <c r="CK37" i="1" s="1"/>
  <c r="CK36" i="1" a="1"/>
  <c r="CK36" i="1" s="1"/>
  <c r="CJ76" i="1"/>
  <c r="CJ72" i="1"/>
  <c r="CK72" i="1" s="1" a="1"/>
  <c r="CK72" i="1" s="1"/>
  <c r="CJ74" i="1"/>
  <c r="CF51" i="1"/>
  <c r="CH51" i="1" s="1"/>
  <c r="CJ51" i="1" s="1"/>
  <c r="CF69" i="1"/>
  <c r="CH69" i="1" s="1"/>
  <c r="CJ69" i="1" s="1"/>
  <c r="CF44" i="1"/>
  <c r="CH44" i="1" s="1"/>
  <c r="CJ44" i="1" s="1"/>
  <c r="CF45" i="1"/>
  <c r="CH45" i="1" s="1"/>
  <c r="CJ45" i="1" s="1"/>
  <c r="CF49" i="1"/>
  <c r="CH49" i="1" s="1"/>
  <c r="CJ49" i="1" s="1"/>
  <c r="CF68" i="1"/>
  <c r="CH68" i="1" s="1"/>
  <c r="CJ68" i="1" s="1"/>
  <c r="CF21" i="1"/>
  <c r="CH21" i="1" s="1"/>
  <c r="CJ21" i="1" s="1"/>
  <c r="CF40" i="1"/>
  <c r="CH40" i="1" s="1"/>
  <c r="CJ40" i="1" s="1"/>
  <c r="CK40" i="1" s="1" a="1"/>
  <c r="CK40" i="1" s="1"/>
  <c r="CF60" i="1"/>
  <c r="CH60" i="1" s="1"/>
  <c r="CJ60" i="1" s="1"/>
  <c r="CK60" i="1" s="1" a="1"/>
  <c r="CK60" i="1" s="1"/>
  <c r="CJ75" i="1"/>
  <c r="CK75" i="1" s="1" a="1"/>
  <c r="CK75" i="1" s="1"/>
  <c r="CJ6" i="1"/>
  <c r="CJ5" i="1"/>
  <c r="CK5" i="1" s="1" a="1"/>
  <c r="CK5" i="1" s="1"/>
  <c r="CF13" i="1"/>
  <c r="CH13" i="1" s="1"/>
  <c r="CJ13" i="1" s="1"/>
  <c r="CK13" i="1" s="1" a="1"/>
  <c r="CK13" i="1" s="1"/>
  <c r="BU8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<sst xmlns="http://schemas.openxmlformats.org/spreadsheetml/2006/main" count="12145" uniqueCount="4186">
  <si>
    <t>Contraintes linéaires</t>
  </si>
  <si>
    <t>Thème</t>
  </si>
  <si>
    <t>Min</t>
  </si>
  <si>
    <t>Max</t>
  </si>
  <si>
    <t>North America</t>
  </si>
  <si>
    <t>West Europe</t>
  </si>
  <si>
    <t>Others</t>
  </si>
  <si>
    <t>Secteur</t>
  </si>
  <si>
    <t>Technology</t>
  </si>
  <si>
    <t>Retail</t>
  </si>
  <si>
    <t>Banks</t>
  </si>
  <si>
    <t>Health Care</t>
  </si>
  <si>
    <t>Financial Services</t>
  </si>
  <si>
    <t>Energy</t>
  </si>
  <si>
    <t>Media</t>
  </si>
  <si>
    <t>Telecommunications</t>
  </si>
  <si>
    <t>Chemicals</t>
  </si>
  <si>
    <t>Utilities</t>
  </si>
  <si>
    <t>Insurance</t>
  </si>
  <si>
    <t>Basic Resources</t>
  </si>
  <si>
    <t>Real Estate</t>
  </si>
  <si>
    <t>NVIDIA Corporation</t>
  </si>
  <si>
    <t>Apple Inc.</t>
  </si>
  <si>
    <t>Microsoft Corporation</t>
  </si>
  <si>
    <t>Amazon.com, Inc.</t>
  </si>
  <si>
    <t>Alphabet Inc. Class A</t>
  </si>
  <si>
    <t>Broadcom Inc.</t>
  </si>
  <si>
    <t>Meta Platforms Inc Class A</t>
  </si>
  <si>
    <t>Tesla, Inc.</t>
  </si>
  <si>
    <t>JPMorgan Chase &amp; Co.</t>
  </si>
  <si>
    <t>Eli Lilly and Company</t>
  </si>
  <si>
    <t>Berkshire Hathaway Inc. Class B</t>
  </si>
  <si>
    <t>Visa Inc. Class A</t>
  </si>
  <si>
    <t>Exxon Mobil Corporation</t>
  </si>
  <si>
    <t>Walmart Inc.</t>
  </si>
  <si>
    <t>Johnson &amp; Johnson</t>
  </si>
  <si>
    <t>Netflix, Inc.</t>
  </si>
  <si>
    <t>Mastercard Incorporated Class A</t>
  </si>
  <si>
    <t>ASML Holding NV</t>
  </si>
  <si>
    <t>Costco Wholesale Corporation</t>
  </si>
  <si>
    <t>AbbVie, Inc.</t>
  </si>
  <si>
    <t>Palantir Technologies Inc. Class A</t>
  </si>
  <si>
    <t>Bank of America Corp</t>
  </si>
  <si>
    <t>Advanced Micro Devices, Inc.</t>
  </si>
  <si>
    <t>Home Depot, Inc.</t>
  </si>
  <si>
    <t>Procter &amp; Gamble Company</t>
  </si>
  <si>
    <t>Oracle Corporation</t>
  </si>
  <si>
    <t>GE Aerospace</t>
  </si>
  <si>
    <t>Cisco Systems, Inc.</t>
  </si>
  <si>
    <t>Chevron Corporation</t>
  </si>
  <si>
    <t>Coca-Cola Company</t>
  </si>
  <si>
    <t>UnitedHealth Group Incorporated</t>
  </si>
  <si>
    <t>International Business Machines Corporation</t>
  </si>
  <si>
    <t>AstraZeneca PLC</t>
  </si>
  <si>
    <t>Micron Technology, Inc.</t>
  </si>
  <si>
    <t>Wells Fargo &amp; Company</t>
  </si>
  <si>
    <t>Roche Holding Ltd Dividend Right Cert.</t>
  </si>
  <si>
    <t>Caterpillar Inc.</t>
  </si>
  <si>
    <t>Nestle S.A.</t>
  </si>
  <si>
    <t>Merck &amp; Co., Inc.</t>
  </si>
  <si>
    <t>SAP SE</t>
  </si>
  <si>
    <t>Goldman Sachs Group, Inc.</t>
  </si>
  <si>
    <t>HSBC Holdings Plc</t>
  </si>
  <si>
    <t>Novartis AG</t>
  </si>
  <si>
    <t>Philip Morris International Inc.</t>
  </si>
  <si>
    <t>RTX Corporation</t>
  </si>
  <si>
    <t>Salesforce, Inc.</t>
  </si>
  <si>
    <t>Abbott Laboratories</t>
  </si>
  <si>
    <t>Thermo Fisher Scientific Inc.</t>
  </si>
  <si>
    <t>Royal Bank of Canada</t>
  </si>
  <si>
    <t>McDonald's Corporation</t>
  </si>
  <si>
    <t>Shell Plc</t>
  </si>
  <si>
    <t>PepsiCo, Inc.</t>
  </si>
  <si>
    <t>Morgan Stanley</t>
  </si>
  <si>
    <t>Applied Materials, Inc.</t>
  </si>
  <si>
    <t>Intuitive Surgical, Inc.</t>
  </si>
  <si>
    <t>American Express Company</t>
  </si>
  <si>
    <t>Siemens Aktiengesellschaft</t>
  </si>
  <si>
    <t>Intel Corporation</t>
  </si>
  <si>
    <t>Lam Research Corporation</t>
  </si>
  <si>
    <t>Walt Disney Company</t>
  </si>
  <si>
    <t>Linde plc</t>
  </si>
  <si>
    <t>Citigroup Inc.</t>
  </si>
  <si>
    <t>LVMH Moet Hennessy Louis Vuitton SE</t>
  </si>
  <si>
    <t>Mitsubishi UFJ Financial Group, Inc.</t>
  </si>
  <si>
    <t>Toyota Motor Corp.</t>
  </si>
  <si>
    <t>AT&amp;T Inc</t>
  </si>
  <si>
    <t>QUALCOMM Incorporated</t>
  </si>
  <si>
    <t>Shopify, Inc. Class A</t>
  </si>
  <si>
    <t>Amgen Inc.</t>
  </si>
  <si>
    <t>Intuit Inc.</t>
  </si>
  <si>
    <t>NextEra Energy, Inc.</t>
  </si>
  <si>
    <t>Uber Technologies, Inc.</t>
  </si>
  <si>
    <t>Verizon Communications Inc.</t>
  </si>
  <si>
    <t>ServiceNow, Inc.</t>
  </si>
  <si>
    <t>Amphenol Corporation Class A</t>
  </si>
  <si>
    <t>TJX Companies Inc</t>
  </si>
  <si>
    <t>Sony Group Corporation</t>
  </si>
  <si>
    <t>Allianz SE</t>
  </si>
  <si>
    <t>Commonwealth Bank of Australia</t>
  </si>
  <si>
    <t>Accenture Plc Class A</t>
  </si>
  <si>
    <t>Charles Schwab Corp</t>
  </si>
  <si>
    <t>GE Vernova Inc.</t>
  </si>
  <si>
    <t>Banco Santander, S.A.</t>
  </si>
  <si>
    <t>Novo Nordisk A/S Class B</t>
  </si>
  <si>
    <t>Booking Holdings Inc.</t>
  </si>
  <si>
    <t>S&amp;P Global, Inc.</t>
  </si>
  <si>
    <t>KLA Corporation</t>
  </si>
  <si>
    <t>Texas Instruments Incorporated</t>
  </si>
  <si>
    <t>BlackRock, Inc.</t>
  </si>
  <si>
    <t>Gilead Sciences, Inc.</t>
  </si>
  <si>
    <t>Unilever PLC</t>
  </si>
  <si>
    <t>Boston Scientific Corporation</t>
  </si>
  <si>
    <t>Schneider Electric SE</t>
  </si>
  <si>
    <t>AppLovin Corp. Class A</t>
  </si>
  <si>
    <t>Danaher Corporation</t>
  </si>
  <si>
    <t>Toronto-Dominion Bank</t>
  </si>
  <si>
    <t>Pfizer Inc.</t>
  </si>
  <si>
    <t>Hitachi, Ltd.</t>
  </si>
  <si>
    <t>Capital One Financial Corp</t>
  </si>
  <si>
    <t>Boeing Company</t>
  </si>
  <si>
    <t>BHP Group Ltd</t>
  </si>
  <si>
    <t>Arista Networks, Inc.</t>
  </si>
  <si>
    <t>Union Pacific Corporation</t>
  </si>
  <si>
    <t>Welltower Inc.</t>
  </si>
  <si>
    <t>Lowe's Companies, Inc.</t>
  </si>
  <si>
    <t>Analog Devices, Inc.</t>
  </si>
  <si>
    <t>Adobe Inc.</t>
  </si>
  <si>
    <t>Eaton Corp. Plc</t>
  </si>
  <si>
    <t>Iberdrola SA</t>
  </si>
  <si>
    <t>Airbus SE</t>
  </si>
  <si>
    <t>Medtronic Plc</t>
  </si>
  <si>
    <t>Progressive Corporation</t>
  </si>
  <si>
    <t>TotalEnergies SE</t>
  </si>
  <si>
    <t>British American Tobacco p.l.c.</t>
  </si>
  <si>
    <t>Palo Alto Networks, Inc.</t>
  </si>
  <si>
    <t>Stryker Corporation</t>
  </si>
  <si>
    <t>CrowdStrike Holdings, Inc. Class A</t>
  </si>
  <si>
    <t>Banco Bilbao Vizcaya Argentaria, S.A.</t>
  </si>
  <si>
    <t>UBS Group AG</t>
  </si>
  <si>
    <t>Honeywell International Inc.</t>
  </si>
  <si>
    <t>Safran SA</t>
  </si>
  <si>
    <t>Deutsche Telekom AG</t>
  </si>
  <si>
    <t>Prologis, Inc.</t>
  </si>
  <si>
    <t>Deere &amp; Company</t>
  </si>
  <si>
    <t>Sumitomo Mitsui Financial Group, Inc.</t>
  </si>
  <si>
    <t>Compagnie Financiere Richemont SA</t>
  </si>
  <si>
    <t>Rolls-Royce Holdings plc</t>
  </si>
  <si>
    <t>ConocoPhillips</t>
  </si>
  <si>
    <t>Constellation Energy Corporation</t>
  </si>
  <si>
    <t>ABB Ltd.</t>
  </si>
  <si>
    <t>Sanofi SA</t>
  </si>
  <si>
    <t>Air Liquide SA</t>
  </si>
  <si>
    <t>Chubb Limited</t>
  </si>
  <si>
    <t>Vertex Pharmaceuticals Incorporated</t>
  </si>
  <si>
    <t>Parker-Hannifin Corporation</t>
  </si>
  <si>
    <t>AIA Group Limited</t>
  </si>
  <si>
    <t>Enbridge Inc.</t>
  </si>
  <si>
    <t>Blackstone Inc.</t>
  </si>
  <si>
    <t>L'Oreal S.A.</t>
  </si>
  <si>
    <t>T-Mobile US, Inc.</t>
  </si>
  <si>
    <t>McKesson Corporation</t>
  </si>
  <si>
    <t>UniCredit S.p.A.</t>
  </si>
  <si>
    <t>Zurich Insurance Group Ltd</t>
  </si>
  <si>
    <t>Automatic Data Processing, Inc.</t>
  </si>
  <si>
    <t>EssilorLuxottica SA</t>
  </si>
  <si>
    <t>CVS Health Corporation</t>
  </si>
  <si>
    <t>Siemens Energy AG</t>
  </si>
  <si>
    <t>Newmont Corporation</t>
  </si>
  <si>
    <t>SoftBank Group Corp.</t>
  </si>
  <si>
    <t>CME Group Inc. Class A</t>
  </si>
  <si>
    <t>Altria Group, Inc.</t>
  </si>
  <si>
    <t>Bristol-Myers Squibb Company</t>
  </si>
  <si>
    <t>Comcast Corporation Class A</t>
  </si>
  <si>
    <t>Southern Company</t>
  </si>
  <si>
    <t>BP PLC</t>
  </si>
  <si>
    <t>Starbucks Corporation</t>
  </si>
  <si>
    <t>Brookfield Corporation</t>
  </si>
  <si>
    <t>GSK plc</t>
  </si>
  <si>
    <t>Duke Energy Corporation</t>
  </si>
  <si>
    <t>MercadoLibre, Inc.</t>
  </si>
  <si>
    <t>Advantest Corp.</t>
  </si>
  <si>
    <t>Lockheed Martin Corporation</t>
  </si>
  <si>
    <t>3M Company</t>
  </si>
  <si>
    <t>Intesa Sanpaolo S.p.A.</t>
  </si>
  <si>
    <t>Trane Technologies plc</t>
  </si>
  <si>
    <t>Intercontinental Exchange, Inc.</t>
  </si>
  <si>
    <t>Tokyo Electron Ltd.</t>
  </si>
  <si>
    <t>DBS Group Holdings Ltd</t>
  </si>
  <si>
    <t>Robinhood Markets, Inc. Class A</t>
  </si>
  <si>
    <t>Marsh &amp; McLennan Companies, Inc.</t>
  </si>
  <si>
    <t>Bank of Montreal</t>
  </si>
  <si>
    <t>Nintendo Co., Ltd.</t>
  </si>
  <si>
    <t>Spotify Technology SA</t>
  </si>
  <si>
    <t>Mizuho Financial Group, Inc.</t>
  </si>
  <si>
    <t>O'Reilly Automotive, Inc.</t>
  </si>
  <si>
    <t>Agnico Eagle Mines Limited</t>
  </si>
  <si>
    <t>Cadence Design Systems, Inc.</t>
  </si>
  <si>
    <t>Waste Management, Inc.</t>
  </si>
  <si>
    <t>Bank of Nova Scotia</t>
  </si>
  <si>
    <t>BNP Paribas S.A. Class A</t>
  </si>
  <si>
    <t>Mitsubishi Heavy Industries, Ltd.</t>
  </si>
  <si>
    <t>Enel SpA</t>
  </si>
  <si>
    <t>Rio Tinto plc</t>
  </si>
  <si>
    <t>Munchener Ruckversicherungs-Gesellschaft AG</t>
  </si>
  <si>
    <t>Prosus N.V. Class N</t>
  </si>
  <si>
    <t>American Tower Corporation</t>
  </si>
  <si>
    <t>Synopsys, Inc.</t>
  </si>
  <si>
    <t>Bank of New York Mellon Corp</t>
  </si>
  <si>
    <t>Westpac Banking Corporation</t>
  </si>
  <si>
    <t>Sherwin-Williams Company</t>
  </si>
  <si>
    <t>HCA Healthcare Inc</t>
  </si>
  <si>
    <t>CRH public limited company</t>
  </si>
  <si>
    <t>Canadian Imperial Bank of Commerce</t>
  </si>
  <si>
    <t>Snowflake, Inc.</t>
  </si>
  <si>
    <t>Marvell Technology, Inc.</t>
  </si>
  <si>
    <t>AXA SA</t>
  </si>
  <si>
    <t>DoorDash, Inc. Class A</t>
  </si>
  <si>
    <t>Barclays PLC</t>
  </si>
  <si>
    <t>Regeneron Pharmaceuticals, Inc.</t>
  </si>
  <si>
    <t>Moody's Corporation</t>
  </si>
  <si>
    <t>ING Groep N.V.</t>
  </si>
  <si>
    <t>National Australia Bank Limited</t>
  </si>
  <si>
    <t>General Dynamics Corporation</t>
  </si>
  <si>
    <t>NIKE, Inc. Class B</t>
  </si>
  <si>
    <t>Northrop Grumman Corp.</t>
  </si>
  <si>
    <t>Hermes International S.A.</t>
  </si>
  <si>
    <t>Mitsubishi Corporation</t>
  </si>
  <si>
    <t>U.S. Bancorp</t>
  </si>
  <si>
    <t>Howmet Aerospace Inc.</t>
  </si>
  <si>
    <t>KKR &amp; Co Inc</t>
  </si>
  <si>
    <t>Emerson Electric Co.</t>
  </si>
  <si>
    <t>Williams Companies, Inc.</t>
  </si>
  <si>
    <t>Lloyds Banking Group plc</t>
  </si>
  <si>
    <t>Barrick Mining Corporation</t>
  </si>
  <si>
    <t>Mondelez International, Inc. Class A</t>
  </si>
  <si>
    <t>Elevance Health, Inc.</t>
  </si>
  <si>
    <t>Johnson Controls International plc</t>
  </si>
  <si>
    <t>Cigna Group</t>
  </si>
  <si>
    <t>PNC Financial Services Group, Inc.</t>
  </si>
  <si>
    <t>TransDigm Group Incorporated</t>
  </si>
  <si>
    <t>Rheinmetall AG</t>
  </si>
  <si>
    <t>National Grid plc</t>
  </si>
  <si>
    <t>Canadian Natural Resources Limited</t>
  </si>
  <si>
    <t>Recruit Holdings Co., Ltd.</t>
  </si>
  <si>
    <t>RELX PLC</t>
  </si>
  <si>
    <t>Aon Plc Class A</t>
  </si>
  <si>
    <t>Equinix, Inc.</t>
  </si>
  <si>
    <t>Marriott International, Inc. Class A</t>
  </si>
  <si>
    <t>Itochu Corporation</t>
  </si>
  <si>
    <t>VINCI SA</t>
  </si>
  <si>
    <t>General Motors Company</t>
  </si>
  <si>
    <t>United Parcel Service, Inc. Class B</t>
  </si>
  <si>
    <t>Ecolab Inc.</t>
  </si>
  <si>
    <t>Royal Caribbean Group</t>
  </si>
  <si>
    <t>Deutsche Bank Aktiengesellschaft</t>
  </si>
  <si>
    <t>FAST RETAILING CO., LTD.</t>
  </si>
  <si>
    <t>Hilton Worldwide Holdings Inc.</t>
  </si>
  <si>
    <t>Illinois Tool Works Inc.</t>
  </si>
  <si>
    <t>AutoZone, Inc.</t>
  </si>
  <si>
    <t>TE Connectivity plc</t>
  </si>
  <si>
    <t>Cintas Corporation</t>
  </si>
  <si>
    <t>NatWest Group Plc</t>
  </si>
  <si>
    <t>Vertiv Holdings Co. Class A</t>
  </si>
  <si>
    <t>Corning Inc</t>
  </si>
  <si>
    <t>Canadian Pacific Kansas City Limited</t>
  </si>
  <si>
    <t>Cummins Inc.</t>
  </si>
  <si>
    <t>CSX Corporation</t>
  </si>
  <si>
    <t>Quanta Services, Inc.</t>
  </si>
  <si>
    <t>Cencora, Inc.</t>
  </si>
  <si>
    <t>Keyence Corporation</t>
  </si>
  <si>
    <t>Travelers Companies, Inc.</t>
  </si>
  <si>
    <t>Autodesk, Inc.</t>
  </si>
  <si>
    <t>Mitsui &amp; Co.,Ltd</t>
  </si>
  <si>
    <t>Norfolk Southern Corporation</t>
  </si>
  <si>
    <t>Tokio Marine Holdings, Inc.</t>
  </si>
  <si>
    <t>American Electric Power Company, Inc.</t>
  </si>
  <si>
    <t>ANZ Group Holdings Limited</t>
  </si>
  <si>
    <t>Industria de Diseno Textil, S.A.</t>
  </si>
  <si>
    <t>BAE Systems plc</t>
  </si>
  <si>
    <t>EOG Resources, Inc.</t>
  </si>
  <si>
    <t>Arthur J. Gallagher &amp; Co.</t>
  </si>
  <si>
    <t>Freeport-McMoRan, Inc.</t>
  </si>
  <si>
    <t>FedEx Corporation</t>
  </si>
  <si>
    <t>Motorola Solutions, Inc.</t>
  </si>
  <si>
    <t>Colgate-Palmolive Company</t>
  </si>
  <si>
    <t>Wesfarmers Limited</t>
  </si>
  <si>
    <t>Marathon Petroleum Corporation</t>
  </si>
  <si>
    <t>Anheuser-Busch InBev SA/NV</t>
  </si>
  <si>
    <t>PayPal Holdings, Inc.</t>
  </si>
  <si>
    <t>Truist Financial Corporation</t>
  </si>
  <si>
    <t>Cloudflare Inc Class A</t>
  </si>
  <si>
    <t>Manulife Financial Corporation</t>
  </si>
  <si>
    <t>Sempra</t>
  </si>
  <si>
    <t>Simon Property Group, Inc.</t>
  </si>
  <si>
    <t>Phillips 66</t>
  </si>
  <si>
    <t>Vistra Corp.</t>
  </si>
  <si>
    <t>IDEXX Laboratories, Inc.</t>
  </si>
  <si>
    <t>Ross Stores, Inc.</t>
  </si>
  <si>
    <t>Valero Energy Corporation</t>
  </si>
  <si>
    <t>Alnylam Pharmaceuticals, Inc</t>
  </si>
  <si>
    <t>Investor AB Class B</t>
  </si>
  <si>
    <t>Western Digital Corporation</t>
  </si>
  <si>
    <t>Danone SA</t>
  </si>
  <si>
    <t>Apollo Global Management Inc</t>
  </si>
  <si>
    <t>Seagate Technology Holdings PLC</t>
  </si>
  <si>
    <t>CSL Limited</t>
  </si>
  <si>
    <t>Air Products and Chemicals, Inc.</t>
  </si>
  <si>
    <t>Zoetis, Inc. Class A</t>
  </si>
  <si>
    <t>Monster Beverage Corporation</t>
  </si>
  <si>
    <t>Suncor Energy Inc.</t>
  </si>
  <si>
    <t>SLB Limited</t>
  </si>
  <si>
    <t>Aflac Incorporated</t>
  </si>
  <si>
    <t>Allstate Corporation</t>
  </si>
  <si>
    <t>TC Energy Corporation</t>
  </si>
  <si>
    <t>Kinder Morgan Inc Class P</t>
  </si>
  <si>
    <t>PACCAR Inc</t>
  </si>
  <si>
    <t>London Stock Exchange Group plc</t>
  </si>
  <si>
    <t>Warner Bros. Discovery, Inc. Series A</t>
  </si>
  <si>
    <t>Mitsubishi Electric Corp.</t>
  </si>
  <si>
    <t>Roblox Corp. Class A</t>
  </si>
  <si>
    <t>Nordea Bank Abp</t>
  </si>
  <si>
    <t>Becton, Dickinson and Company</t>
  </si>
  <si>
    <t>Fortinet, Inc.</t>
  </si>
  <si>
    <t>Infineon Technologies AG</t>
  </si>
  <si>
    <t>argenx SE</t>
  </si>
  <si>
    <t>Reckitt Benckiser Group plc</t>
  </si>
  <si>
    <t>Sea Limited Sponsored ADR Class A</t>
  </si>
  <si>
    <t>Coinbase Global, Inc. Class A</t>
  </si>
  <si>
    <t>Deutsche Post AG</t>
  </si>
  <si>
    <t>United Rentals, Inc.</t>
  </si>
  <si>
    <t>Digital Realty Trust, Inc.</t>
  </si>
  <si>
    <t>Canadian National Railway Company</t>
  </si>
  <si>
    <t>Swiss Re AG</t>
  </si>
  <si>
    <t>Dominion Energy Inc</t>
  </si>
  <si>
    <t>Airbnb, Inc. Class A</t>
  </si>
  <si>
    <t>Wheaton Precious Metals Corp</t>
  </si>
  <si>
    <t>NXP Semiconductors NV</t>
  </si>
  <si>
    <t>Lonza Group AG</t>
  </si>
  <si>
    <t>Compass Group PLC</t>
  </si>
  <si>
    <t>Ford Motor Company</t>
  </si>
  <si>
    <t>L3Harris Technologies Inc</t>
  </si>
  <si>
    <t>Cardinal Health, Inc.</t>
  </si>
  <si>
    <t>Shin-Etsu Chemical Co Ltd</t>
  </si>
  <si>
    <t>Hong Kong Exchanges &amp; Clearing Ltd.</t>
  </si>
  <si>
    <t>Realty Income Corporation</t>
  </si>
  <si>
    <t>Diageo plc</t>
  </si>
  <si>
    <t>HOYA CORPORATION</t>
  </si>
  <si>
    <t>Mercedes-Benz Group AG</t>
  </si>
  <si>
    <t>Deutsche Boerse AG</t>
  </si>
  <si>
    <t>Electronic Arts Inc.</t>
  </si>
  <si>
    <t>Baker Hughes Company Class A</t>
  </si>
  <si>
    <t>Oversea-Chinese Banking Corporation Limited</t>
  </si>
  <si>
    <t>Ferguson Enterprises Inc.</t>
  </si>
  <si>
    <t>Edwards Lifesciences Corporation</t>
  </si>
  <si>
    <t>Societe Generale S.A. Class A</t>
  </si>
  <si>
    <t>KDDI Corporation</t>
  </si>
  <si>
    <t>Glencore plc</t>
  </si>
  <si>
    <t>Ferrari NV</t>
  </si>
  <si>
    <t>CBRE Group, Inc. Class A</t>
  </si>
  <si>
    <t>Holcim Ltd</t>
  </si>
  <si>
    <t>Constellation Software Inc.</t>
  </si>
  <si>
    <t>Volvo AB Class B</t>
  </si>
  <si>
    <t>Cheniere Energy, Inc.</t>
  </si>
  <si>
    <t>Carvana Co. Class A</t>
  </si>
  <si>
    <t>CaixaBank SA</t>
  </si>
  <si>
    <t>National Bank of Canada</t>
  </si>
  <si>
    <t>Atlas Copco AB Class A</t>
  </si>
  <si>
    <t>Takeda Pharmaceutical Co. Ltd.</t>
  </si>
  <si>
    <t>Macquarie Group, Ltd.</t>
  </si>
  <si>
    <t>Exelon Corporation</t>
  </si>
  <si>
    <t>Roper Technologies, Inc.</t>
  </si>
  <si>
    <t>Japan Tobacco Inc.</t>
  </si>
  <si>
    <t>Republic Services, Inc.</t>
  </si>
  <si>
    <t>Corteva Inc</t>
  </si>
  <si>
    <t>Chipotle Mexican Grill, Inc.</t>
  </si>
  <si>
    <t>NEC Corporation</t>
  </si>
  <si>
    <t>DSV A/S</t>
  </si>
  <si>
    <t>ENGIE S.A.</t>
  </si>
  <si>
    <t>Insmed Incorporated</t>
  </si>
  <si>
    <t>Take-Two Interactive Software, Inc.</t>
  </si>
  <si>
    <t>ONEOK, Inc.</t>
  </si>
  <si>
    <t>Datadog, Inc. Class A</t>
  </si>
  <si>
    <t>Fastenal Company</t>
  </si>
  <si>
    <t>Xcel Energy Inc.</t>
  </si>
  <si>
    <t>Workday, Inc. Class A</t>
  </si>
  <si>
    <t>BASF SE</t>
  </si>
  <si>
    <t>Monolithic Power Systems, Inc.</t>
  </si>
  <si>
    <t>Waste Connections, Inc.</t>
  </si>
  <si>
    <t>AMETEK, Inc.</t>
  </si>
  <si>
    <t>Strategy Inc Class A</t>
  </si>
  <si>
    <t>MetLife, Inc.</t>
  </si>
  <si>
    <t>Fair Isaac Corporation</t>
  </si>
  <si>
    <t>Rockwell Automation, Inc.</t>
  </si>
  <si>
    <t>Carrier Global Corp.</t>
  </si>
  <si>
    <t>Compagnie de Saint-Gobain SA</t>
  </si>
  <si>
    <t>Haleon PLC</t>
  </si>
  <si>
    <t>D.R. Horton, Inc.</t>
  </si>
  <si>
    <t>Standard Chartered PLC</t>
  </si>
  <si>
    <t>Daiichi Sankyo Company, Limited</t>
  </si>
  <si>
    <t>Fujitsu Limited</t>
  </si>
  <si>
    <t>W.W. Grainger, Inc.</t>
  </si>
  <si>
    <t>MSCI Inc. Class A</t>
  </si>
  <si>
    <t>Kroger Co.</t>
  </si>
  <si>
    <t>Anglo American plc</t>
  </si>
  <si>
    <t>Agilent Technologies, Inc.</t>
  </si>
  <si>
    <t>American International Group, Inc.</t>
  </si>
  <si>
    <t>SoftBank Corp.</t>
  </si>
  <si>
    <t>Entergy Corporation</t>
  </si>
  <si>
    <t>Public Storage</t>
  </si>
  <si>
    <t>Eni S.p.A.</t>
  </si>
  <si>
    <t>Yum! Brands, Inc.</t>
  </si>
  <si>
    <t>Target Corporation</t>
  </si>
  <si>
    <t>Dell Technologies, Inc. Class C</t>
  </si>
  <si>
    <t>Alimentation Couche-Tard Inc.</t>
  </si>
  <si>
    <t>Experian PLC</t>
  </si>
  <si>
    <t>Public Service Enterprise Group Inc</t>
  </si>
  <si>
    <t>Adyen NV</t>
  </si>
  <si>
    <t>Givaudan SA</t>
  </si>
  <si>
    <t>Cameco Corporation</t>
  </si>
  <si>
    <t>E.ON SE</t>
  </si>
  <si>
    <t>Goodman Group</t>
  </si>
  <si>
    <t>Honda Motor Co., Ltd.</t>
  </si>
  <si>
    <t>AEON Co., Ltd.</t>
  </si>
  <si>
    <t>Franco-Nevada Corporation</t>
  </si>
  <si>
    <t>Axon Enterprise Inc</t>
  </si>
  <si>
    <t>Hartford Insurance Group, Inc.</t>
  </si>
  <si>
    <t>Tesco PLC</t>
  </si>
  <si>
    <t>Koninklijke Ahold Delhaize N.V.</t>
  </si>
  <si>
    <t>Cognizant Technology Solutions Corporation Class A</t>
  </si>
  <si>
    <t>Vulcan Materials Company</t>
  </si>
  <si>
    <t>Ameriprise Financial, Inc.</t>
  </si>
  <si>
    <t>Nasdaq, Inc.</t>
  </si>
  <si>
    <t>IQVIA Holdings Inc</t>
  </si>
  <si>
    <t>eBay Inc.</t>
  </si>
  <si>
    <t>3i Group plc</t>
  </si>
  <si>
    <t>Nucor Corporation</t>
  </si>
  <si>
    <t>Prudential Financial, Inc.</t>
  </si>
  <si>
    <t>Alcon AG</t>
  </si>
  <si>
    <t>Crown Castle Inc.</t>
  </si>
  <si>
    <t>Dollarama Inc.</t>
  </si>
  <si>
    <t>Prudential plc</t>
  </si>
  <si>
    <t>Targa Resources Corp.</t>
  </si>
  <si>
    <t>Celestica Inc.</t>
  </si>
  <si>
    <t>ASSA ABLOY AB Class B</t>
  </si>
  <si>
    <t>Legrand SA</t>
  </si>
  <si>
    <t>Sysco Corporation</t>
  </si>
  <si>
    <t>Marubeni Corporation</t>
  </si>
  <si>
    <t>Block, Inc. Class A</t>
  </si>
  <si>
    <t>Keurig Dr Pepper Inc.</t>
  </si>
  <si>
    <t>ResMed Inc.</t>
  </si>
  <si>
    <t>Copart, Inc.</t>
  </si>
  <si>
    <t>Fidelity National Information Services, Inc.</t>
  </si>
  <si>
    <t>Kimberly-Clark Corporation</t>
  </si>
  <si>
    <t>Veeva Systems Inc Class A</t>
  </si>
  <si>
    <t>Martin Marietta Materials, Inc.</t>
  </si>
  <si>
    <t>DAIKIN INDUSTRIES, LTD.</t>
  </si>
  <si>
    <t>GE Healthcare Technologies Inc.</t>
  </si>
  <si>
    <t>Paychex, Inc.</t>
  </si>
  <si>
    <t>Erste Group Bank AG</t>
  </si>
  <si>
    <t>Westinghouse Air Brake Technologies Corporation</t>
  </si>
  <si>
    <t>Ventas, Inc.</t>
  </si>
  <si>
    <t>Flutter Entertainment Plc</t>
  </si>
  <si>
    <t>Kinross Gold Corporation</t>
  </si>
  <si>
    <t>Fiserv, Inc.</t>
  </si>
  <si>
    <t>Intact Financial Corporation</t>
  </si>
  <si>
    <t>Ares Management Corporation</t>
  </si>
  <si>
    <t>EQT Corporation</t>
  </si>
  <si>
    <t>WEC Energy Group Inc</t>
  </si>
  <si>
    <t>PG&amp;E Corporation</t>
  </si>
  <si>
    <t>Comfort Systems USA, Inc.</t>
  </si>
  <si>
    <t>Murata Manufacturing Co., Ltd.</t>
  </si>
  <si>
    <t>Otis Worldwide Corporation</t>
  </si>
  <si>
    <t>Nokia Oyj</t>
  </si>
  <si>
    <t>Keysight Technologies Inc</t>
  </si>
  <si>
    <t>NRG Energy, Inc.</t>
  </si>
  <si>
    <t>Sumitomo Electric Industries, Ltd.</t>
  </si>
  <si>
    <t>Consolidated Edison, Inc.</t>
  </si>
  <si>
    <t>Heidelberg Materials AG</t>
  </si>
  <si>
    <t>Bayer AG</t>
  </si>
  <si>
    <t>Sumitomo Corporation</t>
  </si>
  <si>
    <t>Xylem Inc.</t>
  </si>
  <si>
    <t>Ferrovial SE</t>
  </si>
  <si>
    <t>State Street Corporation</t>
  </si>
  <si>
    <t>Assicurazioni Generali S.p.A.</t>
  </si>
  <si>
    <t>Kenvue, Inc.</t>
  </si>
  <si>
    <t>Fairfax Financial Holdings Limited</t>
  </si>
  <si>
    <t>SoFi Technologies Inc</t>
  </si>
  <si>
    <t>Chugai Pharmaceutical Co., Ltd.</t>
  </si>
  <si>
    <t>UCB S.A.</t>
  </si>
  <si>
    <t>NTT Inc</t>
  </si>
  <si>
    <t>Arch Capital Group Ltd.</t>
  </si>
  <si>
    <t>United Overseas Bank Limited</t>
  </si>
  <si>
    <t>Imperial Brands PLC</t>
  </si>
  <si>
    <t>ORIX Corporation</t>
  </si>
  <si>
    <t>Amadeus IT Group SA Class A</t>
  </si>
  <si>
    <t>Ingersoll Rand Inc.</t>
  </si>
  <si>
    <t>Rio Tinto Limited</t>
  </si>
  <si>
    <t>Synchrony Financial</t>
  </si>
  <si>
    <t>Woodside Energy Group Ltd</t>
  </si>
  <si>
    <t>Sun Life Financial Inc.</t>
  </si>
  <si>
    <t>Sandvik AB</t>
  </si>
  <si>
    <t>Bayerische Motoren Werke AG</t>
  </si>
  <si>
    <t>adidas AG</t>
  </si>
  <si>
    <t>Teva Pharmaceutical Industries Limited Sponsored ADR</t>
  </si>
  <si>
    <t>Expedia Group, Inc.</t>
  </si>
  <si>
    <t>Garmin Ltd.</t>
  </si>
  <si>
    <t>Bank Leumi Le-Israel B.M.</t>
  </si>
  <si>
    <t>SSE PLC</t>
  </si>
  <si>
    <t>TDK Corporation</t>
  </si>
  <si>
    <t>Mettler-Toledo International Inc.</t>
  </si>
  <si>
    <t>Transurban Group Ltd.</t>
  </si>
  <si>
    <t>Mitsui Fudosan Co., Ltd.</t>
  </si>
  <si>
    <t>Raymond James Financial, Inc.</t>
  </si>
  <si>
    <t>Willis Towers Watson Public Limited Company</t>
  </si>
  <si>
    <t>Verisk Analytics, Inc.</t>
  </si>
  <si>
    <t>Orange SA</t>
  </si>
  <si>
    <t>Galderma Group AG</t>
  </si>
  <si>
    <t>Skandinaviska Enskilda Banken AB Class A</t>
  </si>
  <si>
    <t>Commerzbank AG</t>
  </si>
  <si>
    <t>Swiss Life Holding AG</t>
  </si>
  <si>
    <t>RWE AG</t>
  </si>
  <si>
    <t>Diamondback Energy, Inc.</t>
  </si>
  <si>
    <t>Occidental Petroleum Corporation</t>
  </si>
  <si>
    <t>Sika AG</t>
  </si>
  <si>
    <t>M&amp;T Bank Corporation</t>
  </si>
  <si>
    <t>Nutrien Ltd.</t>
  </si>
  <si>
    <t>VICI Properties Inc</t>
  </si>
  <si>
    <t>Sompo Holdings,Inc.</t>
  </si>
  <si>
    <t>Komatsu Ltd.</t>
  </si>
  <si>
    <t>Fanuc Corporation</t>
  </si>
  <si>
    <t>Natera, Inc.</t>
  </si>
  <si>
    <t>Microchip Technology Incorporated</t>
  </si>
  <si>
    <t>Ciena Corporation</t>
  </si>
  <si>
    <t>Sandoz Group Ltd</t>
  </si>
  <si>
    <t>Credo Technology Group Holding Ltd.</t>
  </si>
  <si>
    <t>CoStar Group, Inc.</t>
  </si>
  <si>
    <t>MS&amp;AD Insurance Group Holdings, Inc.</t>
  </si>
  <si>
    <t>Danske Bank A/S</t>
  </si>
  <si>
    <t>Telefonaktiebolaget LM Ericsson Class B</t>
  </si>
  <si>
    <t>Sampo Oyj</t>
  </si>
  <si>
    <t>KBC Group N.V.</t>
  </si>
  <si>
    <t>Power Corporation of Canada</t>
  </si>
  <si>
    <t>Archer-Daniels-Midland Company</t>
  </si>
  <si>
    <t>Seven &amp; I Holdings Co., Ltd.</t>
  </si>
  <si>
    <t>Tractor Supply Company</t>
  </si>
  <si>
    <t>Humana Inc.</t>
  </si>
  <si>
    <t>Loblaw Companies Limited</t>
  </si>
  <si>
    <t>Fifth Third Bancorp</t>
  </si>
  <si>
    <t>Panasonic Holdings Corporation</t>
  </si>
  <si>
    <t>Singapore Telecommunications Limited</t>
  </si>
  <si>
    <t>Dai-ichi Life Holdings,Inc.</t>
  </si>
  <si>
    <t>LPL Financial Holdings Inc.</t>
  </si>
  <si>
    <t>Teradyne, Inc.</t>
  </si>
  <si>
    <t>Bank Hapoalim BM</t>
  </si>
  <si>
    <t>Amrize Ltd</t>
  </si>
  <si>
    <t>Universal Music Group N.V.</t>
  </si>
  <si>
    <t>Pure Storage, Inc. Class A</t>
  </si>
  <si>
    <t>Ameren Corporation</t>
  </si>
  <si>
    <t>Interactive Brokers Group, Inc. Class A</t>
  </si>
  <si>
    <t>PulteGroup, Inc.</t>
  </si>
  <si>
    <t>Extra Space Storage Inc.</t>
  </si>
  <si>
    <t>Hewlett Packard Enterprise Co.</t>
  </si>
  <si>
    <t>Northern Trust Corporation</t>
  </si>
  <si>
    <t>EMCOR Group, Inc.</t>
  </si>
  <si>
    <t>Lennar Corporation Class A</t>
  </si>
  <si>
    <t>Swedbank AB Class A</t>
  </si>
  <si>
    <t>Ryanair Holdings Plc</t>
  </si>
  <si>
    <t>First Solar, Inc.</t>
  </si>
  <si>
    <t>Cboe Global Markets Inc</t>
  </si>
  <si>
    <t>MongoDB, Inc. Class A</t>
  </si>
  <si>
    <t>Fortis Inc.</t>
  </si>
  <si>
    <t>Old Dominion Freight Line, Inc.</t>
  </si>
  <si>
    <t>General Mills, Inc.</t>
  </si>
  <si>
    <t>Carnival Corporation</t>
  </si>
  <si>
    <t>STERIS plc</t>
  </si>
  <si>
    <t>DTE Energy Company</t>
  </si>
  <si>
    <t>Markel Group Inc.</t>
  </si>
  <si>
    <t>Hershey Company</t>
  </si>
  <si>
    <t>PPL Corporation</t>
  </si>
  <si>
    <t>Atmos Energy Corporation</t>
  </si>
  <si>
    <t>Partners Group Holding AG</t>
  </si>
  <si>
    <t>Vodafone Group Public Limited Company</t>
  </si>
  <si>
    <t>Prysmian S.p.A.</t>
  </si>
  <si>
    <t>FirstEnergy Corp.</t>
  </si>
  <si>
    <t>Ulta Beauty Inc.</t>
  </si>
  <si>
    <t>Biogen Inc.</t>
  </si>
  <si>
    <t>Geberit AG</t>
  </si>
  <si>
    <t>Ashtead Group plc</t>
  </si>
  <si>
    <t>Steel Dynamics, Inc.</t>
  </si>
  <si>
    <t>Huntington Bancshares Incorporated</t>
  </si>
  <si>
    <t>Kering SA</t>
  </si>
  <si>
    <t>Canon Inc.</t>
  </si>
  <si>
    <t>Dover Corporation</t>
  </si>
  <si>
    <t>DENSO CORPORATION</t>
  </si>
  <si>
    <t>Suzuki Motor Corp.</t>
  </si>
  <si>
    <t>AvalonBay Communities, Inc.</t>
  </si>
  <si>
    <t>Capgemini SE</t>
  </si>
  <si>
    <t>Equifax Inc.</t>
  </si>
  <si>
    <t>FUJIFILM Holdings Corp</t>
  </si>
  <si>
    <t>Broadridge Financial Solutions, Inc.</t>
  </si>
  <si>
    <t>Expand Energy Corporation</t>
  </si>
  <si>
    <t>AerCap Holdings NV</t>
  </si>
  <si>
    <t>Atlassian Corp Class A</t>
  </si>
  <si>
    <t>CenterPoint Energy, Inc.</t>
  </si>
  <si>
    <t>Disco Corporation</t>
  </si>
  <si>
    <t>ASM International N.V.</t>
  </si>
  <si>
    <t>Leidos Holdings, Inc.</t>
  </si>
  <si>
    <t>NetApp, Inc.</t>
  </si>
  <si>
    <t>Wolters Kluwer N.V.</t>
  </si>
  <si>
    <t>Aviva plc</t>
  </si>
  <si>
    <t>Thales SA</t>
  </si>
  <si>
    <t>Cenovus Energy Inc.</t>
  </si>
  <si>
    <t>DexCom, Inc.</t>
  </si>
  <si>
    <t>Cincinnati Financial Corporation</t>
  </si>
  <si>
    <t>Veralto Corporation</t>
  </si>
  <si>
    <t>Dollar General Corporation</t>
  </si>
  <si>
    <t>Fortescue Ltd</t>
  </si>
  <si>
    <t>Iron Mountain, Inc.</t>
  </si>
  <si>
    <t>Otsuka Holdings Co., Ltd.</t>
  </si>
  <si>
    <t>Northern Star Resources Ltd</t>
  </si>
  <si>
    <t>American Water Works Company, Inc.</t>
  </si>
  <si>
    <t>Halliburton Company</t>
  </si>
  <si>
    <t>Astellas Pharma Inc.</t>
  </si>
  <si>
    <t>Reddit, Inc. Class A</t>
  </si>
  <si>
    <t>HP Inc.</t>
  </si>
  <si>
    <t>Bloom Energy Corporation Class A</t>
  </si>
  <si>
    <t>Zscaler, Inc.</t>
  </si>
  <si>
    <t>Eversource Energy</t>
  </si>
  <si>
    <t>Japan Post Bank Co., Ltd.</t>
  </si>
  <si>
    <t>Bridgestone Corporation</t>
  </si>
  <si>
    <t>Brown &amp; Brown, Inc.</t>
  </si>
  <si>
    <t>VeriSign, Inc.</t>
  </si>
  <si>
    <t>Citizens Financial Group, Inc.</t>
  </si>
  <si>
    <t>Fresenius SE &amp; Co. KGaA</t>
  </si>
  <si>
    <t>Fujikura Ltd</t>
  </si>
  <si>
    <t>KONE Oyj Class B</t>
  </si>
  <si>
    <t>Vestas Wind Systems A/S</t>
  </si>
  <si>
    <t>Devon Energy Corporation</t>
  </si>
  <si>
    <t>Kellanova</t>
  </si>
  <si>
    <t>Regions Financial Corporation</t>
  </si>
  <si>
    <t>Hubbell Incorporated</t>
  </si>
  <si>
    <t>Woolworths Group Ltd</t>
  </si>
  <si>
    <t>Teledyne Technologies Incorporated</t>
  </si>
  <si>
    <t>Veolia Environnement SA</t>
  </si>
  <si>
    <t>Mitsubishi Estate Company, Limited</t>
  </si>
  <si>
    <t>Kraft Heinz Company</t>
  </si>
  <si>
    <t>DNB Bank ASA</t>
  </si>
  <si>
    <t>Tapestry, Inc.</t>
  </si>
  <si>
    <t>Omnicom Group Inc</t>
  </si>
  <si>
    <t>Next plc</t>
  </si>
  <si>
    <t>Hexagon AB Class B</t>
  </si>
  <si>
    <t>Jabil Inc.</t>
  </si>
  <si>
    <t>Volkswagen AG Pref</t>
  </si>
  <si>
    <t>Astera Labs, Inc.</t>
  </si>
  <si>
    <t>Nomura Holdings, Inc.</t>
  </si>
  <si>
    <t>PPG Industries, Inc.</t>
  </si>
  <si>
    <t>Heineken NV</t>
  </si>
  <si>
    <t>W. R. Berkley Corporation</t>
  </si>
  <si>
    <t>East Japan Railway Company</t>
  </si>
  <si>
    <t>Waters Corporation</t>
  </si>
  <si>
    <t>Edison International</t>
  </si>
  <si>
    <t>Publicis Groupe SA</t>
  </si>
  <si>
    <t>Restaurant Brands International, Inc.</t>
  </si>
  <si>
    <t>Credit Agricole SA</t>
  </si>
  <si>
    <t>Repsol SA</t>
  </si>
  <si>
    <t>Koninklijke Philips N.V.</t>
  </si>
  <si>
    <t>Toyota Tsusho Corp.</t>
  </si>
  <si>
    <t>Estee Lauder Companies Inc. Class A</t>
  </si>
  <si>
    <t>Novonesis A/S Class B</t>
  </si>
  <si>
    <t>InterContinental Hotels Group PLC</t>
  </si>
  <si>
    <t>Cie Generale des Etablissements Michelin SA</t>
  </si>
  <si>
    <t>ON Semiconductor Corporation</t>
  </si>
  <si>
    <t>Daimler Truck Holding AG</t>
  </si>
  <si>
    <t>ArcelorMittal SA</t>
  </si>
  <si>
    <t>Zoom Communications, Inc. Class A</t>
  </si>
  <si>
    <t>Pembina Pipeline Corporation</t>
  </si>
  <si>
    <t>Constellation Brands, Inc. Class A</t>
  </si>
  <si>
    <t>Vonovia SE</t>
  </si>
  <si>
    <t>Terumo Corporation</t>
  </si>
  <si>
    <t>NVR, Inc.</t>
  </si>
  <si>
    <t>Labcorp Holdings Inc.</t>
  </si>
  <si>
    <t>Insulet Corporation</t>
  </si>
  <si>
    <t>Central Japan Railway Company</t>
  </si>
  <si>
    <t>Flex Ltd</t>
  </si>
  <si>
    <t>Sun Hung Kai Properties Limited</t>
  </si>
  <si>
    <t>Williams-Sonoma, Inc.</t>
  </si>
  <si>
    <t>Brookfield Asset Management Ltd. Class A</t>
  </si>
  <si>
    <t>Nebius Group N.V. Class A</t>
  </si>
  <si>
    <t>WSP Global Inc</t>
  </si>
  <si>
    <t>Thomson Reuters Corporation</t>
  </si>
  <si>
    <t>SMC Corporation</t>
  </si>
  <si>
    <t>Leonardo SpA</t>
  </si>
  <si>
    <t>Aristocrat Leisure Limited</t>
  </si>
  <si>
    <t>Dollar Tree, Inc.</t>
  </si>
  <si>
    <t>Corpay, Inc.</t>
  </si>
  <si>
    <t>Expeditors International of Washington, Inc.</t>
  </si>
  <si>
    <t>Las Vegas Sands Corp.</t>
  </si>
  <si>
    <t>Quest Diagnostics Incorporated</t>
  </si>
  <si>
    <t>Stellantis N.V.</t>
  </si>
  <si>
    <t>Coca-Cola Europacific Partners plc</t>
  </si>
  <si>
    <t>Renesas Electronics Corporation</t>
  </si>
  <si>
    <t>Genmab A/S</t>
  </si>
  <si>
    <t>PTC Inc.</t>
  </si>
  <si>
    <t>JAPAN POST HOLDINGS Co., Ltd.</t>
  </si>
  <si>
    <t>Twilio, Inc. Class A</t>
  </si>
  <si>
    <t>Equity Residential</t>
  </si>
  <si>
    <t>AIB Group plc</t>
  </si>
  <si>
    <t>Brambles Limited</t>
  </si>
  <si>
    <t>T. Rowe Price Group, Inc.</t>
  </si>
  <si>
    <t>Resona Holdings, Inc.</t>
  </si>
  <si>
    <t>CyberArk Software Ltd.</t>
  </si>
  <si>
    <t>Pan American Silver Corp.</t>
  </si>
  <si>
    <t>Live Nation Entertainment, Inc.</t>
  </si>
  <si>
    <t>CMS Energy Corporation</t>
  </si>
  <si>
    <t>United Therapeutics Corporation</t>
  </si>
  <si>
    <t>SBA Communications Corp. Class A</t>
  </si>
  <si>
    <t>West Pharmaceutical Services, Inc.</t>
  </si>
  <si>
    <t>lululemon athletica inc.</t>
  </si>
  <si>
    <t>Techtronic Industries Co., Ltd.</t>
  </si>
  <si>
    <t>Tyler Technologies, Inc.</t>
  </si>
  <si>
    <t>MTU Aero Engines AG</t>
  </si>
  <si>
    <t>Church &amp; Dwight Co., Inc.</t>
  </si>
  <si>
    <t>NiSource Inc</t>
  </si>
  <si>
    <t>Global Payments Inc.</t>
  </si>
  <si>
    <t>Liberty Media Corporation Series C Liberty Formula One</t>
  </si>
  <si>
    <t>Trimble Inc.</t>
  </si>
  <si>
    <t>Zimmer Biomet Holdings, Inc.</t>
  </si>
  <si>
    <t>Equinor ASA</t>
  </si>
  <si>
    <t>Coles Group Ltd.</t>
  </si>
  <si>
    <t>Centene Corporation</t>
  </si>
  <si>
    <t>SS&amp;C Technologies Holdings, Inc.</t>
  </si>
  <si>
    <t>Coterra Energy Inc.</t>
  </si>
  <si>
    <t>ABN AMRO Bank N.V. Depositary receipts</t>
  </si>
  <si>
    <t>Ajinomoto Co., Inc.</t>
  </si>
  <si>
    <t>Amcor PLC</t>
  </si>
  <si>
    <t>Illumina, Inc.</t>
  </si>
  <si>
    <t>International Paper Company</t>
  </si>
  <si>
    <t>Banco de Sabadell SA</t>
  </si>
  <si>
    <t>ENEOS Holdings, Inc.</t>
  </si>
  <si>
    <t>Darden Restaurants, Inc.</t>
  </si>
  <si>
    <t>QBE Insurance Group Limited</t>
  </si>
  <si>
    <t>Bank of Ireland Group Plc</t>
  </si>
  <si>
    <t>Affirm Holdings, Inc. Class A</t>
  </si>
  <si>
    <t>Legal &amp; General Group Plc</t>
  </si>
  <si>
    <t>Teck Resources Limited Class B</t>
  </si>
  <si>
    <t>Aena SME SA</t>
  </si>
  <si>
    <t>BOC Hong Kong (Holdings) Limited</t>
  </si>
  <si>
    <t>Incyte Corporation</t>
  </si>
  <si>
    <t>Svenska Handelsbanken AB Class A</t>
  </si>
  <si>
    <t>Loews Corporation</t>
  </si>
  <si>
    <t>Principal Financial Group, Inc.</t>
  </si>
  <si>
    <t>Rocket Companies, Inc. Class A</t>
  </si>
  <si>
    <t>Imperial Oil Limited</t>
  </si>
  <si>
    <t>Fortive Corp.</t>
  </si>
  <si>
    <t>CDW Corporation</t>
  </si>
  <si>
    <t>Toyota Industries Corp.</t>
  </si>
  <si>
    <t>Check Point Software Technologies Ltd.</t>
  </si>
  <si>
    <t>Packaging Corporation of America</t>
  </si>
  <si>
    <t>Pernod Ricard SA</t>
  </si>
  <si>
    <t>Charter Communications, Inc. Class A</t>
  </si>
  <si>
    <t>Dassault Systemes SE</t>
  </si>
  <si>
    <t>CK Hutchison Holdings Ltd</t>
  </si>
  <si>
    <t>Hologic, Inc.</t>
  </si>
  <si>
    <t>HubSpot, Inc.</t>
  </si>
  <si>
    <t>Logitech International S.A.</t>
  </si>
  <si>
    <t>Inpex Corporation</t>
  </si>
  <si>
    <t>Gartner, Inc.</t>
  </si>
  <si>
    <t>CGI Inc. Class A</t>
  </si>
  <si>
    <t>Kyocera Corporation</t>
  </si>
  <si>
    <t>Sumitomo Mitsui Trust Group, Inc.</t>
  </si>
  <si>
    <t>First Citizens BancShares, Inc. Class A</t>
  </si>
  <si>
    <t>International Flavors &amp; Fragrances Inc.</t>
  </si>
  <si>
    <t>Oriental Land Co., Ltd.</t>
  </si>
  <si>
    <t>Super Micro Computer, Inc.</t>
  </si>
  <si>
    <t>NN Group N.V.</t>
  </si>
  <si>
    <t>Genuine Parts Company</t>
  </si>
  <si>
    <t>NIPPON STEEL CORP.</t>
  </si>
  <si>
    <t>BPER Banca S.p.A.</t>
  </si>
  <si>
    <t>Banca Monte dei Paschi di Siena S.p.A.</t>
  </si>
  <si>
    <t>Asahi Group Holdings Ltd</t>
  </si>
  <si>
    <t>Snap-on Incorporated</t>
  </si>
  <si>
    <t>Informa Plc</t>
  </si>
  <si>
    <t>Merck KGaA</t>
  </si>
  <si>
    <t>SGS SA</t>
  </si>
  <si>
    <t>Royal KPN NV</t>
  </si>
  <si>
    <t>Rocket Lab Corporation</t>
  </si>
  <si>
    <t>Kao Corporation</t>
  </si>
  <si>
    <t>HEICO Corporation Class A</t>
  </si>
  <si>
    <t>GoDaddy, Inc. Class A</t>
  </si>
  <si>
    <t>Smurfit Westrock PLC</t>
  </si>
  <si>
    <t>Rollins, Inc.</t>
  </si>
  <si>
    <t>Trade Desk, Inc. Class A</t>
  </si>
  <si>
    <t>First Quantum Minerals Ltd.</t>
  </si>
  <si>
    <t>Invitation Homes, Inc.</t>
  </si>
  <si>
    <t>Evergy, Inc.</t>
  </si>
  <si>
    <t>RB Global, Inc.</t>
  </si>
  <si>
    <t>C.H. Robinson Worldwide, Inc.</t>
  </si>
  <si>
    <t>KeyCorp</t>
  </si>
  <si>
    <t>Nitto Denko Corp.</t>
  </si>
  <si>
    <t>McCormick &amp; Company, Incorporated</t>
  </si>
  <si>
    <t>Aptiv PLC</t>
  </si>
  <si>
    <t>Alliant Energy Corporation</t>
  </si>
  <si>
    <t>Banco BPM SpA</t>
  </si>
  <si>
    <t>Siemens Healthineers AG</t>
  </si>
  <si>
    <t>EQT AB</t>
  </si>
  <si>
    <t>Hannover Rueck SE</t>
  </si>
  <si>
    <t>Daiwa House Industry Co., Ltd.</t>
  </si>
  <si>
    <t>DuPont de Nemours, Inc.</t>
  </si>
  <si>
    <t>Tyson Foods, Inc. Class A</t>
  </si>
  <si>
    <t>Jacobs Solutions Inc.</t>
  </si>
  <si>
    <t>Metro Inc.</t>
  </si>
  <si>
    <t>Telefonica SA</t>
  </si>
  <si>
    <t>Schindler Holding Ltd. Pref</t>
  </si>
  <si>
    <t>Sun Communities, Inc.</t>
  </si>
  <si>
    <t>Dow, Inc.</t>
  </si>
  <si>
    <t>Wartsila Oyj Abp</t>
  </si>
  <si>
    <t>Essity AB Class B</t>
  </si>
  <si>
    <t>CLP Holdings Limited</t>
  </si>
  <si>
    <t>Halma plc</t>
  </si>
  <si>
    <t>Royalty Pharma Plc Class A</t>
  </si>
  <si>
    <t>Pinterest, Inc. Class A</t>
  </si>
  <si>
    <t>Texas Pacific Land Corporation</t>
  </si>
  <si>
    <t>Pentair plc</t>
  </si>
  <si>
    <t>Qnity Electronics, Inc.</t>
  </si>
  <si>
    <t>Weyerhaeuser Company</t>
  </si>
  <si>
    <t>Alamos Gold Inc.</t>
  </si>
  <si>
    <t>ACS, Actividades de Construccion y Servicios SA</t>
  </si>
  <si>
    <t>Swisscom AG</t>
  </si>
  <si>
    <t>FinecoBank SpA</t>
  </si>
  <si>
    <t>Essex Property Trust, Inc.</t>
  </si>
  <si>
    <t>Bandai Namco Holdings Inc.</t>
  </si>
  <si>
    <t>IHI Corporation</t>
  </si>
  <si>
    <t>Reliance, Inc.</t>
  </si>
  <si>
    <t>Hang Seng Bank, Limited</t>
  </si>
  <si>
    <t>Tourmaline Oil Corp.</t>
  </si>
  <si>
    <t>Nomura Research Institute,Ltd.</t>
  </si>
  <si>
    <t>Kajima Corporation</t>
  </si>
  <si>
    <t>Toast, Inc. Class A</t>
  </si>
  <si>
    <t>Masco Corporation</t>
  </si>
  <si>
    <t>DraftKings, Inc. Class A</t>
  </si>
  <si>
    <t>Cellnex Telecom S.A.</t>
  </si>
  <si>
    <t>TransUnion</t>
  </si>
  <si>
    <t>Fidelity National Financial, Inc. - FNF Group</t>
  </si>
  <si>
    <t>Textron Inc.</t>
  </si>
  <si>
    <t>Kerry Group Plc Class A</t>
  </si>
  <si>
    <t>TOKYO GAS Co., Ltd.</t>
  </si>
  <si>
    <t>Best Buy Co., Inc.</t>
  </si>
  <si>
    <t>BT Group plc</t>
  </si>
  <si>
    <t>Gen Digital Inc.</t>
  </si>
  <si>
    <t>Lennox International Inc.</t>
  </si>
  <si>
    <t>STMicroelectronics NV</t>
  </si>
  <si>
    <t>DSM-Firmenich AG</t>
  </si>
  <si>
    <t>Fox Corporation Class A</t>
  </si>
  <si>
    <t>Moncler SpA</t>
  </si>
  <si>
    <t>Kansai Electric Power Company, Incorporated</t>
  </si>
  <si>
    <t>Mid-America Apartment Communities, Inc.</t>
  </si>
  <si>
    <t>Burlington Stores, Inc.</t>
  </si>
  <si>
    <t>Evolution Mining Limited</t>
  </si>
  <si>
    <t>Saab AB Class B</t>
  </si>
  <si>
    <t>IonQ, Inc.</t>
  </si>
  <si>
    <t>UPM-Kymmene Oyj</t>
  </si>
  <si>
    <t>Olympus Corp.</t>
  </si>
  <si>
    <t>Julius Baer Gruppe AG</t>
  </si>
  <si>
    <t>Cooper Companies, Inc.</t>
  </si>
  <si>
    <t>Domino's Pizza, Inc.</t>
  </si>
  <si>
    <t>Epiroc AB Class A</t>
  </si>
  <si>
    <t>SBI Holdings Incorporated</t>
  </si>
  <si>
    <t>Lasertec Corp.</t>
  </si>
  <si>
    <t>CF Industries Holdings, Inc.</t>
  </si>
  <si>
    <t>J.B. Hunt Transport Services, Inc.</t>
  </si>
  <si>
    <t>Sage Group plc</t>
  </si>
  <si>
    <t>Neurocrine Biosciences, Inc.</t>
  </si>
  <si>
    <t>Scentre Group</t>
  </si>
  <si>
    <t>Carlisle Companies Incorporated</t>
  </si>
  <si>
    <t>DocuSign, Inc.</t>
  </si>
  <si>
    <t>Deckers Outdoor Corporation</t>
  </si>
  <si>
    <t>Santos Limited</t>
  </si>
  <si>
    <t>Kimco Realty Corporation</t>
  </si>
  <si>
    <t>Emera Incorporated</t>
  </si>
  <si>
    <t>W. P. Carey Inc.</t>
  </si>
  <si>
    <t>Rivian Automotive, Inc. Class A</t>
  </si>
  <si>
    <t>Alfa Laval AB</t>
  </si>
  <si>
    <t>Universal Health Services, Inc. Class B</t>
  </si>
  <si>
    <t>Nippon Yusen Kabushiki Kaisha</t>
  </si>
  <si>
    <t>Terna S.p.A.</t>
  </si>
  <si>
    <t>Bombardier Inc. Class B</t>
  </si>
  <si>
    <t>Allegion Public Limited Company</t>
  </si>
  <si>
    <t>Antofagasta plc</t>
  </si>
  <si>
    <t>Osaka Gas Co., Ltd.</t>
  </si>
  <si>
    <t>F5, Inc.</t>
  </si>
  <si>
    <t>Clorox Company</t>
  </si>
  <si>
    <t>Sumitomo Realty &amp; Development Co., Ltd.</t>
  </si>
  <si>
    <t>Kubota Corporation</t>
  </si>
  <si>
    <t>Avery Dennison Corporation</t>
  </si>
  <si>
    <t>Dynatrace, Inc.</t>
  </si>
  <si>
    <t>VAT Group AG</t>
  </si>
  <si>
    <t>Shionogi &amp; Co., Ltd.</t>
  </si>
  <si>
    <t>Singapore Technologies Engineering Ltd</t>
  </si>
  <si>
    <t>EDP S.A.</t>
  </si>
  <si>
    <t>Bunge Global SA</t>
  </si>
  <si>
    <t>Daiwa Securities Group Inc.</t>
  </si>
  <si>
    <t>Henkel AG &amp; Co. KGaA Pref</t>
  </si>
  <si>
    <t>Graco Inc.</t>
  </si>
  <si>
    <t>Secom Co., Ltd.</t>
  </si>
  <si>
    <t>RPM International Inc.</t>
  </si>
  <si>
    <t>Magna International Inc.</t>
  </si>
  <si>
    <t>Sonova Holding AG</t>
  </si>
  <si>
    <t>Smith &amp; Nephew plc</t>
  </si>
  <si>
    <t>Builders FirstSource, Inc.</t>
  </si>
  <si>
    <t>CoreWeave, Inc. Class A</t>
  </si>
  <si>
    <t>HEICO Corporation</t>
  </si>
  <si>
    <t>Asics Corporation</t>
  </si>
  <si>
    <t>Rentokil Initial plc</t>
  </si>
  <si>
    <t>Great-West Lifeco Inc.</t>
  </si>
  <si>
    <t>Rogers Communications Inc. Class B</t>
  </si>
  <si>
    <t>Kirin Holdings Co. Ltd.</t>
  </si>
  <si>
    <t>Nordson Corporation</t>
  </si>
  <si>
    <t>Ball Corporation</t>
  </si>
  <si>
    <t>Okta, Inc. Class A</t>
  </si>
  <si>
    <t>Origin Energy Limited</t>
  </si>
  <si>
    <t>Zebra Technologies Corporation Class A</t>
  </si>
  <si>
    <t>Baloise-Holding AG</t>
  </si>
  <si>
    <t>Regency Centers Corporation</t>
  </si>
  <si>
    <t>Xero Limited</t>
  </si>
  <si>
    <t>Tradeweb Markets, Inc. Class A</t>
  </si>
  <si>
    <t>Carlyle Group Inc</t>
  </si>
  <si>
    <t>IDEX Corporation</t>
  </si>
  <si>
    <t>Jack Henry &amp; Associates, Inc.</t>
  </si>
  <si>
    <t>Snam S.p.A.</t>
  </si>
  <si>
    <t>Kingspan Group Plc</t>
  </si>
  <si>
    <t>Everest Group, Ltd.</t>
  </si>
  <si>
    <t>Straumann Holding AG</t>
  </si>
  <si>
    <t>Swiss Prime Site AG</t>
  </si>
  <si>
    <t>AECOM</t>
  </si>
  <si>
    <t>Coca-Cola HBC AG</t>
  </si>
  <si>
    <t>Unibail-Rodamco-Westfield SE Stapled Secs Cons of 1 Sh Unibail Rodamco + 1 Sh WFD Unib Rod</t>
  </si>
  <si>
    <t>Healthpeak Properties, Inc.</t>
  </si>
  <si>
    <t>Boliden AB</t>
  </si>
  <si>
    <t>Annaly Capital Management, Inc.</t>
  </si>
  <si>
    <t>Hydro One Limited</t>
  </si>
  <si>
    <t>Grab Holdings Limited Class A</t>
  </si>
  <si>
    <t>Dick's Sporting Goods, Inc.</t>
  </si>
  <si>
    <t>Link Real Estate Investment Trust</t>
  </si>
  <si>
    <t>Euronext NV</t>
  </si>
  <si>
    <t>Zillow Group, Inc. Class C</t>
  </si>
  <si>
    <t>Telstra Group Limited</t>
  </si>
  <si>
    <t>Pan Pacific International Holdings Corporation</t>
  </si>
  <si>
    <t>LyondellBasell Industries NV</t>
  </si>
  <si>
    <t>Cochlear Limited</t>
  </si>
  <si>
    <t>Israel Discount Bank Limited Class A</t>
  </si>
  <si>
    <t>Entegris, Inc.</t>
  </si>
  <si>
    <t>Fisher &amp; Paykel Healthcare Corporation Limited</t>
  </si>
  <si>
    <t>Lundin Mining Corporation</t>
  </si>
  <si>
    <t>ARC Resources Ltd.</t>
  </si>
  <si>
    <t>Gaming and Leisure Properties, Inc.</t>
  </si>
  <si>
    <t>Centrica plc</t>
  </si>
  <si>
    <t>iA Financial Corporation Inc.</t>
  </si>
  <si>
    <t>Insurance Australia Group Ltd</t>
  </si>
  <si>
    <t>Orsted</t>
  </si>
  <si>
    <t>SEGRO plc</t>
  </si>
  <si>
    <t>Subaru Corporation</t>
  </si>
  <si>
    <t>Watsco, Inc.</t>
  </si>
  <si>
    <t>Coloplast A/S Class B</t>
  </si>
  <si>
    <t>Poste Italiane SpA</t>
  </si>
  <si>
    <t>Elbit Systems Ltd</t>
  </si>
  <si>
    <t>OBIC Co., Ltd.</t>
  </si>
  <si>
    <t>Smiths Group Plc</t>
  </si>
  <si>
    <t>Asahi Kasei Corporation</t>
  </si>
  <si>
    <t>Element Fleet Management Corporation</t>
  </si>
  <si>
    <t>Solventum Corporation</t>
  </si>
  <si>
    <t>Carlsberg AS Class B</t>
  </si>
  <si>
    <t>Hong Kong &amp; China Gas Co. Ltd.</t>
  </si>
  <si>
    <t>Akzo Nobel N.V.</t>
  </si>
  <si>
    <t>Ebara Corporation</t>
  </si>
  <si>
    <t>Booz Allen Hamilton Holding Corporation Class A</t>
  </si>
  <si>
    <t>Computershare Limited</t>
  </si>
  <si>
    <t>George Weston Limited</t>
  </si>
  <si>
    <t>Aegon Ltd.</t>
  </si>
  <si>
    <t>CapitaLand Integrated Commercial Trust</t>
  </si>
  <si>
    <t>Daifuku Co., Ltd.</t>
  </si>
  <si>
    <t>Symrise AG</t>
  </si>
  <si>
    <t>Suncorp Group Limited</t>
  </si>
  <si>
    <t>Nidec Corporation</t>
  </si>
  <si>
    <t>Nutanix, Inc. Class A</t>
  </si>
  <si>
    <t>KONAMI Group Corporation</t>
  </si>
  <si>
    <t>Essential Utilities, Inc.</t>
  </si>
  <si>
    <t>ageas SA/NV</t>
  </si>
  <si>
    <t>BE Semiconductor Industries N.V.</t>
  </si>
  <si>
    <t>Pandora A/S</t>
  </si>
  <si>
    <t>NEXON Co., Ltd.</t>
  </si>
  <si>
    <t>Mowi ASA</t>
  </si>
  <si>
    <t>Chubu Electric Power Company,Incorporated</t>
  </si>
  <si>
    <t>Bouygues SA</t>
  </si>
  <si>
    <t>Equity LifeStyle Properties, Inc.</t>
  </si>
  <si>
    <t>CK Asset Holdings Limited</t>
  </si>
  <si>
    <t>TOPPAN Holdings Inc.</t>
  </si>
  <si>
    <t>Mitsui O.S.K.Lines,Ltd.</t>
  </si>
  <si>
    <t>J.M. Smucker Company</t>
  </si>
  <si>
    <t>UDR, Inc.</t>
  </si>
  <si>
    <t>Endesa S.A.</t>
  </si>
  <si>
    <t>EchoStar Corporation Class A</t>
  </si>
  <si>
    <t>Severn Trent Plc</t>
  </si>
  <si>
    <t>Eiffage SA</t>
  </si>
  <si>
    <t>Jardine Matheson Holdings Limited</t>
  </si>
  <si>
    <t>Bankinter SA</t>
  </si>
  <si>
    <t>GFL Environmental Inc</t>
  </si>
  <si>
    <t>Chocoladefabriken Lindt &amp; Spruengli AG Partizipsch.</t>
  </si>
  <si>
    <t>Delta Air Lines, Inc.</t>
  </si>
  <si>
    <t>American Financial Group, Inc.</t>
  </si>
  <si>
    <t>Metso Corporation</t>
  </si>
  <si>
    <t>Sekisui House, Ltd.</t>
  </si>
  <si>
    <t>Galaxy Entertainment Group Limited</t>
  </si>
  <si>
    <t>Atkinsrealis Group Inc.</t>
  </si>
  <si>
    <t>Keppel Ltd.</t>
  </si>
  <si>
    <t>T&amp;D Holdings, Inc.</t>
  </si>
  <si>
    <t>Power Assets Holdings Limited</t>
  </si>
  <si>
    <t>Whitecap Resources Inc.</t>
  </si>
  <si>
    <t>BXP Inc</t>
  </si>
  <si>
    <t>Admiral Group plc</t>
  </si>
  <si>
    <t>Sumitomo Metal Mining Co., Ltd.</t>
  </si>
  <si>
    <t>Equitable Holdings, Inc.</t>
  </si>
  <si>
    <t>Accor SA</t>
  </si>
  <si>
    <t>Telia Company AB</t>
  </si>
  <si>
    <t>ASR Nederland N.V.</t>
  </si>
  <si>
    <t>United Utilities Group PLC</t>
  </si>
  <si>
    <t>Kuehne &amp; Nagel International AG</t>
  </si>
  <si>
    <t>Taisei Corporation</t>
  </si>
  <si>
    <t>News Corporation Class A</t>
  </si>
  <si>
    <t>Bureau Veritas SA</t>
  </si>
  <si>
    <t>American Homes 4 Rent Class A</t>
  </si>
  <si>
    <t>Gildan Activewear Inc.</t>
  </si>
  <si>
    <t>Oklo Inc. Class A</t>
  </si>
  <si>
    <t>Baxter International Inc.</t>
  </si>
  <si>
    <t>Norsk Hydro ASA</t>
  </si>
  <si>
    <t>Ryohin Keikaku Co., Ltd.</t>
  </si>
  <si>
    <t>Stantec Inc</t>
  </si>
  <si>
    <t>Toray Industries, Inc.</t>
  </si>
  <si>
    <t>Beiersdorf AG</t>
  </si>
  <si>
    <t>Samsara, Inc. Class A</t>
  </si>
  <si>
    <t>Obayashi Corporation</t>
  </si>
  <si>
    <t>Evolution AB</t>
  </si>
  <si>
    <t>South32 Ltd.</t>
  </si>
  <si>
    <t>West Japan Railway Company</t>
  </si>
  <si>
    <t>Eisai Co., Ltd.</t>
  </si>
  <si>
    <t>Wisetech Global Ltd.</t>
  </si>
  <si>
    <t>QIAGEN NV</t>
  </si>
  <si>
    <t>Japan Exchange Group, Inc.</t>
  </si>
  <si>
    <t>Kongsberg Gruppen ASA</t>
  </si>
  <si>
    <t>Galp Energia, SGPS S.A. Class B</t>
  </si>
  <si>
    <t>A.P. Moller - Maersk A/S Class B</t>
  </si>
  <si>
    <t>SKF AB Class B</t>
  </si>
  <si>
    <t>Futu Holdings Ltd. Sponsored ADR Class A</t>
  </si>
  <si>
    <t>Mizrahi Tefahot Bank Ltd</t>
  </si>
  <si>
    <t>Melrose Industries PLC</t>
  </si>
  <si>
    <t>GEA Group Aktiengesellschaft</t>
  </si>
  <si>
    <t>Helvetia Holding Ltd</t>
  </si>
  <si>
    <t>Fox Corporation Class B</t>
  </si>
  <si>
    <t>Pro Medicus, Ltd.</t>
  </si>
  <si>
    <t>TMX Group Ltd.</t>
  </si>
  <si>
    <t>Telenor ASA</t>
  </si>
  <si>
    <t>Alstom SA</t>
  </si>
  <si>
    <t>BELIMO Holding AG</t>
  </si>
  <si>
    <t>Heineken Holding N.V.</t>
  </si>
  <si>
    <t>Singapore Exchange Ltd.</t>
  </si>
  <si>
    <t>Groupe Bruxelles Lambert SA</t>
  </si>
  <si>
    <t>Tenaris S.A.</t>
  </si>
  <si>
    <t>Phoenix Financial Ltd</t>
  </si>
  <si>
    <t>Carrefour SA</t>
  </si>
  <si>
    <t>Associated British Foods plc</t>
  </si>
  <si>
    <t>Rakuten Group, Inc.</t>
  </si>
  <si>
    <t>Endeavour Mining PLC</t>
  </si>
  <si>
    <t>Pearson PLC</t>
  </si>
  <si>
    <t>Trelleborg AB Class B</t>
  </si>
  <si>
    <t>Nova Ltd.</t>
  </si>
  <si>
    <t>WH Group Ltd. (HK)</t>
  </si>
  <si>
    <t>Fresenius Medical Care AG</t>
  </si>
  <si>
    <t>Intertek Group plc</t>
  </si>
  <si>
    <t>Addtech AB Class B</t>
  </si>
  <si>
    <t>Bunzl plc</t>
  </si>
  <si>
    <t>Lynas Rare Earths Limited</t>
  </si>
  <si>
    <t>H&amp;M Hennes &amp; Mauritz AB Class B</t>
  </si>
  <si>
    <t>Toromont Industries Ltd.</t>
  </si>
  <si>
    <t>Lundin Gold Inc.</t>
  </si>
  <si>
    <t>Marks and Spencer Group plc</t>
  </si>
  <si>
    <t>Alexandria Real Estate Equities, Inc.</t>
  </si>
  <si>
    <t>CNH Industrial NV</t>
  </si>
  <si>
    <t>Stockland</t>
  </si>
  <si>
    <t>EXOR N.V.</t>
  </si>
  <si>
    <t>Capcom Co., Ltd.</t>
  </si>
  <si>
    <t>CCL Industries Inc. Class B</t>
  </si>
  <si>
    <t>CapitaLand Ascendas REIT</t>
  </si>
  <si>
    <t>Eurofins Scientific SE</t>
  </si>
  <si>
    <t>Singapore Airlines Ltd.</t>
  </si>
  <si>
    <t>Fortum Oyj</t>
  </si>
  <si>
    <t>Scout24 SE</t>
  </si>
  <si>
    <t>Open Text Corporation</t>
  </si>
  <si>
    <t>Kawasaki Heavy Industries Ltd.</t>
  </si>
  <si>
    <t>M&amp;G Plc</t>
  </si>
  <si>
    <t>AltaGas Ltd.</t>
  </si>
  <si>
    <t>Washington H. Soul Pattinson and Company Limited</t>
  </si>
  <si>
    <t>Rexel SA</t>
  </si>
  <si>
    <t>Mitsubishi Chemical Group Corporation</t>
  </si>
  <si>
    <t>United Airlines Holdings, Inc.</t>
  </si>
  <si>
    <t>UNIPOL ASSICURAZIONI SPA</t>
  </si>
  <si>
    <t>MinebeaMitsumi Inc.</t>
  </si>
  <si>
    <t>Tryg A/S</t>
  </si>
  <si>
    <t>Fresnillo PLC</t>
  </si>
  <si>
    <t>Brenntag SE</t>
  </si>
  <si>
    <t>CAE Inc.</t>
  </si>
  <si>
    <t>LY Corporation</t>
  </si>
  <si>
    <t>Hongkong Land Holdings Limited</t>
  </si>
  <si>
    <t>Skanska AB Class B</t>
  </si>
  <si>
    <t>Lifco AB Class B</t>
  </si>
  <si>
    <t>Shimadzu Corporation</t>
  </si>
  <si>
    <t>Paycom Software, Inc.</t>
  </si>
  <si>
    <t>Snap, Inc. Class A</t>
  </si>
  <si>
    <t>Ivanhoe Mines Ltd. Class A</t>
  </si>
  <si>
    <t>Dai Nippon Printing Co., Ltd.</t>
  </si>
  <si>
    <t>Klepierre SA</t>
  </si>
  <si>
    <t>Banco Comercial Portugues S.A.</t>
  </si>
  <si>
    <t>OMV AG</t>
  </si>
  <si>
    <t>Talanx AG</t>
  </si>
  <si>
    <t>Medibank Private Ltd.</t>
  </si>
  <si>
    <t>Neste Corporation</t>
  </si>
  <si>
    <t>Kingfisher Plc</t>
  </si>
  <si>
    <t>Kioxia Holdings Corporation</t>
  </si>
  <si>
    <t>Yokogawa Electric Corp.</t>
  </si>
  <si>
    <t>Orkla ASA</t>
  </si>
  <si>
    <t>CAR Group Limited</t>
  </si>
  <si>
    <t>Unicharm Corporation</t>
  </si>
  <si>
    <t>Continental AG</t>
  </si>
  <si>
    <t>Tele2 AB Class B</t>
  </si>
  <si>
    <t>Hyatt Hotels Corporation Class A</t>
  </si>
  <si>
    <t>Getlink SE</t>
  </si>
  <si>
    <t>MTR Corporation Limited</t>
  </si>
  <si>
    <t>Descartes Systems Group Inc.</t>
  </si>
  <si>
    <t>Securitas AB Class B</t>
  </si>
  <si>
    <t>Lottery Corporation Limited</t>
  </si>
  <si>
    <t>Erie Indemnity Company Class A</t>
  </si>
  <si>
    <t>Sartorius AG Pref</t>
  </si>
  <si>
    <t>Renault SA</t>
  </si>
  <si>
    <t>Auto Trader Group PLC</t>
  </si>
  <si>
    <t>Aker BP ASA</t>
  </si>
  <si>
    <t>Knorr-Bremse AG</t>
  </si>
  <si>
    <t>Isuzu Motors Limited</t>
  </si>
  <si>
    <t>Svenska Cellulosa AB SCA Class B</t>
  </si>
  <si>
    <t>Yokohama Financial Group, Inc.</t>
  </si>
  <si>
    <t>Keyera Corp.</t>
  </si>
  <si>
    <t>Orion Oyj Class B</t>
  </si>
  <si>
    <t>Sigma Healthcare Ltd</t>
  </si>
  <si>
    <t>Beijer Ref AB Class B</t>
  </si>
  <si>
    <t>Bentley Systems, Incorporated Class B</t>
  </si>
  <si>
    <t>APA Group</t>
  </si>
  <si>
    <t>Yamaha Motor Co., Ltd.</t>
  </si>
  <si>
    <t>Dassault Aviation SA</t>
  </si>
  <si>
    <t>Aisin Corporation</t>
  </si>
  <si>
    <t>Saputo Inc.</t>
  </si>
  <si>
    <t>Hormel Foods Corporation</t>
  </si>
  <si>
    <t>TFI International Inc.</t>
  </si>
  <si>
    <t>Nippon Building Fund, Inc.</t>
  </si>
  <si>
    <t>Wise PLC Class A</t>
  </si>
  <si>
    <t>Barratt Redrow plc</t>
  </si>
  <si>
    <t>Idemitsu Kosan Co., Ltd.</t>
  </si>
  <si>
    <t>Mitsubishi HC Capital Inc.</t>
  </si>
  <si>
    <t>Swatch Group Ltd. Bearer</t>
  </si>
  <si>
    <t>TIS Inc.</t>
  </si>
  <si>
    <t>MatsukiyoCocokara &amp; Co.</t>
  </si>
  <si>
    <t>J Sainsbury plc</t>
  </si>
  <si>
    <t>Swedish Orphan Biovitrum AB</t>
  </si>
  <si>
    <t>Sekisui Chemical Co., Ltd.</t>
  </si>
  <si>
    <t>Canadian Tire Corporation, Limited Class A</t>
  </si>
  <si>
    <t>Seibu Holdings, Inc.</t>
  </si>
  <si>
    <t>ASX Limited</t>
  </si>
  <si>
    <t>Sonic Healthcare Limited</t>
  </si>
  <si>
    <t>JFE Holdings, Inc.</t>
  </si>
  <si>
    <t>JDE Peet's NV</t>
  </si>
  <si>
    <t>International Consolidated Airlines Group SA</t>
  </si>
  <si>
    <t>Hankyu Hanshin Holdings, Inc.</t>
  </si>
  <si>
    <t>Stora Enso Oyj Class R</t>
  </si>
  <si>
    <t>Sartorius Stedim Biotech SA</t>
  </si>
  <si>
    <t>Industrivarden AB Class C</t>
  </si>
  <si>
    <t>M3, Inc.</t>
  </si>
  <si>
    <t>Jeronimo Martins, SGPS S.A.</t>
  </si>
  <si>
    <t>NICE Ltd.</t>
  </si>
  <si>
    <t>Porsche Automobil Holding SE Pref</t>
  </si>
  <si>
    <t>Indutrade AB</t>
  </si>
  <si>
    <t>Nippon Paint Holdings Co., Ltd.</t>
  </si>
  <si>
    <t>Deutsche Lufthansa AG</t>
  </si>
  <si>
    <t>Kyowa Kirin Co., Ltd.</t>
  </si>
  <si>
    <t>Barry Callebaut AG</t>
  </si>
  <si>
    <t>HKT Trust and HKT Ltd</t>
  </si>
  <si>
    <t>BKW AG</t>
  </si>
  <si>
    <t>REA Group Ltd</t>
  </si>
  <si>
    <t>Empire Co Ltd Class A</t>
  </si>
  <si>
    <t>DCC Plc</t>
  </si>
  <si>
    <t>Elia Group SA/NV</t>
  </si>
  <si>
    <t>FirstService Corp</t>
  </si>
  <si>
    <t>Nemetschek SE</t>
  </si>
  <si>
    <t>Sony Financial Group Inc.</t>
  </si>
  <si>
    <t>Yangzijiang Shipbuilding (Holdings) Ltd.</t>
  </si>
  <si>
    <t>Auckland International Airport Limited</t>
  </si>
  <si>
    <t>Avolta AG</t>
  </si>
  <si>
    <t>CTS Eventim AG &amp; Co. KGaA</t>
  </si>
  <si>
    <t>Phoenix Group Holdings plc</t>
  </si>
  <si>
    <t>Qantas Airways Limited</t>
  </si>
  <si>
    <t>Entain PLC</t>
  </si>
  <si>
    <t>SGH Limited</t>
  </si>
  <si>
    <t>Infratil Limited</t>
  </si>
  <si>
    <t>Vicinity Centres</t>
  </si>
  <si>
    <t>Spirax Group plc.</t>
  </si>
  <si>
    <t>Yara International ASA</t>
  </si>
  <si>
    <t>Recordati S.p.A.</t>
  </si>
  <si>
    <t>Nissan Motor Co., Ltd.</t>
  </si>
  <si>
    <t>Elisa Oyj Class A</t>
  </si>
  <si>
    <t>Shiseido Company,Limited</t>
  </si>
  <si>
    <t>Zalando SE</t>
  </si>
  <si>
    <t>Syensqo SA/NV</t>
  </si>
  <si>
    <t>OTSUKA CORPORATION</t>
  </si>
  <si>
    <t>Brown-Forman Corporation Class B</t>
  </si>
  <si>
    <t>JX Advanced Metals Corporation</t>
  </si>
  <si>
    <t>Brookfield Renewable Holdings Corporation Class A</t>
  </si>
  <si>
    <t>Fuji Electric Co., Ltd.</t>
  </si>
  <si>
    <t>Raiffeisen Bank International AG</t>
  </si>
  <si>
    <t>Shimano Inc.</t>
  </si>
  <si>
    <t>Porsche AG</t>
  </si>
  <si>
    <t>Gjensidige Forsikring ASA</t>
  </si>
  <si>
    <t>HOCHTIEF Aktiengesellschaft</t>
  </si>
  <si>
    <t>Sands China Ltd.</t>
  </si>
  <si>
    <t>CapitaLand Investment Limited</t>
  </si>
  <si>
    <t>TELUS Corporation</t>
  </si>
  <si>
    <t>EMS-CHEMIE HOLDING AG</t>
  </si>
  <si>
    <t>monday.com Ltd.</t>
  </si>
  <si>
    <t>Kesko Oyj Class B</t>
  </si>
  <si>
    <t>Telecom Italia S.p.A.</t>
  </si>
  <si>
    <t>Whitbread PLC</t>
  </si>
  <si>
    <t>Kawasaki Kisen Kaisha, Ltd.</t>
  </si>
  <si>
    <t>Henderson Land Development Co. Ltd.</t>
  </si>
  <si>
    <t>Trend Micro Incorporated</t>
  </si>
  <si>
    <t>LEG Immobilien SE</t>
  </si>
  <si>
    <t>NIBE Industrier AB Class B</t>
  </si>
  <si>
    <t>Edenred SA</t>
  </si>
  <si>
    <t>Land Securities Group PLC</t>
  </si>
  <si>
    <t>ICL Group Ltd.</t>
  </si>
  <si>
    <t>AB Sagax Class B</t>
  </si>
  <si>
    <t>TOKYU CORPORATION</t>
  </si>
  <si>
    <t>Ipsen SA</t>
  </si>
  <si>
    <t>Financiere de Tubize S.A.</t>
  </si>
  <si>
    <t>Chiba Bank, Ltd.</t>
  </si>
  <si>
    <t>Bollore SE</t>
  </si>
  <si>
    <t>MonotaRO Co., Ltd.</t>
  </si>
  <si>
    <t>Acciona SA</t>
  </si>
  <si>
    <t>Delivery Hero SE</t>
  </si>
  <si>
    <t>Kikkoman Corporation</t>
  </si>
  <si>
    <t>Wix.com Ltd.</t>
  </si>
  <si>
    <t>bioMerieux SA</t>
  </si>
  <si>
    <t>Banca Mediolanum SpA</t>
  </si>
  <si>
    <t>Sanrio Co. Ltd.</t>
  </si>
  <si>
    <t>VERBUND AG Class A</t>
  </si>
  <si>
    <t>Davide Campari-Milano N.V.</t>
  </si>
  <si>
    <t>Buzzi Spa</t>
  </si>
  <si>
    <t>HENSOLDT AG</t>
  </si>
  <si>
    <t>IMCD N.V.</t>
  </si>
  <si>
    <t>Randstad NV</t>
  </si>
  <si>
    <t>Amundi SA</t>
  </si>
  <si>
    <t>Wilmar International Limited</t>
  </si>
  <si>
    <t>Wharf Real Estate Investment Company Limited</t>
  </si>
  <si>
    <t>SCREEN Holdings Co., Ltd</t>
  </si>
  <si>
    <t>Mapfre SA</t>
  </si>
  <si>
    <t>Fastighets AB Balder Class B</t>
  </si>
  <si>
    <t>Naturgy Energy Group, S.A.</t>
  </si>
  <si>
    <t>Sodexo SA</t>
  </si>
  <si>
    <t>Nitori Holdings Co. Ltd.</t>
  </si>
  <si>
    <t>Contact Energy Limited</t>
  </si>
  <si>
    <t>Toho Co., Ltd.</t>
  </si>
  <si>
    <t>Hulic Co., Ltd.</t>
  </si>
  <si>
    <t>Hikari Tsushin, Inc.</t>
  </si>
  <si>
    <t>Sysmex Corporation</t>
  </si>
  <si>
    <t>Makita Corporation</t>
  </si>
  <si>
    <t>Gecina SA</t>
  </si>
  <si>
    <t>Sembcorp Industries Ltd.</t>
  </si>
  <si>
    <t>JAPAN POST INSURANCE Co., Ltd.</t>
  </si>
  <si>
    <t>Azrieli Group Ltd.</t>
  </si>
  <si>
    <t>Nippon Sanso Holdings Corporation</t>
  </si>
  <si>
    <t>Meridian Energy Limited</t>
  </si>
  <si>
    <t>Aeroports de Paris</t>
  </si>
  <si>
    <t>SalMar ASA</t>
  </si>
  <si>
    <t>Evonik Industries AG</t>
  </si>
  <si>
    <t>Canadian Utilities Limited Class A</t>
  </si>
  <si>
    <t>CK Infrastructure Holdings Limited</t>
  </si>
  <si>
    <t>Sino Land Co. Ltd.</t>
  </si>
  <si>
    <t>L E Lundbergforetagen AB Class B</t>
  </si>
  <si>
    <t>D'Ieteren Group SA/NV</t>
  </si>
  <si>
    <t>SG Holdings Co., Ltd.</t>
  </si>
  <si>
    <t>Sofina SA</t>
  </si>
  <si>
    <t>Daito Trust Construction Co., Ltd.</t>
  </si>
  <si>
    <t>Banque Cantonale Vaudoise</t>
  </si>
  <si>
    <t>EDP Renovaveis SA</t>
  </si>
  <si>
    <t>AGC Inc.</t>
  </si>
  <si>
    <t>Demant A/S</t>
  </si>
  <si>
    <t>IGM Financial Inc.</t>
  </si>
  <si>
    <t>Schroders PLC</t>
  </si>
  <si>
    <t>Rational Aktiengesellschaft</t>
  </si>
  <si>
    <t>Investment AB Latour Class B</t>
  </si>
  <si>
    <t>CVC Capital Partners plc</t>
  </si>
  <si>
    <t>Tokyo Metro Co Ltd</t>
  </si>
  <si>
    <t>Hikma Pharmaceuticals Plc</t>
  </si>
  <si>
    <t>Covivio SA</t>
  </si>
  <si>
    <t>Zensho Holdings Co., Ltd.</t>
  </si>
  <si>
    <t>Nexi S.p.A.</t>
  </si>
  <si>
    <t>ZOZO, Inc.</t>
  </si>
  <si>
    <t>Swire Pacific Limited Class A</t>
  </si>
  <si>
    <t>Infrastrutture Wireless Italiane S.p.A.</t>
  </si>
  <si>
    <t>Grifols, S.A. Class A</t>
  </si>
  <si>
    <t>ROCKWOOL A/S Class B</t>
  </si>
  <si>
    <t>Holmen AB Class B</t>
  </si>
  <si>
    <t>FDJ United</t>
  </si>
  <si>
    <t>Suntory Beverage &amp; Food Ltd.</t>
  </si>
  <si>
    <t>JD Sports Fashion Plc</t>
  </si>
  <si>
    <t>InPost S.A.</t>
  </si>
  <si>
    <t>Kobe Bussan Co., Ltd.</t>
  </si>
  <si>
    <t>SCSK Corporation</t>
  </si>
  <si>
    <t>Lotus Bakeries NV</t>
  </si>
  <si>
    <t>Wharf (Holdings) Ltd.</t>
  </si>
  <si>
    <t>SITC International Holdings Co., Ltd.</t>
  </si>
  <si>
    <t>BCE Inc.</t>
  </si>
  <si>
    <t>Redeia Corporacion SA</t>
  </si>
  <si>
    <t>Oracle Corporation Japan</t>
  </si>
  <si>
    <t>ANA Holdings Inc.</t>
  </si>
  <si>
    <t>Japan Airlines Co., Ltd.</t>
  </si>
  <si>
    <t>Isracard Ltd.</t>
  </si>
  <si>
    <t>ISIN</t>
  </si>
  <si>
    <t>LIBELLE</t>
  </si>
  <si>
    <t xml:space="preserve"> Benchmark ICB Supersector </t>
  </si>
  <si>
    <t>Zone Geo</t>
  </si>
  <si>
    <t>Benchmark Market Value Millions in EUR</t>
  </si>
  <si>
    <t>Reco Analyst</t>
  </si>
  <si>
    <t>Beta</t>
  </si>
  <si>
    <t>Contrib TE</t>
  </si>
  <si>
    <t>Hors indice</t>
  </si>
  <si>
    <t>Score ML</t>
  </si>
  <si>
    <t>Daily Vol 90J</t>
  </si>
  <si>
    <t>EBITDAm FY1</t>
  </si>
  <si>
    <t>Gross Margin</t>
  </si>
  <si>
    <t>Earns Yield FY1</t>
  </si>
  <si>
    <t>DVD Payout FY0</t>
  </si>
  <si>
    <t>DVD Yield FY1</t>
  </si>
  <si>
    <t>FCF Conversion</t>
  </si>
  <si>
    <t>CFO Div Cov Ratio</t>
  </si>
  <si>
    <t>FCF Div Cov Ratio</t>
  </si>
  <si>
    <t>PE FY1</t>
  </si>
  <si>
    <t>Price to Book FY1</t>
  </si>
  <si>
    <t>EV to Sales FY1</t>
  </si>
  <si>
    <t>EV To EBITDA FY1</t>
  </si>
  <si>
    <t>EV to Ebit FY1</t>
  </si>
  <si>
    <t>Sales Growth FY1</t>
  </si>
  <si>
    <t>EBITDA Growth FY1 CIQ</t>
  </si>
  <si>
    <t>Gross Income Growth FY1</t>
  </si>
  <si>
    <t>EPS Growth FY1</t>
  </si>
  <si>
    <t>Sales_5Y_growth</t>
  </si>
  <si>
    <t>EPS_5Y_growth</t>
  </si>
  <si>
    <t>EPS Revision Ratio</t>
  </si>
  <si>
    <t>Pct_Short_Interest</t>
  </si>
  <si>
    <t>SP Price Target CIQ</t>
  </si>
  <si>
    <t>US67066G1040</t>
  </si>
  <si>
    <t>Buy</t>
  </si>
  <si>
    <t>US0378331005</t>
  </si>
  <si>
    <t>Outperform</t>
  </si>
  <si>
    <t>US5949181045</t>
  </si>
  <si>
    <t>US0231351067</t>
  </si>
  <si>
    <t>US02079K3059</t>
  </si>
  <si>
    <t>US11135F1012</t>
  </si>
  <si>
    <t>US30303M1027</t>
  </si>
  <si>
    <t>US88160R1014</t>
  </si>
  <si>
    <t>Hold</t>
  </si>
  <si>
    <t>US46625H1005</t>
  </si>
  <si>
    <t>US5324571083</t>
  </si>
  <si>
    <t>US0846707026</t>
  </si>
  <si>
    <t>US92826C8394</t>
  </si>
  <si>
    <t>US30231G1022</t>
  </si>
  <si>
    <t>US9311421039</t>
  </si>
  <si>
    <t>US4781601046</t>
  </si>
  <si>
    <t>US64110L1061</t>
  </si>
  <si>
    <t>US57636Q1040</t>
  </si>
  <si>
    <t>NL0010273215</t>
  </si>
  <si>
    <t>US22160K1051</t>
  </si>
  <si>
    <t>US00287Y1091</t>
  </si>
  <si>
    <t>US69608A1088</t>
  </si>
  <si>
    <t>US0605051046</t>
  </si>
  <si>
    <t>US0079031078</t>
  </si>
  <si>
    <t>US4370761029</t>
  </si>
  <si>
    <t>US7427181091</t>
  </si>
  <si>
    <t>US68389X1054</t>
  </si>
  <si>
    <t>US3696043013</t>
  </si>
  <si>
    <t>US17275R1023</t>
  </si>
  <si>
    <t>US1667641005</t>
  </si>
  <si>
    <t>US1912161007</t>
  </si>
  <si>
    <t>US91324P1021</t>
  </si>
  <si>
    <t>US4592001014</t>
  </si>
  <si>
    <t>GB0009895292</t>
  </si>
  <si>
    <t>US5951121038</t>
  </si>
  <si>
    <t>US9497461015</t>
  </si>
  <si>
    <t>CH0012032048</t>
  </si>
  <si>
    <t>US1491231015</t>
  </si>
  <si>
    <t>CH0038863350</t>
  </si>
  <si>
    <t>US58933Y1055</t>
  </si>
  <si>
    <t>DE0007164600</t>
  </si>
  <si>
    <t>US38141G1040</t>
  </si>
  <si>
    <t>GB0005405286</t>
  </si>
  <si>
    <t>CH0012005267</t>
  </si>
  <si>
    <t>US7181721090</t>
  </si>
  <si>
    <t>US75513E1010</t>
  </si>
  <si>
    <t>US79466L3024</t>
  </si>
  <si>
    <t>US0028241000</t>
  </si>
  <si>
    <t>US8835561023</t>
  </si>
  <si>
    <t>CA7800871021</t>
  </si>
  <si>
    <t>US5801351017</t>
  </si>
  <si>
    <t>GB00BP6MXD84</t>
  </si>
  <si>
    <t>US7134481081</t>
  </si>
  <si>
    <t>US6174464486</t>
  </si>
  <si>
    <t>US0382221051</t>
  </si>
  <si>
    <t>US46120E6023</t>
  </si>
  <si>
    <t>US0258161092</t>
  </si>
  <si>
    <t>DE0007236101</t>
  </si>
  <si>
    <t>US4581401001</t>
  </si>
  <si>
    <t>US5128073062</t>
  </si>
  <si>
    <t>US2546871060</t>
  </si>
  <si>
    <t>IE000S9YS762</t>
  </si>
  <si>
    <t>US1729674242</t>
  </si>
  <si>
    <t>FR0000121014</t>
  </si>
  <si>
    <t>JP3902900004</t>
  </si>
  <si>
    <t>JP3633400001</t>
  </si>
  <si>
    <t>US00206R1023</t>
  </si>
  <si>
    <t>US7475251036</t>
  </si>
  <si>
    <t>CA82509L1076</t>
  </si>
  <si>
    <t>US0311621009</t>
  </si>
  <si>
    <t>US4612021034</t>
  </si>
  <si>
    <t>US65339F1012</t>
  </si>
  <si>
    <t>US90353T1007</t>
  </si>
  <si>
    <t>US92343V1044</t>
  </si>
  <si>
    <t>US81762P1021</t>
  </si>
  <si>
    <t>US0320951017</t>
  </si>
  <si>
    <t>US8725401090</t>
  </si>
  <si>
    <t>JP3435000009</t>
  </si>
  <si>
    <t>DE0008404005</t>
  </si>
  <si>
    <t>AU000000CBA7</t>
  </si>
  <si>
    <t>Sell</t>
  </si>
  <si>
    <t>IE00B4BNMY34</t>
  </si>
  <si>
    <t>US8085131055</t>
  </si>
  <si>
    <t>US36828A1016</t>
  </si>
  <si>
    <t>ES0113900J37</t>
  </si>
  <si>
    <t>DK0062498333</t>
  </si>
  <si>
    <t>US09857L1089</t>
  </si>
  <si>
    <t>US78409V1044</t>
  </si>
  <si>
    <t>US4824801009</t>
  </si>
  <si>
    <t>US8825081040</t>
  </si>
  <si>
    <t>US09290D1019</t>
  </si>
  <si>
    <t>US3755581036</t>
  </si>
  <si>
    <t>GB00B10RZP78</t>
  </si>
  <si>
    <t>US1011371077</t>
  </si>
  <si>
    <t>FR0000121972</t>
  </si>
  <si>
    <t>US03831W1080</t>
  </si>
  <si>
    <t>US2358511028</t>
  </si>
  <si>
    <t>CA8911605092</t>
  </si>
  <si>
    <t>US7170811035</t>
  </si>
  <si>
    <t>JP3788600009</t>
  </si>
  <si>
    <t>US14040H1059</t>
  </si>
  <si>
    <t>US0970231058</t>
  </si>
  <si>
    <t>AU000000BHP4</t>
  </si>
  <si>
    <t>US0404132054</t>
  </si>
  <si>
    <t>US9078181081</t>
  </si>
  <si>
    <t>US95040Q1040</t>
  </si>
  <si>
    <t>US5486611073</t>
  </si>
  <si>
    <t>US0326541051</t>
  </si>
  <si>
    <t>US00724F1012</t>
  </si>
  <si>
    <t>IE00B8KQN827</t>
  </si>
  <si>
    <t>ES0144580Y14</t>
  </si>
  <si>
    <t>NL0000235190</t>
  </si>
  <si>
    <t>IE00BTN1Y115</t>
  </si>
  <si>
    <t>US7433151039</t>
  </si>
  <si>
    <t>FR0000120271</t>
  </si>
  <si>
    <t>GB0002875804</t>
  </si>
  <si>
    <t>US6974351057</t>
  </si>
  <si>
    <t>US8636671013</t>
  </si>
  <si>
    <t>US22788C1053</t>
  </si>
  <si>
    <t>ES0113211835</t>
  </si>
  <si>
    <t>CH0244767585</t>
  </si>
  <si>
    <t>US4385161066</t>
  </si>
  <si>
    <t>FR0000073272</t>
  </si>
  <si>
    <t>DE0005557508</t>
  </si>
  <si>
    <t>US74340W1036</t>
  </si>
  <si>
    <t>US2441991054</t>
  </si>
  <si>
    <t>JP3890350006</t>
  </si>
  <si>
    <t>CH0210483332</t>
  </si>
  <si>
    <t>GB00B63H8491</t>
  </si>
  <si>
    <t>US20825C1045</t>
  </si>
  <si>
    <t>US21037T1097</t>
  </si>
  <si>
    <t>CH0012221716</t>
  </si>
  <si>
    <t>FR0000120578</t>
  </si>
  <si>
    <t>FR0000120073</t>
  </si>
  <si>
    <t>CH0044328745</t>
  </si>
  <si>
    <t>US92532F1003</t>
  </si>
  <si>
    <t>US7010941042</t>
  </si>
  <si>
    <t>HK0000069689</t>
  </si>
  <si>
    <t>CA29250N1050</t>
  </si>
  <si>
    <t>US09260D1072</t>
  </si>
  <si>
    <t>FR0000120321</t>
  </si>
  <si>
    <t>US8725901040</t>
  </si>
  <si>
    <t>US58155Q1031</t>
  </si>
  <si>
    <t>IT0005239360</t>
  </si>
  <si>
    <t>CH0011075394</t>
  </si>
  <si>
    <t>US0530151036</t>
  </si>
  <si>
    <t>FR0000121667</t>
  </si>
  <si>
    <t>US1266501006</t>
  </si>
  <si>
    <t>DE000ENER6Y0</t>
  </si>
  <si>
    <t>US6516391066</t>
  </si>
  <si>
    <t>JP3436100006</t>
  </si>
  <si>
    <t>US12572Q1058</t>
  </si>
  <si>
    <t>US02209S1033</t>
  </si>
  <si>
    <t>US1101221083</t>
  </si>
  <si>
    <t>US20030N1019</t>
  </si>
  <si>
    <t>US8425871071</t>
  </si>
  <si>
    <t>GB0007980591</t>
  </si>
  <si>
    <t>US8552441094</t>
  </si>
  <si>
    <t>CA11271J1075</t>
  </si>
  <si>
    <t>GB00BN7SWP63</t>
  </si>
  <si>
    <t>US26441C2044</t>
  </si>
  <si>
    <t>US58733R1023</t>
  </si>
  <si>
    <t>JP3122400009</t>
  </si>
  <si>
    <t>US5398301094</t>
  </si>
  <si>
    <t>US88579Y1010</t>
  </si>
  <si>
    <t>IT0000072618</t>
  </si>
  <si>
    <t>IE00BK9ZQ967</t>
  </si>
  <si>
    <t>US45866F1049</t>
  </si>
  <si>
    <t>JP3571400005</t>
  </si>
  <si>
    <t>SG1L01001701</t>
  </si>
  <si>
    <t>US7707001027</t>
  </si>
  <si>
    <t>US5717481023</t>
  </si>
  <si>
    <t>CA0636711016</t>
  </si>
  <si>
    <t>JP3756600007</t>
  </si>
  <si>
    <t>LU1778762911</t>
  </si>
  <si>
    <t>JP3885780001</t>
  </si>
  <si>
    <t>US67103H1077</t>
  </si>
  <si>
    <t>CA0084741085</t>
  </si>
  <si>
    <t>US1273871087</t>
  </si>
  <si>
    <t>US94106L1098</t>
  </si>
  <si>
    <t>CA0641491075</t>
  </si>
  <si>
    <t>FR0000131104</t>
  </si>
  <si>
    <t>JP3900000005</t>
  </si>
  <si>
    <t>IT0003128367</t>
  </si>
  <si>
    <t>GB0007188757</t>
  </si>
  <si>
    <t>DE0008430026</t>
  </si>
  <si>
    <t>NL0013654783</t>
  </si>
  <si>
    <t>US03027X1000</t>
  </si>
  <si>
    <t>US8716071076</t>
  </si>
  <si>
    <t>US0640581007</t>
  </si>
  <si>
    <t>AU000000WBC1</t>
  </si>
  <si>
    <t>Underperform</t>
  </si>
  <si>
    <t>US8243481061</t>
  </si>
  <si>
    <t>US40412C1018</t>
  </si>
  <si>
    <t>IE0001827041</t>
  </si>
  <si>
    <t>CA1360691010</t>
  </si>
  <si>
    <t>US8334451098</t>
  </si>
  <si>
    <t>US5738741041</t>
  </si>
  <si>
    <t>FR0000120628</t>
  </si>
  <si>
    <t>US25809K1051</t>
  </si>
  <si>
    <t>GB0031348658</t>
  </si>
  <si>
    <t>US75886F1075</t>
  </si>
  <si>
    <t>US6153691059</t>
  </si>
  <si>
    <t>NL0011821202</t>
  </si>
  <si>
    <t>AU000000NAB4</t>
  </si>
  <si>
    <t>US3695501086</t>
  </si>
  <si>
    <t>US6541061031</t>
  </si>
  <si>
    <t>US6668071029</t>
  </si>
  <si>
    <t>FR0000052292</t>
  </si>
  <si>
    <t>JP3898400001</t>
  </si>
  <si>
    <t>US9029733048</t>
  </si>
  <si>
    <t>US4432011082</t>
  </si>
  <si>
    <t>US48251W1045</t>
  </si>
  <si>
    <t>US2910111044</t>
  </si>
  <si>
    <t>US9694571004</t>
  </si>
  <si>
    <t>GB0008706128</t>
  </si>
  <si>
    <t>CA06849F1080</t>
  </si>
  <si>
    <t>US6092071058</t>
  </si>
  <si>
    <t>US0367521038</t>
  </si>
  <si>
    <t>IE00BY7QL619</t>
  </si>
  <si>
    <t>US1255231003</t>
  </si>
  <si>
    <t>US6934751057</t>
  </si>
  <si>
    <t>US8936411003</t>
  </si>
  <si>
    <t>DE0007030009</t>
  </si>
  <si>
    <t>GB00BDR05C01</t>
  </si>
  <si>
    <t>CA1363851017</t>
  </si>
  <si>
    <t>JP3970300004</t>
  </si>
  <si>
    <t>GB00B2B0DG97</t>
  </si>
  <si>
    <t>IE00BLP1HW54</t>
  </si>
  <si>
    <t>US29444U7000</t>
  </si>
  <si>
    <t>US5719032022</t>
  </si>
  <si>
    <t>JP3143600009</t>
  </si>
  <si>
    <t>FR0000125486</t>
  </si>
  <si>
    <t>US37045V1008</t>
  </si>
  <si>
    <t>US9113121068</t>
  </si>
  <si>
    <t>US2788651006</t>
  </si>
  <si>
    <t>LR0008862868</t>
  </si>
  <si>
    <t>DE0005140008</t>
  </si>
  <si>
    <t>JP3802300008</t>
  </si>
  <si>
    <t>US43300A2033</t>
  </si>
  <si>
    <t>US4523081093</t>
  </si>
  <si>
    <t>US0533321024</t>
  </si>
  <si>
    <t>IE000IVNQZ81</t>
  </si>
  <si>
    <t>US1729081059</t>
  </si>
  <si>
    <t>GB00BM8PJY71</t>
  </si>
  <si>
    <t>US92537N1081</t>
  </si>
  <si>
    <t>US2193501051</t>
  </si>
  <si>
    <t>CA13646K1084</t>
  </si>
  <si>
    <t>US2310211063</t>
  </si>
  <si>
    <t>US1264081035</t>
  </si>
  <si>
    <t>US74762E1029</t>
  </si>
  <si>
    <t>US03073E1055</t>
  </si>
  <si>
    <t>JP3236200006</t>
  </si>
  <si>
    <t>US89417E1091</t>
  </si>
  <si>
    <t>US0527691069</t>
  </si>
  <si>
    <t>JP3893600001</t>
  </si>
  <si>
    <t>US6558441084</t>
  </si>
  <si>
    <t>JP3910660004</t>
  </si>
  <si>
    <t>US0255371017</t>
  </si>
  <si>
    <t>AU000000ANZ3</t>
  </si>
  <si>
    <t>ES0148396007</t>
  </si>
  <si>
    <t>GB0002634946</t>
  </si>
  <si>
    <t>US26875P1012</t>
  </si>
  <si>
    <t>US3635761097</t>
  </si>
  <si>
    <t>US35671D8570</t>
  </si>
  <si>
    <t>US31428X1063</t>
  </si>
  <si>
    <t>US6200763075</t>
  </si>
  <si>
    <t>US1941621039</t>
  </si>
  <si>
    <t>AU000000WES1</t>
  </si>
  <si>
    <t>US56585A1025</t>
  </si>
  <si>
    <t>BE0974293251</t>
  </si>
  <si>
    <t>US70450Y1038</t>
  </si>
  <si>
    <t>US89832Q1094</t>
  </si>
  <si>
    <t>US18915M1071</t>
  </si>
  <si>
    <t>CA56501R1064</t>
  </si>
  <si>
    <t>US8168511090</t>
  </si>
  <si>
    <t>US8288061091</t>
  </si>
  <si>
    <t>US7185461040</t>
  </si>
  <si>
    <t>US92840M1027</t>
  </si>
  <si>
    <t>US45168D1046</t>
  </si>
  <si>
    <t>US7782961038</t>
  </si>
  <si>
    <t>US91913Y1001</t>
  </si>
  <si>
    <t>US02043Q1076</t>
  </si>
  <si>
    <t>SE0015811963</t>
  </si>
  <si>
    <t>US9581021055</t>
  </si>
  <si>
    <t>FR0000120644</t>
  </si>
  <si>
    <t>US03769M1062</t>
  </si>
  <si>
    <t>IE00BKVD2N49</t>
  </si>
  <si>
    <t>AU000000CSL8</t>
  </si>
  <si>
    <t>US0091581068</t>
  </si>
  <si>
    <t>US98978V1035</t>
  </si>
  <si>
    <t>US61174X1090</t>
  </si>
  <si>
    <t>CA8672241079</t>
  </si>
  <si>
    <t>AN8068571086</t>
  </si>
  <si>
    <t>US0010551028</t>
  </si>
  <si>
    <t>US0200021014</t>
  </si>
  <si>
    <t>CA87807B1076</t>
  </si>
  <si>
    <t>US49456B1017</t>
  </si>
  <si>
    <t>US6937181088</t>
  </si>
  <si>
    <t>GB00B0SWJX34</t>
  </si>
  <si>
    <t>US9344231041</t>
  </si>
  <si>
    <t>JP3902400005</t>
  </si>
  <si>
    <t>US7710491033</t>
  </si>
  <si>
    <t>FI4000297767</t>
  </si>
  <si>
    <t>US0758871091</t>
  </si>
  <si>
    <t>US34959E1091</t>
  </si>
  <si>
    <t>DE0006231004</t>
  </si>
  <si>
    <t>NL0010832176</t>
  </si>
  <si>
    <t>GB00B24CGK77</t>
  </si>
  <si>
    <t>US81141R1005</t>
  </si>
  <si>
    <t>US19260Q1076</t>
  </si>
  <si>
    <t>DE0005552004</t>
  </si>
  <si>
    <t>US9113631090</t>
  </si>
  <si>
    <t>US2538681030</t>
  </si>
  <si>
    <t>CA1363751027</t>
  </si>
  <si>
    <t>CH0126881561</t>
  </si>
  <si>
    <t>US25746U1097</t>
  </si>
  <si>
    <t>US0090661010</t>
  </si>
  <si>
    <t>CA9628791027</t>
  </si>
  <si>
    <t>NL0009538784</t>
  </si>
  <si>
    <t>CH0013841017</t>
  </si>
  <si>
    <t>GB00BD6K4575</t>
  </si>
  <si>
    <t>US3453708600</t>
  </si>
  <si>
    <t>US5024311095</t>
  </si>
  <si>
    <t>US14149Y1082</t>
  </si>
  <si>
    <t>JP3371200001</t>
  </si>
  <si>
    <t>HK0388045442</t>
  </si>
  <si>
    <t>US7561091049</t>
  </si>
  <si>
    <t>GB0002374006</t>
  </si>
  <si>
    <t>JP3837800006</t>
  </si>
  <si>
    <t>DE0007100000</t>
  </si>
  <si>
    <t>DE0005810055</t>
  </si>
  <si>
    <t>US2855121099</t>
  </si>
  <si>
    <t>US05722G1004</t>
  </si>
  <si>
    <t>SG1S04926220</t>
  </si>
  <si>
    <t>US31488V1070</t>
  </si>
  <si>
    <t>US28176E1082</t>
  </si>
  <si>
    <t>FR0000130809</t>
  </si>
  <si>
    <t>JP3496400007</t>
  </si>
  <si>
    <t>JE00B4T3BW64</t>
  </si>
  <si>
    <t>NL0011585146</t>
  </si>
  <si>
    <t>US12504L1098</t>
  </si>
  <si>
    <t>CH0012214059</t>
  </si>
  <si>
    <t>CA21037X1006</t>
  </si>
  <si>
    <t>SE0000115446</t>
  </si>
  <si>
    <t>US16411R2085</t>
  </si>
  <si>
    <t>US1468691027</t>
  </si>
  <si>
    <t>ES0140609019</t>
  </si>
  <si>
    <t>CA6330671034</t>
  </si>
  <si>
    <t>SE0017486889</t>
  </si>
  <si>
    <t>JP3463000004</t>
  </si>
  <si>
    <t>AU000000MQG1</t>
  </si>
  <si>
    <t>US30161N1019</t>
  </si>
  <si>
    <t>US7766961061</t>
  </si>
  <si>
    <t>JP3726800000</t>
  </si>
  <si>
    <t>US7607591002</t>
  </si>
  <si>
    <t>US22052L1044</t>
  </si>
  <si>
    <t>US1696561059</t>
  </si>
  <si>
    <t>JP3733000008</t>
  </si>
  <si>
    <t>DK0060079531</t>
  </si>
  <si>
    <t>FR0010208488</t>
  </si>
  <si>
    <t>US4576693075</t>
  </si>
  <si>
    <t>US8740541094</t>
  </si>
  <si>
    <t>US6826801036</t>
  </si>
  <si>
    <t>US23804L1035</t>
  </si>
  <si>
    <t>US3119001044</t>
  </si>
  <si>
    <t>US98389B1008</t>
  </si>
  <si>
    <t>US98138H1014</t>
  </si>
  <si>
    <t>DE000BASF111</t>
  </si>
  <si>
    <t>US6098391054</t>
  </si>
  <si>
    <t>CA94106B1013</t>
  </si>
  <si>
    <t>US0311001004</t>
  </si>
  <si>
    <t>US5949724083</t>
  </si>
  <si>
    <t>US59156R1086</t>
  </si>
  <si>
    <t>US3032501047</t>
  </si>
  <si>
    <t>US7739031091</t>
  </si>
  <si>
    <t>US14448C1045</t>
  </si>
  <si>
    <t>FR0000125007</t>
  </si>
  <si>
    <t>GB00BMX86B70</t>
  </si>
  <si>
    <t>US23331A1097</t>
  </si>
  <si>
    <t>GB0004082847</t>
  </si>
  <si>
    <t>JP3475350009</t>
  </si>
  <si>
    <t>JP3818000006</t>
  </si>
  <si>
    <t>US3848021040</t>
  </si>
  <si>
    <t>US55354G1004</t>
  </si>
  <si>
    <t>US5010441013</t>
  </si>
  <si>
    <t>GB00BTK05J60</t>
  </si>
  <si>
    <t>US00846U1016</t>
  </si>
  <si>
    <t>US0268747849</t>
  </si>
  <si>
    <t>JP3732000009</t>
  </si>
  <si>
    <t>US29364G1031</t>
  </si>
  <si>
    <t>US74460D1090</t>
  </si>
  <si>
    <t>IT0003132476</t>
  </si>
  <si>
    <t>US9884981013</t>
  </si>
  <si>
    <t>US87612E1064</t>
  </si>
  <si>
    <t>US24703L2025</t>
  </si>
  <si>
    <t>CA01626P1484</t>
  </si>
  <si>
    <t>GB00B19NLV48</t>
  </si>
  <si>
    <t>US7445731067</t>
  </si>
  <si>
    <t>NL0012969182</t>
  </si>
  <si>
    <t>CH0010645932</t>
  </si>
  <si>
    <t>CA13321L1085</t>
  </si>
  <si>
    <t>DE000ENAG999</t>
  </si>
  <si>
    <t>AU000000GMG2</t>
  </si>
  <si>
    <t>JP3854600008</t>
  </si>
  <si>
    <t>JP3388200002</t>
  </si>
  <si>
    <t>CA3518581051</t>
  </si>
  <si>
    <t>US05464C1018</t>
  </si>
  <si>
    <t>US4165151048</t>
  </si>
  <si>
    <t>GB00BLGZ9862</t>
  </si>
  <si>
    <t>NL0011794037</t>
  </si>
  <si>
    <t>US1924461023</t>
  </si>
  <si>
    <t>US9291601097</t>
  </si>
  <si>
    <t>US03076C1062</t>
  </si>
  <si>
    <t>US6311031081</t>
  </si>
  <si>
    <t>US46266C1053</t>
  </si>
  <si>
    <t>US2786421030</t>
  </si>
  <si>
    <t>GB00B1YW4409</t>
  </si>
  <si>
    <t>US6703461052</t>
  </si>
  <si>
    <t>US7443201022</t>
  </si>
  <si>
    <t>CH0432492467</t>
  </si>
  <si>
    <t>US22822V1017</t>
  </si>
  <si>
    <t>CA25675T1075</t>
  </si>
  <si>
    <t>GB0007099541</t>
  </si>
  <si>
    <t>US87612G1013</t>
  </si>
  <si>
    <t>CA15101Q2071</t>
  </si>
  <si>
    <t>SE0007100581</t>
  </si>
  <si>
    <t>FR0010307819</t>
  </si>
  <si>
    <t>US8718291078</t>
  </si>
  <si>
    <t>JP3877600001</t>
  </si>
  <si>
    <t>US8522341036</t>
  </si>
  <si>
    <t>US49271V1008</t>
  </si>
  <si>
    <t>US7611521078</t>
  </si>
  <si>
    <t>US2172041061</t>
  </si>
  <si>
    <t>US31620M1062</t>
  </si>
  <si>
    <t>US4943681035</t>
  </si>
  <si>
    <t>US9224751084</t>
  </si>
  <si>
    <t>US5732841060</t>
  </si>
  <si>
    <t>JP3481800005</t>
  </si>
  <si>
    <t>US36266G1076</t>
  </si>
  <si>
    <t>US7043261079</t>
  </si>
  <si>
    <t>AT0000652011</t>
  </si>
  <si>
    <t>US9297401088</t>
  </si>
  <si>
    <t>US92276F1003</t>
  </si>
  <si>
    <t>IE00BWT6H894</t>
  </si>
  <si>
    <t>CA4969024047</t>
  </si>
  <si>
    <t>US3377381088</t>
  </si>
  <si>
    <t>CA45823T1066</t>
  </si>
  <si>
    <t>US03990B1017</t>
  </si>
  <si>
    <t>US26884L1098</t>
  </si>
  <si>
    <t>US92939U1060</t>
  </si>
  <si>
    <t>US69331C1080</t>
  </si>
  <si>
    <t>US1999081045</t>
  </si>
  <si>
    <t>JP3914400001</t>
  </si>
  <si>
    <t>US68902V1070</t>
  </si>
  <si>
    <t>FI0009000681</t>
  </si>
  <si>
    <t>US49338L1035</t>
  </si>
  <si>
    <t>US6293775085</t>
  </si>
  <si>
    <t>JP3407400005</t>
  </si>
  <si>
    <t>US2091151041</t>
  </si>
  <si>
    <t>DE0006047004</t>
  </si>
  <si>
    <t>DE000BAY0017</t>
  </si>
  <si>
    <t>JP3404600003</t>
  </si>
  <si>
    <t>US98419M1009</t>
  </si>
  <si>
    <t>NL0015001FS8</t>
  </si>
  <si>
    <t>US8574771031</t>
  </si>
  <si>
    <t>IT0000062072</t>
  </si>
  <si>
    <t>US49177J1025</t>
  </si>
  <si>
    <t>CA3039011026</t>
  </si>
  <si>
    <t>US83406F1021</t>
  </si>
  <si>
    <t>JP3519400000</t>
  </si>
  <si>
    <t>BE0003739530</t>
  </si>
  <si>
    <t>JP3735400008</t>
  </si>
  <si>
    <t>BMG0450A1053</t>
  </si>
  <si>
    <t>SG1M31001969</t>
  </si>
  <si>
    <t>GB0004544929</t>
  </si>
  <si>
    <t>JP3200450009</t>
  </si>
  <si>
    <t>ES0109067019</t>
  </si>
  <si>
    <t>US45687V1061</t>
  </si>
  <si>
    <t>AU000000RIO1</t>
  </si>
  <si>
    <t>US87165B1035</t>
  </si>
  <si>
    <t>AU0000224040</t>
  </si>
  <si>
    <t>CA8667961053</t>
  </si>
  <si>
    <t>SE0000667891</t>
  </si>
  <si>
    <t>DE0005190003</t>
  </si>
  <si>
    <t>DE000A1EWWW0</t>
  </si>
  <si>
    <t>US8816242098</t>
  </si>
  <si>
    <t>US30212P3038</t>
  </si>
  <si>
    <t>CH0114405324</t>
  </si>
  <si>
    <t>IL0006046119</t>
  </si>
  <si>
    <t>GB0007908733</t>
  </si>
  <si>
    <t>JP3538800008</t>
  </si>
  <si>
    <t>US5926881054</t>
  </si>
  <si>
    <t>AU000000TCL6</t>
  </si>
  <si>
    <t>JP3893200000</t>
  </si>
  <si>
    <t>US7547301090</t>
  </si>
  <si>
    <t>IE00BDB6Q211</t>
  </si>
  <si>
    <t>US92345Y1064</t>
  </si>
  <si>
    <t>FR0000133308</t>
  </si>
  <si>
    <t>CH1335392721</t>
  </si>
  <si>
    <t>SE0000148884</t>
  </si>
  <si>
    <t>DE000CBK1001</t>
  </si>
  <si>
    <t>CH0014852781</t>
  </si>
  <si>
    <t>DE0007037129</t>
  </si>
  <si>
    <t>US25278X1090</t>
  </si>
  <si>
    <t>US6745991058</t>
  </si>
  <si>
    <t>CH0418792922</t>
  </si>
  <si>
    <t>US55261F1049</t>
  </si>
  <si>
    <t>CA67077M1086</t>
  </si>
  <si>
    <t>US9256521090</t>
  </si>
  <si>
    <t>JP3165000005</t>
  </si>
  <si>
    <t>JP3304200003</t>
  </si>
  <si>
    <t>JP3802400006</t>
  </si>
  <si>
    <t>US6323071042</t>
  </si>
  <si>
    <t>US5950171042</t>
  </si>
  <si>
    <t>US1717793095</t>
  </si>
  <si>
    <t>CH1243598427</t>
  </si>
  <si>
    <t>KYG254571055</t>
  </si>
  <si>
    <t>US22160N1090</t>
  </si>
  <si>
    <t>JP3890310000</t>
  </si>
  <si>
    <t>DK0010274414</t>
  </si>
  <si>
    <t>SE0000108656</t>
  </si>
  <si>
    <t>FI4000552500</t>
  </si>
  <si>
    <t>BE0003565737</t>
  </si>
  <si>
    <t>CA7392391016</t>
  </si>
  <si>
    <t>US0394831020</t>
  </si>
  <si>
    <t>JP3422950000</t>
  </si>
  <si>
    <t>US8923561067</t>
  </si>
  <si>
    <t>US4448591028</t>
  </si>
  <si>
    <t>CA5394811015</t>
  </si>
  <si>
    <t>US3167731005</t>
  </si>
  <si>
    <t>JP3866800000</t>
  </si>
  <si>
    <t>SG1T75931496</t>
  </si>
  <si>
    <t>JP3476480003</t>
  </si>
  <si>
    <t>US50212V1008</t>
  </si>
  <si>
    <t>US8807701029</t>
  </si>
  <si>
    <t>IL0006625771</t>
  </si>
  <si>
    <t>CH1430134226</t>
  </si>
  <si>
    <t>NL0015000IY2</t>
  </si>
  <si>
    <t>US74624M1027</t>
  </si>
  <si>
    <t>US0236081024</t>
  </si>
  <si>
    <t>US45841N1072</t>
  </si>
  <si>
    <t>US7458671010</t>
  </si>
  <si>
    <t>US30225T1025</t>
  </si>
  <si>
    <t>US42824C1099</t>
  </si>
  <si>
    <t>US6658591044</t>
  </si>
  <si>
    <t>US29084Q1004</t>
  </si>
  <si>
    <t>US5260571048</t>
  </si>
  <si>
    <t>SE0000242455</t>
  </si>
  <si>
    <t>IE00BYTBXV33</t>
  </si>
  <si>
    <t>US3364331070</t>
  </si>
  <si>
    <t>US12503M1080</t>
  </si>
  <si>
    <t>US60937P1066</t>
  </si>
  <si>
    <t>CA3495531079</t>
  </si>
  <si>
    <t>US6795801009</t>
  </si>
  <si>
    <t>US3703341046</t>
  </si>
  <si>
    <t>PA1436583006</t>
  </si>
  <si>
    <t>IE00BFY8C754</t>
  </si>
  <si>
    <t>US2333311072</t>
  </si>
  <si>
    <t>US5705351048</t>
  </si>
  <si>
    <t>US4278661081</t>
  </si>
  <si>
    <t>US69351T1060</t>
  </si>
  <si>
    <t>US0495601058</t>
  </si>
  <si>
    <t>CH0024608827</t>
  </si>
  <si>
    <t>GB00BH4HKS39</t>
  </si>
  <si>
    <t>IT0004176001</t>
  </si>
  <si>
    <t>US3379321074</t>
  </si>
  <si>
    <t>US90384S3031</t>
  </si>
  <si>
    <t>US09062X1037</t>
  </si>
  <si>
    <t>CH0030170408</t>
  </si>
  <si>
    <t>GB0000536739</t>
  </si>
  <si>
    <t>US8581191009</t>
  </si>
  <si>
    <t>US4461501045</t>
  </si>
  <si>
    <t>FR0000121485</t>
  </si>
  <si>
    <t>JP3242800005</t>
  </si>
  <si>
    <t>US2600031080</t>
  </si>
  <si>
    <t>JP3551500006</t>
  </si>
  <si>
    <t>JP3397200001</t>
  </si>
  <si>
    <t>US0534841012</t>
  </si>
  <si>
    <t>FR0000125338</t>
  </si>
  <si>
    <t>US2944291051</t>
  </si>
  <si>
    <t>JP3814000000</t>
  </si>
  <si>
    <t>US11133T1034</t>
  </si>
  <si>
    <t>US1651677353</t>
  </si>
  <si>
    <t>NL0000687663</t>
  </si>
  <si>
    <t>US0494681010</t>
  </si>
  <si>
    <t>US15189T1079</t>
  </si>
  <si>
    <t>JP3548600000</t>
  </si>
  <si>
    <t>NL0000334118</t>
  </si>
  <si>
    <t>US5253271028</t>
  </si>
  <si>
    <t>US64110D1046</t>
  </si>
  <si>
    <t>NL0000395903</t>
  </si>
  <si>
    <t>GB00BPQY8M80</t>
  </si>
  <si>
    <t>FR0000121329</t>
  </si>
  <si>
    <t>CA15135U1093</t>
  </si>
  <si>
    <t>US2521311074</t>
  </si>
  <si>
    <t>US1720621010</t>
  </si>
  <si>
    <t>US92338C1036</t>
  </si>
  <si>
    <t>US2566771059</t>
  </si>
  <si>
    <t>AU000000FMG4</t>
  </si>
  <si>
    <t>US46284V1017</t>
  </si>
  <si>
    <t>JP3188220002</t>
  </si>
  <si>
    <t>AU000000NST8</t>
  </si>
  <si>
    <t>US0304201033</t>
  </si>
  <si>
    <t>US4062161017</t>
  </si>
  <si>
    <t>JP3942400007</t>
  </si>
  <si>
    <t>US75734B1008</t>
  </si>
  <si>
    <t>US40434L1052</t>
  </si>
  <si>
    <t>US0937121079</t>
  </si>
  <si>
    <t>US98980G1022</t>
  </si>
  <si>
    <t>US30040W1080</t>
  </si>
  <si>
    <t>JP3946750001</t>
  </si>
  <si>
    <t>JP3830800003</t>
  </si>
  <si>
    <t>US1152361010</t>
  </si>
  <si>
    <t>US92343E1029</t>
  </si>
  <si>
    <t>US1746101054</t>
  </si>
  <si>
    <t>DE0005785604</t>
  </si>
  <si>
    <t>JP3811000003</t>
  </si>
  <si>
    <t>FI0009013403</t>
  </si>
  <si>
    <t>DK0061539921</t>
  </si>
  <si>
    <t>US25179M1036</t>
  </si>
  <si>
    <t>US4878361082</t>
  </si>
  <si>
    <t>US7591EP1005</t>
  </si>
  <si>
    <t>US4435106079</t>
  </si>
  <si>
    <t>AU000000WOW2</t>
  </si>
  <si>
    <t>US8793601050</t>
  </si>
  <si>
    <t>FR0000124141</t>
  </si>
  <si>
    <t>JP3899600005</t>
  </si>
  <si>
    <t>US5007541064</t>
  </si>
  <si>
    <t>NO0010161896</t>
  </si>
  <si>
    <t>US8760301072</t>
  </si>
  <si>
    <t>US6819191064</t>
  </si>
  <si>
    <t>GB0032089863</t>
  </si>
  <si>
    <t>SE0015961909</t>
  </si>
  <si>
    <t>US4663131039</t>
  </si>
  <si>
    <t>DE0007664039</t>
  </si>
  <si>
    <t>US04626A1034</t>
  </si>
  <si>
    <t>JP3762600009</t>
  </si>
  <si>
    <t>US6935061076</t>
  </si>
  <si>
    <t>NL0000009165</t>
  </si>
  <si>
    <t>US0844231029</t>
  </si>
  <si>
    <t>JP3783600004</t>
  </si>
  <si>
    <t>US9418481035</t>
  </si>
  <si>
    <t>US2810201077</t>
  </si>
  <si>
    <t>FR0000130577</t>
  </si>
  <si>
    <t>CA76131D1033</t>
  </si>
  <si>
    <t>FR0000045072</t>
  </si>
  <si>
    <t>ES0173516115</t>
  </si>
  <si>
    <t>NL0000009538</t>
  </si>
  <si>
    <t>JP3635000007</t>
  </si>
  <si>
    <t>US5184391044</t>
  </si>
  <si>
    <t>DK0060336014</t>
  </si>
  <si>
    <t>GB00BHJYC057</t>
  </si>
  <si>
    <t>FR001400AJ45</t>
  </si>
  <si>
    <t>US6821891057</t>
  </si>
  <si>
    <t>DE000DTR0CK8</t>
  </si>
  <si>
    <t>LU1598757687</t>
  </si>
  <si>
    <t>US98980L1017</t>
  </si>
  <si>
    <t>CA7063271034</t>
  </si>
  <si>
    <t>US21036P1084</t>
  </si>
  <si>
    <t>DE000A1ML7J1</t>
  </si>
  <si>
    <t>JP3546800008</t>
  </si>
  <si>
    <t>US62944T1051</t>
  </si>
  <si>
    <t>US5049221055</t>
  </si>
  <si>
    <t>US45784P1012</t>
  </si>
  <si>
    <t>JP3566800003</t>
  </si>
  <si>
    <t>SG9999000020</t>
  </si>
  <si>
    <t>HK0016000132</t>
  </si>
  <si>
    <t>US9699041011</t>
  </si>
  <si>
    <t>CA1130041058</t>
  </si>
  <si>
    <t>0</t>
  </si>
  <si>
    <t>NL0009805522</t>
  </si>
  <si>
    <t>CA92938W2022</t>
  </si>
  <si>
    <t>CA8849038085</t>
  </si>
  <si>
    <t>JP3162600005</t>
  </si>
  <si>
    <t>IT0003856405</t>
  </si>
  <si>
    <t>AU000000ALL7</t>
  </si>
  <si>
    <t>US2567461080</t>
  </si>
  <si>
    <t>US2199481068</t>
  </si>
  <si>
    <t>US3021301094</t>
  </si>
  <si>
    <t>US5178341070</t>
  </si>
  <si>
    <t>US74834L1008</t>
  </si>
  <si>
    <t>NL00150001Q9</t>
  </si>
  <si>
    <t>GB00BDCPN049</t>
  </si>
  <si>
    <t>JP3164720009</t>
  </si>
  <si>
    <t>DK0010272202</t>
  </si>
  <si>
    <t>US69370C1009</t>
  </si>
  <si>
    <t>JP3752900005</t>
  </si>
  <si>
    <t>US90138F1021</t>
  </si>
  <si>
    <t>US29476L1070</t>
  </si>
  <si>
    <t>IE00BF0L3536</t>
  </si>
  <si>
    <t>AU000000BXB1</t>
  </si>
  <si>
    <t>US74144T1088</t>
  </si>
  <si>
    <t>JP3500610005</t>
  </si>
  <si>
    <t>IL0011334468</t>
  </si>
  <si>
    <t>CA6979001089</t>
  </si>
  <si>
    <t>US5380341090</t>
  </si>
  <si>
    <t>US1258961002</t>
  </si>
  <si>
    <t>US91307C1027</t>
  </si>
  <si>
    <t>US78410G1040</t>
  </si>
  <si>
    <t>US9553061055</t>
  </si>
  <si>
    <t>US5500211090</t>
  </si>
  <si>
    <t>HK0669013440</t>
  </si>
  <si>
    <t>US9022521051</t>
  </si>
  <si>
    <t>DE000A0D9PT0</t>
  </si>
  <si>
    <t>US1713401024</t>
  </si>
  <si>
    <t>US65473P1057</t>
  </si>
  <si>
    <t>US37940X1028</t>
  </si>
  <si>
    <t>US5312297550</t>
  </si>
  <si>
    <t>US8962391004</t>
  </si>
  <si>
    <t>US98956P1021</t>
  </si>
  <si>
    <t>NO0010096985</t>
  </si>
  <si>
    <t>AU0000030678</t>
  </si>
  <si>
    <t>US15135B1017</t>
  </si>
  <si>
    <t>US78467J1007</t>
  </si>
  <si>
    <t>US1270971039</t>
  </si>
  <si>
    <t>NL0011540547</t>
  </si>
  <si>
    <t>JP3119600009</t>
  </si>
  <si>
    <t>JE00BJ1F3079</t>
  </si>
  <si>
    <t>US4523271090</t>
  </si>
  <si>
    <t>US4601461035</t>
  </si>
  <si>
    <t>ES0113860A34</t>
  </si>
  <si>
    <t>JP3386450005</t>
  </si>
  <si>
    <t>US2371941053</t>
  </si>
  <si>
    <t>AU000000QBE9</t>
  </si>
  <si>
    <t>IE00BD1RP616</t>
  </si>
  <si>
    <t>US00827B1061</t>
  </si>
  <si>
    <t>GB0005603997</t>
  </si>
  <si>
    <t>CA8787422044</t>
  </si>
  <si>
    <t>ES0105046017</t>
  </si>
  <si>
    <t>HK2388011192</t>
  </si>
  <si>
    <t>US45337C1027</t>
  </si>
  <si>
    <t>SE0007100599</t>
  </si>
  <si>
    <t>US5404241086</t>
  </si>
  <si>
    <t>US74251V1026</t>
  </si>
  <si>
    <t>US77311W1018</t>
  </si>
  <si>
    <t>CA4530384086</t>
  </si>
  <si>
    <t>US34959J1088</t>
  </si>
  <si>
    <t>US12514G1085</t>
  </si>
  <si>
    <t>JP3634600005</t>
  </si>
  <si>
    <t>IL0010824113</t>
  </si>
  <si>
    <t>US6951561090</t>
  </si>
  <si>
    <t>FR0000120693</t>
  </si>
  <si>
    <t>US16119P1084</t>
  </si>
  <si>
    <t>FR0014003TT8</t>
  </si>
  <si>
    <t>KYG217651051</t>
  </si>
  <si>
    <t>US4364401012</t>
  </si>
  <si>
    <t>US4435731009</t>
  </si>
  <si>
    <t>CH0025751329</t>
  </si>
  <si>
    <t>JP3294460005</t>
  </si>
  <si>
    <t>US3666511072</t>
  </si>
  <si>
    <t>CA12532H1047</t>
  </si>
  <si>
    <t>JP3249600002</t>
  </si>
  <si>
    <t>JP3892100003</t>
  </si>
  <si>
    <t>US31946M1036</t>
  </si>
  <si>
    <t>US4595061015</t>
  </si>
  <si>
    <t>JP3198900007</t>
  </si>
  <si>
    <t>US86800U3023</t>
  </si>
  <si>
    <t>NL0010773842</t>
  </si>
  <si>
    <t>US3724601055</t>
  </si>
  <si>
    <t>JP3381000003</t>
  </si>
  <si>
    <t>IT0000066123</t>
  </si>
  <si>
    <t>IT0005508921</t>
  </si>
  <si>
    <t>JP3116000005</t>
  </si>
  <si>
    <t>US8330341012</t>
  </si>
  <si>
    <t>GB00BMJ6DW54</t>
  </si>
  <si>
    <t>DE0006599905</t>
  </si>
  <si>
    <t>CH1256740924</t>
  </si>
  <si>
    <t>NL0000009082</t>
  </si>
  <si>
    <t>US7731211089</t>
  </si>
  <si>
    <t>JP3205800000</t>
  </si>
  <si>
    <t>US4228062083</t>
  </si>
  <si>
    <t>US3802371076</t>
  </si>
  <si>
    <t>IE00028FXN24</t>
  </si>
  <si>
    <t>US7757111049</t>
  </si>
  <si>
    <t>US88339J1051</t>
  </si>
  <si>
    <t>CA3359341052</t>
  </si>
  <si>
    <t>US46187W1071</t>
  </si>
  <si>
    <t>US30034W1062</t>
  </si>
  <si>
    <t>CA74935Q1072</t>
  </si>
  <si>
    <t>US12541W2098</t>
  </si>
  <si>
    <t>US4932671088</t>
  </si>
  <si>
    <t>JP3684000007</t>
  </si>
  <si>
    <t>US5797802064</t>
  </si>
  <si>
    <t>JE00BTDN8H13</t>
  </si>
  <si>
    <t>US0188021085</t>
  </si>
  <si>
    <t>IT0005218380</t>
  </si>
  <si>
    <t>DE000SHL1006</t>
  </si>
  <si>
    <t>SE0012853455</t>
  </si>
  <si>
    <t>DE0008402215</t>
  </si>
  <si>
    <t>JP3505000004</t>
  </si>
  <si>
    <t>US26614N1028</t>
  </si>
  <si>
    <t>US9024941034</t>
  </si>
  <si>
    <t>US46982L1089</t>
  </si>
  <si>
    <t>CA59162N1096</t>
  </si>
  <si>
    <t>ES0178430E18</t>
  </si>
  <si>
    <t>CH0024638196</t>
  </si>
  <si>
    <t>US8666741041</t>
  </si>
  <si>
    <t>US2605571031</t>
  </si>
  <si>
    <t>FI0009003727</t>
  </si>
  <si>
    <t>SE0009922164</t>
  </si>
  <si>
    <t>HK0002007356</t>
  </si>
  <si>
    <t>GB0004052071</t>
  </si>
  <si>
    <t>GB00BMVP7Y09</t>
  </si>
  <si>
    <t>US72352L1061</t>
  </si>
  <si>
    <t>US88262P1021</t>
  </si>
  <si>
    <t>IE00BLS09M33</t>
  </si>
  <si>
    <t>US74743L1008</t>
  </si>
  <si>
    <t>US9621661043</t>
  </si>
  <si>
    <t>CA0115321089</t>
  </si>
  <si>
    <t>ES0167050915</t>
  </si>
  <si>
    <t>CH0008742519</t>
  </si>
  <si>
    <t>IT0000072170</t>
  </si>
  <si>
    <t>US2971781057</t>
  </si>
  <si>
    <t>JP3778630008</t>
  </si>
  <si>
    <t>JP3134800006</t>
  </si>
  <si>
    <t>US7595091023</t>
  </si>
  <si>
    <t>HK0011000095</t>
  </si>
  <si>
    <t>CA89156V1067</t>
  </si>
  <si>
    <t>JP3762800005</t>
  </si>
  <si>
    <t>JP3210200006</t>
  </si>
  <si>
    <t>US8887871080</t>
  </si>
  <si>
    <t>US5745991068</t>
  </si>
  <si>
    <t>US26142V1052</t>
  </si>
  <si>
    <t>ES0105066007</t>
  </si>
  <si>
    <t>US89400J1079</t>
  </si>
  <si>
    <t>US31620R3030</t>
  </si>
  <si>
    <t>US8832031012</t>
  </si>
  <si>
    <t>IE0004906560</t>
  </si>
  <si>
    <t>JP3573000001</t>
  </si>
  <si>
    <t>US0865161014</t>
  </si>
  <si>
    <t>GB0030913577</t>
  </si>
  <si>
    <t>US6687711084</t>
  </si>
  <si>
    <t>US5261071071</t>
  </si>
  <si>
    <t>NL0000226223</t>
  </si>
  <si>
    <t>CH1216478797</t>
  </si>
  <si>
    <t>US35137L1052</t>
  </si>
  <si>
    <t>IT0004965148</t>
  </si>
  <si>
    <t>JP3228600007</t>
  </si>
  <si>
    <t>US59522J1034</t>
  </si>
  <si>
    <t>US1220171060</t>
  </si>
  <si>
    <t>AU000000EVN4</t>
  </si>
  <si>
    <t>SE0021921269</t>
  </si>
  <si>
    <t>US46222L1089</t>
  </si>
  <si>
    <t>FI0009005987</t>
  </si>
  <si>
    <t>JP3201200007</t>
  </si>
  <si>
    <t>CH0102484968</t>
  </si>
  <si>
    <t>US2166485019</t>
  </si>
  <si>
    <t>US25754A2015</t>
  </si>
  <si>
    <t>SE0015658109</t>
  </si>
  <si>
    <t>JP3436120004</t>
  </si>
  <si>
    <t>JP3979200007</t>
  </si>
  <si>
    <t>US1252691001</t>
  </si>
  <si>
    <t>US4456581077</t>
  </si>
  <si>
    <t>GB00B8C3BL03</t>
  </si>
  <si>
    <t>US64125C1099</t>
  </si>
  <si>
    <t>AU000000SCG8</t>
  </si>
  <si>
    <t>US1423391002</t>
  </si>
  <si>
    <t>US2561631068</t>
  </si>
  <si>
    <t>US2435371073</t>
  </si>
  <si>
    <t>AU000000STO6</t>
  </si>
  <si>
    <t>US49446R1095</t>
  </si>
  <si>
    <t>CA2908761018</t>
  </si>
  <si>
    <t>US92936U1097</t>
  </si>
  <si>
    <t>US76954A1034</t>
  </si>
  <si>
    <t>SE0000695876</t>
  </si>
  <si>
    <t>US9139031002</t>
  </si>
  <si>
    <t>JP3753000003</t>
  </si>
  <si>
    <t>IT0003242622</t>
  </si>
  <si>
    <t>CA0977518616</t>
  </si>
  <si>
    <t>IE00BFRT3W74</t>
  </si>
  <si>
    <t>GB0000456144</t>
  </si>
  <si>
    <t>JP3180400008</t>
  </si>
  <si>
    <t>US3156161024</t>
  </si>
  <si>
    <t>US1890541097</t>
  </si>
  <si>
    <t>JP3409000001</t>
  </si>
  <si>
    <t>JP3266400005</t>
  </si>
  <si>
    <t>US0536111091</t>
  </si>
  <si>
    <t>US2681501092</t>
  </si>
  <si>
    <t>CH0311864901</t>
  </si>
  <si>
    <t>JP3347200002</t>
  </si>
  <si>
    <t>SG1F60858221</t>
  </si>
  <si>
    <t>PTEDP0AM0009</t>
  </si>
  <si>
    <t>CH1300646267</t>
  </si>
  <si>
    <t>JP3502200003</t>
  </si>
  <si>
    <t>DE0006048432</t>
  </si>
  <si>
    <t>US3841091040</t>
  </si>
  <si>
    <t>JP3421800008</t>
  </si>
  <si>
    <t>US7496851038</t>
  </si>
  <si>
    <t>CA5592224011</t>
  </si>
  <si>
    <t>CH0012549785</t>
  </si>
  <si>
    <t>GB0009223206</t>
  </si>
  <si>
    <t>US12008R1077</t>
  </si>
  <si>
    <t>US21873S1087</t>
  </si>
  <si>
    <t>US4228061093</t>
  </si>
  <si>
    <t>JP3118000003</t>
  </si>
  <si>
    <t>GB00B082RF11</t>
  </si>
  <si>
    <t>CA39138C1068</t>
  </si>
  <si>
    <t>CA7751092007</t>
  </si>
  <si>
    <t>JP3258000003</t>
  </si>
  <si>
    <t>US6556631025</t>
  </si>
  <si>
    <t>US0584981064</t>
  </si>
  <si>
    <t>US6792951054</t>
  </si>
  <si>
    <t>AU000000ORG5</t>
  </si>
  <si>
    <t>US9892071054</t>
  </si>
  <si>
    <t>CH0012410517</t>
  </si>
  <si>
    <t>US7588491032</t>
  </si>
  <si>
    <t>NZXROE0001S2</t>
  </si>
  <si>
    <t>US8926721064</t>
  </si>
  <si>
    <t>US14316J1088</t>
  </si>
  <si>
    <t>US45167R1041</t>
  </si>
  <si>
    <t>US4262811015</t>
  </si>
  <si>
    <t>IT0003153415</t>
  </si>
  <si>
    <t>IE0004927939</t>
  </si>
  <si>
    <t>BMG3223R1088</t>
  </si>
  <si>
    <t>CH1175448666</t>
  </si>
  <si>
    <t>CH0008038389</t>
  </si>
  <si>
    <t>US00766T1007</t>
  </si>
  <si>
    <t>CH0198251305</t>
  </si>
  <si>
    <t>FR0013326246</t>
  </si>
  <si>
    <t>US42250P1030</t>
  </si>
  <si>
    <t>SE0020050417</t>
  </si>
  <si>
    <t>US0357108390</t>
  </si>
  <si>
    <t>CA4488112083</t>
  </si>
  <si>
    <t>KYG4124C1096</t>
  </si>
  <si>
    <t>US2533931026</t>
  </si>
  <si>
    <t>HK0823032773</t>
  </si>
  <si>
    <t>NL0006294274</t>
  </si>
  <si>
    <t>US98954M2008</t>
  </si>
  <si>
    <t>AU000000TLS2</t>
  </si>
  <si>
    <t>JP3639650005</t>
  </si>
  <si>
    <t>NL0009434992</t>
  </si>
  <si>
    <t>AU000000COH5</t>
  </si>
  <si>
    <t>IL0006912120</t>
  </si>
  <si>
    <t>US29362U1043</t>
  </si>
  <si>
    <t>NZFAPE0001S2</t>
  </si>
  <si>
    <t>CA5503721063</t>
  </si>
  <si>
    <t>CA00208D4084</t>
  </si>
  <si>
    <t>US36467J1088</t>
  </si>
  <si>
    <t>GB00B033F229</t>
  </si>
  <si>
    <t>CA45075E1043</t>
  </si>
  <si>
    <t>AU000000IAG3</t>
  </si>
  <si>
    <t>DK0060094928</t>
  </si>
  <si>
    <t>GB00B5ZN1N88</t>
  </si>
  <si>
    <t>JP3814800003</t>
  </si>
  <si>
    <t>US9426222009</t>
  </si>
  <si>
    <t>DK0060448595</t>
  </si>
  <si>
    <t>IT0003796171</t>
  </si>
  <si>
    <t>IL0010811243</t>
  </si>
  <si>
    <t>JP3173400007</t>
  </si>
  <si>
    <t>GB00B1WY2338</t>
  </si>
  <si>
    <t>JP3111200006</t>
  </si>
  <si>
    <t>CA2861812014</t>
  </si>
  <si>
    <t>US83444M1018</t>
  </si>
  <si>
    <t>DK0010181759</t>
  </si>
  <si>
    <t>HK0003000038</t>
  </si>
  <si>
    <t>NL0013267909</t>
  </si>
  <si>
    <t>JP3166000004</t>
  </si>
  <si>
    <t>US0995021062</t>
  </si>
  <si>
    <t>AU000000CPU5</t>
  </si>
  <si>
    <t>CA9611485090</t>
  </si>
  <si>
    <t>BMG0112X1056</t>
  </si>
  <si>
    <t>SG1M51904654</t>
  </si>
  <si>
    <t>JP3497400006</t>
  </si>
  <si>
    <t>DE000SYM9999</t>
  </si>
  <si>
    <t>AU000000SUN6</t>
  </si>
  <si>
    <t>JP3734800000</t>
  </si>
  <si>
    <t>US67059N1081</t>
  </si>
  <si>
    <t>JP3300200007</t>
  </si>
  <si>
    <t>US29670G1022</t>
  </si>
  <si>
    <t>BE0974264930</t>
  </si>
  <si>
    <t>NL0012866412</t>
  </si>
  <si>
    <t>DK0060252690</t>
  </si>
  <si>
    <t>JP3758190007</t>
  </si>
  <si>
    <t>NO0003054108</t>
  </si>
  <si>
    <t>JP3526600006</t>
  </si>
  <si>
    <t>FR0000120503</t>
  </si>
  <si>
    <t>US29472R1086</t>
  </si>
  <si>
    <t>KYG2177B1014</t>
  </si>
  <si>
    <t>JP3629000005</t>
  </si>
  <si>
    <t>JP3362700001</t>
  </si>
  <si>
    <t>US8326964058</t>
  </si>
  <si>
    <t>US9026531049</t>
  </si>
  <si>
    <t>ES0130670112</t>
  </si>
  <si>
    <t>US2787681061</t>
  </si>
  <si>
    <t>GB00B1FH8J72</t>
  </si>
  <si>
    <t>FR0000130452</t>
  </si>
  <si>
    <t>BMG507361001</t>
  </si>
  <si>
    <t>ES0113679I37</t>
  </si>
  <si>
    <t>CA36168Q1046</t>
  </si>
  <si>
    <t>CH0010570767</t>
  </si>
  <si>
    <t>US2473617023</t>
  </si>
  <si>
    <t>US0259321042</t>
  </si>
  <si>
    <t>FI0009014575</t>
  </si>
  <si>
    <t>JP3420600003</t>
  </si>
  <si>
    <t>HK0027032686</t>
  </si>
  <si>
    <t>CA04764T1049</t>
  </si>
  <si>
    <t>SG1U68934629</t>
  </si>
  <si>
    <t>JP3539220008</t>
  </si>
  <si>
    <t>HK0006000050</t>
  </si>
  <si>
    <t>CA96467A2002</t>
  </si>
  <si>
    <t>US1011211018</t>
  </si>
  <si>
    <t>GB00B02J6398</t>
  </si>
  <si>
    <t>JP3402600005</t>
  </si>
  <si>
    <t>US29452E1010</t>
  </si>
  <si>
    <t>FR0000120404</t>
  </si>
  <si>
    <t>SE0000667925</t>
  </si>
  <si>
    <t>NL0011872643</t>
  </si>
  <si>
    <t>GB00B39J2M42</t>
  </si>
  <si>
    <t>CH0025238863</t>
  </si>
  <si>
    <t>JP3443600006</t>
  </si>
  <si>
    <t>US65249B1098</t>
  </si>
  <si>
    <t>FR0006174348</t>
  </si>
  <si>
    <t>US02665T3068</t>
  </si>
  <si>
    <t>CA3759161035</t>
  </si>
  <si>
    <t>US02156V1098</t>
  </si>
  <si>
    <t>US0718131099</t>
  </si>
  <si>
    <t>NO0005052605</t>
  </si>
  <si>
    <t>JP3976300008</t>
  </si>
  <si>
    <t>CA85472N1096</t>
  </si>
  <si>
    <t>JP3621000003</t>
  </si>
  <si>
    <t>DE0005200000</t>
  </si>
  <si>
    <t>US79589L1061</t>
  </si>
  <si>
    <t>JP3190000004</t>
  </si>
  <si>
    <t>SE0012673267</t>
  </si>
  <si>
    <t>AU000000S320</t>
  </si>
  <si>
    <t>JP3659000008</t>
  </si>
  <si>
    <t>JP3160400002</t>
  </si>
  <si>
    <t>AU000000WTC3</t>
  </si>
  <si>
    <t>NL0015002CX3</t>
  </si>
  <si>
    <t>JP3183200009</t>
  </si>
  <si>
    <t>NO0013536151</t>
  </si>
  <si>
    <t>PTGAL0AM0009</t>
  </si>
  <si>
    <t>DK0010244508</t>
  </si>
  <si>
    <t>SE0000108227</t>
  </si>
  <si>
    <t>US36118L1061</t>
  </si>
  <si>
    <t>IL0006954379</t>
  </si>
  <si>
    <t>GB00BNGDN821</t>
  </si>
  <si>
    <t>DE0006602006</t>
  </si>
  <si>
    <t>CH0466642201</t>
  </si>
  <si>
    <t>US35137L2043</t>
  </si>
  <si>
    <t>AU000000PME8</t>
  </si>
  <si>
    <t>CA87262K1057</t>
  </si>
  <si>
    <t>NO0010063308</t>
  </si>
  <si>
    <t>FR0010220475</t>
  </si>
  <si>
    <t>CH1101098163</t>
  </si>
  <si>
    <t>NL0000008977</t>
  </si>
  <si>
    <t>SG1J26887955</t>
  </si>
  <si>
    <t>BE0003797140</t>
  </si>
  <si>
    <t>LU2598331598</t>
  </si>
  <si>
    <t>IL0007670123</t>
  </si>
  <si>
    <t>FR0000120172</t>
  </si>
  <si>
    <t>GB0006731235</t>
  </si>
  <si>
    <t>JP3967200001</t>
  </si>
  <si>
    <t>GB00BL6K5J42</t>
  </si>
  <si>
    <t>GB0006776081</t>
  </si>
  <si>
    <t>SE0000114837</t>
  </si>
  <si>
    <t>IL0010845571</t>
  </si>
  <si>
    <t>KYG960071028</t>
  </si>
  <si>
    <t>DE0005785802</t>
  </si>
  <si>
    <t>GB0031638363</t>
  </si>
  <si>
    <t>SE0014781795</t>
  </si>
  <si>
    <t>GB00B0744B38</t>
  </si>
  <si>
    <t>AU000000LYC6</t>
  </si>
  <si>
    <t>SE0000106270</t>
  </si>
  <si>
    <t>CA8911021050</t>
  </si>
  <si>
    <t>CA5503711080</t>
  </si>
  <si>
    <t>GB0031274896</t>
  </si>
  <si>
    <t>US0152711091</t>
  </si>
  <si>
    <t>NL0010545661</t>
  </si>
  <si>
    <t>AU000000SGP0</t>
  </si>
  <si>
    <t>NL0012059018</t>
  </si>
  <si>
    <t>JP3218900003</t>
  </si>
  <si>
    <t>CA1249003098</t>
  </si>
  <si>
    <t>SG1M77906915</t>
  </si>
  <si>
    <t>FR0014000MR3</t>
  </si>
  <si>
    <t>SG1V61937297</t>
  </si>
  <si>
    <t>FI0009007132</t>
  </si>
  <si>
    <t>DE000A12DM80</t>
  </si>
  <si>
    <t>CA6837151068</t>
  </si>
  <si>
    <t>JP3224200000</t>
  </si>
  <si>
    <t>GB00BKFB1C65</t>
  </si>
  <si>
    <t>CA0213611001</t>
  </si>
  <si>
    <t>AU000000SOL3</t>
  </si>
  <si>
    <t>FR0010451203</t>
  </si>
  <si>
    <t>JP3897700005</t>
  </si>
  <si>
    <t>US9100471096</t>
  </si>
  <si>
    <t>IT0004810054</t>
  </si>
  <si>
    <t>JP3906000009</t>
  </si>
  <si>
    <t>DK0060636678</t>
  </si>
  <si>
    <t>GB00B2QPKJ12</t>
  </si>
  <si>
    <t>DE000A1DAHH0</t>
  </si>
  <si>
    <t>CA1247651088</t>
  </si>
  <si>
    <t>JP3933800009</t>
  </si>
  <si>
    <t>BMG4587L1090</t>
  </si>
  <si>
    <t>SE0000113250</t>
  </si>
  <si>
    <t>SE0015949201</t>
  </si>
  <si>
    <t>JP3357200009</t>
  </si>
  <si>
    <t>US70432V1026</t>
  </si>
  <si>
    <t>US83304A1060</t>
  </si>
  <si>
    <t>CA46579R1047</t>
  </si>
  <si>
    <t>JP3493800001</t>
  </si>
  <si>
    <t>FR0000121964</t>
  </si>
  <si>
    <t>PTBCP0AM0015</t>
  </si>
  <si>
    <t>AT0000743059</t>
  </si>
  <si>
    <t>DE000TLX1005</t>
  </si>
  <si>
    <t>AU000000MPL3</t>
  </si>
  <si>
    <t>FI0009013296</t>
  </si>
  <si>
    <t>GB0033195214</t>
  </si>
  <si>
    <t>JP3236330001</t>
  </si>
  <si>
    <t>JP3955000009</t>
  </si>
  <si>
    <t>NO0003733800</t>
  </si>
  <si>
    <t>AU000000CAR3</t>
  </si>
  <si>
    <t>JP3951600000</t>
  </si>
  <si>
    <t>DE0005439004</t>
  </si>
  <si>
    <t>SE0005190238</t>
  </si>
  <si>
    <t>US4485791028</t>
  </si>
  <si>
    <t>FR0010533075</t>
  </si>
  <si>
    <t>HK0066009694</t>
  </si>
  <si>
    <t>CA2499061083</t>
  </si>
  <si>
    <t>SE0000163594</t>
  </si>
  <si>
    <t>AU0000219529</t>
  </si>
  <si>
    <t>US29530P1021</t>
  </si>
  <si>
    <t>DE0007165631</t>
  </si>
  <si>
    <t>FR0000131906</t>
  </si>
  <si>
    <t>GB00BVYVFW23</t>
  </si>
  <si>
    <t>NO0010345853</t>
  </si>
  <si>
    <t>DE000KBX1006</t>
  </si>
  <si>
    <t>JP3137200006</t>
  </si>
  <si>
    <t>SE0000112724</t>
  </si>
  <si>
    <t>JP3305990008</t>
  </si>
  <si>
    <t>CA4932711001</t>
  </si>
  <si>
    <t>FI0009014377</t>
  </si>
  <si>
    <t>AU000000SIG5</t>
  </si>
  <si>
    <t>SE0015949748</t>
  </si>
  <si>
    <t>US08265T2087</t>
  </si>
  <si>
    <t>AU000000APA1</t>
  </si>
  <si>
    <t>JP3942800008</t>
  </si>
  <si>
    <t>FR0014004L86</t>
  </si>
  <si>
    <t>JP3102000001</t>
  </si>
  <si>
    <t>CA8029121057</t>
  </si>
  <si>
    <t>US4404521001</t>
  </si>
  <si>
    <t>CA87241L1094</t>
  </si>
  <si>
    <t>JP3027670003</t>
  </si>
  <si>
    <t>GB00BL9YR756</t>
  </si>
  <si>
    <t>GB0000811801</t>
  </si>
  <si>
    <t>JP3142500002</t>
  </si>
  <si>
    <t>JP3499800005</t>
  </si>
  <si>
    <t>CH0012255151</t>
  </si>
  <si>
    <t>JP3104890003</t>
  </si>
  <si>
    <t>JP3869010003</t>
  </si>
  <si>
    <t>GB00B019KW72</t>
  </si>
  <si>
    <t>SE0000872095</t>
  </si>
  <si>
    <t>JP3419400001</t>
  </si>
  <si>
    <t>CA1366812024</t>
  </si>
  <si>
    <t>JP3417200007</t>
  </si>
  <si>
    <t>AU000000ASX7</t>
  </si>
  <si>
    <t>AU000000SHL7</t>
  </si>
  <si>
    <t>JP3386030005</t>
  </si>
  <si>
    <t>NL0014332678</t>
  </si>
  <si>
    <t>ES0177542018</t>
  </si>
  <si>
    <t>JP3774200004</t>
  </si>
  <si>
    <t>FI0009005961</t>
  </si>
  <si>
    <t>FR0013154002</t>
  </si>
  <si>
    <t>SE0000107203</t>
  </si>
  <si>
    <t>JP3435750009</t>
  </si>
  <si>
    <t>PTJMT0AE0001</t>
  </si>
  <si>
    <t>IL0002730112</t>
  </si>
  <si>
    <t>DE000PAH0038</t>
  </si>
  <si>
    <t>SE0001515552</t>
  </si>
  <si>
    <t>JP3749400002</t>
  </si>
  <si>
    <t>DE0008232125</t>
  </si>
  <si>
    <t>JP3256000005</t>
  </si>
  <si>
    <t>CH0009002962</t>
  </si>
  <si>
    <t>HK0000093390</t>
  </si>
  <si>
    <t>CH0130293662</t>
  </si>
  <si>
    <t>AU000000REA9</t>
  </si>
  <si>
    <t>CA2918434077</t>
  </si>
  <si>
    <t>IE0002424939</t>
  </si>
  <si>
    <t>BE0003822393</t>
  </si>
  <si>
    <t>CA33767E2024</t>
  </si>
  <si>
    <t>DE0006452907</t>
  </si>
  <si>
    <t>JP3435350008</t>
  </si>
  <si>
    <t>SG1U76934819</t>
  </si>
  <si>
    <t>NZAIAE0002S6</t>
  </si>
  <si>
    <t>CH0023405456</t>
  </si>
  <si>
    <t>DE0005470306</t>
  </si>
  <si>
    <t>GB00BGXQNP29</t>
  </si>
  <si>
    <t>AU000000QAN2</t>
  </si>
  <si>
    <t>IM00B5VQMV65</t>
  </si>
  <si>
    <t>AU0000364754</t>
  </si>
  <si>
    <t>NZIFTE0003S3</t>
  </si>
  <si>
    <t>AU000000VCX7</t>
  </si>
  <si>
    <t>GB00BWFGQN14</t>
  </si>
  <si>
    <t>NO0010208051</t>
  </si>
  <si>
    <t>IT0003828271</t>
  </si>
  <si>
    <t>JP3672400003</t>
  </si>
  <si>
    <t>FI0009007884</t>
  </si>
  <si>
    <t>JP3351600006</t>
  </si>
  <si>
    <t>DE000ZAL1111</t>
  </si>
  <si>
    <t>BE0974464977</t>
  </si>
  <si>
    <t>JP3188200004</t>
  </si>
  <si>
    <t>US1156372096</t>
  </si>
  <si>
    <t>JP3379550001</t>
  </si>
  <si>
    <t>CA11285B1085</t>
  </si>
  <si>
    <t>JP3820000002</t>
  </si>
  <si>
    <t>AT0000606306</t>
  </si>
  <si>
    <t>JP3358000002</t>
  </si>
  <si>
    <t>DE000PAG9113</t>
  </si>
  <si>
    <t>NO0010582521</t>
  </si>
  <si>
    <t>DE0006070006</t>
  </si>
  <si>
    <t>KYG7800X1079</t>
  </si>
  <si>
    <t>SGXE62145532</t>
  </si>
  <si>
    <t>CA87971M1032</t>
  </si>
  <si>
    <t>CH0016440353</t>
  </si>
  <si>
    <t>IL0011762130</t>
  </si>
  <si>
    <t>FI0009000202</t>
  </si>
  <si>
    <t>IT0003497168</t>
  </si>
  <si>
    <t>GB00B1KJJ408</t>
  </si>
  <si>
    <t>JP3223800008</t>
  </si>
  <si>
    <t>HK0012000102</t>
  </si>
  <si>
    <t>JP3637300009</t>
  </si>
  <si>
    <t>DE000LEG1110</t>
  </si>
  <si>
    <t>SE0015988019</t>
  </si>
  <si>
    <t>FR0010908533</t>
  </si>
  <si>
    <t>GB00BYW0PQ60</t>
  </si>
  <si>
    <t>IL0002810146</t>
  </si>
  <si>
    <t>SE0005127818</t>
  </si>
  <si>
    <t>JP3574200006</t>
  </si>
  <si>
    <t>FR0010259150</t>
  </si>
  <si>
    <t>BE0003823409</t>
  </si>
  <si>
    <t>JP3511800009</t>
  </si>
  <si>
    <t>FR0000039299</t>
  </si>
  <si>
    <t>JP3922950005</t>
  </si>
  <si>
    <t>ES0125220311</t>
  </si>
  <si>
    <t>DE000A2E4K43</t>
  </si>
  <si>
    <t>JP3240400006</t>
  </si>
  <si>
    <t>IL0011301780</t>
  </si>
  <si>
    <t>FR0013280286</t>
  </si>
  <si>
    <t>IT0004776628</t>
  </si>
  <si>
    <t>JP3343200006</t>
  </si>
  <si>
    <t>AT0000746409</t>
  </si>
  <si>
    <t>NL0015435975</t>
  </si>
  <si>
    <t>IT0001347308</t>
  </si>
  <si>
    <t>DE000HAG0005</t>
  </si>
  <si>
    <t>NL0010801007</t>
  </si>
  <si>
    <t>NL0000379121</t>
  </si>
  <si>
    <t>FR0004125920</t>
  </si>
  <si>
    <t>SG1T56930848</t>
  </si>
  <si>
    <t>KYG9593A1040</t>
  </si>
  <si>
    <t>JP3494600004</t>
  </si>
  <si>
    <t>ES0124244E34</t>
  </si>
  <si>
    <t>SE0017832488</t>
  </si>
  <si>
    <t>ES0116870314</t>
  </si>
  <si>
    <t>FR0000121220</t>
  </si>
  <si>
    <t>JP3756100008</t>
  </si>
  <si>
    <t>NZCENE0001S6</t>
  </si>
  <si>
    <t>JP3598600009</t>
  </si>
  <si>
    <t>JP3360800001</t>
  </si>
  <si>
    <t>JP3783420007</t>
  </si>
  <si>
    <t>JP3351100007</t>
  </si>
  <si>
    <t>JP3862400003</t>
  </si>
  <si>
    <t>FR0010040865</t>
  </si>
  <si>
    <t>SG1R50925390</t>
  </si>
  <si>
    <t>JP3233250004</t>
  </si>
  <si>
    <t>IL0011194789</t>
  </si>
  <si>
    <t>JP3711600001</t>
  </si>
  <si>
    <t>NZMELE0002S7</t>
  </si>
  <si>
    <t>FR0010340141</t>
  </si>
  <si>
    <t>NO0010310956</t>
  </si>
  <si>
    <t>DE000EVNK013</t>
  </si>
  <si>
    <t>CA1367178326</t>
  </si>
  <si>
    <t>BMG2178K1009</t>
  </si>
  <si>
    <t>HK0083000502</t>
  </si>
  <si>
    <t>SE0000108847</t>
  </si>
  <si>
    <t>BE0974259880</t>
  </si>
  <si>
    <t>JP3162770006</t>
  </si>
  <si>
    <t>BE0003717312</t>
  </si>
  <si>
    <t>JP3486800000</t>
  </si>
  <si>
    <t>CH0531751755</t>
  </si>
  <si>
    <t>ES0127797019</t>
  </si>
  <si>
    <t>JP3112000009</t>
  </si>
  <si>
    <t>DK0060738599</t>
  </si>
  <si>
    <t>CA4495861060</t>
  </si>
  <si>
    <t>GB00BP9LHF23</t>
  </si>
  <si>
    <t>DE0007010803</t>
  </si>
  <si>
    <t>SE0010100958</t>
  </si>
  <si>
    <t>JE00BRX98089</t>
  </si>
  <si>
    <t>JP3583900000</t>
  </si>
  <si>
    <t>GB00B0LCW083</t>
  </si>
  <si>
    <t>FR0000064578</t>
  </si>
  <si>
    <t>JP3429300001</t>
  </si>
  <si>
    <t>IT0005366767</t>
  </si>
  <si>
    <t>JP3399310006</t>
  </si>
  <si>
    <t>HK0019000162</t>
  </si>
  <si>
    <t>IT0005090300</t>
  </si>
  <si>
    <t>ES0171996087</t>
  </si>
  <si>
    <t>DK0063855168</t>
  </si>
  <si>
    <t>SE0011090018</t>
  </si>
  <si>
    <t>FR0013451333</t>
  </si>
  <si>
    <t>JP3336560002</t>
  </si>
  <si>
    <t>GB00BM8Q5M07</t>
  </si>
  <si>
    <t>LU2290522684</t>
  </si>
  <si>
    <t>JP3291200008</t>
  </si>
  <si>
    <t>JP3400400002</t>
  </si>
  <si>
    <t>BE0003604155</t>
  </si>
  <si>
    <t>HK0004000045</t>
  </si>
  <si>
    <t>KYG8187G1055</t>
  </si>
  <si>
    <t>CA05534B7604</t>
  </si>
  <si>
    <t>ES0173093024</t>
  </si>
  <si>
    <t>JP3689500001</t>
  </si>
  <si>
    <t>JP3429800000</t>
  </si>
  <si>
    <t>JP3705200008</t>
  </si>
  <si>
    <t>IL0011574030</t>
  </si>
  <si>
    <t>Sector</t>
  </si>
  <si>
    <t>Poids Ptf</t>
  </si>
  <si>
    <t>Poids Bench</t>
  </si>
  <si>
    <t>Optim</t>
  </si>
  <si>
    <t>lb</t>
  </si>
  <si>
    <t>ub</t>
  </si>
  <si>
    <t>Zone geo</t>
  </si>
  <si>
    <t>Geozone</t>
  </si>
  <si>
    <t>delta</t>
  </si>
  <si>
    <t>0%</t>
  </si>
  <si>
    <t>0,1%</t>
  </si>
  <si>
    <t>0,2%</t>
  </si>
  <si>
    <t>1</t>
  </si>
  <si>
    <t>key</t>
  </si>
  <si>
    <t>0%North America</t>
  </si>
  <si>
    <t>0,2%North America</t>
  </si>
  <si>
    <t>0,1%North America</t>
  </si>
  <si>
    <t>0%West Europe</t>
  </si>
  <si>
    <t>0,1%West Europe</t>
  </si>
  <si>
    <t>0%Others</t>
  </si>
  <si>
    <t>0,2%West Europe</t>
  </si>
  <si>
    <t>0,1%Others</t>
  </si>
  <si>
    <t>0,2%Others</t>
  </si>
  <si>
    <t>Turnover optim vs poids ptf</t>
  </si>
  <si>
    <t>Tracking error</t>
  </si>
  <si>
    <t>Ptf</t>
  </si>
  <si>
    <t>Deviation Poids Optim vs Bench</t>
  </si>
  <si>
    <t>Score IA</t>
  </si>
  <si>
    <t>Deviation</t>
  </si>
  <si>
    <t>Weight</t>
  </si>
  <si>
    <t>Banks_North America</t>
  </si>
  <si>
    <t>Basic Resources_North America</t>
  </si>
  <si>
    <t>Chemicals_North America</t>
  </si>
  <si>
    <t>Energy_North America</t>
  </si>
  <si>
    <t>Financial Services_North America</t>
  </si>
  <si>
    <t>Health Care_North America</t>
  </si>
  <si>
    <t>Insurance_North America</t>
  </si>
  <si>
    <t>Media_North America</t>
  </si>
  <si>
    <t>Real Estate_North America</t>
  </si>
  <si>
    <t>Retail_North America</t>
  </si>
  <si>
    <t>Technology_North America</t>
  </si>
  <si>
    <t>Telecommunications_North America</t>
  </si>
  <si>
    <t>Utilities_North America</t>
  </si>
  <si>
    <t>Banks_West Europe</t>
  </si>
  <si>
    <t>Basic Resources_West Europe</t>
  </si>
  <si>
    <t>Chemicals_West Europe</t>
  </si>
  <si>
    <t>Energy_West Europe</t>
  </si>
  <si>
    <t>Financial Services_West Europe</t>
  </si>
  <si>
    <t>Health Care_West Europe</t>
  </si>
  <si>
    <t>Insurance_West Europe</t>
  </si>
  <si>
    <t>Media_West Europe</t>
  </si>
  <si>
    <t>Real Estate_West Europe</t>
  </si>
  <si>
    <t>Retail_West Europe</t>
  </si>
  <si>
    <t>Technology_West Europe</t>
  </si>
  <si>
    <t>Telecommunications_West Europe</t>
  </si>
  <si>
    <t>Utilities_West Europe</t>
  </si>
  <si>
    <t>Secteur_Geo</t>
  </si>
  <si>
    <t>OPTIM</t>
  </si>
  <si>
    <t>FUND</t>
  </si>
  <si>
    <t>Utilities_Others</t>
  </si>
  <si>
    <t>Banks_Others</t>
  </si>
  <si>
    <t>Basic Resources_Others</t>
  </si>
  <si>
    <t>Chemicals_Others</t>
  </si>
  <si>
    <t>Energy_Others</t>
  </si>
  <si>
    <t>Financial Services_Others</t>
  </si>
  <si>
    <t>Health Care_Others</t>
  </si>
  <si>
    <t>Insurance_Others</t>
  </si>
  <si>
    <t>Media_Others</t>
  </si>
  <si>
    <t>Real Estate_Others</t>
  </si>
  <si>
    <t>Retail_Others</t>
  </si>
  <si>
    <t>Technology_Others</t>
  </si>
  <si>
    <t>Telecommunications_Others</t>
  </si>
  <si>
    <t>TOTAL</t>
  </si>
  <si>
    <t>BENCH</t>
  </si>
  <si>
    <t>NORTH AMERICA</t>
  </si>
  <si>
    <t>EUROPE</t>
  </si>
  <si>
    <t>OTHERS</t>
  </si>
  <si>
    <t>delta OPTIM vs BENCH</t>
  </si>
  <si>
    <t>delta OPTIM vs. FUND</t>
  </si>
  <si>
    <t>delta FUND vs.BENCH</t>
  </si>
  <si>
    <t>TOTAL SECTORS</t>
  </si>
  <si>
    <t>Statistiques de l'allocation</t>
  </si>
  <si>
    <t>Nombre de lignes</t>
  </si>
  <si>
    <t>Optimization</t>
  </si>
  <si>
    <t>Ptf Gestion</t>
  </si>
  <si>
    <t>Bench</t>
  </si>
  <si>
    <t>Optim vs. Bench</t>
  </si>
  <si>
    <t>Somme lb</t>
  </si>
  <si>
    <t>Somme ub</t>
  </si>
  <si>
    <t>sum_ub &lt; lb_secto</t>
  </si>
  <si>
    <t>sum_lb &gt; ub_secto</t>
  </si>
  <si>
    <t>Enlever titres</t>
  </si>
  <si>
    <t>Ajouter titres</t>
  </si>
  <si>
    <t>IN / ADD / OUT</t>
  </si>
  <si>
    <t>ESG</t>
  </si>
  <si>
    <t>Raison Exclusion</t>
  </si>
  <si>
    <t>ESG Reason</t>
  </si>
  <si>
    <t>Bad Score ML</t>
  </si>
  <si>
    <t>Blacklisted</t>
  </si>
  <si>
    <t>Ajouter titres seuil 1</t>
  </si>
  <si>
    <t>0,3%</t>
  </si>
  <si>
    <t>0,3%North America</t>
  </si>
  <si>
    <t>0,3%West Europe</t>
  </si>
  <si>
    <t>0,3%Others</t>
  </si>
  <si>
    <t>Deviations (Top 5)</t>
  </si>
  <si>
    <t>Deviation Poids Optim vs Fund</t>
  </si>
  <si>
    <t>Optim vs. Fund (Top 5)</t>
  </si>
  <si>
    <t>Propositions</t>
  </si>
  <si>
    <t>nb à ajuster</t>
  </si>
  <si>
    <t>A</t>
  </si>
  <si>
    <t>0,05%West Europe</t>
  </si>
  <si>
    <t>0,05%Others</t>
  </si>
  <si>
    <t>0,05%</t>
  </si>
  <si>
    <t>0,05%North America</t>
  </si>
  <si>
    <t>Nom entité</t>
  </si>
  <si>
    <t>Epsilon US</t>
  </si>
  <si>
    <t>Epsilon EU/OTHER</t>
  </si>
  <si>
    <t>Raison Repechage</t>
  </si>
  <si>
    <t>Date</t>
  </si>
  <si>
    <t>Company SEDOL</t>
  </si>
  <si>
    <t>Name</t>
  </si>
  <si>
    <t>Weight in MSCI WORLD</t>
  </si>
  <si>
    <t>Oper Margin</t>
  </si>
  <si>
    <t>Value Score</t>
  </si>
  <si>
    <t>Quality Score</t>
  </si>
  <si>
    <t>Growth Score</t>
  </si>
  <si>
    <t>Dividend Score</t>
  </si>
  <si>
    <t>Mom Score</t>
  </si>
  <si>
    <t>LowVol Score</t>
  </si>
  <si>
    <t>BJ2HRV-R</t>
  </si>
  <si>
    <t>UNITED STATES</t>
  </si>
  <si>
    <t>S0YJ3Z-R</t>
  </si>
  <si>
    <t>AUSTRIA</t>
  </si>
  <si>
    <t>PQHMVC-R</t>
  </si>
  <si>
    <t>VVCHP7-R</t>
  </si>
  <si>
    <t>TVPQ9Y-R</t>
  </si>
  <si>
    <t>P5B11J-R</t>
  </si>
  <si>
    <t>AUSTRALIA</t>
  </si>
  <si>
    <t>Travel &amp; Leisure</t>
  </si>
  <si>
    <t>TBRJT5-R</t>
  </si>
  <si>
    <t>FXK7XF-R</t>
  </si>
  <si>
    <t>CPFK9K-R</t>
  </si>
  <si>
    <t>GGJT5L-R</t>
  </si>
  <si>
    <t>QSD000-R</t>
  </si>
  <si>
    <t>Industrial Goods &amp; Services</t>
  </si>
  <si>
    <t>SN8WCL-R</t>
  </si>
  <si>
    <t>VYVR3T-R</t>
  </si>
  <si>
    <t>D78R7M-R</t>
  </si>
  <si>
    <t>Q3VCTK-R</t>
  </si>
  <si>
    <t>WT0KJR-R</t>
  </si>
  <si>
    <t>XJL6YC-R</t>
  </si>
  <si>
    <t>TQ3TPS-R</t>
  </si>
  <si>
    <t>CZFH9B-R</t>
  </si>
  <si>
    <t>MXRN5P-R</t>
  </si>
  <si>
    <t>CQFC1G-R</t>
  </si>
  <si>
    <t>R2V6QP-R</t>
  </si>
  <si>
    <t>CD5RFJ-R</t>
  </si>
  <si>
    <t>NYN6LF-R</t>
  </si>
  <si>
    <t>LFC0CK-R</t>
  </si>
  <si>
    <t>D8LSJ4-R</t>
  </si>
  <si>
    <t>RGWXZX-R</t>
  </si>
  <si>
    <t>J0CRH9-R</t>
  </si>
  <si>
    <t>F5SZTK-R</t>
  </si>
  <si>
    <t>S26HGK-R</t>
  </si>
  <si>
    <t>F4T98R-R</t>
  </si>
  <si>
    <t>DJYY8V-R</t>
  </si>
  <si>
    <t>VVH115-R</t>
  </si>
  <si>
    <t>P8S25Z-R</t>
  </si>
  <si>
    <t>RMFQJ1-R</t>
  </si>
  <si>
    <t>T3ZRQ9-R</t>
  </si>
  <si>
    <t>TP0SSV-R</t>
  </si>
  <si>
    <t>VMHGC9-R</t>
  </si>
  <si>
    <t>QG7SR4-R</t>
  </si>
  <si>
    <t>XC1MPB-R</t>
  </si>
  <si>
    <t>JCL64C-R</t>
  </si>
  <si>
    <t>L8PQ54-R</t>
  </si>
  <si>
    <t>HTK3ZS-R</t>
  </si>
  <si>
    <t>DWQ9L6-R</t>
  </si>
  <si>
    <t>PM32J9-R</t>
  </si>
  <si>
    <t>TCQPZ3-R</t>
  </si>
  <si>
    <t>Q17XXL-R</t>
  </si>
  <si>
    <t>RYTKRH-R</t>
  </si>
  <si>
    <t>R96YBR-R</t>
  </si>
  <si>
    <t>F2FS1R-R</t>
  </si>
  <si>
    <t>PZGQ27-R</t>
  </si>
  <si>
    <t>BELGIUM</t>
  </si>
  <si>
    <t>N6Z6TP-R</t>
  </si>
  <si>
    <t>Food, Beverage &amp; Tobacco</t>
  </si>
  <si>
    <t>BV5649-R</t>
  </si>
  <si>
    <t>KNHDSG-R</t>
  </si>
  <si>
    <t>FLFHHZ-R</t>
  </si>
  <si>
    <t>CB3CHZ-R</t>
  </si>
  <si>
    <t>STXY3R-R</t>
  </si>
  <si>
    <t>FJ622T-R</t>
  </si>
  <si>
    <t>Auto &amp; Parts</t>
  </si>
  <si>
    <t>C5C2LR-R</t>
  </si>
  <si>
    <t>MH7BG5-R</t>
  </si>
  <si>
    <t>VJN49T-R</t>
  </si>
  <si>
    <t>VPRXRF-R</t>
  </si>
  <si>
    <t>NETHERLANDS</t>
  </si>
  <si>
    <t>LJK8PQ-R</t>
  </si>
  <si>
    <t>HONG KONG</t>
  </si>
  <si>
    <t>GZKHGQ-R</t>
  </si>
  <si>
    <t>SINGAPORE</t>
  </si>
  <si>
    <t>CANADA</t>
  </si>
  <si>
    <t>Construction</t>
  </si>
  <si>
    <t>GMDL3G-R</t>
  </si>
  <si>
    <t>Personal &amp; Household Goods</t>
  </si>
  <si>
    <t>BXX7VM-R</t>
  </si>
  <si>
    <t>DKKBWM-R</t>
  </si>
  <si>
    <t>SWITZERLAND</t>
  </si>
  <si>
    <t>SSRNYQ-R</t>
  </si>
  <si>
    <t>FS0W5P-R</t>
  </si>
  <si>
    <t>GSYT6Q-R</t>
  </si>
  <si>
    <t>WB7QB2-R</t>
  </si>
  <si>
    <t>K3FPD8-R</t>
  </si>
  <si>
    <t>MBPRB7-R</t>
  </si>
  <si>
    <t>Top Obligatoire par Région</t>
  </si>
  <si>
    <t>MT9P59-R</t>
  </si>
  <si>
    <t>XHL1H3-R</t>
  </si>
  <si>
    <t>FQZ7Z2-R</t>
  </si>
  <si>
    <t>B93JW5-R</t>
  </si>
  <si>
    <t>KYL30T-R</t>
  </si>
  <si>
    <t>QLLYHZ-R</t>
  </si>
  <si>
    <t>CRNVGL-R</t>
  </si>
  <si>
    <t>HF31NG-R</t>
  </si>
  <si>
    <t>TKR72J-R</t>
  </si>
  <si>
    <t>RXPGD4-R</t>
  </si>
  <si>
    <t>LBZ7PB-R</t>
  </si>
  <si>
    <t>LC2JZF-R</t>
  </si>
  <si>
    <t>RML0Q2-R</t>
  </si>
  <si>
    <t>T7C5W9-R</t>
  </si>
  <si>
    <t>QYYQF3-R</t>
  </si>
  <si>
    <t>T0JRMW-R</t>
  </si>
  <si>
    <t>JMHYW0-R</t>
  </si>
  <si>
    <t>BS3CJJ-R</t>
  </si>
  <si>
    <t>FPPSQ1-R</t>
  </si>
  <si>
    <t>T8YXW3-R</t>
  </si>
  <si>
    <t>FX5LTM-R</t>
  </si>
  <si>
    <t>HDL2BM-R</t>
  </si>
  <si>
    <t>UNITED KINGDOM</t>
  </si>
  <si>
    <t>KNB0HD-R</t>
  </si>
  <si>
    <t>DSLY98-R</t>
  </si>
  <si>
    <t>PMSGZ0-R</t>
  </si>
  <si>
    <t>DQ7JSW-R</t>
  </si>
  <si>
    <t>SXZFWZ-R</t>
  </si>
  <si>
    <t>NQWDFJ-R</t>
  </si>
  <si>
    <t>G6SN46-R</t>
  </si>
  <si>
    <t>DLPK0N-R</t>
  </si>
  <si>
    <t>DCZ6P4-R</t>
  </si>
  <si>
    <t>SS3GV5-R</t>
  </si>
  <si>
    <t>JHQVTD-R</t>
  </si>
  <si>
    <t>JLFCTH-R</t>
  </si>
  <si>
    <t>G49K2V-R</t>
  </si>
  <si>
    <t>R1W007-R</t>
  </si>
  <si>
    <t>VJB7Y0-R</t>
  </si>
  <si>
    <t>S6QLP1-R</t>
  </si>
  <si>
    <t>GERMANY</t>
  </si>
  <si>
    <t>RT6MQY-R</t>
  </si>
  <si>
    <t>LY1Y1J-R</t>
  </si>
  <si>
    <t>J2HM33-R</t>
  </si>
  <si>
    <t>P32T0K-R</t>
  </si>
  <si>
    <t>V3R2XZ-R</t>
  </si>
  <si>
    <t>DMXKJB-R</t>
  </si>
  <si>
    <t>B3LWD0-R</t>
  </si>
  <si>
    <t>D3XD6P-R</t>
  </si>
  <si>
    <t>RT6W65-R</t>
  </si>
  <si>
    <t>HZ43T1-R</t>
  </si>
  <si>
    <t>HJLYBN-R</t>
  </si>
  <si>
    <t>K3B7V1-R</t>
  </si>
  <si>
    <t>P59ZZH-R</t>
  </si>
  <si>
    <t>FYP7N8-R</t>
  </si>
  <si>
    <t>KFN73B-R</t>
  </si>
  <si>
    <t>JLFH0L-R</t>
  </si>
  <si>
    <t>W8Z700-R</t>
  </si>
  <si>
    <t>FT4G44-R</t>
  </si>
  <si>
    <t>J07D56-R</t>
  </si>
  <si>
    <t>DRBPYY-R</t>
  </si>
  <si>
    <t>Q53RYJ-R</t>
  </si>
  <si>
    <t>FBBQ6M-R</t>
  </si>
  <si>
    <t>F82JBR-R</t>
  </si>
  <si>
    <t>QBTQFL-R</t>
  </si>
  <si>
    <t>J0CL54-R</t>
  </si>
  <si>
    <t>L8SYB5-R</t>
  </si>
  <si>
    <t>GQH62T-R</t>
  </si>
  <si>
    <t>Q8CXWG-R</t>
  </si>
  <si>
    <t>LQ9WBB-R</t>
  </si>
  <si>
    <t>WKN8S4-R</t>
  </si>
  <si>
    <t>GM98K3-R</t>
  </si>
  <si>
    <t>QDYYRR-R</t>
  </si>
  <si>
    <t>XPYPGM-R</t>
  </si>
  <si>
    <t>P5GH6C-R</t>
  </si>
  <si>
    <t>SKYG3H-R</t>
  </si>
  <si>
    <t>FVCVC5-R</t>
  </si>
  <si>
    <t>D3HSB0-R</t>
  </si>
  <si>
    <t>WK2NV8-R</t>
  </si>
  <si>
    <t>F2JQPJ-R</t>
  </si>
  <si>
    <t>GXQDVD-R</t>
  </si>
  <si>
    <t>RN0R13-R</t>
  </si>
  <si>
    <t>K8D25G-R</t>
  </si>
  <si>
    <t>RGB6QT-R</t>
  </si>
  <si>
    <t>DZPGCQ-R</t>
  </si>
  <si>
    <t>HYFCLX-R</t>
  </si>
  <si>
    <t>PKT6GW-R</t>
  </si>
  <si>
    <t>B4W80H-R</t>
  </si>
  <si>
    <t>J3R0B4-R</t>
  </si>
  <si>
    <t>CZH06S-R</t>
  </si>
  <si>
    <t>PM6KP2-R</t>
  </si>
  <si>
    <t>XJP7Q6-R</t>
  </si>
  <si>
    <t>DENMARK</t>
  </si>
  <si>
    <t>QZ4Y8Y-R</t>
  </si>
  <si>
    <t>P0YS2L-R</t>
  </si>
  <si>
    <t>TZ1Y2R-R</t>
  </si>
  <si>
    <t>R4PJJZ-R</t>
  </si>
  <si>
    <t>KFDRGY-R</t>
  </si>
  <si>
    <t>C6RB2B-R</t>
  </si>
  <si>
    <t>HWYYQ0-R</t>
  </si>
  <si>
    <t>CD71SM-R</t>
  </si>
  <si>
    <t>S4HTHH-R</t>
  </si>
  <si>
    <t>Q9JDJR-R</t>
  </si>
  <si>
    <t>G6QVQJ-R</t>
  </si>
  <si>
    <t>MVMFXK-R</t>
  </si>
  <si>
    <t>WK2NJZ-R</t>
  </si>
  <si>
    <t>PM9V18-R</t>
  </si>
  <si>
    <t>SPAIN</t>
  </si>
  <si>
    <t>M7R42R-R</t>
  </si>
  <si>
    <t>HMZCMS-R</t>
  </si>
  <si>
    <t>S6PT59-R</t>
  </si>
  <si>
    <t>PHL0HY-R</t>
  </si>
  <si>
    <t>NZTKYK-R</t>
  </si>
  <si>
    <t>NQPWYC-R</t>
  </si>
  <si>
    <t>L0Q74W-R</t>
  </si>
  <si>
    <t>JWNFCY-R</t>
  </si>
  <si>
    <t>GGL1JR-R</t>
  </si>
  <si>
    <t>X41LWS-R</t>
  </si>
  <si>
    <t>PORTUGAL</t>
  </si>
  <si>
    <t>XJKZH4-R</t>
  </si>
  <si>
    <t>NZNF7V-R</t>
  </si>
  <si>
    <t>B97PT2-R</t>
  </si>
  <si>
    <t>N189DN-R</t>
  </si>
  <si>
    <t>T1Q642-R</t>
  </si>
  <si>
    <t>WDKLDJ-R</t>
  </si>
  <si>
    <t>HP1KTT-R</t>
  </si>
  <si>
    <t>G0XN0D-R</t>
  </si>
  <si>
    <t>RT3HS0-R</t>
  </si>
  <si>
    <t>CPDD2G-R</t>
  </si>
  <si>
    <t>KRX5HQ-R</t>
  </si>
  <si>
    <t>FINLAND</t>
  </si>
  <si>
    <t>M9KK66-R</t>
  </si>
  <si>
    <t>M76BKH-R</t>
  </si>
  <si>
    <t>JCQQSM-R</t>
  </si>
  <si>
    <t>VQYLTZ-R</t>
  </si>
  <si>
    <t>NZP5KF-R</t>
  </si>
  <si>
    <t>Q514Z2-R</t>
  </si>
  <si>
    <t>VJ9CC9-R</t>
  </si>
  <si>
    <t>VWH0HM-R</t>
  </si>
  <si>
    <t>CGMTCS-R</t>
  </si>
  <si>
    <t>B045ZY-R</t>
  </si>
  <si>
    <t>GTC7FX-R</t>
  </si>
  <si>
    <t>VBKJ5D-R</t>
  </si>
  <si>
    <t>KYL1YS-R</t>
  </si>
  <si>
    <t>FRANCE</t>
  </si>
  <si>
    <t>GSX767-R</t>
  </si>
  <si>
    <t>D9KCYX-R</t>
  </si>
  <si>
    <t>VCL3F1-R</t>
  </si>
  <si>
    <t>NGS8GV-R</t>
  </si>
  <si>
    <t>HXYRFX-R</t>
  </si>
  <si>
    <t>SDCTWH-R</t>
  </si>
  <si>
    <t>NL9BH6-R</t>
  </si>
  <si>
    <t>SQG6NN-R</t>
  </si>
  <si>
    <t>NSZ0P5-R</t>
  </si>
  <si>
    <t>F5TYNG-R</t>
  </si>
  <si>
    <t>M78XGX-R</t>
  </si>
  <si>
    <t>GM702V-R</t>
  </si>
  <si>
    <t>SC37CB-R</t>
  </si>
  <si>
    <t>MQ1RPL-R</t>
  </si>
  <si>
    <t>GQH86W-R</t>
  </si>
  <si>
    <t>F86RDQ-R</t>
  </si>
  <si>
    <t>L7MP54-R</t>
  </si>
  <si>
    <t>P45SVG-R</t>
  </si>
  <si>
    <t>R6Y499-R</t>
  </si>
  <si>
    <t>WCCWD2-R</t>
  </si>
  <si>
    <t>PVX0ZC-R</t>
  </si>
  <si>
    <t>BLBH7J-R</t>
  </si>
  <si>
    <t>RK87TQ-R</t>
  </si>
  <si>
    <t>F86QBP-R</t>
  </si>
  <si>
    <t>R71R5P-R</t>
  </si>
  <si>
    <t>X9RMCS-R</t>
  </si>
  <si>
    <t>LZ645K-R</t>
  </si>
  <si>
    <t>VXQN5W-R</t>
  </si>
  <si>
    <t>GSRMDX-R</t>
  </si>
  <si>
    <t>VK7479-R</t>
  </si>
  <si>
    <t>HSDXVR-R</t>
  </si>
  <si>
    <t>W7GV53-R</t>
  </si>
  <si>
    <t>KL214V-R</t>
  </si>
  <si>
    <t>RDQKHP-R</t>
  </si>
  <si>
    <t>QKJP1R-R</t>
  </si>
  <si>
    <t>QSF694-R</t>
  </si>
  <si>
    <t>VWJ2JM-R</t>
  </si>
  <si>
    <t>PB2NM2-R</t>
  </si>
  <si>
    <t>LD8KL5-R</t>
  </si>
  <si>
    <t>FBG90Z-R</t>
  </si>
  <si>
    <t>PKTRNJ-R</t>
  </si>
  <si>
    <t>Q0JVDG-R</t>
  </si>
  <si>
    <t>KQMGSG-R</t>
  </si>
  <si>
    <t>LD75YW-R</t>
  </si>
  <si>
    <t>VTG478-R</t>
  </si>
  <si>
    <t>FT4D8B-R</t>
  </si>
  <si>
    <t>CGGTW3-R</t>
  </si>
  <si>
    <t>VMHPTJ-R</t>
  </si>
  <si>
    <t>N4KJCL-R</t>
  </si>
  <si>
    <t>QLR4HX-R</t>
  </si>
  <si>
    <t>CGFLHY-R</t>
  </si>
  <si>
    <t>MCTS43-R</t>
  </si>
  <si>
    <t>DH768X-R</t>
  </si>
  <si>
    <t>SRR0L0-R</t>
  </si>
  <si>
    <t>H3ZDL6-R</t>
  </si>
  <si>
    <t>JTC3C0-R</t>
  </si>
  <si>
    <t>VQYC7M-R</t>
  </si>
  <si>
    <t>RT2GT1-R</t>
  </si>
  <si>
    <t>WRQWWJ-R</t>
  </si>
  <si>
    <t>MH2X00-R</t>
  </si>
  <si>
    <t>R033YB-R</t>
  </si>
  <si>
    <t>RFRHDN-R</t>
  </si>
  <si>
    <t>KL682P-R</t>
  </si>
  <si>
    <t>V4QWNW-R</t>
  </si>
  <si>
    <t>RS2FLX-R</t>
  </si>
  <si>
    <t>V70D41-R</t>
  </si>
  <si>
    <t>S8V1HG-R</t>
  </si>
  <si>
    <t>QG1XJM-R</t>
  </si>
  <si>
    <t>L5CD35-R</t>
  </si>
  <si>
    <t>GY9L86-R</t>
  </si>
  <si>
    <t>DKMXT1-R</t>
  </si>
  <si>
    <t>C5C1JQ-R</t>
  </si>
  <si>
    <t>Q1KZKH-R</t>
  </si>
  <si>
    <t>P8X97Y-R</t>
  </si>
  <si>
    <t>CQJM8J-R</t>
  </si>
  <si>
    <t>GGPJ50-R</t>
  </si>
  <si>
    <t>MH7DL7-R</t>
  </si>
  <si>
    <t>D2TYF9-R</t>
  </si>
  <si>
    <t>LHKZY9-R</t>
  </si>
  <si>
    <t>CMX879-R</t>
  </si>
  <si>
    <t>JWNLQ3-R</t>
  </si>
  <si>
    <t>WRRSLC-R</t>
  </si>
  <si>
    <t>F0BW8V-R</t>
  </si>
  <si>
    <t>CGF31Z-R</t>
  </si>
  <si>
    <t>S243YB-R</t>
  </si>
  <si>
    <t>LRJK5P-R</t>
  </si>
  <si>
    <t>PN6Z21-R</t>
  </si>
  <si>
    <t>C7RT3W-R</t>
  </si>
  <si>
    <t>GX5F66-R</t>
  </si>
  <si>
    <t>S8ZFWL-R</t>
  </si>
  <si>
    <t>PC4MH0-R</t>
  </si>
  <si>
    <t>C8X0D1-R</t>
  </si>
  <si>
    <t>H9PG8C-R</t>
  </si>
  <si>
    <t>DF4GV5-R</t>
  </si>
  <si>
    <t>DTMN8J-R</t>
  </si>
  <si>
    <t>F057JK-R</t>
  </si>
  <si>
    <t>LJQ74C-R</t>
  </si>
  <si>
    <t>MH2KBP-R</t>
  </si>
  <si>
    <t>J2N4RC-R</t>
  </si>
  <si>
    <t>RS2N47-R</t>
  </si>
  <si>
    <t>J4RDQ3-R</t>
  </si>
  <si>
    <t>LY217M-R</t>
  </si>
  <si>
    <t>B18MVG-R</t>
  </si>
  <si>
    <t>T65TSF-R</t>
  </si>
  <si>
    <t>MDTJSZ-R</t>
  </si>
  <si>
    <t>KHS6Z8-R</t>
  </si>
  <si>
    <t>DF01D0-R</t>
  </si>
  <si>
    <t>Q77TYJ-R</t>
  </si>
  <si>
    <t>MN5CL1-R</t>
  </si>
  <si>
    <t>MQ54K5-R</t>
  </si>
  <si>
    <t>Q8D48N-R</t>
  </si>
  <si>
    <t>JPV5LS-R</t>
  </si>
  <si>
    <t>HKR6LR-R</t>
  </si>
  <si>
    <t>W255GY-R</t>
  </si>
  <si>
    <t>CKVFC8-R</t>
  </si>
  <si>
    <t>LRJCVJ-R</t>
  </si>
  <si>
    <t>RQC189-R</t>
  </si>
  <si>
    <t>SRS3P1-R</t>
  </si>
  <si>
    <t>BXLFMX-R</t>
  </si>
  <si>
    <t>CPD5P8-R</t>
  </si>
  <si>
    <t>LXHSHL-R</t>
  </si>
  <si>
    <t>JZ0778-R</t>
  </si>
  <si>
    <t>HTK75W-R</t>
  </si>
  <si>
    <t>IRELAND</t>
  </si>
  <si>
    <t>KDDY2D-R</t>
  </si>
  <si>
    <t>T1N9NF-R</t>
  </si>
  <si>
    <t>LQ766T-R</t>
  </si>
  <si>
    <t>BWDZ2P-R</t>
  </si>
  <si>
    <t>SZJL5M-R</t>
  </si>
  <si>
    <t>CLZD12-R</t>
  </si>
  <si>
    <t>MBK7R0-R</t>
  </si>
  <si>
    <t>W7Y6YZ-R</t>
  </si>
  <si>
    <t>RJVBBR-R</t>
  </si>
  <si>
    <t>SPGL7X-R</t>
  </si>
  <si>
    <t>C5GXYC-R</t>
  </si>
  <si>
    <t>KXDMGL-R</t>
  </si>
  <si>
    <t>PY5NPN-R</t>
  </si>
  <si>
    <t>CRHPMR-R</t>
  </si>
  <si>
    <t>J89J6Y-R</t>
  </si>
  <si>
    <t>QWW11D-R</t>
  </si>
  <si>
    <t>VT4SWZ-R</t>
  </si>
  <si>
    <t>NV36T6-R</t>
  </si>
  <si>
    <t>ISRAEL</t>
  </si>
  <si>
    <t>JWQ4NK-R</t>
  </si>
  <si>
    <t>H449YT-R</t>
  </si>
  <si>
    <t>TWY9Y5-R</t>
  </si>
  <si>
    <t>G2XMCQ-R</t>
  </si>
  <si>
    <t>WZM589-R</t>
  </si>
  <si>
    <t>TZZBHN-R</t>
  </si>
  <si>
    <t>TY565Q-R</t>
  </si>
  <si>
    <t>W7TTGS-R</t>
  </si>
  <si>
    <t>ITALY</t>
  </si>
  <si>
    <t>KZKSKM-R</t>
  </si>
  <si>
    <t>LVTKC1-R</t>
  </si>
  <si>
    <t>NYHV8B-R</t>
  </si>
  <si>
    <t>TG6436-R</t>
  </si>
  <si>
    <t>BFTG53-R</t>
  </si>
  <si>
    <t>R9B29P-R</t>
  </si>
  <si>
    <t>QYYXT9-R</t>
  </si>
  <si>
    <t>SKZ5H5-R</t>
  </si>
  <si>
    <t>RT6ZD8-R</t>
  </si>
  <si>
    <t>KBR84J-R</t>
  </si>
  <si>
    <t>P1YDHB-R</t>
  </si>
  <si>
    <t>CM4SB4-R</t>
  </si>
  <si>
    <t>MLRJQN-R</t>
  </si>
  <si>
    <t>V4X8YY-R</t>
  </si>
  <si>
    <t>P8WZNN-R</t>
  </si>
  <si>
    <t>VK44PN-R</t>
  </si>
  <si>
    <t>D4NXL8-R</t>
  </si>
  <si>
    <t>XC3B11-R</t>
  </si>
  <si>
    <t>M60C0S-R</t>
  </si>
  <si>
    <t>GD0QSV-R</t>
  </si>
  <si>
    <t>WQQSKB-R</t>
  </si>
  <si>
    <t>GDLPN9-R</t>
  </si>
  <si>
    <t>HQ2MHF-R</t>
  </si>
  <si>
    <t>C9QWXH-R</t>
  </si>
  <si>
    <t>MZJHY9-R</t>
  </si>
  <si>
    <t>H6FR5V-R</t>
  </si>
  <si>
    <t>JAPAN</t>
  </si>
  <si>
    <t>N5Q6F2-R</t>
  </si>
  <si>
    <t>CLZKHC-R</t>
  </si>
  <si>
    <t>Q8KGFN-R</t>
  </si>
  <si>
    <t>P3748M-R</t>
  </si>
  <si>
    <t>TZ206T-R</t>
  </si>
  <si>
    <t>HTLNY7-R</t>
  </si>
  <si>
    <t>MXWT3L-R</t>
  </si>
  <si>
    <t>KL74SJ-R</t>
  </si>
  <si>
    <t>SL2XMP-R</t>
  </si>
  <si>
    <t>D1RDFT-R</t>
  </si>
  <si>
    <t>B5YJZ6-R</t>
  </si>
  <si>
    <t>G12Z5D-R</t>
  </si>
  <si>
    <t>N4JKJP-R</t>
  </si>
  <si>
    <t>NT4K7C-R</t>
  </si>
  <si>
    <t>HVXZCN-R</t>
  </si>
  <si>
    <t>M1N1ZT-R</t>
  </si>
  <si>
    <t>NMHNTC-R</t>
  </si>
  <si>
    <t>B84LS2-R</t>
  </si>
  <si>
    <t>J2P1G6-R</t>
  </si>
  <si>
    <t>X42PVP-R</t>
  </si>
  <si>
    <t>BMCTXW-R</t>
  </si>
  <si>
    <t>WJXJS5-R</t>
  </si>
  <si>
    <t>TGLSC6-R</t>
  </si>
  <si>
    <t>Q8F21J-R</t>
  </si>
  <si>
    <t>NHXKSZ-R</t>
  </si>
  <si>
    <t>KL2RDD-R</t>
  </si>
  <si>
    <t>QG6F3V-R</t>
  </si>
  <si>
    <t>RB35DF-R</t>
  </si>
  <si>
    <t>JXDLKP-R</t>
  </si>
  <si>
    <t>P1YJRG-R</t>
  </si>
  <si>
    <t>L43QBW-R</t>
  </si>
  <si>
    <t>DVM7M7-R</t>
  </si>
  <si>
    <t>D8G2JQ-R</t>
  </si>
  <si>
    <t>GQ49Z7-R</t>
  </si>
  <si>
    <t>R4NT59-R</t>
  </si>
  <si>
    <t>PMHJJ7-R</t>
  </si>
  <si>
    <t>QKHN2S-R</t>
  </si>
  <si>
    <t>KNB7YM-R</t>
  </si>
  <si>
    <t>GC5BYK-R</t>
  </si>
  <si>
    <t>JPV08M-R</t>
  </si>
  <si>
    <t>JBG00B-R</t>
  </si>
  <si>
    <t>RPPS3S-R</t>
  </si>
  <si>
    <t>V5Z7TW-R</t>
  </si>
  <si>
    <t>PHM7W3-R</t>
  </si>
  <si>
    <t>QQ5V01-R</t>
  </si>
  <si>
    <t>PFF0R2-R</t>
  </si>
  <si>
    <t>S9XYNS-R</t>
  </si>
  <si>
    <t>D83RX2-R</t>
  </si>
  <si>
    <t>X1SDWS-R</t>
  </si>
  <si>
    <t>MJF3LP-R</t>
  </si>
  <si>
    <t>RK5GJ3-R</t>
  </si>
  <si>
    <t>KZQB6W-R</t>
  </si>
  <si>
    <t>BPLFS8-R</t>
  </si>
  <si>
    <t>R1F32S-R</t>
  </si>
  <si>
    <t>DXX0LN-R</t>
  </si>
  <si>
    <t>X8RWRY-R</t>
  </si>
  <si>
    <t>HHJ5PQ-R</t>
  </si>
  <si>
    <t>V84QJ6-R</t>
  </si>
  <si>
    <t>M64YT3-R</t>
  </si>
  <si>
    <t>MG5BNB-R</t>
  </si>
  <si>
    <t>L9Y3D5-R</t>
  </si>
  <si>
    <t>CB1FV5-R</t>
  </si>
  <si>
    <t>M3WXBH-R</t>
  </si>
  <si>
    <t>G5MRPJ-R</t>
  </si>
  <si>
    <t>M8GQPG-R</t>
  </si>
  <si>
    <t>SV08KY-R</t>
  </si>
  <si>
    <t>HBZ2VK-R</t>
  </si>
  <si>
    <t>VWMVR5-R</t>
  </si>
  <si>
    <t>XQB0JQ-R</t>
  </si>
  <si>
    <t>V71F30-R</t>
  </si>
  <si>
    <t>M827WR-R</t>
  </si>
  <si>
    <t>NYJYCC-R</t>
  </si>
  <si>
    <t>CW4JVN-R</t>
  </si>
  <si>
    <t>P23F21-R</t>
  </si>
  <si>
    <t>M61G3T-R</t>
  </si>
  <si>
    <t>G90B3N-R</t>
  </si>
  <si>
    <t>FVQ4RL-R</t>
  </si>
  <si>
    <t>F711D8-R</t>
  </si>
  <si>
    <t>LTSR1K-R</t>
  </si>
  <si>
    <t>FBCT9N-R</t>
  </si>
  <si>
    <t>VM94FH-R</t>
  </si>
  <si>
    <t>NPQ24F-R</t>
  </si>
  <si>
    <t>NW9TJH-R</t>
  </si>
  <si>
    <t>C20NGT-R</t>
  </si>
  <si>
    <t>RL95QP-R</t>
  </si>
  <si>
    <t>X57BV4-R</t>
  </si>
  <si>
    <t>CGCNZ8-R</t>
  </si>
  <si>
    <t>N2967L-R</t>
  </si>
  <si>
    <t>L9SQ01-R</t>
  </si>
  <si>
    <t>MBR1TG-R</t>
  </si>
  <si>
    <t>GZH50J-R</t>
  </si>
  <si>
    <t>GQMW06-R</t>
  </si>
  <si>
    <t>HR28DN-R</t>
  </si>
  <si>
    <t>L2QXQQ-R</t>
  </si>
  <si>
    <t>CFHBQH-R</t>
  </si>
  <si>
    <t>GSSQHY-R</t>
  </si>
  <si>
    <t>LTNL3N-R</t>
  </si>
  <si>
    <t>QGZK4H-R</t>
  </si>
  <si>
    <t>H4183Y-R</t>
  </si>
  <si>
    <t>L8NHW0-R</t>
  </si>
  <si>
    <t>J4TH5K-R</t>
  </si>
  <si>
    <t>JJ50MG-R</t>
  </si>
  <si>
    <t>WT0QVX-R</t>
  </si>
  <si>
    <t>BS0GWP-R</t>
  </si>
  <si>
    <t>MVMDVJ-R</t>
  </si>
  <si>
    <t>WDJMKM-R</t>
  </si>
  <si>
    <t>K8VFR3-R</t>
  </si>
  <si>
    <t>VLHRTH-R</t>
  </si>
  <si>
    <t>F09CDF-R</t>
  </si>
  <si>
    <t>JWND9X-R</t>
  </si>
  <si>
    <t>R2HXLJ-R</t>
  </si>
  <si>
    <t>V0BR03-R</t>
  </si>
  <si>
    <t>L4468B-R</t>
  </si>
  <si>
    <t>SRQW9W-R</t>
  </si>
  <si>
    <t>JMNW7M-R</t>
  </si>
  <si>
    <t>TGC4NX-R</t>
  </si>
  <si>
    <t>WFH1P7-R</t>
  </si>
  <si>
    <t>TJH4JV-R</t>
  </si>
  <si>
    <t>G7X4YL-R</t>
  </si>
  <si>
    <t>XH5XBQ-R</t>
  </si>
  <si>
    <t>G7W3ZM-R</t>
  </si>
  <si>
    <t>P0TBMF-R</t>
  </si>
  <si>
    <t>FJLV3G-R</t>
  </si>
  <si>
    <t>Q63MTH-R</t>
  </si>
  <si>
    <t>D79WDP-R</t>
  </si>
  <si>
    <t>H54PT8-R</t>
  </si>
  <si>
    <t>NDHZDW-R</t>
  </si>
  <si>
    <t>B0T0B3-R</t>
  </si>
  <si>
    <t>JWHZXS-R</t>
  </si>
  <si>
    <t>DMTJRH-R</t>
  </si>
  <si>
    <t>WB6VP8-R</t>
  </si>
  <si>
    <t>TNNKHF-R</t>
  </si>
  <si>
    <t>RNKKZR-R</t>
  </si>
  <si>
    <t>PX22R6-R</t>
  </si>
  <si>
    <t>STWX4S-R</t>
  </si>
  <si>
    <t>V4T984-R</t>
  </si>
  <si>
    <t>SV06FW-R</t>
  </si>
  <si>
    <t>WQLJFB-R</t>
  </si>
  <si>
    <t>TJFRXK-R</t>
  </si>
  <si>
    <t>WXDXGM-R</t>
  </si>
  <si>
    <t>P9VWPQ-R</t>
  </si>
  <si>
    <t>M3XG7W-R</t>
  </si>
  <si>
    <t>LHFSYC-R</t>
  </si>
  <si>
    <t>QH66VR-R</t>
  </si>
  <si>
    <t>PZ2Q5Z-R</t>
  </si>
  <si>
    <t>KB3GSB-R</t>
  </si>
  <si>
    <t>BW6HWR-R</t>
  </si>
  <si>
    <t>X6GLT1-R</t>
  </si>
  <si>
    <t>NSRD0Y-R</t>
  </si>
  <si>
    <t>TY3P99-R</t>
  </si>
  <si>
    <t>X6HHHW-R</t>
  </si>
  <si>
    <t>PQBRNX-R</t>
  </si>
  <si>
    <t>SPHJ0S-R</t>
  </si>
  <si>
    <t>KNHK1L-R</t>
  </si>
  <si>
    <t>J99W4H-R</t>
  </si>
  <si>
    <t>BMHL2D-R</t>
  </si>
  <si>
    <t>VDVT49-R</t>
  </si>
  <si>
    <t>R85RZK-R</t>
  </si>
  <si>
    <t>T7JGZ8-R</t>
  </si>
  <si>
    <t>R6ZGVK-R</t>
  </si>
  <si>
    <t>WTX23P-R</t>
  </si>
  <si>
    <t>WSMB68-R</t>
  </si>
  <si>
    <t>D2WLKV-R</t>
  </si>
  <si>
    <t>B066VV-R</t>
  </si>
  <si>
    <t>WB3BZZ-R</t>
  </si>
  <si>
    <t>WSMGLJ-R</t>
  </si>
  <si>
    <t>JS3DJP-R</t>
  </si>
  <si>
    <t>HLS2CN-R</t>
  </si>
  <si>
    <t>MR4TNK-R</t>
  </si>
  <si>
    <t>JQZ6DN-R</t>
  </si>
  <si>
    <t>JK8B1N-R</t>
  </si>
  <si>
    <t>T8J8Q5-R</t>
  </si>
  <si>
    <t>N8L2K3-R</t>
  </si>
  <si>
    <t>GSRTT3-R</t>
  </si>
  <si>
    <t>CSPHV9-R</t>
  </si>
  <si>
    <t>TTK7NN-R</t>
  </si>
  <si>
    <t>Q9Y5D7-R</t>
  </si>
  <si>
    <t>FVFGFP-R</t>
  </si>
  <si>
    <t>Q3WN7R-R</t>
  </si>
  <si>
    <t>G152GN-R</t>
  </si>
  <si>
    <t>X879CM-R</t>
  </si>
  <si>
    <t>XLT03X-R</t>
  </si>
  <si>
    <t>DZ437D-R</t>
  </si>
  <si>
    <t>X5HN6G-R</t>
  </si>
  <si>
    <t>BWZN5N-R</t>
  </si>
  <si>
    <t>SN6T9J-R</t>
  </si>
  <si>
    <t>LTNDSH-R</t>
  </si>
  <si>
    <t>GY9DY1-R</t>
  </si>
  <si>
    <t>HF7CXJ-R</t>
  </si>
  <si>
    <t>WGRN6D-R</t>
  </si>
  <si>
    <t>GW0ZLY-R</t>
  </si>
  <si>
    <t>PKYMY1-R</t>
  </si>
  <si>
    <t>GM7H09-R</t>
  </si>
  <si>
    <t>V4XB0Z-R</t>
  </si>
  <si>
    <t>TWWNXR-R</t>
  </si>
  <si>
    <t>N85RDX-R</t>
  </si>
  <si>
    <t>GTX4SW-R</t>
  </si>
  <si>
    <t>GRQMJ0-R</t>
  </si>
  <si>
    <t>FJ8GT6-R</t>
  </si>
  <si>
    <t>N9K15Q-R</t>
  </si>
  <si>
    <t>JWGWTR-R</t>
  </si>
  <si>
    <t>J3MQ11-R</t>
  </si>
  <si>
    <t>TMWCW7-R</t>
  </si>
  <si>
    <t>BK738W-R</t>
  </si>
  <si>
    <t>DG473N-R</t>
  </si>
  <si>
    <t>Q7XWQX-R</t>
  </si>
  <si>
    <t>Q05NFB-R</t>
  </si>
  <si>
    <t>VJ7HTK-R</t>
  </si>
  <si>
    <t>LY6KWW-R</t>
  </si>
  <si>
    <t>VPJF20-R</t>
  </si>
  <si>
    <t>J564PS-R</t>
  </si>
  <si>
    <t>M3XC1S-R</t>
  </si>
  <si>
    <t>B8DGF3-R</t>
  </si>
  <si>
    <t>M79YFW-R</t>
  </si>
  <si>
    <t>F39WDV-R</t>
  </si>
  <si>
    <t>SK4CJ6-R</t>
  </si>
  <si>
    <t>VGZNR3-R</t>
  </si>
  <si>
    <t>N4H21N-R</t>
  </si>
  <si>
    <t>T31DQR-R</t>
  </si>
  <si>
    <t>N91LM3-R</t>
  </si>
  <si>
    <t>QTFWQW-R</t>
  </si>
  <si>
    <t>PDBDMJ-R</t>
  </si>
  <si>
    <t>NORWAY</t>
  </si>
  <si>
    <t>CZHVTK-R</t>
  </si>
  <si>
    <t>MVMBQG-R</t>
  </si>
  <si>
    <t>H7F209-R</t>
  </si>
  <si>
    <t>RZSB30-R</t>
  </si>
  <si>
    <t>L57WDW-R</t>
  </si>
  <si>
    <t>MXS313-R</t>
  </si>
  <si>
    <t>C6LWM5-R</t>
  </si>
  <si>
    <t>BLBW30-R</t>
  </si>
  <si>
    <t>FNW967-R</t>
  </si>
  <si>
    <t>W6VV9N-R</t>
  </si>
  <si>
    <t>NEW ZEALAND</t>
  </si>
  <si>
    <t>M9VRSW-R</t>
  </si>
  <si>
    <t>HNZVK6-R</t>
  </si>
  <si>
    <t>M74M8W-R</t>
  </si>
  <si>
    <t>RQTY5S-R</t>
  </si>
  <si>
    <t>T6GNCG-R</t>
  </si>
  <si>
    <t>V2HLHV-R</t>
  </si>
  <si>
    <t>JJ43XM-R</t>
  </si>
  <si>
    <t>SWEDEN</t>
  </si>
  <si>
    <t>KGV6N1-R</t>
  </si>
  <si>
    <t>V0CLMX-R</t>
  </si>
  <si>
    <t>P6LTYW-R</t>
  </si>
  <si>
    <t>L9YRMS-R</t>
  </si>
  <si>
    <t>DF3CR4-R</t>
  </si>
  <si>
    <t>MTG5RJ-R</t>
  </si>
  <si>
    <t>KDFDZV-R</t>
  </si>
  <si>
    <t>NZSHXK-R</t>
  </si>
  <si>
    <t>NYJ1NJ-R</t>
  </si>
  <si>
    <t>QZ3B6F-R</t>
  </si>
  <si>
    <t>GW6H33-R</t>
  </si>
  <si>
    <t>LZCMNQ-R</t>
  </si>
  <si>
    <t>R2JS7B-R</t>
  </si>
  <si>
    <t>P7RWQQ-R</t>
  </si>
  <si>
    <t>RQX8MZ-R</t>
  </si>
  <si>
    <t>XBY522-R</t>
  </si>
  <si>
    <t>F8T8X8-R</t>
  </si>
  <si>
    <t>K6W4F5-R</t>
  </si>
  <si>
    <t>MT9XMJ-R</t>
  </si>
  <si>
    <t>FWJ4P9-R</t>
  </si>
  <si>
    <t>J1HNQQ-R</t>
  </si>
  <si>
    <t>RBHVG6-R</t>
  </si>
  <si>
    <t>J1JT84-R</t>
  </si>
  <si>
    <t>L3H7V7-R</t>
  </si>
  <si>
    <t>X0M159-R</t>
  </si>
  <si>
    <t>BNNFG1-R</t>
  </si>
  <si>
    <t>WXJXS1-R</t>
  </si>
  <si>
    <t>LVSS7P-R</t>
  </si>
  <si>
    <t>TGN13R-R</t>
  </si>
  <si>
    <t>MVN234-R</t>
  </si>
  <si>
    <t>LVVB64-R</t>
  </si>
  <si>
    <t>LP9QY3-R</t>
  </si>
  <si>
    <t>LC28G5-R</t>
  </si>
  <si>
    <t>PB1Z9F-R</t>
  </si>
  <si>
    <t>TG9824-R</t>
  </si>
  <si>
    <t>J9HWH0-R</t>
  </si>
  <si>
    <t>VVFLP6-R</t>
  </si>
  <si>
    <t>XLY63V-R</t>
  </si>
  <si>
    <t>VLHKF9-R</t>
  </si>
  <si>
    <t>SHNDLT-R</t>
  </si>
  <si>
    <t>C4HBRT-R</t>
  </si>
  <si>
    <t>DJC2TN-R</t>
  </si>
  <si>
    <t>VZZ3P2-R</t>
  </si>
  <si>
    <t>RT66YK-R</t>
  </si>
  <si>
    <t>N7C73B-R</t>
  </si>
  <si>
    <t>FWHC5K-R</t>
  </si>
  <si>
    <t>HZQYZZ-R</t>
  </si>
  <si>
    <t>BV8JHF-R</t>
  </si>
  <si>
    <t>NT37R4-R</t>
  </si>
  <si>
    <t>KK1SFD-R</t>
  </si>
  <si>
    <t>BYJYYM-R</t>
  </si>
  <si>
    <t>NK6FVD-R</t>
  </si>
  <si>
    <t>HTM0LK-R</t>
  </si>
  <si>
    <t>N6QZ84-R</t>
  </si>
  <si>
    <t>PN6Y00-R</t>
  </si>
  <si>
    <t>MCNYYL-R</t>
  </si>
  <si>
    <t>GRSDSK-R</t>
  </si>
  <si>
    <t>D502G9-R</t>
  </si>
  <si>
    <t>MVLTQZ-R</t>
  </si>
  <si>
    <t>QCSD0F-R</t>
  </si>
  <si>
    <t>DCKZCP-R</t>
  </si>
  <si>
    <t>VS59M7-R</t>
  </si>
  <si>
    <t>DTKPJP-R</t>
  </si>
  <si>
    <t>CFG1CD-R</t>
  </si>
  <si>
    <t>BK2FRW-R</t>
  </si>
  <si>
    <t>SKZRLQ-R</t>
  </si>
  <si>
    <t>TMTGLT-R</t>
  </si>
  <si>
    <t>CYB1M0-R</t>
  </si>
  <si>
    <t>V2H5QG-R</t>
  </si>
  <si>
    <t>F17SJ1-R</t>
  </si>
  <si>
    <t>TSCJN6-R</t>
  </si>
  <si>
    <t>VT66G5-R</t>
  </si>
  <si>
    <t>VSC82Y-R</t>
  </si>
  <si>
    <t>MH33D6-R</t>
  </si>
  <si>
    <t>M0H6M5-R</t>
  </si>
  <si>
    <t>B38P5P-R</t>
  </si>
  <si>
    <t>MQ119X-R</t>
  </si>
  <si>
    <t>FJ4S87-R</t>
  </si>
  <si>
    <t>TNZ6CZ-R</t>
  </si>
  <si>
    <t>GNVVGZ-R</t>
  </si>
  <si>
    <t>CKPB3Z-R</t>
  </si>
  <si>
    <t>FT7VMB-R</t>
  </si>
  <si>
    <t>JXMLY8-R</t>
  </si>
  <si>
    <t>TY202Q-R</t>
  </si>
  <si>
    <t>JDQ0K1-R</t>
  </si>
  <si>
    <t>KMBRT0-R</t>
  </si>
  <si>
    <t>KDJL0T-R</t>
  </si>
  <si>
    <t>RXMV9M-R</t>
  </si>
  <si>
    <t>NFMH78-R</t>
  </si>
  <si>
    <t>VFT0VQ-R</t>
  </si>
  <si>
    <t>DTKZ1Y-R</t>
  </si>
  <si>
    <t>DF9PT2-R</t>
  </si>
  <si>
    <t>TVTFDF-R</t>
  </si>
  <si>
    <t>WFLMHL-R</t>
  </si>
  <si>
    <t>DV4LYR-R</t>
  </si>
  <si>
    <t>QLRPKF-R</t>
  </si>
  <si>
    <t>DBNXVB-R</t>
  </si>
  <si>
    <t>WPKF66-R</t>
  </si>
  <si>
    <t>HF5SX1-R</t>
  </si>
  <si>
    <t>VLH7Z4-R</t>
  </si>
  <si>
    <t>RPNJRM-R</t>
  </si>
  <si>
    <t>M6C8HP-R</t>
  </si>
  <si>
    <t>RXHN9P-R</t>
  </si>
  <si>
    <t>LC0H1H-R</t>
  </si>
  <si>
    <t>MY3SK8-R</t>
  </si>
  <si>
    <t>MS9FKZ-R</t>
  </si>
  <si>
    <t>VR16P9-R</t>
  </si>
  <si>
    <t>L8SKLT-R</t>
  </si>
  <si>
    <t>MXZ7RW-R</t>
  </si>
  <si>
    <t>B81TLL-R</t>
  </si>
  <si>
    <t>J06Y9S-R</t>
  </si>
  <si>
    <t>LX237L-R</t>
  </si>
  <si>
    <t>XLW9J2-R</t>
  </si>
  <si>
    <t>VL607C-R</t>
  </si>
  <si>
    <t>G3949H-R</t>
  </si>
  <si>
    <t>S26JJL-R</t>
  </si>
  <si>
    <t>RTXD8D-R</t>
  </si>
  <si>
    <t>D1P43P-R</t>
  </si>
  <si>
    <t>FMDS8D-R</t>
  </si>
  <si>
    <t>LTN366-R</t>
  </si>
  <si>
    <t>GGPDYX-R</t>
  </si>
  <si>
    <t>D68983-R</t>
  </si>
  <si>
    <t>LTP0Z2-R</t>
  </si>
  <si>
    <t>JTC04X-R</t>
  </si>
  <si>
    <t>WM5BXP-R</t>
  </si>
  <si>
    <t>X1SCTR-R</t>
  </si>
  <si>
    <t>LD0WYZ-R</t>
  </si>
  <si>
    <t>FYT41X-R</t>
  </si>
  <si>
    <t>TMVLRW-R</t>
  </si>
  <si>
    <t>K36637-R</t>
  </si>
  <si>
    <t>RYTJNF-R</t>
  </si>
  <si>
    <t>R5WR5K-R</t>
  </si>
  <si>
    <t>PY5KHK-R</t>
  </si>
  <si>
    <t>LTSNXH-R</t>
  </si>
  <si>
    <t>FV824M-R</t>
  </si>
  <si>
    <t>F1B8CH-R</t>
  </si>
  <si>
    <t>WQPCW0-R</t>
  </si>
  <si>
    <t>TRVJHK-R</t>
  </si>
  <si>
    <t>WPFS7S-R</t>
  </si>
  <si>
    <t>KFQHFG-R</t>
  </si>
  <si>
    <t>SHRZF5-R</t>
  </si>
  <si>
    <t>V4RQ7N-R</t>
  </si>
  <si>
    <t>PKY50L-R</t>
  </si>
  <si>
    <t>GFJC62-R</t>
  </si>
  <si>
    <t>F07Q7W-R</t>
  </si>
  <si>
    <t>RK3DL5-R</t>
  </si>
  <si>
    <t>WDG05S-R</t>
  </si>
  <si>
    <t>CJVKH9-R</t>
  </si>
  <si>
    <t>D62DP7-R</t>
  </si>
  <si>
    <t>CYB6Y5-R</t>
  </si>
  <si>
    <t>NT38T5-R</t>
  </si>
  <si>
    <t>M4KVD8-R</t>
  </si>
  <si>
    <t>H1PMLS-R</t>
  </si>
  <si>
    <t>FR01GT-R</t>
  </si>
  <si>
    <t>JMNLQC-R</t>
  </si>
  <si>
    <t>TWXW2R-R</t>
  </si>
  <si>
    <t>X0N4MP-R</t>
  </si>
  <si>
    <t>RK3HS8-R</t>
  </si>
  <si>
    <t>V2PDWL-R</t>
  </si>
  <si>
    <t>T7H5H1-R</t>
  </si>
  <si>
    <t>DJBQ39-R</t>
  </si>
  <si>
    <t>JKGNXC-R</t>
  </si>
  <si>
    <t>K24537-R</t>
  </si>
  <si>
    <t>WGXV7D-R</t>
  </si>
  <si>
    <t>NHV4Q7-R</t>
  </si>
  <si>
    <t>BL5KVX-R</t>
  </si>
  <si>
    <t>G39YR4-R</t>
  </si>
  <si>
    <t>T89H9B-R</t>
  </si>
  <si>
    <t>C8WF4C-R</t>
  </si>
  <si>
    <t>CPCW2Z-R</t>
  </si>
  <si>
    <t>BYNP13-R</t>
  </si>
  <si>
    <t>W6N4JC-R</t>
  </si>
  <si>
    <t>GRMY8C-R</t>
  </si>
  <si>
    <t>GRS9LG-R</t>
  </si>
  <si>
    <t>NFDT4N-R</t>
  </si>
  <si>
    <t>VWFJP7-R</t>
  </si>
  <si>
    <t>J70ZTV-R</t>
  </si>
  <si>
    <t>MT8FDR-R</t>
  </si>
  <si>
    <t>DGBZCC-R</t>
  </si>
  <si>
    <t>G8WDMZ-R</t>
  </si>
  <si>
    <t>BNJBN6-R</t>
  </si>
  <si>
    <t>H69CWS-R</t>
  </si>
  <si>
    <t>K8ZVRV-R</t>
  </si>
  <si>
    <t>RBJXH6-R</t>
  </si>
  <si>
    <t>MPXJMM-R</t>
  </si>
  <si>
    <t>T38TD7-R</t>
  </si>
  <si>
    <t>BDQDB8-R</t>
  </si>
  <si>
    <t>MR0PSP-R</t>
  </si>
  <si>
    <t>NXHLP0-R</t>
  </si>
  <si>
    <t>F05QG0-R</t>
  </si>
  <si>
    <t>CKHCJ4-R</t>
  </si>
  <si>
    <t>V75BKP-R</t>
  </si>
  <si>
    <t>C7C9TP-R</t>
  </si>
  <si>
    <t>XBLNPW-R</t>
  </si>
  <si>
    <t>BPRHF0-R</t>
  </si>
  <si>
    <t>VQXR21-R</t>
  </si>
  <si>
    <t>X2NK9X-R</t>
  </si>
  <si>
    <t>QHBXV5-R</t>
  </si>
  <si>
    <t>JFW9S3-R</t>
  </si>
  <si>
    <t>W6SXMV-R</t>
  </si>
  <si>
    <t>PM3F9R-R</t>
  </si>
  <si>
    <t>FJ4J4C-R</t>
  </si>
  <si>
    <t>NZMV05-R</t>
  </si>
  <si>
    <t>QWV5DL-R</t>
  </si>
  <si>
    <t>TNZ1G6-R</t>
  </si>
  <si>
    <t>NXHX89-R</t>
  </si>
  <si>
    <t>DG27Q5-R</t>
  </si>
  <si>
    <t>BCD5LG-R</t>
  </si>
  <si>
    <t>RK8Z6D-R</t>
  </si>
  <si>
    <t>PN37ZK-R</t>
  </si>
  <si>
    <t>V9977J-R</t>
  </si>
  <si>
    <t>VKHGSS-R</t>
  </si>
  <si>
    <t>PGKD68-R</t>
  </si>
  <si>
    <t>QJ9QP4-R</t>
  </si>
  <si>
    <t>QVQ2GN-R</t>
  </si>
  <si>
    <t>VQXNXZ-R</t>
  </si>
  <si>
    <t>X9Q3HC-R</t>
  </si>
  <si>
    <t>B83YJG-R</t>
  </si>
  <si>
    <t>MVKZ35-R</t>
  </si>
  <si>
    <t>NPK3PS-R</t>
  </si>
  <si>
    <t>FCK6QT-R</t>
  </si>
  <si>
    <t>PVWPB1-R</t>
  </si>
  <si>
    <t>XD67LR-R</t>
  </si>
  <si>
    <t>QG1HR7-R</t>
  </si>
  <si>
    <t>QLGSL2-R</t>
  </si>
  <si>
    <t>K38W6R-R</t>
  </si>
  <si>
    <t>FS32CR-R</t>
  </si>
  <si>
    <t>MH7TCM-R</t>
  </si>
  <si>
    <t>C6MN1W-R</t>
  </si>
  <si>
    <t>JJ39BV-R</t>
  </si>
  <si>
    <t>RGTY61-R</t>
  </si>
  <si>
    <t>FZVN2F-R</t>
  </si>
  <si>
    <t>LRK013-R</t>
  </si>
  <si>
    <t>LRHWY2-R</t>
  </si>
  <si>
    <t>D0QHLW-R</t>
  </si>
  <si>
    <t>QLQKDC-R</t>
  </si>
  <si>
    <t>BV4P4T-R</t>
  </si>
  <si>
    <t>XLV24X-R</t>
  </si>
  <si>
    <t>CL1QH9-R</t>
  </si>
  <si>
    <t>P1P032-R</t>
  </si>
  <si>
    <t>LPRN3T-R</t>
  </si>
  <si>
    <t>M8XT6B-R</t>
  </si>
  <si>
    <t>B3DVXC-R</t>
  </si>
  <si>
    <t>D6ZG1F-R</t>
  </si>
  <si>
    <t>VD2M8W-R</t>
  </si>
  <si>
    <t>FJ1B1C-R</t>
  </si>
  <si>
    <t>PWVY5L-R</t>
  </si>
  <si>
    <t>T67DJN-R</t>
  </si>
  <si>
    <t>FD861V-R</t>
  </si>
  <si>
    <t>LTP334-R</t>
  </si>
  <si>
    <t>CTYNJ1-R</t>
  </si>
  <si>
    <t>R5XGXL-R</t>
  </si>
  <si>
    <t>T0SQZH-R</t>
  </si>
  <si>
    <t>SJS2RC-R</t>
  </si>
  <si>
    <t>JYWMBW-R</t>
  </si>
  <si>
    <t>KK1YRK-R</t>
  </si>
  <si>
    <t>W2TCHD-R</t>
  </si>
  <si>
    <t>JLJ0VZ-R</t>
  </si>
  <si>
    <t>H5490W-R</t>
  </si>
  <si>
    <t>DRBC9M-R</t>
  </si>
  <si>
    <t>NKGZ7J-R</t>
  </si>
  <si>
    <t>MS57L1-R</t>
  </si>
  <si>
    <t>GN6KCJ-R</t>
  </si>
  <si>
    <t>P31DB7-R</t>
  </si>
  <si>
    <t>T3YH93-R</t>
  </si>
  <si>
    <t>X59RFD-R</t>
  </si>
  <si>
    <t>C6M66G-R</t>
  </si>
  <si>
    <t>KW432H-R</t>
  </si>
  <si>
    <t>MJCGG4-R</t>
  </si>
  <si>
    <t>F9VYPD-R</t>
  </si>
  <si>
    <t>MFQVZQ-R</t>
  </si>
  <si>
    <t>BQR5YT-R</t>
  </si>
  <si>
    <t>PD98GG-R</t>
  </si>
  <si>
    <t>WGLQTS-R</t>
  </si>
  <si>
    <t>CYBC69-R</t>
  </si>
  <si>
    <t>L32LM8-R</t>
  </si>
  <si>
    <t>K14T6R-R</t>
  </si>
  <si>
    <t>M1QSPW-R</t>
  </si>
  <si>
    <t>PZ917X-R</t>
  </si>
  <si>
    <t>CHK9QJ-R</t>
  </si>
  <si>
    <t>G7VZQH-R</t>
  </si>
  <si>
    <t>TWVMYS-R</t>
  </si>
  <si>
    <t>KFJFWS-R</t>
  </si>
  <si>
    <t>NFMPMG-R</t>
  </si>
  <si>
    <t>RRXTTL-R</t>
  </si>
  <si>
    <t>HXZ458-R</t>
  </si>
  <si>
    <t>LD13C5-R</t>
  </si>
  <si>
    <t>C0YGQ6-R</t>
  </si>
  <si>
    <t>V3RVCP-R</t>
  </si>
  <si>
    <t>NCGB47-R</t>
  </si>
  <si>
    <t>HZ6Z7Q-R</t>
  </si>
  <si>
    <t>PN66MB-R</t>
  </si>
  <si>
    <t>JKGP5M-R</t>
  </si>
  <si>
    <t>SJY281-R</t>
  </si>
  <si>
    <t>NV7K28-R</t>
  </si>
  <si>
    <t>GZF20K-R</t>
  </si>
  <si>
    <t>L6CPTK-R</t>
  </si>
  <si>
    <t>NBCKRK-R</t>
  </si>
  <si>
    <t>W6VZ29-R</t>
  </si>
  <si>
    <t>KXTPS7-R</t>
  </si>
  <si>
    <t>XKBMRH-R</t>
  </si>
  <si>
    <t>LVYTWF-R</t>
  </si>
  <si>
    <t>NNKD2Y-R</t>
  </si>
  <si>
    <t>LF4WPT-R</t>
  </si>
  <si>
    <t>JKDM7P-R</t>
  </si>
  <si>
    <t>KV0J41-R</t>
  </si>
  <si>
    <t>CZBYFY-R</t>
  </si>
  <si>
    <t>T8Q3VN-R</t>
  </si>
  <si>
    <t>JPTF52-R</t>
  </si>
  <si>
    <t>PW89XC-R</t>
  </si>
  <si>
    <t>BT4P4V-R</t>
  </si>
  <si>
    <t>MG2TQV-R</t>
  </si>
  <si>
    <t>FXTG1M-R</t>
  </si>
  <si>
    <t>BQWWY7-R</t>
  </si>
  <si>
    <t>VDPDV7-R</t>
  </si>
  <si>
    <t>XM8P7T-R</t>
  </si>
  <si>
    <t>Q4YP8S-R</t>
  </si>
  <si>
    <t>R2J99W-R</t>
  </si>
  <si>
    <t>BXWZVW-R</t>
  </si>
  <si>
    <t>KYCY91-R</t>
  </si>
  <si>
    <t>C7M7DL-R</t>
  </si>
  <si>
    <t>RT2ZSJ-R</t>
  </si>
  <si>
    <t>VBN9H0-R</t>
  </si>
  <si>
    <t>KFMMZS-R</t>
  </si>
  <si>
    <t>L7LP86-R</t>
  </si>
  <si>
    <t>FH1NKL-R</t>
  </si>
  <si>
    <t>BYKL46-R</t>
  </si>
  <si>
    <t>D60L5H-R</t>
  </si>
  <si>
    <t>B19ST9-R</t>
  </si>
  <si>
    <t>MLQ41B-R</t>
  </si>
  <si>
    <t>KC6WDM-R</t>
  </si>
  <si>
    <t>VBK29Z-R</t>
  </si>
  <si>
    <t>CHKL7S-R</t>
  </si>
  <si>
    <t>MWKPV4-R</t>
  </si>
  <si>
    <t>X8LB4Q-R</t>
  </si>
  <si>
    <t>MKJ8WW-R</t>
  </si>
  <si>
    <t>JRFYNM-R</t>
  </si>
  <si>
    <t>P4BP51-R</t>
  </si>
  <si>
    <t>XHD46K-R</t>
  </si>
  <si>
    <t>K38HHD-R</t>
  </si>
  <si>
    <t>V6ZQWF-R</t>
  </si>
  <si>
    <t>DF2L7D-R</t>
  </si>
  <si>
    <t>HSF35X-R</t>
  </si>
  <si>
    <t>LQBB5R-R</t>
  </si>
  <si>
    <t>NW8BQ3-R</t>
  </si>
  <si>
    <t>VTBLV9-R</t>
  </si>
  <si>
    <t>NYJHHY-R</t>
  </si>
  <si>
    <t>B8366W-R</t>
  </si>
  <si>
    <t>M79R1P-R</t>
  </si>
  <si>
    <t>NPJW7K-R</t>
  </si>
  <si>
    <t>PHPSQH-R</t>
  </si>
  <si>
    <t>P8R3C2-R</t>
  </si>
  <si>
    <t>L8SD8N-R</t>
  </si>
  <si>
    <t>V5WMVF-R</t>
  </si>
  <si>
    <t>CHR1NX-R</t>
  </si>
  <si>
    <t>JWH12W-R</t>
  </si>
  <si>
    <t>HHB3C8-R</t>
  </si>
  <si>
    <t>C7PKHF-R</t>
  </si>
  <si>
    <t>VZYGFG-R</t>
  </si>
  <si>
    <t>NNFR4J-R</t>
  </si>
  <si>
    <t>MDYC2K-R</t>
  </si>
  <si>
    <t>CY644B-R</t>
  </si>
  <si>
    <t>MMRZQ5-R</t>
  </si>
  <si>
    <t>RVC5J9-R</t>
  </si>
  <si>
    <t>D0LDT1-R</t>
  </si>
  <si>
    <t>WFMVVR-R</t>
  </si>
  <si>
    <t>V6HSWX-R</t>
  </si>
  <si>
    <t>JFW5HZ-R</t>
  </si>
  <si>
    <t>C4C0BL-R</t>
  </si>
  <si>
    <t>HTKQ3B-R</t>
  </si>
  <si>
    <t>CGGG4R-R</t>
  </si>
  <si>
    <t>KTPK4Q-R</t>
  </si>
  <si>
    <t>KB3YPS-R</t>
  </si>
  <si>
    <t>VNMTTH-R</t>
  </si>
  <si>
    <t>RYRC40-R</t>
  </si>
  <si>
    <t>N3CXK7-R</t>
  </si>
  <si>
    <t>KDCD3Y-R</t>
  </si>
  <si>
    <t>X1RJ5Y-R</t>
  </si>
  <si>
    <t>LHKN8Z-R</t>
  </si>
  <si>
    <t>KDHCQP-R</t>
  </si>
  <si>
    <t>HKLJPC-R</t>
  </si>
  <si>
    <t>X2WQWJ-R</t>
  </si>
  <si>
    <t>K7TPSX-R</t>
  </si>
  <si>
    <t>P36M94-R</t>
  </si>
  <si>
    <t>R998SY-R</t>
  </si>
  <si>
    <t>MCRMKM-R</t>
  </si>
  <si>
    <t>T6CPQP-R</t>
  </si>
  <si>
    <t>D8D820-R</t>
  </si>
  <si>
    <t>FK9YMK-R</t>
  </si>
  <si>
    <t>NGW97P-R</t>
  </si>
  <si>
    <t>HQ4DBK-R</t>
  </si>
  <si>
    <t>RCNCKX-R</t>
  </si>
  <si>
    <t>C5CPSB-R</t>
  </si>
  <si>
    <t>PY50G1-R</t>
  </si>
  <si>
    <t>HSFL3C-R</t>
  </si>
  <si>
    <t>RPTY1P-R</t>
  </si>
  <si>
    <t>BYP0PF-R</t>
  </si>
  <si>
    <t>J70N5J-R</t>
  </si>
  <si>
    <t>FZRL7K-R</t>
  </si>
  <si>
    <t>WPZ4QD-R</t>
  </si>
  <si>
    <t>X643T6-R</t>
  </si>
  <si>
    <t>VDT85V-R</t>
  </si>
  <si>
    <t>FBB432-R</t>
  </si>
  <si>
    <t>V3Q5PM-R</t>
  </si>
  <si>
    <t>RQ9F5S-R</t>
  </si>
  <si>
    <t>PPCTFP-R</t>
  </si>
  <si>
    <t>VK7M4R-R</t>
  </si>
  <si>
    <t>KRQTDT-R</t>
  </si>
  <si>
    <t>TTDQ0D-R</t>
  </si>
  <si>
    <t>H8DT5P-R</t>
  </si>
  <si>
    <t>VNRDMV-R</t>
  </si>
  <si>
    <t>DXZQS6-R</t>
  </si>
  <si>
    <t>RZXDWV-R</t>
  </si>
  <si>
    <t>HVV49B-R</t>
  </si>
  <si>
    <t>B97MP0-R</t>
  </si>
  <si>
    <t>SHNVG7-R</t>
  </si>
  <si>
    <t>KYJFW8-R</t>
  </si>
  <si>
    <t>C46DK8-R</t>
  </si>
  <si>
    <t>F1DFCD-R</t>
  </si>
  <si>
    <t>X197L5-R</t>
  </si>
  <si>
    <t>KZXLYJ-R</t>
  </si>
  <si>
    <t>FXH4XG-R</t>
  </si>
  <si>
    <t>S7P87W-R</t>
  </si>
  <si>
    <t>KHX8Q2-R</t>
  </si>
  <si>
    <t>LN3YSL-R</t>
  </si>
  <si>
    <t>F1DNTM-R</t>
  </si>
  <si>
    <t>MKC1SV-R</t>
  </si>
  <si>
    <t>B6ZXQL-R</t>
  </si>
  <si>
    <t>JM5H9L-R</t>
  </si>
  <si>
    <t>BZPFLX-R</t>
  </si>
  <si>
    <t>S8ZQDV-R</t>
  </si>
  <si>
    <t>FDS65G-R</t>
  </si>
  <si>
    <t>VMM9PX-R</t>
  </si>
  <si>
    <t>NPK7YX-R</t>
  </si>
  <si>
    <t>J2MW73-R</t>
  </si>
  <si>
    <t>G7RF6F-R</t>
  </si>
  <si>
    <t>CSC7N1-R</t>
  </si>
  <si>
    <t>DX9NZT-R</t>
  </si>
  <si>
    <t>WVFWFQ-R</t>
  </si>
  <si>
    <t>QZL0GG-R</t>
  </si>
  <si>
    <t>R4M2WP-R</t>
  </si>
  <si>
    <t>WRVHRX-R</t>
  </si>
  <si>
    <t>FQZF97-R</t>
  </si>
  <si>
    <t>FJ4NDH-R</t>
  </si>
  <si>
    <t>PRGQ6L-R</t>
  </si>
  <si>
    <t>XKT8J2-R</t>
  </si>
  <si>
    <t>G92RX2-R</t>
  </si>
  <si>
    <t>GZMRSV-R</t>
  </si>
  <si>
    <t>M52F3X-R</t>
  </si>
  <si>
    <t>KM5Q58-R</t>
  </si>
  <si>
    <t>MG0VMN-R</t>
  </si>
  <si>
    <t>WQK5W2-R</t>
  </si>
  <si>
    <t>MJ0XB7-R</t>
  </si>
  <si>
    <t>GC9695-R</t>
  </si>
  <si>
    <t>M1H0C2-R</t>
  </si>
  <si>
    <t>FPTJVK-R</t>
  </si>
  <si>
    <t>DXW84Y-R</t>
  </si>
  <si>
    <t>NCFFZY-R</t>
  </si>
  <si>
    <t>JWW8TR-R</t>
  </si>
  <si>
    <t>HGZX4Y-R</t>
  </si>
  <si>
    <t>JC73DC-R</t>
  </si>
  <si>
    <t>XGFDHN-R</t>
  </si>
  <si>
    <t>QV31TF-R</t>
  </si>
  <si>
    <t>TWTDGH-R</t>
  </si>
  <si>
    <t>JQZ00G-R</t>
  </si>
  <si>
    <t>MTBCGY-R</t>
  </si>
  <si>
    <t>TY1WWM-R</t>
  </si>
  <si>
    <t>B2F8KN-R</t>
  </si>
  <si>
    <t>PTW56G-R</t>
  </si>
  <si>
    <t>CPCV0Y-R</t>
  </si>
  <si>
    <t>VQYTRP-R</t>
  </si>
  <si>
    <t>T2TNWF-R</t>
  </si>
  <si>
    <t>S8ZPBT-R</t>
  </si>
  <si>
    <t>W5QQ9P-R</t>
  </si>
  <si>
    <t>MYW502-R</t>
  </si>
  <si>
    <t>LN3P8B-R</t>
  </si>
  <si>
    <t>J994MP-R</t>
  </si>
  <si>
    <t>DKTB77-R</t>
  </si>
  <si>
    <t>MTGSY3-R</t>
  </si>
  <si>
    <t>G4GB6B-R</t>
  </si>
  <si>
    <t>Q2YN1N-R</t>
  </si>
  <si>
    <t>QWP6YY-R</t>
  </si>
  <si>
    <t>HQ87P5-R</t>
  </si>
  <si>
    <t>SJX7P8-R</t>
  </si>
  <si>
    <t>GN6RRQ-R</t>
  </si>
  <si>
    <t>P6FHDH-R</t>
  </si>
  <si>
    <t>BK6JKQ-R</t>
  </si>
  <si>
    <t>FT8DNV-R</t>
  </si>
  <si>
    <t>Q85TM3-R</t>
  </si>
  <si>
    <t>BRWKF0-R</t>
  </si>
  <si>
    <t>RHVDR3-R</t>
  </si>
  <si>
    <t>Q8G78M-R</t>
  </si>
  <si>
    <t>G3ZPT3-R</t>
  </si>
  <si>
    <t>FS319Q-R</t>
  </si>
  <si>
    <t>TBS2VP-R</t>
  </si>
  <si>
    <t>GX5LJC-R</t>
  </si>
  <si>
    <t>QWG0VT-R</t>
  </si>
  <si>
    <t>RT7HCR-R</t>
  </si>
  <si>
    <t>BM9QXX-R</t>
  </si>
  <si>
    <t>KFP2R4-R</t>
  </si>
  <si>
    <t>WYJT0C-R</t>
  </si>
  <si>
    <t>TR0FX7-R</t>
  </si>
  <si>
    <t>GM3DBL-R</t>
  </si>
  <si>
    <t>M1FW60-R</t>
  </si>
  <si>
    <t>QKJS7V-R</t>
  </si>
  <si>
    <t>KPFMHW-R</t>
  </si>
  <si>
    <t>W0Z4W6-R</t>
  </si>
  <si>
    <t>P6GXH6-R</t>
  </si>
  <si>
    <t>GGPVTB-R</t>
  </si>
  <si>
    <t>XMYTFJ-R</t>
  </si>
  <si>
    <t>H2VPCM-R</t>
  </si>
  <si>
    <t>S5879M-R</t>
  </si>
  <si>
    <t>THB4X2-R</t>
  </si>
  <si>
    <t>P4XV2C-R</t>
  </si>
  <si>
    <t>NB76FG-R</t>
  </si>
  <si>
    <t>FT8FQW-R</t>
  </si>
  <si>
    <t>M67VFY-R</t>
  </si>
  <si>
    <t>FFQNC3-R</t>
  </si>
  <si>
    <t>K1CWC1-R</t>
  </si>
  <si>
    <t>XQF8XY-R</t>
  </si>
  <si>
    <t>LC1BTF-R</t>
  </si>
  <si>
    <t>KZNLFS-R</t>
  </si>
  <si>
    <t>MQ0Y3T-R</t>
  </si>
  <si>
    <t>V4QM4M-R</t>
  </si>
  <si>
    <t>RFPMVX-R</t>
  </si>
  <si>
    <t>XF43NV-R</t>
  </si>
  <si>
    <t>CSMTMQ-R</t>
  </si>
  <si>
    <t>B71DJZ-R</t>
  </si>
  <si>
    <t>TZ2TSL-R</t>
  </si>
  <si>
    <t>WL1GCY-R</t>
  </si>
  <si>
    <t>L8N68Q-R</t>
  </si>
  <si>
    <t>VWF970-R</t>
  </si>
  <si>
    <t>B6ZP8C-R</t>
  </si>
  <si>
    <t>S8Z499-R</t>
  </si>
  <si>
    <t>W00MKH-R</t>
  </si>
  <si>
    <t>DLSMXK-R</t>
  </si>
  <si>
    <t>QSDQCP-R</t>
  </si>
  <si>
    <t>BZPTB8-R</t>
  </si>
  <si>
    <t>KJZ16V-R</t>
  </si>
  <si>
    <t>KB791X-R</t>
  </si>
  <si>
    <t>RSQN90-R</t>
  </si>
  <si>
    <t>VCNXSP-R</t>
  </si>
  <si>
    <t>F82H8Q-R</t>
  </si>
  <si>
    <t>W0DHV8-R</t>
  </si>
  <si>
    <t>LJQYJ1-R</t>
  </si>
  <si>
    <t>TW6KKV-R</t>
  </si>
  <si>
    <t>VTH886-R</t>
  </si>
  <si>
    <t>HVKZ86-R</t>
  </si>
  <si>
    <t>Auto &amp; Parts_West Europe</t>
  </si>
  <si>
    <t>Construction_West Europe</t>
  </si>
  <si>
    <t>Auto &amp; Parts_North America</t>
  </si>
  <si>
    <t>Construction_North America</t>
  </si>
  <si>
    <t>Auto &amp; Parts_Others</t>
  </si>
  <si>
    <t>Construction_Others</t>
  </si>
  <si>
    <t>Food, Beverage &amp; Tobacco_West Europe</t>
  </si>
  <si>
    <t>Food, Beverage &amp; Tobacco_North America</t>
  </si>
  <si>
    <t>Food, Beverage &amp; Tobacco_Others</t>
  </si>
  <si>
    <t>Industrial Goods &amp; Services_West Europe</t>
  </si>
  <si>
    <t>Industrial Goods &amp; Services_North America</t>
  </si>
  <si>
    <t>Industrial Goods &amp; Services_Others</t>
  </si>
  <si>
    <t>Personal &amp; Household Goods_West Europe</t>
  </si>
  <si>
    <t>Personal &amp; Household Goods_North America</t>
  </si>
  <si>
    <t>Personal &amp; Household Goods_Others</t>
  </si>
  <si>
    <t>Travel &amp; Leisure_West Europe</t>
  </si>
  <si>
    <t>Travel &amp; Leisure_North America</t>
  </si>
  <si>
    <t>Travel &amp; Leisure_Others</t>
  </si>
  <si>
    <t>Turnover</t>
  </si>
  <si>
    <t>ICB19 Supersector</t>
  </si>
  <si>
    <t>Exchange Country Region</t>
  </si>
  <si>
    <t>Exchange Country Name</t>
  </si>
  <si>
    <t>Dividend Avg Percentile</t>
  </si>
  <si>
    <t>Value Avg Percentile</t>
  </si>
  <si>
    <t>Quality Avg Percentile</t>
  </si>
  <si>
    <t>Mom Avg Percentile</t>
  </si>
  <si>
    <t>LowVol Avg Percentile</t>
  </si>
  <si>
    <t>Growth Avg Percentile</t>
  </si>
  <si>
    <t>Multi Avg Percentile</t>
  </si>
  <si>
    <t>ROE avg FY0</t>
  </si>
  <si>
    <t>PE LTM</t>
  </si>
  <si>
    <t>Earns Yield FY0</t>
  </si>
  <si>
    <t>DVD Yield FY0</t>
  </si>
  <si>
    <t>JZWKBX-R</t>
  </si>
  <si>
    <t>Not Covered</t>
  </si>
  <si>
    <t>KPMZMV-R</t>
  </si>
  <si>
    <t>DVQM1D-R</t>
  </si>
  <si>
    <t>LF9ZDL-R</t>
  </si>
  <si>
    <t>DQ510J-R</t>
  </si>
  <si>
    <t>MMMG1X-R</t>
  </si>
  <si>
    <t>VCKQPP-R</t>
  </si>
  <si>
    <t>BNMLW8-R</t>
  </si>
  <si>
    <t>MKCXFN-R</t>
  </si>
  <si>
    <t>N03DYZ-R</t>
  </si>
  <si>
    <t>R4SK9T-R</t>
  </si>
  <si>
    <t>W7S6D8-R</t>
  </si>
  <si>
    <t>GTWXR1-R</t>
  </si>
  <si>
    <t>VYWGHH-R</t>
  </si>
  <si>
    <t>XF814J-R</t>
  </si>
  <si>
    <t>J8Q4L2-R</t>
  </si>
  <si>
    <t>DMSDLF-R</t>
  </si>
  <si>
    <t>J5XSLR-R</t>
  </si>
  <si>
    <t>T1NRCQ-R</t>
  </si>
  <si>
    <t>GW5LD8-R</t>
  </si>
  <si>
    <t>CQCV51-R</t>
  </si>
  <si>
    <t>WC5Y1H-R</t>
  </si>
  <si>
    <t>MBJNMG-R</t>
  </si>
  <si>
    <t>LTN487-R</t>
  </si>
  <si>
    <t>HLRKD5-R</t>
  </si>
  <si>
    <t>DF3WQM-R</t>
  </si>
  <si>
    <t>RT20YM-R</t>
  </si>
  <si>
    <t>GW7J66-R</t>
  </si>
  <si>
    <t>PC2KK2-R</t>
  </si>
  <si>
    <t>B3LCDJ-R</t>
  </si>
  <si>
    <t>GCCR8P-R</t>
  </si>
  <si>
    <t>H6L5S4-R</t>
  </si>
  <si>
    <t>N286BN-R</t>
  </si>
  <si>
    <t>DJHD0P-R</t>
  </si>
  <si>
    <t>NK0V54-R</t>
  </si>
  <si>
    <t>NL8WMS-R</t>
  </si>
  <si>
    <t>X42HGH-R</t>
  </si>
  <si>
    <t>TYPLZM-R</t>
  </si>
  <si>
    <t>N17TH6-R</t>
  </si>
  <si>
    <t>RH0GWC-R</t>
  </si>
  <si>
    <t>L7MTPJ-R</t>
  </si>
  <si>
    <t>WRTQ85-R</t>
  </si>
  <si>
    <t>N4K9ZD-R</t>
  </si>
  <si>
    <t>CG3M36-R</t>
  </si>
  <si>
    <t>CY9XBW-R</t>
  </si>
  <si>
    <t>KDC2JN-R</t>
  </si>
  <si>
    <t>PRMD3Z-R</t>
  </si>
  <si>
    <t>QJKQYN-R</t>
  </si>
  <si>
    <t>R88PLB-R</t>
  </si>
  <si>
    <t>BFSQSF-R</t>
  </si>
  <si>
    <t>RWBV02-R</t>
  </si>
  <si>
    <t>PGJW6S-R</t>
  </si>
  <si>
    <t>TSJ29G-R</t>
  </si>
  <si>
    <t>QQ42ND-R</t>
  </si>
  <si>
    <t>LD1K6L-R</t>
  </si>
  <si>
    <t>JT792F-R</t>
  </si>
  <si>
    <t>B8350Q-R</t>
  </si>
  <si>
    <t>L7N0TG-R</t>
  </si>
  <si>
    <t>T8X2RS-R</t>
  </si>
  <si>
    <t>MBP9GT-R</t>
  </si>
  <si>
    <t>TRDSY9-R</t>
  </si>
  <si>
    <t>PHP2BT-R</t>
  </si>
  <si>
    <t>QVQ1DM-R</t>
  </si>
  <si>
    <t>VT67J6-R</t>
  </si>
  <si>
    <t>K6Q83L-R</t>
  </si>
  <si>
    <t>VGYKN2-R</t>
  </si>
  <si>
    <t>SRR5X5-R</t>
  </si>
  <si>
    <t>X3JLR4-R</t>
  </si>
  <si>
    <t>T4259K-R</t>
  </si>
  <si>
    <t>PX63DZ-R</t>
  </si>
  <si>
    <t>L56306-R</t>
  </si>
  <si>
    <t>CD94SL-R</t>
  </si>
  <si>
    <t>SZJK3L-R</t>
  </si>
  <si>
    <t>WN8BRL-R</t>
  </si>
  <si>
    <t>R6XPFW-R</t>
  </si>
  <si>
    <t>NDGZHY-R</t>
  </si>
  <si>
    <t>MR5BN1-R</t>
  </si>
  <si>
    <t>D79MYG-R</t>
  </si>
  <si>
    <t>D54YRW-R</t>
  </si>
  <si>
    <t>PGQCV2-R</t>
  </si>
  <si>
    <t>VBMVML-R</t>
  </si>
  <si>
    <t>JS1YSB-R</t>
  </si>
  <si>
    <t>CLZ09Q-R</t>
  </si>
  <si>
    <t>HP55Q6-R</t>
  </si>
  <si>
    <t>WL1C5V-R</t>
  </si>
  <si>
    <t>FCHQXF-R</t>
  </si>
  <si>
    <t>KBJDFG-R</t>
  </si>
  <si>
    <t>T80VDT-R</t>
  </si>
  <si>
    <t>CKZPH8-R</t>
  </si>
  <si>
    <t>SZDLKW-R</t>
  </si>
  <si>
    <t>GFDN3L-R</t>
  </si>
  <si>
    <t>F829YK-R</t>
  </si>
  <si>
    <t>F4T62N-R</t>
  </si>
  <si>
    <t>CHKTQ0-R</t>
  </si>
  <si>
    <t>X5B68T-R</t>
  </si>
  <si>
    <t>VDTQ18-R</t>
  </si>
  <si>
    <t>XGGDDL-R</t>
  </si>
  <si>
    <t>T8NQ5B-R</t>
  </si>
  <si>
    <t>T8JSPN-R</t>
  </si>
  <si>
    <t>KYK33W-R</t>
  </si>
  <si>
    <t>FNKHCX-R</t>
  </si>
  <si>
    <t>GDH1KR-R</t>
  </si>
  <si>
    <t>QMS2DW-R</t>
  </si>
  <si>
    <t>VKGC02-R</t>
  </si>
  <si>
    <t>D691PT-R</t>
  </si>
  <si>
    <t>CC3WMK-R</t>
  </si>
  <si>
    <t>DP4DPV-R</t>
  </si>
  <si>
    <t>VLG4QZ-R</t>
  </si>
  <si>
    <t>W4H3PG-R</t>
  </si>
  <si>
    <t>PW1B5D-R</t>
  </si>
  <si>
    <t>BT3L1T-R</t>
  </si>
  <si>
    <t>C7J769-R</t>
  </si>
  <si>
    <t>XMQW60-R</t>
  </si>
  <si>
    <t>MXVNYJ-R</t>
  </si>
  <si>
    <t>NVVXHY-R</t>
  </si>
  <si>
    <t>R2FG0B-R</t>
  </si>
  <si>
    <t>FNYZ5M-R</t>
  </si>
  <si>
    <t>S6SDSD-R</t>
  </si>
  <si>
    <t>JLJ8ZV-R</t>
  </si>
  <si>
    <t>JK9H8R-R</t>
  </si>
  <si>
    <t>FR0QSG-R</t>
  </si>
  <si>
    <t>WDBN50-R</t>
  </si>
  <si>
    <t>WHSP9G-R</t>
  </si>
  <si>
    <t>M3LY83-R</t>
  </si>
  <si>
    <t>M609YR-R</t>
  </si>
  <si>
    <t>QRBN9N-R</t>
  </si>
  <si>
    <t>CYBMQK-R</t>
  </si>
  <si>
    <t>D51G2L-R</t>
  </si>
  <si>
    <t>VBDXD2-R</t>
  </si>
  <si>
    <t>WRRBQY-R</t>
  </si>
  <si>
    <t>MG46C4-R</t>
  </si>
  <si>
    <t>RMDH4W-R</t>
  </si>
  <si>
    <t>NFT63M-R</t>
  </si>
  <si>
    <t>GN718Z-R</t>
  </si>
  <si>
    <t>X0FH1K-R</t>
  </si>
  <si>
    <t>SYJDQC-R</t>
  </si>
  <si>
    <t>KT08JQ-R</t>
  </si>
  <si>
    <t>DMPHF2-R</t>
  </si>
  <si>
    <t>OUT</t>
  </si>
  <si>
    <t>ADD</t>
  </si>
  <si>
    <t>TOTAL - Absolute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</si>
</sst>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#,##0\ _€"/>
    <numFmt numFmtId="166" formatCode="0.000"/>
    <numFmt numFmtId="167" formatCode="0.0%"/>
    <numFmt numFmtId="168" formatCode="yyyy\-mm\-dd\ hh:mm:ss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  <font>
      <b/>
      <sz val="14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9" fontId="0" fillId="0" borderId="0" xfId="1" applyFont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165" fontId="3" fillId="0" borderId="2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/>
    <xf numFmtId="10" fontId="0" fillId="0" borderId="0" xfId="1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7" fontId="0" fillId="0" borderId="0" xfId="1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0" fontId="3" fillId="3" borderId="0" xfId="1" applyNumberFormat="1" applyFont="1" applyFill="1" applyBorder="1" applyAlignment="1">
      <alignment horizontal="center" vertical="center" wrapText="1"/>
    </xf>
    <xf numFmtId="10" fontId="0" fillId="0" borderId="0" xfId="1" applyNumberFormat="1" applyFont="1"/>
    <xf numFmtId="166" fontId="0" fillId="0" borderId="0" xfId="0" applyNumberFormat="1" applyAlignment="1">
      <alignment horizontal="center"/>
    </xf>
    <xf numFmtId="9" fontId="0" fillId="0" borderId="0" xfId="0" quotePrefix="1" applyNumberFormat="1" applyAlignment="1">
      <alignment horizontal="center"/>
    </xf>
    <xf numFmtId="10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2" fillId="0" borderId="4" xfId="0" applyFont="1" applyBorder="1" applyAlignment="1">
      <alignment horizontal="left"/>
    </xf>
    <xf numFmtId="9" fontId="2" fillId="0" borderId="5" xfId="0" applyNumberFormat="1" applyFont="1" applyBorder="1" applyAlignment="1">
      <alignment horizontal="center"/>
    </xf>
    <xf numFmtId="0" fontId="5" fillId="0" borderId="0" xfId="0" applyFont="1" applyAlignment="1">
      <alignment horizontal="left"/>
    </xf>
    <xf numFmtId="164" fontId="0" fillId="0" borderId="0" xfId="2" applyFont="1" applyAlignment="1">
      <alignment horizontal="center"/>
    </xf>
    <xf numFmtId="0" fontId="2" fillId="0" borderId="1" xfId="0" applyFon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2" fillId="0" borderId="3" xfId="0" applyFont="1" applyBorder="1"/>
    <xf numFmtId="10" fontId="0" fillId="0" borderId="3" xfId="1" applyNumberFormat="1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9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2" fontId="3" fillId="2" borderId="2" xfId="0" applyNumberFormat="1" applyFont="1" applyFill="1" applyBorder="1" applyAlignment="1">
      <alignment horizontal="center" vertical="center" wrapText="1"/>
    </xf>
    <xf numFmtId="9" fontId="3" fillId="0" borderId="2" xfId="1" applyFont="1" applyBorder="1" applyAlignment="1">
      <alignment horizontal="center" vertical="center" wrapText="1"/>
    </xf>
    <xf numFmtId="10" fontId="3" fillId="0" borderId="2" xfId="0" applyNumberFormat="1" applyFont="1" applyBorder="1" applyAlignment="1">
      <alignment horizontal="center" vertical="center" wrapText="1"/>
    </xf>
    <xf numFmtId="0" fontId="0" fillId="4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4" fillId="4" borderId="0" xfId="0" applyFont="1" applyFill="1" applyAlignment="1">
      <alignment horizontal="right"/>
    </xf>
    <xf numFmtId="0" fontId="4" fillId="5" borderId="0" xfId="0" applyFont="1" applyFill="1" applyAlignment="1">
      <alignment horizontal="right"/>
    </xf>
    <xf numFmtId="0" fontId="4" fillId="6" borderId="0" xfId="0" applyFont="1" applyFill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left"/>
    </xf>
    <xf numFmtId="0" fontId="0" fillId="0" borderId="0" xfId="0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right"/>
    </xf>
    <xf numFmtId="0" fontId="0" fillId="0" borderId="1" xfId="0" applyBorder="1" applyAlignment="1">
      <alignment horizontal="right"/>
    </xf>
    <xf numFmtId="9" fontId="0" fillId="0" borderId="0" xfId="0" applyNumberFormat="1" applyAlignment="1">
      <alignment horizontal="right"/>
    </xf>
    <xf numFmtId="10" fontId="0" fillId="0" borderId="0" xfId="0" quotePrefix="1" applyNumberFormat="1" applyAlignment="1">
      <alignment horizontal="right"/>
    </xf>
    <xf numFmtId="10" fontId="0" fillId="0" borderId="0" xfId="0" applyNumberFormat="1" applyAlignment="1">
      <alignment horizontal="right"/>
    </xf>
    <xf numFmtId="0" fontId="2" fillId="2" borderId="1" xfId="0" applyFon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2" fillId="0" borderId="7" xfId="0" applyFont="1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0" fontId="10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2" borderId="0" xfId="0" applyFill="1"/>
    <xf numFmtId="10" fontId="2" fillId="0" borderId="5" xfId="0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8"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800100</xdr:colOff>
          <xdr:row>15</xdr:row>
          <xdr:rowOff>104775</xdr:rowOff>
        </xdr:from>
        <xdr:to>
          <xdr:col>66</xdr:col>
          <xdr:colOff>104775</xdr:colOff>
          <xdr:row>19</xdr:row>
          <xdr:rowOff>66675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Etape 3 : Get optim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1238250</xdr:colOff>
          <xdr:row>1</xdr:row>
          <xdr:rowOff>0</xdr:rowOff>
        </xdr:from>
        <xdr:to>
          <xdr:col>88</xdr:col>
          <xdr:colOff>3971925</xdr:colOff>
          <xdr:row>1</xdr:row>
          <xdr:rowOff>552450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Etape 2 : Recherche propositions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114300</xdr:rowOff>
        </xdr:from>
        <xdr:to>
          <xdr:col>6</xdr:col>
          <xdr:colOff>304800</xdr:colOff>
          <xdr:row>2</xdr:row>
          <xdr:rowOff>152400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Etape 1 : GET POS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C0A2B-1738-436C-8D72-9010BFF9FFD7}">
  <sheetPr codeName="Feuil1"/>
  <dimension ref="A1:Z1311"/>
  <sheetViews>
    <sheetView topLeftCell="B6" zoomScaleNormal="100" workbookViewId="0">
      <selection activeCell="F35" sqref="F35"/>
    </sheetView>
  </sheetViews>
  <sheetFormatPr defaultColWidth="11.42578125" defaultRowHeight="15" x14ac:dyDescent="0.25"/>
  <cols>
    <col min="1" max="1" width="21.7109375" customWidth="1"/>
    <col min="2" max="2" width="14.42578125" customWidth="1"/>
    <col min="3" max="3" width="13.140625" customWidth="1"/>
    <col min="4" max="4" width="20" customWidth="1"/>
    <col min="5" max="5" width="26.85546875" bestFit="1" customWidth="1"/>
    <col min="6" max="6" width="11.140625" bestFit="1" customWidth="1"/>
    <col min="7" max="7" width="14.7109375" customWidth="1"/>
    <col min="8" max="13" width="7.42578125" customWidth="1"/>
    <col min="14" max="14" width="8.85546875" bestFit="1" customWidth="1"/>
    <col min="15" max="24" width="7.42578125" customWidth="1"/>
    <col min="25" max="25" width="8.5703125" customWidth="1"/>
    <col min="26" max="35" width="7.42578125" customWidth="1"/>
    <col min="36" max="36" width="10.42578125" customWidth="1"/>
    <col min="37" max="45" width="7.42578125" customWidth="1"/>
  </cols>
  <sheetData>
    <row r="1" spans="1:26" s="75" customFormat="1" ht="61.9" customHeight="1" x14ac:dyDescent="0.25">
      <c r="A1" s="74" t="s">
        <v>2798</v>
      </c>
      <c r="B1" s="74" t="s">
        <v>1331</v>
      </c>
      <c r="C1" s="74" t="s">
        <v>2799</v>
      </c>
      <c r="D1" s="74" t="s">
        <v>2800</v>
      </c>
      <c r="E1" s="74" t="s">
        <v>4030</v>
      </c>
      <c r="F1" s="74" t="s">
        <v>4031</v>
      </c>
      <c r="G1" s="74" t="s">
        <v>4032</v>
      </c>
      <c r="H1" s="74" t="s">
        <v>2709</v>
      </c>
      <c r="I1" s="74" t="s">
        <v>2801</v>
      </c>
      <c r="J1" s="74" t="s">
        <v>1336</v>
      </c>
      <c r="K1" s="74" t="s">
        <v>1340</v>
      </c>
      <c r="L1" s="74" t="s">
        <v>2775</v>
      </c>
      <c r="M1" s="74" t="s">
        <v>2797</v>
      </c>
      <c r="N1" s="74" t="s">
        <v>4033</v>
      </c>
      <c r="O1" s="74" t="s">
        <v>4034</v>
      </c>
      <c r="P1" s="74" t="s">
        <v>4035</v>
      </c>
      <c r="Q1" s="74" t="s">
        <v>4036</v>
      </c>
      <c r="R1" s="74" t="s">
        <v>4037</v>
      </c>
      <c r="S1" s="74" t="s">
        <v>4038</v>
      </c>
      <c r="T1" s="74" t="s">
        <v>4039</v>
      </c>
      <c r="U1" s="74" t="s">
        <v>1358</v>
      </c>
      <c r="V1" s="74" t="s">
        <v>4040</v>
      </c>
      <c r="W1" s="74" t="s">
        <v>2802</v>
      </c>
      <c r="X1" s="74" t="s">
        <v>4041</v>
      </c>
      <c r="Y1" s="74" t="s">
        <v>4042</v>
      </c>
      <c r="Z1" s="74" t="s">
        <v>4043</v>
      </c>
    </row>
    <row r="2" spans="1:26" x14ac:dyDescent="0.25">
      <c r="A2" s="64">
        <v>45992</v>
      </c>
      <c r="B2" t="s">
        <v>1659</v>
      </c>
      <c r="C2" t="s">
        <v>2809</v>
      </c>
      <c r="D2" t="s">
        <v>311</v>
      </c>
      <c r="E2" t="s">
        <v>13</v>
      </c>
      <c r="F2" t="s">
        <v>4</v>
      </c>
      <c r="G2" t="s">
        <v>2810</v>
      </c>
      <c r="I2">
        <v>6.6172527524343042E-4</v>
      </c>
      <c r="J2" t="s">
        <v>1365</v>
      </c>
      <c r="K2">
        <v>6.0869565217391308</v>
      </c>
      <c r="L2" t="s">
        <v>2776</v>
      </c>
      <c r="N2">
        <v>4.22</v>
      </c>
      <c r="O2">
        <v>7.0454999999999997</v>
      </c>
      <c r="P2">
        <v>5.3250000000000002</v>
      </c>
      <c r="Q2">
        <v>3</v>
      </c>
      <c r="R2">
        <v>2.2000000000000002</v>
      </c>
      <c r="S2">
        <v>5.0750000000000002</v>
      </c>
      <c r="T2">
        <v>3.7765957446808511</v>
      </c>
      <c r="U2">
        <v>-15.68727</v>
      </c>
      <c r="V2">
        <v>15.46261</v>
      </c>
      <c r="W2">
        <v>15.684939999999999</v>
      </c>
      <c r="X2">
        <v>13.282579999999999</v>
      </c>
      <c r="Y2">
        <v>7.7565270000000002</v>
      </c>
      <c r="Z2">
        <v>2.8243849999999999</v>
      </c>
    </row>
    <row r="3" spans="1:26" x14ac:dyDescent="0.25">
      <c r="A3" s="64">
        <v>45992</v>
      </c>
      <c r="B3" t="s">
        <v>2572</v>
      </c>
      <c r="C3" t="s">
        <v>2811</v>
      </c>
      <c r="D3" t="s">
        <v>1223</v>
      </c>
      <c r="E3" t="s">
        <v>10</v>
      </c>
      <c r="F3" t="s">
        <v>5</v>
      </c>
      <c r="G3" t="s">
        <v>2812</v>
      </c>
      <c r="H3">
        <v>1.484408663859202E-3</v>
      </c>
      <c r="I3">
        <v>6.6007952510681515E-5</v>
      </c>
      <c r="J3" t="s">
        <v>1367</v>
      </c>
      <c r="K3">
        <v>9.7222222222222214</v>
      </c>
      <c r="M3" t="s">
        <v>1340</v>
      </c>
      <c r="N3">
        <v>4.72</v>
      </c>
      <c r="O3">
        <v>8.8174989999999998</v>
      </c>
      <c r="P3">
        <v>5.3</v>
      </c>
      <c r="Q3">
        <v>9.4</v>
      </c>
      <c r="R3">
        <v>0.56666669999999997</v>
      </c>
      <c r="S3">
        <v>6.05</v>
      </c>
      <c r="T3">
        <v>5.8585858585858581</v>
      </c>
      <c r="U3">
        <v>49.952060000000003</v>
      </c>
      <c r="V3">
        <v>3.0221260000000001</v>
      </c>
      <c r="W3">
        <v>33.594709999999999</v>
      </c>
      <c r="Y3">
        <v>16.16253</v>
      </c>
      <c r="Z3">
        <v>3.1482540000000001</v>
      </c>
    </row>
    <row r="4" spans="1:26" x14ac:dyDescent="0.25">
      <c r="A4" s="64">
        <v>45992</v>
      </c>
      <c r="B4" t="s">
        <v>1807</v>
      </c>
      <c r="C4" t="s">
        <v>2813</v>
      </c>
      <c r="D4" t="s">
        <v>459</v>
      </c>
      <c r="E4" t="s">
        <v>10</v>
      </c>
      <c r="F4" t="s">
        <v>5</v>
      </c>
      <c r="G4" t="s">
        <v>2812</v>
      </c>
      <c r="I4">
        <v>4.262407840912593E-4</v>
      </c>
      <c r="J4" t="s">
        <v>1367</v>
      </c>
      <c r="K4">
        <v>1.944444444444444</v>
      </c>
      <c r="L4" t="s">
        <v>2777</v>
      </c>
      <c r="N4">
        <v>1.69</v>
      </c>
      <c r="O4">
        <v>4.8949999999999996</v>
      </c>
      <c r="P4">
        <v>5.65</v>
      </c>
      <c r="Q4">
        <v>9.1</v>
      </c>
      <c r="R4">
        <v>2.6666669999999999</v>
      </c>
      <c r="S4">
        <v>6.1974999999999998</v>
      </c>
      <c r="T4">
        <v>4.8484848484848486</v>
      </c>
      <c r="U4">
        <v>7.2468519999999996</v>
      </c>
      <c r="V4">
        <v>14.552239999999999</v>
      </c>
      <c r="W4">
        <v>24.3582</v>
      </c>
      <c r="X4">
        <v>10.82403</v>
      </c>
      <c r="Y4">
        <v>12.062519999999999</v>
      </c>
      <c r="Z4">
        <v>3.1864050000000002</v>
      </c>
    </row>
    <row r="5" spans="1:26" x14ac:dyDescent="0.25">
      <c r="A5" s="64">
        <v>45992</v>
      </c>
      <c r="B5" t="s">
        <v>2470</v>
      </c>
      <c r="C5" t="s">
        <v>2814</v>
      </c>
      <c r="D5" t="s">
        <v>1121</v>
      </c>
      <c r="E5" t="s">
        <v>13</v>
      </c>
      <c r="F5" t="s">
        <v>5</v>
      </c>
      <c r="G5" t="s">
        <v>2812</v>
      </c>
      <c r="I5">
        <v>9.3402236152073046E-5</v>
      </c>
      <c r="J5" t="s">
        <v>1367</v>
      </c>
      <c r="K5">
        <v>7.1428571428571432</v>
      </c>
      <c r="L5" t="s">
        <v>2778</v>
      </c>
      <c r="N5">
        <v>7.03</v>
      </c>
      <c r="O5">
        <v>6.4386669999999997</v>
      </c>
      <c r="P5">
        <v>4.3</v>
      </c>
      <c r="Q5">
        <v>6.9</v>
      </c>
      <c r="R5">
        <v>8.1</v>
      </c>
      <c r="S5">
        <v>1.92</v>
      </c>
      <c r="T5">
        <v>7.4683544303797467</v>
      </c>
      <c r="U5">
        <v>-17.417090000000002</v>
      </c>
      <c r="V5">
        <v>6.6160370000000004</v>
      </c>
      <c r="W5">
        <v>11.652939999999999</v>
      </c>
      <c r="X5">
        <v>12.086539999999999</v>
      </c>
      <c r="Y5">
        <v>11.37574</v>
      </c>
      <c r="Z5">
        <v>9.9622480000000007</v>
      </c>
    </row>
    <row r="6" spans="1:26" x14ac:dyDescent="0.25">
      <c r="A6" s="64">
        <v>45992</v>
      </c>
      <c r="B6" t="s">
        <v>2607</v>
      </c>
      <c r="C6" t="s">
        <v>2815</v>
      </c>
      <c r="D6" t="s">
        <v>1258</v>
      </c>
      <c r="E6" t="s">
        <v>17</v>
      </c>
      <c r="F6" t="s">
        <v>5</v>
      </c>
      <c r="G6" t="s">
        <v>2812</v>
      </c>
      <c r="I6">
        <v>5.7586262502868123E-5</v>
      </c>
      <c r="J6" t="s">
        <v>1557</v>
      </c>
      <c r="K6">
        <v>1.8181818181818179</v>
      </c>
      <c r="L6" t="s">
        <v>2777</v>
      </c>
      <c r="N6">
        <v>3.74</v>
      </c>
      <c r="O6">
        <v>4.5190000000000001</v>
      </c>
      <c r="P6">
        <v>7.5</v>
      </c>
      <c r="Q6">
        <v>1.2</v>
      </c>
      <c r="R6">
        <v>4.9666670000000002</v>
      </c>
      <c r="S6">
        <v>3.45</v>
      </c>
      <c r="T6">
        <v>2.916666666666667</v>
      </c>
      <c r="U6">
        <v>-20.905059999999999</v>
      </c>
      <c r="V6">
        <v>17.199169999999999</v>
      </c>
      <c r="W6">
        <v>28.94021</v>
      </c>
      <c r="X6">
        <v>12.647880000000001</v>
      </c>
      <c r="Y6">
        <v>7.7111429999999999</v>
      </c>
      <c r="Z6">
        <v>4.4094490000000004</v>
      </c>
    </row>
    <row r="7" spans="1:26" x14ac:dyDescent="0.25">
      <c r="A7" s="64">
        <v>45992</v>
      </c>
      <c r="B7" t="s">
        <v>2042</v>
      </c>
      <c r="C7" t="s">
        <v>2816</v>
      </c>
      <c r="D7" t="s">
        <v>693</v>
      </c>
      <c r="E7" t="s">
        <v>2818</v>
      </c>
      <c r="F7" t="s">
        <v>6</v>
      </c>
      <c r="G7" t="s">
        <v>2817</v>
      </c>
      <c r="I7">
        <v>2.6149914510444088E-4</v>
      </c>
      <c r="J7" t="s">
        <v>1365</v>
      </c>
      <c r="K7">
        <v>2.5</v>
      </c>
      <c r="L7" t="s">
        <v>2777</v>
      </c>
      <c r="N7">
        <v>3.32</v>
      </c>
      <c r="O7">
        <v>3.4001670000000002</v>
      </c>
      <c r="P7">
        <v>5.625</v>
      </c>
      <c r="Q7">
        <v>2.5</v>
      </c>
      <c r="R7">
        <v>6.1666670000000003</v>
      </c>
      <c r="S7">
        <v>5.65</v>
      </c>
      <c r="T7">
        <v>4.4444444444444446</v>
      </c>
      <c r="U7">
        <v>10.68113</v>
      </c>
      <c r="V7">
        <v>18.448090000000001</v>
      </c>
      <c r="W7">
        <v>32.364620000000002</v>
      </c>
      <c r="X7">
        <v>24.657129999999999</v>
      </c>
      <c r="Y7">
        <v>3.3872369999999998</v>
      </c>
      <c r="Z7">
        <v>0.92961190000000005</v>
      </c>
    </row>
    <row r="8" spans="1:26" x14ac:dyDescent="0.25">
      <c r="A8" s="64">
        <v>45992</v>
      </c>
      <c r="B8" t="s">
        <v>1625</v>
      </c>
      <c r="C8" t="s">
        <v>2819</v>
      </c>
      <c r="D8" t="s">
        <v>277</v>
      </c>
      <c r="E8" t="s">
        <v>10</v>
      </c>
      <c r="F8" t="s">
        <v>6</v>
      </c>
      <c r="G8" t="s">
        <v>2817</v>
      </c>
      <c r="H8">
        <v>5.54788608368024E-3</v>
      </c>
      <c r="I8">
        <v>7.9719946588763311E-4</v>
      </c>
      <c r="J8" t="s">
        <v>1374</v>
      </c>
      <c r="K8">
        <v>9.5833333333333339</v>
      </c>
      <c r="M8" t="s">
        <v>1340</v>
      </c>
      <c r="N8">
        <v>6.36</v>
      </c>
      <c r="O8">
        <v>7.0449999999999999</v>
      </c>
      <c r="P8">
        <v>4.6500000000000004</v>
      </c>
      <c r="Q8">
        <v>8.9</v>
      </c>
      <c r="R8">
        <v>7.4</v>
      </c>
      <c r="S8">
        <v>6.6050000000000004</v>
      </c>
      <c r="T8">
        <v>10</v>
      </c>
      <c r="U8">
        <v>25.287610000000001</v>
      </c>
      <c r="V8">
        <v>8.3569169999999993</v>
      </c>
      <c r="W8">
        <v>13.931950000000001</v>
      </c>
      <c r="X8">
        <v>16.937149999999999</v>
      </c>
      <c r="Y8">
        <v>6.1697040000000003</v>
      </c>
      <c r="Z8">
        <v>2.7945720000000001</v>
      </c>
    </row>
    <row r="9" spans="1:26" x14ac:dyDescent="0.25">
      <c r="A9" s="64">
        <v>45992</v>
      </c>
      <c r="B9" t="s">
        <v>2502</v>
      </c>
      <c r="C9" t="s">
        <v>2820</v>
      </c>
      <c r="D9" t="s">
        <v>1153</v>
      </c>
      <c r="E9" t="s">
        <v>13</v>
      </c>
      <c r="F9" t="s">
        <v>6</v>
      </c>
      <c r="G9" t="s">
        <v>2817</v>
      </c>
      <c r="H9">
        <v>1.1488810253296919E-3</v>
      </c>
      <c r="I9">
        <v>8.5500425160371852E-5</v>
      </c>
      <c r="J9" t="s">
        <v>1374</v>
      </c>
      <c r="K9">
        <v>4.2857142857142856</v>
      </c>
      <c r="M9" t="s">
        <v>2680</v>
      </c>
      <c r="N9">
        <v>8.1799990000000005</v>
      </c>
      <c r="O9">
        <v>2.3355000000000001</v>
      </c>
      <c r="P9">
        <v>3.35</v>
      </c>
      <c r="Q9">
        <v>7.2</v>
      </c>
      <c r="R9">
        <v>9.5</v>
      </c>
      <c r="S9">
        <v>7.75</v>
      </c>
      <c r="T9">
        <v>10</v>
      </c>
      <c r="U9">
        <v>86.460920000000002</v>
      </c>
      <c r="V9">
        <v>3.3468559999999998</v>
      </c>
      <c r="W9">
        <v>32.557409999999997</v>
      </c>
      <c r="X9">
        <v>115.0025</v>
      </c>
      <c r="Y9">
        <v>0.99753610000000004</v>
      </c>
      <c r="Z9">
        <v>3.6665920000000001</v>
      </c>
    </row>
    <row r="10" spans="1:26" x14ac:dyDescent="0.25">
      <c r="A10" s="64">
        <v>45992</v>
      </c>
      <c r="B10" t="s">
        <v>2522</v>
      </c>
      <c r="C10" t="s">
        <v>2821</v>
      </c>
      <c r="D10" t="s">
        <v>1173</v>
      </c>
      <c r="E10" t="s">
        <v>12</v>
      </c>
      <c r="F10" t="s">
        <v>6</v>
      </c>
      <c r="G10" t="s">
        <v>2817</v>
      </c>
      <c r="I10">
        <v>8.1904268582605003E-5</v>
      </c>
      <c r="J10" t="s">
        <v>1374</v>
      </c>
      <c r="K10">
        <v>2.7777777777777781</v>
      </c>
      <c r="L10" t="s">
        <v>2777</v>
      </c>
      <c r="N10">
        <v>3.97</v>
      </c>
      <c r="O10">
        <v>2.3537499999999998</v>
      </c>
      <c r="P10">
        <v>7.35</v>
      </c>
      <c r="Q10">
        <v>1.5</v>
      </c>
      <c r="R10">
        <v>6.9333330000000002</v>
      </c>
      <c r="S10">
        <v>4.0783329999999998</v>
      </c>
      <c r="T10">
        <v>6.1538461538461542</v>
      </c>
      <c r="U10">
        <v>-2.8538939999999999</v>
      </c>
      <c r="V10">
        <v>13.23067</v>
      </c>
      <c r="W10">
        <v>71.800709999999995</v>
      </c>
      <c r="X10">
        <v>21.311219999999999</v>
      </c>
      <c r="Y10">
        <v>3.9623699999999999</v>
      </c>
      <c r="Z10">
        <v>2.285412</v>
      </c>
    </row>
    <row r="11" spans="1:26" x14ac:dyDescent="0.25">
      <c r="A11" s="64">
        <v>45992</v>
      </c>
      <c r="B11" t="s">
        <v>1468</v>
      </c>
      <c r="C11" t="s">
        <v>2822</v>
      </c>
      <c r="D11" t="s">
        <v>121</v>
      </c>
      <c r="E11" t="s">
        <v>19</v>
      </c>
      <c r="F11" t="s">
        <v>6</v>
      </c>
      <c r="G11" t="s">
        <v>2817</v>
      </c>
      <c r="I11">
        <v>1.6974259907986239E-3</v>
      </c>
      <c r="J11" t="s">
        <v>1374</v>
      </c>
      <c r="K11">
        <v>9.5454545454545467</v>
      </c>
      <c r="L11" t="s">
        <v>2778</v>
      </c>
      <c r="N11">
        <v>6.73</v>
      </c>
      <c r="O11">
        <v>6.6048330000000002</v>
      </c>
      <c r="P11">
        <v>7.5250000000000004</v>
      </c>
      <c r="Q11">
        <v>3</v>
      </c>
      <c r="R11">
        <v>8.3666669999999996</v>
      </c>
      <c r="S11">
        <v>3.411667</v>
      </c>
      <c r="T11">
        <v>6.3157894736842106</v>
      </c>
      <c r="U11">
        <v>7.4910519999999998</v>
      </c>
      <c r="V11">
        <v>19.933589999999999</v>
      </c>
      <c r="W11">
        <v>37.260440000000003</v>
      </c>
      <c r="X11">
        <v>14.38936</v>
      </c>
      <c r="Y11">
        <v>7.9698989999999998</v>
      </c>
      <c r="Z11">
        <v>2.4446919999999999</v>
      </c>
    </row>
    <row r="12" spans="1:26" x14ac:dyDescent="0.25">
      <c r="A12" s="64">
        <v>45992</v>
      </c>
      <c r="B12" t="s">
        <v>2057</v>
      </c>
      <c r="C12" t="s">
        <v>2823</v>
      </c>
      <c r="D12" t="s">
        <v>708</v>
      </c>
      <c r="E12" t="s">
        <v>2824</v>
      </c>
      <c r="F12" t="s">
        <v>6</v>
      </c>
      <c r="G12" t="s">
        <v>2817</v>
      </c>
      <c r="I12">
        <v>2.5625104744910111E-4</v>
      </c>
      <c r="J12" t="s">
        <v>1374</v>
      </c>
      <c r="K12">
        <v>9.8863636363636367</v>
      </c>
      <c r="L12" t="s">
        <v>2777</v>
      </c>
      <c r="N12">
        <v>5.98</v>
      </c>
      <c r="O12">
        <v>4.0066670000000002</v>
      </c>
      <c r="P12">
        <v>6.9</v>
      </c>
      <c r="Q12">
        <v>7.9</v>
      </c>
      <c r="R12">
        <v>6.6</v>
      </c>
      <c r="S12">
        <v>7.52</v>
      </c>
      <c r="T12">
        <v>9.375</v>
      </c>
      <c r="U12">
        <v>12.635400000000001</v>
      </c>
      <c r="V12">
        <v>26.82911</v>
      </c>
      <c r="W12">
        <v>17.022690000000001</v>
      </c>
      <c r="X12">
        <v>23.657129999999999</v>
      </c>
      <c r="Y12">
        <v>4.3961160000000001</v>
      </c>
      <c r="Z12">
        <v>1.540646</v>
      </c>
    </row>
    <row r="13" spans="1:26" x14ac:dyDescent="0.25">
      <c r="A13" s="64">
        <v>45992</v>
      </c>
      <c r="B13" t="s">
        <v>2478</v>
      </c>
      <c r="C13" t="s">
        <v>2825</v>
      </c>
      <c r="D13" t="s">
        <v>1129</v>
      </c>
      <c r="E13" t="s">
        <v>8</v>
      </c>
      <c r="F13" t="s">
        <v>6</v>
      </c>
      <c r="G13" t="s">
        <v>2817</v>
      </c>
      <c r="H13">
        <v>7.0402701521269468E-4</v>
      </c>
      <c r="I13">
        <v>9.4367512863924478E-5</v>
      </c>
      <c r="J13" t="s">
        <v>1367</v>
      </c>
      <c r="K13">
        <v>9.8333333333333321</v>
      </c>
      <c r="M13" t="s">
        <v>1340</v>
      </c>
      <c r="N13">
        <v>8.2000010000000003</v>
      </c>
      <c r="O13">
        <v>7.728167</v>
      </c>
      <c r="P13">
        <v>4.0999999999999996</v>
      </c>
      <c r="Q13">
        <v>9</v>
      </c>
      <c r="R13">
        <v>9</v>
      </c>
      <c r="S13">
        <v>3.4533330000000002</v>
      </c>
      <c r="T13">
        <v>10</v>
      </c>
      <c r="U13">
        <v>10.86429</v>
      </c>
      <c r="V13">
        <v>9.3982740000000007</v>
      </c>
      <c r="W13">
        <v>37.922269999999997</v>
      </c>
      <c r="X13">
        <v>45.208759999999998</v>
      </c>
      <c r="Y13">
        <v>2.0802969999999998</v>
      </c>
      <c r="Z13">
        <v>1.3705160000000001</v>
      </c>
    </row>
    <row r="14" spans="1:26" x14ac:dyDescent="0.25">
      <c r="A14" s="64">
        <v>45992</v>
      </c>
      <c r="B14" t="s">
        <v>1445</v>
      </c>
      <c r="C14" t="s">
        <v>2826</v>
      </c>
      <c r="D14" t="s">
        <v>99</v>
      </c>
      <c r="E14" t="s">
        <v>10</v>
      </c>
      <c r="F14" t="s">
        <v>6</v>
      </c>
      <c r="G14" t="s">
        <v>2817</v>
      </c>
      <c r="I14">
        <v>2.028716343428496E-3</v>
      </c>
      <c r="J14" t="s">
        <v>1446</v>
      </c>
      <c r="K14">
        <v>2.083333333333333</v>
      </c>
      <c r="L14" t="s">
        <v>2777</v>
      </c>
      <c r="N14">
        <v>4.47</v>
      </c>
      <c r="O14">
        <v>2.8450000000000002</v>
      </c>
      <c r="P14">
        <v>6.6749999999999998</v>
      </c>
      <c r="Q14">
        <v>4.0999999999999996</v>
      </c>
      <c r="R14">
        <v>4.733333</v>
      </c>
      <c r="S14">
        <v>4.8658330000000003</v>
      </c>
      <c r="T14">
        <v>5</v>
      </c>
      <c r="U14">
        <v>2.9295330000000002</v>
      </c>
      <c r="V14">
        <v>13.34483</v>
      </c>
      <c r="W14">
        <v>21.040510000000001</v>
      </c>
      <c r="X14">
        <v>23.912949999999999</v>
      </c>
      <c r="Y14">
        <v>3.4940380000000002</v>
      </c>
      <c r="Z14">
        <v>1.894271</v>
      </c>
    </row>
    <row r="15" spans="1:26" x14ac:dyDescent="0.25">
      <c r="A15" s="64">
        <v>45992</v>
      </c>
      <c r="B15" t="s">
        <v>2298</v>
      </c>
      <c r="C15" t="s">
        <v>2827</v>
      </c>
      <c r="D15" t="s">
        <v>949</v>
      </c>
      <c r="E15" t="s">
        <v>11</v>
      </c>
      <c r="F15" t="s">
        <v>6</v>
      </c>
      <c r="G15" t="s">
        <v>2817</v>
      </c>
      <c r="I15">
        <v>1.5214702473865331E-4</v>
      </c>
      <c r="J15" t="s">
        <v>1374</v>
      </c>
      <c r="K15">
        <v>7.7777777777777777</v>
      </c>
      <c r="L15" t="s">
        <v>2777</v>
      </c>
      <c r="N15">
        <v>5.62</v>
      </c>
      <c r="O15">
        <v>3.1755</v>
      </c>
      <c r="P15">
        <v>7.2750000000000004</v>
      </c>
      <c r="Q15">
        <v>4</v>
      </c>
      <c r="R15">
        <v>8.5</v>
      </c>
      <c r="S15">
        <v>6.6166669999999996</v>
      </c>
      <c r="T15">
        <v>7.2727272727272734</v>
      </c>
      <c r="U15">
        <v>16.469909999999999</v>
      </c>
      <c r="V15">
        <v>20.5181</v>
      </c>
      <c r="W15">
        <v>21.614740000000001</v>
      </c>
      <c r="X15">
        <v>44.51135</v>
      </c>
      <c r="Y15">
        <v>2.1106379999999998</v>
      </c>
      <c r="Z15">
        <v>0.91784549999999998</v>
      </c>
    </row>
    <row r="16" spans="1:26" x14ac:dyDescent="0.25">
      <c r="A16" s="64">
        <v>45992</v>
      </c>
      <c r="B16" t="s">
        <v>2325</v>
      </c>
      <c r="C16" t="s">
        <v>2828</v>
      </c>
      <c r="D16" t="s">
        <v>976</v>
      </c>
      <c r="E16" t="s">
        <v>12</v>
      </c>
      <c r="F16" t="s">
        <v>6</v>
      </c>
      <c r="G16" t="s">
        <v>2817</v>
      </c>
      <c r="I16">
        <v>1.4198818070179959E-4</v>
      </c>
      <c r="J16" t="s">
        <v>1374</v>
      </c>
      <c r="K16">
        <v>9.4444444444444446</v>
      </c>
      <c r="L16" t="s">
        <v>2777</v>
      </c>
      <c r="N16">
        <v>4.3499999999999996</v>
      </c>
      <c r="O16">
        <v>4.4366659999999998</v>
      </c>
      <c r="P16">
        <v>8.25</v>
      </c>
      <c r="Q16">
        <v>5.8</v>
      </c>
      <c r="R16">
        <v>5.3333329999999997</v>
      </c>
      <c r="S16">
        <v>5.55</v>
      </c>
      <c r="T16">
        <v>10</v>
      </c>
      <c r="U16">
        <v>4.0485860000000002</v>
      </c>
      <c r="V16">
        <v>30.177959999999999</v>
      </c>
      <c r="W16">
        <v>33.467570000000002</v>
      </c>
      <c r="X16">
        <v>21.144739999999999</v>
      </c>
      <c r="Y16">
        <v>4.2720700000000003</v>
      </c>
      <c r="Z16">
        <v>1.5430759999999999</v>
      </c>
    </row>
    <row r="17" spans="1:26" x14ac:dyDescent="0.25">
      <c r="A17" s="64">
        <v>45992</v>
      </c>
      <c r="B17" t="s">
        <v>1654</v>
      </c>
      <c r="C17" t="s">
        <v>2829</v>
      </c>
      <c r="D17" t="s">
        <v>306</v>
      </c>
      <c r="E17" t="s">
        <v>11</v>
      </c>
      <c r="F17" t="s">
        <v>6</v>
      </c>
      <c r="G17" t="s">
        <v>2817</v>
      </c>
      <c r="I17">
        <v>7.1049098711588874E-4</v>
      </c>
      <c r="J17" t="s">
        <v>1367</v>
      </c>
      <c r="K17">
        <v>5.5555555555555554</v>
      </c>
      <c r="L17" t="s">
        <v>2777</v>
      </c>
      <c r="N17">
        <v>5.72</v>
      </c>
      <c r="O17">
        <v>5.8383330000000004</v>
      </c>
      <c r="P17">
        <v>4.6500000000000004</v>
      </c>
      <c r="Q17">
        <v>0.5</v>
      </c>
      <c r="R17">
        <v>2.5</v>
      </c>
      <c r="S17">
        <v>5.2833329999999998</v>
      </c>
      <c r="T17">
        <v>2.7272727272727271</v>
      </c>
      <c r="U17">
        <v>2.6979329999999999</v>
      </c>
      <c r="V17">
        <v>16.592970000000001</v>
      </c>
      <c r="W17">
        <v>25.996040000000001</v>
      </c>
      <c r="X17">
        <v>18.576309999999999</v>
      </c>
      <c r="Y17">
        <v>4.2665059999999997</v>
      </c>
      <c r="Z17">
        <v>1.445791</v>
      </c>
    </row>
    <row r="18" spans="1:26" x14ac:dyDescent="0.25">
      <c r="A18" s="64">
        <v>45992</v>
      </c>
      <c r="B18" t="s">
        <v>2207</v>
      </c>
      <c r="C18" t="s">
        <v>2830</v>
      </c>
      <c r="D18" t="s">
        <v>858</v>
      </c>
      <c r="E18" t="s">
        <v>19</v>
      </c>
      <c r="F18" t="s">
        <v>6</v>
      </c>
      <c r="G18" t="s">
        <v>2817</v>
      </c>
      <c r="H18">
        <v>8.7916345389593871E-4</v>
      </c>
      <c r="I18">
        <v>1.8577143529344589E-4</v>
      </c>
      <c r="J18" t="s">
        <v>1374</v>
      </c>
      <c r="K18">
        <v>8.1818181818181817</v>
      </c>
      <c r="M18" t="s">
        <v>1340</v>
      </c>
      <c r="N18">
        <v>5.93</v>
      </c>
      <c r="O18">
        <v>4.3176670000000001</v>
      </c>
      <c r="P18">
        <v>7.1749999999999998</v>
      </c>
      <c r="Q18">
        <v>9</v>
      </c>
      <c r="R18">
        <v>4.1666670000000003</v>
      </c>
      <c r="S18">
        <v>8.67</v>
      </c>
      <c r="T18">
        <v>8.9473684210526319</v>
      </c>
      <c r="U18">
        <v>65.562799999999996</v>
      </c>
      <c r="V18">
        <v>20.35641</v>
      </c>
      <c r="W18">
        <v>32.836410000000001</v>
      </c>
      <c r="X18">
        <v>24.23507</v>
      </c>
      <c r="Y18">
        <v>6.3691519999999997</v>
      </c>
      <c r="Z18">
        <v>1.0027950000000001</v>
      </c>
    </row>
    <row r="19" spans="1:26" x14ac:dyDescent="0.25">
      <c r="A19" s="64">
        <v>45992</v>
      </c>
      <c r="B19" t="s">
        <v>1965</v>
      </c>
      <c r="C19" t="s">
        <v>2831</v>
      </c>
      <c r="D19" t="s">
        <v>617</v>
      </c>
      <c r="E19" t="s">
        <v>19</v>
      </c>
      <c r="F19" t="s">
        <v>6</v>
      </c>
      <c r="G19" t="s">
        <v>2817</v>
      </c>
      <c r="H19">
        <v>2.4024020957789192E-3</v>
      </c>
      <c r="I19">
        <v>2.9293252264538772E-4</v>
      </c>
      <c r="J19" t="s">
        <v>1374</v>
      </c>
      <c r="K19">
        <v>6.3636363636363633</v>
      </c>
      <c r="M19" t="s">
        <v>1340</v>
      </c>
      <c r="N19">
        <v>6.38</v>
      </c>
      <c r="O19">
        <v>7.8231669999999998</v>
      </c>
      <c r="P19">
        <v>7.375</v>
      </c>
      <c r="Q19">
        <v>5</v>
      </c>
      <c r="R19">
        <v>6.8333329999999997</v>
      </c>
      <c r="S19">
        <v>2.58</v>
      </c>
      <c r="T19">
        <v>6.8421052631578947</v>
      </c>
      <c r="U19">
        <v>1.067388</v>
      </c>
      <c r="V19">
        <v>17.461549999999999</v>
      </c>
      <c r="W19">
        <v>33.033239999999999</v>
      </c>
      <c r="X19">
        <v>11.96785</v>
      </c>
      <c r="Y19">
        <v>11.82788</v>
      </c>
      <c r="Z19">
        <v>3.0603760000000002</v>
      </c>
    </row>
    <row r="20" spans="1:26" x14ac:dyDescent="0.25">
      <c r="A20" s="64">
        <v>45992</v>
      </c>
      <c r="B20" t="s">
        <v>1769</v>
      </c>
      <c r="C20" t="s">
        <v>2832</v>
      </c>
      <c r="D20" t="s">
        <v>421</v>
      </c>
      <c r="E20" t="s">
        <v>20</v>
      </c>
      <c r="F20" t="s">
        <v>6</v>
      </c>
      <c r="G20" t="s">
        <v>2817</v>
      </c>
      <c r="I20">
        <v>4.762717882747673E-4</v>
      </c>
      <c r="J20" t="s">
        <v>1367</v>
      </c>
      <c r="K20">
        <v>1.666666666666667</v>
      </c>
      <c r="L20" t="s">
        <v>2777</v>
      </c>
      <c r="N20">
        <v>1.2</v>
      </c>
      <c r="O20">
        <v>1.919667</v>
      </c>
      <c r="P20">
        <v>5.125</v>
      </c>
      <c r="Q20">
        <v>3.5</v>
      </c>
      <c r="R20">
        <v>2.5</v>
      </c>
      <c r="S20">
        <v>5.5833329999999997</v>
      </c>
      <c r="T20">
        <v>2</v>
      </c>
      <c r="U20">
        <v>10.023250000000001</v>
      </c>
      <c r="V20">
        <v>8.1590290000000003</v>
      </c>
      <c r="W20">
        <v>20.902750000000001</v>
      </c>
      <c r="X20">
        <v>32.962820000000001</v>
      </c>
      <c r="Y20">
        <v>2.6616610000000001</v>
      </c>
      <c r="Z20">
        <v>0.60208269999999997</v>
      </c>
    </row>
    <row r="21" spans="1:26" x14ac:dyDescent="0.25">
      <c r="A21" s="64">
        <v>45992</v>
      </c>
      <c r="B21" t="s">
        <v>2307</v>
      </c>
      <c r="C21" t="s">
        <v>2833</v>
      </c>
      <c r="D21" t="s">
        <v>958</v>
      </c>
      <c r="E21" t="s">
        <v>18</v>
      </c>
      <c r="F21" t="s">
        <v>6</v>
      </c>
      <c r="G21" t="s">
        <v>2817</v>
      </c>
      <c r="I21">
        <v>1.4736819840759191E-4</v>
      </c>
      <c r="J21" t="s">
        <v>1367</v>
      </c>
      <c r="K21">
        <v>7.0833333333333339</v>
      </c>
      <c r="L21" t="s">
        <v>2777</v>
      </c>
      <c r="N21">
        <v>4.6500000000000004</v>
      </c>
      <c r="O21">
        <v>6.1862500000000002</v>
      </c>
      <c r="P21">
        <v>6.8</v>
      </c>
      <c r="Q21">
        <v>4.7</v>
      </c>
      <c r="R21">
        <v>7.5</v>
      </c>
      <c r="S21">
        <v>5.4124999999999996</v>
      </c>
      <c r="T21">
        <v>8.3333333333333339</v>
      </c>
      <c r="U21">
        <v>-7.9080339999999998</v>
      </c>
      <c r="V21">
        <v>19.429549999999999</v>
      </c>
      <c r="W21">
        <v>13.581429999999999</v>
      </c>
      <c r="X21">
        <v>12.802910000000001</v>
      </c>
      <c r="Y21">
        <v>6.7918070000000004</v>
      </c>
      <c r="Z21">
        <v>2.3795709999999999</v>
      </c>
    </row>
    <row r="22" spans="1:26" x14ac:dyDescent="0.25">
      <c r="A22" s="64">
        <v>45992</v>
      </c>
      <c r="B22" t="s">
        <v>2429</v>
      </c>
      <c r="C22" t="s">
        <v>2834</v>
      </c>
      <c r="D22" t="s">
        <v>1080</v>
      </c>
      <c r="E22" t="s">
        <v>19</v>
      </c>
      <c r="F22" t="s">
        <v>6</v>
      </c>
      <c r="G22" t="s">
        <v>2817</v>
      </c>
      <c r="I22">
        <v>1.078515923013914E-4</v>
      </c>
      <c r="J22" t="s">
        <v>1367</v>
      </c>
      <c r="K22">
        <v>0.90909090909090917</v>
      </c>
      <c r="L22" t="s">
        <v>2777</v>
      </c>
      <c r="O22">
        <v>1.1570830000000001</v>
      </c>
      <c r="P22">
        <v>3.25</v>
      </c>
      <c r="Q22">
        <v>6.3</v>
      </c>
      <c r="R22">
        <v>2.1333329999999999</v>
      </c>
      <c r="S22">
        <v>7.4249999999999998</v>
      </c>
      <c r="T22">
        <v>3.1578947368421049</v>
      </c>
      <c r="V22">
        <v>0.3477307</v>
      </c>
      <c r="W22">
        <v>2.158264</v>
      </c>
      <c r="X22">
        <v>1603.2670000000001</v>
      </c>
      <c r="Y22">
        <v>0.10609780000000001</v>
      </c>
      <c r="Z22">
        <v>0</v>
      </c>
    </row>
    <row r="23" spans="1:26" x14ac:dyDescent="0.25">
      <c r="A23" s="64">
        <v>45992</v>
      </c>
      <c r="B23" t="s">
        <v>2472</v>
      </c>
      <c r="C23" t="s">
        <v>2835</v>
      </c>
      <c r="D23" t="s">
        <v>1123</v>
      </c>
      <c r="E23" t="s">
        <v>18</v>
      </c>
      <c r="F23" t="s">
        <v>6</v>
      </c>
      <c r="G23" t="s">
        <v>2817</v>
      </c>
      <c r="I23">
        <v>9.7640780365966704E-5</v>
      </c>
      <c r="J23" t="s">
        <v>1374</v>
      </c>
      <c r="K23">
        <v>4.583333333333333</v>
      </c>
      <c r="L23" t="s">
        <v>2777</v>
      </c>
      <c r="N23">
        <v>5.47</v>
      </c>
      <c r="O23">
        <v>4.3425000000000002</v>
      </c>
      <c r="P23">
        <v>4.5666669999999998</v>
      </c>
      <c r="Q23">
        <v>7.1</v>
      </c>
      <c r="R23">
        <v>9.533334</v>
      </c>
      <c r="S23">
        <v>5.8574999999999999</v>
      </c>
      <c r="T23">
        <v>10</v>
      </c>
      <c r="U23">
        <v>3.9097789999999999</v>
      </c>
      <c r="V23">
        <v>21.578769999999999</v>
      </c>
      <c r="W23">
        <v>8.7521100000000001</v>
      </c>
      <c r="X23">
        <v>24.78407</v>
      </c>
      <c r="Y23">
        <v>3.8412839999999999</v>
      </c>
      <c r="Z23">
        <v>2.2572399999999999</v>
      </c>
    </row>
    <row r="24" spans="1:26" x14ac:dyDescent="0.25">
      <c r="A24" s="64">
        <v>45992</v>
      </c>
      <c r="B24" t="s">
        <v>1717</v>
      </c>
      <c r="C24" t="s">
        <v>2836</v>
      </c>
      <c r="D24" t="s">
        <v>369</v>
      </c>
      <c r="E24" t="s">
        <v>12</v>
      </c>
      <c r="F24" t="s">
        <v>6</v>
      </c>
      <c r="G24" t="s">
        <v>2817</v>
      </c>
      <c r="I24">
        <v>5.6930772875377197E-4</v>
      </c>
      <c r="J24" t="s">
        <v>1367</v>
      </c>
      <c r="K24">
        <v>6.1111111111111116</v>
      </c>
      <c r="L24" t="s">
        <v>2777</v>
      </c>
      <c r="N24">
        <v>5.03</v>
      </c>
      <c r="O24">
        <v>4.4375</v>
      </c>
      <c r="P24">
        <v>3.4666670000000002</v>
      </c>
      <c r="Q24">
        <v>3.6</v>
      </c>
      <c r="R24">
        <v>5.2</v>
      </c>
      <c r="S24">
        <v>6.81</v>
      </c>
      <c r="T24">
        <v>6.9230769230769234</v>
      </c>
      <c r="U24">
        <v>10.9985</v>
      </c>
      <c r="V24">
        <v>10.85552</v>
      </c>
      <c r="W24">
        <v>12.800269999999999</v>
      </c>
      <c r="X24">
        <v>19.230509999999999</v>
      </c>
      <c r="Y24">
        <v>5.2439010000000001</v>
      </c>
      <c r="Z24">
        <v>1.9829220000000001</v>
      </c>
    </row>
    <row r="25" spans="1:26" x14ac:dyDescent="0.25">
      <c r="A25" s="64">
        <v>45992</v>
      </c>
      <c r="B25" t="s">
        <v>1570</v>
      </c>
      <c r="C25" t="s">
        <v>2837</v>
      </c>
      <c r="D25" t="s">
        <v>222</v>
      </c>
      <c r="E25" t="s">
        <v>10</v>
      </c>
      <c r="F25" t="s">
        <v>6</v>
      </c>
      <c r="G25" t="s">
        <v>2817</v>
      </c>
      <c r="I25">
        <v>9.6408613089572119E-4</v>
      </c>
      <c r="J25" t="s">
        <v>1557</v>
      </c>
      <c r="K25">
        <v>4.583333333333333</v>
      </c>
      <c r="L25" t="s">
        <v>2777</v>
      </c>
      <c r="N25">
        <v>5.75</v>
      </c>
      <c r="O25">
        <v>5.0225</v>
      </c>
      <c r="P25">
        <v>5.3250000000000002</v>
      </c>
      <c r="Q25">
        <v>6.7</v>
      </c>
      <c r="R25">
        <v>8.5333330000000007</v>
      </c>
      <c r="S25">
        <v>5.6183329999999998</v>
      </c>
      <c r="T25">
        <v>6.6666666666666661</v>
      </c>
      <c r="U25">
        <v>2.6241780000000001</v>
      </c>
      <c r="V25">
        <v>10.9152</v>
      </c>
      <c r="W25">
        <v>16.17942</v>
      </c>
      <c r="X25">
        <v>17.588750000000001</v>
      </c>
      <c r="Y25">
        <v>5.1741830000000002</v>
      </c>
      <c r="Z25">
        <v>2.472235</v>
      </c>
    </row>
    <row r="26" spans="1:26" x14ac:dyDescent="0.25">
      <c r="A26" s="64">
        <v>45992</v>
      </c>
      <c r="B26" t="s">
        <v>1968</v>
      </c>
      <c r="C26" t="s">
        <v>2838</v>
      </c>
      <c r="D26" t="s">
        <v>620</v>
      </c>
      <c r="E26" t="s">
        <v>19</v>
      </c>
      <c r="F26" t="s">
        <v>6</v>
      </c>
      <c r="G26" t="s">
        <v>2817</v>
      </c>
      <c r="I26">
        <v>2.9223621681426551E-4</v>
      </c>
      <c r="J26" t="s">
        <v>1367</v>
      </c>
      <c r="K26">
        <v>2.7272727272727271</v>
      </c>
      <c r="L26" t="s">
        <v>2777</v>
      </c>
      <c r="N26">
        <v>4.62</v>
      </c>
      <c r="O26">
        <v>4.4051669999999996</v>
      </c>
      <c r="P26">
        <v>6.0750000000000002</v>
      </c>
      <c r="Q26">
        <v>8.3000000000000007</v>
      </c>
      <c r="R26">
        <v>3.9333330000000002</v>
      </c>
      <c r="S26">
        <v>7.3083330000000002</v>
      </c>
      <c r="T26">
        <v>7.3684210526315788</v>
      </c>
      <c r="U26">
        <v>34.581119999999999</v>
      </c>
      <c r="V26">
        <v>11.30162</v>
      </c>
      <c r="W26">
        <v>32.610019999999999</v>
      </c>
      <c r="X26">
        <v>22.87256</v>
      </c>
      <c r="Y26">
        <v>6.4791480000000004</v>
      </c>
      <c r="Z26">
        <v>1.206234</v>
      </c>
    </row>
    <row r="27" spans="1:26" x14ac:dyDescent="0.25">
      <c r="A27" s="64">
        <v>45992</v>
      </c>
      <c r="B27" t="s">
        <v>2269</v>
      </c>
      <c r="C27" t="s">
        <v>2839</v>
      </c>
      <c r="D27" t="s">
        <v>920</v>
      </c>
      <c r="E27" t="s">
        <v>17</v>
      </c>
      <c r="F27" t="s">
        <v>6</v>
      </c>
      <c r="G27" t="s">
        <v>2817</v>
      </c>
      <c r="I27">
        <v>1.5601471258630149E-4</v>
      </c>
      <c r="J27" t="s">
        <v>1374</v>
      </c>
      <c r="K27">
        <v>9</v>
      </c>
      <c r="L27" t="s">
        <v>2778</v>
      </c>
      <c r="N27">
        <v>6.94</v>
      </c>
      <c r="O27">
        <v>5.939584</v>
      </c>
      <c r="P27">
        <v>7.125</v>
      </c>
      <c r="Q27">
        <v>5</v>
      </c>
      <c r="R27">
        <v>4.5666669999999998</v>
      </c>
      <c r="S27">
        <v>4.58</v>
      </c>
      <c r="T27">
        <v>6.6666666666666661</v>
      </c>
      <c r="U27">
        <v>-23.064969999999999</v>
      </c>
      <c r="V27">
        <v>15.260960000000001</v>
      </c>
      <c r="W27">
        <v>7.0452159999999999</v>
      </c>
      <c r="X27">
        <v>12.85566</v>
      </c>
      <c r="Y27">
        <v>8.5259509999999992</v>
      </c>
      <c r="Z27">
        <v>3.0598999999999998</v>
      </c>
    </row>
    <row r="28" spans="1:26" x14ac:dyDescent="0.25">
      <c r="A28" s="64">
        <v>45992</v>
      </c>
      <c r="B28" t="s">
        <v>2407</v>
      </c>
      <c r="C28" t="s">
        <v>2840</v>
      </c>
      <c r="D28" t="s">
        <v>1058</v>
      </c>
      <c r="E28" t="s">
        <v>11</v>
      </c>
      <c r="F28" t="s">
        <v>6</v>
      </c>
      <c r="G28" t="s">
        <v>2817</v>
      </c>
      <c r="I28">
        <v>1.177670993535969E-4</v>
      </c>
      <c r="J28" t="s">
        <v>1367</v>
      </c>
      <c r="K28">
        <v>1.666666666666667</v>
      </c>
      <c r="L28" t="s">
        <v>2777</v>
      </c>
      <c r="N28">
        <v>4.5599999999999996</v>
      </c>
      <c r="O28">
        <v>0.73433329999999997</v>
      </c>
      <c r="P28">
        <v>8</v>
      </c>
      <c r="Q28">
        <v>8.5</v>
      </c>
      <c r="R28">
        <v>4.8333329999999997</v>
      </c>
      <c r="S28">
        <v>7.7833329999999998</v>
      </c>
      <c r="T28">
        <v>9.0909090909090899</v>
      </c>
      <c r="U28">
        <v>31.312000000000001</v>
      </c>
      <c r="V28">
        <v>51.818899999999999</v>
      </c>
      <c r="W28">
        <v>74.039339999999996</v>
      </c>
      <c r="X28">
        <v>229.2824</v>
      </c>
      <c r="Y28">
        <v>0.41273549999999998</v>
      </c>
      <c r="Z28">
        <v>0.1229133</v>
      </c>
    </row>
    <row r="29" spans="1:26" x14ac:dyDescent="0.25">
      <c r="A29" s="64">
        <v>45992</v>
      </c>
      <c r="B29" t="s">
        <v>2554</v>
      </c>
      <c r="C29" t="s">
        <v>2841</v>
      </c>
      <c r="D29" t="s">
        <v>1205</v>
      </c>
      <c r="E29" t="s">
        <v>2818</v>
      </c>
      <c r="F29" t="s">
        <v>6</v>
      </c>
      <c r="G29" t="s">
        <v>2817</v>
      </c>
      <c r="I29">
        <v>7.1768198007076604E-5</v>
      </c>
      <c r="J29" t="s">
        <v>1367</v>
      </c>
      <c r="K29">
        <v>9.375</v>
      </c>
      <c r="L29" t="s">
        <v>2777</v>
      </c>
      <c r="N29">
        <v>6.9</v>
      </c>
      <c r="O29">
        <v>6.2408330000000003</v>
      </c>
      <c r="P29">
        <v>6.625</v>
      </c>
      <c r="Q29">
        <v>3.5</v>
      </c>
      <c r="R29">
        <v>4.5</v>
      </c>
      <c r="S29">
        <v>7.733333</v>
      </c>
      <c r="T29">
        <v>8.8888888888888893</v>
      </c>
      <c r="U29">
        <v>5.9601069999999998</v>
      </c>
      <c r="V29">
        <v>300.84350000000001</v>
      </c>
      <c r="W29">
        <v>9.4579009999999997</v>
      </c>
      <c r="X29">
        <v>8.9743270000000006</v>
      </c>
      <c r="Y29">
        <v>10.448549999999999</v>
      </c>
      <c r="Z29">
        <v>2.560505</v>
      </c>
    </row>
    <row r="30" spans="1:26" x14ac:dyDescent="0.25">
      <c r="A30" s="64">
        <v>45992</v>
      </c>
      <c r="B30" t="s">
        <v>2090</v>
      </c>
      <c r="C30" t="s">
        <v>2842</v>
      </c>
      <c r="D30" t="s">
        <v>741</v>
      </c>
      <c r="E30" t="s">
        <v>18</v>
      </c>
      <c r="F30" t="s">
        <v>6</v>
      </c>
      <c r="G30" t="s">
        <v>2817</v>
      </c>
      <c r="H30">
        <v>1.073480015784923E-3</v>
      </c>
      <c r="I30">
        <v>2.3131775785277699E-4</v>
      </c>
      <c r="J30" t="s">
        <v>1367</v>
      </c>
      <c r="K30">
        <v>9.5833333333333339</v>
      </c>
      <c r="M30" t="s">
        <v>1340</v>
      </c>
      <c r="N30">
        <v>6.6</v>
      </c>
      <c r="O30">
        <v>8.1875</v>
      </c>
      <c r="P30">
        <v>5.0999999999999996</v>
      </c>
      <c r="Q30">
        <v>4.7</v>
      </c>
      <c r="R30">
        <v>4.3333329999999997</v>
      </c>
      <c r="S30">
        <v>6.6041670000000003</v>
      </c>
      <c r="T30">
        <v>5</v>
      </c>
      <c r="U30">
        <v>12.926539999999999</v>
      </c>
      <c r="V30">
        <v>19.387630000000001</v>
      </c>
      <c r="W30">
        <v>11.980639999999999</v>
      </c>
      <c r="X30">
        <v>9.1302079999999997</v>
      </c>
      <c r="Y30">
        <v>9.2760239999999996</v>
      </c>
      <c r="Z30">
        <v>2.9086799999999999</v>
      </c>
    </row>
    <row r="31" spans="1:26" x14ac:dyDescent="0.25">
      <c r="A31" s="64">
        <v>45992</v>
      </c>
      <c r="B31" t="s">
        <v>2542</v>
      </c>
      <c r="C31" t="s">
        <v>2843</v>
      </c>
      <c r="D31" t="s">
        <v>1193</v>
      </c>
      <c r="E31" t="s">
        <v>20</v>
      </c>
      <c r="F31" t="s">
        <v>6</v>
      </c>
      <c r="G31" t="s">
        <v>2817</v>
      </c>
      <c r="I31">
        <v>7.5829005206823872E-5</v>
      </c>
      <c r="J31" t="s">
        <v>1367</v>
      </c>
      <c r="K31">
        <v>3.333333333333333</v>
      </c>
      <c r="L31" t="s">
        <v>2776</v>
      </c>
      <c r="N31">
        <v>3.9</v>
      </c>
      <c r="O31">
        <v>2.4036659999999999</v>
      </c>
      <c r="P31">
        <v>8.1750000000000007</v>
      </c>
      <c r="Q31">
        <v>0.5</v>
      </c>
      <c r="R31">
        <v>2.1666669999999999</v>
      </c>
      <c r="S31">
        <v>8.25</v>
      </c>
      <c r="T31">
        <v>4</v>
      </c>
      <c r="U31">
        <v>16.143319999999999</v>
      </c>
      <c r="V31">
        <v>39.293999999999997</v>
      </c>
      <c r="W31">
        <v>40.295279999999998</v>
      </c>
      <c r="X31">
        <v>36.18967</v>
      </c>
      <c r="Y31">
        <v>2.277612</v>
      </c>
      <c r="Z31">
        <v>0.75403909999999996</v>
      </c>
    </row>
    <row r="32" spans="1:26" x14ac:dyDescent="0.25">
      <c r="A32" s="64">
        <v>45992</v>
      </c>
      <c r="B32" t="s">
        <v>1845</v>
      </c>
      <c r="C32" t="s">
        <v>2844</v>
      </c>
      <c r="D32" t="s">
        <v>497</v>
      </c>
      <c r="E32" t="s">
        <v>19</v>
      </c>
      <c r="F32" t="s">
        <v>6</v>
      </c>
      <c r="G32" t="s">
        <v>2817</v>
      </c>
      <c r="I32">
        <v>3.9043734234677131E-4</v>
      </c>
      <c r="J32" t="s">
        <v>1367</v>
      </c>
      <c r="K32">
        <v>5.4545454545454541</v>
      </c>
      <c r="L32" t="s">
        <v>2776</v>
      </c>
      <c r="N32">
        <v>5.41</v>
      </c>
      <c r="O32">
        <v>6.5025000000000004</v>
      </c>
      <c r="P32">
        <v>6.9</v>
      </c>
      <c r="Q32">
        <v>7</v>
      </c>
      <c r="R32">
        <v>7.7</v>
      </c>
      <c r="S32">
        <v>3.5833330000000001</v>
      </c>
      <c r="T32">
        <v>7.8947368421052637</v>
      </c>
      <c r="U32">
        <v>-6.1842379999999997</v>
      </c>
      <c r="V32">
        <v>18.4527</v>
      </c>
      <c r="W32">
        <v>24.290189999999999</v>
      </c>
      <c r="X32">
        <v>12.87322</v>
      </c>
      <c r="Y32">
        <v>9.368506</v>
      </c>
      <c r="Z32">
        <v>2.5397090000000002</v>
      </c>
    </row>
    <row r="33" spans="1:26" x14ac:dyDescent="0.25">
      <c r="A33" s="64">
        <v>45992</v>
      </c>
      <c r="B33" t="s">
        <v>2391</v>
      </c>
      <c r="C33" t="s">
        <v>2845</v>
      </c>
      <c r="D33" t="s">
        <v>1042</v>
      </c>
      <c r="E33" t="s">
        <v>19</v>
      </c>
      <c r="F33" t="s">
        <v>6</v>
      </c>
      <c r="G33" t="s">
        <v>2817</v>
      </c>
      <c r="I33">
        <v>1.1617885795770201E-4</v>
      </c>
      <c r="J33" t="s">
        <v>1367</v>
      </c>
      <c r="K33">
        <v>3.6363636363636371</v>
      </c>
      <c r="L33" t="s">
        <v>2777</v>
      </c>
      <c r="N33">
        <v>5.13</v>
      </c>
      <c r="O33">
        <v>6.9939999999999998</v>
      </c>
      <c r="P33">
        <v>4.5250000000000004</v>
      </c>
      <c r="Q33">
        <v>1</v>
      </c>
      <c r="R33">
        <v>5</v>
      </c>
      <c r="S33">
        <v>4.71</v>
      </c>
      <c r="T33">
        <v>3.6842105263157889</v>
      </c>
      <c r="U33">
        <v>8.7740419999999997</v>
      </c>
      <c r="V33">
        <v>3.5486300000000002</v>
      </c>
      <c r="W33">
        <v>-1.666337</v>
      </c>
      <c r="X33">
        <v>36.030639999999998</v>
      </c>
      <c r="Y33">
        <v>3.2622870000000002</v>
      </c>
      <c r="Z33">
        <v>1.725695</v>
      </c>
    </row>
    <row r="34" spans="1:26" x14ac:dyDescent="0.25">
      <c r="A34" s="64">
        <v>45992</v>
      </c>
      <c r="B34" t="s">
        <v>2222</v>
      </c>
      <c r="C34" t="s">
        <v>2846</v>
      </c>
      <c r="D34" t="s">
        <v>873</v>
      </c>
      <c r="E34" t="s">
        <v>20</v>
      </c>
      <c r="F34" t="s">
        <v>6</v>
      </c>
      <c r="G34" t="s">
        <v>2817</v>
      </c>
      <c r="I34">
        <v>1.745700327987327E-4</v>
      </c>
      <c r="J34" t="s">
        <v>1367</v>
      </c>
      <c r="K34">
        <v>7.5</v>
      </c>
      <c r="L34" t="s">
        <v>2777</v>
      </c>
      <c r="N34">
        <v>5.3</v>
      </c>
      <c r="O34">
        <v>5.3816660000000001</v>
      </c>
      <c r="P34">
        <v>5.1666670000000003</v>
      </c>
      <c r="Q34">
        <v>4.5</v>
      </c>
      <c r="R34">
        <v>7.5</v>
      </c>
      <c r="S34">
        <v>5.9666670000000002</v>
      </c>
      <c r="T34">
        <v>7.7142857142857144</v>
      </c>
      <c r="U34">
        <v>12.840780000000001</v>
      </c>
      <c r="V34">
        <v>7.8874849999999999</v>
      </c>
      <c r="W34">
        <v>66.291499999999999</v>
      </c>
      <c r="X34">
        <v>14.083769999999999</v>
      </c>
      <c r="Y34">
        <v>6.0120579999999997</v>
      </c>
      <c r="Z34">
        <v>2.5425070000000001</v>
      </c>
    </row>
    <row r="35" spans="1:26" x14ac:dyDescent="0.25">
      <c r="A35" s="64">
        <v>45992</v>
      </c>
      <c r="B35" t="s">
        <v>2436</v>
      </c>
      <c r="C35" t="s">
        <v>2847</v>
      </c>
      <c r="D35" t="s">
        <v>1087</v>
      </c>
      <c r="E35" t="s">
        <v>20</v>
      </c>
      <c r="F35" t="s">
        <v>6</v>
      </c>
      <c r="G35" t="s">
        <v>2817</v>
      </c>
      <c r="I35">
        <v>1.1134682353957401E-4</v>
      </c>
      <c r="J35" t="s">
        <v>1374</v>
      </c>
      <c r="K35">
        <v>5.8333333333333339</v>
      </c>
      <c r="L35" t="s">
        <v>2777</v>
      </c>
      <c r="N35">
        <v>3.2</v>
      </c>
      <c r="O35">
        <v>5.0214999999999996</v>
      </c>
      <c r="P35">
        <v>5.85</v>
      </c>
      <c r="Q35">
        <v>8</v>
      </c>
      <c r="R35">
        <v>3.1666669999999999</v>
      </c>
      <c r="S35">
        <v>4.3166669999999998</v>
      </c>
      <c r="T35">
        <v>6.2857142857142856</v>
      </c>
      <c r="U35">
        <v>6.3412189999999997</v>
      </c>
      <c r="V35">
        <v>8.2279110000000006</v>
      </c>
      <c r="W35">
        <v>24.113700000000001</v>
      </c>
      <c r="X35">
        <v>16.497389999999999</v>
      </c>
      <c r="Y35">
        <v>6.8906980000000004</v>
      </c>
      <c r="Z35">
        <v>2.4934620000000001</v>
      </c>
    </row>
    <row r="36" spans="1:26" x14ac:dyDescent="0.25">
      <c r="A36" s="64">
        <v>45992</v>
      </c>
      <c r="B36" t="s">
        <v>2523</v>
      </c>
      <c r="C36" t="s">
        <v>2848</v>
      </c>
      <c r="D36" t="s">
        <v>1174</v>
      </c>
      <c r="E36" t="s">
        <v>11</v>
      </c>
      <c r="F36" t="s">
        <v>6</v>
      </c>
      <c r="G36" t="s">
        <v>2817</v>
      </c>
      <c r="I36">
        <v>7.9998398910571326E-5</v>
      </c>
      <c r="J36" t="s">
        <v>1367</v>
      </c>
      <c r="K36">
        <v>9.7222222222222214</v>
      </c>
      <c r="L36" t="s">
        <v>2777</v>
      </c>
      <c r="N36">
        <v>7.16</v>
      </c>
      <c r="O36">
        <v>8.1184999999999992</v>
      </c>
      <c r="P36">
        <v>3.25</v>
      </c>
      <c r="Q36">
        <v>6.5</v>
      </c>
      <c r="R36">
        <v>7.5</v>
      </c>
      <c r="S36">
        <v>3.983333</v>
      </c>
      <c r="T36">
        <v>6.3636363636363633</v>
      </c>
      <c r="U36">
        <v>16.026779999999999</v>
      </c>
      <c r="V36">
        <v>6.3246500000000001</v>
      </c>
      <c r="W36">
        <v>8.0630369999999996</v>
      </c>
      <c r="X36">
        <v>20.69258</v>
      </c>
      <c r="Y36">
        <v>4.2596530000000001</v>
      </c>
      <c r="Z36">
        <v>2.731919</v>
      </c>
    </row>
    <row r="37" spans="1:26" x14ac:dyDescent="0.25">
      <c r="A37" s="64">
        <v>45992</v>
      </c>
      <c r="B37" t="s">
        <v>2499</v>
      </c>
      <c r="C37" t="s">
        <v>2849</v>
      </c>
      <c r="D37" t="s">
        <v>1150</v>
      </c>
      <c r="E37" t="s">
        <v>11</v>
      </c>
      <c r="F37" t="s">
        <v>6</v>
      </c>
      <c r="G37" t="s">
        <v>2817</v>
      </c>
      <c r="I37">
        <v>8.8228349776062914E-5</v>
      </c>
      <c r="J37" t="s">
        <v>1374</v>
      </c>
      <c r="K37">
        <v>3.8888888888888888</v>
      </c>
      <c r="L37" t="s">
        <v>2777</v>
      </c>
      <c r="N37">
        <v>2.54</v>
      </c>
      <c r="O37">
        <v>1.943333</v>
      </c>
      <c r="P37">
        <v>7.5750000000000002</v>
      </c>
      <c r="Q37">
        <v>7.8</v>
      </c>
      <c r="R37">
        <v>4.0666669999999998</v>
      </c>
      <c r="S37">
        <v>8.3449989999999996</v>
      </c>
      <c r="T37">
        <v>8.1818181818181817</v>
      </c>
      <c r="U37">
        <v>144.98159999999999</v>
      </c>
      <c r="V37">
        <v>45.902279999999998</v>
      </c>
      <c r="W37">
        <v>12.85149</v>
      </c>
      <c r="X37">
        <v>54.067160000000001</v>
      </c>
      <c r="Y37">
        <v>1.803161</v>
      </c>
      <c r="Z37">
        <v>0.3722878</v>
      </c>
    </row>
    <row r="38" spans="1:26" x14ac:dyDescent="0.25">
      <c r="A38" s="64">
        <v>45992</v>
      </c>
      <c r="B38" t="s">
        <v>2449</v>
      </c>
      <c r="C38" t="s">
        <v>2850</v>
      </c>
      <c r="D38" t="s">
        <v>1100</v>
      </c>
      <c r="E38" t="s">
        <v>13</v>
      </c>
      <c r="F38" t="s">
        <v>6</v>
      </c>
      <c r="G38" t="s">
        <v>2817</v>
      </c>
      <c r="I38">
        <v>1.028956390489112E-4</v>
      </c>
      <c r="J38" t="s">
        <v>1374</v>
      </c>
      <c r="K38">
        <v>1.4285714285714279</v>
      </c>
      <c r="L38" t="s">
        <v>2778</v>
      </c>
      <c r="N38">
        <v>4.84</v>
      </c>
      <c r="O38">
        <v>2.2360000000000002</v>
      </c>
      <c r="P38">
        <v>1.6</v>
      </c>
      <c r="Q38">
        <v>9.4</v>
      </c>
      <c r="R38">
        <v>7.6666670000000003</v>
      </c>
      <c r="S38">
        <v>2.9566669999999999</v>
      </c>
      <c r="T38">
        <v>6</v>
      </c>
      <c r="U38">
        <v>20.257709999999999</v>
      </c>
      <c r="V38">
        <v>3.9598149999999999</v>
      </c>
      <c r="W38">
        <v>-27.77056</v>
      </c>
      <c r="X38">
        <v>32.74277</v>
      </c>
      <c r="Y38">
        <v>2.8868450000000001</v>
      </c>
      <c r="Z38">
        <v>1.6089910000000001</v>
      </c>
    </row>
    <row r="39" spans="1:26" x14ac:dyDescent="0.25">
      <c r="A39" s="64">
        <v>45992</v>
      </c>
      <c r="B39" t="s">
        <v>2226</v>
      </c>
      <c r="C39" t="s">
        <v>2851</v>
      </c>
      <c r="D39" t="s">
        <v>877</v>
      </c>
      <c r="E39" t="s">
        <v>13</v>
      </c>
      <c r="F39" t="s">
        <v>6</v>
      </c>
      <c r="G39" t="s">
        <v>2817</v>
      </c>
      <c r="I39">
        <v>1.7145565944692081E-4</v>
      </c>
      <c r="J39" t="s">
        <v>1367</v>
      </c>
      <c r="K39">
        <v>7.1428571428571432</v>
      </c>
      <c r="L39" t="s">
        <v>2778</v>
      </c>
      <c r="N39">
        <v>6.54</v>
      </c>
      <c r="O39">
        <v>5.1921670000000004</v>
      </c>
      <c r="P39">
        <v>4.75</v>
      </c>
      <c r="Q39">
        <v>2.7</v>
      </c>
      <c r="R39">
        <v>5.0333329999999998</v>
      </c>
      <c r="S39">
        <v>5.66</v>
      </c>
      <c r="T39">
        <v>4</v>
      </c>
      <c r="U39">
        <v>-19.18439</v>
      </c>
      <c r="V39">
        <v>6.7157309999999999</v>
      </c>
      <c r="W39">
        <v>30.321570000000001</v>
      </c>
      <c r="X39">
        <v>12.51408</v>
      </c>
      <c r="Y39">
        <v>8.7428299999999997</v>
      </c>
      <c r="Z39">
        <v>3.3863949999999998</v>
      </c>
    </row>
    <row r="40" spans="1:26" x14ac:dyDescent="0.25">
      <c r="A40" s="64">
        <v>45992</v>
      </c>
      <c r="B40" t="s">
        <v>2331</v>
      </c>
      <c r="C40" t="s">
        <v>2852</v>
      </c>
      <c r="D40" t="s">
        <v>982</v>
      </c>
      <c r="E40" t="s">
        <v>18</v>
      </c>
      <c r="F40" t="s">
        <v>6</v>
      </c>
      <c r="G40" t="s">
        <v>2817</v>
      </c>
      <c r="I40">
        <v>1.429434258889654E-4</v>
      </c>
      <c r="J40" t="s">
        <v>1374</v>
      </c>
      <c r="K40">
        <v>2.083333333333333</v>
      </c>
      <c r="L40" t="s">
        <v>2777</v>
      </c>
      <c r="N40">
        <v>5.0999999999999996</v>
      </c>
      <c r="O40">
        <v>6.4550000000000001</v>
      </c>
      <c r="P40">
        <v>4.8333329999999997</v>
      </c>
      <c r="Q40">
        <v>2.8</v>
      </c>
      <c r="R40">
        <v>7.6666670000000003</v>
      </c>
      <c r="S40">
        <v>5.4516669999999996</v>
      </c>
      <c r="T40">
        <v>1.666666666666667</v>
      </c>
      <c r="U40">
        <v>-14.44398</v>
      </c>
      <c r="V40">
        <v>12.77641</v>
      </c>
      <c r="W40">
        <v>13.378439999999999</v>
      </c>
      <c r="X40">
        <v>11.886380000000001</v>
      </c>
      <c r="Y40">
        <v>6.9235220000000002</v>
      </c>
      <c r="Z40">
        <v>3.2962479999999998</v>
      </c>
    </row>
    <row r="41" spans="1:26" x14ac:dyDescent="0.25">
      <c r="A41" s="64">
        <v>45992</v>
      </c>
      <c r="B41" t="s">
        <v>1859</v>
      </c>
      <c r="C41" t="s">
        <v>2853</v>
      </c>
      <c r="D41" t="s">
        <v>511</v>
      </c>
      <c r="E41" t="s">
        <v>2824</v>
      </c>
      <c r="F41" t="s">
        <v>6</v>
      </c>
      <c r="G41" t="s">
        <v>2817</v>
      </c>
      <c r="I41">
        <v>3.8152268741350283E-4</v>
      </c>
      <c r="J41" t="s">
        <v>1374</v>
      </c>
      <c r="K41">
        <v>6.5909090909090908</v>
      </c>
      <c r="L41" t="s">
        <v>2777</v>
      </c>
      <c r="N41">
        <v>7.98</v>
      </c>
      <c r="O41">
        <v>1.8745000000000001</v>
      </c>
      <c r="P41">
        <v>2.9249999999999998</v>
      </c>
      <c r="Q41">
        <v>9.1</v>
      </c>
      <c r="R41">
        <v>7.8</v>
      </c>
      <c r="S41">
        <v>7.8849999999999998</v>
      </c>
      <c r="T41">
        <v>6.25</v>
      </c>
      <c r="U41">
        <v>213.2603</v>
      </c>
      <c r="V41">
        <v>1.3161799999999999</v>
      </c>
      <c r="W41">
        <v>26.991379999999999</v>
      </c>
      <c r="X41">
        <v>330.84699999999998</v>
      </c>
      <c r="Y41">
        <v>0.32671739999999999</v>
      </c>
      <c r="Z41">
        <v>2.5932970000000002</v>
      </c>
    </row>
    <row r="42" spans="1:26" x14ac:dyDescent="0.25">
      <c r="A42" s="64">
        <v>45992</v>
      </c>
      <c r="B42" t="s">
        <v>2295</v>
      </c>
      <c r="C42" t="s">
        <v>2854</v>
      </c>
      <c r="D42" t="s">
        <v>946</v>
      </c>
      <c r="E42" t="s">
        <v>15</v>
      </c>
      <c r="F42" t="s">
        <v>6</v>
      </c>
      <c r="G42" t="s">
        <v>2817</v>
      </c>
      <c r="I42">
        <v>1.5161544394399451E-4</v>
      </c>
      <c r="J42" t="s">
        <v>1367</v>
      </c>
      <c r="K42">
        <v>9.1666666666666661</v>
      </c>
      <c r="L42" t="s">
        <v>2777</v>
      </c>
      <c r="N42">
        <v>3.3</v>
      </c>
      <c r="O42">
        <v>2.6739999999999999</v>
      </c>
      <c r="P42">
        <v>5.7750000000000004</v>
      </c>
      <c r="Q42">
        <v>5</v>
      </c>
      <c r="R42">
        <v>8.4</v>
      </c>
      <c r="S42">
        <v>8.3000000000000007</v>
      </c>
      <c r="T42">
        <v>10</v>
      </c>
      <c r="U42">
        <v>7.3127509999999996</v>
      </c>
      <c r="V42">
        <v>15.072340000000001</v>
      </c>
      <c r="W42">
        <v>15.420540000000001</v>
      </c>
      <c r="X42">
        <v>24.734680000000001</v>
      </c>
      <c r="Y42">
        <v>4.1596830000000002</v>
      </c>
      <c r="Z42">
        <v>2.3003149999999999</v>
      </c>
    </row>
    <row r="43" spans="1:26" x14ac:dyDescent="0.25">
      <c r="A43" s="64">
        <v>45992</v>
      </c>
      <c r="B43" t="s">
        <v>2558</v>
      </c>
      <c r="C43" t="s">
        <v>2855</v>
      </c>
      <c r="D43" t="s">
        <v>1209</v>
      </c>
      <c r="E43" t="s">
        <v>20</v>
      </c>
      <c r="F43" t="s">
        <v>6</v>
      </c>
      <c r="G43" t="s">
        <v>2817</v>
      </c>
      <c r="H43">
        <v>6.5708331480156192E-4</v>
      </c>
      <c r="I43">
        <v>7.2404924782812496E-5</v>
      </c>
      <c r="J43" t="s">
        <v>1374</v>
      </c>
      <c r="K43">
        <v>9.5833333333333339</v>
      </c>
      <c r="M43" t="s">
        <v>1340</v>
      </c>
      <c r="N43">
        <v>6.1</v>
      </c>
      <c r="O43">
        <v>5.9588330000000003</v>
      </c>
      <c r="P43">
        <v>7.35</v>
      </c>
      <c r="Q43">
        <v>6</v>
      </c>
      <c r="R43">
        <v>6.1666670000000003</v>
      </c>
      <c r="S43">
        <v>5</v>
      </c>
      <c r="T43">
        <v>8.5714285714285712</v>
      </c>
      <c r="U43">
        <v>-0.63743590000000006</v>
      </c>
      <c r="V43">
        <v>9.2305709999999994</v>
      </c>
      <c r="W43">
        <v>73.595969999999994</v>
      </c>
      <c r="X43">
        <v>10.57906</v>
      </c>
      <c r="Y43">
        <v>9.5287889999999997</v>
      </c>
      <c r="Z43">
        <v>2.9056609999999998</v>
      </c>
    </row>
    <row r="44" spans="1:26" x14ac:dyDescent="0.25">
      <c r="A44" s="64">
        <v>45992</v>
      </c>
      <c r="B44" t="s">
        <v>1556</v>
      </c>
      <c r="C44" t="s">
        <v>2856</v>
      </c>
      <c r="D44" t="s">
        <v>209</v>
      </c>
      <c r="E44" t="s">
        <v>10</v>
      </c>
      <c r="F44" t="s">
        <v>6</v>
      </c>
      <c r="G44" t="s">
        <v>2817</v>
      </c>
      <c r="I44">
        <v>1.0080732164675209E-3</v>
      </c>
      <c r="J44" t="s">
        <v>1557</v>
      </c>
      <c r="K44">
        <v>7.0833333333333339</v>
      </c>
      <c r="L44" t="s">
        <v>2777</v>
      </c>
      <c r="N44">
        <v>5.99</v>
      </c>
      <c r="O44">
        <v>5.1074999999999999</v>
      </c>
      <c r="P44">
        <v>5.9</v>
      </c>
      <c r="Q44">
        <v>8</v>
      </c>
      <c r="R44">
        <v>6.8</v>
      </c>
      <c r="S44">
        <v>6.0383329999999997</v>
      </c>
      <c r="T44">
        <v>8.3333333333333339</v>
      </c>
      <c r="U44">
        <v>2.2188780000000001</v>
      </c>
      <c r="V44">
        <v>9.5659340000000004</v>
      </c>
      <c r="W44">
        <v>17.648969999999998</v>
      </c>
      <c r="X44">
        <v>18.045400000000001</v>
      </c>
      <c r="Y44">
        <v>5.357418</v>
      </c>
      <c r="Z44">
        <v>2.3735819999999999</v>
      </c>
    </row>
    <row r="45" spans="1:26" x14ac:dyDescent="0.25">
      <c r="A45" s="64">
        <v>45992</v>
      </c>
      <c r="B45" t="s">
        <v>1634</v>
      </c>
      <c r="C45" t="s">
        <v>2857</v>
      </c>
      <c r="D45" t="s">
        <v>286</v>
      </c>
      <c r="E45" t="s">
        <v>9</v>
      </c>
      <c r="F45" t="s">
        <v>6</v>
      </c>
      <c r="G45" t="s">
        <v>2817</v>
      </c>
      <c r="I45">
        <v>7.4087440507408352E-4</v>
      </c>
      <c r="J45" t="s">
        <v>1557</v>
      </c>
      <c r="K45">
        <v>3</v>
      </c>
      <c r="L45" t="s">
        <v>2777</v>
      </c>
      <c r="N45">
        <v>4.96</v>
      </c>
      <c r="O45">
        <v>2.1713330000000002</v>
      </c>
      <c r="P45">
        <v>5.7249999999999996</v>
      </c>
      <c r="Q45">
        <v>8.5</v>
      </c>
      <c r="R45">
        <v>7.5</v>
      </c>
      <c r="S45">
        <v>4.1500000000000004</v>
      </c>
      <c r="T45">
        <v>7.5</v>
      </c>
      <c r="U45">
        <v>5.6329849999999997</v>
      </c>
      <c r="V45">
        <v>32.924500000000002</v>
      </c>
      <c r="W45">
        <v>8.6251540000000002</v>
      </c>
      <c r="X45">
        <v>30.11684</v>
      </c>
      <c r="Y45">
        <v>3.2484289999999998</v>
      </c>
      <c r="Z45">
        <v>1.4986079999999999</v>
      </c>
    </row>
    <row r="46" spans="1:26" x14ac:dyDescent="0.25">
      <c r="A46" s="64">
        <v>45992</v>
      </c>
      <c r="B46" t="s">
        <v>1990</v>
      </c>
      <c r="C46" t="s">
        <v>2858</v>
      </c>
      <c r="D46" t="s">
        <v>642</v>
      </c>
      <c r="E46" t="s">
        <v>9</v>
      </c>
      <c r="F46" t="s">
        <v>6</v>
      </c>
      <c r="G46" t="s">
        <v>2817</v>
      </c>
      <c r="I46">
        <v>2.7399594448578068E-4</v>
      </c>
      <c r="J46" t="s">
        <v>1367</v>
      </c>
      <c r="K46">
        <v>6.333333333333333</v>
      </c>
      <c r="L46" t="s">
        <v>2777</v>
      </c>
      <c r="N46">
        <v>4.66</v>
      </c>
      <c r="O46">
        <v>4.3811660000000003</v>
      </c>
      <c r="P46">
        <v>4.0250000000000004</v>
      </c>
      <c r="Q46">
        <v>3.5</v>
      </c>
      <c r="R46">
        <v>2.6666669999999999</v>
      </c>
      <c r="S46">
        <v>4.9000000000000004</v>
      </c>
      <c r="T46">
        <v>1.25</v>
      </c>
      <c r="U46">
        <v>9.5587839999999993</v>
      </c>
      <c r="V46">
        <v>18.75731</v>
      </c>
      <c r="W46">
        <v>2.7679260000000001</v>
      </c>
      <c r="X46">
        <v>35.258679999999998</v>
      </c>
      <c r="Y46">
        <v>2.7028759999999998</v>
      </c>
      <c r="Z46">
        <v>1.706531</v>
      </c>
    </row>
    <row r="47" spans="1:26" x14ac:dyDescent="0.25">
      <c r="A47" s="64">
        <v>45992</v>
      </c>
      <c r="B47" t="s">
        <v>2394</v>
      </c>
      <c r="C47" t="s">
        <v>2859</v>
      </c>
      <c r="D47" t="s">
        <v>1045</v>
      </c>
      <c r="E47" t="s">
        <v>8</v>
      </c>
      <c r="F47" t="s">
        <v>6</v>
      </c>
      <c r="G47" t="s">
        <v>2817</v>
      </c>
      <c r="I47">
        <v>1.1613155076750929E-4</v>
      </c>
      <c r="J47" t="s">
        <v>1367</v>
      </c>
      <c r="K47">
        <v>6.5</v>
      </c>
      <c r="L47" t="s">
        <v>2776</v>
      </c>
      <c r="N47">
        <v>5.86</v>
      </c>
      <c r="O47">
        <v>3.3290000000000002</v>
      </c>
      <c r="P47">
        <v>6.3</v>
      </c>
      <c r="Q47">
        <v>3</v>
      </c>
      <c r="R47">
        <v>1</v>
      </c>
      <c r="S47">
        <v>6.8283329999999998</v>
      </c>
      <c r="T47">
        <v>5</v>
      </c>
      <c r="U47">
        <v>3.390002</v>
      </c>
      <c r="V47">
        <v>12.86454</v>
      </c>
      <c r="W47">
        <v>41.586689999999997</v>
      </c>
      <c r="X47">
        <v>74.265500000000003</v>
      </c>
      <c r="Y47">
        <v>0.91292200000000001</v>
      </c>
      <c r="Z47">
        <v>0.18069669999999999</v>
      </c>
    </row>
    <row r="48" spans="1:26" x14ac:dyDescent="0.25">
      <c r="A48" s="64">
        <v>45992</v>
      </c>
      <c r="B48" t="s">
        <v>2078</v>
      </c>
      <c r="C48" t="s">
        <v>2860</v>
      </c>
      <c r="D48" t="s">
        <v>729</v>
      </c>
      <c r="E48" t="s">
        <v>9</v>
      </c>
      <c r="F48" t="s">
        <v>6</v>
      </c>
      <c r="G48" t="s">
        <v>2817</v>
      </c>
      <c r="H48">
        <v>1.1855036603776611E-3</v>
      </c>
      <c r="I48">
        <v>2.4302213679459059E-4</v>
      </c>
      <c r="J48" t="s">
        <v>1367</v>
      </c>
      <c r="K48">
        <v>9.6666666666666661</v>
      </c>
      <c r="M48" t="s">
        <v>1340</v>
      </c>
      <c r="N48">
        <v>5.7</v>
      </c>
      <c r="O48">
        <v>4.3926670000000003</v>
      </c>
      <c r="P48">
        <v>4.6749999999999998</v>
      </c>
      <c r="Q48">
        <v>6.4</v>
      </c>
      <c r="R48">
        <v>4.0999999999999996</v>
      </c>
      <c r="S48">
        <v>6.7033329999999998</v>
      </c>
      <c r="T48">
        <v>5</v>
      </c>
      <c r="U48">
        <v>18.963850000000001</v>
      </c>
      <c r="V48">
        <v>29.0718</v>
      </c>
      <c r="W48">
        <v>4.3833029999999997</v>
      </c>
      <c r="X48">
        <v>26.221450000000001</v>
      </c>
      <c r="Y48">
        <v>4.1389860000000001</v>
      </c>
      <c r="Z48">
        <v>1.841423</v>
      </c>
    </row>
    <row r="49" spans="1:26" x14ac:dyDescent="0.25">
      <c r="A49" s="64">
        <v>45992</v>
      </c>
      <c r="B49" t="s">
        <v>2487</v>
      </c>
      <c r="C49" t="s">
        <v>2861</v>
      </c>
      <c r="D49" t="s">
        <v>1138</v>
      </c>
      <c r="E49" t="s">
        <v>2818</v>
      </c>
      <c r="F49" t="s">
        <v>6</v>
      </c>
      <c r="G49" t="s">
        <v>2817</v>
      </c>
      <c r="I49">
        <v>9.1331461416213719E-5</v>
      </c>
      <c r="J49" t="s">
        <v>1374</v>
      </c>
      <c r="K49">
        <v>6.25</v>
      </c>
      <c r="L49" t="s">
        <v>2777</v>
      </c>
      <c r="N49">
        <v>6.64</v>
      </c>
      <c r="O49">
        <v>1.7198329999999999</v>
      </c>
      <c r="P49">
        <v>5.75</v>
      </c>
      <c r="Q49">
        <v>4.5</v>
      </c>
      <c r="R49">
        <v>8.8333329999999997</v>
      </c>
      <c r="S49">
        <v>4.5999999999999996</v>
      </c>
      <c r="T49">
        <v>6.6666666666666661</v>
      </c>
      <c r="U49">
        <v>8.217848</v>
      </c>
      <c r="V49">
        <v>106.73090000000001</v>
      </c>
      <c r="W49">
        <v>16.655940000000001</v>
      </c>
      <c r="X49">
        <v>31.60501</v>
      </c>
      <c r="Y49">
        <v>3.2866309999999999</v>
      </c>
      <c r="Z49">
        <v>1.7967820000000001</v>
      </c>
    </row>
    <row r="50" spans="1:26" x14ac:dyDescent="0.25">
      <c r="A50" s="64">
        <v>45992</v>
      </c>
      <c r="B50" t="s">
        <v>1847</v>
      </c>
      <c r="C50" t="s">
        <v>2862</v>
      </c>
      <c r="D50" t="s">
        <v>499</v>
      </c>
      <c r="E50" t="s">
        <v>13</v>
      </c>
      <c r="F50" t="s">
        <v>6</v>
      </c>
      <c r="G50" t="s">
        <v>2817</v>
      </c>
      <c r="I50">
        <v>3.8778733957437627E-4</v>
      </c>
      <c r="J50" t="s">
        <v>1367</v>
      </c>
      <c r="K50">
        <v>9.2857142857142865</v>
      </c>
      <c r="L50" t="s">
        <v>2778</v>
      </c>
      <c r="N50">
        <v>6.74</v>
      </c>
      <c r="O50">
        <v>5.6320829999999997</v>
      </c>
      <c r="P50">
        <v>6.3250000000000002</v>
      </c>
      <c r="Q50">
        <v>5</v>
      </c>
      <c r="R50">
        <v>3.5333329999999998</v>
      </c>
      <c r="S50">
        <v>7.97</v>
      </c>
      <c r="T50">
        <v>8</v>
      </c>
      <c r="U50">
        <v>-24.265889999999999</v>
      </c>
      <c r="V50">
        <v>8.5121040000000008</v>
      </c>
      <c r="W50">
        <v>34.162529999999997</v>
      </c>
      <c r="X50">
        <v>9.8533729999999995</v>
      </c>
      <c r="Y50">
        <v>11.84587</v>
      </c>
      <c r="Z50">
        <v>3.9825789999999999</v>
      </c>
    </row>
    <row r="51" spans="1:26" x14ac:dyDescent="0.25">
      <c r="A51" s="64">
        <v>45992</v>
      </c>
      <c r="B51" t="s">
        <v>2556</v>
      </c>
      <c r="C51" t="s">
        <v>2863</v>
      </c>
      <c r="D51" t="s">
        <v>1207</v>
      </c>
      <c r="E51" t="s">
        <v>2824</v>
      </c>
      <c r="F51" t="s">
        <v>6</v>
      </c>
      <c r="G51" t="s">
        <v>2817</v>
      </c>
      <c r="I51">
        <v>7.2449871614255513E-5</v>
      </c>
      <c r="J51" t="s">
        <v>1367</v>
      </c>
      <c r="K51">
        <v>3.1818181818181821</v>
      </c>
      <c r="L51" t="s">
        <v>2777</v>
      </c>
      <c r="N51">
        <v>2.57</v>
      </c>
      <c r="O51">
        <v>4.2243329999999997</v>
      </c>
      <c r="P51">
        <v>5.7249999999999996</v>
      </c>
      <c r="Q51">
        <v>3.2</v>
      </c>
      <c r="R51">
        <v>3.3</v>
      </c>
      <c r="S51">
        <v>4.59</v>
      </c>
      <c r="T51">
        <v>3.125</v>
      </c>
      <c r="U51">
        <v>5.7894110000000003</v>
      </c>
      <c r="V51">
        <v>10.96425</v>
      </c>
      <c r="W51">
        <v>12.500579999999999</v>
      </c>
      <c r="X51">
        <v>35.193579999999997</v>
      </c>
      <c r="Y51">
        <v>2.5375329999999998</v>
      </c>
      <c r="Z51">
        <v>0.78094629999999998</v>
      </c>
    </row>
    <row r="52" spans="1:26" x14ac:dyDescent="0.25">
      <c r="A52" s="64">
        <v>45992</v>
      </c>
      <c r="B52" t="s">
        <v>1889</v>
      </c>
      <c r="C52" t="s">
        <v>2864</v>
      </c>
      <c r="D52" t="s">
        <v>541</v>
      </c>
      <c r="E52" t="s">
        <v>10</v>
      </c>
      <c r="F52" t="s">
        <v>5</v>
      </c>
      <c r="G52" t="s">
        <v>2865</v>
      </c>
      <c r="I52">
        <v>3.5264879888781718E-4</v>
      </c>
      <c r="J52" t="s">
        <v>1367</v>
      </c>
      <c r="K52">
        <v>2.5</v>
      </c>
      <c r="L52" t="s">
        <v>2777</v>
      </c>
      <c r="N52">
        <v>6.09</v>
      </c>
      <c r="O52">
        <v>4.34</v>
      </c>
      <c r="P52">
        <v>4.45</v>
      </c>
      <c r="Q52">
        <v>7.8</v>
      </c>
      <c r="R52">
        <v>6.7666659999999998</v>
      </c>
      <c r="S52">
        <v>7.0916670000000002</v>
      </c>
      <c r="T52">
        <v>6.1616161616161609</v>
      </c>
      <c r="U52">
        <v>3.3792499999999999</v>
      </c>
      <c r="V52">
        <v>15.71306</v>
      </c>
      <c r="W52">
        <v>17.19154</v>
      </c>
      <c r="X52">
        <v>11.24586</v>
      </c>
      <c r="Y52">
        <v>11.17521</v>
      </c>
      <c r="Z52">
        <v>2.7366929999999998</v>
      </c>
    </row>
    <row r="53" spans="1:26" x14ac:dyDescent="0.25">
      <c r="A53" s="64">
        <v>45992</v>
      </c>
      <c r="B53" t="s">
        <v>2671</v>
      </c>
      <c r="C53" t="s">
        <v>2866</v>
      </c>
      <c r="D53" t="s">
        <v>1322</v>
      </c>
      <c r="E53" t="s">
        <v>2867</v>
      </c>
      <c r="F53" t="s">
        <v>5</v>
      </c>
      <c r="G53" t="s">
        <v>2865</v>
      </c>
      <c r="I53">
        <v>2.6103807502666541E-5</v>
      </c>
      <c r="J53" t="s">
        <v>1367</v>
      </c>
      <c r="K53">
        <v>1.8181818181818179</v>
      </c>
      <c r="L53" t="s">
        <v>2776</v>
      </c>
      <c r="N53">
        <v>2.79</v>
      </c>
      <c r="O53">
        <v>0.57266660000000003</v>
      </c>
      <c r="P53">
        <v>6.9</v>
      </c>
      <c r="Q53">
        <v>3.2</v>
      </c>
      <c r="R53">
        <v>3.766667</v>
      </c>
      <c r="S53">
        <v>6.6133329999999999</v>
      </c>
      <c r="T53">
        <v>2.7058823529411762</v>
      </c>
      <c r="U53">
        <v>9.1715450000000001</v>
      </c>
      <c r="V53">
        <v>21.89228</v>
      </c>
      <c r="W53">
        <v>16.968769999999999</v>
      </c>
      <c r="X53">
        <v>39.332030000000003</v>
      </c>
      <c r="Y53">
        <v>1.7433620000000001</v>
      </c>
      <c r="Z53">
        <v>0.68733849999999996</v>
      </c>
    </row>
    <row r="54" spans="1:26" x14ac:dyDescent="0.25">
      <c r="A54" s="64">
        <v>45992</v>
      </c>
      <c r="B54" t="s">
        <v>2643</v>
      </c>
      <c r="C54" t="s">
        <v>2868</v>
      </c>
      <c r="D54" t="s">
        <v>1294</v>
      </c>
      <c r="E54" t="s">
        <v>12</v>
      </c>
      <c r="F54" t="s">
        <v>5</v>
      </c>
      <c r="G54" t="s">
        <v>2865</v>
      </c>
      <c r="I54">
        <v>4.6320430215507882E-5</v>
      </c>
      <c r="J54" t="s">
        <v>1365</v>
      </c>
      <c r="K54">
        <v>2.8571428571428572</v>
      </c>
      <c r="L54" t="s">
        <v>2776</v>
      </c>
      <c r="N54">
        <v>1.43</v>
      </c>
      <c r="O54">
        <v>4.875</v>
      </c>
      <c r="P54">
        <v>5.0999999999999996</v>
      </c>
      <c r="Q54">
        <v>1.9</v>
      </c>
      <c r="R54">
        <v>5.9666670000000002</v>
      </c>
      <c r="S54">
        <v>0.9</v>
      </c>
      <c r="T54">
        <v>2.9585798816568052</v>
      </c>
      <c r="V54">
        <v>4.2923070000000001</v>
      </c>
      <c r="W54">
        <v>80.115539999999996</v>
      </c>
      <c r="X54">
        <v>19.465810000000001</v>
      </c>
      <c r="Y54">
        <v>18.724460000000001</v>
      </c>
      <c r="Z54">
        <v>0.99972030000000001</v>
      </c>
    </row>
    <row r="55" spans="1:26" x14ac:dyDescent="0.25">
      <c r="A55" s="64">
        <v>45992</v>
      </c>
      <c r="B55" t="s">
        <v>1837</v>
      </c>
      <c r="C55" t="s">
        <v>2869</v>
      </c>
      <c r="D55" t="s">
        <v>489</v>
      </c>
      <c r="E55" t="s">
        <v>11</v>
      </c>
      <c r="F55" t="s">
        <v>5</v>
      </c>
      <c r="G55" t="s">
        <v>2865</v>
      </c>
      <c r="I55">
        <v>3.9842415625801719E-4</v>
      </c>
      <c r="J55" t="s">
        <v>1367</v>
      </c>
      <c r="K55">
        <v>5.4054054054054053</v>
      </c>
      <c r="L55" t="s">
        <v>2777</v>
      </c>
      <c r="N55">
        <v>2.5</v>
      </c>
      <c r="O55">
        <v>1.888333</v>
      </c>
      <c r="P55">
        <v>4.6500000000000004</v>
      </c>
      <c r="Q55">
        <v>9.1999999999999993</v>
      </c>
      <c r="R55">
        <v>0.6</v>
      </c>
      <c r="S55">
        <v>6.74</v>
      </c>
      <c r="T55">
        <v>5.3038674033149169</v>
      </c>
      <c r="U55">
        <v>52.530500000000004</v>
      </c>
      <c r="V55">
        <v>14.29491</v>
      </c>
      <c r="W55">
        <v>17.830020000000001</v>
      </c>
      <c r="X55">
        <v>34.30715</v>
      </c>
      <c r="Y55">
        <v>2.9165969999999999</v>
      </c>
      <c r="Z55">
        <v>0.40457379999999998</v>
      </c>
    </row>
    <row r="56" spans="1:26" x14ac:dyDescent="0.25">
      <c r="A56" s="64">
        <v>45992</v>
      </c>
      <c r="B56" t="s">
        <v>2414</v>
      </c>
      <c r="C56" t="s">
        <v>2870</v>
      </c>
      <c r="D56" t="s">
        <v>1065</v>
      </c>
      <c r="E56" t="s">
        <v>12</v>
      </c>
      <c r="F56" t="s">
        <v>5</v>
      </c>
      <c r="G56" t="s">
        <v>2865</v>
      </c>
      <c r="I56">
        <v>1.1224195959078679E-4</v>
      </c>
      <c r="J56" t="s">
        <v>1367</v>
      </c>
      <c r="K56">
        <v>5.7142857142857144</v>
      </c>
      <c r="L56" t="s">
        <v>2776</v>
      </c>
      <c r="N56">
        <v>7.11</v>
      </c>
      <c r="O56">
        <v>3.9987499999999998</v>
      </c>
      <c r="P56">
        <v>0.6</v>
      </c>
      <c r="Q56">
        <v>0.6</v>
      </c>
      <c r="R56">
        <v>7.4</v>
      </c>
      <c r="S56">
        <v>5.0366660000000003</v>
      </c>
      <c r="T56">
        <v>2.5443786982248522</v>
      </c>
      <c r="U56">
        <v>41.692639999999997</v>
      </c>
      <c r="V56">
        <v>-0.77163800000000005</v>
      </c>
      <c r="W56">
        <v>6.9716969999999998</v>
      </c>
      <c r="Y56">
        <v>1.499924</v>
      </c>
      <c r="Z56">
        <v>4.6948359999999996</v>
      </c>
    </row>
    <row r="57" spans="1:26" x14ac:dyDescent="0.25">
      <c r="A57" s="64">
        <v>45992</v>
      </c>
      <c r="B57" t="s">
        <v>2545</v>
      </c>
      <c r="C57" t="s">
        <v>2871</v>
      </c>
      <c r="D57" t="s">
        <v>1196</v>
      </c>
      <c r="E57" t="s">
        <v>17</v>
      </c>
      <c r="F57" t="s">
        <v>5</v>
      </c>
      <c r="G57" t="s">
        <v>2865</v>
      </c>
      <c r="I57">
        <v>7.2563948952804495E-5</v>
      </c>
      <c r="J57" t="s">
        <v>1367</v>
      </c>
      <c r="K57">
        <v>3.6363636363636371</v>
      </c>
      <c r="L57" t="s">
        <v>2777</v>
      </c>
      <c r="N57">
        <v>2.68</v>
      </c>
      <c r="O57">
        <v>3.8479999999999999</v>
      </c>
      <c r="P57">
        <v>3.95</v>
      </c>
      <c r="Q57">
        <v>7.7</v>
      </c>
      <c r="R57">
        <v>5.1666670000000003</v>
      </c>
      <c r="S57">
        <v>5.6216670000000004</v>
      </c>
      <c r="T57">
        <v>5.2777777777777777</v>
      </c>
      <c r="U57">
        <v>-21.134129999999999</v>
      </c>
      <c r="V57">
        <v>8.4468960000000006</v>
      </c>
      <c r="W57">
        <v>31.304040000000001</v>
      </c>
      <c r="X57">
        <v>17.379840000000002</v>
      </c>
      <c r="Y57">
        <v>7.7047059999999998</v>
      </c>
      <c r="Z57">
        <v>1.305879</v>
      </c>
    </row>
    <row r="58" spans="1:26" x14ac:dyDescent="0.25">
      <c r="A58" s="64">
        <v>45992</v>
      </c>
      <c r="B58" t="s">
        <v>2596</v>
      </c>
      <c r="C58" t="s">
        <v>2872</v>
      </c>
      <c r="D58" t="s">
        <v>1247</v>
      </c>
      <c r="E58" t="s">
        <v>12</v>
      </c>
      <c r="F58" t="s">
        <v>5</v>
      </c>
      <c r="G58" t="s">
        <v>2865</v>
      </c>
      <c r="I58">
        <v>6.0387018188111488E-5</v>
      </c>
      <c r="J58" t="s">
        <v>1367</v>
      </c>
      <c r="K58">
        <v>4.7619047619047619</v>
      </c>
      <c r="L58" t="s">
        <v>2776</v>
      </c>
      <c r="N58">
        <v>5.23</v>
      </c>
      <c r="O58">
        <v>1.3180000000000001</v>
      </c>
      <c r="P58">
        <v>1.5333330000000001</v>
      </c>
      <c r="Q58">
        <v>9.8000000000000007</v>
      </c>
      <c r="R58">
        <v>1.1000000000000001</v>
      </c>
      <c r="S58">
        <v>3.3</v>
      </c>
      <c r="T58">
        <v>2.4852071005917158</v>
      </c>
      <c r="V58">
        <v>4.8484280000000002</v>
      </c>
      <c r="W58">
        <v>-19757.84</v>
      </c>
      <c r="X58">
        <v>100.7968</v>
      </c>
      <c r="Y58">
        <v>1.4234880000000001</v>
      </c>
      <c r="Z58">
        <v>0.34666659999999999</v>
      </c>
    </row>
    <row r="59" spans="1:26" x14ac:dyDescent="0.25">
      <c r="A59" s="64">
        <v>45992</v>
      </c>
      <c r="B59" t="s">
        <v>2641</v>
      </c>
      <c r="C59" t="s">
        <v>2873</v>
      </c>
      <c r="D59" t="s">
        <v>1292</v>
      </c>
      <c r="E59" t="s">
        <v>2874</v>
      </c>
      <c r="F59" t="s">
        <v>5</v>
      </c>
      <c r="G59" t="s">
        <v>2865</v>
      </c>
      <c r="I59">
        <v>4.6807934310974549E-5</v>
      </c>
      <c r="J59" t="s">
        <v>1367</v>
      </c>
      <c r="K59">
        <v>7.2727272727272734</v>
      </c>
      <c r="L59" t="s">
        <v>2776</v>
      </c>
      <c r="N59">
        <v>5.45</v>
      </c>
      <c r="O59">
        <v>4.84375</v>
      </c>
      <c r="P59">
        <v>4.9749999999999996</v>
      </c>
      <c r="Q59">
        <v>4.5999999999999996</v>
      </c>
      <c r="R59">
        <v>5.0333329999999998</v>
      </c>
      <c r="S59">
        <v>6.0766669999999996</v>
      </c>
      <c r="T59">
        <v>5.7407407407407396</v>
      </c>
      <c r="U59">
        <v>3.1119819999999998</v>
      </c>
      <c r="V59">
        <v>27.443200000000001</v>
      </c>
      <c r="W59">
        <v>5.0950819999999997</v>
      </c>
      <c r="X59">
        <v>17.685549999999999</v>
      </c>
      <c r="Y59">
        <v>4.3690730000000002</v>
      </c>
      <c r="Z59">
        <v>35.28</v>
      </c>
    </row>
    <row r="60" spans="1:26" x14ac:dyDescent="0.25">
      <c r="A60" s="64">
        <v>45992</v>
      </c>
      <c r="B60" t="s">
        <v>2336</v>
      </c>
      <c r="C60" t="s">
        <v>2875</v>
      </c>
      <c r="D60" t="s">
        <v>987</v>
      </c>
      <c r="E60" t="s">
        <v>18</v>
      </c>
      <c r="F60" t="s">
        <v>5</v>
      </c>
      <c r="G60" t="s">
        <v>2865</v>
      </c>
      <c r="I60">
        <v>1.3587335131240289E-4</v>
      </c>
      <c r="J60" t="s">
        <v>1367</v>
      </c>
      <c r="K60">
        <v>8.4</v>
      </c>
      <c r="L60" t="s">
        <v>2777</v>
      </c>
      <c r="N60">
        <v>5.89</v>
      </c>
      <c r="O60">
        <v>6.3387500000000001</v>
      </c>
      <c r="P60">
        <v>3.6</v>
      </c>
      <c r="Q60">
        <v>2.1</v>
      </c>
      <c r="R60">
        <v>9.9333329999999993</v>
      </c>
      <c r="S60">
        <v>4.9691669999999997</v>
      </c>
      <c r="T60">
        <v>5.8620689655172411</v>
      </c>
      <c r="U60">
        <v>5.0079349999999998</v>
      </c>
      <c r="V60">
        <v>14.766909999999999</v>
      </c>
      <c r="W60">
        <v>11.353149999999999</v>
      </c>
      <c r="X60">
        <v>9.4080440000000003</v>
      </c>
      <c r="Y60">
        <v>12.99638</v>
      </c>
      <c r="Z60">
        <v>4.1595930000000001</v>
      </c>
    </row>
    <row r="61" spans="1:26" x14ac:dyDescent="0.25">
      <c r="A61" s="64">
        <v>45992</v>
      </c>
      <c r="B61" t="s">
        <v>1636</v>
      </c>
      <c r="C61" t="s">
        <v>2876</v>
      </c>
      <c r="D61" t="s">
        <v>288</v>
      </c>
      <c r="E61" t="s">
        <v>2867</v>
      </c>
      <c r="F61" t="s">
        <v>5</v>
      </c>
      <c r="G61" t="s">
        <v>2865</v>
      </c>
      <c r="I61">
        <v>7.3754369884196163E-4</v>
      </c>
      <c r="J61" t="s">
        <v>1367</v>
      </c>
      <c r="K61">
        <v>7.2727272727272734</v>
      </c>
      <c r="L61" t="s">
        <v>2776</v>
      </c>
      <c r="N61">
        <v>2.74</v>
      </c>
      <c r="O61">
        <v>6.7743330000000004</v>
      </c>
      <c r="P61">
        <v>3.375</v>
      </c>
      <c r="Q61">
        <v>4.9000000000000004</v>
      </c>
      <c r="R61">
        <v>4.0333329999999998</v>
      </c>
      <c r="S61">
        <v>4.49</v>
      </c>
      <c r="T61">
        <v>4</v>
      </c>
      <c r="U61">
        <v>-5.4096580000000003</v>
      </c>
      <c r="V61">
        <v>9.2142909999999993</v>
      </c>
      <c r="W61">
        <v>25.207509999999999</v>
      </c>
      <c r="X61">
        <v>16.070080000000001</v>
      </c>
      <c r="Y61">
        <v>5.6008290000000001</v>
      </c>
      <c r="Z61">
        <v>1.518295</v>
      </c>
    </row>
    <row r="62" spans="1:26" x14ac:dyDescent="0.25">
      <c r="A62" s="64">
        <v>45992</v>
      </c>
      <c r="B62" t="s">
        <v>2566</v>
      </c>
      <c r="C62" t="s">
        <v>2877</v>
      </c>
      <c r="D62" t="s">
        <v>1217</v>
      </c>
      <c r="E62" t="s">
        <v>19</v>
      </c>
      <c r="F62" t="s">
        <v>5</v>
      </c>
      <c r="G62" t="s">
        <v>2865</v>
      </c>
      <c r="I62">
        <v>7.0014801509352863E-5</v>
      </c>
      <c r="J62" t="s">
        <v>1367</v>
      </c>
      <c r="K62">
        <v>4.2857142857142856</v>
      </c>
      <c r="L62" t="s">
        <v>2777</v>
      </c>
      <c r="N62">
        <v>2.3199999999999998</v>
      </c>
      <c r="O62">
        <v>5.4670829999999997</v>
      </c>
      <c r="P62">
        <v>2.5</v>
      </c>
      <c r="Q62">
        <v>2.5</v>
      </c>
      <c r="R62">
        <v>4.5</v>
      </c>
      <c r="S62">
        <v>5.7433329999999998</v>
      </c>
      <c r="T62">
        <v>3.75</v>
      </c>
      <c r="U62">
        <v>-15.61725</v>
      </c>
      <c r="V62">
        <v>-0.7178312</v>
      </c>
      <c r="W62">
        <v>7.9746829999999997</v>
      </c>
      <c r="Y62">
        <v>-6.7602040000000002E-2</v>
      </c>
      <c r="Z62">
        <v>1.6140049999999999</v>
      </c>
    </row>
    <row r="63" spans="1:26" x14ac:dyDescent="0.25">
      <c r="A63" s="64">
        <v>45992</v>
      </c>
      <c r="B63" t="s">
        <v>2327</v>
      </c>
      <c r="C63" t="s">
        <v>2878</v>
      </c>
      <c r="D63" t="s">
        <v>978</v>
      </c>
      <c r="E63" t="s">
        <v>18</v>
      </c>
      <c r="F63" t="s">
        <v>5</v>
      </c>
      <c r="G63" t="s">
        <v>2879</v>
      </c>
      <c r="H63">
        <v>3.26509401746517E-3</v>
      </c>
      <c r="I63">
        <v>1.3964632476446461E-4</v>
      </c>
      <c r="J63" t="s">
        <v>1367</v>
      </c>
      <c r="K63">
        <v>10</v>
      </c>
      <c r="M63" t="s">
        <v>1340</v>
      </c>
      <c r="N63">
        <v>6.05</v>
      </c>
      <c r="O63">
        <v>8.2262500000000003</v>
      </c>
      <c r="P63">
        <v>5.3</v>
      </c>
      <c r="Q63">
        <v>3.4</v>
      </c>
      <c r="R63">
        <v>3.6</v>
      </c>
      <c r="S63">
        <v>6.8408340000000001</v>
      </c>
      <c r="T63">
        <v>6.2068965517241379</v>
      </c>
      <c r="U63">
        <v>110.352</v>
      </c>
      <c r="V63">
        <v>14.92958</v>
      </c>
      <c r="W63">
        <v>6.1396470000000001</v>
      </c>
      <c r="X63">
        <v>8.3391289999999998</v>
      </c>
      <c r="Y63">
        <v>7.3356649999999997</v>
      </c>
      <c r="Z63">
        <v>5.4644810000000001</v>
      </c>
    </row>
    <row r="64" spans="1:26" x14ac:dyDescent="0.25">
      <c r="A64" s="64">
        <v>45992</v>
      </c>
      <c r="B64" t="s">
        <v>1839</v>
      </c>
      <c r="C64" t="s">
        <v>2880</v>
      </c>
      <c r="D64" t="s">
        <v>491</v>
      </c>
      <c r="E64" t="s">
        <v>18</v>
      </c>
      <c r="F64" t="s">
        <v>4</v>
      </c>
      <c r="G64" t="s">
        <v>2810</v>
      </c>
      <c r="I64">
        <v>4.0575667072266719E-4</v>
      </c>
      <c r="J64" t="s">
        <v>1367</v>
      </c>
      <c r="K64">
        <v>6.5217391304347831</v>
      </c>
      <c r="L64" t="s">
        <v>2777</v>
      </c>
      <c r="N64">
        <v>1.0900000000000001</v>
      </c>
      <c r="O64">
        <v>7.7824999999999998</v>
      </c>
      <c r="P64">
        <v>6.5333329999999998</v>
      </c>
      <c r="Q64">
        <v>4.8</v>
      </c>
      <c r="R64">
        <v>5.8</v>
      </c>
      <c r="S64">
        <v>5.38</v>
      </c>
      <c r="T64">
        <v>5.9047619047619051</v>
      </c>
      <c r="U64">
        <v>-1.374125</v>
      </c>
      <c r="V64">
        <v>17.811409999999999</v>
      </c>
      <c r="W64">
        <v>22.04609</v>
      </c>
      <c r="X64">
        <v>8.4906279999999992</v>
      </c>
      <c r="Y64">
        <v>11.598610000000001</v>
      </c>
      <c r="Z64">
        <v>0</v>
      </c>
    </row>
    <row r="65" spans="1:26" x14ac:dyDescent="0.25">
      <c r="A65" s="64">
        <v>45992</v>
      </c>
      <c r="B65" t="s">
        <v>2638</v>
      </c>
      <c r="C65" t="s">
        <v>4044</v>
      </c>
      <c r="D65" t="s">
        <v>1289</v>
      </c>
      <c r="E65" t="s">
        <v>17</v>
      </c>
      <c r="F65" t="s">
        <v>6</v>
      </c>
      <c r="G65" t="s">
        <v>2881</v>
      </c>
      <c r="I65">
        <v>4.5848298456473767E-5</v>
      </c>
      <c r="J65" t="s">
        <v>1367</v>
      </c>
      <c r="K65">
        <v>-1</v>
      </c>
      <c r="L65" t="s">
        <v>4045</v>
      </c>
      <c r="N65">
        <v>6.9200010000000001</v>
      </c>
      <c r="O65">
        <v>2.3330000000000002</v>
      </c>
      <c r="P65">
        <v>1.925</v>
      </c>
      <c r="Q65">
        <v>2.7</v>
      </c>
      <c r="R65">
        <v>8.8333329999999997</v>
      </c>
      <c r="S65">
        <v>5.5366669999999996</v>
      </c>
      <c r="T65">
        <v>2.429906542056075</v>
      </c>
      <c r="U65">
        <v>7.4650759999999998</v>
      </c>
      <c r="V65">
        <v>6.6099620000000003</v>
      </c>
      <c r="W65">
        <v>14.07705</v>
      </c>
      <c r="X65">
        <v>15.61599</v>
      </c>
      <c r="Y65">
        <v>5.315118</v>
      </c>
      <c r="Z65">
        <v>0.56735029999999997</v>
      </c>
    </row>
    <row r="66" spans="1:26" x14ac:dyDescent="0.25">
      <c r="A66" s="64">
        <v>45992</v>
      </c>
      <c r="B66" t="s">
        <v>2280</v>
      </c>
      <c r="C66" t="s">
        <v>2882</v>
      </c>
      <c r="D66" t="s">
        <v>931</v>
      </c>
      <c r="E66" t="s">
        <v>18</v>
      </c>
      <c r="F66" t="s">
        <v>4</v>
      </c>
      <c r="G66" t="s">
        <v>2810</v>
      </c>
      <c r="I66">
        <v>1.540910202054046E-4</v>
      </c>
      <c r="J66" t="s">
        <v>1367</v>
      </c>
      <c r="K66">
        <v>5.2173913043478262</v>
      </c>
      <c r="L66" t="s">
        <v>2776</v>
      </c>
      <c r="N66">
        <v>5.9</v>
      </c>
      <c r="O66">
        <v>8.7200000000000006</v>
      </c>
      <c r="P66">
        <v>0.46666669999999999</v>
      </c>
      <c r="Q66">
        <v>0.2</v>
      </c>
      <c r="R66">
        <v>4.2</v>
      </c>
      <c r="S66">
        <v>5.6375000000000002</v>
      </c>
      <c r="T66">
        <v>1.4285714285714279</v>
      </c>
      <c r="U66">
        <v>51.354730000000004</v>
      </c>
      <c r="V66">
        <v>3.5946859999999998</v>
      </c>
      <c r="W66">
        <v>4.1504320000000003</v>
      </c>
      <c r="X66">
        <v>25.988969999999998</v>
      </c>
      <c r="Y66">
        <v>8.3996180000000003</v>
      </c>
      <c r="Z66">
        <v>2.3056480000000001</v>
      </c>
    </row>
    <row r="67" spans="1:26" x14ac:dyDescent="0.25">
      <c r="A67" s="64">
        <v>45992</v>
      </c>
      <c r="B67" t="s">
        <v>2460</v>
      </c>
      <c r="C67" t="s">
        <v>4046</v>
      </c>
      <c r="D67" t="s">
        <v>1111</v>
      </c>
      <c r="E67" t="s">
        <v>20</v>
      </c>
      <c r="F67" t="s">
        <v>6</v>
      </c>
      <c r="G67" t="s">
        <v>2883</v>
      </c>
      <c r="I67">
        <v>9.7096657665070833E-5</v>
      </c>
      <c r="J67" t="s">
        <v>1367</v>
      </c>
      <c r="K67">
        <v>-1</v>
      </c>
      <c r="L67" t="s">
        <v>4045</v>
      </c>
      <c r="N67">
        <v>4.13</v>
      </c>
      <c r="O67">
        <v>4.1399999999999997</v>
      </c>
      <c r="P67">
        <v>3.0750000000000002</v>
      </c>
      <c r="Q67">
        <v>4.3</v>
      </c>
      <c r="R67">
        <v>3.5666669999999998</v>
      </c>
      <c r="S67">
        <v>4.7316669999999998</v>
      </c>
      <c r="T67">
        <v>2.592592592592593</v>
      </c>
      <c r="U67">
        <v>48.361400000000003</v>
      </c>
      <c r="V67">
        <v>-1.099105</v>
      </c>
      <c r="W67">
        <v>36.841819999999998</v>
      </c>
      <c r="Y67">
        <v>-13.501060000000001</v>
      </c>
      <c r="Z67">
        <v>3.331388</v>
      </c>
    </row>
    <row r="68" spans="1:26" x14ac:dyDescent="0.25">
      <c r="A68" s="64">
        <v>45992</v>
      </c>
      <c r="B68" t="s">
        <v>2353</v>
      </c>
      <c r="C68" t="s">
        <v>4047</v>
      </c>
      <c r="D68" t="s">
        <v>1004</v>
      </c>
      <c r="E68" t="s">
        <v>2824</v>
      </c>
      <c r="F68" t="s">
        <v>6</v>
      </c>
      <c r="G68" t="s">
        <v>2883</v>
      </c>
      <c r="I68">
        <v>1.2818728311132419E-4</v>
      </c>
      <c r="J68" t="s">
        <v>1365</v>
      </c>
      <c r="K68">
        <v>-1</v>
      </c>
      <c r="L68" t="s">
        <v>4045</v>
      </c>
      <c r="N68">
        <v>7.28</v>
      </c>
      <c r="O68">
        <v>7.3123329999999997</v>
      </c>
      <c r="P68">
        <v>2.9</v>
      </c>
      <c r="Q68">
        <v>5.9</v>
      </c>
      <c r="R68">
        <v>4.3333329999999997</v>
      </c>
      <c r="S68">
        <v>3.24</v>
      </c>
      <c r="T68">
        <v>3.6</v>
      </c>
      <c r="U68">
        <v>5.5327770000000003</v>
      </c>
      <c r="V68">
        <v>0.35357549999999999</v>
      </c>
      <c r="W68">
        <v>10.163869999999999</v>
      </c>
      <c r="X68">
        <v>184.66159999999999</v>
      </c>
      <c r="Y68">
        <v>-3.7707160000000002</v>
      </c>
      <c r="Z68">
        <v>3.1546400000000001</v>
      </c>
    </row>
    <row r="69" spans="1:26" x14ac:dyDescent="0.25">
      <c r="A69" s="64">
        <v>45992</v>
      </c>
      <c r="B69" t="s">
        <v>2303</v>
      </c>
      <c r="C69" t="s">
        <v>4048</v>
      </c>
      <c r="D69" t="s">
        <v>954</v>
      </c>
      <c r="E69" t="s">
        <v>13</v>
      </c>
      <c r="F69" t="s">
        <v>4</v>
      </c>
      <c r="G69" t="s">
        <v>2884</v>
      </c>
      <c r="I69">
        <v>1.4245405150923541E-4</v>
      </c>
      <c r="J69" t="s">
        <v>1365</v>
      </c>
      <c r="K69">
        <v>-1</v>
      </c>
      <c r="L69" t="s">
        <v>4045</v>
      </c>
      <c r="N69">
        <v>4.75</v>
      </c>
      <c r="O69">
        <v>7.0335000000000001</v>
      </c>
      <c r="P69">
        <v>6.1</v>
      </c>
      <c r="Q69">
        <v>1.5</v>
      </c>
      <c r="R69">
        <v>5.9</v>
      </c>
      <c r="S69">
        <v>5.2050000000000001</v>
      </c>
      <c r="T69">
        <v>5.7978723404255312</v>
      </c>
      <c r="U69">
        <v>26.407889999999998</v>
      </c>
      <c r="V69">
        <v>17.391359999999999</v>
      </c>
      <c r="W69">
        <v>29.573640000000001</v>
      </c>
      <c r="X69">
        <v>10.73967</v>
      </c>
      <c r="Y69">
        <v>7.2846159999999998</v>
      </c>
      <c r="Z69">
        <v>1.968464</v>
      </c>
    </row>
    <row r="70" spans="1:26" x14ac:dyDescent="0.25">
      <c r="A70" s="64">
        <v>45992</v>
      </c>
      <c r="B70" t="s">
        <v>1543</v>
      </c>
      <c r="C70" t="s">
        <v>4049</v>
      </c>
      <c r="D70" t="s">
        <v>196</v>
      </c>
      <c r="E70" t="s">
        <v>19</v>
      </c>
      <c r="F70" t="s">
        <v>4</v>
      </c>
      <c r="G70" t="s">
        <v>2884</v>
      </c>
      <c r="I70">
        <v>1.0492334723911101E-3</v>
      </c>
      <c r="J70" t="s">
        <v>1367</v>
      </c>
      <c r="K70">
        <v>-1</v>
      </c>
      <c r="L70" t="s">
        <v>4045</v>
      </c>
      <c r="N70">
        <v>4.47</v>
      </c>
      <c r="O70">
        <v>4.2396669999999999</v>
      </c>
      <c r="P70">
        <v>6.2750000000000004</v>
      </c>
      <c r="Q70">
        <v>7.3</v>
      </c>
      <c r="R70">
        <v>6.8</v>
      </c>
      <c r="S70">
        <v>8.9416659999999997</v>
      </c>
      <c r="T70">
        <v>8.8095238095238102</v>
      </c>
      <c r="U70">
        <v>86.705600000000004</v>
      </c>
      <c r="V70">
        <v>15.93516</v>
      </c>
      <c r="W70">
        <v>49.70194</v>
      </c>
      <c r="X70">
        <v>24.45692</v>
      </c>
      <c r="Y70">
        <v>4.6421729999999997</v>
      </c>
      <c r="Z70">
        <v>0.59467490000000001</v>
      </c>
    </row>
    <row r="71" spans="1:26" x14ac:dyDescent="0.25">
      <c r="A71" s="64">
        <v>45992</v>
      </c>
      <c r="B71" t="s">
        <v>2175</v>
      </c>
      <c r="C71" t="s">
        <v>4050</v>
      </c>
      <c r="D71" t="s">
        <v>826</v>
      </c>
      <c r="E71" t="s">
        <v>19</v>
      </c>
      <c r="F71" t="s">
        <v>4</v>
      </c>
      <c r="G71" t="s">
        <v>2884</v>
      </c>
      <c r="I71">
        <v>1.9291862159017431E-4</v>
      </c>
      <c r="J71" t="s">
        <v>1365</v>
      </c>
      <c r="K71">
        <v>-1</v>
      </c>
      <c r="L71" t="s">
        <v>4045</v>
      </c>
      <c r="N71">
        <v>3.01</v>
      </c>
      <c r="O71">
        <v>2.8125</v>
      </c>
      <c r="P71">
        <v>5.875</v>
      </c>
      <c r="Q71">
        <v>6.7</v>
      </c>
      <c r="R71">
        <v>3.733333</v>
      </c>
      <c r="S71">
        <v>8.1133330000000008</v>
      </c>
      <c r="T71">
        <v>6.4285714285714288</v>
      </c>
      <c r="U71">
        <v>80.133889999999994</v>
      </c>
      <c r="V71">
        <v>14.395530000000001</v>
      </c>
      <c r="W71">
        <v>42.879950000000001</v>
      </c>
      <c r="X71">
        <v>27.360399999999998</v>
      </c>
      <c r="Y71">
        <v>3.615882</v>
      </c>
      <c r="Z71">
        <v>0.17154510000000001</v>
      </c>
    </row>
    <row r="72" spans="1:26" x14ac:dyDescent="0.25">
      <c r="A72" s="64">
        <v>45992</v>
      </c>
      <c r="B72" t="s">
        <v>1762</v>
      </c>
      <c r="C72" t="s">
        <v>4051</v>
      </c>
      <c r="D72" t="s">
        <v>414</v>
      </c>
      <c r="E72" t="s">
        <v>9</v>
      </c>
      <c r="F72" t="s">
        <v>4</v>
      </c>
      <c r="G72" t="s">
        <v>2884</v>
      </c>
      <c r="I72">
        <v>5.019113852223389E-4</v>
      </c>
      <c r="J72" t="s">
        <v>1367</v>
      </c>
      <c r="K72">
        <v>-1</v>
      </c>
      <c r="L72" t="s">
        <v>4045</v>
      </c>
      <c r="N72">
        <v>6.39</v>
      </c>
      <c r="O72">
        <v>7.2805</v>
      </c>
      <c r="P72">
        <v>4.625</v>
      </c>
      <c r="Q72">
        <v>4.4000000000000004</v>
      </c>
      <c r="R72">
        <v>6.266667</v>
      </c>
      <c r="S72">
        <v>5.3266669999999996</v>
      </c>
      <c r="T72">
        <v>6.2</v>
      </c>
      <c r="U72">
        <v>10.931240000000001</v>
      </c>
      <c r="V72">
        <v>17.73846</v>
      </c>
      <c r="W72">
        <v>5.2755460000000003</v>
      </c>
      <c r="X72">
        <v>19.009119999999999</v>
      </c>
      <c r="Y72">
        <v>5.465103</v>
      </c>
      <c r="Z72">
        <v>0.67401949999999999</v>
      </c>
    </row>
    <row r="73" spans="1:26" x14ac:dyDescent="0.25">
      <c r="A73" s="64">
        <v>45992</v>
      </c>
      <c r="B73" t="s">
        <v>2448</v>
      </c>
      <c r="C73" t="s">
        <v>4052</v>
      </c>
      <c r="D73" t="s">
        <v>1099</v>
      </c>
      <c r="E73" t="s">
        <v>17</v>
      </c>
      <c r="F73" t="s">
        <v>4</v>
      </c>
      <c r="G73" t="s">
        <v>2884</v>
      </c>
      <c r="I73">
        <v>1.015816393348515E-4</v>
      </c>
      <c r="J73" t="s">
        <v>1367</v>
      </c>
      <c r="K73">
        <v>-1</v>
      </c>
      <c r="L73" t="s">
        <v>4045</v>
      </c>
      <c r="N73">
        <v>4.49</v>
      </c>
      <c r="O73">
        <v>7.6381670000000002</v>
      </c>
      <c r="P73">
        <v>3.7250000000000001</v>
      </c>
      <c r="Q73">
        <v>2.8</v>
      </c>
      <c r="R73">
        <v>4.8</v>
      </c>
      <c r="S73">
        <v>3.0383330000000002</v>
      </c>
      <c r="T73">
        <v>2.0535714285714279</v>
      </c>
      <c r="U73">
        <v>2.631068</v>
      </c>
      <c r="V73">
        <v>9.2871400000000008</v>
      </c>
      <c r="W73">
        <v>9.0188869999999994</v>
      </c>
      <c r="X73">
        <v>17.20983</v>
      </c>
      <c r="Y73">
        <v>5.8458199999999998</v>
      </c>
      <c r="Z73">
        <v>1.866574</v>
      </c>
    </row>
    <row r="74" spans="1:26" x14ac:dyDescent="0.25">
      <c r="A74" s="64">
        <v>45992</v>
      </c>
      <c r="B74" t="s">
        <v>2362</v>
      </c>
      <c r="C74" t="s">
        <v>4053</v>
      </c>
      <c r="D74" t="s">
        <v>1013</v>
      </c>
      <c r="E74" t="s">
        <v>2885</v>
      </c>
      <c r="F74" t="s">
        <v>4</v>
      </c>
      <c r="G74" t="s">
        <v>2884</v>
      </c>
      <c r="I74">
        <v>1.2518902740816691E-4</v>
      </c>
      <c r="J74" t="s">
        <v>1367</v>
      </c>
      <c r="K74">
        <v>-1</v>
      </c>
      <c r="L74" t="s">
        <v>4045</v>
      </c>
      <c r="N74">
        <v>1.49</v>
      </c>
      <c r="O74">
        <v>5.335</v>
      </c>
      <c r="P74">
        <v>6.05</v>
      </c>
      <c r="Q74">
        <v>9</v>
      </c>
      <c r="R74">
        <v>2.766667</v>
      </c>
      <c r="S74">
        <v>8.3733330000000006</v>
      </c>
      <c r="T74">
        <v>7.9220779220779223</v>
      </c>
      <c r="U74">
        <v>57.348350000000003</v>
      </c>
      <c r="V74">
        <v>56.787909999999997</v>
      </c>
      <c r="W74">
        <v>5.3222120000000004</v>
      </c>
      <c r="X74">
        <v>6.7194729999999998</v>
      </c>
      <c r="Y74">
        <v>2.1348739999999999</v>
      </c>
      <c r="Z74">
        <v>5.975142E-2</v>
      </c>
    </row>
    <row r="75" spans="1:26" x14ac:dyDescent="0.25">
      <c r="A75" s="64">
        <v>45992</v>
      </c>
      <c r="B75" t="s">
        <v>2674</v>
      </c>
      <c r="C75" t="s">
        <v>4054</v>
      </c>
      <c r="D75" t="s">
        <v>1325</v>
      </c>
      <c r="E75" t="s">
        <v>15</v>
      </c>
      <c r="F75" t="s">
        <v>4</v>
      </c>
      <c r="G75" t="s">
        <v>2884</v>
      </c>
      <c r="I75">
        <v>2.1734163362970652E-5</v>
      </c>
      <c r="J75" t="s">
        <v>1374</v>
      </c>
      <c r="K75">
        <v>-1</v>
      </c>
      <c r="L75" t="s">
        <v>4045</v>
      </c>
      <c r="N75">
        <v>5.69</v>
      </c>
      <c r="O75">
        <v>6.6653330000000004</v>
      </c>
      <c r="P75">
        <v>3.4</v>
      </c>
      <c r="Q75">
        <v>2.5</v>
      </c>
      <c r="R75">
        <v>6.1333330000000004</v>
      </c>
      <c r="S75">
        <v>2.625</v>
      </c>
      <c r="T75">
        <v>3.296703296703297</v>
      </c>
      <c r="U75">
        <v>-10.1927</v>
      </c>
      <c r="V75">
        <v>31.56269</v>
      </c>
      <c r="W75">
        <v>22.384219999999999</v>
      </c>
      <c r="X75">
        <v>4.8978120000000001</v>
      </c>
      <c r="Y75">
        <v>0.53902850000000002</v>
      </c>
      <c r="Z75">
        <v>5.6474149999999996</v>
      </c>
    </row>
    <row r="76" spans="1:26" x14ac:dyDescent="0.25">
      <c r="A76" s="64">
        <v>45992</v>
      </c>
      <c r="B76" t="s">
        <v>1538</v>
      </c>
      <c r="C76" t="s">
        <v>4055</v>
      </c>
      <c r="D76" t="s">
        <v>191</v>
      </c>
      <c r="E76" t="s">
        <v>10</v>
      </c>
      <c r="F76" t="s">
        <v>4</v>
      </c>
      <c r="G76" t="s">
        <v>2884</v>
      </c>
      <c r="I76">
        <v>1.1024435597616409E-3</v>
      </c>
      <c r="J76" t="s">
        <v>1374</v>
      </c>
      <c r="K76">
        <v>-1</v>
      </c>
      <c r="L76" t="s">
        <v>4045</v>
      </c>
      <c r="N76">
        <v>5.62</v>
      </c>
      <c r="O76">
        <v>4.95</v>
      </c>
      <c r="P76">
        <v>5.05</v>
      </c>
      <c r="Q76">
        <v>5.4</v>
      </c>
      <c r="R76">
        <v>8.0666670000000007</v>
      </c>
      <c r="S76">
        <v>7.4533329999999998</v>
      </c>
      <c r="T76">
        <v>4.1569767441860463</v>
      </c>
      <c r="U76">
        <v>22.952279999999998</v>
      </c>
      <c r="Z76">
        <v>2.3410530000000001</v>
      </c>
    </row>
    <row r="77" spans="1:26" x14ac:dyDescent="0.25">
      <c r="A77" s="64">
        <v>45992</v>
      </c>
      <c r="B77" t="s">
        <v>1546</v>
      </c>
      <c r="C77" t="s">
        <v>4056</v>
      </c>
      <c r="D77" t="s">
        <v>199</v>
      </c>
      <c r="E77" t="s">
        <v>10</v>
      </c>
      <c r="F77" t="s">
        <v>4</v>
      </c>
      <c r="G77" t="s">
        <v>2884</v>
      </c>
      <c r="I77">
        <v>1.0478642642859589E-3</v>
      </c>
      <c r="J77" t="s">
        <v>1374</v>
      </c>
      <c r="K77">
        <v>-1</v>
      </c>
      <c r="L77" t="s">
        <v>4045</v>
      </c>
      <c r="N77">
        <v>5.01</v>
      </c>
      <c r="O77">
        <v>5.61</v>
      </c>
      <c r="P77">
        <v>4.45</v>
      </c>
      <c r="Q77">
        <v>5.0999999999999996</v>
      </c>
      <c r="R77">
        <v>9.3000000000000007</v>
      </c>
      <c r="S77">
        <v>6.4866669999999997</v>
      </c>
      <c r="T77">
        <v>4.1860465116279073</v>
      </c>
      <c r="U77">
        <v>8.1964489999999994</v>
      </c>
      <c r="Z77">
        <v>2.8658830000000002</v>
      </c>
    </row>
    <row r="78" spans="1:26" x14ac:dyDescent="0.25">
      <c r="A78" s="64">
        <v>45992</v>
      </c>
      <c r="B78" t="s">
        <v>1582</v>
      </c>
      <c r="C78" t="s">
        <v>4057</v>
      </c>
      <c r="D78" t="s">
        <v>234</v>
      </c>
      <c r="E78" t="s">
        <v>19</v>
      </c>
      <c r="F78" t="s">
        <v>4</v>
      </c>
      <c r="G78" t="s">
        <v>2884</v>
      </c>
      <c r="I78">
        <v>8.836100993900466E-4</v>
      </c>
      <c r="J78" t="s">
        <v>1367</v>
      </c>
      <c r="K78">
        <v>-1</v>
      </c>
      <c r="L78" t="s">
        <v>4045</v>
      </c>
      <c r="N78">
        <v>5.47</v>
      </c>
      <c r="O78">
        <v>6.7889999999999997</v>
      </c>
      <c r="P78">
        <v>5.8</v>
      </c>
      <c r="Q78">
        <v>7.9</v>
      </c>
      <c r="R78">
        <v>4.8</v>
      </c>
      <c r="S78">
        <v>7.13</v>
      </c>
      <c r="T78">
        <v>8.2539682539682531</v>
      </c>
      <c r="U78">
        <v>74.578119999999998</v>
      </c>
      <c r="V78">
        <v>14.849550000000001</v>
      </c>
      <c r="W78">
        <v>44.045450000000002</v>
      </c>
      <c r="X78">
        <v>15.770770000000001</v>
      </c>
      <c r="Y78">
        <v>7.5632029999999997</v>
      </c>
      <c r="Z78">
        <v>0.81091820000000003</v>
      </c>
    </row>
    <row r="79" spans="1:26" x14ac:dyDescent="0.25">
      <c r="A79" s="64">
        <v>45992</v>
      </c>
      <c r="B79" t="s">
        <v>2235</v>
      </c>
      <c r="C79" t="s">
        <v>4058</v>
      </c>
      <c r="D79" t="s">
        <v>886</v>
      </c>
      <c r="E79" t="s">
        <v>2824</v>
      </c>
      <c r="F79" t="s">
        <v>4</v>
      </c>
      <c r="G79" t="s">
        <v>2884</v>
      </c>
      <c r="I79">
        <v>1.7738776106362869E-4</v>
      </c>
      <c r="J79" t="s">
        <v>1367</v>
      </c>
      <c r="K79">
        <v>-1</v>
      </c>
      <c r="L79" t="s">
        <v>4045</v>
      </c>
      <c r="N79">
        <v>0.94</v>
      </c>
      <c r="O79">
        <v>5.3985000000000003</v>
      </c>
      <c r="P79">
        <v>3.7</v>
      </c>
      <c r="Q79">
        <v>7.4</v>
      </c>
      <c r="R79">
        <v>0.76666670000000003</v>
      </c>
      <c r="S79">
        <v>5.87</v>
      </c>
      <c r="T79">
        <v>3.7768240343347639</v>
      </c>
      <c r="U79">
        <v>17.497119999999999</v>
      </c>
      <c r="W79">
        <v>11.28594</v>
      </c>
      <c r="X79">
        <v>33.292929999999998</v>
      </c>
      <c r="Y79">
        <v>4.8573370000000002</v>
      </c>
      <c r="Z79">
        <v>0</v>
      </c>
    </row>
    <row r="80" spans="1:26" x14ac:dyDescent="0.25">
      <c r="A80" s="64">
        <v>45992</v>
      </c>
      <c r="B80" t="s">
        <v>1524</v>
      </c>
      <c r="C80" t="s">
        <v>4059</v>
      </c>
      <c r="D80" t="s">
        <v>177</v>
      </c>
      <c r="E80" t="s">
        <v>12</v>
      </c>
      <c r="F80" t="s">
        <v>4</v>
      </c>
      <c r="G80" t="s">
        <v>2884</v>
      </c>
      <c r="I80">
        <v>1.1767028463878411E-3</v>
      </c>
      <c r="J80" t="s">
        <v>1367</v>
      </c>
      <c r="K80">
        <v>-1</v>
      </c>
      <c r="L80" t="s">
        <v>4045</v>
      </c>
      <c r="N80">
        <v>3.7</v>
      </c>
      <c r="O80">
        <v>1.1166670000000001</v>
      </c>
      <c r="P80">
        <v>3</v>
      </c>
      <c r="Q80">
        <v>3.3</v>
      </c>
      <c r="R80">
        <v>2.7</v>
      </c>
      <c r="S80">
        <v>2.6366670000000001</v>
      </c>
      <c r="T80">
        <v>0.47368421052631582</v>
      </c>
      <c r="U80">
        <v>-11.0275</v>
      </c>
      <c r="V80">
        <v>2.172186</v>
      </c>
      <c r="W80">
        <v>22.753450000000001</v>
      </c>
      <c r="X80">
        <v>124.0694</v>
      </c>
      <c r="Y80">
        <v>0.52156380000000002</v>
      </c>
      <c r="Z80">
        <v>0.3209304</v>
      </c>
    </row>
    <row r="81" spans="1:26" x14ac:dyDescent="0.25">
      <c r="A81" s="64">
        <v>45992</v>
      </c>
      <c r="B81" t="s">
        <v>2570</v>
      </c>
      <c r="C81" t="s">
        <v>2886</v>
      </c>
      <c r="D81" t="s">
        <v>1221</v>
      </c>
      <c r="E81" t="s">
        <v>17</v>
      </c>
      <c r="F81" t="s">
        <v>4</v>
      </c>
      <c r="G81" t="s">
        <v>2810</v>
      </c>
      <c r="I81">
        <v>6.9183735196062603E-5</v>
      </c>
      <c r="J81" t="s">
        <v>1374</v>
      </c>
      <c r="K81">
        <v>6.0606060606060614</v>
      </c>
      <c r="L81" t="s">
        <v>2777</v>
      </c>
      <c r="N81">
        <v>8.17</v>
      </c>
      <c r="O81">
        <v>2.4824999999999999</v>
      </c>
      <c r="P81">
        <v>3.4750000000000001</v>
      </c>
      <c r="Q81">
        <v>8.6999999999999993</v>
      </c>
      <c r="R81">
        <v>7.8333329999999997</v>
      </c>
      <c r="S81">
        <v>3.27</v>
      </c>
      <c r="T81">
        <v>3.214285714285714</v>
      </c>
      <c r="V81">
        <v>-38.168469999999999</v>
      </c>
      <c r="W81">
        <v>23.498249999999999</v>
      </c>
      <c r="Y81">
        <v>6.2287239999999997</v>
      </c>
      <c r="Z81">
        <v>3.2180119999999999</v>
      </c>
    </row>
    <row r="82" spans="1:26" x14ac:dyDescent="0.25">
      <c r="A82" s="64">
        <v>45992</v>
      </c>
      <c r="B82" t="s">
        <v>2035</v>
      </c>
      <c r="C82" t="s">
        <v>4060</v>
      </c>
      <c r="D82" t="s">
        <v>687</v>
      </c>
      <c r="E82" t="s">
        <v>12</v>
      </c>
      <c r="F82" t="s">
        <v>4</v>
      </c>
      <c r="G82" t="s">
        <v>2884</v>
      </c>
      <c r="I82">
        <v>2.6314579537786752E-4</v>
      </c>
      <c r="J82" t="s">
        <v>2036</v>
      </c>
      <c r="K82">
        <v>-1</v>
      </c>
      <c r="L82" t="s">
        <v>4045</v>
      </c>
      <c r="N82">
        <v>7.67</v>
      </c>
      <c r="O82">
        <v>0.72875000000000001</v>
      </c>
      <c r="P82">
        <v>9.6</v>
      </c>
      <c r="Q82">
        <v>2.1</v>
      </c>
      <c r="R82">
        <v>3.2</v>
      </c>
      <c r="S82">
        <v>5.3766670000000003</v>
      </c>
      <c r="T82">
        <v>2.4736842105263159</v>
      </c>
      <c r="U82">
        <v>7.5476650000000003</v>
      </c>
      <c r="V82">
        <v>36.590499999999999</v>
      </c>
      <c r="W82">
        <v>54.806950000000001</v>
      </c>
      <c r="X82">
        <v>34.917560000000002</v>
      </c>
      <c r="Y82">
        <v>2.2768649999999999</v>
      </c>
      <c r="Z82">
        <v>2.081369</v>
      </c>
    </row>
    <row r="83" spans="1:26" x14ac:dyDescent="0.25">
      <c r="A83" s="64">
        <v>45992</v>
      </c>
      <c r="B83" t="s">
        <v>2458</v>
      </c>
      <c r="C83" t="s">
        <v>4061</v>
      </c>
      <c r="D83" t="s">
        <v>1109</v>
      </c>
      <c r="E83" t="s">
        <v>2824</v>
      </c>
      <c r="F83" t="s">
        <v>4</v>
      </c>
      <c r="G83" t="s">
        <v>2884</v>
      </c>
      <c r="I83">
        <v>1.012604905236286E-4</v>
      </c>
      <c r="J83" t="s">
        <v>1367</v>
      </c>
      <c r="K83">
        <v>-1</v>
      </c>
      <c r="L83" t="s">
        <v>4045</v>
      </c>
      <c r="O83">
        <v>5.6261659999999996</v>
      </c>
      <c r="P83">
        <v>2.625</v>
      </c>
      <c r="Q83">
        <v>4.4000000000000004</v>
      </c>
      <c r="R83">
        <v>5.4666670000000002</v>
      </c>
      <c r="S83">
        <v>3.5550000000000002</v>
      </c>
      <c r="T83">
        <v>3.218884120171674</v>
      </c>
      <c r="U83">
        <v>1.6528959999999999</v>
      </c>
      <c r="V83">
        <v>9.2084259999999993</v>
      </c>
      <c r="W83">
        <v>12.869260000000001</v>
      </c>
      <c r="X83">
        <v>30.254750000000001</v>
      </c>
      <c r="Y83">
        <v>3.7381700000000002</v>
      </c>
      <c r="Z83">
        <v>0</v>
      </c>
    </row>
    <row r="84" spans="1:26" x14ac:dyDescent="0.25">
      <c r="A84" s="64">
        <v>45992</v>
      </c>
      <c r="B84" t="s">
        <v>2439</v>
      </c>
      <c r="C84" t="s">
        <v>4062</v>
      </c>
      <c r="D84" t="s">
        <v>1090</v>
      </c>
      <c r="E84" t="s">
        <v>2824</v>
      </c>
      <c r="F84" t="s">
        <v>4</v>
      </c>
      <c r="G84" t="s">
        <v>2884</v>
      </c>
      <c r="I84">
        <v>1.0742972818250691E-4</v>
      </c>
      <c r="J84" t="s">
        <v>1367</v>
      </c>
      <c r="K84">
        <v>-1</v>
      </c>
      <c r="L84" t="s">
        <v>4045</v>
      </c>
      <c r="N84">
        <v>7.32</v>
      </c>
      <c r="O84">
        <v>4.7164999999999999</v>
      </c>
      <c r="P84">
        <v>7.0250000000000004</v>
      </c>
      <c r="Q84">
        <v>6.3</v>
      </c>
      <c r="R84">
        <v>8.4</v>
      </c>
      <c r="S84">
        <v>6.8150009999999996</v>
      </c>
      <c r="T84">
        <v>9.3562231759656651</v>
      </c>
      <c r="U84">
        <v>8.9814779999999992</v>
      </c>
      <c r="V84">
        <v>15.16089</v>
      </c>
      <c r="W84">
        <v>15.06296</v>
      </c>
      <c r="X84">
        <v>17.007809999999999</v>
      </c>
      <c r="Y84">
        <v>6.4296800000000003</v>
      </c>
      <c r="Z84">
        <v>0.94760120000000003</v>
      </c>
    </row>
    <row r="85" spans="1:26" x14ac:dyDescent="0.25">
      <c r="A85" s="64">
        <v>45992</v>
      </c>
      <c r="B85" t="s">
        <v>2117</v>
      </c>
      <c r="C85" t="s">
        <v>4063</v>
      </c>
      <c r="D85" t="s">
        <v>768</v>
      </c>
      <c r="E85" t="s">
        <v>8</v>
      </c>
      <c r="F85" t="s">
        <v>4</v>
      </c>
      <c r="G85" t="s">
        <v>2884</v>
      </c>
      <c r="I85">
        <v>2.2091577686167771E-4</v>
      </c>
      <c r="J85" t="s">
        <v>1367</v>
      </c>
      <c r="K85">
        <v>-1</v>
      </c>
      <c r="L85" t="s">
        <v>4045</v>
      </c>
      <c r="N85">
        <v>6.51</v>
      </c>
      <c r="O85">
        <v>9.0459999999999994</v>
      </c>
      <c r="P85">
        <v>4.8250000000000002</v>
      </c>
      <c r="Q85">
        <v>0.7</v>
      </c>
      <c r="R85">
        <v>9.966666</v>
      </c>
      <c r="S85">
        <v>3.736666</v>
      </c>
      <c r="T85">
        <v>7.6037735849056611</v>
      </c>
      <c r="U85">
        <v>8.2619910000000001</v>
      </c>
      <c r="V85">
        <v>16.826560000000001</v>
      </c>
      <c r="W85">
        <v>16.818159999999999</v>
      </c>
      <c r="X85">
        <v>16.654350000000001</v>
      </c>
      <c r="Y85">
        <v>6.3619250000000003</v>
      </c>
      <c r="Z85">
        <v>0.32266709999999998</v>
      </c>
    </row>
    <row r="86" spans="1:26" x14ac:dyDescent="0.25">
      <c r="A86" s="64">
        <v>45992</v>
      </c>
      <c r="B86" t="s">
        <v>1767</v>
      </c>
      <c r="C86" t="s">
        <v>4064</v>
      </c>
      <c r="D86" t="s">
        <v>419</v>
      </c>
      <c r="E86" t="s">
        <v>13</v>
      </c>
      <c r="F86" t="s">
        <v>4</v>
      </c>
      <c r="G86" t="s">
        <v>2884</v>
      </c>
      <c r="I86">
        <v>4.8620159750075191E-4</v>
      </c>
      <c r="J86" t="s">
        <v>1367</v>
      </c>
      <c r="K86">
        <v>-1</v>
      </c>
      <c r="L86" t="s">
        <v>4045</v>
      </c>
      <c r="N86">
        <v>2.48</v>
      </c>
      <c r="O86">
        <v>0.46300000000000002</v>
      </c>
      <c r="P86">
        <v>3.9</v>
      </c>
      <c r="Q86">
        <v>8.1</v>
      </c>
      <c r="R86">
        <v>0.66666669999999995</v>
      </c>
      <c r="S86">
        <v>7.1616669999999996</v>
      </c>
      <c r="T86">
        <v>2.4468085106382982</v>
      </c>
      <c r="U86">
        <v>111.9752</v>
      </c>
      <c r="V86">
        <v>8.0981210000000008</v>
      </c>
      <c r="W86">
        <v>17.045269999999999</v>
      </c>
      <c r="X86">
        <v>96.664739999999995</v>
      </c>
      <c r="Y86">
        <v>0.53738960000000002</v>
      </c>
      <c r="Z86">
        <v>8.361826E-2</v>
      </c>
    </row>
    <row r="87" spans="1:26" x14ac:dyDescent="0.25">
      <c r="A87" s="64">
        <v>45992</v>
      </c>
      <c r="B87" t="s">
        <v>1561</v>
      </c>
      <c r="C87" t="s">
        <v>4065</v>
      </c>
      <c r="D87" t="s">
        <v>213</v>
      </c>
      <c r="E87" t="s">
        <v>10</v>
      </c>
      <c r="F87" t="s">
        <v>4</v>
      </c>
      <c r="G87" t="s">
        <v>2884</v>
      </c>
      <c r="I87">
        <v>9.8596335600256366E-4</v>
      </c>
      <c r="J87" t="s">
        <v>1367</v>
      </c>
      <c r="K87">
        <v>-1</v>
      </c>
      <c r="L87" t="s">
        <v>4045</v>
      </c>
      <c r="N87">
        <v>5.13</v>
      </c>
      <c r="O87">
        <v>5.28</v>
      </c>
      <c r="P87">
        <v>5.5</v>
      </c>
      <c r="Q87">
        <v>6.6</v>
      </c>
      <c r="R87">
        <v>9.4333329999999993</v>
      </c>
      <c r="S87">
        <v>7.3449999999999998</v>
      </c>
      <c r="T87">
        <v>7.4127906976744189</v>
      </c>
      <c r="U87">
        <v>14.693250000000001</v>
      </c>
      <c r="Z87">
        <v>2.0650689999999998</v>
      </c>
    </row>
    <row r="88" spans="1:26" x14ac:dyDescent="0.25">
      <c r="A88" s="64">
        <v>45992</v>
      </c>
      <c r="B88" t="s">
        <v>1680</v>
      </c>
      <c r="C88" t="s">
        <v>4066</v>
      </c>
      <c r="D88" t="s">
        <v>332</v>
      </c>
      <c r="E88" t="s">
        <v>2824</v>
      </c>
      <c r="F88" t="s">
        <v>4</v>
      </c>
      <c r="G88" t="s">
        <v>2884</v>
      </c>
      <c r="I88">
        <v>6.2248771154872523E-4</v>
      </c>
      <c r="J88" t="s">
        <v>1367</v>
      </c>
      <c r="K88">
        <v>-1</v>
      </c>
      <c r="L88" t="s">
        <v>4045</v>
      </c>
      <c r="N88">
        <v>7.02</v>
      </c>
      <c r="O88">
        <v>5.9261670000000004</v>
      </c>
      <c r="P88">
        <v>4.8</v>
      </c>
      <c r="Q88">
        <v>1.5</v>
      </c>
      <c r="R88">
        <v>9.7333339999999993</v>
      </c>
      <c r="S88">
        <v>3.09</v>
      </c>
      <c r="T88">
        <v>4.8283261802575108</v>
      </c>
      <c r="U88">
        <v>5.7387949999999996</v>
      </c>
      <c r="V88">
        <v>22.675599999999999</v>
      </c>
      <c r="W88">
        <v>37.690429999999999</v>
      </c>
      <c r="X88">
        <v>17.82038</v>
      </c>
      <c r="Y88">
        <v>4.8264880000000003</v>
      </c>
      <c r="Z88">
        <v>1.697743</v>
      </c>
    </row>
    <row r="89" spans="1:26" x14ac:dyDescent="0.25">
      <c r="A89" s="64">
        <v>45992</v>
      </c>
      <c r="B89" t="s">
        <v>1591</v>
      </c>
      <c r="C89" t="s">
        <v>4067</v>
      </c>
      <c r="D89" t="s">
        <v>243</v>
      </c>
      <c r="E89" t="s">
        <v>13</v>
      </c>
      <c r="F89" t="s">
        <v>4</v>
      </c>
      <c r="G89" t="s">
        <v>2884</v>
      </c>
      <c r="I89">
        <v>8.6085864140905308E-4</v>
      </c>
      <c r="J89" t="s">
        <v>1367</v>
      </c>
      <c r="K89">
        <v>-1</v>
      </c>
      <c r="L89" t="s">
        <v>4045</v>
      </c>
      <c r="N89">
        <v>7.89</v>
      </c>
      <c r="O89">
        <v>5.9255000000000004</v>
      </c>
      <c r="P89">
        <v>5.625</v>
      </c>
      <c r="Q89">
        <v>5.2</v>
      </c>
      <c r="R89">
        <v>6.8333329999999997</v>
      </c>
      <c r="S89">
        <v>4.0866670000000003</v>
      </c>
      <c r="T89">
        <v>6.9680851063829783</v>
      </c>
      <c r="U89">
        <v>0.81977840000000002</v>
      </c>
      <c r="V89">
        <v>16.563379999999999</v>
      </c>
      <c r="W89">
        <v>23.36035</v>
      </c>
      <c r="X89">
        <v>14.028119999999999</v>
      </c>
      <c r="Y89">
        <v>6.5043379999999997</v>
      </c>
      <c r="Z89">
        <v>3.184793</v>
      </c>
    </row>
    <row r="90" spans="1:26" x14ac:dyDescent="0.25">
      <c r="A90" s="64">
        <v>45992</v>
      </c>
      <c r="B90" t="s">
        <v>1613</v>
      </c>
      <c r="C90" t="s">
        <v>4068</v>
      </c>
      <c r="D90" t="s">
        <v>265</v>
      </c>
      <c r="E90" t="s">
        <v>2824</v>
      </c>
      <c r="F90" t="s">
        <v>4</v>
      </c>
      <c r="G90" t="s">
        <v>2884</v>
      </c>
      <c r="I90">
        <v>8.1313378773603293E-4</v>
      </c>
      <c r="J90" t="s">
        <v>1367</v>
      </c>
      <c r="K90">
        <v>-1</v>
      </c>
      <c r="L90" t="s">
        <v>4045</v>
      </c>
      <c r="N90">
        <v>4.41</v>
      </c>
      <c r="O90">
        <v>4.7549999999999999</v>
      </c>
      <c r="P90">
        <v>3.2749999999999999</v>
      </c>
      <c r="Q90">
        <v>2</v>
      </c>
      <c r="R90">
        <v>8.1</v>
      </c>
      <c r="S90">
        <v>5.1133329999999999</v>
      </c>
      <c r="T90">
        <v>3.862660944206008</v>
      </c>
      <c r="U90">
        <v>9.8760969999999997</v>
      </c>
      <c r="V90">
        <v>9.4945520000000005</v>
      </c>
      <c r="W90">
        <v>37.460909999999998</v>
      </c>
      <c r="X90">
        <v>22.52037</v>
      </c>
      <c r="Y90">
        <v>3.8413309999999998</v>
      </c>
      <c r="Z90">
        <v>0.53496410000000005</v>
      </c>
    </row>
    <row r="91" spans="1:26" x14ac:dyDescent="0.25">
      <c r="A91" s="64">
        <v>45992</v>
      </c>
      <c r="B91" t="s">
        <v>2520</v>
      </c>
      <c r="C91" t="s">
        <v>4069</v>
      </c>
      <c r="D91" t="s">
        <v>1171</v>
      </c>
      <c r="E91" t="s">
        <v>9</v>
      </c>
      <c r="F91" t="s">
        <v>4</v>
      </c>
      <c r="G91" t="s">
        <v>2884</v>
      </c>
      <c r="I91">
        <v>8.0849888327957429E-5</v>
      </c>
      <c r="J91" t="s">
        <v>1374</v>
      </c>
      <c r="K91">
        <v>-1</v>
      </c>
      <c r="L91" t="s">
        <v>4045</v>
      </c>
      <c r="N91">
        <v>7.6500009999999996</v>
      </c>
      <c r="O91">
        <v>8.4239999999999995</v>
      </c>
      <c r="P91">
        <v>2.9</v>
      </c>
      <c r="Q91">
        <v>6.4</v>
      </c>
      <c r="R91">
        <v>7.0333329999999998</v>
      </c>
      <c r="S91">
        <v>1.66</v>
      </c>
      <c r="T91">
        <v>5.3000000000000007</v>
      </c>
      <c r="U91">
        <v>3.8122889999999998</v>
      </c>
      <c r="V91">
        <v>13.35571</v>
      </c>
      <c r="W91">
        <v>8.1595650000000006</v>
      </c>
      <c r="X91">
        <v>12.448539999999999</v>
      </c>
      <c r="Y91">
        <v>10.55823</v>
      </c>
      <c r="Z91">
        <v>2.705117</v>
      </c>
    </row>
    <row r="92" spans="1:26" x14ac:dyDescent="0.25">
      <c r="A92" s="64">
        <v>45992</v>
      </c>
      <c r="B92" t="s">
        <v>2637</v>
      </c>
      <c r="C92" t="s">
        <v>4070</v>
      </c>
      <c r="D92" t="s">
        <v>1288</v>
      </c>
      <c r="E92" t="s">
        <v>17</v>
      </c>
      <c r="F92" t="s">
        <v>4</v>
      </c>
      <c r="G92" t="s">
        <v>2884</v>
      </c>
      <c r="I92">
        <v>4.6844989943038717E-5</v>
      </c>
      <c r="J92" t="s">
        <v>1374</v>
      </c>
      <c r="K92">
        <v>-1</v>
      </c>
      <c r="L92" t="s">
        <v>4045</v>
      </c>
      <c r="N92">
        <v>7.7100010000000001</v>
      </c>
      <c r="O92">
        <v>4.1425000000000001</v>
      </c>
      <c r="P92">
        <v>5.25</v>
      </c>
      <c r="Q92">
        <v>6.3</v>
      </c>
      <c r="R92">
        <v>9.7666660000000007</v>
      </c>
      <c r="S92">
        <v>5.085</v>
      </c>
      <c r="T92">
        <v>7.4107142857142856</v>
      </c>
      <c r="U92">
        <v>1.655948</v>
      </c>
      <c r="V92">
        <v>8.8365030000000004</v>
      </c>
      <c r="W92">
        <v>38.675669999999997</v>
      </c>
      <c r="X92">
        <v>19.804649999999999</v>
      </c>
      <c r="Y92">
        <v>4.2823060000000002</v>
      </c>
      <c r="Z92">
        <v>2.8012700000000001</v>
      </c>
    </row>
    <row r="93" spans="1:26" x14ac:dyDescent="0.25">
      <c r="A93" s="64">
        <v>45992</v>
      </c>
      <c r="B93" t="s">
        <v>1791</v>
      </c>
      <c r="C93" t="s">
        <v>4071</v>
      </c>
      <c r="D93" t="s">
        <v>443</v>
      </c>
      <c r="E93" t="s">
        <v>8</v>
      </c>
      <c r="F93" t="s">
        <v>4</v>
      </c>
      <c r="G93" t="s">
        <v>2884</v>
      </c>
      <c r="I93">
        <v>4.8023839115645452E-4</v>
      </c>
      <c r="J93" t="s">
        <v>1365</v>
      </c>
      <c r="K93">
        <v>-1</v>
      </c>
      <c r="L93" t="s">
        <v>4045</v>
      </c>
      <c r="O93">
        <v>3.7890000000000001</v>
      </c>
      <c r="P93">
        <v>5.9249999999999998</v>
      </c>
      <c r="Q93">
        <v>9.9</v>
      </c>
      <c r="R93">
        <v>0.4</v>
      </c>
      <c r="S93">
        <v>8.0750010000000003</v>
      </c>
      <c r="T93">
        <v>7.3396226415094334</v>
      </c>
      <c r="U93">
        <v>47.450020000000002</v>
      </c>
      <c r="V93">
        <v>37.800460000000001</v>
      </c>
      <c r="W93">
        <v>8.4757569999999998</v>
      </c>
      <c r="X93">
        <v>28.725380000000001</v>
      </c>
      <c r="Y93">
        <v>3.7611970000000001</v>
      </c>
      <c r="Z93">
        <v>0</v>
      </c>
    </row>
    <row r="94" spans="1:26" x14ac:dyDescent="0.25">
      <c r="A94" s="64">
        <v>45992</v>
      </c>
      <c r="B94" t="s">
        <v>1960</v>
      </c>
      <c r="C94" t="s">
        <v>4072</v>
      </c>
      <c r="D94" t="s">
        <v>612</v>
      </c>
      <c r="E94" t="s">
        <v>13</v>
      </c>
      <c r="F94" t="s">
        <v>4</v>
      </c>
      <c r="G94" t="s">
        <v>2884</v>
      </c>
      <c r="I94">
        <v>2.9669679477494051E-4</v>
      </c>
      <c r="J94" t="s">
        <v>1367</v>
      </c>
      <c r="K94">
        <v>-1</v>
      </c>
      <c r="L94" t="s">
        <v>4045</v>
      </c>
      <c r="N94">
        <v>4.47</v>
      </c>
      <c r="O94">
        <v>7.0948330000000004</v>
      </c>
      <c r="P94">
        <v>4.7249999999999996</v>
      </c>
      <c r="Q94">
        <v>9.1999999999999993</v>
      </c>
      <c r="R94">
        <v>4.4666670000000002</v>
      </c>
      <c r="S94">
        <v>3.3966669999999999</v>
      </c>
      <c r="T94">
        <v>7.5</v>
      </c>
      <c r="U94">
        <v>14.758929999999999</v>
      </c>
      <c r="V94">
        <v>10.84102</v>
      </c>
      <c r="W94">
        <v>8.0954920000000001</v>
      </c>
      <c r="X94">
        <v>13.66686</v>
      </c>
      <c r="Y94">
        <v>7.7422180000000003</v>
      </c>
      <c r="Z94">
        <v>1.9747809999999999</v>
      </c>
    </row>
    <row r="95" spans="1:26" x14ac:dyDescent="0.25">
      <c r="A95" s="64">
        <v>45992</v>
      </c>
      <c r="B95" t="s">
        <v>1709</v>
      </c>
      <c r="C95" t="s">
        <v>4073</v>
      </c>
      <c r="D95" t="s">
        <v>361</v>
      </c>
      <c r="E95" t="s">
        <v>8</v>
      </c>
      <c r="F95" t="s">
        <v>4</v>
      </c>
      <c r="G95" t="s">
        <v>2884</v>
      </c>
      <c r="I95">
        <v>6.0614242723837787E-4</v>
      </c>
      <c r="J95" t="s">
        <v>1367</v>
      </c>
      <c r="K95">
        <v>-1</v>
      </c>
      <c r="L95" t="s">
        <v>4045</v>
      </c>
      <c r="N95">
        <v>4.53</v>
      </c>
      <c r="O95">
        <v>4.9848340000000002</v>
      </c>
      <c r="P95">
        <v>5.05</v>
      </c>
      <c r="Q95">
        <v>2.4</v>
      </c>
      <c r="R95">
        <v>5.5</v>
      </c>
      <c r="S95">
        <v>6.9016669999999998</v>
      </c>
      <c r="T95">
        <v>5.3962264150943398</v>
      </c>
      <c r="U95">
        <v>18.287179999999999</v>
      </c>
      <c r="V95">
        <v>22.104520000000001</v>
      </c>
      <c r="W95">
        <v>16.033190000000001</v>
      </c>
      <c r="X95">
        <v>85.941890000000001</v>
      </c>
      <c r="Y95">
        <v>1.06846</v>
      </c>
      <c r="Z95">
        <v>0.1075509</v>
      </c>
    </row>
    <row r="96" spans="1:26" x14ac:dyDescent="0.25">
      <c r="A96" s="64">
        <v>45992</v>
      </c>
      <c r="B96" t="s">
        <v>2485</v>
      </c>
      <c r="C96" t="s">
        <v>4074</v>
      </c>
      <c r="D96" t="s">
        <v>1136</v>
      </c>
      <c r="E96" t="s">
        <v>8</v>
      </c>
      <c r="F96" t="s">
        <v>4</v>
      </c>
      <c r="G96" t="s">
        <v>2884</v>
      </c>
      <c r="I96">
        <v>9.1605093005321328E-5</v>
      </c>
      <c r="J96" t="s">
        <v>1367</v>
      </c>
      <c r="K96">
        <v>-1</v>
      </c>
      <c r="L96" t="s">
        <v>4045</v>
      </c>
      <c r="O96">
        <v>3.8388330000000002</v>
      </c>
      <c r="P96">
        <v>4.7750000000000004</v>
      </c>
      <c r="Q96">
        <v>2</v>
      </c>
      <c r="R96">
        <v>7.2</v>
      </c>
      <c r="S96">
        <v>3.556667</v>
      </c>
      <c r="T96">
        <v>3.1509433962264151</v>
      </c>
      <c r="U96">
        <v>5.6435230000000001</v>
      </c>
      <c r="V96">
        <v>10.430910000000001</v>
      </c>
      <c r="W96">
        <v>28.083829999999999</v>
      </c>
      <c r="X96">
        <v>61.971890000000002</v>
      </c>
      <c r="Y96">
        <v>1.363415</v>
      </c>
      <c r="Z96">
        <v>0</v>
      </c>
    </row>
    <row r="97" spans="1:26" x14ac:dyDescent="0.25">
      <c r="A97" s="64">
        <v>45992</v>
      </c>
      <c r="B97" t="s">
        <v>1788</v>
      </c>
      <c r="C97" t="s">
        <v>4075</v>
      </c>
      <c r="D97" t="s">
        <v>440</v>
      </c>
      <c r="E97" t="s">
        <v>9</v>
      </c>
      <c r="F97" t="s">
        <v>4</v>
      </c>
      <c r="G97" t="s">
        <v>2884</v>
      </c>
      <c r="I97">
        <v>4.694878571889891E-4</v>
      </c>
      <c r="J97" t="s">
        <v>1367</v>
      </c>
      <c r="K97">
        <v>-1</v>
      </c>
      <c r="L97" t="s">
        <v>4045</v>
      </c>
      <c r="N97">
        <v>4.99</v>
      </c>
      <c r="O97">
        <v>1.534667</v>
      </c>
      <c r="P97">
        <v>6.7750000000000004</v>
      </c>
      <c r="Q97">
        <v>5.6</v>
      </c>
      <c r="R97">
        <v>8.6666670000000003</v>
      </c>
      <c r="S97">
        <v>6.113334</v>
      </c>
      <c r="T97">
        <v>6.6000000000000014</v>
      </c>
      <c r="U97">
        <v>10.096349999999999</v>
      </c>
      <c r="V97">
        <v>148.94399999999999</v>
      </c>
      <c r="W97">
        <v>24.372520000000002</v>
      </c>
      <c r="X97">
        <v>43.925510000000003</v>
      </c>
      <c r="Y97">
        <v>3.002094</v>
      </c>
      <c r="Z97">
        <v>0.1316753</v>
      </c>
    </row>
    <row r="98" spans="1:26" x14ac:dyDescent="0.25">
      <c r="A98" s="64">
        <v>45992</v>
      </c>
      <c r="B98" t="s">
        <v>2318</v>
      </c>
      <c r="C98" t="s">
        <v>4076</v>
      </c>
      <c r="D98" t="s">
        <v>969</v>
      </c>
      <c r="E98" t="s">
        <v>2824</v>
      </c>
      <c r="F98" t="s">
        <v>4</v>
      </c>
      <c r="G98" t="s">
        <v>2884</v>
      </c>
      <c r="I98">
        <v>1.4284141038368751E-4</v>
      </c>
      <c r="J98" t="s">
        <v>1367</v>
      </c>
      <c r="K98">
        <v>-1</v>
      </c>
      <c r="L98" t="s">
        <v>4045</v>
      </c>
      <c r="N98">
        <v>5.62</v>
      </c>
      <c r="O98">
        <v>6.0674999999999999</v>
      </c>
      <c r="P98">
        <v>3.875</v>
      </c>
      <c r="Q98">
        <v>7.8</v>
      </c>
      <c r="R98">
        <v>8.4666669999999993</v>
      </c>
      <c r="S98">
        <v>5.2583330000000004</v>
      </c>
      <c r="T98">
        <v>8.733905579399142</v>
      </c>
      <c r="U98">
        <v>9.8005659999999999</v>
      </c>
      <c r="V98">
        <v>15.706469999999999</v>
      </c>
      <c r="W98">
        <v>48.074190000000002</v>
      </c>
      <c r="X98">
        <v>24.041090000000001</v>
      </c>
      <c r="Y98">
        <v>4.5354150000000004</v>
      </c>
      <c r="Z98">
        <v>0.9047695</v>
      </c>
    </row>
    <row r="99" spans="1:26" x14ac:dyDescent="0.25">
      <c r="A99" s="64">
        <v>45992</v>
      </c>
      <c r="B99" t="s">
        <v>2228</v>
      </c>
      <c r="C99" t="s">
        <v>4077</v>
      </c>
      <c r="D99" t="s">
        <v>879</v>
      </c>
      <c r="E99" t="s">
        <v>17</v>
      </c>
      <c r="F99" t="s">
        <v>4</v>
      </c>
      <c r="G99" t="s">
        <v>2884</v>
      </c>
      <c r="I99">
        <v>1.7037399504537149E-4</v>
      </c>
      <c r="J99" t="s">
        <v>1374</v>
      </c>
      <c r="K99">
        <v>-1</v>
      </c>
      <c r="L99" t="s">
        <v>4045</v>
      </c>
      <c r="N99">
        <v>6.82</v>
      </c>
      <c r="O99">
        <v>6.6483340000000002</v>
      </c>
      <c r="P99">
        <v>2.125</v>
      </c>
      <c r="Q99">
        <v>8.5</v>
      </c>
      <c r="R99">
        <v>7.4666670000000002</v>
      </c>
      <c r="S99">
        <v>6.3316670000000004</v>
      </c>
      <c r="T99">
        <v>7.9464285714285712</v>
      </c>
      <c r="U99">
        <v>20.47044</v>
      </c>
      <c r="V99">
        <v>9.0740590000000001</v>
      </c>
      <c r="W99">
        <v>19.685140000000001</v>
      </c>
      <c r="X99">
        <v>18.08897</v>
      </c>
      <c r="Y99">
        <v>3.196094</v>
      </c>
      <c r="Z99">
        <v>2.7699240000000001</v>
      </c>
    </row>
    <row r="100" spans="1:26" x14ac:dyDescent="0.25">
      <c r="A100" s="64">
        <v>45992</v>
      </c>
      <c r="B100" t="s">
        <v>2543</v>
      </c>
      <c r="C100" t="s">
        <v>4078</v>
      </c>
      <c r="D100" t="s">
        <v>1194</v>
      </c>
      <c r="E100" t="s">
        <v>9</v>
      </c>
      <c r="F100" t="s">
        <v>4</v>
      </c>
      <c r="G100" t="s">
        <v>2884</v>
      </c>
      <c r="I100">
        <v>7.2982012494041324E-5</v>
      </c>
      <c r="J100" t="s">
        <v>1374</v>
      </c>
      <c r="K100">
        <v>-1</v>
      </c>
      <c r="L100" t="s">
        <v>4045</v>
      </c>
      <c r="N100">
        <v>7.35</v>
      </c>
      <c r="O100">
        <v>6.2160000000000002</v>
      </c>
      <c r="P100">
        <v>6.2</v>
      </c>
      <c r="Q100">
        <v>5.8</v>
      </c>
      <c r="R100">
        <v>9.5333330000000007</v>
      </c>
      <c r="S100">
        <v>4.8250000000000002</v>
      </c>
      <c r="T100">
        <v>8.9499999999999993</v>
      </c>
      <c r="U100">
        <v>10.019170000000001</v>
      </c>
      <c r="V100">
        <v>13.02192</v>
      </c>
      <c r="W100">
        <v>3.8974329999999999</v>
      </c>
      <c r="X100">
        <v>16.229230000000001</v>
      </c>
      <c r="Y100">
        <v>6.0388469999999996</v>
      </c>
      <c r="Z100">
        <v>1.049957</v>
      </c>
    </row>
    <row r="101" spans="1:26" x14ac:dyDescent="0.25">
      <c r="A101" s="64">
        <v>45992</v>
      </c>
      <c r="B101" t="s">
        <v>1504</v>
      </c>
      <c r="C101" t="s">
        <v>4079</v>
      </c>
      <c r="D101" t="s">
        <v>157</v>
      </c>
      <c r="E101" t="s">
        <v>13</v>
      </c>
      <c r="F101" t="s">
        <v>4</v>
      </c>
      <c r="G101" t="s">
        <v>2884</v>
      </c>
      <c r="I101">
        <v>1.2831260215849401E-3</v>
      </c>
      <c r="J101" t="s">
        <v>1367</v>
      </c>
      <c r="K101">
        <v>-1</v>
      </c>
      <c r="L101" t="s">
        <v>4045</v>
      </c>
      <c r="N101">
        <v>7.6</v>
      </c>
      <c r="O101">
        <v>2.3174999999999999</v>
      </c>
      <c r="P101">
        <v>2.625</v>
      </c>
      <c r="Q101">
        <v>5.5</v>
      </c>
      <c r="R101">
        <v>9.9</v>
      </c>
      <c r="S101">
        <v>6.1849999999999996</v>
      </c>
      <c r="T101">
        <v>6.3297872340425529</v>
      </c>
      <c r="U101">
        <v>6.1470989999999999</v>
      </c>
      <c r="V101">
        <v>9.2021069999999998</v>
      </c>
      <c r="W101">
        <v>17.322769999999998</v>
      </c>
      <c r="X101">
        <v>27.392610000000001</v>
      </c>
      <c r="Y101">
        <v>3.8570289999999998</v>
      </c>
      <c r="Z101">
        <v>3.5688460000000002</v>
      </c>
    </row>
    <row r="102" spans="1:26" x14ac:dyDescent="0.25">
      <c r="A102" s="64">
        <v>45992</v>
      </c>
      <c r="B102" t="s">
        <v>1834</v>
      </c>
      <c r="C102" t="s">
        <v>4080</v>
      </c>
      <c r="D102" t="s">
        <v>486</v>
      </c>
      <c r="E102" t="s">
        <v>18</v>
      </c>
      <c r="F102" t="s">
        <v>4</v>
      </c>
      <c r="G102" t="s">
        <v>2884</v>
      </c>
      <c r="I102">
        <v>4.0966966545648298E-4</v>
      </c>
      <c r="J102" t="s">
        <v>1367</v>
      </c>
      <c r="K102">
        <v>-1</v>
      </c>
      <c r="L102" t="s">
        <v>4045</v>
      </c>
      <c r="O102">
        <v>7.5875000000000004</v>
      </c>
      <c r="P102">
        <v>3.733333</v>
      </c>
      <c r="Q102">
        <v>7.2</v>
      </c>
      <c r="R102">
        <v>6.9666670000000002</v>
      </c>
      <c r="S102">
        <v>5.9016669999999998</v>
      </c>
      <c r="T102">
        <v>6.4761904761904763</v>
      </c>
      <c r="U102">
        <v>21.632930000000002</v>
      </c>
      <c r="V102">
        <v>18.98021</v>
      </c>
      <c r="W102">
        <v>13.94406</v>
      </c>
      <c r="X102">
        <v>8.0597650000000005</v>
      </c>
      <c r="Y102">
        <v>11.937670000000001</v>
      </c>
      <c r="Z102">
        <v>0.60529940000000004</v>
      </c>
    </row>
    <row r="103" spans="1:26" x14ac:dyDescent="0.25">
      <c r="A103" s="64">
        <v>45992</v>
      </c>
      <c r="B103" t="s">
        <v>2142</v>
      </c>
      <c r="C103" t="s">
        <v>4081</v>
      </c>
      <c r="D103" t="s">
        <v>793</v>
      </c>
      <c r="E103" t="s">
        <v>19</v>
      </c>
      <c r="F103" t="s">
        <v>4</v>
      </c>
      <c r="G103" t="s">
        <v>2884</v>
      </c>
      <c r="I103">
        <v>2.0204030799003621E-4</v>
      </c>
      <c r="J103" t="s">
        <v>1367</v>
      </c>
      <c r="K103">
        <v>-1</v>
      </c>
      <c r="L103" t="s">
        <v>4045</v>
      </c>
      <c r="O103">
        <v>3.4398330000000001</v>
      </c>
      <c r="P103">
        <v>2.95</v>
      </c>
      <c r="Q103">
        <v>6.4</v>
      </c>
      <c r="R103">
        <v>3.5666669999999998</v>
      </c>
      <c r="S103">
        <v>2.4575</v>
      </c>
      <c r="T103">
        <v>2.3809523809523809</v>
      </c>
      <c r="V103">
        <v>0.41407169999999999</v>
      </c>
      <c r="W103">
        <v>26.13025</v>
      </c>
      <c r="X103">
        <v>408.30090000000001</v>
      </c>
      <c r="Y103">
        <v>1.8485100000000001E-2</v>
      </c>
      <c r="Z103">
        <v>0</v>
      </c>
    </row>
    <row r="104" spans="1:26" x14ac:dyDescent="0.25">
      <c r="A104" s="64">
        <v>45992</v>
      </c>
      <c r="B104" t="s">
        <v>2546</v>
      </c>
      <c r="C104" t="s">
        <v>4082</v>
      </c>
      <c r="D104" t="s">
        <v>1197</v>
      </c>
      <c r="E104" t="s">
        <v>20</v>
      </c>
      <c r="F104" t="s">
        <v>4</v>
      </c>
      <c r="G104" t="s">
        <v>2884</v>
      </c>
      <c r="I104">
        <v>7.2393283013386662E-5</v>
      </c>
      <c r="J104" t="s">
        <v>1367</v>
      </c>
      <c r="K104">
        <v>-1</v>
      </c>
      <c r="L104" t="s">
        <v>4045</v>
      </c>
      <c r="N104">
        <v>3.04</v>
      </c>
      <c r="O104">
        <v>4.8620000000000001</v>
      </c>
      <c r="P104">
        <v>7.0250000000000004</v>
      </c>
      <c r="Q104">
        <v>3</v>
      </c>
      <c r="R104">
        <v>3.4333330000000002</v>
      </c>
      <c r="S104">
        <v>5.4266670000000001</v>
      </c>
      <c r="T104">
        <v>3.9711191335740068</v>
      </c>
      <c r="U104">
        <v>12.129860000000001</v>
      </c>
      <c r="V104">
        <v>11.24156</v>
      </c>
      <c r="W104">
        <v>6.4080029999999999</v>
      </c>
      <c r="X104">
        <v>63.16075</v>
      </c>
      <c r="Y104">
        <v>1.5693809999999999</v>
      </c>
      <c r="Z104">
        <v>0.44616030000000001</v>
      </c>
    </row>
    <row r="105" spans="1:26" x14ac:dyDescent="0.25">
      <c r="A105" s="64">
        <v>45992</v>
      </c>
      <c r="B105" t="s">
        <v>1919</v>
      </c>
      <c r="C105" t="s">
        <v>4083</v>
      </c>
      <c r="D105" t="s">
        <v>571</v>
      </c>
      <c r="E105" t="s">
        <v>17</v>
      </c>
      <c r="F105" t="s">
        <v>4</v>
      </c>
      <c r="G105" t="s">
        <v>2884</v>
      </c>
      <c r="I105">
        <v>3.2960599662557402E-4</v>
      </c>
      <c r="J105" t="s">
        <v>1374</v>
      </c>
      <c r="K105">
        <v>-1</v>
      </c>
      <c r="L105" t="s">
        <v>4045</v>
      </c>
      <c r="N105">
        <v>6.23</v>
      </c>
      <c r="O105">
        <v>5.9775</v>
      </c>
      <c r="P105">
        <v>3.25</v>
      </c>
      <c r="Q105">
        <v>4.4000000000000004</v>
      </c>
      <c r="R105">
        <v>9.3666669999999996</v>
      </c>
      <c r="S105">
        <v>4.4083329999999998</v>
      </c>
      <c r="T105">
        <v>4.6428571428571432</v>
      </c>
      <c r="U105">
        <v>5.9317469999999997</v>
      </c>
      <c r="V105">
        <v>7.5803000000000003</v>
      </c>
      <c r="W105">
        <v>28.970099999999999</v>
      </c>
      <c r="X105">
        <v>20.976459999999999</v>
      </c>
      <c r="Y105">
        <v>5.4566160000000004</v>
      </c>
      <c r="Z105">
        <v>2.1751830000000001</v>
      </c>
    </row>
    <row r="106" spans="1:26" x14ac:dyDescent="0.25">
      <c r="A106" s="64">
        <v>45992</v>
      </c>
      <c r="B106" t="s">
        <v>1772</v>
      </c>
      <c r="C106" t="s">
        <v>4084</v>
      </c>
      <c r="D106" t="s">
        <v>424</v>
      </c>
      <c r="E106" t="s">
        <v>19</v>
      </c>
      <c r="F106" t="s">
        <v>4</v>
      </c>
      <c r="G106" t="s">
        <v>2884</v>
      </c>
      <c r="I106">
        <v>4.7626038654182448E-4</v>
      </c>
      <c r="J106" t="s">
        <v>1367</v>
      </c>
      <c r="K106">
        <v>-1</v>
      </c>
      <c r="L106" t="s">
        <v>4045</v>
      </c>
      <c r="N106">
        <v>3.8</v>
      </c>
      <c r="O106">
        <v>1.1555</v>
      </c>
      <c r="P106">
        <v>6.1749999999999998</v>
      </c>
      <c r="Q106">
        <v>6</v>
      </c>
      <c r="R106">
        <v>7.0666669999999998</v>
      </c>
      <c r="S106">
        <v>6</v>
      </c>
      <c r="T106">
        <v>5.8730158730158726</v>
      </c>
      <c r="U106">
        <v>58.948090000000001</v>
      </c>
      <c r="V106">
        <v>14.408239999999999</v>
      </c>
      <c r="W106">
        <v>69.063609999999997</v>
      </c>
      <c r="X106">
        <v>46.468060000000001</v>
      </c>
      <c r="Y106">
        <v>2.3387989999999999</v>
      </c>
      <c r="Z106">
        <v>0.46465430000000002</v>
      </c>
    </row>
    <row r="107" spans="1:26" x14ac:dyDescent="0.25">
      <c r="A107" s="64">
        <v>45992</v>
      </c>
      <c r="B107" t="s">
        <v>2355</v>
      </c>
      <c r="C107" t="s">
        <v>4085</v>
      </c>
      <c r="D107" t="s">
        <v>1006</v>
      </c>
      <c r="E107" t="s">
        <v>17</v>
      </c>
      <c r="F107" t="s">
        <v>4</v>
      </c>
      <c r="G107" t="s">
        <v>2884</v>
      </c>
      <c r="I107">
        <v>1.31803232697419E-4</v>
      </c>
      <c r="J107" t="s">
        <v>1367</v>
      </c>
      <c r="K107">
        <v>-1</v>
      </c>
      <c r="L107" t="s">
        <v>4045</v>
      </c>
      <c r="N107">
        <v>1.1299999999999999</v>
      </c>
      <c r="O107">
        <v>3.1183329999999998</v>
      </c>
      <c r="P107">
        <v>3.4750000000000001</v>
      </c>
      <c r="Q107">
        <v>1.4</v>
      </c>
      <c r="R107">
        <v>4.4333330000000002</v>
      </c>
      <c r="S107">
        <v>0.96499999999999997</v>
      </c>
      <c r="T107">
        <v>0.3571428571428571</v>
      </c>
      <c r="U107">
        <v>-29.512339999999998</v>
      </c>
      <c r="V107">
        <v>-0.13482640000000001</v>
      </c>
      <c r="W107">
        <v>6.2584949999999999</v>
      </c>
      <c r="Y107">
        <v>-3.3069009999999999</v>
      </c>
      <c r="Z107">
        <v>8.5823220000000006E-2</v>
      </c>
    </row>
    <row r="108" spans="1:26" x14ac:dyDescent="0.25">
      <c r="A108" s="64">
        <v>45992</v>
      </c>
      <c r="B108" t="s">
        <v>2380</v>
      </c>
      <c r="C108" t="s">
        <v>4086</v>
      </c>
      <c r="D108" t="s">
        <v>1031</v>
      </c>
      <c r="E108" t="s">
        <v>2887</v>
      </c>
      <c r="F108" t="s">
        <v>4</v>
      </c>
      <c r="G108" t="s">
        <v>2884</v>
      </c>
      <c r="I108">
        <v>1.2282656833937381E-4</v>
      </c>
      <c r="J108" t="s">
        <v>1367</v>
      </c>
      <c r="K108">
        <v>-1</v>
      </c>
      <c r="L108" t="s">
        <v>4045</v>
      </c>
      <c r="N108">
        <v>6.8</v>
      </c>
      <c r="O108">
        <v>5.8923329999999998</v>
      </c>
      <c r="P108">
        <v>5.8</v>
      </c>
      <c r="Q108">
        <v>7.5</v>
      </c>
      <c r="R108">
        <v>5.7666659999999998</v>
      </c>
      <c r="S108">
        <v>3.9550000000000001</v>
      </c>
      <c r="T108">
        <v>8.174603174603174</v>
      </c>
      <c r="U108">
        <v>13.366070000000001</v>
      </c>
      <c r="V108">
        <v>31.67614</v>
      </c>
      <c r="W108">
        <v>21.62509</v>
      </c>
      <c r="X108">
        <v>18.353169999999999</v>
      </c>
      <c r="Y108">
        <v>5.0117799999999999</v>
      </c>
      <c r="Z108">
        <v>1.0021420000000001</v>
      </c>
    </row>
    <row r="109" spans="1:26" x14ac:dyDescent="0.25">
      <c r="A109" s="64">
        <v>45992</v>
      </c>
      <c r="B109" t="s">
        <v>2263</v>
      </c>
      <c r="C109" t="s">
        <v>4087</v>
      </c>
      <c r="D109" t="s">
        <v>914</v>
      </c>
      <c r="E109" t="s">
        <v>18</v>
      </c>
      <c r="F109" t="s">
        <v>4</v>
      </c>
      <c r="G109" t="s">
        <v>2884</v>
      </c>
      <c r="I109">
        <v>1.6059440865166859E-4</v>
      </c>
      <c r="J109" t="s">
        <v>1367</v>
      </c>
      <c r="K109">
        <v>-1</v>
      </c>
      <c r="L109" t="s">
        <v>4045</v>
      </c>
      <c r="N109">
        <v>7.48</v>
      </c>
      <c r="O109">
        <v>4.6500000000000004</v>
      </c>
      <c r="P109">
        <v>3.75</v>
      </c>
      <c r="Q109">
        <v>8.3000000000000007</v>
      </c>
      <c r="R109">
        <v>8.8333340000000007</v>
      </c>
      <c r="S109">
        <v>2.0133329999999998</v>
      </c>
      <c r="T109">
        <v>4.4761904761904763</v>
      </c>
      <c r="U109">
        <v>10.022830000000001</v>
      </c>
      <c r="V109">
        <v>15.09352</v>
      </c>
      <c r="W109">
        <v>13.276809999999999</v>
      </c>
      <c r="X109">
        <v>13.02163</v>
      </c>
      <c r="Y109">
        <v>8.8121349999999996</v>
      </c>
      <c r="Z109">
        <v>2.3845589999999999</v>
      </c>
    </row>
    <row r="110" spans="1:26" x14ac:dyDescent="0.25">
      <c r="A110" s="64">
        <v>45992</v>
      </c>
      <c r="B110" t="s">
        <v>2289</v>
      </c>
      <c r="C110" t="s">
        <v>4088</v>
      </c>
      <c r="D110" t="s">
        <v>940</v>
      </c>
      <c r="E110" t="s">
        <v>17</v>
      </c>
      <c r="F110" t="s">
        <v>4</v>
      </c>
      <c r="G110" t="s">
        <v>2884</v>
      </c>
      <c r="I110">
        <v>1.511079668128377E-4</v>
      </c>
      <c r="J110" t="s">
        <v>1374</v>
      </c>
      <c r="K110">
        <v>-1</v>
      </c>
      <c r="L110" t="s">
        <v>4045</v>
      </c>
      <c r="N110">
        <v>3.69</v>
      </c>
      <c r="O110">
        <v>3.556667</v>
      </c>
      <c r="P110">
        <v>5.5</v>
      </c>
      <c r="Q110">
        <v>7.7</v>
      </c>
      <c r="R110">
        <v>7.8666669999999996</v>
      </c>
      <c r="S110">
        <v>4.7649999999999997</v>
      </c>
      <c r="T110">
        <v>6.25</v>
      </c>
      <c r="U110">
        <v>12.04242</v>
      </c>
      <c r="V110">
        <v>10.576180000000001</v>
      </c>
      <c r="W110">
        <v>24.560220000000001</v>
      </c>
      <c r="X110">
        <v>22.829689999999999</v>
      </c>
      <c r="Y110">
        <v>4.3688659999999997</v>
      </c>
      <c r="Z110">
        <v>1.5319990000000001</v>
      </c>
    </row>
    <row r="111" spans="1:26" x14ac:dyDescent="0.25">
      <c r="A111" s="64">
        <v>45992</v>
      </c>
      <c r="B111" t="s">
        <v>2649</v>
      </c>
      <c r="C111" t="s">
        <v>4089</v>
      </c>
      <c r="D111" t="s">
        <v>1300</v>
      </c>
      <c r="E111" t="s">
        <v>12</v>
      </c>
      <c r="F111" t="s">
        <v>4</v>
      </c>
      <c r="G111" t="s">
        <v>2884</v>
      </c>
      <c r="I111">
        <v>4.2106529747202898E-5</v>
      </c>
      <c r="J111" t="s">
        <v>1374</v>
      </c>
      <c r="K111">
        <v>-1</v>
      </c>
      <c r="L111" t="s">
        <v>4045</v>
      </c>
      <c r="N111">
        <v>6.67</v>
      </c>
      <c r="O111">
        <v>5.3062500000000004</v>
      </c>
      <c r="P111">
        <v>5.6749999999999998</v>
      </c>
      <c r="Q111">
        <v>9.1</v>
      </c>
      <c r="R111">
        <v>9.8333329999999997</v>
      </c>
      <c r="S111">
        <v>6.0916670000000002</v>
      </c>
      <c r="T111">
        <v>9.5789473684210531</v>
      </c>
      <c r="U111">
        <v>14.817920000000001</v>
      </c>
      <c r="V111">
        <v>12.5898</v>
      </c>
      <c r="W111">
        <v>39.604579999999999</v>
      </c>
      <c r="X111">
        <v>11.615270000000001</v>
      </c>
      <c r="Y111">
        <v>8.6117989999999995</v>
      </c>
      <c r="Z111">
        <v>2.554786</v>
      </c>
    </row>
    <row r="112" spans="1:26" x14ac:dyDescent="0.25">
      <c r="A112" s="64">
        <v>45992</v>
      </c>
      <c r="B112" t="s">
        <v>2306</v>
      </c>
      <c r="C112" t="s">
        <v>4090</v>
      </c>
      <c r="D112" t="s">
        <v>957</v>
      </c>
      <c r="E112" t="s">
        <v>18</v>
      </c>
      <c r="F112" t="s">
        <v>4</v>
      </c>
      <c r="G112" t="s">
        <v>2884</v>
      </c>
      <c r="I112">
        <v>1.4570244523072601E-4</v>
      </c>
      <c r="J112" t="s">
        <v>1367</v>
      </c>
      <c r="K112">
        <v>-1</v>
      </c>
      <c r="L112" t="s">
        <v>4045</v>
      </c>
      <c r="N112">
        <v>5.94</v>
      </c>
      <c r="O112">
        <v>5.0750000000000002</v>
      </c>
      <c r="P112">
        <v>3.5</v>
      </c>
      <c r="Q112">
        <v>7.9</v>
      </c>
      <c r="R112">
        <v>6.1</v>
      </c>
      <c r="S112">
        <v>4.8724999999999996</v>
      </c>
      <c r="T112">
        <v>4.3809523809523814</v>
      </c>
      <c r="U112">
        <v>17.844339999999999</v>
      </c>
      <c r="V112">
        <v>14.336869999999999</v>
      </c>
      <c r="W112">
        <v>12.828799999999999</v>
      </c>
      <c r="X112">
        <v>13.516999999999999</v>
      </c>
      <c r="Y112">
        <v>7.396795</v>
      </c>
      <c r="Z112">
        <v>1.448145</v>
      </c>
    </row>
    <row r="113" spans="1:26" x14ac:dyDescent="0.25">
      <c r="A113" s="64">
        <v>45992</v>
      </c>
      <c r="B113" t="s">
        <v>2102</v>
      </c>
      <c r="C113" t="s">
        <v>4091</v>
      </c>
      <c r="D113" t="s">
        <v>753</v>
      </c>
      <c r="E113" t="s">
        <v>13</v>
      </c>
      <c r="F113" t="s">
        <v>4</v>
      </c>
      <c r="G113" t="s">
        <v>2884</v>
      </c>
      <c r="I113">
        <v>2.3074687108402581E-4</v>
      </c>
      <c r="J113" t="s">
        <v>1557</v>
      </c>
      <c r="K113">
        <v>-1</v>
      </c>
      <c r="L113" t="s">
        <v>4045</v>
      </c>
      <c r="N113">
        <v>4.3899999999999997</v>
      </c>
      <c r="O113">
        <v>5.3136669999999997</v>
      </c>
      <c r="P113">
        <v>6.375</v>
      </c>
      <c r="Q113">
        <v>7.5</v>
      </c>
      <c r="R113">
        <v>5.6333330000000004</v>
      </c>
      <c r="S113">
        <v>4.2149999999999999</v>
      </c>
      <c r="T113">
        <v>7.6595744680851059</v>
      </c>
      <c r="U113">
        <v>-11.726150000000001</v>
      </c>
      <c r="V113">
        <v>16.909320000000001</v>
      </c>
      <c r="W113">
        <v>10.954929999999999</v>
      </c>
      <c r="X113">
        <v>16.13064</v>
      </c>
      <c r="Y113">
        <v>10.24105</v>
      </c>
      <c r="Z113">
        <v>1.279795</v>
      </c>
    </row>
    <row r="114" spans="1:26" x14ac:dyDescent="0.25">
      <c r="A114" s="64">
        <v>45992</v>
      </c>
      <c r="B114" t="s">
        <v>1813</v>
      </c>
      <c r="C114" t="s">
        <v>4092</v>
      </c>
      <c r="D114" t="s">
        <v>465</v>
      </c>
      <c r="E114" t="s">
        <v>18</v>
      </c>
      <c r="F114" t="s">
        <v>4</v>
      </c>
      <c r="G114" t="s">
        <v>2884</v>
      </c>
      <c r="I114">
        <v>4.3133515838227342E-4</v>
      </c>
      <c r="J114" t="s">
        <v>1367</v>
      </c>
      <c r="K114">
        <v>-1</v>
      </c>
      <c r="L114" t="s">
        <v>4045</v>
      </c>
      <c r="N114">
        <v>5.0999999999999996</v>
      </c>
      <c r="O114">
        <v>4.3025000000000002</v>
      </c>
      <c r="P114">
        <v>4.8333329999999997</v>
      </c>
      <c r="Q114">
        <v>2.6</v>
      </c>
      <c r="R114">
        <v>6.7</v>
      </c>
      <c r="S114">
        <v>6.2408330000000003</v>
      </c>
      <c r="T114">
        <v>2.952380952380953</v>
      </c>
      <c r="U114">
        <v>27.06081</v>
      </c>
      <c r="V114">
        <v>16.27365</v>
      </c>
      <c r="W114">
        <v>15.023569999999999</v>
      </c>
      <c r="X114">
        <v>16.194669999999999</v>
      </c>
      <c r="Y114">
        <v>4.75284</v>
      </c>
      <c r="Z114">
        <v>1.180258</v>
      </c>
    </row>
    <row r="115" spans="1:26" x14ac:dyDescent="0.25">
      <c r="A115" s="64">
        <v>45992</v>
      </c>
      <c r="B115" t="s">
        <v>2466</v>
      </c>
      <c r="C115" t="s">
        <v>4093</v>
      </c>
      <c r="D115" t="s">
        <v>1117</v>
      </c>
      <c r="E115" t="s">
        <v>19</v>
      </c>
      <c r="F115" t="s">
        <v>4</v>
      </c>
      <c r="G115" t="s">
        <v>2884</v>
      </c>
      <c r="I115">
        <v>9.4476729463692584E-5</v>
      </c>
      <c r="J115" t="s">
        <v>1365</v>
      </c>
      <c r="K115">
        <v>-1</v>
      </c>
      <c r="L115" t="s">
        <v>4045</v>
      </c>
      <c r="O115">
        <v>3.2949999999999999</v>
      </c>
      <c r="P115">
        <v>1.1333329999999999</v>
      </c>
      <c r="Q115">
        <v>4.8</v>
      </c>
      <c r="R115">
        <v>2</v>
      </c>
      <c r="S115">
        <v>3.9849999999999999</v>
      </c>
      <c r="T115">
        <v>1.26984126984127</v>
      </c>
      <c r="U115">
        <v>-39.475830000000002</v>
      </c>
      <c r="V115">
        <v>5.864306</v>
      </c>
      <c r="W115">
        <v>-33.947299999999998</v>
      </c>
      <c r="X115">
        <v>46.255090000000003</v>
      </c>
      <c r="Y115">
        <v>1.401961</v>
      </c>
      <c r="Z115">
        <v>0</v>
      </c>
    </row>
    <row r="116" spans="1:26" x14ac:dyDescent="0.25">
      <c r="A116" s="64">
        <v>45992</v>
      </c>
      <c r="B116" t="s">
        <v>2497</v>
      </c>
      <c r="C116" t="s">
        <v>4094</v>
      </c>
      <c r="D116" t="s">
        <v>1148</v>
      </c>
      <c r="E116" t="s">
        <v>13</v>
      </c>
      <c r="F116" t="s">
        <v>4</v>
      </c>
      <c r="G116" t="s">
        <v>2884</v>
      </c>
      <c r="I116">
        <v>8.4296292144888434E-5</v>
      </c>
      <c r="J116" t="s">
        <v>1367</v>
      </c>
      <c r="K116">
        <v>-1</v>
      </c>
      <c r="L116" t="s">
        <v>4045</v>
      </c>
      <c r="N116">
        <v>6.880001</v>
      </c>
      <c r="O116">
        <v>3.2240000000000002</v>
      </c>
      <c r="P116">
        <v>4.3250000000000002</v>
      </c>
      <c r="Q116">
        <v>2.4</v>
      </c>
      <c r="R116">
        <v>8.1</v>
      </c>
      <c r="S116">
        <v>4.0316669999999997</v>
      </c>
      <c r="T116">
        <v>3.3510638297872339</v>
      </c>
      <c r="U116">
        <v>-11.065569999999999</v>
      </c>
      <c r="V116">
        <v>15.27909</v>
      </c>
      <c r="W116">
        <v>10.80575</v>
      </c>
      <c r="X116">
        <v>24.827179999999998</v>
      </c>
      <c r="Y116">
        <v>4.8546500000000004</v>
      </c>
      <c r="Z116">
        <v>3.012931</v>
      </c>
    </row>
    <row r="117" spans="1:26" x14ac:dyDescent="0.25">
      <c r="A117" s="64">
        <v>45992</v>
      </c>
      <c r="B117" t="s">
        <v>1811</v>
      </c>
      <c r="C117" t="s">
        <v>4095</v>
      </c>
      <c r="D117" t="s">
        <v>463</v>
      </c>
      <c r="E117" t="s">
        <v>19</v>
      </c>
      <c r="F117" t="s">
        <v>4</v>
      </c>
      <c r="G117" t="s">
        <v>2884</v>
      </c>
      <c r="I117">
        <v>4.1338533019822678E-4</v>
      </c>
      <c r="J117" t="s">
        <v>1367</v>
      </c>
      <c r="K117">
        <v>-1</v>
      </c>
      <c r="L117" t="s">
        <v>4045</v>
      </c>
      <c r="N117">
        <v>2.9</v>
      </c>
      <c r="O117">
        <v>6.0730000000000004</v>
      </c>
      <c r="P117">
        <v>7.2249999999999996</v>
      </c>
      <c r="Q117">
        <v>9.8000000000000007</v>
      </c>
      <c r="R117">
        <v>4.5</v>
      </c>
      <c r="S117">
        <v>8.1349999999999998</v>
      </c>
      <c r="T117">
        <v>9.5238095238095237</v>
      </c>
      <c r="U117">
        <v>148.1618</v>
      </c>
      <c r="V117">
        <v>24.474019999999999</v>
      </c>
      <c r="W117">
        <v>40.02908</v>
      </c>
      <c r="X117">
        <v>17.24417</v>
      </c>
      <c r="Y117">
        <v>7.9734619999999996</v>
      </c>
      <c r="Z117">
        <v>0.2886997</v>
      </c>
    </row>
    <row r="118" spans="1:26" x14ac:dyDescent="0.25">
      <c r="A118" s="64">
        <v>45992</v>
      </c>
      <c r="B118" t="s">
        <v>1895</v>
      </c>
      <c r="C118" t="s">
        <v>4096</v>
      </c>
      <c r="D118" t="s">
        <v>547</v>
      </c>
      <c r="E118" t="s">
        <v>9</v>
      </c>
      <c r="F118" t="s">
        <v>4</v>
      </c>
      <c r="G118" t="s">
        <v>2884</v>
      </c>
      <c r="I118">
        <v>3.4901614676311323E-4</v>
      </c>
      <c r="J118" t="s">
        <v>1367</v>
      </c>
      <c r="K118">
        <v>-1</v>
      </c>
      <c r="L118" t="s">
        <v>4045</v>
      </c>
      <c r="N118">
        <v>2.96</v>
      </c>
      <c r="O118">
        <v>3.9009999999999998</v>
      </c>
      <c r="P118">
        <v>4.6749999999999998</v>
      </c>
      <c r="Q118">
        <v>7.8</v>
      </c>
      <c r="R118">
        <v>5.9333330000000002</v>
      </c>
      <c r="S118">
        <v>7.3316670000000004</v>
      </c>
      <c r="T118">
        <v>7.1</v>
      </c>
      <c r="U118">
        <v>13.00869</v>
      </c>
      <c r="V118">
        <v>21.882999999999999</v>
      </c>
      <c r="W118">
        <v>7.003959</v>
      </c>
      <c r="X118">
        <v>26.507940000000001</v>
      </c>
      <c r="Y118">
        <v>3.7137129999999998</v>
      </c>
      <c r="Z118">
        <v>0.56279029999999997</v>
      </c>
    </row>
    <row r="119" spans="1:26" x14ac:dyDescent="0.25">
      <c r="A119" s="64">
        <v>45992</v>
      </c>
      <c r="B119" t="s">
        <v>2432</v>
      </c>
      <c r="C119" t="s">
        <v>4097</v>
      </c>
      <c r="D119" t="s">
        <v>1083</v>
      </c>
      <c r="E119" t="s">
        <v>19</v>
      </c>
      <c r="F119" t="s">
        <v>4</v>
      </c>
      <c r="G119" t="s">
        <v>2884</v>
      </c>
      <c r="I119">
        <v>1.1118259857911679E-4</v>
      </c>
      <c r="J119" t="s">
        <v>1374</v>
      </c>
      <c r="K119">
        <v>-1</v>
      </c>
      <c r="L119" t="s">
        <v>4045</v>
      </c>
      <c r="N119">
        <v>8.49</v>
      </c>
      <c r="O119">
        <v>2.9815</v>
      </c>
      <c r="P119">
        <v>8.7750000000000004</v>
      </c>
      <c r="Q119">
        <v>9.5</v>
      </c>
      <c r="R119">
        <v>0.6</v>
      </c>
      <c r="S119">
        <v>7.8416670000000002</v>
      </c>
      <c r="T119">
        <v>7.1428571428571432</v>
      </c>
      <c r="U119">
        <v>78.120469999999997</v>
      </c>
      <c r="V119">
        <v>56.64228</v>
      </c>
      <c r="W119">
        <v>60.054389999999998</v>
      </c>
      <c r="X119">
        <v>22.63531</v>
      </c>
      <c r="Y119">
        <v>7.9946729999999997</v>
      </c>
      <c r="Z119">
        <v>0.92442530000000001</v>
      </c>
    </row>
    <row r="120" spans="1:26" x14ac:dyDescent="0.25">
      <c r="A120" s="64">
        <v>45992</v>
      </c>
      <c r="B120" t="s">
        <v>2302</v>
      </c>
      <c r="C120" t="s">
        <v>4098</v>
      </c>
      <c r="D120" t="s">
        <v>953</v>
      </c>
      <c r="E120" t="s">
        <v>19</v>
      </c>
      <c r="F120" t="s">
        <v>4</v>
      </c>
      <c r="G120" t="s">
        <v>2884</v>
      </c>
      <c r="I120">
        <v>1.4680951349339361E-4</v>
      </c>
      <c r="J120" t="s">
        <v>1367</v>
      </c>
      <c r="K120">
        <v>-1</v>
      </c>
      <c r="L120" t="s">
        <v>4045</v>
      </c>
      <c r="N120">
        <v>3.69</v>
      </c>
      <c r="O120">
        <v>5.2743330000000004</v>
      </c>
      <c r="P120">
        <v>4.7</v>
      </c>
      <c r="Q120">
        <v>8.5</v>
      </c>
      <c r="R120">
        <v>3.1</v>
      </c>
      <c r="S120">
        <v>4.3816670000000002</v>
      </c>
      <c r="T120">
        <v>5.4761904761904763</v>
      </c>
      <c r="U120">
        <v>41.736559999999997</v>
      </c>
      <c r="V120">
        <v>3.3935279999999999</v>
      </c>
      <c r="W120">
        <v>29.620529999999999</v>
      </c>
      <c r="X120">
        <v>430.7054</v>
      </c>
      <c r="Y120">
        <v>-2.9231319999999998</v>
      </c>
      <c r="Z120">
        <v>0.58302690000000001</v>
      </c>
    </row>
    <row r="121" spans="1:26" x14ac:dyDescent="0.25">
      <c r="A121" s="64">
        <v>45992</v>
      </c>
      <c r="B121" t="s">
        <v>2255</v>
      </c>
      <c r="C121" t="s">
        <v>4099</v>
      </c>
      <c r="D121" t="s">
        <v>906</v>
      </c>
      <c r="E121" t="s">
        <v>2874</v>
      </c>
      <c r="F121" t="s">
        <v>4</v>
      </c>
      <c r="G121" t="s">
        <v>2884</v>
      </c>
      <c r="I121">
        <v>1.6036467373439081E-4</v>
      </c>
      <c r="J121" t="s">
        <v>1374</v>
      </c>
      <c r="K121">
        <v>-1</v>
      </c>
      <c r="L121" t="s">
        <v>4045</v>
      </c>
      <c r="N121">
        <v>7.17</v>
      </c>
      <c r="O121">
        <v>9.5183330000000002</v>
      </c>
      <c r="P121">
        <v>3.95</v>
      </c>
      <c r="Q121">
        <v>7.6</v>
      </c>
      <c r="R121">
        <v>6.1666670000000003</v>
      </c>
      <c r="S121">
        <v>2.2483330000000001</v>
      </c>
      <c r="T121">
        <v>7.3684210526315788</v>
      </c>
      <c r="U121">
        <v>-2.61063</v>
      </c>
      <c r="V121">
        <v>8.4308110000000003</v>
      </c>
      <c r="W121">
        <v>4.7444639999999998</v>
      </c>
      <c r="X121">
        <v>12.95889</v>
      </c>
      <c r="Y121">
        <v>8.0592849999999991</v>
      </c>
      <c r="Z121">
        <v>2.5716709999999998</v>
      </c>
    </row>
    <row r="122" spans="1:26" x14ac:dyDescent="0.25">
      <c r="A122" s="64">
        <v>45992</v>
      </c>
      <c r="B122" t="s">
        <v>1640</v>
      </c>
      <c r="C122" t="s">
        <v>4100</v>
      </c>
      <c r="D122" t="s">
        <v>292</v>
      </c>
      <c r="E122" t="s">
        <v>18</v>
      </c>
      <c r="F122" t="s">
        <v>4</v>
      </c>
      <c r="G122" t="s">
        <v>2884</v>
      </c>
      <c r="I122">
        <v>7.2833069856335605E-4</v>
      </c>
      <c r="J122" t="s">
        <v>1367</v>
      </c>
      <c r="K122">
        <v>-1</v>
      </c>
      <c r="L122" t="s">
        <v>4045</v>
      </c>
      <c r="N122">
        <v>7.17</v>
      </c>
      <c r="O122">
        <v>6.1124999999999998</v>
      </c>
      <c r="P122">
        <v>2.85</v>
      </c>
      <c r="Q122">
        <v>5.9</v>
      </c>
      <c r="R122">
        <v>7.6333330000000004</v>
      </c>
      <c r="S122">
        <v>3.360833</v>
      </c>
      <c r="T122">
        <v>3.6190476190476191</v>
      </c>
      <c r="U122">
        <v>6.9479350000000002</v>
      </c>
      <c r="V122">
        <v>11.389089999999999</v>
      </c>
      <c r="W122">
        <v>15.5166</v>
      </c>
      <c r="X122">
        <v>13.80364</v>
      </c>
      <c r="Y122">
        <v>6.4908770000000002</v>
      </c>
      <c r="Z122">
        <v>2.2522380000000002</v>
      </c>
    </row>
    <row r="123" spans="1:26" x14ac:dyDescent="0.25">
      <c r="A123" s="64">
        <v>45992</v>
      </c>
      <c r="B123" t="s">
        <v>2160</v>
      </c>
      <c r="C123" t="s">
        <v>4101</v>
      </c>
      <c r="D123" t="s">
        <v>811</v>
      </c>
      <c r="E123" t="s">
        <v>9</v>
      </c>
      <c r="F123" t="s">
        <v>4</v>
      </c>
      <c r="G123" t="s">
        <v>2884</v>
      </c>
      <c r="I123">
        <v>2.0004740508987231E-4</v>
      </c>
      <c r="J123" t="s">
        <v>1367</v>
      </c>
      <c r="K123">
        <v>-1</v>
      </c>
      <c r="L123" t="s">
        <v>4045</v>
      </c>
      <c r="N123">
        <v>3.83</v>
      </c>
      <c r="O123">
        <v>5.4743339999999998</v>
      </c>
      <c r="P123">
        <v>4.5250000000000004</v>
      </c>
      <c r="Q123">
        <v>5.0999999999999996</v>
      </c>
      <c r="R123">
        <v>9.4</v>
      </c>
      <c r="S123">
        <v>5.8333329999999997</v>
      </c>
      <c r="T123">
        <v>7.6</v>
      </c>
      <c r="U123">
        <v>9.8402139999999996</v>
      </c>
      <c r="V123">
        <v>14.47852</v>
      </c>
      <c r="W123">
        <v>6.763395</v>
      </c>
      <c r="X123">
        <v>19.886119999999998</v>
      </c>
      <c r="Y123">
        <v>5.3366369999999996</v>
      </c>
      <c r="Z123">
        <v>0.95622839999999998</v>
      </c>
    </row>
    <row r="124" spans="1:26" x14ac:dyDescent="0.25">
      <c r="A124" s="64">
        <v>45992</v>
      </c>
      <c r="B124" t="s">
        <v>1714</v>
      </c>
      <c r="C124" t="s">
        <v>4102</v>
      </c>
      <c r="D124" t="s">
        <v>366</v>
      </c>
      <c r="E124" t="s">
        <v>10</v>
      </c>
      <c r="F124" t="s">
        <v>4</v>
      </c>
      <c r="G124" t="s">
        <v>2884</v>
      </c>
      <c r="I124">
        <v>5.709960853661209E-4</v>
      </c>
      <c r="J124" t="s">
        <v>1374</v>
      </c>
      <c r="K124">
        <v>-1</v>
      </c>
      <c r="L124" t="s">
        <v>4045</v>
      </c>
      <c r="N124">
        <v>4.79</v>
      </c>
      <c r="O124">
        <v>4.62</v>
      </c>
      <c r="P124">
        <v>6.25</v>
      </c>
      <c r="Q124">
        <v>3.8</v>
      </c>
      <c r="R124">
        <v>9.2333339999999993</v>
      </c>
      <c r="S124">
        <v>6.7483329999999997</v>
      </c>
      <c r="T124">
        <v>4.0406976744186043</v>
      </c>
      <c r="U124">
        <v>6.6432359999999999</v>
      </c>
      <c r="Z124">
        <v>1.7661910000000001</v>
      </c>
    </row>
    <row r="125" spans="1:26" x14ac:dyDescent="0.25">
      <c r="A125" s="64">
        <v>45992</v>
      </c>
      <c r="B125" t="s">
        <v>1874</v>
      </c>
      <c r="C125" t="s">
        <v>4103</v>
      </c>
      <c r="D125" t="s">
        <v>526</v>
      </c>
      <c r="E125" t="s">
        <v>16</v>
      </c>
      <c r="F125" t="s">
        <v>4</v>
      </c>
      <c r="G125" t="s">
        <v>2884</v>
      </c>
      <c r="I125">
        <v>3.4576855316323249E-4</v>
      </c>
      <c r="J125" t="s">
        <v>1367</v>
      </c>
      <c r="K125">
        <v>-1</v>
      </c>
      <c r="L125" t="s">
        <v>4045</v>
      </c>
      <c r="N125">
        <v>7.54</v>
      </c>
      <c r="O125">
        <v>8.6633329999999997</v>
      </c>
      <c r="P125">
        <v>3.85</v>
      </c>
      <c r="Q125">
        <v>5.0999999999999996</v>
      </c>
      <c r="R125">
        <v>8.7333339999999993</v>
      </c>
      <c r="S125">
        <v>3.7050000000000001</v>
      </c>
      <c r="T125">
        <v>9.1025641025641022</v>
      </c>
      <c r="U125">
        <v>31.877569999999999</v>
      </c>
      <c r="V125">
        <v>7.2882629999999997</v>
      </c>
      <c r="W125">
        <v>12.558350000000001</v>
      </c>
      <c r="X125">
        <v>15.91347</v>
      </c>
      <c r="Y125">
        <v>2.919238</v>
      </c>
      <c r="Z125">
        <v>2.440909</v>
      </c>
    </row>
    <row r="126" spans="1:26" x14ac:dyDescent="0.25">
      <c r="A126" s="64">
        <v>45992</v>
      </c>
      <c r="B126" t="s">
        <v>2445</v>
      </c>
      <c r="C126" t="s">
        <v>4104</v>
      </c>
      <c r="D126" t="s">
        <v>1096</v>
      </c>
      <c r="E126" t="s">
        <v>8</v>
      </c>
      <c r="F126" t="s">
        <v>4</v>
      </c>
      <c r="G126" t="s">
        <v>2884</v>
      </c>
      <c r="I126">
        <v>1.042548456339371E-4</v>
      </c>
      <c r="J126" t="s">
        <v>1374</v>
      </c>
      <c r="K126">
        <v>-1</v>
      </c>
      <c r="L126" t="s">
        <v>4045</v>
      </c>
      <c r="N126">
        <v>7.98</v>
      </c>
      <c r="O126">
        <v>9.3028340000000007</v>
      </c>
      <c r="P126">
        <v>2.8250000000000002</v>
      </c>
      <c r="Q126">
        <v>4.8</v>
      </c>
      <c r="R126">
        <v>7.2</v>
      </c>
      <c r="S126">
        <v>3.4750000000000001</v>
      </c>
      <c r="T126">
        <v>7.1132075471698109</v>
      </c>
      <c r="U126">
        <v>10.04951</v>
      </c>
      <c r="V126">
        <v>12.56673</v>
      </c>
      <c r="W126">
        <v>20.757660000000001</v>
      </c>
      <c r="X126">
        <v>19.502140000000001</v>
      </c>
      <c r="Y126">
        <v>6.1206659999999999</v>
      </c>
      <c r="Z126">
        <v>2.0434909999999999</v>
      </c>
    </row>
    <row r="127" spans="1:26" x14ac:dyDescent="0.25">
      <c r="A127" s="64">
        <v>45992</v>
      </c>
      <c r="B127" t="s">
        <v>2061</v>
      </c>
      <c r="C127" t="s">
        <v>4105</v>
      </c>
      <c r="D127" t="s">
        <v>712</v>
      </c>
      <c r="E127" t="s">
        <v>19</v>
      </c>
      <c r="F127" t="s">
        <v>4</v>
      </c>
      <c r="G127" t="s">
        <v>2884</v>
      </c>
      <c r="I127">
        <v>2.3265046040947101E-4</v>
      </c>
      <c r="J127" t="s">
        <v>1367</v>
      </c>
      <c r="K127">
        <v>-1</v>
      </c>
      <c r="L127" t="s">
        <v>4045</v>
      </c>
      <c r="N127">
        <v>3.08</v>
      </c>
      <c r="O127">
        <v>5.3083330000000002</v>
      </c>
      <c r="P127">
        <v>5.25</v>
      </c>
      <c r="Q127">
        <v>8.1999999999999993</v>
      </c>
      <c r="R127">
        <v>1</v>
      </c>
      <c r="S127">
        <v>7.67</v>
      </c>
      <c r="T127">
        <v>6.5079365079365079</v>
      </c>
      <c r="U127">
        <v>174.41290000000001</v>
      </c>
      <c r="V127">
        <v>11.466100000000001</v>
      </c>
      <c r="W127">
        <v>25.024640000000002</v>
      </c>
      <c r="X127">
        <v>22.290649999999999</v>
      </c>
      <c r="Y127">
        <v>1.452895</v>
      </c>
      <c r="Z127">
        <v>0.60324140000000004</v>
      </c>
    </row>
    <row r="128" spans="1:26" x14ac:dyDescent="0.25">
      <c r="A128" s="64">
        <v>45992</v>
      </c>
      <c r="B128" t="s">
        <v>2024</v>
      </c>
      <c r="C128" t="s">
        <v>4106</v>
      </c>
      <c r="D128" t="s">
        <v>676</v>
      </c>
      <c r="E128" t="s">
        <v>13</v>
      </c>
      <c r="F128" t="s">
        <v>4</v>
      </c>
      <c r="G128" t="s">
        <v>2884</v>
      </c>
      <c r="I128">
        <v>2.6252280068926359E-4</v>
      </c>
      <c r="J128" t="s">
        <v>1367</v>
      </c>
      <c r="K128">
        <v>-1</v>
      </c>
      <c r="L128" t="s">
        <v>4045</v>
      </c>
      <c r="N128">
        <v>7.0799989999999999</v>
      </c>
      <c r="O128">
        <v>4.0013329999999998</v>
      </c>
      <c r="P128">
        <v>3.625</v>
      </c>
      <c r="Q128">
        <v>1.8</v>
      </c>
      <c r="R128">
        <v>8</v>
      </c>
      <c r="S128">
        <v>3.661667</v>
      </c>
      <c r="T128">
        <v>2.8191489361702131</v>
      </c>
      <c r="U128">
        <v>-7.9065269999999996</v>
      </c>
      <c r="V128">
        <v>10.44557</v>
      </c>
      <c r="W128">
        <v>32.888039999999997</v>
      </c>
      <c r="X128">
        <v>20.057030000000001</v>
      </c>
      <c r="Y128">
        <v>5.6833450000000001</v>
      </c>
      <c r="Z128">
        <v>3.348319</v>
      </c>
    </row>
    <row r="129" spans="1:26" x14ac:dyDescent="0.25">
      <c r="A129" s="64">
        <v>45992</v>
      </c>
      <c r="B129" t="s">
        <v>1890</v>
      </c>
      <c r="C129" t="s">
        <v>4107</v>
      </c>
      <c r="D129" t="s">
        <v>542</v>
      </c>
      <c r="E129" t="s">
        <v>18</v>
      </c>
      <c r="F129" t="s">
        <v>4</v>
      </c>
      <c r="G129" t="s">
        <v>2884</v>
      </c>
      <c r="I129">
        <v>3.5469380970783382E-4</v>
      </c>
      <c r="J129" t="s">
        <v>1374</v>
      </c>
      <c r="K129">
        <v>-1</v>
      </c>
      <c r="L129" t="s">
        <v>4045</v>
      </c>
      <c r="N129">
        <v>6.59</v>
      </c>
      <c r="O129">
        <v>3.9925000000000002</v>
      </c>
      <c r="P129">
        <v>2.75</v>
      </c>
      <c r="Q129">
        <v>8.5</v>
      </c>
      <c r="R129">
        <v>8.6333330000000004</v>
      </c>
      <c r="S129">
        <v>3.5008330000000001</v>
      </c>
      <c r="T129">
        <v>4.2857142857142856</v>
      </c>
      <c r="U129">
        <v>16.239080000000001</v>
      </c>
      <c r="V129">
        <v>13.237209999999999</v>
      </c>
      <c r="W129">
        <v>12.001139999999999</v>
      </c>
      <c r="X129">
        <v>12.500780000000001</v>
      </c>
      <c r="Y129">
        <v>9.3337570000000003</v>
      </c>
      <c r="Z129">
        <v>2.185063</v>
      </c>
    </row>
    <row r="130" spans="1:26" x14ac:dyDescent="0.25">
      <c r="A130" s="64">
        <v>45992</v>
      </c>
      <c r="B130" t="s">
        <v>2145</v>
      </c>
      <c r="C130" t="s">
        <v>4108</v>
      </c>
      <c r="D130" t="s">
        <v>796</v>
      </c>
      <c r="E130" t="s">
        <v>8</v>
      </c>
      <c r="F130" t="s">
        <v>4</v>
      </c>
      <c r="G130" t="s">
        <v>2884</v>
      </c>
      <c r="I130">
        <v>2.0944653365800951E-4</v>
      </c>
      <c r="J130" t="s">
        <v>1367</v>
      </c>
      <c r="K130">
        <v>-1</v>
      </c>
      <c r="L130" t="s">
        <v>4045</v>
      </c>
      <c r="O130">
        <v>3.9670000000000001</v>
      </c>
      <c r="P130">
        <v>3.2749999999999999</v>
      </c>
      <c r="Q130">
        <v>6</v>
      </c>
      <c r="R130">
        <v>8</v>
      </c>
      <c r="S130">
        <v>4.3099999999999996</v>
      </c>
      <c r="T130">
        <v>5.8113207547169807</v>
      </c>
      <c r="U130">
        <v>8.7609410000000008</v>
      </c>
      <c r="V130">
        <v>8.3440799999999999</v>
      </c>
      <c r="W130">
        <v>17.508890000000001</v>
      </c>
      <c r="X130">
        <v>51.368209999999998</v>
      </c>
      <c r="Y130">
        <v>2.1349369999999999</v>
      </c>
      <c r="Z130">
        <v>0.77831150000000004</v>
      </c>
    </row>
    <row r="131" spans="1:26" x14ac:dyDescent="0.25">
      <c r="A131" s="64">
        <v>45992</v>
      </c>
      <c r="B131" t="s">
        <v>2011</v>
      </c>
      <c r="C131" t="s">
        <v>2888</v>
      </c>
      <c r="D131" t="s">
        <v>663</v>
      </c>
      <c r="E131" t="s">
        <v>2818</v>
      </c>
      <c r="F131" t="s">
        <v>4</v>
      </c>
      <c r="G131" t="s">
        <v>2810</v>
      </c>
      <c r="I131">
        <v>2.7604555600505492E-4</v>
      </c>
      <c r="J131" t="s">
        <v>1367</v>
      </c>
      <c r="K131">
        <v>6</v>
      </c>
      <c r="L131" t="s">
        <v>2777</v>
      </c>
      <c r="N131">
        <v>8.16</v>
      </c>
      <c r="O131">
        <v>3.0753339999999998</v>
      </c>
      <c r="P131">
        <v>6.15</v>
      </c>
      <c r="Q131">
        <v>5.4</v>
      </c>
      <c r="R131">
        <v>9.4333329999999993</v>
      </c>
      <c r="S131">
        <v>7.148333</v>
      </c>
      <c r="T131">
        <v>8.0612244897959187</v>
      </c>
      <c r="U131">
        <v>10.23554</v>
      </c>
      <c r="V131">
        <v>28.079190000000001</v>
      </c>
      <c r="W131">
        <v>26.316929999999999</v>
      </c>
      <c r="X131">
        <v>22.863050000000001</v>
      </c>
      <c r="Y131">
        <v>4.6648339999999999</v>
      </c>
      <c r="Z131">
        <v>3.0531269999999999</v>
      </c>
    </row>
    <row r="132" spans="1:26" x14ac:dyDescent="0.25">
      <c r="A132" s="64">
        <v>45992</v>
      </c>
      <c r="B132" t="s">
        <v>2264</v>
      </c>
      <c r="C132" t="s">
        <v>4109</v>
      </c>
      <c r="D132" t="s">
        <v>915</v>
      </c>
      <c r="E132" t="s">
        <v>15</v>
      </c>
      <c r="F132" t="s">
        <v>4</v>
      </c>
      <c r="G132" t="s">
        <v>2884</v>
      </c>
      <c r="I132">
        <v>1.581754409941676E-4</v>
      </c>
      <c r="J132" t="s">
        <v>1367</v>
      </c>
      <c r="K132">
        <v>-1</v>
      </c>
      <c r="L132" t="s">
        <v>4045</v>
      </c>
      <c r="N132">
        <v>6.33</v>
      </c>
      <c r="O132">
        <v>5.9645000000000001</v>
      </c>
      <c r="P132">
        <v>6.1</v>
      </c>
      <c r="Q132">
        <v>5.3</v>
      </c>
      <c r="R132">
        <v>8.9333329999999993</v>
      </c>
      <c r="S132">
        <v>6.0983330000000002</v>
      </c>
      <c r="T132">
        <v>9.4505494505494507</v>
      </c>
      <c r="U132">
        <v>-3.6691129999999998</v>
      </c>
      <c r="V132">
        <v>47.849980000000002</v>
      </c>
      <c r="W132">
        <v>23.357600000000001</v>
      </c>
      <c r="X132">
        <v>3.8304710000000002</v>
      </c>
      <c r="Y132">
        <v>7.3849450000000001</v>
      </c>
      <c r="Z132">
        <v>2.371518</v>
      </c>
    </row>
    <row r="133" spans="1:26" x14ac:dyDescent="0.25">
      <c r="A133" s="64">
        <v>45992</v>
      </c>
      <c r="B133" t="s">
        <v>1415</v>
      </c>
      <c r="C133" t="s">
        <v>4110</v>
      </c>
      <c r="D133" t="s">
        <v>69</v>
      </c>
      <c r="E133" t="s">
        <v>10</v>
      </c>
      <c r="F133" t="s">
        <v>4</v>
      </c>
      <c r="G133" t="s">
        <v>2884</v>
      </c>
      <c r="I133">
        <v>2.6574279009359851E-3</v>
      </c>
      <c r="J133" t="s">
        <v>1367</v>
      </c>
      <c r="K133">
        <v>-1</v>
      </c>
      <c r="L133" t="s">
        <v>4045</v>
      </c>
      <c r="N133">
        <v>4.79</v>
      </c>
      <c r="O133">
        <v>4.4000000000000004</v>
      </c>
      <c r="P133">
        <v>7.5</v>
      </c>
      <c r="Q133">
        <v>5.2</v>
      </c>
      <c r="R133">
        <v>9.8666669999999996</v>
      </c>
      <c r="S133">
        <v>8.1466670000000008</v>
      </c>
      <c r="T133">
        <v>8.4883720930232549</v>
      </c>
      <c r="U133">
        <v>16.653479999999998</v>
      </c>
      <c r="Z133">
        <v>1.7971299999999999</v>
      </c>
    </row>
    <row r="134" spans="1:26" x14ac:dyDescent="0.25">
      <c r="A134" s="64">
        <v>45992</v>
      </c>
      <c r="B134" t="s">
        <v>2506</v>
      </c>
      <c r="C134" t="s">
        <v>4111</v>
      </c>
      <c r="D134" t="s">
        <v>1157</v>
      </c>
      <c r="E134" t="s">
        <v>2867</v>
      </c>
      <c r="F134" t="s">
        <v>4</v>
      </c>
      <c r="G134" t="s">
        <v>2884</v>
      </c>
      <c r="I134">
        <v>8.3130494956045196E-5</v>
      </c>
      <c r="J134" t="s">
        <v>1367</v>
      </c>
      <c r="K134">
        <v>-1</v>
      </c>
      <c r="L134" t="s">
        <v>4045</v>
      </c>
      <c r="N134">
        <v>2.29</v>
      </c>
      <c r="O134">
        <v>6.2866669999999996</v>
      </c>
      <c r="P134">
        <v>3.45</v>
      </c>
      <c r="Q134">
        <v>9.4</v>
      </c>
      <c r="R134">
        <v>6.2</v>
      </c>
      <c r="S134">
        <v>5.0816660000000002</v>
      </c>
      <c r="T134">
        <v>8</v>
      </c>
      <c r="U134">
        <v>33.637740000000001</v>
      </c>
      <c r="V134">
        <v>-1.3225469999999999</v>
      </c>
      <c r="W134">
        <v>5.3615370000000002</v>
      </c>
      <c r="Y134">
        <v>-1.7425170000000001</v>
      </c>
      <c r="Z134">
        <v>1.259255</v>
      </c>
    </row>
    <row r="135" spans="1:26" x14ac:dyDescent="0.25">
      <c r="A135" s="64">
        <v>45992</v>
      </c>
      <c r="B135" t="s">
        <v>1434</v>
      </c>
      <c r="C135" t="s">
        <v>4112</v>
      </c>
      <c r="D135" t="s">
        <v>88</v>
      </c>
      <c r="E135" t="s">
        <v>8</v>
      </c>
      <c r="F135" t="s">
        <v>4</v>
      </c>
      <c r="G135" t="s">
        <v>2884</v>
      </c>
      <c r="I135">
        <v>2.3672577981492002E-3</v>
      </c>
      <c r="J135" t="s">
        <v>1367</v>
      </c>
      <c r="K135">
        <v>-1</v>
      </c>
      <c r="L135" t="s">
        <v>4045</v>
      </c>
      <c r="O135">
        <v>1.1615</v>
      </c>
      <c r="P135">
        <v>5.7249999999999996</v>
      </c>
      <c r="Q135">
        <v>6.1</v>
      </c>
      <c r="R135">
        <v>1.5333330000000001</v>
      </c>
      <c r="S135">
        <v>6.2633330000000003</v>
      </c>
      <c r="T135">
        <v>2.8490566037735849</v>
      </c>
      <c r="U135">
        <v>16.54438</v>
      </c>
      <c r="V135">
        <v>15.748519999999999</v>
      </c>
      <c r="W135">
        <v>15.79659</v>
      </c>
      <c r="X135">
        <v>110.2073</v>
      </c>
      <c r="Y135">
        <v>1.396001</v>
      </c>
      <c r="Z135">
        <v>0</v>
      </c>
    </row>
    <row r="136" spans="1:26" x14ac:dyDescent="0.25">
      <c r="A136" s="64">
        <v>45992</v>
      </c>
      <c r="B136" t="s">
        <v>2385</v>
      </c>
      <c r="C136" t="s">
        <v>4113</v>
      </c>
      <c r="D136" t="s">
        <v>1036</v>
      </c>
      <c r="E136" t="s">
        <v>2885</v>
      </c>
      <c r="F136" t="s">
        <v>4</v>
      </c>
      <c r="G136" t="s">
        <v>2884</v>
      </c>
      <c r="I136">
        <v>1.236400919863643E-4</v>
      </c>
      <c r="J136" t="s">
        <v>1367</v>
      </c>
      <c r="K136">
        <v>-1</v>
      </c>
      <c r="L136" t="s">
        <v>4045</v>
      </c>
      <c r="N136">
        <v>3.76</v>
      </c>
      <c r="O136">
        <v>4.5599999999999996</v>
      </c>
      <c r="P136">
        <v>4.7750000000000004</v>
      </c>
      <c r="Q136">
        <v>5.5</v>
      </c>
      <c r="R136">
        <v>5.8333329999999997</v>
      </c>
      <c r="S136">
        <v>6.9383340000000002</v>
      </c>
      <c r="T136">
        <v>4.9350649350649354</v>
      </c>
      <c r="U136">
        <v>19.467410000000001</v>
      </c>
      <c r="V136">
        <v>16.2164</v>
      </c>
      <c r="W136">
        <v>9.3666669999999996</v>
      </c>
      <c r="X136">
        <v>35.409439999999996</v>
      </c>
      <c r="Y136">
        <v>2.824014</v>
      </c>
      <c r="Z136">
        <v>0.4265834</v>
      </c>
    </row>
    <row r="137" spans="1:26" x14ac:dyDescent="0.25">
      <c r="A137" s="64">
        <v>45992</v>
      </c>
      <c r="B137" t="s">
        <v>1848</v>
      </c>
      <c r="C137" t="s">
        <v>4114</v>
      </c>
      <c r="D137" t="s">
        <v>500</v>
      </c>
      <c r="E137" t="s">
        <v>18</v>
      </c>
      <c r="F137" t="s">
        <v>4</v>
      </c>
      <c r="G137" t="s">
        <v>2884</v>
      </c>
      <c r="I137">
        <v>3.9471609267156859E-4</v>
      </c>
      <c r="J137" t="s">
        <v>1367</v>
      </c>
      <c r="K137">
        <v>-1</v>
      </c>
      <c r="L137" t="s">
        <v>4045</v>
      </c>
      <c r="N137">
        <v>7.85</v>
      </c>
      <c r="O137">
        <v>5.03</v>
      </c>
      <c r="P137">
        <v>2.25</v>
      </c>
      <c r="Q137">
        <v>2.1</v>
      </c>
      <c r="R137">
        <v>8.4333329999999993</v>
      </c>
      <c r="S137">
        <v>2.400833</v>
      </c>
      <c r="T137">
        <v>1.5238095238095239</v>
      </c>
      <c r="U137">
        <v>9.9347949999999994</v>
      </c>
      <c r="V137">
        <v>12.19473</v>
      </c>
      <c r="W137">
        <v>11.644310000000001</v>
      </c>
      <c r="X137">
        <v>15.845359999999999</v>
      </c>
      <c r="Y137">
        <v>6.2006100000000002</v>
      </c>
      <c r="Z137">
        <v>2.690286</v>
      </c>
    </row>
    <row r="138" spans="1:26" x14ac:dyDescent="0.25">
      <c r="A138" s="64">
        <v>45992</v>
      </c>
      <c r="B138" t="s">
        <v>1658</v>
      </c>
      <c r="C138" t="s">
        <v>4115</v>
      </c>
      <c r="D138" t="s">
        <v>310</v>
      </c>
      <c r="E138" t="s">
        <v>13</v>
      </c>
      <c r="F138" t="s">
        <v>4</v>
      </c>
      <c r="G138" t="s">
        <v>2884</v>
      </c>
      <c r="I138">
        <v>6.7811556639434155E-4</v>
      </c>
      <c r="J138" t="s">
        <v>1367</v>
      </c>
      <c r="K138">
        <v>-1</v>
      </c>
      <c r="L138" t="s">
        <v>4045</v>
      </c>
      <c r="N138">
        <v>5.99</v>
      </c>
      <c r="O138">
        <v>7.723166</v>
      </c>
      <c r="P138">
        <v>5.05</v>
      </c>
      <c r="Q138">
        <v>7.8</v>
      </c>
      <c r="R138">
        <v>5.7333340000000002</v>
      </c>
      <c r="S138">
        <v>3.693333</v>
      </c>
      <c r="T138">
        <v>8.1914893617021285</v>
      </c>
      <c r="U138">
        <v>-14.86453</v>
      </c>
      <c r="V138">
        <v>11.657159999999999</v>
      </c>
      <c r="W138">
        <v>16.098140000000001</v>
      </c>
      <c r="X138">
        <v>13.61511</v>
      </c>
      <c r="Y138">
        <v>9.2490030000000001</v>
      </c>
      <c r="Z138">
        <v>2.3503159999999998</v>
      </c>
    </row>
    <row r="139" spans="1:26" x14ac:dyDescent="0.25">
      <c r="A139" s="64">
        <v>45992</v>
      </c>
      <c r="B139" t="s">
        <v>2508</v>
      </c>
      <c r="C139" t="s">
        <v>4116</v>
      </c>
      <c r="D139" t="s">
        <v>1159</v>
      </c>
      <c r="E139" t="s">
        <v>2824</v>
      </c>
      <c r="F139" t="s">
        <v>4</v>
      </c>
      <c r="G139" t="s">
        <v>2884</v>
      </c>
      <c r="I139">
        <v>8.3002095440676821E-5</v>
      </c>
      <c r="J139" t="s">
        <v>1367</v>
      </c>
      <c r="K139">
        <v>-1</v>
      </c>
      <c r="L139" t="s">
        <v>4045</v>
      </c>
      <c r="N139">
        <v>7.64</v>
      </c>
      <c r="O139">
        <v>8.1615009999999995</v>
      </c>
      <c r="P139">
        <v>4.125</v>
      </c>
      <c r="Q139">
        <v>0.1</v>
      </c>
      <c r="R139">
        <v>2.266667</v>
      </c>
      <c r="S139">
        <v>0.8050001</v>
      </c>
      <c r="T139">
        <v>0.66523605150214593</v>
      </c>
      <c r="U139">
        <v>-28.94548</v>
      </c>
      <c r="V139">
        <v>12.18591</v>
      </c>
      <c r="W139">
        <v>7.1691979999999997</v>
      </c>
      <c r="X139">
        <v>22.754380000000001</v>
      </c>
      <c r="Y139">
        <v>3.5417369999999999</v>
      </c>
      <c r="Z139">
        <v>1.3476570000000001</v>
      </c>
    </row>
    <row r="140" spans="1:26" x14ac:dyDescent="0.25">
      <c r="A140" s="64">
        <v>45992</v>
      </c>
      <c r="B140" t="s">
        <v>2408</v>
      </c>
      <c r="C140" t="s">
        <v>4117</v>
      </c>
      <c r="D140" t="s">
        <v>1059</v>
      </c>
      <c r="E140" t="s">
        <v>12</v>
      </c>
      <c r="F140" t="s">
        <v>4</v>
      </c>
      <c r="G140" t="s">
        <v>2884</v>
      </c>
      <c r="I140">
        <v>1.1609534526465581E-4</v>
      </c>
      <c r="J140" t="s">
        <v>1367</v>
      </c>
      <c r="K140">
        <v>-1</v>
      </c>
      <c r="L140" t="s">
        <v>4045</v>
      </c>
      <c r="N140">
        <v>4.93</v>
      </c>
      <c r="O140">
        <v>2.3016670000000001</v>
      </c>
      <c r="P140">
        <v>4.3</v>
      </c>
      <c r="Q140">
        <v>6</v>
      </c>
      <c r="R140">
        <v>8.0666670000000007</v>
      </c>
      <c r="S140">
        <v>5.3849999999999998</v>
      </c>
      <c r="T140">
        <v>4.7368421052631584</v>
      </c>
      <c r="U140">
        <v>18.61994</v>
      </c>
      <c r="V140">
        <v>10.067880000000001</v>
      </c>
      <c r="W140">
        <v>26.332630000000002</v>
      </c>
      <c r="X140">
        <v>32.184739999999998</v>
      </c>
      <c r="Y140">
        <v>3.9393989999999999</v>
      </c>
      <c r="Z140">
        <v>1.0228109999999999</v>
      </c>
    </row>
    <row r="141" spans="1:26" x14ac:dyDescent="0.25">
      <c r="A141" s="64">
        <v>45992</v>
      </c>
      <c r="B141" t="s">
        <v>1662</v>
      </c>
      <c r="C141" t="s">
        <v>4118</v>
      </c>
      <c r="D141" t="s">
        <v>314</v>
      </c>
      <c r="E141" t="s">
        <v>13</v>
      </c>
      <c r="F141" t="s">
        <v>4</v>
      </c>
      <c r="G141" t="s">
        <v>2884</v>
      </c>
      <c r="I141">
        <v>6.6373238030217213E-4</v>
      </c>
      <c r="J141" t="s">
        <v>1367</v>
      </c>
      <c r="K141">
        <v>-1</v>
      </c>
      <c r="L141" t="s">
        <v>4045</v>
      </c>
      <c r="N141">
        <v>5.87</v>
      </c>
      <c r="O141">
        <v>2.3348330000000002</v>
      </c>
      <c r="P141">
        <v>3.9249999999999998</v>
      </c>
      <c r="Q141">
        <v>4.7</v>
      </c>
      <c r="R141">
        <v>9.033334</v>
      </c>
      <c r="S141">
        <v>3.0133329999999998</v>
      </c>
      <c r="T141">
        <v>3.936170212765957</v>
      </c>
      <c r="U141">
        <v>-16.60191</v>
      </c>
      <c r="V141">
        <v>13.238720000000001</v>
      </c>
      <c r="W141">
        <v>44.923319999999997</v>
      </c>
      <c r="X141">
        <v>23.194579999999998</v>
      </c>
      <c r="Y141">
        <v>6.6395160000000004</v>
      </c>
      <c r="Z141">
        <v>2.893561</v>
      </c>
    </row>
    <row r="142" spans="1:26" x14ac:dyDescent="0.25">
      <c r="A142" s="64">
        <v>45992</v>
      </c>
      <c r="B142" t="s">
        <v>2094</v>
      </c>
      <c r="C142" t="s">
        <v>4119</v>
      </c>
      <c r="D142" t="s">
        <v>745</v>
      </c>
      <c r="E142" t="s">
        <v>19</v>
      </c>
      <c r="F142" t="s">
        <v>4</v>
      </c>
      <c r="G142" t="s">
        <v>2884</v>
      </c>
      <c r="I142">
        <v>2.291446275599555E-4</v>
      </c>
      <c r="J142" t="s">
        <v>1374</v>
      </c>
      <c r="K142">
        <v>-1</v>
      </c>
      <c r="L142" t="s">
        <v>4045</v>
      </c>
      <c r="N142">
        <v>2.99</v>
      </c>
      <c r="O142">
        <v>6.1797500000000003</v>
      </c>
      <c r="P142">
        <v>2.9</v>
      </c>
      <c r="Q142">
        <v>2.9</v>
      </c>
      <c r="R142">
        <v>2.2999999999999998</v>
      </c>
      <c r="S142">
        <v>1.413333</v>
      </c>
      <c r="T142">
        <v>1.4285714285714279</v>
      </c>
      <c r="U142">
        <v>-14.846679999999999</v>
      </c>
      <c r="V142">
        <v>4.9893539999999996</v>
      </c>
      <c r="W142">
        <v>14.51736</v>
      </c>
      <c r="X142">
        <v>25.170069999999999</v>
      </c>
      <c r="Y142">
        <v>1.086022</v>
      </c>
      <c r="Z142">
        <v>0.54444459999999995</v>
      </c>
    </row>
    <row r="143" spans="1:26" x14ac:dyDescent="0.25">
      <c r="A143" s="64">
        <v>45992</v>
      </c>
      <c r="B143" t="s">
        <v>2579</v>
      </c>
      <c r="C143" t="s">
        <v>4120</v>
      </c>
      <c r="D143" t="s">
        <v>1230</v>
      </c>
      <c r="E143" t="s">
        <v>15</v>
      </c>
      <c r="F143" t="s">
        <v>4</v>
      </c>
      <c r="G143" t="s">
        <v>2884</v>
      </c>
      <c r="I143">
        <v>6.6395011339529959E-5</v>
      </c>
      <c r="J143" t="s">
        <v>1367</v>
      </c>
      <c r="K143">
        <v>-1</v>
      </c>
      <c r="L143" t="s">
        <v>4045</v>
      </c>
      <c r="N143">
        <v>8.23</v>
      </c>
      <c r="O143">
        <v>3.7893330000000001</v>
      </c>
      <c r="P143">
        <v>1.425</v>
      </c>
      <c r="Q143">
        <v>3.2</v>
      </c>
      <c r="R143">
        <v>8.5</v>
      </c>
      <c r="S143">
        <v>2.6766670000000001</v>
      </c>
      <c r="T143">
        <v>2.5274725274725269</v>
      </c>
      <c r="U143">
        <v>-6.565893</v>
      </c>
      <c r="V143">
        <v>7.4516499999999999</v>
      </c>
      <c r="W143">
        <v>15.1318</v>
      </c>
      <c r="X143">
        <v>28.254709999999999</v>
      </c>
      <c r="Y143">
        <v>3.440801</v>
      </c>
      <c r="Z143">
        <v>5.7826909999999998</v>
      </c>
    </row>
    <row r="144" spans="1:26" x14ac:dyDescent="0.25">
      <c r="A144" s="64">
        <v>45992</v>
      </c>
      <c r="B144" t="s">
        <v>2039</v>
      </c>
      <c r="C144" t="s">
        <v>4121</v>
      </c>
      <c r="D144" t="s">
        <v>690</v>
      </c>
      <c r="E144" t="s">
        <v>8</v>
      </c>
      <c r="F144" t="s">
        <v>4</v>
      </c>
      <c r="G144" t="s">
        <v>2884</v>
      </c>
      <c r="I144">
        <v>2.6489796168861578E-4</v>
      </c>
      <c r="J144" t="s">
        <v>1367</v>
      </c>
      <c r="K144">
        <v>-1</v>
      </c>
      <c r="L144" t="s">
        <v>4045</v>
      </c>
      <c r="N144">
        <v>8.1500009999999996</v>
      </c>
      <c r="O144">
        <v>4.4001669999999997</v>
      </c>
      <c r="P144">
        <v>3.95</v>
      </c>
      <c r="Q144">
        <v>5.4</v>
      </c>
      <c r="R144">
        <v>7.6333330000000004</v>
      </c>
      <c r="S144">
        <v>1.6966669999999999</v>
      </c>
      <c r="T144">
        <v>3.8490566037735849</v>
      </c>
      <c r="U144">
        <v>1.872277</v>
      </c>
      <c r="V144">
        <v>15.17815</v>
      </c>
      <c r="W144">
        <v>26.581980000000001</v>
      </c>
      <c r="X144">
        <v>39.645560000000003</v>
      </c>
      <c r="Y144">
        <v>2.9187660000000002</v>
      </c>
      <c r="Z144">
        <v>1.112249</v>
      </c>
    </row>
    <row r="145" spans="1:26" x14ac:dyDescent="0.25">
      <c r="A145" s="64">
        <v>45992</v>
      </c>
      <c r="B145" t="s">
        <v>2431</v>
      </c>
      <c r="C145" t="s">
        <v>4122</v>
      </c>
      <c r="D145" t="s">
        <v>1082</v>
      </c>
      <c r="E145" t="s">
        <v>2824</v>
      </c>
      <c r="F145" t="s">
        <v>4</v>
      </c>
      <c r="G145" t="s">
        <v>2884</v>
      </c>
      <c r="I145">
        <v>1.106011101990329E-4</v>
      </c>
      <c r="J145" t="s">
        <v>1367</v>
      </c>
      <c r="K145">
        <v>-1</v>
      </c>
      <c r="L145" t="s">
        <v>4045</v>
      </c>
      <c r="O145">
        <v>3.1524999999999999</v>
      </c>
      <c r="P145">
        <v>7.5750000000000002</v>
      </c>
      <c r="Q145">
        <v>8.1</v>
      </c>
      <c r="R145">
        <v>9.7333339999999993</v>
      </c>
      <c r="S145">
        <v>6.0416670000000003</v>
      </c>
      <c r="T145">
        <v>9.592274678111588</v>
      </c>
      <c r="U145">
        <v>-0.56806800000000002</v>
      </c>
      <c r="V145">
        <v>16.339559999999999</v>
      </c>
      <c r="W145">
        <v>13.29668</v>
      </c>
      <c r="X145">
        <v>25.375240000000002</v>
      </c>
      <c r="Y145">
        <v>5.4619160000000004</v>
      </c>
      <c r="Z145">
        <v>0.80868459999999998</v>
      </c>
    </row>
    <row r="146" spans="1:26" x14ac:dyDescent="0.25">
      <c r="A146" s="64">
        <v>45992</v>
      </c>
      <c r="B146" t="s">
        <v>1463</v>
      </c>
      <c r="C146" t="s">
        <v>4123</v>
      </c>
      <c r="D146" t="s">
        <v>116</v>
      </c>
      <c r="E146" t="s">
        <v>10</v>
      </c>
      <c r="F146" t="s">
        <v>4</v>
      </c>
      <c r="G146" t="s">
        <v>2884</v>
      </c>
      <c r="I146">
        <v>1.739481382773426E-3</v>
      </c>
      <c r="J146" t="s">
        <v>1367</v>
      </c>
      <c r="K146">
        <v>-1</v>
      </c>
      <c r="L146" t="s">
        <v>4045</v>
      </c>
      <c r="N146">
        <v>4.99</v>
      </c>
      <c r="O146">
        <v>5.17</v>
      </c>
      <c r="P146">
        <v>4.8</v>
      </c>
      <c r="Q146">
        <v>6.3</v>
      </c>
      <c r="R146">
        <v>9.8666669999999996</v>
      </c>
      <c r="S146">
        <v>6.176666</v>
      </c>
      <c r="T146">
        <v>5.4941860465116266</v>
      </c>
      <c r="U146">
        <v>5.0234319999999997</v>
      </c>
      <c r="Z146">
        <v>2.2958059999999998</v>
      </c>
    </row>
    <row r="147" spans="1:26" x14ac:dyDescent="0.25">
      <c r="A147" s="64">
        <v>45992</v>
      </c>
      <c r="B147" t="s">
        <v>2184</v>
      </c>
      <c r="C147" t="s">
        <v>4124</v>
      </c>
      <c r="D147" t="s">
        <v>835</v>
      </c>
      <c r="E147" t="s">
        <v>13</v>
      </c>
      <c r="F147" t="s">
        <v>4</v>
      </c>
      <c r="G147" t="s">
        <v>2884</v>
      </c>
      <c r="I147">
        <v>1.8506442783578961E-4</v>
      </c>
      <c r="J147" t="s">
        <v>1367</v>
      </c>
      <c r="K147">
        <v>-1</v>
      </c>
      <c r="L147" t="s">
        <v>4045</v>
      </c>
      <c r="N147">
        <v>6.3499990000000004</v>
      </c>
      <c r="O147">
        <v>4.491333</v>
      </c>
      <c r="P147">
        <v>4.1500000000000004</v>
      </c>
      <c r="Q147">
        <v>1</v>
      </c>
      <c r="R147">
        <v>8.4</v>
      </c>
      <c r="S147">
        <v>3.5049999999999999</v>
      </c>
      <c r="T147">
        <v>3.085106382978724</v>
      </c>
      <c r="U147">
        <v>-4.8269450000000003</v>
      </c>
      <c r="V147">
        <v>8.6887319999999999</v>
      </c>
      <c r="W147">
        <v>22.846340000000001</v>
      </c>
      <c r="X147">
        <v>17.091439999999999</v>
      </c>
      <c r="Y147">
        <v>5.3491879999999998</v>
      </c>
      <c r="Z147">
        <v>1.8631740000000001</v>
      </c>
    </row>
    <row r="148" spans="1:26" x14ac:dyDescent="0.25">
      <c r="A148" s="64">
        <v>45992</v>
      </c>
      <c r="B148" t="s">
        <v>2038</v>
      </c>
      <c r="C148" t="s">
        <v>4125</v>
      </c>
      <c r="D148" t="s">
        <v>689</v>
      </c>
      <c r="E148" t="s">
        <v>2885</v>
      </c>
      <c r="F148" t="s">
        <v>4</v>
      </c>
      <c r="G148" t="s">
        <v>2884</v>
      </c>
      <c r="I148">
        <v>2.6132781906469481E-4</v>
      </c>
      <c r="J148" t="s">
        <v>1365</v>
      </c>
      <c r="K148">
        <v>-1</v>
      </c>
      <c r="L148" t="s">
        <v>4045</v>
      </c>
      <c r="N148">
        <v>2.59</v>
      </c>
      <c r="O148">
        <v>5.1361670000000004</v>
      </c>
      <c r="P148">
        <v>4.0750000000000002</v>
      </c>
      <c r="Q148">
        <v>5.4</v>
      </c>
      <c r="R148">
        <v>7.4666670000000002</v>
      </c>
      <c r="S148">
        <v>7.6466669999999999</v>
      </c>
      <c r="T148">
        <v>6.4935064935064926</v>
      </c>
      <c r="U148">
        <v>19.006340000000002</v>
      </c>
      <c r="V148">
        <v>11.20876</v>
      </c>
      <c r="W148">
        <v>9.3961030000000001</v>
      </c>
      <c r="X148">
        <v>40.441110000000002</v>
      </c>
      <c r="Y148">
        <v>2.1467520000000002</v>
      </c>
      <c r="Z148">
        <v>0.39749250000000003</v>
      </c>
    </row>
    <row r="149" spans="1:26" x14ac:dyDescent="0.25">
      <c r="A149" s="64">
        <v>45992</v>
      </c>
      <c r="B149" t="s">
        <v>1736</v>
      </c>
      <c r="C149" t="s">
        <v>4126</v>
      </c>
      <c r="D149" t="s">
        <v>388</v>
      </c>
      <c r="E149" t="s">
        <v>17</v>
      </c>
      <c r="F149" t="s">
        <v>4</v>
      </c>
      <c r="G149" t="s">
        <v>2884</v>
      </c>
      <c r="I149">
        <v>5.573479109879586E-4</v>
      </c>
      <c r="J149" t="s">
        <v>1365</v>
      </c>
      <c r="K149">
        <v>-1</v>
      </c>
      <c r="L149" t="s">
        <v>4045</v>
      </c>
      <c r="N149">
        <v>3.24</v>
      </c>
      <c r="O149">
        <v>1.9325000000000001</v>
      </c>
      <c r="P149">
        <v>4.3499999999999996</v>
      </c>
      <c r="Q149">
        <v>5.2</v>
      </c>
      <c r="R149">
        <v>4.9666670000000002</v>
      </c>
      <c r="S149">
        <v>3.483333</v>
      </c>
      <c r="T149">
        <v>1.339285714285714</v>
      </c>
      <c r="U149">
        <v>5.9563990000000002</v>
      </c>
      <c r="V149">
        <v>7.7462169999999997</v>
      </c>
      <c r="W149">
        <v>12.27412</v>
      </c>
      <c r="X149">
        <v>72.856669999999994</v>
      </c>
      <c r="Y149">
        <v>1.3330230000000001</v>
      </c>
      <c r="Z149">
        <v>0.4590997</v>
      </c>
    </row>
    <row r="150" spans="1:26" x14ac:dyDescent="0.25">
      <c r="A150" s="64">
        <v>45992</v>
      </c>
      <c r="B150" t="s">
        <v>2326</v>
      </c>
      <c r="C150" t="s">
        <v>4127</v>
      </c>
      <c r="D150" t="s">
        <v>977</v>
      </c>
      <c r="E150" t="s">
        <v>9</v>
      </c>
      <c r="F150" t="s">
        <v>4</v>
      </c>
      <c r="G150" t="s">
        <v>2884</v>
      </c>
      <c r="I150">
        <v>1.3703542793575951E-4</v>
      </c>
      <c r="J150" t="s">
        <v>1367</v>
      </c>
      <c r="K150">
        <v>-1</v>
      </c>
      <c r="L150" t="s">
        <v>4045</v>
      </c>
      <c r="N150">
        <v>3.38</v>
      </c>
      <c r="O150">
        <v>6.4188340000000004</v>
      </c>
      <c r="P150">
        <v>4.75</v>
      </c>
      <c r="Q150">
        <v>8</v>
      </c>
      <c r="R150">
        <v>7.9666670000000002</v>
      </c>
      <c r="S150">
        <v>6.2266659999999998</v>
      </c>
      <c r="T150">
        <v>9.2000000000000011</v>
      </c>
      <c r="U150">
        <v>13.28584</v>
      </c>
      <c r="V150">
        <v>26.364889999999999</v>
      </c>
      <c r="W150">
        <v>8.8686019999999992</v>
      </c>
      <c r="X150">
        <v>22.25854</v>
      </c>
      <c r="Y150">
        <v>4.4719699999999998</v>
      </c>
      <c r="Z150">
        <v>0.77230900000000002</v>
      </c>
    </row>
    <row r="151" spans="1:26" x14ac:dyDescent="0.25">
      <c r="A151" s="64">
        <v>45992</v>
      </c>
      <c r="B151" t="s">
        <v>1684</v>
      </c>
      <c r="C151" t="s">
        <v>4128</v>
      </c>
      <c r="D151" t="s">
        <v>336</v>
      </c>
      <c r="E151" t="s">
        <v>19</v>
      </c>
      <c r="F151" t="s">
        <v>4</v>
      </c>
      <c r="G151" t="s">
        <v>2884</v>
      </c>
      <c r="I151">
        <v>6.0627474734963537E-4</v>
      </c>
      <c r="J151" t="s">
        <v>1365</v>
      </c>
      <c r="K151">
        <v>-1</v>
      </c>
      <c r="L151" t="s">
        <v>4045</v>
      </c>
      <c r="N151">
        <v>3.51</v>
      </c>
      <c r="O151">
        <v>1.047833</v>
      </c>
      <c r="P151">
        <v>6.0250000000000004</v>
      </c>
      <c r="Q151">
        <v>7.6</v>
      </c>
      <c r="R151">
        <v>7</v>
      </c>
      <c r="S151">
        <v>7.6316670000000002</v>
      </c>
      <c r="T151">
        <v>6.9841269841269842</v>
      </c>
      <c r="U151">
        <v>81.497929999999997</v>
      </c>
      <c r="V151">
        <v>13.27064</v>
      </c>
      <c r="W151">
        <v>64.066760000000002</v>
      </c>
      <c r="X151">
        <v>50.56165</v>
      </c>
      <c r="Y151">
        <v>1.9856750000000001</v>
      </c>
      <c r="Z151">
        <v>0.38401160000000001</v>
      </c>
    </row>
    <row r="152" spans="1:26" x14ac:dyDescent="0.25">
      <c r="A152" s="64">
        <v>45992</v>
      </c>
      <c r="B152" t="s">
        <v>2366</v>
      </c>
      <c r="C152" t="s">
        <v>4129</v>
      </c>
      <c r="D152" t="s">
        <v>1017</v>
      </c>
      <c r="E152" t="s">
        <v>13</v>
      </c>
      <c r="F152" t="s">
        <v>4</v>
      </c>
      <c r="G152" t="s">
        <v>2884</v>
      </c>
      <c r="I152">
        <v>1.2518602695212931E-4</v>
      </c>
      <c r="J152" t="s">
        <v>1365</v>
      </c>
      <c r="K152">
        <v>-1</v>
      </c>
      <c r="L152" t="s">
        <v>4045</v>
      </c>
      <c r="N152">
        <v>6.91</v>
      </c>
      <c r="O152">
        <v>6.6840000000000002</v>
      </c>
      <c r="P152">
        <v>4.4749999999999996</v>
      </c>
      <c r="Q152">
        <v>4.0999999999999996</v>
      </c>
      <c r="R152">
        <v>7.233333</v>
      </c>
      <c r="S152">
        <v>3.53</v>
      </c>
      <c r="T152">
        <v>6.1170212765957448</v>
      </c>
      <c r="U152">
        <v>-27.634810000000002</v>
      </c>
      <c r="V152">
        <v>11.01567</v>
      </c>
      <c r="W152">
        <v>24.386679999999998</v>
      </c>
      <c r="X152">
        <v>9.0622059999999998</v>
      </c>
      <c r="Y152">
        <v>13.45295</v>
      </c>
      <c r="Z152">
        <v>4.0429459999999997</v>
      </c>
    </row>
    <row r="153" spans="1:26" x14ac:dyDescent="0.25">
      <c r="A153" s="64">
        <v>45992</v>
      </c>
      <c r="B153" t="s">
        <v>2282</v>
      </c>
      <c r="C153" t="s">
        <v>2889</v>
      </c>
      <c r="D153" t="s">
        <v>933</v>
      </c>
      <c r="E153" t="s">
        <v>20</v>
      </c>
      <c r="F153" t="s">
        <v>5</v>
      </c>
      <c r="G153" t="s">
        <v>2890</v>
      </c>
      <c r="I153">
        <v>1.5390549200708061E-4</v>
      </c>
      <c r="J153" t="s">
        <v>1374</v>
      </c>
      <c r="K153">
        <v>2.7272727272727271</v>
      </c>
      <c r="L153" t="s">
        <v>2777</v>
      </c>
      <c r="N153">
        <v>3.69</v>
      </c>
      <c r="O153">
        <v>1.266167</v>
      </c>
      <c r="P153">
        <v>2.625</v>
      </c>
      <c r="Q153">
        <v>7.3</v>
      </c>
      <c r="R153">
        <v>9.4666669999999993</v>
      </c>
      <c r="S153">
        <v>2.931667</v>
      </c>
      <c r="T153">
        <v>4.867724867724867</v>
      </c>
      <c r="U153">
        <v>-6.9482330000000001</v>
      </c>
      <c r="V153">
        <v>5.3962029999999999</v>
      </c>
      <c r="W153">
        <v>65.294849999999997</v>
      </c>
      <c r="X153">
        <v>26.065249999999999</v>
      </c>
      <c r="Y153">
        <v>4.6566809999999998</v>
      </c>
      <c r="Z153">
        <v>3.0562269999999998</v>
      </c>
    </row>
    <row r="154" spans="1:26" x14ac:dyDescent="0.25">
      <c r="A154" s="64">
        <v>45992</v>
      </c>
      <c r="B154" t="s">
        <v>2177</v>
      </c>
      <c r="C154" t="s">
        <v>2891</v>
      </c>
      <c r="D154" t="s">
        <v>828</v>
      </c>
      <c r="E154" t="s">
        <v>15</v>
      </c>
      <c r="F154" t="s">
        <v>5</v>
      </c>
      <c r="G154" t="s">
        <v>2890</v>
      </c>
      <c r="I154">
        <v>1.962702309993579E-4</v>
      </c>
      <c r="J154" t="s">
        <v>1374</v>
      </c>
      <c r="K154">
        <v>3.75</v>
      </c>
      <c r="L154" t="s">
        <v>2777</v>
      </c>
      <c r="N154">
        <v>5.81</v>
      </c>
      <c r="O154">
        <v>3.7118329999999999</v>
      </c>
      <c r="P154">
        <v>3.8250000000000002</v>
      </c>
      <c r="Q154">
        <v>2.2000000000000002</v>
      </c>
      <c r="R154">
        <v>9.3000000000000007</v>
      </c>
      <c r="S154">
        <v>4.3899999999999997</v>
      </c>
      <c r="T154">
        <v>5</v>
      </c>
      <c r="U154">
        <v>-14.83892</v>
      </c>
      <c r="V154">
        <v>10.453139999999999</v>
      </c>
      <c r="W154">
        <v>15.657500000000001</v>
      </c>
      <c r="X154">
        <v>23.97071</v>
      </c>
      <c r="Y154">
        <v>5.8125049999999998</v>
      </c>
      <c r="Z154">
        <v>4.0059750000000003</v>
      </c>
    </row>
    <row r="155" spans="1:26" x14ac:dyDescent="0.25">
      <c r="A155" s="64">
        <v>45992</v>
      </c>
      <c r="B155" t="s">
        <v>2539</v>
      </c>
      <c r="C155" t="s">
        <v>2892</v>
      </c>
      <c r="D155" t="s">
        <v>1190</v>
      </c>
      <c r="E155" t="s">
        <v>2867</v>
      </c>
      <c r="F155" t="s">
        <v>5</v>
      </c>
      <c r="G155" t="s">
        <v>2890</v>
      </c>
      <c r="I155">
        <v>7.6702667994327711E-5</v>
      </c>
      <c r="J155" t="s">
        <v>1367</v>
      </c>
      <c r="K155">
        <v>4.0909090909090908</v>
      </c>
      <c r="L155" t="s">
        <v>2776</v>
      </c>
      <c r="N155">
        <v>3.95</v>
      </c>
      <c r="O155">
        <v>5.4175000000000004</v>
      </c>
      <c r="P155">
        <v>2.95</v>
      </c>
      <c r="Q155">
        <v>0.8</v>
      </c>
      <c r="R155">
        <v>0.2</v>
      </c>
      <c r="S155">
        <v>4.823334</v>
      </c>
      <c r="T155">
        <v>0.82352941176470584</v>
      </c>
      <c r="U155">
        <v>20.426390000000001</v>
      </c>
      <c r="V155">
        <v>6.8062310000000004</v>
      </c>
      <c r="W155">
        <v>4.3390849999999999</v>
      </c>
      <c r="X155">
        <v>38.261629999999997</v>
      </c>
      <c r="Y155">
        <v>3.1259749999999999</v>
      </c>
      <c r="Z155">
        <v>2.3994089999999999</v>
      </c>
    </row>
    <row r="156" spans="1:26" x14ac:dyDescent="0.25">
      <c r="A156" s="64">
        <v>45992</v>
      </c>
      <c r="B156" t="s">
        <v>2356</v>
      </c>
      <c r="C156" t="s">
        <v>2893</v>
      </c>
      <c r="D156" t="s">
        <v>1007</v>
      </c>
      <c r="E156" t="s">
        <v>2867</v>
      </c>
      <c r="F156" t="s">
        <v>5</v>
      </c>
      <c r="G156" t="s">
        <v>2890</v>
      </c>
      <c r="I156">
        <v>3.1272023016765631E-4</v>
      </c>
      <c r="J156" t="s">
        <v>1374</v>
      </c>
      <c r="K156">
        <v>4.545454545454545</v>
      </c>
      <c r="L156" t="s">
        <v>2776</v>
      </c>
      <c r="N156">
        <v>5.0999999999999996</v>
      </c>
      <c r="O156">
        <v>3.2313329999999998</v>
      </c>
      <c r="P156">
        <v>5.25</v>
      </c>
      <c r="Q156">
        <v>7.5</v>
      </c>
      <c r="R156">
        <v>3.7</v>
      </c>
      <c r="S156">
        <v>6.806667</v>
      </c>
      <c r="T156">
        <v>5.2941176470588234</v>
      </c>
      <c r="U156">
        <v>7.3034520000000001</v>
      </c>
      <c r="V156">
        <v>14.1487</v>
      </c>
      <c r="W156">
        <v>15.02993</v>
      </c>
      <c r="X156">
        <v>42.810490000000001</v>
      </c>
      <c r="Y156">
        <v>2.8536100000000002</v>
      </c>
      <c r="Z156">
        <v>13.321669999999999</v>
      </c>
    </row>
    <row r="157" spans="1:26" x14ac:dyDescent="0.25">
      <c r="A157" s="64">
        <v>45992</v>
      </c>
      <c r="B157" t="s">
        <v>1766</v>
      </c>
      <c r="C157" t="s">
        <v>2894</v>
      </c>
      <c r="D157" t="s">
        <v>418</v>
      </c>
      <c r="E157" t="s">
        <v>16</v>
      </c>
      <c r="F157" t="s">
        <v>5</v>
      </c>
      <c r="G157" t="s">
        <v>2890</v>
      </c>
      <c r="I157">
        <v>4.714331528533566E-4</v>
      </c>
      <c r="J157" t="s">
        <v>1367</v>
      </c>
      <c r="K157">
        <v>7.2727272727272734</v>
      </c>
      <c r="L157" t="s">
        <v>2777</v>
      </c>
      <c r="N157">
        <v>4.8600000000000003</v>
      </c>
      <c r="O157">
        <v>1.2176670000000001</v>
      </c>
      <c r="P157">
        <v>6.375</v>
      </c>
      <c r="Q157">
        <v>4.5999999999999996</v>
      </c>
      <c r="R157">
        <v>7.1666670000000003</v>
      </c>
      <c r="S157">
        <v>8.2816659999999995</v>
      </c>
      <c r="T157">
        <v>6.9811320754716979</v>
      </c>
      <c r="U157">
        <v>5.9964899999999997</v>
      </c>
      <c r="V157">
        <v>25.985749999999999</v>
      </c>
      <c r="W157">
        <v>18.981300000000001</v>
      </c>
      <c r="X157">
        <v>28.89396</v>
      </c>
      <c r="Y157">
        <v>2.9351500000000001</v>
      </c>
      <c r="Z157">
        <v>2.16954</v>
      </c>
    </row>
    <row r="158" spans="1:26" x14ac:dyDescent="0.25">
      <c r="A158" s="64">
        <v>45992</v>
      </c>
      <c r="B158" t="s">
        <v>1510</v>
      </c>
      <c r="C158" t="s">
        <v>2895</v>
      </c>
      <c r="D158" t="s">
        <v>163</v>
      </c>
      <c r="E158" t="s">
        <v>18</v>
      </c>
      <c r="F158" t="s">
        <v>5</v>
      </c>
      <c r="G158" t="s">
        <v>2890</v>
      </c>
      <c r="I158">
        <v>1.2671946001773769E-3</v>
      </c>
      <c r="J158" t="s">
        <v>1374</v>
      </c>
      <c r="K158">
        <v>1.2</v>
      </c>
      <c r="L158" t="s">
        <v>2777</v>
      </c>
      <c r="N158">
        <v>6.59</v>
      </c>
      <c r="O158">
        <v>3.1812499999999999</v>
      </c>
      <c r="P158">
        <v>4.1666670000000003</v>
      </c>
      <c r="Q158">
        <v>2.7</v>
      </c>
      <c r="R158">
        <v>9.6</v>
      </c>
      <c r="S158">
        <v>5.5425000000000004</v>
      </c>
      <c r="T158">
        <v>3.9655172413793101</v>
      </c>
      <c r="U158">
        <v>3.6309480000000001</v>
      </c>
      <c r="V158">
        <v>24.53623</v>
      </c>
      <c r="W158">
        <v>10.94875</v>
      </c>
      <c r="X158">
        <v>16.43552</v>
      </c>
      <c r="Y158">
        <v>6.5180959999999999</v>
      </c>
      <c r="Z158">
        <v>5.0923299999999996</v>
      </c>
    </row>
    <row r="159" spans="1:26" x14ac:dyDescent="0.25">
      <c r="A159" s="64">
        <v>45992</v>
      </c>
      <c r="B159" t="s">
        <v>1409</v>
      </c>
      <c r="C159" t="s">
        <v>2896</v>
      </c>
      <c r="D159" t="s">
        <v>63</v>
      </c>
      <c r="E159" t="s">
        <v>11</v>
      </c>
      <c r="F159" t="s">
        <v>5</v>
      </c>
      <c r="G159" t="s">
        <v>2890</v>
      </c>
      <c r="I159">
        <v>2.9981556879560738E-3</v>
      </c>
      <c r="J159" t="s">
        <v>1374</v>
      </c>
      <c r="K159">
        <v>7.0270270270270272</v>
      </c>
      <c r="L159" t="s">
        <v>2777</v>
      </c>
      <c r="N159">
        <v>6.7</v>
      </c>
      <c r="O159">
        <v>5.2073340000000004</v>
      </c>
      <c r="P159">
        <v>6.95</v>
      </c>
      <c r="Q159">
        <v>5</v>
      </c>
      <c r="R159">
        <v>8.8666669999999996</v>
      </c>
      <c r="S159">
        <v>4.6116669999999997</v>
      </c>
      <c r="T159">
        <v>8.9502762430939224</v>
      </c>
      <c r="U159">
        <v>1.1297109999999999</v>
      </c>
      <c r="V159">
        <v>33.965339999999998</v>
      </c>
      <c r="W159">
        <v>31.764040000000001</v>
      </c>
      <c r="X159">
        <v>16.052330000000001</v>
      </c>
      <c r="Y159">
        <v>5.7866879999999998</v>
      </c>
      <c r="Z159">
        <v>3.5165739999999999</v>
      </c>
    </row>
    <row r="160" spans="1:26" x14ac:dyDescent="0.25">
      <c r="A160" s="64">
        <v>45992</v>
      </c>
      <c r="B160" t="s">
        <v>1402</v>
      </c>
      <c r="C160" t="s">
        <v>2898</v>
      </c>
      <c r="D160" t="s">
        <v>56</v>
      </c>
      <c r="E160" t="s">
        <v>11</v>
      </c>
      <c r="F160" t="s">
        <v>5</v>
      </c>
      <c r="G160" t="s">
        <v>2890</v>
      </c>
      <c r="H160">
        <v>8.0039128883669774E-3</v>
      </c>
      <c r="I160">
        <v>3.4200382096375411E-3</v>
      </c>
      <c r="J160" t="s">
        <v>1374</v>
      </c>
      <c r="K160">
        <v>5.1351351351351351</v>
      </c>
      <c r="M160" t="s">
        <v>2897</v>
      </c>
      <c r="N160">
        <v>7.59</v>
      </c>
      <c r="O160">
        <v>4.9863330000000001</v>
      </c>
      <c r="P160">
        <v>7.6749999999999998</v>
      </c>
      <c r="Q160">
        <v>3</v>
      </c>
      <c r="R160">
        <v>2.766667</v>
      </c>
      <c r="S160">
        <v>3.85</v>
      </c>
      <c r="T160">
        <v>4.806629834254144</v>
      </c>
      <c r="U160">
        <v>5.1325919999999998</v>
      </c>
      <c r="V160">
        <v>32.72822</v>
      </c>
      <c r="W160">
        <v>30.056339999999999</v>
      </c>
      <c r="X160">
        <v>26.250050000000002</v>
      </c>
      <c r="Y160">
        <v>4.004105</v>
      </c>
      <c r="Z160">
        <v>3.3124760000000002</v>
      </c>
    </row>
    <row r="161" spans="1:26" x14ac:dyDescent="0.25">
      <c r="A161" s="64">
        <v>45992</v>
      </c>
      <c r="B161" t="s">
        <v>1708</v>
      </c>
      <c r="C161" t="s">
        <v>2899</v>
      </c>
      <c r="D161" t="s">
        <v>360</v>
      </c>
      <c r="E161" t="s">
        <v>2885</v>
      </c>
      <c r="F161" t="s">
        <v>5</v>
      </c>
      <c r="G161" t="s">
        <v>2890</v>
      </c>
      <c r="I161">
        <v>5.8865756972495571E-4</v>
      </c>
      <c r="J161" t="s">
        <v>1367</v>
      </c>
      <c r="K161">
        <v>4.2105263157894726</v>
      </c>
      <c r="L161" t="s">
        <v>2778</v>
      </c>
      <c r="N161">
        <v>5.45</v>
      </c>
      <c r="O161">
        <v>6.4785000000000004</v>
      </c>
      <c r="P161">
        <v>4.7</v>
      </c>
      <c r="Q161">
        <v>5.3</v>
      </c>
      <c r="R161">
        <v>3.8</v>
      </c>
      <c r="S161">
        <v>3.9550000000000001</v>
      </c>
      <c r="T161">
        <v>4.032258064516129</v>
      </c>
      <c r="U161">
        <v>15.653119999999999</v>
      </c>
      <c r="V161">
        <v>12.79476</v>
      </c>
      <c r="W161">
        <v>18.565110000000001</v>
      </c>
      <c r="X161">
        <v>2.7269610000000002</v>
      </c>
      <c r="Y161">
        <v>5.9089650000000002</v>
      </c>
      <c r="Z161">
        <v>4.3714490000000001</v>
      </c>
    </row>
    <row r="162" spans="1:26" x14ac:dyDescent="0.25">
      <c r="A162" s="64">
        <v>45992</v>
      </c>
      <c r="B162" t="s">
        <v>1497</v>
      </c>
      <c r="C162" t="s">
        <v>2900</v>
      </c>
      <c r="D162" t="s">
        <v>150</v>
      </c>
      <c r="E162" t="s">
        <v>2824</v>
      </c>
      <c r="F162" t="s">
        <v>5</v>
      </c>
      <c r="G162" t="s">
        <v>2890</v>
      </c>
      <c r="I162">
        <v>1.378010443013499E-3</v>
      </c>
      <c r="J162" t="s">
        <v>1374</v>
      </c>
      <c r="K162">
        <v>2.9850746268656709</v>
      </c>
      <c r="L162" t="s">
        <v>2777</v>
      </c>
      <c r="N162">
        <v>3.1</v>
      </c>
      <c r="O162">
        <v>2.1898330000000001</v>
      </c>
      <c r="P162">
        <v>7.125</v>
      </c>
      <c r="Q162">
        <v>8.1999999999999993</v>
      </c>
      <c r="R162">
        <v>7.766667</v>
      </c>
      <c r="S162">
        <v>5.1966669999999997</v>
      </c>
      <c r="T162">
        <v>8.5526315789473681</v>
      </c>
      <c r="U162">
        <v>8.9427590000000006</v>
      </c>
      <c r="V162">
        <v>31.756989999999998</v>
      </c>
      <c r="W162">
        <v>16.425740000000001</v>
      </c>
      <c r="X162">
        <v>27.884799999999998</v>
      </c>
      <c r="Y162">
        <v>3.7584680000000001</v>
      </c>
      <c r="Z162">
        <v>1.6368210000000001</v>
      </c>
    </row>
    <row r="163" spans="1:26" x14ac:dyDescent="0.25">
      <c r="A163" s="64">
        <v>45992</v>
      </c>
      <c r="B163" t="s">
        <v>2514</v>
      </c>
      <c r="C163" t="s">
        <v>2901</v>
      </c>
      <c r="D163" t="s">
        <v>1165</v>
      </c>
      <c r="E163" t="s">
        <v>2887</v>
      </c>
      <c r="F163" t="s">
        <v>5</v>
      </c>
      <c r="G163" t="s">
        <v>2890</v>
      </c>
      <c r="I163">
        <v>8.1941794286115064E-5</v>
      </c>
      <c r="J163" t="s">
        <v>1374</v>
      </c>
      <c r="K163">
        <v>5.7142857142857144</v>
      </c>
      <c r="L163" t="s">
        <v>2776</v>
      </c>
      <c r="N163">
        <v>4.13</v>
      </c>
      <c r="O163">
        <v>4.3516659999999998</v>
      </c>
      <c r="P163">
        <v>3.1</v>
      </c>
      <c r="Q163">
        <v>7.4</v>
      </c>
      <c r="R163">
        <v>3.8333330000000001</v>
      </c>
      <c r="S163">
        <v>2.0783330000000002</v>
      </c>
      <c r="T163">
        <v>3.2692307692307692</v>
      </c>
      <c r="U163">
        <v>-48.472969999999997</v>
      </c>
      <c r="V163">
        <v>0.50626499999999997</v>
      </c>
      <c r="W163">
        <v>2.6460859999999999</v>
      </c>
      <c r="X163">
        <v>141.56049999999999</v>
      </c>
      <c r="Y163">
        <v>2.229349</v>
      </c>
      <c r="Z163">
        <v>2.913268</v>
      </c>
    </row>
    <row r="164" spans="1:26" x14ac:dyDescent="0.25">
      <c r="A164" s="64">
        <v>45992</v>
      </c>
      <c r="B164" t="s">
        <v>2271</v>
      </c>
      <c r="C164" t="s">
        <v>2902</v>
      </c>
      <c r="D164" t="s">
        <v>922</v>
      </c>
      <c r="E164" t="s">
        <v>18</v>
      </c>
      <c r="F164" t="s">
        <v>5</v>
      </c>
      <c r="G164" t="s">
        <v>2890</v>
      </c>
      <c r="I164">
        <v>1.6229726746819919E-4</v>
      </c>
      <c r="J164" t="s">
        <v>1365</v>
      </c>
      <c r="K164">
        <v>3.6</v>
      </c>
      <c r="L164" t="s">
        <v>2776</v>
      </c>
      <c r="N164">
        <v>5.77</v>
      </c>
      <c r="O164">
        <v>2.7450000000000001</v>
      </c>
      <c r="P164">
        <v>3.1</v>
      </c>
      <c r="Q164">
        <v>5.8</v>
      </c>
      <c r="R164">
        <v>7.766667</v>
      </c>
      <c r="S164">
        <v>4.54</v>
      </c>
      <c r="T164">
        <v>2.931034482758621</v>
      </c>
      <c r="U164">
        <v>39.828310000000002</v>
      </c>
      <c r="V164">
        <v>12.607229999999999</v>
      </c>
      <c r="W164">
        <v>7.899127</v>
      </c>
      <c r="X164">
        <v>21.902930000000001</v>
      </c>
      <c r="Y164">
        <v>5.0888660000000003</v>
      </c>
      <c r="Z164">
        <v>4.0451740000000003</v>
      </c>
    </row>
    <row r="165" spans="1:26" x14ac:dyDescent="0.25">
      <c r="A165" s="64">
        <v>45992</v>
      </c>
      <c r="B165" t="s">
        <v>2256</v>
      </c>
      <c r="C165" t="s">
        <v>2903</v>
      </c>
      <c r="D165" t="s">
        <v>907</v>
      </c>
      <c r="E165" t="s">
        <v>11</v>
      </c>
      <c r="F165" t="s">
        <v>5</v>
      </c>
      <c r="G165" t="s">
        <v>2890</v>
      </c>
      <c r="I165">
        <v>1.5949014081463611E-4</v>
      </c>
      <c r="J165" t="s">
        <v>1374</v>
      </c>
      <c r="K165">
        <v>2.432432432432432</v>
      </c>
      <c r="L165" t="s">
        <v>2777</v>
      </c>
      <c r="N165">
        <v>5.48</v>
      </c>
      <c r="O165">
        <v>4.2889999999999997</v>
      </c>
      <c r="P165">
        <v>6.4249999999999998</v>
      </c>
      <c r="Q165">
        <v>0.5</v>
      </c>
      <c r="R165">
        <v>8.3000000000000007</v>
      </c>
      <c r="S165">
        <v>3.076667</v>
      </c>
      <c r="T165">
        <v>5.0828729281767959</v>
      </c>
      <c r="U165">
        <v>-9.965992</v>
      </c>
      <c r="V165">
        <v>22.071950000000001</v>
      </c>
      <c r="W165">
        <v>19.017050000000001</v>
      </c>
      <c r="X165">
        <v>23.08464</v>
      </c>
      <c r="Y165">
        <v>3.549865</v>
      </c>
      <c r="Z165">
        <v>2.3100670000000001</v>
      </c>
    </row>
    <row r="166" spans="1:26" x14ac:dyDescent="0.25">
      <c r="A166" s="64">
        <v>45992</v>
      </c>
      <c r="B166" t="s">
        <v>1686</v>
      </c>
      <c r="C166" t="s">
        <v>2904</v>
      </c>
      <c r="D166" t="s">
        <v>338</v>
      </c>
      <c r="E166" t="s">
        <v>11</v>
      </c>
      <c r="F166" t="s">
        <v>5</v>
      </c>
      <c r="G166" t="s">
        <v>2890</v>
      </c>
      <c r="I166">
        <v>6.1285054680160645E-4</v>
      </c>
      <c r="J166" t="s">
        <v>1367</v>
      </c>
      <c r="K166">
        <v>6.7567567567567561</v>
      </c>
      <c r="L166" t="s">
        <v>2777</v>
      </c>
      <c r="N166">
        <v>5.0999999999999996</v>
      </c>
      <c r="O166">
        <v>1.8425</v>
      </c>
      <c r="P166">
        <v>2.85</v>
      </c>
      <c r="Q166">
        <v>6.7</v>
      </c>
      <c r="R166">
        <v>6.4666670000000002</v>
      </c>
      <c r="S166">
        <v>6.7483339999999998</v>
      </c>
      <c r="T166">
        <v>6.2430939226519344</v>
      </c>
      <c r="U166">
        <v>10.999790000000001</v>
      </c>
      <c r="V166">
        <v>8.157133</v>
      </c>
      <c r="W166">
        <v>15.48005</v>
      </c>
      <c r="X166">
        <v>52.507440000000003</v>
      </c>
      <c r="Y166">
        <v>1.6428860000000001</v>
      </c>
      <c r="Z166">
        <v>0.76345280000000004</v>
      </c>
    </row>
    <row r="167" spans="1:26" x14ac:dyDescent="0.25">
      <c r="A167" s="64">
        <v>45992</v>
      </c>
      <c r="B167" t="s">
        <v>1868</v>
      </c>
      <c r="C167" t="s">
        <v>2905</v>
      </c>
      <c r="D167" t="s">
        <v>520</v>
      </c>
      <c r="E167" t="s">
        <v>18</v>
      </c>
      <c r="F167" t="s">
        <v>5</v>
      </c>
      <c r="G167" t="s">
        <v>2890</v>
      </c>
      <c r="I167">
        <v>3.7148276145093878E-4</v>
      </c>
      <c r="J167" t="s">
        <v>1374</v>
      </c>
      <c r="K167">
        <v>0.8</v>
      </c>
      <c r="L167" t="s">
        <v>2777</v>
      </c>
      <c r="N167">
        <v>5.27</v>
      </c>
      <c r="O167">
        <v>2.0024999999999999</v>
      </c>
      <c r="P167">
        <v>6.8333329999999997</v>
      </c>
      <c r="Q167">
        <v>1.7</v>
      </c>
      <c r="R167">
        <v>9.3666669999999996</v>
      </c>
      <c r="S167">
        <v>5.3883330000000003</v>
      </c>
      <c r="T167">
        <v>4.1379310344827589</v>
      </c>
      <c r="U167">
        <v>4.7936319999999997</v>
      </c>
      <c r="V167">
        <v>17.54438</v>
      </c>
      <c r="W167">
        <v>17.303249999999998</v>
      </c>
      <c r="X167">
        <v>21.33014</v>
      </c>
      <c r="Y167">
        <v>5.9721919999999997</v>
      </c>
      <c r="Z167">
        <v>4.1713399999999998</v>
      </c>
    </row>
    <row r="168" spans="1:26" x14ac:dyDescent="0.25">
      <c r="A168" s="64">
        <v>45992</v>
      </c>
      <c r="B168" t="s">
        <v>2580</v>
      </c>
      <c r="C168" t="s">
        <v>2906</v>
      </c>
      <c r="D168" t="s">
        <v>1231</v>
      </c>
      <c r="E168" t="s">
        <v>16</v>
      </c>
      <c r="F168" t="s">
        <v>5</v>
      </c>
      <c r="G168" t="s">
        <v>2890</v>
      </c>
      <c r="I168">
        <v>6.4902064427388727E-5</v>
      </c>
      <c r="J168" t="s">
        <v>1367</v>
      </c>
      <c r="K168">
        <v>6.3636363636363633</v>
      </c>
      <c r="L168" t="s">
        <v>2776</v>
      </c>
      <c r="N168">
        <v>5.77</v>
      </c>
      <c r="O168">
        <v>1.243333</v>
      </c>
      <c r="P168">
        <v>8.75</v>
      </c>
      <c r="Q168">
        <v>4</v>
      </c>
      <c r="R168">
        <v>8.9</v>
      </c>
      <c r="S168">
        <v>5.6783330000000003</v>
      </c>
      <c r="T168">
        <v>7.3584905660377364</v>
      </c>
      <c r="U168">
        <v>2.8571840000000002</v>
      </c>
      <c r="V168">
        <v>22.690650000000002</v>
      </c>
      <c r="W168">
        <v>27.144349999999999</v>
      </c>
      <c r="X168">
        <v>28.077220000000001</v>
      </c>
      <c r="Y168">
        <v>3.1737690000000001</v>
      </c>
      <c r="Z168">
        <v>3.3044060000000002</v>
      </c>
    </row>
    <row r="169" spans="1:26" x14ac:dyDescent="0.25">
      <c r="A169" s="64">
        <v>45992</v>
      </c>
      <c r="B169" t="s">
        <v>2551</v>
      </c>
      <c r="C169" t="s">
        <v>2907</v>
      </c>
      <c r="D169" t="s">
        <v>1202</v>
      </c>
      <c r="E169" t="s">
        <v>9</v>
      </c>
      <c r="F169" t="s">
        <v>5</v>
      </c>
      <c r="G169" t="s">
        <v>2890</v>
      </c>
      <c r="I169">
        <v>7.0222683105156878E-5</v>
      </c>
      <c r="J169" t="s">
        <v>1367</v>
      </c>
      <c r="K169">
        <v>5.7142857142857144</v>
      </c>
      <c r="L169" t="s">
        <v>2776</v>
      </c>
      <c r="N169">
        <v>6.02</v>
      </c>
      <c r="O169">
        <v>6.1306669999999999</v>
      </c>
      <c r="P169">
        <v>3.4750000000000001</v>
      </c>
      <c r="Q169">
        <v>6.3</v>
      </c>
      <c r="R169">
        <v>8.4</v>
      </c>
      <c r="S169">
        <v>6.8533330000000001</v>
      </c>
      <c r="T169">
        <v>8.046875</v>
      </c>
      <c r="U169">
        <v>1.1692290000000001</v>
      </c>
      <c r="V169">
        <v>5.7116689999999997</v>
      </c>
      <c r="W169">
        <v>6.5817389999999998</v>
      </c>
      <c r="X169">
        <v>55.233289999999997</v>
      </c>
      <c r="Y169">
        <v>1.8925959999999999</v>
      </c>
      <c r="Z169">
        <v>2.3793009999999999</v>
      </c>
    </row>
    <row r="170" spans="1:26" x14ac:dyDescent="0.25">
      <c r="A170" s="64">
        <v>45992</v>
      </c>
      <c r="B170" t="s">
        <v>1929</v>
      </c>
      <c r="C170" t="s">
        <v>2908</v>
      </c>
      <c r="D170" t="s">
        <v>581</v>
      </c>
      <c r="E170" t="s">
        <v>12</v>
      </c>
      <c r="F170" t="s">
        <v>5</v>
      </c>
      <c r="G170" t="s">
        <v>2890</v>
      </c>
      <c r="I170">
        <v>3.2565199565924471E-4</v>
      </c>
      <c r="J170" t="s">
        <v>1367</v>
      </c>
      <c r="K170">
        <v>6.6666666666666661</v>
      </c>
      <c r="L170" t="s">
        <v>2777</v>
      </c>
      <c r="N170">
        <v>6.28</v>
      </c>
      <c r="O170">
        <v>0.9350001</v>
      </c>
      <c r="P170">
        <v>9.4</v>
      </c>
      <c r="Q170">
        <v>4.4000000000000004</v>
      </c>
      <c r="R170">
        <v>4.0666669999999998</v>
      </c>
      <c r="S170">
        <v>6.16</v>
      </c>
      <c r="T170">
        <v>5.443786982248521</v>
      </c>
      <c r="U170">
        <v>11.872909999999999</v>
      </c>
      <c r="V170">
        <v>63.760480000000001</v>
      </c>
      <c r="W170">
        <v>58.797220000000003</v>
      </c>
      <c r="X170">
        <v>20.87724</v>
      </c>
      <c r="Y170">
        <v>3.4759609999999999</v>
      </c>
      <c r="Z170">
        <v>4.627351</v>
      </c>
    </row>
    <row r="171" spans="1:26" x14ac:dyDescent="0.25">
      <c r="A171" s="64">
        <v>45992</v>
      </c>
      <c r="B171" t="s">
        <v>2162</v>
      </c>
      <c r="C171" t="s">
        <v>2909</v>
      </c>
      <c r="D171" t="s">
        <v>813</v>
      </c>
      <c r="E171" t="s">
        <v>2824</v>
      </c>
      <c r="F171" t="s">
        <v>5</v>
      </c>
      <c r="G171" t="s">
        <v>2890</v>
      </c>
      <c r="I171">
        <v>2.8633633009388109E-4</v>
      </c>
      <c r="J171" t="s">
        <v>1374</v>
      </c>
      <c r="K171">
        <v>5.0746268656716422</v>
      </c>
      <c r="L171" t="s">
        <v>2776</v>
      </c>
      <c r="N171">
        <v>6.09</v>
      </c>
      <c r="O171">
        <v>3.055167</v>
      </c>
      <c r="P171">
        <v>6.9749999999999996</v>
      </c>
      <c r="Q171">
        <v>6.8</v>
      </c>
      <c r="R171">
        <v>9.8000000000000007</v>
      </c>
      <c r="S171">
        <v>4.5483330000000004</v>
      </c>
      <c r="T171">
        <v>8.7105263157894743</v>
      </c>
      <c r="U171">
        <v>11.42408</v>
      </c>
      <c r="V171">
        <v>21.442540000000001</v>
      </c>
      <c r="W171">
        <v>12.021559999999999</v>
      </c>
      <c r="X171">
        <v>31.578810000000001</v>
      </c>
      <c r="Y171">
        <v>3.4756840000000002</v>
      </c>
      <c r="Z171">
        <v>2.1945939999999999</v>
      </c>
    </row>
    <row r="172" spans="1:26" x14ac:dyDescent="0.25">
      <c r="A172" s="64">
        <v>45992</v>
      </c>
      <c r="B172" t="s">
        <v>2375</v>
      </c>
      <c r="C172" t="s">
        <v>2910</v>
      </c>
      <c r="D172" t="s">
        <v>1026</v>
      </c>
      <c r="E172" t="s">
        <v>2824</v>
      </c>
      <c r="F172" t="s">
        <v>5</v>
      </c>
      <c r="G172" t="s">
        <v>2890</v>
      </c>
      <c r="I172">
        <v>1.2334374694505221E-4</v>
      </c>
      <c r="J172" t="s">
        <v>1374</v>
      </c>
      <c r="K172">
        <v>4.3283582089552226</v>
      </c>
      <c r="L172" t="s">
        <v>2777</v>
      </c>
      <c r="N172">
        <v>7.03</v>
      </c>
      <c r="O172">
        <v>6.0405009999999999</v>
      </c>
      <c r="P172">
        <v>6.5</v>
      </c>
      <c r="Q172">
        <v>0.1</v>
      </c>
      <c r="R172">
        <v>7.5666669999999998</v>
      </c>
      <c r="S172">
        <v>1.375</v>
      </c>
      <c r="T172">
        <v>3.5526315789473681</v>
      </c>
      <c r="U172">
        <v>-21.737189999999998</v>
      </c>
      <c r="V172">
        <v>40.774760000000001</v>
      </c>
      <c r="W172">
        <v>5.6401529999999998</v>
      </c>
      <c r="X172">
        <v>17.09554</v>
      </c>
      <c r="Y172">
        <v>4.725212</v>
      </c>
      <c r="Z172">
        <v>5.3758020000000002</v>
      </c>
    </row>
    <row r="173" spans="1:26" x14ac:dyDescent="0.25">
      <c r="A173" s="64">
        <v>45992</v>
      </c>
      <c r="B173" t="s">
        <v>2114</v>
      </c>
      <c r="C173" t="s">
        <v>2911</v>
      </c>
      <c r="D173" t="s">
        <v>765</v>
      </c>
      <c r="E173" t="s">
        <v>8</v>
      </c>
      <c r="F173" t="s">
        <v>5</v>
      </c>
      <c r="G173" t="s">
        <v>2890</v>
      </c>
      <c r="H173">
        <v>6.8665667395137108E-3</v>
      </c>
      <c r="I173">
        <v>2.1965258486985451E-4</v>
      </c>
      <c r="J173" t="s">
        <v>1367</v>
      </c>
      <c r="K173">
        <v>9.4117647058823533</v>
      </c>
      <c r="M173" t="s">
        <v>1340</v>
      </c>
      <c r="N173">
        <v>5.17</v>
      </c>
      <c r="O173">
        <v>5.8445</v>
      </c>
      <c r="P173">
        <v>6.8</v>
      </c>
      <c r="Q173">
        <v>9.6999999999999993</v>
      </c>
      <c r="R173">
        <v>5.2</v>
      </c>
      <c r="S173">
        <v>3.1916669999999998</v>
      </c>
      <c r="T173">
        <v>9.0500000000000007</v>
      </c>
      <c r="U173">
        <v>7.625127</v>
      </c>
      <c r="V173">
        <v>32.703420000000001</v>
      </c>
      <c r="W173">
        <v>15.18782</v>
      </c>
      <c r="X173">
        <v>23.17285</v>
      </c>
      <c r="Y173">
        <v>4.9780280000000001</v>
      </c>
      <c r="Z173">
        <v>1.4658910000000001</v>
      </c>
    </row>
    <row r="174" spans="1:26" x14ac:dyDescent="0.25">
      <c r="A174" s="64">
        <v>45992</v>
      </c>
      <c r="B174" t="s">
        <v>1935</v>
      </c>
      <c r="C174" t="s">
        <v>2912</v>
      </c>
      <c r="D174" t="s">
        <v>587</v>
      </c>
      <c r="E174" t="s">
        <v>2885</v>
      </c>
      <c r="F174" t="s">
        <v>5</v>
      </c>
      <c r="G174" t="s">
        <v>2890</v>
      </c>
      <c r="I174">
        <v>3.1995602993269471E-4</v>
      </c>
      <c r="J174" t="s">
        <v>1374</v>
      </c>
      <c r="K174">
        <v>2.1052631578947372</v>
      </c>
      <c r="L174" t="s">
        <v>2777</v>
      </c>
      <c r="N174">
        <v>5.42</v>
      </c>
      <c r="O174">
        <v>1.1265000000000001</v>
      </c>
      <c r="P174">
        <v>7.8</v>
      </c>
      <c r="Q174">
        <v>6.2</v>
      </c>
      <c r="R174">
        <v>9.033334</v>
      </c>
      <c r="S174">
        <v>3.306667</v>
      </c>
      <c r="T174">
        <v>5.32258064516129</v>
      </c>
      <c r="U174">
        <v>2.4677989999999999</v>
      </c>
      <c r="V174">
        <v>49.390430000000002</v>
      </c>
      <c r="W174">
        <v>28.413550000000001</v>
      </c>
      <c r="X174">
        <v>35.613680000000002</v>
      </c>
      <c r="Y174">
        <v>3.4583010000000001</v>
      </c>
      <c r="Z174">
        <v>2.147821</v>
      </c>
    </row>
    <row r="175" spans="1:26" x14ac:dyDescent="0.25">
      <c r="A175" s="64">
        <v>45992</v>
      </c>
      <c r="B175" t="s">
        <v>1404</v>
      </c>
      <c r="C175" t="s">
        <v>2913</v>
      </c>
      <c r="D175" t="s">
        <v>58</v>
      </c>
      <c r="E175" t="s">
        <v>2867</v>
      </c>
      <c r="F175" t="s">
        <v>5</v>
      </c>
      <c r="G175" t="s">
        <v>2890</v>
      </c>
      <c r="I175">
        <v>3.1129561364101098E-3</v>
      </c>
      <c r="J175" t="s">
        <v>1367</v>
      </c>
      <c r="K175">
        <v>3.1818181818181821</v>
      </c>
      <c r="L175" t="s">
        <v>2777</v>
      </c>
      <c r="N175">
        <v>6.43</v>
      </c>
      <c r="O175">
        <v>2.5548329999999999</v>
      </c>
      <c r="P175">
        <v>5.8250000000000002</v>
      </c>
      <c r="Q175">
        <v>3.9</v>
      </c>
      <c r="R175">
        <v>2.8333330000000001</v>
      </c>
      <c r="S175">
        <v>4.0483330000000004</v>
      </c>
      <c r="T175">
        <v>2.3529411764705879</v>
      </c>
      <c r="U175">
        <v>-9.0635659999999998</v>
      </c>
      <c r="V175">
        <v>33.413310000000003</v>
      </c>
      <c r="W175">
        <v>16.741219999999998</v>
      </c>
      <c r="X175">
        <v>20.164539999999999</v>
      </c>
      <c r="Y175">
        <v>5.5157350000000003</v>
      </c>
      <c r="Z175">
        <v>4.0106849999999996</v>
      </c>
    </row>
    <row r="176" spans="1:26" x14ac:dyDescent="0.25">
      <c r="A176" s="64">
        <v>45992</v>
      </c>
      <c r="B176" t="s">
        <v>1500</v>
      </c>
      <c r="C176" t="s">
        <v>2914</v>
      </c>
      <c r="D176" t="s">
        <v>153</v>
      </c>
      <c r="E176" t="s">
        <v>18</v>
      </c>
      <c r="F176" t="s">
        <v>4</v>
      </c>
      <c r="G176" t="s">
        <v>2810</v>
      </c>
      <c r="I176">
        <v>1.364802435536051E-3</v>
      </c>
      <c r="J176" t="s">
        <v>1374</v>
      </c>
      <c r="K176">
        <v>3.9130434782608701</v>
      </c>
      <c r="L176" t="s">
        <v>2777</v>
      </c>
      <c r="N176">
        <v>2.97</v>
      </c>
      <c r="O176">
        <v>6.3449999999999998</v>
      </c>
      <c r="P176">
        <v>5.733333</v>
      </c>
      <c r="Q176">
        <v>7.2</v>
      </c>
      <c r="R176">
        <v>7.6333339999999996</v>
      </c>
      <c r="S176">
        <v>5.5033329999999996</v>
      </c>
      <c r="T176">
        <v>7.0476190476190483</v>
      </c>
      <c r="U176">
        <v>5.3050519999999999</v>
      </c>
      <c r="V176">
        <v>14.06127</v>
      </c>
      <c r="W176">
        <v>20.387139999999999</v>
      </c>
      <c r="X176">
        <v>11.782999999999999</v>
      </c>
      <c r="Y176">
        <v>7.8643280000000004</v>
      </c>
      <c r="Z176">
        <v>1.149915</v>
      </c>
    </row>
    <row r="177" spans="1:26" x14ac:dyDescent="0.25">
      <c r="A177" s="64">
        <v>45992</v>
      </c>
      <c r="B177" t="s">
        <v>2212</v>
      </c>
      <c r="C177" t="s">
        <v>2915</v>
      </c>
      <c r="D177" t="s">
        <v>863</v>
      </c>
      <c r="E177" t="s">
        <v>12</v>
      </c>
      <c r="F177" t="s">
        <v>5</v>
      </c>
      <c r="G177" t="s">
        <v>2890</v>
      </c>
      <c r="I177">
        <v>1.8106872053053779E-4</v>
      </c>
      <c r="J177" t="s">
        <v>1374</v>
      </c>
      <c r="K177">
        <v>3.333333333333333</v>
      </c>
      <c r="L177" t="s">
        <v>2777</v>
      </c>
      <c r="N177">
        <v>4.16</v>
      </c>
      <c r="O177">
        <v>3.2475000000000001</v>
      </c>
      <c r="P177">
        <v>6.0750000000000002</v>
      </c>
      <c r="Q177">
        <v>4.8</v>
      </c>
      <c r="R177">
        <v>4.3</v>
      </c>
      <c r="S177">
        <v>2.829167</v>
      </c>
      <c r="T177">
        <v>3.8461538461538458</v>
      </c>
      <c r="U177">
        <v>-20.6938</v>
      </c>
      <c r="V177">
        <v>13.40864</v>
      </c>
      <c r="W177">
        <v>14.29034</v>
      </c>
      <c r="X177">
        <v>13.760389999999999</v>
      </c>
      <c r="Y177">
        <v>8.3568510000000007</v>
      </c>
      <c r="Z177">
        <v>4.7549539999999997</v>
      </c>
    </row>
    <row r="178" spans="1:26" x14ac:dyDescent="0.25">
      <c r="A178" s="64">
        <v>45992</v>
      </c>
      <c r="B178" t="s">
        <v>1854</v>
      </c>
      <c r="C178" t="s">
        <v>2916</v>
      </c>
      <c r="D178" t="s">
        <v>506</v>
      </c>
      <c r="E178" t="s">
        <v>15</v>
      </c>
      <c r="F178" t="s">
        <v>4</v>
      </c>
      <c r="G178" t="s">
        <v>2810</v>
      </c>
      <c r="H178">
        <v>8.2946974626183466E-3</v>
      </c>
      <c r="I178">
        <v>3.832273465036561E-4</v>
      </c>
      <c r="J178" t="s">
        <v>1374</v>
      </c>
      <c r="K178">
        <v>9.0909090909090899</v>
      </c>
      <c r="M178" t="s">
        <v>1340</v>
      </c>
      <c r="N178">
        <v>7.59</v>
      </c>
      <c r="O178">
        <v>3.703166</v>
      </c>
      <c r="P178">
        <v>6.3</v>
      </c>
      <c r="Q178">
        <v>5.8</v>
      </c>
      <c r="R178">
        <v>3.8</v>
      </c>
      <c r="S178">
        <v>6.4366659999999998</v>
      </c>
      <c r="T178">
        <v>6.1538461538461542</v>
      </c>
      <c r="U178">
        <v>10.838229999999999</v>
      </c>
      <c r="V178">
        <v>19.655419999999999</v>
      </c>
      <c r="W178">
        <v>25.60811</v>
      </c>
      <c r="X178">
        <v>29.63693</v>
      </c>
      <c r="Y178">
        <v>3.3390620000000002</v>
      </c>
      <c r="Z178">
        <v>1.530386</v>
      </c>
    </row>
    <row r="179" spans="1:26" x14ac:dyDescent="0.25">
      <c r="A179" s="64">
        <v>45992</v>
      </c>
      <c r="B179" t="s">
        <v>1681</v>
      </c>
      <c r="C179" t="s">
        <v>2917</v>
      </c>
      <c r="D179" t="s">
        <v>333</v>
      </c>
      <c r="E179" t="s">
        <v>18</v>
      </c>
      <c r="F179" t="s">
        <v>5</v>
      </c>
      <c r="G179" t="s">
        <v>2890</v>
      </c>
      <c r="I179">
        <v>6.3537587041256741E-4</v>
      </c>
      <c r="J179" t="s">
        <v>1374</v>
      </c>
      <c r="K179">
        <v>7.1999999999999993</v>
      </c>
      <c r="L179" t="s">
        <v>2777</v>
      </c>
      <c r="N179">
        <v>4.75</v>
      </c>
      <c r="O179">
        <v>5.12</v>
      </c>
      <c r="P179">
        <v>6.2249999999999996</v>
      </c>
      <c r="Q179">
        <v>1</v>
      </c>
      <c r="R179">
        <v>6.4</v>
      </c>
      <c r="S179">
        <v>6.8</v>
      </c>
      <c r="T179">
        <v>4.3103448275862064</v>
      </c>
      <c r="U179">
        <v>37.372489999999999</v>
      </c>
      <c r="V179">
        <v>17.644929999999999</v>
      </c>
      <c r="W179">
        <v>10.058160000000001</v>
      </c>
      <c r="X179">
        <v>13.203060000000001</v>
      </c>
      <c r="Y179">
        <v>7.1960940000000004</v>
      </c>
      <c r="Z179">
        <v>4.4552310000000004</v>
      </c>
    </row>
    <row r="180" spans="1:26" x14ac:dyDescent="0.25">
      <c r="A180" s="64">
        <v>45992</v>
      </c>
      <c r="B180" t="s">
        <v>2541</v>
      </c>
      <c r="C180" t="s">
        <v>2918</v>
      </c>
      <c r="D180" t="s">
        <v>1192</v>
      </c>
      <c r="E180" t="s">
        <v>17</v>
      </c>
      <c r="F180" t="s">
        <v>5</v>
      </c>
      <c r="G180" t="s">
        <v>2890</v>
      </c>
      <c r="I180">
        <v>7.4866858970771652E-5</v>
      </c>
      <c r="J180" t="s">
        <v>1367</v>
      </c>
      <c r="K180">
        <v>4.0909090909090908</v>
      </c>
      <c r="L180" t="s">
        <v>2776</v>
      </c>
      <c r="N180">
        <v>2.78</v>
      </c>
      <c r="O180">
        <v>3.9845000000000002</v>
      </c>
      <c r="P180">
        <v>5.6</v>
      </c>
      <c r="Q180">
        <v>2.9</v>
      </c>
      <c r="R180">
        <v>5.3</v>
      </c>
      <c r="S180">
        <v>6.3150000000000004</v>
      </c>
      <c r="T180">
        <v>4.3055555555555554</v>
      </c>
      <c r="U180">
        <v>-22.685739999999999</v>
      </c>
      <c r="V180">
        <v>9.1499480000000002</v>
      </c>
      <c r="W180">
        <v>13.8089</v>
      </c>
      <c r="X180">
        <v>19.47786</v>
      </c>
      <c r="Y180">
        <v>7.7384820000000003</v>
      </c>
      <c r="Z180">
        <v>2.3174619999999999</v>
      </c>
    </row>
    <row r="181" spans="1:26" x14ac:dyDescent="0.25">
      <c r="A181" s="64">
        <v>45992</v>
      </c>
      <c r="B181" t="s">
        <v>2284</v>
      </c>
      <c r="C181" t="s">
        <v>2919</v>
      </c>
      <c r="D181" t="s">
        <v>935</v>
      </c>
      <c r="E181" t="s">
        <v>2867</v>
      </c>
      <c r="F181" t="s">
        <v>5</v>
      </c>
      <c r="G181" t="s">
        <v>2920</v>
      </c>
      <c r="I181">
        <v>1.5222413645881919E-4</v>
      </c>
      <c r="J181" t="s">
        <v>1367</v>
      </c>
      <c r="K181">
        <v>6.8181818181818166</v>
      </c>
      <c r="L181" t="s">
        <v>2777</v>
      </c>
      <c r="N181">
        <v>4.79</v>
      </c>
      <c r="O181">
        <v>4.9721669999999998</v>
      </c>
      <c r="P181">
        <v>6.3</v>
      </c>
      <c r="Q181">
        <v>7.8</v>
      </c>
      <c r="R181">
        <v>4.8666669999999996</v>
      </c>
      <c r="S181">
        <v>8.1100010000000005</v>
      </c>
      <c r="T181">
        <v>8.4705882352941178</v>
      </c>
      <c r="U181">
        <v>22.572690000000001</v>
      </c>
      <c r="V181">
        <v>28.56054</v>
      </c>
      <c r="W181">
        <v>11.246079999999999</v>
      </c>
      <c r="X181">
        <v>17.249359999999999</v>
      </c>
      <c r="Y181">
        <v>6.816967</v>
      </c>
      <c r="Z181">
        <v>2.7039810000000002</v>
      </c>
    </row>
    <row r="182" spans="1:26" x14ac:dyDescent="0.25">
      <c r="A182" s="64">
        <v>45992</v>
      </c>
      <c r="B182" t="s">
        <v>1493</v>
      </c>
      <c r="C182" t="s">
        <v>2921</v>
      </c>
      <c r="D182" t="s">
        <v>146</v>
      </c>
      <c r="E182" t="s">
        <v>2887</v>
      </c>
      <c r="F182" t="s">
        <v>5</v>
      </c>
      <c r="G182" t="s">
        <v>2890</v>
      </c>
      <c r="I182">
        <v>1.394670975238196E-3</v>
      </c>
      <c r="J182" t="s">
        <v>1367</v>
      </c>
      <c r="K182">
        <v>7.1428571428571432</v>
      </c>
      <c r="L182" t="s">
        <v>2777</v>
      </c>
      <c r="N182">
        <v>5.24</v>
      </c>
      <c r="O182">
        <v>1.915667</v>
      </c>
      <c r="P182">
        <v>6.0250000000000004</v>
      </c>
      <c r="Q182">
        <v>8.3000000000000007</v>
      </c>
      <c r="R182">
        <v>4.9333330000000002</v>
      </c>
      <c r="S182">
        <v>5.4950000000000001</v>
      </c>
      <c r="T182">
        <v>7.2115384615384617</v>
      </c>
      <c r="U182">
        <v>-3.8098510000000001</v>
      </c>
      <c r="V182">
        <v>18.200959999999998</v>
      </c>
      <c r="W182">
        <v>21.332529999999998</v>
      </c>
      <c r="X182">
        <v>26.156009999999998</v>
      </c>
      <c r="Y182">
        <v>2.929856</v>
      </c>
      <c r="Z182">
        <v>1.8506560000000001</v>
      </c>
    </row>
    <row r="183" spans="1:26" x14ac:dyDescent="0.25">
      <c r="A183" s="64">
        <v>45992</v>
      </c>
      <c r="B183" t="s">
        <v>1486</v>
      </c>
      <c r="C183" t="s">
        <v>2922</v>
      </c>
      <c r="D183" t="s">
        <v>139</v>
      </c>
      <c r="E183" t="s">
        <v>12</v>
      </c>
      <c r="F183" t="s">
        <v>5</v>
      </c>
      <c r="G183" t="s">
        <v>2890</v>
      </c>
      <c r="I183">
        <v>1.4915657022119371E-3</v>
      </c>
      <c r="J183" t="s">
        <v>1374</v>
      </c>
      <c r="K183">
        <v>5.2380952380952381</v>
      </c>
      <c r="L183" t="s">
        <v>2777</v>
      </c>
      <c r="N183">
        <v>2.64</v>
      </c>
      <c r="O183">
        <v>4.1550000000000002</v>
      </c>
      <c r="P183">
        <v>2.75</v>
      </c>
      <c r="Q183">
        <v>6.4</v>
      </c>
      <c r="R183">
        <v>3.7</v>
      </c>
      <c r="S183">
        <v>5.6</v>
      </c>
      <c r="T183">
        <v>4.4970414201183431</v>
      </c>
      <c r="U183">
        <v>47.426569999999998</v>
      </c>
      <c r="V183">
        <v>8.5018860000000007</v>
      </c>
      <c r="W183">
        <v>8.8352199999999996</v>
      </c>
      <c r="X183">
        <v>16.70692</v>
      </c>
      <c r="Y183">
        <v>4.9740089999999997</v>
      </c>
      <c r="Z183">
        <v>2.4893909999999999</v>
      </c>
    </row>
    <row r="184" spans="1:26" x14ac:dyDescent="0.25">
      <c r="A184" s="64">
        <v>45992</v>
      </c>
      <c r="B184" t="s">
        <v>2245</v>
      </c>
      <c r="C184" t="s">
        <v>2923</v>
      </c>
      <c r="D184" t="s">
        <v>896</v>
      </c>
      <c r="E184" t="s">
        <v>2824</v>
      </c>
      <c r="F184" t="s">
        <v>5</v>
      </c>
      <c r="G184" t="s">
        <v>2890</v>
      </c>
      <c r="I184">
        <v>1.5880573679246291E-4</v>
      </c>
      <c r="J184" t="s">
        <v>1367</v>
      </c>
      <c r="K184">
        <v>1.044776119402985</v>
      </c>
      <c r="L184" t="s">
        <v>2777</v>
      </c>
      <c r="N184">
        <v>5.62</v>
      </c>
      <c r="O184">
        <v>0.59016670000000004</v>
      </c>
      <c r="P184">
        <v>7.4749999999999996</v>
      </c>
      <c r="Q184">
        <v>1.7</v>
      </c>
      <c r="R184">
        <v>0.96666669999999999</v>
      </c>
      <c r="S184">
        <v>5.1116669999999997</v>
      </c>
      <c r="T184">
        <v>1.31578947368421</v>
      </c>
      <c r="U184">
        <v>4.5886750000000003</v>
      </c>
      <c r="V184">
        <v>33.017740000000003</v>
      </c>
      <c r="W184">
        <v>26.499369999999999</v>
      </c>
      <c r="X184">
        <v>47.995350000000002</v>
      </c>
      <c r="Y184">
        <v>2.0301719999999999</v>
      </c>
      <c r="Z184">
        <v>1.8565149999999999</v>
      </c>
    </row>
    <row r="185" spans="1:26" x14ac:dyDescent="0.25">
      <c r="A185" s="64">
        <v>45992</v>
      </c>
      <c r="B185" t="s">
        <v>1872</v>
      </c>
      <c r="C185" t="s">
        <v>2924</v>
      </c>
      <c r="D185" t="s">
        <v>524</v>
      </c>
      <c r="E185" t="s">
        <v>2885</v>
      </c>
      <c r="F185" t="s">
        <v>5</v>
      </c>
      <c r="G185" t="s">
        <v>2890</v>
      </c>
      <c r="I185">
        <v>3.6423846039379391E-4</v>
      </c>
      <c r="J185" t="s">
        <v>1367</v>
      </c>
      <c r="K185">
        <v>1.5789473684210531</v>
      </c>
      <c r="L185" t="s">
        <v>2777</v>
      </c>
      <c r="N185">
        <v>4.92</v>
      </c>
      <c r="O185">
        <v>4.4138330000000003</v>
      </c>
      <c r="P185">
        <v>5.125</v>
      </c>
      <c r="Q185">
        <v>0.3</v>
      </c>
      <c r="R185">
        <v>5.6333330000000004</v>
      </c>
      <c r="S185">
        <v>4.5049999999999999</v>
      </c>
      <c r="T185">
        <v>2.258064516129032</v>
      </c>
      <c r="U185">
        <v>-6.9441199999999998</v>
      </c>
      <c r="V185">
        <v>19.439409999999999</v>
      </c>
      <c r="W185">
        <v>14.491540000000001</v>
      </c>
      <c r="X185">
        <v>20.997440000000001</v>
      </c>
      <c r="Y185">
        <v>3.5436519999999998</v>
      </c>
      <c r="Z185">
        <v>2.3880520000000001</v>
      </c>
    </row>
    <row r="186" spans="1:26" x14ac:dyDescent="0.25">
      <c r="A186" s="64">
        <v>45992</v>
      </c>
      <c r="B186" t="s">
        <v>1786</v>
      </c>
      <c r="C186" t="s">
        <v>2925</v>
      </c>
      <c r="D186" t="s">
        <v>438</v>
      </c>
      <c r="E186" t="s">
        <v>11</v>
      </c>
      <c r="F186" t="s">
        <v>5</v>
      </c>
      <c r="G186" t="s">
        <v>2890</v>
      </c>
      <c r="I186">
        <v>4.6473693509907721E-4</v>
      </c>
      <c r="J186" t="s">
        <v>1367</v>
      </c>
      <c r="K186">
        <v>1.8918918918918921</v>
      </c>
      <c r="L186" t="s">
        <v>2777</v>
      </c>
      <c r="N186">
        <v>2.81</v>
      </c>
      <c r="O186">
        <v>4.1063330000000002</v>
      </c>
      <c r="P186">
        <v>2.125</v>
      </c>
      <c r="Q186">
        <v>0.9</v>
      </c>
      <c r="R186">
        <v>7.5333329999999998</v>
      </c>
      <c r="S186">
        <v>3.8533330000000001</v>
      </c>
      <c r="T186">
        <v>2.9834254143646408</v>
      </c>
      <c r="U186">
        <v>-9.8766440000000006</v>
      </c>
      <c r="V186">
        <v>5.0475890000000003</v>
      </c>
      <c r="W186">
        <v>14.81911</v>
      </c>
      <c r="X186">
        <v>32.608809999999998</v>
      </c>
      <c r="Y186">
        <v>2.3240159999999999</v>
      </c>
      <c r="Z186">
        <v>0.4602714</v>
      </c>
    </row>
    <row r="187" spans="1:26" x14ac:dyDescent="0.25">
      <c r="A187" s="64">
        <v>45992</v>
      </c>
      <c r="B187" t="s">
        <v>2405</v>
      </c>
      <c r="C187" t="s">
        <v>2926</v>
      </c>
      <c r="D187" t="s">
        <v>1056</v>
      </c>
      <c r="E187" t="s">
        <v>18</v>
      </c>
      <c r="F187" t="s">
        <v>5</v>
      </c>
      <c r="G187" t="s">
        <v>2890</v>
      </c>
      <c r="I187">
        <v>1.194405537009592E-4</v>
      </c>
      <c r="J187" t="s">
        <v>1367</v>
      </c>
      <c r="K187">
        <v>5.6000000000000014</v>
      </c>
      <c r="L187" t="s">
        <v>2777</v>
      </c>
      <c r="N187">
        <v>5.17</v>
      </c>
      <c r="O187">
        <v>2.3174999999999999</v>
      </c>
      <c r="P187">
        <v>2.8333330000000001</v>
      </c>
      <c r="Q187">
        <v>3.2</v>
      </c>
      <c r="R187">
        <v>8.1</v>
      </c>
      <c r="S187">
        <v>6.3316660000000002</v>
      </c>
      <c r="T187">
        <v>2.5862068965517242</v>
      </c>
      <c r="U187">
        <v>15.63522</v>
      </c>
      <c r="V187">
        <v>15.95289</v>
      </c>
      <c r="W187">
        <v>7.6476379999999997</v>
      </c>
      <c r="X187">
        <v>20.42709</v>
      </c>
      <c r="Y187">
        <v>5.9265049999999997</v>
      </c>
      <c r="Z187">
        <v>3.374908</v>
      </c>
    </row>
    <row r="188" spans="1:26" x14ac:dyDescent="0.25">
      <c r="A188" s="64">
        <v>45992</v>
      </c>
      <c r="B188" t="s">
        <v>2645</v>
      </c>
      <c r="C188" t="s">
        <v>2927</v>
      </c>
      <c r="D188" t="s">
        <v>1296</v>
      </c>
      <c r="E188" t="s">
        <v>10</v>
      </c>
      <c r="F188" t="s">
        <v>5</v>
      </c>
      <c r="G188" t="s">
        <v>2890</v>
      </c>
      <c r="I188">
        <v>4.4120555857871387E-5</v>
      </c>
      <c r="J188" t="s">
        <v>1374</v>
      </c>
      <c r="K188">
        <v>1.1111111111111109</v>
      </c>
      <c r="L188" t="s">
        <v>2776</v>
      </c>
      <c r="N188">
        <v>5.32</v>
      </c>
      <c r="O188">
        <v>2.2574999999999998</v>
      </c>
      <c r="P188">
        <v>5.0999999999999996</v>
      </c>
      <c r="Q188">
        <v>1</v>
      </c>
      <c r="R188">
        <v>8.6999999999999993</v>
      </c>
      <c r="S188">
        <v>3.3650000000000002</v>
      </c>
      <c r="T188">
        <v>1.3131313131313129</v>
      </c>
      <c r="U188">
        <v>-4.6780879999999998</v>
      </c>
      <c r="V188">
        <v>11.62405</v>
      </c>
      <c r="W188">
        <v>32.039630000000002</v>
      </c>
      <c r="X188">
        <v>19.505780000000001</v>
      </c>
      <c r="Y188">
        <v>6.0529890000000002</v>
      </c>
      <c r="Z188">
        <v>4.7421860000000002</v>
      </c>
    </row>
    <row r="189" spans="1:26" x14ac:dyDescent="0.25">
      <c r="A189" s="64">
        <v>45992</v>
      </c>
      <c r="B189" t="s">
        <v>2411</v>
      </c>
      <c r="C189" t="s">
        <v>2928</v>
      </c>
      <c r="D189" t="s">
        <v>1062</v>
      </c>
      <c r="E189" t="s">
        <v>2885</v>
      </c>
      <c r="F189" t="s">
        <v>5</v>
      </c>
      <c r="G189" t="s">
        <v>2890</v>
      </c>
      <c r="I189">
        <v>1.15764294948509E-4</v>
      </c>
      <c r="J189" t="s">
        <v>1374</v>
      </c>
      <c r="K189">
        <v>3.1578947368421049</v>
      </c>
      <c r="L189" t="s">
        <v>2776</v>
      </c>
      <c r="N189">
        <v>5.77</v>
      </c>
      <c r="O189">
        <v>0.33550000000000002</v>
      </c>
      <c r="P189">
        <v>8.5500000000000007</v>
      </c>
      <c r="Q189">
        <v>5</v>
      </c>
      <c r="R189">
        <v>4.0999999999999996</v>
      </c>
      <c r="S189">
        <v>6.6866659999999998</v>
      </c>
      <c r="T189">
        <v>4.112903225806452</v>
      </c>
      <c r="U189">
        <v>24.54185</v>
      </c>
      <c r="V189">
        <v>32.403939999999999</v>
      </c>
      <c r="W189">
        <v>20.950189999999999</v>
      </c>
      <c r="X189">
        <v>57.227629999999998</v>
      </c>
      <c r="Y189">
        <v>1.961185</v>
      </c>
      <c r="Z189">
        <v>1.2695860000000001</v>
      </c>
    </row>
    <row r="190" spans="1:26" x14ac:dyDescent="0.25">
      <c r="A190" s="64">
        <v>45992</v>
      </c>
      <c r="B190" t="s">
        <v>2281</v>
      </c>
      <c r="C190" t="s">
        <v>2929</v>
      </c>
      <c r="D190" t="s">
        <v>932</v>
      </c>
      <c r="E190" t="s">
        <v>11</v>
      </c>
      <c r="F190" t="s">
        <v>5</v>
      </c>
      <c r="G190" t="s">
        <v>2890</v>
      </c>
      <c r="I190">
        <v>1.5430465267528059E-4</v>
      </c>
      <c r="J190" t="s">
        <v>1367</v>
      </c>
      <c r="K190">
        <v>0.54054054054054057</v>
      </c>
      <c r="L190" t="s">
        <v>2777</v>
      </c>
      <c r="N190">
        <v>4</v>
      </c>
      <c r="O190">
        <v>1.429333</v>
      </c>
      <c r="P190">
        <v>7.1749999999999998</v>
      </c>
      <c r="Q190">
        <v>1.5</v>
      </c>
      <c r="R190">
        <v>3.4</v>
      </c>
      <c r="S190">
        <v>5.1883340000000002</v>
      </c>
      <c r="T190">
        <v>3.0939226519337022</v>
      </c>
      <c r="U190">
        <v>-2.5209130000000002</v>
      </c>
      <c r="V190">
        <v>21.26662</v>
      </c>
      <c r="W190">
        <v>22.551839999999999</v>
      </c>
      <c r="X190">
        <v>37.617249999999999</v>
      </c>
      <c r="Y190">
        <v>2.0911409999999999</v>
      </c>
      <c r="Z190">
        <v>1.0887119999999999</v>
      </c>
    </row>
    <row r="191" spans="1:26" x14ac:dyDescent="0.25">
      <c r="A191" s="64">
        <v>45992</v>
      </c>
      <c r="B191" t="s">
        <v>2201</v>
      </c>
      <c r="C191" t="s">
        <v>2930</v>
      </c>
      <c r="D191" t="s">
        <v>852</v>
      </c>
      <c r="E191" t="s">
        <v>2867</v>
      </c>
      <c r="F191" t="s">
        <v>5</v>
      </c>
      <c r="G191" t="s">
        <v>2879</v>
      </c>
      <c r="I191">
        <v>1.8710953867100751E-4</v>
      </c>
      <c r="J191" t="s">
        <v>1367</v>
      </c>
      <c r="K191">
        <v>8.1818181818181817</v>
      </c>
      <c r="L191" t="s">
        <v>2777</v>
      </c>
      <c r="N191">
        <v>6.94</v>
      </c>
      <c r="O191">
        <v>4.9290000000000003</v>
      </c>
      <c r="P191">
        <v>2.375</v>
      </c>
      <c r="Q191">
        <v>0.1</v>
      </c>
      <c r="R191">
        <v>4.3666669999999996</v>
      </c>
      <c r="S191">
        <v>5.4783330000000001</v>
      </c>
      <c r="T191">
        <v>1.411764705882353</v>
      </c>
      <c r="U191">
        <v>19.421900000000001</v>
      </c>
      <c r="V191">
        <v>3.3032759999999999</v>
      </c>
      <c r="W191">
        <v>8.4159559999999995</v>
      </c>
      <c r="X191">
        <v>25.98986</v>
      </c>
      <c r="Y191">
        <v>0.96684409999999998</v>
      </c>
      <c r="Z191">
        <v>3.5330689999999998</v>
      </c>
    </row>
    <row r="192" spans="1:26" x14ac:dyDescent="0.25">
      <c r="A192" s="64">
        <v>45992</v>
      </c>
      <c r="B192" t="s">
        <v>1882</v>
      </c>
      <c r="C192" t="s">
        <v>2931</v>
      </c>
      <c r="D192" t="s">
        <v>534</v>
      </c>
      <c r="E192" t="s">
        <v>11</v>
      </c>
      <c r="F192" t="s">
        <v>5</v>
      </c>
      <c r="G192" t="s">
        <v>2890</v>
      </c>
      <c r="I192">
        <v>3.5218802885564538E-4</v>
      </c>
      <c r="J192" t="s">
        <v>1367</v>
      </c>
      <c r="K192">
        <v>1.6216216216216219</v>
      </c>
      <c r="L192" t="s">
        <v>2777</v>
      </c>
      <c r="N192">
        <v>4.5199999999999996</v>
      </c>
      <c r="O192">
        <v>3.4634999999999998</v>
      </c>
      <c r="P192">
        <v>3.0249999999999999</v>
      </c>
      <c r="Q192">
        <v>8.6</v>
      </c>
      <c r="R192">
        <v>7.4</v>
      </c>
      <c r="S192">
        <v>2.8333330000000001</v>
      </c>
      <c r="T192">
        <v>6.6850828729281764</v>
      </c>
      <c r="U192">
        <v>8.8475819999999992</v>
      </c>
      <c r="V192">
        <v>2.6722090000000001</v>
      </c>
      <c r="W192">
        <v>15.12219</v>
      </c>
      <c r="X192">
        <v>127.98</v>
      </c>
      <c r="Y192">
        <v>0</v>
      </c>
      <c r="Z192">
        <v>1.110452</v>
      </c>
    </row>
    <row r="193" spans="1:26" x14ac:dyDescent="0.25">
      <c r="A193" s="64">
        <v>45992</v>
      </c>
      <c r="B193" t="s">
        <v>2133</v>
      </c>
      <c r="C193" t="s">
        <v>2932</v>
      </c>
      <c r="D193" t="s">
        <v>784</v>
      </c>
      <c r="E193" t="s">
        <v>2824</v>
      </c>
      <c r="F193" t="s">
        <v>5</v>
      </c>
      <c r="G193" t="s">
        <v>2890</v>
      </c>
      <c r="I193">
        <v>2.1443779227653189E-4</v>
      </c>
      <c r="J193" t="s">
        <v>1367</v>
      </c>
      <c r="K193">
        <v>5.5223880597014929</v>
      </c>
      <c r="L193" t="s">
        <v>2777</v>
      </c>
      <c r="N193">
        <v>6.74</v>
      </c>
      <c r="O193">
        <v>3.609</v>
      </c>
      <c r="P193">
        <v>7.1</v>
      </c>
      <c r="Q193">
        <v>3.9</v>
      </c>
      <c r="R193">
        <v>8.8333329999999997</v>
      </c>
      <c r="S193">
        <v>4.29</v>
      </c>
      <c r="T193">
        <v>7</v>
      </c>
      <c r="U193">
        <v>20.43356</v>
      </c>
      <c r="V193">
        <v>101.3721</v>
      </c>
      <c r="W193">
        <v>14.82343</v>
      </c>
      <c r="X193">
        <v>28.200340000000001</v>
      </c>
      <c r="Y193">
        <v>3.3499430000000001</v>
      </c>
      <c r="Z193">
        <v>3.6449569999999998</v>
      </c>
    </row>
    <row r="194" spans="1:26" x14ac:dyDescent="0.25">
      <c r="A194" s="64">
        <v>45992</v>
      </c>
      <c r="B194" t="s">
        <v>2249</v>
      </c>
      <c r="C194" t="s">
        <v>2933</v>
      </c>
      <c r="D194" t="s">
        <v>900</v>
      </c>
      <c r="E194" t="s">
        <v>2867</v>
      </c>
      <c r="F194" t="s">
        <v>4</v>
      </c>
      <c r="G194" t="s">
        <v>2810</v>
      </c>
      <c r="I194">
        <v>1.6450280268622659E-4</v>
      </c>
      <c r="J194" t="s">
        <v>1367</v>
      </c>
      <c r="K194">
        <v>10</v>
      </c>
      <c r="L194" t="s">
        <v>2778</v>
      </c>
      <c r="N194">
        <v>7.56</v>
      </c>
      <c r="O194">
        <v>6.7565</v>
      </c>
      <c r="P194">
        <v>5.1749999999999998</v>
      </c>
      <c r="Q194">
        <v>6.4</v>
      </c>
      <c r="R194">
        <v>5.8</v>
      </c>
      <c r="S194">
        <v>3.9266670000000001</v>
      </c>
      <c r="T194">
        <v>6.7777777777777786</v>
      </c>
      <c r="U194">
        <v>-19.812290000000001</v>
      </c>
      <c r="V194">
        <v>10.238200000000001</v>
      </c>
      <c r="W194">
        <v>1.116287</v>
      </c>
      <c r="X194">
        <v>8.7283000000000008</v>
      </c>
      <c r="Y194">
        <v>9.8419100000000004</v>
      </c>
      <c r="Z194">
        <v>2.621143</v>
      </c>
    </row>
    <row r="195" spans="1:26" x14ac:dyDescent="0.25">
      <c r="A195" s="64">
        <v>45992</v>
      </c>
      <c r="B195" t="s">
        <v>1865</v>
      </c>
      <c r="C195" t="s">
        <v>2934</v>
      </c>
      <c r="D195" t="s">
        <v>517</v>
      </c>
      <c r="E195" t="s">
        <v>11</v>
      </c>
      <c r="F195" t="s">
        <v>5</v>
      </c>
      <c r="G195" t="s">
        <v>2890</v>
      </c>
      <c r="I195">
        <v>3.7539525610874819E-4</v>
      </c>
      <c r="J195" t="s">
        <v>1367</v>
      </c>
      <c r="K195">
        <v>2.9729729729729728</v>
      </c>
      <c r="L195" t="s">
        <v>2776</v>
      </c>
      <c r="O195">
        <v>0.66283329999999996</v>
      </c>
      <c r="P195">
        <v>2.4</v>
      </c>
      <c r="Q195">
        <v>9.8000000000000007</v>
      </c>
      <c r="R195">
        <v>4</v>
      </c>
      <c r="S195">
        <v>7.4133329999999997</v>
      </c>
      <c r="T195">
        <v>5.9116022099447516</v>
      </c>
      <c r="U195">
        <v>25.028230000000001</v>
      </c>
      <c r="V195">
        <v>5.0370549999999996</v>
      </c>
      <c r="W195">
        <v>15.57183</v>
      </c>
      <c r="X195">
        <v>117.15260000000001</v>
      </c>
      <c r="Y195">
        <v>0.83836960000000005</v>
      </c>
      <c r="Z195">
        <v>9.8413840000000002E-2</v>
      </c>
    </row>
    <row r="196" spans="1:26" x14ac:dyDescent="0.25">
      <c r="A196" s="64">
        <v>45992</v>
      </c>
      <c r="B196" t="s">
        <v>1903</v>
      </c>
      <c r="C196" t="s">
        <v>2935</v>
      </c>
      <c r="D196" t="s">
        <v>555</v>
      </c>
      <c r="E196" t="s">
        <v>2885</v>
      </c>
      <c r="F196" t="s">
        <v>4</v>
      </c>
      <c r="G196" t="s">
        <v>2810</v>
      </c>
      <c r="I196">
        <v>3.3169811460538069E-4</v>
      </c>
      <c r="J196" t="s">
        <v>1367</v>
      </c>
      <c r="K196">
        <v>8.5714285714285712</v>
      </c>
      <c r="L196" t="s">
        <v>2776</v>
      </c>
      <c r="O196">
        <v>4.0994999999999999</v>
      </c>
      <c r="P196">
        <v>6.25</v>
      </c>
      <c r="Q196">
        <v>3</v>
      </c>
      <c r="R196">
        <v>7.2</v>
      </c>
      <c r="S196">
        <v>7.38</v>
      </c>
      <c r="T196">
        <v>5.0649350649350646</v>
      </c>
      <c r="V196">
        <v>13.32775</v>
      </c>
      <c r="W196">
        <v>16.169129999999999</v>
      </c>
      <c r="X196">
        <v>22.782969999999999</v>
      </c>
      <c r="Z196">
        <v>0</v>
      </c>
    </row>
    <row r="197" spans="1:26" x14ac:dyDescent="0.25">
      <c r="A197" s="64">
        <v>45992</v>
      </c>
      <c r="B197" t="s">
        <v>1603</v>
      </c>
      <c r="C197" t="s">
        <v>2936</v>
      </c>
      <c r="D197" t="s">
        <v>255</v>
      </c>
      <c r="E197" t="s">
        <v>10</v>
      </c>
      <c r="F197" t="s">
        <v>5</v>
      </c>
      <c r="G197" t="s">
        <v>2937</v>
      </c>
      <c r="H197">
        <v>7.7023465948047902E-3</v>
      </c>
      <c r="I197">
        <v>8.3425139738936029E-4</v>
      </c>
      <c r="J197" t="s">
        <v>1374</v>
      </c>
      <c r="K197">
        <v>10</v>
      </c>
      <c r="M197" t="s">
        <v>1340</v>
      </c>
      <c r="N197">
        <v>4.24</v>
      </c>
      <c r="O197">
        <v>8.1824999999999992</v>
      </c>
      <c r="P197">
        <v>2.9750000000000001</v>
      </c>
      <c r="Q197">
        <v>9.8000000000000007</v>
      </c>
      <c r="R197">
        <v>1.733333</v>
      </c>
      <c r="S197">
        <v>8.1041670000000003</v>
      </c>
      <c r="T197">
        <v>6.5656565656565657</v>
      </c>
      <c r="U197">
        <v>24.138020000000001</v>
      </c>
      <c r="V197">
        <v>9.4976570000000002</v>
      </c>
      <c r="W197">
        <v>16.079989999999999</v>
      </c>
      <c r="X197">
        <v>9.4580950000000001</v>
      </c>
      <c r="Y197">
        <v>11.358169999999999</v>
      </c>
      <c r="Z197">
        <v>2.2214960000000001</v>
      </c>
    </row>
    <row r="198" spans="1:26" x14ac:dyDescent="0.25">
      <c r="A198" s="64">
        <v>45992</v>
      </c>
      <c r="B198" t="s">
        <v>1850</v>
      </c>
      <c r="C198" t="s">
        <v>2938</v>
      </c>
      <c r="D198" t="s">
        <v>502</v>
      </c>
      <c r="E198" t="s">
        <v>2874</v>
      </c>
      <c r="F198" t="s">
        <v>5</v>
      </c>
      <c r="G198" t="s">
        <v>2937</v>
      </c>
      <c r="I198">
        <v>4.4483187974117858E-4</v>
      </c>
      <c r="J198" t="s">
        <v>1367</v>
      </c>
      <c r="K198">
        <v>9.0909090909090899</v>
      </c>
      <c r="L198" t="s">
        <v>2777</v>
      </c>
      <c r="N198">
        <v>6.25</v>
      </c>
      <c r="O198">
        <v>8.2779170000000004</v>
      </c>
      <c r="P198">
        <v>2.875</v>
      </c>
      <c r="Q198">
        <v>5</v>
      </c>
      <c r="R198">
        <v>3.6666669999999999</v>
      </c>
      <c r="S198">
        <v>2.8433329999999999</v>
      </c>
      <c r="T198">
        <v>3.7037037037037028</v>
      </c>
      <c r="U198">
        <v>-9.0960450000000002</v>
      </c>
      <c r="V198">
        <v>7.626995</v>
      </c>
      <c r="W198">
        <v>7.412674</v>
      </c>
      <c r="X198">
        <v>7.4951980000000002</v>
      </c>
      <c r="Y198">
        <v>14.70701</v>
      </c>
      <c r="Z198">
        <v>4.884144</v>
      </c>
    </row>
    <row r="199" spans="1:26" x14ac:dyDescent="0.25">
      <c r="A199" s="64">
        <v>45992</v>
      </c>
      <c r="B199" t="s">
        <v>2387</v>
      </c>
      <c r="C199" t="s">
        <v>2939</v>
      </c>
      <c r="D199" t="s">
        <v>1038</v>
      </c>
      <c r="E199" t="s">
        <v>2887</v>
      </c>
      <c r="F199" t="s">
        <v>5</v>
      </c>
      <c r="G199" t="s">
        <v>2937</v>
      </c>
      <c r="I199">
        <v>1.2232349187707201E-4</v>
      </c>
      <c r="J199" t="s">
        <v>1367</v>
      </c>
      <c r="K199">
        <v>0.71428571428571419</v>
      </c>
      <c r="L199" t="s">
        <v>2776</v>
      </c>
      <c r="N199">
        <v>1.07</v>
      </c>
      <c r="O199">
        <v>3.548333</v>
      </c>
      <c r="P199">
        <v>5.95</v>
      </c>
      <c r="Q199">
        <v>1.1000000000000001</v>
      </c>
      <c r="R199">
        <v>5.4</v>
      </c>
      <c r="S199">
        <v>5.4316659999999999</v>
      </c>
      <c r="T199">
        <v>3.9423076923076921</v>
      </c>
      <c r="U199">
        <v>8.4813960000000002</v>
      </c>
      <c r="V199">
        <v>10.436640000000001</v>
      </c>
      <c r="W199">
        <v>13.302239999999999</v>
      </c>
      <c r="X199">
        <v>23.441020000000002</v>
      </c>
      <c r="Y199">
        <v>3.2694350000000001</v>
      </c>
      <c r="Z199">
        <v>1.0792139999999999</v>
      </c>
    </row>
    <row r="200" spans="1:26" x14ac:dyDescent="0.25">
      <c r="A200" s="64">
        <v>45992</v>
      </c>
      <c r="B200" t="s">
        <v>2480</v>
      </c>
      <c r="C200" t="s">
        <v>2940</v>
      </c>
      <c r="D200" t="s">
        <v>1131</v>
      </c>
      <c r="E200" t="s">
        <v>2874</v>
      </c>
      <c r="F200" t="s">
        <v>5</v>
      </c>
      <c r="G200" t="s">
        <v>2937</v>
      </c>
      <c r="I200">
        <v>9.2352446595162977E-5</v>
      </c>
      <c r="J200" t="s">
        <v>1367</v>
      </c>
      <c r="K200">
        <v>3.6363636363636371</v>
      </c>
      <c r="L200" t="s">
        <v>2777</v>
      </c>
      <c r="N200">
        <v>6.83</v>
      </c>
      <c r="O200">
        <v>6.5114999999999998</v>
      </c>
      <c r="P200">
        <v>3.65</v>
      </c>
      <c r="Q200">
        <v>7.3</v>
      </c>
      <c r="R200">
        <v>7.7</v>
      </c>
      <c r="S200">
        <v>2.548333</v>
      </c>
      <c r="T200">
        <v>6.6666666666666661</v>
      </c>
      <c r="U200">
        <v>32.984850000000002</v>
      </c>
      <c r="V200">
        <v>-0.31702900000000001</v>
      </c>
      <c r="W200">
        <v>6.9338059999999997</v>
      </c>
      <c r="X200">
        <v>45.25806</v>
      </c>
      <c r="Y200">
        <v>9.0095650000000003</v>
      </c>
      <c r="Z200">
        <v>3.873567</v>
      </c>
    </row>
    <row r="201" spans="1:26" x14ac:dyDescent="0.25">
      <c r="A201" s="64">
        <v>45992</v>
      </c>
      <c r="B201" t="s">
        <v>2552</v>
      </c>
      <c r="C201" t="s">
        <v>2941</v>
      </c>
      <c r="D201" t="s">
        <v>1203</v>
      </c>
      <c r="E201" t="s">
        <v>14</v>
      </c>
      <c r="F201" t="s">
        <v>5</v>
      </c>
      <c r="G201" t="s">
        <v>2937</v>
      </c>
      <c r="I201">
        <v>7.256094849676691E-5</v>
      </c>
      <c r="J201" t="s">
        <v>1367</v>
      </c>
      <c r="K201">
        <v>3.333333333333333</v>
      </c>
      <c r="L201" t="s">
        <v>2776</v>
      </c>
      <c r="N201">
        <v>3.73</v>
      </c>
      <c r="O201">
        <v>2.5993330000000001</v>
      </c>
      <c r="P201">
        <v>7.2750000000000004</v>
      </c>
      <c r="Q201">
        <v>2.2999999999999998</v>
      </c>
      <c r="R201">
        <v>5.8666669999999996</v>
      </c>
      <c r="S201">
        <v>6.2649999999999997</v>
      </c>
      <c r="T201">
        <v>4.507042253521127</v>
      </c>
      <c r="U201">
        <v>-4.9337150000000003</v>
      </c>
      <c r="V201">
        <v>29.879950000000001</v>
      </c>
      <c r="W201">
        <v>14.741569999999999</v>
      </c>
      <c r="X201">
        <v>27.877130000000001</v>
      </c>
      <c r="Y201">
        <v>4.0683400000000001</v>
      </c>
      <c r="Z201">
        <v>1.967991</v>
      </c>
    </row>
    <row r="202" spans="1:26" x14ac:dyDescent="0.25">
      <c r="A202" s="64">
        <v>45992</v>
      </c>
      <c r="B202" t="s">
        <v>1677</v>
      </c>
      <c r="C202" t="s">
        <v>2942</v>
      </c>
      <c r="D202" t="s">
        <v>329</v>
      </c>
      <c r="E202" t="s">
        <v>2824</v>
      </c>
      <c r="F202" t="s">
        <v>5</v>
      </c>
      <c r="G202" t="s">
        <v>2937</v>
      </c>
      <c r="H202">
        <v>8.003912889397129E-3</v>
      </c>
      <c r="I202">
        <v>6.3084788220624808E-4</v>
      </c>
      <c r="J202" t="s">
        <v>1374</v>
      </c>
      <c r="K202">
        <v>9.4029850746268657</v>
      </c>
      <c r="M202" t="s">
        <v>1340</v>
      </c>
      <c r="N202">
        <v>6.93</v>
      </c>
      <c r="O202">
        <v>8.3501670000000008</v>
      </c>
      <c r="P202">
        <v>4.7750000000000004</v>
      </c>
      <c r="Q202">
        <v>7.1</v>
      </c>
      <c r="R202">
        <v>6.5333329999999998</v>
      </c>
      <c r="S202">
        <v>2.161667</v>
      </c>
      <c r="T202">
        <v>7.7105263157894726</v>
      </c>
      <c r="U202">
        <v>8.6010690000000007</v>
      </c>
      <c r="V202">
        <v>16.155619999999999</v>
      </c>
      <c r="W202">
        <v>7.2675429999999999</v>
      </c>
      <c r="X202">
        <v>12.27633</v>
      </c>
      <c r="Y202">
        <v>8.4084760000000003</v>
      </c>
      <c r="Z202">
        <v>4.1267009999999997</v>
      </c>
    </row>
    <row r="203" spans="1:26" x14ac:dyDescent="0.25">
      <c r="A203" s="64">
        <v>45992</v>
      </c>
      <c r="B203" t="s">
        <v>1489</v>
      </c>
      <c r="C203" t="s">
        <v>2943</v>
      </c>
      <c r="D203" t="s">
        <v>142</v>
      </c>
      <c r="E203" t="s">
        <v>15</v>
      </c>
      <c r="F203" t="s">
        <v>5</v>
      </c>
      <c r="G203" t="s">
        <v>2937</v>
      </c>
      <c r="I203">
        <v>1.4457827436864419E-3</v>
      </c>
      <c r="J203" t="s">
        <v>1365</v>
      </c>
      <c r="K203">
        <v>7.5</v>
      </c>
      <c r="L203" t="s">
        <v>2777</v>
      </c>
      <c r="N203">
        <v>4.4400000000000004</v>
      </c>
      <c r="O203">
        <v>6.7915000000000001</v>
      </c>
      <c r="P203">
        <v>5.1749999999999998</v>
      </c>
      <c r="Q203">
        <v>3.2</v>
      </c>
      <c r="R203">
        <v>4.8</v>
      </c>
      <c r="S203">
        <v>6.8516659999999998</v>
      </c>
      <c r="T203">
        <v>6.40625</v>
      </c>
      <c r="U203">
        <v>3.86883</v>
      </c>
      <c r="V203">
        <v>20.177230000000002</v>
      </c>
      <c r="W203">
        <v>22.479120000000002</v>
      </c>
      <c r="X203">
        <v>11.764939999999999</v>
      </c>
      <c r="Y203">
        <v>7.8573899999999997</v>
      </c>
      <c r="Z203">
        <v>3.2420749999999998</v>
      </c>
    </row>
    <row r="204" spans="1:26" x14ac:dyDescent="0.25">
      <c r="A204" s="64">
        <v>45992</v>
      </c>
      <c r="B204" t="s">
        <v>1982</v>
      </c>
      <c r="C204" t="s">
        <v>2944</v>
      </c>
      <c r="D204" t="s">
        <v>634</v>
      </c>
      <c r="E204" t="s">
        <v>11</v>
      </c>
      <c r="F204" t="s">
        <v>5</v>
      </c>
      <c r="G204" t="s">
        <v>2937</v>
      </c>
      <c r="H204">
        <v>1.295883281368882E-3</v>
      </c>
      <c r="I204">
        <v>2.9360722519303927E-4</v>
      </c>
      <c r="J204" t="s">
        <v>1367</v>
      </c>
      <c r="K204">
        <v>9.4594594594594597</v>
      </c>
      <c r="M204" t="s">
        <v>1340</v>
      </c>
      <c r="N204">
        <v>6.27</v>
      </c>
      <c r="O204">
        <v>7.1414999999999997</v>
      </c>
      <c r="P204">
        <v>2.25</v>
      </c>
      <c r="Q204">
        <v>9.6</v>
      </c>
      <c r="R204">
        <v>9.3666669999999996</v>
      </c>
      <c r="S204">
        <v>4.113334</v>
      </c>
      <c r="T204">
        <v>9.4475138121546962</v>
      </c>
      <c r="U204">
        <v>9.6415159999999993</v>
      </c>
      <c r="V204">
        <v>7.4981970000000002</v>
      </c>
      <c r="W204">
        <v>9.6299290000000006</v>
      </c>
      <c r="X204">
        <v>23.356660000000002</v>
      </c>
      <c r="Y204">
        <v>2.4931429999999999</v>
      </c>
      <c r="Z204">
        <v>2.112825</v>
      </c>
    </row>
    <row r="205" spans="1:26" x14ac:dyDescent="0.25">
      <c r="A205" s="64">
        <v>45992</v>
      </c>
      <c r="B205" t="s">
        <v>2425</v>
      </c>
      <c r="C205" t="s">
        <v>2945</v>
      </c>
      <c r="D205" t="s">
        <v>1076</v>
      </c>
      <c r="E205" t="s">
        <v>11</v>
      </c>
      <c r="F205" t="s">
        <v>5</v>
      </c>
      <c r="G205" t="s">
        <v>2937</v>
      </c>
      <c r="H205">
        <v>5.8835817961694022E-4</v>
      </c>
      <c r="I205">
        <v>1.1199412192208231E-4</v>
      </c>
      <c r="J205" t="s">
        <v>1374</v>
      </c>
      <c r="K205">
        <v>10</v>
      </c>
      <c r="M205" t="s">
        <v>1340</v>
      </c>
      <c r="N205">
        <v>6.93</v>
      </c>
      <c r="O205">
        <v>9.2925000000000004</v>
      </c>
      <c r="P205">
        <v>2.5</v>
      </c>
      <c r="Q205">
        <v>7.1</v>
      </c>
      <c r="R205">
        <v>5.766667</v>
      </c>
      <c r="S205">
        <v>4.9583329999999997</v>
      </c>
      <c r="T205">
        <v>8.7292817679558006</v>
      </c>
      <c r="U205">
        <v>23.675920000000001</v>
      </c>
      <c r="V205">
        <v>5.4065000000000003</v>
      </c>
      <c r="W205">
        <v>8.9760849999999994</v>
      </c>
      <c r="X205">
        <v>18.211469999999998</v>
      </c>
      <c r="Y205">
        <v>4.1514949999999997</v>
      </c>
      <c r="Z205">
        <v>3.4909089999999998</v>
      </c>
    </row>
    <row r="206" spans="1:26" x14ac:dyDescent="0.25">
      <c r="A206" s="64">
        <v>45992</v>
      </c>
      <c r="B206" t="s">
        <v>1697</v>
      </c>
      <c r="C206" t="s">
        <v>2946</v>
      </c>
      <c r="D206" t="s">
        <v>349</v>
      </c>
      <c r="E206" t="s">
        <v>12</v>
      </c>
      <c r="F206" t="s">
        <v>5</v>
      </c>
      <c r="G206" t="s">
        <v>2937</v>
      </c>
      <c r="I206">
        <v>6.1580169534497357E-4</v>
      </c>
      <c r="J206" t="s">
        <v>1367</v>
      </c>
      <c r="K206">
        <v>1.9047619047619051</v>
      </c>
      <c r="L206" t="s">
        <v>2777</v>
      </c>
      <c r="N206">
        <v>2.41</v>
      </c>
      <c r="O206">
        <v>1.72</v>
      </c>
      <c r="P206">
        <v>8.0500000000000007</v>
      </c>
      <c r="Q206">
        <v>0.3</v>
      </c>
      <c r="R206">
        <v>5.7</v>
      </c>
      <c r="S206">
        <v>5.9733330000000002</v>
      </c>
      <c r="T206">
        <v>4.1420118343195256</v>
      </c>
      <c r="U206">
        <v>-2.008146</v>
      </c>
      <c r="V206">
        <v>19.606449999999999</v>
      </c>
      <c r="W206">
        <v>40.630040000000001</v>
      </c>
      <c r="X206">
        <v>21.33568</v>
      </c>
      <c r="Y206">
        <v>4.7662319999999996</v>
      </c>
      <c r="Z206">
        <v>1.735358</v>
      </c>
    </row>
    <row r="207" spans="1:26" x14ac:dyDescent="0.25">
      <c r="A207" s="64">
        <v>45992</v>
      </c>
      <c r="B207" t="s">
        <v>1826</v>
      </c>
      <c r="C207" t="s">
        <v>2947</v>
      </c>
      <c r="D207" t="s">
        <v>478</v>
      </c>
      <c r="E207" t="s">
        <v>2885</v>
      </c>
      <c r="F207" t="s">
        <v>5</v>
      </c>
      <c r="G207" t="s">
        <v>2937</v>
      </c>
      <c r="I207">
        <v>4.1752185890684258E-4</v>
      </c>
      <c r="J207" t="s">
        <v>1367</v>
      </c>
      <c r="K207">
        <v>3.6842105263157889</v>
      </c>
      <c r="L207" t="s">
        <v>2777</v>
      </c>
      <c r="N207">
        <v>4.3099999999999996</v>
      </c>
      <c r="O207">
        <v>6.4843330000000003</v>
      </c>
      <c r="P207">
        <v>4</v>
      </c>
      <c r="Q207">
        <v>7.2</v>
      </c>
      <c r="R207">
        <v>3.6333329999999999</v>
      </c>
      <c r="S207">
        <v>6.0433329999999996</v>
      </c>
      <c r="T207">
        <v>5.241935483870968</v>
      </c>
      <c r="U207">
        <v>3.2080169999999999</v>
      </c>
      <c r="V207">
        <v>10.70632</v>
      </c>
      <c r="W207">
        <v>14.186859999999999</v>
      </c>
      <c r="X207">
        <v>21.119430000000001</v>
      </c>
      <c r="Y207">
        <v>8.2707449999999998</v>
      </c>
      <c r="Z207">
        <v>1.491188</v>
      </c>
    </row>
    <row r="208" spans="1:26" x14ac:dyDescent="0.25">
      <c r="A208" s="64">
        <v>45992</v>
      </c>
      <c r="B208" t="s">
        <v>2251</v>
      </c>
      <c r="C208" t="s">
        <v>2948</v>
      </c>
      <c r="D208" t="s">
        <v>902</v>
      </c>
      <c r="E208" t="s">
        <v>16</v>
      </c>
      <c r="F208" t="s">
        <v>5</v>
      </c>
      <c r="G208" t="s">
        <v>2937</v>
      </c>
      <c r="I208">
        <v>2.5145124793033699E-4</v>
      </c>
      <c r="J208" t="s">
        <v>1374</v>
      </c>
      <c r="K208">
        <v>9.0909090909090899</v>
      </c>
      <c r="L208" t="s">
        <v>2776</v>
      </c>
      <c r="N208">
        <v>4.67</v>
      </c>
      <c r="O208">
        <v>6.3368330000000004</v>
      </c>
      <c r="P208">
        <v>5.95</v>
      </c>
      <c r="Q208">
        <v>1.9</v>
      </c>
      <c r="R208">
        <v>8.8000000000000007</v>
      </c>
      <c r="S208">
        <v>5.8133340000000002</v>
      </c>
      <c r="T208">
        <v>7.5471698113207548</v>
      </c>
      <c r="U208">
        <v>0.1176476</v>
      </c>
      <c r="V208">
        <v>10.30007</v>
      </c>
      <c r="W208">
        <v>14.60685</v>
      </c>
      <c r="X208">
        <v>13.96095</v>
      </c>
      <c r="Y208">
        <v>5.6504139999999996</v>
      </c>
      <c r="Z208">
        <v>2.9318770000000001</v>
      </c>
    </row>
    <row r="209" spans="1:26" x14ac:dyDescent="0.25">
      <c r="A209" s="64">
        <v>45992</v>
      </c>
      <c r="B209" t="s">
        <v>2576</v>
      </c>
      <c r="C209" t="s">
        <v>2949</v>
      </c>
      <c r="D209" t="s">
        <v>1227</v>
      </c>
      <c r="E209" t="s">
        <v>2885</v>
      </c>
      <c r="F209" t="s">
        <v>5</v>
      </c>
      <c r="G209" t="s">
        <v>2937</v>
      </c>
      <c r="I209">
        <v>6.7472435096546188E-5</v>
      </c>
      <c r="J209" t="s">
        <v>1374</v>
      </c>
      <c r="K209">
        <v>5.2631578947368416</v>
      </c>
      <c r="L209" t="s">
        <v>2777</v>
      </c>
      <c r="N209">
        <v>5.39</v>
      </c>
      <c r="O209">
        <v>4.9065000000000003</v>
      </c>
      <c r="P209">
        <v>6.3</v>
      </c>
      <c r="Q209">
        <v>9.8000000000000007</v>
      </c>
      <c r="R209">
        <v>0.8</v>
      </c>
      <c r="S209">
        <v>8.8533329999999992</v>
      </c>
      <c r="T209">
        <v>7.9838709677419351</v>
      </c>
      <c r="U209">
        <v>25.933219999999999</v>
      </c>
      <c r="V209">
        <v>100.05119999999999</v>
      </c>
      <c r="W209">
        <v>3.7805390000000001</v>
      </c>
      <c r="X209">
        <v>20.107510000000001</v>
      </c>
      <c r="Y209">
        <v>7.9496529999999996</v>
      </c>
      <c r="Z209">
        <v>1.7158789999999999</v>
      </c>
    </row>
    <row r="210" spans="1:26" x14ac:dyDescent="0.25">
      <c r="A210" s="64">
        <v>45992</v>
      </c>
      <c r="B210" t="s">
        <v>1672</v>
      </c>
      <c r="C210" t="s">
        <v>2950</v>
      </c>
      <c r="D210" t="s">
        <v>324</v>
      </c>
      <c r="E210" t="s">
        <v>8</v>
      </c>
      <c r="F210" t="s">
        <v>5</v>
      </c>
      <c r="G210" t="s">
        <v>2937</v>
      </c>
      <c r="I210">
        <v>6.6143043043013713E-4</v>
      </c>
      <c r="J210" t="s">
        <v>1365</v>
      </c>
      <c r="K210">
        <v>1.7647058823529409</v>
      </c>
      <c r="L210" t="s">
        <v>2777</v>
      </c>
      <c r="N210">
        <v>2.69</v>
      </c>
      <c r="O210">
        <v>6.1405000000000003</v>
      </c>
      <c r="P210">
        <v>2.25</v>
      </c>
      <c r="Q210">
        <v>1.6</v>
      </c>
      <c r="R210">
        <v>1.5333330000000001</v>
      </c>
      <c r="S210">
        <v>5.2166670000000002</v>
      </c>
      <c r="T210">
        <v>2.15</v>
      </c>
      <c r="U210">
        <v>15.954549999999999</v>
      </c>
      <c r="V210">
        <v>6.1912830000000003</v>
      </c>
      <c r="W210">
        <v>13.258760000000001</v>
      </c>
      <c r="X210">
        <v>43.313769999999998</v>
      </c>
      <c r="Y210">
        <v>2.3084340000000001</v>
      </c>
      <c r="Z210">
        <v>0</v>
      </c>
    </row>
    <row r="211" spans="1:26" x14ac:dyDescent="0.25">
      <c r="A211" s="64">
        <v>45992</v>
      </c>
      <c r="B211" t="s">
        <v>2547</v>
      </c>
      <c r="C211" t="s">
        <v>2951</v>
      </c>
      <c r="D211" t="s">
        <v>1198</v>
      </c>
      <c r="E211" t="s">
        <v>8</v>
      </c>
      <c r="F211" t="s">
        <v>5</v>
      </c>
      <c r="G211" t="s">
        <v>2937</v>
      </c>
      <c r="I211">
        <v>7.2697029179591508E-5</v>
      </c>
      <c r="J211" t="s">
        <v>1367</v>
      </c>
      <c r="K211">
        <v>4.7058823529411766</v>
      </c>
      <c r="L211" t="s">
        <v>2776</v>
      </c>
      <c r="N211">
        <v>3.54</v>
      </c>
      <c r="O211">
        <v>1.9021669999999999</v>
      </c>
      <c r="P211">
        <v>4.5750000000000002</v>
      </c>
      <c r="Q211">
        <v>6.4</v>
      </c>
      <c r="R211">
        <v>4.5666669999999998</v>
      </c>
      <c r="S211">
        <v>7.0549999999999997</v>
      </c>
      <c r="T211">
        <v>6</v>
      </c>
      <c r="U211">
        <v>24.273430000000001</v>
      </c>
      <c r="V211">
        <v>24.837869999999999</v>
      </c>
      <c r="W211">
        <v>24.543399999999998</v>
      </c>
      <c r="X211">
        <v>62.648429999999998</v>
      </c>
      <c r="Y211">
        <v>1.6226499999999999</v>
      </c>
      <c r="Z211">
        <v>0.57142859999999995</v>
      </c>
    </row>
    <row r="212" spans="1:26" x14ac:dyDescent="0.25">
      <c r="A212" s="64">
        <v>45992</v>
      </c>
      <c r="B212" t="s">
        <v>2132</v>
      </c>
      <c r="C212" t="s">
        <v>2952</v>
      </c>
      <c r="D212" t="s">
        <v>783</v>
      </c>
      <c r="E212" t="s">
        <v>11</v>
      </c>
      <c r="F212" t="s">
        <v>5</v>
      </c>
      <c r="G212" t="s">
        <v>2937</v>
      </c>
      <c r="I212">
        <v>2.1149894560291879E-4</v>
      </c>
      <c r="J212" t="s">
        <v>1367</v>
      </c>
      <c r="K212">
        <v>6.2162162162162158</v>
      </c>
      <c r="L212" t="s">
        <v>2777</v>
      </c>
      <c r="N212">
        <v>5.18</v>
      </c>
      <c r="O212">
        <v>6.8628330000000002</v>
      </c>
      <c r="P212">
        <v>4.3</v>
      </c>
      <c r="Q212">
        <v>1.1000000000000001</v>
      </c>
      <c r="R212">
        <v>4.266667</v>
      </c>
      <c r="S212">
        <v>2.8033329999999999</v>
      </c>
      <c r="T212">
        <v>3.3149171270718232</v>
      </c>
      <c r="U212">
        <v>-1.8783510000000001</v>
      </c>
      <c r="V212">
        <v>10.32152</v>
      </c>
      <c r="W212">
        <v>21.108550000000001</v>
      </c>
      <c r="X212">
        <v>16.098189999999999</v>
      </c>
      <c r="Y212">
        <v>4.5655469999999996</v>
      </c>
      <c r="Z212">
        <v>1.896552</v>
      </c>
    </row>
    <row r="213" spans="1:26" x14ac:dyDescent="0.25">
      <c r="A213" s="64">
        <v>45992</v>
      </c>
      <c r="B213" t="s">
        <v>2404</v>
      </c>
      <c r="C213" t="s">
        <v>2953</v>
      </c>
      <c r="D213" t="s">
        <v>1055</v>
      </c>
      <c r="E213" t="s">
        <v>2824</v>
      </c>
      <c r="F213" t="s">
        <v>5</v>
      </c>
      <c r="G213" t="s">
        <v>2937</v>
      </c>
      <c r="I213">
        <v>1.185705214652609E-4</v>
      </c>
      <c r="J213" t="s">
        <v>1374</v>
      </c>
      <c r="K213">
        <v>6.4179104477611926</v>
      </c>
      <c r="L213" t="s">
        <v>2777</v>
      </c>
      <c r="N213">
        <v>6.0399989999999999</v>
      </c>
      <c r="O213">
        <v>5.2603330000000001</v>
      </c>
      <c r="P213">
        <v>6.0250000000000004</v>
      </c>
      <c r="Q213">
        <v>7.3</v>
      </c>
      <c r="R213">
        <v>8.8000000000000007</v>
      </c>
      <c r="S213">
        <v>5.0683340000000001</v>
      </c>
      <c r="T213">
        <v>9.2894736842105257</v>
      </c>
      <c r="U213">
        <v>10.481730000000001</v>
      </c>
      <c r="V213">
        <v>17.713660000000001</v>
      </c>
      <c r="W213">
        <v>11.740740000000001</v>
      </c>
      <c r="X213">
        <v>25.331499999999998</v>
      </c>
      <c r="Y213">
        <v>4.8040570000000002</v>
      </c>
      <c r="Z213">
        <v>1.9691780000000001</v>
      </c>
    </row>
    <row r="214" spans="1:26" x14ac:dyDescent="0.25">
      <c r="A214" s="64">
        <v>45992</v>
      </c>
      <c r="B214" t="s">
        <v>2651</v>
      </c>
      <c r="C214" t="s">
        <v>2954</v>
      </c>
      <c r="D214" t="s">
        <v>1302</v>
      </c>
      <c r="E214" t="s">
        <v>2824</v>
      </c>
      <c r="F214" t="s">
        <v>5</v>
      </c>
      <c r="G214" t="s">
        <v>2937</v>
      </c>
      <c r="I214">
        <v>4.0415642750262192E-5</v>
      </c>
      <c r="J214" t="s">
        <v>1367</v>
      </c>
      <c r="K214">
        <v>1.9402985074626871</v>
      </c>
      <c r="L214" t="s">
        <v>2777</v>
      </c>
      <c r="N214">
        <v>5.64</v>
      </c>
      <c r="O214">
        <v>1.3733329999999999</v>
      </c>
      <c r="P214">
        <v>8.3000000000000007</v>
      </c>
      <c r="Q214">
        <v>1.7</v>
      </c>
      <c r="R214">
        <v>7.9</v>
      </c>
      <c r="S214">
        <v>5.8816660000000001</v>
      </c>
      <c r="T214">
        <v>5.4210526315789478</v>
      </c>
      <c r="U214">
        <v>-0.30923489999999998</v>
      </c>
      <c r="V214">
        <v>31.180520000000001</v>
      </c>
      <c r="W214">
        <v>26.165559999999999</v>
      </c>
      <c r="X214">
        <v>28.946210000000001</v>
      </c>
      <c r="Y214">
        <v>2.6740659999999998</v>
      </c>
      <c r="Z214">
        <v>2.3291930000000001</v>
      </c>
    </row>
    <row r="215" spans="1:26" x14ac:dyDescent="0.25">
      <c r="A215" s="64">
        <v>45992</v>
      </c>
      <c r="B215" t="s">
        <v>1589</v>
      </c>
      <c r="C215" t="s">
        <v>2955</v>
      </c>
      <c r="D215" t="s">
        <v>241</v>
      </c>
      <c r="E215" t="s">
        <v>2824</v>
      </c>
      <c r="F215" t="s">
        <v>5</v>
      </c>
      <c r="G215" t="s">
        <v>2937</v>
      </c>
      <c r="I215">
        <v>9.3279097436290564E-4</v>
      </c>
      <c r="J215" t="s">
        <v>1367</v>
      </c>
      <c r="K215">
        <v>2.5373134328358211</v>
      </c>
      <c r="L215" t="s">
        <v>2777</v>
      </c>
      <c r="N215">
        <v>4.32</v>
      </c>
      <c r="O215">
        <v>0.48349999999999999</v>
      </c>
      <c r="P215">
        <v>6</v>
      </c>
      <c r="Q215">
        <v>8.6999999999999993</v>
      </c>
      <c r="R215">
        <v>1.0333330000000001</v>
      </c>
      <c r="S215">
        <v>8.0366669999999996</v>
      </c>
      <c r="T215">
        <v>4.9473684210526319</v>
      </c>
      <c r="U215">
        <v>61.701630000000002</v>
      </c>
      <c r="V215">
        <v>21.482869999999998</v>
      </c>
      <c r="W215">
        <v>13.55701</v>
      </c>
      <c r="X215">
        <v>104.4738</v>
      </c>
      <c r="Y215">
        <v>2.6861860000000002</v>
      </c>
      <c r="Z215">
        <v>0.5471125</v>
      </c>
    </row>
    <row r="216" spans="1:26" x14ac:dyDescent="0.25">
      <c r="A216" s="64">
        <v>45992</v>
      </c>
      <c r="B216" t="s">
        <v>1869</v>
      </c>
      <c r="C216" t="s">
        <v>2956</v>
      </c>
      <c r="D216" t="s">
        <v>521</v>
      </c>
      <c r="E216" t="s">
        <v>17</v>
      </c>
      <c r="F216" t="s">
        <v>5</v>
      </c>
      <c r="G216" t="s">
        <v>2937</v>
      </c>
      <c r="I216">
        <v>3.6815545573565971E-4</v>
      </c>
      <c r="J216" t="s">
        <v>1367</v>
      </c>
      <c r="K216">
        <v>4.545454545454545</v>
      </c>
      <c r="L216" t="s">
        <v>2778</v>
      </c>
      <c r="N216">
        <v>3.63</v>
      </c>
      <c r="O216">
        <v>5.7692500000000004</v>
      </c>
      <c r="P216">
        <v>3.4750000000000001</v>
      </c>
      <c r="Q216">
        <v>8.6999999999999993</v>
      </c>
      <c r="R216">
        <v>3.4333330000000002</v>
      </c>
      <c r="S216">
        <v>2.6233330000000001</v>
      </c>
      <c r="T216">
        <v>4.166666666666667</v>
      </c>
      <c r="U216">
        <v>-27.658370000000001</v>
      </c>
      <c r="V216">
        <v>6.7490690000000004</v>
      </c>
      <c r="W216">
        <v>4.3417690000000002</v>
      </c>
      <c r="X216">
        <v>12.178789999999999</v>
      </c>
      <c r="Y216">
        <v>23.95421</v>
      </c>
      <c r="Z216">
        <v>2.5148600000000001</v>
      </c>
    </row>
    <row r="217" spans="1:26" x14ac:dyDescent="0.25">
      <c r="A217" s="64">
        <v>45992</v>
      </c>
      <c r="B217" t="s">
        <v>1696</v>
      </c>
      <c r="C217" t="s">
        <v>2957</v>
      </c>
      <c r="D217" t="s">
        <v>348</v>
      </c>
      <c r="E217" t="s">
        <v>2874</v>
      </c>
      <c r="F217" t="s">
        <v>5</v>
      </c>
      <c r="G217" t="s">
        <v>2937</v>
      </c>
      <c r="I217">
        <v>6.0126148538683724E-4</v>
      </c>
      <c r="J217" t="s">
        <v>1367</v>
      </c>
      <c r="K217">
        <v>5.4545454545454541</v>
      </c>
      <c r="L217" t="s">
        <v>2777</v>
      </c>
      <c r="N217">
        <v>5.3</v>
      </c>
      <c r="O217">
        <v>7.9775</v>
      </c>
      <c r="P217">
        <v>2.25</v>
      </c>
      <c r="Q217">
        <v>5.6</v>
      </c>
      <c r="R217">
        <v>5.8666669999999996</v>
      </c>
      <c r="S217">
        <v>0.86</v>
      </c>
      <c r="T217">
        <v>3.518518518518519</v>
      </c>
      <c r="U217">
        <v>-47.619399999999999</v>
      </c>
      <c r="V217">
        <v>6.8815549999999996</v>
      </c>
      <c r="W217">
        <v>3.661279</v>
      </c>
      <c r="X217">
        <v>8.2526890000000002</v>
      </c>
      <c r="Y217">
        <v>18.934200000000001</v>
      </c>
      <c r="Z217">
        <v>7.3933980000000004</v>
      </c>
    </row>
    <row r="218" spans="1:26" x14ac:dyDescent="0.25">
      <c r="A218" s="64">
        <v>45992</v>
      </c>
      <c r="B218" t="s">
        <v>1406</v>
      </c>
      <c r="C218" t="s">
        <v>2958</v>
      </c>
      <c r="D218" t="s">
        <v>60</v>
      </c>
      <c r="E218" t="s">
        <v>8</v>
      </c>
      <c r="F218" t="s">
        <v>5</v>
      </c>
      <c r="G218" t="s">
        <v>2937</v>
      </c>
      <c r="I218">
        <v>3.06584197555594E-3</v>
      </c>
      <c r="J218" t="s">
        <v>1367</v>
      </c>
      <c r="K218">
        <v>6.4705882352941178</v>
      </c>
      <c r="L218" t="s">
        <v>2777</v>
      </c>
      <c r="N218">
        <v>5.65</v>
      </c>
      <c r="O218">
        <v>3.5371670000000002</v>
      </c>
      <c r="P218">
        <v>4.1749999999999998</v>
      </c>
      <c r="Q218">
        <v>4</v>
      </c>
      <c r="R218">
        <v>8.0666670000000007</v>
      </c>
      <c r="S218">
        <v>7.216666</v>
      </c>
      <c r="T218">
        <v>7.6</v>
      </c>
      <c r="U218">
        <v>33.396850000000001</v>
      </c>
      <c r="V218">
        <v>16.858090000000001</v>
      </c>
      <c r="W218">
        <v>27.705919999999999</v>
      </c>
      <c r="X218">
        <v>37.512549999999997</v>
      </c>
      <c r="Y218">
        <v>1.133813</v>
      </c>
      <c r="Z218">
        <v>1.1268279999999999</v>
      </c>
    </row>
    <row r="219" spans="1:26" x14ac:dyDescent="0.25">
      <c r="A219" s="64">
        <v>45992</v>
      </c>
      <c r="B219" t="s">
        <v>2489</v>
      </c>
      <c r="C219" t="s">
        <v>2959</v>
      </c>
      <c r="D219" t="s">
        <v>1140</v>
      </c>
      <c r="E219" t="s">
        <v>11</v>
      </c>
      <c r="F219" t="s">
        <v>5</v>
      </c>
      <c r="G219" t="s">
        <v>2937</v>
      </c>
      <c r="I219">
        <v>8.8906242808634478E-5</v>
      </c>
      <c r="J219" t="s">
        <v>1367</v>
      </c>
      <c r="K219">
        <v>4.0540540540540544</v>
      </c>
      <c r="L219" t="s">
        <v>2777</v>
      </c>
      <c r="N219">
        <v>5.55</v>
      </c>
      <c r="O219">
        <v>1.144333</v>
      </c>
      <c r="P219">
        <v>4.5250000000000004</v>
      </c>
      <c r="Q219">
        <v>4.5999999999999996</v>
      </c>
      <c r="R219">
        <v>2.0666669999999998</v>
      </c>
      <c r="S219">
        <v>4.3666669999999996</v>
      </c>
      <c r="T219">
        <v>1.878453038674033</v>
      </c>
      <c r="U219">
        <v>21.445060000000002</v>
      </c>
      <c r="V219">
        <v>5.0103989999999996</v>
      </c>
      <c r="W219">
        <v>18.758710000000001</v>
      </c>
      <c r="X219">
        <v>102.18940000000001</v>
      </c>
      <c r="Y219">
        <v>0.56589219999999996</v>
      </c>
      <c r="Z219">
        <v>0.29458600000000001</v>
      </c>
    </row>
    <row r="220" spans="1:26" x14ac:dyDescent="0.25">
      <c r="A220" s="64">
        <v>45992</v>
      </c>
      <c r="B220" t="s">
        <v>1423</v>
      </c>
      <c r="C220" t="s">
        <v>2960</v>
      </c>
      <c r="D220" t="s">
        <v>77</v>
      </c>
      <c r="E220" t="s">
        <v>2824</v>
      </c>
      <c r="F220" t="s">
        <v>5</v>
      </c>
      <c r="G220" t="s">
        <v>2937</v>
      </c>
      <c r="I220">
        <v>2.4369773947905348E-3</v>
      </c>
      <c r="J220" t="s">
        <v>1367</v>
      </c>
      <c r="K220">
        <v>4.0298507462686564</v>
      </c>
      <c r="L220" t="s">
        <v>2777</v>
      </c>
      <c r="N220">
        <v>4.75</v>
      </c>
      <c r="O220">
        <v>4.7192499999999997</v>
      </c>
      <c r="P220">
        <v>2.9750000000000001</v>
      </c>
      <c r="Q220">
        <v>3.2</v>
      </c>
      <c r="R220">
        <v>6</v>
      </c>
      <c r="S220">
        <v>7.98</v>
      </c>
      <c r="T220">
        <v>5.2368421052631584</v>
      </c>
      <c r="U220">
        <v>15.50305</v>
      </c>
      <c r="V220">
        <v>13.324170000000001</v>
      </c>
      <c r="W220">
        <v>11.422560000000001</v>
      </c>
      <c r="X220">
        <v>18.697690000000001</v>
      </c>
      <c r="Y220">
        <v>5.3461169999999996</v>
      </c>
      <c r="Z220">
        <v>0</v>
      </c>
    </row>
    <row r="221" spans="1:26" x14ac:dyDescent="0.25">
      <c r="A221" s="64">
        <v>45992</v>
      </c>
      <c r="B221" t="s">
        <v>2001</v>
      </c>
      <c r="C221" t="s">
        <v>2961</v>
      </c>
      <c r="D221" t="s">
        <v>653</v>
      </c>
      <c r="E221" t="s">
        <v>2874</v>
      </c>
      <c r="F221" t="s">
        <v>5</v>
      </c>
      <c r="G221" t="s">
        <v>2937</v>
      </c>
      <c r="I221">
        <v>2.713459417133857E-4</v>
      </c>
      <c r="J221" t="s">
        <v>1367</v>
      </c>
      <c r="K221">
        <v>6.3636363636363633</v>
      </c>
      <c r="L221" t="s">
        <v>2777</v>
      </c>
      <c r="N221">
        <v>5.43</v>
      </c>
      <c r="O221">
        <v>8.5704159999999998</v>
      </c>
      <c r="P221">
        <v>2.375</v>
      </c>
      <c r="Q221">
        <v>3.1</v>
      </c>
      <c r="R221">
        <v>4.0666669999999998</v>
      </c>
      <c r="S221">
        <v>3.003333</v>
      </c>
      <c r="T221">
        <v>2.7777777777777781</v>
      </c>
      <c r="U221">
        <v>-51.479869999999998</v>
      </c>
      <c r="V221">
        <v>4.0037060000000002</v>
      </c>
      <c r="W221">
        <v>7.41153</v>
      </c>
      <c r="X221">
        <v>6.9269930000000004</v>
      </c>
      <c r="Y221">
        <v>24.019089999999998</v>
      </c>
      <c r="Z221">
        <v>6.4647290000000002</v>
      </c>
    </row>
    <row r="222" spans="1:26" x14ac:dyDescent="0.25">
      <c r="A222" s="64">
        <v>45992</v>
      </c>
      <c r="B222" t="s">
        <v>2537</v>
      </c>
      <c r="C222" t="s">
        <v>2962</v>
      </c>
      <c r="D222" t="s">
        <v>1188</v>
      </c>
      <c r="E222" t="s">
        <v>2818</v>
      </c>
      <c r="F222" t="s">
        <v>5</v>
      </c>
      <c r="G222" t="s">
        <v>2937</v>
      </c>
      <c r="I222">
        <v>7.3677798246116999E-5</v>
      </c>
      <c r="J222" t="s">
        <v>1374</v>
      </c>
      <c r="K222">
        <v>8.1818181818181817</v>
      </c>
      <c r="L222" t="s">
        <v>2776</v>
      </c>
      <c r="N222">
        <v>5.04</v>
      </c>
      <c r="O222">
        <v>7.7483329999999997</v>
      </c>
      <c r="P222">
        <v>3.5750000000000002</v>
      </c>
      <c r="Q222">
        <v>8</v>
      </c>
      <c r="R222">
        <v>2.8333330000000001</v>
      </c>
      <c r="S222">
        <v>6.0633340000000002</v>
      </c>
      <c r="T222">
        <v>5.6603773584905657</v>
      </c>
      <c r="U222">
        <v>-2.4054880000000001</v>
      </c>
      <c r="V222">
        <v>15.12871</v>
      </c>
      <c r="W222">
        <v>-1.4069370000000001</v>
      </c>
      <c r="X222">
        <v>5.2547930000000003</v>
      </c>
      <c r="Y222">
        <v>18.672280000000001</v>
      </c>
      <c r="Z222">
        <v>3.62757</v>
      </c>
    </row>
    <row r="223" spans="1:26" x14ac:dyDescent="0.25">
      <c r="A223" s="64">
        <v>45992</v>
      </c>
      <c r="B223" t="s">
        <v>2155</v>
      </c>
      <c r="C223" t="s">
        <v>2963</v>
      </c>
      <c r="D223" t="s">
        <v>806</v>
      </c>
      <c r="E223" t="s">
        <v>18</v>
      </c>
      <c r="F223" t="s">
        <v>5</v>
      </c>
      <c r="G223" t="s">
        <v>2937</v>
      </c>
      <c r="I223">
        <v>2.0532260686475151E-4</v>
      </c>
      <c r="J223" t="s">
        <v>1367</v>
      </c>
      <c r="K223">
        <v>8</v>
      </c>
      <c r="L223" t="s">
        <v>2776</v>
      </c>
      <c r="N223">
        <v>5.71</v>
      </c>
      <c r="O223">
        <v>4.6662499999999998</v>
      </c>
      <c r="P223">
        <v>6.0750000000000002</v>
      </c>
      <c r="Q223">
        <v>4.3</v>
      </c>
      <c r="R223">
        <v>7.5</v>
      </c>
      <c r="S223">
        <v>5.4558330000000002</v>
      </c>
      <c r="T223">
        <v>7.068965517241379</v>
      </c>
      <c r="U223">
        <v>12.17126</v>
      </c>
      <c r="V223">
        <v>21.33897</v>
      </c>
      <c r="W223">
        <v>11.8293</v>
      </c>
      <c r="X223">
        <v>12.53144</v>
      </c>
      <c r="Y223">
        <v>7.9990889999999997</v>
      </c>
      <c r="Z223">
        <v>3.4695450000000001</v>
      </c>
    </row>
    <row r="224" spans="1:26" x14ac:dyDescent="0.25">
      <c r="A224" s="64">
        <v>45992</v>
      </c>
      <c r="B224" t="s">
        <v>1444</v>
      </c>
      <c r="C224" t="s">
        <v>2964</v>
      </c>
      <c r="D224" t="s">
        <v>98</v>
      </c>
      <c r="E224" t="s">
        <v>18</v>
      </c>
      <c r="F224" t="s">
        <v>5</v>
      </c>
      <c r="G224" t="s">
        <v>2937</v>
      </c>
      <c r="I224">
        <v>2.0323668982742248E-3</v>
      </c>
      <c r="J224" t="s">
        <v>1374</v>
      </c>
      <c r="K224">
        <v>4.4000000000000004</v>
      </c>
      <c r="L224" t="s">
        <v>2777</v>
      </c>
      <c r="N224">
        <v>5.6100009999999996</v>
      </c>
      <c r="O224">
        <v>4.6449999999999996</v>
      </c>
      <c r="P224">
        <v>4.2333340000000002</v>
      </c>
      <c r="Q224">
        <v>3.5</v>
      </c>
      <c r="R224">
        <v>6.266667</v>
      </c>
      <c r="S224">
        <v>6.4316659999999999</v>
      </c>
      <c r="T224">
        <v>3.6206896551724141</v>
      </c>
      <c r="U224">
        <v>10.9598</v>
      </c>
      <c r="V224">
        <v>17.945640000000001</v>
      </c>
      <c r="W224">
        <v>12.3001</v>
      </c>
      <c r="X224">
        <v>14.775690000000001</v>
      </c>
      <c r="Y224">
        <v>8.5153090000000002</v>
      </c>
      <c r="Z224">
        <v>4.1364489999999998</v>
      </c>
    </row>
    <row r="225" spans="1:26" x14ac:dyDescent="0.25">
      <c r="A225" s="64">
        <v>45992</v>
      </c>
      <c r="B225" t="s">
        <v>1551</v>
      </c>
      <c r="C225" t="s">
        <v>2965</v>
      </c>
      <c r="D225" t="s">
        <v>204</v>
      </c>
      <c r="E225" t="s">
        <v>18</v>
      </c>
      <c r="F225" t="s">
        <v>5</v>
      </c>
      <c r="G225" t="s">
        <v>2937</v>
      </c>
      <c r="I225">
        <v>1.014076128846715E-3</v>
      </c>
      <c r="J225" t="s">
        <v>1374</v>
      </c>
      <c r="K225">
        <v>6</v>
      </c>
      <c r="L225" t="s">
        <v>2777</v>
      </c>
      <c r="N225">
        <v>4.75</v>
      </c>
      <c r="O225">
        <v>5.4725000000000001</v>
      </c>
      <c r="P225">
        <v>6.8</v>
      </c>
      <c r="Q225">
        <v>1.6</v>
      </c>
      <c r="R225">
        <v>7.766667</v>
      </c>
      <c r="S225">
        <v>4.7866669999999996</v>
      </c>
      <c r="T225">
        <v>5.3448275862068959</v>
      </c>
      <c r="U225">
        <v>12.443009999999999</v>
      </c>
      <c r="V225">
        <v>19.400120000000001</v>
      </c>
      <c r="W225">
        <v>14.228490000000001</v>
      </c>
      <c r="X225">
        <v>11.536519999999999</v>
      </c>
      <c r="Y225">
        <v>8.7827959999999994</v>
      </c>
      <c r="Z225">
        <v>3.6764709999999998</v>
      </c>
    </row>
    <row r="226" spans="1:26" x14ac:dyDescent="0.25">
      <c r="A226" s="64">
        <v>45992</v>
      </c>
      <c r="B226" t="s">
        <v>2070</v>
      </c>
      <c r="C226" t="s">
        <v>2966</v>
      </c>
      <c r="D226" t="s">
        <v>721</v>
      </c>
      <c r="E226" t="s">
        <v>2824</v>
      </c>
      <c r="F226" t="s">
        <v>5</v>
      </c>
      <c r="G226" t="s">
        <v>2937</v>
      </c>
      <c r="I226">
        <v>2.5060328904955508E-4</v>
      </c>
      <c r="J226" t="s">
        <v>1367</v>
      </c>
      <c r="K226">
        <v>8.5074626865671643</v>
      </c>
      <c r="L226" t="s">
        <v>2777</v>
      </c>
      <c r="N226">
        <v>3.57</v>
      </c>
      <c r="O226">
        <v>4.0129999999999999</v>
      </c>
      <c r="P226">
        <v>5.9249999999999998</v>
      </c>
      <c r="Q226">
        <v>8.3000000000000007</v>
      </c>
      <c r="R226">
        <v>4.5666669999999998</v>
      </c>
      <c r="S226">
        <v>7.1516669999999998</v>
      </c>
      <c r="T226">
        <v>8.1578947368421044</v>
      </c>
      <c r="U226">
        <v>25.521049999999999</v>
      </c>
      <c r="V226">
        <v>24.742270000000001</v>
      </c>
      <c r="W226">
        <v>13.27412</v>
      </c>
      <c r="X226">
        <v>22.239899999999999</v>
      </c>
      <c r="Y226">
        <v>3.6554660000000001</v>
      </c>
      <c r="Z226">
        <v>0.62446780000000002</v>
      </c>
    </row>
    <row r="227" spans="1:26" x14ac:dyDescent="0.25">
      <c r="A227" s="64">
        <v>45992</v>
      </c>
      <c r="B227" t="s">
        <v>2444</v>
      </c>
      <c r="C227" t="s">
        <v>2967</v>
      </c>
      <c r="D227" t="s">
        <v>1095</v>
      </c>
      <c r="E227" t="s">
        <v>8</v>
      </c>
      <c r="F227" t="s">
        <v>5</v>
      </c>
      <c r="G227" t="s">
        <v>2937</v>
      </c>
      <c r="I227">
        <v>1.0593800145582101E-4</v>
      </c>
      <c r="J227" t="s">
        <v>1367</v>
      </c>
      <c r="K227">
        <v>7.0588235294117654</v>
      </c>
      <c r="L227" t="s">
        <v>2777</v>
      </c>
      <c r="N227">
        <v>7.35</v>
      </c>
      <c r="O227">
        <v>3.8486669999999998</v>
      </c>
      <c r="P227">
        <v>3.9750000000000001</v>
      </c>
      <c r="Q227">
        <v>7.8</v>
      </c>
      <c r="R227">
        <v>8.5666670000000007</v>
      </c>
      <c r="S227">
        <v>6.676666</v>
      </c>
      <c r="T227">
        <v>9.1</v>
      </c>
      <c r="U227">
        <v>20.184080000000002</v>
      </c>
      <c r="V227">
        <v>13.0404</v>
      </c>
      <c r="W227">
        <v>45.058140000000002</v>
      </c>
      <c r="X227">
        <v>36.102119999999999</v>
      </c>
      <c r="Y227">
        <v>2.6044649999999998</v>
      </c>
      <c r="Z227">
        <v>1.498297</v>
      </c>
    </row>
    <row r="228" spans="1:26" x14ac:dyDescent="0.25">
      <c r="A228" s="64">
        <v>45992</v>
      </c>
      <c r="B228" t="s">
        <v>2457</v>
      </c>
      <c r="C228" t="s">
        <v>2968</v>
      </c>
      <c r="D228" t="s">
        <v>1108</v>
      </c>
      <c r="E228" t="s">
        <v>16</v>
      </c>
      <c r="F228" t="s">
        <v>5</v>
      </c>
      <c r="G228" t="s">
        <v>2937</v>
      </c>
      <c r="I228">
        <v>1.005714858021979E-4</v>
      </c>
      <c r="J228" t="s">
        <v>1374</v>
      </c>
      <c r="K228">
        <v>4.545454545454545</v>
      </c>
      <c r="L228" t="s">
        <v>2777</v>
      </c>
      <c r="N228">
        <v>6.06</v>
      </c>
      <c r="O228">
        <v>6.8295000000000003</v>
      </c>
      <c r="P228">
        <v>4.9249999999999998</v>
      </c>
      <c r="Q228">
        <v>1.3</v>
      </c>
      <c r="R228">
        <v>5.5666669999999998</v>
      </c>
      <c r="S228">
        <v>4.1966669999999997</v>
      </c>
      <c r="T228">
        <v>5.6603773584905657</v>
      </c>
      <c r="U228">
        <v>-6.8923649999999999</v>
      </c>
      <c r="V228">
        <v>9.6193910000000002</v>
      </c>
      <c r="W228">
        <v>5.0405129999999998</v>
      </c>
      <c r="X228">
        <v>17.586290000000002</v>
      </c>
      <c r="Y228">
        <v>6.4022119999999996</v>
      </c>
      <c r="Z228">
        <v>4.2467139999999999</v>
      </c>
    </row>
    <row r="229" spans="1:26" x14ac:dyDescent="0.25">
      <c r="A229" s="64">
        <v>45992</v>
      </c>
      <c r="B229" t="s">
        <v>1851</v>
      </c>
      <c r="C229" t="s">
        <v>2969</v>
      </c>
      <c r="D229" t="s">
        <v>503</v>
      </c>
      <c r="E229" t="s">
        <v>2887</v>
      </c>
      <c r="F229" t="s">
        <v>5</v>
      </c>
      <c r="G229" t="s">
        <v>2937</v>
      </c>
      <c r="I229">
        <v>3.843969242671066E-4</v>
      </c>
      <c r="J229" t="s">
        <v>1367</v>
      </c>
      <c r="K229">
        <v>5</v>
      </c>
      <c r="L229" t="s">
        <v>2777</v>
      </c>
      <c r="N229">
        <v>3.98</v>
      </c>
      <c r="O229">
        <v>3.416833</v>
      </c>
      <c r="P229">
        <v>5.95</v>
      </c>
      <c r="Q229">
        <v>3.9</v>
      </c>
      <c r="R229">
        <v>2.3333330000000001</v>
      </c>
      <c r="S229">
        <v>5.57</v>
      </c>
      <c r="T229">
        <v>3.8461538461538458</v>
      </c>
      <c r="U229">
        <v>77.273030000000006</v>
      </c>
      <c r="V229">
        <v>22.320440000000001</v>
      </c>
      <c r="W229">
        <v>7.5465590000000002</v>
      </c>
      <c r="X229">
        <v>26.284559999999999</v>
      </c>
      <c r="Y229">
        <v>1.8069679999999999</v>
      </c>
      <c r="Z229">
        <v>1.246883</v>
      </c>
    </row>
    <row r="230" spans="1:26" x14ac:dyDescent="0.25">
      <c r="A230" s="64">
        <v>45992</v>
      </c>
      <c r="B230" t="s">
        <v>2026</v>
      </c>
      <c r="C230" t="s">
        <v>2970</v>
      </c>
      <c r="D230" t="s">
        <v>678</v>
      </c>
      <c r="E230" t="s">
        <v>20</v>
      </c>
      <c r="F230" t="s">
        <v>5</v>
      </c>
      <c r="G230" t="s">
        <v>2937</v>
      </c>
      <c r="I230">
        <v>2.7154877254152639E-4</v>
      </c>
      <c r="J230" t="s">
        <v>1367</v>
      </c>
      <c r="K230">
        <v>9.0909090909090899</v>
      </c>
      <c r="L230" t="s">
        <v>2777</v>
      </c>
      <c r="N230">
        <v>3.73</v>
      </c>
      <c r="O230">
        <v>6.7465000000000002</v>
      </c>
      <c r="P230">
        <v>3.625</v>
      </c>
      <c r="Q230">
        <v>4</v>
      </c>
      <c r="R230">
        <v>3.3333330000000001</v>
      </c>
      <c r="S230">
        <v>4.3216669999999997</v>
      </c>
      <c r="T230">
        <v>4.1798941798941804</v>
      </c>
      <c r="U230">
        <v>30.575700000000001</v>
      </c>
      <c r="V230">
        <v>10.56413</v>
      </c>
      <c r="W230">
        <v>25.712019999999999</v>
      </c>
      <c r="X230">
        <v>7.9624519999999999</v>
      </c>
      <c r="Y230">
        <v>-3.729536</v>
      </c>
      <c r="Z230">
        <v>4.67075</v>
      </c>
    </row>
    <row r="231" spans="1:26" x14ac:dyDescent="0.25">
      <c r="A231" s="64">
        <v>45992</v>
      </c>
      <c r="B231" t="s">
        <v>2601</v>
      </c>
      <c r="C231" t="s">
        <v>2971</v>
      </c>
      <c r="D231" t="s">
        <v>1252</v>
      </c>
      <c r="E231" t="s">
        <v>2824</v>
      </c>
      <c r="F231" t="s">
        <v>5</v>
      </c>
      <c r="G231" t="s">
        <v>2937</v>
      </c>
      <c r="I231">
        <v>5.4847116181596487E-5</v>
      </c>
      <c r="J231" t="s">
        <v>1367</v>
      </c>
      <c r="K231">
        <v>0.59701492537313428</v>
      </c>
      <c r="L231" t="s">
        <v>2776</v>
      </c>
      <c r="O231">
        <v>4.9512499999999999</v>
      </c>
      <c r="P231">
        <v>2.4500000000000002</v>
      </c>
      <c r="Q231">
        <v>0.3</v>
      </c>
      <c r="R231">
        <v>0.23333329999999999</v>
      </c>
      <c r="S231">
        <v>6.8475000000000001</v>
      </c>
      <c r="T231">
        <v>0.97368421052631571</v>
      </c>
      <c r="V231">
        <v>-32.527639999999998</v>
      </c>
      <c r="W231">
        <v>-0.72750879999999996</v>
      </c>
      <c r="Y231">
        <v>-11.446899999999999</v>
      </c>
      <c r="Z231">
        <v>0</v>
      </c>
    </row>
    <row r="232" spans="1:26" x14ac:dyDescent="0.25">
      <c r="A232" s="64">
        <v>45992</v>
      </c>
      <c r="B232" t="s">
        <v>1734</v>
      </c>
      <c r="C232" t="s">
        <v>2972</v>
      </c>
      <c r="D232" t="s">
        <v>386</v>
      </c>
      <c r="E232" t="s">
        <v>16</v>
      </c>
      <c r="F232" t="s">
        <v>5</v>
      </c>
      <c r="G232" t="s">
        <v>2937</v>
      </c>
      <c r="I232">
        <v>5.5282312326807937E-4</v>
      </c>
      <c r="J232" t="s">
        <v>1367</v>
      </c>
      <c r="K232">
        <v>2.7272727272727271</v>
      </c>
      <c r="L232" t="s">
        <v>2777</v>
      </c>
      <c r="N232">
        <v>6.800001</v>
      </c>
      <c r="O232">
        <v>4.4843330000000003</v>
      </c>
      <c r="P232">
        <v>3.2749999999999999</v>
      </c>
      <c r="Q232">
        <v>3.1</v>
      </c>
      <c r="R232">
        <v>4.9333330000000002</v>
      </c>
      <c r="S232">
        <v>1.5283329999999999</v>
      </c>
      <c r="T232">
        <v>1.6981132075471701</v>
      </c>
      <c r="U232">
        <v>-24.704979999999999</v>
      </c>
      <c r="V232">
        <v>0.71113219999999999</v>
      </c>
      <c r="W232">
        <v>6.9070020000000003</v>
      </c>
      <c r="X232">
        <v>138.57470000000001</v>
      </c>
      <c r="Y232">
        <v>3.425106</v>
      </c>
      <c r="Z232">
        <v>5.0111359999999996</v>
      </c>
    </row>
    <row r="233" spans="1:26" x14ac:dyDescent="0.25">
      <c r="A233" s="64">
        <v>45992</v>
      </c>
      <c r="B233" t="s">
        <v>1827</v>
      </c>
      <c r="C233" t="s">
        <v>2973</v>
      </c>
      <c r="D233" t="s">
        <v>479</v>
      </c>
      <c r="E233" t="s">
        <v>11</v>
      </c>
      <c r="F233" t="s">
        <v>5</v>
      </c>
      <c r="G233" t="s">
        <v>2937</v>
      </c>
      <c r="I233">
        <v>4.1529021972128822E-4</v>
      </c>
      <c r="J233" t="s">
        <v>1367</v>
      </c>
      <c r="K233">
        <v>6.4864864864864868</v>
      </c>
      <c r="L233" t="s">
        <v>2778</v>
      </c>
      <c r="N233">
        <v>0.87999989999999995</v>
      </c>
      <c r="O233">
        <v>9.0870840000000008</v>
      </c>
      <c r="P233">
        <v>1.4</v>
      </c>
      <c r="Q233">
        <v>8.1999999999999993</v>
      </c>
      <c r="R233">
        <v>2.5666669999999998</v>
      </c>
      <c r="S233">
        <v>1.223333</v>
      </c>
      <c r="T233">
        <v>4.972375690607735</v>
      </c>
      <c r="U233">
        <v>-8.2903439999999993</v>
      </c>
      <c r="V233">
        <v>-0.65849639999999998</v>
      </c>
      <c r="W233">
        <v>12.420970000000001</v>
      </c>
      <c r="Y233">
        <v>-13.44983</v>
      </c>
      <c r="Z233">
        <v>0.36083320000000002</v>
      </c>
    </row>
    <row r="234" spans="1:26" x14ac:dyDescent="0.25">
      <c r="A234" s="64">
        <v>45992</v>
      </c>
      <c r="B234" t="s">
        <v>1867</v>
      </c>
      <c r="C234" t="s">
        <v>2974</v>
      </c>
      <c r="D234" t="s">
        <v>519</v>
      </c>
      <c r="E234" t="s">
        <v>10</v>
      </c>
      <c r="F234" t="s">
        <v>5</v>
      </c>
      <c r="G234" t="s">
        <v>2937</v>
      </c>
      <c r="I234">
        <v>3.6593611841985929E-4</v>
      </c>
      <c r="J234" t="s">
        <v>1374</v>
      </c>
      <c r="K234">
        <v>5.2777777777777777</v>
      </c>
      <c r="L234" t="s">
        <v>2777</v>
      </c>
      <c r="N234">
        <v>3.78</v>
      </c>
      <c r="O234">
        <v>5.9225000000000003</v>
      </c>
      <c r="P234">
        <v>2.4500000000000002</v>
      </c>
      <c r="Q234">
        <v>7.5</v>
      </c>
      <c r="R234">
        <v>1.566667</v>
      </c>
      <c r="S234">
        <v>7.6399990000000004</v>
      </c>
      <c r="T234">
        <v>2.525252525252526</v>
      </c>
      <c r="U234">
        <v>13.952540000000001</v>
      </c>
      <c r="V234">
        <v>8.7769490000000001</v>
      </c>
      <c r="W234">
        <v>17.84648</v>
      </c>
      <c r="X234">
        <v>14.02474</v>
      </c>
      <c r="Y234">
        <v>13.20063</v>
      </c>
      <c r="Z234">
        <v>1.918536</v>
      </c>
    </row>
    <row r="235" spans="1:26" x14ac:dyDescent="0.25">
      <c r="A235" s="64">
        <v>45992</v>
      </c>
      <c r="B235" t="s">
        <v>2021</v>
      </c>
      <c r="C235" t="s">
        <v>2975</v>
      </c>
      <c r="D235" t="s">
        <v>673</v>
      </c>
      <c r="E235" t="s">
        <v>2824</v>
      </c>
      <c r="F235" t="s">
        <v>5</v>
      </c>
      <c r="G235" t="s">
        <v>2937</v>
      </c>
      <c r="I235">
        <v>2.7667385149932522E-4</v>
      </c>
      <c r="J235" t="s">
        <v>1367</v>
      </c>
      <c r="K235">
        <v>7.4626865671641793</v>
      </c>
      <c r="L235" t="s">
        <v>2777</v>
      </c>
      <c r="N235">
        <v>6.94</v>
      </c>
      <c r="O235">
        <v>8.0551659999999998</v>
      </c>
      <c r="P235">
        <v>2.2250000000000001</v>
      </c>
      <c r="Q235">
        <v>0.5</v>
      </c>
      <c r="R235">
        <v>4.5999999999999996</v>
      </c>
      <c r="S235">
        <v>1.58</v>
      </c>
      <c r="T235">
        <v>1.736842105263158</v>
      </c>
      <c r="U235">
        <v>-4.0959240000000001</v>
      </c>
      <c r="V235">
        <v>10.042450000000001</v>
      </c>
      <c r="W235">
        <v>5.3157639999999997</v>
      </c>
      <c r="X235">
        <v>12.205069999999999</v>
      </c>
      <c r="Y235">
        <v>9.8865669999999994</v>
      </c>
      <c r="Z235">
        <v>5.2097610000000003</v>
      </c>
    </row>
    <row r="236" spans="1:26" x14ac:dyDescent="0.25">
      <c r="A236" s="64">
        <v>45992</v>
      </c>
      <c r="B236" t="s">
        <v>1768</v>
      </c>
      <c r="C236" t="s">
        <v>2976</v>
      </c>
      <c r="D236" t="s">
        <v>420</v>
      </c>
      <c r="E236" t="s">
        <v>17</v>
      </c>
      <c r="F236" t="s">
        <v>5</v>
      </c>
      <c r="G236" t="s">
        <v>2937</v>
      </c>
      <c r="I236">
        <v>4.8164770535730808E-4</v>
      </c>
      <c r="J236" t="s">
        <v>1367</v>
      </c>
      <c r="K236">
        <v>5.9090909090909092</v>
      </c>
      <c r="L236" t="s">
        <v>2777</v>
      </c>
      <c r="N236">
        <v>4.1500000000000004</v>
      </c>
      <c r="O236">
        <v>6.1094999999999997</v>
      </c>
      <c r="P236">
        <v>5.9749999999999996</v>
      </c>
      <c r="Q236">
        <v>5</v>
      </c>
      <c r="R236">
        <v>6.9666670000000002</v>
      </c>
      <c r="S236">
        <v>4.4749999999999996</v>
      </c>
      <c r="T236">
        <v>6.8055555555555554</v>
      </c>
      <c r="U236">
        <v>4.8502679999999998</v>
      </c>
      <c r="V236">
        <v>17.743749999999999</v>
      </c>
      <c r="W236">
        <v>6.3553329999999999</v>
      </c>
      <c r="X236">
        <v>13.940630000000001</v>
      </c>
      <c r="Y236">
        <v>15.426410000000001</v>
      </c>
      <c r="Z236">
        <v>3.583062</v>
      </c>
    </row>
    <row r="237" spans="1:26" x14ac:dyDescent="0.25">
      <c r="A237" s="64">
        <v>45992</v>
      </c>
      <c r="B237" t="s">
        <v>1514</v>
      </c>
      <c r="C237" t="s">
        <v>2977</v>
      </c>
      <c r="D237" t="s">
        <v>167</v>
      </c>
      <c r="E237" t="s">
        <v>13</v>
      </c>
      <c r="F237" t="s">
        <v>5</v>
      </c>
      <c r="G237" t="s">
        <v>2937</v>
      </c>
      <c r="H237">
        <v>8.0039128883669774E-3</v>
      </c>
      <c r="I237">
        <v>1.2450132288435241E-3</v>
      </c>
      <c r="J237" t="s">
        <v>1367</v>
      </c>
      <c r="K237">
        <v>10</v>
      </c>
      <c r="M237" t="s">
        <v>1340</v>
      </c>
      <c r="N237">
        <v>3.07</v>
      </c>
      <c r="O237">
        <v>0.76500000000000001</v>
      </c>
      <c r="P237">
        <v>5.95</v>
      </c>
      <c r="Q237">
        <v>9.6999999999999993</v>
      </c>
      <c r="R237">
        <v>1.0333330000000001</v>
      </c>
      <c r="S237">
        <v>9.2083340000000007</v>
      </c>
      <c r="T237">
        <v>6.2025316455696196</v>
      </c>
      <c r="U237">
        <v>116.1285</v>
      </c>
      <c r="V237">
        <v>14.605700000000001</v>
      </c>
      <c r="W237">
        <v>4.8007780000000002</v>
      </c>
      <c r="X237">
        <v>59.333970000000001</v>
      </c>
      <c r="Y237">
        <v>1.638101</v>
      </c>
      <c r="Z237">
        <v>0.60711190000000004</v>
      </c>
    </row>
    <row r="238" spans="1:26" x14ac:dyDescent="0.25">
      <c r="A238" s="64">
        <v>45992</v>
      </c>
      <c r="B238" t="s">
        <v>2636</v>
      </c>
      <c r="C238" t="s">
        <v>2978</v>
      </c>
      <c r="D238" t="s">
        <v>1287</v>
      </c>
      <c r="E238" t="s">
        <v>16</v>
      </c>
      <c r="F238" t="s">
        <v>5</v>
      </c>
      <c r="G238" t="s">
        <v>2937</v>
      </c>
      <c r="I238">
        <v>4.7593093646889759E-5</v>
      </c>
      <c r="J238" t="s">
        <v>1374</v>
      </c>
      <c r="K238">
        <v>8.1818181818181817</v>
      </c>
      <c r="L238" t="s">
        <v>2777</v>
      </c>
      <c r="N238">
        <v>8.2200000000000006</v>
      </c>
      <c r="O238">
        <v>7.5653329999999999</v>
      </c>
      <c r="P238">
        <v>2.9249999999999998</v>
      </c>
      <c r="Q238">
        <v>0.4</v>
      </c>
      <c r="R238">
        <v>6.2666659999999998</v>
      </c>
      <c r="S238">
        <v>1.733333</v>
      </c>
      <c r="T238">
        <v>2.2641509433962259</v>
      </c>
      <c r="U238">
        <v>-26.39995</v>
      </c>
      <c r="V238">
        <v>1.0825130000000001</v>
      </c>
      <c r="W238">
        <v>5.0274919999999996</v>
      </c>
      <c r="X238">
        <v>72.437479999999994</v>
      </c>
      <c r="Y238">
        <v>2.8475790000000001</v>
      </c>
      <c r="Z238">
        <v>8.8168790000000001</v>
      </c>
    </row>
    <row r="239" spans="1:26" x14ac:dyDescent="0.25">
      <c r="A239" s="64">
        <v>45992</v>
      </c>
      <c r="B239" t="s">
        <v>2610</v>
      </c>
      <c r="C239" t="s">
        <v>2979</v>
      </c>
      <c r="D239" t="s">
        <v>1261</v>
      </c>
      <c r="E239" t="s">
        <v>2824</v>
      </c>
      <c r="F239" t="s">
        <v>5</v>
      </c>
      <c r="G239" t="s">
        <v>2937</v>
      </c>
      <c r="I239">
        <v>6.0410311728483263E-5</v>
      </c>
      <c r="J239" t="s">
        <v>1367</v>
      </c>
      <c r="K239">
        <v>0.74626865671641784</v>
      </c>
      <c r="L239" t="s">
        <v>2777</v>
      </c>
      <c r="N239">
        <v>4.41</v>
      </c>
      <c r="O239">
        <v>1.185333</v>
      </c>
      <c r="P239">
        <v>3.1</v>
      </c>
      <c r="Q239">
        <v>4.7</v>
      </c>
      <c r="R239">
        <v>0.3333333</v>
      </c>
      <c r="S239">
        <v>5.1950000000000003</v>
      </c>
      <c r="T239">
        <v>0.89473684210526316</v>
      </c>
      <c r="U239">
        <v>1.839602</v>
      </c>
      <c r="V239">
        <v>15.958819999999999</v>
      </c>
      <c r="W239">
        <v>9.9207999999999998</v>
      </c>
      <c r="X239">
        <v>102.7384</v>
      </c>
      <c r="Y239">
        <v>2.6985510000000001</v>
      </c>
      <c r="Z239">
        <v>0.73152890000000004</v>
      </c>
    </row>
    <row r="240" spans="1:26" x14ac:dyDescent="0.25">
      <c r="A240" s="64">
        <v>45992</v>
      </c>
      <c r="B240" t="s">
        <v>2493</v>
      </c>
      <c r="C240" t="s">
        <v>2980</v>
      </c>
      <c r="D240" t="s">
        <v>1144</v>
      </c>
      <c r="E240" t="s">
        <v>2824</v>
      </c>
      <c r="F240" t="s">
        <v>5</v>
      </c>
      <c r="G240" t="s">
        <v>2937</v>
      </c>
      <c r="I240">
        <v>8.7292627556181707E-5</v>
      </c>
      <c r="J240" t="s">
        <v>1367</v>
      </c>
      <c r="K240">
        <v>4.477611940298508</v>
      </c>
      <c r="L240" t="s">
        <v>2777</v>
      </c>
      <c r="N240">
        <v>5.07</v>
      </c>
      <c r="O240">
        <v>5.1443329999999996</v>
      </c>
      <c r="P240">
        <v>5.15</v>
      </c>
      <c r="Q240">
        <v>2.5</v>
      </c>
      <c r="R240">
        <v>4.266667</v>
      </c>
      <c r="S240">
        <v>3.42</v>
      </c>
      <c r="T240">
        <v>2.947368421052631</v>
      </c>
      <c r="U240">
        <v>37.09843</v>
      </c>
      <c r="V240">
        <v>14.517760000000001</v>
      </c>
      <c r="W240">
        <v>11.43487</v>
      </c>
      <c r="X240">
        <v>29.590509999999998</v>
      </c>
      <c r="Y240">
        <v>3.9240940000000002</v>
      </c>
      <c r="Z240">
        <v>1.9146609999999999</v>
      </c>
    </row>
    <row r="241" spans="1:26" x14ac:dyDescent="0.25">
      <c r="A241" s="64">
        <v>45992</v>
      </c>
      <c r="B241" t="s">
        <v>2588</v>
      </c>
      <c r="C241" t="s">
        <v>2981</v>
      </c>
      <c r="D241" t="s">
        <v>1239</v>
      </c>
      <c r="E241" t="s">
        <v>20</v>
      </c>
      <c r="F241" t="s">
        <v>5</v>
      </c>
      <c r="G241" t="s">
        <v>2937</v>
      </c>
      <c r="H241">
        <v>1.130950533137194E-3</v>
      </c>
      <c r="I241">
        <v>6.3775793246080602E-5</v>
      </c>
      <c r="J241" t="s">
        <v>1367</v>
      </c>
      <c r="K241">
        <v>10</v>
      </c>
      <c r="M241" t="s">
        <v>1340</v>
      </c>
      <c r="N241">
        <v>5.75</v>
      </c>
      <c r="O241">
        <v>7.7430000000000003</v>
      </c>
      <c r="P241">
        <v>4.625</v>
      </c>
      <c r="Q241">
        <v>1.6</v>
      </c>
      <c r="R241">
        <v>4.4000000000000004</v>
      </c>
      <c r="S241">
        <v>5.6083340000000002</v>
      </c>
      <c r="T241">
        <v>5.1851851851851851</v>
      </c>
      <c r="U241">
        <v>27.480319999999999</v>
      </c>
      <c r="V241">
        <v>15.11074</v>
      </c>
      <c r="W241">
        <v>28.531089999999999</v>
      </c>
      <c r="X241">
        <v>4.2890180000000004</v>
      </c>
      <c r="Y241">
        <v>1.085941</v>
      </c>
      <c r="Z241">
        <v>4.1666670000000003</v>
      </c>
    </row>
    <row r="242" spans="1:26" x14ac:dyDescent="0.25">
      <c r="A242" s="64">
        <v>45992</v>
      </c>
      <c r="B242" t="s">
        <v>2574</v>
      </c>
      <c r="C242" t="s">
        <v>2982</v>
      </c>
      <c r="D242" t="s">
        <v>1225</v>
      </c>
      <c r="E242" t="s">
        <v>2874</v>
      </c>
      <c r="F242" t="s">
        <v>5</v>
      </c>
      <c r="G242" t="s">
        <v>2937</v>
      </c>
      <c r="I242">
        <v>6.7659703559371987E-5</v>
      </c>
      <c r="J242" t="s">
        <v>1374</v>
      </c>
      <c r="K242">
        <v>0.90909090909090917</v>
      </c>
      <c r="L242" t="s">
        <v>2776</v>
      </c>
      <c r="N242">
        <v>5.41</v>
      </c>
      <c r="O242">
        <v>3.3541669999999999</v>
      </c>
      <c r="P242">
        <v>4.8499999999999996</v>
      </c>
      <c r="Q242">
        <v>1</v>
      </c>
      <c r="R242">
        <v>4.9000000000000004</v>
      </c>
      <c r="S242">
        <v>0.49166670000000001</v>
      </c>
      <c r="T242">
        <v>1.2962962962962961</v>
      </c>
      <c r="U242">
        <v>-89.078400000000002</v>
      </c>
      <c r="V242">
        <v>4.2332739999999998</v>
      </c>
      <c r="W242">
        <v>3.691738</v>
      </c>
      <c r="X242">
        <v>39.415640000000003</v>
      </c>
      <c r="Y242">
        <v>6.7639509999999996</v>
      </c>
      <c r="Z242">
        <v>5.1747310000000004</v>
      </c>
    </row>
    <row r="243" spans="1:26" x14ac:dyDescent="0.25">
      <c r="A243" s="64">
        <v>45992</v>
      </c>
      <c r="B243" t="s">
        <v>2534</v>
      </c>
      <c r="C243" t="s">
        <v>2983</v>
      </c>
      <c r="D243" t="s">
        <v>1185</v>
      </c>
      <c r="E243" t="s">
        <v>2874</v>
      </c>
      <c r="F243" t="s">
        <v>5</v>
      </c>
      <c r="G243" t="s">
        <v>2937</v>
      </c>
      <c r="I243">
        <v>7.512150767468147E-5</v>
      </c>
      <c r="J243" t="s">
        <v>1374</v>
      </c>
      <c r="K243">
        <v>8.1818181818181817</v>
      </c>
      <c r="L243" t="s">
        <v>2776</v>
      </c>
      <c r="N243">
        <v>5.45</v>
      </c>
      <c r="O243">
        <v>7.4262499999999996</v>
      </c>
      <c r="P243">
        <v>4.1749999999999998</v>
      </c>
      <c r="Q243">
        <v>5.5</v>
      </c>
      <c r="R243">
        <v>6.9666670000000002</v>
      </c>
      <c r="S243">
        <v>0.03</v>
      </c>
      <c r="T243">
        <v>4.6296296296296298</v>
      </c>
      <c r="V243">
        <v>-45.935040000000001</v>
      </c>
      <c r="W243">
        <v>98.635639999999995</v>
      </c>
      <c r="Y243">
        <v>-179.81180000000001</v>
      </c>
      <c r="Z243">
        <v>5.144088</v>
      </c>
    </row>
    <row r="244" spans="1:26" x14ac:dyDescent="0.25">
      <c r="A244" s="64">
        <v>45992</v>
      </c>
      <c r="B244" t="s">
        <v>2153</v>
      </c>
      <c r="C244" t="s">
        <v>2984</v>
      </c>
      <c r="D244" t="s">
        <v>804</v>
      </c>
      <c r="E244" t="s">
        <v>11</v>
      </c>
      <c r="F244" t="s">
        <v>5</v>
      </c>
      <c r="G244" t="s">
        <v>2937</v>
      </c>
      <c r="I244">
        <v>2.0480792863910449E-4</v>
      </c>
      <c r="J244" t="s">
        <v>1367</v>
      </c>
      <c r="K244">
        <v>3.513513513513514</v>
      </c>
      <c r="L244" t="s">
        <v>2776</v>
      </c>
      <c r="N244">
        <v>5.15</v>
      </c>
      <c r="O244">
        <v>5.4406670000000004</v>
      </c>
      <c r="P244">
        <v>3.65</v>
      </c>
      <c r="Q244">
        <v>1.3</v>
      </c>
      <c r="R244">
        <v>6.6666670000000003</v>
      </c>
      <c r="S244">
        <v>5.2833329999999998</v>
      </c>
      <c r="T244">
        <v>4.8618784530386741</v>
      </c>
      <c r="U244">
        <v>-0.44468639999999998</v>
      </c>
      <c r="V244">
        <v>11.832560000000001</v>
      </c>
      <c r="W244">
        <v>14.69946</v>
      </c>
      <c r="X244">
        <v>24.061489999999999</v>
      </c>
      <c r="Y244">
        <v>4.1603649999999996</v>
      </c>
      <c r="Z244">
        <v>0</v>
      </c>
    </row>
    <row r="245" spans="1:26" x14ac:dyDescent="0.25">
      <c r="A245" s="64">
        <v>45992</v>
      </c>
      <c r="B245" t="s">
        <v>2330</v>
      </c>
      <c r="C245" t="s">
        <v>2985</v>
      </c>
      <c r="D245" t="s">
        <v>981</v>
      </c>
      <c r="E245" t="s">
        <v>16</v>
      </c>
      <c r="F245" t="s">
        <v>5</v>
      </c>
      <c r="G245" t="s">
        <v>2937</v>
      </c>
      <c r="I245">
        <v>1.3661706434891889E-4</v>
      </c>
      <c r="J245" t="s">
        <v>1367</v>
      </c>
      <c r="K245">
        <v>0.90909090909090917</v>
      </c>
      <c r="L245" t="s">
        <v>2777</v>
      </c>
      <c r="N245">
        <v>2.95</v>
      </c>
      <c r="O245">
        <v>3.2371669999999999</v>
      </c>
      <c r="P245">
        <v>5.3250000000000002</v>
      </c>
      <c r="Q245">
        <v>1</v>
      </c>
      <c r="R245">
        <v>4.8333329999999997</v>
      </c>
      <c r="S245">
        <v>7.1016659999999998</v>
      </c>
      <c r="T245">
        <v>4.1509433962264151</v>
      </c>
      <c r="U245">
        <v>5.3684120000000002</v>
      </c>
      <c r="V245">
        <v>13.56621</v>
      </c>
      <c r="W245">
        <v>14.596869999999999</v>
      </c>
      <c r="X245">
        <v>19.69781</v>
      </c>
      <c r="Y245">
        <v>3.3331710000000001</v>
      </c>
      <c r="Z245">
        <v>1.6797310000000001</v>
      </c>
    </row>
    <row r="246" spans="1:26" x14ac:dyDescent="0.25">
      <c r="A246" s="64">
        <v>45992</v>
      </c>
      <c r="B246" t="s">
        <v>2471</v>
      </c>
      <c r="C246" t="s">
        <v>2986</v>
      </c>
      <c r="D246" t="s">
        <v>1122</v>
      </c>
      <c r="E246" t="s">
        <v>18</v>
      </c>
      <c r="F246" t="s">
        <v>5</v>
      </c>
      <c r="G246" t="s">
        <v>2937</v>
      </c>
      <c r="I246">
        <v>9.5996830502973976E-5</v>
      </c>
      <c r="J246" t="s">
        <v>1374</v>
      </c>
      <c r="K246">
        <v>7.6</v>
      </c>
      <c r="L246" t="s">
        <v>2776</v>
      </c>
      <c r="N246">
        <v>4.12</v>
      </c>
      <c r="O246">
        <v>5.8887499999999999</v>
      </c>
      <c r="P246">
        <v>5.2666659999999998</v>
      </c>
      <c r="Q246">
        <v>8.4</v>
      </c>
      <c r="R246">
        <v>4.4666670000000002</v>
      </c>
      <c r="S246">
        <v>7.5383329999999997</v>
      </c>
      <c r="T246">
        <v>8.1034482758620676</v>
      </c>
      <c r="U246">
        <v>24.341180000000001</v>
      </c>
      <c r="V246">
        <v>19.493780000000001</v>
      </c>
      <c r="W246">
        <v>14.916399999999999</v>
      </c>
      <c r="X246">
        <v>12.44421</v>
      </c>
      <c r="Y246">
        <v>9.3195370000000004</v>
      </c>
      <c r="Z246">
        <v>2.410714</v>
      </c>
    </row>
    <row r="247" spans="1:26" x14ac:dyDescent="0.25">
      <c r="A247" s="64">
        <v>45992</v>
      </c>
      <c r="B247" t="s">
        <v>2565</v>
      </c>
      <c r="C247" t="s">
        <v>2987</v>
      </c>
      <c r="D247" t="s">
        <v>1216</v>
      </c>
      <c r="E247" t="s">
        <v>9</v>
      </c>
      <c r="F247" t="s">
        <v>5</v>
      </c>
      <c r="G247" t="s">
        <v>2937</v>
      </c>
      <c r="I247">
        <v>6.8719774678970851E-5</v>
      </c>
      <c r="J247" t="s">
        <v>1367</v>
      </c>
      <c r="K247">
        <v>0.71428571428571419</v>
      </c>
      <c r="L247" t="s">
        <v>2776</v>
      </c>
      <c r="O247">
        <v>5.6</v>
      </c>
      <c r="P247">
        <v>5.4249999999999998</v>
      </c>
      <c r="Q247">
        <v>5.9</v>
      </c>
      <c r="R247">
        <v>2.5666669999999998</v>
      </c>
      <c r="S247">
        <v>6.8483330000000002</v>
      </c>
      <c r="T247">
        <v>4.921875</v>
      </c>
      <c r="U247">
        <v>14.632999999999999</v>
      </c>
      <c r="V247">
        <v>9.0399930000000008</v>
      </c>
      <c r="W247">
        <v>3.3771930000000001</v>
      </c>
      <c r="X247">
        <v>27.988810000000001</v>
      </c>
      <c r="Y247">
        <v>2.9919730000000002</v>
      </c>
      <c r="Z247">
        <v>0</v>
      </c>
    </row>
    <row r="248" spans="1:26" x14ac:dyDescent="0.25">
      <c r="A248" s="64">
        <v>45992</v>
      </c>
      <c r="B248" t="s">
        <v>2320</v>
      </c>
      <c r="C248" t="s">
        <v>2988</v>
      </c>
      <c r="D248" t="s">
        <v>971</v>
      </c>
      <c r="E248" t="s">
        <v>2867</v>
      </c>
      <c r="F248" t="s">
        <v>5</v>
      </c>
      <c r="G248" t="s">
        <v>2989</v>
      </c>
      <c r="I248">
        <v>1.4063527507445259E-4</v>
      </c>
      <c r="J248" t="s">
        <v>1367</v>
      </c>
      <c r="K248">
        <v>8.6363636363636367</v>
      </c>
      <c r="L248" t="s">
        <v>2777</v>
      </c>
      <c r="N248">
        <v>6.18</v>
      </c>
      <c r="O248">
        <v>5.851</v>
      </c>
      <c r="P248">
        <v>5</v>
      </c>
      <c r="Q248">
        <v>3.4</v>
      </c>
      <c r="R248">
        <v>6.9666670000000002</v>
      </c>
      <c r="S248">
        <v>6.3266669999999996</v>
      </c>
      <c r="T248">
        <v>5.6470588235294112</v>
      </c>
      <c r="U248">
        <v>12.31096</v>
      </c>
      <c r="V248">
        <v>28.623449999999998</v>
      </c>
      <c r="W248">
        <v>14.002660000000001</v>
      </c>
      <c r="X248">
        <v>15.54543</v>
      </c>
      <c r="Y248">
        <v>7.4925980000000001</v>
      </c>
      <c r="Z248">
        <v>0.4527137</v>
      </c>
    </row>
    <row r="249" spans="1:26" x14ac:dyDescent="0.25">
      <c r="A249" s="64">
        <v>45992</v>
      </c>
      <c r="B249" t="s">
        <v>2399</v>
      </c>
      <c r="C249" t="s">
        <v>2990</v>
      </c>
      <c r="D249" t="s">
        <v>1050</v>
      </c>
      <c r="E249" t="s">
        <v>2824</v>
      </c>
      <c r="F249" t="s">
        <v>5</v>
      </c>
      <c r="G249" t="s">
        <v>2989</v>
      </c>
      <c r="I249">
        <v>2.0244745987281631E-4</v>
      </c>
      <c r="J249" t="s">
        <v>1557</v>
      </c>
      <c r="K249">
        <v>5.9701492537313428</v>
      </c>
      <c r="L249" t="s">
        <v>2777</v>
      </c>
      <c r="N249">
        <v>5.27</v>
      </c>
      <c r="O249">
        <v>9.5625</v>
      </c>
      <c r="P249">
        <v>3.85</v>
      </c>
      <c r="Q249">
        <v>4.0999999999999996</v>
      </c>
      <c r="R249">
        <v>3.0333329999999998</v>
      </c>
      <c r="S249">
        <v>0.17</v>
      </c>
      <c r="T249">
        <v>3.1578947368421049</v>
      </c>
      <c r="U249">
        <v>-57.168219999999998</v>
      </c>
      <c r="V249">
        <v>9.1536570000000008</v>
      </c>
      <c r="W249">
        <v>8.7425719999999991</v>
      </c>
      <c r="X249">
        <v>5.8072020000000002</v>
      </c>
      <c r="Y249">
        <v>22.433109999999999</v>
      </c>
      <c r="Z249">
        <v>1.1662809999999999</v>
      </c>
    </row>
    <row r="250" spans="1:26" x14ac:dyDescent="0.25">
      <c r="A250" s="64">
        <v>45992</v>
      </c>
      <c r="B250" t="s">
        <v>2051</v>
      </c>
      <c r="C250" t="s">
        <v>2991</v>
      </c>
      <c r="D250" t="s">
        <v>702</v>
      </c>
      <c r="E250" t="s">
        <v>11</v>
      </c>
      <c r="F250" t="s">
        <v>5</v>
      </c>
      <c r="G250" t="s">
        <v>2989</v>
      </c>
      <c r="I250">
        <v>2.5539811781281701E-4</v>
      </c>
      <c r="J250" t="s">
        <v>1367</v>
      </c>
      <c r="K250">
        <v>1.0810810810810809</v>
      </c>
      <c r="L250" t="s">
        <v>2776</v>
      </c>
      <c r="O250">
        <v>5.3849999999999998</v>
      </c>
      <c r="P250">
        <v>8.35</v>
      </c>
      <c r="Q250">
        <v>6.4</v>
      </c>
      <c r="R250">
        <v>1.4666669999999999</v>
      </c>
      <c r="S250">
        <v>6.5049999999999999</v>
      </c>
      <c r="T250">
        <v>8.1767955801104968</v>
      </c>
      <c r="U250">
        <v>-3.4772099999999999</v>
      </c>
      <c r="V250">
        <v>29.21124</v>
      </c>
      <c r="W250">
        <v>36.57902</v>
      </c>
      <c r="X250">
        <v>12.06204</v>
      </c>
      <c r="Y250">
        <v>8.1863440000000001</v>
      </c>
      <c r="Z250">
        <v>0</v>
      </c>
    </row>
    <row r="251" spans="1:26" x14ac:dyDescent="0.25">
      <c r="A251" s="64">
        <v>45992</v>
      </c>
      <c r="B251" t="s">
        <v>1886</v>
      </c>
      <c r="C251" t="s">
        <v>2992</v>
      </c>
      <c r="D251" t="s">
        <v>538</v>
      </c>
      <c r="E251" t="s">
        <v>10</v>
      </c>
      <c r="F251" t="s">
        <v>5</v>
      </c>
      <c r="G251" t="s">
        <v>2989</v>
      </c>
      <c r="I251">
        <v>3.5287573337945992E-4</v>
      </c>
      <c r="J251" t="s">
        <v>1367</v>
      </c>
      <c r="K251">
        <v>6.6666666666666661</v>
      </c>
      <c r="L251" t="s">
        <v>2777</v>
      </c>
      <c r="N251">
        <v>6.3</v>
      </c>
      <c r="O251">
        <v>6.1574999999999998</v>
      </c>
      <c r="P251">
        <v>4.7750000000000004</v>
      </c>
      <c r="Q251">
        <v>5.3</v>
      </c>
      <c r="R251">
        <v>5.3333329999999997</v>
      </c>
      <c r="S251">
        <v>3.6791670000000001</v>
      </c>
      <c r="T251">
        <v>2.8282828282828278</v>
      </c>
      <c r="U251">
        <v>-1.7018740000000001</v>
      </c>
      <c r="V251">
        <v>12.839</v>
      </c>
      <c r="W251">
        <v>19.839279999999999</v>
      </c>
      <c r="X251">
        <v>9.8941189999999999</v>
      </c>
      <c r="Y251">
        <v>13.6753</v>
      </c>
      <c r="Z251">
        <v>0.76320429999999995</v>
      </c>
    </row>
    <row r="252" spans="1:26" x14ac:dyDescent="0.25">
      <c r="A252" s="64">
        <v>45992</v>
      </c>
      <c r="B252" t="s">
        <v>1725</v>
      </c>
      <c r="C252" t="s">
        <v>2993</v>
      </c>
      <c r="D252" t="s">
        <v>377</v>
      </c>
      <c r="E252" t="s">
        <v>2824</v>
      </c>
      <c r="F252" t="s">
        <v>5</v>
      </c>
      <c r="G252" t="s">
        <v>2989</v>
      </c>
      <c r="I252">
        <v>5.5632515553994722E-4</v>
      </c>
      <c r="J252" t="s">
        <v>1365</v>
      </c>
      <c r="K252">
        <v>0.89552238805970141</v>
      </c>
      <c r="L252" t="s">
        <v>2777</v>
      </c>
      <c r="N252">
        <v>1.32</v>
      </c>
      <c r="O252">
        <v>4.3940000000000001</v>
      </c>
      <c r="P252">
        <v>3.2</v>
      </c>
      <c r="Q252">
        <v>2.6</v>
      </c>
      <c r="R252">
        <v>5.5333329999999998</v>
      </c>
      <c r="S252">
        <v>4.5183330000000002</v>
      </c>
      <c r="T252">
        <v>2.8947368421052628</v>
      </c>
      <c r="U252">
        <v>-3.4348670000000001</v>
      </c>
      <c r="V252">
        <v>10.13251</v>
      </c>
      <c r="W252">
        <v>8.1926450000000006</v>
      </c>
      <c r="X252">
        <v>31.7151</v>
      </c>
      <c r="Y252">
        <v>3.0783990000000001</v>
      </c>
      <c r="Z252">
        <v>6.3951759999999996E-2</v>
      </c>
    </row>
    <row r="253" spans="1:26" x14ac:dyDescent="0.25">
      <c r="A253" s="64">
        <v>45992</v>
      </c>
      <c r="B253" t="s">
        <v>2308</v>
      </c>
      <c r="C253" t="s">
        <v>2994</v>
      </c>
      <c r="D253" t="s">
        <v>959</v>
      </c>
      <c r="E253" t="s">
        <v>17</v>
      </c>
      <c r="F253" t="s">
        <v>5</v>
      </c>
      <c r="G253" t="s">
        <v>2989</v>
      </c>
      <c r="I253">
        <v>1.421726087329099E-4</v>
      </c>
      <c r="J253" t="s">
        <v>1374</v>
      </c>
      <c r="K253">
        <v>0.45454545454545459</v>
      </c>
      <c r="L253" t="s">
        <v>2777</v>
      </c>
      <c r="O253">
        <v>4.901999</v>
      </c>
      <c r="P253">
        <v>1.0249999999999999</v>
      </c>
      <c r="Q253">
        <v>0.1</v>
      </c>
      <c r="R253">
        <v>0.43333329999999998</v>
      </c>
      <c r="S253">
        <v>1.5049999999999999</v>
      </c>
      <c r="T253">
        <v>0.1388888888888889</v>
      </c>
      <c r="V253">
        <v>-1.3891990000000001</v>
      </c>
      <c r="W253">
        <v>-3.4727429999999999</v>
      </c>
      <c r="Y253">
        <v>-0.67747840000000004</v>
      </c>
      <c r="Z253">
        <v>0</v>
      </c>
    </row>
    <row r="254" spans="1:26" x14ac:dyDescent="0.25">
      <c r="A254" s="64">
        <v>45992</v>
      </c>
      <c r="B254" t="s">
        <v>2338</v>
      </c>
      <c r="C254" t="s">
        <v>2995</v>
      </c>
      <c r="D254" t="s">
        <v>989</v>
      </c>
      <c r="E254" t="s">
        <v>2887</v>
      </c>
      <c r="F254" t="s">
        <v>5</v>
      </c>
      <c r="G254" t="s">
        <v>2989</v>
      </c>
      <c r="I254">
        <v>1.3448404015179981E-4</v>
      </c>
      <c r="J254" t="s">
        <v>1367</v>
      </c>
      <c r="K254">
        <v>6.4285714285714288</v>
      </c>
      <c r="L254" t="s">
        <v>2777</v>
      </c>
      <c r="N254">
        <v>5.13</v>
      </c>
      <c r="O254">
        <v>5.0359999999999996</v>
      </c>
      <c r="P254">
        <v>7.85</v>
      </c>
      <c r="Q254">
        <v>1.1000000000000001</v>
      </c>
      <c r="R254">
        <v>2.1666669999999999</v>
      </c>
      <c r="S254">
        <v>6.3333329999999997</v>
      </c>
      <c r="T254">
        <v>4.8076923076923066</v>
      </c>
      <c r="U254">
        <v>6.1837429999999998</v>
      </c>
      <c r="V254">
        <v>163.51769999999999</v>
      </c>
      <c r="W254">
        <v>24.357089999999999</v>
      </c>
      <c r="X254">
        <v>12.436590000000001</v>
      </c>
      <c r="Y254">
        <v>4.9229219999999998</v>
      </c>
      <c r="Z254">
        <v>0.34859669999999998</v>
      </c>
    </row>
    <row r="255" spans="1:26" x14ac:dyDescent="0.25">
      <c r="A255" s="64">
        <v>45992</v>
      </c>
      <c r="B255" t="s">
        <v>2017</v>
      </c>
      <c r="C255" t="s">
        <v>2996</v>
      </c>
      <c r="D255" t="s">
        <v>669</v>
      </c>
      <c r="E255" t="s">
        <v>11</v>
      </c>
      <c r="F255" t="s">
        <v>5</v>
      </c>
      <c r="G255" t="s">
        <v>2989</v>
      </c>
      <c r="I255">
        <v>2.6779920264655789E-4</v>
      </c>
      <c r="J255" t="s">
        <v>1367</v>
      </c>
      <c r="K255">
        <v>3.243243243243243</v>
      </c>
      <c r="L255" t="s">
        <v>2777</v>
      </c>
      <c r="N255">
        <v>5.82</v>
      </c>
      <c r="O255">
        <v>2.3690000000000002</v>
      </c>
      <c r="P255">
        <v>3</v>
      </c>
      <c r="Q255">
        <v>3.2</v>
      </c>
      <c r="R255">
        <v>8.1666659999999993</v>
      </c>
      <c r="S255">
        <v>6.948334</v>
      </c>
      <c r="T255">
        <v>5.6906077348066297</v>
      </c>
      <c r="U255">
        <v>176.2978</v>
      </c>
      <c r="V255">
        <v>4.6873940000000003</v>
      </c>
      <c r="W255">
        <v>16.574929999999998</v>
      </c>
      <c r="X255">
        <v>80.471310000000003</v>
      </c>
      <c r="Y255">
        <v>1.222207</v>
      </c>
      <c r="Z255">
        <v>0.206981</v>
      </c>
    </row>
    <row r="256" spans="1:26" x14ac:dyDescent="0.25">
      <c r="A256" s="64">
        <v>45992</v>
      </c>
      <c r="B256" t="s">
        <v>2312</v>
      </c>
      <c r="C256" t="s">
        <v>2997</v>
      </c>
      <c r="D256" t="s">
        <v>963</v>
      </c>
      <c r="E256" t="s">
        <v>11</v>
      </c>
      <c r="F256" t="s">
        <v>5</v>
      </c>
      <c r="G256" t="s">
        <v>2989</v>
      </c>
      <c r="I256">
        <v>1.4257146935550609E-4</v>
      </c>
      <c r="J256" t="s">
        <v>1367</v>
      </c>
      <c r="K256">
        <v>7.5675675675675684</v>
      </c>
      <c r="L256" t="s">
        <v>2777</v>
      </c>
      <c r="N256">
        <v>7.59</v>
      </c>
      <c r="O256">
        <v>2.4378329999999999</v>
      </c>
      <c r="P256">
        <v>6.3250000000000002</v>
      </c>
      <c r="Q256">
        <v>2</v>
      </c>
      <c r="R256">
        <v>8.533334</v>
      </c>
      <c r="S256">
        <v>6.3266660000000003</v>
      </c>
      <c r="T256">
        <v>6.7403314917127073</v>
      </c>
      <c r="U256">
        <v>46.306130000000003</v>
      </c>
      <c r="V256">
        <v>21.348050000000001</v>
      </c>
      <c r="W256">
        <v>27.19021</v>
      </c>
      <c r="X256">
        <v>33.655630000000002</v>
      </c>
      <c r="Y256">
        <v>2.9726189999999999</v>
      </c>
      <c r="Z256">
        <v>0.53077470000000004</v>
      </c>
    </row>
    <row r="257" spans="1:26" x14ac:dyDescent="0.25">
      <c r="A257" s="64">
        <v>45992</v>
      </c>
      <c r="B257" t="s">
        <v>2455</v>
      </c>
      <c r="C257" t="s">
        <v>2998</v>
      </c>
      <c r="D257" t="s">
        <v>1106</v>
      </c>
      <c r="E257" t="s">
        <v>18</v>
      </c>
      <c r="F257" t="s">
        <v>5</v>
      </c>
      <c r="G257" t="s">
        <v>2989</v>
      </c>
      <c r="I257">
        <v>1.025950933691464E-4</v>
      </c>
      <c r="J257" t="s">
        <v>1367</v>
      </c>
      <c r="K257">
        <v>1.6</v>
      </c>
      <c r="L257" t="s">
        <v>2777</v>
      </c>
      <c r="N257">
        <v>6.16</v>
      </c>
      <c r="O257">
        <v>2.3275000000000001</v>
      </c>
      <c r="P257">
        <v>5.3333329999999997</v>
      </c>
      <c r="Q257">
        <v>1.4</v>
      </c>
      <c r="R257">
        <v>9.7666660000000007</v>
      </c>
      <c r="S257">
        <v>4.9966670000000004</v>
      </c>
      <c r="T257">
        <v>2.758620689655173</v>
      </c>
      <c r="U257">
        <v>12.728669999999999</v>
      </c>
      <c r="V257">
        <v>12.482950000000001</v>
      </c>
      <c r="W257">
        <v>17.935500000000001</v>
      </c>
      <c r="X257">
        <v>19.962869999999999</v>
      </c>
      <c r="Y257">
        <v>5.0847170000000004</v>
      </c>
      <c r="Z257">
        <v>0.68066479999999996</v>
      </c>
    </row>
    <row r="258" spans="1:26" x14ac:dyDescent="0.25">
      <c r="A258" s="64">
        <v>45992</v>
      </c>
      <c r="B258" t="s">
        <v>2648</v>
      </c>
      <c r="C258" t="s">
        <v>2999</v>
      </c>
      <c r="D258" t="s">
        <v>1299</v>
      </c>
      <c r="E258" t="s">
        <v>11</v>
      </c>
      <c r="F258" t="s">
        <v>5</v>
      </c>
      <c r="G258" t="s">
        <v>2989</v>
      </c>
      <c r="I258">
        <v>4.3106811779492833E-5</v>
      </c>
      <c r="J258" t="s">
        <v>1367</v>
      </c>
      <c r="K258">
        <v>0.81081081081081086</v>
      </c>
      <c r="L258" t="s">
        <v>2776</v>
      </c>
      <c r="O258">
        <v>5.1050000000000004</v>
      </c>
      <c r="P258">
        <v>6.15</v>
      </c>
      <c r="Q258">
        <v>1.8</v>
      </c>
      <c r="R258">
        <v>4.4000000000000004</v>
      </c>
      <c r="S258">
        <v>3.75</v>
      </c>
      <c r="T258">
        <v>4.4198895027624303</v>
      </c>
      <c r="U258">
        <v>-14.89465</v>
      </c>
      <c r="V258">
        <v>28.33024</v>
      </c>
      <c r="W258">
        <v>18.458069999999999</v>
      </c>
      <c r="X258">
        <v>20.263100000000001</v>
      </c>
      <c r="Y258">
        <v>4.201975</v>
      </c>
      <c r="Z258">
        <v>0</v>
      </c>
    </row>
    <row r="259" spans="1:26" x14ac:dyDescent="0.25">
      <c r="A259" s="64">
        <v>45992</v>
      </c>
      <c r="B259" t="s">
        <v>1985</v>
      </c>
      <c r="C259" t="s">
        <v>3000</v>
      </c>
      <c r="D259" t="s">
        <v>637</v>
      </c>
      <c r="E259" t="s">
        <v>13</v>
      </c>
      <c r="F259" t="s">
        <v>5</v>
      </c>
      <c r="G259" t="s">
        <v>2989</v>
      </c>
      <c r="I259">
        <v>2.8932907495944952E-4</v>
      </c>
      <c r="J259" t="s">
        <v>1367</v>
      </c>
      <c r="K259">
        <v>2.8571428571428572</v>
      </c>
      <c r="L259" t="s">
        <v>2777</v>
      </c>
      <c r="N259">
        <v>2.2200000000000002</v>
      </c>
      <c r="O259">
        <v>2.988</v>
      </c>
      <c r="P259">
        <v>6.5750000000000002</v>
      </c>
      <c r="Q259">
        <v>5.8</v>
      </c>
      <c r="R259">
        <v>0.5</v>
      </c>
      <c r="S259">
        <v>7.89</v>
      </c>
      <c r="T259">
        <v>4.8101265822784809</v>
      </c>
      <c r="U259">
        <v>50.193730000000002</v>
      </c>
      <c r="V259">
        <v>29.402270000000001</v>
      </c>
      <c r="W259">
        <v>6.9700889999999998</v>
      </c>
      <c r="X259">
        <v>17.200530000000001</v>
      </c>
      <c r="Y259">
        <v>3.7712059999999998</v>
      </c>
      <c r="Z259">
        <v>4.8148009999999998E-2</v>
      </c>
    </row>
    <row r="260" spans="1:26" x14ac:dyDescent="0.25">
      <c r="A260" s="64">
        <v>45992</v>
      </c>
      <c r="B260" t="s">
        <v>1451</v>
      </c>
      <c r="C260" t="s">
        <v>3001</v>
      </c>
      <c r="D260" t="s">
        <v>104</v>
      </c>
      <c r="E260" t="s">
        <v>11</v>
      </c>
      <c r="F260" t="s">
        <v>5</v>
      </c>
      <c r="G260" t="s">
        <v>2989</v>
      </c>
      <c r="I260">
        <v>1.92358736493561E-3</v>
      </c>
      <c r="J260" t="s">
        <v>1367</v>
      </c>
      <c r="K260">
        <v>2.1621621621621618</v>
      </c>
      <c r="L260" t="s">
        <v>2777</v>
      </c>
      <c r="N260">
        <v>7.21</v>
      </c>
      <c r="O260">
        <v>4.3838330000000001</v>
      </c>
      <c r="P260">
        <v>8.8000000000000007</v>
      </c>
      <c r="Q260">
        <v>0.1</v>
      </c>
      <c r="R260">
        <v>0.4</v>
      </c>
      <c r="S260">
        <v>7.0766669999999996</v>
      </c>
      <c r="T260">
        <v>4.1988950276243093</v>
      </c>
      <c r="U260">
        <v>3.6201479999999999</v>
      </c>
      <c r="V260">
        <v>71.464579999999998</v>
      </c>
      <c r="W260">
        <v>42.656120000000001</v>
      </c>
      <c r="X260">
        <v>14.774979999999999</v>
      </c>
      <c r="Y260">
        <v>3.6317390000000001</v>
      </c>
      <c r="Z260">
        <v>0.49257869999999998</v>
      </c>
    </row>
    <row r="261" spans="1:26" x14ac:dyDescent="0.25">
      <c r="A261" s="64">
        <v>45992</v>
      </c>
      <c r="B261" t="s">
        <v>2663</v>
      </c>
      <c r="C261" t="s">
        <v>3002</v>
      </c>
      <c r="D261" t="s">
        <v>1314</v>
      </c>
      <c r="E261" t="s">
        <v>2885</v>
      </c>
      <c r="F261" t="s">
        <v>5</v>
      </c>
      <c r="G261" t="s">
        <v>2989</v>
      </c>
      <c r="I261">
        <v>3.4105733710821801E-5</v>
      </c>
      <c r="J261" t="s">
        <v>1367</v>
      </c>
      <c r="K261">
        <v>4.7368421052631584</v>
      </c>
      <c r="L261" t="s">
        <v>2777</v>
      </c>
      <c r="N261">
        <v>4.17</v>
      </c>
      <c r="O261">
        <v>7.5990000000000002</v>
      </c>
      <c r="P261">
        <v>6.9249999999999998</v>
      </c>
      <c r="Q261">
        <v>0.6</v>
      </c>
      <c r="R261">
        <v>4.9666670000000002</v>
      </c>
      <c r="S261">
        <v>4.1050000000000004</v>
      </c>
      <c r="T261">
        <v>3.9516129032258061</v>
      </c>
      <c r="U261">
        <v>-17.874400000000001</v>
      </c>
      <c r="V261">
        <v>16.481470000000002</v>
      </c>
      <c r="W261">
        <v>15.56696</v>
      </c>
      <c r="X261">
        <v>13.377000000000001</v>
      </c>
      <c r="Y261">
        <v>7.5273880000000002</v>
      </c>
      <c r="Z261">
        <v>0.38843090000000002</v>
      </c>
    </row>
    <row r="262" spans="1:26" x14ac:dyDescent="0.25">
      <c r="A262" s="64">
        <v>45992</v>
      </c>
      <c r="B262" t="s">
        <v>2095</v>
      </c>
      <c r="C262" t="s">
        <v>3003</v>
      </c>
      <c r="D262" t="s">
        <v>746</v>
      </c>
      <c r="E262" t="s">
        <v>2824</v>
      </c>
      <c r="F262" t="s">
        <v>5</v>
      </c>
      <c r="G262" t="s">
        <v>3004</v>
      </c>
      <c r="I262">
        <v>2.29887740505264E-4</v>
      </c>
      <c r="J262" t="s">
        <v>1374</v>
      </c>
      <c r="K262">
        <v>7.1641791044776113</v>
      </c>
      <c r="L262" t="s">
        <v>2777</v>
      </c>
      <c r="N262">
        <v>8.1100010000000005</v>
      </c>
      <c r="O262">
        <v>5.2106669999999999</v>
      </c>
      <c r="P262">
        <v>5.9749999999999996</v>
      </c>
      <c r="Q262">
        <v>5.8</v>
      </c>
      <c r="R262">
        <v>7.8666669999999996</v>
      </c>
      <c r="S262">
        <v>6.9066669999999997</v>
      </c>
      <c r="T262">
        <v>9.0526315789473681</v>
      </c>
      <c r="U262">
        <v>7.5086589999999998</v>
      </c>
      <c r="V262">
        <v>24.324210000000001</v>
      </c>
      <c r="W262">
        <v>44.993130000000001</v>
      </c>
      <c r="X262">
        <v>16.912569999999999</v>
      </c>
      <c r="Y262">
        <v>6.5324220000000004</v>
      </c>
      <c r="Z262">
        <v>3.369821</v>
      </c>
    </row>
    <row r="263" spans="1:26" x14ac:dyDescent="0.25">
      <c r="A263" s="64">
        <v>45992</v>
      </c>
      <c r="B263" t="s">
        <v>2190</v>
      </c>
      <c r="C263" t="s">
        <v>3005</v>
      </c>
      <c r="D263" t="s">
        <v>841</v>
      </c>
      <c r="E263" t="s">
        <v>15</v>
      </c>
      <c r="F263" t="s">
        <v>5</v>
      </c>
      <c r="G263" t="s">
        <v>3004</v>
      </c>
      <c r="I263">
        <v>1.9237343872814509E-4</v>
      </c>
      <c r="J263" t="s">
        <v>1367</v>
      </c>
      <c r="K263">
        <v>0.625</v>
      </c>
      <c r="L263" t="s">
        <v>2777</v>
      </c>
      <c r="N263">
        <v>2.76</v>
      </c>
      <c r="O263">
        <v>2.1875</v>
      </c>
      <c r="P263">
        <v>1.1000000000000001</v>
      </c>
      <c r="Q263">
        <v>0.2</v>
      </c>
      <c r="R263">
        <v>4.6333330000000004</v>
      </c>
      <c r="S263">
        <v>5.4</v>
      </c>
      <c r="T263">
        <v>1.875</v>
      </c>
      <c r="V263">
        <v>-1.1324270000000001</v>
      </c>
      <c r="W263">
        <v>11.134370000000001</v>
      </c>
      <c r="Y263">
        <v>-0.1674861</v>
      </c>
      <c r="Z263">
        <v>0.23018949999999999</v>
      </c>
    </row>
    <row r="264" spans="1:26" x14ac:dyDescent="0.25">
      <c r="A264" s="64">
        <v>45992</v>
      </c>
      <c r="B264" t="s">
        <v>1843</v>
      </c>
      <c r="C264" t="s">
        <v>3006</v>
      </c>
      <c r="D264" t="s">
        <v>495</v>
      </c>
      <c r="E264" t="s">
        <v>8</v>
      </c>
      <c r="F264" t="s">
        <v>5</v>
      </c>
      <c r="G264" t="s">
        <v>3004</v>
      </c>
      <c r="I264">
        <v>3.9693883050421152E-4</v>
      </c>
      <c r="J264" t="s">
        <v>1367</v>
      </c>
      <c r="K264">
        <v>5.2941176470588234</v>
      </c>
      <c r="L264" t="s">
        <v>2777</v>
      </c>
      <c r="N264">
        <v>7.61</v>
      </c>
      <c r="O264">
        <v>6.9356669999999996</v>
      </c>
      <c r="P264">
        <v>4.6500000000000004</v>
      </c>
      <c r="Q264">
        <v>4.5</v>
      </c>
      <c r="R264">
        <v>8.0666670000000007</v>
      </c>
      <c r="S264">
        <v>6.9166670000000003</v>
      </c>
      <c r="T264">
        <v>9.2000000000000011</v>
      </c>
      <c r="U264">
        <v>3.8347720000000001</v>
      </c>
      <c r="V264">
        <v>27.503530000000001</v>
      </c>
      <c r="W264">
        <v>27.569759999999999</v>
      </c>
      <c r="X264">
        <v>21.964790000000001</v>
      </c>
      <c r="Y264">
        <v>4.2131970000000001</v>
      </c>
      <c r="Z264">
        <v>1.77755</v>
      </c>
    </row>
    <row r="265" spans="1:26" x14ac:dyDescent="0.25">
      <c r="A265" s="64">
        <v>45992</v>
      </c>
      <c r="B265" t="s">
        <v>1485</v>
      </c>
      <c r="C265" t="s">
        <v>3007</v>
      </c>
      <c r="D265" t="s">
        <v>138</v>
      </c>
      <c r="E265" t="s">
        <v>10</v>
      </c>
      <c r="F265" t="s">
        <v>5</v>
      </c>
      <c r="G265" t="s">
        <v>3004</v>
      </c>
      <c r="I265">
        <v>1.5054438115377801E-3</v>
      </c>
      <c r="J265" t="s">
        <v>1367</v>
      </c>
      <c r="K265">
        <v>5</v>
      </c>
      <c r="L265" t="s">
        <v>2777</v>
      </c>
      <c r="N265">
        <v>4.4400000000000004</v>
      </c>
      <c r="O265">
        <v>6.1725000000000003</v>
      </c>
      <c r="P265">
        <v>5.5</v>
      </c>
      <c r="Q265">
        <v>9.6999999999999993</v>
      </c>
      <c r="R265">
        <v>3.233333</v>
      </c>
      <c r="S265">
        <v>6.2649999999999997</v>
      </c>
      <c r="T265">
        <v>6.6666666666666661</v>
      </c>
      <c r="U265">
        <v>6.8977589999999998</v>
      </c>
      <c r="V265">
        <v>18.655059999999999</v>
      </c>
      <c r="W265">
        <v>28.026029999999999</v>
      </c>
      <c r="X265">
        <v>9.1203389999999995</v>
      </c>
      <c r="Y265">
        <v>17.726410000000001</v>
      </c>
      <c r="Z265">
        <v>3.185025</v>
      </c>
    </row>
    <row r="266" spans="1:26" x14ac:dyDescent="0.25">
      <c r="A266" s="64">
        <v>45992</v>
      </c>
      <c r="B266" t="s">
        <v>2354</v>
      </c>
      <c r="C266" t="s">
        <v>3008</v>
      </c>
      <c r="D266" t="s">
        <v>1005</v>
      </c>
      <c r="E266" t="s">
        <v>10</v>
      </c>
      <c r="F266" t="s">
        <v>5</v>
      </c>
      <c r="G266" t="s">
        <v>3004</v>
      </c>
      <c r="I266">
        <v>1.2909012033303349E-4</v>
      </c>
      <c r="J266" t="s">
        <v>1374</v>
      </c>
      <c r="K266">
        <v>0.83333333333333326</v>
      </c>
      <c r="L266" t="s">
        <v>2777</v>
      </c>
      <c r="N266">
        <v>4.67</v>
      </c>
      <c r="O266">
        <v>4.4574999999999996</v>
      </c>
      <c r="P266">
        <v>5.25</v>
      </c>
      <c r="Q266">
        <v>7.9</v>
      </c>
      <c r="R266">
        <v>5.5333329999999998</v>
      </c>
      <c r="S266">
        <v>4.9625000000000004</v>
      </c>
      <c r="T266">
        <v>4.4444444444444446</v>
      </c>
      <c r="U266">
        <v>13.740320000000001</v>
      </c>
      <c r="V266">
        <v>16.713709999999999</v>
      </c>
      <c r="W266">
        <v>31.01051</v>
      </c>
      <c r="X266">
        <v>11.65652</v>
      </c>
      <c r="Y266">
        <v>13.879580000000001</v>
      </c>
      <c r="Z266">
        <v>3.1672120000000001</v>
      </c>
    </row>
    <row r="267" spans="1:26" x14ac:dyDescent="0.25">
      <c r="A267" s="64">
        <v>45992</v>
      </c>
      <c r="B267" t="s">
        <v>2087</v>
      </c>
      <c r="C267" t="s">
        <v>3009</v>
      </c>
      <c r="D267" t="s">
        <v>738</v>
      </c>
      <c r="E267" t="s">
        <v>10</v>
      </c>
      <c r="F267" t="s">
        <v>5</v>
      </c>
      <c r="G267" t="s">
        <v>3004</v>
      </c>
      <c r="I267">
        <v>2.3618019689208581E-4</v>
      </c>
      <c r="J267" t="s">
        <v>1367</v>
      </c>
      <c r="K267">
        <v>3.8888888888888888</v>
      </c>
      <c r="L267" t="s">
        <v>2777</v>
      </c>
      <c r="N267">
        <v>6.21</v>
      </c>
      <c r="O267">
        <v>6.0149999999999997</v>
      </c>
      <c r="P267">
        <v>2.9249999999999998</v>
      </c>
      <c r="Q267">
        <v>4.0999999999999996</v>
      </c>
      <c r="R267">
        <v>4.3666669999999996</v>
      </c>
      <c r="S267">
        <v>3.8408329999999999</v>
      </c>
      <c r="T267">
        <v>1.5151515151515149</v>
      </c>
      <c r="U267">
        <v>2.961481</v>
      </c>
      <c r="V267">
        <v>7.7516290000000003</v>
      </c>
      <c r="W267">
        <v>24.779229999999998</v>
      </c>
      <c r="X267">
        <v>16.434259999999998</v>
      </c>
      <c r="Y267">
        <v>17.128399999999999</v>
      </c>
      <c r="Z267">
        <v>5.2760999999999996</v>
      </c>
    </row>
    <row r="268" spans="1:26" x14ac:dyDescent="0.25">
      <c r="A268" s="64">
        <v>45992</v>
      </c>
      <c r="B268" t="s">
        <v>1450</v>
      </c>
      <c r="C268" t="s">
        <v>3010</v>
      </c>
      <c r="D268" t="s">
        <v>103</v>
      </c>
      <c r="E268" t="s">
        <v>10</v>
      </c>
      <c r="F268" t="s">
        <v>5</v>
      </c>
      <c r="G268" t="s">
        <v>3004</v>
      </c>
      <c r="I268">
        <v>1.9400228629574869E-3</v>
      </c>
      <c r="J268" t="s">
        <v>1367</v>
      </c>
      <c r="K268">
        <v>5.8333333333333339</v>
      </c>
      <c r="L268" t="s">
        <v>2777</v>
      </c>
      <c r="N268">
        <v>3.02</v>
      </c>
      <c r="O268">
        <v>5.9625000000000004</v>
      </c>
      <c r="P268">
        <v>3.4750000000000001</v>
      </c>
      <c r="Q268">
        <v>9.9</v>
      </c>
      <c r="R268">
        <v>2.9</v>
      </c>
      <c r="S268">
        <v>5.9541659999999998</v>
      </c>
      <c r="T268">
        <v>4.6464646464646462</v>
      </c>
      <c r="U268">
        <v>15.774179999999999</v>
      </c>
      <c r="V268">
        <v>13.02582</v>
      </c>
      <c r="W268">
        <v>16.576260000000001</v>
      </c>
      <c r="X268">
        <v>9.7860600000000009</v>
      </c>
      <c r="Y268">
        <v>17.276289999999999</v>
      </c>
      <c r="Z268">
        <v>1.971762</v>
      </c>
    </row>
    <row r="269" spans="1:26" x14ac:dyDescent="0.25">
      <c r="A269" s="64">
        <v>45992</v>
      </c>
      <c r="B269" t="s">
        <v>2619</v>
      </c>
      <c r="C269" t="s">
        <v>3011</v>
      </c>
      <c r="D269" t="s">
        <v>1270</v>
      </c>
      <c r="E269" t="s">
        <v>17</v>
      </c>
      <c r="F269" t="s">
        <v>5</v>
      </c>
      <c r="G269" t="s">
        <v>3004</v>
      </c>
      <c r="H269">
        <v>3.8060547329391808E-3</v>
      </c>
      <c r="I269">
        <v>5.2605405465275953E-5</v>
      </c>
      <c r="J269" t="s">
        <v>1374</v>
      </c>
      <c r="K269">
        <v>9.5454545454545467</v>
      </c>
      <c r="M269" t="s">
        <v>1340</v>
      </c>
      <c r="N269">
        <v>7.89</v>
      </c>
      <c r="O269">
        <v>6.1204999999999998</v>
      </c>
      <c r="P269">
        <v>7.25</v>
      </c>
      <c r="Q269">
        <v>5.6</v>
      </c>
      <c r="R269">
        <v>6.5333329999999998</v>
      </c>
      <c r="S269">
        <v>6.193333</v>
      </c>
      <c r="T269">
        <v>8.3333333333333339</v>
      </c>
      <c r="U269">
        <v>6.3296080000000003</v>
      </c>
      <c r="V269">
        <v>22.845099999999999</v>
      </c>
      <c r="W269">
        <v>17.810189999999999</v>
      </c>
      <c r="X269">
        <v>12.681710000000001</v>
      </c>
      <c r="Y269">
        <v>8.5611639999999998</v>
      </c>
      <c r="Z269">
        <v>5.4977369999999999</v>
      </c>
    </row>
    <row r="270" spans="1:26" x14ac:dyDescent="0.25">
      <c r="A270" s="64">
        <v>45992</v>
      </c>
      <c r="B270" t="s">
        <v>2617</v>
      </c>
      <c r="C270" t="s">
        <v>3012</v>
      </c>
      <c r="D270" t="s">
        <v>1268</v>
      </c>
      <c r="E270" t="s">
        <v>18</v>
      </c>
      <c r="F270" t="s">
        <v>5</v>
      </c>
      <c r="G270" t="s">
        <v>3004</v>
      </c>
      <c r="I270">
        <v>5.2900460310491917E-5</v>
      </c>
      <c r="J270" t="s">
        <v>1374</v>
      </c>
      <c r="K270">
        <v>8.8000000000000007</v>
      </c>
      <c r="L270" t="s">
        <v>2777</v>
      </c>
      <c r="N270">
        <v>5.43</v>
      </c>
      <c r="O270">
        <v>5.915</v>
      </c>
      <c r="P270">
        <v>3.5750000000000002</v>
      </c>
      <c r="Q270">
        <v>7.7</v>
      </c>
      <c r="R270">
        <v>5.6666670000000003</v>
      </c>
      <c r="S270">
        <v>4.7549999999999999</v>
      </c>
      <c r="T270">
        <v>6.3793103448275872</v>
      </c>
      <c r="U270">
        <v>26.266539999999999</v>
      </c>
      <c r="V270">
        <v>12.20247</v>
      </c>
      <c r="W270">
        <v>8.8195700000000006</v>
      </c>
      <c r="X270">
        <v>11.469659999999999</v>
      </c>
      <c r="Y270">
        <v>12.89452</v>
      </c>
      <c r="Z270">
        <v>3.2904969999999998</v>
      </c>
    </row>
    <row r="271" spans="1:26" x14ac:dyDescent="0.25">
      <c r="A271" s="64">
        <v>45992</v>
      </c>
      <c r="B271" t="s">
        <v>2600</v>
      </c>
      <c r="C271" t="s">
        <v>3013</v>
      </c>
      <c r="D271" t="s">
        <v>1251</v>
      </c>
      <c r="E271" t="s">
        <v>2885</v>
      </c>
      <c r="F271" t="s">
        <v>5</v>
      </c>
      <c r="G271" t="s">
        <v>3004</v>
      </c>
      <c r="H271">
        <v>6.2623813040930585E-4</v>
      </c>
      <c r="I271">
        <v>6.104344795849417E-5</v>
      </c>
      <c r="J271" t="s">
        <v>1557</v>
      </c>
      <c r="K271">
        <v>10</v>
      </c>
      <c r="M271" t="s">
        <v>1340</v>
      </c>
      <c r="N271">
        <v>6.79</v>
      </c>
      <c r="O271">
        <v>7.8369999999999997</v>
      </c>
      <c r="P271">
        <v>3.2749999999999999</v>
      </c>
      <c r="Q271">
        <v>5.5</v>
      </c>
      <c r="R271">
        <v>5.6333330000000004</v>
      </c>
      <c r="S271">
        <v>7.238334</v>
      </c>
      <c r="T271">
        <v>6.693548387096774</v>
      </c>
      <c r="U271">
        <v>102.874</v>
      </c>
      <c r="V271">
        <v>18.000869999999999</v>
      </c>
      <c r="W271">
        <v>7.5678150000000004</v>
      </c>
      <c r="X271">
        <v>11.315440000000001</v>
      </c>
      <c r="Y271">
        <v>7.1264029999999998</v>
      </c>
      <c r="Z271">
        <v>2.475463</v>
      </c>
    </row>
    <row r="272" spans="1:26" x14ac:dyDescent="0.25">
      <c r="A272" s="64">
        <v>45992</v>
      </c>
      <c r="B272" t="s">
        <v>2646</v>
      </c>
      <c r="C272" t="s">
        <v>3014</v>
      </c>
      <c r="D272" t="s">
        <v>1297</v>
      </c>
      <c r="E272" t="s">
        <v>17</v>
      </c>
      <c r="F272" t="s">
        <v>5</v>
      </c>
      <c r="G272" t="s">
        <v>3015</v>
      </c>
      <c r="I272">
        <v>4.4819982163272687E-5</v>
      </c>
      <c r="J272" t="s">
        <v>1367</v>
      </c>
      <c r="K272">
        <v>1.363636363636364</v>
      </c>
      <c r="L272" t="s">
        <v>2777</v>
      </c>
      <c r="N272">
        <v>3.12</v>
      </c>
      <c r="O272">
        <v>3.1266669999999999</v>
      </c>
      <c r="P272">
        <v>0.9</v>
      </c>
      <c r="Q272">
        <v>4.3</v>
      </c>
      <c r="R272">
        <v>0.56666669999999997</v>
      </c>
      <c r="S272">
        <v>5.2066670000000004</v>
      </c>
      <c r="T272">
        <v>1.1111111111111109</v>
      </c>
      <c r="U272">
        <v>51.85183</v>
      </c>
      <c r="V272">
        <v>-6.338489</v>
      </c>
      <c r="W272">
        <v>3.8683130000000001</v>
      </c>
      <c r="Y272">
        <v>-5.3545809999999996</v>
      </c>
      <c r="Z272">
        <v>0.73234520000000003</v>
      </c>
    </row>
    <row r="273" spans="1:26" x14ac:dyDescent="0.25">
      <c r="A273" s="64">
        <v>45992</v>
      </c>
      <c r="B273" t="s">
        <v>2349</v>
      </c>
      <c r="C273" t="s">
        <v>3016</v>
      </c>
      <c r="D273" t="s">
        <v>1000</v>
      </c>
      <c r="E273" t="s">
        <v>17</v>
      </c>
      <c r="F273" t="s">
        <v>5</v>
      </c>
      <c r="G273" t="s">
        <v>3004</v>
      </c>
      <c r="I273">
        <v>1.3309322876317801E-4</v>
      </c>
      <c r="J273" t="s">
        <v>1374</v>
      </c>
      <c r="K273">
        <v>5.4545454545454541</v>
      </c>
      <c r="L273" t="s">
        <v>2776</v>
      </c>
      <c r="N273">
        <v>5.88</v>
      </c>
      <c r="O273">
        <v>4.8715000000000002</v>
      </c>
      <c r="P273">
        <v>7.6</v>
      </c>
      <c r="Q273">
        <v>9.1</v>
      </c>
      <c r="R273">
        <v>6.4333330000000002</v>
      </c>
      <c r="S273">
        <v>5.0350000000000001</v>
      </c>
      <c r="T273">
        <v>8.8888888888888893</v>
      </c>
      <c r="U273">
        <v>11.87851</v>
      </c>
      <c r="V273">
        <v>26.2027</v>
      </c>
      <c r="W273">
        <v>16.53096</v>
      </c>
      <c r="X273">
        <v>13.04285</v>
      </c>
      <c r="Y273">
        <v>8.5878669999999993</v>
      </c>
      <c r="Z273">
        <v>3.4143859999999999</v>
      </c>
    </row>
    <row r="274" spans="1:26" x14ac:dyDescent="0.25">
      <c r="A274" s="64">
        <v>45992</v>
      </c>
      <c r="B274" t="s">
        <v>1713</v>
      </c>
      <c r="C274" t="s">
        <v>3017</v>
      </c>
      <c r="D274" t="s">
        <v>365</v>
      </c>
      <c r="E274" t="s">
        <v>10</v>
      </c>
      <c r="F274" t="s">
        <v>5</v>
      </c>
      <c r="G274" t="s">
        <v>3004</v>
      </c>
      <c r="I274">
        <v>5.6050289051147906E-4</v>
      </c>
      <c r="J274" t="s">
        <v>1367</v>
      </c>
      <c r="K274">
        <v>1.3888888888888891</v>
      </c>
      <c r="L274" t="s">
        <v>2777</v>
      </c>
      <c r="N274">
        <v>5.0599999999999996</v>
      </c>
      <c r="O274">
        <v>4.4874999999999998</v>
      </c>
      <c r="P274">
        <v>5.0750000000000002</v>
      </c>
      <c r="Q274">
        <v>9.6</v>
      </c>
      <c r="R274">
        <v>6.5333329999999998</v>
      </c>
      <c r="S274">
        <v>4.6349999999999998</v>
      </c>
      <c r="T274">
        <v>5.9595959595959593</v>
      </c>
      <c r="U274">
        <v>-0.43815369999999998</v>
      </c>
      <c r="V274">
        <v>15.730549999999999</v>
      </c>
      <c r="W274">
        <v>34.647579999999998</v>
      </c>
      <c r="X274">
        <v>10.69328</v>
      </c>
      <c r="Y274">
        <v>14.51681</v>
      </c>
      <c r="Z274">
        <v>3.826778</v>
      </c>
    </row>
    <row r="275" spans="1:26" x14ac:dyDescent="0.25">
      <c r="A275" s="64">
        <v>45992</v>
      </c>
      <c r="B275" t="s">
        <v>1476</v>
      </c>
      <c r="C275" t="s">
        <v>3018</v>
      </c>
      <c r="D275" t="s">
        <v>129</v>
      </c>
      <c r="E275" t="s">
        <v>17</v>
      </c>
      <c r="F275" t="s">
        <v>5</v>
      </c>
      <c r="G275" t="s">
        <v>3004</v>
      </c>
      <c r="I275">
        <v>1.6420455735609071E-3</v>
      </c>
      <c r="J275" t="s">
        <v>1374</v>
      </c>
      <c r="K275">
        <v>6.8181818181818166</v>
      </c>
      <c r="L275" t="s">
        <v>2777</v>
      </c>
      <c r="N275">
        <v>5.33</v>
      </c>
      <c r="O275">
        <v>3.0150000000000001</v>
      </c>
      <c r="P275">
        <v>5.4249999999999998</v>
      </c>
      <c r="Q275">
        <v>8.4</v>
      </c>
      <c r="R275">
        <v>8.5</v>
      </c>
      <c r="S275">
        <v>6.1883340000000002</v>
      </c>
      <c r="T275">
        <v>8.1944444444444446</v>
      </c>
      <c r="U275">
        <v>9.77515</v>
      </c>
      <c r="V275">
        <v>11.499459999999999</v>
      </c>
      <c r="W275">
        <v>19.399940000000001</v>
      </c>
      <c r="X275">
        <v>18.661650000000002</v>
      </c>
      <c r="Y275">
        <v>6.5518799999999997</v>
      </c>
      <c r="Z275">
        <v>2.8507009999999999</v>
      </c>
    </row>
    <row r="276" spans="1:26" x14ac:dyDescent="0.25">
      <c r="A276" s="64">
        <v>45992</v>
      </c>
      <c r="B276" t="s">
        <v>1626</v>
      </c>
      <c r="C276" t="s">
        <v>3019</v>
      </c>
      <c r="D276" t="s">
        <v>278</v>
      </c>
      <c r="E276" t="s">
        <v>9</v>
      </c>
      <c r="F276" t="s">
        <v>5</v>
      </c>
      <c r="G276" t="s">
        <v>3004</v>
      </c>
      <c r="I276">
        <v>7.4303823395318843E-4</v>
      </c>
      <c r="J276" t="s">
        <v>1367</v>
      </c>
      <c r="K276">
        <v>3.5714285714285721</v>
      </c>
      <c r="L276" t="s">
        <v>2777</v>
      </c>
      <c r="N276">
        <v>6</v>
      </c>
      <c r="O276">
        <v>2.560667</v>
      </c>
      <c r="P276">
        <v>8</v>
      </c>
      <c r="Q276">
        <v>5.2</v>
      </c>
      <c r="R276">
        <v>5.7</v>
      </c>
      <c r="S276">
        <v>6.7433329999999998</v>
      </c>
      <c r="T276">
        <v>6.328125</v>
      </c>
      <c r="U276">
        <v>2.930069</v>
      </c>
      <c r="V276">
        <v>33.549900000000001</v>
      </c>
      <c r="W276">
        <v>19.568899999999999</v>
      </c>
      <c r="X276">
        <v>22.167570000000001</v>
      </c>
      <c r="Y276">
        <v>3.572648</v>
      </c>
      <c r="Z276">
        <v>2.8203109999999998</v>
      </c>
    </row>
    <row r="277" spans="1:26" x14ac:dyDescent="0.25">
      <c r="A277" s="64">
        <v>45992</v>
      </c>
      <c r="B277" t="s">
        <v>2176</v>
      </c>
      <c r="C277" t="s">
        <v>3020</v>
      </c>
      <c r="D277" t="s">
        <v>827</v>
      </c>
      <c r="E277" t="s">
        <v>2885</v>
      </c>
      <c r="F277" t="s">
        <v>5</v>
      </c>
      <c r="G277" t="s">
        <v>3004</v>
      </c>
      <c r="I277">
        <v>1.9761003463534079E-4</v>
      </c>
      <c r="J277" t="s">
        <v>1367</v>
      </c>
      <c r="K277">
        <v>6.8421052631578947</v>
      </c>
      <c r="L277" t="s">
        <v>2777</v>
      </c>
      <c r="N277">
        <v>4.92</v>
      </c>
      <c r="O277">
        <v>6.2763330000000002</v>
      </c>
      <c r="P277">
        <v>5.15</v>
      </c>
      <c r="Q277">
        <v>9.6</v>
      </c>
      <c r="R277">
        <v>4.1333330000000004</v>
      </c>
      <c r="S277">
        <v>6.2483329999999997</v>
      </c>
      <c r="T277">
        <v>8.387096774193548</v>
      </c>
      <c r="U277">
        <v>0.7203579</v>
      </c>
      <c r="V277">
        <v>19.75197</v>
      </c>
      <c r="W277">
        <v>3.411457</v>
      </c>
      <c r="X277">
        <v>23.602799999999998</v>
      </c>
      <c r="Y277">
        <v>6.6684559999999999</v>
      </c>
      <c r="Z277">
        <v>2.0450849999999998</v>
      </c>
    </row>
    <row r="278" spans="1:26" x14ac:dyDescent="0.25">
      <c r="A278" s="64">
        <v>45992</v>
      </c>
      <c r="B278" t="s">
        <v>2662</v>
      </c>
      <c r="C278" t="s">
        <v>3021</v>
      </c>
      <c r="D278" t="s">
        <v>1313</v>
      </c>
      <c r="E278" t="s">
        <v>11</v>
      </c>
      <c r="F278" t="s">
        <v>5</v>
      </c>
      <c r="G278" t="s">
        <v>3004</v>
      </c>
      <c r="H278">
        <v>3.14581920163957E-4</v>
      </c>
      <c r="I278">
        <v>3.5019872650272672E-5</v>
      </c>
      <c r="J278" t="s">
        <v>1367</v>
      </c>
      <c r="K278">
        <v>9.1891891891891895</v>
      </c>
      <c r="M278" t="s">
        <v>1340</v>
      </c>
      <c r="O278">
        <v>8.0133329999999994</v>
      </c>
      <c r="P278">
        <v>2.2000000000000002</v>
      </c>
      <c r="Q278">
        <v>4.3</v>
      </c>
      <c r="R278">
        <v>3.8333330000000001</v>
      </c>
      <c r="S278">
        <v>7.375</v>
      </c>
      <c r="T278">
        <v>6.7955801104972382</v>
      </c>
      <c r="U278">
        <v>13.603770000000001</v>
      </c>
      <c r="V278">
        <v>7.0800010000000002</v>
      </c>
      <c r="W278">
        <v>18.052409999999998</v>
      </c>
      <c r="X278">
        <v>22.482669999999999</v>
      </c>
      <c r="Y278">
        <v>2.5207700000000002</v>
      </c>
      <c r="Z278">
        <v>1.1538459999999999</v>
      </c>
    </row>
    <row r="279" spans="1:26" x14ac:dyDescent="0.25">
      <c r="A279" s="64">
        <v>45992</v>
      </c>
      <c r="B279" t="s">
        <v>2675</v>
      </c>
      <c r="C279" t="s">
        <v>3022</v>
      </c>
      <c r="D279" t="s">
        <v>1326</v>
      </c>
      <c r="E279" t="s">
        <v>17</v>
      </c>
      <c r="F279" t="s">
        <v>5</v>
      </c>
      <c r="G279" t="s">
        <v>3004</v>
      </c>
      <c r="I279">
        <v>1.5735831679993199E-5</v>
      </c>
      <c r="J279" t="s">
        <v>1374</v>
      </c>
      <c r="K279">
        <v>2.272727272727272</v>
      </c>
      <c r="L279" t="s">
        <v>2777</v>
      </c>
      <c r="N279">
        <v>6.41</v>
      </c>
      <c r="O279">
        <v>2.4279999999999999</v>
      </c>
      <c r="P279">
        <v>4.5</v>
      </c>
      <c r="Q279">
        <v>0.5</v>
      </c>
      <c r="R279">
        <v>6.766667</v>
      </c>
      <c r="S279">
        <v>2.9133330000000002</v>
      </c>
      <c r="T279">
        <v>1.666666666666667</v>
      </c>
      <c r="U279">
        <v>0.60385469999999997</v>
      </c>
      <c r="V279">
        <v>10.13598</v>
      </c>
      <c r="W279">
        <v>46.920639999999999</v>
      </c>
      <c r="X279">
        <v>22.55132</v>
      </c>
      <c r="Y279">
        <v>4.1351509999999996</v>
      </c>
      <c r="Z279">
        <v>4.2132639999999997</v>
      </c>
    </row>
    <row r="280" spans="1:26" x14ac:dyDescent="0.25">
      <c r="A280" s="64">
        <v>45992</v>
      </c>
      <c r="B280" t="s">
        <v>2013</v>
      </c>
      <c r="C280" t="s">
        <v>3023</v>
      </c>
      <c r="D280" t="s">
        <v>665</v>
      </c>
      <c r="E280" t="s">
        <v>13</v>
      </c>
      <c r="F280" t="s">
        <v>5</v>
      </c>
      <c r="G280" t="s">
        <v>3004</v>
      </c>
      <c r="I280">
        <v>2.6342773823019919E-4</v>
      </c>
      <c r="J280" t="s">
        <v>1367</v>
      </c>
      <c r="K280">
        <v>9.2857142857142865</v>
      </c>
      <c r="L280" t="s">
        <v>2778</v>
      </c>
      <c r="N280">
        <v>6.62</v>
      </c>
      <c r="O280">
        <v>7.064667</v>
      </c>
      <c r="P280">
        <v>3.125</v>
      </c>
      <c r="Q280">
        <v>9.1</v>
      </c>
      <c r="R280">
        <v>3.1</v>
      </c>
      <c r="S280">
        <v>3.77</v>
      </c>
      <c r="T280">
        <v>5.8227848101265822</v>
      </c>
      <c r="U280">
        <v>-11.163</v>
      </c>
      <c r="V280">
        <v>5.0709989999999996</v>
      </c>
      <c r="W280">
        <v>2.3480539999999999</v>
      </c>
      <c r="X280">
        <v>14.887840000000001</v>
      </c>
      <c r="Y280">
        <v>12.26347</v>
      </c>
      <c r="Z280">
        <v>5.0688360000000001</v>
      </c>
    </row>
    <row r="281" spans="1:26" x14ac:dyDescent="0.25">
      <c r="A281" s="64">
        <v>45992</v>
      </c>
      <c r="B281" t="s">
        <v>2526</v>
      </c>
      <c r="C281" t="s">
        <v>3024</v>
      </c>
      <c r="D281" t="s">
        <v>1177</v>
      </c>
      <c r="E281" t="s">
        <v>2818</v>
      </c>
      <c r="F281" t="s">
        <v>5</v>
      </c>
      <c r="G281" t="s">
        <v>2920</v>
      </c>
      <c r="H281">
        <v>1.9483703963366621E-3</v>
      </c>
      <c r="I281">
        <v>7.9549040612862499E-5</v>
      </c>
      <c r="J281" t="s">
        <v>1367</v>
      </c>
      <c r="K281">
        <v>10</v>
      </c>
      <c r="M281" t="s">
        <v>1340</v>
      </c>
      <c r="N281">
        <v>4.34</v>
      </c>
      <c r="O281">
        <v>7.7465000000000002</v>
      </c>
      <c r="P281">
        <v>6.5750000000000002</v>
      </c>
      <c r="Q281">
        <v>9.6</v>
      </c>
      <c r="R281">
        <v>2.733333</v>
      </c>
      <c r="S281">
        <v>7.5216669999999999</v>
      </c>
      <c r="T281">
        <v>9.6226415094339615</v>
      </c>
      <c r="U281">
        <v>28.718779999999999</v>
      </c>
      <c r="V281">
        <v>57.50414</v>
      </c>
      <c r="W281">
        <v>14.19988</v>
      </c>
      <c r="X281">
        <v>7.0082969999999998</v>
      </c>
      <c r="Y281">
        <v>15.260020000000001</v>
      </c>
      <c r="Z281">
        <v>2.5578400000000001</v>
      </c>
    </row>
    <row r="282" spans="1:26" x14ac:dyDescent="0.25">
      <c r="A282" s="64">
        <v>45992</v>
      </c>
      <c r="B282" t="s">
        <v>2161</v>
      </c>
      <c r="C282" t="s">
        <v>3025</v>
      </c>
      <c r="D282" t="s">
        <v>812</v>
      </c>
      <c r="E282" t="s">
        <v>15</v>
      </c>
      <c r="F282" t="s">
        <v>5</v>
      </c>
      <c r="G282" t="s">
        <v>3004</v>
      </c>
      <c r="H282">
        <v>1.934415167475066E-3</v>
      </c>
      <c r="I282">
        <v>2.0717638861997271E-4</v>
      </c>
      <c r="J282" t="s">
        <v>1374</v>
      </c>
      <c r="K282">
        <v>10</v>
      </c>
      <c r="M282" t="s">
        <v>1340</v>
      </c>
      <c r="N282">
        <v>5.48</v>
      </c>
      <c r="O282">
        <v>7.6587500000000004</v>
      </c>
      <c r="P282">
        <v>3.4750000000000001</v>
      </c>
      <c r="Q282">
        <v>1.7</v>
      </c>
      <c r="R282">
        <v>2.8</v>
      </c>
      <c r="S282">
        <v>3.7875000000000001</v>
      </c>
      <c r="T282">
        <v>2.96875</v>
      </c>
      <c r="V282">
        <v>-0.90108969999999999</v>
      </c>
      <c r="W282">
        <v>12.94861</v>
      </c>
      <c r="Y282">
        <v>-1.432563</v>
      </c>
      <c r="Z282">
        <v>6.506024</v>
      </c>
    </row>
    <row r="283" spans="1:26" x14ac:dyDescent="0.25">
      <c r="A283" s="64">
        <v>45992</v>
      </c>
      <c r="B283" t="s">
        <v>2582</v>
      </c>
      <c r="C283" t="s">
        <v>3026</v>
      </c>
      <c r="D283" t="s">
        <v>1233</v>
      </c>
      <c r="E283" t="s">
        <v>9</v>
      </c>
      <c r="F283" t="s">
        <v>5</v>
      </c>
      <c r="G283" t="s">
        <v>3027</v>
      </c>
      <c r="I283">
        <v>6.5850958649274941E-5</v>
      </c>
      <c r="J283" t="s">
        <v>1367</v>
      </c>
      <c r="K283">
        <v>2.1428571428571428</v>
      </c>
      <c r="L283" t="s">
        <v>2776</v>
      </c>
      <c r="N283">
        <v>6.75</v>
      </c>
      <c r="O283">
        <v>5.4225000000000003</v>
      </c>
      <c r="P283">
        <v>4.625</v>
      </c>
      <c r="Q283">
        <v>2.4</v>
      </c>
      <c r="R283">
        <v>7.1</v>
      </c>
      <c r="S283">
        <v>3.173333</v>
      </c>
      <c r="T283">
        <v>2.890625</v>
      </c>
      <c r="U283">
        <v>-2.364868</v>
      </c>
      <c r="V283">
        <v>14.29325</v>
      </c>
      <c r="W283">
        <v>5.1471780000000003</v>
      </c>
      <c r="X283">
        <v>18.984690000000001</v>
      </c>
      <c r="Y283">
        <v>5.2403740000000001</v>
      </c>
      <c r="Z283">
        <v>4.9046320000000003</v>
      </c>
    </row>
    <row r="284" spans="1:26" x14ac:dyDescent="0.25">
      <c r="A284" s="64">
        <v>45992</v>
      </c>
      <c r="B284" t="s">
        <v>1821</v>
      </c>
      <c r="C284" t="s">
        <v>3028</v>
      </c>
      <c r="D284" t="s">
        <v>473</v>
      </c>
      <c r="E284" t="s">
        <v>15</v>
      </c>
      <c r="F284" t="s">
        <v>5</v>
      </c>
      <c r="G284" t="s">
        <v>3027</v>
      </c>
      <c r="I284">
        <v>4.1646449819919768E-4</v>
      </c>
      <c r="J284" t="s">
        <v>1374</v>
      </c>
      <c r="K284">
        <v>1.875</v>
      </c>
      <c r="L284" t="s">
        <v>2777</v>
      </c>
      <c r="N284">
        <v>3.06</v>
      </c>
      <c r="O284">
        <v>4.8863329999999996</v>
      </c>
      <c r="P284">
        <v>4.7</v>
      </c>
      <c r="Q284">
        <v>8.6999999999999993</v>
      </c>
      <c r="R284">
        <v>0.96666660000000004</v>
      </c>
      <c r="S284">
        <v>3.18</v>
      </c>
      <c r="T284">
        <v>4.21875</v>
      </c>
      <c r="U284">
        <v>-30.763349999999999</v>
      </c>
      <c r="V284">
        <v>4.2568109999999999</v>
      </c>
      <c r="W284">
        <v>8.2957940000000008</v>
      </c>
      <c r="X284">
        <v>24.841660000000001</v>
      </c>
      <c r="Y284">
        <v>5.3316179999999997</v>
      </c>
      <c r="Z284">
        <v>0</v>
      </c>
    </row>
    <row r="285" spans="1:26" x14ac:dyDescent="0.25">
      <c r="A285" s="64">
        <v>45992</v>
      </c>
      <c r="B285" t="s">
        <v>2165</v>
      </c>
      <c r="C285" t="s">
        <v>3029</v>
      </c>
      <c r="D285" t="s">
        <v>816</v>
      </c>
      <c r="E285" t="s">
        <v>2824</v>
      </c>
      <c r="F285" t="s">
        <v>5</v>
      </c>
      <c r="G285" t="s">
        <v>3027</v>
      </c>
      <c r="I285">
        <v>1.9907265693846219E-4</v>
      </c>
      <c r="J285" t="s">
        <v>1374</v>
      </c>
      <c r="K285">
        <v>7.6119402985074629</v>
      </c>
      <c r="L285" t="s">
        <v>2777</v>
      </c>
      <c r="N285">
        <v>4.9400000000000004</v>
      </c>
      <c r="O285">
        <v>4.7408330000000003</v>
      </c>
      <c r="P285">
        <v>7.2</v>
      </c>
      <c r="Q285">
        <v>9.1999999999999993</v>
      </c>
      <c r="R285">
        <v>3.5666669999999998</v>
      </c>
      <c r="S285">
        <v>6.773333</v>
      </c>
      <c r="T285">
        <v>8.9473684210526319</v>
      </c>
      <c r="U285">
        <v>20.417010000000001</v>
      </c>
      <c r="V285">
        <v>23.748270000000002</v>
      </c>
      <c r="W285">
        <v>12.84553</v>
      </c>
      <c r="X285">
        <v>25.019659999999998</v>
      </c>
      <c r="Y285">
        <v>4.9906480000000002</v>
      </c>
      <c r="Z285">
        <v>1.5764959999999999</v>
      </c>
    </row>
    <row r="286" spans="1:26" x14ac:dyDescent="0.25">
      <c r="A286" s="64">
        <v>45992</v>
      </c>
      <c r="B286" t="s">
        <v>2528</v>
      </c>
      <c r="C286" t="s">
        <v>3030</v>
      </c>
      <c r="D286" t="s">
        <v>1179</v>
      </c>
      <c r="E286" t="s">
        <v>19</v>
      </c>
      <c r="F286" t="s">
        <v>5</v>
      </c>
      <c r="G286" t="s">
        <v>3027</v>
      </c>
      <c r="I286">
        <v>7.9275529041996371E-5</v>
      </c>
      <c r="J286" t="s">
        <v>1367</v>
      </c>
      <c r="K286">
        <v>7.1428571428571432</v>
      </c>
      <c r="L286" t="s">
        <v>2777</v>
      </c>
      <c r="N286">
        <v>2.91</v>
      </c>
      <c r="O286">
        <v>5.0833329999999997</v>
      </c>
      <c r="P286">
        <v>1.1499999999999999</v>
      </c>
      <c r="Q286">
        <v>6</v>
      </c>
      <c r="R286">
        <v>1</v>
      </c>
      <c r="S286">
        <v>4.3274999999999997</v>
      </c>
      <c r="T286">
        <v>2</v>
      </c>
      <c r="V286">
        <v>-4.6620040000000001E-2</v>
      </c>
      <c r="W286">
        <v>-2.2463540000000002</v>
      </c>
      <c r="Y286">
        <v>-1.7740279999999999</v>
      </c>
      <c r="Z286">
        <v>2.4679169999999999</v>
      </c>
    </row>
    <row r="287" spans="1:26" x14ac:dyDescent="0.25">
      <c r="A287" s="64">
        <v>45992</v>
      </c>
      <c r="B287" t="s">
        <v>2210</v>
      </c>
      <c r="C287" t="s">
        <v>3031</v>
      </c>
      <c r="D287" t="s">
        <v>861</v>
      </c>
      <c r="E287" t="s">
        <v>19</v>
      </c>
      <c r="F287" t="s">
        <v>5</v>
      </c>
      <c r="G287" t="s">
        <v>3027</v>
      </c>
      <c r="I287">
        <v>1.8165630983789819E-4</v>
      </c>
      <c r="J287" t="s">
        <v>1367</v>
      </c>
      <c r="K287">
        <v>2.8571428571428572</v>
      </c>
      <c r="L287" t="s">
        <v>2777</v>
      </c>
      <c r="N287">
        <v>7.34</v>
      </c>
      <c r="O287">
        <v>4.2366669999999997</v>
      </c>
      <c r="P287">
        <v>2.9249999999999998</v>
      </c>
      <c r="Q287">
        <v>1.6</v>
      </c>
      <c r="R287">
        <v>4.6333330000000004</v>
      </c>
      <c r="S287">
        <v>1.56</v>
      </c>
      <c r="T287">
        <v>1.375</v>
      </c>
      <c r="U287">
        <v>-30.99447</v>
      </c>
      <c r="V287">
        <v>1.1889350000000001</v>
      </c>
      <c r="W287">
        <v>8.1796310000000005</v>
      </c>
      <c r="X287">
        <v>99.105630000000005</v>
      </c>
      <c r="Y287">
        <v>3.0779369999999999</v>
      </c>
      <c r="Z287">
        <v>6.3802640000000004</v>
      </c>
    </row>
    <row r="288" spans="1:26" x14ac:dyDescent="0.25">
      <c r="A288" s="64">
        <v>45992</v>
      </c>
      <c r="B288" t="s">
        <v>2443</v>
      </c>
      <c r="C288" t="s">
        <v>3032</v>
      </c>
      <c r="D288" t="s">
        <v>1094</v>
      </c>
      <c r="E288" t="s">
        <v>17</v>
      </c>
      <c r="F288" t="s">
        <v>5</v>
      </c>
      <c r="G288" t="s">
        <v>3027</v>
      </c>
      <c r="I288">
        <v>1.054665297971151E-4</v>
      </c>
      <c r="J288" t="s">
        <v>1557</v>
      </c>
      <c r="K288">
        <v>3.1818181818181821</v>
      </c>
      <c r="L288" t="s">
        <v>2777</v>
      </c>
      <c r="N288">
        <v>5.68</v>
      </c>
      <c r="O288">
        <v>3.206</v>
      </c>
      <c r="P288">
        <v>6.0250000000000004</v>
      </c>
      <c r="Q288">
        <v>7.4</v>
      </c>
      <c r="R288">
        <v>2.5333329999999998</v>
      </c>
      <c r="S288">
        <v>2.701667</v>
      </c>
      <c r="T288">
        <v>3.1944444444444442</v>
      </c>
      <c r="U288">
        <v>-15.496119999999999</v>
      </c>
      <c r="V288">
        <v>10.40699</v>
      </c>
      <c r="W288">
        <v>19.718879999999999</v>
      </c>
      <c r="X288">
        <v>16.74465</v>
      </c>
      <c r="Y288">
        <v>9.5989640000000005</v>
      </c>
      <c r="Z288">
        <v>7.9118389999999996</v>
      </c>
    </row>
    <row r="289" spans="1:26" x14ac:dyDescent="0.25">
      <c r="A289" s="64">
        <v>45992</v>
      </c>
      <c r="B289" t="s">
        <v>2563</v>
      </c>
      <c r="C289" t="s">
        <v>3033</v>
      </c>
      <c r="D289" t="s">
        <v>1214</v>
      </c>
      <c r="E289" t="s">
        <v>15</v>
      </c>
      <c r="F289" t="s">
        <v>5</v>
      </c>
      <c r="G289" t="s">
        <v>3027</v>
      </c>
      <c r="I289">
        <v>7.1152744464647195E-5</v>
      </c>
      <c r="J289" t="s">
        <v>1374</v>
      </c>
      <c r="K289">
        <v>2.5</v>
      </c>
      <c r="L289" t="s">
        <v>2777</v>
      </c>
      <c r="N289">
        <v>7.4</v>
      </c>
      <c r="O289">
        <v>2.8384999999999998</v>
      </c>
      <c r="P289">
        <v>7.5</v>
      </c>
      <c r="Q289">
        <v>0.7</v>
      </c>
      <c r="R289">
        <v>5.8</v>
      </c>
      <c r="S289">
        <v>6.6050000000000004</v>
      </c>
      <c r="T289">
        <v>5.15625</v>
      </c>
      <c r="U289">
        <v>6.505179</v>
      </c>
      <c r="V289">
        <v>30.64104</v>
      </c>
      <c r="W289">
        <v>22.27262</v>
      </c>
      <c r="X289">
        <v>19.585139999999999</v>
      </c>
      <c r="Y289">
        <v>5.3418659999999996</v>
      </c>
      <c r="Z289">
        <v>6.2301159999999998</v>
      </c>
    </row>
    <row r="290" spans="1:26" x14ac:dyDescent="0.25">
      <c r="A290" s="64">
        <v>45992</v>
      </c>
      <c r="B290" t="s">
        <v>2473</v>
      </c>
      <c r="C290" t="s">
        <v>3034</v>
      </c>
      <c r="D290" t="s">
        <v>1124</v>
      </c>
      <c r="E290" t="s">
        <v>13</v>
      </c>
      <c r="F290" t="s">
        <v>5</v>
      </c>
      <c r="G290" t="s">
        <v>3027</v>
      </c>
      <c r="I290">
        <v>9.3764391195809543E-5</v>
      </c>
      <c r="J290" t="s">
        <v>1374</v>
      </c>
      <c r="K290">
        <v>0.71428571428571419</v>
      </c>
      <c r="L290" t="s">
        <v>2777</v>
      </c>
      <c r="N290">
        <v>2.27</v>
      </c>
      <c r="O290">
        <v>2.3490000000000002</v>
      </c>
      <c r="P290">
        <v>2.4750000000000001</v>
      </c>
      <c r="Q290">
        <v>8</v>
      </c>
      <c r="R290">
        <v>1.066667</v>
      </c>
      <c r="S290">
        <v>5.8916659999999998</v>
      </c>
      <c r="T290">
        <v>2.9113924050632911</v>
      </c>
      <c r="U290">
        <v>154.0043</v>
      </c>
      <c r="V290">
        <v>-1.4213199999999999</v>
      </c>
      <c r="W290">
        <v>0.72847680000000004</v>
      </c>
      <c r="Y290">
        <v>-1.0202059999999999</v>
      </c>
      <c r="Z290">
        <v>1.2019230000000001</v>
      </c>
    </row>
    <row r="291" spans="1:26" x14ac:dyDescent="0.25">
      <c r="A291" s="64">
        <v>45992</v>
      </c>
      <c r="B291" t="s">
        <v>1984</v>
      </c>
      <c r="C291" t="s">
        <v>3035</v>
      </c>
      <c r="D291" t="s">
        <v>636</v>
      </c>
      <c r="E291" t="s">
        <v>2824</v>
      </c>
      <c r="F291" t="s">
        <v>5</v>
      </c>
      <c r="G291" t="s">
        <v>3027</v>
      </c>
      <c r="I291">
        <v>2.8527755917189858E-4</v>
      </c>
      <c r="J291" t="s">
        <v>1374</v>
      </c>
      <c r="K291">
        <v>5.2238805970149249</v>
      </c>
      <c r="L291" t="s">
        <v>2777</v>
      </c>
      <c r="N291">
        <v>6.24</v>
      </c>
      <c r="O291">
        <v>2.4344999999999999</v>
      </c>
      <c r="P291">
        <v>7.65</v>
      </c>
      <c r="Q291">
        <v>4.5999999999999996</v>
      </c>
      <c r="R291">
        <v>9.6999999999999993</v>
      </c>
      <c r="S291">
        <v>4.6749999999999998</v>
      </c>
      <c r="T291">
        <v>7.7631578947368416</v>
      </c>
      <c r="U291">
        <v>9.6976639999999996</v>
      </c>
      <c r="V291">
        <v>37.647060000000003</v>
      </c>
      <c r="W291">
        <v>12.02398</v>
      </c>
      <c r="X291">
        <v>31.490929999999999</v>
      </c>
      <c r="Y291">
        <v>3.9112770000000001</v>
      </c>
      <c r="Z291">
        <v>3.074821</v>
      </c>
    </row>
    <row r="292" spans="1:26" x14ac:dyDescent="0.25">
      <c r="A292" s="64">
        <v>45992</v>
      </c>
      <c r="B292" t="s">
        <v>2498</v>
      </c>
      <c r="C292" t="s">
        <v>3036</v>
      </c>
      <c r="D292" t="s">
        <v>1149</v>
      </c>
      <c r="E292" t="s">
        <v>11</v>
      </c>
      <c r="F292" t="s">
        <v>5</v>
      </c>
      <c r="G292" t="s">
        <v>3027</v>
      </c>
      <c r="I292">
        <v>8.7654642578636457E-5</v>
      </c>
      <c r="J292" t="s">
        <v>1367</v>
      </c>
      <c r="K292">
        <v>3.7837837837837842</v>
      </c>
      <c r="L292" t="s">
        <v>2777</v>
      </c>
      <c r="N292">
        <v>7.37</v>
      </c>
      <c r="O292">
        <v>3.0653329999999999</v>
      </c>
      <c r="P292">
        <v>7.9249999999999998</v>
      </c>
      <c r="Q292">
        <v>3.7</v>
      </c>
      <c r="R292">
        <v>3.2</v>
      </c>
      <c r="S292">
        <v>7.4116669999999996</v>
      </c>
      <c r="T292">
        <v>6.6298342541436464</v>
      </c>
      <c r="U292">
        <v>53.252279999999999</v>
      </c>
      <c r="V292">
        <v>32.230510000000002</v>
      </c>
      <c r="W292">
        <v>23.89049</v>
      </c>
      <c r="X292">
        <v>29.25066</v>
      </c>
      <c r="Y292">
        <v>5.4894809999999996</v>
      </c>
      <c r="Z292">
        <v>2.6601780000000002</v>
      </c>
    </row>
    <row r="293" spans="1:26" x14ac:dyDescent="0.25">
      <c r="A293" s="64">
        <v>45992</v>
      </c>
      <c r="B293" t="s">
        <v>2359</v>
      </c>
      <c r="C293" t="s">
        <v>3037</v>
      </c>
      <c r="D293" t="s">
        <v>1010</v>
      </c>
      <c r="E293" t="s">
        <v>2824</v>
      </c>
      <c r="F293" t="s">
        <v>5</v>
      </c>
      <c r="G293" t="s">
        <v>3027</v>
      </c>
      <c r="I293">
        <v>1.2756728887875789E-4</v>
      </c>
      <c r="J293" t="s">
        <v>1367</v>
      </c>
      <c r="K293">
        <v>7.0149253731343286</v>
      </c>
      <c r="L293" t="s">
        <v>2777</v>
      </c>
      <c r="N293">
        <v>5.92</v>
      </c>
      <c r="O293">
        <v>5.0768329999999997</v>
      </c>
      <c r="P293">
        <v>5.375</v>
      </c>
      <c r="Q293">
        <v>9.4</v>
      </c>
      <c r="R293">
        <v>1.566667</v>
      </c>
      <c r="S293">
        <v>4.8233329999999999</v>
      </c>
      <c r="T293">
        <v>6.1578947368421053</v>
      </c>
      <c r="U293">
        <v>4.3180579999999997</v>
      </c>
      <c r="V293">
        <v>18.574860000000001</v>
      </c>
      <c r="W293">
        <v>13.9992</v>
      </c>
      <c r="X293">
        <v>20.146550000000001</v>
      </c>
      <c r="Y293">
        <v>4.4298440000000001</v>
      </c>
      <c r="Z293">
        <v>2.6798310000000001</v>
      </c>
    </row>
    <row r="294" spans="1:26" x14ac:dyDescent="0.25">
      <c r="A294" s="64">
        <v>45992</v>
      </c>
      <c r="B294" t="s">
        <v>1669</v>
      </c>
      <c r="C294" t="s">
        <v>3038</v>
      </c>
      <c r="D294" t="s">
        <v>321</v>
      </c>
      <c r="E294" t="s">
        <v>10</v>
      </c>
      <c r="F294" t="s">
        <v>5</v>
      </c>
      <c r="G294" t="s">
        <v>3027</v>
      </c>
      <c r="I294">
        <v>6.5587068540769351E-4</v>
      </c>
      <c r="J294" t="s">
        <v>1367</v>
      </c>
      <c r="K294">
        <v>1.666666666666667</v>
      </c>
      <c r="L294" t="s">
        <v>2777</v>
      </c>
      <c r="N294">
        <v>6.43</v>
      </c>
      <c r="O294">
        <v>4.7374999999999998</v>
      </c>
      <c r="P294">
        <v>5.9249999999999998</v>
      </c>
      <c r="Q294">
        <v>7.1</v>
      </c>
      <c r="R294">
        <v>7.1333330000000004</v>
      </c>
      <c r="S294">
        <v>4.0516670000000001</v>
      </c>
      <c r="T294">
        <v>5.0505050505050511</v>
      </c>
      <c r="U294">
        <v>-2.6393179999999998</v>
      </c>
      <c r="V294">
        <v>15.38313</v>
      </c>
      <c r="W294">
        <v>23.71461</v>
      </c>
      <c r="X294">
        <v>10.117279999999999</v>
      </c>
      <c r="Y294">
        <v>13.69143</v>
      </c>
      <c r="Z294">
        <v>6.1679789999999999</v>
      </c>
    </row>
    <row r="295" spans="1:26" x14ac:dyDescent="0.25">
      <c r="A295" s="64">
        <v>45992</v>
      </c>
      <c r="B295" t="s">
        <v>1888</v>
      </c>
      <c r="C295" t="s">
        <v>3039</v>
      </c>
      <c r="D295" t="s">
        <v>540</v>
      </c>
      <c r="E295" t="s">
        <v>18</v>
      </c>
      <c r="F295" t="s">
        <v>5</v>
      </c>
      <c r="G295" t="s">
        <v>3027</v>
      </c>
      <c r="I295">
        <v>3.533503055094045E-4</v>
      </c>
      <c r="J295" t="s">
        <v>1367</v>
      </c>
      <c r="K295">
        <v>4</v>
      </c>
      <c r="L295" t="s">
        <v>2777</v>
      </c>
      <c r="N295">
        <v>4.75</v>
      </c>
      <c r="O295">
        <v>2.0449999999999999</v>
      </c>
      <c r="P295">
        <v>7.5750000000000002</v>
      </c>
      <c r="Q295">
        <v>3</v>
      </c>
      <c r="R295">
        <v>9.7666660000000007</v>
      </c>
      <c r="S295">
        <v>4.4641669999999998</v>
      </c>
      <c r="T295">
        <v>5.5172413793103452</v>
      </c>
      <c r="U295">
        <v>9.4277619999999995</v>
      </c>
      <c r="V295">
        <v>22.279620000000001</v>
      </c>
      <c r="W295">
        <v>24.753340000000001</v>
      </c>
      <c r="X295">
        <v>16.018999999999998</v>
      </c>
      <c r="Y295">
        <v>5.7173699999999998</v>
      </c>
      <c r="Z295">
        <v>3.354711</v>
      </c>
    </row>
    <row r="296" spans="1:26" x14ac:dyDescent="0.25">
      <c r="A296" s="64">
        <v>45992</v>
      </c>
      <c r="B296" t="s">
        <v>2598</v>
      </c>
      <c r="C296" t="s">
        <v>3040</v>
      </c>
      <c r="D296" t="s">
        <v>1249</v>
      </c>
      <c r="E296" t="s">
        <v>14</v>
      </c>
      <c r="F296" t="s">
        <v>5</v>
      </c>
      <c r="G296" t="s">
        <v>3041</v>
      </c>
      <c r="I296">
        <v>5.8140656764932683E-5</v>
      </c>
      <c r="J296" t="s">
        <v>1367</v>
      </c>
      <c r="K296">
        <v>1.666666666666667</v>
      </c>
      <c r="L296" t="s">
        <v>2776</v>
      </c>
      <c r="N296">
        <v>5.05</v>
      </c>
      <c r="O296">
        <v>3.2463329999999999</v>
      </c>
      <c r="P296">
        <v>0.5</v>
      </c>
      <c r="Q296">
        <v>1.9</v>
      </c>
      <c r="R296">
        <v>9.6666670000000003</v>
      </c>
      <c r="S296">
        <v>1.2150000000000001</v>
      </c>
      <c r="T296">
        <v>1.6901408450704229</v>
      </c>
      <c r="U296">
        <v>-70.356319999999997</v>
      </c>
      <c r="V296">
        <v>0.58322859999999999</v>
      </c>
      <c r="W296">
        <v>-10.20988</v>
      </c>
      <c r="X296">
        <v>140.5882</v>
      </c>
      <c r="Y296">
        <v>0.57239059999999997</v>
      </c>
      <c r="Z296">
        <v>1.67364</v>
      </c>
    </row>
    <row r="297" spans="1:26" x14ac:dyDescent="0.25">
      <c r="A297" s="64">
        <v>45992</v>
      </c>
      <c r="B297" t="s">
        <v>2012</v>
      </c>
      <c r="C297" t="s">
        <v>3042</v>
      </c>
      <c r="D297" t="s">
        <v>664</v>
      </c>
      <c r="E297" t="s">
        <v>10</v>
      </c>
      <c r="F297" t="s">
        <v>5</v>
      </c>
      <c r="G297" t="s">
        <v>3041</v>
      </c>
      <c r="I297">
        <v>2.7093077861298519E-4</v>
      </c>
      <c r="J297" t="s">
        <v>1367</v>
      </c>
      <c r="K297">
        <v>8.3333333333333339</v>
      </c>
      <c r="L297" t="s">
        <v>2777</v>
      </c>
      <c r="N297">
        <v>6.85</v>
      </c>
      <c r="O297">
        <v>8.1174999999999997</v>
      </c>
      <c r="P297">
        <v>1.7749999999999999</v>
      </c>
      <c r="Q297">
        <v>3.7</v>
      </c>
      <c r="R297">
        <v>5.4</v>
      </c>
      <c r="S297">
        <v>5.4633330000000004</v>
      </c>
      <c r="T297">
        <v>2.1212121212121211</v>
      </c>
      <c r="U297">
        <v>1.9017219999999999</v>
      </c>
      <c r="V297">
        <v>10.821529999999999</v>
      </c>
      <c r="W297">
        <v>10.378780000000001</v>
      </c>
      <c r="X297">
        <v>7.0962199999999998</v>
      </c>
      <c r="Y297">
        <v>15.866820000000001</v>
      </c>
      <c r="Z297">
        <v>6.6585960000000002</v>
      </c>
    </row>
    <row r="298" spans="1:26" x14ac:dyDescent="0.25">
      <c r="A298" s="64">
        <v>45992</v>
      </c>
      <c r="B298" t="s">
        <v>1574</v>
      </c>
      <c r="C298" t="s">
        <v>3043</v>
      </c>
      <c r="D298" t="s">
        <v>226</v>
      </c>
      <c r="E298" t="s">
        <v>2887</v>
      </c>
      <c r="F298" t="s">
        <v>5</v>
      </c>
      <c r="G298" t="s">
        <v>3041</v>
      </c>
      <c r="I298">
        <v>9.2593433222581663E-4</v>
      </c>
      <c r="J298" t="s">
        <v>1367</v>
      </c>
      <c r="K298">
        <v>3.5714285714285721</v>
      </c>
      <c r="L298" t="s">
        <v>2777</v>
      </c>
      <c r="N298">
        <v>3.16</v>
      </c>
      <c r="O298">
        <v>0.53633330000000001</v>
      </c>
      <c r="P298">
        <v>7.7</v>
      </c>
      <c r="Q298">
        <v>4.3</v>
      </c>
      <c r="R298">
        <v>5.3</v>
      </c>
      <c r="S298">
        <v>7.3433330000000003</v>
      </c>
      <c r="T298">
        <v>6.25</v>
      </c>
      <c r="U298">
        <v>-3.1680579999999998</v>
      </c>
      <c r="V298">
        <v>28.312380000000001</v>
      </c>
      <c r="W298">
        <v>40.668790000000001</v>
      </c>
      <c r="X298">
        <v>49.12809</v>
      </c>
      <c r="Y298">
        <v>1.891783</v>
      </c>
      <c r="Z298">
        <v>1.2380949999999999</v>
      </c>
    </row>
    <row r="299" spans="1:26" x14ac:dyDescent="0.25">
      <c r="A299" s="64">
        <v>45992</v>
      </c>
      <c r="B299" t="s">
        <v>2656</v>
      </c>
      <c r="C299" t="s">
        <v>3044</v>
      </c>
      <c r="D299" t="s">
        <v>1307</v>
      </c>
      <c r="E299" t="s">
        <v>20</v>
      </c>
      <c r="F299" t="s">
        <v>5</v>
      </c>
      <c r="G299" t="s">
        <v>3041</v>
      </c>
      <c r="I299">
        <v>3.9735849428866843E-5</v>
      </c>
      <c r="J299" t="s">
        <v>1367</v>
      </c>
      <c r="K299">
        <v>4.545454545454545</v>
      </c>
      <c r="L299" t="s">
        <v>2777</v>
      </c>
      <c r="N299">
        <v>7.31</v>
      </c>
      <c r="O299">
        <v>5.5389999999999997</v>
      </c>
      <c r="P299">
        <v>2.375</v>
      </c>
      <c r="Q299">
        <v>6.4</v>
      </c>
      <c r="R299">
        <v>6.0333329999999998</v>
      </c>
      <c r="S299">
        <v>4.8233329999999999</v>
      </c>
      <c r="T299">
        <v>5.7671957671957674</v>
      </c>
      <c r="U299">
        <v>4.2733309999999998</v>
      </c>
      <c r="V299">
        <v>5.1079639999999999</v>
      </c>
      <c r="W299">
        <v>43.977939999999997</v>
      </c>
      <c r="X299">
        <v>14.76709</v>
      </c>
      <c r="Y299">
        <v>1.3063990000000001</v>
      </c>
      <c r="Z299">
        <v>4.4635939999999996</v>
      </c>
    </row>
    <row r="300" spans="1:26" x14ac:dyDescent="0.25">
      <c r="A300" s="64">
        <v>45992</v>
      </c>
      <c r="B300" t="s">
        <v>1488</v>
      </c>
      <c r="C300" t="s">
        <v>3045</v>
      </c>
      <c r="D300" t="s">
        <v>141</v>
      </c>
      <c r="E300" t="s">
        <v>2824</v>
      </c>
      <c r="F300" t="s">
        <v>5</v>
      </c>
      <c r="G300" t="s">
        <v>3041</v>
      </c>
      <c r="I300">
        <v>1.474724142472973E-3</v>
      </c>
      <c r="J300" t="s">
        <v>1367</v>
      </c>
      <c r="K300">
        <v>6.8656716417910442</v>
      </c>
      <c r="L300" t="s">
        <v>2777</v>
      </c>
      <c r="N300">
        <v>3.71</v>
      </c>
      <c r="O300">
        <v>2.0625</v>
      </c>
      <c r="P300">
        <v>6.1749999999999998</v>
      </c>
      <c r="Q300">
        <v>9.3000000000000007</v>
      </c>
      <c r="R300">
        <v>8.6999999999999993</v>
      </c>
      <c r="S300">
        <v>6.5883330000000004</v>
      </c>
      <c r="T300">
        <v>9.4210526315789487</v>
      </c>
      <c r="U300">
        <v>13.105130000000001</v>
      </c>
      <c r="V300">
        <v>35.36007</v>
      </c>
      <c r="W300">
        <v>14.13691</v>
      </c>
      <c r="X300">
        <v>28.090920000000001</v>
      </c>
      <c r="Y300">
        <v>-0.7556813</v>
      </c>
      <c r="Z300">
        <v>0.99896660000000004</v>
      </c>
    </row>
    <row r="301" spans="1:26" x14ac:dyDescent="0.25">
      <c r="A301" s="64">
        <v>45992</v>
      </c>
      <c r="B301" t="s">
        <v>1499</v>
      </c>
      <c r="C301" t="s">
        <v>3046</v>
      </c>
      <c r="D301" t="s">
        <v>152</v>
      </c>
      <c r="E301" t="s">
        <v>16</v>
      </c>
      <c r="F301" t="s">
        <v>5</v>
      </c>
      <c r="G301" t="s">
        <v>3041</v>
      </c>
      <c r="I301">
        <v>1.3407647820669461E-3</v>
      </c>
      <c r="J301" t="s">
        <v>1367</v>
      </c>
      <c r="K301">
        <v>5.4545454545454541</v>
      </c>
      <c r="L301" t="s">
        <v>2777</v>
      </c>
      <c r="N301">
        <v>4.3499999999999996</v>
      </c>
      <c r="O301">
        <v>1.7443329999999999</v>
      </c>
      <c r="P301">
        <v>5.9749999999999996</v>
      </c>
      <c r="Q301">
        <v>6</v>
      </c>
      <c r="R301">
        <v>9.9</v>
      </c>
      <c r="S301">
        <v>8.2166669999999993</v>
      </c>
      <c r="T301">
        <v>9.2452830188679247</v>
      </c>
      <c r="U301">
        <v>8.2628609999999991</v>
      </c>
      <c r="V301">
        <v>13.92465</v>
      </c>
      <c r="W301">
        <v>20.171600000000002</v>
      </c>
      <c r="X301">
        <v>27.783010000000001</v>
      </c>
      <c r="Y301">
        <v>3.6548560000000001</v>
      </c>
      <c r="Z301">
        <v>1.9985470000000001</v>
      </c>
    </row>
    <row r="302" spans="1:26" x14ac:dyDescent="0.25">
      <c r="A302" s="64">
        <v>45992</v>
      </c>
      <c r="B302" t="s">
        <v>2417</v>
      </c>
      <c r="C302" t="s">
        <v>3047</v>
      </c>
      <c r="D302" t="s">
        <v>1068</v>
      </c>
      <c r="E302" t="s">
        <v>9</v>
      </c>
      <c r="F302" t="s">
        <v>5</v>
      </c>
      <c r="G302" t="s">
        <v>3041</v>
      </c>
      <c r="I302">
        <v>1.1066371971501721E-4</v>
      </c>
      <c r="J302" t="s">
        <v>1374</v>
      </c>
      <c r="K302">
        <v>7.1428571428571432</v>
      </c>
      <c r="L302" t="s">
        <v>2777</v>
      </c>
      <c r="N302">
        <v>7.15</v>
      </c>
      <c r="O302">
        <v>9.1615000000000002</v>
      </c>
      <c r="P302">
        <v>2.4750000000000001</v>
      </c>
      <c r="Q302">
        <v>4.7</v>
      </c>
      <c r="R302">
        <v>5.5666669999999998</v>
      </c>
      <c r="S302">
        <v>4.283334</v>
      </c>
      <c r="T302">
        <v>4.765625</v>
      </c>
      <c r="U302">
        <v>-5.9116309999999999</v>
      </c>
      <c r="V302">
        <v>3.1444420000000002</v>
      </c>
      <c r="W302">
        <v>2.4293830000000001</v>
      </c>
      <c r="X302">
        <v>28.103809999999999</v>
      </c>
      <c r="Y302">
        <v>7.8630740000000001</v>
      </c>
      <c r="Z302">
        <v>6.9355440000000002</v>
      </c>
    </row>
    <row r="303" spans="1:26" x14ac:dyDescent="0.25">
      <c r="A303" s="64">
        <v>45992</v>
      </c>
      <c r="B303" t="s">
        <v>1480</v>
      </c>
      <c r="C303" t="s">
        <v>3048</v>
      </c>
      <c r="D303" t="s">
        <v>133</v>
      </c>
      <c r="E303" t="s">
        <v>13</v>
      </c>
      <c r="F303" t="s">
        <v>5</v>
      </c>
      <c r="G303" t="s">
        <v>3041</v>
      </c>
      <c r="I303">
        <v>1.591654914713694E-3</v>
      </c>
      <c r="J303" t="s">
        <v>1367</v>
      </c>
      <c r="K303">
        <v>4.2857142857142856</v>
      </c>
      <c r="L303" t="s">
        <v>2776</v>
      </c>
      <c r="N303">
        <v>4.83</v>
      </c>
      <c r="O303">
        <v>5.9848330000000001</v>
      </c>
      <c r="P303">
        <v>5.4249999999999998</v>
      </c>
      <c r="Q303">
        <v>1.9</v>
      </c>
      <c r="R303">
        <v>7.7</v>
      </c>
      <c r="S303">
        <v>3.16</v>
      </c>
      <c r="T303">
        <v>4.9367088607594942</v>
      </c>
      <c r="U303">
        <v>-18.489750000000001</v>
      </c>
      <c r="V303">
        <v>12.75421</v>
      </c>
      <c r="W303">
        <v>12.59511</v>
      </c>
      <c r="X303">
        <v>8.9414730000000002</v>
      </c>
      <c r="Y303">
        <v>11.878019999999999</v>
      </c>
      <c r="Z303">
        <v>5.6690139999999998</v>
      </c>
    </row>
    <row r="304" spans="1:26" x14ac:dyDescent="0.25">
      <c r="A304" s="64">
        <v>45992</v>
      </c>
      <c r="B304" t="s">
        <v>1506</v>
      </c>
      <c r="C304" t="s">
        <v>3049</v>
      </c>
      <c r="D304" t="s">
        <v>159</v>
      </c>
      <c r="E304" t="s">
        <v>2887</v>
      </c>
      <c r="F304" t="s">
        <v>5</v>
      </c>
      <c r="G304" t="s">
        <v>3041</v>
      </c>
      <c r="I304">
        <v>1.282543933113649E-3</v>
      </c>
      <c r="J304" t="s">
        <v>1374</v>
      </c>
      <c r="K304">
        <v>7.8571428571428568</v>
      </c>
      <c r="L304" t="s">
        <v>2777</v>
      </c>
      <c r="N304">
        <v>4.8</v>
      </c>
      <c r="O304">
        <v>1.7003330000000001</v>
      </c>
      <c r="P304">
        <v>6.7249999999999996</v>
      </c>
      <c r="Q304">
        <v>6.5</v>
      </c>
      <c r="R304">
        <v>8.6</v>
      </c>
      <c r="S304">
        <v>6.6266670000000003</v>
      </c>
      <c r="T304">
        <v>8.365384615384615</v>
      </c>
      <c r="U304">
        <v>0.83543060000000002</v>
      </c>
      <c r="V304">
        <v>20.133710000000001</v>
      </c>
      <c r="W304">
        <v>20.03453</v>
      </c>
      <c r="X304">
        <v>32.77458</v>
      </c>
      <c r="Y304">
        <v>3.507533</v>
      </c>
      <c r="Z304">
        <v>1.863685</v>
      </c>
    </row>
    <row r="305" spans="1:26" x14ac:dyDescent="0.25">
      <c r="A305" s="64">
        <v>45992</v>
      </c>
      <c r="B305" t="s">
        <v>2371</v>
      </c>
      <c r="C305" t="s">
        <v>3050</v>
      </c>
      <c r="D305" t="s">
        <v>1022</v>
      </c>
      <c r="E305" t="s">
        <v>2818</v>
      </c>
      <c r="F305" t="s">
        <v>5</v>
      </c>
      <c r="G305" t="s">
        <v>3041</v>
      </c>
      <c r="I305">
        <v>1.27712110890172E-4</v>
      </c>
      <c r="J305" t="s">
        <v>1367</v>
      </c>
      <c r="K305">
        <v>3.6363636363636371</v>
      </c>
      <c r="L305" t="s">
        <v>2777</v>
      </c>
      <c r="N305">
        <v>5.68</v>
      </c>
      <c r="O305">
        <v>3.664167</v>
      </c>
      <c r="P305">
        <v>3.7749999999999999</v>
      </c>
      <c r="Q305">
        <v>6.8</v>
      </c>
      <c r="R305">
        <v>4.5333329999999998</v>
      </c>
      <c r="S305">
        <v>6.2883329999999997</v>
      </c>
      <c r="T305">
        <v>3.9622641509433971</v>
      </c>
      <c r="U305">
        <v>-7.3394240000000002</v>
      </c>
      <c r="V305">
        <v>15.98948</v>
      </c>
      <c r="W305">
        <v>14.66338</v>
      </c>
      <c r="X305">
        <v>20.73198</v>
      </c>
      <c r="Y305">
        <v>4.9749150000000002</v>
      </c>
      <c r="Z305">
        <v>2.7027030000000001</v>
      </c>
    </row>
    <row r="306" spans="1:26" x14ac:dyDescent="0.25">
      <c r="A306" s="64">
        <v>45992</v>
      </c>
      <c r="B306" t="s">
        <v>2342</v>
      </c>
      <c r="C306" t="s">
        <v>3051</v>
      </c>
      <c r="D306" t="s">
        <v>993</v>
      </c>
      <c r="E306" t="s">
        <v>2885</v>
      </c>
      <c r="F306" t="s">
        <v>5</v>
      </c>
      <c r="G306" t="s">
        <v>3041</v>
      </c>
      <c r="I306">
        <v>1.3180913359429289E-4</v>
      </c>
      <c r="J306" t="s">
        <v>1367</v>
      </c>
      <c r="K306">
        <v>8.4210526315789469</v>
      </c>
      <c r="L306" t="s">
        <v>2776</v>
      </c>
      <c r="N306">
        <v>7.22</v>
      </c>
      <c r="O306">
        <v>9.1348330000000004</v>
      </c>
      <c r="P306">
        <v>3.35</v>
      </c>
      <c r="Q306">
        <v>6.6</v>
      </c>
      <c r="R306">
        <v>6.6333330000000004</v>
      </c>
      <c r="S306">
        <v>5.1016659999999998</v>
      </c>
      <c r="T306">
        <v>8.064516129032258</v>
      </c>
      <c r="U306">
        <v>-2.048403</v>
      </c>
      <c r="V306">
        <v>8.4504769999999994</v>
      </c>
      <c r="W306">
        <v>4.4189999999999996</v>
      </c>
      <c r="X306">
        <v>13.896649999999999</v>
      </c>
      <c r="Y306">
        <v>9.8227039999999999</v>
      </c>
      <c r="Z306">
        <v>4.6490010000000002</v>
      </c>
    </row>
    <row r="307" spans="1:26" x14ac:dyDescent="0.25">
      <c r="A307" s="64">
        <v>45992</v>
      </c>
      <c r="B307" t="s">
        <v>1498</v>
      </c>
      <c r="C307" t="s">
        <v>3052</v>
      </c>
      <c r="D307" t="s">
        <v>151</v>
      </c>
      <c r="E307" t="s">
        <v>11</v>
      </c>
      <c r="F307" t="s">
        <v>5</v>
      </c>
      <c r="G307" t="s">
        <v>3041</v>
      </c>
      <c r="I307">
        <v>1.36953315455531E-3</v>
      </c>
      <c r="J307" t="s">
        <v>1367</v>
      </c>
      <c r="K307">
        <v>8.378378378378379</v>
      </c>
      <c r="L307" t="s">
        <v>2777</v>
      </c>
      <c r="N307">
        <v>8.75</v>
      </c>
      <c r="O307">
        <v>8.1521659999999994</v>
      </c>
      <c r="P307">
        <v>4.1500000000000004</v>
      </c>
      <c r="Q307">
        <v>3.5</v>
      </c>
      <c r="R307">
        <v>5.1333330000000004</v>
      </c>
      <c r="S307">
        <v>3.7716669999999999</v>
      </c>
      <c r="T307">
        <v>6.4088397790055254</v>
      </c>
      <c r="U307">
        <v>8.7948559999999993</v>
      </c>
      <c r="V307">
        <v>8.6630509999999994</v>
      </c>
      <c r="W307">
        <v>24.881160000000001</v>
      </c>
      <c r="X307">
        <v>11.608169999999999</v>
      </c>
      <c r="Y307">
        <v>4.739706</v>
      </c>
      <c r="Z307">
        <v>4.5708950000000002</v>
      </c>
    </row>
    <row r="308" spans="1:26" x14ac:dyDescent="0.25">
      <c r="A308" s="64">
        <v>45992</v>
      </c>
      <c r="B308" t="s">
        <v>1564</v>
      </c>
      <c r="C308" t="s">
        <v>3053</v>
      </c>
      <c r="D308" t="s">
        <v>216</v>
      </c>
      <c r="E308" t="s">
        <v>18</v>
      </c>
      <c r="F308" t="s">
        <v>5</v>
      </c>
      <c r="G308" t="s">
        <v>3041</v>
      </c>
      <c r="I308">
        <v>9.7253091441350367E-4</v>
      </c>
      <c r="J308" t="s">
        <v>1367</v>
      </c>
      <c r="K308">
        <v>4.8</v>
      </c>
      <c r="L308" t="s">
        <v>2777</v>
      </c>
      <c r="N308">
        <v>6.72</v>
      </c>
      <c r="O308">
        <v>5.82</v>
      </c>
      <c r="P308">
        <v>5.7249999999999996</v>
      </c>
      <c r="Q308">
        <v>2.6</v>
      </c>
      <c r="R308">
        <v>6.4666670000000002</v>
      </c>
      <c r="S308">
        <v>5.3058339999999999</v>
      </c>
      <c r="T308">
        <v>4.6551724137931032</v>
      </c>
      <c r="U308">
        <v>13.570819999999999</v>
      </c>
      <c r="V308">
        <v>17.057300000000001</v>
      </c>
      <c r="W308">
        <v>9.7191240000000008</v>
      </c>
      <c r="X308">
        <v>11.07663</v>
      </c>
      <c r="Y308">
        <v>10.219989999999999</v>
      </c>
      <c r="Z308">
        <v>5.5269919999999999</v>
      </c>
    </row>
    <row r="309" spans="1:26" x14ac:dyDescent="0.25">
      <c r="A309" s="64">
        <v>45992</v>
      </c>
      <c r="B309" t="s">
        <v>1651</v>
      </c>
      <c r="C309" t="s">
        <v>3054</v>
      </c>
      <c r="D309" t="s">
        <v>303</v>
      </c>
      <c r="E309" t="s">
        <v>2867</v>
      </c>
      <c r="F309" t="s">
        <v>5</v>
      </c>
      <c r="G309" t="s">
        <v>3041</v>
      </c>
      <c r="I309">
        <v>7.0664130200446618E-4</v>
      </c>
      <c r="J309" t="s">
        <v>1374</v>
      </c>
      <c r="K309">
        <v>5.9090909090909092</v>
      </c>
      <c r="L309" t="s">
        <v>2777</v>
      </c>
      <c r="N309">
        <v>4.8600000000000003</v>
      </c>
      <c r="O309">
        <v>3.8878339999999998</v>
      </c>
      <c r="P309">
        <v>4.1500000000000004</v>
      </c>
      <c r="Q309">
        <v>8.8000000000000007</v>
      </c>
      <c r="R309">
        <v>8.1333330000000004</v>
      </c>
      <c r="S309">
        <v>4.4016669999999998</v>
      </c>
      <c r="T309">
        <v>6.5882352941176467</v>
      </c>
      <c r="U309">
        <v>4.9551489999999996</v>
      </c>
      <c r="V309">
        <v>11.27469</v>
      </c>
      <c r="W309">
        <v>12.128970000000001</v>
      </c>
      <c r="X309">
        <v>26.94192</v>
      </c>
      <c r="Y309">
        <v>4.8172600000000001</v>
      </c>
      <c r="Z309">
        <v>2.792208</v>
      </c>
    </row>
    <row r="310" spans="1:26" x14ac:dyDescent="0.25">
      <c r="A310" s="64">
        <v>45992</v>
      </c>
      <c r="B310" t="s">
        <v>2108</v>
      </c>
      <c r="C310" t="s">
        <v>3055</v>
      </c>
      <c r="D310" t="s">
        <v>759</v>
      </c>
      <c r="E310" t="s">
        <v>2867</v>
      </c>
      <c r="F310" t="s">
        <v>5</v>
      </c>
      <c r="G310" t="s">
        <v>3041</v>
      </c>
      <c r="H310">
        <v>2.3206177175028831E-3</v>
      </c>
      <c r="I310">
        <v>2.2173740173996959E-4</v>
      </c>
      <c r="J310" t="s">
        <v>1367</v>
      </c>
      <c r="K310">
        <v>9.5454545454545467</v>
      </c>
      <c r="M310" t="s">
        <v>1340</v>
      </c>
      <c r="N310">
        <v>6.82</v>
      </c>
      <c r="O310">
        <v>6.9485000000000001</v>
      </c>
      <c r="P310">
        <v>3.8250000000000002</v>
      </c>
      <c r="Q310">
        <v>0.6</v>
      </c>
      <c r="R310">
        <v>1.6333329999999999</v>
      </c>
      <c r="S310">
        <v>1.8033330000000001</v>
      </c>
      <c r="T310">
        <v>1.0588235294117649</v>
      </c>
      <c r="U310">
        <v>-15.16405</v>
      </c>
      <c r="V310">
        <v>10.503539999999999</v>
      </c>
      <c r="W310">
        <v>26.92764</v>
      </c>
      <c r="X310">
        <v>12.00037</v>
      </c>
      <c r="Y310">
        <v>7.6416069999999996</v>
      </c>
      <c r="Z310">
        <v>6.058262</v>
      </c>
    </row>
    <row r="311" spans="1:26" x14ac:dyDescent="0.25">
      <c r="A311" s="64">
        <v>45992</v>
      </c>
      <c r="B311" t="s">
        <v>1429</v>
      </c>
      <c r="C311" t="s">
        <v>3056</v>
      </c>
      <c r="D311" t="s">
        <v>83</v>
      </c>
      <c r="E311" t="s">
        <v>2887</v>
      </c>
      <c r="F311" t="s">
        <v>5</v>
      </c>
      <c r="G311" t="s">
        <v>3041</v>
      </c>
      <c r="I311">
        <v>2.240289500310745E-3</v>
      </c>
      <c r="J311" t="s">
        <v>1367</v>
      </c>
      <c r="K311">
        <v>2.8571428571428572</v>
      </c>
      <c r="L311" t="s">
        <v>2776</v>
      </c>
      <c r="N311">
        <v>3.97</v>
      </c>
      <c r="O311">
        <v>2.6506669999999999</v>
      </c>
      <c r="P311">
        <v>5.625</v>
      </c>
      <c r="Q311">
        <v>5.7</v>
      </c>
      <c r="R311">
        <v>5.3333329999999997</v>
      </c>
      <c r="S311">
        <v>5.2350000000000003</v>
      </c>
      <c r="T311">
        <v>5.8653846153846159</v>
      </c>
      <c r="U311">
        <v>-14.34615</v>
      </c>
      <c r="V311">
        <v>16.880859999999998</v>
      </c>
      <c r="W311">
        <v>21.581579999999999</v>
      </c>
      <c r="X311">
        <v>28.871929999999999</v>
      </c>
      <c r="Y311">
        <v>3.954288</v>
      </c>
      <c r="Z311">
        <v>2.045633</v>
      </c>
    </row>
    <row r="312" spans="1:26" x14ac:dyDescent="0.25">
      <c r="A312" s="64">
        <v>45992</v>
      </c>
      <c r="B312" t="s">
        <v>2620</v>
      </c>
      <c r="C312" t="s">
        <v>3057</v>
      </c>
      <c r="D312" t="s">
        <v>1271</v>
      </c>
      <c r="E312" t="s">
        <v>2818</v>
      </c>
      <c r="F312" t="s">
        <v>5</v>
      </c>
      <c r="G312" t="s">
        <v>3041</v>
      </c>
      <c r="I312">
        <v>5.302002848358967E-5</v>
      </c>
      <c r="J312" t="s">
        <v>1374</v>
      </c>
      <c r="K312">
        <v>9.0909090909090899</v>
      </c>
      <c r="L312" t="s">
        <v>2777</v>
      </c>
      <c r="N312">
        <v>6.65</v>
      </c>
      <c r="O312">
        <v>7.1064999999999996</v>
      </c>
      <c r="P312">
        <v>5.1749999999999998</v>
      </c>
      <c r="Q312">
        <v>0.5</v>
      </c>
      <c r="R312">
        <v>5.6333330000000004</v>
      </c>
      <c r="S312">
        <v>4.4933329999999998</v>
      </c>
      <c r="T312">
        <v>3.0188679245283021</v>
      </c>
      <c r="U312">
        <v>-12.360860000000001</v>
      </c>
      <c r="V312">
        <v>18.366810000000001</v>
      </c>
      <c r="W312">
        <v>4.5526289999999996</v>
      </c>
      <c r="X312">
        <v>9.5676290000000002</v>
      </c>
      <c r="Y312">
        <v>9.2783630000000006</v>
      </c>
      <c r="Z312">
        <v>5.9288540000000003</v>
      </c>
    </row>
    <row r="313" spans="1:26" x14ac:dyDescent="0.25">
      <c r="A313" s="64">
        <v>45992</v>
      </c>
      <c r="B313" t="s">
        <v>1959</v>
      </c>
      <c r="C313" t="s">
        <v>3058</v>
      </c>
      <c r="D313" t="s">
        <v>611</v>
      </c>
      <c r="E313" t="s">
        <v>2824</v>
      </c>
      <c r="F313" t="s">
        <v>5</v>
      </c>
      <c r="G313" t="s">
        <v>3041</v>
      </c>
      <c r="H313">
        <v>8.0039128883669774E-3</v>
      </c>
      <c r="I313">
        <v>3.1175408332355403E-4</v>
      </c>
      <c r="J313" t="s">
        <v>1367</v>
      </c>
      <c r="K313">
        <v>9.253731343283583</v>
      </c>
      <c r="M313" t="s">
        <v>1340</v>
      </c>
      <c r="N313">
        <v>5.89</v>
      </c>
      <c r="O313">
        <v>3.5941670000000001</v>
      </c>
      <c r="P313">
        <v>3.7250000000000001</v>
      </c>
      <c r="Q313">
        <v>8.1</v>
      </c>
      <c r="R313">
        <v>2.8333330000000001</v>
      </c>
      <c r="S313">
        <v>6.9883329999999999</v>
      </c>
      <c r="T313">
        <v>5.526315789473685</v>
      </c>
      <c r="U313">
        <v>35.34796</v>
      </c>
      <c r="V313">
        <v>14.506220000000001</v>
      </c>
      <c r="W313">
        <v>9.2384149999999998</v>
      </c>
      <c r="X313">
        <v>67.781319999999994</v>
      </c>
      <c r="Y313">
        <v>3.637721</v>
      </c>
      <c r="Z313">
        <v>1.6858919999999999</v>
      </c>
    </row>
    <row r="314" spans="1:26" x14ac:dyDescent="0.25">
      <c r="A314" s="64">
        <v>45992</v>
      </c>
      <c r="B314" t="s">
        <v>1939</v>
      </c>
      <c r="C314" t="s">
        <v>3059</v>
      </c>
      <c r="D314" t="s">
        <v>591</v>
      </c>
      <c r="E314" t="s">
        <v>2887</v>
      </c>
      <c r="F314" t="s">
        <v>5</v>
      </c>
      <c r="G314" t="s">
        <v>3041</v>
      </c>
      <c r="I314">
        <v>3.0970897248833613E-4</v>
      </c>
      <c r="J314" t="s">
        <v>1374</v>
      </c>
      <c r="K314">
        <v>1.4285714285714279</v>
      </c>
      <c r="L314" t="s">
        <v>2777</v>
      </c>
      <c r="N314">
        <v>2.62</v>
      </c>
      <c r="O314">
        <v>2.7886669999999998</v>
      </c>
      <c r="P314">
        <v>2.65</v>
      </c>
      <c r="Q314">
        <v>9.4</v>
      </c>
      <c r="R314">
        <v>1.733333</v>
      </c>
      <c r="S314">
        <v>1.193333</v>
      </c>
      <c r="T314">
        <v>2.3076923076923079</v>
      </c>
      <c r="U314">
        <v>-43.453609999999998</v>
      </c>
      <c r="V314">
        <v>4.9140550000000003</v>
      </c>
      <c r="W314">
        <v>12.313650000000001</v>
      </c>
      <c r="X314">
        <v>49.241529999999997</v>
      </c>
      <c r="Y314">
        <v>3.8783210000000001</v>
      </c>
      <c r="Z314">
        <v>2.0491809999999999</v>
      </c>
    </row>
    <row r="315" spans="1:26" x14ac:dyDescent="0.25">
      <c r="A315" s="64">
        <v>45992</v>
      </c>
      <c r="B315" t="s">
        <v>1512</v>
      </c>
      <c r="C315" t="s">
        <v>3060</v>
      </c>
      <c r="D315" t="s">
        <v>165</v>
      </c>
      <c r="E315" t="s">
        <v>11</v>
      </c>
      <c r="F315" t="s">
        <v>5</v>
      </c>
      <c r="G315" t="s">
        <v>3041</v>
      </c>
      <c r="I315">
        <v>1.2805186252882791E-3</v>
      </c>
      <c r="J315" t="s">
        <v>1367</v>
      </c>
      <c r="K315">
        <v>4.3243243243243246</v>
      </c>
      <c r="L315" t="s">
        <v>2777</v>
      </c>
      <c r="N315">
        <v>4.93</v>
      </c>
      <c r="O315">
        <v>1.9695</v>
      </c>
      <c r="P315">
        <v>2.7</v>
      </c>
      <c r="Q315">
        <v>8.8000000000000007</v>
      </c>
      <c r="R315">
        <v>4.6333330000000004</v>
      </c>
      <c r="S315">
        <v>7.9050000000000002</v>
      </c>
      <c r="T315">
        <v>6.9613259668508292</v>
      </c>
      <c r="U315">
        <v>36.370640000000002</v>
      </c>
      <c r="V315">
        <v>6.1938839999999997</v>
      </c>
      <c r="W315">
        <v>12.972619999999999</v>
      </c>
      <c r="X315">
        <v>59.166269999999997</v>
      </c>
      <c r="Y315">
        <v>2.2058149999999999</v>
      </c>
      <c r="Z315">
        <v>1.2795589999999999</v>
      </c>
    </row>
    <row r="316" spans="1:26" x14ac:dyDescent="0.25">
      <c r="A316" s="64">
        <v>45992</v>
      </c>
      <c r="B316" t="s">
        <v>2468</v>
      </c>
      <c r="C316" t="s">
        <v>3061</v>
      </c>
      <c r="D316" t="s">
        <v>1119</v>
      </c>
      <c r="E316" t="s">
        <v>20</v>
      </c>
      <c r="F316" t="s">
        <v>5</v>
      </c>
      <c r="G316" t="s">
        <v>3041</v>
      </c>
      <c r="I316">
        <v>9.6248058687000942E-5</v>
      </c>
      <c r="J316" t="s">
        <v>1374</v>
      </c>
      <c r="K316">
        <v>6.3636363636363633</v>
      </c>
      <c r="L316" t="s">
        <v>2777</v>
      </c>
      <c r="N316">
        <v>5.66</v>
      </c>
      <c r="O316">
        <v>6.9633330000000004</v>
      </c>
      <c r="P316">
        <v>6.55</v>
      </c>
      <c r="Q316">
        <v>8.3000000000000007</v>
      </c>
      <c r="R316">
        <v>7.6</v>
      </c>
      <c r="S316">
        <v>6.22</v>
      </c>
      <c r="T316">
        <v>9.894179894179894</v>
      </c>
      <c r="U316">
        <v>3.692698</v>
      </c>
      <c r="V316">
        <v>14.13259</v>
      </c>
      <c r="W316">
        <v>61.04063</v>
      </c>
      <c r="X316">
        <v>8.1327999999999996</v>
      </c>
      <c r="Y316">
        <v>13.8187</v>
      </c>
      <c r="Z316">
        <v>5.5125149999999996</v>
      </c>
    </row>
    <row r="317" spans="1:26" x14ac:dyDescent="0.25">
      <c r="A317" s="64">
        <v>45992</v>
      </c>
      <c r="B317" t="s">
        <v>1460</v>
      </c>
      <c r="C317" t="s">
        <v>3062</v>
      </c>
      <c r="D317" t="s">
        <v>113</v>
      </c>
      <c r="E317" t="s">
        <v>2824</v>
      </c>
      <c r="F317" t="s">
        <v>5</v>
      </c>
      <c r="G317" t="s">
        <v>3041</v>
      </c>
      <c r="I317">
        <v>1.780742654050281E-3</v>
      </c>
      <c r="J317" t="s">
        <v>1367</v>
      </c>
      <c r="K317">
        <v>2.08955223880597</v>
      </c>
      <c r="L317" t="s">
        <v>2777</v>
      </c>
      <c r="N317">
        <v>4.96</v>
      </c>
      <c r="O317">
        <v>2.8734999999999999</v>
      </c>
      <c r="P317">
        <v>5.0999999999999996</v>
      </c>
      <c r="Q317">
        <v>3.1</v>
      </c>
      <c r="R317">
        <v>3.7</v>
      </c>
      <c r="S317">
        <v>7.0433329999999996</v>
      </c>
      <c r="T317">
        <v>3.763157894736842</v>
      </c>
      <c r="U317">
        <v>3.9168120000000002</v>
      </c>
      <c r="V317">
        <v>15.758710000000001</v>
      </c>
      <c r="W317">
        <v>16.827750000000002</v>
      </c>
      <c r="X317">
        <v>30.142890000000001</v>
      </c>
      <c r="Y317">
        <v>3.1604399999999999</v>
      </c>
      <c r="Z317">
        <v>1.688312</v>
      </c>
    </row>
    <row r="318" spans="1:26" x14ac:dyDescent="0.25">
      <c r="A318" s="64">
        <v>45992</v>
      </c>
      <c r="B318" t="s">
        <v>1992</v>
      </c>
      <c r="C318" t="s">
        <v>3063</v>
      </c>
      <c r="D318" t="s">
        <v>644</v>
      </c>
      <c r="E318" t="s">
        <v>17</v>
      </c>
      <c r="F318" t="s">
        <v>5</v>
      </c>
      <c r="G318" t="s">
        <v>3041</v>
      </c>
      <c r="I318">
        <v>2.791764318650735E-4</v>
      </c>
      <c r="J318" t="s">
        <v>1367</v>
      </c>
      <c r="K318">
        <v>8.6363636363636367</v>
      </c>
      <c r="L318" t="s">
        <v>2777</v>
      </c>
      <c r="N318">
        <v>8.0399999999999991</v>
      </c>
      <c r="O318">
        <v>6.2641669999999996</v>
      </c>
      <c r="P318">
        <v>5.4749999999999996</v>
      </c>
      <c r="Q318">
        <v>3.2</v>
      </c>
      <c r="R318">
        <v>4.9333330000000002</v>
      </c>
      <c r="S318">
        <v>6.6966669999999997</v>
      </c>
      <c r="T318">
        <v>5.4166666666666661</v>
      </c>
      <c r="U318">
        <v>4.3584110000000003</v>
      </c>
      <c r="V318">
        <v>15.694430000000001</v>
      </c>
      <c r="W318">
        <v>7.4642929999999996</v>
      </c>
      <c r="X318">
        <v>19.344830000000002</v>
      </c>
      <c r="Y318">
        <v>5.6252300000000002</v>
      </c>
      <c r="Z318">
        <v>4.7797879999999999</v>
      </c>
    </row>
    <row r="319" spans="1:26" x14ac:dyDescent="0.25">
      <c r="A319" s="64">
        <v>45992</v>
      </c>
      <c r="B319" t="s">
        <v>1743</v>
      </c>
      <c r="C319" t="s">
        <v>3064</v>
      </c>
      <c r="D319" t="s">
        <v>395</v>
      </c>
      <c r="E319" t="s">
        <v>2885</v>
      </c>
      <c r="F319" t="s">
        <v>5</v>
      </c>
      <c r="G319" t="s">
        <v>3041</v>
      </c>
      <c r="I319">
        <v>5.4103973231727593E-4</v>
      </c>
      <c r="J319" t="s">
        <v>1367</v>
      </c>
      <c r="K319">
        <v>7.8947368421052637</v>
      </c>
      <c r="L319" t="s">
        <v>2777</v>
      </c>
      <c r="N319">
        <v>5.45</v>
      </c>
      <c r="O319">
        <v>8.0656660000000002</v>
      </c>
      <c r="P319">
        <v>4.4000000000000004</v>
      </c>
      <c r="Q319">
        <v>1.1000000000000001</v>
      </c>
      <c r="R319">
        <v>3.1</v>
      </c>
      <c r="S319">
        <v>3.81</v>
      </c>
      <c r="T319">
        <v>2.580645161290323</v>
      </c>
      <c r="U319">
        <v>-8.2929729999999999</v>
      </c>
      <c r="V319">
        <v>11.837730000000001</v>
      </c>
      <c r="W319">
        <v>10.69444</v>
      </c>
      <c r="X319">
        <v>15.148680000000001</v>
      </c>
      <c r="Y319">
        <v>6.640841</v>
      </c>
      <c r="Z319">
        <v>2.5599259999999999</v>
      </c>
    </row>
    <row r="320" spans="1:26" x14ac:dyDescent="0.25">
      <c r="A320" s="64">
        <v>45992</v>
      </c>
      <c r="B320" t="s">
        <v>1945</v>
      </c>
      <c r="C320" t="s">
        <v>3065</v>
      </c>
      <c r="D320" t="s">
        <v>597</v>
      </c>
      <c r="E320" t="s">
        <v>8</v>
      </c>
      <c r="F320" t="s">
        <v>5</v>
      </c>
      <c r="G320" t="s">
        <v>3041</v>
      </c>
      <c r="I320">
        <v>3.0316267752073471E-4</v>
      </c>
      <c r="J320" t="s">
        <v>1365</v>
      </c>
      <c r="K320">
        <v>5.882352941176471</v>
      </c>
      <c r="L320" t="s">
        <v>2777</v>
      </c>
      <c r="N320">
        <v>7.09</v>
      </c>
      <c r="O320">
        <v>9.5733339999999991</v>
      </c>
      <c r="P320">
        <v>3.7250000000000001</v>
      </c>
      <c r="Q320">
        <v>5.7</v>
      </c>
      <c r="R320">
        <v>4.8666669999999996</v>
      </c>
      <c r="S320">
        <v>5.2816669999999997</v>
      </c>
      <c r="T320">
        <v>8.5500000000000007</v>
      </c>
      <c r="U320">
        <v>-5.2758399999999996</v>
      </c>
      <c r="V320">
        <v>14.30208</v>
      </c>
      <c r="W320">
        <v>11.31203</v>
      </c>
      <c r="X320">
        <v>14.68554</v>
      </c>
      <c r="Y320">
        <v>6.2079040000000001</v>
      </c>
      <c r="Z320">
        <v>2.5222549999999999</v>
      </c>
    </row>
    <row r="321" spans="1:26" x14ac:dyDescent="0.25">
      <c r="A321" s="64">
        <v>45992</v>
      </c>
      <c r="B321" t="s">
        <v>1598</v>
      </c>
      <c r="C321" t="s">
        <v>3066</v>
      </c>
      <c r="D321" t="s">
        <v>250</v>
      </c>
      <c r="E321" t="s">
        <v>2885</v>
      </c>
      <c r="F321" t="s">
        <v>5</v>
      </c>
      <c r="G321" t="s">
        <v>3041</v>
      </c>
      <c r="H321">
        <v>4.7375436847912223E-3</v>
      </c>
      <c r="I321">
        <v>8.610095643477436E-4</v>
      </c>
      <c r="J321" t="s">
        <v>1367</v>
      </c>
      <c r="K321">
        <v>8.9473684210526319</v>
      </c>
      <c r="M321" t="s">
        <v>1340</v>
      </c>
      <c r="N321">
        <v>7.29</v>
      </c>
      <c r="O321">
        <v>8.0276669999999992</v>
      </c>
      <c r="P321">
        <v>4.1500000000000004</v>
      </c>
      <c r="Q321">
        <v>4.4000000000000004</v>
      </c>
      <c r="R321">
        <v>7.3333329999999997</v>
      </c>
      <c r="S321">
        <v>7.0049999999999999</v>
      </c>
      <c r="T321">
        <v>8.1451612903225818</v>
      </c>
      <c r="U321">
        <v>0.97029209999999999</v>
      </c>
      <c r="V321">
        <v>16.656759999999998</v>
      </c>
      <c r="W321">
        <v>11.936579999999999</v>
      </c>
      <c r="X321">
        <v>14.527979999999999</v>
      </c>
      <c r="Y321">
        <v>8.551634</v>
      </c>
      <c r="Z321">
        <v>3.885481</v>
      </c>
    </row>
    <row r="322" spans="1:26" x14ac:dyDescent="0.25">
      <c r="A322" s="64">
        <v>45992</v>
      </c>
      <c r="B322" t="s">
        <v>2352</v>
      </c>
      <c r="C322" t="s">
        <v>3067</v>
      </c>
      <c r="D322" t="s">
        <v>1003</v>
      </c>
      <c r="E322" t="s">
        <v>2885</v>
      </c>
      <c r="F322" t="s">
        <v>5</v>
      </c>
      <c r="G322" t="s">
        <v>3041</v>
      </c>
      <c r="I322">
        <v>1.29294051328388E-4</v>
      </c>
      <c r="J322" t="s">
        <v>1367</v>
      </c>
      <c r="K322">
        <v>9.473684210526315</v>
      </c>
      <c r="L322" t="s">
        <v>2776</v>
      </c>
      <c r="N322">
        <v>6.44</v>
      </c>
      <c r="O322">
        <v>9.1006660000000004</v>
      </c>
      <c r="P322">
        <v>3.375</v>
      </c>
      <c r="Q322">
        <v>5.7</v>
      </c>
      <c r="R322">
        <v>4</v>
      </c>
      <c r="S322">
        <v>6.6233329999999997</v>
      </c>
      <c r="T322">
        <v>6.0483870967741939</v>
      </c>
      <c r="U322">
        <v>-7.0154959999999997</v>
      </c>
      <c r="V322">
        <v>14.394170000000001</v>
      </c>
      <c r="W322">
        <v>9.9771149999999995</v>
      </c>
      <c r="X322">
        <v>11.545439999999999</v>
      </c>
      <c r="Y322">
        <v>13.06315</v>
      </c>
      <c r="Z322">
        <v>3.949579</v>
      </c>
    </row>
    <row r="323" spans="1:26" x14ac:dyDescent="0.25">
      <c r="A323" s="64">
        <v>45992</v>
      </c>
      <c r="B323" t="s">
        <v>2010</v>
      </c>
      <c r="C323" t="s">
        <v>3068</v>
      </c>
      <c r="D323" t="s">
        <v>662</v>
      </c>
      <c r="E323" t="s">
        <v>14</v>
      </c>
      <c r="F323" t="s">
        <v>5</v>
      </c>
      <c r="G323" t="s">
        <v>3041</v>
      </c>
      <c r="H323">
        <v>3.9011814395597258E-4</v>
      </c>
      <c r="I323">
        <v>2.7024587451480591E-4</v>
      </c>
      <c r="J323" t="s">
        <v>1367</v>
      </c>
      <c r="K323">
        <v>10</v>
      </c>
      <c r="M323" t="s">
        <v>1340</v>
      </c>
      <c r="N323">
        <v>6.49</v>
      </c>
      <c r="O323">
        <v>6.2919999999999998</v>
      </c>
      <c r="P323">
        <v>4.5750000000000002</v>
      </c>
      <c r="Q323">
        <v>5.4</v>
      </c>
      <c r="R323">
        <v>8.533334</v>
      </c>
      <c r="S323">
        <v>6.6349999999999998</v>
      </c>
      <c r="T323">
        <v>8.7323943661971821</v>
      </c>
      <c r="U323">
        <v>2.719176</v>
      </c>
      <c r="V323">
        <v>17.506519999999998</v>
      </c>
      <c r="W323">
        <v>15.07442</v>
      </c>
      <c r="X323">
        <v>12.322279999999999</v>
      </c>
      <c r="Y323">
        <v>6.4292230000000004</v>
      </c>
      <c r="Z323">
        <v>4.2867350000000002</v>
      </c>
    </row>
    <row r="324" spans="1:26" x14ac:dyDescent="0.25">
      <c r="A324" s="64">
        <v>45992</v>
      </c>
      <c r="B324" t="s">
        <v>1703</v>
      </c>
      <c r="C324" t="s">
        <v>3069</v>
      </c>
      <c r="D324" t="s">
        <v>355</v>
      </c>
      <c r="E324" t="s">
        <v>10</v>
      </c>
      <c r="F324" t="s">
        <v>5</v>
      </c>
      <c r="G324" t="s">
        <v>3041</v>
      </c>
      <c r="I324">
        <v>6.0460689385354309E-4</v>
      </c>
      <c r="J324" t="s">
        <v>1367</v>
      </c>
      <c r="K324">
        <v>8.6111111111111107</v>
      </c>
      <c r="L324" t="s">
        <v>2777</v>
      </c>
      <c r="N324">
        <v>3.6</v>
      </c>
      <c r="O324">
        <v>8.4674999999999994</v>
      </c>
      <c r="P324">
        <v>1.175</v>
      </c>
      <c r="Q324">
        <v>8.5</v>
      </c>
      <c r="R324">
        <v>1.8666670000000001</v>
      </c>
      <c r="S324">
        <v>7.17</v>
      </c>
      <c r="T324">
        <v>3.8383838383838378</v>
      </c>
      <c r="U324">
        <v>44.078830000000004</v>
      </c>
      <c r="V324">
        <v>7.4659709999999997</v>
      </c>
      <c r="W324">
        <v>-2.287309</v>
      </c>
      <c r="X324">
        <v>9.5064390000000003</v>
      </c>
      <c r="Y324">
        <v>16.113399999999999</v>
      </c>
      <c r="Z324">
        <v>2.8361689999999999</v>
      </c>
    </row>
    <row r="325" spans="1:26" x14ac:dyDescent="0.25">
      <c r="A325" s="64">
        <v>45992</v>
      </c>
      <c r="B325" t="s">
        <v>1547</v>
      </c>
      <c r="C325" t="s">
        <v>3070</v>
      </c>
      <c r="D325" t="s">
        <v>200</v>
      </c>
      <c r="E325" t="s">
        <v>10</v>
      </c>
      <c r="F325" t="s">
        <v>5</v>
      </c>
      <c r="G325" t="s">
        <v>3041</v>
      </c>
      <c r="H325">
        <v>8.0039128883669774E-3</v>
      </c>
      <c r="I325">
        <v>1.0339981567842669E-3</v>
      </c>
      <c r="J325" t="s">
        <v>1367</v>
      </c>
      <c r="K325">
        <v>9.1666666666666661</v>
      </c>
      <c r="M325" t="s">
        <v>1340</v>
      </c>
      <c r="N325">
        <v>7.86</v>
      </c>
      <c r="O325">
        <v>8.625</v>
      </c>
      <c r="P325">
        <v>1.5</v>
      </c>
      <c r="Q325">
        <v>2.2000000000000002</v>
      </c>
      <c r="R325">
        <v>3.266667</v>
      </c>
      <c r="S325">
        <v>6.9158330000000001</v>
      </c>
      <c r="T325">
        <v>1.6161616161616159</v>
      </c>
      <c r="U325">
        <v>6.6259860000000002</v>
      </c>
      <c r="V325">
        <v>9.4963180000000005</v>
      </c>
      <c r="W325">
        <v>11.064410000000001</v>
      </c>
      <c r="X325">
        <v>7.819979</v>
      </c>
      <c r="Y325">
        <v>16.156030000000001</v>
      </c>
      <c r="Z325">
        <v>10.01493</v>
      </c>
    </row>
    <row r="326" spans="1:26" x14ac:dyDescent="0.25">
      <c r="A326" s="64">
        <v>45992</v>
      </c>
      <c r="B326" t="s">
        <v>2490</v>
      </c>
      <c r="C326" t="s">
        <v>3071</v>
      </c>
      <c r="D326" t="s">
        <v>1141</v>
      </c>
      <c r="E326" t="s">
        <v>2874</v>
      </c>
      <c r="F326" t="s">
        <v>5</v>
      </c>
      <c r="G326" t="s">
        <v>3041</v>
      </c>
      <c r="H326">
        <v>2.7021614815434161E-3</v>
      </c>
      <c r="I326">
        <v>8.9881931102936332E-5</v>
      </c>
      <c r="J326" t="s">
        <v>1367</v>
      </c>
      <c r="K326">
        <v>10</v>
      </c>
      <c r="M326" t="s">
        <v>1340</v>
      </c>
      <c r="N326">
        <v>7.62</v>
      </c>
      <c r="O326">
        <v>8.84375</v>
      </c>
      <c r="P326">
        <v>1.05</v>
      </c>
      <c r="Q326">
        <v>1.3</v>
      </c>
      <c r="R326">
        <v>4.2666659999999998</v>
      </c>
      <c r="S326">
        <v>4.7575000000000003</v>
      </c>
      <c r="T326">
        <v>2.2222222222222219</v>
      </c>
      <c r="V326">
        <v>-46.535440000000001</v>
      </c>
      <c r="W326">
        <v>6.5730750000000002</v>
      </c>
      <c r="Y326">
        <v>5.8680130000000004</v>
      </c>
      <c r="Z326">
        <v>6.3823610000000004</v>
      </c>
    </row>
    <row r="327" spans="1:26" x14ac:dyDescent="0.25">
      <c r="A327" s="64">
        <v>45992</v>
      </c>
      <c r="B327" t="s">
        <v>1864</v>
      </c>
      <c r="C327" t="s">
        <v>3072</v>
      </c>
      <c r="D327" t="s">
        <v>516</v>
      </c>
      <c r="E327" t="s">
        <v>15</v>
      </c>
      <c r="F327" t="s">
        <v>5</v>
      </c>
      <c r="G327" t="s">
        <v>3041</v>
      </c>
      <c r="I327">
        <v>3.7217116608116198E-4</v>
      </c>
      <c r="J327" t="s">
        <v>1367</v>
      </c>
      <c r="K327">
        <v>6.25</v>
      </c>
      <c r="L327" t="s">
        <v>2777</v>
      </c>
      <c r="N327">
        <v>6.26</v>
      </c>
      <c r="O327">
        <v>5.5865</v>
      </c>
      <c r="P327">
        <v>2.35</v>
      </c>
      <c r="Q327">
        <v>6.2</v>
      </c>
      <c r="R327">
        <v>7.3</v>
      </c>
      <c r="S327">
        <v>3.605</v>
      </c>
      <c r="T327">
        <v>5.625</v>
      </c>
      <c r="U327">
        <v>-5.3535519999999996</v>
      </c>
      <c r="V327">
        <v>4.228148</v>
      </c>
      <c r="W327">
        <v>8.7748919999999995</v>
      </c>
      <c r="X327">
        <v>33.43544</v>
      </c>
      <c r="Y327">
        <v>8.4898209999999992</v>
      </c>
      <c r="Z327">
        <v>5.285412</v>
      </c>
    </row>
    <row r="328" spans="1:26" x14ac:dyDescent="0.25">
      <c r="A328" s="64">
        <v>45992</v>
      </c>
      <c r="B328" t="s">
        <v>2613</v>
      </c>
      <c r="C328" t="s">
        <v>3073</v>
      </c>
      <c r="D328" t="s">
        <v>1264</v>
      </c>
      <c r="E328" t="s">
        <v>12</v>
      </c>
      <c r="F328" t="s">
        <v>5</v>
      </c>
      <c r="G328" t="s">
        <v>3041</v>
      </c>
      <c r="I328">
        <v>5.6940064287573583E-5</v>
      </c>
      <c r="J328" t="s">
        <v>1367</v>
      </c>
      <c r="K328">
        <v>8.5714285714285712</v>
      </c>
      <c r="L328" t="s">
        <v>2777</v>
      </c>
      <c r="N328">
        <v>6.4600010000000001</v>
      </c>
      <c r="O328">
        <v>4.9649999999999999</v>
      </c>
      <c r="P328">
        <v>6.9</v>
      </c>
      <c r="Q328">
        <v>2</v>
      </c>
      <c r="R328">
        <v>4.1666670000000003</v>
      </c>
      <c r="S328">
        <v>3.466666</v>
      </c>
      <c r="T328">
        <v>4.0236686390532546</v>
      </c>
      <c r="U328">
        <v>-4.2406079999999999</v>
      </c>
      <c r="V328">
        <v>14.327489999999999</v>
      </c>
      <c r="W328">
        <v>30.084160000000001</v>
      </c>
      <c r="X328">
        <v>8.4203840000000003</v>
      </c>
      <c r="Y328">
        <v>9.9274149999999999</v>
      </c>
      <c r="Z328">
        <v>6.1594199999999999</v>
      </c>
    </row>
    <row r="329" spans="1:26" x14ac:dyDescent="0.25">
      <c r="A329" s="64">
        <v>45992</v>
      </c>
      <c r="B329" t="s">
        <v>2378</v>
      </c>
      <c r="C329" t="s">
        <v>3074</v>
      </c>
      <c r="D329" t="s">
        <v>1029</v>
      </c>
      <c r="E329" t="s">
        <v>2824</v>
      </c>
      <c r="F329" t="s">
        <v>5</v>
      </c>
      <c r="G329" t="s">
        <v>3041</v>
      </c>
      <c r="I329">
        <v>1.2540986097253309E-4</v>
      </c>
      <c r="J329" t="s">
        <v>1367</v>
      </c>
      <c r="K329">
        <v>8.2089552238805972</v>
      </c>
      <c r="L329" t="s">
        <v>2777</v>
      </c>
      <c r="N329">
        <v>7</v>
      </c>
      <c r="O329">
        <v>5.4566660000000002</v>
      </c>
      <c r="P329">
        <v>6.9749999999999996</v>
      </c>
      <c r="Q329">
        <v>2.8</v>
      </c>
      <c r="R329">
        <v>7.9333330000000002</v>
      </c>
      <c r="S329">
        <v>6.1116669999999997</v>
      </c>
      <c r="T329">
        <v>7.9210526315789478</v>
      </c>
      <c r="U329">
        <v>4.3808340000000001</v>
      </c>
      <c r="V329">
        <v>42.800879999999999</v>
      </c>
      <c r="W329">
        <v>14.30978</v>
      </c>
      <c r="X329">
        <v>18.796430000000001</v>
      </c>
      <c r="Y329">
        <v>4.3125429999999998</v>
      </c>
      <c r="Z329">
        <v>3.2632340000000002</v>
      </c>
    </row>
    <row r="330" spans="1:26" x14ac:dyDescent="0.25">
      <c r="A330" s="64">
        <v>45992</v>
      </c>
      <c r="B330" t="s">
        <v>2628</v>
      </c>
      <c r="C330" t="s">
        <v>3075</v>
      </c>
      <c r="D330" t="s">
        <v>1279</v>
      </c>
      <c r="E330" t="s">
        <v>20</v>
      </c>
      <c r="F330" t="s">
        <v>5</v>
      </c>
      <c r="G330" t="s">
        <v>3041</v>
      </c>
      <c r="I330">
        <v>4.8603797263150222E-5</v>
      </c>
      <c r="J330" t="s">
        <v>1367</v>
      </c>
      <c r="K330">
        <v>8.1818181818181817</v>
      </c>
      <c r="L330" t="s">
        <v>2777</v>
      </c>
      <c r="N330">
        <v>7.66</v>
      </c>
      <c r="O330">
        <v>6.2837500000000004</v>
      </c>
      <c r="P330">
        <v>2.75</v>
      </c>
      <c r="Q330">
        <v>3.5</v>
      </c>
      <c r="R330">
        <v>7.7333340000000002</v>
      </c>
      <c r="S330">
        <v>4.4466669999999997</v>
      </c>
      <c r="T330">
        <v>5.3439153439153442</v>
      </c>
      <c r="U330">
        <v>4.5035600000000002</v>
      </c>
      <c r="V330">
        <v>4.9263849999999998</v>
      </c>
      <c r="W330">
        <v>65.306160000000006</v>
      </c>
      <c r="X330">
        <v>11.60477</v>
      </c>
      <c r="Y330">
        <v>4.6318409999999997</v>
      </c>
      <c r="Z330">
        <v>6.8210259999999998</v>
      </c>
    </row>
    <row r="331" spans="1:26" x14ac:dyDescent="0.25">
      <c r="A331" s="64">
        <v>45992</v>
      </c>
      <c r="B331" t="s">
        <v>1726</v>
      </c>
      <c r="C331" t="s">
        <v>3076</v>
      </c>
      <c r="D331" t="s">
        <v>378</v>
      </c>
      <c r="E331" t="s">
        <v>17</v>
      </c>
      <c r="F331" t="s">
        <v>5</v>
      </c>
      <c r="G331" t="s">
        <v>3041</v>
      </c>
      <c r="H331">
        <v>7.8939902177483038E-3</v>
      </c>
      <c r="I331">
        <v>5.6098316350789519E-4</v>
      </c>
      <c r="J331" t="s">
        <v>1365</v>
      </c>
      <c r="K331">
        <v>10</v>
      </c>
      <c r="M331" t="s">
        <v>1340</v>
      </c>
      <c r="N331">
        <v>7.3299989999999999</v>
      </c>
      <c r="O331">
        <v>8.0625</v>
      </c>
      <c r="P331">
        <v>6.2</v>
      </c>
      <c r="Q331">
        <v>6.7</v>
      </c>
      <c r="R331">
        <v>5.6</v>
      </c>
      <c r="S331">
        <v>7.29</v>
      </c>
      <c r="T331">
        <v>9.3055555555555554</v>
      </c>
      <c r="U331">
        <v>19.738420000000001</v>
      </c>
      <c r="V331">
        <v>18.16169</v>
      </c>
      <c r="W331">
        <v>13.960430000000001</v>
      </c>
      <c r="X331">
        <v>10.443490000000001</v>
      </c>
      <c r="Y331">
        <v>10.855</v>
      </c>
      <c r="Z331">
        <v>6.7579909999999996</v>
      </c>
    </row>
    <row r="332" spans="1:26" x14ac:dyDescent="0.25">
      <c r="A332" s="64">
        <v>45992</v>
      </c>
      <c r="B332" t="s">
        <v>2410</v>
      </c>
      <c r="C332" t="s">
        <v>3077</v>
      </c>
      <c r="D332" t="s">
        <v>1061</v>
      </c>
      <c r="E332" t="s">
        <v>2824</v>
      </c>
      <c r="F332" t="s">
        <v>5</v>
      </c>
      <c r="G332" t="s">
        <v>3041</v>
      </c>
      <c r="I332">
        <v>1.149072646889735E-4</v>
      </c>
      <c r="J332" t="s">
        <v>1367</v>
      </c>
      <c r="K332">
        <v>3.5820895522388061</v>
      </c>
      <c r="L332" t="s">
        <v>2777</v>
      </c>
      <c r="O332">
        <v>7.3391669999999998</v>
      </c>
      <c r="P332">
        <v>1.925</v>
      </c>
      <c r="Q332">
        <v>6.1</v>
      </c>
      <c r="R332">
        <v>1.4666669999999999</v>
      </c>
      <c r="S332">
        <v>5.9966670000000004</v>
      </c>
      <c r="T332">
        <v>4.2368421052631584</v>
      </c>
      <c r="U332">
        <v>479.38249999999999</v>
      </c>
      <c r="V332">
        <v>3.2522009999999999</v>
      </c>
      <c r="W332">
        <v>4.0110799999999998</v>
      </c>
      <c r="X332">
        <v>33.249740000000003</v>
      </c>
      <c r="Y332">
        <v>1.509323</v>
      </c>
      <c r="Z332">
        <v>0</v>
      </c>
    </row>
    <row r="333" spans="1:26" x14ac:dyDescent="0.25">
      <c r="A333" s="64">
        <v>45992</v>
      </c>
      <c r="B333" t="s">
        <v>2595</v>
      </c>
      <c r="C333" t="s">
        <v>3078</v>
      </c>
      <c r="D333" t="s">
        <v>1246</v>
      </c>
      <c r="E333" t="s">
        <v>11</v>
      </c>
      <c r="F333" t="s">
        <v>5</v>
      </c>
      <c r="G333" t="s">
        <v>3041</v>
      </c>
      <c r="I333">
        <v>6.1138802451368628E-5</v>
      </c>
      <c r="J333" t="s">
        <v>1367</v>
      </c>
      <c r="K333">
        <v>8.9189189189189193</v>
      </c>
      <c r="L333" t="s">
        <v>2777</v>
      </c>
      <c r="N333">
        <v>4.62</v>
      </c>
      <c r="O333">
        <v>7.9291669999999996</v>
      </c>
      <c r="P333">
        <v>6.8</v>
      </c>
      <c r="Q333">
        <v>8.1999999999999993</v>
      </c>
      <c r="R333">
        <v>6.3</v>
      </c>
      <c r="S333">
        <v>5.4266670000000001</v>
      </c>
      <c r="T333">
        <v>9.7790055248618781</v>
      </c>
      <c r="U333">
        <v>11.258900000000001</v>
      </c>
      <c r="V333">
        <v>10.824070000000001</v>
      </c>
      <c r="W333">
        <v>33.672179999999997</v>
      </c>
      <c r="X333">
        <v>22.953489999999999</v>
      </c>
      <c r="Y333">
        <v>3.7754289999999999</v>
      </c>
      <c r="Z333">
        <v>1.1263069999999999</v>
      </c>
    </row>
    <row r="334" spans="1:26" x14ac:dyDescent="0.25">
      <c r="A334" s="64">
        <v>45992</v>
      </c>
      <c r="B334" t="s">
        <v>1793</v>
      </c>
      <c r="C334" t="s">
        <v>3079</v>
      </c>
      <c r="D334" t="s">
        <v>445</v>
      </c>
      <c r="E334" t="s">
        <v>2824</v>
      </c>
      <c r="F334" t="s">
        <v>5</v>
      </c>
      <c r="G334" t="s">
        <v>3041</v>
      </c>
      <c r="I334">
        <v>4.5702206252003772E-4</v>
      </c>
      <c r="J334" t="s">
        <v>1367</v>
      </c>
      <c r="K334">
        <v>6.2686567164179108</v>
      </c>
      <c r="L334" t="s">
        <v>2777</v>
      </c>
      <c r="N334">
        <v>4.8099999999999996</v>
      </c>
      <c r="O334">
        <v>3.0928330000000002</v>
      </c>
      <c r="P334">
        <v>5.55</v>
      </c>
      <c r="Q334">
        <v>8</v>
      </c>
      <c r="R334">
        <v>4.4000000000000004</v>
      </c>
      <c r="S334">
        <v>6.6066669999999998</v>
      </c>
      <c r="T334">
        <v>6.973684210526315</v>
      </c>
      <c r="U334">
        <v>7.9308149999999999</v>
      </c>
      <c r="V334">
        <v>17.495249999999999</v>
      </c>
      <c r="W334">
        <v>21.51566</v>
      </c>
      <c r="X334">
        <v>30.07873</v>
      </c>
      <c r="Y334">
        <v>4.7344749999999998</v>
      </c>
      <c r="Z334">
        <v>1.6851780000000001</v>
      </c>
    </row>
    <row r="335" spans="1:26" x14ac:dyDescent="0.25">
      <c r="A335" s="64">
        <v>45992</v>
      </c>
      <c r="B335" t="s">
        <v>2634</v>
      </c>
      <c r="C335" t="s">
        <v>3080</v>
      </c>
      <c r="D335" t="s">
        <v>1285</v>
      </c>
      <c r="E335" t="s">
        <v>2824</v>
      </c>
      <c r="F335" t="s">
        <v>5</v>
      </c>
      <c r="G335" t="s">
        <v>3041</v>
      </c>
      <c r="I335">
        <v>4.7572720550394563E-5</v>
      </c>
      <c r="J335" t="s">
        <v>1367</v>
      </c>
      <c r="K335">
        <v>6.1194029850746272</v>
      </c>
      <c r="L335" t="s">
        <v>2776</v>
      </c>
      <c r="N335">
        <v>7.1500009999999996</v>
      </c>
      <c r="O335">
        <v>3.932833</v>
      </c>
      <c r="P335">
        <v>2.5750000000000002</v>
      </c>
      <c r="Q335">
        <v>2.9</v>
      </c>
      <c r="R335">
        <v>6.1</v>
      </c>
      <c r="S335">
        <v>8.3683340000000008</v>
      </c>
      <c r="T335">
        <v>4.7631578947368416</v>
      </c>
      <c r="U335">
        <v>32.809399999999997</v>
      </c>
      <c r="V335">
        <v>2.2037909999999998</v>
      </c>
      <c r="W335">
        <v>17.51632</v>
      </c>
      <c r="X335">
        <v>135.55869999999999</v>
      </c>
      <c r="Y335">
        <v>3.1014330000000001</v>
      </c>
      <c r="Z335">
        <v>2.3752970000000002</v>
      </c>
    </row>
    <row r="336" spans="1:26" x14ac:dyDescent="0.25">
      <c r="A336" s="64">
        <v>45992</v>
      </c>
      <c r="B336" t="s">
        <v>2450</v>
      </c>
      <c r="C336" t="s">
        <v>3081</v>
      </c>
      <c r="D336" t="s">
        <v>1101</v>
      </c>
      <c r="E336" t="s">
        <v>2824</v>
      </c>
      <c r="F336" t="s">
        <v>5</v>
      </c>
      <c r="G336" t="s">
        <v>3041</v>
      </c>
      <c r="I336">
        <v>1.02351256308492E-4</v>
      </c>
      <c r="J336" t="s">
        <v>1367</v>
      </c>
      <c r="K336">
        <v>8.0597014925373127</v>
      </c>
      <c r="L336" t="s">
        <v>2777</v>
      </c>
      <c r="N336">
        <v>7.02</v>
      </c>
      <c r="O336">
        <v>7.1876670000000003</v>
      </c>
      <c r="P336">
        <v>3.4750000000000001</v>
      </c>
      <c r="Q336">
        <v>7</v>
      </c>
      <c r="R336">
        <v>7.9666670000000002</v>
      </c>
      <c r="S336">
        <v>4.8366670000000003</v>
      </c>
      <c r="T336">
        <v>8.526315789473685</v>
      </c>
      <c r="U336">
        <v>9.9810599999999994</v>
      </c>
      <c r="V336">
        <v>4.6311619999999998</v>
      </c>
      <c r="W336">
        <v>5.4470510000000001</v>
      </c>
      <c r="X336">
        <v>39.138219999999997</v>
      </c>
      <c r="Y336">
        <v>4.594309</v>
      </c>
      <c r="Z336">
        <v>3.6596519999999999</v>
      </c>
    </row>
    <row r="337" spans="1:26" x14ac:dyDescent="0.25">
      <c r="A337" s="64">
        <v>45992</v>
      </c>
      <c r="B337" t="s">
        <v>2483</v>
      </c>
      <c r="C337" t="s">
        <v>3082</v>
      </c>
      <c r="D337" t="s">
        <v>1134</v>
      </c>
      <c r="E337" t="s">
        <v>2824</v>
      </c>
      <c r="F337" t="s">
        <v>5</v>
      </c>
      <c r="G337" t="s">
        <v>3041</v>
      </c>
      <c r="I337">
        <v>9.2431958680158977E-5</v>
      </c>
      <c r="J337" t="s">
        <v>1367</v>
      </c>
      <c r="K337">
        <v>2.8358208955223878</v>
      </c>
      <c r="L337" t="s">
        <v>2777</v>
      </c>
      <c r="N337">
        <v>7.66</v>
      </c>
      <c r="O337">
        <v>3.4264999999999999</v>
      </c>
      <c r="P337">
        <v>3.3250000000000002</v>
      </c>
      <c r="Q337">
        <v>2.2000000000000002</v>
      </c>
      <c r="R337">
        <v>9.466666</v>
      </c>
      <c r="S337">
        <v>3.3683329999999998</v>
      </c>
      <c r="T337">
        <v>3.736842105263158</v>
      </c>
      <c r="U337">
        <v>-14.3492</v>
      </c>
      <c r="V337">
        <v>10.61326</v>
      </c>
      <c r="W337">
        <v>35.728160000000003</v>
      </c>
      <c r="X337">
        <v>32.827640000000002</v>
      </c>
      <c r="Y337">
        <v>3.8020119999999999</v>
      </c>
      <c r="Z337">
        <v>3.7227209999999999</v>
      </c>
    </row>
    <row r="338" spans="1:26" x14ac:dyDescent="0.25">
      <c r="A338" s="64">
        <v>45992</v>
      </c>
      <c r="B338" t="s">
        <v>2590</v>
      </c>
      <c r="C338" t="s">
        <v>3083</v>
      </c>
      <c r="D338" t="s">
        <v>1241</v>
      </c>
      <c r="E338" t="s">
        <v>2824</v>
      </c>
      <c r="F338" t="s">
        <v>5</v>
      </c>
      <c r="G338" t="s">
        <v>3041</v>
      </c>
      <c r="H338">
        <v>7.928672226458455E-4</v>
      </c>
      <c r="I338">
        <v>6.1377758770201881E-5</v>
      </c>
      <c r="J338" t="s">
        <v>1367</v>
      </c>
      <c r="K338">
        <v>8.8059701492537314</v>
      </c>
      <c r="M338" t="s">
        <v>1340</v>
      </c>
      <c r="N338">
        <v>7.91</v>
      </c>
      <c r="O338">
        <v>8.6392500000000005</v>
      </c>
      <c r="P338">
        <v>5.6333339999999996</v>
      </c>
      <c r="Q338">
        <v>1</v>
      </c>
      <c r="R338">
        <v>0.3</v>
      </c>
      <c r="S338">
        <v>5.4883329999999999</v>
      </c>
      <c r="T338">
        <v>3.289473684210527</v>
      </c>
      <c r="U338">
        <v>12.00126</v>
      </c>
      <c r="W338">
        <v>31.527830000000002</v>
      </c>
      <c r="X338">
        <v>8.8181980000000006</v>
      </c>
      <c r="Y338">
        <v>6.5102359999999999</v>
      </c>
      <c r="Z338">
        <v>6.5440779999999998</v>
      </c>
    </row>
    <row r="339" spans="1:26" x14ac:dyDescent="0.25">
      <c r="A339" s="64">
        <v>45992</v>
      </c>
      <c r="B339" t="s">
        <v>2529</v>
      </c>
      <c r="C339" t="s">
        <v>3084</v>
      </c>
      <c r="D339" t="s">
        <v>1180</v>
      </c>
      <c r="E339" t="s">
        <v>11</v>
      </c>
      <c r="F339" t="s">
        <v>5</v>
      </c>
      <c r="G339" t="s">
        <v>3041</v>
      </c>
      <c r="I339">
        <v>7.5874752159876916E-5</v>
      </c>
      <c r="J339" t="s">
        <v>1367</v>
      </c>
      <c r="K339">
        <v>2.7027027027027031</v>
      </c>
      <c r="L339" t="s">
        <v>2776</v>
      </c>
      <c r="N339">
        <v>4.09</v>
      </c>
      <c r="O339">
        <v>1.1706669999999999</v>
      </c>
      <c r="P339">
        <v>2.625</v>
      </c>
      <c r="Q339">
        <v>7.3</v>
      </c>
      <c r="R339">
        <v>0.8</v>
      </c>
      <c r="S339">
        <v>4.7883329999999997</v>
      </c>
      <c r="T339">
        <v>1.823204419889503</v>
      </c>
      <c r="U339">
        <v>28.265139999999999</v>
      </c>
      <c r="V339">
        <v>6.6514660000000001</v>
      </c>
      <c r="W339">
        <v>18.36354</v>
      </c>
      <c r="X339">
        <v>63.435589999999998</v>
      </c>
      <c r="Y339">
        <v>0.95882350000000005</v>
      </c>
      <c r="Z339">
        <v>0.33285090000000001</v>
      </c>
    </row>
    <row r="340" spans="1:26" x14ac:dyDescent="0.25">
      <c r="A340" s="64">
        <v>45992</v>
      </c>
      <c r="B340" t="s">
        <v>2604</v>
      </c>
      <c r="C340" t="s">
        <v>3085</v>
      </c>
      <c r="D340" t="s">
        <v>1255</v>
      </c>
      <c r="E340" t="s">
        <v>11</v>
      </c>
      <c r="F340" t="s">
        <v>5</v>
      </c>
      <c r="G340" t="s">
        <v>3041</v>
      </c>
      <c r="I340">
        <v>5.9201097940776181E-5</v>
      </c>
      <c r="J340" t="s">
        <v>1367</v>
      </c>
      <c r="K340">
        <v>4.5945945945945947</v>
      </c>
      <c r="L340" t="s">
        <v>2777</v>
      </c>
      <c r="N340">
        <v>3.48</v>
      </c>
      <c r="O340">
        <v>3.6458330000000001</v>
      </c>
      <c r="P340">
        <v>5.75</v>
      </c>
      <c r="Q340">
        <v>5.4</v>
      </c>
      <c r="R340">
        <v>9.5</v>
      </c>
      <c r="S340">
        <v>5.0033329999999996</v>
      </c>
      <c r="T340">
        <v>8.6740331491712706</v>
      </c>
      <c r="U340">
        <v>20.980630000000001</v>
      </c>
      <c r="V340">
        <v>9.6876320000000007</v>
      </c>
      <c r="W340">
        <v>15.30157</v>
      </c>
      <c r="X340">
        <v>33.687170000000002</v>
      </c>
      <c r="Y340">
        <v>3.5412560000000002</v>
      </c>
      <c r="Z340">
        <v>0.83410569999999995</v>
      </c>
    </row>
    <row r="341" spans="1:26" x14ac:dyDescent="0.25">
      <c r="A341" s="64">
        <v>45992</v>
      </c>
      <c r="B341" t="s">
        <v>2285</v>
      </c>
      <c r="C341" t="s">
        <v>3086</v>
      </c>
      <c r="D341" t="s">
        <v>936</v>
      </c>
      <c r="E341" t="s">
        <v>20</v>
      </c>
      <c r="F341" t="s">
        <v>5</v>
      </c>
      <c r="G341" t="s">
        <v>3041</v>
      </c>
      <c r="I341">
        <v>1.5331090163563251E-4</v>
      </c>
      <c r="J341" t="s">
        <v>1367</v>
      </c>
      <c r="K341">
        <v>7.2727272727272734</v>
      </c>
      <c r="L341" t="s">
        <v>2777</v>
      </c>
      <c r="N341">
        <v>6.84</v>
      </c>
      <c r="O341">
        <v>7.0768329999999997</v>
      </c>
      <c r="P341">
        <v>3.375</v>
      </c>
      <c r="Q341">
        <v>6.9</v>
      </c>
      <c r="R341">
        <v>7.1333330000000004</v>
      </c>
      <c r="S341">
        <v>6.7850000000000001</v>
      </c>
      <c r="T341">
        <v>9.4179894179894177</v>
      </c>
      <c r="U341">
        <v>-3.6423030000000001</v>
      </c>
      <c r="V341">
        <v>5.0508220000000001</v>
      </c>
      <c r="W341">
        <v>56.958159999999999</v>
      </c>
      <c r="X341">
        <v>16.924040000000002</v>
      </c>
      <c r="Y341">
        <v>1.441144</v>
      </c>
      <c r="Z341">
        <v>3.8201269999999998</v>
      </c>
    </row>
    <row r="342" spans="1:26" x14ac:dyDescent="0.25">
      <c r="A342" s="64">
        <v>45992</v>
      </c>
      <c r="B342" t="s">
        <v>2665</v>
      </c>
      <c r="C342" t="s">
        <v>3087</v>
      </c>
      <c r="D342" t="s">
        <v>1316</v>
      </c>
      <c r="E342" t="s">
        <v>2818</v>
      </c>
      <c r="F342" t="s">
        <v>5</v>
      </c>
      <c r="G342" t="s">
        <v>3041</v>
      </c>
      <c r="I342">
        <v>3.2021336904551827E-5</v>
      </c>
      <c r="J342" t="s">
        <v>1374</v>
      </c>
      <c r="K342">
        <v>1.8181818181818179</v>
      </c>
      <c r="L342" t="s">
        <v>2777</v>
      </c>
      <c r="N342">
        <v>7.98</v>
      </c>
      <c r="O342">
        <v>5.7031669999999997</v>
      </c>
      <c r="P342">
        <v>5.6</v>
      </c>
      <c r="Q342">
        <v>2.5</v>
      </c>
      <c r="R342">
        <v>8.533334</v>
      </c>
      <c r="S342">
        <v>4.8366670000000003</v>
      </c>
      <c r="T342">
        <v>4.9056603773584904</v>
      </c>
      <c r="U342">
        <v>-9.0227599999999999</v>
      </c>
      <c r="V342">
        <v>33.726230000000001</v>
      </c>
      <c r="W342">
        <v>15.76423</v>
      </c>
      <c r="X342">
        <v>13.92572</v>
      </c>
      <c r="Y342">
        <v>5.7998390000000004</v>
      </c>
      <c r="Z342">
        <v>8.4501240000000006</v>
      </c>
    </row>
    <row r="343" spans="1:26" x14ac:dyDescent="0.25">
      <c r="A343" s="64">
        <v>45992</v>
      </c>
      <c r="B343" t="s">
        <v>2441</v>
      </c>
      <c r="C343" t="s">
        <v>3088</v>
      </c>
      <c r="D343" t="s">
        <v>1092</v>
      </c>
      <c r="E343" t="s">
        <v>11</v>
      </c>
      <c r="F343" t="s">
        <v>5</v>
      </c>
      <c r="G343" t="s">
        <v>3041</v>
      </c>
      <c r="I343">
        <v>1.060767225399586E-4</v>
      </c>
      <c r="J343" t="s">
        <v>1374</v>
      </c>
      <c r="K343">
        <v>7.8378378378378377</v>
      </c>
      <c r="L343" t="s">
        <v>2777</v>
      </c>
      <c r="N343">
        <v>4.28</v>
      </c>
      <c r="O343">
        <v>6.7404999999999999</v>
      </c>
      <c r="P343">
        <v>3.9249999999999998</v>
      </c>
      <c r="Q343">
        <v>7.7</v>
      </c>
      <c r="R343">
        <v>7.9666670000000002</v>
      </c>
      <c r="S343">
        <v>4.4950000000000001</v>
      </c>
      <c r="T343">
        <v>9.0607734806629843</v>
      </c>
      <c r="U343">
        <v>4.3371440000000003</v>
      </c>
      <c r="V343">
        <v>11.269550000000001</v>
      </c>
      <c r="W343">
        <v>10.632250000000001</v>
      </c>
      <c r="X343">
        <v>25.02881</v>
      </c>
      <c r="Y343">
        <v>4.3240720000000001</v>
      </c>
      <c r="Z343">
        <v>1.0231920000000001</v>
      </c>
    </row>
    <row r="344" spans="1:26" x14ac:dyDescent="0.25">
      <c r="A344" s="64">
        <v>45992</v>
      </c>
      <c r="B344" t="s">
        <v>2110</v>
      </c>
      <c r="C344" t="s">
        <v>3089</v>
      </c>
      <c r="D344" t="s">
        <v>761</v>
      </c>
      <c r="E344" t="s">
        <v>8</v>
      </c>
      <c r="F344" t="s">
        <v>5</v>
      </c>
      <c r="G344" t="s">
        <v>3041</v>
      </c>
      <c r="I344">
        <v>2.2669645546368871E-4</v>
      </c>
      <c r="J344" t="s">
        <v>1367</v>
      </c>
      <c r="K344">
        <v>4.117647058823529</v>
      </c>
      <c r="L344" t="s">
        <v>2777</v>
      </c>
      <c r="N344">
        <v>2.98</v>
      </c>
      <c r="O344">
        <v>5.9450000000000003</v>
      </c>
      <c r="P344">
        <v>3.85</v>
      </c>
      <c r="Q344">
        <v>0.2</v>
      </c>
      <c r="R344">
        <v>5.2</v>
      </c>
      <c r="S344">
        <v>4.7133330000000004</v>
      </c>
      <c r="T344">
        <v>3.5</v>
      </c>
      <c r="U344">
        <v>3.152037</v>
      </c>
      <c r="V344">
        <v>14.373390000000001</v>
      </c>
      <c r="W344">
        <v>21.46491</v>
      </c>
      <c r="X344">
        <v>32.015720000000002</v>
      </c>
      <c r="Y344">
        <v>2.7280600000000002</v>
      </c>
      <c r="Z344">
        <v>1.0783910000000001</v>
      </c>
    </row>
    <row r="345" spans="1:26" x14ac:dyDescent="0.25">
      <c r="A345" s="64">
        <v>45992</v>
      </c>
      <c r="B345" t="s">
        <v>2504</v>
      </c>
      <c r="C345" t="s">
        <v>3090</v>
      </c>
      <c r="D345" t="s">
        <v>1155</v>
      </c>
      <c r="E345" t="s">
        <v>2824</v>
      </c>
      <c r="F345" t="s">
        <v>5</v>
      </c>
      <c r="G345" t="s">
        <v>3041</v>
      </c>
      <c r="I345">
        <v>8.6122649731926098E-5</v>
      </c>
      <c r="J345" t="s">
        <v>1367</v>
      </c>
      <c r="K345">
        <v>4.1791044776119399</v>
      </c>
      <c r="L345" t="s">
        <v>2776</v>
      </c>
      <c r="N345">
        <v>4.0999999999999996</v>
      </c>
      <c r="O345">
        <v>4.7736660000000004</v>
      </c>
      <c r="P345">
        <v>4.0999999999999996</v>
      </c>
      <c r="Q345">
        <v>7.8</v>
      </c>
      <c r="R345">
        <v>5.6333330000000004</v>
      </c>
      <c r="S345">
        <v>5.3333329999999997</v>
      </c>
      <c r="T345">
        <v>6.9473684210526319</v>
      </c>
      <c r="U345">
        <v>-1.9814970000000001</v>
      </c>
      <c r="V345">
        <v>12.92615</v>
      </c>
      <c r="W345">
        <v>8.3994959999999992</v>
      </c>
      <c r="X345">
        <v>27.06812</v>
      </c>
      <c r="Y345">
        <v>5.9717039999999999</v>
      </c>
      <c r="Z345">
        <v>1.744272</v>
      </c>
    </row>
    <row r="346" spans="1:26" x14ac:dyDescent="0.25">
      <c r="A346" s="64">
        <v>45992</v>
      </c>
      <c r="B346" t="s">
        <v>2019</v>
      </c>
      <c r="C346" t="s">
        <v>3091</v>
      </c>
      <c r="D346" t="s">
        <v>671</v>
      </c>
      <c r="E346" t="s">
        <v>2874</v>
      </c>
      <c r="F346" t="s">
        <v>5</v>
      </c>
      <c r="G346" t="s">
        <v>3041</v>
      </c>
      <c r="I346">
        <v>2.6896007908749952E-4</v>
      </c>
      <c r="J346" t="s">
        <v>1367</v>
      </c>
      <c r="K346">
        <v>2.7272727272727271</v>
      </c>
      <c r="L346" t="s">
        <v>2777</v>
      </c>
      <c r="N346">
        <v>5.98</v>
      </c>
      <c r="O346">
        <v>6.8460000000000001</v>
      </c>
      <c r="P346">
        <v>4.8250000000000002</v>
      </c>
      <c r="Q346">
        <v>1</v>
      </c>
      <c r="R346">
        <v>8.6999999999999993</v>
      </c>
      <c r="S346">
        <v>3.2416670000000001</v>
      </c>
      <c r="T346">
        <v>5</v>
      </c>
      <c r="U346">
        <v>-7.2286960000000002</v>
      </c>
      <c r="V346">
        <v>8.7604369999999996</v>
      </c>
      <c r="W346">
        <v>10.92371</v>
      </c>
      <c r="X346">
        <v>12.7514</v>
      </c>
      <c r="Y346">
        <v>8.3374210000000009</v>
      </c>
      <c r="Z346">
        <v>4.9023089999999998</v>
      </c>
    </row>
    <row r="347" spans="1:26" x14ac:dyDescent="0.25">
      <c r="A347" s="64">
        <v>45992</v>
      </c>
      <c r="B347" t="s">
        <v>2237</v>
      </c>
      <c r="C347" t="s">
        <v>3092</v>
      </c>
      <c r="D347" t="s">
        <v>888</v>
      </c>
      <c r="E347" t="s">
        <v>19</v>
      </c>
      <c r="F347" t="s">
        <v>5</v>
      </c>
      <c r="G347" t="s">
        <v>2920</v>
      </c>
      <c r="I347">
        <v>1.6137532734305059E-4</v>
      </c>
      <c r="J347" t="s">
        <v>1374</v>
      </c>
      <c r="K347">
        <v>3.5714285714285721</v>
      </c>
      <c r="L347" t="s">
        <v>2776</v>
      </c>
      <c r="N347">
        <v>2.4300000000000002</v>
      </c>
      <c r="O347">
        <v>2.504</v>
      </c>
      <c r="P347">
        <v>5.7</v>
      </c>
      <c r="Q347">
        <v>8.9</v>
      </c>
      <c r="R347">
        <v>1.4</v>
      </c>
      <c r="S347">
        <v>8.1616669999999996</v>
      </c>
      <c r="T347">
        <v>6.875</v>
      </c>
      <c r="U347">
        <v>65.411529999999999</v>
      </c>
      <c r="V347">
        <v>11.87795</v>
      </c>
      <c r="W347">
        <v>32.479019999999998</v>
      </c>
      <c r="X347">
        <v>30.92221</v>
      </c>
      <c r="Y347">
        <v>4.0446210000000002</v>
      </c>
      <c r="Z347">
        <v>1.299533</v>
      </c>
    </row>
    <row r="348" spans="1:26" x14ac:dyDescent="0.25">
      <c r="A348" s="64">
        <v>45992</v>
      </c>
      <c r="B348" t="s">
        <v>1936</v>
      </c>
      <c r="C348" t="s">
        <v>3093</v>
      </c>
      <c r="D348" t="s">
        <v>588</v>
      </c>
      <c r="E348" t="s">
        <v>2824</v>
      </c>
      <c r="F348" t="s">
        <v>5</v>
      </c>
      <c r="G348" t="s">
        <v>2920</v>
      </c>
      <c r="I348">
        <v>3.2047460875119069E-4</v>
      </c>
      <c r="J348" t="s">
        <v>1367</v>
      </c>
      <c r="K348">
        <v>8.3582089552238799</v>
      </c>
      <c r="L348" t="s">
        <v>2776</v>
      </c>
      <c r="N348">
        <v>4</v>
      </c>
      <c r="O348">
        <v>6.4546669999999997</v>
      </c>
      <c r="P348">
        <v>5.375</v>
      </c>
      <c r="Q348">
        <v>1.8</v>
      </c>
      <c r="R348">
        <v>5.1666670000000003</v>
      </c>
      <c r="S348">
        <v>6.5333329999999998</v>
      </c>
      <c r="T348">
        <v>5.6315789473684212</v>
      </c>
      <c r="U348">
        <v>2.7100439999999999</v>
      </c>
      <c r="V348">
        <v>20.691849999999999</v>
      </c>
      <c r="W348">
        <v>23.695989999999998</v>
      </c>
      <c r="X348">
        <v>17.139700000000001</v>
      </c>
      <c r="Y348">
        <v>6.8596069999999996</v>
      </c>
      <c r="Z348">
        <v>2.0280309999999999</v>
      </c>
    </row>
    <row r="349" spans="1:26" x14ac:dyDescent="0.25">
      <c r="A349" s="64">
        <v>45992</v>
      </c>
      <c r="B349" t="s">
        <v>2511</v>
      </c>
      <c r="C349" t="s">
        <v>3094</v>
      </c>
      <c r="D349" t="s">
        <v>1162</v>
      </c>
      <c r="E349" t="s">
        <v>2887</v>
      </c>
      <c r="F349" t="s">
        <v>5</v>
      </c>
      <c r="G349" t="s">
        <v>2920</v>
      </c>
      <c r="H349">
        <v>1.431833890457682E-3</v>
      </c>
      <c r="I349">
        <v>8.5205490333397401E-5</v>
      </c>
      <c r="J349" t="s">
        <v>1365</v>
      </c>
      <c r="K349">
        <v>9.2857142857142865</v>
      </c>
      <c r="M349" t="s">
        <v>1340</v>
      </c>
      <c r="N349">
        <v>5.6</v>
      </c>
      <c r="O349">
        <v>5.2880000000000003</v>
      </c>
      <c r="P349">
        <v>4.375</v>
      </c>
      <c r="Q349">
        <v>1.6</v>
      </c>
      <c r="R349">
        <v>6</v>
      </c>
      <c r="S349">
        <v>4.3683329999999998</v>
      </c>
      <c r="T349">
        <v>4.0384615384615383</v>
      </c>
      <c r="U349">
        <v>-4.42943</v>
      </c>
      <c r="V349">
        <v>2.8005019999999998</v>
      </c>
      <c r="W349">
        <v>8.4828720000000004</v>
      </c>
      <c r="X349">
        <v>27.916090000000001</v>
      </c>
      <c r="Y349">
        <v>2.9228360000000002</v>
      </c>
      <c r="Z349">
        <v>5.3098159999999996</v>
      </c>
    </row>
    <row r="350" spans="1:26" x14ac:dyDescent="0.25">
      <c r="A350" s="64">
        <v>45992</v>
      </c>
      <c r="B350" t="s">
        <v>1694</v>
      </c>
      <c r="C350" t="s">
        <v>3095</v>
      </c>
      <c r="D350" t="s">
        <v>346</v>
      </c>
      <c r="E350" t="s">
        <v>2867</v>
      </c>
      <c r="F350" t="s">
        <v>5</v>
      </c>
      <c r="G350" t="s">
        <v>2920</v>
      </c>
      <c r="I350">
        <v>6.1112698483841636E-4</v>
      </c>
      <c r="J350" t="s">
        <v>1367</v>
      </c>
      <c r="K350">
        <v>5</v>
      </c>
      <c r="L350" t="s">
        <v>2777</v>
      </c>
      <c r="N350">
        <v>6.31</v>
      </c>
      <c r="O350">
        <v>4.544333</v>
      </c>
      <c r="P350">
        <v>5.3</v>
      </c>
      <c r="Q350">
        <v>0.3</v>
      </c>
      <c r="R350">
        <v>2.1333329999999999</v>
      </c>
      <c r="S350">
        <v>2.4916670000000001</v>
      </c>
      <c r="T350">
        <v>0.94117647058823528</v>
      </c>
      <c r="U350">
        <v>0.24794340000000001</v>
      </c>
      <c r="V350">
        <v>22.736360000000001</v>
      </c>
      <c r="W350">
        <v>28.181619999999999</v>
      </c>
      <c r="X350">
        <v>20.29936</v>
      </c>
      <c r="Y350">
        <v>4.5660660000000002</v>
      </c>
      <c r="Z350">
        <v>5.4836429999999998</v>
      </c>
    </row>
    <row r="351" spans="1:26" x14ac:dyDescent="0.25">
      <c r="A351" s="64">
        <v>45992</v>
      </c>
      <c r="B351" t="s">
        <v>1627</v>
      </c>
      <c r="C351" t="s">
        <v>3096</v>
      </c>
      <c r="D351" t="s">
        <v>279</v>
      </c>
      <c r="E351" t="s">
        <v>2824</v>
      </c>
      <c r="F351" t="s">
        <v>5</v>
      </c>
      <c r="G351" t="s">
        <v>2920</v>
      </c>
      <c r="I351">
        <v>7.843651152020652E-4</v>
      </c>
      <c r="J351" t="s">
        <v>1367</v>
      </c>
      <c r="K351">
        <v>5.8208955223880601</v>
      </c>
      <c r="L351" t="s">
        <v>2777</v>
      </c>
      <c r="N351">
        <v>5.53</v>
      </c>
      <c r="O351">
        <v>4.2565</v>
      </c>
      <c r="P351">
        <v>4.1749999999999998</v>
      </c>
      <c r="Q351">
        <v>7.4</v>
      </c>
      <c r="R351">
        <v>4.0333329999999998</v>
      </c>
      <c r="S351">
        <v>7.0666669999999998</v>
      </c>
      <c r="T351">
        <v>6.526315789473685</v>
      </c>
      <c r="U351">
        <v>9.9490639999999999</v>
      </c>
      <c r="V351">
        <v>17.893830000000001</v>
      </c>
      <c r="W351">
        <v>8.3667800000000003</v>
      </c>
      <c r="X351">
        <v>24.069179999999999</v>
      </c>
      <c r="Y351">
        <v>5.5209619999999999</v>
      </c>
      <c r="Z351">
        <v>2.4583439999999999</v>
      </c>
    </row>
    <row r="352" spans="1:26" x14ac:dyDescent="0.25">
      <c r="A352" s="64">
        <v>45992</v>
      </c>
      <c r="B352" t="s">
        <v>1481</v>
      </c>
      <c r="C352" t="s">
        <v>3097</v>
      </c>
      <c r="D352" t="s">
        <v>134</v>
      </c>
      <c r="E352" t="s">
        <v>2867</v>
      </c>
      <c r="F352" t="s">
        <v>5</v>
      </c>
      <c r="G352" t="s">
        <v>2920</v>
      </c>
      <c r="I352">
        <v>1.554636288273984E-3</v>
      </c>
      <c r="J352" t="s">
        <v>1367</v>
      </c>
      <c r="K352">
        <v>6.3636363636363633</v>
      </c>
      <c r="L352" t="s">
        <v>2778</v>
      </c>
      <c r="N352">
        <v>7.69</v>
      </c>
      <c r="O352">
        <v>4.9470000000000001</v>
      </c>
      <c r="P352">
        <v>2.6</v>
      </c>
      <c r="Q352">
        <v>5.5</v>
      </c>
      <c r="R352">
        <v>5.6666670000000003</v>
      </c>
      <c r="S352">
        <v>1.2516670000000001</v>
      </c>
      <c r="T352">
        <v>2.5882352941176472</v>
      </c>
      <c r="U352">
        <v>-6.5576429999999997</v>
      </c>
      <c r="V352">
        <v>6.0305989999999996</v>
      </c>
      <c r="W352">
        <v>18.069230000000001</v>
      </c>
      <c r="X352">
        <v>30.50928</v>
      </c>
      <c r="Y352">
        <v>4.6353169999999997</v>
      </c>
      <c r="Z352">
        <v>6.4193160000000002</v>
      </c>
    </row>
    <row r="353" spans="1:26" x14ac:dyDescent="0.25">
      <c r="A353" s="64">
        <v>45992</v>
      </c>
      <c r="B353" t="s">
        <v>2168</v>
      </c>
      <c r="C353" t="s">
        <v>3098</v>
      </c>
      <c r="D353" t="s">
        <v>819</v>
      </c>
      <c r="E353" t="s">
        <v>2824</v>
      </c>
      <c r="F353" t="s">
        <v>5</v>
      </c>
      <c r="G353" t="s">
        <v>2920</v>
      </c>
      <c r="I353">
        <v>2.0064759631259051E-4</v>
      </c>
      <c r="J353" t="s">
        <v>1367</v>
      </c>
      <c r="K353">
        <v>7.3134328358208958</v>
      </c>
      <c r="L353" t="s">
        <v>2777</v>
      </c>
      <c r="N353">
        <v>2.5499999999999998</v>
      </c>
      <c r="O353">
        <v>1.5720000000000001</v>
      </c>
      <c r="P353">
        <v>6.25</v>
      </c>
      <c r="Q353">
        <v>8.9</v>
      </c>
      <c r="R353">
        <v>9.1666659999999993</v>
      </c>
      <c r="S353">
        <v>6.31</v>
      </c>
      <c r="T353">
        <v>9.1842105263157894</v>
      </c>
      <c r="U353">
        <v>15.764709999999999</v>
      </c>
      <c r="V353">
        <v>18.613379999999999</v>
      </c>
      <c r="W353">
        <v>19.94857</v>
      </c>
      <c r="X353">
        <v>37.408670000000001</v>
      </c>
      <c r="Y353">
        <v>3.024238</v>
      </c>
      <c r="Z353">
        <v>0.78896639999999996</v>
      </c>
    </row>
    <row r="354" spans="1:26" x14ac:dyDescent="0.25">
      <c r="A354" s="64">
        <v>45992</v>
      </c>
      <c r="B354" t="s">
        <v>1746</v>
      </c>
      <c r="C354" t="s">
        <v>3099</v>
      </c>
      <c r="D354" t="s">
        <v>398</v>
      </c>
      <c r="E354" t="s">
        <v>10</v>
      </c>
      <c r="F354" t="s">
        <v>5</v>
      </c>
      <c r="G354" t="s">
        <v>2920</v>
      </c>
      <c r="I354">
        <v>5.3071766347197766E-4</v>
      </c>
      <c r="J354" t="s">
        <v>1367</v>
      </c>
      <c r="K354">
        <v>7.7777777777777777</v>
      </c>
      <c r="L354" t="s">
        <v>2777</v>
      </c>
      <c r="N354">
        <v>2.91</v>
      </c>
      <c r="O354">
        <v>7.6074999999999999</v>
      </c>
      <c r="P354">
        <v>3.0249999999999999</v>
      </c>
      <c r="Q354">
        <v>9</v>
      </c>
      <c r="R354">
        <v>2.3333330000000001</v>
      </c>
      <c r="S354">
        <v>6.6566669999999997</v>
      </c>
      <c r="T354">
        <v>4.9494949494949498</v>
      </c>
      <c r="U354">
        <v>25.447009999999999</v>
      </c>
      <c r="V354">
        <v>10.71401</v>
      </c>
      <c r="W354">
        <v>17.948090000000001</v>
      </c>
      <c r="X354">
        <v>9.6881959999999996</v>
      </c>
      <c r="Y354">
        <v>10.92436</v>
      </c>
      <c r="Z354">
        <v>2.1751010000000002</v>
      </c>
    </row>
    <row r="355" spans="1:26" x14ac:dyDescent="0.25">
      <c r="A355" s="64">
        <v>45992</v>
      </c>
      <c r="B355" t="s">
        <v>1841</v>
      </c>
      <c r="C355" t="s">
        <v>3100</v>
      </c>
      <c r="D355" t="s">
        <v>493</v>
      </c>
      <c r="E355" t="s">
        <v>2867</v>
      </c>
      <c r="F355" t="s">
        <v>5</v>
      </c>
      <c r="G355" t="s">
        <v>2920</v>
      </c>
      <c r="I355">
        <v>3.9391197045349587E-4</v>
      </c>
      <c r="J355" t="s">
        <v>1367</v>
      </c>
      <c r="K355">
        <v>10</v>
      </c>
      <c r="L355" t="s">
        <v>2778</v>
      </c>
      <c r="N355">
        <v>7.05</v>
      </c>
      <c r="O355">
        <v>6.6638339999999996</v>
      </c>
      <c r="P355">
        <v>6.6</v>
      </c>
      <c r="Q355">
        <v>9.1</v>
      </c>
      <c r="R355">
        <v>7.4333330000000002</v>
      </c>
      <c r="S355">
        <v>6.0516670000000001</v>
      </c>
      <c r="T355">
        <v>9.6470588235294112</v>
      </c>
      <c r="U355">
        <v>9.348452</v>
      </c>
      <c r="V355">
        <v>40.346780000000003</v>
      </c>
      <c r="W355">
        <v>18.647279999999999</v>
      </c>
      <c r="X355">
        <v>12.2037</v>
      </c>
      <c r="Y355">
        <v>8.2069799999999997</v>
      </c>
      <c r="Z355">
        <v>5.9101460000000001</v>
      </c>
    </row>
    <row r="356" spans="1:26" x14ac:dyDescent="0.25">
      <c r="A356" s="64">
        <v>45992</v>
      </c>
      <c r="B356" t="s">
        <v>1408</v>
      </c>
      <c r="C356" t="s">
        <v>3101</v>
      </c>
      <c r="D356" t="s">
        <v>62</v>
      </c>
      <c r="E356" t="s">
        <v>10</v>
      </c>
      <c r="F356" t="s">
        <v>5</v>
      </c>
      <c r="G356" t="s">
        <v>2920</v>
      </c>
      <c r="I356">
        <v>2.9605189675726219E-3</v>
      </c>
      <c r="J356" t="s">
        <v>1367</v>
      </c>
      <c r="K356">
        <v>5.5555555555555554</v>
      </c>
      <c r="L356" t="s">
        <v>2777</v>
      </c>
      <c r="N356">
        <v>4.97</v>
      </c>
      <c r="O356">
        <v>6.5225</v>
      </c>
      <c r="P356">
        <v>3.7</v>
      </c>
      <c r="Q356">
        <v>7.6</v>
      </c>
      <c r="R356">
        <v>4.4000000000000004</v>
      </c>
      <c r="S356">
        <v>4.8099999999999996</v>
      </c>
      <c r="T356">
        <v>3.737373737373737</v>
      </c>
      <c r="U356">
        <v>3.6696909999999998</v>
      </c>
      <c r="V356">
        <v>8.884188</v>
      </c>
      <c r="W356">
        <v>16.960329999999999</v>
      </c>
      <c r="X356">
        <v>14.44567</v>
      </c>
      <c r="Y356">
        <v>12.15108</v>
      </c>
      <c r="Z356">
        <v>5.574897</v>
      </c>
    </row>
    <row r="357" spans="1:26" x14ac:dyDescent="0.25">
      <c r="A357" s="64">
        <v>45992</v>
      </c>
      <c r="B357" t="s">
        <v>2093</v>
      </c>
      <c r="C357" t="s">
        <v>3102</v>
      </c>
      <c r="D357" t="s">
        <v>744</v>
      </c>
      <c r="E357" t="s">
        <v>18</v>
      </c>
      <c r="F357" t="s">
        <v>5</v>
      </c>
      <c r="G357" t="s">
        <v>2920</v>
      </c>
      <c r="I357">
        <v>2.343097125982554E-4</v>
      </c>
      <c r="J357" t="s">
        <v>1374</v>
      </c>
      <c r="K357">
        <v>0.4</v>
      </c>
      <c r="L357" t="s">
        <v>2777</v>
      </c>
      <c r="N357">
        <v>7.3</v>
      </c>
      <c r="O357">
        <v>2.3287499999999999</v>
      </c>
      <c r="P357">
        <v>0.75</v>
      </c>
      <c r="Q357">
        <v>0.3</v>
      </c>
      <c r="R357">
        <v>7.9</v>
      </c>
      <c r="S357">
        <v>3.8125</v>
      </c>
      <c r="T357">
        <v>1.3793103448275861</v>
      </c>
      <c r="U357">
        <v>2.1336080000000002</v>
      </c>
      <c r="V357">
        <v>6.8142560000000003</v>
      </c>
      <c r="W357">
        <v>2.6968369999999999</v>
      </c>
      <c r="X357">
        <v>59.469560000000001</v>
      </c>
      <c r="Y357">
        <v>1.2269060000000001</v>
      </c>
      <c r="Z357">
        <v>10.35182</v>
      </c>
    </row>
    <row r="358" spans="1:26" x14ac:dyDescent="0.25">
      <c r="A358" s="64">
        <v>45992</v>
      </c>
      <c r="B358" t="s">
        <v>2418</v>
      </c>
      <c r="C358" t="s">
        <v>3103</v>
      </c>
      <c r="D358" t="s">
        <v>1069</v>
      </c>
      <c r="E358" t="s">
        <v>2867</v>
      </c>
      <c r="F358" t="s">
        <v>5</v>
      </c>
      <c r="G358" t="s">
        <v>2920</v>
      </c>
      <c r="H358">
        <v>2.0662040235524658E-3</v>
      </c>
      <c r="I358">
        <v>1.127487366155349E-4</v>
      </c>
      <c r="J358" t="s">
        <v>1374</v>
      </c>
      <c r="K358">
        <v>9.0909090909090899</v>
      </c>
      <c r="M358" t="s">
        <v>1340</v>
      </c>
      <c r="N358">
        <v>4.3600000000000003</v>
      </c>
      <c r="O358">
        <v>8.1983329999999999</v>
      </c>
      <c r="P358">
        <v>4.2750000000000004</v>
      </c>
      <c r="Q358">
        <v>1.6</v>
      </c>
      <c r="R358">
        <v>2.2999999999999998</v>
      </c>
      <c r="S358">
        <v>6.2816669999999997</v>
      </c>
      <c r="T358">
        <v>3.5294117647058831</v>
      </c>
      <c r="U358">
        <v>4.8069480000000002</v>
      </c>
      <c r="V358">
        <v>9.2155539999999991</v>
      </c>
      <c r="W358">
        <v>8.1710259999999995</v>
      </c>
      <c r="X358">
        <v>14.56532</v>
      </c>
      <c r="Y358">
        <v>7.4159870000000003</v>
      </c>
      <c r="Z358">
        <v>3.4880620000000002</v>
      </c>
    </row>
    <row r="359" spans="1:26" x14ac:dyDescent="0.25">
      <c r="A359" s="64">
        <v>45992</v>
      </c>
      <c r="B359" t="s">
        <v>2421</v>
      </c>
      <c r="C359" t="s">
        <v>3104</v>
      </c>
      <c r="D359" t="s">
        <v>1072</v>
      </c>
      <c r="E359" t="s">
        <v>14</v>
      </c>
      <c r="F359" t="s">
        <v>5</v>
      </c>
      <c r="G359" t="s">
        <v>2920</v>
      </c>
      <c r="I359">
        <v>1.114388375247266E-4</v>
      </c>
      <c r="J359" t="s">
        <v>1367</v>
      </c>
      <c r="K359">
        <v>6.6666666666666661</v>
      </c>
      <c r="L359" t="s">
        <v>2777</v>
      </c>
      <c r="N359">
        <v>4.34</v>
      </c>
      <c r="O359">
        <v>5.521833</v>
      </c>
      <c r="P359">
        <v>4.8</v>
      </c>
      <c r="Q359">
        <v>2</v>
      </c>
      <c r="R359">
        <v>8.1333330000000004</v>
      </c>
      <c r="S359">
        <v>4.42</v>
      </c>
      <c r="T359">
        <v>4.929577464788732</v>
      </c>
      <c r="U359">
        <v>2.6231170000000001</v>
      </c>
      <c r="V359">
        <v>11.94313</v>
      </c>
      <c r="W359">
        <v>15.767049999999999</v>
      </c>
      <c r="X359">
        <v>14.377179999999999</v>
      </c>
      <c r="Y359">
        <v>4.9131489999999998</v>
      </c>
      <c r="Z359">
        <v>2.9102960000000002</v>
      </c>
    </row>
    <row r="360" spans="1:26" x14ac:dyDescent="0.25">
      <c r="A360" s="64">
        <v>45992</v>
      </c>
      <c r="B360" t="s">
        <v>1789</v>
      </c>
      <c r="C360" t="s">
        <v>3105</v>
      </c>
      <c r="D360" t="s">
        <v>441</v>
      </c>
      <c r="E360" t="s">
        <v>18</v>
      </c>
      <c r="F360" t="s">
        <v>5</v>
      </c>
      <c r="G360" t="s">
        <v>2920</v>
      </c>
      <c r="I360">
        <v>4.5980778592053271E-4</v>
      </c>
      <c r="J360" t="s">
        <v>1367</v>
      </c>
      <c r="K360">
        <v>2</v>
      </c>
      <c r="L360" t="s">
        <v>2777</v>
      </c>
      <c r="N360">
        <v>1.95</v>
      </c>
      <c r="O360">
        <v>4.3099999999999996</v>
      </c>
      <c r="P360">
        <v>8.7666660000000007</v>
      </c>
      <c r="Q360">
        <v>6.1</v>
      </c>
      <c r="R360">
        <v>6.9</v>
      </c>
      <c r="S360">
        <v>3.6758329999999999</v>
      </c>
      <c r="T360">
        <v>7.5862068965517242</v>
      </c>
      <c r="U360">
        <v>13.43998</v>
      </c>
      <c r="V360">
        <v>20.507339999999999</v>
      </c>
      <c r="W360">
        <v>46.702480000000001</v>
      </c>
      <c r="X360">
        <v>10.5168</v>
      </c>
      <c r="Y360">
        <v>10.09957</v>
      </c>
      <c r="Z360">
        <v>1.9578040000000001</v>
      </c>
    </row>
    <row r="361" spans="1:26" x14ac:dyDescent="0.25">
      <c r="A361" s="64">
        <v>45992</v>
      </c>
      <c r="B361" t="s">
        <v>1550</v>
      </c>
      <c r="C361" t="s">
        <v>3106</v>
      </c>
      <c r="D361" t="s">
        <v>203</v>
      </c>
      <c r="E361" t="s">
        <v>19</v>
      </c>
      <c r="F361" t="s">
        <v>5</v>
      </c>
      <c r="G361" t="s">
        <v>2920</v>
      </c>
      <c r="I361">
        <v>9.9631062867857776E-4</v>
      </c>
      <c r="J361" t="s">
        <v>1367</v>
      </c>
      <c r="K361">
        <v>8.5714285714285712</v>
      </c>
      <c r="L361" t="s">
        <v>2777</v>
      </c>
      <c r="N361">
        <v>6.05</v>
      </c>
      <c r="O361">
        <v>6.1278329999999999</v>
      </c>
      <c r="P361">
        <v>6.6</v>
      </c>
      <c r="Q361">
        <v>8.4</v>
      </c>
      <c r="R361">
        <v>7.7</v>
      </c>
      <c r="S361">
        <v>3.7783329999999999</v>
      </c>
      <c r="T361">
        <v>8.625</v>
      </c>
      <c r="U361">
        <v>-10.95229</v>
      </c>
      <c r="V361">
        <v>18.430420000000002</v>
      </c>
      <c r="W361">
        <v>24.273910000000001</v>
      </c>
      <c r="X361">
        <v>10.63589</v>
      </c>
      <c r="Y361">
        <v>11.51848</v>
      </c>
      <c r="Z361">
        <v>6.2263570000000001</v>
      </c>
    </row>
    <row r="362" spans="1:26" x14ac:dyDescent="0.25">
      <c r="A362" s="64">
        <v>45992</v>
      </c>
      <c r="B362" t="s">
        <v>1856</v>
      </c>
      <c r="C362" t="s">
        <v>3107</v>
      </c>
      <c r="D362" t="s">
        <v>508</v>
      </c>
      <c r="E362" t="s">
        <v>17</v>
      </c>
      <c r="F362" t="s">
        <v>5</v>
      </c>
      <c r="G362" t="s">
        <v>2920</v>
      </c>
      <c r="I362">
        <v>3.8329455671889798E-4</v>
      </c>
      <c r="J362" t="s">
        <v>1367</v>
      </c>
      <c r="K362">
        <v>0.90909090909090917</v>
      </c>
      <c r="L362" t="s">
        <v>2777</v>
      </c>
      <c r="N362">
        <v>3.93</v>
      </c>
      <c r="O362">
        <v>3.47275</v>
      </c>
      <c r="P362">
        <v>5.05</v>
      </c>
      <c r="Q362">
        <v>0.8</v>
      </c>
      <c r="R362">
        <v>1.6</v>
      </c>
      <c r="S362">
        <v>3.7149999999999999</v>
      </c>
      <c r="T362">
        <v>1.25</v>
      </c>
      <c r="U362">
        <v>-7.6095050000000004</v>
      </c>
      <c r="V362">
        <v>9.9189969999999992</v>
      </c>
      <c r="W362">
        <v>20.03668</v>
      </c>
      <c r="X362">
        <v>24.368390000000002</v>
      </c>
      <c r="Y362">
        <v>6.7506750000000002</v>
      </c>
      <c r="Z362">
        <v>3.4649990000000002</v>
      </c>
    </row>
    <row r="363" spans="1:26" x14ac:dyDescent="0.25">
      <c r="A363" s="64">
        <v>45992</v>
      </c>
      <c r="B363" t="s">
        <v>1522</v>
      </c>
      <c r="C363" t="s">
        <v>3108</v>
      </c>
      <c r="D363" t="s">
        <v>175</v>
      </c>
      <c r="E363" t="s">
        <v>13</v>
      </c>
      <c r="F363" t="s">
        <v>5</v>
      </c>
      <c r="G363" t="s">
        <v>2920</v>
      </c>
      <c r="I363">
        <v>1.1498867706279329E-3</v>
      </c>
      <c r="J363" t="s">
        <v>1367</v>
      </c>
      <c r="K363">
        <v>7.8571428571428568</v>
      </c>
      <c r="L363" t="s">
        <v>2778</v>
      </c>
      <c r="N363">
        <v>5.08</v>
      </c>
      <c r="O363">
        <v>5.7645</v>
      </c>
      <c r="P363">
        <v>3.5249999999999999</v>
      </c>
      <c r="Q363">
        <v>3.6</v>
      </c>
      <c r="R363">
        <v>4.766667</v>
      </c>
      <c r="S363">
        <v>4.9016669999999998</v>
      </c>
      <c r="T363">
        <v>4.1772151898734178</v>
      </c>
      <c r="U363">
        <v>-16.754390000000001</v>
      </c>
      <c r="V363">
        <v>2.396684</v>
      </c>
      <c r="W363">
        <v>8.4446519999999996</v>
      </c>
      <c r="X363">
        <v>59.296660000000003</v>
      </c>
      <c r="Y363">
        <v>0.4628467</v>
      </c>
      <c r="Z363">
        <v>6.3835660000000001</v>
      </c>
    </row>
    <row r="364" spans="1:26" x14ac:dyDescent="0.25">
      <c r="A364" s="64">
        <v>45992</v>
      </c>
      <c r="B364" t="s">
        <v>1581</v>
      </c>
      <c r="C364" t="s">
        <v>3109</v>
      </c>
      <c r="D364" t="s">
        <v>233</v>
      </c>
      <c r="E364" t="s">
        <v>10</v>
      </c>
      <c r="F364" t="s">
        <v>5</v>
      </c>
      <c r="G364" t="s">
        <v>2920</v>
      </c>
      <c r="I364">
        <v>9.3033040038168358E-4</v>
      </c>
      <c r="J364" t="s">
        <v>1367</v>
      </c>
      <c r="K364">
        <v>3.333333333333333</v>
      </c>
      <c r="L364" t="s">
        <v>2777</v>
      </c>
      <c r="N364">
        <v>4.16</v>
      </c>
      <c r="O364">
        <v>5.2925000000000004</v>
      </c>
      <c r="P364">
        <v>3.45</v>
      </c>
      <c r="Q364">
        <v>7.5</v>
      </c>
      <c r="R364">
        <v>3.3666670000000001</v>
      </c>
      <c r="S364">
        <v>6.0575000000000001</v>
      </c>
      <c r="T364">
        <v>3.2323232323232332</v>
      </c>
      <c r="U364">
        <v>19.532720000000001</v>
      </c>
      <c r="V364">
        <v>8.0755269999999992</v>
      </c>
      <c r="W364">
        <v>25.42867</v>
      </c>
      <c r="X364">
        <v>14.577389999999999</v>
      </c>
      <c r="Y364">
        <v>11.21434</v>
      </c>
      <c r="Z364">
        <v>4.0962370000000004</v>
      </c>
    </row>
    <row r="365" spans="1:26" x14ac:dyDescent="0.25">
      <c r="A365" s="64">
        <v>45992</v>
      </c>
      <c r="B365" t="s">
        <v>2257</v>
      </c>
      <c r="C365" t="s">
        <v>3110</v>
      </c>
      <c r="D365" t="s">
        <v>908</v>
      </c>
      <c r="E365" t="s">
        <v>11</v>
      </c>
      <c r="F365" t="s">
        <v>5</v>
      </c>
      <c r="G365" t="s">
        <v>2920</v>
      </c>
      <c r="I365">
        <v>1.6347844699499521E-4</v>
      </c>
      <c r="J365" t="s">
        <v>1367</v>
      </c>
      <c r="K365">
        <v>8.1081081081081088</v>
      </c>
      <c r="L365" t="s">
        <v>2777</v>
      </c>
      <c r="N365">
        <v>6.34</v>
      </c>
      <c r="O365">
        <v>6.1013330000000003</v>
      </c>
      <c r="P365">
        <v>4.0999999999999996</v>
      </c>
      <c r="Q365">
        <v>9</v>
      </c>
      <c r="R365">
        <v>5.2</v>
      </c>
      <c r="S365">
        <v>4.7850000000000001</v>
      </c>
      <c r="T365">
        <v>8.5635359116022105</v>
      </c>
      <c r="U365">
        <v>12.281599999999999</v>
      </c>
      <c r="V365">
        <v>9.3008070000000007</v>
      </c>
      <c r="W365">
        <v>15.2944</v>
      </c>
      <c r="X365">
        <v>27.71942</v>
      </c>
      <c r="Y365">
        <v>3.6386759999999998</v>
      </c>
      <c r="Z365">
        <v>2.75048</v>
      </c>
    </row>
    <row r="366" spans="1:26" x14ac:dyDescent="0.25">
      <c r="A366" s="64">
        <v>45992</v>
      </c>
      <c r="B366" t="s">
        <v>1399</v>
      </c>
      <c r="C366" t="s">
        <v>3111</v>
      </c>
      <c r="D366" t="s">
        <v>53</v>
      </c>
      <c r="E366" t="s">
        <v>11</v>
      </c>
      <c r="F366" t="s">
        <v>5</v>
      </c>
      <c r="G366" t="s">
        <v>2920</v>
      </c>
      <c r="H366">
        <v>8.0039128883669774E-3</v>
      </c>
      <c r="I366">
        <v>3.4759123019086412E-3</v>
      </c>
      <c r="J366" t="s">
        <v>1365</v>
      </c>
      <c r="K366">
        <v>4.8648648648648649</v>
      </c>
      <c r="M366" t="s">
        <v>2897</v>
      </c>
      <c r="N366">
        <v>4.59</v>
      </c>
      <c r="O366">
        <v>3.458167</v>
      </c>
      <c r="P366">
        <v>5.8250000000000002</v>
      </c>
      <c r="Q366">
        <v>6.9</v>
      </c>
      <c r="R366">
        <v>5.0333329999999998</v>
      </c>
      <c r="S366">
        <v>6.0683340000000001</v>
      </c>
      <c r="T366">
        <v>7.7900552486187848</v>
      </c>
      <c r="U366">
        <v>4.7187919999999997</v>
      </c>
      <c r="V366">
        <v>22.341840000000001</v>
      </c>
      <c r="W366">
        <v>21.841090000000001</v>
      </c>
      <c r="X366">
        <v>24.080449999999999</v>
      </c>
      <c r="Y366">
        <v>3.3141219999999998</v>
      </c>
      <c r="Z366">
        <v>2.0708950000000002</v>
      </c>
    </row>
    <row r="367" spans="1:26" x14ac:dyDescent="0.25">
      <c r="A367" s="64">
        <v>45992</v>
      </c>
      <c r="B367" t="s">
        <v>2197</v>
      </c>
      <c r="C367" t="s">
        <v>3112</v>
      </c>
      <c r="D367" t="s">
        <v>848</v>
      </c>
      <c r="E367" t="s">
        <v>15</v>
      </c>
      <c r="F367" t="s">
        <v>5</v>
      </c>
      <c r="G367" t="s">
        <v>2920</v>
      </c>
      <c r="I367">
        <v>1.9054846135088479E-4</v>
      </c>
      <c r="J367" t="s">
        <v>1374</v>
      </c>
      <c r="K367">
        <v>5</v>
      </c>
      <c r="L367" t="s">
        <v>2777</v>
      </c>
      <c r="N367">
        <v>4.8299989999999999</v>
      </c>
      <c r="O367">
        <v>6.5688329999999997</v>
      </c>
      <c r="P367">
        <v>4.2</v>
      </c>
      <c r="Q367">
        <v>2.7</v>
      </c>
      <c r="R367">
        <v>4.6333330000000004</v>
      </c>
      <c r="S367">
        <v>3.26</v>
      </c>
      <c r="T367">
        <v>3.90625</v>
      </c>
      <c r="U367">
        <v>-8.4514080000000007</v>
      </c>
      <c r="V367">
        <v>7.5627909999999998</v>
      </c>
      <c r="W367">
        <v>16.239149999999999</v>
      </c>
      <c r="X367">
        <v>17.917660000000001</v>
      </c>
      <c r="Y367">
        <v>6.4639150000000001</v>
      </c>
      <c r="Z367">
        <v>5.3657380000000003</v>
      </c>
    </row>
    <row r="368" spans="1:26" x14ac:dyDescent="0.25">
      <c r="A368" s="64">
        <v>45992</v>
      </c>
      <c r="B368" t="s">
        <v>2433</v>
      </c>
      <c r="C368" t="s">
        <v>3113</v>
      </c>
      <c r="D368" t="s">
        <v>1084</v>
      </c>
      <c r="E368" t="s">
        <v>9</v>
      </c>
      <c r="F368" t="s">
        <v>5</v>
      </c>
      <c r="G368" t="s">
        <v>2920</v>
      </c>
      <c r="I368">
        <v>1.099936178666232E-4</v>
      </c>
      <c r="J368" t="s">
        <v>1367</v>
      </c>
      <c r="K368">
        <v>2.8571428571428572</v>
      </c>
      <c r="L368" t="s">
        <v>2777</v>
      </c>
      <c r="N368">
        <v>4.2699999999999996</v>
      </c>
      <c r="O368">
        <v>6.2801669999999996</v>
      </c>
      <c r="P368">
        <v>2.7250000000000001</v>
      </c>
      <c r="Q368">
        <v>6</v>
      </c>
      <c r="R368">
        <v>1.4</v>
      </c>
      <c r="S368">
        <v>6.27</v>
      </c>
      <c r="T368">
        <v>2.8125</v>
      </c>
      <c r="U368">
        <v>-24.663080000000001</v>
      </c>
      <c r="V368">
        <v>0.67855849999999995</v>
      </c>
      <c r="W368">
        <v>1.8830880000000001</v>
      </c>
      <c r="X368">
        <v>342.21480000000003</v>
      </c>
      <c r="Y368">
        <v>4.1017869999999998</v>
      </c>
      <c r="Z368">
        <v>1.2924800000000001</v>
      </c>
    </row>
    <row r="369" spans="1:26" x14ac:dyDescent="0.25">
      <c r="A369" s="64">
        <v>45992</v>
      </c>
      <c r="B369" t="s">
        <v>1566</v>
      </c>
      <c r="C369" t="s">
        <v>3114</v>
      </c>
      <c r="D369" t="s">
        <v>218</v>
      </c>
      <c r="E369" t="s">
        <v>10</v>
      </c>
      <c r="F369" t="s">
        <v>5</v>
      </c>
      <c r="G369" t="s">
        <v>2920</v>
      </c>
      <c r="I369">
        <v>9.6484434613641876E-4</v>
      </c>
      <c r="J369" t="s">
        <v>1367</v>
      </c>
      <c r="K369">
        <v>8.8888888888888893</v>
      </c>
      <c r="L369" t="s">
        <v>2777</v>
      </c>
      <c r="N369">
        <v>2.17</v>
      </c>
      <c r="O369">
        <v>8.6775000000000002</v>
      </c>
      <c r="P369">
        <v>4.2</v>
      </c>
      <c r="Q369">
        <v>8.1999999999999993</v>
      </c>
      <c r="R369">
        <v>2.1</v>
      </c>
      <c r="S369">
        <v>6.9124999999999996</v>
      </c>
      <c r="T369">
        <v>5.7575757575757578</v>
      </c>
      <c r="U369">
        <v>20.003589999999999</v>
      </c>
      <c r="V369">
        <v>9.7153220000000005</v>
      </c>
      <c r="W369">
        <v>32.232059999999997</v>
      </c>
      <c r="X369">
        <v>9.0900379999999998</v>
      </c>
      <c r="Y369">
        <v>13.12293</v>
      </c>
      <c r="Z369">
        <v>2.3363770000000001</v>
      </c>
    </row>
    <row r="370" spans="1:26" x14ac:dyDescent="0.25">
      <c r="A370" s="64">
        <v>45992</v>
      </c>
      <c r="B370" t="s">
        <v>2426</v>
      </c>
      <c r="C370" t="s">
        <v>3115</v>
      </c>
      <c r="D370" t="s">
        <v>1077</v>
      </c>
      <c r="E370" t="s">
        <v>2824</v>
      </c>
      <c r="F370" t="s">
        <v>5</v>
      </c>
      <c r="G370" t="s">
        <v>2920</v>
      </c>
      <c r="I370">
        <v>1.1122960572370571E-4</v>
      </c>
      <c r="J370" t="s">
        <v>1367</v>
      </c>
      <c r="K370">
        <v>7.7611940298507456</v>
      </c>
      <c r="L370" t="s">
        <v>2776</v>
      </c>
      <c r="N370">
        <v>6.88</v>
      </c>
      <c r="O370">
        <v>5.4560000000000004</v>
      </c>
      <c r="P370">
        <v>7.125</v>
      </c>
      <c r="Q370">
        <v>3.6</v>
      </c>
      <c r="R370">
        <v>7.8333329999999997</v>
      </c>
      <c r="S370">
        <v>4.0650000000000004</v>
      </c>
      <c r="T370">
        <v>7.2894736842105274</v>
      </c>
      <c r="U370">
        <v>3.363264</v>
      </c>
      <c r="V370">
        <v>29.707439999999998</v>
      </c>
      <c r="W370">
        <v>16.729479999999999</v>
      </c>
      <c r="X370">
        <v>19.68947</v>
      </c>
      <c r="Y370">
        <v>4.4290779999999996</v>
      </c>
      <c r="Z370">
        <v>4.1128850000000003</v>
      </c>
    </row>
    <row r="371" spans="1:26" x14ac:dyDescent="0.25">
      <c r="A371" s="64">
        <v>45992</v>
      </c>
      <c r="B371" t="s">
        <v>1998</v>
      </c>
      <c r="C371" t="s">
        <v>3116</v>
      </c>
      <c r="D371" t="s">
        <v>650</v>
      </c>
      <c r="E371" t="s">
        <v>9</v>
      </c>
      <c r="F371" t="s">
        <v>5</v>
      </c>
      <c r="G371" t="s">
        <v>2920</v>
      </c>
      <c r="I371">
        <v>2.8004586400956429E-4</v>
      </c>
      <c r="J371" t="s">
        <v>1367</v>
      </c>
      <c r="K371">
        <v>5</v>
      </c>
      <c r="L371" t="s">
        <v>2776</v>
      </c>
      <c r="N371">
        <v>6.63</v>
      </c>
      <c r="O371">
        <v>3.2163330000000001</v>
      </c>
      <c r="P371">
        <v>7.625</v>
      </c>
      <c r="Q371">
        <v>8.6</v>
      </c>
      <c r="R371">
        <v>9.1333330000000004</v>
      </c>
      <c r="S371">
        <v>7.87</v>
      </c>
      <c r="T371">
        <v>9.6875</v>
      </c>
      <c r="U371">
        <v>14.625260000000001</v>
      </c>
      <c r="V371">
        <v>51.856209999999997</v>
      </c>
      <c r="W371">
        <v>17.983599999999999</v>
      </c>
      <c r="X371">
        <v>20.232690000000002</v>
      </c>
      <c r="Y371">
        <v>6.5198619999999998</v>
      </c>
      <c r="Z371">
        <v>2.0601379999999998</v>
      </c>
    </row>
    <row r="372" spans="1:26" x14ac:dyDescent="0.25">
      <c r="A372" s="64">
        <v>45992</v>
      </c>
      <c r="B372" t="s">
        <v>2474</v>
      </c>
      <c r="C372" t="s">
        <v>3117</v>
      </c>
      <c r="D372" t="s">
        <v>1125</v>
      </c>
      <c r="E372" t="s">
        <v>9</v>
      </c>
      <c r="F372" t="s">
        <v>5</v>
      </c>
      <c r="G372" t="s">
        <v>2920</v>
      </c>
      <c r="I372">
        <v>9.5258828334449455E-5</v>
      </c>
      <c r="J372" t="s">
        <v>1374</v>
      </c>
      <c r="K372">
        <v>9.2857142857142865</v>
      </c>
      <c r="L372" t="s">
        <v>2777</v>
      </c>
      <c r="N372">
        <v>6.28</v>
      </c>
      <c r="O372">
        <v>7.391</v>
      </c>
      <c r="P372">
        <v>4.125</v>
      </c>
      <c r="Q372">
        <v>8.8000000000000007</v>
      </c>
      <c r="R372">
        <v>1.5333330000000001</v>
      </c>
      <c r="S372">
        <v>3.7383329999999999</v>
      </c>
      <c r="T372">
        <v>4.53125</v>
      </c>
      <c r="U372">
        <v>10.254569999999999</v>
      </c>
      <c r="V372">
        <v>2.85582</v>
      </c>
      <c r="W372">
        <v>5.0393330000000001</v>
      </c>
      <c r="X372">
        <v>28.069469999999999</v>
      </c>
      <c r="Y372">
        <v>4.0472049999999999</v>
      </c>
      <c r="Z372">
        <v>4.8176269999999999</v>
      </c>
    </row>
    <row r="373" spans="1:26" x14ac:dyDescent="0.25">
      <c r="A373" s="64">
        <v>45992</v>
      </c>
      <c r="B373" t="s">
        <v>2517</v>
      </c>
      <c r="C373" t="s">
        <v>3118</v>
      </c>
      <c r="D373" t="s">
        <v>1168</v>
      </c>
      <c r="E373" t="s">
        <v>9</v>
      </c>
      <c r="F373" t="s">
        <v>5</v>
      </c>
      <c r="G373" t="s">
        <v>2920</v>
      </c>
      <c r="I373">
        <v>8.345389410929622E-5</v>
      </c>
      <c r="J373" t="s">
        <v>1367</v>
      </c>
      <c r="K373">
        <v>8.5714285714285712</v>
      </c>
      <c r="L373" t="s">
        <v>2777</v>
      </c>
      <c r="N373">
        <v>8.6100010000000005</v>
      </c>
      <c r="O373">
        <v>8.6591660000000008</v>
      </c>
      <c r="P373">
        <v>3.1</v>
      </c>
      <c r="Q373">
        <v>9.3000000000000007</v>
      </c>
      <c r="R373">
        <v>6.7666659999999998</v>
      </c>
      <c r="S373">
        <v>5.1033330000000001</v>
      </c>
      <c r="T373">
        <v>8.90625</v>
      </c>
      <c r="U373">
        <v>0.60436730000000005</v>
      </c>
      <c r="V373">
        <v>6.6277100000000004</v>
      </c>
      <c r="W373">
        <v>2.7357640000000001</v>
      </c>
      <c r="X373">
        <v>20.145440000000001</v>
      </c>
      <c r="Y373">
        <v>5.6564759999999996</v>
      </c>
      <c r="Z373">
        <v>5.0652220000000003</v>
      </c>
    </row>
    <row r="374" spans="1:26" x14ac:dyDescent="0.25">
      <c r="A374" s="64">
        <v>45992</v>
      </c>
      <c r="B374" t="s">
        <v>2368</v>
      </c>
      <c r="C374" t="s">
        <v>3119</v>
      </c>
      <c r="D374" t="s">
        <v>1019</v>
      </c>
      <c r="E374" t="s">
        <v>18</v>
      </c>
      <c r="F374" t="s">
        <v>5</v>
      </c>
      <c r="G374" t="s">
        <v>2920</v>
      </c>
      <c r="I374">
        <v>1.2709781752407709E-4</v>
      </c>
      <c r="J374" t="s">
        <v>1367</v>
      </c>
      <c r="K374">
        <v>2.4</v>
      </c>
      <c r="L374" t="s">
        <v>2776</v>
      </c>
      <c r="N374">
        <v>7.43</v>
      </c>
      <c r="O374">
        <v>3.67875</v>
      </c>
      <c r="P374">
        <v>7.8</v>
      </c>
      <c r="Q374">
        <v>4.9000000000000004</v>
      </c>
      <c r="R374">
        <v>6.6</v>
      </c>
      <c r="S374">
        <v>4.3366670000000003</v>
      </c>
      <c r="T374">
        <v>6.0344827586206904</v>
      </c>
      <c r="U374">
        <v>8.1109290000000005</v>
      </c>
      <c r="V374">
        <v>65.35727</v>
      </c>
      <c r="W374">
        <v>20.120909999999999</v>
      </c>
      <c r="X374">
        <v>11.27412</v>
      </c>
      <c r="Y374">
        <v>7.9995050000000001</v>
      </c>
      <c r="Z374">
        <v>8.8528380000000002</v>
      </c>
    </row>
    <row r="375" spans="1:26" x14ac:dyDescent="0.25">
      <c r="A375" s="64">
        <v>45992</v>
      </c>
      <c r="B375" t="s">
        <v>2305</v>
      </c>
      <c r="C375" t="s">
        <v>3120</v>
      </c>
      <c r="D375" t="s">
        <v>956</v>
      </c>
      <c r="E375" t="s">
        <v>17</v>
      </c>
      <c r="F375" t="s">
        <v>5</v>
      </c>
      <c r="G375" t="s">
        <v>2920</v>
      </c>
      <c r="I375">
        <v>1.4892863557753851E-4</v>
      </c>
      <c r="J375" t="s">
        <v>1367</v>
      </c>
      <c r="K375">
        <v>5</v>
      </c>
      <c r="L375" t="s">
        <v>2777</v>
      </c>
      <c r="N375">
        <v>3.92</v>
      </c>
      <c r="O375">
        <v>6.3784999999999998</v>
      </c>
      <c r="P375">
        <v>6.625</v>
      </c>
      <c r="Q375">
        <v>8.1</v>
      </c>
      <c r="R375">
        <v>3.6666669999999999</v>
      </c>
      <c r="S375">
        <v>3.2450000000000001</v>
      </c>
      <c r="T375">
        <v>6.25</v>
      </c>
      <c r="U375">
        <v>-35.356050000000003</v>
      </c>
      <c r="V375">
        <v>-5.950494</v>
      </c>
      <c r="W375">
        <v>27.03632</v>
      </c>
      <c r="Y375">
        <v>18.77657</v>
      </c>
      <c r="Z375">
        <v>3.3510949999999999</v>
      </c>
    </row>
    <row r="376" spans="1:26" x14ac:dyDescent="0.25">
      <c r="A376" s="64">
        <v>45992</v>
      </c>
      <c r="B376" t="s">
        <v>2428</v>
      </c>
      <c r="C376" t="s">
        <v>3121</v>
      </c>
      <c r="D376" t="s">
        <v>1079</v>
      </c>
      <c r="E376" t="s">
        <v>2824</v>
      </c>
      <c r="F376" t="s">
        <v>5</v>
      </c>
      <c r="G376" t="s">
        <v>2920</v>
      </c>
      <c r="I376">
        <v>1.081573387716213E-4</v>
      </c>
      <c r="J376" t="s">
        <v>1374</v>
      </c>
      <c r="K376">
        <v>9.8507462686567155</v>
      </c>
      <c r="L376" t="s">
        <v>2776</v>
      </c>
      <c r="N376">
        <v>5.84</v>
      </c>
      <c r="O376">
        <v>8.0548319999999993</v>
      </c>
      <c r="P376">
        <v>5.0250000000000004</v>
      </c>
      <c r="Q376">
        <v>2.1</v>
      </c>
      <c r="R376">
        <v>5.6</v>
      </c>
      <c r="S376">
        <v>4.7183330000000003</v>
      </c>
      <c r="T376">
        <v>5.6578947368421053</v>
      </c>
      <c r="U376">
        <v>-6.5531969999999999</v>
      </c>
      <c r="V376">
        <v>17.98171</v>
      </c>
      <c r="W376">
        <v>6.344455</v>
      </c>
      <c r="X376">
        <v>14.21787</v>
      </c>
      <c r="Y376">
        <v>4.4343339999999998</v>
      </c>
      <c r="Z376">
        <v>4.0689109999999999</v>
      </c>
    </row>
    <row r="377" spans="1:26" x14ac:dyDescent="0.25">
      <c r="A377" s="64">
        <v>45992</v>
      </c>
      <c r="B377" t="s">
        <v>2262</v>
      </c>
      <c r="C377" t="s">
        <v>3122</v>
      </c>
      <c r="D377" t="s">
        <v>913</v>
      </c>
      <c r="E377" t="s">
        <v>2824</v>
      </c>
      <c r="F377" t="s">
        <v>5</v>
      </c>
      <c r="G377" t="s">
        <v>2920</v>
      </c>
      <c r="I377">
        <v>1.571874908361922E-4</v>
      </c>
      <c r="J377" t="s">
        <v>1367</v>
      </c>
      <c r="K377">
        <v>3.7313432835820901</v>
      </c>
      <c r="L377" t="s">
        <v>2777</v>
      </c>
      <c r="N377">
        <v>4.55</v>
      </c>
      <c r="O377">
        <v>4.9275000000000002</v>
      </c>
      <c r="P377">
        <v>2.4750000000000001</v>
      </c>
      <c r="Q377">
        <v>4.9000000000000004</v>
      </c>
      <c r="R377">
        <v>5.1333330000000004</v>
      </c>
      <c r="S377">
        <v>4.5466670000000002</v>
      </c>
      <c r="T377">
        <v>3.8947368421052628</v>
      </c>
      <c r="U377">
        <v>-7.8178289999999997</v>
      </c>
      <c r="V377">
        <v>5.9302130000000002</v>
      </c>
      <c r="W377">
        <v>12.34625</v>
      </c>
      <c r="X377">
        <v>39.270710000000001</v>
      </c>
      <c r="Y377">
        <v>2.968521</v>
      </c>
      <c r="Z377">
        <v>2.5705390000000001</v>
      </c>
    </row>
    <row r="378" spans="1:26" x14ac:dyDescent="0.25">
      <c r="A378" s="64">
        <v>45992</v>
      </c>
      <c r="B378" t="s">
        <v>2655</v>
      </c>
      <c r="C378" t="s">
        <v>3123</v>
      </c>
      <c r="D378" t="s">
        <v>1306</v>
      </c>
      <c r="E378" t="s">
        <v>11</v>
      </c>
      <c r="F378" t="s">
        <v>5</v>
      </c>
      <c r="G378" t="s">
        <v>2920</v>
      </c>
      <c r="I378">
        <v>3.9839525186485517E-5</v>
      </c>
      <c r="J378" t="s">
        <v>1365</v>
      </c>
      <c r="K378">
        <v>8.6486486486486491</v>
      </c>
      <c r="L378" t="s">
        <v>2776</v>
      </c>
      <c r="N378">
        <v>7.33</v>
      </c>
      <c r="O378">
        <v>8.6144999999999996</v>
      </c>
      <c r="P378">
        <v>5.4249999999999998</v>
      </c>
      <c r="Q378">
        <v>2.2000000000000002</v>
      </c>
      <c r="R378">
        <v>2.4333330000000002</v>
      </c>
      <c r="S378">
        <v>3.0833330000000001</v>
      </c>
      <c r="T378">
        <v>4.6961325966850831</v>
      </c>
      <c r="U378">
        <v>-2.5307710000000001</v>
      </c>
      <c r="V378">
        <v>15.658049999999999</v>
      </c>
      <c r="W378">
        <v>15.391389999999999</v>
      </c>
      <c r="X378">
        <v>11.506589999999999</v>
      </c>
      <c r="Y378">
        <v>6.2207990000000004</v>
      </c>
      <c r="Z378">
        <v>4.8664769999999997</v>
      </c>
    </row>
    <row r="379" spans="1:26" x14ac:dyDescent="0.25">
      <c r="A379" s="64">
        <v>45992</v>
      </c>
      <c r="B379" t="s">
        <v>1665</v>
      </c>
      <c r="C379" t="s">
        <v>3124</v>
      </c>
      <c r="D379" t="s">
        <v>317</v>
      </c>
      <c r="E379" t="s">
        <v>12</v>
      </c>
      <c r="F379" t="s">
        <v>5</v>
      </c>
      <c r="G379" t="s">
        <v>2920</v>
      </c>
      <c r="I379">
        <v>6.7078835273535792E-4</v>
      </c>
      <c r="J379" t="s">
        <v>1365</v>
      </c>
      <c r="K379">
        <v>3.8095238095238089</v>
      </c>
      <c r="L379" t="s">
        <v>2777</v>
      </c>
      <c r="N379">
        <v>3.68</v>
      </c>
      <c r="O379">
        <v>1.7625</v>
      </c>
      <c r="P379">
        <v>2.75</v>
      </c>
      <c r="Q379">
        <v>4</v>
      </c>
      <c r="R379">
        <v>1.6666669999999999</v>
      </c>
      <c r="S379">
        <v>6.0566659999999999</v>
      </c>
      <c r="T379">
        <v>2.189349112426036</v>
      </c>
      <c r="U379">
        <v>12.885249999999999</v>
      </c>
      <c r="V379">
        <v>4.497655</v>
      </c>
      <c r="W379">
        <v>22.649149999999999</v>
      </c>
      <c r="X379">
        <v>45.836779999999997</v>
      </c>
      <c r="Y379">
        <v>1.114384</v>
      </c>
      <c r="Z379">
        <v>1.816613</v>
      </c>
    </row>
    <row r="380" spans="1:26" x14ac:dyDescent="0.25">
      <c r="A380" s="64">
        <v>45992</v>
      </c>
      <c r="B380" t="s">
        <v>1458</v>
      </c>
      <c r="C380" t="s">
        <v>3125</v>
      </c>
      <c r="D380" t="s">
        <v>111</v>
      </c>
      <c r="E380" t="s">
        <v>2887</v>
      </c>
      <c r="F380" t="s">
        <v>5</v>
      </c>
      <c r="G380" t="s">
        <v>2920</v>
      </c>
      <c r="I380">
        <v>1.8183243660730439E-3</v>
      </c>
      <c r="J380" t="s">
        <v>1367</v>
      </c>
      <c r="K380">
        <v>4.2857142857142856</v>
      </c>
      <c r="L380" t="s">
        <v>2777</v>
      </c>
      <c r="N380">
        <v>6.39</v>
      </c>
      <c r="O380">
        <v>3.2865000000000002</v>
      </c>
      <c r="P380">
        <v>6.65</v>
      </c>
      <c r="Q380">
        <v>2.1</v>
      </c>
      <c r="R380">
        <v>9.0666670000000007</v>
      </c>
      <c r="S380">
        <v>5.41</v>
      </c>
      <c r="T380">
        <v>7.0192307692307683</v>
      </c>
      <c r="U380">
        <v>5.0649290000000002</v>
      </c>
      <c r="V380">
        <v>28.781590000000001</v>
      </c>
      <c r="W380">
        <v>18.20008</v>
      </c>
      <c r="X380">
        <v>23.039860000000001</v>
      </c>
      <c r="Y380">
        <v>4.1893289999999999</v>
      </c>
      <c r="Z380">
        <v>3.990974</v>
      </c>
    </row>
    <row r="381" spans="1:26" x14ac:dyDescent="0.25">
      <c r="A381" s="64">
        <v>45992</v>
      </c>
      <c r="B381" t="s">
        <v>1763</v>
      </c>
      <c r="C381" t="s">
        <v>3126</v>
      </c>
      <c r="D381" t="s">
        <v>415</v>
      </c>
      <c r="E381" t="s">
        <v>2824</v>
      </c>
      <c r="F381" t="s">
        <v>5</v>
      </c>
      <c r="G381" t="s">
        <v>2920</v>
      </c>
      <c r="I381">
        <v>4.968834210249567E-4</v>
      </c>
      <c r="J381" t="s">
        <v>1367</v>
      </c>
      <c r="K381">
        <v>7.9104477611940291</v>
      </c>
      <c r="L381" t="s">
        <v>2777</v>
      </c>
      <c r="N381">
        <v>4.2300000000000004</v>
      </c>
      <c r="O381">
        <v>2.9463330000000001</v>
      </c>
      <c r="P381">
        <v>6.2750000000000004</v>
      </c>
      <c r="Q381">
        <v>5.3</v>
      </c>
      <c r="R381">
        <v>8.533334</v>
      </c>
      <c r="S381">
        <v>7.0016670000000003</v>
      </c>
      <c r="T381">
        <v>8.2368421052631575</v>
      </c>
      <c r="U381">
        <v>13.755710000000001</v>
      </c>
      <c r="V381">
        <v>27.606960000000001</v>
      </c>
      <c r="W381">
        <v>24.796800000000001</v>
      </c>
      <c r="X381">
        <v>28.15278</v>
      </c>
      <c r="Y381">
        <v>2.787169</v>
      </c>
      <c r="Z381">
        <v>1.692904</v>
      </c>
    </row>
    <row r="382" spans="1:26" x14ac:dyDescent="0.25">
      <c r="A382" s="64">
        <v>45992</v>
      </c>
      <c r="B382" t="s">
        <v>2351</v>
      </c>
      <c r="C382" t="s">
        <v>3127</v>
      </c>
      <c r="D382" t="s">
        <v>1002</v>
      </c>
      <c r="E382" t="s">
        <v>17</v>
      </c>
      <c r="F382" t="s">
        <v>5</v>
      </c>
      <c r="G382" t="s">
        <v>2920</v>
      </c>
      <c r="I382">
        <v>1.3102161389962809E-4</v>
      </c>
      <c r="J382" t="s">
        <v>1374</v>
      </c>
      <c r="K382">
        <v>7.7272727272727266</v>
      </c>
      <c r="L382" t="s">
        <v>2777</v>
      </c>
      <c r="N382">
        <v>7.14</v>
      </c>
      <c r="O382">
        <v>1.4375</v>
      </c>
      <c r="P382">
        <v>3.95</v>
      </c>
      <c r="Q382">
        <v>6</v>
      </c>
      <c r="R382">
        <v>6.766667</v>
      </c>
      <c r="S382">
        <v>6.8533330000000001</v>
      </c>
      <c r="T382">
        <v>4.8611111111111107</v>
      </c>
      <c r="U382">
        <v>56.070030000000003</v>
      </c>
      <c r="V382">
        <v>17.407139999999998</v>
      </c>
      <c r="W382">
        <v>28.697230000000001</v>
      </c>
      <c r="X382">
        <v>25.887599999999999</v>
      </c>
      <c r="Y382">
        <v>3.009255</v>
      </c>
      <c r="Z382">
        <v>5.1799390000000001</v>
      </c>
    </row>
    <row r="383" spans="1:26" x14ac:dyDescent="0.25">
      <c r="A383" s="64">
        <v>45992</v>
      </c>
      <c r="B383" t="s">
        <v>2584</v>
      </c>
      <c r="C383" t="s">
        <v>3128</v>
      </c>
      <c r="D383" t="s">
        <v>1235</v>
      </c>
      <c r="E383" t="s">
        <v>2818</v>
      </c>
      <c r="F383" t="s">
        <v>5</v>
      </c>
      <c r="G383" t="s">
        <v>2920</v>
      </c>
      <c r="I383">
        <v>7.4522586645019159E-5</v>
      </c>
      <c r="J383" t="s">
        <v>1367</v>
      </c>
      <c r="K383">
        <v>4.545454545454545</v>
      </c>
      <c r="L383" t="s">
        <v>2777</v>
      </c>
      <c r="N383">
        <v>5.96</v>
      </c>
      <c r="O383">
        <v>4.8985000000000003</v>
      </c>
      <c r="P383">
        <v>3.3250000000000002</v>
      </c>
      <c r="Q383">
        <v>2.6</v>
      </c>
      <c r="R383">
        <v>4.7</v>
      </c>
      <c r="S383">
        <v>5.41</v>
      </c>
      <c r="T383">
        <v>2.4528301886792452</v>
      </c>
      <c r="U383">
        <v>1.6514660000000001</v>
      </c>
      <c r="V383">
        <v>7.5179179999999999</v>
      </c>
      <c r="W383">
        <v>20.752829999999999</v>
      </c>
      <c r="X383">
        <v>16.766929999999999</v>
      </c>
      <c r="Y383">
        <v>5.1849150000000002</v>
      </c>
      <c r="Z383">
        <v>4.6196859999999997</v>
      </c>
    </row>
    <row r="384" spans="1:26" x14ac:dyDescent="0.25">
      <c r="A384" s="64">
        <v>45992</v>
      </c>
      <c r="B384" t="s">
        <v>2316</v>
      </c>
      <c r="C384" t="s">
        <v>3129</v>
      </c>
      <c r="D384" t="s">
        <v>967</v>
      </c>
      <c r="E384" t="s">
        <v>2824</v>
      </c>
      <c r="F384" t="s">
        <v>5</v>
      </c>
      <c r="G384" t="s">
        <v>2920</v>
      </c>
      <c r="I384">
        <v>1.4361992871023959E-4</v>
      </c>
      <c r="J384" t="s">
        <v>1367</v>
      </c>
      <c r="K384">
        <v>3.1343283582089549</v>
      </c>
      <c r="L384" t="s">
        <v>2777</v>
      </c>
      <c r="N384">
        <v>4.67</v>
      </c>
      <c r="O384">
        <v>4.8321670000000001</v>
      </c>
      <c r="P384">
        <v>5.2</v>
      </c>
      <c r="Q384">
        <v>4.5</v>
      </c>
      <c r="R384">
        <v>9.8000000000000007</v>
      </c>
      <c r="S384">
        <v>3.62</v>
      </c>
      <c r="T384">
        <v>7.2105263157894743</v>
      </c>
      <c r="U384">
        <v>1.7745379999999999</v>
      </c>
      <c r="V384">
        <v>12.84576</v>
      </c>
      <c r="W384">
        <v>15.26587</v>
      </c>
      <c r="X384">
        <v>27.42324</v>
      </c>
      <c r="Y384">
        <v>3.7415989999999999</v>
      </c>
      <c r="Z384">
        <v>2.2347109999999999</v>
      </c>
    </row>
    <row r="385" spans="1:26" x14ac:dyDescent="0.25">
      <c r="A385" s="64">
        <v>45992</v>
      </c>
      <c r="B385" t="s">
        <v>1783</v>
      </c>
      <c r="C385" t="s">
        <v>3130</v>
      </c>
      <c r="D385" t="s">
        <v>435</v>
      </c>
      <c r="E385" t="s">
        <v>12</v>
      </c>
      <c r="F385" t="s">
        <v>5</v>
      </c>
      <c r="G385" t="s">
        <v>2920</v>
      </c>
      <c r="H385">
        <v>3.9304571914389351E-3</v>
      </c>
      <c r="I385">
        <v>4.9007918685332408E-4</v>
      </c>
      <c r="J385" t="s">
        <v>1365</v>
      </c>
      <c r="K385">
        <v>9.5238095238095237</v>
      </c>
      <c r="M385" t="s">
        <v>1340</v>
      </c>
      <c r="N385">
        <v>3.18</v>
      </c>
      <c r="O385">
        <v>7.1475</v>
      </c>
      <c r="P385">
        <v>9.4</v>
      </c>
      <c r="Q385">
        <v>3.1</v>
      </c>
      <c r="R385">
        <v>0.63333329999999999</v>
      </c>
      <c r="S385">
        <v>8.2899999999999991</v>
      </c>
      <c r="T385">
        <v>6.9822485207100593</v>
      </c>
      <c r="U385">
        <v>30.027909999999999</v>
      </c>
      <c r="V385">
        <v>25.048380000000002</v>
      </c>
      <c r="W385">
        <v>319.4273</v>
      </c>
      <c r="X385">
        <v>4.6907379999999996</v>
      </c>
      <c r="Y385">
        <v>14.3512</v>
      </c>
      <c r="Z385">
        <v>2.9584199999999998</v>
      </c>
    </row>
    <row r="386" spans="1:26" x14ac:dyDescent="0.25">
      <c r="A386" s="64">
        <v>45992</v>
      </c>
      <c r="B386" t="s">
        <v>1674</v>
      </c>
      <c r="C386" t="s">
        <v>3131</v>
      </c>
      <c r="D386" t="s">
        <v>326</v>
      </c>
      <c r="E386" t="s">
        <v>2887</v>
      </c>
      <c r="F386" t="s">
        <v>5</v>
      </c>
      <c r="G386" t="s">
        <v>2920</v>
      </c>
      <c r="I386">
        <v>6.4215570087509423E-4</v>
      </c>
      <c r="J386" t="s">
        <v>1367</v>
      </c>
      <c r="K386">
        <v>8.5714285714285712</v>
      </c>
      <c r="L386" t="s">
        <v>2777</v>
      </c>
      <c r="N386">
        <v>7.1</v>
      </c>
      <c r="O386">
        <v>3.2130000000000001</v>
      </c>
      <c r="P386">
        <v>5.2750000000000004</v>
      </c>
      <c r="Q386">
        <v>6.5</v>
      </c>
      <c r="R386">
        <v>7.6</v>
      </c>
      <c r="S386">
        <v>4.5149999999999997</v>
      </c>
      <c r="T386">
        <v>7.5961538461538458</v>
      </c>
      <c r="U386">
        <v>0.6088614</v>
      </c>
      <c r="V386">
        <v>17.413070000000001</v>
      </c>
      <c r="W386">
        <v>21.032679999999999</v>
      </c>
      <c r="X386">
        <v>30.911580000000001</v>
      </c>
      <c r="Y386">
        <v>4.1147309999999999</v>
      </c>
      <c r="Z386">
        <v>4.1906109999999996</v>
      </c>
    </row>
    <row r="387" spans="1:26" x14ac:dyDescent="0.25">
      <c r="A387" s="64">
        <v>45992</v>
      </c>
      <c r="B387" t="s">
        <v>1593</v>
      </c>
      <c r="C387" t="s">
        <v>3132</v>
      </c>
      <c r="D387" t="s">
        <v>245</v>
      </c>
      <c r="E387" t="s">
        <v>8</v>
      </c>
      <c r="F387" t="s">
        <v>5</v>
      </c>
      <c r="G387" t="s">
        <v>2920</v>
      </c>
      <c r="I387">
        <v>8.9032171948531921E-4</v>
      </c>
      <c r="J387" t="s">
        <v>1365</v>
      </c>
      <c r="K387">
        <v>7.6470588235294112</v>
      </c>
      <c r="L387" t="s">
        <v>2777</v>
      </c>
      <c r="N387">
        <v>7.16</v>
      </c>
      <c r="O387">
        <v>4.3769999999999998</v>
      </c>
      <c r="P387">
        <v>6.4</v>
      </c>
      <c r="Q387">
        <v>1.1000000000000001</v>
      </c>
      <c r="R387">
        <v>9.3333329999999997</v>
      </c>
      <c r="S387">
        <v>5.7416669999999996</v>
      </c>
      <c r="T387">
        <v>7.55</v>
      </c>
      <c r="U387">
        <v>6.6343310000000004</v>
      </c>
      <c r="V387">
        <v>71.402079999999998</v>
      </c>
      <c r="W387">
        <v>31.088730000000002</v>
      </c>
      <c r="X387">
        <v>27.974879999999999</v>
      </c>
      <c r="Y387">
        <v>2.789609</v>
      </c>
      <c r="Z387">
        <v>2.5242290000000001</v>
      </c>
    </row>
    <row r="388" spans="1:26" x14ac:dyDescent="0.25">
      <c r="A388" s="64">
        <v>45992</v>
      </c>
      <c r="B388" t="s">
        <v>2456</v>
      </c>
      <c r="C388" t="s">
        <v>3133</v>
      </c>
      <c r="D388" t="s">
        <v>1107</v>
      </c>
      <c r="E388" t="s">
        <v>19</v>
      </c>
      <c r="F388" t="s">
        <v>5</v>
      </c>
      <c r="G388" t="s">
        <v>2920</v>
      </c>
      <c r="I388">
        <v>9.3538546869860538E-5</v>
      </c>
      <c r="J388" t="s">
        <v>1374</v>
      </c>
      <c r="K388">
        <v>6.4285714285714288</v>
      </c>
      <c r="L388" t="s">
        <v>2776</v>
      </c>
      <c r="N388">
        <v>5.45</v>
      </c>
      <c r="O388">
        <v>3.2228330000000001</v>
      </c>
      <c r="P388">
        <v>7.1</v>
      </c>
      <c r="Q388">
        <v>9.8000000000000007</v>
      </c>
      <c r="R388">
        <v>0.2</v>
      </c>
      <c r="S388">
        <v>7.73</v>
      </c>
      <c r="T388">
        <v>7.5</v>
      </c>
      <c r="U388">
        <v>302.80930000000001</v>
      </c>
      <c r="V388">
        <v>12.143280000000001</v>
      </c>
      <c r="W388">
        <v>38.660339999999998</v>
      </c>
      <c r="X388">
        <v>52.916379999999997</v>
      </c>
      <c r="Y388">
        <v>2.3520590000000001</v>
      </c>
      <c r="Z388">
        <v>1.5808759999999999</v>
      </c>
    </row>
    <row r="389" spans="1:26" x14ac:dyDescent="0.25">
      <c r="A389" s="64">
        <v>45992</v>
      </c>
      <c r="B389" t="s">
        <v>2374</v>
      </c>
      <c r="C389" t="s">
        <v>3134</v>
      </c>
      <c r="D389" t="s">
        <v>1025</v>
      </c>
      <c r="E389" t="s">
        <v>17</v>
      </c>
      <c r="F389" t="s">
        <v>5</v>
      </c>
      <c r="G389" t="s">
        <v>2920</v>
      </c>
      <c r="I389">
        <v>1.249009836285587E-4</v>
      </c>
      <c r="J389" t="s">
        <v>1367</v>
      </c>
      <c r="K389">
        <v>8.1818181818181817</v>
      </c>
      <c r="L389" t="s">
        <v>2777</v>
      </c>
      <c r="N389">
        <v>5.59</v>
      </c>
      <c r="O389">
        <v>2.6432500000000001</v>
      </c>
      <c r="P389">
        <v>4.9000000000000004</v>
      </c>
      <c r="Q389">
        <v>1.8</v>
      </c>
      <c r="R389">
        <v>6.9</v>
      </c>
      <c r="S389">
        <v>6.5416670000000003</v>
      </c>
      <c r="T389">
        <v>3.4722222222222219</v>
      </c>
      <c r="U389">
        <v>107.6716</v>
      </c>
      <c r="V389">
        <v>20.43506</v>
      </c>
      <c r="W389">
        <v>35.377679999999998</v>
      </c>
      <c r="X389">
        <v>20.276859999999999</v>
      </c>
      <c r="Y389">
        <v>3.827979</v>
      </c>
      <c r="Z389">
        <v>5.0144200000000003</v>
      </c>
    </row>
    <row r="390" spans="1:26" x14ac:dyDescent="0.25">
      <c r="A390" s="64">
        <v>45992</v>
      </c>
      <c r="B390" t="s">
        <v>2309</v>
      </c>
      <c r="C390" t="s">
        <v>3135</v>
      </c>
      <c r="D390" t="s">
        <v>960</v>
      </c>
      <c r="E390" t="s">
        <v>20</v>
      </c>
      <c r="F390" t="s">
        <v>5</v>
      </c>
      <c r="G390" t="s">
        <v>2920</v>
      </c>
      <c r="I390">
        <v>1.4709165637612781E-4</v>
      </c>
      <c r="J390" t="s">
        <v>1367</v>
      </c>
      <c r="K390">
        <v>3.6363636363636371</v>
      </c>
      <c r="L390" t="s">
        <v>2777</v>
      </c>
      <c r="N390">
        <v>5.27</v>
      </c>
      <c r="O390">
        <v>3.1526670000000001</v>
      </c>
      <c r="P390">
        <v>2.9</v>
      </c>
      <c r="Q390">
        <v>4.5</v>
      </c>
      <c r="R390">
        <v>2.8333330000000001</v>
      </c>
      <c r="S390">
        <v>4.4749999999999996</v>
      </c>
      <c r="T390">
        <v>2.3809523809523809</v>
      </c>
      <c r="U390">
        <v>5.8756110000000001</v>
      </c>
      <c r="V390">
        <v>5.196218</v>
      </c>
      <c r="W390">
        <v>66.09442</v>
      </c>
      <c r="X390">
        <v>14.947950000000001</v>
      </c>
      <c r="Y390">
        <v>6.227036</v>
      </c>
      <c r="Z390">
        <v>4.9786530000000004</v>
      </c>
    </row>
    <row r="391" spans="1:26" x14ac:dyDescent="0.25">
      <c r="A391" s="64">
        <v>45992</v>
      </c>
      <c r="B391" t="s">
        <v>1494</v>
      </c>
      <c r="C391" t="s">
        <v>3136</v>
      </c>
      <c r="D391" t="s">
        <v>147</v>
      </c>
      <c r="E391" t="s">
        <v>2824</v>
      </c>
      <c r="F391" t="s">
        <v>5</v>
      </c>
      <c r="G391" t="s">
        <v>2920</v>
      </c>
      <c r="I391">
        <v>1.4461317967388141E-3</v>
      </c>
      <c r="J391" t="s">
        <v>1367</v>
      </c>
      <c r="K391">
        <v>6.5671641791044779</v>
      </c>
      <c r="L391" t="s">
        <v>2777</v>
      </c>
      <c r="N391">
        <v>3.04</v>
      </c>
      <c r="O391">
        <v>2.028667</v>
      </c>
      <c r="P391">
        <v>6.8</v>
      </c>
      <c r="Q391">
        <v>7.6</v>
      </c>
      <c r="R391">
        <v>5.1333330000000004</v>
      </c>
      <c r="S391">
        <v>8.5633339999999993</v>
      </c>
      <c r="T391">
        <v>8.2631578947368425</v>
      </c>
      <c r="U391">
        <v>39.846200000000003</v>
      </c>
      <c r="V391">
        <v>9979.3109999999997</v>
      </c>
      <c r="W391">
        <v>15.549189999999999</v>
      </c>
      <c r="X391">
        <v>14.95567</v>
      </c>
      <c r="Y391">
        <v>5.1621259999999998</v>
      </c>
      <c r="Z391">
        <v>1.169827</v>
      </c>
    </row>
    <row r="392" spans="1:26" x14ac:dyDescent="0.25">
      <c r="A392" s="64">
        <v>45992</v>
      </c>
      <c r="B392" t="s">
        <v>2220</v>
      </c>
      <c r="C392" t="s">
        <v>3137</v>
      </c>
      <c r="D392" t="s">
        <v>871</v>
      </c>
      <c r="E392" t="s">
        <v>8</v>
      </c>
      <c r="F392" t="s">
        <v>5</v>
      </c>
      <c r="G392" t="s">
        <v>2920</v>
      </c>
      <c r="I392">
        <v>1.7576951510735791E-4</v>
      </c>
      <c r="J392" t="s">
        <v>1367</v>
      </c>
      <c r="K392">
        <v>10</v>
      </c>
      <c r="L392" t="s">
        <v>2776</v>
      </c>
      <c r="N392">
        <v>6.4000009999999996</v>
      </c>
      <c r="O392">
        <v>5.74</v>
      </c>
      <c r="P392">
        <v>5.25</v>
      </c>
      <c r="Q392">
        <v>5</v>
      </c>
      <c r="R392">
        <v>9.4666669999999993</v>
      </c>
      <c r="S392">
        <v>5.8933330000000002</v>
      </c>
      <c r="T392">
        <v>9.3999999999999986</v>
      </c>
      <c r="U392">
        <v>15.75934</v>
      </c>
      <c r="V392">
        <v>40.706009999999999</v>
      </c>
      <c r="W392">
        <v>22.204540000000001</v>
      </c>
      <c r="X392">
        <v>27.364640000000001</v>
      </c>
      <c r="Y392">
        <v>3.5403730000000002</v>
      </c>
      <c r="Z392">
        <v>2.4048609999999999</v>
      </c>
    </row>
    <row r="393" spans="1:26" x14ac:dyDescent="0.25">
      <c r="A393" s="64">
        <v>45992</v>
      </c>
      <c r="B393" t="s">
        <v>1687</v>
      </c>
      <c r="C393" t="s">
        <v>3138</v>
      </c>
      <c r="D393" t="s">
        <v>339</v>
      </c>
      <c r="E393" t="s">
        <v>2818</v>
      </c>
      <c r="F393" t="s">
        <v>5</v>
      </c>
      <c r="G393" t="s">
        <v>2920</v>
      </c>
      <c r="I393">
        <v>6.3237631451179381E-4</v>
      </c>
      <c r="J393" t="s">
        <v>1367</v>
      </c>
      <c r="K393">
        <v>7.2727272727272734</v>
      </c>
      <c r="L393" t="s">
        <v>2777</v>
      </c>
      <c r="N393">
        <v>5.19</v>
      </c>
      <c r="O393">
        <v>3.8010000000000002</v>
      </c>
      <c r="P393">
        <v>5.9249999999999998</v>
      </c>
      <c r="Q393">
        <v>6</v>
      </c>
      <c r="R393">
        <v>9.5</v>
      </c>
      <c r="S393">
        <v>7.7433329999999998</v>
      </c>
      <c r="T393">
        <v>8.6792452830188687</v>
      </c>
      <c r="U393">
        <v>10.50554</v>
      </c>
      <c r="V393">
        <v>26.54889</v>
      </c>
      <c r="W393">
        <v>6.5576949999999998</v>
      </c>
      <c r="X393">
        <v>27.168060000000001</v>
      </c>
      <c r="Y393">
        <v>3.441138</v>
      </c>
      <c r="Z393">
        <v>2.4619219999999999</v>
      </c>
    </row>
    <row r="394" spans="1:26" x14ac:dyDescent="0.25">
      <c r="A394" s="64">
        <v>45992</v>
      </c>
      <c r="B394" t="s">
        <v>2049</v>
      </c>
      <c r="C394" t="s">
        <v>3139</v>
      </c>
      <c r="D394" t="s">
        <v>700</v>
      </c>
      <c r="E394" t="s">
        <v>2867</v>
      </c>
      <c r="F394" t="s">
        <v>4</v>
      </c>
      <c r="G394" t="s">
        <v>2810</v>
      </c>
      <c r="H394">
        <v>3.0892267427937408E-4</v>
      </c>
      <c r="I394">
        <v>2.5600541011482422E-4</v>
      </c>
      <c r="J394" t="s">
        <v>1367</v>
      </c>
      <c r="K394">
        <v>9.5238095238095237</v>
      </c>
      <c r="M394" t="s">
        <v>1340</v>
      </c>
      <c r="N394">
        <v>8.23</v>
      </c>
      <c r="O394">
        <v>3.7921670000000001</v>
      </c>
      <c r="P394">
        <v>6.2</v>
      </c>
      <c r="Q394">
        <v>5.5</v>
      </c>
      <c r="R394">
        <v>9.7666660000000007</v>
      </c>
      <c r="S394">
        <v>7.8683339999999999</v>
      </c>
      <c r="T394">
        <v>9.1111111111111107</v>
      </c>
      <c r="U394">
        <v>14.217779999999999</v>
      </c>
      <c r="V394">
        <v>17.987870000000001</v>
      </c>
      <c r="W394">
        <v>11.96818</v>
      </c>
      <c r="X394">
        <v>23.65793</v>
      </c>
      <c r="Y394">
        <v>4.1557510000000004</v>
      </c>
      <c r="Z394">
        <v>2.246969</v>
      </c>
    </row>
    <row r="395" spans="1:26" x14ac:dyDescent="0.25">
      <c r="A395" s="64">
        <v>45992</v>
      </c>
      <c r="B395" t="s">
        <v>1590</v>
      </c>
      <c r="C395" t="s">
        <v>3140</v>
      </c>
      <c r="D395" t="s">
        <v>242</v>
      </c>
      <c r="E395" t="s">
        <v>17</v>
      </c>
      <c r="F395" t="s">
        <v>5</v>
      </c>
      <c r="G395" t="s">
        <v>2920</v>
      </c>
      <c r="I395">
        <v>8.9299862634685111E-4</v>
      </c>
      <c r="J395" t="s">
        <v>1367</v>
      </c>
      <c r="K395">
        <v>7.2727272727272734</v>
      </c>
      <c r="L395" t="s">
        <v>2777</v>
      </c>
      <c r="N395">
        <v>5.21</v>
      </c>
      <c r="O395">
        <v>3.7315</v>
      </c>
      <c r="P395">
        <v>3.9</v>
      </c>
      <c r="Q395">
        <v>5.3</v>
      </c>
      <c r="R395">
        <v>9.1999999999999993</v>
      </c>
      <c r="S395">
        <v>6.1433330000000002</v>
      </c>
      <c r="T395">
        <v>6.3888888888888884</v>
      </c>
      <c r="U395">
        <v>40.892400000000002</v>
      </c>
      <c r="V395">
        <v>7.8651530000000003</v>
      </c>
      <c r="W395">
        <v>29.57328</v>
      </c>
      <c r="X395">
        <v>18.89921</v>
      </c>
      <c r="Y395">
        <v>6.0732710000000001</v>
      </c>
      <c r="Z395">
        <v>4.8717930000000003</v>
      </c>
    </row>
    <row r="396" spans="1:26" x14ac:dyDescent="0.25">
      <c r="A396" s="64">
        <v>45992</v>
      </c>
      <c r="B396" t="s">
        <v>2553</v>
      </c>
      <c r="C396" t="s">
        <v>3141</v>
      </c>
      <c r="D396" t="s">
        <v>1204</v>
      </c>
      <c r="E396" t="s">
        <v>18</v>
      </c>
      <c r="F396" t="s">
        <v>5</v>
      </c>
      <c r="G396" t="s">
        <v>2920</v>
      </c>
      <c r="I396">
        <v>7.2232058508967103E-5</v>
      </c>
      <c r="J396" t="s">
        <v>1367</v>
      </c>
      <c r="K396">
        <v>3.2</v>
      </c>
      <c r="L396" t="s">
        <v>2777</v>
      </c>
      <c r="N396">
        <v>5.39</v>
      </c>
      <c r="O396">
        <v>4.9275000000000002</v>
      </c>
      <c r="P396">
        <v>0.1666667</v>
      </c>
      <c r="Q396">
        <v>3.9</v>
      </c>
      <c r="R396">
        <v>7.5666669999999998</v>
      </c>
      <c r="S396">
        <v>1.8125</v>
      </c>
      <c r="T396">
        <v>1.551724137931034</v>
      </c>
      <c r="U396">
        <v>4.6319600000000003</v>
      </c>
      <c r="V396">
        <v>-49.242719999999998</v>
      </c>
      <c r="W396">
        <v>-0.70232559999999999</v>
      </c>
      <c r="Y396">
        <v>-21.409579999999998</v>
      </c>
      <c r="Z396">
        <v>9.3515119999999996</v>
      </c>
    </row>
    <row r="397" spans="1:26" x14ac:dyDescent="0.25">
      <c r="A397" s="64">
        <v>45992</v>
      </c>
      <c r="B397" t="s">
        <v>1930</v>
      </c>
      <c r="C397" t="s">
        <v>3142</v>
      </c>
      <c r="D397" t="s">
        <v>582</v>
      </c>
      <c r="E397" t="s">
        <v>15</v>
      </c>
      <c r="F397" t="s">
        <v>5</v>
      </c>
      <c r="G397" t="s">
        <v>2920</v>
      </c>
      <c r="H397">
        <v>2.3306743105241381E-3</v>
      </c>
      <c r="I397">
        <v>3.2944377196914189E-4</v>
      </c>
      <c r="J397" t="s">
        <v>1374</v>
      </c>
      <c r="K397">
        <v>9.375</v>
      </c>
      <c r="M397" t="s">
        <v>1340</v>
      </c>
      <c r="N397">
        <v>2.97</v>
      </c>
      <c r="O397">
        <v>8.4474999999999998</v>
      </c>
      <c r="P397">
        <v>2.0249999999999999</v>
      </c>
      <c r="Q397">
        <v>3.7</v>
      </c>
      <c r="R397">
        <v>4.6333339999999996</v>
      </c>
      <c r="S397">
        <v>4.585</v>
      </c>
      <c r="T397">
        <v>4.84375</v>
      </c>
      <c r="U397">
        <v>12.54921</v>
      </c>
      <c r="V397">
        <v>-7.5665509999999996</v>
      </c>
      <c r="W397">
        <v>11.65896</v>
      </c>
      <c r="Y397">
        <v>-18.29881</v>
      </c>
      <c r="Z397">
        <v>4.8767630000000004</v>
      </c>
    </row>
    <row r="398" spans="1:26" x14ac:dyDescent="0.25">
      <c r="A398" s="64">
        <v>45992</v>
      </c>
      <c r="B398" t="s">
        <v>2018</v>
      </c>
      <c r="C398" t="s">
        <v>3143</v>
      </c>
      <c r="D398" t="s">
        <v>670</v>
      </c>
      <c r="E398" t="s">
        <v>2818</v>
      </c>
      <c r="F398" t="s">
        <v>5</v>
      </c>
      <c r="G398" t="s">
        <v>2920</v>
      </c>
      <c r="I398">
        <v>2.7383251964693361E-4</v>
      </c>
      <c r="J398" t="s">
        <v>1374</v>
      </c>
      <c r="K398">
        <v>2.7272727272727271</v>
      </c>
      <c r="L398" t="s">
        <v>2777</v>
      </c>
      <c r="N398">
        <v>3.59</v>
      </c>
      <c r="O398">
        <v>2.3904999999999998</v>
      </c>
      <c r="P398">
        <v>6.2</v>
      </c>
      <c r="Q398">
        <v>7</v>
      </c>
      <c r="R398">
        <v>8.8333329999999997</v>
      </c>
      <c r="S398">
        <v>8.1116670000000006</v>
      </c>
      <c r="T398">
        <v>8.3018867924528301</v>
      </c>
      <c r="U398">
        <v>10.40982</v>
      </c>
      <c r="W398">
        <v>23.041409999999999</v>
      </c>
      <c r="X398">
        <v>26.07019</v>
      </c>
      <c r="Y398">
        <v>2.991609</v>
      </c>
      <c r="Z398">
        <v>1.5362119999999999</v>
      </c>
    </row>
    <row r="399" spans="1:26" x14ac:dyDescent="0.25">
      <c r="A399" s="64">
        <v>45992</v>
      </c>
      <c r="B399" t="s">
        <v>2447</v>
      </c>
      <c r="C399" t="s">
        <v>3144</v>
      </c>
      <c r="D399" t="s">
        <v>1098</v>
      </c>
      <c r="E399" t="s">
        <v>12</v>
      </c>
      <c r="F399" t="s">
        <v>5</v>
      </c>
      <c r="G399" t="s">
        <v>2920</v>
      </c>
      <c r="I399">
        <v>1.04949451206638E-4</v>
      </c>
      <c r="J399" t="s">
        <v>1367</v>
      </c>
      <c r="K399">
        <v>8.0952380952380949</v>
      </c>
      <c r="L399" t="s">
        <v>2777</v>
      </c>
      <c r="N399">
        <v>5.24</v>
      </c>
      <c r="O399">
        <v>3.9162499999999998</v>
      </c>
      <c r="P399">
        <v>1.05</v>
      </c>
      <c r="Q399">
        <v>3.6</v>
      </c>
      <c r="R399">
        <v>7.8333329999999997</v>
      </c>
      <c r="S399">
        <v>2.4849999999999999</v>
      </c>
      <c r="T399">
        <v>3.0769230769230771</v>
      </c>
      <c r="V399">
        <v>-1.587302</v>
      </c>
      <c r="W399">
        <v>10.467689999999999</v>
      </c>
      <c r="Y399">
        <v>-7.4427750000000001</v>
      </c>
      <c r="Z399">
        <v>8.8236439999999998</v>
      </c>
    </row>
    <row r="400" spans="1:26" x14ac:dyDescent="0.25">
      <c r="A400" s="64">
        <v>45992</v>
      </c>
      <c r="B400" t="s">
        <v>2420</v>
      </c>
      <c r="C400" t="s">
        <v>4130</v>
      </c>
      <c r="D400" t="s">
        <v>1071</v>
      </c>
      <c r="E400" t="s">
        <v>19</v>
      </c>
      <c r="F400" t="s">
        <v>4</v>
      </c>
      <c r="G400" t="s">
        <v>2884</v>
      </c>
      <c r="I400">
        <v>1.101777458521297E-4</v>
      </c>
      <c r="J400" t="s">
        <v>1367</v>
      </c>
      <c r="K400">
        <v>-1</v>
      </c>
      <c r="L400" t="s">
        <v>4045</v>
      </c>
      <c r="N400">
        <v>8.4299990000000005</v>
      </c>
      <c r="O400">
        <v>5.55</v>
      </c>
      <c r="P400">
        <v>7.4749999999999996</v>
      </c>
      <c r="Q400">
        <v>9.5</v>
      </c>
      <c r="R400">
        <v>6.0333329999999998</v>
      </c>
      <c r="S400">
        <v>8.0216670000000008</v>
      </c>
      <c r="T400">
        <v>9.8412698412698401</v>
      </c>
      <c r="U400">
        <v>243.41210000000001</v>
      </c>
      <c r="V400">
        <v>16.64678</v>
      </c>
      <c r="W400">
        <v>41.15728</v>
      </c>
      <c r="X400">
        <v>20.61063</v>
      </c>
      <c r="Y400">
        <v>-6.4818369999999996</v>
      </c>
      <c r="Z400">
        <v>1.7001440000000001</v>
      </c>
    </row>
    <row r="401" spans="1:26" x14ac:dyDescent="0.25">
      <c r="A401" s="64">
        <v>45992</v>
      </c>
      <c r="B401" t="s">
        <v>2510</v>
      </c>
      <c r="C401" t="s">
        <v>3145</v>
      </c>
      <c r="D401" t="s">
        <v>1161</v>
      </c>
      <c r="E401" t="s">
        <v>2824</v>
      </c>
      <c r="F401" t="s">
        <v>5</v>
      </c>
      <c r="G401" t="s">
        <v>2920</v>
      </c>
      <c r="I401">
        <v>8.286053392482356E-5</v>
      </c>
      <c r="J401" t="s">
        <v>1367</v>
      </c>
      <c r="K401">
        <v>0.44776119402985071</v>
      </c>
      <c r="L401" t="s">
        <v>2776</v>
      </c>
      <c r="O401">
        <v>2.9921669999999998</v>
      </c>
      <c r="P401">
        <v>6.75</v>
      </c>
      <c r="Q401">
        <v>1.9</v>
      </c>
      <c r="R401">
        <v>4.0333329999999998</v>
      </c>
      <c r="S401">
        <v>6.2033329999999998</v>
      </c>
      <c r="T401">
        <v>3.8157894736842111</v>
      </c>
      <c r="U401">
        <v>-13.408989999999999</v>
      </c>
      <c r="V401">
        <v>29.669989999999999</v>
      </c>
      <c r="W401">
        <v>26.49127</v>
      </c>
      <c r="X401">
        <v>22.623899999999999</v>
      </c>
      <c r="Y401">
        <v>4.248151</v>
      </c>
      <c r="Z401">
        <v>0</v>
      </c>
    </row>
    <row r="402" spans="1:26" x14ac:dyDescent="0.25">
      <c r="A402" s="64">
        <v>45992</v>
      </c>
      <c r="B402" t="s">
        <v>1775</v>
      </c>
      <c r="C402" t="s">
        <v>3146</v>
      </c>
      <c r="D402" t="s">
        <v>427</v>
      </c>
      <c r="E402" t="s">
        <v>9</v>
      </c>
      <c r="F402" t="s">
        <v>5</v>
      </c>
      <c r="G402" t="s">
        <v>2920</v>
      </c>
      <c r="I402">
        <v>4.7450732009426478E-4</v>
      </c>
      <c r="J402" t="s">
        <v>1367</v>
      </c>
      <c r="K402">
        <v>6.4285714285714288</v>
      </c>
      <c r="L402" t="s">
        <v>2777</v>
      </c>
      <c r="N402">
        <v>5.01</v>
      </c>
      <c r="O402">
        <v>6.8090000000000002</v>
      </c>
      <c r="P402">
        <v>4.75</v>
      </c>
      <c r="Q402">
        <v>9.6</v>
      </c>
      <c r="R402">
        <v>5.2333340000000002</v>
      </c>
      <c r="S402">
        <v>7.3949999999999996</v>
      </c>
      <c r="T402">
        <v>9.453125</v>
      </c>
      <c r="U402">
        <v>3.1228539999999998</v>
      </c>
      <c r="V402">
        <v>13.645899999999999</v>
      </c>
      <c r="W402">
        <v>4.30464</v>
      </c>
      <c r="X402">
        <v>18.880189999999999</v>
      </c>
      <c r="Y402">
        <v>6.3188459999999997</v>
      </c>
      <c r="Z402">
        <v>3.7527789999999999</v>
      </c>
    </row>
    <row r="403" spans="1:26" x14ac:dyDescent="0.25">
      <c r="A403" s="64">
        <v>45992</v>
      </c>
      <c r="B403" t="s">
        <v>1610</v>
      </c>
      <c r="C403" t="s">
        <v>3147</v>
      </c>
      <c r="D403" t="s">
        <v>262</v>
      </c>
      <c r="E403" t="s">
        <v>10</v>
      </c>
      <c r="F403" t="s">
        <v>5</v>
      </c>
      <c r="G403" t="s">
        <v>2920</v>
      </c>
      <c r="H403">
        <v>7.4713072718813178E-3</v>
      </c>
      <c r="I403">
        <v>8.2186141424295841E-4</v>
      </c>
      <c r="J403" t="s">
        <v>1367</v>
      </c>
      <c r="K403">
        <v>9.4444444444444446</v>
      </c>
      <c r="M403" t="s">
        <v>1340</v>
      </c>
      <c r="N403">
        <v>5.76</v>
      </c>
      <c r="O403">
        <v>7.65</v>
      </c>
      <c r="P403">
        <v>5.45</v>
      </c>
      <c r="Q403">
        <v>8.1</v>
      </c>
      <c r="R403">
        <v>1.8333330000000001</v>
      </c>
      <c r="S403">
        <v>7.7275</v>
      </c>
      <c r="T403">
        <v>6.4646464646464654</v>
      </c>
      <c r="U403">
        <v>19.825299999999999</v>
      </c>
      <c r="V403">
        <v>14.962059999999999</v>
      </c>
      <c r="W403">
        <v>24.339569999999998</v>
      </c>
      <c r="X403">
        <v>7.9126209999999997</v>
      </c>
      <c r="Y403">
        <v>12.991300000000001</v>
      </c>
      <c r="Z403">
        <v>4.6766019999999999</v>
      </c>
    </row>
    <row r="404" spans="1:26" x14ac:dyDescent="0.25">
      <c r="A404" s="64">
        <v>45992</v>
      </c>
      <c r="B404" t="s">
        <v>2667</v>
      </c>
      <c r="C404" t="s">
        <v>3148</v>
      </c>
      <c r="D404" t="s">
        <v>1318</v>
      </c>
      <c r="E404" t="s">
        <v>9</v>
      </c>
      <c r="F404" t="s">
        <v>5</v>
      </c>
      <c r="G404" t="s">
        <v>2920</v>
      </c>
      <c r="I404">
        <v>2.9533868835712831E-5</v>
      </c>
      <c r="J404" t="s">
        <v>1367</v>
      </c>
      <c r="K404">
        <v>7.8571428571428568</v>
      </c>
      <c r="L404" t="s">
        <v>2776</v>
      </c>
      <c r="N404">
        <v>2.37</v>
      </c>
      <c r="O404">
        <v>8.4278340000000007</v>
      </c>
      <c r="P404">
        <v>5.7</v>
      </c>
      <c r="Q404">
        <v>2.2000000000000002</v>
      </c>
      <c r="R404">
        <v>0.46666669999999999</v>
      </c>
      <c r="S404">
        <v>6.2750000000000004</v>
      </c>
      <c r="T404">
        <v>3.203125</v>
      </c>
      <c r="U404">
        <v>-6.9599690000000001</v>
      </c>
      <c r="V404">
        <v>19.644300000000001</v>
      </c>
      <c r="W404">
        <v>7.504569</v>
      </c>
      <c r="X404">
        <v>7.5198419999999997</v>
      </c>
      <c r="Y404">
        <v>10.55171</v>
      </c>
      <c r="Z404">
        <v>1.536775</v>
      </c>
    </row>
    <row r="405" spans="1:26" x14ac:dyDescent="0.25">
      <c r="A405" s="64">
        <v>45992</v>
      </c>
      <c r="B405" t="s">
        <v>2131</v>
      </c>
      <c r="C405" t="s">
        <v>3149</v>
      </c>
      <c r="D405" t="s">
        <v>782</v>
      </c>
      <c r="E405" t="s">
        <v>14</v>
      </c>
      <c r="F405" t="s">
        <v>5</v>
      </c>
      <c r="G405" t="s">
        <v>2920</v>
      </c>
      <c r="I405">
        <v>2.139555189760908E-4</v>
      </c>
      <c r="J405" t="s">
        <v>1367</v>
      </c>
      <c r="K405">
        <v>8.3333333333333339</v>
      </c>
      <c r="L405" t="s">
        <v>2777</v>
      </c>
      <c r="N405">
        <v>5.76</v>
      </c>
      <c r="O405">
        <v>3.55</v>
      </c>
      <c r="P405">
        <v>3</v>
      </c>
      <c r="Q405">
        <v>7.1</v>
      </c>
      <c r="R405">
        <v>9.1</v>
      </c>
      <c r="S405">
        <v>7.6133329999999999</v>
      </c>
      <c r="T405">
        <v>8.3098591549295779</v>
      </c>
      <c r="U405">
        <v>11.376620000000001</v>
      </c>
      <c r="V405">
        <v>1.1992769999999999</v>
      </c>
      <c r="W405">
        <v>19.89367</v>
      </c>
      <c r="X405">
        <v>167.8107</v>
      </c>
      <c r="Y405">
        <v>2.7267000000000001</v>
      </c>
      <c r="Z405">
        <v>2.5538189999999998</v>
      </c>
    </row>
    <row r="406" spans="1:26" x14ac:dyDescent="0.25">
      <c r="A406" s="64">
        <v>45992</v>
      </c>
      <c r="B406" t="s">
        <v>2169</v>
      </c>
      <c r="C406" t="s">
        <v>3150</v>
      </c>
      <c r="D406" t="s">
        <v>820</v>
      </c>
      <c r="E406" t="s">
        <v>11</v>
      </c>
      <c r="F406" t="s">
        <v>4</v>
      </c>
      <c r="G406" t="s">
        <v>2810</v>
      </c>
      <c r="I406">
        <v>1.9783206838212209E-4</v>
      </c>
      <c r="J406" t="s">
        <v>1367</v>
      </c>
      <c r="K406">
        <v>6.1016949152542379</v>
      </c>
      <c r="L406" t="s">
        <v>2776</v>
      </c>
      <c r="N406">
        <v>8.0500000000000007</v>
      </c>
      <c r="O406">
        <v>6.4329999999999998</v>
      </c>
      <c r="P406">
        <v>3.3</v>
      </c>
      <c r="Q406">
        <v>7.5</v>
      </c>
      <c r="R406">
        <v>9.6666670000000003</v>
      </c>
      <c r="S406">
        <v>4.6233329999999997</v>
      </c>
      <c r="T406">
        <v>9.3181818181818183</v>
      </c>
      <c r="U406">
        <v>10.485889999999999</v>
      </c>
      <c r="V406">
        <v>11.513529999999999</v>
      </c>
      <c r="W406">
        <v>65.191689999999994</v>
      </c>
      <c r="X406">
        <v>20.173829999999999</v>
      </c>
      <c r="Y406">
        <v>7.1746230000000004</v>
      </c>
      <c r="Z406">
        <v>1.9691369999999999</v>
      </c>
    </row>
    <row r="407" spans="1:26" x14ac:dyDescent="0.25">
      <c r="A407" s="64">
        <v>45992</v>
      </c>
      <c r="B407" t="s">
        <v>1744</v>
      </c>
      <c r="C407" t="s">
        <v>3151</v>
      </c>
      <c r="D407" t="s">
        <v>396</v>
      </c>
      <c r="E407" t="s">
        <v>11</v>
      </c>
      <c r="F407" t="s">
        <v>5</v>
      </c>
      <c r="G407" t="s">
        <v>2920</v>
      </c>
      <c r="I407">
        <v>5.3334466274808454E-4</v>
      </c>
      <c r="J407" t="s">
        <v>1367</v>
      </c>
      <c r="K407">
        <v>5.9459459459459456</v>
      </c>
      <c r="L407" t="s">
        <v>2777</v>
      </c>
      <c r="N407">
        <v>5.0999999999999996</v>
      </c>
      <c r="O407">
        <v>5.114833</v>
      </c>
      <c r="P407">
        <v>2.95</v>
      </c>
      <c r="Q407">
        <v>4.7</v>
      </c>
      <c r="R407">
        <v>9.6999999999999993</v>
      </c>
      <c r="S407">
        <v>4.2066660000000002</v>
      </c>
      <c r="T407">
        <v>7.2928176795580111</v>
      </c>
      <c r="U407">
        <v>3.0019640000000001</v>
      </c>
      <c r="V407">
        <v>9.3543529999999997</v>
      </c>
      <c r="W407">
        <v>22.034669999999998</v>
      </c>
      <c r="X407">
        <v>21.172830000000001</v>
      </c>
      <c r="Y407">
        <v>4.0858650000000001</v>
      </c>
      <c r="Z407">
        <v>2.1815030000000002</v>
      </c>
    </row>
    <row r="408" spans="1:26" x14ac:dyDescent="0.25">
      <c r="A408" s="64">
        <v>45992</v>
      </c>
      <c r="B408" t="s">
        <v>1525</v>
      </c>
      <c r="C408" t="s">
        <v>3152</v>
      </c>
      <c r="D408" t="s">
        <v>178</v>
      </c>
      <c r="E408" t="s">
        <v>11</v>
      </c>
      <c r="F408" t="s">
        <v>5</v>
      </c>
      <c r="G408" t="s">
        <v>2920</v>
      </c>
      <c r="H408">
        <v>4.0545915495937678E-3</v>
      </c>
      <c r="I408">
        <v>1.1608094307567539E-3</v>
      </c>
      <c r="J408" t="s">
        <v>1374</v>
      </c>
      <c r="K408">
        <v>9.7297297297297298</v>
      </c>
      <c r="M408" t="s">
        <v>1340</v>
      </c>
      <c r="N408">
        <v>7.13</v>
      </c>
      <c r="O408">
        <v>7.4988340000000004</v>
      </c>
      <c r="P408">
        <v>6.375</v>
      </c>
      <c r="Q408">
        <v>7.5</v>
      </c>
      <c r="R408">
        <v>6.8333329999999997</v>
      </c>
      <c r="S408">
        <v>4.12</v>
      </c>
      <c r="T408">
        <v>9.3922651933701662</v>
      </c>
      <c r="U408">
        <v>6.0081480000000003</v>
      </c>
      <c r="V408">
        <v>36.437190000000001</v>
      </c>
      <c r="W408">
        <v>23.444009999999999</v>
      </c>
      <c r="X408">
        <v>11.63796</v>
      </c>
      <c r="Y408">
        <v>4.5813949999999997</v>
      </c>
      <c r="Z408">
        <v>4.2259979999999997</v>
      </c>
    </row>
    <row r="409" spans="1:26" x14ac:dyDescent="0.25">
      <c r="A409" s="64">
        <v>45992</v>
      </c>
      <c r="B409" t="s">
        <v>2403</v>
      </c>
      <c r="C409" t="s">
        <v>3153</v>
      </c>
      <c r="D409" t="s">
        <v>1054</v>
      </c>
      <c r="E409" t="s">
        <v>2824</v>
      </c>
      <c r="F409" t="s">
        <v>5</v>
      </c>
      <c r="G409" t="s">
        <v>2920</v>
      </c>
      <c r="I409">
        <v>1.224337086288527E-4</v>
      </c>
      <c r="J409" t="s">
        <v>1367</v>
      </c>
      <c r="K409">
        <v>3.4328358208955221</v>
      </c>
      <c r="L409" t="s">
        <v>2777</v>
      </c>
      <c r="N409">
        <v>3.39</v>
      </c>
      <c r="O409">
        <v>5.1987500000000004</v>
      </c>
      <c r="P409">
        <v>2.7250000000000001</v>
      </c>
      <c r="Q409">
        <v>3.4</v>
      </c>
      <c r="R409">
        <v>1.8666670000000001</v>
      </c>
      <c r="S409">
        <v>4.9916669999999996</v>
      </c>
      <c r="T409">
        <v>2.210526315789473</v>
      </c>
      <c r="U409">
        <v>20.023759999999999</v>
      </c>
      <c r="V409">
        <v>10.691929999999999</v>
      </c>
      <c r="W409">
        <v>10.12768</v>
      </c>
      <c r="X409">
        <v>23.23227</v>
      </c>
      <c r="Y409">
        <v>-0.66139029999999999</v>
      </c>
      <c r="Z409">
        <v>1.279873</v>
      </c>
    </row>
    <row r="410" spans="1:26" x14ac:dyDescent="0.25">
      <c r="A410" s="64">
        <v>45992</v>
      </c>
      <c r="B410" t="s">
        <v>1417</v>
      </c>
      <c r="C410" t="s">
        <v>3154</v>
      </c>
      <c r="D410" t="s">
        <v>71</v>
      </c>
      <c r="E410" t="s">
        <v>13</v>
      </c>
      <c r="F410" t="s">
        <v>5</v>
      </c>
      <c r="G410" t="s">
        <v>2920</v>
      </c>
      <c r="I410">
        <v>2.590161677181381E-3</v>
      </c>
      <c r="J410" t="s">
        <v>1367</v>
      </c>
      <c r="K410">
        <v>2.1428571428571428</v>
      </c>
      <c r="L410" t="s">
        <v>2776</v>
      </c>
      <c r="N410">
        <v>3.32</v>
      </c>
      <c r="O410">
        <v>5.6963330000000001</v>
      </c>
      <c r="P410">
        <v>5.375</v>
      </c>
      <c r="Q410">
        <v>3</v>
      </c>
      <c r="R410">
        <v>9.0333330000000007</v>
      </c>
      <c r="S410">
        <v>3.733333</v>
      </c>
      <c r="T410">
        <v>6.4556962025316453</v>
      </c>
      <c r="U410">
        <v>-18.35793</v>
      </c>
      <c r="V410">
        <v>8.2530190000000001</v>
      </c>
      <c r="W410">
        <v>12.450100000000001</v>
      </c>
      <c r="X410">
        <v>14.112410000000001</v>
      </c>
      <c r="Y410">
        <v>7.8867760000000002</v>
      </c>
      <c r="Z410">
        <v>4.5862939999999996</v>
      </c>
    </row>
    <row r="411" spans="1:26" x14ac:dyDescent="0.25">
      <c r="A411" s="64">
        <v>45992</v>
      </c>
      <c r="B411" t="s">
        <v>2650</v>
      </c>
      <c r="C411" t="s">
        <v>3155</v>
      </c>
      <c r="D411" t="s">
        <v>1301</v>
      </c>
      <c r="E411" t="s">
        <v>12</v>
      </c>
      <c r="F411" t="s">
        <v>5</v>
      </c>
      <c r="G411" t="s">
        <v>2920</v>
      </c>
      <c r="I411">
        <v>4.2401204534654122E-5</v>
      </c>
      <c r="J411" t="s">
        <v>1374</v>
      </c>
      <c r="K411">
        <v>7.6190476190476186</v>
      </c>
      <c r="L411" t="s">
        <v>2777</v>
      </c>
      <c r="N411">
        <v>5.68</v>
      </c>
      <c r="O411">
        <v>5.5887500000000001</v>
      </c>
      <c r="P411">
        <v>2.4</v>
      </c>
      <c r="Q411">
        <v>6</v>
      </c>
      <c r="R411">
        <v>4.2</v>
      </c>
      <c r="S411">
        <v>2.5816669999999999</v>
      </c>
      <c r="T411">
        <v>3.609467455621302</v>
      </c>
      <c r="U411">
        <v>5.854082</v>
      </c>
      <c r="V411">
        <v>8.2993819999999996</v>
      </c>
      <c r="W411">
        <v>15.32958</v>
      </c>
      <c r="X411">
        <v>16.27289</v>
      </c>
      <c r="Y411">
        <v>7.9742949999999997</v>
      </c>
      <c r="Z411">
        <v>6.5866249999999997</v>
      </c>
    </row>
    <row r="412" spans="1:26" x14ac:dyDescent="0.25">
      <c r="A412" s="64">
        <v>45992</v>
      </c>
      <c r="B412" t="s">
        <v>1958</v>
      </c>
      <c r="C412" t="s">
        <v>3156</v>
      </c>
      <c r="D412" t="s">
        <v>610</v>
      </c>
      <c r="E412" t="s">
        <v>18</v>
      </c>
      <c r="F412" t="s">
        <v>5</v>
      </c>
      <c r="G412" t="s">
        <v>2920</v>
      </c>
      <c r="I412">
        <v>3.0945123331470748E-4</v>
      </c>
      <c r="J412" t="s">
        <v>1367</v>
      </c>
      <c r="K412">
        <v>6.8000000000000007</v>
      </c>
      <c r="L412" t="s">
        <v>2777</v>
      </c>
      <c r="N412">
        <v>6.94</v>
      </c>
      <c r="O412">
        <v>4.38</v>
      </c>
      <c r="P412">
        <v>2.3333330000000001</v>
      </c>
      <c r="Q412">
        <v>1.8</v>
      </c>
      <c r="R412">
        <v>8.6333330000000004</v>
      </c>
      <c r="S412">
        <v>5.4450010000000004</v>
      </c>
      <c r="T412">
        <v>2.4137931034482758</v>
      </c>
      <c r="U412">
        <v>11.89072</v>
      </c>
      <c r="V412">
        <v>10.134460000000001</v>
      </c>
      <c r="W412">
        <v>4.5697760000000001</v>
      </c>
      <c r="X412">
        <v>28.049759999999999</v>
      </c>
      <c r="Y412">
        <v>4.9118449999999996</v>
      </c>
      <c r="Z412">
        <v>6.7362120000000001</v>
      </c>
    </row>
    <row r="413" spans="1:26" x14ac:dyDescent="0.25">
      <c r="A413" s="64">
        <v>45992</v>
      </c>
      <c r="B413" t="s">
        <v>1752</v>
      </c>
      <c r="C413" t="s">
        <v>3157</v>
      </c>
      <c r="D413" t="s">
        <v>404</v>
      </c>
      <c r="E413" t="s">
        <v>19</v>
      </c>
      <c r="F413" t="s">
        <v>5</v>
      </c>
      <c r="G413" t="s">
        <v>2920</v>
      </c>
      <c r="I413">
        <v>5.0618283443744469E-4</v>
      </c>
      <c r="J413" t="s">
        <v>1367</v>
      </c>
      <c r="K413">
        <v>0.71428571428571419</v>
      </c>
      <c r="L413" t="s">
        <v>2776</v>
      </c>
      <c r="N413">
        <v>0.25</v>
      </c>
      <c r="O413">
        <v>3.1262500000000002</v>
      </c>
      <c r="P413">
        <v>3.45</v>
      </c>
      <c r="Q413">
        <v>8.4</v>
      </c>
      <c r="R413">
        <v>2.2999999999999998</v>
      </c>
      <c r="S413">
        <v>1.973333</v>
      </c>
      <c r="T413">
        <v>3</v>
      </c>
      <c r="U413">
        <v>-53.341079999999998</v>
      </c>
      <c r="V413">
        <v>-9.3552599999999995</v>
      </c>
      <c r="W413">
        <v>15.408060000000001</v>
      </c>
      <c r="Y413">
        <v>-8.1848749999999999</v>
      </c>
      <c r="Z413">
        <v>1.002097</v>
      </c>
    </row>
    <row r="414" spans="1:26" x14ac:dyDescent="0.25">
      <c r="A414" s="64">
        <v>45992</v>
      </c>
      <c r="B414" t="s">
        <v>2491</v>
      </c>
      <c r="C414" t="s">
        <v>3158</v>
      </c>
      <c r="D414" t="s">
        <v>1142</v>
      </c>
      <c r="E414" t="s">
        <v>8</v>
      </c>
      <c r="F414" t="s">
        <v>5</v>
      </c>
      <c r="G414" t="s">
        <v>2920</v>
      </c>
      <c r="H414">
        <v>2.7515261512404861E-3</v>
      </c>
      <c r="I414">
        <v>9.0886103726554998E-5</v>
      </c>
      <c r="J414" t="s">
        <v>1367</v>
      </c>
      <c r="K414">
        <v>8.8235294117647065</v>
      </c>
      <c r="M414" t="s">
        <v>1340</v>
      </c>
      <c r="N414">
        <v>5.84</v>
      </c>
      <c r="O414">
        <v>6.0866670000000003</v>
      </c>
      <c r="P414">
        <v>7.65</v>
      </c>
      <c r="Q414">
        <v>3</v>
      </c>
      <c r="R414">
        <v>7.3</v>
      </c>
      <c r="S414">
        <v>4.8333329999999997</v>
      </c>
      <c r="T414">
        <v>8.35</v>
      </c>
      <c r="U414">
        <v>12.301310000000001</v>
      </c>
      <c r="V414">
        <v>51.584029999999998</v>
      </c>
      <c r="W414">
        <v>62.404670000000003</v>
      </c>
      <c r="X414">
        <v>18.492940000000001</v>
      </c>
      <c r="Y414">
        <v>4.2316200000000004</v>
      </c>
      <c r="Z414">
        <v>2.0173000000000001</v>
      </c>
    </row>
    <row r="415" spans="1:26" x14ac:dyDescent="0.25">
      <c r="A415" s="64">
        <v>45992</v>
      </c>
      <c r="B415" t="s">
        <v>2559</v>
      </c>
      <c r="C415" t="s">
        <v>3159</v>
      </c>
      <c r="D415" t="s">
        <v>1210</v>
      </c>
      <c r="E415" t="s">
        <v>2824</v>
      </c>
      <c r="F415" t="s">
        <v>5</v>
      </c>
      <c r="G415" t="s">
        <v>2920</v>
      </c>
      <c r="I415">
        <v>7.2147715689750586E-5</v>
      </c>
      <c r="J415" t="s">
        <v>1367</v>
      </c>
      <c r="K415">
        <v>2.6865671641791038</v>
      </c>
      <c r="L415" t="s">
        <v>2777</v>
      </c>
      <c r="N415">
        <v>6.0999990000000004</v>
      </c>
      <c r="O415">
        <v>3.8818329999999999</v>
      </c>
      <c r="P415">
        <v>4.8499999999999996</v>
      </c>
      <c r="Q415">
        <v>2.6</v>
      </c>
      <c r="R415">
        <v>5.4333330000000002</v>
      </c>
      <c r="S415">
        <v>2.5833330000000001</v>
      </c>
      <c r="T415">
        <v>2.552631578947369</v>
      </c>
      <c r="U415">
        <v>0.63132049999999995</v>
      </c>
      <c r="V415">
        <v>14.186680000000001</v>
      </c>
      <c r="W415">
        <v>18.152249999999999</v>
      </c>
      <c r="X415">
        <v>29.143409999999999</v>
      </c>
      <c r="Y415">
        <v>3.6964730000000001</v>
      </c>
      <c r="Z415">
        <v>2.9529649999999998</v>
      </c>
    </row>
    <row r="416" spans="1:26" x14ac:dyDescent="0.25">
      <c r="A416" s="64">
        <v>45992</v>
      </c>
      <c r="B416" t="s">
        <v>2591</v>
      </c>
      <c r="C416" t="s">
        <v>3160</v>
      </c>
      <c r="D416" t="s">
        <v>1242</v>
      </c>
      <c r="E416" t="s">
        <v>20</v>
      </c>
      <c r="F416" t="s">
        <v>5</v>
      </c>
      <c r="G416" t="s">
        <v>2920</v>
      </c>
      <c r="I416">
        <v>6.3173021631170054E-5</v>
      </c>
      <c r="J416" t="s">
        <v>1367</v>
      </c>
      <c r="K416">
        <v>5.4545454545454541</v>
      </c>
      <c r="L416" t="s">
        <v>2777</v>
      </c>
      <c r="N416">
        <v>6.96</v>
      </c>
      <c r="O416">
        <v>6.577833</v>
      </c>
      <c r="P416">
        <v>3.55</v>
      </c>
      <c r="Q416">
        <v>2.1</v>
      </c>
      <c r="R416">
        <v>2.5</v>
      </c>
      <c r="S416">
        <v>6.18</v>
      </c>
      <c r="T416">
        <v>3.5978835978835981</v>
      </c>
      <c r="U416">
        <v>1.94875</v>
      </c>
      <c r="V416">
        <v>3.8532959999999998</v>
      </c>
      <c r="W416">
        <v>47.840910000000001</v>
      </c>
      <c r="X416">
        <v>17.438230000000001</v>
      </c>
      <c r="Y416">
        <v>9.6362679999999994</v>
      </c>
      <c r="Z416">
        <v>7.9753489999999996</v>
      </c>
    </row>
    <row r="417" spans="1:26" x14ac:dyDescent="0.25">
      <c r="A417" s="64">
        <v>45992</v>
      </c>
      <c r="B417" t="s">
        <v>1503</v>
      </c>
      <c r="C417" t="s">
        <v>4131</v>
      </c>
      <c r="D417" t="s">
        <v>156</v>
      </c>
      <c r="E417" t="s">
        <v>18</v>
      </c>
      <c r="F417" t="s">
        <v>6</v>
      </c>
      <c r="G417" t="s">
        <v>2881</v>
      </c>
      <c r="I417">
        <v>1.346841705695068E-3</v>
      </c>
      <c r="J417" t="s">
        <v>1365</v>
      </c>
      <c r="K417">
        <v>-1</v>
      </c>
      <c r="L417" t="s">
        <v>4045</v>
      </c>
      <c r="N417">
        <v>4.63</v>
      </c>
      <c r="O417">
        <v>2.9762499999999998</v>
      </c>
      <c r="P417">
        <v>7.9333330000000002</v>
      </c>
      <c r="Q417">
        <v>7.6</v>
      </c>
      <c r="R417">
        <v>2.9666670000000002</v>
      </c>
      <c r="S417">
        <v>3.2374999999999998</v>
      </c>
      <c r="T417">
        <v>5.7777777777777768</v>
      </c>
      <c r="U417">
        <v>4.5956729999999997</v>
      </c>
      <c r="V417">
        <v>15.08732</v>
      </c>
      <c r="W417">
        <v>33.079000000000001</v>
      </c>
      <c r="X417">
        <v>17.294090000000001</v>
      </c>
      <c r="Y417">
        <v>8.1622959999999996</v>
      </c>
      <c r="Z417">
        <v>0.26365100000000002</v>
      </c>
    </row>
    <row r="418" spans="1:26" x14ac:dyDescent="0.25">
      <c r="A418" s="64">
        <v>45992</v>
      </c>
      <c r="B418" t="s">
        <v>2540</v>
      </c>
      <c r="C418" t="s">
        <v>4132</v>
      </c>
      <c r="D418" t="s">
        <v>1191</v>
      </c>
      <c r="E418" t="s">
        <v>15</v>
      </c>
      <c r="F418" t="s">
        <v>6</v>
      </c>
      <c r="G418" t="s">
        <v>2881</v>
      </c>
      <c r="I418">
        <v>7.426992824361426E-5</v>
      </c>
      <c r="J418" t="s">
        <v>1365</v>
      </c>
      <c r="K418">
        <v>-1</v>
      </c>
      <c r="L418" t="s">
        <v>4045</v>
      </c>
      <c r="N418">
        <v>8.4600000000000009</v>
      </c>
      <c r="O418">
        <v>5.2130000000000001</v>
      </c>
      <c r="P418">
        <v>5.6</v>
      </c>
      <c r="Q418">
        <v>6.6</v>
      </c>
      <c r="R418">
        <v>8.9</v>
      </c>
      <c r="S418">
        <v>5.68</v>
      </c>
      <c r="T418">
        <v>9.3589743589743595</v>
      </c>
      <c r="U418">
        <v>12.090870000000001</v>
      </c>
      <c r="V418">
        <v>14.67717</v>
      </c>
      <c r="W418">
        <v>23.659829999999999</v>
      </c>
      <c r="X418">
        <v>16.42164</v>
      </c>
      <c r="Y418">
        <v>6.6444419999999997</v>
      </c>
      <c r="Z418">
        <v>0.79057429999999995</v>
      </c>
    </row>
    <row r="419" spans="1:26" x14ac:dyDescent="0.25">
      <c r="A419" s="64">
        <v>45992</v>
      </c>
      <c r="B419" t="s">
        <v>2167</v>
      </c>
      <c r="C419" t="s">
        <v>4133</v>
      </c>
      <c r="D419" t="s">
        <v>818</v>
      </c>
      <c r="E419" t="s">
        <v>17</v>
      </c>
      <c r="F419" t="s">
        <v>6</v>
      </c>
      <c r="G419" t="s">
        <v>2881</v>
      </c>
      <c r="I419">
        <v>1.982686347355907E-4</v>
      </c>
      <c r="J419" t="s">
        <v>1367</v>
      </c>
      <c r="K419">
        <v>-1</v>
      </c>
      <c r="L419" t="s">
        <v>4045</v>
      </c>
      <c r="N419">
        <v>6.41</v>
      </c>
      <c r="O419">
        <v>4.2080000000000002</v>
      </c>
      <c r="P419">
        <v>5.85</v>
      </c>
      <c r="Q419">
        <v>6.5</v>
      </c>
      <c r="R419">
        <v>10</v>
      </c>
      <c r="S419">
        <v>3.8933330000000002</v>
      </c>
      <c r="T419">
        <v>8.5046728971962615</v>
      </c>
      <c r="U419">
        <v>-0.75752739999999996</v>
      </c>
      <c r="V419">
        <v>10.90649</v>
      </c>
      <c r="W419">
        <v>14.27027</v>
      </c>
      <c r="X419">
        <v>14.10647</v>
      </c>
      <c r="Y419">
        <v>6.7823399999999996</v>
      </c>
      <c r="Z419">
        <v>0.54694290000000001</v>
      </c>
    </row>
    <row r="420" spans="1:26" x14ac:dyDescent="0.25">
      <c r="A420" s="64">
        <v>45992</v>
      </c>
      <c r="B420" t="s">
        <v>2321</v>
      </c>
      <c r="C420" t="s">
        <v>4134</v>
      </c>
      <c r="D420" t="s">
        <v>972</v>
      </c>
      <c r="E420" t="s">
        <v>17</v>
      </c>
      <c r="F420" t="s">
        <v>6</v>
      </c>
      <c r="G420" t="s">
        <v>2881</v>
      </c>
      <c r="I420">
        <v>1.4139619072558421E-4</v>
      </c>
      <c r="J420" t="s">
        <v>1367</v>
      </c>
      <c r="K420">
        <v>-1</v>
      </c>
      <c r="L420" t="s">
        <v>4045</v>
      </c>
      <c r="N420">
        <v>6.78</v>
      </c>
      <c r="O420">
        <v>2.5179999999999998</v>
      </c>
      <c r="P420">
        <v>5.0250000000000004</v>
      </c>
      <c r="Q420">
        <v>6.8</v>
      </c>
      <c r="R420">
        <v>8.7333339999999993</v>
      </c>
      <c r="S420">
        <v>5.4233330000000004</v>
      </c>
      <c r="T420">
        <v>7.4766355140186924</v>
      </c>
      <c r="U420">
        <v>7.5973509999999997</v>
      </c>
      <c r="V420">
        <v>9.8106989999999996</v>
      </c>
      <c r="W420">
        <v>15.28037</v>
      </c>
      <c r="X420">
        <v>22.44473</v>
      </c>
      <c r="Y420">
        <v>4.7018800000000001</v>
      </c>
      <c r="Z420">
        <v>0.57078139999999999</v>
      </c>
    </row>
    <row r="421" spans="1:26" x14ac:dyDescent="0.25">
      <c r="A421" s="64">
        <v>45992</v>
      </c>
      <c r="B421" t="s">
        <v>2672</v>
      </c>
      <c r="C421" t="s">
        <v>4135</v>
      </c>
      <c r="D421" t="s">
        <v>1323</v>
      </c>
      <c r="E421" t="s">
        <v>20</v>
      </c>
      <c r="F421" t="s">
        <v>6</v>
      </c>
      <c r="G421" t="s">
        <v>2881</v>
      </c>
      <c r="I421">
        <v>2.435618188205509E-5</v>
      </c>
      <c r="J421" t="s">
        <v>1557</v>
      </c>
      <c r="K421">
        <v>-1</v>
      </c>
      <c r="L421" t="s">
        <v>4045</v>
      </c>
      <c r="N421">
        <v>2.59</v>
      </c>
      <c r="O421">
        <v>5.9725000000000001</v>
      </c>
      <c r="P421">
        <v>4.0750000000000002</v>
      </c>
      <c r="Q421">
        <v>1.9</v>
      </c>
      <c r="R421">
        <v>1.933333</v>
      </c>
      <c r="S421">
        <v>2.7</v>
      </c>
      <c r="T421">
        <v>1.522633744855967</v>
      </c>
      <c r="U421">
        <v>40.322380000000003</v>
      </c>
      <c r="V421">
        <v>-3.7411020000000003E-2</v>
      </c>
      <c r="W421">
        <v>33.33334</v>
      </c>
      <c r="Y421">
        <v>-4.6016659999999998</v>
      </c>
      <c r="Z421">
        <v>0.20011899999999999</v>
      </c>
    </row>
    <row r="422" spans="1:26" x14ac:dyDescent="0.25">
      <c r="A422" s="64">
        <v>45992</v>
      </c>
      <c r="B422" t="s">
        <v>2365</v>
      </c>
      <c r="C422" t="s">
        <v>4136</v>
      </c>
      <c r="D422" t="s">
        <v>1016</v>
      </c>
      <c r="E422" t="s">
        <v>17</v>
      </c>
      <c r="F422" t="s">
        <v>6</v>
      </c>
      <c r="G422" t="s">
        <v>2881</v>
      </c>
      <c r="I422">
        <v>1.2668935544216049E-4</v>
      </c>
      <c r="J422" t="s">
        <v>1367</v>
      </c>
      <c r="K422">
        <v>-1</v>
      </c>
      <c r="L422" t="s">
        <v>4045</v>
      </c>
      <c r="N422">
        <v>6.87</v>
      </c>
      <c r="O422">
        <v>1.7909999999999999</v>
      </c>
      <c r="P422">
        <v>3.5249999999999999</v>
      </c>
      <c r="Q422">
        <v>3</v>
      </c>
      <c r="R422">
        <v>9.3666669999999996</v>
      </c>
      <c r="S422">
        <v>2.693333</v>
      </c>
      <c r="T422">
        <v>1.775700934579439</v>
      </c>
      <c r="U422">
        <v>5.938625</v>
      </c>
      <c r="V422">
        <v>7.0150439999999996</v>
      </c>
      <c r="W422">
        <v>42.717260000000003</v>
      </c>
      <c r="X422">
        <v>16.893139999999999</v>
      </c>
      <c r="Y422">
        <v>5.0488400000000002</v>
      </c>
      <c r="Z422">
        <v>0.6396887</v>
      </c>
    </row>
    <row r="423" spans="1:26" x14ac:dyDescent="0.25">
      <c r="A423" s="64">
        <v>45992</v>
      </c>
      <c r="B423" t="s">
        <v>2183</v>
      </c>
      <c r="C423" t="s">
        <v>4137</v>
      </c>
      <c r="D423" t="s">
        <v>834</v>
      </c>
      <c r="E423" t="s">
        <v>10</v>
      </c>
      <c r="F423" t="s">
        <v>6</v>
      </c>
      <c r="G423" t="s">
        <v>2881</v>
      </c>
      <c r="I423">
        <v>1.9123126512983791E-4</v>
      </c>
      <c r="J423" t="s">
        <v>1374</v>
      </c>
      <c r="K423">
        <v>-1</v>
      </c>
      <c r="L423" t="s">
        <v>4045</v>
      </c>
      <c r="N423">
        <v>5.1100000000000003</v>
      </c>
      <c r="O423">
        <v>2.42</v>
      </c>
      <c r="P423">
        <v>5.4</v>
      </c>
      <c r="Q423">
        <v>5.8</v>
      </c>
      <c r="R423">
        <v>1.8333330000000001</v>
      </c>
      <c r="S423">
        <v>3.7933330000000001</v>
      </c>
      <c r="T423">
        <v>0.8441558441558441</v>
      </c>
      <c r="U423">
        <v>-26.208320000000001</v>
      </c>
      <c r="V423">
        <v>9.1522349999999992</v>
      </c>
      <c r="W423">
        <v>21.39142</v>
      </c>
      <c r="X423">
        <v>18.707820000000002</v>
      </c>
      <c r="Y423">
        <v>9.3030950000000008</v>
      </c>
      <c r="Z423">
        <v>0.54302980000000001</v>
      </c>
    </row>
    <row r="424" spans="1:26" x14ac:dyDescent="0.25">
      <c r="A424" s="64">
        <v>45992</v>
      </c>
      <c r="B424" t="s">
        <v>2586</v>
      </c>
      <c r="C424" t="s">
        <v>4138</v>
      </c>
      <c r="D424" t="s">
        <v>1237</v>
      </c>
      <c r="E424" t="s">
        <v>20</v>
      </c>
      <c r="F424" t="s">
        <v>6</v>
      </c>
      <c r="G424" t="s">
        <v>2881</v>
      </c>
      <c r="I424">
        <v>6.5156953167781558E-5</v>
      </c>
      <c r="J424" t="s">
        <v>1367</v>
      </c>
      <c r="K424">
        <v>-1</v>
      </c>
      <c r="L424" t="s">
        <v>4045</v>
      </c>
      <c r="N424">
        <v>7.58</v>
      </c>
      <c r="O424">
        <v>4.0590000000000002</v>
      </c>
      <c r="P424">
        <v>1.5</v>
      </c>
      <c r="Q424">
        <v>7</v>
      </c>
      <c r="R424">
        <v>3.1333329999999999</v>
      </c>
      <c r="S424">
        <v>4.1016659999999998</v>
      </c>
      <c r="T424">
        <v>2.5102880658436222</v>
      </c>
      <c r="U424">
        <v>-18.149419999999999</v>
      </c>
      <c r="V424">
        <v>1.8768320000000001</v>
      </c>
      <c r="W424">
        <v>19.83324</v>
      </c>
      <c r="X424">
        <v>22.074529999999999</v>
      </c>
      <c r="Y424">
        <v>5.2522719999999996</v>
      </c>
      <c r="Z424">
        <v>0.72435709999999998</v>
      </c>
    </row>
    <row r="425" spans="1:26" x14ac:dyDescent="0.25">
      <c r="A425" s="64">
        <v>45992</v>
      </c>
      <c r="B425" t="s">
        <v>2033</v>
      </c>
      <c r="C425" t="s">
        <v>4139</v>
      </c>
      <c r="D425" t="s">
        <v>685</v>
      </c>
      <c r="E425" t="s">
        <v>20</v>
      </c>
      <c r="F425" t="s">
        <v>6</v>
      </c>
      <c r="G425" t="s">
        <v>2881</v>
      </c>
      <c r="I425">
        <v>2.6072042674748629E-4</v>
      </c>
      <c r="J425" t="s">
        <v>1367</v>
      </c>
      <c r="K425">
        <v>-1</v>
      </c>
      <c r="L425" t="s">
        <v>4045</v>
      </c>
      <c r="N425">
        <v>4.47</v>
      </c>
      <c r="O425">
        <v>7.2519999999999998</v>
      </c>
      <c r="P425">
        <v>4.9000000000000004</v>
      </c>
      <c r="Q425">
        <v>3.5</v>
      </c>
      <c r="R425">
        <v>4</v>
      </c>
      <c r="S425">
        <v>3.2783329999999999</v>
      </c>
      <c r="T425">
        <v>3.9917695473251031</v>
      </c>
      <c r="U425">
        <v>2.3930910000000001</v>
      </c>
      <c r="V425">
        <v>3.1483759999999998</v>
      </c>
      <c r="W425">
        <v>31.025749999999999</v>
      </c>
      <c r="X425">
        <v>13.89409</v>
      </c>
      <c r="Y425">
        <v>8.0369159999999997</v>
      </c>
      <c r="Z425">
        <v>0.4490499</v>
      </c>
    </row>
    <row r="426" spans="1:26" x14ac:dyDescent="0.25">
      <c r="A426" s="64">
        <v>45992</v>
      </c>
      <c r="B426" t="s">
        <v>2660</v>
      </c>
      <c r="C426" t="s">
        <v>4140</v>
      </c>
      <c r="D426" t="s">
        <v>1311</v>
      </c>
      <c r="E426" t="s">
        <v>2867</v>
      </c>
      <c r="F426" t="s">
        <v>6</v>
      </c>
      <c r="G426" t="s">
        <v>2881</v>
      </c>
      <c r="I426">
        <v>3.7621098009016631E-5</v>
      </c>
      <c r="J426" t="s">
        <v>1367</v>
      </c>
      <c r="K426">
        <v>-1</v>
      </c>
      <c r="L426" t="s">
        <v>4045</v>
      </c>
      <c r="N426">
        <v>7.32</v>
      </c>
      <c r="O426">
        <v>6.1929999999999996</v>
      </c>
      <c r="P426">
        <v>1.825</v>
      </c>
      <c r="Q426">
        <v>4.2</v>
      </c>
      <c r="R426">
        <v>5.8666669999999996</v>
      </c>
      <c r="S426">
        <v>6.51</v>
      </c>
      <c r="T426">
        <v>4.295774647887324</v>
      </c>
      <c r="U426">
        <v>-3.8362210000000001</v>
      </c>
      <c r="V426">
        <v>0.46718789999999999</v>
      </c>
      <c r="W426">
        <v>11.454980000000001</v>
      </c>
      <c r="X426">
        <v>68.212950000000006</v>
      </c>
      <c r="Y426">
        <v>4.1377449999999998</v>
      </c>
      <c r="Z426">
        <v>0.60140629999999995</v>
      </c>
    </row>
    <row r="427" spans="1:26" x14ac:dyDescent="0.25">
      <c r="A427" s="64">
        <v>45992</v>
      </c>
      <c r="B427" t="s">
        <v>2361</v>
      </c>
      <c r="C427" t="s">
        <v>4141</v>
      </c>
      <c r="D427" t="s">
        <v>1012</v>
      </c>
      <c r="E427" t="s">
        <v>2818</v>
      </c>
      <c r="F427" t="s">
        <v>6</v>
      </c>
      <c r="G427" t="s">
        <v>2881</v>
      </c>
      <c r="I427">
        <v>1.2789743905809351E-4</v>
      </c>
      <c r="J427" t="s">
        <v>1365</v>
      </c>
      <c r="K427">
        <v>-1</v>
      </c>
      <c r="L427" t="s">
        <v>4045</v>
      </c>
      <c r="N427">
        <v>7.49</v>
      </c>
      <c r="O427">
        <v>3.8170000000000002</v>
      </c>
      <c r="P427">
        <v>6.05</v>
      </c>
      <c r="Q427">
        <v>5.6</v>
      </c>
      <c r="R427">
        <v>4.5333329999999998</v>
      </c>
      <c r="S427">
        <v>7.5366669999999996</v>
      </c>
      <c r="T427">
        <v>6.764705882352942</v>
      </c>
      <c r="U427">
        <v>18.846419999999998</v>
      </c>
      <c r="V427">
        <v>12.529719999999999</v>
      </c>
      <c r="W427">
        <v>30.382660000000001</v>
      </c>
      <c r="X427">
        <v>17.16187</v>
      </c>
      <c r="Y427">
        <v>5.78416</v>
      </c>
      <c r="Z427">
        <v>0.35209800000000002</v>
      </c>
    </row>
    <row r="428" spans="1:26" x14ac:dyDescent="0.25">
      <c r="A428" s="64">
        <v>45992</v>
      </c>
      <c r="B428" t="s">
        <v>2484</v>
      </c>
      <c r="C428" t="s">
        <v>4142</v>
      </c>
      <c r="D428" t="s">
        <v>1135</v>
      </c>
      <c r="E428" t="s">
        <v>2824</v>
      </c>
      <c r="F428" t="s">
        <v>6</v>
      </c>
      <c r="G428" t="s">
        <v>2881</v>
      </c>
      <c r="I428">
        <v>9.1781909879616198E-5</v>
      </c>
      <c r="J428" t="s">
        <v>1374</v>
      </c>
      <c r="K428">
        <v>-1</v>
      </c>
      <c r="L428" t="s">
        <v>4045</v>
      </c>
      <c r="N428">
        <v>6.34</v>
      </c>
      <c r="O428">
        <v>5.84</v>
      </c>
      <c r="P428">
        <v>3.6</v>
      </c>
      <c r="Q428">
        <v>5.8</v>
      </c>
      <c r="R428">
        <v>9.6</v>
      </c>
      <c r="S428">
        <v>6.3816660000000001</v>
      </c>
      <c r="T428">
        <v>8.7368421052631575</v>
      </c>
      <c r="U428">
        <v>0.54472679999999996</v>
      </c>
      <c r="V428">
        <v>9.5459949999999996</v>
      </c>
      <c r="W428">
        <v>14.4389</v>
      </c>
      <c r="X428">
        <v>10.31573</v>
      </c>
      <c r="Y428">
        <v>8.9282240000000002</v>
      </c>
      <c r="Z428">
        <v>0.50088069999999996</v>
      </c>
    </row>
    <row r="429" spans="1:26" x14ac:dyDescent="0.25">
      <c r="A429" s="64">
        <v>45992</v>
      </c>
      <c r="B429" t="s">
        <v>2639</v>
      </c>
      <c r="C429" t="s">
        <v>4143</v>
      </c>
      <c r="D429" t="s">
        <v>1290</v>
      </c>
      <c r="E429" t="s">
        <v>20</v>
      </c>
      <c r="F429" t="s">
        <v>6</v>
      </c>
      <c r="G429" t="s">
        <v>2881</v>
      </c>
      <c r="I429">
        <v>4.6500277550400718E-5</v>
      </c>
      <c r="J429" t="s">
        <v>1367</v>
      </c>
      <c r="K429">
        <v>-1</v>
      </c>
      <c r="L429" t="s">
        <v>4045</v>
      </c>
      <c r="N429">
        <v>6.9</v>
      </c>
      <c r="O429">
        <v>5.9269999999999996</v>
      </c>
      <c r="P429">
        <v>4.5999999999999996</v>
      </c>
      <c r="Q429">
        <v>5.3</v>
      </c>
      <c r="R429">
        <v>5.8</v>
      </c>
      <c r="S429">
        <v>1.8633329999999999</v>
      </c>
      <c r="T429">
        <v>4.3621399176954734</v>
      </c>
      <c r="U429">
        <v>-12.01117</v>
      </c>
      <c r="V429">
        <v>2.3980640000000002</v>
      </c>
      <c r="W429">
        <v>34.267400000000002</v>
      </c>
      <c r="X429">
        <v>21.637309999999999</v>
      </c>
      <c r="Y429">
        <v>5.893008</v>
      </c>
      <c r="Z429">
        <v>0.65594560000000002</v>
      </c>
    </row>
    <row r="430" spans="1:26" x14ac:dyDescent="0.25">
      <c r="A430" s="64">
        <v>45992</v>
      </c>
      <c r="B430" t="s">
        <v>1692</v>
      </c>
      <c r="C430" t="s">
        <v>4144</v>
      </c>
      <c r="D430" t="s">
        <v>344</v>
      </c>
      <c r="E430" t="s">
        <v>12</v>
      </c>
      <c r="F430" t="s">
        <v>6</v>
      </c>
      <c r="G430" t="s">
        <v>2881</v>
      </c>
      <c r="I430">
        <v>6.1850180573319623E-4</v>
      </c>
      <c r="J430" t="s">
        <v>1365</v>
      </c>
      <c r="K430">
        <v>-1</v>
      </c>
      <c r="L430" t="s">
        <v>4045</v>
      </c>
      <c r="N430">
        <v>6.64</v>
      </c>
      <c r="O430">
        <v>1.0175000000000001</v>
      </c>
      <c r="P430">
        <v>9.65</v>
      </c>
      <c r="Q430">
        <v>9</v>
      </c>
      <c r="R430">
        <v>5.8333329999999997</v>
      </c>
      <c r="S430">
        <v>7.8433330000000003</v>
      </c>
      <c r="T430">
        <v>9.7727272727272734</v>
      </c>
      <c r="U430">
        <v>33.604399999999998</v>
      </c>
      <c r="V430">
        <v>32.850729999999999</v>
      </c>
      <c r="W430">
        <v>72.375320000000002</v>
      </c>
      <c r="X430">
        <v>36.280360000000002</v>
      </c>
      <c r="Y430">
        <v>3.336176</v>
      </c>
      <c r="Z430">
        <v>0.30816739999999998</v>
      </c>
    </row>
    <row r="431" spans="1:26" x14ac:dyDescent="0.25">
      <c r="A431" s="64">
        <v>45992</v>
      </c>
      <c r="B431" t="s">
        <v>2068</v>
      </c>
      <c r="C431" t="s">
        <v>4145</v>
      </c>
      <c r="D431" t="s">
        <v>719</v>
      </c>
      <c r="E431" t="s">
        <v>2824</v>
      </c>
      <c r="F431" t="s">
        <v>6</v>
      </c>
      <c r="G431" t="s">
        <v>2881</v>
      </c>
      <c r="I431">
        <v>2.4261247453025899E-4</v>
      </c>
      <c r="J431" t="s">
        <v>1365</v>
      </c>
      <c r="K431">
        <v>-1</v>
      </c>
      <c r="L431" t="s">
        <v>4045</v>
      </c>
      <c r="N431">
        <v>6.35</v>
      </c>
      <c r="O431">
        <v>4.7729999999999997</v>
      </c>
      <c r="P431">
        <v>7.2</v>
      </c>
      <c r="Q431">
        <v>2</v>
      </c>
      <c r="R431">
        <v>2.9333330000000002</v>
      </c>
      <c r="S431">
        <v>6.3916659999999998</v>
      </c>
      <c r="T431">
        <v>3.263157894736842</v>
      </c>
      <c r="U431">
        <v>9.6736789999999999</v>
      </c>
      <c r="V431">
        <v>18.494160000000001</v>
      </c>
      <c r="W431">
        <v>8.4719610000000003</v>
      </c>
      <c r="X431">
        <v>16.689889999999998</v>
      </c>
      <c r="Y431">
        <v>4.4566090000000003</v>
      </c>
      <c r="Z431">
        <v>0.31494030000000001</v>
      </c>
    </row>
    <row r="432" spans="1:26" x14ac:dyDescent="0.25">
      <c r="A432" s="64">
        <v>45992</v>
      </c>
      <c r="B432" t="s">
        <v>2292</v>
      </c>
      <c r="C432" t="s">
        <v>4146</v>
      </c>
      <c r="D432" t="s">
        <v>943</v>
      </c>
      <c r="E432" t="s">
        <v>20</v>
      </c>
      <c r="F432" t="s">
        <v>6</v>
      </c>
      <c r="G432" t="s">
        <v>2881</v>
      </c>
      <c r="I432">
        <v>1.4964844498095511E-4</v>
      </c>
      <c r="J432" t="s">
        <v>1367</v>
      </c>
      <c r="K432">
        <v>-1</v>
      </c>
      <c r="L432" t="s">
        <v>4045</v>
      </c>
      <c r="N432">
        <v>5.82</v>
      </c>
      <c r="O432">
        <v>6.23</v>
      </c>
      <c r="P432">
        <v>4.4000000000000004</v>
      </c>
      <c r="Q432">
        <v>1.7</v>
      </c>
      <c r="R432">
        <v>2.8333330000000001</v>
      </c>
      <c r="S432">
        <v>2.9533330000000002</v>
      </c>
      <c r="T432">
        <v>1.769547325102881</v>
      </c>
      <c r="U432">
        <v>-5.4450810000000001</v>
      </c>
      <c r="V432">
        <v>-4.1114629999999996</v>
      </c>
      <c r="W432">
        <v>67.919610000000006</v>
      </c>
      <c r="Y432">
        <v>-9.5194639999999993</v>
      </c>
      <c r="Z432">
        <v>0.83283249999999998</v>
      </c>
    </row>
    <row r="433" spans="1:26" x14ac:dyDescent="0.25">
      <c r="A433" s="64">
        <v>45992</v>
      </c>
      <c r="B433" t="s">
        <v>2096</v>
      </c>
      <c r="C433" t="s">
        <v>4147</v>
      </c>
      <c r="D433" t="s">
        <v>747</v>
      </c>
      <c r="E433" t="s">
        <v>10</v>
      </c>
      <c r="F433" t="s">
        <v>6</v>
      </c>
      <c r="G433" t="s">
        <v>2881</v>
      </c>
      <c r="I433">
        <v>2.3131845795918571E-4</v>
      </c>
      <c r="J433" t="s">
        <v>1367</v>
      </c>
      <c r="K433">
        <v>-1</v>
      </c>
      <c r="L433" t="s">
        <v>4045</v>
      </c>
      <c r="N433">
        <v>7.19</v>
      </c>
      <c r="O433">
        <v>4.8949999999999996</v>
      </c>
      <c r="P433">
        <v>7.4</v>
      </c>
      <c r="Q433">
        <v>8.1999999999999993</v>
      </c>
      <c r="R433">
        <v>5.7333340000000002</v>
      </c>
      <c r="S433">
        <v>5.5108329999999999</v>
      </c>
      <c r="T433">
        <v>8.0519480519480524</v>
      </c>
      <c r="U433">
        <v>3.086722</v>
      </c>
      <c r="V433">
        <v>11.978350000000001</v>
      </c>
      <c r="W433">
        <v>30.850190000000001</v>
      </c>
      <c r="X433">
        <v>9.2027370000000008</v>
      </c>
      <c r="Y433">
        <v>13.81133</v>
      </c>
      <c r="Z433">
        <v>0.63006499999999999</v>
      </c>
    </row>
    <row r="434" spans="1:26" x14ac:dyDescent="0.25">
      <c r="A434" s="64">
        <v>45992</v>
      </c>
      <c r="B434" t="s">
        <v>1560</v>
      </c>
      <c r="C434" t="s">
        <v>3161</v>
      </c>
      <c r="D434" t="s">
        <v>212</v>
      </c>
      <c r="E434" t="s">
        <v>2885</v>
      </c>
      <c r="F434" t="s">
        <v>4</v>
      </c>
      <c r="G434" t="s">
        <v>2810</v>
      </c>
      <c r="I434">
        <v>9.8591034794589974E-4</v>
      </c>
      <c r="J434" t="s">
        <v>1367</v>
      </c>
      <c r="K434">
        <v>4.2857142857142856</v>
      </c>
      <c r="L434" t="s">
        <v>2777</v>
      </c>
      <c r="N434">
        <v>5</v>
      </c>
      <c r="O434">
        <v>6.0475000000000003</v>
      </c>
      <c r="P434">
        <v>4.55</v>
      </c>
      <c r="Q434">
        <v>4.3</v>
      </c>
      <c r="R434">
        <v>3</v>
      </c>
      <c r="S434">
        <v>5.6083340000000002</v>
      </c>
      <c r="T434">
        <v>2.337662337662338</v>
      </c>
      <c r="U434">
        <v>1.647508</v>
      </c>
      <c r="V434">
        <v>15.08056</v>
      </c>
      <c r="W434">
        <v>13.983359999999999</v>
      </c>
      <c r="X434">
        <v>23.859749999999998</v>
      </c>
      <c r="Y434">
        <v>5.1892519999999998</v>
      </c>
      <c r="Z434">
        <v>1.117529</v>
      </c>
    </row>
    <row r="435" spans="1:26" x14ac:dyDescent="0.25">
      <c r="A435" s="64">
        <v>45992</v>
      </c>
      <c r="B435" t="s">
        <v>2544</v>
      </c>
      <c r="C435" t="s">
        <v>3162</v>
      </c>
      <c r="D435" t="s">
        <v>1195</v>
      </c>
      <c r="E435" t="s">
        <v>2824</v>
      </c>
      <c r="F435" t="s">
        <v>5</v>
      </c>
      <c r="G435" t="s">
        <v>2920</v>
      </c>
      <c r="I435">
        <v>7.2678486361279238E-5</v>
      </c>
      <c r="J435" t="s">
        <v>1367</v>
      </c>
      <c r="K435">
        <v>9.1044776119402986</v>
      </c>
      <c r="L435" t="s">
        <v>2776</v>
      </c>
      <c r="N435">
        <v>7.15</v>
      </c>
      <c r="O435">
        <v>8.8600010000000005</v>
      </c>
      <c r="P435">
        <v>4.0250000000000004</v>
      </c>
      <c r="Q435">
        <v>1.3</v>
      </c>
      <c r="R435">
        <v>6.7333340000000002</v>
      </c>
      <c r="S435">
        <v>1.203333</v>
      </c>
      <c r="T435">
        <v>4.0263157894736841</v>
      </c>
      <c r="U435">
        <v>-7.0856750000000002</v>
      </c>
      <c r="V435">
        <v>3.8471069999999998</v>
      </c>
      <c r="W435">
        <v>2.6705670000000001</v>
      </c>
      <c r="Y435">
        <v>4.0352309999999996</v>
      </c>
      <c r="Z435">
        <v>4.9661010000000001</v>
      </c>
    </row>
    <row r="436" spans="1:26" x14ac:dyDescent="0.25">
      <c r="A436" s="64">
        <v>45992</v>
      </c>
      <c r="B436" t="s">
        <v>2139</v>
      </c>
      <c r="C436" t="s">
        <v>3163</v>
      </c>
      <c r="D436" t="s">
        <v>790</v>
      </c>
      <c r="E436" t="s">
        <v>2824</v>
      </c>
      <c r="F436" t="s">
        <v>4</v>
      </c>
      <c r="G436" t="s">
        <v>2810</v>
      </c>
      <c r="H436">
        <v>1.2650439135998041E-3</v>
      </c>
      <c r="I436">
        <v>2.130928878652851E-4</v>
      </c>
      <c r="J436" t="s">
        <v>1365</v>
      </c>
      <c r="K436">
        <v>10</v>
      </c>
      <c r="M436" t="s">
        <v>1340</v>
      </c>
      <c r="N436">
        <v>8.76</v>
      </c>
      <c r="O436">
        <v>8.3254999999999999</v>
      </c>
      <c r="P436">
        <v>2.7</v>
      </c>
      <c r="Q436">
        <v>0.2</v>
      </c>
      <c r="R436">
        <v>1.433333</v>
      </c>
      <c r="S436">
        <v>7.5949999999999998</v>
      </c>
      <c r="T436">
        <v>2.3175965665236049</v>
      </c>
      <c r="U436">
        <v>206.477</v>
      </c>
      <c r="V436">
        <v>4.1101159999999997</v>
      </c>
      <c r="W436">
        <v>7.2098399999999998</v>
      </c>
      <c r="X436">
        <v>29.89256</v>
      </c>
      <c r="Y436">
        <v>1.457506</v>
      </c>
      <c r="Z436">
        <v>4.3734359999999999</v>
      </c>
    </row>
    <row r="437" spans="1:26" x14ac:dyDescent="0.25">
      <c r="A437" s="64">
        <v>45992</v>
      </c>
      <c r="B437" t="s">
        <v>2194</v>
      </c>
      <c r="C437" t="s">
        <v>3164</v>
      </c>
      <c r="D437" t="s">
        <v>845</v>
      </c>
      <c r="E437" t="s">
        <v>2867</v>
      </c>
      <c r="F437" t="s">
        <v>5</v>
      </c>
      <c r="G437" t="s">
        <v>3165</v>
      </c>
      <c r="I437">
        <v>1.856388151365846E-4</v>
      </c>
      <c r="J437" t="s">
        <v>1367</v>
      </c>
      <c r="K437">
        <v>3.6363636363636371</v>
      </c>
      <c r="L437" t="s">
        <v>2777</v>
      </c>
      <c r="N437">
        <v>3.15</v>
      </c>
      <c r="O437">
        <v>4.3555000000000001</v>
      </c>
      <c r="P437">
        <v>4.45</v>
      </c>
      <c r="Q437">
        <v>1.4</v>
      </c>
      <c r="R437">
        <v>6</v>
      </c>
      <c r="S437">
        <v>2.548333</v>
      </c>
      <c r="T437">
        <v>2.117647058823529</v>
      </c>
      <c r="U437">
        <v>2.7463440000000001</v>
      </c>
      <c r="V437">
        <v>11.025410000000001</v>
      </c>
      <c r="W437">
        <v>13.730460000000001</v>
      </c>
      <c r="X437">
        <v>18.852129999999999</v>
      </c>
      <c r="Y437">
        <v>4.3800540000000003</v>
      </c>
      <c r="Z437">
        <v>1.6385240000000001</v>
      </c>
    </row>
    <row r="438" spans="1:26" x14ac:dyDescent="0.25">
      <c r="A438" s="64">
        <v>45992</v>
      </c>
      <c r="B438" t="s">
        <v>2279</v>
      </c>
      <c r="C438" t="s">
        <v>3166</v>
      </c>
      <c r="D438" t="s">
        <v>930</v>
      </c>
      <c r="E438" t="s">
        <v>2885</v>
      </c>
      <c r="F438" t="s">
        <v>5</v>
      </c>
      <c r="G438" t="s">
        <v>3165</v>
      </c>
      <c r="I438">
        <v>1.5178566981652691E-4</v>
      </c>
      <c r="J438" t="s">
        <v>1367</v>
      </c>
      <c r="K438">
        <v>0.52631578947368418</v>
      </c>
      <c r="L438" t="s">
        <v>2777</v>
      </c>
      <c r="N438">
        <v>1.78</v>
      </c>
      <c r="O438">
        <v>5.2923340000000003</v>
      </c>
      <c r="P438">
        <v>5</v>
      </c>
      <c r="Q438">
        <v>3.3</v>
      </c>
      <c r="R438">
        <v>2.8</v>
      </c>
      <c r="S438">
        <v>6.0616659999999998</v>
      </c>
      <c r="T438">
        <v>3.306451612903226</v>
      </c>
      <c r="U438">
        <v>3.6070229999999999</v>
      </c>
      <c r="V438">
        <v>16.013190000000002</v>
      </c>
      <c r="W438">
        <v>9.8032869999999992</v>
      </c>
      <c r="X438">
        <v>19.898150000000001</v>
      </c>
      <c r="Y438">
        <v>5.1839599999999999</v>
      </c>
      <c r="Z438">
        <v>0.7420447</v>
      </c>
    </row>
    <row r="439" spans="1:26" x14ac:dyDescent="0.25">
      <c r="A439" s="64">
        <v>45992</v>
      </c>
      <c r="B439" t="s">
        <v>1608</v>
      </c>
      <c r="C439" t="s">
        <v>3167</v>
      </c>
      <c r="D439" t="s">
        <v>260</v>
      </c>
      <c r="E439" t="s">
        <v>8</v>
      </c>
      <c r="F439" t="s">
        <v>4</v>
      </c>
      <c r="G439" t="s">
        <v>2810</v>
      </c>
      <c r="I439">
        <v>8.2325152552517155E-4</v>
      </c>
      <c r="J439" t="s">
        <v>1367</v>
      </c>
      <c r="K439">
        <v>6.8041237113402069</v>
      </c>
      <c r="L439" t="s">
        <v>2777</v>
      </c>
      <c r="N439">
        <v>7.52</v>
      </c>
      <c r="O439">
        <v>6.7649999999999997</v>
      </c>
      <c r="P439">
        <v>4.375</v>
      </c>
      <c r="Q439">
        <v>8.8000000000000007</v>
      </c>
      <c r="R439">
        <v>7.1333330000000004</v>
      </c>
      <c r="S439">
        <v>5.2916670000000003</v>
      </c>
      <c r="T439">
        <v>9.3018867924528301</v>
      </c>
      <c r="U439">
        <v>22.485690000000002</v>
      </c>
      <c r="V439">
        <v>14.77947</v>
      </c>
      <c r="W439">
        <v>19.731200000000001</v>
      </c>
      <c r="X439">
        <v>35.215470000000003</v>
      </c>
      <c r="Y439">
        <v>3.0209800000000002</v>
      </c>
      <c r="Z439">
        <v>1.0894470000000001</v>
      </c>
    </row>
    <row r="440" spans="1:26" x14ac:dyDescent="0.25">
      <c r="A440" s="64">
        <v>45992</v>
      </c>
      <c r="B440" t="s">
        <v>1427</v>
      </c>
      <c r="C440" t="s">
        <v>3168</v>
      </c>
      <c r="D440" t="s">
        <v>81</v>
      </c>
      <c r="E440" t="s">
        <v>16</v>
      </c>
      <c r="F440" t="s">
        <v>4</v>
      </c>
      <c r="G440" t="s">
        <v>2810</v>
      </c>
      <c r="I440">
        <v>2.3497971443144812E-3</v>
      </c>
      <c r="J440" t="s">
        <v>1367</v>
      </c>
      <c r="K440">
        <v>3.75</v>
      </c>
      <c r="L440" t="s">
        <v>2777</v>
      </c>
      <c r="N440">
        <v>6.43</v>
      </c>
      <c r="O440">
        <v>2.8759999999999999</v>
      </c>
      <c r="P440">
        <v>5.3250000000000002</v>
      </c>
      <c r="Q440">
        <v>1.7</v>
      </c>
      <c r="R440">
        <v>9.9</v>
      </c>
      <c r="S440">
        <v>5.9249999999999998</v>
      </c>
      <c r="T440">
        <v>7.051282051282052</v>
      </c>
      <c r="U440">
        <v>5.9167500000000004</v>
      </c>
      <c r="V440">
        <v>18.236509999999999</v>
      </c>
      <c r="W440">
        <v>27.154969999999999</v>
      </c>
      <c r="X440">
        <v>31.80406</v>
      </c>
      <c r="Y440">
        <v>3.1137220000000001</v>
      </c>
      <c r="Z440">
        <v>1.3002480000000001</v>
      </c>
    </row>
    <row r="441" spans="1:26" x14ac:dyDescent="0.25">
      <c r="A441" s="64">
        <v>45992</v>
      </c>
      <c r="B441" t="s">
        <v>1447</v>
      </c>
      <c r="C441" t="s">
        <v>3169</v>
      </c>
      <c r="D441" t="s">
        <v>100</v>
      </c>
      <c r="E441" t="s">
        <v>2824</v>
      </c>
      <c r="F441" t="s">
        <v>4</v>
      </c>
      <c r="G441" t="s">
        <v>2810</v>
      </c>
      <c r="H441">
        <v>1.0523556868475061E-2</v>
      </c>
      <c r="I441">
        <v>1.902788203683072E-3</v>
      </c>
      <c r="J441" t="s">
        <v>1367</v>
      </c>
      <c r="K441">
        <v>8.9583333333333339</v>
      </c>
      <c r="M441" t="s">
        <v>1340</v>
      </c>
      <c r="N441">
        <v>8.1199999999999992</v>
      </c>
      <c r="O441">
        <v>7.3018340000000004</v>
      </c>
      <c r="P441">
        <v>6.9</v>
      </c>
      <c r="Q441">
        <v>1.9</v>
      </c>
      <c r="R441">
        <v>5.6</v>
      </c>
      <c r="S441">
        <v>6.4616670000000003</v>
      </c>
      <c r="T441">
        <v>6.9098712446351929</v>
      </c>
      <c r="U441">
        <v>6.4520479999999996</v>
      </c>
      <c r="V441">
        <v>25.816759999999999</v>
      </c>
      <c r="W441">
        <v>15.54523</v>
      </c>
      <c r="X441">
        <v>19.479600000000001</v>
      </c>
      <c r="Y441">
        <v>4.9790270000000003</v>
      </c>
      <c r="Z441">
        <v>2.1602389999999998</v>
      </c>
    </row>
    <row r="442" spans="1:26" x14ac:dyDescent="0.25">
      <c r="A442" s="64">
        <v>45992</v>
      </c>
      <c r="B442" t="s">
        <v>1475</v>
      </c>
      <c r="C442" t="s">
        <v>3170</v>
      </c>
      <c r="D442" t="s">
        <v>128</v>
      </c>
      <c r="E442" t="s">
        <v>2824</v>
      </c>
      <c r="F442" t="s">
        <v>4</v>
      </c>
      <c r="G442" t="s">
        <v>2810</v>
      </c>
      <c r="I442">
        <v>1.6528092095197369E-3</v>
      </c>
      <c r="J442" t="s">
        <v>1367</v>
      </c>
      <c r="K442">
        <v>3.333333333333333</v>
      </c>
      <c r="L442" t="s">
        <v>2777</v>
      </c>
      <c r="N442">
        <v>5.83</v>
      </c>
      <c r="O442">
        <v>1.991833</v>
      </c>
      <c r="P442">
        <v>5.4749999999999996</v>
      </c>
      <c r="Q442">
        <v>5.0999999999999996</v>
      </c>
      <c r="R442">
        <v>4.3333329999999997</v>
      </c>
      <c r="S442">
        <v>7.726667</v>
      </c>
      <c r="T442">
        <v>4.570815450643777</v>
      </c>
      <c r="U442">
        <v>12.03851</v>
      </c>
      <c r="V442">
        <v>20.690200000000001</v>
      </c>
      <c r="W442">
        <v>20.136669999999999</v>
      </c>
      <c r="X442">
        <v>37.427990000000001</v>
      </c>
      <c r="Y442">
        <v>2.7401270000000002</v>
      </c>
      <c r="Z442">
        <v>1.0632159999999999</v>
      </c>
    </row>
    <row r="443" spans="1:26" x14ac:dyDescent="0.25">
      <c r="A443" s="64">
        <v>45992</v>
      </c>
      <c r="B443" t="s">
        <v>2091</v>
      </c>
      <c r="C443" t="s">
        <v>3171</v>
      </c>
      <c r="D443" t="s">
        <v>742</v>
      </c>
      <c r="E443" t="s">
        <v>10</v>
      </c>
      <c r="F443" t="s">
        <v>5</v>
      </c>
      <c r="G443" t="s">
        <v>3165</v>
      </c>
      <c r="I443">
        <v>2.2935165902654881E-4</v>
      </c>
      <c r="J443" t="s">
        <v>1367</v>
      </c>
      <c r="K443">
        <v>3.6111111111111112</v>
      </c>
      <c r="L443" t="s">
        <v>2777</v>
      </c>
      <c r="N443">
        <v>3.38</v>
      </c>
      <c r="O443">
        <v>5.88</v>
      </c>
      <c r="P443">
        <v>3.5750000000000002</v>
      </c>
      <c r="Q443">
        <v>8.6999999999999993</v>
      </c>
      <c r="R443">
        <v>1.7</v>
      </c>
      <c r="S443">
        <v>3.0049999999999999</v>
      </c>
      <c r="T443">
        <v>1.8181818181818179</v>
      </c>
      <c r="U443">
        <v>-18.92212</v>
      </c>
      <c r="V443">
        <v>10.33681</v>
      </c>
      <c r="W443">
        <v>20.257940000000001</v>
      </c>
      <c r="X443">
        <v>13.43548</v>
      </c>
      <c r="Y443">
        <v>16.11401</v>
      </c>
      <c r="Z443">
        <v>3.3254389999999998</v>
      </c>
    </row>
    <row r="444" spans="1:26" x14ac:dyDescent="0.25">
      <c r="A444" s="64">
        <v>45992</v>
      </c>
      <c r="B444" t="s">
        <v>1862</v>
      </c>
      <c r="C444" t="s">
        <v>3172</v>
      </c>
      <c r="D444" t="s">
        <v>514</v>
      </c>
      <c r="E444" t="s">
        <v>18</v>
      </c>
      <c r="F444" t="s">
        <v>4</v>
      </c>
      <c r="G444" t="s">
        <v>2810</v>
      </c>
      <c r="I444">
        <v>3.8030430223184077E-4</v>
      </c>
      <c r="J444" t="s">
        <v>1367</v>
      </c>
      <c r="K444">
        <v>4.3478260869565224</v>
      </c>
      <c r="L444" t="s">
        <v>2777</v>
      </c>
      <c r="N444">
        <v>2.7</v>
      </c>
      <c r="O444">
        <v>4.2891659999999998</v>
      </c>
      <c r="P444">
        <v>7.2</v>
      </c>
      <c r="Q444">
        <v>3.7</v>
      </c>
      <c r="R444">
        <v>6.9333330000000002</v>
      </c>
      <c r="S444">
        <v>1.663333</v>
      </c>
      <c r="T444">
        <v>2.5714285714285712</v>
      </c>
      <c r="U444">
        <v>0.249362</v>
      </c>
      <c r="V444">
        <v>27.792739999999998</v>
      </c>
      <c r="W444">
        <v>23.190619999999999</v>
      </c>
      <c r="X444">
        <v>16.485720000000001</v>
      </c>
      <c r="Y444">
        <v>-0.29361870000000001</v>
      </c>
      <c r="Z444">
        <v>1.0271410000000001</v>
      </c>
    </row>
    <row r="445" spans="1:26" x14ac:dyDescent="0.25">
      <c r="A445" s="64">
        <v>45992</v>
      </c>
      <c r="B445" t="s">
        <v>2056</v>
      </c>
      <c r="C445" t="s">
        <v>3173</v>
      </c>
      <c r="D445" t="s">
        <v>707</v>
      </c>
      <c r="E445" t="s">
        <v>10</v>
      </c>
      <c r="F445" t="s">
        <v>5</v>
      </c>
      <c r="G445" t="s">
        <v>3165</v>
      </c>
      <c r="I445">
        <v>2.5111226640873069E-4</v>
      </c>
      <c r="J445" t="s">
        <v>1367</v>
      </c>
      <c r="K445">
        <v>6.9444444444444446</v>
      </c>
      <c r="L445" t="s">
        <v>2777</v>
      </c>
      <c r="N445">
        <v>5.35</v>
      </c>
      <c r="O445">
        <v>6.68</v>
      </c>
      <c r="P445">
        <v>6.0250000000000004</v>
      </c>
      <c r="Q445">
        <v>8.8000000000000007</v>
      </c>
      <c r="R445">
        <v>3.5</v>
      </c>
      <c r="S445">
        <v>3.11</v>
      </c>
      <c r="T445">
        <v>4.545454545454545</v>
      </c>
      <c r="U445">
        <v>-11.516120000000001</v>
      </c>
      <c r="V445">
        <v>16.08211</v>
      </c>
      <c r="W445">
        <v>40.514099999999999</v>
      </c>
      <c r="X445">
        <v>9.8949020000000001</v>
      </c>
      <c r="Y445">
        <v>17.347090000000001</v>
      </c>
      <c r="Z445">
        <v>5.5719770000000004</v>
      </c>
    </row>
    <row r="446" spans="1:26" x14ac:dyDescent="0.25">
      <c r="A446" s="64">
        <v>45992</v>
      </c>
      <c r="B446" t="s">
        <v>2236</v>
      </c>
      <c r="C446" t="s">
        <v>3174</v>
      </c>
      <c r="D446" t="s">
        <v>887</v>
      </c>
      <c r="E446" t="s">
        <v>2824</v>
      </c>
      <c r="F446" t="s">
        <v>4</v>
      </c>
      <c r="G446" t="s">
        <v>2810</v>
      </c>
      <c r="I446">
        <v>1.6985751654610191E-4</v>
      </c>
      <c r="J446" t="s">
        <v>1374</v>
      </c>
      <c r="K446">
        <v>4.166666666666667</v>
      </c>
      <c r="L446" t="s">
        <v>2777</v>
      </c>
      <c r="N446">
        <v>5.14</v>
      </c>
      <c r="O446">
        <v>4.9573340000000004</v>
      </c>
      <c r="P446">
        <v>6.5250000000000004</v>
      </c>
      <c r="Q446">
        <v>7.6</v>
      </c>
      <c r="R446">
        <v>7.7</v>
      </c>
      <c r="S446">
        <v>5.8433330000000003</v>
      </c>
      <c r="T446">
        <v>9.1416309012875541</v>
      </c>
      <c r="U446">
        <v>8.7204339999999991</v>
      </c>
      <c r="V446">
        <v>36.411189999999998</v>
      </c>
      <c r="W446">
        <v>20.968920000000001</v>
      </c>
      <c r="X446">
        <v>24.004169999999998</v>
      </c>
      <c r="Y446">
        <v>4.9965970000000004</v>
      </c>
      <c r="Z446">
        <v>1.096587</v>
      </c>
    </row>
    <row r="447" spans="1:26" x14ac:dyDescent="0.25">
      <c r="A447" s="64">
        <v>45992</v>
      </c>
      <c r="B447" t="s">
        <v>1923</v>
      </c>
      <c r="C447" t="s">
        <v>3175</v>
      </c>
      <c r="D447" t="s">
        <v>575</v>
      </c>
      <c r="E447" t="s">
        <v>11</v>
      </c>
      <c r="F447" t="s">
        <v>4</v>
      </c>
      <c r="G447" t="s">
        <v>2810</v>
      </c>
      <c r="I447">
        <v>3.312649487687547E-4</v>
      </c>
      <c r="J447" t="s">
        <v>1367</v>
      </c>
      <c r="K447">
        <v>2.3728813559322028</v>
      </c>
      <c r="L447" t="s">
        <v>2777</v>
      </c>
      <c r="N447">
        <v>6.26</v>
      </c>
      <c r="O447">
        <v>4.3600000000000003</v>
      </c>
      <c r="P447">
        <v>3.85</v>
      </c>
      <c r="Q447">
        <v>7.3</v>
      </c>
      <c r="R447">
        <v>7.2</v>
      </c>
      <c r="S447">
        <v>5.983333</v>
      </c>
      <c r="T447">
        <v>8.75</v>
      </c>
      <c r="U447">
        <v>9.378349</v>
      </c>
      <c r="V447">
        <v>10.135809999999999</v>
      </c>
      <c r="W447">
        <v>18.597300000000001</v>
      </c>
      <c r="X447">
        <v>35.220770000000002</v>
      </c>
      <c r="Y447">
        <v>2.8170030000000001</v>
      </c>
      <c r="Z447">
        <v>0.79599609999999998</v>
      </c>
    </row>
    <row r="448" spans="1:26" x14ac:dyDescent="0.25">
      <c r="A448" s="64">
        <v>45992</v>
      </c>
      <c r="B448" t="s">
        <v>1532</v>
      </c>
      <c r="C448" t="s">
        <v>3176</v>
      </c>
      <c r="D448" t="s">
        <v>185</v>
      </c>
      <c r="E448" t="s">
        <v>2885</v>
      </c>
      <c r="F448" t="s">
        <v>4</v>
      </c>
      <c r="G448" t="s">
        <v>2810</v>
      </c>
      <c r="I448">
        <v>1.142663672793453E-3</v>
      </c>
      <c r="J448" t="s">
        <v>1367</v>
      </c>
      <c r="K448">
        <v>6.4285714285714288</v>
      </c>
      <c r="L448" t="s">
        <v>2777</v>
      </c>
      <c r="N448">
        <v>5.31</v>
      </c>
      <c r="O448">
        <v>2.3166669999999998</v>
      </c>
      <c r="P448">
        <v>6.9249999999999998</v>
      </c>
      <c r="Q448">
        <v>6.1</v>
      </c>
      <c r="R448">
        <v>6.3</v>
      </c>
      <c r="S448">
        <v>7.7766669999999998</v>
      </c>
      <c r="T448">
        <v>6.2337662337662341</v>
      </c>
      <c r="U448">
        <v>16.06176</v>
      </c>
      <c r="V448">
        <v>37.070450000000001</v>
      </c>
      <c r="W448">
        <v>18.882349999999999</v>
      </c>
      <c r="X448">
        <v>32.473700000000001</v>
      </c>
      <c r="Y448">
        <v>2.9140069999999998</v>
      </c>
      <c r="Z448">
        <v>0.78657069999999996</v>
      </c>
    </row>
    <row r="449" spans="1:26" x14ac:dyDescent="0.25">
      <c r="A449" s="64">
        <v>45992</v>
      </c>
      <c r="B449" t="s">
        <v>1653</v>
      </c>
      <c r="C449" t="s">
        <v>3177</v>
      </c>
      <c r="D449" t="s">
        <v>305</v>
      </c>
      <c r="E449" t="s">
        <v>8</v>
      </c>
      <c r="F449" t="s">
        <v>4</v>
      </c>
      <c r="G449" t="s">
        <v>2810</v>
      </c>
      <c r="I449">
        <v>7.1003951849743356E-4</v>
      </c>
      <c r="J449" t="s">
        <v>1367</v>
      </c>
      <c r="K449">
        <v>6.3917525773195871</v>
      </c>
      <c r="L449" t="s">
        <v>2777</v>
      </c>
      <c r="N449">
        <v>6.8</v>
      </c>
      <c r="O449">
        <v>4.8274999999999997</v>
      </c>
      <c r="P449">
        <v>5.6</v>
      </c>
      <c r="Q449">
        <v>9.4</v>
      </c>
      <c r="R449">
        <v>1.6333329999999999</v>
      </c>
      <c r="S449">
        <v>5.6133329999999999</v>
      </c>
      <c r="T449">
        <v>6.7735849056603774</v>
      </c>
      <c r="U449">
        <v>40.233510000000003</v>
      </c>
      <c r="W449">
        <v>23.205690000000001</v>
      </c>
      <c r="X449">
        <v>32.449739999999998</v>
      </c>
      <c r="Y449">
        <v>5.1674629999999997</v>
      </c>
      <c r="Z449">
        <v>0.94282849999999996</v>
      </c>
    </row>
    <row r="450" spans="1:26" x14ac:dyDescent="0.25">
      <c r="A450" s="64">
        <v>45992</v>
      </c>
      <c r="B450" t="s">
        <v>1594</v>
      </c>
      <c r="C450" t="s">
        <v>3178</v>
      </c>
      <c r="D450" t="s">
        <v>246</v>
      </c>
      <c r="E450" t="s">
        <v>18</v>
      </c>
      <c r="F450" t="s">
        <v>4</v>
      </c>
      <c r="G450" t="s">
        <v>2810</v>
      </c>
      <c r="I450">
        <v>8.8134365491445647E-4</v>
      </c>
      <c r="J450" t="s">
        <v>1367</v>
      </c>
      <c r="K450">
        <v>2.1739130434782612</v>
      </c>
      <c r="L450" t="s">
        <v>2777</v>
      </c>
      <c r="N450">
        <v>3.16</v>
      </c>
      <c r="O450">
        <v>3.2541669999999998</v>
      </c>
      <c r="P450">
        <v>8.4</v>
      </c>
      <c r="Q450">
        <v>1</v>
      </c>
      <c r="R450">
        <v>6.3333329999999997</v>
      </c>
      <c r="S450">
        <v>5.6733330000000004</v>
      </c>
      <c r="T450">
        <v>2.8571428571428572</v>
      </c>
      <c r="U450">
        <v>8.7817310000000006</v>
      </c>
      <c r="V450">
        <v>38.327579999999998</v>
      </c>
      <c r="W450">
        <v>26.988019999999999</v>
      </c>
      <c r="X450">
        <v>28.557009999999998</v>
      </c>
      <c r="Y450">
        <v>3.3289040000000001</v>
      </c>
      <c r="Z450">
        <v>0.72685339999999998</v>
      </c>
    </row>
    <row r="451" spans="1:26" x14ac:dyDescent="0.25">
      <c r="A451" s="64">
        <v>45992</v>
      </c>
      <c r="B451" t="s">
        <v>2172</v>
      </c>
      <c r="C451" t="s">
        <v>3179</v>
      </c>
      <c r="D451" t="s">
        <v>823</v>
      </c>
      <c r="E451" t="s">
        <v>2824</v>
      </c>
      <c r="F451" t="s">
        <v>4</v>
      </c>
      <c r="G451" t="s">
        <v>2810</v>
      </c>
      <c r="I451">
        <v>1.980258978421501E-4</v>
      </c>
      <c r="J451" t="s">
        <v>1367</v>
      </c>
      <c r="K451">
        <v>2.5</v>
      </c>
      <c r="L451" t="s">
        <v>2777</v>
      </c>
      <c r="N451">
        <v>4.78</v>
      </c>
      <c r="O451">
        <v>4.7753329999999998</v>
      </c>
      <c r="P451">
        <v>5.7249999999999996</v>
      </c>
      <c r="Q451">
        <v>6.7</v>
      </c>
      <c r="R451">
        <v>8.0333330000000007</v>
      </c>
      <c r="S451">
        <v>4.6066669999999998</v>
      </c>
      <c r="T451">
        <v>7.8755364806866961</v>
      </c>
      <c r="U451">
        <v>13.1541</v>
      </c>
      <c r="V451">
        <v>17.966819999999998</v>
      </c>
      <c r="W451">
        <v>23.30443</v>
      </c>
      <c r="X451">
        <v>28.10098</v>
      </c>
      <c r="Y451">
        <v>3.5600459999999998</v>
      </c>
      <c r="Z451">
        <v>0.86070199999999997</v>
      </c>
    </row>
    <row r="452" spans="1:26" x14ac:dyDescent="0.25">
      <c r="A452" s="64">
        <v>45992</v>
      </c>
      <c r="B452" t="s">
        <v>1478</v>
      </c>
      <c r="C452" t="s">
        <v>3180</v>
      </c>
      <c r="D452" t="s">
        <v>131</v>
      </c>
      <c r="E452" t="s">
        <v>11</v>
      </c>
      <c r="F452" t="s">
        <v>4</v>
      </c>
      <c r="G452" t="s">
        <v>2810</v>
      </c>
      <c r="I452">
        <v>1.637396867006675E-3</v>
      </c>
      <c r="J452" t="s">
        <v>1367</v>
      </c>
      <c r="K452">
        <v>1.6949152542372881</v>
      </c>
      <c r="L452" t="s">
        <v>2777</v>
      </c>
      <c r="N452">
        <v>7.68</v>
      </c>
      <c r="O452">
        <v>5.4539999999999997</v>
      </c>
      <c r="P452">
        <v>2.5499999999999998</v>
      </c>
      <c r="Q452">
        <v>5.2</v>
      </c>
      <c r="R452">
        <v>9</v>
      </c>
      <c r="S452">
        <v>4.9649999999999999</v>
      </c>
      <c r="T452">
        <v>8.3096590909090899</v>
      </c>
      <c r="U452">
        <v>2.7564639999999998</v>
      </c>
      <c r="V452">
        <v>9.8120360000000009</v>
      </c>
      <c r="W452">
        <v>18.614419999999999</v>
      </c>
      <c r="X452">
        <v>25.304590000000001</v>
      </c>
      <c r="Y452">
        <v>4.5306559999999996</v>
      </c>
      <c r="Z452">
        <v>2.411162</v>
      </c>
    </row>
    <row r="453" spans="1:26" x14ac:dyDescent="0.25">
      <c r="A453" s="64">
        <v>45992</v>
      </c>
      <c r="B453" t="s">
        <v>1810</v>
      </c>
      <c r="C453" t="s">
        <v>3181</v>
      </c>
      <c r="D453" t="s">
        <v>462</v>
      </c>
      <c r="E453" t="s">
        <v>2818</v>
      </c>
      <c r="F453" t="s">
        <v>4</v>
      </c>
      <c r="G453" t="s">
        <v>2810</v>
      </c>
      <c r="I453">
        <v>4.2204044568424422E-4</v>
      </c>
      <c r="J453" t="s">
        <v>1365</v>
      </c>
      <c r="K453">
        <v>1</v>
      </c>
      <c r="L453" t="s">
        <v>2776</v>
      </c>
      <c r="O453">
        <v>3.6245829999999999</v>
      </c>
      <c r="P453">
        <v>1.825</v>
      </c>
      <c r="Q453">
        <v>0.3</v>
      </c>
      <c r="R453">
        <v>2.9666670000000002</v>
      </c>
      <c r="S453">
        <v>5.61</v>
      </c>
      <c r="T453">
        <v>0.4081632653061224</v>
      </c>
      <c r="U453">
        <v>6.1113720000000002</v>
      </c>
      <c r="V453">
        <v>-2.2679459999999998</v>
      </c>
      <c r="W453">
        <v>6.6394609999999998</v>
      </c>
      <c r="Y453">
        <v>8.8465240000000001E-2</v>
      </c>
      <c r="Z453">
        <v>0</v>
      </c>
    </row>
    <row r="454" spans="1:26" x14ac:dyDescent="0.25">
      <c r="A454" s="64">
        <v>45992</v>
      </c>
      <c r="B454" t="s">
        <v>1585</v>
      </c>
      <c r="C454" t="s">
        <v>3182</v>
      </c>
      <c r="D454" t="s">
        <v>237</v>
      </c>
      <c r="E454" t="s">
        <v>2824</v>
      </c>
      <c r="F454" t="s">
        <v>4</v>
      </c>
      <c r="G454" t="s">
        <v>2810</v>
      </c>
      <c r="H454">
        <v>4.8248982299310024E-3</v>
      </c>
      <c r="I454">
        <v>9.2405794703511227E-4</v>
      </c>
      <c r="J454" t="s">
        <v>1367</v>
      </c>
      <c r="K454">
        <v>9.1666666666666661</v>
      </c>
      <c r="M454" t="s">
        <v>1340</v>
      </c>
      <c r="N454">
        <v>5.03</v>
      </c>
      <c r="O454">
        <v>4.1478330000000003</v>
      </c>
      <c r="P454">
        <v>3.4249999999999998</v>
      </c>
      <c r="Q454">
        <v>9.8000000000000007</v>
      </c>
      <c r="R454">
        <v>5.8333329999999997</v>
      </c>
      <c r="S454">
        <v>4.9333330000000002</v>
      </c>
      <c r="T454">
        <v>6.866952789699571</v>
      </c>
      <c r="U454">
        <v>21.7988</v>
      </c>
      <c r="V454">
        <v>11.858739999999999</v>
      </c>
      <c r="W454">
        <v>11.92151</v>
      </c>
      <c r="X454">
        <v>21.591000000000001</v>
      </c>
      <c r="Y454">
        <v>4.8703459999999996</v>
      </c>
      <c r="Z454">
        <v>1.1759630000000001</v>
      </c>
    </row>
    <row r="455" spans="1:26" x14ac:dyDescent="0.25">
      <c r="A455" s="64">
        <v>45992</v>
      </c>
      <c r="B455" t="s">
        <v>1915</v>
      </c>
      <c r="C455" t="s">
        <v>3183</v>
      </c>
      <c r="D455" t="s">
        <v>567</v>
      </c>
      <c r="E455" t="s">
        <v>2818</v>
      </c>
      <c r="F455" t="s">
        <v>5</v>
      </c>
      <c r="G455" t="s">
        <v>3165</v>
      </c>
      <c r="I455">
        <v>3.3782884641177669E-4</v>
      </c>
      <c r="J455" t="s">
        <v>1367</v>
      </c>
      <c r="K455">
        <v>5.4545454545454541</v>
      </c>
      <c r="L455" t="s">
        <v>2776</v>
      </c>
      <c r="N455">
        <v>3.61</v>
      </c>
      <c r="O455">
        <v>5.4770000000000003</v>
      </c>
      <c r="P455">
        <v>7.1749999999999998</v>
      </c>
      <c r="Q455">
        <v>9.3000000000000007</v>
      </c>
      <c r="R455">
        <v>7.3333329999999997</v>
      </c>
      <c r="S455">
        <v>8.34</v>
      </c>
      <c r="T455">
        <v>10</v>
      </c>
      <c r="U455">
        <v>42.352530000000002</v>
      </c>
      <c r="V455">
        <v>28.208290000000002</v>
      </c>
      <c r="W455">
        <v>15.947990000000001</v>
      </c>
      <c r="X455">
        <v>11.11711</v>
      </c>
      <c r="Y455">
        <v>7.8555700000000002</v>
      </c>
      <c r="Z455">
        <v>1.594614</v>
      </c>
    </row>
    <row r="456" spans="1:26" x14ac:dyDescent="0.25">
      <c r="A456" s="64">
        <v>45992</v>
      </c>
      <c r="B456" t="s">
        <v>2533</v>
      </c>
      <c r="C456" t="s">
        <v>4148</v>
      </c>
      <c r="D456" t="s">
        <v>1184</v>
      </c>
      <c r="E456" t="s">
        <v>8</v>
      </c>
      <c r="F456" t="s">
        <v>6</v>
      </c>
      <c r="G456" t="s">
        <v>3184</v>
      </c>
      <c r="I456">
        <v>7.4919316943828759E-5</v>
      </c>
      <c r="J456" t="s">
        <v>1365</v>
      </c>
      <c r="K456">
        <v>-1</v>
      </c>
      <c r="L456" t="s">
        <v>4045</v>
      </c>
      <c r="O456">
        <v>8.7903339999999996</v>
      </c>
      <c r="P456">
        <v>4.375</v>
      </c>
      <c r="Q456">
        <v>0.8</v>
      </c>
      <c r="R456">
        <v>3.6333329999999999</v>
      </c>
      <c r="S456">
        <v>4.165</v>
      </c>
      <c r="T456">
        <v>2.5</v>
      </c>
      <c r="U456">
        <v>1.2804990000000001</v>
      </c>
      <c r="V456">
        <v>15.31662</v>
      </c>
      <c r="W456">
        <v>21.963080000000001</v>
      </c>
      <c r="X456">
        <v>15.60816</v>
      </c>
      <c r="Y456">
        <v>3.7937720000000001</v>
      </c>
      <c r="Z456">
        <v>0</v>
      </c>
    </row>
    <row r="457" spans="1:26" x14ac:dyDescent="0.25">
      <c r="A457" s="64">
        <v>45992</v>
      </c>
      <c r="B457" t="s">
        <v>2592</v>
      </c>
      <c r="C457" t="s">
        <v>3185</v>
      </c>
      <c r="D457" t="s">
        <v>1243</v>
      </c>
      <c r="E457" t="s">
        <v>16</v>
      </c>
      <c r="F457" t="s">
        <v>4</v>
      </c>
      <c r="G457" t="s">
        <v>2810</v>
      </c>
      <c r="I457">
        <v>6.1913020124266784E-5</v>
      </c>
      <c r="J457" t="s">
        <v>1374</v>
      </c>
      <c r="K457">
        <v>1.25</v>
      </c>
      <c r="L457" t="s">
        <v>2777</v>
      </c>
      <c r="N457">
        <v>5.98</v>
      </c>
      <c r="O457">
        <v>5.6503329999999998</v>
      </c>
      <c r="P457">
        <v>5.6749999999999998</v>
      </c>
      <c r="Q457">
        <v>5.3</v>
      </c>
      <c r="R457">
        <v>6.5666669999999998</v>
      </c>
      <c r="S457">
        <v>3.32</v>
      </c>
      <c r="T457">
        <v>7.3076923076923066</v>
      </c>
      <c r="U457">
        <v>-4.8684240000000001</v>
      </c>
      <c r="V457">
        <v>6.1464150000000002</v>
      </c>
      <c r="W457">
        <v>11.03077</v>
      </c>
      <c r="X457">
        <v>21.755859999999998</v>
      </c>
      <c r="Y457">
        <v>6.1144800000000004</v>
      </c>
      <c r="Z457">
        <v>2.8261530000000001</v>
      </c>
    </row>
    <row r="458" spans="1:26" x14ac:dyDescent="0.25">
      <c r="A458" s="64">
        <v>45992</v>
      </c>
      <c r="B458" t="s">
        <v>1855</v>
      </c>
      <c r="C458" t="s">
        <v>4149</v>
      </c>
      <c r="D458" t="s">
        <v>507</v>
      </c>
      <c r="E458" t="s">
        <v>10</v>
      </c>
      <c r="F458" t="s">
        <v>6</v>
      </c>
      <c r="G458" t="s">
        <v>3184</v>
      </c>
      <c r="I458">
        <v>3.7592403647777189E-4</v>
      </c>
      <c r="J458" t="s">
        <v>1365</v>
      </c>
      <c r="K458">
        <v>-1</v>
      </c>
      <c r="L458" t="s">
        <v>4045</v>
      </c>
      <c r="N458">
        <v>5.03</v>
      </c>
      <c r="O458">
        <v>6.9375</v>
      </c>
      <c r="P458">
        <v>4.5666669999999998</v>
      </c>
      <c r="Q458">
        <v>7.7</v>
      </c>
      <c r="R458">
        <v>5.3333329999999997</v>
      </c>
      <c r="S458">
        <v>5.4050000000000002</v>
      </c>
      <c r="T458">
        <v>8.8235294117647065</v>
      </c>
      <c r="U458">
        <v>6.052613</v>
      </c>
      <c r="V458">
        <v>15.968450000000001</v>
      </c>
      <c r="W458">
        <v>32.791899999999998</v>
      </c>
      <c r="X458">
        <v>9.6273789999999995</v>
      </c>
      <c r="Y458">
        <v>14.044090000000001</v>
      </c>
      <c r="Z458">
        <v>0.98099340000000002</v>
      </c>
    </row>
    <row r="459" spans="1:26" x14ac:dyDescent="0.25">
      <c r="A459" s="64">
        <v>45992</v>
      </c>
      <c r="B459" t="s">
        <v>1902</v>
      </c>
      <c r="C459" t="s">
        <v>4150</v>
      </c>
      <c r="D459" t="s">
        <v>554</v>
      </c>
      <c r="E459" t="s">
        <v>10</v>
      </c>
      <c r="F459" t="s">
        <v>6</v>
      </c>
      <c r="G459" t="s">
        <v>3184</v>
      </c>
      <c r="I459">
        <v>3.3708353313204048E-4</v>
      </c>
      <c r="J459" t="s">
        <v>1367</v>
      </c>
      <c r="K459">
        <v>-1</v>
      </c>
      <c r="L459" t="s">
        <v>4045</v>
      </c>
      <c r="N459">
        <v>5.29</v>
      </c>
      <c r="O459">
        <v>6.6550000000000002</v>
      </c>
      <c r="P459">
        <v>3.8333330000000001</v>
      </c>
      <c r="Q459">
        <v>6.8</v>
      </c>
      <c r="R459">
        <v>4.9666670000000002</v>
      </c>
      <c r="S459">
        <v>7.4874999999999998</v>
      </c>
      <c r="T459">
        <v>8.235294117647058</v>
      </c>
      <c r="U459">
        <v>20.651700000000002</v>
      </c>
      <c r="V459">
        <v>15.348089999999999</v>
      </c>
      <c r="W459">
        <v>29.70955</v>
      </c>
      <c r="X459">
        <v>9.6500909999999998</v>
      </c>
      <c r="Y459">
        <v>12.243819999999999</v>
      </c>
      <c r="Z459">
        <v>0.95181470000000001</v>
      </c>
    </row>
    <row r="460" spans="1:26" x14ac:dyDescent="0.25">
      <c r="A460" s="64">
        <v>45992</v>
      </c>
      <c r="B460" t="s">
        <v>2299</v>
      </c>
      <c r="C460" t="s">
        <v>4151</v>
      </c>
      <c r="D460" t="s">
        <v>950</v>
      </c>
      <c r="E460" t="s">
        <v>10</v>
      </c>
      <c r="F460" t="s">
        <v>6</v>
      </c>
      <c r="G460" t="s">
        <v>3184</v>
      </c>
      <c r="I460">
        <v>1.4340909666599861E-4</v>
      </c>
      <c r="J460" t="s">
        <v>1367</v>
      </c>
      <c r="K460">
        <v>-1</v>
      </c>
      <c r="L460" t="s">
        <v>4045</v>
      </c>
      <c r="N460">
        <v>5.08</v>
      </c>
      <c r="O460">
        <v>7.9625009999999996</v>
      </c>
      <c r="P460">
        <v>2.4333330000000002</v>
      </c>
      <c r="Q460">
        <v>5.4</v>
      </c>
      <c r="R460">
        <v>4.1333330000000004</v>
      </c>
      <c r="S460">
        <v>3.7825000000000002</v>
      </c>
      <c r="T460">
        <v>2.6470588235294121</v>
      </c>
      <c r="U460">
        <v>2.2941349999999998</v>
      </c>
      <c r="V460">
        <v>13.34878</v>
      </c>
      <c r="W460">
        <v>21.81551</v>
      </c>
      <c r="X460">
        <v>9.3225899999999999</v>
      </c>
      <c r="Y460">
        <v>13.08892</v>
      </c>
      <c r="Z460">
        <v>0.99886649999999999</v>
      </c>
    </row>
    <row r="461" spans="1:26" x14ac:dyDescent="0.25">
      <c r="A461" s="64">
        <v>45992</v>
      </c>
      <c r="B461" t="s">
        <v>2402</v>
      </c>
      <c r="C461" t="s">
        <v>4152</v>
      </c>
      <c r="D461" t="s">
        <v>1053</v>
      </c>
      <c r="E461" t="s">
        <v>10</v>
      </c>
      <c r="F461" t="s">
        <v>6</v>
      </c>
      <c r="G461" t="s">
        <v>3184</v>
      </c>
      <c r="I461">
        <v>1.1422256062119661E-4</v>
      </c>
      <c r="J461" t="s">
        <v>1374</v>
      </c>
      <c r="K461">
        <v>-1</v>
      </c>
      <c r="L461" t="s">
        <v>4045</v>
      </c>
      <c r="O461">
        <v>5.71</v>
      </c>
      <c r="P461">
        <v>3.8666670000000001</v>
      </c>
      <c r="Q461">
        <v>5.2</v>
      </c>
      <c r="R461">
        <v>3.3666670000000001</v>
      </c>
      <c r="S461">
        <v>5.8224999999999998</v>
      </c>
      <c r="T461">
        <v>2.9411764705882359</v>
      </c>
      <c r="U461">
        <v>4.9242379999999999</v>
      </c>
      <c r="V461">
        <v>17.187329999999999</v>
      </c>
      <c r="W461">
        <v>28.43103</v>
      </c>
      <c r="X461">
        <v>10.212020000000001</v>
      </c>
      <c r="Y461">
        <v>12.626620000000001</v>
      </c>
      <c r="Z461">
        <v>1.0064979999999999</v>
      </c>
    </row>
    <row r="462" spans="1:26" x14ac:dyDescent="0.25">
      <c r="A462" s="64">
        <v>45992</v>
      </c>
      <c r="B462" t="s">
        <v>2416</v>
      </c>
      <c r="C462" t="s">
        <v>4153</v>
      </c>
      <c r="D462" t="s">
        <v>1067</v>
      </c>
      <c r="E462" t="s">
        <v>18</v>
      </c>
      <c r="F462" t="s">
        <v>6</v>
      </c>
      <c r="G462" t="s">
        <v>3184</v>
      </c>
      <c r="I462">
        <v>1.110315756252251E-4</v>
      </c>
      <c r="J462" t="s">
        <v>1365</v>
      </c>
      <c r="K462">
        <v>-1</v>
      </c>
      <c r="L462" t="s">
        <v>4045</v>
      </c>
      <c r="N462">
        <v>6.45</v>
      </c>
      <c r="O462">
        <v>3.6675</v>
      </c>
      <c r="P462">
        <v>6.1</v>
      </c>
      <c r="Q462">
        <v>8.1999999999999993</v>
      </c>
      <c r="R462">
        <v>1.1000000000000001</v>
      </c>
      <c r="S462">
        <v>5.58</v>
      </c>
      <c r="T462">
        <v>6.6666666666666661</v>
      </c>
      <c r="U462">
        <v>47.836539999999999</v>
      </c>
      <c r="V462">
        <v>26.13222</v>
      </c>
      <c r="W462">
        <v>17.115110000000001</v>
      </c>
      <c r="X462">
        <v>10.30585</v>
      </c>
      <c r="Y462">
        <v>12.77839</v>
      </c>
      <c r="Z462">
        <v>1.165227</v>
      </c>
    </row>
    <row r="463" spans="1:26" x14ac:dyDescent="0.25">
      <c r="A463" s="64">
        <v>45992</v>
      </c>
      <c r="B463" t="s">
        <v>2314</v>
      </c>
      <c r="C463" t="s">
        <v>4154</v>
      </c>
      <c r="D463" t="s">
        <v>965</v>
      </c>
      <c r="E463" t="s">
        <v>2824</v>
      </c>
      <c r="F463" t="s">
        <v>6</v>
      </c>
      <c r="G463" t="s">
        <v>3184</v>
      </c>
      <c r="I463">
        <v>1.4541080090387269E-4</v>
      </c>
      <c r="J463" t="s">
        <v>1365</v>
      </c>
      <c r="K463">
        <v>-1</v>
      </c>
      <c r="L463" t="s">
        <v>4045</v>
      </c>
      <c r="O463">
        <v>2.8258329999999998</v>
      </c>
      <c r="P463">
        <v>5.6749999999999998</v>
      </c>
      <c r="Q463">
        <v>6.5</v>
      </c>
      <c r="R463">
        <v>5.8333329999999997</v>
      </c>
      <c r="S463">
        <v>6.915</v>
      </c>
      <c r="T463">
        <v>6.3636363636363633</v>
      </c>
      <c r="U463">
        <v>29.890969999999999</v>
      </c>
      <c r="V463">
        <v>13.115069999999999</v>
      </c>
      <c r="W463">
        <v>8.0155089999999998</v>
      </c>
      <c r="X463">
        <v>47.985579999999999</v>
      </c>
      <c r="Y463">
        <v>2.6289850000000001</v>
      </c>
      <c r="Z463">
        <v>0.15271409999999999</v>
      </c>
    </row>
    <row r="464" spans="1:26" x14ac:dyDescent="0.25">
      <c r="A464" s="64">
        <v>45992</v>
      </c>
      <c r="B464" t="s">
        <v>2106</v>
      </c>
      <c r="C464" t="s">
        <v>3186</v>
      </c>
      <c r="D464" t="s">
        <v>757</v>
      </c>
      <c r="E464" t="s">
        <v>8</v>
      </c>
      <c r="F464" t="s">
        <v>4</v>
      </c>
      <c r="G464" t="s">
        <v>2810</v>
      </c>
      <c r="I464">
        <v>2.2236019639817109E-4</v>
      </c>
      <c r="J464" t="s">
        <v>1367</v>
      </c>
      <c r="K464">
        <v>5.5670103092783503</v>
      </c>
      <c r="L464" t="s">
        <v>2776</v>
      </c>
      <c r="O464">
        <v>6.1913330000000002</v>
      </c>
      <c r="P464">
        <v>6.4749999999999996</v>
      </c>
      <c r="Q464">
        <v>2.8</v>
      </c>
      <c r="R464">
        <v>8.8333329999999997</v>
      </c>
      <c r="S464">
        <v>4.4216670000000002</v>
      </c>
      <c r="T464">
        <v>7.9622641509433967</v>
      </c>
      <c r="U464">
        <v>23.083020000000001</v>
      </c>
      <c r="V464">
        <v>34.185229999999997</v>
      </c>
      <c r="W464">
        <v>31.759930000000001</v>
      </c>
      <c r="X464">
        <v>22.678799999999999</v>
      </c>
      <c r="Y464">
        <v>3.8236409999999998</v>
      </c>
      <c r="Z464">
        <v>0</v>
      </c>
    </row>
    <row r="465" spans="1:26" x14ac:dyDescent="0.25">
      <c r="A465" s="64">
        <v>45992</v>
      </c>
      <c r="B465" t="s">
        <v>2423</v>
      </c>
      <c r="C465" t="s">
        <v>3187</v>
      </c>
      <c r="D465" t="s">
        <v>1074</v>
      </c>
      <c r="E465" t="s">
        <v>2824</v>
      </c>
      <c r="F465" t="s">
        <v>4</v>
      </c>
      <c r="G465" t="s">
        <v>2810</v>
      </c>
      <c r="I465">
        <v>1.119751190338443E-4</v>
      </c>
      <c r="J465" t="s">
        <v>1365</v>
      </c>
      <c r="K465">
        <v>5.625</v>
      </c>
      <c r="L465" t="s">
        <v>2776</v>
      </c>
      <c r="O465">
        <v>1.6717500000000001</v>
      </c>
      <c r="P465">
        <v>7.95</v>
      </c>
      <c r="Q465">
        <v>8.8000000000000007</v>
      </c>
      <c r="R465">
        <v>4.0666669999999998</v>
      </c>
      <c r="S465">
        <v>8.48</v>
      </c>
      <c r="T465">
        <v>8.540772532188841</v>
      </c>
      <c r="U465">
        <v>29.688870000000001</v>
      </c>
      <c r="V465">
        <v>23.581199999999999</v>
      </c>
      <c r="W465">
        <v>29.107589999999998</v>
      </c>
      <c r="X465">
        <v>41.958390000000001</v>
      </c>
      <c r="Y465">
        <v>2.7792620000000001</v>
      </c>
      <c r="Z465">
        <v>0</v>
      </c>
    </row>
    <row r="466" spans="1:26" x14ac:dyDescent="0.25">
      <c r="A466" s="64">
        <v>45992</v>
      </c>
      <c r="B466" t="s">
        <v>2631</v>
      </c>
      <c r="C466" t="s">
        <v>4155</v>
      </c>
      <c r="D466" t="s">
        <v>1282</v>
      </c>
      <c r="E466" t="s">
        <v>20</v>
      </c>
      <c r="F466" t="s">
        <v>6</v>
      </c>
      <c r="G466" t="s">
        <v>3184</v>
      </c>
      <c r="I466">
        <v>4.8506802520975231E-5</v>
      </c>
      <c r="J466" t="s">
        <v>1367</v>
      </c>
      <c r="K466">
        <v>-1</v>
      </c>
      <c r="L466" t="s">
        <v>4045</v>
      </c>
      <c r="O466">
        <v>2.0059999999999998</v>
      </c>
      <c r="P466">
        <v>3.8250000000000002</v>
      </c>
      <c r="Q466">
        <v>3.2</v>
      </c>
      <c r="R466">
        <v>1.9</v>
      </c>
      <c r="S466">
        <v>2.4249999999999998</v>
      </c>
      <c r="T466">
        <v>1.1764705882352939</v>
      </c>
      <c r="U466">
        <v>11.67792</v>
      </c>
      <c r="V466">
        <v>6.7797999999999998</v>
      </c>
      <c r="W466">
        <v>56.6265</v>
      </c>
      <c r="X466">
        <v>24.21773</v>
      </c>
      <c r="Y466">
        <v>3.8140019999999999</v>
      </c>
      <c r="Z466">
        <v>0.4990908</v>
      </c>
    </row>
    <row r="467" spans="1:26" x14ac:dyDescent="0.25">
      <c r="A467" s="64">
        <v>45992</v>
      </c>
      <c r="B467" t="s">
        <v>2603</v>
      </c>
      <c r="C467" t="s">
        <v>3188</v>
      </c>
      <c r="D467" t="s">
        <v>1254</v>
      </c>
      <c r="E467" t="s">
        <v>8</v>
      </c>
      <c r="F467" t="s">
        <v>4</v>
      </c>
      <c r="G467" t="s">
        <v>2810</v>
      </c>
      <c r="I467">
        <v>5.9533878519904712E-5</v>
      </c>
      <c r="J467" t="s">
        <v>1365</v>
      </c>
      <c r="K467">
        <v>7.3195876288659791</v>
      </c>
      <c r="L467" t="s">
        <v>2776</v>
      </c>
      <c r="O467">
        <v>4.0795000000000003</v>
      </c>
      <c r="P467">
        <v>7.3333329999999997</v>
      </c>
      <c r="Q467">
        <v>1</v>
      </c>
      <c r="R467">
        <v>3.1333329999999999</v>
      </c>
      <c r="S467">
        <v>7.3966669999999999</v>
      </c>
      <c r="T467">
        <v>3.79245283018868</v>
      </c>
      <c r="U467">
        <v>7.1980000000000004</v>
      </c>
      <c r="W467">
        <v>7.8725189999999996</v>
      </c>
      <c r="X467">
        <v>76.969409999999996</v>
      </c>
      <c r="Y467">
        <v>1.052972</v>
      </c>
      <c r="Z467">
        <v>0</v>
      </c>
    </row>
    <row r="468" spans="1:26" x14ac:dyDescent="0.25">
      <c r="A468" s="64">
        <v>45992</v>
      </c>
      <c r="B468" t="s">
        <v>2060</v>
      </c>
      <c r="C468" t="s">
        <v>3189</v>
      </c>
      <c r="D468" t="s">
        <v>711</v>
      </c>
      <c r="E468" t="s">
        <v>8</v>
      </c>
      <c r="F468" t="s">
        <v>4</v>
      </c>
      <c r="G468" t="s">
        <v>2810</v>
      </c>
      <c r="I468">
        <v>2.5000009737079931E-4</v>
      </c>
      <c r="J468" t="s">
        <v>1367</v>
      </c>
      <c r="K468">
        <v>3.0927835051546388</v>
      </c>
      <c r="L468" t="s">
        <v>2776</v>
      </c>
      <c r="O468">
        <v>0.54583329999999997</v>
      </c>
      <c r="P468">
        <v>4.8499999999999996</v>
      </c>
      <c r="Q468">
        <v>8.4</v>
      </c>
      <c r="R468">
        <v>7.1666670000000003</v>
      </c>
      <c r="S468">
        <v>7.5933330000000003</v>
      </c>
      <c r="T468">
        <v>7.8113207547169816</v>
      </c>
      <c r="U468">
        <v>33.361080000000001</v>
      </c>
      <c r="V468">
        <v>-12.727410000000001</v>
      </c>
      <c r="W468">
        <v>-7.6525249999999998</v>
      </c>
      <c r="Y468">
        <v>-0.60784150000000003</v>
      </c>
      <c r="Z468">
        <v>0</v>
      </c>
    </row>
    <row r="469" spans="1:26" x14ac:dyDescent="0.25">
      <c r="A469" s="64">
        <v>45992</v>
      </c>
      <c r="B469" t="s">
        <v>2679</v>
      </c>
      <c r="C469" t="s">
        <v>4156</v>
      </c>
      <c r="D469" t="s">
        <v>1330</v>
      </c>
      <c r="E469" t="s">
        <v>12</v>
      </c>
      <c r="F469" t="s">
        <v>6</v>
      </c>
      <c r="G469" t="s">
        <v>3184</v>
      </c>
      <c r="I469">
        <v>6.2609515984271366E-10</v>
      </c>
      <c r="J469" t="s">
        <v>2036</v>
      </c>
      <c r="K469">
        <v>-1</v>
      </c>
      <c r="L469" t="s">
        <v>4045</v>
      </c>
      <c r="O469">
        <v>6.21</v>
      </c>
      <c r="P469">
        <v>3.0750000000000002</v>
      </c>
      <c r="Q469">
        <v>9.3000000000000007</v>
      </c>
      <c r="R469">
        <v>1.766667</v>
      </c>
      <c r="S469">
        <v>2.7349999999999999</v>
      </c>
      <c r="T469">
        <v>5</v>
      </c>
      <c r="V469">
        <v>-1.6613420000000001</v>
      </c>
      <c r="W469">
        <v>-0.9632908</v>
      </c>
      <c r="Y469">
        <v>7.6601920000000003</v>
      </c>
      <c r="Z469">
        <v>0.93323560000000005</v>
      </c>
    </row>
    <row r="470" spans="1:26" x14ac:dyDescent="0.25">
      <c r="A470" s="64">
        <v>45992</v>
      </c>
      <c r="B470" t="s">
        <v>2581</v>
      </c>
      <c r="C470" t="s">
        <v>3190</v>
      </c>
      <c r="D470" t="s">
        <v>1232</v>
      </c>
      <c r="E470" t="s">
        <v>8</v>
      </c>
      <c r="F470" t="s">
        <v>4</v>
      </c>
      <c r="G470" t="s">
        <v>2810</v>
      </c>
      <c r="I470">
        <v>6.3408537427080215E-5</v>
      </c>
      <c r="J470" t="s">
        <v>1365</v>
      </c>
      <c r="K470">
        <v>9.4845360824742269</v>
      </c>
      <c r="L470" t="s">
        <v>2776</v>
      </c>
      <c r="O470">
        <v>1.649667</v>
      </c>
      <c r="P470">
        <v>6.1749999999999998</v>
      </c>
      <c r="Q470">
        <v>5.9</v>
      </c>
      <c r="R470">
        <v>2.9333330000000002</v>
      </c>
      <c r="S470">
        <v>7.9450000000000003</v>
      </c>
      <c r="T470">
        <v>5.283018867924528</v>
      </c>
      <c r="U470">
        <v>21.972930000000002</v>
      </c>
      <c r="V470">
        <v>5.8127959999999996</v>
      </c>
      <c r="W470">
        <v>0.46848669999999998</v>
      </c>
      <c r="X470">
        <v>157.97239999999999</v>
      </c>
      <c r="Y470">
        <v>0.25109029999999999</v>
      </c>
      <c r="Z470">
        <v>0</v>
      </c>
    </row>
    <row r="471" spans="1:26" x14ac:dyDescent="0.25">
      <c r="A471" s="64">
        <v>45992</v>
      </c>
      <c r="B471" t="s">
        <v>2555</v>
      </c>
      <c r="C471" t="s">
        <v>3191</v>
      </c>
      <c r="D471" t="s">
        <v>1206</v>
      </c>
      <c r="E471" t="s">
        <v>2818</v>
      </c>
      <c r="F471" t="s">
        <v>5</v>
      </c>
      <c r="G471" t="s">
        <v>2920</v>
      </c>
      <c r="I471">
        <v>6.9958602967768905E-5</v>
      </c>
      <c r="J471" t="s">
        <v>1365</v>
      </c>
      <c r="K471">
        <v>6.3636363636363633</v>
      </c>
      <c r="L471" t="s">
        <v>2777</v>
      </c>
      <c r="N471">
        <v>3.98</v>
      </c>
      <c r="O471">
        <v>5.150417</v>
      </c>
      <c r="P471">
        <v>2.15</v>
      </c>
      <c r="Q471">
        <v>7.6</v>
      </c>
      <c r="R471">
        <v>2.3333330000000001</v>
      </c>
      <c r="S471">
        <v>6.01</v>
      </c>
      <c r="T471">
        <v>3.20754716981132</v>
      </c>
      <c r="U471">
        <v>90.651619999999994</v>
      </c>
      <c r="V471">
        <v>-28.599589999999999</v>
      </c>
      <c r="W471">
        <v>9.5457529999999995</v>
      </c>
      <c r="Y471">
        <v>-10.068049999999999</v>
      </c>
      <c r="Z471">
        <v>2.9249339999999999</v>
      </c>
    </row>
    <row r="472" spans="1:26" x14ac:dyDescent="0.25">
      <c r="A472" s="64">
        <v>45992</v>
      </c>
      <c r="B472" t="s">
        <v>1832</v>
      </c>
      <c r="C472" t="s">
        <v>3192</v>
      </c>
      <c r="D472" t="s">
        <v>484</v>
      </c>
      <c r="E472" t="s">
        <v>18</v>
      </c>
      <c r="F472" t="s">
        <v>5</v>
      </c>
      <c r="G472" t="s">
        <v>3193</v>
      </c>
      <c r="I472">
        <v>4.112099995709778E-4</v>
      </c>
      <c r="J472" t="s">
        <v>1374</v>
      </c>
      <c r="K472">
        <v>5.2</v>
      </c>
      <c r="L472" t="s">
        <v>2777</v>
      </c>
      <c r="N472">
        <v>5.25</v>
      </c>
      <c r="O472">
        <v>4.5075000000000003</v>
      </c>
      <c r="P472">
        <v>4.0999999999999996</v>
      </c>
      <c r="Q472">
        <v>4.5999999999999996</v>
      </c>
      <c r="R472">
        <v>6.8666669999999996</v>
      </c>
      <c r="S472">
        <v>4.9483329999999999</v>
      </c>
      <c r="T472">
        <v>3.4482758620689662</v>
      </c>
      <c r="U472">
        <v>15.64057</v>
      </c>
      <c r="V472">
        <v>13.09144</v>
      </c>
      <c r="W472">
        <v>9.4432880000000008</v>
      </c>
      <c r="X472">
        <v>13.70819</v>
      </c>
      <c r="Y472">
        <v>8.8749540000000007</v>
      </c>
      <c r="Z472">
        <v>4.1837330000000001</v>
      </c>
    </row>
    <row r="473" spans="1:26" x14ac:dyDescent="0.25">
      <c r="A473" s="64">
        <v>45992</v>
      </c>
      <c r="B473" t="s">
        <v>2127</v>
      </c>
      <c r="C473" t="s">
        <v>3194</v>
      </c>
      <c r="D473" t="s">
        <v>778</v>
      </c>
      <c r="E473" t="s">
        <v>10</v>
      </c>
      <c r="F473" t="s">
        <v>5</v>
      </c>
      <c r="G473" t="s">
        <v>3193</v>
      </c>
      <c r="I473">
        <v>2.1449790141248479E-4</v>
      </c>
      <c r="J473" t="s">
        <v>1365</v>
      </c>
      <c r="K473">
        <v>7.2222222222222223</v>
      </c>
      <c r="L473" t="s">
        <v>2777</v>
      </c>
      <c r="N473">
        <v>7.84</v>
      </c>
      <c r="O473">
        <v>6.64</v>
      </c>
      <c r="P473">
        <v>4.9749999999999996</v>
      </c>
      <c r="Q473">
        <v>8.9</v>
      </c>
      <c r="R473">
        <v>3.1666669999999999</v>
      </c>
      <c r="S473">
        <v>6.2625000000000002</v>
      </c>
      <c r="T473">
        <v>5.6565656565656566</v>
      </c>
      <c r="U473">
        <v>6.8973420000000001</v>
      </c>
      <c r="V473">
        <v>12.552060000000001</v>
      </c>
      <c r="W473">
        <v>33.88064</v>
      </c>
      <c r="X473">
        <v>10.040430000000001</v>
      </c>
      <c r="Y473">
        <v>16.154219999999999</v>
      </c>
      <c r="Z473">
        <v>6.7437379999999996</v>
      </c>
    </row>
    <row r="474" spans="1:26" x14ac:dyDescent="0.25">
      <c r="A474" s="64">
        <v>45992</v>
      </c>
      <c r="B474" t="s">
        <v>2178</v>
      </c>
      <c r="C474" t="s">
        <v>3195</v>
      </c>
      <c r="D474" t="s">
        <v>829</v>
      </c>
      <c r="E474" t="s">
        <v>10</v>
      </c>
      <c r="F474" t="s">
        <v>5</v>
      </c>
      <c r="G474" t="s">
        <v>3193</v>
      </c>
      <c r="I474">
        <v>1.9467508855457649E-4</v>
      </c>
      <c r="J474" t="s">
        <v>1367</v>
      </c>
      <c r="K474">
        <v>0.27777777777777779</v>
      </c>
      <c r="L474" t="s">
        <v>2777</v>
      </c>
      <c r="N474">
        <v>4.24</v>
      </c>
      <c r="O474">
        <v>1.2649999999999999</v>
      </c>
      <c r="P474">
        <v>9.2750000000000004</v>
      </c>
      <c r="Q474">
        <v>7.2</v>
      </c>
      <c r="R474">
        <v>5.4</v>
      </c>
      <c r="S474">
        <v>3.4166669999999999</v>
      </c>
      <c r="T474">
        <v>3.535353535353535</v>
      </c>
      <c r="U474">
        <v>-3.3987820000000002</v>
      </c>
      <c r="V474">
        <v>32.82694</v>
      </c>
      <c r="W474">
        <v>48.50291</v>
      </c>
      <c r="X474">
        <v>19.889030000000002</v>
      </c>
      <c r="Y474">
        <v>6.3603319999999997</v>
      </c>
      <c r="Z474">
        <v>3.498818</v>
      </c>
    </row>
    <row r="475" spans="1:26" x14ac:dyDescent="0.25">
      <c r="A475" s="64">
        <v>45992</v>
      </c>
      <c r="B475" t="s">
        <v>1531</v>
      </c>
      <c r="C475" t="s">
        <v>3196</v>
      </c>
      <c r="D475" t="s">
        <v>184</v>
      </c>
      <c r="E475" t="s">
        <v>10</v>
      </c>
      <c r="F475" t="s">
        <v>5</v>
      </c>
      <c r="G475" t="s">
        <v>3193</v>
      </c>
      <c r="I475">
        <v>1.121931521725754E-3</v>
      </c>
      <c r="J475" t="s">
        <v>1367</v>
      </c>
      <c r="K475">
        <v>4.4444444444444446</v>
      </c>
      <c r="L475" t="s">
        <v>2777</v>
      </c>
      <c r="N475">
        <v>7.41</v>
      </c>
      <c r="O475">
        <v>4.8975</v>
      </c>
      <c r="P475">
        <v>5.5250000000000004</v>
      </c>
      <c r="Q475">
        <v>4.3</v>
      </c>
      <c r="R475">
        <v>6.0333329999999998</v>
      </c>
      <c r="S475">
        <v>5.22</v>
      </c>
      <c r="T475">
        <v>3.4343434343434338</v>
      </c>
      <c r="U475">
        <v>10.277369999999999</v>
      </c>
      <c r="V475">
        <v>15.44253</v>
      </c>
      <c r="W475">
        <v>27.182320000000001</v>
      </c>
      <c r="X475">
        <v>10.98415</v>
      </c>
      <c r="Y475">
        <v>12.451460000000001</v>
      </c>
      <c r="Z475">
        <v>6.3909770000000004</v>
      </c>
    </row>
    <row r="476" spans="1:26" x14ac:dyDescent="0.25">
      <c r="A476" s="64">
        <v>45992</v>
      </c>
      <c r="B476" t="s">
        <v>2609</v>
      </c>
      <c r="C476" t="s">
        <v>3197</v>
      </c>
      <c r="D476" t="s">
        <v>1260</v>
      </c>
      <c r="E476" t="s">
        <v>2885</v>
      </c>
      <c r="F476" t="s">
        <v>5</v>
      </c>
      <c r="G476" t="s">
        <v>3193</v>
      </c>
      <c r="I476">
        <v>5.8749069237193903E-5</v>
      </c>
      <c r="J476" t="s">
        <v>1374</v>
      </c>
      <c r="K476">
        <v>7.3684210526315788</v>
      </c>
      <c r="L476" t="s">
        <v>2776</v>
      </c>
      <c r="N476">
        <v>3.51</v>
      </c>
      <c r="O476">
        <v>7.8708330000000002</v>
      </c>
      <c r="P476">
        <v>5.7249999999999996</v>
      </c>
      <c r="Q476">
        <v>6</v>
      </c>
      <c r="R476">
        <v>2.5333329999999998</v>
      </c>
      <c r="S476">
        <v>4.2649999999999997</v>
      </c>
      <c r="T476">
        <v>4.596774193548387</v>
      </c>
      <c r="U476">
        <v>-11.733549999999999</v>
      </c>
      <c r="V476">
        <v>14.44556</v>
      </c>
      <c r="W476">
        <v>20.156949999999998</v>
      </c>
      <c r="X476">
        <v>10.63297</v>
      </c>
      <c r="Y476">
        <v>14.44716</v>
      </c>
      <c r="Z476">
        <v>1.3182670000000001</v>
      </c>
    </row>
    <row r="477" spans="1:26" x14ac:dyDescent="0.25">
      <c r="A477" s="64">
        <v>45992</v>
      </c>
      <c r="B477" t="s">
        <v>1549</v>
      </c>
      <c r="C477" t="s">
        <v>3198</v>
      </c>
      <c r="D477" t="s">
        <v>202</v>
      </c>
      <c r="E477" t="s">
        <v>17</v>
      </c>
      <c r="F477" t="s">
        <v>5</v>
      </c>
      <c r="G477" t="s">
        <v>3193</v>
      </c>
      <c r="I477">
        <v>1.0164994971730719E-3</v>
      </c>
      <c r="J477" t="s">
        <v>1367</v>
      </c>
      <c r="K477">
        <v>9.0909090909090899</v>
      </c>
      <c r="L477" t="s">
        <v>2777</v>
      </c>
      <c r="N477">
        <v>7.08</v>
      </c>
      <c r="O477">
        <v>6.3605</v>
      </c>
      <c r="P477">
        <v>6.625</v>
      </c>
      <c r="Q477">
        <v>6.3</v>
      </c>
      <c r="R477">
        <v>8.8333329999999997</v>
      </c>
      <c r="S477">
        <v>4.7850000000000001</v>
      </c>
      <c r="T477">
        <v>8.75</v>
      </c>
      <c r="U477">
        <v>2.575672</v>
      </c>
      <c r="V477">
        <v>23.2212</v>
      </c>
      <c r="W477">
        <v>15.58437</v>
      </c>
      <c r="X477">
        <v>12.833729999999999</v>
      </c>
      <c r="Y477">
        <v>9.6805109999999992</v>
      </c>
      <c r="Z477">
        <v>5.4445439999999996</v>
      </c>
    </row>
    <row r="478" spans="1:26" x14ac:dyDescent="0.25">
      <c r="A478" s="64">
        <v>45992</v>
      </c>
      <c r="B478" t="s">
        <v>1758</v>
      </c>
      <c r="C478" t="s">
        <v>3199</v>
      </c>
      <c r="D478" t="s">
        <v>410</v>
      </c>
      <c r="E478" t="s">
        <v>13</v>
      </c>
      <c r="F478" t="s">
        <v>5</v>
      </c>
      <c r="G478" t="s">
        <v>3193</v>
      </c>
      <c r="I478">
        <v>4.9920007313157598E-4</v>
      </c>
      <c r="J478" t="s">
        <v>1367</v>
      </c>
      <c r="K478">
        <v>6.4285714285714288</v>
      </c>
      <c r="L478" t="s">
        <v>2778</v>
      </c>
      <c r="N478">
        <v>7.03</v>
      </c>
      <c r="O478">
        <v>5.4889999999999999</v>
      </c>
      <c r="P478">
        <v>3.1749999999999998</v>
      </c>
      <c r="Q478">
        <v>7.5</v>
      </c>
      <c r="R478">
        <v>7.9333330000000002</v>
      </c>
      <c r="S478">
        <v>3.2766670000000002</v>
      </c>
      <c r="T478">
        <v>7.0886075949367093</v>
      </c>
      <c r="U478">
        <v>-4.431832</v>
      </c>
      <c r="V478">
        <v>5.5145590000000002</v>
      </c>
      <c r="W478">
        <v>7.5825649999999998</v>
      </c>
      <c r="X478">
        <v>16.395720000000001</v>
      </c>
      <c r="Y478">
        <v>6.0114590000000003</v>
      </c>
      <c r="Z478">
        <v>6.1988589999999997</v>
      </c>
    </row>
    <row r="479" spans="1:26" x14ac:dyDescent="0.25">
      <c r="A479" s="64">
        <v>45992</v>
      </c>
      <c r="B479" t="s">
        <v>2278</v>
      </c>
      <c r="C479" t="s">
        <v>3200</v>
      </c>
      <c r="D479" t="s">
        <v>929</v>
      </c>
      <c r="E479" t="s">
        <v>13</v>
      </c>
      <c r="F479" t="s">
        <v>5</v>
      </c>
      <c r="G479" t="s">
        <v>3193</v>
      </c>
      <c r="I479">
        <v>1.538746873250947E-4</v>
      </c>
      <c r="J479" t="s">
        <v>1374</v>
      </c>
      <c r="K479">
        <v>5</v>
      </c>
      <c r="L479" t="s">
        <v>2777</v>
      </c>
      <c r="N479">
        <v>4.5</v>
      </c>
      <c r="O479">
        <v>2.0255000000000001</v>
      </c>
      <c r="P479">
        <v>4.5</v>
      </c>
      <c r="Q479">
        <v>4.7</v>
      </c>
      <c r="R479">
        <v>9.8000000000000007</v>
      </c>
      <c r="S479">
        <v>6.2249999999999996</v>
      </c>
      <c r="T479">
        <v>6.9620253164556969</v>
      </c>
      <c r="U479">
        <v>9.6985700000000001</v>
      </c>
      <c r="V479">
        <v>17.619260000000001</v>
      </c>
      <c r="W479">
        <v>48.313679999999998</v>
      </c>
      <c r="X479">
        <v>13.757199999999999</v>
      </c>
      <c r="Y479">
        <v>8.7795179999999995</v>
      </c>
      <c r="Z479">
        <v>5.1464939999999997</v>
      </c>
    </row>
    <row r="480" spans="1:26" x14ac:dyDescent="0.25">
      <c r="A480" s="64">
        <v>45992</v>
      </c>
      <c r="B480" t="s">
        <v>2234</v>
      </c>
      <c r="C480" t="s">
        <v>3201</v>
      </c>
      <c r="D480" t="s">
        <v>885</v>
      </c>
      <c r="E480" t="s">
        <v>17</v>
      </c>
      <c r="F480" t="s">
        <v>5</v>
      </c>
      <c r="G480" t="s">
        <v>3193</v>
      </c>
      <c r="I480">
        <v>1.6970609353140511E-4</v>
      </c>
      <c r="J480" t="s">
        <v>1374</v>
      </c>
      <c r="K480">
        <v>2.7272727272727271</v>
      </c>
      <c r="L480" t="s">
        <v>2777</v>
      </c>
      <c r="N480">
        <v>5.31</v>
      </c>
      <c r="O480">
        <v>2.2577500000000001</v>
      </c>
      <c r="P480">
        <v>5.6</v>
      </c>
      <c r="Q480">
        <v>3.6</v>
      </c>
      <c r="R480">
        <v>9.6666659999999993</v>
      </c>
      <c r="S480">
        <v>5.84</v>
      </c>
      <c r="T480">
        <v>5.8333333333333339</v>
      </c>
      <c r="U480">
        <v>3.9960740000000001</v>
      </c>
      <c r="V480">
        <v>19.668679999999998</v>
      </c>
      <c r="W480">
        <v>45.133879999999998</v>
      </c>
      <c r="X480">
        <v>16.50263</v>
      </c>
      <c r="Y480">
        <v>6.9475059999999997</v>
      </c>
      <c r="Z480">
        <v>4.3595949999999997</v>
      </c>
    </row>
    <row r="481" spans="1:26" x14ac:dyDescent="0.25">
      <c r="A481" s="64">
        <v>45992</v>
      </c>
      <c r="B481" t="s">
        <v>2583</v>
      </c>
      <c r="C481" t="s">
        <v>3202</v>
      </c>
      <c r="D481" t="s">
        <v>1234</v>
      </c>
      <c r="E481" t="s">
        <v>15</v>
      </c>
      <c r="F481" t="s">
        <v>5</v>
      </c>
      <c r="G481" t="s">
        <v>3193</v>
      </c>
      <c r="I481">
        <v>6.6829927442177886E-5</v>
      </c>
      <c r="J481" t="s">
        <v>1367</v>
      </c>
      <c r="K481">
        <v>3.125</v>
      </c>
      <c r="L481" t="s">
        <v>2777</v>
      </c>
      <c r="O481">
        <v>6.0770840000000002</v>
      </c>
      <c r="P481">
        <v>1.625</v>
      </c>
      <c r="Q481">
        <v>9.1999999999999993</v>
      </c>
      <c r="R481">
        <v>1.6333329999999999</v>
      </c>
      <c r="S481">
        <v>4.7175000000000002</v>
      </c>
      <c r="T481">
        <v>4.6875</v>
      </c>
      <c r="V481">
        <v>-1.256874</v>
      </c>
      <c r="W481">
        <v>8.8337679999999992</v>
      </c>
      <c r="Y481">
        <v>-8.1508509999999994</v>
      </c>
      <c r="Z481">
        <v>0</v>
      </c>
    </row>
    <row r="482" spans="1:26" x14ac:dyDescent="0.25">
      <c r="A482" s="64">
        <v>45992</v>
      </c>
      <c r="B482" t="s">
        <v>2313</v>
      </c>
      <c r="C482" t="s">
        <v>3203</v>
      </c>
      <c r="D482" t="s">
        <v>964</v>
      </c>
      <c r="E482" t="s">
        <v>12</v>
      </c>
      <c r="F482" t="s">
        <v>5</v>
      </c>
      <c r="G482" t="s">
        <v>3193</v>
      </c>
      <c r="H482">
        <v>2.9542091820852E-3</v>
      </c>
      <c r="I482">
        <v>1.4525177673388069E-4</v>
      </c>
      <c r="J482" t="s">
        <v>1367</v>
      </c>
      <c r="K482">
        <v>9.0476190476190474</v>
      </c>
      <c r="M482" t="s">
        <v>1340</v>
      </c>
      <c r="N482">
        <v>7.25</v>
      </c>
      <c r="O482">
        <v>3.79</v>
      </c>
      <c r="P482">
        <v>6.1666670000000003</v>
      </c>
      <c r="Q482">
        <v>5.4</v>
      </c>
      <c r="R482">
        <v>9.6333330000000004</v>
      </c>
      <c r="S482">
        <v>5.8783329999999996</v>
      </c>
      <c r="T482">
        <v>7.8698224852071004</v>
      </c>
      <c r="U482">
        <v>14.08311</v>
      </c>
      <c r="V482">
        <v>18.383199999999999</v>
      </c>
      <c r="W482">
        <v>13.294269999999999</v>
      </c>
      <c r="X482">
        <v>12.06526</v>
      </c>
      <c r="Y482">
        <v>11.30837</v>
      </c>
      <c r="Z482">
        <v>5.579815</v>
      </c>
    </row>
    <row r="483" spans="1:26" x14ac:dyDescent="0.25">
      <c r="A483" s="64">
        <v>45992</v>
      </c>
      <c r="B483" t="s">
        <v>2561</v>
      </c>
      <c r="C483" t="s">
        <v>3204</v>
      </c>
      <c r="D483" t="s">
        <v>1212</v>
      </c>
      <c r="E483" t="s">
        <v>11</v>
      </c>
      <c r="F483" t="s">
        <v>5</v>
      </c>
      <c r="G483" t="s">
        <v>3193</v>
      </c>
      <c r="I483">
        <v>7.1150454116538503E-5</v>
      </c>
      <c r="J483" t="s">
        <v>1367</v>
      </c>
      <c r="K483">
        <v>5.6756756756756754</v>
      </c>
      <c r="L483" t="s">
        <v>2777</v>
      </c>
      <c r="N483">
        <v>7.48</v>
      </c>
      <c r="O483">
        <v>4.1173330000000004</v>
      </c>
      <c r="P483">
        <v>5.625</v>
      </c>
      <c r="Q483">
        <v>2.6</v>
      </c>
      <c r="R483">
        <v>7.766667</v>
      </c>
      <c r="S483">
        <v>7.18</v>
      </c>
      <c r="T483">
        <v>7.8453038674033149</v>
      </c>
      <c r="U483">
        <v>12.627660000000001</v>
      </c>
      <c r="V483">
        <v>21.261810000000001</v>
      </c>
      <c r="W483">
        <v>26.496130000000001</v>
      </c>
      <c r="X483">
        <v>26.326509999999999</v>
      </c>
      <c r="Y483">
        <v>3.9897230000000001</v>
      </c>
      <c r="Z483">
        <v>2.554027</v>
      </c>
    </row>
    <row r="484" spans="1:26" x14ac:dyDescent="0.25">
      <c r="A484" s="64">
        <v>45992</v>
      </c>
      <c r="B484" t="s">
        <v>2041</v>
      </c>
      <c r="C484" t="s">
        <v>3205</v>
      </c>
      <c r="D484" t="s">
        <v>692</v>
      </c>
      <c r="E484" t="s">
        <v>2824</v>
      </c>
      <c r="F484" t="s">
        <v>5</v>
      </c>
      <c r="G484" t="s">
        <v>3193</v>
      </c>
      <c r="I484">
        <v>2.6401582761356583E-4</v>
      </c>
      <c r="J484" t="s">
        <v>1367</v>
      </c>
      <c r="K484">
        <v>8.656716417910447</v>
      </c>
      <c r="L484" t="s">
        <v>2777</v>
      </c>
      <c r="N484">
        <v>3.53</v>
      </c>
      <c r="O484">
        <v>4.5736670000000004</v>
      </c>
      <c r="P484">
        <v>3.1</v>
      </c>
      <c r="Q484">
        <v>9.6</v>
      </c>
      <c r="R484">
        <v>1.9666669999999999</v>
      </c>
      <c r="S484">
        <v>7.4816669999999998</v>
      </c>
      <c r="T484">
        <v>6.4210526315789469</v>
      </c>
      <c r="U484">
        <v>8.0421329999999998</v>
      </c>
      <c r="V484">
        <v>12.10055</v>
      </c>
      <c r="W484">
        <v>6.2469919999999997</v>
      </c>
      <c r="X484">
        <v>25.773309999999999</v>
      </c>
      <c r="Y484">
        <v>7.1935979999999997</v>
      </c>
      <c r="Z484">
        <v>1.108506</v>
      </c>
    </row>
    <row r="485" spans="1:26" x14ac:dyDescent="0.25">
      <c r="A485" s="64">
        <v>45992</v>
      </c>
      <c r="B485" t="s">
        <v>1931</v>
      </c>
      <c r="C485" t="s">
        <v>3206</v>
      </c>
      <c r="D485" t="s">
        <v>583</v>
      </c>
      <c r="E485" t="s">
        <v>2824</v>
      </c>
      <c r="F485" t="s">
        <v>5</v>
      </c>
      <c r="G485" t="s">
        <v>3193</v>
      </c>
      <c r="H485">
        <v>4.5723607995958263E-3</v>
      </c>
      <c r="I485">
        <v>3.2371340101336108E-4</v>
      </c>
      <c r="J485" t="s">
        <v>1367</v>
      </c>
      <c r="K485">
        <v>9.7014925373134329</v>
      </c>
      <c r="M485" t="s">
        <v>1340</v>
      </c>
      <c r="N485">
        <v>3.62</v>
      </c>
      <c r="O485">
        <v>5.2551670000000001</v>
      </c>
      <c r="P485">
        <v>5.7249999999999996</v>
      </c>
      <c r="Q485">
        <v>9.5</v>
      </c>
      <c r="R485">
        <v>3.233333</v>
      </c>
      <c r="S485">
        <v>8.1633340000000008</v>
      </c>
      <c r="T485">
        <v>9.1052631578947381</v>
      </c>
      <c r="U485">
        <v>33.627980000000001</v>
      </c>
      <c r="V485">
        <v>20.998059999999999</v>
      </c>
      <c r="W485">
        <v>9.4376680000000004</v>
      </c>
      <c r="X485">
        <v>21.311389999999999</v>
      </c>
      <c r="Y485">
        <v>4.1993179999999999</v>
      </c>
      <c r="Z485">
        <v>0.92699880000000001</v>
      </c>
    </row>
    <row r="486" spans="1:26" x14ac:dyDescent="0.25">
      <c r="A486" s="64">
        <v>45992</v>
      </c>
      <c r="B486" t="s">
        <v>2605</v>
      </c>
      <c r="C486" t="s">
        <v>3207</v>
      </c>
      <c r="D486" t="s">
        <v>1256</v>
      </c>
      <c r="E486" t="s">
        <v>12</v>
      </c>
      <c r="F486" t="s">
        <v>5</v>
      </c>
      <c r="G486" t="s">
        <v>3193</v>
      </c>
      <c r="I486">
        <v>5.870780296515697E-5</v>
      </c>
      <c r="J486" t="s">
        <v>1367</v>
      </c>
      <c r="K486">
        <v>7.1428571428571432</v>
      </c>
      <c r="L486" t="s">
        <v>2777</v>
      </c>
      <c r="N486">
        <v>6.04</v>
      </c>
      <c r="O486">
        <v>3.2625000000000002</v>
      </c>
      <c r="P486">
        <v>8.8249999999999993</v>
      </c>
      <c r="Q486">
        <v>9.3000000000000007</v>
      </c>
      <c r="R486">
        <v>5.766667</v>
      </c>
      <c r="S486">
        <v>3.45</v>
      </c>
      <c r="T486">
        <v>7.6923076923076934</v>
      </c>
      <c r="U486">
        <v>-8.9954260000000001</v>
      </c>
      <c r="V486">
        <v>28.17943</v>
      </c>
      <c r="W486">
        <v>34.490070000000003</v>
      </c>
      <c r="X486">
        <v>10.74422</v>
      </c>
      <c r="Y486">
        <v>13.18103</v>
      </c>
      <c r="Z486">
        <v>6.6702820000000003</v>
      </c>
    </row>
    <row r="487" spans="1:26" x14ac:dyDescent="0.25">
      <c r="A487" s="64">
        <v>45992</v>
      </c>
      <c r="B487" t="s">
        <v>2453</v>
      </c>
      <c r="C487" t="s">
        <v>3208</v>
      </c>
      <c r="D487" t="s">
        <v>1104</v>
      </c>
      <c r="E487" t="s">
        <v>18</v>
      </c>
      <c r="F487" t="s">
        <v>5</v>
      </c>
      <c r="G487" t="s">
        <v>3193</v>
      </c>
      <c r="H487">
        <v>4.0055385653839717E-3</v>
      </c>
      <c r="I487">
        <v>1.045562914505131E-4</v>
      </c>
      <c r="J487" t="s">
        <v>1367</v>
      </c>
      <c r="K487">
        <v>9.6</v>
      </c>
      <c r="M487" t="s">
        <v>1340</v>
      </c>
      <c r="N487">
        <v>5.87</v>
      </c>
      <c r="O487">
        <v>6.4512499999999999</v>
      </c>
      <c r="P487">
        <v>3.5249999999999999</v>
      </c>
      <c r="Q487">
        <v>9.5</v>
      </c>
      <c r="R487">
        <v>6.2</v>
      </c>
      <c r="S487">
        <v>6.0983330000000002</v>
      </c>
      <c r="T487">
        <v>8.2758620689655178</v>
      </c>
      <c r="U487">
        <v>27.40859</v>
      </c>
      <c r="V487">
        <v>13.264900000000001</v>
      </c>
      <c r="W487">
        <v>8.7934420000000006</v>
      </c>
      <c r="X487">
        <v>12.172650000000001</v>
      </c>
      <c r="Y487">
        <v>12.468830000000001</v>
      </c>
      <c r="Z487">
        <v>4.302708</v>
      </c>
    </row>
    <row r="488" spans="1:26" x14ac:dyDescent="0.25">
      <c r="A488" s="64">
        <v>45992</v>
      </c>
      <c r="B488" t="s">
        <v>2203</v>
      </c>
      <c r="C488" t="s">
        <v>3209</v>
      </c>
      <c r="D488" t="s">
        <v>854</v>
      </c>
      <c r="E488" t="s">
        <v>2887</v>
      </c>
      <c r="F488" t="s">
        <v>5</v>
      </c>
      <c r="G488" t="s">
        <v>3193</v>
      </c>
      <c r="I488">
        <v>1.815198891033893E-4</v>
      </c>
      <c r="J488" t="s">
        <v>1367</v>
      </c>
      <c r="K488">
        <v>2.1428571428571428</v>
      </c>
      <c r="L488" t="s">
        <v>2777</v>
      </c>
      <c r="N488">
        <v>3.82</v>
      </c>
      <c r="O488">
        <v>2.6345000000000001</v>
      </c>
      <c r="P488">
        <v>6.55</v>
      </c>
      <c r="Q488">
        <v>2.8</v>
      </c>
      <c r="R488">
        <v>5.4</v>
      </c>
      <c r="S488">
        <v>4.4266670000000001</v>
      </c>
      <c r="T488">
        <v>4.3269230769230766</v>
      </c>
      <c r="U488">
        <v>-7.5357969999999996</v>
      </c>
      <c r="V488">
        <v>18.88588</v>
      </c>
      <c r="W488">
        <v>28.424579999999999</v>
      </c>
      <c r="X488">
        <v>25.70317</v>
      </c>
      <c r="Y488">
        <v>4.6377009999999999</v>
      </c>
      <c r="Z488">
        <v>2.2367520000000001</v>
      </c>
    </row>
    <row r="489" spans="1:26" x14ac:dyDescent="0.25">
      <c r="A489" s="64">
        <v>45992</v>
      </c>
      <c r="B489" t="s">
        <v>2661</v>
      </c>
      <c r="C489" t="s">
        <v>3210</v>
      </c>
      <c r="D489" t="s">
        <v>1312</v>
      </c>
      <c r="E489" t="s">
        <v>15</v>
      </c>
      <c r="F489" t="s">
        <v>5</v>
      </c>
      <c r="G489" t="s">
        <v>3193</v>
      </c>
      <c r="I489">
        <v>3.685766197481353E-5</v>
      </c>
      <c r="J489" t="s">
        <v>1367</v>
      </c>
      <c r="K489">
        <v>1.25</v>
      </c>
      <c r="L489" t="s">
        <v>2777</v>
      </c>
      <c r="N489">
        <v>8.27</v>
      </c>
      <c r="O489">
        <v>2.1131669999999998</v>
      </c>
      <c r="P489">
        <v>3.8</v>
      </c>
      <c r="Q489">
        <v>1.2</v>
      </c>
      <c r="R489">
        <v>3.8</v>
      </c>
      <c r="S489">
        <v>7.9816669999999998</v>
      </c>
      <c r="T489">
        <v>2.8125</v>
      </c>
      <c r="U489">
        <v>12.48546</v>
      </c>
      <c r="V489">
        <v>9.6334649999999993</v>
      </c>
      <c r="W489">
        <v>54.250749999999996</v>
      </c>
      <c r="X489">
        <v>25.296939999999999</v>
      </c>
      <c r="Y489">
        <v>3.8461539999999999</v>
      </c>
      <c r="Z489">
        <v>6.5389980000000003</v>
      </c>
    </row>
    <row r="490" spans="1:26" x14ac:dyDescent="0.25">
      <c r="A490" s="64">
        <v>45992</v>
      </c>
      <c r="B490" t="s">
        <v>2152</v>
      </c>
      <c r="C490" t="s">
        <v>3211</v>
      </c>
      <c r="D490" t="s">
        <v>803</v>
      </c>
      <c r="E490" t="s">
        <v>10</v>
      </c>
      <c r="F490" t="s">
        <v>5</v>
      </c>
      <c r="G490" t="s">
        <v>3193</v>
      </c>
      <c r="I490">
        <v>2.0520358877526061E-4</v>
      </c>
      <c r="J490" t="s">
        <v>1367</v>
      </c>
      <c r="K490">
        <v>7.5</v>
      </c>
      <c r="L490" t="s">
        <v>2777</v>
      </c>
      <c r="N490">
        <v>7.47</v>
      </c>
      <c r="O490">
        <v>6.4725000000000001</v>
      </c>
      <c r="P490">
        <v>5.25</v>
      </c>
      <c r="Q490">
        <v>6.5</v>
      </c>
      <c r="R490">
        <v>3.233333</v>
      </c>
      <c r="S490">
        <v>6.0466660000000001</v>
      </c>
      <c r="T490">
        <v>4.2424242424242422</v>
      </c>
      <c r="U490">
        <v>8.6873529999999999</v>
      </c>
      <c r="V490">
        <v>16.45148</v>
      </c>
      <c r="W490">
        <v>28.81306</v>
      </c>
      <c r="X490">
        <v>7.825895</v>
      </c>
      <c r="Y490">
        <v>16.333850000000002</v>
      </c>
      <c r="Z490">
        <v>8.5380579999999995</v>
      </c>
    </row>
    <row r="491" spans="1:26" x14ac:dyDescent="0.25">
      <c r="A491" s="64">
        <v>45992</v>
      </c>
      <c r="B491" t="s">
        <v>1509</v>
      </c>
      <c r="C491" t="s">
        <v>3212</v>
      </c>
      <c r="D491" t="s">
        <v>162</v>
      </c>
      <c r="E491" t="s">
        <v>10</v>
      </c>
      <c r="F491" t="s">
        <v>5</v>
      </c>
      <c r="G491" t="s">
        <v>3193</v>
      </c>
      <c r="I491">
        <v>1.266996570078896E-3</v>
      </c>
      <c r="J491" t="s">
        <v>1367</v>
      </c>
      <c r="K491">
        <v>6.3888888888888884</v>
      </c>
      <c r="L491" t="s">
        <v>2777</v>
      </c>
      <c r="N491">
        <v>6.62</v>
      </c>
      <c r="O491">
        <v>5.9550000000000001</v>
      </c>
      <c r="P491">
        <v>5.95</v>
      </c>
      <c r="Q491">
        <v>5.8</v>
      </c>
      <c r="R491">
        <v>4.2333340000000002</v>
      </c>
      <c r="S491">
        <v>6.5066660000000001</v>
      </c>
      <c r="T491">
        <v>4.7474747474747474</v>
      </c>
      <c r="U491">
        <v>16.290890000000001</v>
      </c>
      <c r="V491">
        <v>16.200780000000002</v>
      </c>
      <c r="W491">
        <v>42.585009999999997</v>
      </c>
      <c r="X491">
        <v>9.3641070000000006</v>
      </c>
      <c r="Y491">
        <v>15.55691</v>
      </c>
      <c r="Z491">
        <v>4.5320640000000001</v>
      </c>
    </row>
    <row r="492" spans="1:26" x14ac:dyDescent="0.25">
      <c r="A492" s="64">
        <v>45992</v>
      </c>
      <c r="B492" t="s">
        <v>2658</v>
      </c>
      <c r="C492" t="s">
        <v>3213</v>
      </c>
      <c r="D492" t="s">
        <v>1309</v>
      </c>
      <c r="E492" t="s">
        <v>2824</v>
      </c>
      <c r="F492" t="s">
        <v>5</v>
      </c>
      <c r="G492" t="s">
        <v>3193</v>
      </c>
      <c r="H492">
        <v>8.4235883872607663E-4</v>
      </c>
      <c r="I492">
        <v>3.898892590439058E-5</v>
      </c>
      <c r="J492" t="s">
        <v>1367</v>
      </c>
      <c r="K492">
        <v>8.9552238805970159</v>
      </c>
      <c r="M492" t="s">
        <v>1340</v>
      </c>
      <c r="N492">
        <v>8.9499999999999993</v>
      </c>
      <c r="O492">
        <v>8.5758329999999994</v>
      </c>
      <c r="P492">
        <v>2.2749999999999999</v>
      </c>
      <c r="Q492">
        <v>0.7</v>
      </c>
      <c r="R492">
        <v>1.433333</v>
      </c>
      <c r="S492">
        <v>4.4249999999999998</v>
      </c>
      <c r="T492">
        <v>1.8157894736842111</v>
      </c>
      <c r="U492">
        <v>10.89927</v>
      </c>
      <c r="V492">
        <v>2.8055490000000001</v>
      </c>
      <c r="W492">
        <v>11.937189999999999</v>
      </c>
      <c r="X492">
        <v>17.681480000000001</v>
      </c>
      <c r="Y492">
        <v>2.4365670000000001</v>
      </c>
      <c r="Z492">
        <v>6.220453</v>
      </c>
    </row>
    <row r="493" spans="1:26" x14ac:dyDescent="0.25">
      <c r="A493" s="64">
        <v>45992</v>
      </c>
      <c r="B493" t="s">
        <v>2128</v>
      </c>
      <c r="C493" t="s">
        <v>3214</v>
      </c>
      <c r="D493" t="s">
        <v>779</v>
      </c>
      <c r="E493" t="s">
        <v>10</v>
      </c>
      <c r="F493" t="s">
        <v>5</v>
      </c>
      <c r="G493" t="s">
        <v>3193</v>
      </c>
      <c r="I493">
        <v>2.275335826981749E-4</v>
      </c>
      <c r="J493" t="s">
        <v>1367</v>
      </c>
      <c r="K493">
        <v>8.0555555555555554</v>
      </c>
      <c r="L493" t="s">
        <v>2777</v>
      </c>
      <c r="N493">
        <v>7.15</v>
      </c>
      <c r="O493">
        <v>7.7899989999999999</v>
      </c>
      <c r="P493">
        <v>3.8</v>
      </c>
      <c r="Q493">
        <v>1.5</v>
      </c>
      <c r="R493">
        <v>0.36666670000000001</v>
      </c>
      <c r="S493">
        <v>6.466666</v>
      </c>
      <c r="T493">
        <v>1.1111111111111109</v>
      </c>
      <c r="U493">
        <v>-52.630670000000002</v>
      </c>
      <c r="V493">
        <v>15.1312</v>
      </c>
      <c r="W493">
        <v>23.915849999999999</v>
      </c>
      <c r="X493">
        <v>6.0988930000000003</v>
      </c>
      <c r="Y493">
        <v>22.753450000000001</v>
      </c>
      <c r="Z493">
        <v>10.548260000000001</v>
      </c>
    </row>
    <row r="494" spans="1:26" x14ac:dyDescent="0.25">
      <c r="A494" s="64">
        <v>45992</v>
      </c>
      <c r="B494" t="s">
        <v>1705</v>
      </c>
      <c r="C494" t="s">
        <v>3215</v>
      </c>
      <c r="D494" t="s">
        <v>357</v>
      </c>
      <c r="E494" t="s">
        <v>19</v>
      </c>
      <c r="F494" t="s">
        <v>5</v>
      </c>
      <c r="G494" t="s">
        <v>2920</v>
      </c>
      <c r="I494">
        <v>5.8431080906330647E-4</v>
      </c>
      <c r="J494" t="s">
        <v>1367</v>
      </c>
      <c r="K494">
        <v>1.4285714285714279</v>
      </c>
      <c r="L494" t="s">
        <v>2778</v>
      </c>
      <c r="N494">
        <v>1.45</v>
      </c>
      <c r="O494">
        <v>5.0437500000000002</v>
      </c>
      <c r="P494">
        <v>3.0750000000000002</v>
      </c>
      <c r="Q494">
        <v>6.5</v>
      </c>
      <c r="R494">
        <v>2.9</v>
      </c>
      <c r="S494">
        <v>3.78</v>
      </c>
      <c r="T494">
        <v>4.125</v>
      </c>
      <c r="U494">
        <v>-50.286879999999996</v>
      </c>
      <c r="V494">
        <v>-5.2635199999999998</v>
      </c>
      <c r="W494">
        <v>0.62632350000000003</v>
      </c>
      <c r="Y494">
        <v>-2.9081160000000001</v>
      </c>
      <c r="Z494">
        <v>2.442739</v>
      </c>
    </row>
    <row r="495" spans="1:26" x14ac:dyDescent="0.25">
      <c r="A495" s="64">
        <v>45992</v>
      </c>
      <c r="B495" t="s">
        <v>2084</v>
      </c>
      <c r="C495" t="s">
        <v>3216</v>
      </c>
      <c r="D495" t="s">
        <v>735</v>
      </c>
      <c r="E495" t="s">
        <v>2824</v>
      </c>
      <c r="F495" t="s">
        <v>4</v>
      </c>
      <c r="G495" t="s">
        <v>2810</v>
      </c>
      <c r="H495">
        <v>1.332672859884497E-3</v>
      </c>
      <c r="I495">
        <v>2.3796816864488259E-4</v>
      </c>
      <c r="J495" t="s">
        <v>1367</v>
      </c>
      <c r="K495">
        <v>8.8541666666666661</v>
      </c>
      <c r="M495" t="s">
        <v>1340</v>
      </c>
      <c r="N495">
        <v>7.39</v>
      </c>
      <c r="O495">
        <v>8.3281670000000005</v>
      </c>
      <c r="P495">
        <v>2.0249999999999999</v>
      </c>
      <c r="Q495">
        <v>1.7</v>
      </c>
      <c r="R495">
        <v>7.5666669999999998</v>
      </c>
      <c r="S495">
        <v>6.3716670000000004</v>
      </c>
      <c r="T495">
        <v>5.3862660944206011</v>
      </c>
      <c r="U495">
        <v>13.015409999999999</v>
      </c>
      <c r="V495">
        <v>7.4438829999999996</v>
      </c>
      <c r="W495">
        <v>8.4137939999999993</v>
      </c>
      <c r="X495">
        <v>23.897169999999999</v>
      </c>
      <c r="Y495">
        <v>3.7616839999999998</v>
      </c>
      <c r="Z495">
        <v>5.422059</v>
      </c>
    </row>
    <row r="496" spans="1:26" x14ac:dyDescent="0.25">
      <c r="A496" s="64">
        <v>45992</v>
      </c>
      <c r="B496" t="s">
        <v>2653</v>
      </c>
      <c r="C496" t="s">
        <v>3217</v>
      </c>
      <c r="D496" t="s">
        <v>1304</v>
      </c>
      <c r="E496" t="s">
        <v>12</v>
      </c>
      <c r="F496" t="s">
        <v>5</v>
      </c>
      <c r="G496" t="s">
        <v>2879</v>
      </c>
      <c r="I496">
        <v>4.0948153686292637E-5</v>
      </c>
      <c r="J496" t="s">
        <v>1367</v>
      </c>
      <c r="K496">
        <v>0.47619047619047622</v>
      </c>
      <c r="L496" t="s">
        <v>2776</v>
      </c>
      <c r="O496">
        <v>1.745833</v>
      </c>
      <c r="P496">
        <v>9.35</v>
      </c>
      <c r="Q496">
        <v>0.1</v>
      </c>
      <c r="R496">
        <v>0.73333329999999997</v>
      </c>
      <c r="S496">
        <v>2.9950000000000001</v>
      </c>
      <c r="T496">
        <v>1.9526627218934911</v>
      </c>
      <c r="U496">
        <v>2.2726419999999998</v>
      </c>
      <c r="V496">
        <v>80.84299</v>
      </c>
      <c r="W496">
        <v>53.246369999999999</v>
      </c>
      <c r="X496">
        <v>20.07047</v>
      </c>
      <c r="Y496">
        <v>0.9971778</v>
      </c>
      <c r="Z496">
        <v>3.136714</v>
      </c>
    </row>
    <row r="497" spans="1:26" x14ac:dyDescent="0.25">
      <c r="A497" s="64">
        <v>45992</v>
      </c>
      <c r="B497" t="s">
        <v>2150</v>
      </c>
      <c r="C497" t="s">
        <v>3218</v>
      </c>
      <c r="D497" t="s">
        <v>801</v>
      </c>
      <c r="E497" t="s">
        <v>2874</v>
      </c>
      <c r="F497" t="s">
        <v>4</v>
      </c>
      <c r="G497" t="s">
        <v>2810</v>
      </c>
      <c r="I497">
        <v>2.0713868288910041E-4</v>
      </c>
      <c r="J497" t="s">
        <v>1367</v>
      </c>
      <c r="K497">
        <v>5</v>
      </c>
      <c r="L497" t="s">
        <v>2777</v>
      </c>
      <c r="O497">
        <v>7.9166670000000003</v>
      </c>
      <c r="P497">
        <v>3.375</v>
      </c>
      <c r="Q497">
        <v>9.6999999999999993</v>
      </c>
      <c r="R497">
        <v>3.733333</v>
      </c>
      <c r="S497">
        <v>4.5683340000000001</v>
      </c>
      <c r="T497">
        <v>7.192982456140351</v>
      </c>
      <c r="U497">
        <v>24.172149999999998</v>
      </c>
      <c r="V497">
        <v>3.248183</v>
      </c>
      <c r="W497">
        <v>11.487690000000001</v>
      </c>
      <c r="X497">
        <v>68.461169999999996</v>
      </c>
      <c r="Y497">
        <v>11.02051</v>
      </c>
      <c r="Z497">
        <v>0</v>
      </c>
    </row>
    <row r="498" spans="1:26" x14ac:dyDescent="0.25">
      <c r="A498" s="64">
        <v>45992</v>
      </c>
      <c r="B498" t="s">
        <v>2509</v>
      </c>
      <c r="C498" t="s">
        <v>3219</v>
      </c>
      <c r="D498" t="s">
        <v>1160</v>
      </c>
      <c r="E498" t="s">
        <v>20</v>
      </c>
      <c r="F498" t="s">
        <v>6</v>
      </c>
      <c r="G498" t="s">
        <v>3220</v>
      </c>
      <c r="I498">
        <v>8.6952465855200705E-5</v>
      </c>
      <c r="J498" t="s">
        <v>1374</v>
      </c>
      <c r="K498">
        <v>0.83333333333333326</v>
      </c>
      <c r="L498" t="s">
        <v>2777</v>
      </c>
      <c r="N498">
        <v>3.62</v>
      </c>
      <c r="O498">
        <v>1.7163330000000001</v>
      </c>
      <c r="P498">
        <v>4.6749999999999998</v>
      </c>
      <c r="Q498">
        <v>3.1</v>
      </c>
      <c r="R498">
        <v>8.8666669999999996</v>
      </c>
      <c r="S498">
        <v>2.8083330000000002</v>
      </c>
      <c r="T498">
        <v>3.333333333333333</v>
      </c>
      <c r="U498">
        <v>-8.2906250000000004</v>
      </c>
      <c r="V498">
        <v>6.4946729999999997</v>
      </c>
      <c r="W498">
        <v>36.048259999999999</v>
      </c>
      <c r="X498">
        <v>24.682009999999998</v>
      </c>
      <c r="Y498">
        <v>4.3893310000000003</v>
      </c>
      <c r="Z498">
        <v>2.0409210000000001E-2</v>
      </c>
    </row>
    <row r="499" spans="1:26" x14ac:dyDescent="0.25">
      <c r="A499" s="64">
        <v>45992</v>
      </c>
      <c r="B499" t="s">
        <v>2505</v>
      </c>
      <c r="C499" t="s">
        <v>3221</v>
      </c>
      <c r="D499" t="s">
        <v>1156</v>
      </c>
      <c r="E499" t="s">
        <v>2874</v>
      </c>
      <c r="F499" t="s">
        <v>6</v>
      </c>
      <c r="G499" t="s">
        <v>3220</v>
      </c>
      <c r="I499">
        <v>8.4768443906962796E-5</v>
      </c>
      <c r="J499" t="s">
        <v>1367</v>
      </c>
      <c r="K499">
        <v>4.166666666666667</v>
      </c>
      <c r="L499" t="s">
        <v>2777</v>
      </c>
      <c r="N499">
        <v>4.72</v>
      </c>
      <c r="O499">
        <v>7.6479999999999997</v>
      </c>
      <c r="P499">
        <v>4.8250000000000002</v>
      </c>
      <c r="Q499">
        <v>9.6</v>
      </c>
      <c r="R499">
        <v>5.3666669999999996</v>
      </c>
      <c r="S499">
        <v>3.1366670000000001</v>
      </c>
      <c r="T499">
        <v>7.4336283185840717</v>
      </c>
      <c r="U499">
        <v>48.471829999999997</v>
      </c>
      <c r="V499">
        <v>8.5842360000000006</v>
      </c>
      <c r="W499">
        <v>4.5925929999999999</v>
      </c>
      <c r="X499">
        <v>11.410589999999999</v>
      </c>
      <c r="Y499">
        <v>8.3802140000000005</v>
      </c>
      <c r="Z499">
        <v>1.310531E-2</v>
      </c>
    </row>
    <row r="500" spans="1:26" x14ac:dyDescent="0.25">
      <c r="A500" s="64">
        <v>45992</v>
      </c>
      <c r="B500" t="s">
        <v>2515</v>
      </c>
      <c r="C500" t="s">
        <v>3222</v>
      </c>
      <c r="D500" t="s">
        <v>1166</v>
      </c>
      <c r="E500" t="s">
        <v>8</v>
      </c>
      <c r="F500" t="s">
        <v>6</v>
      </c>
      <c r="G500" t="s">
        <v>3220</v>
      </c>
      <c r="I500">
        <v>8.3414708153445346E-5</v>
      </c>
      <c r="J500" t="s">
        <v>1367</v>
      </c>
      <c r="K500">
        <v>4.3333333333333339</v>
      </c>
      <c r="L500" t="s">
        <v>2776</v>
      </c>
      <c r="N500">
        <v>5.04</v>
      </c>
      <c r="O500">
        <v>5.2519999999999998</v>
      </c>
      <c r="P500">
        <v>6.0750000000000002</v>
      </c>
      <c r="Q500">
        <v>6.7</v>
      </c>
      <c r="R500">
        <v>6.9333330000000002</v>
      </c>
      <c r="S500">
        <v>4.363334</v>
      </c>
      <c r="T500">
        <v>8.7096774193548381</v>
      </c>
      <c r="U500">
        <v>6.4820169999999999</v>
      </c>
      <c r="V500">
        <v>16.15502</v>
      </c>
      <c r="W500">
        <v>12.672969999999999</v>
      </c>
      <c r="X500">
        <v>21.356280000000002</v>
      </c>
      <c r="Y500">
        <v>5.1327980000000002</v>
      </c>
      <c r="Z500">
        <v>8.7064020000000002E-3</v>
      </c>
    </row>
    <row r="501" spans="1:26" x14ac:dyDescent="0.25">
      <c r="A501" s="64">
        <v>45992</v>
      </c>
      <c r="B501" t="s">
        <v>2317</v>
      </c>
      <c r="C501" t="s">
        <v>3223</v>
      </c>
      <c r="D501" t="s">
        <v>968</v>
      </c>
      <c r="E501" t="s">
        <v>16</v>
      </c>
      <c r="F501" t="s">
        <v>6</v>
      </c>
      <c r="G501" t="s">
        <v>3220</v>
      </c>
      <c r="H501">
        <v>1.1824414433242831E-3</v>
      </c>
      <c r="I501">
        <v>1.4733069270712209E-4</v>
      </c>
      <c r="J501" t="s">
        <v>1367</v>
      </c>
      <c r="K501">
        <v>10</v>
      </c>
      <c r="M501" t="s">
        <v>1340</v>
      </c>
      <c r="N501">
        <v>5.54</v>
      </c>
      <c r="O501">
        <v>6.9871670000000003</v>
      </c>
      <c r="P501">
        <v>5.35</v>
      </c>
      <c r="Q501">
        <v>5</v>
      </c>
      <c r="R501">
        <v>7.6</v>
      </c>
      <c r="S501">
        <v>4.1283329999999996</v>
      </c>
      <c r="T501">
        <v>8.2608695652173907</v>
      </c>
      <c r="U501">
        <v>2.3009659999999998</v>
      </c>
      <c r="V501">
        <v>7.6920700000000002</v>
      </c>
      <c r="W501">
        <v>6.9382460000000004</v>
      </c>
      <c r="X501">
        <v>11.269579999999999</v>
      </c>
      <c r="Y501">
        <v>9.2322260000000007</v>
      </c>
      <c r="Z501">
        <v>1.8626159999999999E-2</v>
      </c>
    </row>
    <row r="502" spans="1:26" x14ac:dyDescent="0.25">
      <c r="A502" s="64">
        <v>45992</v>
      </c>
      <c r="B502" t="s">
        <v>2647</v>
      </c>
      <c r="C502" t="s">
        <v>3224</v>
      </c>
      <c r="D502" t="s">
        <v>1298</v>
      </c>
      <c r="E502" t="s">
        <v>2824</v>
      </c>
      <c r="F502" t="s">
        <v>6</v>
      </c>
      <c r="G502" t="s">
        <v>3220</v>
      </c>
      <c r="H502">
        <v>8.0387074036117204E-4</v>
      </c>
      <c r="I502">
        <v>4.3446523412068187E-5</v>
      </c>
      <c r="J502" t="s">
        <v>1367</v>
      </c>
      <c r="K502">
        <v>8.8636363636363633</v>
      </c>
      <c r="M502" t="s">
        <v>1340</v>
      </c>
      <c r="N502">
        <v>7.01</v>
      </c>
      <c r="O502">
        <v>6.893167</v>
      </c>
      <c r="P502">
        <v>3.55</v>
      </c>
      <c r="Q502">
        <v>5.4</v>
      </c>
      <c r="R502">
        <v>8.8000000000000007</v>
      </c>
      <c r="S502">
        <v>1.2649999999999999</v>
      </c>
      <c r="T502">
        <v>5.2</v>
      </c>
      <c r="V502">
        <v>3.7209539999999999</v>
      </c>
      <c r="W502">
        <v>6.0394420000000002</v>
      </c>
      <c r="X502">
        <v>19.75281</v>
      </c>
      <c r="Y502">
        <v>-9.5275440000000007</v>
      </c>
      <c r="Z502">
        <v>2.3609450000000001E-2</v>
      </c>
    </row>
    <row r="503" spans="1:26" x14ac:dyDescent="0.25">
      <c r="A503" s="64">
        <v>45992</v>
      </c>
      <c r="B503" t="s">
        <v>2129</v>
      </c>
      <c r="C503" t="s">
        <v>3225</v>
      </c>
      <c r="D503" t="s">
        <v>780</v>
      </c>
      <c r="E503" t="s">
        <v>2867</v>
      </c>
      <c r="F503" t="s">
        <v>6</v>
      </c>
      <c r="G503" t="s">
        <v>3220</v>
      </c>
      <c r="I503">
        <v>2.1348644768221501E-4</v>
      </c>
      <c r="J503" t="s">
        <v>1365</v>
      </c>
      <c r="K503">
        <v>6.6666666666666661</v>
      </c>
      <c r="L503" t="s">
        <v>2777</v>
      </c>
      <c r="N503">
        <v>4.93</v>
      </c>
      <c r="O503">
        <v>6.5138340000000001</v>
      </c>
      <c r="P503">
        <v>3.1</v>
      </c>
      <c r="Q503">
        <v>2.1</v>
      </c>
      <c r="R503">
        <v>5.5</v>
      </c>
      <c r="S503">
        <v>3.82</v>
      </c>
      <c r="T503">
        <v>1.619718309859155</v>
      </c>
      <c r="U503">
        <v>-7.6290310000000003</v>
      </c>
      <c r="V503">
        <v>7.4894879999999997</v>
      </c>
      <c r="W503">
        <v>9.6999340000000007</v>
      </c>
      <c r="X503">
        <v>12.948729999999999</v>
      </c>
      <c r="Y503">
        <v>7.5908939999999996</v>
      </c>
      <c r="Z503">
        <v>1.7755739999999999E-2</v>
      </c>
    </row>
    <row r="504" spans="1:26" x14ac:dyDescent="0.25">
      <c r="A504" s="64">
        <v>45992</v>
      </c>
      <c r="B504" t="s">
        <v>2261</v>
      </c>
      <c r="C504" t="s">
        <v>3226</v>
      </c>
      <c r="D504" t="s">
        <v>912</v>
      </c>
      <c r="E504" t="s">
        <v>2887</v>
      </c>
      <c r="F504" t="s">
        <v>6</v>
      </c>
      <c r="G504" t="s">
        <v>3220</v>
      </c>
      <c r="H504">
        <v>2.237443490793255E-3</v>
      </c>
      <c r="I504">
        <v>1.646998326326947E-4</v>
      </c>
      <c r="J504" t="s">
        <v>1367</v>
      </c>
      <c r="K504">
        <v>8.5714285714285712</v>
      </c>
      <c r="M504" t="s">
        <v>1340</v>
      </c>
      <c r="N504">
        <v>3.38</v>
      </c>
      <c r="O504">
        <v>2.0085000000000002</v>
      </c>
      <c r="P504">
        <v>8.25</v>
      </c>
      <c r="Q504">
        <v>9</v>
      </c>
      <c r="R504">
        <v>2.9333330000000002</v>
      </c>
      <c r="S504">
        <v>8.2483339999999998</v>
      </c>
      <c r="T504">
        <v>9.1743119266055047</v>
      </c>
      <c r="U504">
        <v>43.99053</v>
      </c>
      <c r="V504">
        <v>34.798169999999999</v>
      </c>
      <c r="W504">
        <v>17.502929999999999</v>
      </c>
      <c r="X504">
        <v>32.524279999999997</v>
      </c>
      <c r="Y504">
        <v>2.8194170000000001</v>
      </c>
      <c r="Z504">
        <v>3.5708850000000002E-3</v>
      </c>
    </row>
    <row r="505" spans="1:26" x14ac:dyDescent="0.25">
      <c r="A505" s="64">
        <v>45992</v>
      </c>
      <c r="B505" t="s">
        <v>2083</v>
      </c>
      <c r="C505" t="s">
        <v>3227</v>
      </c>
      <c r="D505" t="s">
        <v>734</v>
      </c>
      <c r="E505" t="s">
        <v>2867</v>
      </c>
      <c r="F505" t="s">
        <v>6</v>
      </c>
      <c r="G505" t="s">
        <v>3220</v>
      </c>
      <c r="I505">
        <v>2.414440969492235E-4</v>
      </c>
      <c r="J505" t="s">
        <v>1367</v>
      </c>
      <c r="K505">
        <v>1.666666666666667</v>
      </c>
      <c r="L505" t="s">
        <v>2777</v>
      </c>
      <c r="N505">
        <v>4.6100000000000003</v>
      </c>
      <c r="O505">
        <v>2.2026669999999999</v>
      </c>
      <c r="P505">
        <v>4.7750000000000004</v>
      </c>
      <c r="Q505">
        <v>7</v>
      </c>
      <c r="R505">
        <v>2</v>
      </c>
      <c r="S505">
        <v>4.1016659999999998</v>
      </c>
      <c r="T505">
        <v>1.126760563380282</v>
      </c>
      <c r="U505">
        <v>80.010099999999994</v>
      </c>
      <c r="V505">
        <v>9.5984750000000005</v>
      </c>
      <c r="W505">
        <v>9.9867749999999997</v>
      </c>
      <c r="X505">
        <v>58.96125</v>
      </c>
      <c r="Y505">
        <v>2.3275839999999999</v>
      </c>
      <c r="Z505">
        <v>7.3743749999999999E-3</v>
      </c>
    </row>
    <row r="506" spans="1:26" x14ac:dyDescent="0.25">
      <c r="A506" s="64">
        <v>45992</v>
      </c>
      <c r="B506" t="s">
        <v>1528</v>
      </c>
      <c r="C506" t="s">
        <v>3228</v>
      </c>
      <c r="D506" t="s">
        <v>181</v>
      </c>
      <c r="E506" t="s">
        <v>8</v>
      </c>
      <c r="F506" t="s">
        <v>6</v>
      </c>
      <c r="G506" t="s">
        <v>3220</v>
      </c>
      <c r="H506">
        <v>4.1365371765505312E-3</v>
      </c>
      <c r="I506">
        <v>1.178293088087761E-3</v>
      </c>
      <c r="J506" t="s">
        <v>1367</v>
      </c>
      <c r="K506">
        <v>9</v>
      </c>
      <c r="M506" t="s">
        <v>1340</v>
      </c>
      <c r="N506">
        <v>3.87</v>
      </c>
      <c r="O506">
        <v>1.161</v>
      </c>
      <c r="P506">
        <v>7.75</v>
      </c>
      <c r="Q506">
        <v>9.5</v>
      </c>
      <c r="R506">
        <v>0.3333333</v>
      </c>
      <c r="S506">
        <v>8.6649999999999991</v>
      </c>
      <c r="T506">
        <v>7.5953079178885634</v>
      </c>
      <c r="U506">
        <v>75.230009999999993</v>
      </c>
      <c r="V506">
        <v>48.178750000000001</v>
      </c>
      <c r="W506">
        <v>39.343800000000002</v>
      </c>
      <c r="X506">
        <v>41.042740000000002</v>
      </c>
      <c r="Y506">
        <v>3.33474</v>
      </c>
      <c r="Z506">
        <v>1.446096E-3</v>
      </c>
    </row>
    <row r="507" spans="1:26" x14ac:dyDescent="0.25">
      <c r="A507" s="64">
        <v>45992</v>
      </c>
      <c r="B507" t="s">
        <v>2181</v>
      </c>
      <c r="C507" t="s">
        <v>3229</v>
      </c>
      <c r="D507" t="s">
        <v>832</v>
      </c>
      <c r="E507" t="s">
        <v>2824</v>
      </c>
      <c r="F507" t="s">
        <v>6</v>
      </c>
      <c r="G507" t="s">
        <v>3220</v>
      </c>
      <c r="I507">
        <v>1.9363393030953459E-4</v>
      </c>
      <c r="J507" t="s">
        <v>1367</v>
      </c>
      <c r="K507">
        <v>1.5909090909090911</v>
      </c>
      <c r="L507" t="s">
        <v>2776</v>
      </c>
      <c r="N507">
        <v>3.79</v>
      </c>
      <c r="O507">
        <v>2.8650000000000002</v>
      </c>
      <c r="P507">
        <v>5.75</v>
      </c>
      <c r="Q507">
        <v>9.5</v>
      </c>
      <c r="R507">
        <v>1.8666670000000001</v>
      </c>
      <c r="S507">
        <v>5.0750000000000002</v>
      </c>
      <c r="T507">
        <v>4.6315789473684212</v>
      </c>
      <c r="U507">
        <v>12.50821</v>
      </c>
      <c r="V507">
        <v>27.3185</v>
      </c>
      <c r="W507">
        <v>7.8762780000000001</v>
      </c>
      <c r="X507">
        <v>22.611270000000001</v>
      </c>
      <c r="Y507">
        <v>7.1229589999999998</v>
      </c>
      <c r="Z507">
        <v>4.3598090000000001E-3</v>
      </c>
    </row>
    <row r="508" spans="1:26" x14ac:dyDescent="0.25">
      <c r="A508" s="64">
        <v>45992</v>
      </c>
      <c r="B508" t="s">
        <v>2494</v>
      </c>
      <c r="C508" t="s">
        <v>3230</v>
      </c>
      <c r="D508" t="s">
        <v>1145</v>
      </c>
      <c r="E508" t="s">
        <v>2824</v>
      </c>
      <c r="F508" t="s">
        <v>6</v>
      </c>
      <c r="G508" t="s">
        <v>3220</v>
      </c>
      <c r="I508">
        <v>8.828858893177751E-5</v>
      </c>
      <c r="J508" t="s">
        <v>1367</v>
      </c>
      <c r="K508">
        <v>7.5</v>
      </c>
      <c r="L508" t="s">
        <v>2777</v>
      </c>
      <c r="N508">
        <v>6.7100010000000001</v>
      </c>
      <c r="O508">
        <v>7.141</v>
      </c>
      <c r="P508">
        <v>5.7750000000000004</v>
      </c>
      <c r="Q508">
        <v>1.7</v>
      </c>
      <c r="R508">
        <v>3.4666670000000002</v>
      </c>
      <c r="S508">
        <v>5.511666</v>
      </c>
      <c r="T508">
        <v>3.5157894736842099</v>
      </c>
      <c r="U508">
        <v>8.7917210000000008</v>
      </c>
      <c r="V508">
        <v>9.885942</v>
      </c>
      <c r="W508">
        <v>7.1712680000000004</v>
      </c>
      <c r="X508">
        <v>11.24281</v>
      </c>
      <c r="Y508">
        <v>9.3379189999999994</v>
      </c>
      <c r="Z508">
        <v>2.3536370000000001E-2</v>
      </c>
    </row>
    <row r="509" spans="1:26" x14ac:dyDescent="0.25">
      <c r="A509" s="64">
        <v>45992</v>
      </c>
      <c r="B509" t="s">
        <v>2512</v>
      </c>
      <c r="C509" t="s">
        <v>3231</v>
      </c>
      <c r="D509" t="s">
        <v>1163</v>
      </c>
      <c r="E509" t="s">
        <v>13</v>
      </c>
      <c r="F509" t="s">
        <v>6</v>
      </c>
      <c r="G509" t="s">
        <v>3220</v>
      </c>
      <c r="I509">
        <v>8.2477885766350353E-5</v>
      </c>
      <c r="J509" t="s">
        <v>1367</v>
      </c>
      <c r="K509">
        <v>5.7142857142857144</v>
      </c>
      <c r="L509" t="s">
        <v>2778</v>
      </c>
      <c r="N509">
        <v>5.54</v>
      </c>
      <c r="O509">
        <v>5.6513330000000002</v>
      </c>
      <c r="P509">
        <v>3.3250000000000002</v>
      </c>
      <c r="Q509">
        <v>5.3</v>
      </c>
      <c r="R509">
        <v>7.8666669999999996</v>
      </c>
      <c r="S509">
        <v>2.1766670000000001</v>
      </c>
      <c r="T509">
        <v>4.3055555555555554</v>
      </c>
      <c r="U509">
        <v>-16.142880000000002</v>
      </c>
      <c r="V509">
        <v>2.2643360000000001</v>
      </c>
      <c r="W509">
        <v>1.0680829999999999</v>
      </c>
      <c r="X509">
        <v>31.988109999999999</v>
      </c>
      <c r="Y509">
        <v>7.2958350000000003</v>
      </c>
      <c r="Z509">
        <v>1.8893389999999999E-2</v>
      </c>
    </row>
    <row r="510" spans="1:26" x14ac:dyDescent="0.25">
      <c r="A510" s="64">
        <v>45992</v>
      </c>
      <c r="B510" t="s">
        <v>1597</v>
      </c>
      <c r="C510" t="s">
        <v>3232</v>
      </c>
      <c r="D510" t="s">
        <v>249</v>
      </c>
      <c r="E510" t="s">
        <v>2824</v>
      </c>
      <c r="F510" t="s">
        <v>6</v>
      </c>
      <c r="G510" t="s">
        <v>3220</v>
      </c>
      <c r="I510">
        <v>8.7178920273877356E-4</v>
      </c>
      <c r="J510" t="s">
        <v>1367</v>
      </c>
      <c r="K510">
        <v>2.272727272727272</v>
      </c>
      <c r="L510" t="s">
        <v>2778</v>
      </c>
      <c r="N510">
        <v>4.82</v>
      </c>
      <c r="O510">
        <v>4.8691659999999999</v>
      </c>
      <c r="P510">
        <v>5.05</v>
      </c>
      <c r="Q510">
        <v>4.2</v>
      </c>
      <c r="R510">
        <v>7.4</v>
      </c>
      <c r="S510">
        <v>3.5583330000000002</v>
      </c>
      <c r="T510">
        <v>4.6526315789473678</v>
      </c>
      <c r="U510">
        <v>4.9809809999999999</v>
      </c>
      <c r="V510">
        <v>16.16432</v>
      </c>
      <c r="W510">
        <v>4.5723140000000004</v>
      </c>
      <c r="X510">
        <v>12.67511</v>
      </c>
      <c r="Y510">
        <v>8.8048529999999996</v>
      </c>
      <c r="Z510">
        <v>1.2974629999999999E-2</v>
      </c>
    </row>
    <row r="511" spans="1:26" x14ac:dyDescent="0.25">
      <c r="A511" s="64">
        <v>45992</v>
      </c>
      <c r="B511" t="s">
        <v>2393</v>
      </c>
      <c r="C511" t="s">
        <v>3233</v>
      </c>
      <c r="D511" t="s">
        <v>1044</v>
      </c>
      <c r="E511" t="s">
        <v>11</v>
      </c>
      <c r="F511" t="s">
        <v>6</v>
      </c>
      <c r="G511" t="s">
        <v>3220</v>
      </c>
      <c r="I511">
        <v>1.206310346414717E-4</v>
      </c>
      <c r="J511" t="s">
        <v>1367</v>
      </c>
      <c r="K511">
        <v>4.4444444444444446</v>
      </c>
      <c r="L511" t="s">
        <v>2777</v>
      </c>
      <c r="N511">
        <v>6.77</v>
      </c>
      <c r="O511">
        <v>5.6840000000000002</v>
      </c>
      <c r="P511">
        <v>4.9000000000000004</v>
      </c>
      <c r="Q511">
        <v>3.3</v>
      </c>
      <c r="R511">
        <v>5.5333329999999998</v>
      </c>
      <c r="S511">
        <v>2.1516670000000002</v>
      </c>
      <c r="T511">
        <v>3.1188118811881189</v>
      </c>
      <c r="U511">
        <v>0.86852309999999999</v>
      </c>
      <c r="V511">
        <v>5.8965870000000002</v>
      </c>
      <c r="W511">
        <v>6.1266299999999996</v>
      </c>
      <c r="X511">
        <v>28.42258</v>
      </c>
      <c r="Y511">
        <v>3.899397</v>
      </c>
      <c r="Z511">
        <v>1.9839499999999999E-2</v>
      </c>
    </row>
    <row r="512" spans="1:26" x14ac:dyDescent="0.25">
      <c r="A512" s="64">
        <v>45992</v>
      </c>
      <c r="B512" t="s">
        <v>2040</v>
      </c>
      <c r="C512" t="s">
        <v>3234</v>
      </c>
      <c r="D512" t="s">
        <v>691</v>
      </c>
      <c r="E512" t="s">
        <v>2824</v>
      </c>
      <c r="F512" t="s">
        <v>6</v>
      </c>
      <c r="G512" t="s">
        <v>3220</v>
      </c>
      <c r="I512">
        <v>2.515580341607146E-4</v>
      </c>
      <c r="J512" t="s">
        <v>1367</v>
      </c>
      <c r="K512">
        <v>0.22727272727272729</v>
      </c>
      <c r="L512" t="s">
        <v>2776</v>
      </c>
      <c r="N512">
        <v>4.5999999999999996</v>
      </c>
      <c r="O512">
        <v>3.5856669999999999</v>
      </c>
      <c r="P512">
        <v>6.0750000000000002</v>
      </c>
      <c r="Q512">
        <v>0.3</v>
      </c>
      <c r="R512">
        <v>3.6666669999999999</v>
      </c>
      <c r="S512">
        <v>2.0649999999999999</v>
      </c>
      <c r="T512">
        <v>0.4631578947368421</v>
      </c>
      <c r="U512">
        <v>-1.5049870000000001</v>
      </c>
      <c r="V512">
        <v>8.1693149999999992</v>
      </c>
      <c r="W512">
        <v>22.767430000000001</v>
      </c>
      <c r="X512">
        <v>18.387869999999999</v>
      </c>
      <c r="Y512">
        <v>4.5464549999999999</v>
      </c>
      <c r="Z512">
        <v>1.106437E-2</v>
      </c>
    </row>
    <row r="513" spans="1:26" x14ac:dyDescent="0.25">
      <c r="A513" s="64">
        <v>45992</v>
      </c>
      <c r="B513" t="s">
        <v>2642</v>
      </c>
      <c r="C513" t="s">
        <v>3235</v>
      </c>
      <c r="D513" t="s">
        <v>1293</v>
      </c>
      <c r="E513" t="s">
        <v>2824</v>
      </c>
      <c r="F513" t="s">
        <v>6</v>
      </c>
      <c r="G513" t="s">
        <v>3220</v>
      </c>
      <c r="I513">
        <v>4.6108638025334882E-5</v>
      </c>
      <c r="J513" t="s">
        <v>1367</v>
      </c>
      <c r="K513">
        <v>8.6363636363636367</v>
      </c>
      <c r="L513" t="s">
        <v>2776</v>
      </c>
      <c r="N513">
        <v>6.36</v>
      </c>
      <c r="O513">
        <v>6.1929999999999996</v>
      </c>
      <c r="P513">
        <v>5.4749999999999996</v>
      </c>
      <c r="Q513">
        <v>2.1</v>
      </c>
      <c r="R513">
        <v>6.266667</v>
      </c>
      <c r="S513">
        <v>3.576667</v>
      </c>
      <c r="T513">
        <v>3.5368421052631578</v>
      </c>
      <c r="U513">
        <v>6.8876499999999998</v>
      </c>
      <c r="V513">
        <v>10.27697</v>
      </c>
      <c r="W513">
        <v>5.6163889999999999</v>
      </c>
      <c r="X513">
        <v>16.876010000000001</v>
      </c>
      <c r="Y513">
        <v>6.1309149999999999</v>
      </c>
      <c r="Z513">
        <v>2.0233939999999999E-2</v>
      </c>
    </row>
    <row r="514" spans="1:26" x14ac:dyDescent="0.25">
      <c r="A514" s="64">
        <v>45992</v>
      </c>
      <c r="B514" t="s">
        <v>2050</v>
      </c>
      <c r="C514" t="s">
        <v>3236</v>
      </c>
      <c r="D514" t="s">
        <v>701</v>
      </c>
      <c r="E514" t="s">
        <v>8</v>
      </c>
      <c r="F514" t="s">
        <v>6</v>
      </c>
      <c r="G514" t="s">
        <v>3220</v>
      </c>
      <c r="I514">
        <v>2.5900326575717652E-4</v>
      </c>
      <c r="J514" t="s">
        <v>1367</v>
      </c>
      <c r="K514">
        <v>4.666666666666667</v>
      </c>
      <c r="L514" t="s">
        <v>2777</v>
      </c>
      <c r="N514">
        <v>4.5</v>
      </c>
      <c r="O514">
        <v>7.0847499999999997</v>
      </c>
      <c r="P514">
        <v>2.1749999999999998</v>
      </c>
      <c r="Q514">
        <v>5.4</v>
      </c>
      <c r="R514">
        <v>4.9666670000000002</v>
      </c>
      <c r="S514">
        <v>2.4375</v>
      </c>
      <c r="T514">
        <v>3.7829912023460408</v>
      </c>
      <c r="V514">
        <v>-2.295118</v>
      </c>
      <c r="W514">
        <v>13.78566</v>
      </c>
      <c r="Y514">
        <v>5.9449699999999996</v>
      </c>
      <c r="Z514">
        <v>9.1828010000000009E-3</v>
      </c>
    </row>
    <row r="515" spans="1:26" x14ac:dyDescent="0.25">
      <c r="A515" s="64">
        <v>45992</v>
      </c>
      <c r="B515" t="s">
        <v>1876</v>
      </c>
      <c r="C515" t="s">
        <v>3237</v>
      </c>
      <c r="D515" t="s">
        <v>528</v>
      </c>
      <c r="E515" t="s">
        <v>18</v>
      </c>
      <c r="F515" t="s">
        <v>6</v>
      </c>
      <c r="G515" t="s">
        <v>3220</v>
      </c>
      <c r="H515">
        <v>1.669614422983618E-3</v>
      </c>
      <c r="I515">
        <v>3.5168855294058878E-4</v>
      </c>
      <c r="J515" t="s">
        <v>1367</v>
      </c>
      <c r="K515">
        <v>9.5833333333333339</v>
      </c>
      <c r="M515" t="s">
        <v>1340</v>
      </c>
      <c r="N515">
        <v>5.62</v>
      </c>
      <c r="O515">
        <v>5.9574999999999996</v>
      </c>
      <c r="P515">
        <v>2.4</v>
      </c>
      <c r="Q515">
        <v>7.3</v>
      </c>
      <c r="R515">
        <v>5.4666670000000002</v>
      </c>
      <c r="S515">
        <v>5.0049999999999999</v>
      </c>
      <c r="T515">
        <v>6.8888888888888893</v>
      </c>
      <c r="U515">
        <v>2.9684659999999998</v>
      </c>
      <c r="V515">
        <v>6.8902010000000002</v>
      </c>
      <c r="W515">
        <v>7.4125540000000001</v>
      </c>
      <c r="X515">
        <v>17.838989999999999</v>
      </c>
      <c r="Y515">
        <v>5.4776910000000001</v>
      </c>
      <c r="Z515">
        <v>1.8511840000000002E-2</v>
      </c>
    </row>
    <row r="516" spans="1:26" x14ac:dyDescent="0.25">
      <c r="A516" s="64">
        <v>45992</v>
      </c>
      <c r="B516" t="s">
        <v>2323</v>
      </c>
      <c r="C516" t="s">
        <v>3238</v>
      </c>
      <c r="D516" t="s">
        <v>974</v>
      </c>
      <c r="E516" t="s">
        <v>2824</v>
      </c>
      <c r="F516" t="s">
        <v>6</v>
      </c>
      <c r="G516" t="s">
        <v>3220</v>
      </c>
      <c r="I516">
        <v>1.4301113618021361E-4</v>
      </c>
      <c r="J516" t="s">
        <v>1365</v>
      </c>
      <c r="K516">
        <v>4.545454545454545</v>
      </c>
      <c r="L516" t="s">
        <v>2777</v>
      </c>
      <c r="N516">
        <v>3.71</v>
      </c>
      <c r="O516">
        <v>3.7583329999999999</v>
      </c>
      <c r="P516">
        <v>7.2750000000000004</v>
      </c>
      <c r="Q516">
        <v>8.5</v>
      </c>
      <c r="R516">
        <v>1.4666669999999999</v>
      </c>
      <c r="S516">
        <v>6.3983340000000002</v>
      </c>
      <c r="T516">
        <v>6.3789473684210529</v>
      </c>
      <c r="U516">
        <v>6.4174179999999996</v>
      </c>
      <c r="V516">
        <v>16.481660000000002</v>
      </c>
      <c r="W516">
        <v>11.625349999999999</v>
      </c>
      <c r="X516">
        <v>20.81795</v>
      </c>
      <c r="Y516">
        <v>6.2403750000000002</v>
      </c>
      <c r="Z516">
        <v>8.9121240000000004E-3</v>
      </c>
    </row>
    <row r="517" spans="1:26" x14ac:dyDescent="0.25">
      <c r="A517" s="64">
        <v>45992</v>
      </c>
      <c r="B517" t="s">
        <v>2315</v>
      </c>
      <c r="C517" t="s">
        <v>3239</v>
      </c>
      <c r="D517" t="s">
        <v>966</v>
      </c>
      <c r="E517" t="s">
        <v>8</v>
      </c>
      <c r="F517" t="s">
        <v>6</v>
      </c>
      <c r="G517" t="s">
        <v>3220</v>
      </c>
      <c r="I517">
        <v>1.4347070602997039E-4</v>
      </c>
      <c r="J517" t="s">
        <v>1367</v>
      </c>
      <c r="K517">
        <v>6.5</v>
      </c>
      <c r="L517" t="s">
        <v>2776</v>
      </c>
      <c r="N517">
        <v>5.64</v>
      </c>
      <c r="O517">
        <v>2.4386670000000001</v>
      </c>
      <c r="P517">
        <v>6.1749999999999998</v>
      </c>
      <c r="Q517">
        <v>3.6</v>
      </c>
      <c r="R517">
        <v>9.3333329999999997</v>
      </c>
      <c r="S517">
        <v>6.1266670000000003</v>
      </c>
      <c r="T517">
        <v>7.741935483870968</v>
      </c>
      <c r="U517">
        <v>11.16488</v>
      </c>
      <c r="V517">
        <v>15.526350000000001</v>
      </c>
      <c r="W517">
        <v>65.234530000000007</v>
      </c>
      <c r="X517">
        <v>32.45167</v>
      </c>
      <c r="Y517">
        <v>3.3648660000000001</v>
      </c>
      <c r="Z517">
        <v>9.0682899999999997E-3</v>
      </c>
    </row>
    <row r="518" spans="1:26" x14ac:dyDescent="0.25">
      <c r="A518" s="64">
        <v>45992</v>
      </c>
      <c r="B518" t="s">
        <v>2238</v>
      </c>
      <c r="C518" t="s">
        <v>3240</v>
      </c>
      <c r="D518" t="s">
        <v>889</v>
      </c>
      <c r="E518" t="s">
        <v>17</v>
      </c>
      <c r="F518" t="s">
        <v>6</v>
      </c>
      <c r="G518" t="s">
        <v>3220</v>
      </c>
      <c r="I518">
        <v>1.694922610311266E-4</v>
      </c>
      <c r="J518" t="s">
        <v>1367</v>
      </c>
      <c r="K518">
        <v>9</v>
      </c>
      <c r="L518" t="s">
        <v>2778</v>
      </c>
      <c r="N518">
        <v>4.4400000000000004</v>
      </c>
      <c r="O518">
        <v>5.4569999999999999</v>
      </c>
      <c r="P518">
        <v>6</v>
      </c>
      <c r="Q518">
        <v>9</v>
      </c>
      <c r="R518">
        <v>3.3666670000000001</v>
      </c>
      <c r="S518">
        <v>5.9266670000000001</v>
      </c>
      <c r="T518">
        <v>8.0373831775700939</v>
      </c>
      <c r="U518">
        <v>17.875250000000001</v>
      </c>
      <c r="V518">
        <v>10.694190000000001</v>
      </c>
      <c r="W518">
        <v>9.4058639999999993</v>
      </c>
      <c r="X518">
        <v>9.5381839999999993</v>
      </c>
      <c r="Y518">
        <v>9.7239780000000007</v>
      </c>
      <c r="Z518">
        <v>1.1902879999999999E-2</v>
      </c>
    </row>
    <row r="519" spans="1:26" x14ac:dyDescent="0.25">
      <c r="A519" s="64">
        <v>45992</v>
      </c>
      <c r="B519" t="s">
        <v>2396</v>
      </c>
      <c r="C519" t="s">
        <v>3241</v>
      </c>
      <c r="D519" t="s">
        <v>1047</v>
      </c>
      <c r="E519" t="s">
        <v>12</v>
      </c>
      <c r="F519" t="s">
        <v>6</v>
      </c>
      <c r="G519" t="s">
        <v>3220</v>
      </c>
      <c r="I519">
        <v>1.215378724712311E-4</v>
      </c>
      <c r="J519" t="s">
        <v>1374</v>
      </c>
      <c r="K519">
        <v>1.1111111111111109</v>
      </c>
      <c r="L519" t="s">
        <v>2777</v>
      </c>
      <c r="N519">
        <v>5.39</v>
      </c>
      <c r="O519">
        <v>1.66</v>
      </c>
      <c r="P519">
        <v>8.9</v>
      </c>
      <c r="Q519">
        <v>5.4</v>
      </c>
      <c r="R519">
        <v>5.9</v>
      </c>
      <c r="S519">
        <v>4.766667</v>
      </c>
      <c r="T519">
        <v>5.1515151515151514</v>
      </c>
      <c r="U519">
        <v>13.69778</v>
      </c>
      <c r="V519">
        <v>19.367699999999999</v>
      </c>
      <c r="W519">
        <v>54.011119999999998</v>
      </c>
      <c r="X519">
        <v>27.035080000000001</v>
      </c>
      <c r="Y519">
        <v>3.7943090000000002</v>
      </c>
      <c r="Z519">
        <v>1.8302809999999999E-2</v>
      </c>
    </row>
    <row r="520" spans="1:26" x14ac:dyDescent="0.25">
      <c r="A520" s="64">
        <v>45992</v>
      </c>
      <c r="B520" t="s">
        <v>2567</v>
      </c>
      <c r="C520" t="s">
        <v>3242</v>
      </c>
      <c r="D520" t="s">
        <v>1218</v>
      </c>
      <c r="E520" t="s">
        <v>8</v>
      </c>
      <c r="F520" t="s">
        <v>6</v>
      </c>
      <c r="G520" t="s">
        <v>3220</v>
      </c>
      <c r="I520">
        <v>6.9978786035381721E-5</v>
      </c>
      <c r="J520" t="s">
        <v>1367</v>
      </c>
      <c r="K520">
        <v>9.3333333333333339</v>
      </c>
      <c r="L520" t="s">
        <v>2776</v>
      </c>
      <c r="N520">
        <v>6.83</v>
      </c>
      <c r="O520">
        <v>6.5289999999999999</v>
      </c>
      <c r="P520">
        <v>6.6749999999999998</v>
      </c>
      <c r="Q520">
        <v>2.2000000000000002</v>
      </c>
      <c r="R520">
        <v>9.6666670000000003</v>
      </c>
      <c r="S520">
        <v>6.4383340000000002</v>
      </c>
      <c r="T520">
        <v>9.5307917888563054</v>
      </c>
      <c r="U520">
        <v>15.27952</v>
      </c>
      <c r="V520">
        <v>17.47972</v>
      </c>
      <c r="W520">
        <v>6.871759</v>
      </c>
      <c r="X520">
        <v>18.47514</v>
      </c>
      <c r="Y520">
        <v>3.8811200000000001</v>
      </c>
      <c r="Z520">
        <v>2.458749E-2</v>
      </c>
    </row>
    <row r="521" spans="1:26" x14ac:dyDescent="0.25">
      <c r="A521" s="64">
        <v>45992</v>
      </c>
      <c r="B521" t="s">
        <v>1967</v>
      </c>
      <c r="C521" t="s">
        <v>3243</v>
      </c>
      <c r="D521" t="s">
        <v>619</v>
      </c>
      <c r="E521" t="s">
        <v>11</v>
      </c>
      <c r="F521" t="s">
        <v>6</v>
      </c>
      <c r="G521" t="s">
        <v>3220</v>
      </c>
      <c r="I521">
        <v>2.990690553334563E-4</v>
      </c>
      <c r="J521" t="s">
        <v>1367</v>
      </c>
      <c r="K521">
        <v>7.2222222222222223</v>
      </c>
      <c r="L521" t="s">
        <v>2777</v>
      </c>
      <c r="N521">
        <v>5.51</v>
      </c>
      <c r="O521">
        <v>8.2080000000000002</v>
      </c>
      <c r="P521">
        <v>6.95</v>
      </c>
      <c r="Q521">
        <v>4</v>
      </c>
      <c r="R521">
        <v>6.1333330000000004</v>
      </c>
      <c r="S521">
        <v>5.4283330000000003</v>
      </c>
      <c r="T521">
        <v>9.0099009900990108</v>
      </c>
      <c r="U521">
        <v>-0.70884230000000004</v>
      </c>
      <c r="V521">
        <v>16.734829999999999</v>
      </c>
      <c r="W521">
        <v>16.631150000000002</v>
      </c>
      <c r="X521">
        <v>9.3276540000000008</v>
      </c>
      <c r="Y521">
        <v>7.3185330000000004</v>
      </c>
      <c r="Z521">
        <v>8.9235419999999996E-3</v>
      </c>
    </row>
    <row r="522" spans="1:26" x14ac:dyDescent="0.25">
      <c r="A522" s="64">
        <v>45992</v>
      </c>
      <c r="B522" t="s">
        <v>2389</v>
      </c>
      <c r="C522" t="s">
        <v>3244</v>
      </c>
      <c r="D522" t="s">
        <v>1040</v>
      </c>
      <c r="E522" t="s">
        <v>2885</v>
      </c>
      <c r="F522" t="s">
        <v>6</v>
      </c>
      <c r="G522" t="s">
        <v>3220</v>
      </c>
      <c r="I522">
        <v>1.2211866074490619E-4</v>
      </c>
      <c r="J522" t="s">
        <v>1365</v>
      </c>
      <c r="K522">
        <v>7.5</v>
      </c>
      <c r="L522" t="s">
        <v>2777</v>
      </c>
      <c r="N522">
        <v>5.42</v>
      </c>
      <c r="O522">
        <v>6.0071669999999999</v>
      </c>
      <c r="P522">
        <v>6.45</v>
      </c>
      <c r="Q522">
        <v>8.6999999999999993</v>
      </c>
      <c r="R522">
        <v>6.9666670000000002</v>
      </c>
      <c r="S522">
        <v>5.9516669999999996</v>
      </c>
      <c r="T522">
        <v>9.387755102040817</v>
      </c>
      <c r="U522">
        <v>-3.8729909999999999</v>
      </c>
      <c r="V522">
        <v>14.660259999999999</v>
      </c>
      <c r="W522">
        <v>7.0065949999999999</v>
      </c>
      <c r="X522">
        <v>10.18018</v>
      </c>
      <c r="Y522">
        <v>10.14223</v>
      </c>
      <c r="Z522">
        <v>1.5638010000000001E-2</v>
      </c>
    </row>
    <row r="523" spans="1:26" x14ac:dyDescent="0.25">
      <c r="A523" s="64">
        <v>45992</v>
      </c>
      <c r="B523" t="s">
        <v>2122</v>
      </c>
      <c r="C523" t="s">
        <v>3245</v>
      </c>
      <c r="D523" t="s">
        <v>773</v>
      </c>
      <c r="E523" t="s">
        <v>2818</v>
      </c>
      <c r="F523" t="s">
        <v>6</v>
      </c>
      <c r="G523" t="s">
        <v>3220</v>
      </c>
      <c r="I523">
        <v>2.249790944429764E-4</v>
      </c>
      <c r="J523" t="s">
        <v>1367</v>
      </c>
      <c r="K523">
        <v>1.25</v>
      </c>
      <c r="L523" t="s">
        <v>2776</v>
      </c>
      <c r="N523">
        <v>2.67</v>
      </c>
      <c r="O523">
        <v>1.309833</v>
      </c>
      <c r="P523">
        <v>6.1749999999999998</v>
      </c>
      <c r="Q523">
        <v>2.2000000000000002</v>
      </c>
      <c r="R523">
        <v>6.6666670000000003</v>
      </c>
      <c r="S523">
        <v>6.12</v>
      </c>
      <c r="T523">
        <v>2.6470588235294121</v>
      </c>
      <c r="U523">
        <v>0.2042532</v>
      </c>
      <c r="V523">
        <v>12.68192</v>
      </c>
      <c r="W523">
        <v>25.369759999999999</v>
      </c>
      <c r="X523">
        <v>46.13599</v>
      </c>
      <c r="Y523">
        <v>2.5346160000000002</v>
      </c>
      <c r="Z523">
        <v>2.8270629999999999E-3</v>
      </c>
    </row>
    <row r="524" spans="1:26" x14ac:dyDescent="0.25">
      <c r="A524" s="64">
        <v>45992</v>
      </c>
      <c r="B524" t="s">
        <v>1842</v>
      </c>
      <c r="C524" t="s">
        <v>3246</v>
      </c>
      <c r="D524" t="s">
        <v>494</v>
      </c>
      <c r="E524" t="s">
        <v>12</v>
      </c>
      <c r="F524" t="s">
        <v>6</v>
      </c>
      <c r="G524" t="s">
        <v>3220</v>
      </c>
      <c r="H524">
        <v>1.292521810571851E-3</v>
      </c>
      <c r="I524">
        <v>3.9174954178720851E-4</v>
      </c>
      <c r="J524" t="s">
        <v>1367</v>
      </c>
      <c r="K524">
        <v>7.7777777777777777</v>
      </c>
      <c r="M524" t="s">
        <v>1340</v>
      </c>
      <c r="N524">
        <v>6.02</v>
      </c>
      <c r="O524">
        <v>5.0662500000000001</v>
      </c>
      <c r="P524">
        <v>4.55</v>
      </c>
      <c r="Q524">
        <v>4.0999999999999996</v>
      </c>
      <c r="R524">
        <v>8.1333330000000004</v>
      </c>
      <c r="S524">
        <v>6.9850009999999996</v>
      </c>
      <c r="T524">
        <v>7.2727272727272734</v>
      </c>
      <c r="U524">
        <v>26.562830000000002</v>
      </c>
      <c r="V524">
        <v>10.54139</v>
      </c>
      <c r="W524">
        <v>20.18694</v>
      </c>
      <c r="X524">
        <v>10.007110000000001</v>
      </c>
      <c r="Y524">
        <v>9.8302630000000004</v>
      </c>
      <c r="Z524">
        <v>2.1695369999999999E-2</v>
      </c>
    </row>
    <row r="525" spans="1:26" x14ac:dyDescent="0.25">
      <c r="A525" s="64">
        <v>45992</v>
      </c>
      <c r="B525" t="s">
        <v>2211</v>
      </c>
      <c r="C525" t="s">
        <v>3247</v>
      </c>
      <c r="D525" t="s">
        <v>862</v>
      </c>
      <c r="E525" t="s">
        <v>11</v>
      </c>
      <c r="F525" t="s">
        <v>6</v>
      </c>
      <c r="G525" t="s">
        <v>3220</v>
      </c>
      <c r="I525">
        <v>1.8222009552736041E-4</v>
      </c>
      <c r="J525" t="s">
        <v>1367</v>
      </c>
      <c r="K525">
        <v>1.1111111111111109</v>
      </c>
      <c r="L525" t="s">
        <v>2777</v>
      </c>
      <c r="N525">
        <v>6.44</v>
      </c>
      <c r="O525">
        <v>5.7436670000000003</v>
      </c>
      <c r="P525">
        <v>6.45</v>
      </c>
      <c r="Q525">
        <v>2.2999999999999998</v>
      </c>
      <c r="R525">
        <v>5.3333329999999997</v>
      </c>
      <c r="S525">
        <v>1.325</v>
      </c>
      <c r="T525">
        <v>2.9702970297029698</v>
      </c>
      <c r="U525">
        <v>-23.135449999999999</v>
      </c>
      <c r="V525">
        <v>13.60421</v>
      </c>
      <c r="W525">
        <v>16.093129999999999</v>
      </c>
      <c r="X525">
        <v>21.54148</v>
      </c>
      <c r="Y525">
        <v>5.2196550000000004</v>
      </c>
      <c r="Z525">
        <v>5.8191110000000001E-3</v>
      </c>
    </row>
    <row r="526" spans="1:26" x14ac:dyDescent="0.25">
      <c r="A526" s="64">
        <v>45992</v>
      </c>
      <c r="B526" t="s">
        <v>2136</v>
      </c>
      <c r="C526" t="s">
        <v>3248</v>
      </c>
      <c r="D526" t="s">
        <v>787</v>
      </c>
      <c r="E526" t="s">
        <v>2887</v>
      </c>
      <c r="F526" t="s">
        <v>6</v>
      </c>
      <c r="G526" t="s">
        <v>3220</v>
      </c>
      <c r="I526">
        <v>2.138964099921504E-4</v>
      </c>
      <c r="J526" t="s">
        <v>1367</v>
      </c>
      <c r="K526">
        <v>2.8571428571428572</v>
      </c>
      <c r="L526" t="s">
        <v>2777</v>
      </c>
      <c r="N526">
        <v>4.12</v>
      </c>
      <c r="O526">
        <v>3.3639999999999999</v>
      </c>
      <c r="P526">
        <v>5.85</v>
      </c>
      <c r="Q526">
        <v>4.9000000000000004</v>
      </c>
      <c r="R526">
        <v>7.3333329999999997</v>
      </c>
      <c r="S526">
        <v>3.3333330000000001</v>
      </c>
      <c r="T526">
        <v>4.7706422018348622</v>
      </c>
      <c r="U526">
        <v>14.928380000000001</v>
      </c>
      <c r="V526">
        <v>12.006169999999999</v>
      </c>
      <c r="W526">
        <v>9.5011519999999994</v>
      </c>
      <c r="X526">
        <v>24.646429999999999</v>
      </c>
      <c r="Y526">
        <v>3.6058400000000002</v>
      </c>
      <c r="Z526">
        <v>1.47139E-2</v>
      </c>
    </row>
    <row r="527" spans="1:26" x14ac:dyDescent="0.25">
      <c r="A527" s="64">
        <v>45992</v>
      </c>
      <c r="B527" t="s">
        <v>2186</v>
      </c>
      <c r="C527" t="s">
        <v>3249</v>
      </c>
      <c r="D527" t="s">
        <v>837</v>
      </c>
      <c r="E527" t="s">
        <v>2885</v>
      </c>
      <c r="F527" t="s">
        <v>6</v>
      </c>
      <c r="G527" t="s">
        <v>3220</v>
      </c>
      <c r="H527">
        <v>8.6801354117401581E-4</v>
      </c>
      <c r="I527">
        <v>1.9131917849173909E-4</v>
      </c>
      <c r="J527" t="s">
        <v>1365</v>
      </c>
      <c r="K527">
        <v>10</v>
      </c>
      <c r="M527" t="s">
        <v>1340</v>
      </c>
      <c r="N527">
        <v>5.74</v>
      </c>
      <c r="O527">
        <v>5.4658340000000001</v>
      </c>
      <c r="P527">
        <v>5.55</v>
      </c>
      <c r="Q527">
        <v>9.5</v>
      </c>
      <c r="R527">
        <v>6.7</v>
      </c>
      <c r="S527">
        <v>6.6166669999999996</v>
      </c>
      <c r="T527">
        <v>9.2857142857142865</v>
      </c>
      <c r="U527">
        <v>23.59188</v>
      </c>
      <c r="V527">
        <v>13.40682</v>
      </c>
      <c r="W527">
        <v>7.1703419999999998</v>
      </c>
      <c r="X527">
        <v>12.05209</v>
      </c>
      <c r="Y527">
        <v>8.6294079999999997</v>
      </c>
      <c r="Z527">
        <v>1.1998190000000001E-2</v>
      </c>
    </row>
    <row r="528" spans="1:26" x14ac:dyDescent="0.25">
      <c r="A528" s="64">
        <v>45992</v>
      </c>
      <c r="B528" t="s">
        <v>2438</v>
      </c>
      <c r="C528" t="s">
        <v>3250</v>
      </c>
      <c r="D528" t="s">
        <v>1089</v>
      </c>
      <c r="E528" t="s">
        <v>8</v>
      </c>
      <c r="F528" t="s">
        <v>6</v>
      </c>
      <c r="G528" t="s">
        <v>3220</v>
      </c>
      <c r="I528">
        <v>1.083046611630667E-4</v>
      </c>
      <c r="J528" t="s">
        <v>1367</v>
      </c>
      <c r="K528">
        <v>1</v>
      </c>
      <c r="L528" t="s">
        <v>2776</v>
      </c>
      <c r="N528">
        <v>3.74</v>
      </c>
      <c r="O528">
        <v>1.498167</v>
      </c>
      <c r="P528">
        <v>7.5750000000000002</v>
      </c>
      <c r="Q528">
        <v>3.6</v>
      </c>
      <c r="R528">
        <v>5.1666670000000003</v>
      </c>
      <c r="S528">
        <v>5.7416669999999996</v>
      </c>
      <c r="T528">
        <v>5.1026392961876832</v>
      </c>
      <c r="U528">
        <v>10.6012</v>
      </c>
      <c r="V528">
        <v>27.332439999999998</v>
      </c>
      <c r="W528">
        <v>43.418199999999999</v>
      </c>
      <c r="X528">
        <v>27.7254</v>
      </c>
      <c r="Y528">
        <v>3.1204459999999998</v>
      </c>
      <c r="Z528">
        <v>6.6709209999999998E-3</v>
      </c>
    </row>
    <row r="529" spans="1:26" x14ac:dyDescent="0.25">
      <c r="A529" s="64">
        <v>45992</v>
      </c>
      <c r="B529" t="s">
        <v>2585</v>
      </c>
      <c r="C529" t="s">
        <v>3251</v>
      </c>
      <c r="D529" t="s">
        <v>1236</v>
      </c>
      <c r="E529" t="s">
        <v>2824</v>
      </c>
      <c r="F529" t="s">
        <v>6</v>
      </c>
      <c r="G529" t="s">
        <v>3220</v>
      </c>
      <c r="I529">
        <v>6.4230642378338226E-5</v>
      </c>
      <c r="J529" t="s">
        <v>1374</v>
      </c>
      <c r="K529">
        <v>7.7272727272727266</v>
      </c>
      <c r="L529" t="s">
        <v>2777</v>
      </c>
      <c r="N529">
        <v>8.1999999999999993</v>
      </c>
      <c r="O529">
        <v>7.0233340000000002</v>
      </c>
      <c r="P529">
        <v>5.5</v>
      </c>
      <c r="Q529">
        <v>1</v>
      </c>
      <c r="R529">
        <v>6.9666670000000002</v>
      </c>
      <c r="S529">
        <v>1.351667</v>
      </c>
      <c r="T529">
        <v>2.4631578947368422</v>
      </c>
      <c r="U529">
        <v>-60.364069999999998</v>
      </c>
      <c r="V529">
        <v>11.6884</v>
      </c>
      <c r="W529">
        <v>8.3790689999999994</v>
      </c>
      <c r="X529">
        <v>7.1161750000000001</v>
      </c>
      <c r="Y529">
        <v>22.442209999999999</v>
      </c>
      <c r="Z529">
        <v>3.213539E-2</v>
      </c>
    </row>
    <row r="530" spans="1:26" x14ac:dyDescent="0.25">
      <c r="A530" s="64">
        <v>45992</v>
      </c>
      <c r="B530" t="s">
        <v>2446</v>
      </c>
      <c r="C530" t="s">
        <v>3252</v>
      </c>
      <c r="D530" t="s">
        <v>1097</v>
      </c>
      <c r="E530" t="s">
        <v>2824</v>
      </c>
      <c r="F530" t="s">
        <v>6</v>
      </c>
      <c r="G530" t="s">
        <v>3220</v>
      </c>
      <c r="I530">
        <v>1.046617074726336E-4</v>
      </c>
      <c r="J530" t="s">
        <v>1365</v>
      </c>
      <c r="K530">
        <v>3.4090909090909092</v>
      </c>
      <c r="L530" t="s">
        <v>2777</v>
      </c>
      <c r="N530">
        <v>4.0199999999999996</v>
      </c>
      <c r="O530">
        <v>4.6124999999999998</v>
      </c>
      <c r="P530">
        <v>4.375</v>
      </c>
      <c r="Q530">
        <v>7.4</v>
      </c>
      <c r="R530">
        <v>1.233333</v>
      </c>
      <c r="S530">
        <v>6.6550000000000002</v>
      </c>
      <c r="T530">
        <v>3.978947368421053</v>
      </c>
      <c r="U530">
        <v>-3.7739569999999998</v>
      </c>
      <c r="V530">
        <v>13.75764</v>
      </c>
      <c r="W530">
        <v>4.9700810000000004</v>
      </c>
      <c r="X530">
        <v>16.96172</v>
      </c>
      <c r="Y530">
        <v>5.8087140000000002</v>
      </c>
      <c r="Z530">
        <v>9.5241809999999996E-3</v>
      </c>
    </row>
    <row r="531" spans="1:26" x14ac:dyDescent="0.25">
      <c r="A531" s="64">
        <v>45992</v>
      </c>
      <c r="B531" t="s">
        <v>2204</v>
      </c>
      <c r="C531" t="s">
        <v>3253</v>
      </c>
      <c r="D531" t="s">
        <v>855</v>
      </c>
      <c r="E531" t="s">
        <v>17</v>
      </c>
      <c r="F531" t="s">
        <v>6</v>
      </c>
      <c r="G531" t="s">
        <v>3220</v>
      </c>
      <c r="I531">
        <v>1.850233215880747E-4</v>
      </c>
      <c r="J531" t="s">
        <v>1374</v>
      </c>
      <c r="K531">
        <v>2</v>
      </c>
      <c r="L531" t="s">
        <v>2778</v>
      </c>
      <c r="N531">
        <v>3.42</v>
      </c>
      <c r="O531">
        <v>6.7886670000000002</v>
      </c>
      <c r="P531">
        <v>5.85</v>
      </c>
      <c r="Q531">
        <v>7.7</v>
      </c>
      <c r="R531">
        <v>3.0333329999999998</v>
      </c>
      <c r="S531">
        <v>4.7300000000000004</v>
      </c>
      <c r="T531">
        <v>7.1962616822429908</v>
      </c>
      <c r="U531">
        <v>-29.570730000000001</v>
      </c>
      <c r="V531">
        <v>14.74858</v>
      </c>
      <c r="W531">
        <v>10.704499999999999</v>
      </c>
      <c r="X531">
        <v>5.2803849999999999</v>
      </c>
      <c r="Y531">
        <v>24.283280000000001</v>
      </c>
      <c r="Z531">
        <v>1.365034E-2</v>
      </c>
    </row>
    <row r="532" spans="1:26" x14ac:dyDescent="0.25">
      <c r="A532" s="64">
        <v>45992</v>
      </c>
      <c r="B532" t="s">
        <v>2630</v>
      </c>
      <c r="C532" t="s">
        <v>3254</v>
      </c>
      <c r="D532" t="s">
        <v>1281</v>
      </c>
      <c r="E532" t="s">
        <v>18</v>
      </c>
      <c r="F532" t="s">
        <v>6</v>
      </c>
      <c r="G532" t="s">
        <v>3220</v>
      </c>
      <c r="I532">
        <v>4.7591743441672853E-5</v>
      </c>
      <c r="J532" t="s">
        <v>1374</v>
      </c>
      <c r="K532">
        <v>3.333333333333333</v>
      </c>
      <c r="L532" t="s">
        <v>2777</v>
      </c>
      <c r="N532">
        <v>4.4000000000000004</v>
      </c>
      <c r="O532">
        <v>7.5012499999999998</v>
      </c>
      <c r="P532">
        <v>0.5</v>
      </c>
      <c r="Q532">
        <v>5.2</v>
      </c>
      <c r="R532">
        <v>7.4666670000000002</v>
      </c>
      <c r="S532">
        <v>3.610833</v>
      </c>
      <c r="T532">
        <v>5.333333333333333</v>
      </c>
      <c r="U532">
        <v>21.437570000000001</v>
      </c>
      <c r="V532">
        <v>4.3487220000000004</v>
      </c>
      <c r="W532">
        <v>5.2923669999999996</v>
      </c>
      <c r="X532">
        <v>10.205220000000001</v>
      </c>
      <c r="Y532">
        <v>10.48635</v>
      </c>
      <c r="Z532">
        <v>1.593147E-2</v>
      </c>
    </row>
    <row r="533" spans="1:26" x14ac:dyDescent="0.25">
      <c r="A533" s="64">
        <v>45992</v>
      </c>
      <c r="B533" t="s">
        <v>1618</v>
      </c>
      <c r="C533" t="s">
        <v>3255</v>
      </c>
      <c r="D533" t="s">
        <v>270</v>
      </c>
      <c r="E533" t="s">
        <v>2824</v>
      </c>
      <c r="F533" t="s">
        <v>6</v>
      </c>
      <c r="G533" t="s">
        <v>3220</v>
      </c>
      <c r="I533">
        <v>8.0992720036866589E-4</v>
      </c>
      <c r="J533" t="s">
        <v>1367</v>
      </c>
      <c r="K533">
        <v>1.136363636363636</v>
      </c>
      <c r="L533" t="s">
        <v>2776</v>
      </c>
      <c r="N533">
        <v>4.57</v>
      </c>
      <c r="O533">
        <v>2.0554999999999999</v>
      </c>
      <c r="P533">
        <v>6.9749999999999996</v>
      </c>
      <c r="Q533">
        <v>1.8</v>
      </c>
      <c r="R533">
        <v>7.4</v>
      </c>
      <c r="S533">
        <v>6.2750000000000004</v>
      </c>
      <c r="T533">
        <v>4.2105263157894726</v>
      </c>
      <c r="U533">
        <v>6.2900900000000002</v>
      </c>
      <c r="V533">
        <v>13.138870000000001</v>
      </c>
      <c r="W533">
        <v>51.243780000000001</v>
      </c>
      <c r="X533">
        <v>33.054789999999997</v>
      </c>
      <c r="Y533">
        <v>2.662658</v>
      </c>
      <c r="Z533">
        <v>5.1419969999999997E-3</v>
      </c>
    </row>
    <row r="534" spans="1:26" x14ac:dyDescent="0.25">
      <c r="A534" s="64">
        <v>45992</v>
      </c>
      <c r="B534" t="s">
        <v>2475</v>
      </c>
      <c r="C534" t="s">
        <v>3256</v>
      </c>
      <c r="D534" t="s">
        <v>1126</v>
      </c>
      <c r="E534" t="s">
        <v>8</v>
      </c>
      <c r="F534" t="s">
        <v>6</v>
      </c>
      <c r="G534" t="s">
        <v>3220</v>
      </c>
      <c r="I534">
        <v>9.5240335523737797E-5</v>
      </c>
      <c r="J534" t="s">
        <v>1367</v>
      </c>
      <c r="K534">
        <v>2</v>
      </c>
      <c r="L534" t="s">
        <v>2776</v>
      </c>
      <c r="O534">
        <v>6.1443329999999996</v>
      </c>
      <c r="P534">
        <v>4.6749999999999998</v>
      </c>
      <c r="Q534">
        <v>8.6999999999999993</v>
      </c>
      <c r="R534">
        <v>0.1</v>
      </c>
      <c r="S534">
        <v>6.3983340000000002</v>
      </c>
      <c r="T534">
        <v>6.5689149560117297</v>
      </c>
      <c r="U534">
        <v>-7.5586080000000004</v>
      </c>
      <c r="V534">
        <v>21.611650000000001</v>
      </c>
      <c r="W534">
        <v>17.529689999999999</v>
      </c>
      <c r="X534">
        <v>16.930250000000001</v>
      </c>
      <c r="Y534">
        <v>20.8674</v>
      </c>
      <c r="Z534">
        <v>0</v>
      </c>
    </row>
    <row r="535" spans="1:26" x14ac:dyDescent="0.25">
      <c r="A535" s="64">
        <v>45992</v>
      </c>
      <c r="B535" t="s">
        <v>2602</v>
      </c>
      <c r="C535" t="s">
        <v>3257</v>
      </c>
      <c r="D535" t="s">
        <v>1253</v>
      </c>
      <c r="E535" t="s">
        <v>2867</v>
      </c>
      <c r="F535" t="s">
        <v>6</v>
      </c>
      <c r="G535" t="s">
        <v>3220</v>
      </c>
      <c r="I535">
        <v>5.9931618972246958E-5</v>
      </c>
      <c r="J535" t="s">
        <v>1374</v>
      </c>
      <c r="K535">
        <v>3.333333333333333</v>
      </c>
      <c r="L535" t="s">
        <v>2777</v>
      </c>
      <c r="N535">
        <v>3.34</v>
      </c>
      <c r="O535">
        <v>3.1221670000000001</v>
      </c>
      <c r="P535">
        <v>6.375</v>
      </c>
      <c r="Q535">
        <v>3.7</v>
      </c>
      <c r="R535">
        <v>4.3666669999999996</v>
      </c>
      <c r="S535">
        <v>4.3650000000000002</v>
      </c>
      <c r="T535">
        <v>2.394366197183099</v>
      </c>
      <c r="U535">
        <v>-1.230764</v>
      </c>
      <c r="V535">
        <v>11.45656</v>
      </c>
      <c r="W535">
        <v>10.65855</v>
      </c>
      <c r="X535">
        <v>20.312999999999999</v>
      </c>
      <c r="Y535">
        <v>4.4514079999999998</v>
      </c>
      <c r="Z535">
        <v>1.0615609999999999E-2</v>
      </c>
    </row>
    <row r="536" spans="1:26" x14ac:dyDescent="0.25">
      <c r="A536" s="64">
        <v>45992</v>
      </c>
      <c r="B536" t="s">
        <v>1940</v>
      </c>
      <c r="C536" t="s">
        <v>3258</v>
      </c>
      <c r="D536" t="s">
        <v>592</v>
      </c>
      <c r="E536" t="s">
        <v>8</v>
      </c>
      <c r="F536" t="s">
        <v>6</v>
      </c>
      <c r="G536" t="s">
        <v>3220</v>
      </c>
      <c r="H536">
        <v>3.2119113602047601E-3</v>
      </c>
      <c r="I536">
        <v>3.1560836913423418E-4</v>
      </c>
      <c r="J536" t="s">
        <v>1367</v>
      </c>
      <c r="K536">
        <v>8.3333333333333339</v>
      </c>
      <c r="M536" t="s">
        <v>1340</v>
      </c>
      <c r="N536">
        <v>7.2</v>
      </c>
      <c r="O536">
        <v>7.8666669999999996</v>
      </c>
      <c r="P536">
        <v>3.6749999999999998</v>
      </c>
      <c r="Q536">
        <v>1.2</v>
      </c>
      <c r="R536">
        <v>9.7666660000000007</v>
      </c>
      <c r="S536">
        <v>3.9333330000000002</v>
      </c>
      <c r="T536">
        <v>6.9501466275659833</v>
      </c>
      <c r="U536">
        <v>106.4849</v>
      </c>
      <c r="V536">
        <v>5.0164280000000003</v>
      </c>
      <c r="W536">
        <v>9.8451009999999997</v>
      </c>
      <c r="X536">
        <v>24.2531</v>
      </c>
      <c r="Y536">
        <v>3.1850969999999998</v>
      </c>
      <c r="Z536">
        <v>2.1092929999999999E-2</v>
      </c>
    </row>
    <row r="537" spans="1:26" x14ac:dyDescent="0.25">
      <c r="A537" s="64">
        <v>45992</v>
      </c>
      <c r="B537" t="s">
        <v>2118</v>
      </c>
      <c r="C537" t="s">
        <v>3259</v>
      </c>
      <c r="D537" t="s">
        <v>769</v>
      </c>
      <c r="E537" t="s">
        <v>8</v>
      </c>
      <c r="F537" t="s">
        <v>6</v>
      </c>
      <c r="G537" t="s">
        <v>3220</v>
      </c>
      <c r="I537">
        <v>2.2012995742543419E-4</v>
      </c>
      <c r="J537" t="s">
        <v>1367</v>
      </c>
      <c r="K537">
        <v>8</v>
      </c>
      <c r="L537" t="s">
        <v>2777</v>
      </c>
      <c r="N537">
        <v>6.11</v>
      </c>
      <c r="O537">
        <v>4.9998329999999997</v>
      </c>
      <c r="P537">
        <v>2.85</v>
      </c>
      <c r="Q537">
        <v>6.9</v>
      </c>
      <c r="R537">
        <v>8.466666</v>
      </c>
      <c r="S537">
        <v>2.6666669999999999</v>
      </c>
      <c r="T537">
        <v>6.4222873900293251</v>
      </c>
      <c r="U537">
        <v>319.51850000000002</v>
      </c>
      <c r="V537">
        <v>1.353693</v>
      </c>
      <c r="W537">
        <v>1.5627340000000001</v>
      </c>
      <c r="X537">
        <v>63.954610000000002</v>
      </c>
      <c r="Y537">
        <v>1.0074730000000001</v>
      </c>
      <c r="Z537">
        <v>1.420713E-2</v>
      </c>
    </row>
    <row r="538" spans="1:26" x14ac:dyDescent="0.25">
      <c r="A538" s="64">
        <v>45992</v>
      </c>
      <c r="B538" t="s">
        <v>2538</v>
      </c>
      <c r="C538" t="s">
        <v>3260</v>
      </c>
      <c r="D538" t="s">
        <v>1189</v>
      </c>
      <c r="E538" t="s">
        <v>11</v>
      </c>
      <c r="F538" t="s">
        <v>6</v>
      </c>
      <c r="G538" t="s">
        <v>3220</v>
      </c>
      <c r="I538">
        <v>7.4555471643191089E-5</v>
      </c>
      <c r="J538" t="s">
        <v>1367</v>
      </c>
      <c r="K538">
        <v>6.6666666666666661</v>
      </c>
      <c r="L538" t="s">
        <v>2776</v>
      </c>
      <c r="N538">
        <v>6.69</v>
      </c>
      <c r="O538">
        <v>6.3120000000000003</v>
      </c>
      <c r="P538">
        <v>5.3250000000000002</v>
      </c>
      <c r="Q538">
        <v>5.4</v>
      </c>
      <c r="R538">
        <v>7.8333329999999997</v>
      </c>
      <c r="S538">
        <v>2.6549999999999998</v>
      </c>
      <c r="T538">
        <v>6.8811881188118811</v>
      </c>
      <c r="U538">
        <v>-6.6576420000000001</v>
      </c>
      <c r="V538">
        <v>4.3497830000000004</v>
      </c>
      <c r="W538">
        <v>17.003139999999998</v>
      </c>
      <c r="X538">
        <v>32.90307</v>
      </c>
      <c r="Y538">
        <v>4.7270060000000003</v>
      </c>
      <c r="Z538">
        <v>1.3619289999999999E-2</v>
      </c>
    </row>
    <row r="539" spans="1:26" x14ac:dyDescent="0.25">
      <c r="A539" s="64">
        <v>45992</v>
      </c>
      <c r="B539" t="s">
        <v>2265</v>
      </c>
      <c r="C539" t="s">
        <v>3261</v>
      </c>
      <c r="D539" t="s">
        <v>916</v>
      </c>
      <c r="E539" t="s">
        <v>2867</v>
      </c>
      <c r="F539" t="s">
        <v>6</v>
      </c>
      <c r="G539" t="s">
        <v>3220</v>
      </c>
      <c r="H539">
        <v>1.191422577105976E-3</v>
      </c>
      <c r="I539">
        <v>1.5829865972211111E-4</v>
      </c>
      <c r="J539" t="s">
        <v>1374</v>
      </c>
      <c r="K539">
        <v>10</v>
      </c>
      <c r="M539" t="s">
        <v>1340</v>
      </c>
      <c r="N539">
        <v>5.25</v>
      </c>
      <c r="O539">
        <v>5.4530000000000003</v>
      </c>
      <c r="P539">
        <v>3.3</v>
      </c>
      <c r="Q539">
        <v>6.6</v>
      </c>
      <c r="R539">
        <v>5.7666659999999998</v>
      </c>
      <c r="S539">
        <v>5.4016669999999998</v>
      </c>
      <c r="T539">
        <v>5.140845070422535</v>
      </c>
      <c r="U539">
        <v>160.08179999999999</v>
      </c>
      <c r="V539">
        <v>6.988804</v>
      </c>
      <c r="W539">
        <v>9.1642580000000002</v>
      </c>
      <c r="X539">
        <v>21.471260000000001</v>
      </c>
      <c r="Y539">
        <v>3.4835240000000001</v>
      </c>
      <c r="Z539">
        <v>1.7942909999999999E-2</v>
      </c>
    </row>
    <row r="540" spans="1:26" x14ac:dyDescent="0.25">
      <c r="A540" s="64">
        <v>45992</v>
      </c>
      <c r="B540" t="s">
        <v>2242</v>
      </c>
      <c r="C540" t="s">
        <v>3262</v>
      </c>
      <c r="D540" t="s">
        <v>893</v>
      </c>
      <c r="E540" t="s">
        <v>2824</v>
      </c>
      <c r="F540" t="s">
        <v>6</v>
      </c>
      <c r="G540" t="s">
        <v>3220</v>
      </c>
      <c r="I540">
        <v>1.6074853207679921E-4</v>
      </c>
      <c r="J540" t="s">
        <v>1367</v>
      </c>
      <c r="K540">
        <v>4.7727272727272734</v>
      </c>
      <c r="L540" t="s">
        <v>2777</v>
      </c>
      <c r="N540">
        <v>4.24</v>
      </c>
      <c r="O540">
        <v>6.0335000000000001</v>
      </c>
      <c r="P540">
        <v>3.2</v>
      </c>
      <c r="Q540">
        <v>4.9000000000000004</v>
      </c>
      <c r="R540">
        <v>6.1</v>
      </c>
      <c r="S540">
        <v>2.4366669999999999</v>
      </c>
      <c r="T540">
        <v>2.88421052631579</v>
      </c>
      <c r="U540">
        <v>-26.800750000000001</v>
      </c>
      <c r="V540">
        <v>7.3183009999999999</v>
      </c>
      <c r="W540">
        <v>8.9536669999999994</v>
      </c>
      <c r="X540">
        <v>12.22701</v>
      </c>
      <c r="Y540">
        <v>10.67141</v>
      </c>
      <c r="Z540">
        <v>1.346967E-2</v>
      </c>
    </row>
    <row r="541" spans="1:26" x14ac:dyDescent="0.25">
      <c r="A541" s="64">
        <v>45992</v>
      </c>
      <c r="B541" t="s">
        <v>2669</v>
      </c>
      <c r="C541" t="s">
        <v>3263</v>
      </c>
      <c r="D541" t="s">
        <v>1320</v>
      </c>
      <c r="E541" t="s">
        <v>9</v>
      </c>
      <c r="F541" t="s">
        <v>6</v>
      </c>
      <c r="G541" t="s">
        <v>3220</v>
      </c>
      <c r="I541">
        <v>2.809662038914929E-5</v>
      </c>
      <c r="J541" t="s">
        <v>1374</v>
      </c>
      <c r="K541">
        <v>2</v>
      </c>
      <c r="L541" t="s">
        <v>2776</v>
      </c>
      <c r="N541">
        <v>2.41</v>
      </c>
      <c r="O541">
        <v>2.8380000000000001</v>
      </c>
      <c r="Q541">
        <v>5</v>
      </c>
      <c r="R541">
        <v>5.1666670000000003</v>
      </c>
      <c r="S541">
        <v>7.8133340000000002</v>
      </c>
      <c r="T541">
        <v>5.52</v>
      </c>
      <c r="U541">
        <v>34.967419999999997</v>
      </c>
      <c r="Z541">
        <v>4.135657E-3</v>
      </c>
    </row>
    <row r="542" spans="1:26" x14ac:dyDescent="0.25">
      <c r="A542" s="64">
        <v>45992</v>
      </c>
      <c r="B542" t="s">
        <v>2115</v>
      </c>
      <c r="C542" t="s">
        <v>3264</v>
      </c>
      <c r="D542" t="s">
        <v>766</v>
      </c>
      <c r="E542" t="s">
        <v>13</v>
      </c>
      <c r="F542" t="s">
        <v>6</v>
      </c>
      <c r="G542" t="s">
        <v>3220</v>
      </c>
      <c r="I542">
        <v>2.2701630407729529E-4</v>
      </c>
      <c r="J542" t="s">
        <v>1374</v>
      </c>
      <c r="K542">
        <v>9.2857142857142865</v>
      </c>
      <c r="L542" t="s">
        <v>2778</v>
      </c>
      <c r="N542">
        <v>5.3</v>
      </c>
      <c r="O542">
        <v>6.4996669999999996</v>
      </c>
      <c r="P542">
        <v>5.625</v>
      </c>
      <c r="Q542">
        <v>8.4</v>
      </c>
      <c r="R542">
        <v>5.8333329999999997</v>
      </c>
      <c r="S542">
        <v>4.8283329999999998</v>
      </c>
      <c r="T542">
        <v>8.75</v>
      </c>
      <c r="U542">
        <v>-8.7502659999999999</v>
      </c>
      <c r="V542">
        <v>9.8081230000000001</v>
      </c>
      <c r="W542">
        <v>51.968699999999998</v>
      </c>
      <c r="X542">
        <v>7.4505679999999996</v>
      </c>
      <c r="Y542">
        <v>17.402889999999999</v>
      </c>
      <c r="Z542">
        <v>1.6953099999999999E-2</v>
      </c>
    </row>
    <row r="543" spans="1:26" x14ac:dyDescent="0.25">
      <c r="A543" s="64">
        <v>45992</v>
      </c>
      <c r="B543" t="s">
        <v>2334</v>
      </c>
      <c r="C543" t="s">
        <v>3265</v>
      </c>
      <c r="D543" t="s">
        <v>985</v>
      </c>
      <c r="E543" t="s">
        <v>8</v>
      </c>
      <c r="F543" t="s">
        <v>6</v>
      </c>
      <c r="G543" t="s">
        <v>3220</v>
      </c>
      <c r="I543">
        <v>1.408313048689082E-4</v>
      </c>
      <c r="J543" t="s">
        <v>1367</v>
      </c>
      <c r="K543">
        <v>6</v>
      </c>
      <c r="L543" t="s">
        <v>2776</v>
      </c>
      <c r="N543">
        <v>4.43</v>
      </c>
      <c r="O543">
        <v>1.6274999999999999</v>
      </c>
      <c r="P543">
        <v>7.125</v>
      </c>
      <c r="Q543">
        <v>9.1</v>
      </c>
      <c r="R543">
        <v>1.733333</v>
      </c>
      <c r="S543">
        <v>7.3150009999999996</v>
      </c>
      <c r="T543">
        <v>7.2434017595307916</v>
      </c>
      <c r="U543">
        <v>28.34864</v>
      </c>
      <c r="V543">
        <v>17.568000000000001</v>
      </c>
      <c r="W543">
        <v>26.816079999999999</v>
      </c>
      <c r="X543">
        <v>34.138260000000002</v>
      </c>
      <c r="Y543">
        <v>3.0933860000000002</v>
      </c>
      <c r="Z543">
        <v>4.6493100000000002E-3</v>
      </c>
    </row>
    <row r="544" spans="1:26" x14ac:dyDescent="0.25">
      <c r="A544" s="64">
        <v>45992</v>
      </c>
      <c r="B544" t="s">
        <v>1877</v>
      </c>
      <c r="C544" t="s">
        <v>3266</v>
      </c>
      <c r="D544" t="s">
        <v>529</v>
      </c>
      <c r="E544" t="s">
        <v>2824</v>
      </c>
      <c r="F544" t="s">
        <v>6</v>
      </c>
      <c r="G544" t="s">
        <v>3220</v>
      </c>
      <c r="H544">
        <v>3.334125395330902E-3</v>
      </c>
      <c r="I544">
        <v>3.5748613411161159E-4</v>
      </c>
      <c r="J544" t="s">
        <v>1374</v>
      </c>
      <c r="K544">
        <v>9.3181818181818183</v>
      </c>
      <c r="M544" t="s">
        <v>1340</v>
      </c>
      <c r="N544">
        <v>6.7</v>
      </c>
      <c r="O544">
        <v>6.4213329999999997</v>
      </c>
      <c r="P544">
        <v>6.65</v>
      </c>
      <c r="Q544">
        <v>2.9</v>
      </c>
      <c r="R544">
        <v>6</v>
      </c>
      <c r="S544">
        <v>4.8550000000000004</v>
      </c>
      <c r="T544">
        <v>5.9789473684210526</v>
      </c>
      <c r="U544">
        <v>-16.509440000000001</v>
      </c>
      <c r="V544">
        <v>13.428140000000001</v>
      </c>
      <c r="W544">
        <v>15.821709999999999</v>
      </c>
      <c r="X544">
        <v>11.487579999999999</v>
      </c>
      <c r="Y544">
        <v>10.851150000000001</v>
      </c>
      <c r="Z544">
        <v>2.3947079999999999E-2</v>
      </c>
    </row>
    <row r="545" spans="1:26" x14ac:dyDescent="0.25">
      <c r="A545" s="64">
        <v>45992</v>
      </c>
      <c r="B545" t="s">
        <v>2496</v>
      </c>
      <c r="C545" t="s">
        <v>3267</v>
      </c>
      <c r="D545" t="s">
        <v>1147</v>
      </c>
      <c r="E545" t="s">
        <v>10</v>
      </c>
      <c r="F545" t="s">
        <v>6</v>
      </c>
      <c r="G545" t="s">
        <v>3220</v>
      </c>
      <c r="I545">
        <v>8.7975321318413375E-5</v>
      </c>
      <c r="J545" t="s">
        <v>1367</v>
      </c>
      <c r="K545">
        <v>2.083333333333333</v>
      </c>
      <c r="L545" t="s">
        <v>2776</v>
      </c>
      <c r="N545">
        <v>5.15</v>
      </c>
      <c r="O545">
        <v>5.1124999999999998</v>
      </c>
      <c r="P545">
        <v>5.0999999999999996</v>
      </c>
      <c r="Q545">
        <v>5.7</v>
      </c>
      <c r="R545">
        <v>4.1666670000000003</v>
      </c>
      <c r="S545">
        <v>5.4716670000000001</v>
      </c>
      <c r="T545">
        <v>3.3116883116883118</v>
      </c>
      <c r="U545">
        <v>23.282440000000001</v>
      </c>
      <c r="V545">
        <v>7.0148510000000002</v>
      </c>
      <c r="W545">
        <v>32.182650000000002</v>
      </c>
      <c r="X545">
        <v>13.89547</v>
      </c>
      <c r="Y545">
        <v>7.2057719999999996</v>
      </c>
      <c r="Z545">
        <v>1.623169E-2</v>
      </c>
    </row>
    <row r="546" spans="1:26" x14ac:dyDescent="0.25">
      <c r="A546" s="64">
        <v>45992</v>
      </c>
      <c r="B546" t="s">
        <v>2666</v>
      </c>
      <c r="C546" t="s">
        <v>3268</v>
      </c>
      <c r="D546" t="s">
        <v>1317</v>
      </c>
      <c r="E546" t="s">
        <v>2867</v>
      </c>
      <c r="F546" t="s">
        <v>6</v>
      </c>
      <c r="G546" t="s">
        <v>3220</v>
      </c>
      <c r="I546">
        <v>3.2703900647021889E-5</v>
      </c>
      <c r="J546" t="s">
        <v>1374</v>
      </c>
      <c r="K546">
        <v>5</v>
      </c>
      <c r="L546" t="s">
        <v>2777</v>
      </c>
      <c r="N546">
        <v>4.1900000000000004</v>
      </c>
      <c r="O546">
        <v>6.7995000000000001</v>
      </c>
      <c r="P546">
        <v>5.0999999999999996</v>
      </c>
      <c r="Q546">
        <v>1.1000000000000001</v>
      </c>
      <c r="R546">
        <v>7.766667</v>
      </c>
      <c r="S546">
        <v>3.5666669999999998</v>
      </c>
      <c r="T546">
        <v>4.0140845070422539</v>
      </c>
      <c r="U546">
        <v>-4.5163149999999996</v>
      </c>
      <c r="V546">
        <v>7.0905500000000004</v>
      </c>
      <c r="W546">
        <v>9.1970740000000006</v>
      </c>
      <c r="X546">
        <v>16.69537</v>
      </c>
      <c r="Y546">
        <v>5.9940480000000003</v>
      </c>
      <c r="Z546">
        <v>1.5327459999999999E-2</v>
      </c>
    </row>
    <row r="547" spans="1:26" x14ac:dyDescent="0.25">
      <c r="A547" s="64">
        <v>45992</v>
      </c>
      <c r="B547" t="s">
        <v>2606</v>
      </c>
      <c r="C547" t="s">
        <v>3269</v>
      </c>
      <c r="D547" t="s">
        <v>1257</v>
      </c>
      <c r="E547" t="s">
        <v>9</v>
      </c>
      <c r="F547" t="s">
        <v>6</v>
      </c>
      <c r="G547" t="s">
        <v>3220</v>
      </c>
      <c r="I547">
        <v>6.1589190905650361E-5</v>
      </c>
      <c r="J547" t="s">
        <v>1367</v>
      </c>
      <c r="K547">
        <v>4.666666666666667</v>
      </c>
      <c r="L547" t="s">
        <v>2776</v>
      </c>
      <c r="N547">
        <v>4.72</v>
      </c>
      <c r="O547">
        <v>1.949667</v>
      </c>
      <c r="P547">
        <v>8.2249999999999996</v>
      </c>
      <c r="Q547">
        <v>6.7</v>
      </c>
      <c r="R547">
        <v>0.96666660000000004</v>
      </c>
      <c r="S547">
        <v>7.95</v>
      </c>
      <c r="T547">
        <v>5.28</v>
      </c>
      <c r="U547">
        <v>21.335619999999999</v>
      </c>
      <c r="V547">
        <v>43.996650000000002</v>
      </c>
      <c r="W547">
        <v>39.698889999999999</v>
      </c>
      <c r="X547">
        <v>32.932549999999999</v>
      </c>
      <c r="Y547">
        <v>2.5372690000000002</v>
      </c>
      <c r="Z547">
        <v>6.9594569999999996E-3</v>
      </c>
    </row>
    <row r="548" spans="1:26" x14ac:dyDescent="0.25">
      <c r="A548" s="64">
        <v>45992</v>
      </c>
      <c r="B548" t="s">
        <v>2246</v>
      </c>
      <c r="C548" t="s">
        <v>3270</v>
      </c>
      <c r="D548" t="s">
        <v>897</v>
      </c>
      <c r="E548" t="s">
        <v>11</v>
      </c>
      <c r="F548" t="s">
        <v>6</v>
      </c>
      <c r="G548" t="s">
        <v>3220</v>
      </c>
      <c r="H548">
        <v>7.5569634576742363E-4</v>
      </c>
      <c r="I548">
        <v>1.6840179529186699E-4</v>
      </c>
      <c r="J548" t="s">
        <v>1374</v>
      </c>
      <c r="K548">
        <v>8.3333333333333339</v>
      </c>
      <c r="M548" t="s">
        <v>1340</v>
      </c>
      <c r="N548">
        <v>6.93</v>
      </c>
      <c r="O548">
        <v>7.0679999999999996</v>
      </c>
      <c r="P548">
        <v>6.5250000000000004</v>
      </c>
      <c r="Q548">
        <v>7</v>
      </c>
      <c r="R548">
        <v>8.466666</v>
      </c>
      <c r="S548">
        <v>5.0166659999999998</v>
      </c>
      <c r="T548">
        <v>9.9504950495049513</v>
      </c>
      <c r="U548">
        <v>7.3641300000000003</v>
      </c>
      <c r="V548">
        <v>12.535869999999999</v>
      </c>
      <c r="W548">
        <v>36.498399999999997</v>
      </c>
      <c r="X548">
        <v>12.905110000000001</v>
      </c>
      <c r="Y548">
        <v>8.8044890000000002</v>
      </c>
      <c r="Z548">
        <v>1.4950959999999999E-2</v>
      </c>
    </row>
    <row r="549" spans="1:26" x14ac:dyDescent="0.25">
      <c r="A549" s="64">
        <v>45992</v>
      </c>
      <c r="B549" t="s">
        <v>2626</v>
      </c>
      <c r="C549" t="s">
        <v>3271</v>
      </c>
      <c r="D549" t="s">
        <v>1277</v>
      </c>
      <c r="E549" t="s">
        <v>11</v>
      </c>
      <c r="F549" t="s">
        <v>6</v>
      </c>
      <c r="G549" t="s">
        <v>3220</v>
      </c>
      <c r="I549">
        <v>5.1743154412235042E-5</v>
      </c>
      <c r="J549" t="s">
        <v>1367</v>
      </c>
      <c r="K549">
        <v>3.333333333333333</v>
      </c>
      <c r="L549" t="s">
        <v>2777</v>
      </c>
      <c r="N549">
        <v>7.119999</v>
      </c>
      <c r="O549">
        <v>7.0419999999999998</v>
      </c>
      <c r="P549">
        <v>6.4749999999999996</v>
      </c>
      <c r="Q549">
        <v>0</v>
      </c>
      <c r="R549">
        <v>6.5333329999999998</v>
      </c>
      <c r="S549">
        <v>2.3149999999999999</v>
      </c>
      <c r="T549">
        <v>3.7128712871287131</v>
      </c>
      <c r="U549">
        <v>-9.9542079999999995</v>
      </c>
      <c r="V549">
        <v>10.110429999999999</v>
      </c>
      <c r="W549">
        <v>15.53487</v>
      </c>
      <c r="X549">
        <v>24.367730000000002</v>
      </c>
      <c r="Y549">
        <v>2.9943689999999998</v>
      </c>
      <c r="Z549">
        <v>1.47104E-2</v>
      </c>
    </row>
    <row r="550" spans="1:26" x14ac:dyDescent="0.25">
      <c r="A550" s="64">
        <v>45992</v>
      </c>
      <c r="B550" t="s">
        <v>2564</v>
      </c>
      <c r="C550" t="s">
        <v>4157</v>
      </c>
      <c r="D550" t="s">
        <v>1215</v>
      </c>
      <c r="E550" t="s">
        <v>2887</v>
      </c>
      <c r="F550" t="s">
        <v>6</v>
      </c>
      <c r="G550" t="s">
        <v>3220</v>
      </c>
      <c r="I550">
        <v>7.0442126458225701E-5</v>
      </c>
      <c r="J550" t="s">
        <v>1374</v>
      </c>
      <c r="K550">
        <v>-1</v>
      </c>
      <c r="L550" t="s">
        <v>4045</v>
      </c>
      <c r="N550">
        <v>2.99</v>
      </c>
      <c r="O550">
        <v>4.3512500000000003</v>
      </c>
      <c r="P550">
        <v>2.0750000000000002</v>
      </c>
      <c r="Q550">
        <v>5.9</v>
      </c>
      <c r="R550">
        <v>3.2</v>
      </c>
      <c r="S550">
        <v>1.175</v>
      </c>
      <c r="T550">
        <v>0.45871559633027531</v>
      </c>
      <c r="V550">
        <v>-9.5451809999999995</v>
      </c>
      <c r="W550">
        <v>1.443146</v>
      </c>
      <c r="Y550">
        <v>-0.96422890000000006</v>
      </c>
      <c r="Z550">
        <v>8.2018820000000006E-3</v>
      </c>
    </row>
    <row r="551" spans="1:26" x14ac:dyDescent="0.25">
      <c r="A551" s="64">
        <v>45992</v>
      </c>
      <c r="B551" t="s">
        <v>2463</v>
      </c>
      <c r="C551" t="s">
        <v>3272</v>
      </c>
      <c r="D551" t="s">
        <v>1114</v>
      </c>
      <c r="E551" t="s">
        <v>2824</v>
      </c>
      <c r="F551" t="s">
        <v>6</v>
      </c>
      <c r="G551" t="s">
        <v>3220</v>
      </c>
      <c r="I551">
        <v>9.8689559769344135E-5</v>
      </c>
      <c r="J551" t="s">
        <v>1367</v>
      </c>
      <c r="K551">
        <v>1.8181818181818179</v>
      </c>
      <c r="L551" t="s">
        <v>2777</v>
      </c>
      <c r="N551">
        <v>3.83</v>
      </c>
      <c r="O551">
        <v>3.9983330000000001</v>
      </c>
      <c r="P551">
        <v>7.15</v>
      </c>
      <c r="Q551">
        <v>5</v>
      </c>
      <c r="R551">
        <v>6.266667</v>
      </c>
      <c r="S551">
        <v>3.0966670000000001</v>
      </c>
      <c r="T551">
        <v>4.9473684210526319</v>
      </c>
      <c r="U551">
        <v>1.4617560000000001</v>
      </c>
      <c r="V551">
        <v>11.16719</v>
      </c>
      <c r="W551">
        <v>13.43032</v>
      </c>
      <c r="X551">
        <v>19.31372</v>
      </c>
      <c r="Y551">
        <v>4.8568199999999999</v>
      </c>
      <c r="Z551">
        <v>9.1238510000000005E-3</v>
      </c>
    </row>
    <row r="552" spans="1:26" x14ac:dyDescent="0.25">
      <c r="A552" s="64">
        <v>45992</v>
      </c>
      <c r="B552" t="s">
        <v>2573</v>
      </c>
      <c r="C552" t="s">
        <v>3273</v>
      </c>
      <c r="D552" t="s">
        <v>1224</v>
      </c>
      <c r="E552" t="s">
        <v>2874</v>
      </c>
      <c r="F552" t="s">
        <v>6</v>
      </c>
      <c r="G552" t="s">
        <v>3220</v>
      </c>
      <c r="I552">
        <v>6.6046348346442469E-5</v>
      </c>
      <c r="J552" t="s">
        <v>1374</v>
      </c>
      <c r="K552">
        <v>1.666666666666667</v>
      </c>
      <c r="L552" t="s">
        <v>2776</v>
      </c>
      <c r="N552">
        <v>5.01</v>
      </c>
      <c r="O552">
        <v>2.996</v>
      </c>
      <c r="P552">
        <v>5.3</v>
      </c>
      <c r="Q552">
        <v>2.2999999999999998</v>
      </c>
      <c r="R552">
        <v>3.233333</v>
      </c>
      <c r="S552">
        <v>1.131667</v>
      </c>
      <c r="T552">
        <v>0.53097345132743357</v>
      </c>
      <c r="U552">
        <v>-57.633200000000002</v>
      </c>
      <c r="V552">
        <v>6.1999110000000002</v>
      </c>
      <c r="W552">
        <v>10.91764</v>
      </c>
      <c r="X552">
        <v>28.806450000000002</v>
      </c>
      <c r="Y552">
        <v>3.9619650000000002</v>
      </c>
      <c r="Z552">
        <v>1.192706E-2</v>
      </c>
    </row>
    <row r="553" spans="1:26" x14ac:dyDescent="0.25">
      <c r="A553" s="64">
        <v>45992</v>
      </c>
      <c r="B553" t="s">
        <v>2624</v>
      </c>
      <c r="C553" t="s">
        <v>3274</v>
      </c>
      <c r="D553" t="s">
        <v>1275</v>
      </c>
      <c r="E553" t="s">
        <v>20</v>
      </c>
      <c r="F553" t="s">
        <v>6</v>
      </c>
      <c r="G553" t="s">
        <v>3220</v>
      </c>
      <c r="I553">
        <v>5.2256672461547583E-5</v>
      </c>
      <c r="J553" t="s">
        <v>1374</v>
      </c>
      <c r="K553">
        <v>6.6666666666666661</v>
      </c>
      <c r="L553" t="s">
        <v>2777</v>
      </c>
      <c r="N553">
        <v>4.96</v>
      </c>
      <c r="O553">
        <v>6.08575</v>
      </c>
      <c r="P553">
        <v>5.75</v>
      </c>
      <c r="Q553">
        <v>5.9</v>
      </c>
      <c r="R553">
        <v>6.3666669999999996</v>
      </c>
      <c r="S553">
        <v>5.8366670000000003</v>
      </c>
      <c r="T553">
        <v>7.9835390946502063</v>
      </c>
      <c r="U553">
        <v>8.5314750000000004</v>
      </c>
      <c r="V553">
        <v>13.27807</v>
      </c>
      <c r="W553">
        <v>25.814730000000001</v>
      </c>
      <c r="X553">
        <v>11.36908</v>
      </c>
      <c r="Y553">
        <v>9.7441580000000005</v>
      </c>
      <c r="Z553">
        <v>1.9917279999999999E-2</v>
      </c>
    </row>
    <row r="554" spans="1:26" x14ac:dyDescent="0.25">
      <c r="A554" s="64">
        <v>45992</v>
      </c>
      <c r="B554" t="s">
        <v>2346</v>
      </c>
      <c r="C554" t="s">
        <v>3275</v>
      </c>
      <c r="D554" t="s">
        <v>997</v>
      </c>
      <c r="E554" t="s">
        <v>2824</v>
      </c>
      <c r="F554" t="s">
        <v>6</v>
      </c>
      <c r="G554" t="s">
        <v>3220</v>
      </c>
      <c r="I554">
        <v>1.309093968438225E-4</v>
      </c>
      <c r="J554" t="s">
        <v>1374</v>
      </c>
      <c r="K554">
        <v>6.3636363636363633</v>
      </c>
      <c r="L554" t="s">
        <v>2777</v>
      </c>
      <c r="N554">
        <v>5.94</v>
      </c>
      <c r="O554">
        <v>5.9124999999999996</v>
      </c>
      <c r="P554">
        <v>3.125</v>
      </c>
      <c r="Q554">
        <v>0.5</v>
      </c>
      <c r="R554">
        <v>8.1999999999999993</v>
      </c>
      <c r="S554">
        <v>1.625</v>
      </c>
      <c r="T554">
        <v>1.4526315789473681</v>
      </c>
      <c r="U554">
        <v>-51.210369999999998</v>
      </c>
      <c r="V554">
        <v>11.24583</v>
      </c>
      <c r="W554">
        <v>7.6515490000000002</v>
      </c>
      <c r="X554">
        <v>5.3486909999999996</v>
      </c>
      <c r="Y554">
        <v>22.574159999999999</v>
      </c>
      <c r="Z554">
        <v>3.6298520000000001E-2</v>
      </c>
    </row>
    <row r="555" spans="1:26" x14ac:dyDescent="0.25">
      <c r="A555" s="64">
        <v>45992</v>
      </c>
      <c r="B555" t="s">
        <v>1691</v>
      </c>
      <c r="C555" t="s">
        <v>3276</v>
      </c>
      <c r="D555" t="s">
        <v>343</v>
      </c>
      <c r="E555" t="s">
        <v>16</v>
      </c>
      <c r="F555" t="s">
        <v>6</v>
      </c>
      <c r="G555" t="s">
        <v>3220</v>
      </c>
      <c r="I555">
        <v>6.1406173088877816E-4</v>
      </c>
      <c r="J555" t="s">
        <v>1367</v>
      </c>
      <c r="K555">
        <v>4.2857142857142856</v>
      </c>
      <c r="L555" t="s">
        <v>2777</v>
      </c>
      <c r="N555">
        <v>5.6</v>
      </c>
      <c r="O555">
        <v>4.3806669999999999</v>
      </c>
      <c r="P555">
        <v>6.9</v>
      </c>
      <c r="Q555">
        <v>0.7</v>
      </c>
      <c r="R555">
        <v>6.1666670000000003</v>
      </c>
      <c r="S555">
        <v>4.0483330000000004</v>
      </c>
      <c r="T555">
        <v>3.9130434782608701</v>
      </c>
      <c r="U555">
        <v>-0.3393352</v>
      </c>
      <c r="V555">
        <v>11.153280000000001</v>
      </c>
      <c r="W555">
        <v>25.989000000000001</v>
      </c>
      <c r="X555">
        <v>18.787240000000001</v>
      </c>
      <c r="Y555">
        <v>6.2798090000000002</v>
      </c>
      <c r="Z555">
        <v>1.3688759999999999E-2</v>
      </c>
    </row>
    <row r="556" spans="1:26" x14ac:dyDescent="0.25">
      <c r="A556" s="64">
        <v>45992</v>
      </c>
      <c r="B556" t="s">
        <v>2569</v>
      </c>
      <c r="C556" t="s">
        <v>3277</v>
      </c>
      <c r="D556" t="s">
        <v>1220</v>
      </c>
      <c r="E556" t="s">
        <v>19</v>
      </c>
      <c r="F556" t="s">
        <v>6</v>
      </c>
      <c r="G556" t="s">
        <v>3220</v>
      </c>
      <c r="I556">
        <v>7.3205576473401771E-5</v>
      </c>
      <c r="J556" t="s">
        <v>2036</v>
      </c>
      <c r="K556">
        <v>1.8181818181818179</v>
      </c>
      <c r="L556" t="s">
        <v>2776</v>
      </c>
      <c r="N556">
        <v>3.51</v>
      </c>
      <c r="O556">
        <v>4.3304999999999998</v>
      </c>
      <c r="P556">
        <v>4.6749999999999998</v>
      </c>
      <c r="Q556">
        <v>9.3000000000000007</v>
      </c>
      <c r="R556">
        <v>1.0333330000000001</v>
      </c>
      <c r="S556">
        <v>5.2649999999999997</v>
      </c>
      <c r="T556">
        <v>4.5599999999999996</v>
      </c>
      <c r="U556">
        <v>25.676929999999999</v>
      </c>
      <c r="V556">
        <v>10.98766</v>
      </c>
      <c r="W556">
        <v>9.0346360000000008</v>
      </c>
      <c r="X556">
        <v>24.407160000000001</v>
      </c>
      <c r="Y556">
        <v>8.1747750000000003</v>
      </c>
      <c r="Z556">
        <v>8.7316389999999994E-3</v>
      </c>
    </row>
    <row r="557" spans="1:26" x14ac:dyDescent="0.25">
      <c r="A557" s="64">
        <v>45992</v>
      </c>
      <c r="B557" t="s">
        <v>2126</v>
      </c>
      <c r="C557" t="s">
        <v>3278</v>
      </c>
      <c r="D557" t="s">
        <v>777</v>
      </c>
      <c r="E557" t="s">
        <v>19</v>
      </c>
      <c r="F557" t="s">
        <v>6</v>
      </c>
      <c r="G557" t="s">
        <v>3220</v>
      </c>
      <c r="I557">
        <v>2.133853323137484E-4</v>
      </c>
      <c r="J557" t="s">
        <v>1367</v>
      </c>
      <c r="K557">
        <v>7.2727272727272734</v>
      </c>
      <c r="L557" t="s">
        <v>2777</v>
      </c>
      <c r="N557">
        <v>6.17</v>
      </c>
      <c r="O557">
        <v>6.5069999999999997</v>
      </c>
      <c r="P557">
        <v>3.35</v>
      </c>
      <c r="Q557">
        <v>2.7</v>
      </c>
      <c r="R557">
        <v>7.6333330000000004</v>
      </c>
      <c r="S557">
        <v>3.9950000000000001</v>
      </c>
      <c r="T557">
        <v>4.24</v>
      </c>
      <c r="U557">
        <v>-91.000330000000005</v>
      </c>
      <c r="V557">
        <v>-0.1231923</v>
      </c>
      <c r="W557">
        <v>5.116206</v>
      </c>
      <c r="Y557">
        <v>10.839650000000001</v>
      </c>
      <c r="Z557">
        <v>2.6906079999999999E-2</v>
      </c>
    </row>
    <row r="558" spans="1:26" x14ac:dyDescent="0.25">
      <c r="A558" s="64">
        <v>45992</v>
      </c>
      <c r="B558" t="s">
        <v>2524</v>
      </c>
      <c r="C558" t="s">
        <v>3279</v>
      </c>
      <c r="D558" t="s">
        <v>1175</v>
      </c>
      <c r="E558" t="s">
        <v>19</v>
      </c>
      <c r="F558" t="s">
        <v>6</v>
      </c>
      <c r="G558" t="s">
        <v>3220</v>
      </c>
      <c r="I558">
        <v>7.8647663613091488E-5</v>
      </c>
      <c r="J558" t="s">
        <v>1374</v>
      </c>
      <c r="K558">
        <v>9.5454545454545467</v>
      </c>
      <c r="L558" t="s">
        <v>2777</v>
      </c>
      <c r="N558">
        <v>7.09</v>
      </c>
      <c r="O558">
        <v>6.9303330000000001</v>
      </c>
      <c r="P558">
        <v>3.375</v>
      </c>
      <c r="Q558">
        <v>2</v>
      </c>
      <c r="R558">
        <v>8.4666669999999993</v>
      </c>
      <c r="S558">
        <v>2.3083330000000002</v>
      </c>
      <c r="T558">
        <v>3.76</v>
      </c>
      <c r="U558">
        <v>-15.7561</v>
      </c>
      <c r="V558">
        <v>3.0241470000000001</v>
      </c>
      <c r="W558">
        <v>1.782284</v>
      </c>
      <c r="X558">
        <v>15.191890000000001</v>
      </c>
      <c r="Y558">
        <v>7.7919080000000003</v>
      </c>
      <c r="Z558">
        <v>2.8537409999999999E-2</v>
      </c>
    </row>
    <row r="559" spans="1:26" x14ac:dyDescent="0.25">
      <c r="A559" s="64">
        <v>45992</v>
      </c>
      <c r="B559" t="s">
        <v>2088</v>
      </c>
      <c r="C559" t="s">
        <v>3280</v>
      </c>
      <c r="D559" t="s">
        <v>739</v>
      </c>
      <c r="E559" t="s">
        <v>13</v>
      </c>
      <c r="F559" t="s">
        <v>6</v>
      </c>
      <c r="G559" t="s">
        <v>3220</v>
      </c>
      <c r="I559">
        <v>2.3345508270354999E-4</v>
      </c>
      <c r="J559" t="s">
        <v>1367</v>
      </c>
      <c r="K559">
        <v>2.8571428571428572</v>
      </c>
      <c r="L559" t="s">
        <v>2776</v>
      </c>
      <c r="N559">
        <v>4.43</v>
      </c>
      <c r="O559">
        <v>5.8573329999999997</v>
      </c>
      <c r="P559">
        <v>3.4</v>
      </c>
      <c r="Q559">
        <v>7.6</v>
      </c>
      <c r="R559">
        <v>7.2</v>
      </c>
      <c r="S559">
        <v>3.1666669999999999</v>
      </c>
      <c r="T559">
        <v>6.6666666666666661</v>
      </c>
      <c r="U559">
        <v>-18.905290000000001</v>
      </c>
      <c r="V559">
        <v>-0.2221516</v>
      </c>
      <c r="W559">
        <v>1.952161</v>
      </c>
      <c r="X559">
        <v>11.474119999999999</v>
      </c>
      <c r="Y559">
        <v>10.088850000000001</v>
      </c>
      <c r="Z559">
        <v>1.7711600000000001E-2</v>
      </c>
    </row>
    <row r="560" spans="1:26" x14ac:dyDescent="0.25">
      <c r="A560" s="64">
        <v>45992</v>
      </c>
      <c r="B560" t="s">
        <v>1771</v>
      </c>
      <c r="C560" t="s">
        <v>3281</v>
      </c>
      <c r="D560" t="s">
        <v>423</v>
      </c>
      <c r="E560" t="s">
        <v>9</v>
      </c>
      <c r="F560" t="s">
        <v>6</v>
      </c>
      <c r="G560" t="s">
        <v>3220</v>
      </c>
      <c r="I560">
        <v>4.9184615541385788E-4</v>
      </c>
      <c r="J560" t="s">
        <v>1374</v>
      </c>
      <c r="K560">
        <v>1.333333333333333</v>
      </c>
      <c r="L560" t="s">
        <v>2776</v>
      </c>
      <c r="N560">
        <v>2.82</v>
      </c>
      <c r="O560">
        <v>2.4980000000000002</v>
      </c>
      <c r="P560">
        <v>1.5</v>
      </c>
      <c r="Q560">
        <v>9.6</v>
      </c>
      <c r="R560">
        <v>1</v>
      </c>
      <c r="S560">
        <v>5.4349999999999996</v>
      </c>
      <c r="T560">
        <v>2.48</v>
      </c>
      <c r="U560">
        <v>95.51943</v>
      </c>
      <c r="V560">
        <v>2.7337470000000001</v>
      </c>
      <c r="W560">
        <v>2.3487900000000002</v>
      </c>
      <c r="X560">
        <v>228.58840000000001</v>
      </c>
      <c r="Y560">
        <v>0.87167570000000005</v>
      </c>
      <c r="Z560">
        <v>2.8142509999999998E-3</v>
      </c>
    </row>
    <row r="561" spans="1:26" x14ac:dyDescent="0.25">
      <c r="A561" s="64">
        <v>45992</v>
      </c>
      <c r="B561" t="s">
        <v>1943</v>
      </c>
      <c r="C561" t="s">
        <v>3282</v>
      </c>
      <c r="D561" t="s">
        <v>595</v>
      </c>
      <c r="E561" t="s">
        <v>2874</v>
      </c>
      <c r="F561" t="s">
        <v>6</v>
      </c>
      <c r="G561" t="s">
        <v>3220</v>
      </c>
      <c r="I561">
        <v>3.1035157015638548E-4</v>
      </c>
      <c r="J561" t="s">
        <v>1365</v>
      </c>
      <c r="K561">
        <v>5.8333333333333339</v>
      </c>
      <c r="L561" t="s">
        <v>2777</v>
      </c>
      <c r="N561">
        <v>4.5599999999999996</v>
      </c>
      <c r="O561">
        <v>6.9653330000000002</v>
      </c>
      <c r="P561">
        <v>6.4249999999999998</v>
      </c>
      <c r="Q561">
        <v>8.9</v>
      </c>
      <c r="R561">
        <v>6.233333</v>
      </c>
      <c r="S561">
        <v>5.84</v>
      </c>
      <c r="T561">
        <v>9.557522123893806</v>
      </c>
      <c r="U561">
        <v>-10.099780000000001</v>
      </c>
      <c r="V561">
        <v>13.27275</v>
      </c>
      <c r="W561">
        <v>9.5213929999999998</v>
      </c>
      <c r="X561">
        <v>10.64981</v>
      </c>
      <c r="Y561">
        <v>11.759790000000001</v>
      </c>
      <c r="Z561">
        <v>1.0696499999999999E-2</v>
      </c>
    </row>
    <row r="562" spans="1:26" x14ac:dyDescent="0.25">
      <c r="A562" s="64">
        <v>45992</v>
      </c>
      <c r="B562" t="s">
        <v>2659</v>
      </c>
      <c r="C562" t="s">
        <v>3283</v>
      </c>
      <c r="D562" t="s">
        <v>1310</v>
      </c>
      <c r="E562" t="s">
        <v>9</v>
      </c>
      <c r="F562" t="s">
        <v>6</v>
      </c>
      <c r="G562" t="s">
        <v>3220</v>
      </c>
      <c r="I562">
        <v>3.8869047684168941E-5</v>
      </c>
      <c r="J562" t="s">
        <v>1374</v>
      </c>
      <c r="K562">
        <v>9.6666666666666661</v>
      </c>
      <c r="L562" t="s">
        <v>2776</v>
      </c>
      <c r="N562">
        <v>6.59</v>
      </c>
      <c r="O562">
        <v>2.3925000000000001</v>
      </c>
      <c r="P562">
        <v>8.6500009999999996</v>
      </c>
      <c r="Q562">
        <v>0.7</v>
      </c>
      <c r="R562">
        <v>8.2666660000000007</v>
      </c>
      <c r="S562">
        <v>4.9083329999999998</v>
      </c>
      <c r="T562">
        <v>4.88</v>
      </c>
      <c r="U562">
        <v>7.8737019999999998</v>
      </c>
      <c r="V562">
        <v>49.018749999999997</v>
      </c>
      <c r="W562">
        <v>29.763780000000001</v>
      </c>
      <c r="X562">
        <v>26.73723</v>
      </c>
      <c r="Y562">
        <v>3.5057079999999998</v>
      </c>
      <c r="Z562">
        <v>1.6691580000000001E-2</v>
      </c>
    </row>
    <row r="563" spans="1:26" x14ac:dyDescent="0.25">
      <c r="A563" s="64">
        <v>45992</v>
      </c>
      <c r="B563" t="s">
        <v>2670</v>
      </c>
      <c r="C563" t="s">
        <v>3284</v>
      </c>
      <c r="D563" t="s">
        <v>1321</v>
      </c>
      <c r="E563" t="s">
        <v>8</v>
      </c>
      <c r="F563" t="s">
        <v>6</v>
      </c>
      <c r="G563" t="s">
        <v>3220</v>
      </c>
      <c r="I563">
        <v>2.5739562141223851E-5</v>
      </c>
      <c r="J563" t="s">
        <v>1367</v>
      </c>
      <c r="K563">
        <v>7</v>
      </c>
      <c r="L563" t="s">
        <v>2776</v>
      </c>
      <c r="N563">
        <v>5.84</v>
      </c>
      <c r="O563">
        <v>4.1429999999999998</v>
      </c>
      <c r="P563">
        <v>4.75</v>
      </c>
      <c r="Q563">
        <v>5.8</v>
      </c>
      <c r="R563">
        <v>2.7</v>
      </c>
      <c r="S563">
        <v>7.9733330000000002</v>
      </c>
      <c r="T563">
        <v>6.1583577712609969</v>
      </c>
      <c r="U563">
        <v>40.150669999999998</v>
      </c>
      <c r="V563">
        <v>19.549910000000001</v>
      </c>
      <c r="W563">
        <v>11.20168</v>
      </c>
      <c r="X563">
        <v>22.545000000000002</v>
      </c>
      <c r="Y563">
        <v>3.8544689999999999</v>
      </c>
      <c r="Z563">
        <v>8.9672759999999997E-3</v>
      </c>
    </row>
    <row r="564" spans="1:26" x14ac:dyDescent="0.25">
      <c r="A564" s="64">
        <v>45992</v>
      </c>
      <c r="B564" t="s">
        <v>2369</v>
      </c>
      <c r="C564" t="s">
        <v>3285</v>
      </c>
      <c r="D564" t="s">
        <v>1020</v>
      </c>
      <c r="E564" t="s">
        <v>19</v>
      </c>
      <c r="F564" t="s">
        <v>6</v>
      </c>
      <c r="G564" t="s">
        <v>3220</v>
      </c>
      <c r="I564">
        <v>1.2256122801044999E-4</v>
      </c>
      <c r="J564" t="s">
        <v>1367</v>
      </c>
      <c r="K564">
        <v>4.545454545454545</v>
      </c>
      <c r="L564" t="s">
        <v>2777</v>
      </c>
      <c r="N564">
        <v>6.36</v>
      </c>
      <c r="O564">
        <v>4.2714999999999996</v>
      </c>
      <c r="P564">
        <v>1.6</v>
      </c>
      <c r="Q564">
        <v>7.1</v>
      </c>
      <c r="R564">
        <v>3.233333</v>
      </c>
      <c r="S564">
        <v>5.6700010000000001</v>
      </c>
      <c r="T564">
        <v>2.48</v>
      </c>
      <c r="U564">
        <v>382.65519999999998</v>
      </c>
      <c r="V564">
        <v>1.271965</v>
      </c>
      <c r="W564">
        <v>-0.97045250000000005</v>
      </c>
      <c r="X564">
        <v>53.571550000000002</v>
      </c>
      <c r="Y564">
        <v>1.824403</v>
      </c>
      <c r="Z564">
        <v>1.4198270000000001E-2</v>
      </c>
    </row>
    <row r="565" spans="1:26" x14ac:dyDescent="0.25">
      <c r="A565" s="64">
        <v>45992</v>
      </c>
      <c r="B565" t="s">
        <v>1828</v>
      </c>
      <c r="C565" t="s">
        <v>3286</v>
      </c>
      <c r="D565" t="s">
        <v>480</v>
      </c>
      <c r="E565" t="s">
        <v>2824</v>
      </c>
      <c r="F565" t="s">
        <v>6</v>
      </c>
      <c r="G565" t="s">
        <v>3220</v>
      </c>
      <c r="I565">
        <v>4.0596800284291448E-4</v>
      </c>
      <c r="J565" t="s">
        <v>1367</v>
      </c>
      <c r="K565">
        <v>9.8863636363636367</v>
      </c>
      <c r="L565" t="s">
        <v>2776</v>
      </c>
      <c r="N565">
        <v>5.53</v>
      </c>
      <c r="O565">
        <v>6.27</v>
      </c>
      <c r="P565">
        <v>3.9750000000000001</v>
      </c>
      <c r="Q565">
        <v>7</v>
      </c>
      <c r="R565">
        <v>8.3333329999999997</v>
      </c>
      <c r="S565">
        <v>4.915</v>
      </c>
      <c r="T565">
        <v>8.2947368421052641</v>
      </c>
      <c r="U565">
        <v>4.5109510000000004</v>
      </c>
      <c r="V565">
        <v>13.17754</v>
      </c>
      <c r="W565">
        <v>5.4050099999999999</v>
      </c>
      <c r="X565">
        <v>8.5117499999999993</v>
      </c>
      <c r="Y565">
        <v>13.5799</v>
      </c>
      <c r="Z565">
        <v>1.673616E-2</v>
      </c>
    </row>
    <row r="566" spans="1:26" x14ac:dyDescent="0.25">
      <c r="A566" s="64">
        <v>45992</v>
      </c>
      <c r="B566" t="s">
        <v>1824</v>
      </c>
      <c r="C566" t="s">
        <v>3287</v>
      </c>
      <c r="D566" t="s">
        <v>476</v>
      </c>
      <c r="E566" t="s">
        <v>2874</v>
      </c>
      <c r="F566" t="s">
        <v>6</v>
      </c>
      <c r="G566" t="s">
        <v>3220</v>
      </c>
      <c r="H566">
        <v>3.5383637177475492E-4</v>
      </c>
      <c r="I566">
        <v>3.9729038393661531E-4</v>
      </c>
      <c r="J566" t="s">
        <v>1367</v>
      </c>
      <c r="K566">
        <v>9.1666666666666661</v>
      </c>
      <c r="M566" t="s">
        <v>1340</v>
      </c>
      <c r="N566">
        <v>5.69</v>
      </c>
      <c r="O566">
        <v>5.037833</v>
      </c>
      <c r="P566">
        <v>5.3</v>
      </c>
      <c r="Q566">
        <v>9.8000000000000007</v>
      </c>
      <c r="R566">
        <v>1.1666669999999999</v>
      </c>
      <c r="S566">
        <v>6.2949999999999999</v>
      </c>
      <c r="T566">
        <v>5.2212389380530979</v>
      </c>
      <c r="U566">
        <v>24.71557</v>
      </c>
      <c r="V566">
        <v>9.2346319999999995</v>
      </c>
      <c r="W566">
        <v>7.3742809999999999</v>
      </c>
      <c r="X566">
        <v>15.23273</v>
      </c>
      <c r="Y566">
        <v>9.9448319999999999</v>
      </c>
      <c r="Z566">
        <v>1.0975510000000001E-2</v>
      </c>
    </row>
    <row r="567" spans="1:26" x14ac:dyDescent="0.25">
      <c r="A567" s="64">
        <v>45992</v>
      </c>
      <c r="B567" t="s">
        <v>2241</v>
      </c>
      <c r="C567" t="s">
        <v>3288</v>
      </c>
      <c r="D567" t="s">
        <v>892</v>
      </c>
      <c r="E567" t="s">
        <v>20</v>
      </c>
      <c r="F567" t="s">
        <v>6</v>
      </c>
      <c r="G567" t="s">
        <v>3220</v>
      </c>
      <c r="I567">
        <v>1.7204564911911131E-4</v>
      </c>
      <c r="J567" t="s">
        <v>1367</v>
      </c>
      <c r="K567">
        <v>5</v>
      </c>
      <c r="L567" t="s">
        <v>2777</v>
      </c>
      <c r="N567">
        <v>4.2</v>
      </c>
      <c r="O567">
        <v>4.4088339999999997</v>
      </c>
      <c r="P567">
        <v>5</v>
      </c>
      <c r="Q567">
        <v>9.4</v>
      </c>
      <c r="R567">
        <v>3.9333330000000002</v>
      </c>
      <c r="S567">
        <v>5.4583329999999997</v>
      </c>
      <c r="T567">
        <v>6.8312757201646086</v>
      </c>
      <c r="U567">
        <v>11.91438</v>
      </c>
      <c r="V567">
        <v>9.000515</v>
      </c>
      <c r="W567">
        <v>28.11101</v>
      </c>
      <c r="X567">
        <v>15.269590000000001</v>
      </c>
      <c r="Y567">
        <v>7.1486989999999997</v>
      </c>
      <c r="Z567">
        <v>6.1993339999999999E-3</v>
      </c>
    </row>
    <row r="568" spans="1:26" x14ac:dyDescent="0.25">
      <c r="A568" s="64">
        <v>45992</v>
      </c>
      <c r="B568" t="s">
        <v>2521</v>
      </c>
      <c r="C568" t="s">
        <v>3289</v>
      </c>
      <c r="D568" t="s">
        <v>1172</v>
      </c>
      <c r="E568" t="s">
        <v>2818</v>
      </c>
      <c r="F568" t="s">
        <v>6</v>
      </c>
      <c r="G568" t="s">
        <v>3220</v>
      </c>
      <c r="I568">
        <v>8.099292006726909E-5</v>
      </c>
      <c r="J568" t="s">
        <v>1374</v>
      </c>
      <c r="K568">
        <v>3.75</v>
      </c>
      <c r="L568" t="s">
        <v>2776</v>
      </c>
      <c r="N568">
        <v>2.98</v>
      </c>
      <c r="O568">
        <v>4.2069999999999999</v>
      </c>
      <c r="P568">
        <v>6.25</v>
      </c>
      <c r="Q568">
        <v>7.6</v>
      </c>
      <c r="R568">
        <v>4.3666669999999996</v>
      </c>
      <c r="S568">
        <v>3.7233329999999998</v>
      </c>
      <c r="T568">
        <v>5.2941176470588234</v>
      </c>
      <c r="U568">
        <v>-88.052350000000004</v>
      </c>
      <c r="V568">
        <v>42.669170000000001</v>
      </c>
      <c r="W568">
        <v>31.950610000000001</v>
      </c>
      <c r="X568">
        <v>7.0590320000000002</v>
      </c>
      <c r="Y568">
        <v>26.960660000000001</v>
      </c>
      <c r="Z568">
        <v>5.6350940000000002E-3</v>
      </c>
    </row>
    <row r="569" spans="1:26" x14ac:dyDescent="0.25">
      <c r="A569" s="64">
        <v>45992</v>
      </c>
      <c r="B569" t="s">
        <v>2519</v>
      </c>
      <c r="C569" t="s">
        <v>3290</v>
      </c>
      <c r="D569" t="s">
        <v>1170</v>
      </c>
      <c r="E569" t="s">
        <v>16</v>
      </c>
      <c r="F569" t="s">
        <v>6</v>
      </c>
      <c r="G569" t="s">
        <v>3220</v>
      </c>
      <c r="I569">
        <v>8.1419424891491661E-5</v>
      </c>
      <c r="J569" t="s">
        <v>1374</v>
      </c>
      <c r="K569">
        <v>5.7142857142857144</v>
      </c>
      <c r="L569" t="s">
        <v>2777</v>
      </c>
      <c r="N569">
        <v>5.88</v>
      </c>
      <c r="O569">
        <v>5.9749999999999996</v>
      </c>
      <c r="P569">
        <v>5.4249999999999998</v>
      </c>
      <c r="Q569">
        <v>1.8</v>
      </c>
      <c r="R569">
        <v>6.8666669999999996</v>
      </c>
      <c r="S569">
        <v>3</v>
      </c>
      <c r="T569">
        <v>4.8695652173913047</v>
      </c>
      <c r="U569">
        <v>-9.8351419999999994</v>
      </c>
      <c r="V569">
        <v>8.7554750000000006</v>
      </c>
      <c r="W569">
        <v>8.0614030000000003</v>
      </c>
      <c r="X569">
        <v>16.215489999999999</v>
      </c>
      <c r="Y569">
        <v>7.5995790000000003</v>
      </c>
      <c r="Z569">
        <v>1.872915E-2</v>
      </c>
    </row>
    <row r="570" spans="1:26" x14ac:dyDescent="0.25">
      <c r="A570" s="64">
        <v>45992</v>
      </c>
      <c r="B570" t="s">
        <v>2360</v>
      </c>
      <c r="C570" t="s">
        <v>3291</v>
      </c>
      <c r="D570" t="s">
        <v>1011</v>
      </c>
      <c r="E570" t="s">
        <v>20</v>
      </c>
      <c r="F570" t="s">
        <v>6</v>
      </c>
      <c r="G570" t="s">
        <v>3220</v>
      </c>
      <c r="H570">
        <v>1.3158602081917729E-3</v>
      </c>
      <c r="I570">
        <v>1.3045482775412841E-4</v>
      </c>
      <c r="J570" t="s">
        <v>1367</v>
      </c>
      <c r="K570">
        <v>9.5833333333333339</v>
      </c>
      <c r="M570" t="s">
        <v>1340</v>
      </c>
      <c r="N570">
        <v>7.06</v>
      </c>
      <c r="O570">
        <v>6.94625</v>
      </c>
      <c r="P570">
        <v>4.5250000000000004</v>
      </c>
      <c r="Q570">
        <v>2.2000000000000002</v>
      </c>
      <c r="R570">
        <v>8.1666659999999993</v>
      </c>
      <c r="S570">
        <v>5.97</v>
      </c>
      <c r="T570">
        <v>6.5020576131687244</v>
      </c>
      <c r="U570">
        <v>6.724119</v>
      </c>
      <c r="V570">
        <v>11.7141</v>
      </c>
      <c r="W570">
        <v>8.1645979999999998</v>
      </c>
      <c r="X570">
        <v>9.4311640000000008</v>
      </c>
      <c r="Y570">
        <v>9.198404</v>
      </c>
      <c r="Z570">
        <v>2.4664930000000002E-2</v>
      </c>
    </row>
    <row r="571" spans="1:26" x14ac:dyDescent="0.25">
      <c r="A571" s="64">
        <v>45992</v>
      </c>
      <c r="B571" t="s">
        <v>2253</v>
      </c>
      <c r="C571" t="s">
        <v>3292</v>
      </c>
      <c r="D571" t="s">
        <v>904</v>
      </c>
      <c r="E571" t="s">
        <v>2824</v>
      </c>
      <c r="F571" t="s">
        <v>6</v>
      </c>
      <c r="G571" t="s">
        <v>3220</v>
      </c>
      <c r="I571">
        <v>1.6275803750037099E-4</v>
      </c>
      <c r="J571" t="s">
        <v>1374</v>
      </c>
      <c r="K571">
        <v>2.045454545454545</v>
      </c>
      <c r="L571" t="s">
        <v>2777</v>
      </c>
      <c r="N571">
        <v>4.17</v>
      </c>
      <c r="O571">
        <v>5.0098330000000004</v>
      </c>
      <c r="P571">
        <v>5.9749999999999996</v>
      </c>
      <c r="Q571">
        <v>4.4000000000000004</v>
      </c>
      <c r="R571">
        <v>9.3333329999999997</v>
      </c>
      <c r="S571">
        <v>3.226667</v>
      </c>
      <c r="T571">
        <v>6.7368421052631584</v>
      </c>
      <c r="U571">
        <v>1.6853689999999999</v>
      </c>
      <c r="V571">
        <v>8.5774860000000004</v>
      </c>
      <c r="W571">
        <v>12.378080000000001</v>
      </c>
      <c r="X571">
        <v>20.99325</v>
      </c>
      <c r="Y571">
        <v>5.0438210000000003</v>
      </c>
      <c r="Z571">
        <v>1.1502419999999999E-2</v>
      </c>
    </row>
    <row r="572" spans="1:26" x14ac:dyDescent="0.25">
      <c r="A572" s="64">
        <v>45992</v>
      </c>
      <c r="B572" t="s">
        <v>1892</v>
      </c>
      <c r="C572" t="s">
        <v>3293</v>
      </c>
      <c r="D572" t="s">
        <v>544</v>
      </c>
      <c r="E572" t="s">
        <v>9</v>
      </c>
      <c r="F572" t="s">
        <v>6</v>
      </c>
      <c r="G572" t="s">
        <v>3220</v>
      </c>
      <c r="H572">
        <v>2.1634366442233842E-3</v>
      </c>
      <c r="I572">
        <v>3.4779966187027499E-4</v>
      </c>
      <c r="J572" t="s">
        <v>1367</v>
      </c>
      <c r="K572">
        <v>8.6666666666666679</v>
      </c>
      <c r="M572" t="s">
        <v>1340</v>
      </c>
      <c r="N572">
        <v>5.63</v>
      </c>
      <c r="O572">
        <v>5.593</v>
      </c>
      <c r="P572">
        <v>2.85</v>
      </c>
      <c r="Q572">
        <v>2.6</v>
      </c>
      <c r="R572">
        <v>4.4000000000000004</v>
      </c>
      <c r="S572">
        <v>4.1733339999999997</v>
      </c>
      <c r="T572">
        <v>2.16</v>
      </c>
      <c r="U572">
        <v>58.433399999999999</v>
      </c>
      <c r="V572">
        <v>4.4680730000000004</v>
      </c>
      <c r="W572">
        <v>3.516248</v>
      </c>
      <c r="X572">
        <v>29.163019999999999</v>
      </c>
      <c r="Y572">
        <v>2.972909</v>
      </c>
      <c r="Z572">
        <v>1.250274E-2</v>
      </c>
    </row>
    <row r="573" spans="1:26" x14ac:dyDescent="0.25">
      <c r="A573" s="64">
        <v>45992</v>
      </c>
      <c r="B573" t="s">
        <v>2657</v>
      </c>
      <c r="C573" t="s">
        <v>3294</v>
      </c>
      <c r="D573" t="s">
        <v>1308</v>
      </c>
      <c r="E573" t="s">
        <v>2818</v>
      </c>
      <c r="F573" t="s">
        <v>6</v>
      </c>
      <c r="G573" t="s">
        <v>3220</v>
      </c>
      <c r="I573">
        <v>3.9843745827978388E-5</v>
      </c>
      <c r="J573" t="s">
        <v>1367</v>
      </c>
      <c r="K573">
        <v>5</v>
      </c>
      <c r="L573" t="s">
        <v>2776</v>
      </c>
      <c r="N573">
        <v>3.38</v>
      </c>
      <c r="O573">
        <v>2.7240000000000002</v>
      </c>
      <c r="P573">
        <v>5.75</v>
      </c>
      <c r="Q573">
        <v>2.7</v>
      </c>
      <c r="R573">
        <v>3</v>
      </c>
      <c r="S573">
        <v>6.9383330000000001</v>
      </c>
      <c r="T573">
        <v>1.029411764705882</v>
      </c>
      <c r="U573">
        <v>18.78839</v>
      </c>
      <c r="V573">
        <v>15.7677</v>
      </c>
      <c r="W573">
        <v>6.2454489999999998</v>
      </c>
      <c r="X573">
        <v>40.220100000000002</v>
      </c>
      <c r="Y573">
        <v>2.9477630000000001</v>
      </c>
      <c r="Z573">
        <v>4.5189130000000003E-3</v>
      </c>
    </row>
    <row r="574" spans="1:26" x14ac:dyDescent="0.25">
      <c r="A574" s="64">
        <v>45992</v>
      </c>
      <c r="B574" t="s">
        <v>2677</v>
      </c>
      <c r="C574" t="s">
        <v>3295</v>
      </c>
      <c r="D574" t="s">
        <v>1328</v>
      </c>
      <c r="E574" t="s">
        <v>2818</v>
      </c>
      <c r="F574" t="s">
        <v>6</v>
      </c>
      <c r="G574" t="s">
        <v>3220</v>
      </c>
      <c r="I574">
        <v>1.3802367813933879E-5</v>
      </c>
      <c r="J574" t="s">
        <v>1367</v>
      </c>
      <c r="K574">
        <v>7.5</v>
      </c>
      <c r="L574" t="s">
        <v>2777</v>
      </c>
      <c r="N574">
        <v>4.28</v>
      </c>
      <c r="O574">
        <v>8.0843330000000009</v>
      </c>
      <c r="P574">
        <v>4.75</v>
      </c>
      <c r="Q574">
        <v>4.2</v>
      </c>
      <c r="R574">
        <v>9.2333339999999993</v>
      </c>
      <c r="S574">
        <v>6.5883330000000004</v>
      </c>
      <c r="T574">
        <v>9.8529411764705888</v>
      </c>
      <c r="U574">
        <v>-10.54791</v>
      </c>
      <c r="V574">
        <v>13.32084</v>
      </c>
      <c r="W574">
        <v>7.7515359999999998</v>
      </c>
      <c r="X574">
        <v>9.0561729999999994</v>
      </c>
      <c r="Y574">
        <v>11.644780000000001</v>
      </c>
      <c r="Z574">
        <v>1.244202E-2</v>
      </c>
    </row>
    <row r="575" spans="1:26" x14ac:dyDescent="0.25">
      <c r="A575" s="64">
        <v>45992</v>
      </c>
      <c r="B575" t="s">
        <v>1443</v>
      </c>
      <c r="C575" t="s">
        <v>3296</v>
      </c>
      <c r="D575" t="s">
        <v>97</v>
      </c>
      <c r="E575" t="s">
        <v>8</v>
      </c>
      <c r="F575" t="s">
        <v>6</v>
      </c>
      <c r="G575" t="s">
        <v>3220</v>
      </c>
      <c r="I575">
        <v>2.1007862972992732E-3</v>
      </c>
      <c r="J575" t="s">
        <v>1365</v>
      </c>
      <c r="K575">
        <v>2.666666666666667</v>
      </c>
      <c r="L575" t="s">
        <v>2777</v>
      </c>
      <c r="N575">
        <v>3.37</v>
      </c>
      <c r="O575">
        <v>3.7483330000000001</v>
      </c>
      <c r="P575">
        <v>5.0999999999999996</v>
      </c>
      <c r="Q575">
        <v>9.5</v>
      </c>
      <c r="R575">
        <v>5.1333330000000004</v>
      </c>
      <c r="S575">
        <v>3.4849999999999999</v>
      </c>
      <c r="T575">
        <v>7.3020527859237543</v>
      </c>
      <c r="U575">
        <v>4.648244</v>
      </c>
      <c r="V575">
        <v>14.833399999999999</v>
      </c>
      <c r="W575">
        <v>11.50854</v>
      </c>
      <c r="X575">
        <v>21.873950000000001</v>
      </c>
      <c r="Y575">
        <v>4.9468170000000002</v>
      </c>
      <c r="Z575">
        <v>2.9862920000000002E-3</v>
      </c>
    </row>
    <row r="576" spans="1:26" x14ac:dyDescent="0.25">
      <c r="A576" s="64">
        <v>45992</v>
      </c>
      <c r="B576" t="s">
        <v>2548</v>
      </c>
      <c r="C576" t="s">
        <v>3297</v>
      </c>
      <c r="D576" t="s">
        <v>1199</v>
      </c>
      <c r="E576" t="s">
        <v>18</v>
      </c>
      <c r="F576" t="s">
        <v>6</v>
      </c>
      <c r="G576" t="s">
        <v>3220</v>
      </c>
      <c r="I576">
        <v>7.1613264458815842E-5</v>
      </c>
      <c r="J576" t="s">
        <v>1367</v>
      </c>
      <c r="K576">
        <v>0.83333333333333326</v>
      </c>
      <c r="L576" t="s">
        <v>2776</v>
      </c>
      <c r="O576">
        <v>3.97</v>
      </c>
      <c r="P576">
        <v>0.95</v>
      </c>
      <c r="Q576">
        <v>1.3</v>
      </c>
      <c r="R576">
        <v>0.1</v>
      </c>
      <c r="S576">
        <v>0.45</v>
      </c>
      <c r="T576">
        <v>0.44444444444444448</v>
      </c>
      <c r="V576">
        <v>6.7677050000000003</v>
      </c>
      <c r="W576">
        <v>4.2965340000000003</v>
      </c>
      <c r="X576">
        <v>3.757676</v>
      </c>
      <c r="Y576">
        <v>6.8824170000000002</v>
      </c>
      <c r="Z576">
        <v>0</v>
      </c>
    </row>
    <row r="577" spans="1:26" x14ac:dyDescent="0.25">
      <c r="A577" s="64">
        <v>45992</v>
      </c>
      <c r="B577" t="s">
        <v>2531</v>
      </c>
      <c r="C577" t="s">
        <v>3298</v>
      </c>
      <c r="D577" t="s">
        <v>1182</v>
      </c>
      <c r="E577" t="s">
        <v>11</v>
      </c>
      <c r="F577" t="s">
        <v>6</v>
      </c>
      <c r="G577" t="s">
        <v>3220</v>
      </c>
      <c r="I577">
        <v>8.1580509374629473E-5</v>
      </c>
      <c r="J577" t="s">
        <v>1367</v>
      </c>
      <c r="K577">
        <v>0.55555555555555558</v>
      </c>
      <c r="L577" t="s">
        <v>2776</v>
      </c>
      <c r="N577">
        <v>5.91</v>
      </c>
      <c r="O577">
        <v>3.617</v>
      </c>
      <c r="P577">
        <v>6.75</v>
      </c>
      <c r="Q577">
        <v>7.6</v>
      </c>
      <c r="R577">
        <v>1.433333</v>
      </c>
      <c r="S577">
        <v>4.74</v>
      </c>
      <c r="T577">
        <v>4.653465346534654</v>
      </c>
      <c r="U577">
        <v>20.378799999999998</v>
      </c>
      <c r="V577">
        <v>12.458780000000001</v>
      </c>
      <c r="W577">
        <v>20.24286</v>
      </c>
      <c r="X577">
        <v>35.282649999999997</v>
      </c>
      <c r="Y577">
        <v>3.4574919999999998</v>
      </c>
      <c r="Z577">
        <v>4.9791000000000002E-3</v>
      </c>
    </row>
    <row r="578" spans="1:26" x14ac:dyDescent="0.25">
      <c r="A578" s="64">
        <v>45992</v>
      </c>
      <c r="B578" t="s">
        <v>1516</v>
      </c>
      <c r="C578" t="s">
        <v>3299</v>
      </c>
      <c r="D578" t="s">
        <v>169</v>
      </c>
      <c r="E578" t="s">
        <v>15</v>
      </c>
      <c r="F578" t="s">
        <v>6</v>
      </c>
      <c r="G578" t="s">
        <v>3220</v>
      </c>
      <c r="H578">
        <v>2.7197457434007498E-3</v>
      </c>
      <c r="I578">
        <v>1.237863142105959E-3</v>
      </c>
      <c r="J578" t="s">
        <v>1367</v>
      </c>
      <c r="K578">
        <v>9.1666666666666661</v>
      </c>
      <c r="M578" t="s">
        <v>1340</v>
      </c>
      <c r="N578">
        <v>1.03</v>
      </c>
      <c r="O578">
        <v>5.3875000000000002</v>
      </c>
      <c r="P578">
        <v>2.8250000000000002</v>
      </c>
      <c r="Q578">
        <v>9.4</v>
      </c>
      <c r="R578">
        <v>0.4</v>
      </c>
      <c r="S578">
        <v>6.02</v>
      </c>
      <c r="T578">
        <v>4.8717948717948714</v>
      </c>
      <c r="U578">
        <v>231.81970000000001</v>
      </c>
      <c r="V578">
        <v>24.776779999999999</v>
      </c>
      <c r="W578">
        <v>8.7222279999999994</v>
      </c>
      <c r="X578">
        <v>8.7212460000000007</v>
      </c>
      <c r="Y578">
        <v>10.304080000000001</v>
      </c>
      <c r="Z578">
        <v>1.587956E-3</v>
      </c>
    </row>
    <row r="579" spans="1:26" x14ac:dyDescent="0.25">
      <c r="A579" s="64">
        <v>45992</v>
      </c>
      <c r="B579" t="s">
        <v>2216</v>
      </c>
      <c r="C579" t="s">
        <v>3300</v>
      </c>
      <c r="D579" t="s">
        <v>867</v>
      </c>
      <c r="E579" t="s">
        <v>12</v>
      </c>
      <c r="F579" t="s">
        <v>6</v>
      </c>
      <c r="G579" t="s">
        <v>3220</v>
      </c>
      <c r="I579">
        <v>1.7909712086824079E-4</v>
      </c>
      <c r="J579" t="s">
        <v>1367</v>
      </c>
      <c r="K579">
        <v>9.4444444444444446</v>
      </c>
      <c r="L579" t="s">
        <v>2776</v>
      </c>
      <c r="N579">
        <v>3.65</v>
      </c>
      <c r="O579">
        <v>5.7374999999999998</v>
      </c>
      <c r="P579">
        <v>8.7999989999999997</v>
      </c>
      <c r="Q579">
        <v>7.4</v>
      </c>
      <c r="R579">
        <v>1.6333329999999999</v>
      </c>
      <c r="S579">
        <v>6.7016669999999996</v>
      </c>
      <c r="T579">
        <v>8.4090909090909101</v>
      </c>
      <c r="U579">
        <v>118.6623</v>
      </c>
      <c r="V579">
        <v>20.4376</v>
      </c>
      <c r="W579">
        <v>43.45091</v>
      </c>
      <c r="X579">
        <v>7.0331149999999996</v>
      </c>
      <c r="Y579">
        <v>13.2844</v>
      </c>
      <c r="Z579">
        <v>1.6620780000000002E-2</v>
      </c>
    </row>
    <row r="580" spans="1:26" x14ac:dyDescent="0.25">
      <c r="A580" s="64">
        <v>45992</v>
      </c>
      <c r="B580" t="s">
        <v>2376</v>
      </c>
      <c r="C580" t="s">
        <v>3301</v>
      </c>
      <c r="D580" t="s">
        <v>1027</v>
      </c>
      <c r="E580" t="s">
        <v>2885</v>
      </c>
      <c r="F580" t="s">
        <v>6</v>
      </c>
      <c r="G580" t="s">
        <v>3220</v>
      </c>
      <c r="I580">
        <v>1.2266444369814301E-4</v>
      </c>
      <c r="J580" t="s">
        <v>1365</v>
      </c>
      <c r="K580">
        <v>5</v>
      </c>
      <c r="L580" t="s">
        <v>2777</v>
      </c>
      <c r="N580">
        <v>4.08</v>
      </c>
      <c r="O580">
        <v>5.1849999999999996</v>
      </c>
      <c r="P580">
        <v>6.3</v>
      </c>
      <c r="Q580">
        <v>9.6</v>
      </c>
      <c r="R580">
        <v>7.6666670000000003</v>
      </c>
      <c r="S580">
        <v>5.6533340000000001</v>
      </c>
      <c r="T580">
        <v>9.591836734693878</v>
      </c>
      <c r="U580">
        <v>12.967779999999999</v>
      </c>
      <c r="V580">
        <v>16.069520000000001</v>
      </c>
      <c r="W580">
        <v>7.6085989999999999</v>
      </c>
      <c r="X580">
        <v>12.446540000000001</v>
      </c>
      <c r="Y580">
        <v>10.19646</v>
      </c>
      <c r="Z580">
        <v>1.228071E-2</v>
      </c>
    </row>
    <row r="581" spans="1:26" x14ac:dyDescent="0.25">
      <c r="A581" s="64">
        <v>45992</v>
      </c>
      <c r="B581" t="s">
        <v>1716</v>
      </c>
      <c r="C581" t="s">
        <v>3302</v>
      </c>
      <c r="D581" t="s">
        <v>368</v>
      </c>
      <c r="E581" t="s">
        <v>11</v>
      </c>
      <c r="F581" t="s">
        <v>6</v>
      </c>
      <c r="G581" t="s">
        <v>3220</v>
      </c>
      <c r="I581">
        <v>5.6345153867481501E-4</v>
      </c>
      <c r="J581" t="s">
        <v>1367</v>
      </c>
      <c r="K581">
        <v>5</v>
      </c>
      <c r="L581" t="s">
        <v>2777</v>
      </c>
      <c r="N581">
        <v>7.38</v>
      </c>
      <c r="O581">
        <v>6.6278329999999999</v>
      </c>
      <c r="P581">
        <v>2.1</v>
      </c>
      <c r="Q581">
        <v>2</v>
      </c>
      <c r="R581">
        <v>8.9333329999999993</v>
      </c>
      <c r="S581">
        <v>2.65</v>
      </c>
      <c r="T581">
        <v>3.6633663366336631</v>
      </c>
      <c r="U581">
        <v>86.55556</v>
      </c>
      <c r="V581">
        <v>0.47078409999999998</v>
      </c>
      <c r="W581">
        <v>10.98423</v>
      </c>
      <c r="X581">
        <v>199.8972</v>
      </c>
      <c r="Y581">
        <v>1.5289459999999999</v>
      </c>
      <c r="Z581">
        <v>2.6681779999999999E-2</v>
      </c>
    </row>
    <row r="582" spans="1:26" x14ac:dyDescent="0.25">
      <c r="A582" s="64">
        <v>45992</v>
      </c>
      <c r="B582" t="s">
        <v>1747</v>
      </c>
      <c r="C582" t="s">
        <v>3303</v>
      </c>
      <c r="D582" t="s">
        <v>399</v>
      </c>
      <c r="E582" t="s">
        <v>11</v>
      </c>
      <c r="F582" t="s">
        <v>6</v>
      </c>
      <c r="G582" t="s">
        <v>3220</v>
      </c>
      <c r="I582">
        <v>5.2282796432114812E-4</v>
      </c>
      <c r="J582" t="s">
        <v>1365</v>
      </c>
      <c r="K582">
        <v>2.7777777777777781</v>
      </c>
      <c r="L582" t="s">
        <v>2777</v>
      </c>
      <c r="N582">
        <v>7.44</v>
      </c>
      <c r="O582">
        <v>5.3066659999999999</v>
      </c>
      <c r="P582">
        <v>6.4</v>
      </c>
      <c r="Q582">
        <v>1.1000000000000001</v>
      </c>
      <c r="R582">
        <v>3.1666669999999999</v>
      </c>
      <c r="S582">
        <v>7.2416660000000004</v>
      </c>
      <c r="T582">
        <v>4.1584158415841586</v>
      </c>
      <c r="U582">
        <v>9.5217469999999995</v>
      </c>
      <c r="V582">
        <v>17.090260000000001</v>
      </c>
      <c r="W582">
        <v>14.36417</v>
      </c>
      <c r="X582">
        <v>22.09732</v>
      </c>
      <c r="Y582">
        <v>4.3840760000000003</v>
      </c>
      <c r="Z582">
        <v>1.084308E-2</v>
      </c>
    </row>
    <row r="583" spans="1:26" x14ac:dyDescent="0.25">
      <c r="A583" s="64">
        <v>45992</v>
      </c>
      <c r="B583" t="s">
        <v>1899</v>
      </c>
      <c r="C583" t="s">
        <v>3304</v>
      </c>
      <c r="D583" t="s">
        <v>551</v>
      </c>
      <c r="E583" t="s">
        <v>18</v>
      </c>
      <c r="F583" t="s">
        <v>6</v>
      </c>
      <c r="G583" t="s">
        <v>3220</v>
      </c>
      <c r="I583">
        <v>3.5074660977518958E-4</v>
      </c>
      <c r="J583" t="s">
        <v>1367</v>
      </c>
      <c r="K583">
        <v>7.0833333333333339</v>
      </c>
      <c r="L583" t="s">
        <v>2777</v>
      </c>
      <c r="N583">
        <v>6.84</v>
      </c>
      <c r="O583">
        <v>5.8087499999999999</v>
      </c>
      <c r="P583">
        <v>2.85</v>
      </c>
      <c r="Q583">
        <v>1.2</v>
      </c>
      <c r="R583">
        <v>3.6333329999999999</v>
      </c>
      <c r="S583">
        <v>3.101667</v>
      </c>
      <c r="T583">
        <v>1.333333333333333</v>
      </c>
      <c r="U583">
        <v>-8.1010050000000007</v>
      </c>
      <c r="V583">
        <v>10.907069999999999</v>
      </c>
      <c r="W583">
        <v>3.407457</v>
      </c>
      <c r="X583">
        <v>10.5425</v>
      </c>
      <c r="Y583">
        <v>10.099740000000001</v>
      </c>
      <c r="Z583">
        <v>2.1428099999999999E-2</v>
      </c>
    </row>
    <row r="584" spans="1:26" x14ac:dyDescent="0.25">
      <c r="A584" s="64">
        <v>45992</v>
      </c>
      <c r="B584" t="s">
        <v>1804</v>
      </c>
      <c r="C584" t="s">
        <v>3305</v>
      </c>
      <c r="D584" t="s">
        <v>456</v>
      </c>
      <c r="E584" t="s">
        <v>2885</v>
      </c>
      <c r="F584" t="s">
        <v>6</v>
      </c>
      <c r="G584" t="s">
        <v>3220</v>
      </c>
      <c r="I584">
        <v>4.3950690040063582E-4</v>
      </c>
      <c r="J584" t="s">
        <v>1367</v>
      </c>
      <c r="K584">
        <v>2.5</v>
      </c>
      <c r="L584" t="s">
        <v>2777</v>
      </c>
      <c r="N584">
        <v>4.32</v>
      </c>
      <c r="O584">
        <v>5.2888339999999996</v>
      </c>
      <c r="P584">
        <v>6.25</v>
      </c>
      <c r="Q584">
        <v>3.6</v>
      </c>
      <c r="R584">
        <v>4.5666669999999998</v>
      </c>
      <c r="S584">
        <v>4.3133340000000002</v>
      </c>
      <c r="T584">
        <v>3.6734693877551021</v>
      </c>
      <c r="U584">
        <v>5.6631799999999997</v>
      </c>
      <c r="V584">
        <v>9.6646350000000005</v>
      </c>
      <c r="W584">
        <v>8.4776520000000009</v>
      </c>
      <c r="X584">
        <v>18.250150000000001</v>
      </c>
      <c r="Y584">
        <v>5.5297559999999999</v>
      </c>
      <c r="Z584">
        <v>9.2795629999999994E-3</v>
      </c>
    </row>
    <row r="585" spans="1:26" x14ac:dyDescent="0.25">
      <c r="A585" s="64">
        <v>45992</v>
      </c>
      <c r="B585" t="s">
        <v>2644</v>
      </c>
      <c r="C585" t="s">
        <v>3306</v>
      </c>
      <c r="D585" t="s">
        <v>1295</v>
      </c>
      <c r="E585" t="s">
        <v>20</v>
      </c>
      <c r="F585" t="s">
        <v>6</v>
      </c>
      <c r="G585" t="s">
        <v>3220</v>
      </c>
      <c r="I585">
        <v>4.5195329212054417E-5</v>
      </c>
      <c r="J585" t="s">
        <v>1374</v>
      </c>
      <c r="K585">
        <v>8.3333333333333339</v>
      </c>
      <c r="L585" t="s">
        <v>2776</v>
      </c>
      <c r="N585">
        <v>5.32</v>
      </c>
      <c r="O585">
        <v>6.4895829999999997</v>
      </c>
      <c r="P585">
        <v>7.3250000000000002</v>
      </c>
      <c r="Q585">
        <v>0.8</v>
      </c>
      <c r="R585">
        <v>5.3666669999999996</v>
      </c>
      <c r="S585">
        <v>4.5883330000000004</v>
      </c>
      <c r="T585">
        <v>4.9794238683127574</v>
      </c>
      <c r="U585">
        <v>-2.7961909999999999</v>
      </c>
      <c r="V585">
        <v>19.89424</v>
      </c>
      <c r="W585">
        <v>6.1862830000000004</v>
      </c>
      <c r="X585">
        <v>11.593540000000001</v>
      </c>
      <c r="Y585">
        <v>9.2046980000000005</v>
      </c>
      <c r="Z585">
        <v>3.127572E-2</v>
      </c>
    </row>
    <row r="586" spans="1:26" x14ac:dyDescent="0.25">
      <c r="A586" s="64">
        <v>45992</v>
      </c>
      <c r="B586" t="s">
        <v>2467</v>
      </c>
      <c r="C586" t="s">
        <v>3307</v>
      </c>
      <c r="D586" t="s">
        <v>1118</v>
      </c>
      <c r="E586" t="s">
        <v>2824</v>
      </c>
      <c r="F586" t="s">
        <v>6</v>
      </c>
      <c r="G586" t="s">
        <v>3220</v>
      </c>
      <c r="I586">
        <v>9.624513824312437E-5</v>
      </c>
      <c r="J586" t="s">
        <v>1367</v>
      </c>
      <c r="K586">
        <v>5</v>
      </c>
      <c r="L586" t="s">
        <v>2777</v>
      </c>
      <c r="N586">
        <v>3.44</v>
      </c>
      <c r="O586">
        <v>7.016</v>
      </c>
      <c r="P586">
        <v>5.2</v>
      </c>
      <c r="Q586">
        <v>2.8</v>
      </c>
      <c r="R586">
        <v>8.6999999999999993</v>
      </c>
      <c r="S586">
        <v>3.31</v>
      </c>
      <c r="T586">
        <v>6.189473684210526</v>
      </c>
      <c r="U586">
        <v>-11.626200000000001</v>
      </c>
      <c r="V586">
        <v>7.0488400000000002</v>
      </c>
      <c r="W586">
        <v>6.8618199999999998</v>
      </c>
      <c r="X586">
        <v>13.950699999999999</v>
      </c>
      <c r="Y586">
        <v>11.124790000000001</v>
      </c>
      <c r="Z586">
        <v>9.2001919999999994E-3</v>
      </c>
    </row>
    <row r="587" spans="1:26" x14ac:dyDescent="0.25">
      <c r="A587" s="64">
        <v>45992</v>
      </c>
      <c r="B587" t="s">
        <v>2616</v>
      </c>
      <c r="C587" t="s">
        <v>3308</v>
      </c>
      <c r="D587" t="s">
        <v>1267</v>
      </c>
      <c r="E587" t="s">
        <v>8</v>
      </c>
      <c r="F587" t="s">
        <v>6</v>
      </c>
      <c r="G587" t="s">
        <v>3220</v>
      </c>
      <c r="H587">
        <v>6.4104728611999722E-4</v>
      </c>
      <c r="I587">
        <v>5.4353041087407517E-5</v>
      </c>
      <c r="J587" t="s">
        <v>1367</v>
      </c>
      <c r="K587">
        <v>8.6666666666666679</v>
      </c>
      <c r="M587" t="s">
        <v>1340</v>
      </c>
      <c r="N587">
        <v>5.07</v>
      </c>
      <c r="O587">
        <v>7.0231669999999999</v>
      </c>
      <c r="P587">
        <v>7.125</v>
      </c>
      <c r="Q587">
        <v>3.6</v>
      </c>
      <c r="R587">
        <v>3.1333329999999999</v>
      </c>
      <c r="S587">
        <v>4.8499999999999996</v>
      </c>
      <c r="T587">
        <v>6.3636363636363633</v>
      </c>
      <c r="U587">
        <v>-9.9790279999999996</v>
      </c>
      <c r="V587">
        <v>22.43197</v>
      </c>
      <c r="W587">
        <v>19.915330000000001</v>
      </c>
      <c r="X587">
        <v>14.007490000000001</v>
      </c>
      <c r="Y587">
        <v>10.52852</v>
      </c>
      <c r="Z587">
        <v>1.469025E-2</v>
      </c>
    </row>
    <row r="588" spans="1:26" x14ac:dyDescent="0.25">
      <c r="A588" s="64">
        <v>45992</v>
      </c>
      <c r="B588" t="s">
        <v>1704</v>
      </c>
      <c r="C588" t="s">
        <v>3309</v>
      </c>
      <c r="D588" t="s">
        <v>356</v>
      </c>
      <c r="E588" t="s">
        <v>15</v>
      </c>
      <c r="F588" t="s">
        <v>6</v>
      </c>
      <c r="G588" t="s">
        <v>3220</v>
      </c>
      <c r="I588">
        <v>6.0559004328185849E-4</v>
      </c>
      <c r="J588" t="s">
        <v>1367</v>
      </c>
      <c r="K588">
        <v>5</v>
      </c>
      <c r="L588" t="s">
        <v>2777</v>
      </c>
      <c r="N588">
        <v>4.4000000000000004</v>
      </c>
      <c r="O588">
        <v>6.8483330000000002</v>
      </c>
      <c r="P588">
        <v>4.5</v>
      </c>
      <c r="Q588">
        <v>2.5</v>
      </c>
      <c r="R588">
        <v>8.1999999999999993</v>
      </c>
      <c r="S588">
        <v>3.398333</v>
      </c>
      <c r="T588">
        <v>5.5128205128205128</v>
      </c>
      <c r="U588">
        <v>14.121880000000001</v>
      </c>
      <c r="V588">
        <v>14.10436</v>
      </c>
      <c r="W588">
        <v>17.862729999999999</v>
      </c>
      <c r="X588">
        <v>13.07025</v>
      </c>
      <c r="Y588">
        <v>7.0829469999999999</v>
      </c>
      <c r="Z588">
        <v>1.74973E-2</v>
      </c>
    </row>
    <row r="589" spans="1:26" x14ac:dyDescent="0.25">
      <c r="A589" s="64">
        <v>45992</v>
      </c>
      <c r="B589" t="s">
        <v>2329</v>
      </c>
      <c r="C589" t="s">
        <v>3310</v>
      </c>
      <c r="D589" t="s">
        <v>980</v>
      </c>
      <c r="E589" t="s">
        <v>2824</v>
      </c>
      <c r="F589" t="s">
        <v>6</v>
      </c>
      <c r="G589" t="s">
        <v>3220</v>
      </c>
      <c r="I589">
        <v>1.3466556774207369E-4</v>
      </c>
      <c r="J589" t="s">
        <v>1367</v>
      </c>
      <c r="K589">
        <v>7.0454545454545459</v>
      </c>
      <c r="L589" t="s">
        <v>2777</v>
      </c>
      <c r="N589">
        <v>5.05</v>
      </c>
      <c r="O589">
        <v>2.919333</v>
      </c>
      <c r="P589">
        <v>8.2666660000000007</v>
      </c>
      <c r="Q589">
        <v>9.3000000000000007</v>
      </c>
      <c r="R589">
        <v>5.3666669999999996</v>
      </c>
      <c r="S589">
        <v>7.0949999999999998</v>
      </c>
      <c r="T589">
        <v>9.5578947368421048</v>
      </c>
      <c r="U589">
        <v>29.738689999999998</v>
      </c>
      <c r="V589">
        <v>16.6325</v>
      </c>
      <c r="W589">
        <v>14.606490000000001</v>
      </c>
      <c r="X589">
        <v>25.712810000000001</v>
      </c>
      <c r="Y589">
        <v>4.6405320000000003</v>
      </c>
      <c r="Z589">
        <v>8.1109159999999993E-3</v>
      </c>
    </row>
    <row r="590" spans="1:26" x14ac:dyDescent="0.25">
      <c r="A590" s="64">
        <v>45992</v>
      </c>
      <c r="B590" t="s">
        <v>2513</v>
      </c>
      <c r="C590" t="s">
        <v>3311</v>
      </c>
      <c r="D590" t="s">
        <v>1164</v>
      </c>
      <c r="E590" t="s">
        <v>12</v>
      </c>
      <c r="F590" t="s">
        <v>6</v>
      </c>
      <c r="G590" t="s">
        <v>3220</v>
      </c>
      <c r="I590">
        <v>8.1545043984265211E-5</v>
      </c>
      <c r="J590" t="s">
        <v>1367</v>
      </c>
      <c r="K590">
        <v>4.4444444444444446</v>
      </c>
      <c r="L590" t="s">
        <v>2777</v>
      </c>
      <c r="N590">
        <v>5.31</v>
      </c>
      <c r="O590">
        <v>4.7450000000000001</v>
      </c>
      <c r="P590">
        <v>2.4</v>
      </c>
      <c r="Q590">
        <v>3.3</v>
      </c>
      <c r="R590">
        <v>9.1999999999999993</v>
      </c>
      <c r="S590">
        <v>5.9966660000000003</v>
      </c>
      <c r="T590">
        <v>4.4696969696969697</v>
      </c>
      <c r="U590">
        <v>21.335599999999999</v>
      </c>
      <c r="V590">
        <v>9.1169820000000001</v>
      </c>
      <c r="W590">
        <v>9.9997120000000006</v>
      </c>
      <c r="X590">
        <v>10.817410000000001</v>
      </c>
      <c r="Y590">
        <v>9.2270280000000007</v>
      </c>
      <c r="Z590">
        <v>2.041051E-2</v>
      </c>
    </row>
    <row r="591" spans="1:26" x14ac:dyDescent="0.25">
      <c r="A591" s="64">
        <v>45992</v>
      </c>
      <c r="B591" t="s">
        <v>2059</v>
      </c>
      <c r="C591" t="s">
        <v>3312</v>
      </c>
      <c r="D591" t="s">
        <v>710</v>
      </c>
      <c r="E591" t="s">
        <v>10</v>
      </c>
      <c r="F591" t="s">
        <v>6</v>
      </c>
      <c r="G591" t="s">
        <v>3220</v>
      </c>
      <c r="I591">
        <v>2.5488343958717002E-4</v>
      </c>
      <c r="J591" t="s">
        <v>1374</v>
      </c>
      <c r="K591">
        <v>0.83333333333333326</v>
      </c>
      <c r="L591" t="s">
        <v>2777</v>
      </c>
      <c r="N591">
        <v>3.47</v>
      </c>
      <c r="O591">
        <v>4.5575000000000001</v>
      </c>
      <c r="P591">
        <v>3.6</v>
      </c>
      <c r="Q591">
        <v>5.5</v>
      </c>
      <c r="R591">
        <v>3.1333329999999999</v>
      </c>
      <c r="S591">
        <v>6.5250009999999996</v>
      </c>
      <c r="T591">
        <v>2.0129870129870131</v>
      </c>
      <c r="U591">
        <v>22.413419999999999</v>
      </c>
      <c r="V591">
        <v>8.5555620000000001</v>
      </c>
      <c r="W591">
        <v>26.799610000000001</v>
      </c>
      <c r="X591">
        <v>14.31446</v>
      </c>
      <c r="Y591">
        <v>7.0863699999999996</v>
      </c>
      <c r="Z591">
        <v>1.069642E-2</v>
      </c>
    </row>
    <row r="592" spans="1:26" x14ac:dyDescent="0.25">
      <c r="A592" s="64">
        <v>45992</v>
      </c>
      <c r="B592" t="s">
        <v>2250</v>
      </c>
      <c r="C592" t="s">
        <v>3313</v>
      </c>
      <c r="D592" t="s">
        <v>901</v>
      </c>
      <c r="E592" t="s">
        <v>12</v>
      </c>
      <c r="F592" t="s">
        <v>6</v>
      </c>
      <c r="G592" t="s">
        <v>3220</v>
      </c>
      <c r="H592">
        <v>5.3214392933774403E-4</v>
      </c>
      <c r="I592">
        <v>1.6389571041462199E-4</v>
      </c>
      <c r="J592" t="s">
        <v>1374</v>
      </c>
      <c r="K592">
        <v>6.1111111111111116</v>
      </c>
      <c r="M592" t="s">
        <v>1340</v>
      </c>
      <c r="N592">
        <v>5.99</v>
      </c>
      <c r="O592">
        <v>6.6124999999999998</v>
      </c>
      <c r="P592">
        <v>3.05</v>
      </c>
      <c r="Q592">
        <v>6</v>
      </c>
      <c r="R592">
        <v>6.5666669999999998</v>
      </c>
      <c r="S592">
        <v>3.8766669999999999</v>
      </c>
      <c r="T592">
        <v>4.8484848484848486</v>
      </c>
      <c r="U592">
        <v>-0.31166080000000002</v>
      </c>
      <c r="V592">
        <v>9.6114049999999995</v>
      </c>
      <c r="W592">
        <v>12.97348</v>
      </c>
      <c r="X592">
        <v>10.864369999999999</v>
      </c>
      <c r="Y592">
        <v>10.87886</v>
      </c>
      <c r="Z592">
        <v>2.673706E-2</v>
      </c>
    </row>
    <row r="593" spans="1:26" x14ac:dyDescent="0.25">
      <c r="A593" s="64">
        <v>45992</v>
      </c>
      <c r="B593" t="s">
        <v>2156</v>
      </c>
      <c r="C593" t="s">
        <v>3314</v>
      </c>
      <c r="D593" t="s">
        <v>807</v>
      </c>
      <c r="E593" t="s">
        <v>2887</v>
      </c>
      <c r="F593" t="s">
        <v>6</v>
      </c>
      <c r="G593" t="s">
        <v>3220</v>
      </c>
      <c r="I593">
        <v>2.1085444764604549E-4</v>
      </c>
      <c r="J593" t="s">
        <v>1367</v>
      </c>
      <c r="K593">
        <v>7.1428571428571432</v>
      </c>
      <c r="L593" t="s">
        <v>2777</v>
      </c>
      <c r="N593">
        <v>5.95</v>
      </c>
      <c r="O593">
        <v>5.6196669999999997</v>
      </c>
      <c r="P593">
        <v>4.5250000000000004</v>
      </c>
      <c r="Q593">
        <v>4.2</v>
      </c>
      <c r="R593">
        <v>8.966666</v>
      </c>
      <c r="S593">
        <v>4.1900000000000004</v>
      </c>
      <c r="T593">
        <v>6.8807339449541276</v>
      </c>
      <c r="U593">
        <v>-7.2112980000000002</v>
      </c>
      <c r="V593">
        <v>11.69985</v>
      </c>
      <c r="W593">
        <v>9.8468889999999991</v>
      </c>
      <c r="X593">
        <v>10.80991</v>
      </c>
      <c r="Y593">
        <v>10.27361</v>
      </c>
      <c r="Z593">
        <v>1.7668099999999999E-2</v>
      </c>
    </row>
    <row r="594" spans="1:26" x14ac:dyDescent="0.25">
      <c r="A594" s="64">
        <v>45992</v>
      </c>
      <c r="B594" t="s">
        <v>2597</v>
      </c>
      <c r="C594" t="s">
        <v>3315</v>
      </c>
      <c r="D594" t="s">
        <v>1248</v>
      </c>
      <c r="E594" t="s">
        <v>10</v>
      </c>
      <c r="F594" t="s">
        <v>6</v>
      </c>
      <c r="G594" t="s">
        <v>3220</v>
      </c>
      <c r="I594">
        <v>5.9439354153200667E-5</v>
      </c>
      <c r="J594" t="s">
        <v>1367</v>
      </c>
      <c r="K594">
        <v>8.3333333333333339</v>
      </c>
      <c r="L594" t="s">
        <v>2776</v>
      </c>
      <c r="N594">
        <v>5.46</v>
      </c>
      <c r="O594">
        <v>5.1950000000000003</v>
      </c>
      <c r="P594">
        <v>4.8333329999999997</v>
      </c>
      <c r="Q594">
        <v>4</v>
      </c>
      <c r="R594">
        <v>5.7666659999999998</v>
      </c>
      <c r="S594">
        <v>5.9408339999999997</v>
      </c>
      <c r="T594">
        <v>3.441558441558441</v>
      </c>
      <c r="U594">
        <v>19.989229999999999</v>
      </c>
      <c r="V594">
        <v>6.7164279999999996</v>
      </c>
      <c r="W594">
        <v>28.94397</v>
      </c>
      <c r="X594">
        <v>13.649179999999999</v>
      </c>
      <c r="Y594">
        <v>7.3492360000000003</v>
      </c>
      <c r="Z594">
        <v>1.6984969999999999E-2</v>
      </c>
    </row>
    <row r="595" spans="1:26" x14ac:dyDescent="0.25">
      <c r="A595" s="64">
        <v>45992</v>
      </c>
      <c r="B595" t="s">
        <v>1836</v>
      </c>
      <c r="C595" t="s">
        <v>3316</v>
      </c>
      <c r="D595" t="s">
        <v>488</v>
      </c>
      <c r="E595" t="s">
        <v>11</v>
      </c>
      <c r="F595" t="s">
        <v>6</v>
      </c>
      <c r="G595" t="s">
        <v>3220</v>
      </c>
      <c r="I595">
        <v>4.216569874026409E-4</v>
      </c>
      <c r="J595" t="s">
        <v>1367</v>
      </c>
      <c r="K595">
        <v>6.1111111111111116</v>
      </c>
      <c r="L595" t="s">
        <v>2776</v>
      </c>
      <c r="N595">
        <v>9.1199999999999992</v>
      </c>
      <c r="O595">
        <v>3.2570000000000001</v>
      </c>
      <c r="P595">
        <v>8.2750000000000004</v>
      </c>
      <c r="Q595">
        <v>5.9</v>
      </c>
      <c r="R595">
        <v>3.4666670000000002</v>
      </c>
      <c r="S595">
        <v>4.2433329999999998</v>
      </c>
      <c r="T595">
        <v>5.2475247524752477</v>
      </c>
      <c r="U595">
        <v>11.8948</v>
      </c>
      <c r="V595">
        <v>21.517749999999999</v>
      </c>
      <c r="W595">
        <v>47.903170000000003</v>
      </c>
      <c r="X595">
        <v>26.717009999999998</v>
      </c>
      <c r="Y595">
        <v>3.3398850000000002</v>
      </c>
      <c r="Z595">
        <v>1.319712E-2</v>
      </c>
    </row>
    <row r="596" spans="1:26" x14ac:dyDescent="0.25">
      <c r="A596" s="64">
        <v>45992</v>
      </c>
      <c r="B596" t="s">
        <v>2341</v>
      </c>
      <c r="C596" t="s">
        <v>3317</v>
      </c>
      <c r="D596" t="s">
        <v>992</v>
      </c>
      <c r="E596" t="s">
        <v>17</v>
      </c>
      <c r="F596" t="s">
        <v>6</v>
      </c>
      <c r="G596" t="s">
        <v>3220</v>
      </c>
      <c r="I596">
        <v>1.3775953799282999E-4</v>
      </c>
      <c r="J596" t="s">
        <v>1367</v>
      </c>
      <c r="K596">
        <v>4</v>
      </c>
      <c r="L596" t="s">
        <v>2776</v>
      </c>
      <c r="N596">
        <v>3.98</v>
      </c>
      <c r="O596">
        <v>5.9390000000000001</v>
      </c>
      <c r="P596">
        <v>3.6</v>
      </c>
      <c r="Q596">
        <v>4.8</v>
      </c>
      <c r="R596">
        <v>7.7</v>
      </c>
      <c r="S596">
        <v>3.8316669999999999</v>
      </c>
      <c r="T596">
        <v>5.6074766355140184</v>
      </c>
      <c r="U596">
        <v>-2.1851539999999998</v>
      </c>
      <c r="V596">
        <v>7.8336410000000001</v>
      </c>
      <c r="W596">
        <v>6.7147610000000002</v>
      </c>
      <c r="X596">
        <v>7.0195629999999998</v>
      </c>
      <c r="Y596">
        <v>16.261800000000001</v>
      </c>
      <c r="Z596">
        <v>1.6175749999999999E-2</v>
      </c>
    </row>
    <row r="597" spans="1:26" x14ac:dyDescent="0.25">
      <c r="A597" s="64">
        <v>45992</v>
      </c>
      <c r="B597" t="s">
        <v>1857</v>
      </c>
      <c r="C597" t="s">
        <v>3318</v>
      </c>
      <c r="D597" t="s">
        <v>509</v>
      </c>
      <c r="E597" t="s">
        <v>2824</v>
      </c>
      <c r="F597" t="s">
        <v>6</v>
      </c>
      <c r="G597" t="s">
        <v>3220</v>
      </c>
      <c r="I597">
        <v>3.9239473985049051E-4</v>
      </c>
      <c r="J597" t="s">
        <v>1367</v>
      </c>
      <c r="K597">
        <v>2.7272727272727271</v>
      </c>
      <c r="L597" t="s">
        <v>2777</v>
      </c>
      <c r="N597">
        <v>4.13</v>
      </c>
      <c r="O597">
        <v>3.7591670000000001</v>
      </c>
      <c r="P597">
        <v>5.65</v>
      </c>
      <c r="Q597">
        <v>8.4</v>
      </c>
      <c r="R597">
        <v>3.5333329999999998</v>
      </c>
      <c r="S597">
        <v>4.5633330000000001</v>
      </c>
      <c r="T597">
        <v>5.1789473684210527</v>
      </c>
      <c r="U597">
        <v>12.20158</v>
      </c>
      <c r="V597">
        <v>9.5147460000000006</v>
      </c>
      <c r="W597">
        <v>9.2271260000000002</v>
      </c>
      <c r="X597">
        <v>23.586590000000001</v>
      </c>
      <c r="Y597">
        <v>5.624403</v>
      </c>
      <c r="Z597">
        <v>7.5916409999999997E-3</v>
      </c>
    </row>
    <row r="598" spans="1:26" x14ac:dyDescent="0.25">
      <c r="A598" s="64">
        <v>45992</v>
      </c>
      <c r="B598" t="s">
        <v>2364</v>
      </c>
      <c r="C598" t="s">
        <v>3319</v>
      </c>
      <c r="D598" t="s">
        <v>1015</v>
      </c>
      <c r="E598" t="s">
        <v>18</v>
      </c>
      <c r="F598" t="s">
        <v>6</v>
      </c>
      <c r="G598" t="s">
        <v>3220</v>
      </c>
      <c r="I598">
        <v>1.242177797888006E-4</v>
      </c>
      <c r="J598" t="s">
        <v>1367</v>
      </c>
      <c r="K598">
        <v>5.8333333333333339</v>
      </c>
      <c r="L598" t="s">
        <v>2777</v>
      </c>
      <c r="N598">
        <v>6.77</v>
      </c>
      <c r="O598">
        <v>4.5824999999999996</v>
      </c>
      <c r="P598">
        <v>1.65</v>
      </c>
      <c r="Q598">
        <v>2.7</v>
      </c>
      <c r="R598">
        <v>5.4666670000000002</v>
      </c>
      <c r="S598">
        <v>4.6041670000000003</v>
      </c>
      <c r="T598">
        <v>3.1111111111111112</v>
      </c>
      <c r="U598">
        <v>6.5671090000000003</v>
      </c>
      <c r="V598">
        <v>9.0325839999999999</v>
      </c>
      <c r="W598">
        <v>-13.505330000000001</v>
      </c>
      <c r="X598">
        <v>14.40497</v>
      </c>
      <c r="Y598">
        <v>7.5163270000000004</v>
      </c>
      <c r="Z598">
        <v>1.825396E-2</v>
      </c>
    </row>
    <row r="599" spans="1:26" x14ac:dyDescent="0.25">
      <c r="A599" s="64">
        <v>45992</v>
      </c>
      <c r="B599" t="s">
        <v>2027</v>
      </c>
      <c r="C599" t="s">
        <v>3320</v>
      </c>
      <c r="D599" t="s">
        <v>679</v>
      </c>
      <c r="E599" t="s">
        <v>11</v>
      </c>
      <c r="F599" t="s">
        <v>6</v>
      </c>
      <c r="G599" t="s">
        <v>3220</v>
      </c>
      <c r="I599">
        <v>2.6855821800886558E-4</v>
      </c>
      <c r="J599" t="s">
        <v>1367</v>
      </c>
      <c r="K599">
        <v>2.2222222222222219</v>
      </c>
      <c r="L599" t="s">
        <v>2777</v>
      </c>
      <c r="N599">
        <v>6.25</v>
      </c>
      <c r="O599">
        <v>5.1885000000000003</v>
      </c>
      <c r="P599">
        <v>5.9249999999999998</v>
      </c>
      <c r="Q599">
        <v>0.8</v>
      </c>
      <c r="R599">
        <v>8.5333330000000007</v>
      </c>
      <c r="S599">
        <v>5.6166669999999996</v>
      </c>
      <c r="T599">
        <v>5.6435643564356432</v>
      </c>
      <c r="U599">
        <v>21.244340000000001</v>
      </c>
      <c r="V599">
        <v>9.4997389999999999</v>
      </c>
      <c r="W599">
        <v>17.821639999999999</v>
      </c>
      <c r="X599">
        <v>27.592140000000001</v>
      </c>
      <c r="Y599">
        <v>2.7882799999999999</v>
      </c>
      <c r="Z599">
        <v>6.9680139999999998E-3</v>
      </c>
    </row>
    <row r="600" spans="1:26" x14ac:dyDescent="0.25">
      <c r="A600" s="64">
        <v>45992</v>
      </c>
      <c r="B600" t="s">
        <v>1953</v>
      </c>
      <c r="C600" t="s">
        <v>3321</v>
      </c>
      <c r="D600" t="s">
        <v>605</v>
      </c>
      <c r="E600" t="s">
        <v>8</v>
      </c>
      <c r="F600" t="s">
        <v>6</v>
      </c>
      <c r="G600" t="s">
        <v>3220</v>
      </c>
      <c r="I600">
        <v>3.1320060317927359E-4</v>
      </c>
      <c r="J600" t="s">
        <v>1367</v>
      </c>
      <c r="K600">
        <v>2.333333333333333</v>
      </c>
      <c r="L600" t="s">
        <v>2777</v>
      </c>
      <c r="N600">
        <v>4.9000000000000004</v>
      </c>
      <c r="O600">
        <v>1.5116670000000001</v>
      </c>
      <c r="P600">
        <v>7.0750000000000002</v>
      </c>
      <c r="Q600">
        <v>4.2</v>
      </c>
      <c r="R600">
        <v>2.5666669999999998</v>
      </c>
      <c r="S600">
        <v>5.7149999999999999</v>
      </c>
      <c r="T600">
        <v>3.079178885630498</v>
      </c>
      <c r="U600">
        <v>1.6774420000000001</v>
      </c>
      <c r="V600">
        <v>26.50168</v>
      </c>
      <c r="W600">
        <v>41.380650000000003</v>
      </c>
      <c r="X600">
        <v>39.896259999999998</v>
      </c>
      <c r="Y600">
        <v>3.7744550000000001</v>
      </c>
      <c r="Z600">
        <v>5.804137E-3</v>
      </c>
    </row>
    <row r="601" spans="1:26" x14ac:dyDescent="0.25">
      <c r="A601" s="64">
        <v>45992</v>
      </c>
      <c r="B601" t="s">
        <v>1942</v>
      </c>
      <c r="C601" t="s">
        <v>3322</v>
      </c>
      <c r="D601" t="s">
        <v>594</v>
      </c>
      <c r="E601" t="s">
        <v>2874</v>
      </c>
      <c r="F601" t="s">
        <v>6</v>
      </c>
      <c r="G601" t="s">
        <v>3220</v>
      </c>
      <c r="H601">
        <v>4.3508734018228281E-4</v>
      </c>
      <c r="I601">
        <v>3.1171937804871919E-4</v>
      </c>
      <c r="J601" t="s">
        <v>1367</v>
      </c>
      <c r="K601">
        <v>8.3333333333333339</v>
      </c>
      <c r="M601" t="s">
        <v>1340</v>
      </c>
      <c r="N601">
        <v>6.33</v>
      </c>
      <c r="O601">
        <v>6.6621670000000002</v>
      </c>
      <c r="P601">
        <v>4.8</v>
      </c>
      <c r="Q601">
        <v>4.4000000000000004</v>
      </c>
      <c r="R601">
        <v>7.9</v>
      </c>
      <c r="S601">
        <v>5.0816670000000004</v>
      </c>
      <c r="T601">
        <v>6.106194690265486</v>
      </c>
      <c r="U601">
        <v>21.87406</v>
      </c>
      <c r="V601">
        <v>7.2017579999999999</v>
      </c>
      <c r="W601">
        <v>6.6395350000000004</v>
      </c>
      <c r="X601">
        <v>16.791930000000001</v>
      </c>
      <c r="Y601">
        <v>7.7621739999999999</v>
      </c>
      <c r="Z601">
        <v>1.8869440000000001E-2</v>
      </c>
    </row>
    <row r="602" spans="1:26" x14ac:dyDescent="0.25">
      <c r="A602" s="64">
        <v>45992</v>
      </c>
      <c r="B602" t="s">
        <v>2031</v>
      </c>
      <c r="C602" t="s">
        <v>3323</v>
      </c>
      <c r="D602" t="s">
        <v>683</v>
      </c>
      <c r="E602" t="s">
        <v>2824</v>
      </c>
      <c r="F602" t="s">
        <v>6</v>
      </c>
      <c r="G602" t="s">
        <v>3220</v>
      </c>
      <c r="I602">
        <v>2.644435926293242E-4</v>
      </c>
      <c r="J602" t="s">
        <v>1374</v>
      </c>
      <c r="K602">
        <v>5.9090909090909092</v>
      </c>
      <c r="L602" t="s">
        <v>2776</v>
      </c>
      <c r="N602">
        <v>2.3199999999999998</v>
      </c>
      <c r="O602">
        <v>6.1825000000000001</v>
      </c>
      <c r="P602">
        <v>4.5999999999999996</v>
      </c>
      <c r="Q602">
        <v>6</v>
      </c>
      <c r="R602">
        <v>5.8333329999999997</v>
      </c>
      <c r="S602">
        <v>7.4299989999999996</v>
      </c>
      <c r="T602">
        <v>8.0842105263157897</v>
      </c>
      <c r="U602">
        <v>9.4098570000000006</v>
      </c>
      <c r="V602">
        <v>11.323259999999999</v>
      </c>
      <c r="W602">
        <v>40.802160000000001</v>
      </c>
      <c r="X602">
        <v>7.9523659999999996</v>
      </c>
      <c r="Y602">
        <v>16.111429999999999</v>
      </c>
      <c r="Z602">
        <v>4.5526719999999998E-3</v>
      </c>
    </row>
    <row r="603" spans="1:26" x14ac:dyDescent="0.25">
      <c r="A603" s="64">
        <v>45992</v>
      </c>
      <c r="B603" t="s">
        <v>1534</v>
      </c>
      <c r="C603" t="s">
        <v>3324</v>
      </c>
      <c r="D603" t="s">
        <v>187</v>
      </c>
      <c r="E603" t="s">
        <v>8</v>
      </c>
      <c r="F603" t="s">
        <v>6</v>
      </c>
      <c r="G603" t="s">
        <v>3220</v>
      </c>
      <c r="I603">
        <v>1.117061781576754E-3</v>
      </c>
      <c r="J603" t="s">
        <v>1367</v>
      </c>
      <c r="K603">
        <v>4</v>
      </c>
      <c r="L603" t="s">
        <v>2777</v>
      </c>
      <c r="N603">
        <v>5.1100009999999996</v>
      </c>
      <c r="O603">
        <v>2.6983329999999999</v>
      </c>
      <c r="P603">
        <v>7.1749999999999998</v>
      </c>
      <c r="Q603">
        <v>7</v>
      </c>
      <c r="R603">
        <v>3.0666669999999998</v>
      </c>
      <c r="S603">
        <v>3.023333</v>
      </c>
      <c r="T603">
        <v>4.7214076246334313</v>
      </c>
      <c r="U603">
        <v>-10.20641</v>
      </c>
      <c r="V603">
        <v>28.496130000000001</v>
      </c>
      <c r="W603">
        <v>27.57741</v>
      </c>
      <c r="X603">
        <v>22.319279999999999</v>
      </c>
      <c r="Y603">
        <v>5.8031430000000004</v>
      </c>
      <c r="Z603">
        <v>1.128499E-2</v>
      </c>
    </row>
    <row r="604" spans="1:26" x14ac:dyDescent="0.25">
      <c r="A604" s="64">
        <v>45992</v>
      </c>
      <c r="B604" t="s">
        <v>2195</v>
      </c>
      <c r="C604" t="s">
        <v>3325</v>
      </c>
      <c r="D604" t="s">
        <v>846</v>
      </c>
      <c r="E604" t="s">
        <v>17</v>
      </c>
      <c r="F604" t="s">
        <v>6</v>
      </c>
      <c r="G604" t="s">
        <v>3220</v>
      </c>
      <c r="I604">
        <v>1.9326747461214419E-4</v>
      </c>
      <c r="J604" t="s">
        <v>1374</v>
      </c>
      <c r="K604">
        <v>6</v>
      </c>
      <c r="L604" t="s">
        <v>2778</v>
      </c>
      <c r="N604">
        <v>3.59</v>
      </c>
      <c r="O604">
        <v>5.8419999999999996</v>
      </c>
      <c r="P604">
        <v>5.8250000000000002</v>
      </c>
      <c r="Q604">
        <v>4.4000000000000004</v>
      </c>
      <c r="R604">
        <v>4.2333340000000002</v>
      </c>
      <c r="S604">
        <v>6.9466669999999997</v>
      </c>
      <c r="T604">
        <v>6.5420560747663554</v>
      </c>
      <c r="U604">
        <v>193.45750000000001</v>
      </c>
      <c r="V604">
        <v>11.206009999999999</v>
      </c>
      <c r="W604">
        <v>6.8826039999999997</v>
      </c>
      <c r="X604">
        <v>10.202719999999999</v>
      </c>
      <c r="Y604">
        <v>3.9832169999999998</v>
      </c>
      <c r="Z604">
        <v>9.1101080000000004E-3</v>
      </c>
    </row>
    <row r="605" spans="1:26" x14ac:dyDescent="0.25">
      <c r="A605" s="64">
        <v>45992</v>
      </c>
      <c r="B605" t="s">
        <v>2594</v>
      </c>
      <c r="C605" t="s">
        <v>3326</v>
      </c>
      <c r="D605" t="s">
        <v>1245</v>
      </c>
      <c r="E605" t="s">
        <v>9</v>
      </c>
      <c r="F605" t="s">
        <v>6</v>
      </c>
      <c r="G605" t="s">
        <v>3220</v>
      </c>
      <c r="I605">
        <v>6.2477315891255365E-5</v>
      </c>
      <c r="J605" t="s">
        <v>1374</v>
      </c>
      <c r="K605">
        <v>7.333333333333333</v>
      </c>
      <c r="L605" t="s">
        <v>2777</v>
      </c>
      <c r="N605">
        <v>3.92</v>
      </c>
      <c r="O605">
        <v>4.8230000000000004</v>
      </c>
      <c r="P605">
        <v>3.05</v>
      </c>
      <c r="Q605">
        <v>3.7</v>
      </c>
      <c r="R605">
        <v>9.1999999999999993</v>
      </c>
      <c r="S605">
        <v>4.8316660000000002</v>
      </c>
      <c r="T605">
        <v>5.04</v>
      </c>
      <c r="U605">
        <v>6.5505500000000003</v>
      </c>
      <c r="V605">
        <v>10.16272</v>
      </c>
      <c r="W605">
        <v>9.2523079999999993</v>
      </c>
      <c r="X605">
        <v>12.02636</v>
      </c>
      <c r="Y605">
        <v>7.8964290000000004</v>
      </c>
      <c r="Z605">
        <v>8.9932750000000002E-3</v>
      </c>
    </row>
    <row r="606" spans="1:26" x14ac:dyDescent="0.25">
      <c r="A606" s="64">
        <v>45992</v>
      </c>
      <c r="B606" t="s">
        <v>2654</v>
      </c>
      <c r="C606" t="s">
        <v>3327</v>
      </c>
      <c r="D606" t="s">
        <v>1305</v>
      </c>
      <c r="E606" t="s">
        <v>2824</v>
      </c>
      <c r="F606" t="s">
        <v>6</v>
      </c>
      <c r="G606" t="s">
        <v>3220</v>
      </c>
      <c r="I606">
        <v>4.0212151821793189E-5</v>
      </c>
      <c r="J606" t="s">
        <v>1374</v>
      </c>
      <c r="K606">
        <v>1.363636363636364</v>
      </c>
      <c r="L606" t="s">
        <v>2776</v>
      </c>
      <c r="O606">
        <v>4.1688330000000002</v>
      </c>
      <c r="P606">
        <v>3.55</v>
      </c>
      <c r="Q606">
        <v>1.9</v>
      </c>
      <c r="R606">
        <v>9.3000000000000007</v>
      </c>
      <c r="S606">
        <v>5.7816669999999997</v>
      </c>
      <c r="T606">
        <v>4.3578947368421046</v>
      </c>
      <c r="U606">
        <v>8.7040790000000001</v>
      </c>
      <c r="V606">
        <v>8.2609060000000003</v>
      </c>
      <c r="W606">
        <v>20.893879999999999</v>
      </c>
      <c r="X606">
        <v>16.981919999999999</v>
      </c>
      <c r="Y606">
        <v>5.0274510000000001</v>
      </c>
      <c r="Z606">
        <v>2.307068E-2</v>
      </c>
    </row>
    <row r="607" spans="1:26" x14ac:dyDescent="0.25">
      <c r="A607" s="64">
        <v>45992</v>
      </c>
      <c r="B607" t="s">
        <v>2623</v>
      </c>
      <c r="C607" t="s">
        <v>3328</v>
      </c>
      <c r="D607" t="s">
        <v>1274</v>
      </c>
      <c r="E607" t="s">
        <v>14</v>
      </c>
      <c r="F607" t="s">
        <v>6</v>
      </c>
      <c r="G607" t="s">
        <v>3220</v>
      </c>
      <c r="I607">
        <v>5.2831569839868979E-5</v>
      </c>
      <c r="J607" t="s">
        <v>1367</v>
      </c>
      <c r="K607">
        <v>10</v>
      </c>
      <c r="L607" t="s">
        <v>2776</v>
      </c>
      <c r="N607">
        <v>5.13</v>
      </c>
      <c r="O607">
        <v>2.7776670000000001</v>
      </c>
      <c r="P607">
        <v>5.8250000000000002</v>
      </c>
      <c r="Q607">
        <v>7.7</v>
      </c>
      <c r="R607">
        <v>6.4333330000000002</v>
      </c>
      <c r="S607">
        <v>6.8033330000000003</v>
      </c>
      <c r="T607">
        <v>8.2142857142857135</v>
      </c>
      <c r="U607">
        <v>27.915489999999998</v>
      </c>
      <c r="V607">
        <v>9.2516639999999999</v>
      </c>
      <c r="W607">
        <v>20.65485</v>
      </c>
      <c r="X607">
        <v>31.936499999999999</v>
      </c>
      <c r="Y607">
        <v>3.4396740000000001</v>
      </c>
      <c r="Z607">
        <v>6.1371610000000004E-3</v>
      </c>
    </row>
    <row r="608" spans="1:26" x14ac:dyDescent="0.25">
      <c r="A608" s="64">
        <v>45992</v>
      </c>
      <c r="B608" t="s">
        <v>2386</v>
      </c>
      <c r="C608" t="s">
        <v>3329</v>
      </c>
      <c r="D608" t="s">
        <v>1037</v>
      </c>
      <c r="E608" t="s">
        <v>16</v>
      </c>
      <c r="F608" t="s">
        <v>6</v>
      </c>
      <c r="G608" t="s">
        <v>3220</v>
      </c>
      <c r="I608">
        <v>1.21880024474717E-4</v>
      </c>
      <c r="J608" t="s">
        <v>1367</v>
      </c>
      <c r="K608">
        <v>7.1428571428571432</v>
      </c>
      <c r="L608" t="s">
        <v>2777</v>
      </c>
      <c r="N608">
        <v>5.65</v>
      </c>
      <c r="O608">
        <v>5.7848329999999999</v>
      </c>
      <c r="P608">
        <v>3.9249999999999998</v>
      </c>
      <c r="Q608">
        <v>2.8</v>
      </c>
      <c r="R608">
        <v>6.1666670000000003</v>
      </c>
      <c r="S608">
        <v>3.55</v>
      </c>
      <c r="T608">
        <v>4.0869565217391308</v>
      </c>
      <c r="U608">
        <v>16.62885</v>
      </c>
      <c r="V608">
        <v>3.4456180000000001</v>
      </c>
      <c r="W608">
        <v>5.0927069999999999</v>
      </c>
      <c r="X608">
        <v>24.667870000000001</v>
      </c>
      <c r="Y608">
        <v>4.7537789999999998</v>
      </c>
      <c r="Z608">
        <v>1.136654E-2</v>
      </c>
    </row>
    <row r="609" spans="1:26" x14ac:dyDescent="0.25">
      <c r="A609" s="64">
        <v>45992</v>
      </c>
      <c r="B609" t="s">
        <v>2345</v>
      </c>
      <c r="C609" t="s">
        <v>3330</v>
      </c>
      <c r="D609" t="s">
        <v>996</v>
      </c>
      <c r="E609" t="s">
        <v>2824</v>
      </c>
      <c r="F609" t="s">
        <v>6</v>
      </c>
      <c r="G609" t="s">
        <v>3220</v>
      </c>
      <c r="I609">
        <v>1.350252224057789E-4</v>
      </c>
      <c r="J609" t="s">
        <v>1365</v>
      </c>
      <c r="K609">
        <v>0.90909090909090917</v>
      </c>
      <c r="L609" t="s">
        <v>2777</v>
      </c>
      <c r="N609">
        <v>2.48</v>
      </c>
      <c r="O609">
        <v>6.819</v>
      </c>
      <c r="P609">
        <v>4.25</v>
      </c>
      <c r="Q609">
        <v>0.5</v>
      </c>
      <c r="R609">
        <v>1.933333</v>
      </c>
      <c r="S609">
        <v>3.5266670000000002</v>
      </c>
      <c r="T609">
        <v>0.71578947368421053</v>
      </c>
      <c r="U609">
        <v>-9.9713919999999998</v>
      </c>
      <c r="V609">
        <v>6.4976029999999998</v>
      </c>
      <c r="W609">
        <v>4.6229490000000002</v>
      </c>
      <c r="X609">
        <v>12.66696</v>
      </c>
      <c r="Y609">
        <v>7.2060339999999998</v>
      </c>
      <c r="Z609">
        <v>7.2315920000000002E-3</v>
      </c>
    </row>
    <row r="610" spans="1:26" x14ac:dyDescent="0.25">
      <c r="A610" s="64">
        <v>45992</v>
      </c>
      <c r="B610" t="s">
        <v>1431</v>
      </c>
      <c r="C610" t="s">
        <v>3331</v>
      </c>
      <c r="D610" t="s">
        <v>85</v>
      </c>
      <c r="E610" t="s">
        <v>2874</v>
      </c>
      <c r="F610" t="s">
        <v>6</v>
      </c>
      <c r="G610" t="s">
        <v>3220</v>
      </c>
      <c r="H610">
        <v>3.5913284218439361E-3</v>
      </c>
      <c r="I610">
        <v>2.2775711667297502E-3</v>
      </c>
      <c r="J610" t="s">
        <v>1367</v>
      </c>
      <c r="K610">
        <v>10</v>
      </c>
      <c r="M610" t="s">
        <v>1340</v>
      </c>
      <c r="N610">
        <v>5.71</v>
      </c>
      <c r="O610">
        <v>5.5283340000000001</v>
      </c>
      <c r="P610">
        <v>3.5750000000000002</v>
      </c>
      <c r="Q610">
        <v>8.3000000000000007</v>
      </c>
      <c r="R610">
        <v>6.6333330000000004</v>
      </c>
      <c r="S610">
        <v>5.2750000000000004</v>
      </c>
      <c r="T610">
        <v>6.4601769911504423</v>
      </c>
      <c r="U610">
        <v>-26.741710000000001</v>
      </c>
      <c r="V610">
        <v>12.889950000000001</v>
      </c>
      <c r="W610">
        <v>8.7821409999999993</v>
      </c>
      <c r="X610">
        <v>8.0397119999999997</v>
      </c>
      <c r="Y610">
        <v>13.56606</v>
      </c>
      <c r="Z610">
        <v>1.8412129999999999E-2</v>
      </c>
    </row>
    <row r="611" spans="1:26" x14ac:dyDescent="0.25">
      <c r="A611" s="64">
        <v>45992</v>
      </c>
      <c r="B611" t="s">
        <v>2105</v>
      </c>
      <c r="C611" t="s">
        <v>3332</v>
      </c>
      <c r="D611" t="s">
        <v>756</v>
      </c>
      <c r="E611" t="s">
        <v>2874</v>
      </c>
      <c r="F611" t="s">
        <v>6</v>
      </c>
      <c r="G611" t="s">
        <v>3220</v>
      </c>
      <c r="I611">
        <v>2.2536275275498229E-4</v>
      </c>
      <c r="J611" t="s">
        <v>1374</v>
      </c>
      <c r="K611">
        <v>0.83333333333333326</v>
      </c>
      <c r="L611" t="s">
        <v>2777</v>
      </c>
      <c r="N611">
        <v>2.11</v>
      </c>
      <c r="O611">
        <v>4.0309999999999997</v>
      </c>
      <c r="P611">
        <v>2.1</v>
      </c>
      <c r="Q611">
        <v>4.5999999999999996</v>
      </c>
      <c r="R611">
        <v>7.3333329999999997</v>
      </c>
      <c r="S611">
        <v>2.7250000000000001</v>
      </c>
      <c r="T611">
        <v>1.7699115044247791</v>
      </c>
      <c r="U611">
        <v>-15.694889999999999</v>
      </c>
      <c r="V611">
        <v>4.0292789999999998</v>
      </c>
      <c r="W611">
        <v>4.3718370000000002</v>
      </c>
      <c r="X611">
        <v>24.473520000000001</v>
      </c>
      <c r="Y611">
        <v>6.6572480000000001</v>
      </c>
      <c r="Z611">
        <v>4.8632600000000003E-3</v>
      </c>
    </row>
    <row r="612" spans="1:26" x14ac:dyDescent="0.25">
      <c r="A612" s="64">
        <v>45992</v>
      </c>
      <c r="B612" t="s">
        <v>2015</v>
      </c>
      <c r="C612" t="s">
        <v>3333</v>
      </c>
      <c r="D612" t="s">
        <v>667</v>
      </c>
      <c r="E612" t="s">
        <v>2824</v>
      </c>
      <c r="F612" t="s">
        <v>6</v>
      </c>
      <c r="G612" t="s">
        <v>3220</v>
      </c>
      <c r="H612">
        <v>3.6746193796455798E-3</v>
      </c>
      <c r="I612">
        <v>2.7048261049617131E-4</v>
      </c>
      <c r="J612" t="s">
        <v>1367</v>
      </c>
      <c r="K612">
        <v>8.1818181818181817</v>
      </c>
      <c r="M612" t="s">
        <v>1340</v>
      </c>
      <c r="N612">
        <v>5.56</v>
      </c>
      <c r="O612">
        <v>6.5330000000000004</v>
      </c>
      <c r="P612">
        <v>5.7750000000000004</v>
      </c>
      <c r="Q612">
        <v>7.8</v>
      </c>
      <c r="R612">
        <v>5.5333329999999998</v>
      </c>
      <c r="S612">
        <v>5.6749999999999998</v>
      </c>
      <c r="T612">
        <v>8.8210526315789473</v>
      </c>
      <c r="U612">
        <v>2.1005750000000001</v>
      </c>
      <c r="V612">
        <v>13.82183</v>
      </c>
      <c r="W612">
        <v>4.8506130000000001</v>
      </c>
      <c r="X612">
        <v>11.77135</v>
      </c>
      <c r="Y612">
        <v>13.595219999999999</v>
      </c>
      <c r="Z612">
        <v>1.3576380000000001E-2</v>
      </c>
    </row>
    <row r="613" spans="1:26" x14ac:dyDescent="0.25">
      <c r="A613" s="64">
        <v>45992</v>
      </c>
      <c r="B613" t="s">
        <v>2587</v>
      </c>
      <c r="C613" t="s">
        <v>3334</v>
      </c>
      <c r="D613" t="s">
        <v>1238</v>
      </c>
      <c r="E613" t="s">
        <v>8</v>
      </c>
      <c r="F613" t="s">
        <v>6</v>
      </c>
      <c r="G613" t="s">
        <v>3220</v>
      </c>
      <c r="I613">
        <v>6.4124596260449839E-5</v>
      </c>
      <c r="J613" t="s">
        <v>1374</v>
      </c>
      <c r="K613">
        <v>9.8333333333333321</v>
      </c>
      <c r="L613" t="s">
        <v>2776</v>
      </c>
      <c r="N613">
        <v>5.66</v>
      </c>
      <c r="O613">
        <v>4.5201669999999998</v>
      </c>
      <c r="P613">
        <v>7.05</v>
      </c>
      <c r="Q613">
        <v>3</v>
      </c>
      <c r="R613">
        <v>7.2333340000000002</v>
      </c>
      <c r="S613">
        <v>2.91</v>
      </c>
      <c r="T613">
        <v>5.6598240469208214</v>
      </c>
      <c r="U613">
        <v>3.3253430000000002</v>
      </c>
      <c r="V613">
        <v>29.96191</v>
      </c>
      <c r="W613">
        <v>19.558689999999999</v>
      </c>
      <c r="X613">
        <v>30.542560000000002</v>
      </c>
      <c r="Y613">
        <v>3.0028959999999998</v>
      </c>
      <c r="Z613">
        <v>1.433134E-2</v>
      </c>
    </row>
    <row r="614" spans="1:26" x14ac:dyDescent="0.25">
      <c r="A614" s="64">
        <v>45992</v>
      </c>
      <c r="B614" t="s">
        <v>2296</v>
      </c>
      <c r="C614" t="s">
        <v>3335</v>
      </c>
      <c r="D614" t="s">
        <v>947</v>
      </c>
      <c r="E614" t="s">
        <v>9</v>
      </c>
      <c r="F614" t="s">
        <v>6</v>
      </c>
      <c r="G614" t="s">
        <v>3220</v>
      </c>
      <c r="I614">
        <v>1.535343355952313E-4</v>
      </c>
      <c r="J614" t="s">
        <v>1367</v>
      </c>
      <c r="K614">
        <v>6.333333333333333</v>
      </c>
      <c r="L614" t="s">
        <v>2776</v>
      </c>
      <c r="N614">
        <v>3.76</v>
      </c>
      <c r="O614">
        <v>3.2290000000000001</v>
      </c>
      <c r="P614">
        <v>6.1</v>
      </c>
      <c r="Q614">
        <v>3.9</v>
      </c>
      <c r="R614">
        <v>5.233333</v>
      </c>
      <c r="S614">
        <v>5.4616670000000003</v>
      </c>
      <c r="T614">
        <v>4</v>
      </c>
      <c r="U614">
        <v>22.954460000000001</v>
      </c>
      <c r="V614">
        <v>16.851880000000001</v>
      </c>
      <c r="W614">
        <v>7.1640269999999999</v>
      </c>
      <c r="X614">
        <v>29.54832</v>
      </c>
      <c r="Y614">
        <v>3.1866690000000002</v>
      </c>
      <c r="Z614">
        <v>4.4878990000000001E-3</v>
      </c>
    </row>
    <row r="615" spans="1:26" x14ac:dyDescent="0.25">
      <c r="A615" s="64">
        <v>45992</v>
      </c>
      <c r="B615" t="s">
        <v>2392</v>
      </c>
      <c r="C615" t="s">
        <v>3336</v>
      </c>
      <c r="D615" t="s">
        <v>1043</v>
      </c>
      <c r="E615" t="s">
        <v>2824</v>
      </c>
      <c r="F615" t="s">
        <v>6</v>
      </c>
      <c r="G615" t="s">
        <v>3220</v>
      </c>
      <c r="H615">
        <v>9.6919470089961107E-4</v>
      </c>
      <c r="I615">
        <v>1.1965668655086659E-4</v>
      </c>
      <c r="J615" t="s">
        <v>1374</v>
      </c>
      <c r="K615">
        <v>9.5454545454545467</v>
      </c>
      <c r="M615" t="s">
        <v>1340</v>
      </c>
      <c r="N615">
        <v>5.73</v>
      </c>
      <c r="O615">
        <v>6.4424999999999999</v>
      </c>
      <c r="P615">
        <v>4.1500000000000004</v>
      </c>
      <c r="Q615">
        <v>2.8</v>
      </c>
      <c r="R615">
        <v>9.7666660000000007</v>
      </c>
      <c r="S615">
        <v>7.5350000000000001</v>
      </c>
      <c r="T615">
        <v>8.378947368421052</v>
      </c>
      <c r="U615">
        <v>11.89507</v>
      </c>
      <c r="V615">
        <v>11.48376</v>
      </c>
      <c r="W615">
        <v>11.21372</v>
      </c>
      <c r="X615">
        <v>11.527990000000001</v>
      </c>
      <c r="Y615">
        <v>8.1245639999999995</v>
      </c>
      <c r="Z615">
        <v>1.8071810000000001E-2</v>
      </c>
    </row>
    <row r="616" spans="1:26" x14ac:dyDescent="0.25">
      <c r="A616" s="64">
        <v>45992</v>
      </c>
      <c r="B616" t="s">
        <v>2562</v>
      </c>
      <c r="C616" t="s">
        <v>3337</v>
      </c>
      <c r="D616" t="s">
        <v>1213</v>
      </c>
      <c r="E616" t="s">
        <v>2874</v>
      </c>
      <c r="F616" t="s">
        <v>6</v>
      </c>
      <c r="G616" t="s">
        <v>3220</v>
      </c>
      <c r="I616">
        <v>7.1198731454183238E-5</v>
      </c>
      <c r="J616" t="s">
        <v>1557</v>
      </c>
      <c r="K616">
        <v>3.333333333333333</v>
      </c>
      <c r="L616" t="s">
        <v>2777</v>
      </c>
      <c r="O616">
        <v>7.76</v>
      </c>
      <c r="P616">
        <v>1.175</v>
      </c>
      <c r="Q616">
        <v>2.2999999999999998</v>
      </c>
      <c r="R616">
        <v>2.0666669999999998</v>
      </c>
      <c r="S616">
        <v>1.4650000000000001</v>
      </c>
      <c r="T616">
        <v>0.44247787610619471</v>
      </c>
      <c r="V616">
        <v>-17.337879999999998</v>
      </c>
      <c r="W616">
        <v>7.5541720000000007E-2</v>
      </c>
      <c r="Y616">
        <v>-48.754249999999999</v>
      </c>
      <c r="Z616">
        <v>0</v>
      </c>
    </row>
    <row r="617" spans="1:26" x14ac:dyDescent="0.25">
      <c r="A617" s="64">
        <v>45992</v>
      </c>
      <c r="B617" t="s">
        <v>2148</v>
      </c>
      <c r="C617" t="s">
        <v>3338</v>
      </c>
      <c r="D617" t="s">
        <v>799</v>
      </c>
      <c r="E617" t="s">
        <v>16</v>
      </c>
      <c r="F617" t="s">
        <v>6</v>
      </c>
      <c r="G617" t="s">
        <v>3220</v>
      </c>
      <c r="I617">
        <v>2.1257310886437419E-4</v>
      </c>
      <c r="J617" t="s">
        <v>1367</v>
      </c>
      <c r="K617">
        <v>1.4285714285714279</v>
      </c>
      <c r="L617" t="s">
        <v>2777</v>
      </c>
      <c r="N617">
        <v>4.08</v>
      </c>
      <c r="O617">
        <v>4.1883340000000002</v>
      </c>
      <c r="P617">
        <v>7.7750000000000004</v>
      </c>
      <c r="Q617">
        <v>7.5</v>
      </c>
      <c r="R617">
        <v>6.2</v>
      </c>
      <c r="S617">
        <v>4.13</v>
      </c>
      <c r="T617">
        <v>8.695652173913043</v>
      </c>
      <c r="U617">
        <v>-2.21557</v>
      </c>
      <c r="V617">
        <v>12.27267</v>
      </c>
      <c r="W617">
        <v>18.36627</v>
      </c>
      <c r="X617">
        <v>19.204930000000001</v>
      </c>
      <c r="Y617">
        <v>7.0637509999999999</v>
      </c>
      <c r="Z617">
        <v>9.1215580000000001E-3</v>
      </c>
    </row>
    <row r="618" spans="1:26" x14ac:dyDescent="0.25">
      <c r="A618" s="64">
        <v>45992</v>
      </c>
      <c r="B618" t="s">
        <v>2676</v>
      </c>
      <c r="C618" t="s">
        <v>3339</v>
      </c>
      <c r="D618" t="s">
        <v>1327</v>
      </c>
      <c r="E618" t="s">
        <v>8</v>
      </c>
      <c r="F618" t="s">
        <v>6</v>
      </c>
      <c r="G618" t="s">
        <v>3220</v>
      </c>
      <c r="I618">
        <v>1.4581596248414791E-5</v>
      </c>
      <c r="J618" t="s">
        <v>1367</v>
      </c>
      <c r="K618">
        <v>1.666666666666667</v>
      </c>
      <c r="L618" t="s">
        <v>2776</v>
      </c>
      <c r="N618">
        <v>4.1900000000000004</v>
      </c>
      <c r="O618">
        <v>3.169333</v>
      </c>
      <c r="P618">
        <v>7.2750000000000004</v>
      </c>
      <c r="Q618">
        <v>1.5</v>
      </c>
      <c r="R618">
        <v>8</v>
      </c>
      <c r="S618">
        <v>3.2833329999999998</v>
      </c>
      <c r="T618">
        <v>4.8973607038123168</v>
      </c>
      <c r="U618">
        <v>7.2808979999999996</v>
      </c>
      <c r="V618">
        <v>34.165460000000003</v>
      </c>
      <c r="W618">
        <v>32.952069999999999</v>
      </c>
      <c r="X618">
        <v>25.483429999999998</v>
      </c>
      <c r="Y618">
        <v>2.820417</v>
      </c>
      <c r="Z618">
        <v>8.4462949999999995E-3</v>
      </c>
    </row>
    <row r="619" spans="1:26" x14ac:dyDescent="0.25">
      <c r="A619" s="64">
        <v>45992</v>
      </c>
      <c r="B619" t="s">
        <v>2678</v>
      </c>
      <c r="C619" t="s">
        <v>3340</v>
      </c>
      <c r="D619" t="s">
        <v>1329</v>
      </c>
      <c r="E619" t="s">
        <v>2818</v>
      </c>
      <c r="F619" t="s">
        <v>6</v>
      </c>
      <c r="G619" t="s">
        <v>3220</v>
      </c>
      <c r="H619">
        <v>8.3483984150128899E-4</v>
      </c>
      <c r="I619">
        <v>1.210186935615276E-5</v>
      </c>
      <c r="J619" t="s">
        <v>1367</v>
      </c>
      <c r="K619">
        <v>9.375</v>
      </c>
      <c r="M619" t="s">
        <v>1340</v>
      </c>
      <c r="N619">
        <v>6.8</v>
      </c>
      <c r="O619">
        <v>8.1475000000000009</v>
      </c>
      <c r="P619">
        <v>5.5250000000000004</v>
      </c>
      <c r="Q619">
        <v>3.1</v>
      </c>
      <c r="R619">
        <v>8.033334</v>
      </c>
      <c r="S619">
        <v>8.1349990000000005</v>
      </c>
      <c r="T619">
        <v>10</v>
      </c>
      <c r="U619">
        <v>17.205850000000002</v>
      </c>
      <c r="V619">
        <v>11.762499999999999</v>
      </c>
      <c r="W619">
        <v>9.8178380000000001</v>
      </c>
      <c r="X619">
        <v>10.43451</v>
      </c>
      <c r="Y619">
        <v>9.4619900000000001</v>
      </c>
      <c r="Z619">
        <v>1.9177329999999999E-2</v>
      </c>
    </row>
    <row r="620" spans="1:26" x14ac:dyDescent="0.25">
      <c r="A620" s="64">
        <v>45992</v>
      </c>
      <c r="B620" t="s">
        <v>2632</v>
      </c>
      <c r="C620" t="s">
        <v>3341</v>
      </c>
      <c r="D620" t="s">
        <v>1283</v>
      </c>
      <c r="E620" t="s">
        <v>16</v>
      </c>
      <c r="F620" t="s">
        <v>6</v>
      </c>
      <c r="G620" t="s">
        <v>3220</v>
      </c>
      <c r="I620">
        <v>4.8892251105083523E-5</v>
      </c>
      <c r="J620" t="s">
        <v>1374</v>
      </c>
      <c r="K620">
        <v>2.8571428571428572</v>
      </c>
      <c r="L620" t="s">
        <v>2776</v>
      </c>
      <c r="N620">
        <v>4.37</v>
      </c>
      <c r="O620">
        <v>4.7293329999999996</v>
      </c>
      <c r="P620">
        <v>5.0250000000000004</v>
      </c>
      <c r="Q620">
        <v>4.5</v>
      </c>
      <c r="R620">
        <v>7.0333329999999998</v>
      </c>
      <c r="S620">
        <v>6.4966670000000004</v>
      </c>
      <c r="T620">
        <v>7.1304347826086953</v>
      </c>
      <c r="U620">
        <v>21.863350000000001</v>
      </c>
      <c r="V620">
        <v>10.732860000000001</v>
      </c>
      <c r="W620">
        <v>14.088229999999999</v>
      </c>
      <c r="X620">
        <v>21.22437</v>
      </c>
      <c r="Y620">
        <v>4.9894910000000001</v>
      </c>
      <c r="Z620">
        <v>6.6897320000000003E-3</v>
      </c>
    </row>
    <row r="621" spans="1:26" x14ac:dyDescent="0.25">
      <c r="A621" s="64">
        <v>45992</v>
      </c>
      <c r="B621" t="s">
        <v>1720</v>
      </c>
      <c r="C621" t="s">
        <v>3342</v>
      </c>
      <c r="D621" t="s">
        <v>372</v>
      </c>
      <c r="E621" t="s">
        <v>2867</v>
      </c>
      <c r="F621" t="s">
        <v>6</v>
      </c>
      <c r="G621" t="s">
        <v>3220</v>
      </c>
      <c r="I621">
        <v>5.6658251455003489E-4</v>
      </c>
      <c r="J621" t="s">
        <v>1367</v>
      </c>
      <c r="K621">
        <v>8.3333333333333339</v>
      </c>
      <c r="L621" t="s">
        <v>2778</v>
      </c>
      <c r="N621">
        <v>7.31</v>
      </c>
      <c r="O621">
        <v>3.2751670000000002</v>
      </c>
      <c r="P621">
        <v>3.6749999999999998</v>
      </c>
      <c r="Q621">
        <v>9.1999999999999993</v>
      </c>
      <c r="R621">
        <v>7.4666670000000002</v>
      </c>
      <c r="S621">
        <v>5.8666669999999996</v>
      </c>
      <c r="T621">
        <v>7.9577464788732399</v>
      </c>
      <c r="U621">
        <v>17.990849999999998</v>
      </c>
      <c r="V621">
        <v>6.1540699999999999</v>
      </c>
      <c r="W621">
        <v>12.10629</v>
      </c>
      <c r="X621">
        <v>34.723880000000001</v>
      </c>
      <c r="Y621">
        <v>2.4570430000000001</v>
      </c>
      <c r="Z621">
        <v>2.0802749999999998E-2</v>
      </c>
    </row>
    <row r="622" spans="1:26" x14ac:dyDescent="0.25">
      <c r="A622" s="64">
        <v>45992</v>
      </c>
      <c r="B622" t="s">
        <v>1755</v>
      </c>
      <c r="C622" t="s">
        <v>3343</v>
      </c>
      <c r="D622" t="s">
        <v>407</v>
      </c>
      <c r="E622" t="s">
        <v>15</v>
      </c>
      <c r="F622" t="s">
        <v>6</v>
      </c>
      <c r="G622" t="s">
        <v>3220</v>
      </c>
      <c r="I622">
        <v>5.1708059078115431E-4</v>
      </c>
      <c r="J622" t="s">
        <v>1367</v>
      </c>
      <c r="K622">
        <v>6.6666666666666661</v>
      </c>
      <c r="L622" t="s">
        <v>2777</v>
      </c>
      <c r="N622">
        <v>6.01</v>
      </c>
      <c r="O622">
        <v>4.9444999999999997</v>
      </c>
      <c r="P622">
        <v>4.5250000000000004</v>
      </c>
      <c r="Q622">
        <v>4.5999999999999996</v>
      </c>
      <c r="R622">
        <v>7.7</v>
      </c>
      <c r="S622">
        <v>3.1516670000000002</v>
      </c>
      <c r="T622">
        <v>5.2564102564102564</v>
      </c>
      <c r="U622">
        <v>8.4246870000000005</v>
      </c>
      <c r="V622">
        <v>19.95618</v>
      </c>
      <c r="W622">
        <v>14.48663</v>
      </c>
      <c r="X622">
        <v>19.120139999999999</v>
      </c>
      <c r="Y622">
        <v>5.2087450000000004</v>
      </c>
      <c r="Z622">
        <v>2.3396190000000001E-2</v>
      </c>
    </row>
    <row r="623" spans="1:26" x14ac:dyDescent="0.25">
      <c r="A623" s="64">
        <v>45992</v>
      </c>
      <c r="B623" t="s">
        <v>1724</v>
      </c>
      <c r="C623" t="s">
        <v>3344</v>
      </c>
      <c r="D623" t="s">
        <v>376</v>
      </c>
      <c r="E623" t="s">
        <v>8</v>
      </c>
      <c r="F623" t="s">
        <v>6</v>
      </c>
      <c r="G623" t="s">
        <v>3220</v>
      </c>
      <c r="I623">
        <v>5.873421697980784E-4</v>
      </c>
      <c r="J623" t="s">
        <v>1365</v>
      </c>
      <c r="K623">
        <v>3.166666666666667</v>
      </c>
      <c r="L623" t="s">
        <v>2777</v>
      </c>
      <c r="N623">
        <v>3.63</v>
      </c>
      <c r="O623">
        <v>4.3291659999999998</v>
      </c>
      <c r="P623">
        <v>4.5250000000000004</v>
      </c>
      <c r="Q623">
        <v>8.6</v>
      </c>
      <c r="R623">
        <v>5.6</v>
      </c>
      <c r="S623">
        <v>5.0033329999999996</v>
      </c>
      <c r="T623">
        <v>8.0058651026392962</v>
      </c>
      <c r="U623">
        <v>39.273200000000003</v>
      </c>
      <c r="V623">
        <v>12.107250000000001</v>
      </c>
      <c r="W623">
        <v>10.007429999999999</v>
      </c>
      <c r="X623">
        <v>26.926839999999999</v>
      </c>
      <c r="Y623">
        <v>4.1264130000000003</v>
      </c>
      <c r="Z623">
        <v>3.0922390000000001E-3</v>
      </c>
    </row>
    <row r="624" spans="1:26" x14ac:dyDescent="0.25">
      <c r="A624" s="64">
        <v>45992</v>
      </c>
      <c r="B624" t="s">
        <v>2332</v>
      </c>
      <c r="C624" t="s">
        <v>3345</v>
      </c>
      <c r="D624" t="s">
        <v>983</v>
      </c>
      <c r="E624" t="s">
        <v>2824</v>
      </c>
      <c r="F624" t="s">
        <v>6</v>
      </c>
      <c r="G624" t="s">
        <v>3220</v>
      </c>
      <c r="I624">
        <v>1.3346288494700851E-4</v>
      </c>
      <c r="J624" t="s">
        <v>1367</v>
      </c>
      <c r="K624">
        <v>0.68181818181818177</v>
      </c>
      <c r="L624" t="s">
        <v>2777</v>
      </c>
      <c r="N624">
        <v>4.33</v>
      </c>
      <c r="O624">
        <v>5.9569999999999999</v>
      </c>
      <c r="P624">
        <v>4.5250000000000004</v>
      </c>
      <c r="Q624">
        <v>0.7</v>
      </c>
      <c r="R624">
        <v>0.63333329999999999</v>
      </c>
      <c r="S624">
        <v>3.9016670000000002</v>
      </c>
      <c r="T624">
        <v>0.48421052631578948</v>
      </c>
      <c r="U624">
        <v>3.567088</v>
      </c>
      <c r="V624">
        <v>7.1534570000000004</v>
      </c>
      <c r="W624">
        <v>5.2831380000000001</v>
      </c>
      <c r="X624">
        <v>25.198429999999998</v>
      </c>
      <c r="Y624">
        <v>5.6659750000000004</v>
      </c>
      <c r="Z624">
        <v>6.1677269999999996E-3</v>
      </c>
    </row>
    <row r="625" spans="1:26" x14ac:dyDescent="0.25">
      <c r="A625" s="64">
        <v>45992</v>
      </c>
      <c r="B625" t="s">
        <v>1838</v>
      </c>
      <c r="C625" t="s">
        <v>3346</v>
      </c>
      <c r="D625" t="s">
        <v>490</v>
      </c>
      <c r="E625" t="s">
        <v>15</v>
      </c>
      <c r="F625" t="s">
        <v>6</v>
      </c>
      <c r="G625" t="s">
        <v>3220</v>
      </c>
      <c r="I625">
        <v>3.9395977771969468E-4</v>
      </c>
      <c r="J625" t="s">
        <v>1367</v>
      </c>
      <c r="K625">
        <v>1.666666666666667</v>
      </c>
      <c r="L625" t="s">
        <v>2777</v>
      </c>
      <c r="N625">
        <v>3.77</v>
      </c>
      <c r="O625">
        <v>6.5694999999999997</v>
      </c>
      <c r="P625">
        <v>3.45</v>
      </c>
      <c r="Q625">
        <v>0.5</v>
      </c>
      <c r="R625">
        <v>8.6666670000000003</v>
      </c>
      <c r="S625">
        <v>2.976667</v>
      </c>
      <c r="T625">
        <v>3.2051282051282048</v>
      </c>
      <c r="U625">
        <v>9.2761150000000008</v>
      </c>
      <c r="V625">
        <v>10.84423</v>
      </c>
      <c r="W625">
        <v>13.09633</v>
      </c>
      <c r="X625">
        <v>12.324730000000001</v>
      </c>
      <c r="Y625">
        <v>8.1603790000000007</v>
      </c>
      <c r="Z625">
        <v>2.046127E-2</v>
      </c>
    </row>
    <row r="626" spans="1:26" x14ac:dyDescent="0.25">
      <c r="A626" s="64">
        <v>45992</v>
      </c>
      <c r="B626" t="s">
        <v>2536</v>
      </c>
      <c r="C626" t="s">
        <v>3347</v>
      </c>
      <c r="D626" t="s">
        <v>1187</v>
      </c>
      <c r="E626" t="s">
        <v>2824</v>
      </c>
      <c r="F626" t="s">
        <v>6</v>
      </c>
      <c r="G626" t="s">
        <v>3220</v>
      </c>
      <c r="I626">
        <v>7.5072230185024201E-5</v>
      </c>
      <c r="J626" t="s">
        <v>1367</v>
      </c>
      <c r="K626">
        <v>5.2272727272727266</v>
      </c>
      <c r="L626" t="s">
        <v>2776</v>
      </c>
      <c r="N626">
        <v>3.73</v>
      </c>
      <c r="O626">
        <v>4.899</v>
      </c>
      <c r="P626">
        <v>4.55</v>
      </c>
      <c r="Q626">
        <v>1.1000000000000001</v>
      </c>
      <c r="R626">
        <v>6.266667</v>
      </c>
      <c r="S626">
        <v>7.7316669999999998</v>
      </c>
      <c r="T626">
        <v>4.2526315789473683</v>
      </c>
      <c r="U626">
        <v>30.944559999999999</v>
      </c>
      <c r="V626">
        <v>10.658720000000001</v>
      </c>
      <c r="W626">
        <v>13.06108</v>
      </c>
      <c r="X626">
        <v>14.51187</v>
      </c>
      <c r="Y626">
        <v>5.2598070000000003</v>
      </c>
      <c r="Z626">
        <v>9.5436170000000008E-3</v>
      </c>
    </row>
    <row r="627" spans="1:26" x14ac:dyDescent="0.25">
      <c r="A627" s="64">
        <v>45992</v>
      </c>
      <c r="B627" t="s">
        <v>2053</v>
      </c>
      <c r="C627" t="s">
        <v>3348</v>
      </c>
      <c r="D627" t="s">
        <v>704</v>
      </c>
      <c r="E627" t="s">
        <v>18</v>
      </c>
      <c r="F627" t="s">
        <v>6</v>
      </c>
      <c r="G627" t="s">
        <v>3220</v>
      </c>
      <c r="I627">
        <v>2.4612700870228348E-4</v>
      </c>
      <c r="J627" t="s">
        <v>1374</v>
      </c>
      <c r="K627">
        <v>2.083333333333333</v>
      </c>
      <c r="L627" t="s">
        <v>2776</v>
      </c>
      <c r="N627">
        <v>4.04</v>
      </c>
      <c r="O627">
        <v>5.3087499999999999</v>
      </c>
      <c r="P627">
        <v>0.6</v>
      </c>
      <c r="Q627">
        <v>1.4</v>
      </c>
      <c r="R627">
        <v>6.8666669999999996</v>
      </c>
      <c r="S627">
        <v>2.62</v>
      </c>
      <c r="T627">
        <v>1.555555555555556</v>
      </c>
      <c r="U627">
        <v>3.7489650000000001</v>
      </c>
      <c r="V627">
        <v>3.8428059999999999</v>
      </c>
      <c r="W627">
        <v>5.9126269999999996</v>
      </c>
      <c r="X627">
        <v>11.83066</v>
      </c>
      <c r="Y627">
        <v>7.8862350000000001</v>
      </c>
      <c r="Z627">
        <v>1.977891E-2</v>
      </c>
    </row>
    <row r="628" spans="1:26" x14ac:dyDescent="0.25">
      <c r="A628" s="64">
        <v>45992</v>
      </c>
      <c r="B628" t="s">
        <v>2233</v>
      </c>
      <c r="C628" t="s">
        <v>3349</v>
      </c>
      <c r="D628" t="s">
        <v>884</v>
      </c>
      <c r="E628" t="s">
        <v>2824</v>
      </c>
      <c r="F628" t="s">
        <v>6</v>
      </c>
      <c r="G628" t="s">
        <v>3220</v>
      </c>
      <c r="I628">
        <v>1.689859840823847E-4</v>
      </c>
      <c r="J628" t="s">
        <v>1374</v>
      </c>
      <c r="K628">
        <v>7.9545454545454541</v>
      </c>
      <c r="L628" t="s">
        <v>2777</v>
      </c>
      <c r="N628">
        <v>6.18</v>
      </c>
      <c r="O628">
        <v>7.6150000000000002</v>
      </c>
      <c r="P628">
        <v>4.5</v>
      </c>
      <c r="Q628">
        <v>2.1</v>
      </c>
      <c r="R628">
        <v>7.8666669999999996</v>
      </c>
      <c r="S628">
        <v>0.68166669999999996</v>
      </c>
      <c r="T628">
        <v>2.905263157894737</v>
      </c>
      <c r="U628">
        <v>-47.77337</v>
      </c>
      <c r="V628">
        <v>11.182259999999999</v>
      </c>
      <c r="W628">
        <v>6.6519560000000002</v>
      </c>
      <c r="X628">
        <v>6.9966340000000002</v>
      </c>
      <c r="Y628">
        <v>21.466740000000001</v>
      </c>
      <c r="Z628">
        <v>3.8027459999999999E-2</v>
      </c>
    </row>
    <row r="629" spans="1:26" x14ac:dyDescent="0.25">
      <c r="A629" s="64">
        <v>45992</v>
      </c>
      <c r="B629" t="s">
        <v>2621</v>
      </c>
      <c r="C629" t="s">
        <v>3350</v>
      </c>
      <c r="D629" t="s">
        <v>1272</v>
      </c>
      <c r="E629" t="s">
        <v>9</v>
      </c>
      <c r="F629" t="s">
        <v>6</v>
      </c>
      <c r="G629" t="s">
        <v>3220</v>
      </c>
      <c r="I629">
        <v>5.2616817199738887E-5</v>
      </c>
      <c r="J629" t="s">
        <v>1367</v>
      </c>
      <c r="K629">
        <v>0.66666666666666663</v>
      </c>
      <c r="L629" t="s">
        <v>2776</v>
      </c>
      <c r="N629">
        <v>2.87</v>
      </c>
      <c r="O629">
        <v>4.0110000000000001</v>
      </c>
      <c r="P629">
        <v>4.75</v>
      </c>
      <c r="Q629">
        <v>0.1</v>
      </c>
      <c r="R629">
        <v>6.0666669999999998</v>
      </c>
      <c r="S629">
        <v>2.7</v>
      </c>
      <c r="T629">
        <v>1.2</v>
      </c>
      <c r="U629">
        <v>7.2022909999999998</v>
      </c>
      <c r="V629">
        <v>9.1614299999999993</v>
      </c>
      <c r="W629">
        <v>13.495290000000001</v>
      </c>
      <c r="X629">
        <v>16.714790000000001</v>
      </c>
      <c r="Y629">
        <v>4.8612419999999998</v>
      </c>
      <c r="Z629">
        <v>6.8766499999999998E-3</v>
      </c>
    </row>
    <row r="630" spans="1:26" x14ac:dyDescent="0.25">
      <c r="A630" s="64">
        <v>45992</v>
      </c>
      <c r="B630" t="s">
        <v>1539</v>
      </c>
      <c r="C630" t="s">
        <v>3351</v>
      </c>
      <c r="D630" t="s">
        <v>192</v>
      </c>
      <c r="E630" t="s">
        <v>2887</v>
      </c>
      <c r="F630" t="s">
        <v>6</v>
      </c>
      <c r="G630" t="s">
        <v>3220</v>
      </c>
      <c r="I630">
        <v>1.0886204587964869E-3</v>
      </c>
      <c r="J630" t="s">
        <v>1367</v>
      </c>
      <c r="K630">
        <v>4.2857142857142856</v>
      </c>
      <c r="L630" t="s">
        <v>2776</v>
      </c>
      <c r="N630">
        <v>4.7300000000000004</v>
      </c>
      <c r="O630">
        <v>1.51875</v>
      </c>
      <c r="P630">
        <v>6.3</v>
      </c>
      <c r="Q630">
        <v>9.1999999999999993</v>
      </c>
      <c r="R630">
        <v>3.6333329999999999</v>
      </c>
      <c r="S630">
        <v>5.1433330000000002</v>
      </c>
      <c r="T630">
        <v>5.6880733944954134</v>
      </c>
      <c r="U630">
        <v>45.539819999999999</v>
      </c>
      <c r="V630">
        <v>13.78332</v>
      </c>
      <c r="W630">
        <v>17.5869</v>
      </c>
      <c r="X630">
        <v>40.392499999999998</v>
      </c>
      <c r="Y630">
        <v>2.3378359999999998</v>
      </c>
      <c r="Z630">
        <v>5.8069289999999997E-3</v>
      </c>
    </row>
    <row r="631" spans="1:26" x14ac:dyDescent="0.25">
      <c r="A631" s="64">
        <v>45992</v>
      </c>
      <c r="B631" t="s">
        <v>2339</v>
      </c>
      <c r="C631" t="s">
        <v>3352</v>
      </c>
      <c r="D631" t="s">
        <v>990</v>
      </c>
      <c r="E631" t="s">
        <v>8</v>
      </c>
      <c r="F631" t="s">
        <v>6</v>
      </c>
      <c r="G631" t="s">
        <v>3220</v>
      </c>
      <c r="I631">
        <v>1.321334828919558E-4</v>
      </c>
      <c r="J631" t="s">
        <v>1374</v>
      </c>
      <c r="K631">
        <v>0.33333333333333331</v>
      </c>
      <c r="L631" t="s">
        <v>2776</v>
      </c>
      <c r="N631">
        <v>4.3</v>
      </c>
      <c r="O631">
        <v>2.8056670000000001</v>
      </c>
      <c r="P631">
        <v>6.35</v>
      </c>
      <c r="Q631">
        <v>7.9</v>
      </c>
      <c r="R631">
        <v>3.7</v>
      </c>
      <c r="S631">
        <v>3.4366669999999999</v>
      </c>
      <c r="T631">
        <v>5.3372434017595296</v>
      </c>
      <c r="U631">
        <v>-20.400670000000002</v>
      </c>
      <c r="V631">
        <v>11.064019999999999</v>
      </c>
      <c r="W631">
        <v>27.354150000000001</v>
      </c>
      <c r="X631">
        <v>23.257259999999999</v>
      </c>
      <c r="Y631">
        <v>6.7608829999999998</v>
      </c>
      <c r="Z631">
        <v>4.7950470000000002E-3</v>
      </c>
    </row>
    <row r="632" spans="1:26" x14ac:dyDescent="0.25">
      <c r="A632" s="64">
        <v>45992</v>
      </c>
      <c r="B632" t="s">
        <v>2003</v>
      </c>
      <c r="C632" t="s">
        <v>3353</v>
      </c>
      <c r="D632" t="s">
        <v>655</v>
      </c>
      <c r="E632" t="s">
        <v>12</v>
      </c>
      <c r="F632" t="s">
        <v>6</v>
      </c>
      <c r="G632" t="s">
        <v>3220</v>
      </c>
      <c r="I632">
        <v>2.744145081030238E-4</v>
      </c>
      <c r="J632" t="s">
        <v>1367</v>
      </c>
      <c r="K632">
        <v>2.7777777777777781</v>
      </c>
      <c r="L632" t="s">
        <v>2777</v>
      </c>
      <c r="N632">
        <v>5.48</v>
      </c>
      <c r="O632">
        <v>4.7350000000000003</v>
      </c>
      <c r="P632">
        <v>4.2</v>
      </c>
      <c r="Q632">
        <v>4.8</v>
      </c>
      <c r="R632">
        <v>5.5666669999999998</v>
      </c>
      <c r="S632">
        <v>6.5866670000000003</v>
      </c>
      <c r="T632">
        <v>4.6212121212121211</v>
      </c>
      <c r="U632">
        <v>1.869524</v>
      </c>
      <c r="V632">
        <v>10.906319999999999</v>
      </c>
      <c r="W632">
        <v>11.598240000000001</v>
      </c>
      <c r="X632">
        <v>8.9710739999999998</v>
      </c>
      <c r="Y632">
        <v>12.074960000000001</v>
      </c>
      <c r="Z632">
        <v>3.1456449999999997E-2</v>
      </c>
    </row>
    <row r="633" spans="1:26" x14ac:dyDescent="0.25">
      <c r="A633" s="64">
        <v>45992</v>
      </c>
      <c r="B633" t="s">
        <v>2185</v>
      </c>
      <c r="C633" t="s">
        <v>3354</v>
      </c>
      <c r="D633" t="s">
        <v>836</v>
      </c>
      <c r="E633" t="s">
        <v>8</v>
      </c>
      <c r="F633" t="s">
        <v>6</v>
      </c>
      <c r="G633" t="s">
        <v>3220</v>
      </c>
      <c r="I633">
        <v>1.89813549652079E-4</v>
      </c>
      <c r="J633" t="s">
        <v>1367</v>
      </c>
      <c r="K633">
        <v>1.333333333333333</v>
      </c>
      <c r="L633" t="s">
        <v>2777</v>
      </c>
      <c r="N633">
        <v>4.97</v>
      </c>
      <c r="O633">
        <v>2.7908330000000001</v>
      </c>
      <c r="P633">
        <v>5.7750000000000004</v>
      </c>
      <c r="Q633">
        <v>6</v>
      </c>
      <c r="R633">
        <v>7.8</v>
      </c>
      <c r="S633">
        <v>5.7516670000000003</v>
      </c>
      <c r="T633">
        <v>8.0351906158357771</v>
      </c>
      <c r="U633">
        <v>14.37129</v>
      </c>
      <c r="V633">
        <v>23.014559999999999</v>
      </c>
      <c r="W633">
        <v>18.624759999999998</v>
      </c>
      <c r="X633">
        <v>31.93694</v>
      </c>
      <c r="Y633">
        <v>3.3382170000000002</v>
      </c>
      <c r="Z633">
        <v>6.7208329999999998E-3</v>
      </c>
    </row>
    <row r="634" spans="1:26" x14ac:dyDescent="0.25">
      <c r="A634" s="64">
        <v>45992</v>
      </c>
      <c r="B634" t="s">
        <v>2527</v>
      </c>
      <c r="C634" t="s">
        <v>3355</v>
      </c>
      <c r="D634" t="s">
        <v>1178</v>
      </c>
      <c r="E634" t="s">
        <v>2824</v>
      </c>
      <c r="F634" t="s">
        <v>6</v>
      </c>
      <c r="G634" t="s">
        <v>3220</v>
      </c>
      <c r="H634">
        <v>6.7501740434577895E-4</v>
      </c>
      <c r="I634">
        <v>7.9112484260914027E-5</v>
      </c>
      <c r="J634" t="s">
        <v>1374</v>
      </c>
      <c r="K634">
        <v>8.4090909090909101</v>
      </c>
      <c r="M634" t="s">
        <v>1340</v>
      </c>
      <c r="N634">
        <v>5.4</v>
      </c>
      <c r="O634">
        <v>5.8832500000000003</v>
      </c>
      <c r="P634">
        <v>2.8250000000000002</v>
      </c>
      <c r="Q634">
        <v>2.9</v>
      </c>
      <c r="R634">
        <v>7.6</v>
      </c>
      <c r="S634">
        <v>7.1283339999999997</v>
      </c>
      <c r="T634">
        <v>5.3263157894736848</v>
      </c>
      <c r="U634">
        <v>18.181260000000002</v>
      </c>
      <c r="V634">
        <v>6.714861</v>
      </c>
      <c r="W634">
        <v>10.94412</v>
      </c>
      <c r="X634">
        <v>14.770490000000001</v>
      </c>
      <c r="Y634">
        <v>6.9092019999999996</v>
      </c>
      <c r="Z634">
        <v>1.2388939999999999E-2</v>
      </c>
    </row>
    <row r="635" spans="1:26" x14ac:dyDescent="0.25">
      <c r="A635" s="64">
        <v>45992</v>
      </c>
      <c r="B635" t="s">
        <v>2180</v>
      </c>
      <c r="C635" t="s">
        <v>3356</v>
      </c>
      <c r="D635" t="s">
        <v>831</v>
      </c>
      <c r="E635" t="s">
        <v>2887</v>
      </c>
      <c r="F635" t="s">
        <v>6</v>
      </c>
      <c r="G635" t="s">
        <v>3220</v>
      </c>
      <c r="I635">
        <v>1.9655767468775861E-4</v>
      </c>
      <c r="J635" t="s">
        <v>1367</v>
      </c>
      <c r="K635">
        <v>10</v>
      </c>
      <c r="L635" t="s">
        <v>2776</v>
      </c>
      <c r="N635">
        <v>5.55</v>
      </c>
      <c r="O635">
        <v>3.510167</v>
      </c>
      <c r="P635">
        <v>7.7</v>
      </c>
      <c r="Q635">
        <v>7.5</v>
      </c>
      <c r="R635">
        <v>5.6666670000000003</v>
      </c>
      <c r="S635">
        <v>4.9116669999999996</v>
      </c>
      <c r="T635">
        <v>8.1651376146788994</v>
      </c>
      <c r="U635">
        <v>0.86739060000000001</v>
      </c>
      <c r="V635">
        <v>15.988569999999999</v>
      </c>
      <c r="W635">
        <v>13.504580000000001</v>
      </c>
      <c r="X635">
        <v>25.106999999999999</v>
      </c>
      <c r="Y635">
        <v>3.9027479999999999</v>
      </c>
      <c r="Z635">
        <v>1.101129E-2</v>
      </c>
    </row>
    <row r="636" spans="1:26" x14ac:dyDescent="0.25">
      <c r="A636" s="64">
        <v>45992</v>
      </c>
      <c r="B636" t="s">
        <v>2625</v>
      </c>
      <c r="C636" t="s">
        <v>3357</v>
      </c>
      <c r="D636" t="s">
        <v>1276</v>
      </c>
      <c r="E636" t="s">
        <v>15</v>
      </c>
      <c r="F636" t="s">
        <v>6</v>
      </c>
      <c r="G636" t="s">
        <v>3220</v>
      </c>
      <c r="I636">
        <v>5.0312787011517712E-5</v>
      </c>
      <c r="J636" t="s">
        <v>1367</v>
      </c>
      <c r="K636">
        <v>3.333333333333333</v>
      </c>
      <c r="L636" t="s">
        <v>2776</v>
      </c>
      <c r="N636">
        <v>3.46</v>
      </c>
      <c r="O636">
        <v>3.8079999999999998</v>
      </c>
      <c r="P636">
        <v>3.125</v>
      </c>
      <c r="Q636">
        <v>7</v>
      </c>
      <c r="R636">
        <v>4.8666669999999996</v>
      </c>
      <c r="S636">
        <v>6.2983330000000004</v>
      </c>
      <c r="T636">
        <v>5.3846153846153841</v>
      </c>
      <c r="U636">
        <v>-4.2737720000000001</v>
      </c>
      <c r="V636">
        <v>14.782550000000001</v>
      </c>
      <c r="W636">
        <v>14.663690000000001</v>
      </c>
      <c r="X636">
        <v>12.983459999999999</v>
      </c>
      <c r="Y636">
        <v>6.8389470000000001</v>
      </c>
      <c r="Z636">
        <v>9.9245170000000008E-3</v>
      </c>
    </row>
    <row r="637" spans="1:26" x14ac:dyDescent="0.25">
      <c r="A637" s="64">
        <v>45992</v>
      </c>
      <c r="B637" t="s">
        <v>2007</v>
      </c>
      <c r="C637" t="s">
        <v>3358</v>
      </c>
      <c r="D637" t="s">
        <v>659</v>
      </c>
      <c r="E637" t="s">
        <v>2824</v>
      </c>
      <c r="F637" t="s">
        <v>6</v>
      </c>
      <c r="G637" t="s">
        <v>3220</v>
      </c>
      <c r="I637">
        <v>2.7716182566623769E-4</v>
      </c>
      <c r="J637" t="s">
        <v>1367</v>
      </c>
      <c r="K637">
        <v>4.3181818181818183</v>
      </c>
      <c r="L637" t="s">
        <v>2776</v>
      </c>
      <c r="N637">
        <v>4.63</v>
      </c>
      <c r="O637">
        <v>4.3994999999999997</v>
      </c>
      <c r="P637">
        <v>3.125</v>
      </c>
      <c r="Q637">
        <v>6.6</v>
      </c>
      <c r="R637">
        <v>9.2333339999999993</v>
      </c>
      <c r="S637">
        <v>7.2083329999999997</v>
      </c>
      <c r="T637">
        <v>8.3157894736842106</v>
      </c>
      <c r="U637">
        <v>8.5287810000000004</v>
      </c>
      <c r="V637">
        <v>7.9957560000000001</v>
      </c>
      <c r="W637">
        <v>12.60896</v>
      </c>
      <c r="X637">
        <v>17.66385</v>
      </c>
      <c r="Y637">
        <v>6.6293139999999999</v>
      </c>
      <c r="Z637">
        <v>1.0355329999999999E-2</v>
      </c>
    </row>
    <row r="638" spans="1:26" x14ac:dyDescent="0.25">
      <c r="A638" s="64">
        <v>45992</v>
      </c>
      <c r="B638" t="s">
        <v>1465</v>
      </c>
      <c r="C638" t="s">
        <v>3359</v>
      </c>
      <c r="D638" t="s">
        <v>118</v>
      </c>
      <c r="E638" t="s">
        <v>2824</v>
      </c>
      <c r="F638" t="s">
        <v>6</v>
      </c>
      <c r="G638" t="s">
        <v>3220</v>
      </c>
      <c r="I638">
        <v>1.756554977779297E-3</v>
      </c>
      <c r="J638" t="s">
        <v>1365</v>
      </c>
      <c r="K638">
        <v>5.4545454545454541</v>
      </c>
      <c r="L638" t="s">
        <v>2777</v>
      </c>
      <c r="N638">
        <v>4.18</v>
      </c>
      <c r="O638">
        <v>3.6951670000000001</v>
      </c>
      <c r="P638">
        <v>6.7</v>
      </c>
      <c r="Q638">
        <v>8.9</v>
      </c>
      <c r="R638">
        <v>2.1666669999999999</v>
      </c>
      <c r="S638">
        <v>5.4450000000000003</v>
      </c>
      <c r="T638">
        <v>6.0842105263157897</v>
      </c>
      <c r="U638">
        <v>32.570039999999999</v>
      </c>
      <c r="V638">
        <v>13.704650000000001</v>
      </c>
      <c r="W638">
        <v>10.72251</v>
      </c>
      <c r="X638">
        <v>22.55462</v>
      </c>
      <c r="Y638">
        <v>3.8206449999999998</v>
      </c>
      <c r="Z638">
        <v>5.2885040000000003E-3</v>
      </c>
    </row>
    <row r="639" spans="1:26" x14ac:dyDescent="0.25">
      <c r="A639" s="64">
        <v>45992</v>
      </c>
      <c r="B639" t="s">
        <v>1604</v>
      </c>
      <c r="C639" t="s">
        <v>3360</v>
      </c>
      <c r="D639" t="s">
        <v>256</v>
      </c>
      <c r="E639" t="s">
        <v>9</v>
      </c>
      <c r="F639" t="s">
        <v>6</v>
      </c>
      <c r="G639" t="s">
        <v>3220</v>
      </c>
      <c r="I639">
        <v>8.4762643025290121E-4</v>
      </c>
      <c r="J639" t="s">
        <v>1367</v>
      </c>
      <c r="K639">
        <v>3</v>
      </c>
      <c r="L639" t="s">
        <v>2777</v>
      </c>
      <c r="N639">
        <v>4.08</v>
      </c>
      <c r="O639">
        <v>1.498</v>
      </c>
      <c r="P639">
        <v>7.1749999999999998</v>
      </c>
      <c r="Q639">
        <v>5.9</v>
      </c>
      <c r="R639">
        <v>4.0666669999999998</v>
      </c>
      <c r="S639">
        <v>7.0633340000000002</v>
      </c>
      <c r="T639">
        <v>5.12</v>
      </c>
      <c r="U639">
        <v>0.73821539999999997</v>
      </c>
      <c r="V639">
        <v>20.188590000000001</v>
      </c>
      <c r="W639">
        <v>16.207930000000001</v>
      </c>
      <c r="X639">
        <v>36.552849999999999</v>
      </c>
      <c r="Y639">
        <v>3.1887690000000002</v>
      </c>
      <c r="Z639">
        <v>5.3513229999999998E-3</v>
      </c>
    </row>
    <row r="640" spans="1:26" x14ac:dyDescent="0.25">
      <c r="A640" s="64">
        <v>45992</v>
      </c>
      <c r="B640" t="s">
        <v>1878</v>
      </c>
      <c r="C640" t="s">
        <v>3361</v>
      </c>
      <c r="D640" t="s">
        <v>530</v>
      </c>
      <c r="E640" t="s">
        <v>2824</v>
      </c>
      <c r="F640" t="s">
        <v>6</v>
      </c>
      <c r="G640" t="s">
        <v>3220</v>
      </c>
      <c r="I640">
        <v>3.5089333207542739E-4</v>
      </c>
      <c r="J640" t="s">
        <v>1367</v>
      </c>
      <c r="K640">
        <v>2.954545454545455</v>
      </c>
      <c r="L640" t="s">
        <v>2777</v>
      </c>
      <c r="N640">
        <v>5.4</v>
      </c>
      <c r="O640">
        <v>2.879</v>
      </c>
      <c r="P640">
        <v>6.25</v>
      </c>
      <c r="Q640">
        <v>8</v>
      </c>
      <c r="R640">
        <v>3</v>
      </c>
      <c r="S640">
        <v>3.2916669999999999</v>
      </c>
      <c r="T640">
        <v>3.4315789473684211</v>
      </c>
      <c r="U640">
        <v>10.17318</v>
      </c>
      <c r="V640">
        <v>9.1105850000000004</v>
      </c>
      <c r="W640">
        <v>20.719329999999999</v>
      </c>
      <c r="X640">
        <v>25.260020000000001</v>
      </c>
      <c r="Y640">
        <v>3.8242759999999998</v>
      </c>
      <c r="Z640">
        <v>1.222762E-2</v>
      </c>
    </row>
    <row r="641" spans="1:26" x14ac:dyDescent="0.25">
      <c r="A641" s="64">
        <v>45992</v>
      </c>
      <c r="B641" t="s">
        <v>1983</v>
      </c>
      <c r="C641" t="s">
        <v>3362</v>
      </c>
      <c r="D641" t="s">
        <v>635</v>
      </c>
      <c r="E641" t="s">
        <v>2824</v>
      </c>
      <c r="F641" t="s">
        <v>6</v>
      </c>
      <c r="G641" t="s">
        <v>3220</v>
      </c>
      <c r="H641">
        <v>3.6352891769005071E-3</v>
      </c>
      <c r="I641">
        <v>3.1676324466310072E-4</v>
      </c>
      <c r="J641" t="s">
        <v>1365</v>
      </c>
      <c r="K641">
        <v>9.0909090909090899</v>
      </c>
      <c r="M641" t="s">
        <v>1340</v>
      </c>
      <c r="N641">
        <v>5.3</v>
      </c>
      <c r="O641">
        <v>1.7985</v>
      </c>
      <c r="P641">
        <v>8.5250000000000004</v>
      </c>
      <c r="Q641">
        <v>9.9</v>
      </c>
      <c r="R641">
        <v>0.73333329999999997</v>
      </c>
      <c r="S641">
        <v>8.4533330000000007</v>
      </c>
      <c r="T641">
        <v>7.7263157894736842</v>
      </c>
      <c r="U641">
        <v>49.207909999999998</v>
      </c>
      <c r="V641">
        <v>31.860489999999999</v>
      </c>
      <c r="W641">
        <v>15.634880000000001</v>
      </c>
      <c r="X641">
        <v>30.78913</v>
      </c>
      <c r="Y641">
        <v>6.0393860000000004</v>
      </c>
      <c r="Z641">
        <v>5.4632229999999997E-3</v>
      </c>
    </row>
    <row r="642" spans="1:26" x14ac:dyDescent="0.25">
      <c r="A642" s="64">
        <v>45992</v>
      </c>
      <c r="B642" t="s">
        <v>1947</v>
      </c>
      <c r="C642" t="s">
        <v>3363</v>
      </c>
      <c r="D642" t="s">
        <v>599</v>
      </c>
      <c r="E642" t="s">
        <v>8</v>
      </c>
      <c r="F642" t="s">
        <v>6</v>
      </c>
      <c r="G642" t="s">
        <v>3220</v>
      </c>
      <c r="I642">
        <v>3.1129881412745111E-4</v>
      </c>
      <c r="J642" t="s">
        <v>1367</v>
      </c>
      <c r="K642">
        <v>7.666666666666667</v>
      </c>
      <c r="L642" t="s">
        <v>2777</v>
      </c>
      <c r="N642">
        <v>5.25</v>
      </c>
      <c r="O642">
        <v>7.6217499999999996</v>
      </c>
      <c r="P642">
        <v>3.45</v>
      </c>
      <c r="Q642">
        <v>3.2</v>
      </c>
      <c r="R642">
        <v>8.8000000000000007</v>
      </c>
      <c r="S642">
        <v>4.141667</v>
      </c>
      <c r="T642">
        <v>7.4780058651026398</v>
      </c>
      <c r="U642">
        <v>1.500702</v>
      </c>
      <c r="V642">
        <v>8.1466290000000008</v>
      </c>
      <c r="W642">
        <v>10.851179999999999</v>
      </c>
      <c r="X642">
        <v>16.393999999999998</v>
      </c>
      <c r="Y642">
        <v>7.510764</v>
      </c>
      <c r="Z642">
        <v>1.265027E-2</v>
      </c>
    </row>
    <row r="643" spans="1:26" x14ac:dyDescent="0.25">
      <c r="A643" s="64">
        <v>45992</v>
      </c>
      <c r="B643" t="s">
        <v>2310</v>
      </c>
      <c r="C643" t="s">
        <v>3364</v>
      </c>
      <c r="D643" t="s">
        <v>961</v>
      </c>
      <c r="E643" t="s">
        <v>2874</v>
      </c>
      <c r="F643" t="s">
        <v>6</v>
      </c>
      <c r="G643" t="s">
        <v>3220</v>
      </c>
      <c r="I643">
        <v>1.464459582368395E-4</v>
      </c>
      <c r="J643" t="s">
        <v>1374</v>
      </c>
      <c r="K643">
        <v>7.5</v>
      </c>
      <c r="L643" t="s">
        <v>2777</v>
      </c>
      <c r="N643">
        <v>6.05</v>
      </c>
      <c r="O643">
        <v>7.8728340000000001</v>
      </c>
      <c r="P643">
        <v>5.7249999999999996</v>
      </c>
      <c r="Q643">
        <v>9.4</v>
      </c>
      <c r="R643">
        <v>5.3333329999999997</v>
      </c>
      <c r="S643">
        <v>4.3816670000000002</v>
      </c>
      <c r="T643">
        <v>8.5840707964601766</v>
      </c>
      <c r="U643">
        <v>-47.578420000000001</v>
      </c>
      <c r="V643">
        <v>10.03393</v>
      </c>
      <c r="W643">
        <v>6.2131610000000004</v>
      </c>
      <c r="X643">
        <v>8.3396779999999993</v>
      </c>
      <c r="Y643">
        <v>17.091360000000002</v>
      </c>
      <c r="Z643">
        <v>2.1457500000000001E-2</v>
      </c>
    </row>
    <row r="644" spans="1:26" x14ac:dyDescent="0.25">
      <c r="A644" s="64">
        <v>45992</v>
      </c>
      <c r="B644" t="s">
        <v>1748</v>
      </c>
      <c r="C644" t="s">
        <v>3365</v>
      </c>
      <c r="D644" t="s">
        <v>400</v>
      </c>
      <c r="E644" t="s">
        <v>8</v>
      </c>
      <c r="F644" t="s">
        <v>6</v>
      </c>
      <c r="G644" t="s">
        <v>3220</v>
      </c>
      <c r="I644">
        <v>5.3849354532378138E-4</v>
      </c>
      <c r="J644" t="s">
        <v>1365</v>
      </c>
      <c r="K644">
        <v>5.6666666666666661</v>
      </c>
      <c r="L644" t="s">
        <v>2777</v>
      </c>
      <c r="N644">
        <v>3.15</v>
      </c>
      <c r="O644">
        <v>5.3511670000000002</v>
      </c>
      <c r="P644">
        <v>5.7750000000000004</v>
      </c>
      <c r="Q644">
        <v>4.5</v>
      </c>
      <c r="R644">
        <v>7.4</v>
      </c>
      <c r="S644">
        <v>3.8450000000000002</v>
      </c>
      <c r="T644">
        <v>7.1260997067448688</v>
      </c>
      <c r="U644">
        <v>90.147800000000004</v>
      </c>
      <c r="V644">
        <v>15.497210000000001</v>
      </c>
      <c r="W644">
        <v>9.2470949999999998</v>
      </c>
      <c r="X644">
        <v>13.916090000000001</v>
      </c>
      <c r="Y644">
        <v>4.0446220000000004</v>
      </c>
      <c r="Z644">
        <v>4.2462419999999999E-3</v>
      </c>
    </row>
    <row r="645" spans="1:26" x14ac:dyDescent="0.25">
      <c r="A645" s="64">
        <v>45992</v>
      </c>
      <c r="B645" t="s">
        <v>2571</v>
      </c>
      <c r="C645" t="s">
        <v>3366</v>
      </c>
      <c r="D645" t="s">
        <v>1222</v>
      </c>
      <c r="E645" t="s">
        <v>2824</v>
      </c>
      <c r="F645" t="s">
        <v>6</v>
      </c>
      <c r="G645" t="s">
        <v>3220</v>
      </c>
      <c r="I645">
        <v>7.1577959092773594E-5</v>
      </c>
      <c r="J645" t="s">
        <v>1367</v>
      </c>
      <c r="K645">
        <v>2.5</v>
      </c>
      <c r="L645" t="s">
        <v>2777</v>
      </c>
      <c r="N645">
        <v>4.29</v>
      </c>
      <c r="O645">
        <v>4.8339999999999996</v>
      </c>
      <c r="P645">
        <v>6.65</v>
      </c>
      <c r="Q645">
        <v>8</v>
      </c>
      <c r="R645">
        <v>5.1666670000000003</v>
      </c>
      <c r="S645">
        <v>4.6616669999999996</v>
      </c>
      <c r="T645">
        <v>7.6421052631578954</v>
      </c>
      <c r="U645">
        <v>-5.9447950000000001</v>
      </c>
      <c r="V645">
        <v>12.456429999999999</v>
      </c>
      <c r="W645">
        <v>10.215619999999999</v>
      </c>
      <c r="X645">
        <v>17.30951</v>
      </c>
      <c r="Y645">
        <v>10.07504</v>
      </c>
      <c r="Z645">
        <v>9.8225589999999998E-3</v>
      </c>
    </row>
    <row r="646" spans="1:26" x14ac:dyDescent="0.25">
      <c r="A646" s="64">
        <v>45992</v>
      </c>
      <c r="B646" t="s">
        <v>1978</v>
      </c>
      <c r="C646" t="s">
        <v>3367</v>
      </c>
      <c r="D646" t="s">
        <v>630</v>
      </c>
      <c r="E646" t="s">
        <v>2874</v>
      </c>
      <c r="F646" t="s">
        <v>6</v>
      </c>
      <c r="G646" t="s">
        <v>3220</v>
      </c>
      <c r="I646">
        <v>2.9240524250438282E-4</v>
      </c>
      <c r="J646" t="s">
        <v>1367</v>
      </c>
      <c r="K646">
        <v>6.6666666666666661</v>
      </c>
      <c r="L646" t="s">
        <v>2777</v>
      </c>
      <c r="N646">
        <v>6.87</v>
      </c>
      <c r="O646">
        <v>5.787833</v>
      </c>
      <c r="P646">
        <v>5.0750000000000002</v>
      </c>
      <c r="Q646">
        <v>8.3000000000000007</v>
      </c>
      <c r="R646">
        <v>8.4333329999999993</v>
      </c>
      <c r="S646">
        <v>2.9716670000000001</v>
      </c>
      <c r="T646">
        <v>7.3451327433628322</v>
      </c>
      <c r="U646">
        <v>-0.1195669</v>
      </c>
      <c r="V646">
        <v>6.7693219999999998</v>
      </c>
      <c r="W646">
        <v>11.119590000000001</v>
      </c>
      <c r="X646">
        <v>19.573689999999999</v>
      </c>
      <c r="Y646">
        <v>7.7401679999999997</v>
      </c>
      <c r="Z646">
        <v>1.8242089999999999E-2</v>
      </c>
    </row>
    <row r="647" spans="1:26" x14ac:dyDescent="0.25">
      <c r="A647" s="64">
        <v>45992</v>
      </c>
      <c r="B647" t="s">
        <v>1695</v>
      </c>
      <c r="C647" t="s">
        <v>3368</v>
      </c>
      <c r="D647" t="s">
        <v>347</v>
      </c>
      <c r="E647" t="s">
        <v>11</v>
      </c>
      <c r="F647" t="s">
        <v>6</v>
      </c>
      <c r="G647" t="s">
        <v>3220</v>
      </c>
      <c r="H647">
        <v>2.549841563292239E-3</v>
      </c>
      <c r="I647">
        <v>6.1730552391101121E-4</v>
      </c>
      <c r="J647" t="s">
        <v>1365</v>
      </c>
      <c r="K647">
        <v>9.7222222222222214</v>
      </c>
      <c r="M647" t="s">
        <v>1340</v>
      </c>
      <c r="N647">
        <v>6.89</v>
      </c>
      <c r="O647">
        <v>2.88</v>
      </c>
      <c r="P647">
        <v>8.6999999999999993</v>
      </c>
      <c r="Q647">
        <v>7.1</v>
      </c>
      <c r="R647">
        <v>5.5333329999999998</v>
      </c>
      <c r="S647">
        <v>5.07</v>
      </c>
      <c r="T647">
        <v>8.2673267326732667</v>
      </c>
      <c r="U647">
        <v>12.364570000000001</v>
      </c>
      <c r="V647">
        <v>21.261279999999999</v>
      </c>
      <c r="W647">
        <v>29.505289999999999</v>
      </c>
      <c r="X647">
        <v>33.672289999999997</v>
      </c>
      <c r="Y647">
        <v>3.4200159999999999</v>
      </c>
      <c r="Z647">
        <v>6.2145439999999998E-3</v>
      </c>
    </row>
    <row r="648" spans="1:26" x14ac:dyDescent="0.25">
      <c r="A648" s="64">
        <v>45992</v>
      </c>
      <c r="B648" t="s">
        <v>1770</v>
      </c>
      <c r="C648" t="s">
        <v>3369</v>
      </c>
      <c r="D648" t="s">
        <v>422</v>
      </c>
      <c r="E648" t="s">
        <v>2874</v>
      </c>
      <c r="F648" t="s">
        <v>6</v>
      </c>
      <c r="G648" t="s">
        <v>3220</v>
      </c>
      <c r="I648">
        <v>4.8095169957178968E-4</v>
      </c>
      <c r="J648" t="s">
        <v>1367</v>
      </c>
      <c r="K648">
        <v>5</v>
      </c>
      <c r="L648" t="s">
        <v>2777</v>
      </c>
      <c r="N648">
        <v>7.33</v>
      </c>
      <c r="O648">
        <v>7.3849999999999998</v>
      </c>
      <c r="P648">
        <v>2.7749999999999999</v>
      </c>
      <c r="Q648">
        <v>4.8</v>
      </c>
      <c r="R648">
        <v>6</v>
      </c>
      <c r="S648">
        <v>3.2683330000000002</v>
      </c>
      <c r="T648">
        <v>3.36283185840708</v>
      </c>
      <c r="U648">
        <v>-26.345790000000001</v>
      </c>
      <c r="V648">
        <v>5.3634839999999997</v>
      </c>
      <c r="W648">
        <v>4.2233270000000003</v>
      </c>
      <c r="X648">
        <v>10.22235</v>
      </c>
      <c r="Y648">
        <v>13.154870000000001</v>
      </c>
      <c r="Z648">
        <v>2.6652459999999999E-2</v>
      </c>
    </row>
    <row r="649" spans="1:26" x14ac:dyDescent="0.25">
      <c r="A649" s="64">
        <v>45992</v>
      </c>
      <c r="B649" t="s">
        <v>2627</v>
      </c>
      <c r="C649" t="s">
        <v>3370</v>
      </c>
      <c r="D649" t="s">
        <v>1278</v>
      </c>
      <c r="E649" t="s">
        <v>2824</v>
      </c>
      <c r="F649" t="s">
        <v>6</v>
      </c>
      <c r="G649" t="s">
        <v>3220</v>
      </c>
      <c r="I649">
        <v>4.9305423902979081E-5</v>
      </c>
      <c r="J649" t="s">
        <v>1367</v>
      </c>
      <c r="K649">
        <v>6.1363636363636367</v>
      </c>
      <c r="L649" t="s">
        <v>2776</v>
      </c>
      <c r="N649">
        <v>3.94</v>
      </c>
      <c r="O649">
        <v>6.0279999999999996</v>
      </c>
      <c r="P649">
        <v>6.6</v>
      </c>
      <c r="Q649">
        <v>4.5</v>
      </c>
      <c r="R649">
        <v>6.9</v>
      </c>
      <c r="S649">
        <v>2.3166669999999998</v>
      </c>
      <c r="T649">
        <v>5.3473684210526322</v>
      </c>
      <c r="U649">
        <v>-8.5955680000000001</v>
      </c>
      <c r="V649">
        <v>8.7697760000000002</v>
      </c>
      <c r="W649">
        <v>14.376300000000001</v>
      </c>
      <c r="X649">
        <v>16.089189999999999</v>
      </c>
      <c r="Y649">
        <v>5.90998</v>
      </c>
      <c r="Z649">
        <v>1.4721929999999999E-2</v>
      </c>
    </row>
    <row r="650" spans="1:26" x14ac:dyDescent="0.25">
      <c r="A650" s="64">
        <v>45992</v>
      </c>
      <c r="B650" t="s">
        <v>1897</v>
      </c>
      <c r="C650" t="s">
        <v>3371</v>
      </c>
      <c r="D650" t="s">
        <v>549</v>
      </c>
      <c r="E650" t="s">
        <v>2887</v>
      </c>
      <c r="F650" t="s">
        <v>6</v>
      </c>
      <c r="G650" t="s">
        <v>3220</v>
      </c>
      <c r="I650">
        <v>3.5391899194372811E-4</v>
      </c>
      <c r="J650" t="s">
        <v>1365</v>
      </c>
      <c r="K650">
        <v>5.7142857142857144</v>
      </c>
      <c r="L650" t="s">
        <v>2777</v>
      </c>
      <c r="N650">
        <v>4.16</v>
      </c>
      <c r="O650">
        <v>7.0345829999999996</v>
      </c>
      <c r="P650">
        <v>4.25</v>
      </c>
      <c r="Q650">
        <v>6.9</v>
      </c>
      <c r="R650">
        <v>3.2</v>
      </c>
      <c r="S650">
        <v>1.263333</v>
      </c>
      <c r="T650">
        <v>3.119266055045872</v>
      </c>
      <c r="U650">
        <v>-23.253730000000001</v>
      </c>
      <c r="V650">
        <v>6.9152389999999997</v>
      </c>
      <c r="W650">
        <v>5.51335</v>
      </c>
      <c r="X650">
        <v>11.757020000000001</v>
      </c>
      <c r="Y650">
        <v>8.7400219999999997</v>
      </c>
      <c r="Z650">
        <v>1.485914E-2</v>
      </c>
    </row>
    <row r="651" spans="1:26" x14ac:dyDescent="0.25">
      <c r="A651" s="64">
        <v>45992</v>
      </c>
      <c r="B651" t="s">
        <v>2516</v>
      </c>
      <c r="C651" t="s">
        <v>3372</v>
      </c>
      <c r="D651" t="s">
        <v>1167</v>
      </c>
      <c r="E651" t="s">
        <v>9</v>
      </c>
      <c r="F651" t="s">
        <v>6</v>
      </c>
      <c r="G651" t="s">
        <v>3220</v>
      </c>
      <c r="I651">
        <v>8.3212547427153008E-5</v>
      </c>
      <c r="J651" t="s">
        <v>1367</v>
      </c>
      <c r="K651">
        <v>8</v>
      </c>
      <c r="L651" t="s">
        <v>2776</v>
      </c>
      <c r="N651">
        <v>3.6</v>
      </c>
      <c r="O651">
        <v>4.8544999999999998</v>
      </c>
      <c r="P651">
        <v>6.6749999999999998</v>
      </c>
      <c r="Q651">
        <v>7.3</v>
      </c>
      <c r="R651">
        <v>5.4666670000000002</v>
      </c>
      <c r="S651">
        <v>6.7983330000000004</v>
      </c>
      <c r="T651">
        <v>9.0400000000000009</v>
      </c>
      <c r="U651">
        <v>9.125686</v>
      </c>
      <c r="V651">
        <v>10.99112</v>
      </c>
      <c r="W651">
        <v>7.8217239999999997</v>
      </c>
      <c r="X651">
        <v>21.449010000000001</v>
      </c>
      <c r="Y651">
        <v>5.6441689999999998</v>
      </c>
      <c r="Z651">
        <v>9.8750850000000005E-3</v>
      </c>
    </row>
    <row r="652" spans="1:26" x14ac:dyDescent="0.25">
      <c r="A652" s="64">
        <v>45992</v>
      </c>
      <c r="B652" t="s">
        <v>1795</v>
      </c>
      <c r="C652" t="s">
        <v>3373</v>
      </c>
      <c r="D652" t="s">
        <v>447</v>
      </c>
      <c r="E652" t="s">
        <v>2824</v>
      </c>
      <c r="F652" t="s">
        <v>6</v>
      </c>
      <c r="G652" t="s">
        <v>3220</v>
      </c>
      <c r="I652">
        <v>4.464208512480427E-4</v>
      </c>
      <c r="J652" t="s">
        <v>1367</v>
      </c>
      <c r="K652">
        <v>7.2727272727272734</v>
      </c>
      <c r="L652" t="s">
        <v>2777</v>
      </c>
      <c r="N652">
        <v>5.45</v>
      </c>
      <c r="O652">
        <v>5.1230000000000002</v>
      </c>
      <c r="P652">
        <v>4.4749999999999996</v>
      </c>
      <c r="Q652">
        <v>7.6</v>
      </c>
      <c r="R652">
        <v>6.1333330000000004</v>
      </c>
      <c r="S652">
        <v>3.6233330000000001</v>
      </c>
      <c r="T652">
        <v>6.1263157894736846</v>
      </c>
      <c r="U652">
        <v>6.4718600000000004</v>
      </c>
      <c r="V652">
        <v>15.69875</v>
      </c>
      <c r="W652">
        <v>3.129826</v>
      </c>
      <c r="X652">
        <v>10.723089999999999</v>
      </c>
      <c r="Y652">
        <v>12.55878</v>
      </c>
      <c r="Z652">
        <v>1.474175E-2</v>
      </c>
    </row>
    <row r="653" spans="1:26" x14ac:dyDescent="0.25">
      <c r="A653" s="64">
        <v>45992</v>
      </c>
      <c r="B653" t="s">
        <v>1541</v>
      </c>
      <c r="C653" t="s">
        <v>3374</v>
      </c>
      <c r="D653" t="s">
        <v>194</v>
      </c>
      <c r="E653" t="s">
        <v>10</v>
      </c>
      <c r="F653" t="s">
        <v>6</v>
      </c>
      <c r="G653" t="s">
        <v>3220</v>
      </c>
      <c r="I653">
        <v>1.0589949560333861E-3</v>
      </c>
      <c r="J653" t="s">
        <v>1367</v>
      </c>
      <c r="K653">
        <v>4.583333333333333</v>
      </c>
      <c r="L653" t="s">
        <v>2777</v>
      </c>
      <c r="N653">
        <v>4.2</v>
      </c>
      <c r="O653">
        <v>4.6825000000000001</v>
      </c>
      <c r="P653">
        <v>5</v>
      </c>
      <c r="Q653">
        <v>7.5</v>
      </c>
      <c r="R653">
        <v>3.1666669999999999</v>
      </c>
      <c r="S653">
        <v>7.6916669999999998</v>
      </c>
      <c r="T653">
        <v>5.3896103896103904</v>
      </c>
      <c r="U653">
        <v>28.4526</v>
      </c>
      <c r="V653">
        <v>9.3114939999999997</v>
      </c>
      <c r="W653">
        <v>13.192449999999999</v>
      </c>
      <c r="X653">
        <v>12.39326</v>
      </c>
      <c r="Y653">
        <v>8.5324249999999999</v>
      </c>
      <c r="Z653">
        <v>1.636468E-2</v>
      </c>
    </row>
    <row r="654" spans="1:26" x14ac:dyDescent="0.25">
      <c r="A654" s="64">
        <v>45992</v>
      </c>
      <c r="B654" t="s">
        <v>1885</v>
      </c>
      <c r="C654" t="s">
        <v>3375</v>
      </c>
      <c r="D654" t="s">
        <v>537</v>
      </c>
      <c r="E654" t="s">
        <v>18</v>
      </c>
      <c r="F654" t="s">
        <v>6</v>
      </c>
      <c r="G654" t="s">
        <v>3220</v>
      </c>
      <c r="I654">
        <v>3.4816401724843899E-4</v>
      </c>
      <c r="J654" t="s">
        <v>1367</v>
      </c>
      <c r="K654">
        <v>8.3333333333333339</v>
      </c>
      <c r="L654" t="s">
        <v>2777</v>
      </c>
      <c r="N654">
        <v>5.93</v>
      </c>
      <c r="O654">
        <v>6.7824999999999998</v>
      </c>
      <c r="P654">
        <v>4.8499999999999996</v>
      </c>
      <c r="Q654">
        <v>2.5</v>
      </c>
      <c r="R654">
        <v>5.7333340000000002</v>
      </c>
      <c r="S654">
        <v>5.03</v>
      </c>
      <c r="T654">
        <v>6.2222222222222223</v>
      </c>
      <c r="U654">
        <v>-1.4127970000000001</v>
      </c>
      <c r="V654">
        <v>16.746310000000001</v>
      </c>
      <c r="W654">
        <v>10.95696</v>
      </c>
      <c r="X654">
        <v>6.9923440000000001</v>
      </c>
      <c r="Y654">
        <v>13.6349</v>
      </c>
      <c r="Z654">
        <v>1.927659E-2</v>
      </c>
    </row>
    <row r="655" spans="1:26" x14ac:dyDescent="0.25">
      <c r="A655" s="64">
        <v>45992</v>
      </c>
      <c r="B655" t="s">
        <v>1492</v>
      </c>
      <c r="C655" t="s">
        <v>3376</v>
      </c>
      <c r="D655" t="s">
        <v>145</v>
      </c>
      <c r="E655" t="s">
        <v>10</v>
      </c>
      <c r="F655" t="s">
        <v>6</v>
      </c>
      <c r="G655" t="s">
        <v>3220</v>
      </c>
      <c r="I655">
        <v>1.3967732947685299E-3</v>
      </c>
      <c r="J655" t="s">
        <v>1367</v>
      </c>
      <c r="K655">
        <v>5.8333333333333339</v>
      </c>
      <c r="L655" t="s">
        <v>2777</v>
      </c>
      <c r="N655">
        <v>5.64</v>
      </c>
      <c r="O655">
        <v>5.08</v>
      </c>
      <c r="P655">
        <v>4.125</v>
      </c>
      <c r="Q655">
        <v>4.5999999999999996</v>
      </c>
      <c r="R655">
        <v>4.9333330000000002</v>
      </c>
      <c r="S655">
        <v>6.9983329999999997</v>
      </c>
      <c r="T655">
        <v>3.506493506493507</v>
      </c>
      <c r="U655">
        <v>26.855260000000001</v>
      </c>
      <c r="V655">
        <v>9.2661490000000004</v>
      </c>
      <c r="W655">
        <v>19.302499999999998</v>
      </c>
      <c r="X655">
        <v>11.647030000000001</v>
      </c>
      <c r="Y655">
        <v>7.842549</v>
      </c>
      <c r="Z655">
        <v>1.8094889999999999E-2</v>
      </c>
    </row>
    <row r="656" spans="1:26" x14ac:dyDescent="0.25">
      <c r="A656" s="64">
        <v>45992</v>
      </c>
      <c r="B656" t="s">
        <v>2119</v>
      </c>
      <c r="C656" t="s">
        <v>3377</v>
      </c>
      <c r="D656" t="s">
        <v>770</v>
      </c>
      <c r="E656" t="s">
        <v>10</v>
      </c>
      <c r="F656" t="s">
        <v>6</v>
      </c>
      <c r="G656" t="s">
        <v>3220</v>
      </c>
      <c r="I656">
        <v>2.1883756099484519E-4</v>
      </c>
      <c r="J656" t="s">
        <v>1367</v>
      </c>
      <c r="K656">
        <v>7.0833333333333339</v>
      </c>
      <c r="L656" t="s">
        <v>2777</v>
      </c>
      <c r="N656">
        <v>5.58</v>
      </c>
      <c r="O656">
        <v>5.9974990000000004</v>
      </c>
      <c r="P656">
        <v>2.9333330000000002</v>
      </c>
      <c r="Q656">
        <v>2.6</v>
      </c>
      <c r="R656">
        <v>7.6666670000000003</v>
      </c>
      <c r="S656">
        <v>5.2125000000000004</v>
      </c>
      <c r="T656">
        <v>2.337662337662338</v>
      </c>
      <c r="U656">
        <v>16.33304</v>
      </c>
      <c r="V656">
        <v>9.1960309999999996</v>
      </c>
      <c r="W656">
        <v>11.655609999999999</v>
      </c>
      <c r="X656">
        <v>10.31156</v>
      </c>
      <c r="Y656">
        <v>9.5400069999999992</v>
      </c>
      <c r="Z656">
        <v>2.1825270000000001E-2</v>
      </c>
    </row>
    <row r="657" spans="1:26" x14ac:dyDescent="0.25">
      <c r="A657" s="64">
        <v>45992</v>
      </c>
      <c r="B657" t="s">
        <v>1860</v>
      </c>
      <c r="C657" t="s">
        <v>3378</v>
      </c>
      <c r="D657" t="s">
        <v>512</v>
      </c>
      <c r="E657" t="s">
        <v>20</v>
      </c>
      <c r="F657" t="s">
        <v>6</v>
      </c>
      <c r="G657" t="s">
        <v>3220</v>
      </c>
      <c r="I657">
        <v>3.9686021855602681E-4</v>
      </c>
      <c r="J657" t="s">
        <v>1365</v>
      </c>
      <c r="K657">
        <v>2.5</v>
      </c>
      <c r="L657" t="s">
        <v>2777</v>
      </c>
      <c r="N657">
        <v>4.2300000000000004</v>
      </c>
      <c r="O657">
        <v>5.2401669999999996</v>
      </c>
      <c r="P657">
        <v>5.7</v>
      </c>
      <c r="Q657">
        <v>8.6</v>
      </c>
      <c r="R657">
        <v>4.4000000000000004</v>
      </c>
      <c r="S657">
        <v>5.0133330000000003</v>
      </c>
      <c r="T657">
        <v>7.4485596707818944</v>
      </c>
      <c r="U657">
        <v>10.30059</v>
      </c>
      <c r="V657">
        <v>9.8102889999999991</v>
      </c>
      <c r="W657">
        <v>14.985519999999999</v>
      </c>
      <c r="X657">
        <v>14.310280000000001</v>
      </c>
      <c r="Y657">
        <v>6.6215830000000002</v>
      </c>
      <c r="Z657">
        <v>1.092883E-2</v>
      </c>
    </row>
    <row r="658" spans="1:26" x14ac:dyDescent="0.25">
      <c r="A658" s="64">
        <v>45992</v>
      </c>
      <c r="B658" t="s">
        <v>1621</v>
      </c>
      <c r="C658" t="s">
        <v>3379</v>
      </c>
      <c r="D658" t="s">
        <v>273</v>
      </c>
      <c r="E658" t="s">
        <v>2824</v>
      </c>
      <c r="F658" t="s">
        <v>6</v>
      </c>
      <c r="G658" t="s">
        <v>3220</v>
      </c>
      <c r="I658">
        <v>7.9741039794707538E-4</v>
      </c>
      <c r="J658" t="s">
        <v>1367</v>
      </c>
      <c r="K658">
        <v>6.8181818181818166</v>
      </c>
      <c r="L658" t="s">
        <v>2778</v>
      </c>
      <c r="N658">
        <v>6.25</v>
      </c>
      <c r="O658">
        <v>4.9504999999999999</v>
      </c>
      <c r="P658">
        <v>4.05</v>
      </c>
      <c r="Q658">
        <v>6.4</v>
      </c>
      <c r="R658">
        <v>6.7666659999999998</v>
      </c>
      <c r="S658">
        <v>3.266667</v>
      </c>
      <c r="T658">
        <v>4.8842105263157896</v>
      </c>
      <c r="U658">
        <v>-6.0970190000000004</v>
      </c>
      <c r="V658">
        <v>11.782690000000001</v>
      </c>
      <c r="W658">
        <v>3.077569</v>
      </c>
      <c r="X658">
        <v>11.6541</v>
      </c>
      <c r="Y658">
        <v>10.81427</v>
      </c>
      <c r="Z658">
        <v>1.537433E-2</v>
      </c>
    </row>
    <row r="659" spans="1:26" x14ac:dyDescent="0.25">
      <c r="A659" s="64">
        <v>45992</v>
      </c>
      <c r="B659" t="s">
        <v>2451</v>
      </c>
      <c r="C659" t="s">
        <v>3380</v>
      </c>
      <c r="D659" t="s">
        <v>1102</v>
      </c>
      <c r="E659" t="s">
        <v>16</v>
      </c>
      <c r="F659" t="s">
        <v>6</v>
      </c>
      <c r="G659" t="s">
        <v>3220</v>
      </c>
      <c r="I659">
        <v>1.0315237807052711E-4</v>
      </c>
      <c r="J659" t="s">
        <v>1367</v>
      </c>
      <c r="K659">
        <v>8.5714285714285712</v>
      </c>
      <c r="L659" t="s">
        <v>2777</v>
      </c>
      <c r="N659">
        <v>5.96</v>
      </c>
      <c r="O659">
        <v>8.2379999999999995</v>
      </c>
      <c r="P659">
        <v>3.85</v>
      </c>
      <c r="Q659">
        <v>1.4</v>
      </c>
      <c r="R659">
        <v>7.1666670000000003</v>
      </c>
      <c r="S659">
        <v>2.8250000000000002</v>
      </c>
      <c r="T659">
        <v>5.1304347826086962</v>
      </c>
      <c r="U659">
        <v>194.25700000000001</v>
      </c>
      <c r="V659">
        <v>1.0916809999999999</v>
      </c>
      <c r="W659">
        <v>6.6361319999999999</v>
      </c>
      <c r="X659">
        <v>10.3133</v>
      </c>
      <c r="Y659">
        <v>4.2366820000000001</v>
      </c>
      <c r="Z659">
        <v>2.2047890000000001E-2</v>
      </c>
    </row>
    <row r="660" spans="1:26" x14ac:dyDescent="0.25">
      <c r="A660" s="64">
        <v>45992</v>
      </c>
      <c r="B660" t="s">
        <v>1575</v>
      </c>
      <c r="C660" t="s">
        <v>3381</v>
      </c>
      <c r="D660" t="s">
        <v>227</v>
      </c>
      <c r="E660" t="s">
        <v>2824</v>
      </c>
      <c r="F660" t="s">
        <v>6</v>
      </c>
      <c r="G660" t="s">
        <v>3220</v>
      </c>
      <c r="I660">
        <v>9.3153788390640908E-4</v>
      </c>
      <c r="J660" t="s">
        <v>1374</v>
      </c>
      <c r="K660">
        <v>3.8636363636363629</v>
      </c>
      <c r="L660" t="s">
        <v>2778</v>
      </c>
      <c r="N660">
        <v>6.83</v>
      </c>
      <c r="O660">
        <v>4.5819999999999999</v>
      </c>
      <c r="P660">
        <v>2.9750000000000001</v>
      </c>
      <c r="Q660">
        <v>5</v>
      </c>
      <c r="R660">
        <v>8.8666669999999996</v>
      </c>
      <c r="S660">
        <v>1.645</v>
      </c>
      <c r="T660">
        <v>3.1368421052631579</v>
      </c>
      <c r="U660">
        <v>-21.340219999999999</v>
      </c>
      <c r="V660">
        <v>7.5760949999999996</v>
      </c>
      <c r="W660">
        <v>1.667405</v>
      </c>
      <c r="X660">
        <v>20.11871</v>
      </c>
      <c r="Y660">
        <v>8.9047699999999992</v>
      </c>
      <c r="Z660">
        <v>1.7222399999999999E-2</v>
      </c>
    </row>
    <row r="661" spans="1:26" x14ac:dyDescent="0.25">
      <c r="A661" s="64">
        <v>45992</v>
      </c>
      <c r="B661" t="s">
        <v>1993</v>
      </c>
      <c r="C661" t="s">
        <v>3382</v>
      </c>
      <c r="D661" t="s">
        <v>645</v>
      </c>
      <c r="E661" t="s">
        <v>20</v>
      </c>
      <c r="F661" t="s">
        <v>6</v>
      </c>
      <c r="G661" t="s">
        <v>3220</v>
      </c>
      <c r="I661">
        <v>2.8307732475953758E-4</v>
      </c>
      <c r="J661" t="s">
        <v>1365</v>
      </c>
      <c r="K661">
        <v>4.166666666666667</v>
      </c>
      <c r="L661" t="s">
        <v>2777</v>
      </c>
      <c r="N661">
        <v>3.54</v>
      </c>
      <c r="O661">
        <v>4.7352499999999997</v>
      </c>
      <c r="P661">
        <v>5.85</v>
      </c>
      <c r="Q661">
        <v>9.1</v>
      </c>
      <c r="R661">
        <v>5.6333330000000004</v>
      </c>
      <c r="S661">
        <v>6.15</v>
      </c>
      <c r="T661">
        <v>8.8477366255144023</v>
      </c>
      <c r="U661">
        <v>10.107469999999999</v>
      </c>
      <c r="V661">
        <v>7.9373459999999998</v>
      </c>
      <c r="W661">
        <v>18.843889999999998</v>
      </c>
      <c r="X661">
        <v>21.421189999999999</v>
      </c>
      <c r="Y661">
        <v>6.1298890000000004</v>
      </c>
      <c r="Z661">
        <v>7.4150800000000001E-3</v>
      </c>
    </row>
    <row r="662" spans="1:26" x14ac:dyDescent="0.25">
      <c r="A662" s="64">
        <v>45992</v>
      </c>
      <c r="B662" t="s">
        <v>1548</v>
      </c>
      <c r="C662" t="s">
        <v>3383</v>
      </c>
      <c r="D662" t="s">
        <v>201</v>
      </c>
      <c r="E662" t="s">
        <v>2824</v>
      </c>
      <c r="F662" t="s">
        <v>6</v>
      </c>
      <c r="G662" t="s">
        <v>3220</v>
      </c>
      <c r="I662">
        <v>1.007628148821945E-3</v>
      </c>
      <c r="J662" t="s">
        <v>1367</v>
      </c>
      <c r="K662">
        <v>0.45454545454545459</v>
      </c>
      <c r="L662" t="s">
        <v>2777</v>
      </c>
      <c r="N662">
        <v>3.48</v>
      </c>
      <c r="O662">
        <v>1.8598330000000001</v>
      </c>
      <c r="P662">
        <v>5.5</v>
      </c>
      <c r="Q662">
        <v>5.4</v>
      </c>
      <c r="R662">
        <v>2.1666669999999999</v>
      </c>
      <c r="S662">
        <v>5.0049999999999999</v>
      </c>
      <c r="T662">
        <v>1.642105263157895</v>
      </c>
      <c r="U662">
        <v>9.8100190000000005</v>
      </c>
      <c r="V662">
        <v>11.087059999999999</v>
      </c>
      <c r="W662">
        <v>6.4353119999999997</v>
      </c>
      <c r="X662">
        <v>51.448349999999998</v>
      </c>
      <c r="Y662">
        <v>2.8540070000000002</v>
      </c>
      <c r="Z662">
        <v>3.6921979999999998E-3</v>
      </c>
    </row>
    <row r="663" spans="1:26" x14ac:dyDescent="0.25">
      <c r="A663" s="64">
        <v>45992</v>
      </c>
      <c r="B663" t="s">
        <v>1667</v>
      </c>
      <c r="C663" t="s">
        <v>3384</v>
      </c>
      <c r="D663" t="s">
        <v>319</v>
      </c>
      <c r="E663" t="s">
        <v>2824</v>
      </c>
      <c r="F663" t="s">
        <v>6</v>
      </c>
      <c r="G663" t="s">
        <v>3220</v>
      </c>
      <c r="I663">
        <v>6.5669491068121814E-4</v>
      </c>
      <c r="J663" t="s">
        <v>1367</v>
      </c>
      <c r="K663">
        <v>5.6818181818181834</v>
      </c>
      <c r="L663" t="s">
        <v>2777</v>
      </c>
      <c r="N663">
        <v>3.91</v>
      </c>
      <c r="O663">
        <v>4.2344999999999997</v>
      </c>
      <c r="P663">
        <v>6.3250000000000002</v>
      </c>
      <c r="Q663">
        <v>9</v>
      </c>
      <c r="R663">
        <v>6</v>
      </c>
      <c r="S663">
        <v>4.83</v>
      </c>
      <c r="T663">
        <v>8.2736842105263158</v>
      </c>
      <c r="U663">
        <v>13.16639</v>
      </c>
      <c r="V663">
        <v>10.121869999999999</v>
      </c>
      <c r="W663">
        <v>7.227474</v>
      </c>
      <c r="X663">
        <v>19.939240000000002</v>
      </c>
      <c r="Y663">
        <v>5.649502</v>
      </c>
      <c r="Z663">
        <v>7.908287E-3</v>
      </c>
    </row>
    <row r="664" spans="1:26" x14ac:dyDescent="0.25">
      <c r="A664" s="64">
        <v>45992</v>
      </c>
      <c r="B664" t="s">
        <v>1430</v>
      </c>
      <c r="C664" t="s">
        <v>3385</v>
      </c>
      <c r="D664" t="s">
        <v>84</v>
      </c>
      <c r="E664" t="s">
        <v>10</v>
      </c>
      <c r="F664" t="s">
        <v>6</v>
      </c>
      <c r="G664" t="s">
        <v>3220</v>
      </c>
      <c r="I664">
        <v>2.2053871955295449E-3</v>
      </c>
      <c r="J664" t="s">
        <v>1367</v>
      </c>
      <c r="K664">
        <v>3.333333333333333</v>
      </c>
      <c r="L664" t="s">
        <v>2777</v>
      </c>
      <c r="N664">
        <v>5.4400009999999996</v>
      </c>
      <c r="O664">
        <v>3.8525</v>
      </c>
      <c r="P664">
        <v>3.4750000000000001</v>
      </c>
      <c r="Q664">
        <v>7</v>
      </c>
      <c r="R664">
        <v>4.766667</v>
      </c>
      <c r="S664">
        <v>8.2333339999999993</v>
      </c>
      <c r="T664">
        <v>4.7402597402597397</v>
      </c>
      <c r="U664">
        <v>17.405629999999999</v>
      </c>
      <c r="V664">
        <v>9.1792599999999993</v>
      </c>
      <c r="W664">
        <v>14.01854</v>
      </c>
      <c r="X664">
        <v>14.498900000000001</v>
      </c>
      <c r="Y664">
        <v>7.8533520000000001</v>
      </c>
      <c r="Z664">
        <v>1.8540850000000001E-2</v>
      </c>
    </row>
    <row r="665" spans="1:26" x14ac:dyDescent="0.25">
      <c r="A665" s="64">
        <v>45992</v>
      </c>
      <c r="B665" t="s">
        <v>2454</v>
      </c>
      <c r="C665" t="s">
        <v>3386</v>
      </c>
      <c r="D665" t="s">
        <v>1105</v>
      </c>
      <c r="E665" t="s">
        <v>8</v>
      </c>
      <c r="F665" t="s">
        <v>6</v>
      </c>
      <c r="G665" t="s">
        <v>3220</v>
      </c>
      <c r="I665">
        <v>9.8108161402941322E-5</v>
      </c>
      <c r="J665" t="s">
        <v>1367</v>
      </c>
      <c r="K665">
        <v>5.333333333333333</v>
      </c>
      <c r="L665" t="s">
        <v>2777</v>
      </c>
      <c r="N665">
        <v>4.5999999999999996</v>
      </c>
      <c r="O665">
        <v>7.0043329999999999</v>
      </c>
      <c r="P665">
        <v>3.6749999999999998</v>
      </c>
      <c r="Q665">
        <v>5.3</v>
      </c>
      <c r="R665">
        <v>8.1666670000000003</v>
      </c>
      <c r="S665">
        <v>4.1666670000000003</v>
      </c>
      <c r="T665">
        <v>8.1231671554252198</v>
      </c>
      <c r="U665">
        <v>19.260739999999998</v>
      </c>
      <c r="V665">
        <v>8.2761510000000005</v>
      </c>
      <c r="W665">
        <v>5.7278140000000004</v>
      </c>
      <c r="X665">
        <v>18.076730000000001</v>
      </c>
      <c r="Y665">
        <v>6.7013749999999996</v>
      </c>
      <c r="Z665">
        <v>9.5744660000000002E-3</v>
      </c>
    </row>
    <row r="666" spans="1:26" x14ac:dyDescent="0.25">
      <c r="A666" s="64">
        <v>45992</v>
      </c>
      <c r="B666" t="s">
        <v>1623</v>
      </c>
      <c r="C666" t="s">
        <v>3387</v>
      </c>
      <c r="D666" t="s">
        <v>275</v>
      </c>
      <c r="E666" t="s">
        <v>18</v>
      </c>
      <c r="F666" t="s">
        <v>6</v>
      </c>
      <c r="G666" t="s">
        <v>3220</v>
      </c>
      <c r="I666">
        <v>7.8293859838659608E-4</v>
      </c>
      <c r="J666" t="s">
        <v>1367</v>
      </c>
      <c r="K666">
        <v>4.583333333333333</v>
      </c>
      <c r="L666" t="s">
        <v>2777</v>
      </c>
      <c r="N666">
        <v>6.36</v>
      </c>
      <c r="O666">
        <v>3.8075000000000001</v>
      </c>
      <c r="P666">
        <v>6.766667</v>
      </c>
      <c r="Q666">
        <v>2.2000000000000002</v>
      </c>
      <c r="R666">
        <v>5.5333329999999998</v>
      </c>
      <c r="S666">
        <v>4.9574999999999996</v>
      </c>
      <c r="T666">
        <v>4.8888888888888884</v>
      </c>
      <c r="U666">
        <v>-1.2999240000000001</v>
      </c>
      <c r="V666">
        <v>20.306619999999999</v>
      </c>
      <c r="W666">
        <v>15.71203</v>
      </c>
      <c r="X666">
        <v>11.45391</v>
      </c>
      <c r="Y666">
        <v>9.3287049999999994</v>
      </c>
      <c r="Z666">
        <v>2.1658609999999998E-2</v>
      </c>
    </row>
    <row r="667" spans="1:26" x14ac:dyDescent="0.25">
      <c r="A667" s="64">
        <v>45992</v>
      </c>
      <c r="B667" t="s">
        <v>1819</v>
      </c>
      <c r="C667" t="s">
        <v>3388</v>
      </c>
      <c r="D667" t="s">
        <v>471</v>
      </c>
      <c r="E667" t="s">
        <v>8</v>
      </c>
      <c r="F667" t="s">
        <v>6</v>
      </c>
      <c r="G667" t="s">
        <v>3220</v>
      </c>
      <c r="I667">
        <v>4.1865143058979199E-4</v>
      </c>
      <c r="J667" t="s">
        <v>1367</v>
      </c>
      <c r="K667">
        <v>5</v>
      </c>
      <c r="L667" t="s">
        <v>2777</v>
      </c>
      <c r="N667">
        <v>5.23</v>
      </c>
      <c r="O667">
        <v>4.9678339999999999</v>
      </c>
      <c r="P667">
        <v>5.0999999999999996</v>
      </c>
      <c r="Q667">
        <v>7.6</v>
      </c>
      <c r="R667">
        <v>6.1666670000000003</v>
      </c>
      <c r="S667">
        <v>1.3566670000000001</v>
      </c>
      <c r="T667">
        <v>5.9824046920821106</v>
      </c>
      <c r="U667">
        <v>-1.357329</v>
      </c>
      <c r="V667">
        <v>9.1672130000000003</v>
      </c>
      <c r="W667">
        <v>16.7684</v>
      </c>
      <c r="X667">
        <v>22.105550000000001</v>
      </c>
      <c r="Y667">
        <v>5.3557110000000003</v>
      </c>
      <c r="Z667">
        <v>1.1339170000000001E-2</v>
      </c>
    </row>
    <row r="668" spans="1:26" x14ac:dyDescent="0.25">
      <c r="A668" s="64">
        <v>45992</v>
      </c>
      <c r="B668" t="s">
        <v>2599</v>
      </c>
      <c r="C668" t="s">
        <v>3389</v>
      </c>
      <c r="D668" t="s">
        <v>1250</v>
      </c>
      <c r="E668" t="s">
        <v>9</v>
      </c>
      <c r="F668" t="s">
        <v>6</v>
      </c>
      <c r="G668" t="s">
        <v>3220</v>
      </c>
      <c r="I668">
        <v>6.1101056714415807E-5</v>
      </c>
      <c r="J668" t="s">
        <v>1374</v>
      </c>
      <c r="K668">
        <v>5.333333333333333</v>
      </c>
      <c r="L668" t="s">
        <v>2776</v>
      </c>
      <c r="N668">
        <v>5.34</v>
      </c>
      <c r="O668">
        <v>1.7090000000000001</v>
      </c>
      <c r="P668">
        <v>8.3249999999999993</v>
      </c>
      <c r="Q668">
        <v>1</v>
      </c>
      <c r="R668">
        <v>3.6333329999999999</v>
      </c>
      <c r="S668">
        <v>6.6183329999999998</v>
      </c>
      <c r="T668">
        <v>2.72</v>
      </c>
      <c r="U668">
        <v>19.93233</v>
      </c>
      <c r="V668">
        <v>29.404579999999999</v>
      </c>
      <c r="W668">
        <v>13.615919999999999</v>
      </c>
      <c r="X668">
        <v>34.629359999999998</v>
      </c>
      <c r="Y668">
        <v>1.970289</v>
      </c>
      <c r="Z668">
        <v>6.6217309999999996E-3</v>
      </c>
    </row>
    <row r="669" spans="1:26" x14ac:dyDescent="0.25">
      <c r="A669" s="64">
        <v>45992</v>
      </c>
      <c r="B669" t="s">
        <v>2459</v>
      </c>
      <c r="C669" t="s">
        <v>3390</v>
      </c>
      <c r="D669" t="s">
        <v>1110</v>
      </c>
      <c r="E669" t="s">
        <v>8</v>
      </c>
      <c r="F669" t="s">
        <v>6</v>
      </c>
      <c r="G669" t="s">
        <v>3220</v>
      </c>
      <c r="I669">
        <v>1.0302385853691731E-4</v>
      </c>
      <c r="J669" t="s">
        <v>1367</v>
      </c>
      <c r="K669">
        <v>7.333333333333333</v>
      </c>
      <c r="L669" t="s">
        <v>2776</v>
      </c>
      <c r="N669">
        <v>3.96</v>
      </c>
      <c r="O669">
        <v>8.1415000000000006</v>
      </c>
      <c r="P669">
        <v>2.7</v>
      </c>
      <c r="Q669">
        <v>2.5</v>
      </c>
      <c r="R669">
        <v>8.2666660000000007</v>
      </c>
      <c r="S669">
        <v>5.6950000000000003</v>
      </c>
      <c r="T669">
        <v>7.5366568914956016</v>
      </c>
      <c r="U669">
        <v>14.08783</v>
      </c>
      <c r="V669">
        <v>7.000127</v>
      </c>
      <c r="W669">
        <v>14.865320000000001</v>
      </c>
      <c r="X669">
        <v>16.29759</v>
      </c>
      <c r="Y669">
        <v>4.0933630000000001</v>
      </c>
      <c r="Z669">
        <v>1.010818E-2</v>
      </c>
    </row>
    <row r="670" spans="1:26" x14ac:dyDescent="0.25">
      <c r="A670" s="64">
        <v>45992</v>
      </c>
      <c r="B670" t="s">
        <v>1971</v>
      </c>
      <c r="C670" t="s">
        <v>3391</v>
      </c>
      <c r="D670" t="s">
        <v>623</v>
      </c>
      <c r="E670" t="s">
        <v>11</v>
      </c>
      <c r="F670" t="s">
        <v>6</v>
      </c>
      <c r="G670" t="s">
        <v>3220</v>
      </c>
      <c r="H670">
        <v>1.1291833281532021E-3</v>
      </c>
      <c r="I670">
        <v>2.9251575930176721E-4</v>
      </c>
      <c r="J670" t="s">
        <v>1367</v>
      </c>
      <c r="K670">
        <v>8.8888888888888893</v>
      </c>
      <c r="M670" t="s">
        <v>1340</v>
      </c>
      <c r="N670">
        <v>8.33</v>
      </c>
      <c r="O670">
        <v>7.4515000000000002</v>
      </c>
      <c r="P670">
        <v>5.2249999999999996</v>
      </c>
      <c r="Q670">
        <v>8</v>
      </c>
      <c r="R670">
        <v>7.4</v>
      </c>
      <c r="S670">
        <v>4.9283330000000003</v>
      </c>
      <c r="T670">
        <v>9.8019801980198018</v>
      </c>
      <c r="U670">
        <v>221.3167</v>
      </c>
      <c r="V670">
        <v>7.9478239999999998</v>
      </c>
      <c r="W670">
        <v>17.888590000000001</v>
      </c>
      <c r="X670">
        <v>22.955480000000001</v>
      </c>
      <c r="Y670">
        <v>1.9341539999999999</v>
      </c>
      <c r="Z670">
        <v>2.3437360000000001E-2</v>
      </c>
    </row>
    <row r="671" spans="1:26" x14ac:dyDescent="0.25">
      <c r="A671" s="64">
        <v>45992</v>
      </c>
      <c r="B671" t="s">
        <v>2503</v>
      </c>
      <c r="C671" t="s">
        <v>3392</v>
      </c>
      <c r="D671" t="s">
        <v>1154</v>
      </c>
      <c r="E671" t="s">
        <v>2874</v>
      </c>
      <c r="F671" t="s">
        <v>6</v>
      </c>
      <c r="G671" t="s">
        <v>3220</v>
      </c>
      <c r="I671">
        <v>8.4769134011851435E-5</v>
      </c>
      <c r="J671" t="s">
        <v>1374</v>
      </c>
      <c r="K671">
        <v>2.5</v>
      </c>
      <c r="L671" t="s">
        <v>2777</v>
      </c>
      <c r="N671">
        <v>7.43</v>
      </c>
      <c r="O671">
        <v>5.3876670000000004</v>
      </c>
      <c r="P671">
        <v>2.9249999999999998</v>
      </c>
      <c r="Q671">
        <v>0.3</v>
      </c>
      <c r="R671">
        <v>8.8666669999999996</v>
      </c>
      <c r="S671">
        <v>1.64</v>
      </c>
      <c r="T671">
        <v>1.2389380530973451</v>
      </c>
      <c r="U671">
        <v>-36.61795</v>
      </c>
      <c r="V671">
        <v>1.371068</v>
      </c>
      <c r="W671">
        <v>4.0980910000000002</v>
      </c>
      <c r="X671">
        <v>69.592479999999995</v>
      </c>
      <c r="Y671">
        <v>7.7864529999999998</v>
      </c>
      <c r="Z671">
        <v>2.68322E-2</v>
      </c>
    </row>
    <row r="672" spans="1:26" x14ac:dyDescent="0.25">
      <c r="A672" s="64">
        <v>45992</v>
      </c>
      <c r="B672" t="s">
        <v>1977</v>
      </c>
      <c r="C672" t="s">
        <v>3393</v>
      </c>
      <c r="D672" t="s">
        <v>629</v>
      </c>
      <c r="E672" t="s">
        <v>10</v>
      </c>
      <c r="F672" t="s">
        <v>6</v>
      </c>
      <c r="G672" t="s">
        <v>3220</v>
      </c>
      <c r="H672">
        <v>4.1365371765505312E-3</v>
      </c>
      <c r="I672">
        <v>2.8292090098477819E-4</v>
      </c>
      <c r="J672" t="s">
        <v>1367</v>
      </c>
      <c r="K672">
        <v>9.5833333333333339</v>
      </c>
      <c r="M672" t="s">
        <v>1340</v>
      </c>
      <c r="N672">
        <v>5.41</v>
      </c>
      <c r="O672">
        <v>6.1849999999999996</v>
      </c>
      <c r="P672">
        <v>2.6666669999999999</v>
      </c>
      <c r="Q672">
        <v>3.1</v>
      </c>
      <c r="R672">
        <v>5.766667</v>
      </c>
      <c r="S672">
        <v>3.9883329999999999</v>
      </c>
      <c r="T672">
        <v>1.558441558441559</v>
      </c>
      <c r="U672">
        <v>16.186689999999999</v>
      </c>
      <c r="V672">
        <v>4.6013659999999996</v>
      </c>
      <c r="W672">
        <v>8.6952619999999996</v>
      </c>
      <c r="X672">
        <v>15.09587</v>
      </c>
      <c r="Y672">
        <v>7.5103239999999998</v>
      </c>
      <c r="Z672">
        <v>1.87581E-2</v>
      </c>
    </row>
    <row r="673" spans="1:26" x14ac:dyDescent="0.25">
      <c r="A673" s="64">
        <v>45992</v>
      </c>
      <c r="B673" t="s">
        <v>2479</v>
      </c>
      <c r="C673" t="s">
        <v>3394</v>
      </c>
      <c r="D673" t="s">
        <v>1130</v>
      </c>
      <c r="E673" t="s">
        <v>2887</v>
      </c>
      <c r="F673" t="s">
        <v>6</v>
      </c>
      <c r="G673" t="s">
        <v>3220</v>
      </c>
      <c r="I673">
        <v>9.3958790742484672E-5</v>
      </c>
      <c r="J673" t="s">
        <v>1367</v>
      </c>
      <c r="K673">
        <v>1.4285714285714279</v>
      </c>
      <c r="L673" t="s">
        <v>2777</v>
      </c>
      <c r="N673">
        <v>4.55</v>
      </c>
      <c r="O673">
        <v>4.6281670000000004</v>
      </c>
      <c r="P673">
        <v>6.1</v>
      </c>
      <c r="Q673">
        <v>0.6</v>
      </c>
      <c r="R673">
        <v>6.8</v>
      </c>
      <c r="S673">
        <v>2.145</v>
      </c>
      <c r="T673">
        <v>2.1100917431192658</v>
      </c>
      <c r="U673">
        <v>2.5786159999999998</v>
      </c>
      <c r="V673">
        <v>11.10314</v>
      </c>
      <c r="W673">
        <v>12.64345</v>
      </c>
      <c r="X673">
        <v>20.261669999999999</v>
      </c>
      <c r="Y673">
        <v>3.5384060000000002</v>
      </c>
      <c r="Z673">
        <v>1.082966E-2</v>
      </c>
    </row>
    <row r="674" spans="1:26" x14ac:dyDescent="0.25">
      <c r="A674" s="64">
        <v>45992</v>
      </c>
      <c r="B674" t="s">
        <v>2476</v>
      </c>
      <c r="C674" t="s">
        <v>3395</v>
      </c>
      <c r="D674" t="s">
        <v>1127</v>
      </c>
      <c r="E674" t="s">
        <v>2824</v>
      </c>
      <c r="F674" t="s">
        <v>6</v>
      </c>
      <c r="G674" t="s">
        <v>3220</v>
      </c>
      <c r="I674">
        <v>9.5131528986294853E-5</v>
      </c>
      <c r="J674" t="s">
        <v>1367</v>
      </c>
      <c r="K674">
        <v>4.0909090909090908</v>
      </c>
      <c r="L674" t="s">
        <v>2777</v>
      </c>
      <c r="N674">
        <v>4.07</v>
      </c>
      <c r="O674">
        <v>4.5350000000000001</v>
      </c>
      <c r="P674">
        <v>7.45</v>
      </c>
      <c r="Q674">
        <v>7.5</v>
      </c>
      <c r="R674">
        <v>8.2333339999999993</v>
      </c>
      <c r="S674">
        <v>5.92</v>
      </c>
      <c r="T674">
        <v>9.6421052631578945</v>
      </c>
      <c r="U674">
        <v>12.278499999999999</v>
      </c>
      <c r="V674">
        <v>12.253069999999999</v>
      </c>
      <c r="W674">
        <v>14.91779</v>
      </c>
      <c r="X674">
        <v>19.268560000000001</v>
      </c>
      <c r="Y674">
        <v>6.8370990000000003</v>
      </c>
      <c r="Z674">
        <v>7.4198670000000001E-3</v>
      </c>
    </row>
    <row r="675" spans="1:26" x14ac:dyDescent="0.25">
      <c r="A675" s="64">
        <v>45992</v>
      </c>
      <c r="B675" t="s">
        <v>2419</v>
      </c>
      <c r="C675" t="s">
        <v>3396</v>
      </c>
      <c r="D675" t="s">
        <v>1070</v>
      </c>
      <c r="E675" t="s">
        <v>8</v>
      </c>
      <c r="F675" t="s">
        <v>6</v>
      </c>
      <c r="G675" t="s">
        <v>3220</v>
      </c>
      <c r="I675">
        <v>1.1310679103602E-4</v>
      </c>
      <c r="J675" t="s">
        <v>1367</v>
      </c>
      <c r="K675">
        <v>0.66666666666666663</v>
      </c>
      <c r="L675" t="s">
        <v>2777</v>
      </c>
      <c r="N675">
        <v>0.95</v>
      </c>
      <c r="O675">
        <v>8.0350000000000001</v>
      </c>
      <c r="P675">
        <v>1.25</v>
      </c>
      <c r="Q675">
        <v>2.2000000000000002</v>
      </c>
      <c r="R675">
        <v>7</v>
      </c>
      <c r="S675">
        <v>4.0475000000000003</v>
      </c>
      <c r="T675">
        <v>4.193548387096774</v>
      </c>
      <c r="V675">
        <v>-21.658069999999999</v>
      </c>
      <c r="W675">
        <v>2.6444049999999999</v>
      </c>
      <c r="Y675">
        <v>-8.7423289999999998</v>
      </c>
      <c r="Z675">
        <v>0</v>
      </c>
    </row>
    <row r="676" spans="1:26" x14ac:dyDescent="0.25">
      <c r="A676" s="64">
        <v>45992</v>
      </c>
      <c r="B676" t="s">
        <v>1592</v>
      </c>
      <c r="C676" t="s">
        <v>3397</v>
      </c>
      <c r="D676" t="s">
        <v>244</v>
      </c>
      <c r="E676" t="s">
        <v>2824</v>
      </c>
      <c r="F676" t="s">
        <v>6</v>
      </c>
      <c r="G676" t="s">
        <v>3220</v>
      </c>
      <c r="I676">
        <v>8.79688403333722E-4</v>
      </c>
      <c r="J676" t="s">
        <v>1367</v>
      </c>
      <c r="K676">
        <v>3.6363636363636371</v>
      </c>
      <c r="L676" t="s">
        <v>2777</v>
      </c>
      <c r="N676">
        <v>1.98</v>
      </c>
      <c r="O676">
        <v>2.891</v>
      </c>
      <c r="P676">
        <v>8.5749999999999993</v>
      </c>
      <c r="Q676">
        <v>4.5</v>
      </c>
      <c r="R676">
        <v>2.766667</v>
      </c>
      <c r="S676">
        <v>5.64</v>
      </c>
      <c r="T676">
        <v>4.0421052631578949</v>
      </c>
      <c r="U676">
        <v>15.887259999999999</v>
      </c>
      <c r="V676">
        <v>27.94445</v>
      </c>
      <c r="W676">
        <v>15.87138</v>
      </c>
      <c r="X676">
        <v>26.60304</v>
      </c>
      <c r="Y676">
        <v>3.4987940000000002</v>
      </c>
      <c r="Z676">
        <v>1.858195E-3</v>
      </c>
    </row>
    <row r="677" spans="1:26" x14ac:dyDescent="0.25">
      <c r="A677" s="64">
        <v>45992</v>
      </c>
      <c r="B677" t="s">
        <v>2384</v>
      </c>
      <c r="C677" t="s">
        <v>3398</v>
      </c>
      <c r="D677" t="s">
        <v>1035</v>
      </c>
      <c r="E677" t="s">
        <v>9</v>
      </c>
      <c r="F677" t="s">
        <v>6</v>
      </c>
      <c r="G677" t="s">
        <v>3220</v>
      </c>
      <c r="I677">
        <v>1.225929328292472E-4</v>
      </c>
      <c r="J677" t="s">
        <v>1367</v>
      </c>
      <c r="K677">
        <v>4</v>
      </c>
      <c r="L677" t="s">
        <v>2776</v>
      </c>
      <c r="N677">
        <v>3.2</v>
      </c>
      <c r="O677">
        <v>2.6088330000000002</v>
      </c>
      <c r="P677">
        <v>7.15</v>
      </c>
      <c r="Q677">
        <v>6.5</v>
      </c>
      <c r="R677">
        <v>2.233333</v>
      </c>
      <c r="S677">
        <v>5.49</v>
      </c>
      <c r="T677">
        <v>4.08</v>
      </c>
      <c r="U677">
        <v>10.412800000000001</v>
      </c>
      <c r="V677">
        <v>16.26052</v>
      </c>
      <c r="W677">
        <v>9.4366889999999994</v>
      </c>
      <c r="X677">
        <v>29.171040000000001</v>
      </c>
      <c r="Y677">
        <v>3.162242</v>
      </c>
      <c r="Z677">
        <v>4.9334390000000004E-3</v>
      </c>
    </row>
    <row r="678" spans="1:26" x14ac:dyDescent="0.25">
      <c r="A678" s="64">
        <v>45992</v>
      </c>
      <c r="B678" t="s">
        <v>2217</v>
      </c>
      <c r="C678" t="s">
        <v>3399</v>
      </c>
      <c r="D678" t="s">
        <v>868</v>
      </c>
      <c r="E678" t="s">
        <v>8</v>
      </c>
      <c r="F678" t="s">
        <v>6</v>
      </c>
      <c r="G678" t="s">
        <v>3220</v>
      </c>
      <c r="I678">
        <v>1.7747547439512739E-4</v>
      </c>
      <c r="J678" t="s">
        <v>1374</v>
      </c>
      <c r="K678">
        <v>3.666666666666667</v>
      </c>
      <c r="L678" t="s">
        <v>2776</v>
      </c>
      <c r="N678">
        <v>4.12</v>
      </c>
      <c r="O678">
        <v>2.9195000000000002</v>
      </c>
      <c r="P678">
        <v>7.5250000000000004</v>
      </c>
      <c r="Q678">
        <v>7.3</v>
      </c>
      <c r="R678">
        <v>1.1333329999999999</v>
      </c>
      <c r="S678">
        <v>4.3733329999999997</v>
      </c>
      <c r="T678">
        <v>4.9266862170087977</v>
      </c>
      <c r="U678">
        <v>-17.534009999999999</v>
      </c>
      <c r="V678">
        <v>54.182029999999997</v>
      </c>
      <c r="W678">
        <v>49.70046</v>
      </c>
      <c r="X678">
        <v>19.318940000000001</v>
      </c>
      <c r="Y678">
        <v>5.0400549999999997</v>
      </c>
      <c r="Z678">
        <v>7.1144229999999999E-3</v>
      </c>
    </row>
    <row r="679" spans="1:26" x14ac:dyDescent="0.25">
      <c r="A679" s="64">
        <v>45992</v>
      </c>
      <c r="B679" t="s">
        <v>2111</v>
      </c>
      <c r="C679" t="s">
        <v>4158</v>
      </c>
      <c r="D679" t="s">
        <v>762</v>
      </c>
      <c r="E679" t="s">
        <v>2824</v>
      </c>
      <c r="F679" t="s">
        <v>6</v>
      </c>
      <c r="G679" t="s">
        <v>2881</v>
      </c>
      <c r="I679">
        <v>2.1959517614433531E-4</v>
      </c>
      <c r="J679" t="s">
        <v>1365</v>
      </c>
      <c r="K679">
        <v>-1</v>
      </c>
      <c r="L679" t="s">
        <v>4045</v>
      </c>
      <c r="N679">
        <v>7.02</v>
      </c>
      <c r="O679">
        <v>7.2830000000000004</v>
      </c>
      <c r="P679">
        <v>2.2999999999999998</v>
      </c>
      <c r="Q679">
        <v>5.0999999999999996</v>
      </c>
      <c r="R679">
        <v>6.6</v>
      </c>
      <c r="S679">
        <v>3.1116670000000002</v>
      </c>
      <c r="T679">
        <v>4.0631578947368414</v>
      </c>
      <c r="U679">
        <v>4.9504520000000003</v>
      </c>
      <c r="V679">
        <v>1.413778</v>
      </c>
      <c r="W679">
        <v>9.1659330000000008</v>
      </c>
      <c r="X679">
        <v>25.509709999999998</v>
      </c>
      <c r="Y679">
        <v>10.245559999999999</v>
      </c>
      <c r="Z679">
        <v>0.4778674</v>
      </c>
    </row>
    <row r="680" spans="1:26" x14ac:dyDescent="0.25">
      <c r="A680" s="64">
        <v>45992</v>
      </c>
      <c r="B680" t="s">
        <v>2344</v>
      </c>
      <c r="C680" t="s">
        <v>4159</v>
      </c>
      <c r="D680" t="s">
        <v>995</v>
      </c>
      <c r="E680" t="s">
        <v>20</v>
      </c>
      <c r="F680" t="s">
        <v>6</v>
      </c>
      <c r="G680" t="s">
        <v>2881</v>
      </c>
      <c r="I680">
        <v>1.3153429182125021E-4</v>
      </c>
      <c r="J680" t="s">
        <v>1367</v>
      </c>
      <c r="K680">
        <v>-1</v>
      </c>
      <c r="L680" t="s">
        <v>4045</v>
      </c>
      <c r="N680">
        <v>5.4</v>
      </c>
      <c r="O680">
        <v>8.0820000000000007</v>
      </c>
      <c r="P680">
        <v>4.55</v>
      </c>
      <c r="Q680">
        <v>5.2</v>
      </c>
      <c r="R680">
        <v>5.4666670000000002</v>
      </c>
      <c r="S680">
        <v>5.3150000000000004</v>
      </c>
      <c r="T680">
        <v>7.2427983539094658</v>
      </c>
      <c r="U680">
        <v>14.523289999999999</v>
      </c>
      <c r="V680">
        <v>2.9072179999999999</v>
      </c>
      <c r="W680">
        <v>22.727720000000001</v>
      </c>
      <c r="X680">
        <v>11.53247</v>
      </c>
      <c r="Y680">
        <v>11.609170000000001</v>
      </c>
      <c r="Z680">
        <v>0.5146347</v>
      </c>
    </row>
    <row r="681" spans="1:26" x14ac:dyDescent="0.25">
      <c r="A681" s="64">
        <v>45992</v>
      </c>
      <c r="B681" t="s">
        <v>1883</v>
      </c>
      <c r="C681" t="s">
        <v>3400</v>
      </c>
      <c r="D681" t="s">
        <v>535</v>
      </c>
      <c r="E681" t="s">
        <v>8</v>
      </c>
      <c r="F681" t="s">
        <v>4</v>
      </c>
      <c r="G681" t="s">
        <v>2810</v>
      </c>
      <c r="I681">
        <v>3.4183705561718512E-4</v>
      </c>
      <c r="J681" t="s">
        <v>1365</v>
      </c>
      <c r="K681">
        <v>7.731958762886598</v>
      </c>
      <c r="L681" t="s">
        <v>2776</v>
      </c>
      <c r="O681">
        <v>0.4003333</v>
      </c>
      <c r="P681">
        <v>7.9249999999999998</v>
      </c>
      <c r="Q681">
        <v>9.6999999999999993</v>
      </c>
      <c r="R681">
        <v>1.4</v>
      </c>
      <c r="S681">
        <v>8.6933340000000001</v>
      </c>
      <c r="T681">
        <v>7.3773584905660368</v>
      </c>
      <c r="U681">
        <v>194.21430000000001</v>
      </c>
      <c r="V681">
        <v>18.54637</v>
      </c>
      <c r="W681">
        <v>18.860759999999999</v>
      </c>
      <c r="X681">
        <v>158.19970000000001</v>
      </c>
      <c r="Y681">
        <v>0.62961730000000005</v>
      </c>
      <c r="Z681">
        <v>0</v>
      </c>
    </row>
    <row r="682" spans="1:26" x14ac:dyDescent="0.25">
      <c r="A682" s="64">
        <v>45992</v>
      </c>
      <c r="B682" t="s">
        <v>2290</v>
      </c>
      <c r="C682" t="s">
        <v>3401</v>
      </c>
      <c r="D682" t="s">
        <v>941</v>
      </c>
      <c r="E682" t="s">
        <v>2824</v>
      </c>
      <c r="F682" t="s">
        <v>4</v>
      </c>
      <c r="G682" t="s">
        <v>2810</v>
      </c>
      <c r="I682">
        <v>1.528736351757551E-4</v>
      </c>
      <c r="J682" t="s">
        <v>1365</v>
      </c>
      <c r="K682">
        <v>2.083333333333333</v>
      </c>
      <c r="L682" t="s">
        <v>2776</v>
      </c>
      <c r="O682">
        <v>1.306</v>
      </c>
      <c r="P682">
        <v>5.55</v>
      </c>
      <c r="Q682">
        <v>6.7</v>
      </c>
      <c r="R682">
        <v>4.5</v>
      </c>
      <c r="S682">
        <v>7.6174999999999997</v>
      </c>
      <c r="T682">
        <v>5.2575107296137338</v>
      </c>
      <c r="V682">
        <v>1.917381</v>
      </c>
      <c r="W682">
        <v>3.74729</v>
      </c>
      <c r="X682">
        <v>200</v>
      </c>
      <c r="Y682">
        <v>-0.533107</v>
      </c>
      <c r="Z682">
        <v>0</v>
      </c>
    </row>
    <row r="683" spans="1:26" x14ac:dyDescent="0.25">
      <c r="A683" s="64">
        <v>45992</v>
      </c>
      <c r="B683" t="s">
        <v>2577</v>
      </c>
      <c r="C683" t="s">
        <v>4160</v>
      </c>
      <c r="D683" t="s">
        <v>1228</v>
      </c>
      <c r="E683" t="s">
        <v>2818</v>
      </c>
      <c r="F683" t="s">
        <v>6</v>
      </c>
      <c r="G683" t="s">
        <v>2881</v>
      </c>
      <c r="I683">
        <v>6.4566323398303096E-5</v>
      </c>
      <c r="J683" t="s">
        <v>1365</v>
      </c>
      <c r="K683">
        <v>-1</v>
      </c>
      <c r="L683" t="s">
        <v>4045</v>
      </c>
      <c r="N683">
        <v>6.66</v>
      </c>
      <c r="O683">
        <v>2.7120000000000002</v>
      </c>
      <c r="P683">
        <v>5.7</v>
      </c>
      <c r="Q683">
        <v>5.4</v>
      </c>
      <c r="R683">
        <v>1.6</v>
      </c>
      <c r="S683">
        <v>6.835</v>
      </c>
      <c r="T683">
        <v>2.2058823529411771</v>
      </c>
      <c r="U683">
        <v>-0.75964929999999997</v>
      </c>
      <c r="V683">
        <v>110.6901</v>
      </c>
      <c r="W683">
        <v>29.742909999999998</v>
      </c>
      <c r="X683">
        <v>22.51709</v>
      </c>
      <c r="Y683">
        <v>4.5953080000000002</v>
      </c>
      <c r="Z683">
        <v>0.27846739999999998</v>
      </c>
    </row>
    <row r="684" spans="1:26" x14ac:dyDescent="0.25">
      <c r="A684" s="64">
        <v>45992</v>
      </c>
      <c r="B684" t="s">
        <v>2673</v>
      </c>
      <c r="C684" t="s">
        <v>4161</v>
      </c>
      <c r="D684" t="s">
        <v>1324</v>
      </c>
      <c r="E684" t="s">
        <v>2824</v>
      </c>
      <c r="F684" t="s">
        <v>6</v>
      </c>
      <c r="G684" t="s">
        <v>2881</v>
      </c>
      <c r="I684">
        <v>2.248968819475466E-5</v>
      </c>
      <c r="J684" t="s">
        <v>1367</v>
      </c>
      <c r="K684">
        <v>-1</v>
      </c>
      <c r="L684" t="s">
        <v>4045</v>
      </c>
      <c r="N684">
        <v>8.5599989999999995</v>
      </c>
      <c r="O684">
        <v>6.3230000000000004</v>
      </c>
      <c r="P684">
        <v>9</v>
      </c>
      <c r="Q684">
        <v>6.6</v>
      </c>
      <c r="R684">
        <v>2.1333329999999999</v>
      </c>
      <c r="S684">
        <v>5.6133329999999999</v>
      </c>
      <c r="T684">
        <v>7.9157894736842103</v>
      </c>
      <c r="U684">
        <v>12.88428</v>
      </c>
      <c r="V684">
        <v>55.774679999999996</v>
      </c>
      <c r="W684">
        <v>36.8307</v>
      </c>
      <c r="X684">
        <v>6.518529</v>
      </c>
      <c r="Y684">
        <v>13.96575</v>
      </c>
      <c r="Z684">
        <v>1.1921820000000001</v>
      </c>
    </row>
    <row r="685" spans="1:26" x14ac:dyDescent="0.25">
      <c r="A685" s="64">
        <v>45992</v>
      </c>
      <c r="B685" t="s">
        <v>2615</v>
      </c>
      <c r="C685" t="s">
        <v>4162</v>
      </c>
      <c r="D685" t="s">
        <v>1266</v>
      </c>
      <c r="E685" t="s">
        <v>20</v>
      </c>
      <c r="F685" t="s">
        <v>6</v>
      </c>
      <c r="G685" t="s">
        <v>2881</v>
      </c>
      <c r="I685">
        <v>5.5274511141110211E-5</v>
      </c>
      <c r="J685" t="s">
        <v>1367</v>
      </c>
      <c r="K685">
        <v>-1</v>
      </c>
      <c r="L685" t="s">
        <v>4045</v>
      </c>
      <c r="N685">
        <v>7.15</v>
      </c>
      <c r="O685">
        <v>7.234</v>
      </c>
      <c r="P685">
        <v>4.9249999999999998</v>
      </c>
      <c r="Q685">
        <v>5.8</v>
      </c>
      <c r="R685">
        <v>1.733333</v>
      </c>
      <c r="S685">
        <v>3.8766669999999999</v>
      </c>
      <c r="T685">
        <v>4.4032921810699586</v>
      </c>
      <c r="U685">
        <v>2.9775140000000002</v>
      </c>
      <c r="V685">
        <v>-0.24842790000000001</v>
      </c>
      <c r="W685">
        <v>73.747860000000003</v>
      </c>
      <c r="Y685">
        <v>1.4094720000000001</v>
      </c>
      <c r="Z685">
        <v>0.60573480000000002</v>
      </c>
    </row>
    <row r="686" spans="1:26" x14ac:dyDescent="0.25">
      <c r="A686" s="64">
        <v>45992</v>
      </c>
      <c r="B686" t="s">
        <v>2424</v>
      </c>
      <c r="C686" t="s">
        <v>4163</v>
      </c>
      <c r="D686" t="s">
        <v>1075</v>
      </c>
      <c r="E686" t="s">
        <v>2867</v>
      </c>
      <c r="F686" t="s">
        <v>6</v>
      </c>
      <c r="G686" t="s">
        <v>2881</v>
      </c>
      <c r="I686">
        <v>1.10172745092067E-4</v>
      </c>
      <c r="J686" t="s">
        <v>1365</v>
      </c>
      <c r="K686">
        <v>-1</v>
      </c>
      <c r="L686" t="s">
        <v>4045</v>
      </c>
      <c r="N686">
        <v>8.2900010000000002</v>
      </c>
      <c r="O686">
        <v>8.8913340000000005</v>
      </c>
      <c r="P686">
        <v>6.6</v>
      </c>
      <c r="Q686">
        <v>8</v>
      </c>
      <c r="R686">
        <v>3.5666669999999998</v>
      </c>
      <c r="S686">
        <v>5.6333330000000004</v>
      </c>
      <c r="T686">
        <v>9.5070422535211261</v>
      </c>
      <c r="U686">
        <v>-3.44767</v>
      </c>
      <c r="V686">
        <v>15.321870000000001</v>
      </c>
      <c r="W686">
        <v>9.0845400000000005</v>
      </c>
      <c r="X686">
        <v>7.7729340000000002</v>
      </c>
      <c r="Y686">
        <v>15.55209</v>
      </c>
      <c r="Z686">
        <v>0.87029710000000005</v>
      </c>
    </row>
    <row r="687" spans="1:26" x14ac:dyDescent="0.25">
      <c r="A687" s="64">
        <v>45992</v>
      </c>
      <c r="B687" t="s">
        <v>1602</v>
      </c>
      <c r="C687" t="s">
        <v>3402</v>
      </c>
      <c r="D687" t="s">
        <v>254</v>
      </c>
      <c r="E687" t="s">
        <v>2818</v>
      </c>
      <c r="F687" t="s">
        <v>4</v>
      </c>
      <c r="G687" t="s">
        <v>2810</v>
      </c>
      <c r="I687">
        <v>8.3575952660905177E-4</v>
      </c>
      <c r="J687" t="s">
        <v>1367</v>
      </c>
      <c r="K687">
        <v>7.5</v>
      </c>
      <c r="L687" t="s">
        <v>2777</v>
      </c>
      <c r="N687">
        <v>6.67</v>
      </c>
      <c r="O687">
        <v>3.9576660000000001</v>
      </c>
      <c r="P687">
        <v>5.2249999999999996</v>
      </c>
      <c r="Q687">
        <v>3.9</v>
      </c>
      <c r="R687">
        <v>1.8</v>
      </c>
      <c r="S687">
        <v>8.7583330000000004</v>
      </c>
      <c r="T687">
        <v>4.1836734693877551</v>
      </c>
      <c r="U687">
        <v>32.515689999999999</v>
      </c>
      <c r="V687">
        <v>47.464550000000003</v>
      </c>
      <c r="W687">
        <v>26.598610000000001</v>
      </c>
      <c r="X687">
        <v>21.85229</v>
      </c>
      <c r="Y687">
        <v>4.5393850000000002</v>
      </c>
      <c r="Z687">
        <v>1.037633</v>
      </c>
    </row>
    <row r="688" spans="1:26" x14ac:dyDescent="0.25">
      <c r="A688" s="64">
        <v>45992</v>
      </c>
      <c r="B688" t="s">
        <v>2022</v>
      </c>
      <c r="C688" t="s">
        <v>3403</v>
      </c>
      <c r="D688" t="s">
        <v>674</v>
      </c>
      <c r="E688" t="s">
        <v>19</v>
      </c>
      <c r="F688" t="s">
        <v>5</v>
      </c>
      <c r="G688" t="s">
        <v>2879</v>
      </c>
      <c r="I688">
        <v>2.6251289918433963E-4</v>
      </c>
      <c r="J688" t="s">
        <v>1367</v>
      </c>
      <c r="K688">
        <v>9.2857142857142865</v>
      </c>
      <c r="L688" t="s">
        <v>2777</v>
      </c>
      <c r="N688">
        <v>1.91</v>
      </c>
      <c r="O688">
        <v>7.1989999999999998</v>
      </c>
      <c r="P688">
        <v>3.4249999999999998</v>
      </c>
      <c r="Q688">
        <v>8</v>
      </c>
      <c r="R688">
        <v>4.9666670000000002</v>
      </c>
      <c r="S688">
        <v>3.108333</v>
      </c>
      <c r="T688">
        <v>7</v>
      </c>
      <c r="U688">
        <v>120.5132</v>
      </c>
      <c r="V688">
        <v>4.8058149999999999</v>
      </c>
      <c r="W688">
        <v>3.450917</v>
      </c>
      <c r="X688">
        <v>12.453110000000001</v>
      </c>
      <c r="Y688">
        <v>7.0035670000000003</v>
      </c>
      <c r="Z688">
        <v>1.300387</v>
      </c>
    </row>
    <row r="689" spans="1:26" x14ac:dyDescent="0.25">
      <c r="A689" s="64">
        <v>45992</v>
      </c>
      <c r="B689" t="s">
        <v>1540</v>
      </c>
      <c r="C689" t="s">
        <v>3404</v>
      </c>
      <c r="D689" t="s">
        <v>193</v>
      </c>
      <c r="E689" t="s">
        <v>14</v>
      </c>
      <c r="F689" t="s">
        <v>4</v>
      </c>
      <c r="G689" t="s">
        <v>2810</v>
      </c>
      <c r="I689">
        <v>1.1098456848063619E-3</v>
      </c>
      <c r="J689" t="s">
        <v>1367</v>
      </c>
      <c r="K689">
        <v>8.4615384615384617</v>
      </c>
      <c r="L689" t="s">
        <v>2776</v>
      </c>
      <c r="O689">
        <v>1.245833</v>
      </c>
      <c r="P689">
        <v>6.8</v>
      </c>
      <c r="Q689">
        <v>9.9</v>
      </c>
      <c r="R689">
        <v>3</v>
      </c>
      <c r="S689">
        <v>8.4016669999999998</v>
      </c>
      <c r="T689">
        <v>7.9473684210526319</v>
      </c>
      <c r="U689">
        <v>42.101970000000001</v>
      </c>
      <c r="V689">
        <v>22.09845</v>
      </c>
      <c r="W689">
        <v>11.69591</v>
      </c>
      <c r="X689">
        <v>90.598749999999995</v>
      </c>
      <c r="Y689">
        <v>1.3129029999999999</v>
      </c>
      <c r="Z689">
        <v>0</v>
      </c>
    </row>
    <row r="690" spans="1:26" x14ac:dyDescent="0.25">
      <c r="A690" s="64">
        <v>45992</v>
      </c>
      <c r="B690" t="s">
        <v>2668</v>
      </c>
      <c r="C690" t="s">
        <v>3405</v>
      </c>
      <c r="D690" t="s">
        <v>1319</v>
      </c>
      <c r="E690" t="s">
        <v>2824</v>
      </c>
      <c r="F690" t="s">
        <v>5</v>
      </c>
      <c r="G690" t="s">
        <v>2879</v>
      </c>
      <c r="I690">
        <v>2.874388876709723E-5</v>
      </c>
      <c r="J690" t="s">
        <v>1365</v>
      </c>
      <c r="K690">
        <v>0.1492537313432836</v>
      </c>
      <c r="L690" t="s">
        <v>2777</v>
      </c>
      <c r="O690">
        <v>5.2750000000000004</v>
      </c>
      <c r="P690">
        <v>6.95</v>
      </c>
      <c r="Q690">
        <v>0.1</v>
      </c>
      <c r="R690">
        <v>2.233333</v>
      </c>
      <c r="S690">
        <v>6.4266670000000001</v>
      </c>
      <c r="T690">
        <v>3.236842105263158</v>
      </c>
      <c r="U690">
        <v>4.3285489999999998</v>
      </c>
      <c r="V690">
        <v>38.357599999999998</v>
      </c>
      <c r="W690">
        <v>17.243390000000002</v>
      </c>
      <c r="X690">
        <v>30.90072</v>
      </c>
      <c r="Y690">
        <v>3.5124170000000001</v>
      </c>
      <c r="Z690">
        <v>0</v>
      </c>
    </row>
    <row r="691" spans="1:26" x14ac:dyDescent="0.25">
      <c r="A691" s="64">
        <v>45992</v>
      </c>
      <c r="B691" t="s">
        <v>2415</v>
      </c>
      <c r="C691" t="s">
        <v>3406</v>
      </c>
      <c r="D691" t="s">
        <v>1066</v>
      </c>
      <c r="E691" t="s">
        <v>13</v>
      </c>
      <c r="F691" t="s">
        <v>5</v>
      </c>
      <c r="G691" t="s">
        <v>3193</v>
      </c>
      <c r="I691">
        <v>1.102156516134045E-4</v>
      </c>
      <c r="J691" t="s">
        <v>1367</v>
      </c>
      <c r="K691">
        <v>1.4285714285714279</v>
      </c>
      <c r="L691" t="s">
        <v>2776</v>
      </c>
      <c r="N691">
        <v>3.69</v>
      </c>
      <c r="O691">
        <v>4.9466669999999997</v>
      </c>
      <c r="P691">
        <v>5.6749999999999998</v>
      </c>
      <c r="Q691">
        <v>2.5</v>
      </c>
      <c r="R691">
        <v>3.6666669999999999</v>
      </c>
      <c r="S691">
        <v>5.3933330000000002</v>
      </c>
      <c r="T691">
        <v>3.924050632911392</v>
      </c>
      <c r="U691">
        <v>-10.82404</v>
      </c>
      <c r="V691">
        <v>12.137169999999999</v>
      </c>
      <c r="W691">
        <v>19.093340000000001</v>
      </c>
      <c r="X691">
        <v>8.9881650000000004</v>
      </c>
      <c r="Y691">
        <v>9.2407310000000003</v>
      </c>
      <c r="Z691">
        <v>4.3104259999999996</v>
      </c>
    </row>
    <row r="692" spans="1:26" x14ac:dyDescent="0.25">
      <c r="A692" s="64">
        <v>45992</v>
      </c>
      <c r="B692" t="s">
        <v>2412</v>
      </c>
      <c r="C692" t="s">
        <v>3407</v>
      </c>
      <c r="D692" t="s">
        <v>1063</v>
      </c>
      <c r="E692" t="s">
        <v>2867</v>
      </c>
      <c r="F692" t="s">
        <v>5</v>
      </c>
      <c r="G692" t="s">
        <v>2879</v>
      </c>
      <c r="I692">
        <v>1.120290272273195E-4</v>
      </c>
      <c r="J692" t="s">
        <v>1367</v>
      </c>
      <c r="K692">
        <v>1.363636363636364</v>
      </c>
      <c r="L692" t="s">
        <v>2777</v>
      </c>
      <c r="O692">
        <v>5.7279999999999998</v>
      </c>
      <c r="P692">
        <v>3.1749999999999998</v>
      </c>
      <c r="Q692">
        <v>1.9</v>
      </c>
      <c r="R692">
        <v>5.6666670000000003</v>
      </c>
      <c r="S692">
        <v>2.6575000000000002</v>
      </c>
      <c r="T692">
        <v>2.2352941176470589</v>
      </c>
      <c r="U692">
        <v>-28.629860000000001</v>
      </c>
      <c r="V692">
        <v>10.30377</v>
      </c>
      <c r="W692">
        <v>11.35483</v>
      </c>
      <c r="X692">
        <v>18.357240000000001</v>
      </c>
      <c r="Y692">
        <v>3.043215</v>
      </c>
      <c r="Z692">
        <v>3.1031680000000001</v>
      </c>
    </row>
    <row r="693" spans="1:26" x14ac:dyDescent="0.25">
      <c r="A693" s="64">
        <v>45992</v>
      </c>
      <c r="B693" t="s">
        <v>2134</v>
      </c>
      <c r="C693" t="s">
        <v>3408</v>
      </c>
      <c r="D693" t="s">
        <v>785</v>
      </c>
      <c r="E693" t="s">
        <v>15</v>
      </c>
      <c r="F693" t="s">
        <v>5</v>
      </c>
      <c r="G693" t="s">
        <v>2879</v>
      </c>
      <c r="I693">
        <v>2.1526251762606281E-4</v>
      </c>
      <c r="J693" t="s">
        <v>1367</v>
      </c>
      <c r="K693">
        <v>4.375</v>
      </c>
      <c r="L693" t="s">
        <v>2777</v>
      </c>
      <c r="N693">
        <v>4.7699999999999996</v>
      </c>
      <c r="O693">
        <v>3.1164999999999998</v>
      </c>
      <c r="P693">
        <v>6.875</v>
      </c>
      <c r="Q693">
        <v>4.7</v>
      </c>
      <c r="R693">
        <v>9.4666669999999993</v>
      </c>
      <c r="S693">
        <v>5.9383340000000002</v>
      </c>
      <c r="T693">
        <v>8.125</v>
      </c>
      <c r="U693">
        <v>4.0881509999999999</v>
      </c>
      <c r="V693">
        <v>34.209980000000002</v>
      </c>
      <c r="W693">
        <v>23.97906</v>
      </c>
      <c r="X693">
        <v>18.49765</v>
      </c>
      <c r="Y693">
        <v>6.1906109999999996</v>
      </c>
      <c r="Z693">
        <v>9.0609140000000004</v>
      </c>
    </row>
    <row r="694" spans="1:26" x14ac:dyDescent="0.25">
      <c r="A694" s="64">
        <v>45992</v>
      </c>
      <c r="B694" t="s">
        <v>2005</v>
      </c>
      <c r="C694" t="s">
        <v>3409</v>
      </c>
      <c r="D694" t="s">
        <v>657</v>
      </c>
      <c r="E694" t="s">
        <v>2867</v>
      </c>
      <c r="F694" t="s">
        <v>5</v>
      </c>
      <c r="G694" t="s">
        <v>2879</v>
      </c>
      <c r="I694">
        <v>2.7105759788817382E-4</v>
      </c>
      <c r="J694" t="s">
        <v>1367</v>
      </c>
      <c r="K694">
        <v>5.4545454545454541</v>
      </c>
      <c r="L694" t="s">
        <v>2777</v>
      </c>
      <c r="N694">
        <v>3.83</v>
      </c>
      <c r="O694">
        <v>6.0656670000000004</v>
      </c>
      <c r="P694">
        <v>3.3250000000000002</v>
      </c>
      <c r="Q694">
        <v>2.6</v>
      </c>
      <c r="R694">
        <v>4.0333329999999998</v>
      </c>
      <c r="S694">
        <v>3.3883329999999998</v>
      </c>
      <c r="T694">
        <v>2.4705882352941182</v>
      </c>
      <c r="U694">
        <v>-4.3512880000000003</v>
      </c>
      <c r="V694">
        <v>9.7896070000000002</v>
      </c>
      <c r="W694">
        <v>12.927989999999999</v>
      </c>
      <c r="X694">
        <v>21.734279999999998</v>
      </c>
      <c r="Y694">
        <v>2.541194</v>
      </c>
      <c r="Z694">
        <v>2.7215729999999998</v>
      </c>
    </row>
    <row r="695" spans="1:26" x14ac:dyDescent="0.25">
      <c r="A695" s="64">
        <v>45992</v>
      </c>
      <c r="B695" t="s">
        <v>2014</v>
      </c>
      <c r="C695" t="s">
        <v>3410</v>
      </c>
      <c r="D695" t="s">
        <v>666</v>
      </c>
      <c r="E695" t="s">
        <v>11</v>
      </c>
      <c r="F695" t="s">
        <v>5</v>
      </c>
      <c r="G695" t="s">
        <v>2879</v>
      </c>
      <c r="I695">
        <v>2.6843489926572087E-4</v>
      </c>
      <c r="J695" t="s">
        <v>1367</v>
      </c>
      <c r="K695">
        <v>7.2972972972972974</v>
      </c>
      <c r="L695" t="s">
        <v>2777</v>
      </c>
      <c r="N695">
        <v>5.17</v>
      </c>
      <c r="O695">
        <v>6.5162500000000003</v>
      </c>
      <c r="P695">
        <v>2.5750000000000002</v>
      </c>
      <c r="Q695">
        <v>5.2</v>
      </c>
      <c r="R695">
        <v>7.5666669999999998</v>
      </c>
      <c r="S695">
        <v>2.605</v>
      </c>
      <c r="T695">
        <v>5.9668508287292816</v>
      </c>
      <c r="U695">
        <v>1.4610650000000001</v>
      </c>
      <c r="V695">
        <v>-7.0657180000000004</v>
      </c>
      <c r="W695">
        <v>7.1250210000000003</v>
      </c>
      <c r="Y695">
        <v>-3.6971310000000002</v>
      </c>
      <c r="Z695">
        <v>3.5037099999999999</v>
      </c>
    </row>
    <row r="696" spans="1:26" x14ac:dyDescent="0.25">
      <c r="A696" s="64">
        <v>45992</v>
      </c>
      <c r="B696" t="s">
        <v>2200</v>
      </c>
      <c r="C696" t="s">
        <v>3411</v>
      </c>
      <c r="D696" t="s">
        <v>851</v>
      </c>
      <c r="E696" t="s">
        <v>8</v>
      </c>
      <c r="F696" t="s">
        <v>5</v>
      </c>
      <c r="G696" t="s">
        <v>3193</v>
      </c>
      <c r="I696">
        <v>1.817718273953452E-4</v>
      </c>
      <c r="J696" t="s">
        <v>1367</v>
      </c>
      <c r="K696">
        <v>0.58823529411764708</v>
      </c>
      <c r="L696" t="s">
        <v>2777</v>
      </c>
      <c r="N696">
        <v>5.23</v>
      </c>
      <c r="O696">
        <v>3.1020829999999999</v>
      </c>
      <c r="P696">
        <v>4.7750000000000004</v>
      </c>
      <c r="Q696">
        <v>2.1</v>
      </c>
      <c r="R696">
        <v>2.5</v>
      </c>
      <c r="S696">
        <v>1.118333</v>
      </c>
      <c r="T696">
        <v>1.4</v>
      </c>
      <c r="U696">
        <v>-65.858909999999995</v>
      </c>
      <c r="V696">
        <v>3.1686329999999998</v>
      </c>
      <c r="W696">
        <v>3.4778180000000001</v>
      </c>
      <c r="X696">
        <v>45.484050000000003</v>
      </c>
      <c r="Y696">
        <v>6.3823410000000003</v>
      </c>
      <c r="Z696">
        <v>1.594077</v>
      </c>
    </row>
    <row r="697" spans="1:26" x14ac:dyDescent="0.25">
      <c r="A697" s="64">
        <v>45992</v>
      </c>
      <c r="B697" t="s">
        <v>1477</v>
      </c>
      <c r="C697" t="s">
        <v>3412</v>
      </c>
      <c r="D697" t="s">
        <v>130</v>
      </c>
      <c r="E697" t="s">
        <v>2824</v>
      </c>
      <c r="F697" t="s">
        <v>5</v>
      </c>
      <c r="G697" t="s">
        <v>3041</v>
      </c>
      <c r="I697">
        <v>1.714594600245685E-3</v>
      </c>
      <c r="J697" t="s">
        <v>1367</v>
      </c>
      <c r="K697">
        <v>3.8805970149253728</v>
      </c>
      <c r="L697" t="s">
        <v>2777</v>
      </c>
      <c r="N697">
        <v>3.78</v>
      </c>
      <c r="O697">
        <v>2.6081669999999999</v>
      </c>
      <c r="P697">
        <v>4.7249999999999996</v>
      </c>
      <c r="Q697">
        <v>9</v>
      </c>
      <c r="R697">
        <v>7.6666670000000003</v>
      </c>
      <c r="S697">
        <v>7.273333</v>
      </c>
      <c r="T697">
        <v>8.8421052631578938</v>
      </c>
      <c r="U697">
        <v>27.592189999999999</v>
      </c>
      <c r="V697">
        <v>23.729769999999998</v>
      </c>
      <c r="W697">
        <v>7.8182169999999998</v>
      </c>
      <c r="X697">
        <v>30.770669999999999</v>
      </c>
      <c r="Y697">
        <v>3.4611710000000002</v>
      </c>
      <c r="Z697">
        <v>0.9782343</v>
      </c>
    </row>
    <row r="698" spans="1:26" x14ac:dyDescent="0.25">
      <c r="A698" s="64">
        <v>45992</v>
      </c>
      <c r="B698" t="s">
        <v>1954</v>
      </c>
      <c r="C698" t="s">
        <v>3413</v>
      </c>
      <c r="D698" t="s">
        <v>606</v>
      </c>
      <c r="E698" t="s">
        <v>8</v>
      </c>
      <c r="F698" t="s">
        <v>5</v>
      </c>
      <c r="G698" t="s">
        <v>2879</v>
      </c>
      <c r="I698">
        <v>3.0668601303046931E-4</v>
      </c>
      <c r="J698" t="s">
        <v>1367</v>
      </c>
      <c r="K698">
        <v>2.9411764705882359</v>
      </c>
      <c r="L698" t="s">
        <v>2777</v>
      </c>
      <c r="N698">
        <v>2.27</v>
      </c>
      <c r="O698">
        <v>3.9683329999999999</v>
      </c>
      <c r="P698">
        <v>6.1749999999999998</v>
      </c>
      <c r="Q698">
        <v>2.1</v>
      </c>
      <c r="R698">
        <v>1.8666670000000001</v>
      </c>
      <c r="S698">
        <v>5.9233330000000004</v>
      </c>
      <c r="T698">
        <v>3.7</v>
      </c>
      <c r="U698">
        <v>1.3828400000000001</v>
      </c>
      <c r="V698">
        <v>21.56157</v>
      </c>
      <c r="W698">
        <v>30.138829999999999</v>
      </c>
      <c r="X698">
        <v>31.939769999999999</v>
      </c>
      <c r="Y698">
        <v>2.4959910000000001</v>
      </c>
      <c r="Z698">
        <v>0.63237770000000004</v>
      </c>
    </row>
    <row r="699" spans="1:26" x14ac:dyDescent="0.25">
      <c r="A699" s="64">
        <v>45992</v>
      </c>
      <c r="B699" t="s">
        <v>2612</v>
      </c>
      <c r="C699" t="s">
        <v>3414</v>
      </c>
      <c r="D699" t="s">
        <v>1263</v>
      </c>
      <c r="E699" t="s">
        <v>2824</v>
      </c>
      <c r="F699" t="s">
        <v>5</v>
      </c>
      <c r="G699" t="s">
        <v>2879</v>
      </c>
      <c r="H699">
        <v>1.0544121648990859E-3</v>
      </c>
      <c r="I699">
        <v>5.6679224642706201E-5</v>
      </c>
      <c r="J699" t="s">
        <v>1374</v>
      </c>
      <c r="K699">
        <v>9.5522388059701484</v>
      </c>
      <c r="M699" t="s">
        <v>1340</v>
      </c>
      <c r="N699">
        <v>7.38</v>
      </c>
      <c r="O699">
        <v>7.9070010000000002</v>
      </c>
      <c r="P699">
        <v>3.625</v>
      </c>
      <c r="Q699">
        <v>3</v>
      </c>
      <c r="R699">
        <v>6.0666669999999998</v>
      </c>
      <c r="S699">
        <v>1.598333</v>
      </c>
      <c r="T699">
        <v>4.0526315789473681</v>
      </c>
      <c r="U699">
        <v>6.4094069999999999</v>
      </c>
      <c r="V699">
        <v>1.4866200000000001</v>
      </c>
      <c r="W699">
        <v>2.3132280000000001</v>
      </c>
      <c r="X699">
        <v>122.0722</v>
      </c>
      <c r="Y699">
        <v>1.6040289999999999</v>
      </c>
      <c r="Z699">
        <v>4.832935</v>
      </c>
    </row>
    <row r="700" spans="1:26" x14ac:dyDescent="0.25">
      <c r="A700" s="64">
        <v>45992</v>
      </c>
      <c r="B700" t="s">
        <v>1957</v>
      </c>
      <c r="C700" t="s">
        <v>3415</v>
      </c>
      <c r="D700" t="s">
        <v>609</v>
      </c>
      <c r="E700" t="s">
        <v>2824</v>
      </c>
      <c r="F700" t="s">
        <v>5</v>
      </c>
      <c r="G700" t="s">
        <v>2879</v>
      </c>
      <c r="I700">
        <v>3.0369325816338093E-4</v>
      </c>
      <c r="J700" t="s">
        <v>1367</v>
      </c>
      <c r="K700">
        <v>4.9253731343283578</v>
      </c>
      <c r="L700" t="s">
        <v>2777</v>
      </c>
      <c r="N700">
        <v>6.45</v>
      </c>
      <c r="O700">
        <v>4.1321669999999999</v>
      </c>
      <c r="P700">
        <v>6.5</v>
      </c>
      <c r="Q700">
        <v>2.8</v>
      </c>
      <c r="R700">
        <v>5.5333329999999998</v>
      </c>
      <c r="S700">
        <v>6.07</v>
      </c>
      <c r="T700">
        <v>5.3684210526315788</v>
      </c>
      <c r="U700">
        <v>5.2928810000000004</v>
      </c>
      <c r="V700">
        <v>92.618549999999999</v>
      </c>
      <c r="W700">
        <v>25.40727</v>
      </c>
      <c r="X700">
        <v>19.140360000000001</v>
      </c>
      <c r="Y700">
        <v>2.8324189999999998</v>
      </c>
      <c r="Z700">
        <v>2.652838</v>
      </c>
    </row>
    <row r="701" spans="1:26" x14ac:dyDescent="0.25">
      <c r="A701" s="64">
        <v>45992</v>
      </c>
      <c r="B701" t="s">
        <v>1950</v>
      </c>
      <c r="C701" t="s">
        <v>3416</v>
      </c>
      <c r="D701" t="s">
        <v>602</v>
      </c>
      <c r="E701" t="s">
        <v>12</v>
      </c>
      <c r="F701" t="s">
        <v>4</v>
      </c>
      <c r="G701" t="s">
        <v>2810</v>
      </c>
      <c r="I701">
        <v>3.1120499986867601E-4</v>
      </c>
      <c r="J701" t="s">
        <v>1365</v>
      </c>
      <c r="K701">
        <v>10</v>
      </c>
      <c r="L701" t="s">
        <v>2776</v>
      </c>
      <c r="N701">
        <v>7.33</v>
      </c>
      <c r="O701">
        <v>5.6879169999999997</v>
      </c>
      <c r="P701">
        <v>5.65</v>
      </c>
      <c r="Q701">
        <v>9.3000000000000007</v>
      </c>
      <c r="R701">
        <v>9.1666670000000003</v>
      </c>
      <c r="S701">
        <v>7.6166669999999996</v>
      </c>
      <c r="T701">
        <v>9.7368421052631575</v>
      </c>
      <c r="U701">
        <v>21.907029999999999</v>
      </c>
      <c r="V701">
        <v>21.71264</v>
      </c>
      <c r="W701">
        <v>51.976379999999999</v>
      </c>
      <c r="X701">
        <v>5.6010999999999997</v>
      </c>
      <c r="Y701">
        <v>11.05875</v>
      </c>
      <c r="Z701">
        <v>0.71653060000000002</v>
      </c>
    </row>
    <row r="702" spans="1:26" x14ac:dyDescent="0.25">
      <c r="A702" s="64">
        <v>45992</v>
      </c>
      <c r="B702" t="s">
        <v>2293</v>
      </c>
      <c r="C702" t="s">
        <v>3417</v>
      </c>
      <c r="D702" t="s">
        <v>944</v>
      </c>
      <c r="E702" t="s">
        <v>12</v>
      </c>
      <c r="F702" t="s">
        <v>5</v>
      </c>
      <c r="G702" t="s">
        <v>3041</v>
      </c>
      <c r="I702">
        <v>1.5290333969052719E-4</v>
      </c>
      <c r="J702" t="s">
        <v>1367</v>
      </c>
      <c r="K702">
        <v>4.2857142857142856</v>
      </c>
      <c r="L702" t="s">
        <v>2777</v>
      </c>
      <c r="N702">
        <v>3.92</v>
      </c>
      <c r="O702">
        <v>2.04</v>
      </c>
      <c r="P702">
        <v>7.4</v>
      </c>
      <c r="Q702">
        <v>2.4</v>
      </c>
      <c r="R702">
        <v>7.4666670000000002</v>
      </c>
      <c r="S702">
        <v>6.71</v>
      </c>
      <c r="T702">
        <v>6.0946745562130182</v>
      </c>
      <c r="U702">
        <v>10.27</v>
      </c>
      <c r="V702">
        <v>15.302210000000001</v>
      </c>
      <c r="W702">
        <v>51.667140000000003</v>
      </c>
      <c r="X702">
        <v>20.198180000000001</v>
      </c>
      <c r="Y702">
        <v>5.220129</v>
      </c>
      <c r="Z702">
        <v>2.1919879999999998</v>
      </c>
    </row>
    <row r="703" spans="1:26" x14ac:dyDescent="0.25">
      <c r="A703" s="64">
        <v>45992</v>
      </c>
      <c r="B703" t="s">
        <v>2297</v>
      </c>
      <c r="C703" t="s">
        <v>3418</v>
      </c>
      <c r="D703" t="s">
        <v>948</v>
      </c>
      <c r="E703" t="s">
        <v>16</v>
      </c>
      <c r="F703" t="s">
        <v>4</v>
      </c>
      <c r="G703" t="s">
        <v>2810</v>
      </c>
      <c r="I703">
        <v>1.4734829538254259E-4</v>
      </c>
      <c r="J703" t="s">
        <v>1374</v>
      </c>
      <c r="K703">
        <v>7.5</v>
      </c>
      <c r="L703" t="s">
        <v>2777</v>
      </c>
      <c r="N703">
        <v>8.7200000000000006</v>
      </c>
      <c r="O703">
        <v>6.6379169999999998</v>
      </c>
      <c r="P703">
        <v>3</v>
      </c>
      <c r="Q703">
        <v>0.4</v>
      </c>
      <c r="R703">
        <v>4.266667</v>
      </c>
      <c r="S703">
        <v>0.4116667</v>
      </c>
      <c r="T703">
        <v>1.025641025641026</v>
      </c>
      <c r="U703">
        <v>-59.362160000000003</v>
      </c>
      <c r="V703">
        <v>-10.438000000000001</v>
      </c>
      <c r="W703">
        <v>3.6569639999999999</v>
      </c>
      <c r="Y703">
        <v>5.353453</v>
      </c>
      <c r="Z703">
        <v>10.021330000000001</v>
      </c>
    </row>
    <row r="704" spans="1:26" x14ac:dyDescent="0.25">
      <c r="A704" s="64">
        <v>45992</v>
      </c>
      <c r="B704" t="s">
        <v>1685</v>
      </c>
      <c r="C704" t="s">
        <v>3419</v>
      </c>
      <c r="D704" t="s">
        <v>337</v>
      </c>
      <c r="E704" t="s">
        <v>8</v>
      </c>
      <c r="F704" t="s">
        <v>4</v>
      </c>
      <c r="G704" t="s">
        <v>2810</v>
      </c>
      <c r="I704">
        <v>6.083718660895046E-4</v>
      </c>
      <c r="J704" t="s">
        <v>1367</v>
      </c>
      <c r="K704">
        <v>1.9587628865979381</v>
      </c>
      <c r="L704" t="s">
        <v>2777</v>
      </c>
      <c r="N704">
        <v>7.61</v>
      </c>
      <c r="O704">
        <v>6.8045</v>
      </c>
      <c r="P704">
        <v>4.3499999999999996</v>
      </c>
      <c r="Q704">
        <v>1.1000000000000001</v>
      </c>
      <c r="R704">
        <v>5.8</v>
      </c>
      <c r="S704">
        <v>1.9066669999999999</v>
      </c>
      <c r="T704">
        <v>2.3207547169811318</v>
      </c>
      <c r="U704">
        <v>-10.12194</v>
      </c>
      <c r="V704">
        <v>21.19171</v>
      </c>
      <c r="W704">
        <v>25.147359999999999</v>
      </c>
      <c r="X704">
        <v>27.897539999999999</v>
      </c>
      <c r="Y704">
        <v>4.5297460000000003</v>
      </c>
      <c r="Z704">
        <v>1.8846499999999999</v>
      </c>
    </row>
    <row r="705" spans="1:26" x14ac:dyDescent="0.25">
      <c r="A705" s="64">
        <v>45992</v>
      </c>
      <c r="B705" t="s">
        <v>2037</v>
      </c>
      <c r="C705" t="s">
        <v>3420</v>
      </c>
      <c r="D705" t="s">
        <v>688</v>
      </c>
      <c r="E705" t="s">
        <v>8</v>
      </c>
      <c r="F705" t="s">
        <v>4</v>
      </c>
      <c r="G705" t="s">
        <v>2810</v>
      </c>
      <c r="I705">
        <v>2.4877571127706222E-4</v>
      </c>
      <c r="J705" t="s">
        <v>1365</v>
      </c>
      <c r="K705">
        <v>0.72164948453608235</v>
      </c>
      <c r="L705" t="s">
        <v>2776</v>
      </c>
      <c r="O705">
        <v>3.1025</v>
      </c>
      <c r="P705">
        <v>2.1333329999999999</v>
      </c>
      <c r="Q705">
        <v>8.9</v>
      </c>
      <c r="R705">
        <v>0.86666670000000001</v>
      </c>
      <c r="S705">
        <v>4.4950000000000001</v>
      </c>
      <c r="T705">
        <v>2.0943396226415101</v>
      </c>
      <c r="V705">
        <v>3.4537059999999999</v>
      </c>
      <c r="W705">
        <v>-151.59700000000001</v>
      </c>
      <c r="X705">
        <v>122.47190000000001</v>
      </c>
      <c r="Y705">
        <v>1.7610980000000001</v>
      </c>
      <c r="Z705">
        <v>0</v>
      </c>
    </row>
    <row r="706" spans="1:26" x14ac:dyDescent="0.25">
      <c r="A706" s="64">
        <v>45992</v>
      </c>
      <c r="B706" t="s">
        <v>1384</v>
      </c>
      <c r="C706" t="s">
        <v>3421</v>
      </c>
      <c r="D706" t="s">
        <v>38</v>
      </c>
      <c r="E706" t="s">
        <v>8</v>
      </c>
      <c r="F706" t="s">
        <v>5</v>
      </c>
      <c r="G706" t="s">
        <v>2879</v>
      </c>
      <c r="H706">
        <v>8.0039128883669774E-3</v>
      </c>
      <c r="I706">
        <v>4.950077359406611E-3</v>
      </c>
      <c r="J706" t="s">
        <v>1367</v>
      </c>
      <c r="K706">
        <v>8.235294117647058</v>
      </c>
      <c r="M706" t="s">
        <v>2897</v>
      </c>
      <c r="N706">
        <v>3.93</v>
      </c>
      <c r="O706">
        <v>2.1401669999999999</v>
      </c>
      <c r="P706">
        <v>7.2249999999999996</v>
      </c>
      <c r="Q706">
        <v>9.1999999999999993</v>
      </c>
      <c r="R706">
        <v>3.266667</v>
      </c>
      <c r="S706">
        <v>9.2783339999999992</v>
      </c>
      <c r="T706">
        <v>9.25</v>
      </c>
      <c r="U706">
        <v>28.733560000000001</v>
      </c>
      <c r="V706">
        <v>53.852170000000001</v>
      </c>
      <c r="W706">
        <v>34.84975</v>
      </c>
      <c r="X706">
        <v>33.536189999999998</v>
      </c>
      <c r="Y706">
        <v>2.8365260000000001</v>
      </c>
      <c r="Z706">
        <v>0.70843480000000003</v>
      </c>
    </row>
    <row r="707" spans="1:26" x14ac:dyDescent="0.25">
      <c r="A707" s="64">
        <v>45992</v>
      </c>
      <c r="B707" t="s">
        <v>2435</v>
      </c>
      <c r="C707" t="s">
        <v>3422</v>
      </c>
      <c r="D707" t="s">
        <v>1086</v>
      </c>
      <c r="E707" t="s">
        <v>2824</v>
      </c>
      <c r="F707" t="s">
        <v>4</v>
      </c>
      <c r="G707" t="s">
        <v>2810</v>
      </c>
      <c r="I707">
        <v>1.0997511505439141E-4</v>
      </c>
      <c r="J707" t="s">
        <v>1367</v>
      </c>
      <c r="K707">
        <v>2.291666666666667</v>
      </c>
      <c r="L707" t="s">
        <v>2777</v>
      </c>
      <c r="N707">
        <v>5.96</v>
      </c>
      <c r="O707">
        <v>7.5853330000000003</v>
      </c>
      <c r="P707">
        <v>2.3250000000000002</v>
      </c>
      <c r="Q707">
        <v>0.6</v>
      </c>
      <c r="R707">
        <v>3.1666669999999999</v>
      </c>
      <c r="S707">
        <v>0.81833330000000004</v>
      </c>
      <c r="T707">
        <v>0.49356223175965658</v>
      </c>
      <c r="U707">
        <v>-54.03387</v>
      </c>
      <c r="V707">
        <v>7.7658529999999999</v>
      </c>
      <c r="W707">
        <v>16.880859999999998</v>
      </c>
      <c r="X707">
        <v>22.74633</v>
      </c>
      <c r="Y707">
        <v>8.3552879999999998</v>
      </c>
      <c r="Z707">
        <v>2.450898</v>
      </c>
    </row>
    <row r="708" spans="1:26" x14ac:dyDescent="0.25">
      <c r="A708" s="64">
        <v>45992</v>
      </c>
      <c r="B708" t="s">
        <v>2124</v>
      </c>
      <c r="C708" t="s">
        <v>3423</v>
      </c>
      <c r="D708" t="s">
        <v>775</v>
      </c>
      <c r="E708" t="s">
        <v>18</v>
      </c>
      <c r="F708" t="s">
        <v>5</v>
      </c>
      <c r="G708" t="s">
        <v>2879</v>
      </c>
      <c r="I708">
        <v>2.1727362329285459E-4</v>
      </c>
      <c r="J708" t="s">
        <v>1367</v>
      </c>
      <c r="K708">
        <v>6.4</v>
      </c>
      <c r="L708" t="s">
        <v>2777</v>
      </c>
      <c r="N708">
        <v>6.85</v>
      </c>
      <c r="O708">
        <v>6.6124999999999998</v>
      </c>
      <c r="P708">
        <v>4.1333330000000004</v>
      </c>
      <c r="Q708">
        <v>2.8</v>
      </c>
      <c r="R708">
        <v>7.9333330000000002</v>
      </c>
      <c r="S708">
        <v>4.18</v>
      </c>
      <c r="T708">
        <v>4.4827586206896548</v>
      </c>
      <c r="U708">
        <v>34.796340000000001</v>
      </c>
      <c r="V708">
        <v>6.4735860000000001</v>
      </c>
      <c r="W708">
        <v>39.13682</v>
      </c>
      <c r="X708">
        <v>13.31657</v>
      </c>
      <c r="Y708">
        <v>13.27169</v>
      </c>
      <c r="Z708">
        <v>5.665813</v>
      </c>
    </row>
    <row r="709" spans="1:26" x14ac:dyDescent="0.25">
      <c r="A709" s="64">
        <v>45992</v>
      </c>
      <c r="B709" t="s">
        <v>2611</v>
      </c>
      <c r="C709" t="s">
        <v>3424</v>
      </c>
      <c r="D709" t="s">
        <v>1262</v>
      </c>
      <c r="E709" t="s">
        <v>16</v>
      </c>
      <c r="F709" t="s">
        <v>5</v>
      </c>
      <c r="G709" t="s">
        <v>2879</v>
      </c>
      <c r="I709">
        <v>5.9026601419150362E-5</v>
      </c>
      <c r="J709" t="s">
        <v>1367</v>
      </c>
      <c r="K709">
        <v>1.8181818181818179</v>
      </c>
      <c r="L709" t="s">
        <v>2777</v>
      </c>
      <c r="N709">
        <v>3.59</v>
      </c>
      <c r="O709">
        <v>4.5696669999999999</v>
      </c>
      <c r="P709">
        <v>5.7750000000000004</v>
      </c>
      <c r="Q709">
        <v>0.7</v>
      </c>
      <c r="R709">
        <v>2.8</v>
      </c>
      <c r="S709">
        <v>7.03</v>
      </c>
      <c r="T709">
        <v>3.773584905660377</v>
      </c>
      <c r="U709">
        <v>-15.51385</v>
      </c>
      <c r="V709">
        <v>14.318519999999999</v>
      </c>
      <c r="W709">
        <v>9.0635729999999999</v>
      </c>
      <c r="X709">
        <v>16.879259999999999</v>
      </c>
      <c r="Y709">
        <v>3.3889900000000002</v>
      </c>
      <c r="Z709">
        <v>2.7820909999999999</v>
      </c>
    </row>
    <row r="710" spans="1:26" x14ac:dyDescent="0.25">
      <c r="A710" s="64">
        <v>45992</v>
      </c>
      <c r="B710" t="s">
        <v>1673</v>
      </c>
      <c r="C710" t="s">
        <v>3425</v>
      </c>
      <c r="D710" t="s">
        <v>325</v>
      </c>
      <c r="E710" t="s">
        <v>11</v>
      </c>
      <c r="F710" t="s">
        <v>5</v>
      </c>
      <c r="G710" t="s">
        <v>2865</v>
      </c>
      <c r="I710">
        <v>6.6967698381903667E-4</v>
      </c>
      <c r="J710" t="s">
        <v>1367</v>
      </c>
      <c r="K710">
        <v>1.3513513513513511</v>
      </c>
      <c r="L710" t="s">
        <v>2776</v>
      </c>
      <c r="O710">
        <v>0.42666670000000001</v>
      </c>
      <c r="P710">
        <v>5.7249999999999996</v>
      </c>
      <c r="Q710">
        <v>9.4</v>
      </c>
      <c r="R710">
        <v>2.9666670000000002</v>
      </c>
      <c r="S710">
        <v>8.4366660000000007</v>
      </c>
      <c r="T710">
        <v>7.569060773480663</v>
      </c>
      <c r="U710">
        <v>25.486540000000002</v>
      </c>
      <c r="V710">
        <v>25.723690000000001</v>
      </c>
      <c r="W710">
        <v>12.83403</v>
      </c>
      <c r="X710">
        <v>39.947719999999997</v>
      </c>
      <c r="Y710">
        <v>2.1444000000000001</v>
      </c>
      <c r="Z710">
        <v>0</v>
      </c>
    </row>
    <row r="711" spans="1:26" x14ac:dyDescent="0.25">
      <c r="A711" s="64">
        <v>45992</v>
      </c>
      <c r="B711" t="s">
        <v>2082</v>
      </c>
      <c r="C711" t="s">
        <v>3426</v>
      </c>
      <c r="D711" t="s">
        <v>733</v>
      </c>
      <c r="E711" t="s">
        <v>10</v>
      </c>
      <c r="F711" t="s">
        <v>5</v>
      </c>
      <c r="G711" t="s">
        <v>2879</v>
      </c>
      <c r="I711">
        <v>2.4006988808400961E-4</v>
      </c>
      <c r="J711" t="s">
        <v>1367</v>
      </c>
      <c r="K711">
        <v>4.7222222222222223</v>
      </c>
      <c r="L711" t="s">
        <v>2777</v>
      </c>
      <c r="N711">
        <v>3.78</v>
      </c>
      <c r="O711">
        <v>6.7125000000000004</v>
      </c>
      <c r="P711">
        <v>2.875</v>
      </c>
      <c r="Q711">
        <v>8</v>
      </c>
      <c r="R711">
        <v>3.733333</v>
      </c>
      <c r="S711">
        <v>4.2766669999999998</v>
      </c>
      <c r="T711">
        <v>3.0303030303030298</v>
      </c>
      <c r="U711">
        <v>-4.3904120000000004</v>
      </c>
      <c r="V711">
        <v>9.8545359999999995</v>
      </c>
      <c r="W711">
        <v>16.856439999999999</v>
      </c>
      <c r="X711">
        <v>10.3294</v>
      </c>
      <c r="Y711">
        <v>18.241099999999999</v>
      </c>
      <c r="Z711">
        <v>4.4253859999999996</v>
      </c>
    </row>
    <row r="712" spans="1:26" x14ac:dyDescent="0.25">
      <c r="A712" s="64">
        <v>45992</v>
      </c>
      <c r="B712" t="s">
        <v>1706</v>
      </c>
      <c r="C712" t="s">
        <v>3427</v>
      </c>
      <c r="D712" t="s">
        <v>358</v>
      </c>
      <c r="E712" t="s">
        <v>2874</v>
      </c>
      <c r="F712" t="s">
        <v>5</v>
      </c>
      <c r="G712" t="s">
        <v>3193</v>
      </c>
      <c r="I712">
        <v>5.9457336886385931E-4</v>
      </c>
      <c r="J712" t="s">
        <v>1367</v>
      </c>
      <c r="K712">
        <v>4.545454545454545</v>
      </c>
      <c r="L712" t="s">
        <v>2777</v>
      </c>
      <c r="N712">
        <v>3.62</v>
      </c>
      <c r="O712">
        <v>0.69966669999999997</v>
      </c>
      <c r="P712">
        <v>7.35</v>
      </c>
      <c r="Q712">
        <v>3.6</v>
      </c>
      <c r="R712">
        <v>1.733333</v>
      </c>
      <c r="S712">
        <v>7.676666</v>
      </c>
      <c r="T712">
        <v>2.592592592592593</v>
      </c>
      <c r="U712">
        <v>5.8703659999999998</v>
      </c>
      <c r="V712">
        <v>45.055230000000002</v>
      </c>
      <c r="W712">
        <v>29.304210000000001</v>
      </c>
      <c r="X712">
        <v>45.888849999999998</v>
      </c>
      <c r="Y712">
        <v>2.0531039999999998</v>
      </c>
      <c r="Z712">
        <v>0.88395509999999999</v>
      </c>
    </row>
    <row r="713" spans="1:26" x14ac:dyDescent="0.25">
      <c r="A713" s="64">
        <v>45992</v>
      </c>
      <c r="B713" t="s">
        <v>1776</v>
      </c>
      <c r="C713" t="s">
        <v>3428</v>
      </c>
      <c r="D713" t="s">
        <v>428</v>
      </c>
      <c r="E713" t="s">
        <v>9</v>
      </c>
      <c r="F713" t="s">
        <v>5</v>
      </c>
      <c r="G713" t="s">
        <v>2879</v>
      </c>
      <c r="H713">
        <v>2.7717949317117578E-3</v>
      </c>
      <c r="I713">
        <v>4.6747085062532332E-4</v>
      </c>
      <c r="J713" t="s">
        <v>1367</v>
      </c>
      <c r="K713">
        <v>10</v>
      </c>
      <c r="M713" t="s">
        <v>1340</v>
      </c>
      <c r="N713">
        <v>5.09</v>
      </c>
      <c r="O713">
        <v>8.3070000000000004</v>
      </c>
      <c r="P713">
        <v>5.125</v>
      </c>
      <c r="Q713">
        <v>4.3</v>
      </c>
      <c r="R713">
        <v>9.3333329999999997</v>
      </c>
      <c r="S713">
        <v>5.9916669999999996</v>
      </c>
      <c r="T713">
        <v>9.140625</v>
      </c>
      <c r="U713">
        <v>3.3584589999999999</v>
      </c>
      <c r="V713">
        <v>14.643649999999999</v>
      </c>
      <c r="W713">
        <v>3.1496230000000001</v>
      </c>
      <c r="X713">
        <v>14.9497</v>
      </c>
      <c r="Y713">
        <v>6.0446150000000003</v>
      </c>
      <c r="Z713">
        <v>3.309958</v>
      </c>
    </row>
    <row r="714" spans="1:26" x14ac:dyDescent="0.25">
      <c r="A714" s="64">
        <v>45992</v>
      </c>
      <c r="B714" t="s">
        <v>1569</v>
      </c>
      <c r="C714" t="s">
        <v>3429</v>
      </c>
      <c r="D714" t="s">
        <v>221</v>
      </c>
      <c r="E714" t="s">
        <v>10</v>
      </c>
      <c r="F714" t="s">
        <v>5</v>
      </c>
      <c r="G714" t="s">
        <v>2879</v>
      </c>
      <c r="I714">
        <v>9.5229663901764136E-4</v>
      </c>
      <c r="J714" t="s">
        <v>1367</v>
      </c>
      <c r="K714">
        <v>2.7777777777777781</v>
      </c>
      <c r="L714" t="s">
        <v>2777</v>
      </c>
      <c r="N714">
        <v>4.5999999999999996</v>
      </c>
      <c r="O714">
        <v>5.6150000000000002</v>
      </c>
      <c r="P714">
        <v>3.625</v>
      </c>
      <c r="Q714">
        <v>6.6</v>
      </c>
      <c r="R714">
        <v>4.3</v>
      </c>
      <c r="S714">
        <v>5.023333</v>
      </c>
      <c r="T714">
        <v>2.7272727272727271</v>
      </c>
      <c r="U714">
        <v>1.971805</v>
      </c>
      <c r="V714">
        <v>12.054679999999999</v>
      </c>
      <c r="W714">
        <v>38.965679999999999</v>
      </c>
      <c r="X714">
        <v>11.025919999999999</v>
      </c>
      <c r="Y714">
        <v>13.0846</v>
      </c>
      <c r="Z714">
        <v>4.7427289999999998</v>
      </c>
    </row>
    <row r="715" spans="1:26" x14ac:dyDescent="0.25">
      <c r="A715" s="64">
        <v>45992</v>
      </c>
      <c r="B715" t="s">
        <v>2373</v>
      </c>
      <c r="C715" t="s">
        <v>3430</v>
      </c>
      <c r="D715" t="s">
        <v>1024</v>
      </c>
      <c r="E715" t="s">
        <v>18</v>
      </c>
      <c r="F715" t="s">
        <v>5</v>
      </c>
      <c r="G715" t="s">
        <v>2879</v>
      </c>
      <c r="H715">
        <v>3.4370386436942311E-3</v>
      </c>
      <c r="I715">
        <v>1.2560799108621499E-4</v>
      </c>
      <c r="J715" t="s">
        <v>1367</v>
      </c>
      <c r="K715">
        <v>9.2000000000000011</v>
      </c>
      <c r="M715" t="s">
        <v>1340</v>
      </c>
      <c r="N715">
        <v>6.72</v>
      </c>
      <c r="O715">
        <v>6.2312500000000002</v>
      </c>
      <c r="P715">
        <v>4.7</v>
      </c>
      <c r="Q715">
        <v>4.5</v>
      </c>
      <c r="R715">
        <v>9.0666670000000007</v>
      </c>
      <c r="S715">
        <v>4.4775</v>
      </c>
      <c r="T715">
        <v>7.4137931034482758</v>
      </c>
      <c r="U715">
        <v>15.88669</v>
      </c>
      <c r="V715">
        <v>12.65408</v>
      </c>
      <c r="W715">
        <v>64.731480000000005</v>
      </c>
      <c r="X715">
        <v>11.158440000000001</v>
      </c>
      <c r="Y715">
        <v>9.1395809999999997</v>
      </c>
      <c r="Z715">
        <v>5.5536450000000004</v>
      </c>
    </row>
    <row r="716" spans="1:26" x14ac:dyDescent="0.25">
      <c r="A716" s="64">
        <v>45992</v>
      </c>
      <c r="B716" t="s">
        <v>2437</v>
      </c>
      <c r="C716" t="s">
        <v>3431</v>
      </c>
      <c r="D716" t="s">
        <v>1088</v>
      </c>
      <c r="E716" t="s">
        <v>12</v>
      </c>
      <c r="F716" t="s">
        <v>5</v>
      </c>
      <c r="G716" t="s">
        <v>2879</v>
      </c>
      <c r="I716">
        <v>1.070637725611228E-4</v>
      </c>
      <c r="J716" t="s">
        <v>1365</v>
      </c>
      <c r="K716">
        <v>1.4285714285714279</v>
      </c>
      <c r="L716" t="s">
        <v>2776</v>
      </c>
      <c r="N716">
        <v>0.71</v>
      </c>
      <c r="O716">
        <v>5.488334</v>
      </c>
      <c r="P716">
        <v>9.9</v>
      </c>
      <c r="Q716">
        <v>2.4</v>
      </c>
      <c r="R716">
        <v>3.2</v>
      </c>
      <c r="S716">
        <v>3.57</v>
      </c>
      <c r="T716">
        <v>5.2071005917159763</v>
      </c>
      <c r="U716">
        <v>-93.726219999999998</v>
      </c>
      <c r="V716">
        <v>121.12479999999999</v>
      </c>
      <c r="W716">
        <v>1442.9169999999999</v>
      </c>
      <c r="X716">
        <v>0.56876800000000005</v>
      </c>
      <c r="Y716">
        <v>144.14940000000001</v>
      </c>
      <c r="Z716">
        <v>0.67493119999999995</v>
      </c>
    </row>
    <row r="717" spans="1:26" x14ac:dyDescent="0.25">
      <c r="A717" s="64">
        <v>45992</v>
      </c>
      <c r="B717" t="s">
        <v>2337</v>
      </c>
      <c r="C717" t="s">
        <v>3432</v>
      </c>
      <c r="D717" t="s">
        <v>988</v>
      </c>
      <c r="E717" t="s">
        <v>8</v>
      </c>
      <c r="F717" t="s">
        <v>5</v>
      </c>
      <c r="G717" t="s">
        <v>2879</v>
      </c>
      <c r="I717">
        <v>1.3486529809897559E-4</v>
      </c>
      <c r="J717" t="s">
        <v>1367</v>
      </c>
      <c r="K717">
        <v>1.1764705882352939</v>
      </c>
      <c r="L717" t="s">
        <v>2777</v>
      </c>
      <c r="N717">
        <v>5.32</v>
      </c>
      <c r="O717">
        <v>0.69933330000000005</v>
      </c>
      <c r="P717">
        <v>5.9249999999999998</v>
      </c>
      <c r="Q717">
        <v>7.3</v>
      </c>
      <c r="R717">
        <v>2.7</v>
      </c>
      <c r="S717">
        <v>1.148333</v>
      </c>
      <c r="T717">
        <v>2.5499999999999998</v>
      </c>
      <c r="U717">
        <v>-27.0183</v>
      </c>
      <c r="V717">
        <v>35.841270000000002</v>
      </c>
      <c r="W717">
        <v>28.946380000000001</v>
      </c>
      <c r="X717">
        <v>67.870519999999999</v>
      </c>
      <c r="Y717">
        <v>1.7439910000000001</v>
      </c>
      <c r="Z717">
        <v>1.6782140000000001</v>
      </c>
    </row>
    <row r="718" spans="1:26" x14ac:dyDescent="0.25">
      <c r="A718" s="64">
        <v>45992</v>
      </c>
      <c r="B718" t="s">
        <v>1765</v>
      </c>
      <c r="C718" t="s">
        <v>3433</v>
      </c>
      <c r="D718" t="s">
        <v>417</v>
      </c>
      <c r="E718" t="s">
        <v>2824</v>
      </c>
      <c r="F718" t="s">
        <v>5</v>
      </c>
      <c r="G718" t="s">
        <v>2879</v>
      </c>
      <c r="I718">
        <v>4.797324142533164E-4</v>
      </c>
      <c r="J718" t="s">
        <v>1367</v>
      </c>
      <c r="K718">
        <v>0.29850746268656708</v>
      </c>
      <c r="L718" t="s">
        <v>2776</v>
      </c>
      <c r="O718">
        <v>1.750167</v>
      </c>
      <c r="P718">
        <v>6.95</v>
      </c>
      <c r="Q718">
        <v>5.3</v>
      </c>
      <c r="R718">
        <v>1.9</v>
      </c>
      <c r="S718">
        <v>6.0133330000000003</v>
      </c>
      <c r="T718">
        <v>3.8421052631578951</v>
      </c>
      <c r="U718">
        <v>13.90907</v>
      </c>
      <c r="V718">
        <v>24.1553</v>
      </c>
      <c r="W718">
        <v>41.537880000000001</v>
      </c>
      <c r="X718">
        <v>42.137360000000001</v>
      </c>
      <c r="Y718">
        <v>2.0661450000000001</v>
      </c>
      <c r="Z718">
        <v>0</v>
      </c>
    </row>
    <row r="719" spans="1:26" x14ac:dyDescent="0.25">
      <c r="A719" s="64">
        <v>45992</v>
      </c>
      <c r="B719" t="s">
        <v>2322</v>
      </c>
      <c r="C719" t="s">
        <v>3434</v>
      </c>
      <c r="D719" t="s">
        <v>973</v>
      </c>
      <c r="E719" t="s">
        <v>16</v>
      </c>
      <c r="F719" t="s">
        <v>5</v>
      </c>
      <c r="G719" t="s">
        <v>2879</v>
      </c>
      <c r="I719">
        <v>1.389545196173988E-4</v>
      </c>
      <c r="J719" t="s">
        <v>1367</v>
      </c>
      <c r="K719">
        <v>3.6363636363636371</v>
      </c>
      <c r="L719" t="s">
        <v>2777</v>
      </c>
      <c r="N719">
        <v>6.88</v>
      </c>
      <c r="O719">
        <v>4.3541670000000003</v>
      </c>
      <c r="P719">
        <v>3.65</v>
      </c>
      <c r="Q719">
        <v>4.3</v>
      </c>
      <c r="R719">
        <v>5.8666669999999996</v>
      </c>
      <c r="S719">
        <v>3.7416670000000001</v>
      </c>
      <c r="T719">
        <v>4.9056603773584904</v>
      </c>
      <c r="U719">
        <v>1.220942</v>
      </c>
      <c r="V719">
        <v>1.38693</v>
      </c>
      <c r="W719">
        <v>9.9951939999999997</v>
      </c>
      <c r="X719">
        <v>178.18289999999999</v>
      </c>
      <c r="Y719">
        <v>5.4772249999999998</v>
      </c>
      <c r="Z719">
        <v>3.5331899999999998</v>
      </c>
    </row>
    <row r="720" spans="1:26" x14ac:dyDescent="0.25">
      <c r="A720" s="64">
        <v>45992</v>
      </c>
      <c r="B720" t="s">
        <v>1552</v>
      </c>
      <c r="C720" t="s">
        <v>3435</v>
      </c>
      <c r="D720" t="s">
        <v>205</v>
      </c>
      <c r="E720" t="s">
        <v>8</v>
      </c>
      <c r="F720" t="s">
        <v>5</v>
      </c>
      <c r="G720" t="s">
        <v>2879</v>
      </c>
      <c r="I720">
        <v>1.001838268821419E-3</v>
      </c>
      <c r="J720" t="s">
        <v>1367</v>
      </c>
      <c r="K720">
        <v>2.3529411764705879</v>
      </c>
      <c r="L720" t="s">
        <v>2776</v>
      </c>
      <c r="N720">
        <v>2.16</v>
      </c>
      <c r="O720">
        <v>3.5873330000000001</v>
      </c>
      <c r="P720">
        <v>4.0999999999999996</v>
      </c>
      <c r="Q720">
        <v>8.8000000000000007</v>
      </c>
      <c r="R720">
        <v>5.7</v>
      </c>
      <c r="S720">
        <v>6.2649999999999997</v>
      </c>
      <c r="T720">
        <v>8.1999999999999993</v>
      </c>
      <c r="U720">
        <v>24.971689999999999</v>
      </c>
      <c r="V720">
        <v>27.245069999999998</v>
      </c>
      <c r="W720">
        <v>3.4638559999999998</v>
      </c>
      <c r="X720">
        <v>10.28509</v>
      </c>
      <c r="Y720">
        <v>11.244630000000001</v>
      </c>
      <c r="Z720">
        <v>0.36859570000000003</v>
      </c>
    </row>
    <row r="721" spans="1:26" x14ac:dyDescent="0.25">
      <c r="A721" s="64">
        <v>45992</v>
      </c>
      <c r="B721" t="s">
        <v>2525</v>
      </c>
      <c r="C721" t="s">
        <v>3436</v>
      </c>
      <c r="D721" t="s">
        <v>1176</v>
      </c>
      <c r="E721" t="s">
        <v>2867</v>
      </c>
      <c r="F721" t="s">
        <v>5</v>
      </c>
      <c r="G721" t="s">
        <v>2879</v>
      </c>
      <c r="I721">
        <v>7.9806859798652036E-5</v>
      </c>
      <c r="J721" t="s">
        <v>1374</v>
      </c>
      <c r="K721">
        <v>2.7272727272727271</v>
      </c>
      <c r="L721" t="s">
        <v>2777</v>
      </c>
      <c r="N721">
        <v>3.41</v>
      </c>
      <c r="O721">
        <v>5.7546670000000004</v>
      </c>
      <c r="P721">
        <v>1.7</v>
      </c>
      <c r="Q721">
        <v>8.1999999999999993</v>
      </c>
      <c r="R721">
        <v>1.5333330000000001</v>
      </c>
      <c r="S721">
        <v>5.2733340000000002</v>
      </c>
      <c r="T721">
        <v>3.4117647058823528</v>
      </c>
      <c r="U721">
        <v>26.44144</v>
      </c>
      <c r="V721">
        <v>5.6995300000000002</v>
      </c>
      <c r="W721">
        <v>8.7985939999999996</v>
      </c>
      <c r="X721">
        <v>24.909410000000001</v>
      </c>
      <c r="Y721">
        <v>6.9691460000000003</v>
      </c>
      <c r="Z721">
        <v>2.308665</v>
      </c>
    </row>
    <row r="722" spans="1:26" x14ac:dyDescent="0.25">
      <c r="A722" s="64">
        <v>45992</v>
      </c>
      <c r="B722" t="s">
        <v>2048</v>
      </c>
      <c r="C722" t="s">
        <v>3437</v>
      </c>
      <c r="D722" t="s">
        <v>699</v>
      </c>
      <c r="E722" t="s">
        <v>2874</v>
      </c>
      <c r="F722" t="s">
        <v>5</v>
      </c>
      <c r="G722" t="s">
        <v>3193</v>
      </c>
      <c r="I722">
        <v>2.5228744502345149E-4</v>
      </c>
      <c r="J722" t="s">
        <v>1374</v>
      </c>
      <c r="K722">
        <v>1.8181818181818179</v>
      </c>
      <c r="L722" t="s">
        <v>2777</v>
      </c>
      <c r="N722">
        <v>2.1800000000000002</v>
      </c>
      <c r="O722">
        <v>7.6399990000000004</v>
      </c>
      <c r="P722">
        <v>2.4</v>
      </c>
      <c r="Q722">
        <v>1.4</v>
      </c>
      <c r="R722">
        <v>0.86666670000000001</v>
      </c>
      <c r="S722">
        <v>1.273333</v>
      </c>
      <c r="T722">
        <v>1.1111111111111109</v>
      </c>
      <c r="U722">
        <v>-71.881699999999995</v>
      </c>
      <c r="V722">
        <v>-3.0883099999999999</v>
      </c>
      <c r="W722">
        <v>-2.6909019999999999</v>
      </c>
      <c r="Y722">
        <v>14.73789</v>
      </c>
      <c r="Z722">
        <v>7.3969329999999998</v>
      </c>
    </row>
    <row r="723" spans="1:26" x14ac:dyDescent="0.25">
      <c r="A723" s="64">
        <v>45992</v>
      </c>
      <c r="B723" t="s">
        <v>1904</v>
      </c>
      <c r="C723" t="s">
        <v>3438</v>
      </c>
      <c r="D723" t="s">
        <v>556</v>
      </c>
      <c r="E723" t="s">
        <v>14</v>
      </c>
      <c r="F723" t="s">
        <v>5</v>
      </c>
      <c r="G723" t="s">
        <v>2879</v>
      </c>
      <c r="I723">
        <v>3.4182555386904099E-4</v>
      </c>
      <c r="J723" t="s">
        <v>1367</v>
      </c>
      <c r="K723">
        <v>5</v>
      </c>
      <c r="L723" t="s">
        <v>2776</v>
      </c>
      <c r="N723">
        <v>4.2</v>
      </c>
      <c r="O723">
        <v>2.2364999999999999</v>
      </c>
      <c r="P723">
        <v>6.5750000000000002</v>
      </c>
      <c r="Q723">
        <v>4.8</v>
      </c>
      <c r="R723">
        <v>6.9666670000000002</v>
      </c>
      <c r="S723">
        <v>6.5266669999999998</v>
      </c>
      <c r="T723">
        <v>6.3380281690140849</v>
      </c>
      <c r="U723">
        <v>5.2814360000000002</v>
      </c>
      <c r="V723">
        <v>62.701659999999997</v>
      </c>
      <c r="W723">
        <v>17.089179999999999</v>
      </c>
      <c r="X723">
        <v>15.518700000000001</v>
      </c>
      <c r="Y723">
        <v>4.618932</v>
      </c>
      <c r="Z723">
        <v>2.3550719999999998</v>
      </c>
    </row>
    <row r="724" spans="1:26" x14ac:dyDescent="0.25">
      <c r="A724" s="64">
        <v>45992</v>
      </c>
      <c r="B724" t="s">
        <v>1830</v>
      </c>
      <c r="C724" t="s">
        <v>3439</v>
      </c>
      <c r="D724" t="s">
        <v>482</v>
      </c>
      <c r="E724" t="s">
        <v>2885</v>
      </c>
      <c r="F724" t="s">
        <v>5</v>
      </c>
      <c r="G724" t="s">
        <v>3004</v>
      </c>
      <c r="I724">
        <v>4.1206052884243182E-4</v>
      </c>
      <c r="J724" t="s">
        <v>1367</v>
      </c>
      <c r="K724">
        <v>1.0526315789473679</v>
      </c>
      <c r="L724" t="s">
        <v>2777</v>
      </c>
      <c r="N724">
        <v>1.91</v>
      </c>
      <c r="O724">
        <v>1.789833</v>
      </c>
      <c r="P724">
        <v>3.7749999999999999</v>
      </c>
      <c r="Q724">
        <v>8.8000000000000007</v>
      </c>
      <c r="R724">
        <v>8.9333329999999993</v>
      </c>
      <c r="S724">
        <v>4.8266660000000003</v>
      </c>
      <c r="T724">
        <v>5.645161290322581</v>
      </c>
      <c r="U724">
        <v>-75.846190000000007</v>
      </c>
      <c r="V724">
        <v>69.29607</v>
      </c>
      <c r="W724">
        <v>10.118729999999999</v>
      </c>
      <c r="X724">
        <v>12.13072</v>
      </c>
      <c r="Y724">
        <v>11.016260000000001</v>
      </c>
      <c r="Z724">
        <v>1.1970160000000001</v>
      </c>
    </row>
    <row r="725" spans="1:26" x14ac:dyDescent="0.25">
      <c r="A725" s="64">
        <v>45992</v>
      </c>
      <c r="B725" t="s">
        <v>2395</v>
      </c>
      <c r="C725" t="s">
        <v>3440</v>
      </c>
      <c r="D725" t="s">
        <v>1046</v>
      </c>
      <c r="E725" t="s">
        <v>11</v>
      </c>
      <c r="F725" t="s">
        <v>4</v>
      </c>
      <c r="G725" t="s">
        <v>2810</v>
      </c>
      <c r="I725">
        <v>1.206528379553448E-4</v>
      </c>
      <c r="J725" t="s">
        <v>1367</v>
      </c>
      <c r="K725">
        <v>3.3898305084745761</v>
      </c>
      <c r="L725" t="s">
        <v>2777</v>
      </c>
      <c r="O725">
        <v>3.2814999999999999</v>
      </c>
      <c r="P725">
        <v>6.625</v>
      </c>
      <c r="Q725">
        <v>5.7</v>
      </c>
      <c r="R725">
        <v>7.5333329999999998</v>
      </c>
      <c r="S725">
        <v>3.64</v>
      </c>
      <c r="T725">
        <v>8.2528409090909101</v>
      </c>
      <c r="U725">
        <v>5.3419350000000003</v>
      </c>
      <c r="V725">
        <v>11.29266</v>
      </c>
      <c r="W725">
        <v>26.280950000000001</v>
      </c>
      <c r="X725">
        <v>24.103149999999999</v>
      </c>
      <c r="Y725">
        <v>0.79964679999999999</v>
      </c>
      <c r="Z725">
        <v>0</v>
      </c>
    </row>
    <row r="726" spans="1:26" x14ac:dyDescent="0.25">
      <c r="A726" s="64">
        <v>45992</v>
      </c>
      <c r="B726" t="s">
        <v>2608</v>
      </c>
      <c r="C726" t="s">
        <v>3441</v>
      </c>
      <c r="D726" t="s">
        <v>1259</v>
      </c>
      <c r="E726" t="s">
        <v>2867</v>
      </c>
      <c r="F726" t="s">
        <v>5</v>
      </c>
      <c r="G726" t="s">
        <v>3193</v>
      </c>
      <c r="I726">
        <v>5.7149566129637877E-5</v>
      </c>
      <c r="J726" t="s">
        <v>1374</v>
      </c>
      <c r="K726">
        <v>0.45454545454545459</v>
      </c>
      <c r="L726" t="s">
        <v>2777</v>
      </c>
      <c r="N726">
        <v>1.1599999999999999</v>
      </c>
      <c r="O726">
        <v>3.0828329999999999</v>
      </c>
      <c r="P726">
        <v>2.875</v>
      </c>
      <c r="Q726">
        <v>6.7</v>
      </c>
      <c r="R726">
        <v>0.73333329999999997</v>
      </c>
      <c r="S726">
        <v>3.23</v>
      </c>
      <c r="T726">
        <v>1.294117647058824</v>
      </c>
      <c r="U726">
        <v>-2.9569269999999999</v>
      </c>
      <c r="V726">
        <v>5.0157829999999999</v>
      </c>
      <c r="W726">
        <v>18.020949999999999</v>
      </c>
      <c r="X726">
        <v>37.410710000000002</v>
      </c>
      <c r="Y726">
        <v>2.7899630000000002</v>
      </c>
      <c r="Z726">
        <v>1.10808</v>
      </c>
    </row>
    <row r="727" spans="1:26" x14ac:dyDescent="0.25">
      <c r="A727" s="64">
        <v>45992</v>
      </c>
      <c r="B727" t="s">
        <v>2340</v>
      </c>
      <c r="C727" t="s">
        <v>3442</v>
      </c>
      <c r="D727" t="s">
        <v>991</v>
      </c>
      <c r="E727" t="s">
        <v>2867</v>
      </c>
      <c r="F727" t="s">
        <v>5</v>
      </c>
      <c r="G727" t="s">
        <v>3443</v>
      </c>
      <c r="I727">
        <v>1.3194155372075171E-4</v>
      </c>
      <c r="J727" t="s">
        <v>1367</v>
      </c>
      <c r="K727">
        <v>2.272727272727272</v>
      </c>
      <c r="L727" t="s">
        <v>2777</v>
      </c>
      <c r="N727">
        <v>4.1100000000000003</v>
      </c>
      <c r="O727">
        <v>3.8493330000000001</v>
      </c>
      <c r="P727">
        <v>3.85</v>
      </c>
      <c r="Q727">
        <v>8.5</v>
      </c>
      <c r="R727">
        <v>6.9333330000000002</v>
      </c>
      <c r="S727">
        <v>4.0516670000000001</v>
      </c>
      <c r="T727">
        <v>5.5294117647058822</v>
      </c>
      <c r="U727">
        <v>-8.1583500000000004</v>
      </c>
      <c r="V727">
        <v>10.88883</v>
      </c>
      <c r="W727">
        <v>10.948119999999999</v>
      </c>
      <c r="X727">
        <v>23.388439999999999</v>
      </c>
      <c r="Y727">
        <v>5.4711410000000003</v>
      </c>
      <c r="Z727">
        <v>0.24703520000000001</v>
      </c>
    </row>
    <row r="728" spans="1:26" x14ac:dyDescent="0.25">
      <c r="A728" s="64">
        <v>45992</v>
      </c>
      <c r="B728" t="s">
        <v>2477</v>
      </c>
      <c r="C728" t="s">
        <v>3444</v>
      </c>
      <c r="D728" t="s">
        <v>1128</v>
      </c>
      <c r="E728" t="s">
        <v>2867</v>
      </c>
      <c r="F728" t="s">
        <v>5</v>
      </c>
      <c r="G728" t="s">
        <v>3443</v>
      </c>
      <c r="I728">
        <v>9.3385983681869454E-5</v>
      </c>
      <c r="J728" t="s">
        <v>1374</v>
      </c>
      <c r="K728">
        <v>7.7272727272727266</v>
      </c>
      <c r="L728" t="s">
        <v>2777</v>
      </c>
      <c r="N728">
        <v>5.37</v>
      </c>
      <c r="O728">
        <v>5.4311670000000003</v>
      </c>
      <c r="P728">
        <v>4.625</v>
      </c>
      <c r="Q728">
        <v>7</v>
      </c>
      <c r="R728">
        <v>7.1666670000000003</v>
      </c>
      <c r="S728">
        <v>4.8333329999999997</v>
      </c>
      <c r="T728">
        <v>6.2352941176470589</v>
      </c>
      <c r="U728">
        <v>-1.1132839999999999</v>
      </c>
      <c r="V728">
        <v>13.311680000000001</v>
      </c>
      <c r="W728">
        <v>10.580590000000001</v>
      </c>
      <c r="X728">
        <v>9.4930079999999997</v>
      </c>
      <c r="Y728">
        <v>6.2348179999999997</v>
      </c>
      <c r="Z728">
        <v>0.31749300000000003</v>
      </c>
    </row>
    <row r="729" spans="1:26" x14ac:dyDescent="0.25">
      <c r="A729" s="64">
        <v>45992</v>
      </c>
      <c r="B729" t="s">
        <v>2383</v>
      </c>
      <c r="C729" t="s">
        <v>3445</v>
      </c>
      <c r="D729" t="s">
        <v>1034</v>
      </c>
      <c r="E729" t="s">
        <v>19</v>
      </c>
      <c r="F729" t="s">
        <v>5</v>
      </c>
      <c r="G729" t="s">
        <v>3443</v>
      </c>
      <c r="H729">
        <v>3.2652695045307192E-3</v>
      </c>
      <c r="I729">
        <v>1.2159918178959911E-4</v>
      </c>
      <c r="J729" t="s">
        <v>1374</v>
      </c>
      <c r="K729">
        <v>10</v>
      </c>
      <c r="M729" t="s">
        <v>1340</v>
      </c>
      <c r="N729">
        <v>7.72</v>
      </c>
      <c r="O729">
        <v>7.6683329999999996</v>
      </c>
      <c r="P729">
        <v>6.4249999999999998</v>
      </c>
      <c r="Q729">
        <v>5.6</v>
      </c>
      <c r="R729">
        <v>7.7</v>
      </c>
      <c r="S729">
        <v>5.0283340000000001</v>
      </c>
      <c r="T729">
        <v>8.5</v>
      </c>
      <c r="U729">
        <v>26.24785</v>
      </c>
      <c r="V729">
        <v>10.95013</v>
      </c>
      <c r="W729">
        <v>10.61416</v>
      </c>
      <c r="X729">
        <v>12.143420000000001</v>
      </c>
      <c r="Y729">
        <v>4.6842810000000004</v>
      </c>
      <c r="Z729">
        <v>0.26721859999999997</v>
      </c>
    </row>
    <row r="730" spans="1:26" x14ac:dyDescent="0.25">
      <c r="A730" s="64">
        <v>45992</v>
      </c>
      <c r="B730" t="s">
        <v>2409</v>
      </c>
      <c r="C730" t="s">
        <v>3446</v>
      </c>
      <c r="D730" t="s">
        <v>1060</v>
      </c>
      <c r="E730" t="s">
        <v>15</v>
      </c>
      <c r="F730" t="s">
        <v>5</v>
      </c>
      <c r="G730" t="s">
        <v>3443</v>
      </c>
      <c r="I730">
        <v>1.161393519532071E-4</v>
      </c>
      <c r="J730" t="s">
        <v>1374</v>
      </c>
      <c r="K730">
        <v>6.875</v>
      </c>
      <c r="L730" t="s">
        <v>2776</v>
      </c>
      <c r="N730">
        <v>5.94</v>
      </c>
      <c r="O730">
        <v>4.0221660000000004</v>
      </c>
      <c r="P730">
        <v>5.25</v>
      </c>
      <c r="Q730">
        <v>5.2</v>
      </c>
      <c r="R730">
        <v>6.6333339999999996</v>
      </c>
      <c r="S730">
        <v>2.9016670000000002</v>
      </c>
      <c r="T730">
        <v>5.3125</v>
      </c>
      <c r="U730">
        <v>-38.838880000000003</v>
      </c>
      <c r="V730">
        <v>15.39331</v>
      </c>
      <c r="W730">
        <v>23.087489999999999</v>
      </c>
      <c r="X730">
        <v>20.772110000000001</v>
      </c>
      <c r="Y730">
        <v>10.763350000000001</v>
      </c>
      <c r="Z730">
        <v>0.5648377</v>
      </c>
    </row>
    <row r="731" spans="1:26" x14ac:dyDescent="0.25">
      <c r="A731" s="64">
        <v>45992</v>
      </c>
      <c r="B731" t="s">
        <v>2077</v>
      </c>
      <c r="C731" t="s">
        <v>3447</v>
      </c>
      <c r="D731" t="s">
        <v>728</v>
      </c>
      <c r="E731" t="s">
        <v>13</v>
      </c>
      <c r="F731" t="s">
        <v>5</v>
      </c>
      <c r="G731" t="s">
        <v>3443</v>
      </c>
      <c r="I731">
        <v>2.4014779992578559E-4</v>
      </c>
      <c r="J731" t="s">
        <v>1557</v>
      </c>
      <c r="K731">
        <v>8.5714285714285712</v>
      </c>
      <c r="L731" t="s">
        <v>2778</v>
      </c>
      <c r="N731">
        <v>5.94</v>
      </c>
      <c r="O731">
        <v>7.7016669999999996</v>
      </c>
      <c r="P731">
        <v>6.9</v>
      </c>
      <c r="Q731">
        <v>0.2</v>
      </c>
      <c r="R731">
        <v>4.9333330000000002</v>
      </c>
      <c r="S731">
        <v>2.5933329999999999</v>
      </c>
      <c r="T731">
        <v>4.0506329113924053</v>
      </c>
      <c r="U731">
        <v>-28.442139999999998</v>
      </c>
      <c r="V731">
        <v>14.33864</v>
      </c>
      <c r="W731">
        <v>26.942720000000001</v>
      </c>
      <c r="X731">
        <v>10.55855</v>
      </c>
      <c r="Y731">
        <v>12.787699999999999</v>
      </c>
      <c r="Z731">
        <v>0.55139859999999996</v>
      </c>
    </row>
    <row r="732" spans="1:26" x14ac:dyDescent="0.25">
      <c r="A732" s="64">
        <v>45992</v>
      </c>
      <c r="B732" t="s">
        <v>1995</v>
      </c>
      <c r="C732" t="s">
        <v>3448</v>
      </c>
      <c r="D732" t="s">
        <v>647</v>
      </c>
      <c r="E732" t="s">
        <v>10</v>
      </c>
      <c r="F732" t="s">
        <v>5</v>
      </c>
      <c r="G732" t="s">
        <v>3443</v>
      </c>
      <c r="I732">
        <v>2.8159539952257452E-4</v>
      </c>
      <c r="J732" t="s">
        <v>1374</v>
      </c>
      <c r="K732">
        <v>4.166666666666667</v>
      </c>
      <c r="L732" t="s">
        <v>2777</v>
      </c>
      <c r="N732">
        <v>6.37</v>
      </c>
      <c r="O732">
        <v>5.8875000000000002</v>
      </c>
      <c r="P732">
        <v>6.65</v>
      </c>
      <c r="Q732">
        <v>1.3</v>
      </c>
      <c r="R732">
        <v>8.3666669999999996</v>
      </c>
      <c r="S732">
        <v>5.1241659999999998</v>
      </c>
      <c r="T732">
        <v>4.0404040404040407</v>
      </c>
      <c r="U732">
        <v>-5.9074580000000001</v>
      </c>
      <c r="V732">
        <v>16.783829999999998</v>
      </c>
      <c r="W732">
        <v>24.72308</v>
      </c>
      <c r="X732">
        <v>9.3492370000000005</v>
      </c>
      <c r="Y732">
        <v>13.071870000000001</v>
      </c>
      <c r="Z732">
        <v>0.53229230000000005</v>
      </c>
    </row>
    <row r="733" spans="1:26" x14ac:dyDescent="0.25">
      <c r="A733" s="64">
        <v>45992</v>
      </c>
      <c r="B733" t="s">
        <v>2560</v>
      </c>
      <c r="C733" t="s">
        <v>3449</v>
      </c>
      <c r="D733" t="s">
        <v>1211</v>
      </c>
      <c r="E733" t="s">
        <v>16</v>
      </c>
      <c r="F733" t="s">
        <v>5</v>
      </c>
      <c r="G733" t="s">
        <v>3443</v>
      </c>
      <c r="H733">
        <v>3.0414427737839229E-3</v>
      </c>
      <c r="I733">
        <v>7.0063458904762372E-5</v>
      </c>
      <c r="J733" t="s">
        <v>1374</v>
      </c>
      <c r="K733">
        <v>10</v>
      </c>
      <c r="M733" t="s">
        <v>1340</v>
      </c>
      <c r="N733">
        <v>7.66</v>
      </c>
      <c r="O733">
        <v>8.6479999999999997</v>
      </c>
      <c r="P733">
        <v>5.0999999999999996</v>
      </c>
      <c r="Q733">
        <v>7.7</v>
      </c>
      <c r="R733">
        <v>7.7</v>
      </c>
      <c r="S733">
        <v>5.5650000000000004</v>
      </c>
      <c r="T733">
        <v>10</v>
      </c>
      <c r="U733">
        <v>122.4701</v>
      </c>
      <c r="V733">
        <v>9.1402090000000005</v>
      </c>
      <c r="W733">
        <v>8.1441079999999992</v>
      </c>
      <c r="X733">
        <v>12.348520000000001</v>
      </c>
      <c r="Y733">
        <v>0.18454029999999999</v>
      </c>
      <c r="Z733">
        <v>0.11632099999999999</v>
      </c>
    </row>
    <row r="734" spans="1:26" x14ac:dyDescent="0.25">
      <c r="A734" s="64">
        <v>45992</v>
      </c>
      <c r="B734" t="s">
        <v>2635</v>
      </c>
      <c r="C734" t="s">
        <v>3450</v>
      </c>
      <c r="D734" t="s">
        <v>1286</v>
      </c>
      <c r="E734" t="s">
        <v>2867</v>
      </c>
      <c r="F734" t="s">
        <v>5</v>
      </c>
      <c r="G734" t="s">
        <v>3443</v>
      </c>
      <c r="I734">
        <v>4.7978742261400537E-5</v>
      </c>
      <c r="J734" t="s">
        <v>1367</v>
      </c>
      <c r="K734">
        <v>0.90909090909090917</v>
      </c>
      <c r="L734" t="s">
        <v>2777</v>
      </c>
      <c r="N734">
        <v>4.62</v>
      </c>
      <c r="O734">
        <v>1.118333</v>
      </c>
      <c r="P734">
        <v>2.0499999999999998</v>
      </c>
      <c r="Q734">
        <v>6.2</v>
      </c>
      <c r="R734">
        <v>1.0333330000000001</v>
      </c>
      <c r="S734">
        <v>3.5116670000000001</v>
      </c>
      <c r="T734">
        <v>0.70588235294117641</v>
      </c>
      <c r="U734">
        <v>-40.199890000000003</v>
      </c>
      <c r="V734">
        <v>6.7738699999999996</v>
      </c>
      <c r="W734">
        <v>10.670260000000001</v>
      </c>
      <c r="X734">
        <v>61.358879999999999</v>
      </c>
      <c r="Y734">
        <v>4.2139930000000003</v>
      </c>
      <c r="Z734">
        <v>0.31999109999999997</v>
      </c>
    </row>
    <row r="735" spans="1:26" x14ac:dyDescent="0.25">
      <c r="A735" s="64">
        <v>45992</v>
      </c>
      <c r="B735" t="s">
        <v>2492</v>
      </c>
      <c r="C735" t="s">
        <v>3451</v>
      </c>
      <c r="D735" t="s">
        <v>1143</v>
      </c>
      <c r="E735" t="s">
        <v>13</v>
      </c>
      <c r="F735" t="s">
        <v>5</v>
      </c>
      <c r="G735" t="s">
        <v>3443</v>
      </c>
      <c r="I735">
        <v>8.8190464017828346E-5</v>
      </c>
      <c r="J735" t="s">
        <v>1374</v>
      </c>
      <c r="K735">
        <v>5.7142857142857144</v>
      </c>
      <c r="L735" t="s">
        <v>2778</v>
      </c>
      <c r="N735">
        <v>7.56</v>
      </c>
      <c r="O735">
        <v>4.98325</v>
      </c>
      <c r="P735">
        <v>5.3250000000000002</v>
      </c>
      <c r="Q735">
        <v>5.2</v>
      </c>
      <c r="R735">
        <v>3.3</v>
      </c>
      <c r="S735">
        <v>3.16</v>
      </c>
      <c r="T735">
        <v>3.79746835443038</v>
      </c>
      <c r="U735">
        <v>-69.283609999999996</v>
      </c>
      <c r="V735">
        <v>7.4365880000000004</v>
      </c>
      <c r="W735">
        <v>65.191059999999993</v>
      </c>
      <c r="X735">
        <v>17.29487</v>
      </c>
      <c r="Y735">
        <v>14.19964</v>
      </c>
      <c r="Z735">
        <v>0.90988800000000003</v>
      </c>
    </row>
    <row r="736" spans="1:26" x14ac:dyDescent="0.25">
      <c r="A736" s="64">
        <v>45992</v>
      </c>
      <c r="B736" t="s">
        <v>2575</v>
      </c>
      <c r="C736" t="s">
        <v>3452</v>
      </c>
      <c r="D736" t="s">
        <v>1226</v>
      </c>
      <c r="E736" t="s">
        <v>18</v>
      </c>
      <c r="F736" t="s">
        <v>5</v>
      </c>
      <c r="G736" t="s">
        <v>3443</v>
      </c>
      <c r="I736">
        <v>6.6051529133867373E-5</v>
      </c>
      <c r="J736" t="s">
        <v>1367</v>
      </c>
      <c r="K736">
        <v>2.8</v>
      </c>
      <c r="L736" t="s">
        <v>2777</v>
      </c>
      <c r="N736">
        <v>5.21</v>
      </c>
      <c r="O736">
        <v>1.2549999999999999</v>
      </c>
      <c r="P736">
        <v>7.75</v>
      </c>
      <c r="Q736">
        <v>5.2</v>
      </c>
      <c r="R736">
        <v>6.266667</v>
      </c>
      <c r="S736">
        <v>5.6158340000000004</v>
      </c>
      <c r="T736">
        <v>4.8275862068965516</v>
      </c>
      <c r="U736">
        <v>38.407089999999997</v>
      </c>
      <c r="V736">
        <v>27.347639999999998</v>
      </c>
      <c r="W736">
        <v>22.729140000000001</v>
      </c>
      <c r="X736">
        <v>22.619219999999999</v>
      </c>
      <c r="Y736">
        <v>5.1711260000000001</v>
      </c>
      <c r="Z736">
        <v>0.27318189999999998</v>
      </c>
    </row>
    <row r="737" spans="1:26" x14ac:dyDescent="0.25">
      <c r="A737" s="64">
        <v>45992</v>
      </c>
      <c r="B737" t="s">
        <v>2397</v>
      </c>
      <c r="C737" t="s">
        <v>3453</v>
      </c>
      <c r="D737" t="s">
        <v>1048</v>
      </c>
      <c r="E737" t="s">
        <v>2824</v>
      </c>
      <c r="F737" t="s">
        <v>5</v>
      </c>
      <c r="G737" t="s">
        <v>3443</v>
      </c>
      <c r="I737">
        <v>1.214218548377778E-4</v>
      </c>
      <c r="J737" t="s">
        <v>1367</v>
      </c>
      <c r="K737">
        <v>1.194029850746269</v>
      </c>
      <c r="L737" t="s">
        <v>2777</v>
      </c>
      <c r="N737">
        <v>5.8</v>
      </c>
      <c r="O737">
        <v>1.5908329999999999</v>
      </c>
      <c r="P737">
        <v>7.35</v>
      </c>
      <c r="Q737">
        <v>1.6</v>
      </c>
      <c r="R737">
        <v>1.8666670000000001</v>
      </c>
      <c r="S737">
        <v>6.3633329999999999</v>
      </c>
      <c r="T737">
        <v>2.4210526315789469</v>
      </c>
      <c r="U737">
        <v>45.669249999999998</v>
      </c>
      <c r="V737">
        <v>37.828560000000003</v>
      </c>
      <c r="W737">
        <v>13.523820000000001</v>
      </c>
      <c r="X737">
        <v>39.785699999999999</v>
      </c>
      <c r="Y737">
        <v>2.301574</v>
      </c>
      <c r="Z737">
        <v>8.8937769999999999E-2</v>
      </c>
    </row>
    <row r="738" spans="1:26" x14ac:dyDescent="0.25">
      <c r="A738" s="64">
        <v>45992</v>
      </c>
      <c r="B738" t="s">
        <v>2550</v>
      </c>
      <c r="C738" t="s">
        <v>4164</v>
      </c>
      <c r="D738" t="s">
        <v>1201</v>
      </c>
      <c r="E738" t="s">
        <v>2824</v>
      </c>
      <c r="F738" t="s">
        <v>6</v>
      </c>
      <c r="G738" t="s">
        <v>3454</v>
      </c>
      <c r="I738">
        <v>7.2421357280378327E-5</v>
      </c>
      <c r="J738" t="s">
        <v>1374</v>
      </c>
      <c r="K738">
        <v>-1</v>
      </c>
      <c r="L738" t="s">
        <v>4045</v>
      </c>
      <c r="N738">
        <v>2.97</v>
      </c>
      <c r="O738">
        <v>3.121</v>
      </c>
      <c r="P738">
        <v>4.0999999999999996</v>
      </c>
      <c r="Q738">
        <v>1.4</v>
      </c>
      <c r="R738">
        <v>8.4000009999999996</v>
      </c>
      <c r="S738">
        <v>4.0149999999999997</v>
      </c>
      <c r="T738">
        <v>2.5</v>
      </c>
      <c r="U738">
        <v>-4.5336249999999998</v>
      </c>
      <c r="V738">
        <v>4.4091839999999998</v>
      </c>
      <c r="W738">
        <v>48.312519999999999</v>
      </c>
      <c r="X738">
        <v>28.144310000000001</v>
      </c>
      <c r="Y738">
        <v>3.5078659999999999</v>
      </c>
      <c r="Z738">
        <v>1.058702</v>
      </c>
    </row>
    <row r="739" spans="1:26" x14ac:dyDescent="0.25">
      <c r="A739" s="64">
        <v>45992</v>
      </c>
      <c r="B739" t="s">
        <v>2622</v>
      </c>
      <c r="C739" t="s">
        <v>4165</v>
      </c>
      <c r="D739" t="s">
        <v>1273</v>
      </c>
      <c r="E739" t="s">
        <v>17</v>
      </c>
      <c r="F739" t="s">
        <v>6</v>
      </c>
      <c r="G739" t="s">
        <v>3454</v>
      </c>
      <c r="I739">
        <v>5.2007114531381522E-5</v>
      </c>
      <c r="J739" t="s">
        <v>1367</v>
      </c>
      <c r="K739">
        <v>-1</v>
      </c>
      <c r="L739" t="s">
        <v>4045</v>
      </c>
      <c r="N739">
        <v>5.81</v>
      </c>
      <c r="O739">
        <v>3.2823329999999999</v>
      </c>
      <c r="P739">
        <v>7.1749999999999998</v>
      </c>
      <c r="Q739">
        <v>6.4</v>
      </c>
      <c r="R739">
        <v>8.8333340000000007</v>
      </c>
      <c r="S739">
        <v>5.7533329999999996</v>
      </c>
      <c r="T739">
        <v>10</v>
      </c>
      <c r="U739">
        <v>24.126729999999998</v>
      </c>
      <c r="V739">
        <v>12.307119999999999</v>
      </c>
      <c r="W739">
        <v>21.39508</v>
      </c>
      <c r="X739">
        <v>21.11412</v>
      </c>
      <c r="Y739">
        <v>4.8471310000000001</v>
      </c>
      <c r="Z739">
        <v>2.4692530000000001</v>
      </c>
    </row>
    <row r="740" spans="1:26" x14ac:dyDescent="0.25">
      <c r="A740" s="64">
        <v>45992</v>
      </c>
      <c r="B740" t="s">
        <v>2301</v>
      </c>
      <c r="C740" t="s">
        <v>4166</v>
      </c>
      <c r="D740" t="s">
        <v>952</v>
      </c>
      <c r="E740" t="s">
        <v>11</v>
      </c>
      <c r="F740" t="s">
        <v>6</v>
      </c>
      <c r="G740" t="s">
        <v>3454</v>
      </c>
      <c r="I740">
        <v>1.489306358815636E-4</v>
      </c>
      <c r="J740" t="s">
        <v>1374</v>
      </c>
      <c r="K740">
        <v>-1</v>
      </c>
      <c r="L740" t="s">
        <v>4045</v>
      </c>
      <c r="N740">
        <v>4.46</v>
      </c>
      <c r="O740">
        <v>2.4163329999999998</v>
      </c>
      <c r="P740">
        <v>7.8250000000000002</v>
      </c>
      <c r="Q740">
        <v>9.5</v>
      </c>
      <c r="R740">
        <v>9.1666670000000003</v>
      </c>
      <c r="S740">
        <v>5.55</v>
      </c>
      <c r="T740">
        <v>10</v>
      </c>
      <c r="U740">
        <v>20.021280000000001</v>
      </c>
      <c r="V740">
        <v>22.31869</v>
      </c>
      <c r="W740">
        <v>27.487500000000001</v>
      </c>
      <c r="X740">
        <v>46.614269999999998</v>
      </c>
      <c r="Y740">
        <v>2.0255830000000001</v>
      </c>
      <c r="Z740">
        <v>0.72020430000000002</v>
      </c>
    </row>
    <row r="741" spans="1:26" x14ac:dyDescent="0.25">
      <c r="A741" s="64">
        <v>45992</v>
      </c>
      <c r="B741" t="s">
        <v>2557</v>
      </c>
      <c r="C741" t="s">
        <v>4167</v>
      </c>
      <c r="D741" t="s">
        <v>1208</v>
      </c>
      <c r="E741" t="s">
        <v>12</v>
      </c>
      <c r="F741" t="s">
        <v>6</v>
      </c>
      <c r="G741" t="s">
        <v>3454</v>
      </c>
      <c r="I741">
        <v>7.0104435132715658E-5</v>
      </c>
      <c r="J741" t="s">
        <v>1367</v>
      </c>
      <c r="K741">
        <v>-1</v>
      </c>
      <c r="L741" t="s">
        <v>4045</v>
      </c>
      <c r="N741">
        <v>2.64</v>
      </c>
      <c r="O741">
        <v>2.84375</v>
      </c>
      <c r="P741">
        <v>1.05</v>
      </c>
      <c r="Q741">
        <v>0.6</v>
      </c>
      <c r="R741">
        <v>4.1666670000000003</v>
      </c>
      <c r="S741">
        <v>5.4074999999999998</v>
      </c>
      <c r="T741">
        <v>1.538461538461539</v>
      </c>
      <c r="V741">
        <v>3.5802520000000002</v>
      </c>
      <c r="W741">
        <v>-8.2698970000000003</v>
      </c>
      <c r="X741">
        <v>19.966809999999999</v>
      </c>
      <c r="Y741">
        <v>-3.1090110000000002</v>
      </c>
      <c r="Z741">
        <v>0.96895520000000002</v>
      </c>
    </row>
    <row r="742" spans="1:26" x14ac:dyDescent="0.25">
      <c r="A742" s="64">
        <v>45992</v>
      </c>
      <c r="B742" t="s">
        <v>2633</v>
      </c>
      <c r="C742" t="s">
        <v>4168</v>
      </c>
      <c r="D742" t="s">
        <v>1284</v>
      </c>
      <c r="E742" t="s">
        <v>17</v>
      </c>
      <c r="F742" t="s">
        <v>6</v>
      </c>
      <c r="G742" t="s">
        <v>3454</v>
      </c>
      <c r="I742">
        <v>4.8762701414900721E-5</v>
      </c>
      <c r="J742" t="s">
        <v>1367</v>
      </c>
      <c r="K742">
        <v>-1</v>
      </c>
      <c r="L742" t="s">
        <v>4045</v>
      </c>
      <c r="N742">
        <v>4.84</v>
      </c>
      <c r="O742">
        <v>2.8504170000000002</v>
      </c>
      <c r="P742">
        <v>4.6500000000000004</v>
      </c>
      <c r="Q742">
        <v>3.5</v>
      </c>
      <c r="R742">
        <v>6.9666670000000002</v>
      </c>
      <c r="S742">
        <v>4.43</v>
      </c>
      <c r="T742">
        <v>2.2222222222222219</v>
      </c>
      <c r="V742">
        <v>-5.2662240000000002</v>
      </c>
      <c r="W742">
        <v>15.68628</v>
      </c>
      <c r="Y742">
        <v>-3.0906359999999999</v>
      </c>
      <c r="Z742">
        <v>2.300297</v>
      </c>
    </row>
    <row r="743" spans="1:26" x14ac:dyDescent="0.25">
      <c r="A743" s="64">
        <v>45992</v>
      </c>
      <c r="B743" t="s">
        <v>2273</v>
      </c>
      <c r="C743" t="s">
        <v>3455</v>
      </c>
      <c r="D743" t="s">
        <v>924</v>
      </c>
      <c r="E743" t="s">
        <v>8</v>
      </c>
      <c r="F743" t="s">
        <v>6</v>
      </c>
      <c r="G743" t="s">
        <v>2817</v>
      </c>
      <c r="I743">
        <v>1.5857390155595889E-4</v>
      </c>
      <c r="J743" t="s">
        <v>1367</v>
      </c>
      <c r="K743">
        <v>3.166666666666667</v>
      </c>
      <c r="L743" t="s">
        <v>2777</v>
      </c>
      <c r="O743">
        <v>5.1273340000000003</v>
      </c>
      <c r="P743">
        <v>5.5250000000000004</v>
      </c>
      <c r="Q743">
        <v>1</v>
      </c>
      <c r="R743">
        <v>7</v>
      </c>
      <c r="S743">
        <v>6.1033330000000001</v>
      </c>
      <c r="T743">
        <v>6.6666666666666661</v>
      </c>
      <c r="U743">
        <v>-9.9973019999999995</v>
      </c>
      <c r="V743">
        <v>8.4962970000000002</v>
      </c>
      <c r="W743">
        <v>16.25281</v>
      </c>
      <c r="X743">
        <v>75.946179999999998</v>
      </c>
      <c r="Y743">
        <v>0.9239098</v>
      </c>
      <c r="Z743">
        <v>0</v>
      </c>
    </row>
    <row r="744" spans="1:26" x14ac:dyDescent="0.25">
      <c r="A744" s="64">
        <v>45992</v>
      </c>
      <c r="B744" t="s">
        <v>1922</v>
      </c>
      <c r="C744" t="s">
        <v>3456</v>
      </c>
      <c r="D744" t="s">
        <v>574</v>
      </c>
      <c r="E744" t="s">
        <v>2818</v>
      </c>
      <c r="F744" t="s">
        <v>4</v>
      </c>
      <c r="G744" t="s">
        <v>2810</v>
      </c>
      <c r="H744">
        <v>2.0067808273507319E-3</v>
      </c>
      <c r="I744">
        <v>3.2045930642539899E-4</v>
      </c>
      <c r="J744" t="s">
        <v>1367</v>
      </c>
      <c r="K744">
        <v>10</v>
      </c>
      <c r="M744" t="s">
        <v>1340</v>
      </c>
      <c r="O744">
        <v>7.1660000000000004</v>
      </c>
      <c r="P744">
        <v>4.7666659999999998</v>
      </c>
      <c r="Q744">
        <v>8.4</v>
      </c>
      <c r="R744">
        <v>3.7</v>
      </c>
      <c r="S744">
        <v>8.42</v>
      </c>
      <c r="T744">
        <v>8.6734693877551017</v>
      </c>
      <c r="U744">
        <v>51.068660000000001</v>
      </c>
      <c r="V744">
        <v>25.744219999999999</v>
      </c>
      <c r="W744">
        <v>16.424569999999999</v>
      </c>
      <c r="X744">
        <v>16.602460000000001</v>
      </c>
      <c r="Z744">
        <v>0</v>
      </c>
    </row>
    <row r="745" spans="1:26" x14ac:dyDescent="0.25">
      <c r="A745" s="64">
        <v>45992</v>
      </c>
      <c r="B745" t="s">
        <v>2469</v>
      </c>
      <c r="C745" t="s">
        <v>3457</v>
      </c>
      <c r="D745" t="s">
        <v>1120</v>
      </c>
      <c r="E745" t="s">
        <v>10</v>
      </c>
      <c r="F745" t="s">
        <v>5</v>
      </c>
      <c r="G745" t="s">
        <v>3015</v>
      </c>
      <c r="I745">
        <v>9.6756215921526325E-5</v>
      </c>
      <c r="J745" t="s">
        <v>1367</v>
      </c>
      <c r="K745">
        <v>2.2222222222222219</v>
      </c>
      <c r="L745" t="s">
        <v>2776</v>
      </c>
      <c r="N745">
        <v>3.53</v>
      </c>
      <c r="O745">
        <v>4.8075000000000001</v>
      </c>
      <c r="P745">
        <v>5.3</v>
      </c>
      <c r="Q745">
        <v>7.2</v>
      </c>
      <c r="R745">
        <v>4.9333330000000002</v>
      </c>
      <c r="S745">
        <v>5.2675000000000001</v>
      </c>
      <c r="T745">
        <v>4.3434343434343434</v>
      </c>
      <c r="U745">
        <v>14.96702</v>
      </c>
      <c r="V745">
        <v>14.054970000000001</v>
      </c>
      <c r="W745">
        <v>25.911159999999999</v>
      </c>
      <c r="X745">
        <v>11.768750000000001</v>
      </c>
      <c r="Y745">
        <v>12.41661</v>
      </c>
      <c r="Z745">
        <v>3.652301</v>
      </c>
    </row>
    <row r="746" spans="1:26" x14ac:dyDescent="0.25">
      <c r="A746" s="64">
        <v>45992</v>
      </c>
      <c r="B746" t="s">
        <v>2248</v>
      </c>
      <c r="C746" t="s">
        <v>3458</v>
      </c>
      <c r="D746" t="s">
        <v>899</v>
      </c>
      <c r="E746" t="s">
        <v>17</v>
      </c>
      <c r="F746" t="s">
        <v>5</v>
      </c>
      <c r="G746" t="s">
        <v>3015</v>
      </c>
      <c r="I746">
        <v>1.6385260386288201E-4</v>
      </c>
      <c r="J746" t="s">
        <v>1367</v>
      </c>
      <c r="K746">
        <v>6.3636363636363633</v>
      </c>
      <c r="L746" t="s">
        <v>2777</v>
      </c>
      <c r="N746">
        <v>6.74</v>
      </c>
      <c r="O746">
        <v>5.9837499999999997</v>
      </c>
      <c r="P746">
        <v>3.4249999999999998</v>
      </c>
      <c r="Q746">
        <v>4.5999999999999996</v>
      </c>
      <c r="R746">
        <v>2.6</v>
      </c>
      <c r="S746">
        <v>3.96</v>
      </c>
      <c r="T746">
        <v>2.2222222222222219</v>
      </c>
      <c r="U746">
        <v>-12.09126</v>
      </c>
      <c r="V746">
        <v>5.9433759999999998</v>
      </c>
      <c r="W746">
        <v>11.65544</v>
      </c>
      <c r="X746">
        <v>25.074539999999999</v>
      </c>
      <c r="Y746">
        <v>6.2795209999999999</v>
      </c>
      <c r="Z746">
        <v>5.2002079999999999</v>
      </c>
    </row>
    <row r="747" spans="1:26" x14ac:dyDescent="0.25">
      <c r="A747" s="64">
        <v>45992</v>
      </c>
      <c r="B747" t="s">
        <v>2398</v>
      </c>
      <c r="C747" t="s">
        <v>3459</v>
      </c>
      <c r="D747" t="s">
        <v>1049</v>
      </c>
      <c r="E747" t="s">
        <v>13</v>
      </c>
      <c r="F747" t="s">
        <v>5</v>
      </c>
      <c r="G747" t="s">
        <v>3015</v>
      </c>
      <c r="I747">
        <v>1.1720691421137981E-4</v>
      </c>
      <c r="J747" t="s">
        <v>1367</v>
      </c>
      <c r="K747">
        <v>3.5714285714285721</v>
      </c>
      <c r="L747" t="s">
        <v>2778</v>
      </c>
      <c r="N747">
        <v>3.51</v>
      </c>
      <c r="O747">
        <v>4.1701670000000002</v>
      </c>
      <c r="P747">
        <v>6.875</v>
      </c>
      <c r="Q747">
        <v>6.3</v>
      </c>
      <c r="R747">
        <v>3.6666669999999999</v>
      </c>
      <c r="S747">
        <v>6.9533329999999998</v>
      </c>
      <c r="T747">
        <v>7.7215189873417716</v>
      </c>
      <c r="U747">
        <v>19.7441</v>
      </c>
      <c r="V747">
        <v>22.265360000000001</v>
      </c>
      <c r="W747">
        <v>7.6322029999999996</v>
      </c>
      <c r="X747">
        <v>12.24614</v>
      </c>
      <c r="Y747">
        <v>8.5692789999999999</v>
      </c>
      <c r="Z747">
        <v>3.7431619999999999</v>
      </c>
    </row>
    <row r="748" spans="1:26" x14ac:dyDescent="0.25">
      <c r="A748" s="64">
        <v>45992</v>
      </c>
      <c r="B748" t="s">
        <v>2532</v>
      </c>
      <c r="C748" t="s">
        <v>3460</v>
      </c>
      <c r="D748" t="s">
        <v>1183</v>
      </c>
      <c r="E748" t="s">
        <v>9</v>
      </c>
      <c r="F748" t="s">
        <v>5</v>
      </c>
      <c r="G748" t="s">
        <v>3015</v>
      </c>
      <c r="I748">
        <v>7.8089568788580584E-5</v>
      </c>
      <c r="J748" t="s">
        <v>1367</v>
      </c>
      <c r="K748">
        <v>4.2857142857142856</v>
      </c>
      <c r="L748" t="s">
        <v>2777</v>
      </c>
      <c r="N748">
        <v>4.24</v>
      </c>
      <c r="O748">
        <v>6.3773330000000001</v>
      </c>
      <c r="P748">
        <v>5.8</v>
      </c>
      <c r="Q748">
        <v>7.3</v>
      </c>
      <c r="R748">
        <v>3.766667</v>
      </c>
      <c r="S748">
        <v>6.94</v>
      </c>
      <c r="T748">
        <v>7.34375</v>
      </c>
      <c r="U748">
        <v>0.79557900000000004</v>
      </c>
      <c r="V748">
        <v>21.599869999999999</v>
      </c>
      <c r="W748">
        <v>3.6128849999999999</v>
      </c>
      <c r="X748">
        <v>20.230650000000001</v>
      </c>
      <c r="Y748">
        <v>5.1663949999999996</v>
      </c>
      <c r="Z748">
        <v>2.8864969999999999</v>
      </c>
    </row>
    <row r="749" spans="1:26" x14ac:dyDescent="0.25">
      <c r="A749" s="64">
        <v>45992</v>
      </c>
      <c r="B749" t="s">
        <v>2430</v>
      </c>
      <c r="C749" t="s">
        <v>3461</v>
      </c>
      <c r="D749" t="s">
        <v>1081</v>
      </c>
      <c r="E749" t="s">
        <v>9</v>
      </c>
      <c r="F749" t="s">
        <v>5</v>
      </c>
      <c r="G749" t="s">
        <v>3462</v>
      </c>
      <c r="I749">
        <v>1.079086009661055E-4</v>
      </c>
      <c r="J749" t="s">
        <v>1557</v>
      </c>
      <c r="K749">
        <v>1.4285714285714279</v>
      </c>
      <c r="L749" t="s">
        <v>2776</v>
      </c>
      <c r="N749">
        <v>4.75</v>
      </c>
      <c r="O749">
        <v>3.7839999999999998</v>
      </c>
      <c r="Q749">
        <v>9</v>
      </c>
      <c r="R749">
        <v>2.8333330000000001</v>
      </c>
      <c r="S749">
        <v>3.3591669999999998</v>
      </c>
      <c r="T749">
        <v>3.359375</v>
      </c>
      <c r="U749">
        <v>-0.80415610000000004</v>
      </c>
      <c r="Z749">
        <v>0</v>
      </c>
    </row>
    <row r="750" spans="1:26" x14ac:dyDescent="0.25">
      <c r="A750" s="64">
        <v>45992</v>
      </c>
      <c r="B750" t="s">
        <v>2530</v>
      </c>
      <c r="C750" t="s">
        <v>3463</v>
      </c>
      <c r="D750" t="s">
        <v>1181</v>
      </c>
      <c r="E750" t="s">
        <v>12</v>
      </c>
      <c r="F750" t="s">
        <v>5</v>
      </c>
      <c r="G750" t="s">
        <v>3462</v>
      </c>
      <c r="I750">
        <v>1.349335784768709E-4</v>
      </c>
      <c r="J750" t="s">
        <v>1367</v>
      </c>
      <c r="K750">
        <v>10</v>
      </c>
      <c r="L750" t="s">
        <v>2776</v>
      </c>
      <c r="N750">
        <v>1.87</v>
      </c>
      <c r="O750">
        <v>5.9974999999999996</v>
      </c>
      <c r="P750">
        <v>5.7</v>
      </c>
      <c r="Q750">
        <v>6.9</v>
      </c>
      <c r="R750">
        <v>8.1333330000000004</v>
      </c>
      <c r="S750">
        <v>7.0475000000000003</v>
      </c>
      <c r="T750">
        <v>9.1715976331360949</v>
      </c>
      <c r="U750">
        <v>112.1521</v>
      </c>
      <c r="V750">
        <v>8.2374259999999992</v>
      </c>
      <c r="W750">
        <v>145.04660000000001</v>
      </c>
      <c r="X750">
        <v>11.674060000000001</v>
      </c>
      <c r="Y750">
        <v>8.3964409999999994</v>
      </c>
      <c r="Z750">
        <v>0.18184500000000001</v>
      </c>
    </row>
    <row r="751" spans="1:26" x14ac:dyDescent="0.25">
      <c r="A751" s="64">
        <v>45992</v>
      </c>
      <c r="B751" t="s">
        <v>2400</v>
      </c>
      <c r="C751" t="s">
        <v>3464</v>
      </c>
      <c r="D751" t="s">
        <v>1051</v>
      </c>
      <c r="E751" t="s">
        <v>19</v>
      </c>
      <c r="F751" t="s">
        <v>5</v>
      </c>
      <c r="G751" t="s">
        <v>3462</v>
      </c>
      <c r="I751">
        <v>1.156456769198231E-4</v>
      </c>
      <c r="J751" t="s">
        <v>1367</v>
      </c>
      <c r="K751">
        <v>5</v>
      </c>
      <c r="L751" t="s">
        <v>2777</v>
      </c>
      <c r="N751">
        <v>4.3</v>
      </c>
      <c r="O751">
        <v>4.9933329999999998</v>
      </c>
      <c r="P751">
        <v>5.7750000000000004</v>
      </c>
      <c r="Q751">
        <v>7.4</v>
      </c>
      <c r="R751">
        <v>5.9</v>
      </c>
      <c r="S751">
        <v>2.8133330000000001</v>
      </c>
      <c r="T751">
        <v>7.125</v>
      </c>
      <c r="U751">
        <v>-13.70112</v>
      </c>
      <c r="V751">
        <v>8.8996999999999993</v>
      </c>
      <c r="W751">
        <v>11.29013</v>
      </c>
      <c r="X751">
        <v>21.82254</v>
      </c>
      <c r="Y751">
        <v>6.8516719999999998</v>
      </c>
      <c r="Z751">
        <v>0.27435599999999999</v>
      </c>
    </row>
    <row r="752" spans="1:26" x14ac:dyDescent="0.25">
      <c r="A752" s="64">
        <v>45992</v>
      </c>
      <c r="B752" t="s">
        <v>1887</v>
      </c>
      <c r="C752" t="s">
        <v>3465</v>
      </c>
      <c r="D752" t="s">
        <v>539</v>
      </c>
      <c r="E752" t="s">
        <v>15</v>
      </c>
      <c r="F752" t="s">
        <v>5</v>
      </c>
      <c r="G752" t="s">
        <v>3462</v>
      </c>
      <c r="I752">
        <v>3.5276131598922658E-4</v>
      </c>
      <c r="J752" t="s">
        <v>1374</v>
      </c>
      <c r="K752">
        <v>8.75</v>
      </c>
      <c r="L752" t="s">
        <v>2777</v>
      </c>
      <c r="N752">
        <v>5.58</v>
      </c>
      <c r="O752">
        <v>6.7896669999999997</v>
      </c>
      <c r="P752">
        <v>7.5250000000000004</v>
      </c>
      <c r="Q752">
        <v>7</v>
      </c>
      <c r="R752">
        <v>2.6333329999999999</v>
      </c>
      <c r="S752">
        <v>2.8125</v>
      </c>
      <c r="T752">
        <v>6.25</v>
      </c>
      <c r="V752">
        <v>26.038630000000001</v>
      </c>
      <c r="W752">
        <v>12.812250000000001</v>
      </c>
      <c r="X752">
        <v>10.528589999999999</v>
      </c>
      <c r="Y752">
        <v>6.3648749999999999E-3</v>
      </c>
      <c r="Z752">
        <v>0.27360970000000001</v>
      </c>
    </row>
    <row r="753" spans="1:26" x14ac:dyDescent="0.25">
      <c r="A753" s="64">
        <v>45992</v>
      </c>
      <c r="B753" t="s">
        <v>2640</v>
      </c>
      <c r="C753" t="s">
        <v>3466</v>
      </c>
      <c r="D753" t="s">
        <v>1291</v>
      </c>
      <c r="E753" t="s">
        <v>12</v>
      </c>
      <c r="F753" t="s">
        <v>5</v>
      </c>
      <c r="G753" t="s">
        <v>3462</v>
      </c>
      <c r="I753">
        <v>4.7304829833838858E-5</v>
      </c>
      <c r="J753" t="s">
        <v>1374</v>
      </c>
      <c r="K753">
        <v>2.3809523809523809</v>
      </c>
      <c r="L753" t="s">
        <v>2776</v>
      </c>
      <c r="N753">
        <v>1.1299999999999999</v>
      </c>
      <c r="O753">
        <v>5.2074999999999996</v>
      </c>
      <c r="P753">
        <v>3.5</v>
      </c>
      <c r="Q753">
        <v>0.5</v>
      </c>
      <c r="R753">
        <v>9.1999999999999993</v>
      </c>
      <c r="S753">
        <v>1.77</v>
      </c>
      <c r="T753">
        <v>3.3727810650887569</v>
      </c>
      <c r="V753">
        <v>6.4657830000000001</v>
      </c>
      <c r="W753">
        <v>27.337589999999999</v>
      </c>
      <c r="X753">
        <v>15.947749999999999</v>
      </c>
      <c r="Y753">
        <v>5.074452</v>
      </c>
      <c r="Z753">
        <v>8.0124219999999996E-2</v>
      </c>
    </row>
    <row r="754" spans="1:26" x14ac:dyDescent="0.25">
      <c r="A754" s="64">
        <v>45992</v>
      </c>
      <c r="B754" t="s">
        <v>2495</v>
      </c>
      <c r="C754" t="s">
        <v>3467</v>
      </c>
      <c r="D754" t="s">
        <v>1146</v>
      </c>
      <c r="E754" t="s">
        <v>19</v>
      </c>
      <c r="F754" t="s">
        <v>5</v>
      </c>
      <c r="G754" t="s">
        <v>3462</v>
      </c>
      <c r="I754">
        <v>8.8746258492710452E-5</v>
      </c>
      <c r="J754" t="s">
        <v>1367</v>
      </c>
      <c r="K754">
        <v>7.8571428571428568</v>
      </c>
      <c r="L754" t="s">
        <v>2776</v>
      </c>
      <c r="N754">
        <v>4.9800000000000004</v>
      </c>
      <c r="O754">
        <v>2.5983329999999998</v>
      </c>
      <c r="P754">
        <v>2.65</v>
      </c>
      <c r="Q754">
        <v>3.7</v>
      </c>
      <c r="R754">
        <v>6.5</v>
      </c>
      <c r="S754">
        <v>5.5183330000000002</v>
      </c>
      <c r="T754">
        <v>4</v>
      </c>
      <c r="U754">
        <v>-4.8955970000000004</v>
      </c>
      <c r="V754">
        <v>3.381589</v>
      </c>
      <c r="W754">
        <v>11.316459999999999</v>
      </c>
      <c r="X754">
        <v>24.671150000000001</v>
      </c>
      <c r="Y754">
        <v>3.69028</v>
      </c>
      <c r="Z754">
        <v>0.2138767</v>
      </c>
    </row>
    <row r="755" spans="1:26" x14ac:dyDescent="0.25">
      <c r="A755" s="64">
        <v>45992</v>
      </c>
      <c r="B755" t="s">
        <v>2461</v>
      </c>
      <c r="C755" t="s">
        <v>3468</v>
      </c>
      <c r="D755" t="s">
        <v>1112</v>
      </c>
      <c r="E755" t="s">
        <v>2885</v>
      </c>
      <c r="F755" t="s">
        <v>5</v>
      </c>
      <c r="G755" t="s">
        <v>3462</v>
      </c>
      <c r="I755">
        <v>1.011417724797415E-4</v>
      </c>
      <c r="J755" t="s">
        <v>1367</v>
      </c>
      <c r="K755">
        <v>5.7894736842105274</v>
      </c>
      <c r="L755" t="s">
        <v>2776</v>
      </c>
      <c r="N755">
        <v>7.28</v>
      </c>
      <c r="O755">
        <v>7.0678330000000003</v>
      </c>
      <c r="P755">
        <v>4.5999999999999996</v>
      </c>
      <c r="Q755">
        <v>3.8</v>
      </c>
      <c r="R755">
        <v>6.3666669999999996</v>
      </c>
      <c r="S755">
        <v>3.2183329999999999</v>
      </c>
      <c r="T755">
        <v>4.274193548387097</v>
      </c>
      <c r="U755">
        <v>6.2171219999999998</v>
      </c>
      <c r="V755">
        <v>10.44716</v>
      </c>
      <c r="W755">
        <v>3.7233170000000002</v>
      </c>
      <c r="X755">
        <v>16.236190000000001</v>
      </c>
      <c r="Y755">
        <v>5.8102359999999997</v>
      </c>
      <c r="Z755">
        <v>0.28881889999999999</v>
      </c>
    </row>
    <row r="756" spans="1:26" x14ac:dyDescent="0.25">
      <c r="A756" s="64">
        <v>45992</v>
      </c>
      <c r="B756" t="s">
        <v>2422</v>
      </c>
      <c r="C756" t="s">
        <v>3469</v>
      </c>
      <c r="D756" t="s">
        <v>1073</v>
      </c>
      <c r="E756" t="s">
        <v>2824</v>
      </c>
      <c r="F756" t="s">
        <v>5</v>
      </c>
      <c r="G756" t="s">
        <v>3462</v>
      </c>
      <c r="I756">
        <v>1.0833976649870641E-4</v>
      </c>
      <c r="J756" t="s">
        <v>1367</v>
      </c>
      <c r="K756">
        <v>4.7761194029850742</v>
      </c>
      <c r="L756" t="s">
        <v>2776</v>
      </c>
      <c r="N756">
        <v>4.6100000000000003</v>
      </c>
      <c r="O756">
        <v>5.0404999999999998</v>
      </c>
      <c r="P756">
        <v>4.4000000000000004</v>
      </c>
      <c r="Q756">
        <v>6.7</v>
      </c>
      <c r="R756">
        <v>6</v>
      </c>
      <c r="S756">
        <v>3.1333329999999999</v>
      </c>
      <c r="T756">
        <v>5.5789473684210522</v>
      </c>
      <c r="U756">
        <v>6.3737630000000003</v>
      </c>
      <c r="V756">
        <v>9.5577009999999998</v>
      </c>
      <c r="W756">
        <v>17.738689999999998</v>
      </c>
      <c r="X756">
        <v>21.838139999999999</v>
      </c>
      <c r="Y756">
        <v>4.1565339999999997</v>
      </c>
      <c r="Z756">
        <v>0.165272</v>
      </c>
    </row>
    <row r="757" spans="1:26" x14ac:dyDescent="0.25">
      <c r="A757" s="64">
        <v>45992</v>
      </c>
      <c r="B757" t="s">
        <v>1710</v>
      </c>
      <c r="C757" t="s">
        <v>3470</v>
      </c>
      <c r="D757" t="s">
        <v>362</v>
      </c>
      <c r="E757" t="s">
        <v>2824</v>
      </c>
      <c r="F757" t="s">
        <v>5</v>
      </c>
      <c r="G757" t="s">
        <v>3462</v>
      </c>
      <c r="I757">
        <v>5.8304161615940807E-4</v>
      </c>
      <c r="J757" t="s">
        <v>1367</v>
      </c>
      <c r="K757">
        <v>5.6716417910447756</v>
      </c>
      <c r="L757" t="s">
        <v>2777</v>
      </c>
      <c r="N757">
        <v>5.9</v>
      </c>
      <c r="O757">
        <v>6.8494999999999999</v>
      </c>
      <c r="P757">
        <v>4.6749999999999998</v>
      </c>
      <c r="Q757">
        <v>1.1000000000000001</v>
      </c>
      <c r="R757">
        <v>5.4</v>
      </c>
      <c r="S757">
        <v>2.67</v>
      </c>
      <c r="T757">
        <v>3.1315789473684208</v>
      </c>
      <c r="U757">
        <v>-26.35379</v>
      </c>
      <c r="V757">
        <v>20.274809999999999</v>
      </c>
      <c r="W757">
        <v>10.6332</v>
      </c>
      <c r="X757">
        <v>15.40062</v>
      </c>
      <c r="Y757">
        <v>9.2298729999999995</v>
      </c>
      <c r="Z757">
        <v>0.24735480000000001</v>
      </c>
    </row>
    <row r="758" spans="1:26" x14ac:dyDescent="0.25">
      <c r="A758" s="64">
        <v>45992</v>
      </c>
      <c r="B758" t="s">
        <v>1866</v>
      </c>
      <c r="C758" t="s">
        <v>3471</v>
      </c>
      <c r="D758" t="s">
        <v>518</v>
      </c>
      <c r="E758" t="s">
        <v>10</v>
      </c>
      <c r="F758" t="s">
        <v>5</v>
      </c>
      <c r="G758" t="s">
        <v>3462</v>
      </c>
      <c r="I758">
        <v>3.660777399448334E-4</v>
      </c>
      <c r="J758" t="s">
        <v>1374</v>
      </c>
      <c r="K758">
        <v>0.55555555555555558</v>
      </c>
      <c r="L758" t="s">
        <v>2776</v>
      </c>
      <c r="N758">
        <v>4.18</v>
      </c>
      <c r="O758">
        <v>4.4850000000000003</v>
      </c>
      <c r="P758">
        <v>5.2750000000000004</v>
      </c>
      <c r="Q758">
        <v>2.9</v>
      </c>
      <c r="R758">
        <v>8.5666670000000007</v>
      </c>
      <c r="S758">
        <v>3.2783329999999999</v>
      </c>
      <c r="T758">
        <v>2.2222222222222219</v>
      </c>
      <c r="U758">
        <v>-9.0340559999999996</v>
      </c>
      <c r="V758">
        <v>13.965949999999999</v>
      </c>
      <c r="W758">
        <v>23.863479999999999</v>
      </c>
      <c r="X758">
        <v>11.80087</v>
      </c>
      <c r="Y758">
        <v>11.56237</v>
      </c>
      <c r="Z758">
        <v>0.3956557</v>
      </c>
    </row>
    <row r="759" spans="1:26" x14ac:dyDescent="0.25">
      <c r="A759" s="64">
        <v>45992</v>
      </c>
      <c r="B759" t="s">
        <v>2486</v>
      </c>
      <c r="C759" t="s">
        <v>3472</v>
      </c>
      <c r="D759" t="s">
        <v>1137</v>
      </c>
      <c r="E759" t="s">
        <v>2824</v>
      </c>
      <c r="F759" t="s">
        <v>5</v>
      </c>
      <c r="G759" t="s">
        <v>3462</v>
      </c>
      <c r="I759">
        <v>8.7592233093054662E-5</v>
      </c>
      <c r="J759" t="s">
        <v>1374</v>
      </c>
      <c r="K759">
        <v>10</v>
      </c>
      <c r="L759" t="s">
        <v>2776</v>
      </c>
      <c r="N759">
        <v>6.31</v>
      </c>
      <c r="O759">
        <v>8.1024999999999991</v>
      </c>
      <c r="P759">
        <v>4.5</v>
      </c>
      <c r="Q759">
        <v>6.3</v>
      </c>
      <c r="R759">
        <v>9.233333</v>
      </c>
      <c r="S759">
        <v>4.3</v>
      </c>
      <c r="T759">
        <v>9.2631578947368425</v>
      </c>
      <c r="U759">
        <v>12.43181</v>
      </c>
      <c r="V759">
        <v>13.1311</v>
      </c>
      <c r="W759">
        <v>6.7596299999999996</v>
      </c>
      <c r="X759">
        <v>16.0867</v>
      </c>
      <c r="Y759">
        <v>6.5815780000000004</v>
      </c>
      <c r="Z759">
        <v>0.27324969999999998</v>
      </c>
    </row>
    <row r="760" spans="1:26" x14ac:dyDescent="0.25">
      <c r="A760" s="64">
        <v>45992</v>
      </c>
      <c r="B760" t="s">
        <v>1914</v>
      </c>
      <c r="C760" t="s">
        <v>3473</v>
      </c>
      <c r="D760" t="s">
        <v>566</v>
      </c>
      <c r="E760" t="s">
        <v>10</v>
      </c>
      <c r="F760" t="s">
        <v>5</v>
      </c>
      <c r="G760" t="s">
        <v>3462</v>
      </c>
      <c r="I760">
        <v>3.2672355852546748E-4</v>
      </c>
      <c r="J760" t="s">
        <v>1374</v>
      </c>
      <c r="K760">
        <v>3.0555555555555558</v>
      </c>
      <c r="L760" t="s">
        <v>2777</v>
      </c>
      <c r="N760">
        <v>6.43</v>
      </c>
      <c r="O760">
        <v>5.4024999999999999</v>
      </c>
      <c r="P760">
        <v>6.6</v>
      </c>
      <c r="Q760">
        <v>6.3</v>
      </c>
      <c r="R760">
        <v>7.4666670000000002</v>
      </c>
      <c r="S760">
        <v>3.4016670000000002</v>
      </c>
      <c r="T760">
        <v>5.1515151515151514</v>
      </c>
      <c r="U760">
        <v>-10.20932</v>
      </c>
      <c r="V760">
        <v>15.50234</v>
      </c>
      <c r="W760">
        <v>31.07394</v>
      </c>
      <c r="X760">
        <v>9.6322600000000005</v>
      </c>
      <c r="Y760">
        <v>14.201510000000001</v>
      </c>
      <c r="Z760">
        <v>0.63185020000000003</v>
      </c>
    </row>
    <row r="761" spans="1:26" x14ac:dyDescent="0.25">
      <c r="A761" s="64">
        <v>45992</v>
      </c>
      <c r="B761" t="s">
        <v>1849</v>
      </c>
      <c r="C761" t="s">
        <v>3474</v>
      </c>
      <c r="D761" t="s">
        <v>501</v>
      </c>
      <c r="E761" t="s">
        <v>2824</v>
      </c>
      <c r="F761" t="s">
        <v>5</v>
      </c>
      <c r="G761" t="s">
        <v>3462</v>
      </c>
      <c r="I761">
        <v>3.8525425457224601E-4</v>
      </c>
      <c r="J761" t="s">
        <v>1367</v>
      </c>
      <c r="K761">
        <v>6.7164179104477606</v>
      </c>
      <c r="L761" t="s">
        <v>2777</v>
      </c>
      <c r="N761">
        <v>5.35</v>
      </c>
      <c r="O761">
        <v>4.2344999999999997</v>
      </c>
      <c r="P761">
        <v>5.2</v>
      </c>
      <c r="Q761">
        <v>8.5</v>
      </c>
      <c r="R761">
        <v>7.8333329999999997</v>
      </c>
      <c r="S761">
        <v>3.4433340000000001</v>
      </c>
      <c r="T761">
        <v>7.8684210526315788</v>
      </c>
      <c r="U761">
        <v>22.52234</v>
      </c>
      <c r="V761">
        <v>16.39339</v>
      </c>
      <c r="W761">
        <v>16.222480000000001</v>
      </c>
      <c r="X761">
        <v>22.208649999999999</v>
      </c>
      <c r="Y761">
        <v>4.9239410000000001</v>
      </c>
      <c r="Z761">
        <v>0.17635200000000001</v>
      </c>
    </row>
    <row r="762" spans="1:26" x14ac:dyDescent="0.25">
      <c r="A762" s="64">
        <v>45992</v>
      </c>
      <c r="B762" t="s">
        <v>2372</v>
      </c>
      <c r="C762" t="s">
        <v>3475</v>
      </c>
      <c r="D762" t="s">
        <v>1023</v>
      </c>
      <c r="E762" t="s">
        <v>15</v>
      </c>
      <c r="F762" t="s">
        <v>5</v>
      </c>
      <c r="G762" t="s">
        <v>3462</v>
      </c>
      <c r="I762">
        <v>1.2444871488849341E-4</v>
      </c>
      <c r="J762" t="s">
        <v>1374</v>
      </c>
      <c r="K762">
        <v>8.125</v>
      </c>
      <c r="L762" t="s">
        <v>2777</v>
      </c>
      <c r="N762">
        <v>6.38</v>
      </c>
      <c r="O762">
        <v>4.0955000000000004</v>
      </c>
      <c r="P762">
        <v>4.8250000000000002</v>
      </c>
      <c r="Q762">
        <v>7</v>
      </c>
      <c r="R762">
        <v>8.3000000000000007</v>
      </c>
      <c r="S762">
        <v>3.318333</v>
      </c>
      <c r="T762">
        <v>7.03125</v>
      </c>
      <c r="U762">
        <v>5.1165700000000003</v>
      </c>
      <c r="V762">
        <v>11.02267</v>
      </c>
      <c r="W762">
        <v>15.848789999999999</v>
      </c>
      <c r="X762">
        <v>33.002299999999998</v>
      </c>
      <c r="Y762">
        <v>3.1672099999999999</v>
      </c>
      <c r="Z762">
        <v>0.46142430000000001</v>
      </c>
    </row>
    <row r="763" spans="1:26" x14ac:dyDescent="0.25">
      <c r="A763" s="64">
        <v>45992</v>
      </c>
      <c r="B763" t="s">
        <v>2231</v>
      </c>
      <c r="C763" t="s">
        <v>3476</v>
      </c>
      <c r="D763" t="s">
        <v>882</v>
      </c>
      <c r="E763" t="s">
        <v>2824</v>
      </c>
      <c r="F763" t="s">
        <v>5</v>
      </c>
      <c r="G763" t="s">
        <v>3462</v>
      </c>
      <c r="I763">
        <v>1.6929683132787851E-4</v>
      </c>
      <c r="J763" t="s">
        <v>1374</v>
      </c>
      <c r="K763">
        <v>4.6268656716417924</v>
      </c>
      <c r="L763" t="s">
        <v>2777</v>
      </c>
      <c r="N763">
        <v>5.1100000000000003</v>
      </c>
      <c r="O763">
        <v>4.0431670000000004</v>
      </c>
      <c r="P763">
        <v>6.5250000000000004</v>
      </c>
      <c r="Q763">
        <v>3.5</v>
      </c>
      <c r="R763">
        <v>8.4</v>
      </c>
      <c r="S763">
        <v>6.7333340000000002</v>
      </c>
      <c r="T763">
        <v>7.8421052631578947</v>
      </c>
      <c r="U763">
        <v>18.64995</v>
      </c>
      <c r="V763">
        <v>20.42005</v>
      </c>
      <c r="W763">
        <v>18.492419999999999</v>
      </c>
      <c r="X763">
        <v>21.228729999999999</v>
      </c>
      <c r="Y763">
        <v>3.8672559999999998</v>
      </c>
      <c r="Z763">
        <v>0.16675770000000001</v>
      </c>
    </row>
    <row r="764" spans="1:26" x14ac:dyDescent="0.25">
      <c r="A764" s="64">
        <v>45992</v>
      </c>
      <c r="B764" t="s">
        <v>2518</v>
      </c>
      <c r="C764" t="s">
        <v>3477</v>
      </c>
      <c r="D764" t="s">
        <v>1169</v>
      </c>
      <c r="E764" t="s">
        <v>11</v>
      </c>
      <c r="F764" t="s">
        <v>5</v>
      </c>
      <c r="G764" t="s">
        <v>3462</v>
      </c>
      <c r="I764">
        <v>8.1397431548736165E-5</v>
      </c>
      <c r="J764" t="s">
        <v>1367</v>
      </c>
      <c r="K764">
        <v>0.27027027027027029</v>
      </c>
      <c r="L764" t="s">
        <v>2776</v>
      </c>
      <c r="O764">
        <v>4.2549999999999999</v>
      </c>
      <c r="P764">
        <v>3.75</v>
      </c>
      <c r="Q764">
        <v>4.5</v>
      </c>
      <c r="R764">
        <v>2.5666669999999998</v>
      </c>
      <c r="S764">
        <v>4.4916669999999996</v>
      </c>
      <c r="T764">
        <v>3.480662983425415</v>
      </c>
      <c r="U764">
        <v>-48.307459999999999</v>
      </c>
      <c r="V764">
        <v>3.5582320000000001E-2</v>
      </c>
      <c r="W764">
        <v>25.850930000000002</v>
      </c>
      <c r="X764">
        <v>4028.09</v>
      </c>
      <c r="Y764">
        <v>3.5654650000000001</v>
      </c>
      <c r="Z764">
        <v>0</v>
      </c>
    </row>
    <row r="765" spans="1:26" x14ac:dyDescent="0.25">
      <c r="A765" s="64">
        <v>45992</v>
      </c>
      <c r="B765" t="s">
        <v>2535</v>
      </c>
      <c r="C765" t="s">
        <v>3478</v>
      </c>
      <c r="D765" t="s">
        <v>1186</v>
      </c>
      <c r="E765" t="s">
        <v>2824</v>
      </c>
      <c r="F765" t="s">
        <v>5</v>
      </c>
      <c r="G765" t="s">
        <v>3462</v>
      </c>
      <c r="I765">
        <v>7.5947823265912226E-5</v>
      </c>
      <c r="J765" t="s">
        <v>1367</v>
      </c>
      <c r="K765">
        <v>1.4925373134328359</v>
      </c>
      <c r="L765" t="s">
        <v>2776</v>
      </c>
      <c r="N765">
        <v>2.98</v>
      </c>
      <c r="O765">
        <v>3.2605</v>
      </c>
      <c r="P765">
        <v>5.5750000000000002</v>
      </c>
      <c r="Q765">
        <v>4.3</v>
      </c>
      <c r="R765">
        <v>3.733333</v>
      </c>
      <c r="S765">
        <v>3.6150000000000002</v>
      </c>
      <c r="T765">
        <v>2.973684210526315</v>
      </c>
      <c r="U765">
        <v>11.39072</v>
      </c>
      <c r="V765">
        <v>16.42604</v>
      </c>
      <c r="W765">
        <v>11.8773</v>
      </c>
      <c r="X765">
        <v>29.46799</v>
      </c>
      <c r="Y765">
        <v>2.7253069999999999</v>
      </c>
      <c r="Z765">
        <v>0.1120067</v>
      </c>
    </row>
    <row r="766" spans="1:26" x14ac:dyDescent="0.25">
      <c r="A766" s="64">
        <v>45992</v>
      </c>
      <c r="B766" t="s">
        <v>2593</v>
      </c>
      <c r="C766" t="s">
        <v>3479</v>
      </c>
      <c r="D766" t="s">
        <v>1244</v>
      </c>
      <c r="E766" t="s">
        <v>20</v>
      </c>
      <c r="F766" t="s">
        <v>5</v>
      </c>
      <c r="G766" t="s">
        <v>3462</v>
      </c>
      <c r="I766">
        <v>6.298786348909068E-5</v>
      </c>
      <c r="J766" t="s">
        <v>2036</v>
      </c>
      <c r="K766">
        <v>1.8181818181818179</v>
      </c>
      <c r="L766" t="s">
        <v>2776</v>
      </c>
      <c r="N766">
        <v>3.12</v>
      </c>
      <c r="O766">
        <v>1.3759999999999999</v>
      </c>
      <c r="P766">
        <v>6.4</v>
      </c>
      <c r="Q766">
        <v>7.8</v>
      </c>
      <c r="R766">
        <v>2.9666670000000002</v>
      </c>
      <c r="S766">
        <v>4.9783330000000001</v>
      </c>
      <c r="T766">
        <v>4.8148148148148149</v>
      </c>
      <c r="U766">
        <v>5.8717730000000001</v>
      </c>
      <c r="V766">
        <v>8.0319400000000005</v>
      </c>
      <c r="W766">
        <v>79.259820000000005</v>
      </c>
      <c r="X766">
        <v>28.084579999999999</v>
      </c>
      <c r="Y766">
        <v>5.0014820000000002</v>
      </c>
      <c r="Z766">
        <v>0.1515048</v>
      </c>
    </row>
    <row r="767" spans="1:26" x14ac:dyDescent="0.25">
      <c r="A767" s="64">
        <v>45992</v>
      </c>
      <c r="B767" t="s">
        <v>2481</v>
      </c>
      <c r="C767" t="s">
        <v>3480</v>
      </c>
      <c r="D767" t="s">
        <v>1132</v>
      </c>
      <c r="E767" t="s">
        <v>15</v>
      </c>
      <c r="F767" t="s">
        <v>5</v>
      </c>
      <c r="G767" t="s">
        <v>3462</v>
      </c>
      <c r="I767">
        <v>9.3133695336709209E-5</v>
      </c>
      <c r="J767" t="s">
        <v>1367</v>
      </c>
      <c r="K767">
        <v>5.625</v>
      </c>
      <c r="L767" t="s">
        <v>2777</v>
      </c>
      <c r="N767">
        <v>7.13</v>
      </c>
      <c r="O767">
        <v>1.8634999999999999</v>
      </c>
      <c r="P767">
        <v>6.3250000000000002</v>
      </c>
      <c r="Q767">
        <v>7.7</v>
      </c>
      <c r="R767">
        <v>5.9666670000000002</v>
      </c>
      <c r="S767">
        <v>4.8716670000000004</v>
      </c>
      <c r="T767">
        <v>6.09375</v>
      </c>
      <c r="U767">
        <v>24.391449999999999</v>
      </c>
      <c r="V767">
        <v>20.601590000000002</v>
      </c>
      <c r="W767">
        <v>22.201599999999999</v>
      </c>
      <c r="X767">
        <v>25.653929999999999</v>
      </c>
      <c r="Y767">
        <v>5.0719609999999999</v>
      </c>
      <c r="Z767">
        <v>0.36966939999999998</v>
      </c>
    </row>
    <row r="768" spans="1:26" x14ac:dyDescent="0.25">
      <c r="A768" s="64">
        <v>45992</v>
      </c>
      <c r="B768" t="s">
        <v>1792</v>
      </c>
      <c r="C768" t="s">
        <v>3481</v>
      </c>
      <c r="D768" t="s">
        <v>444</v>
      </c>
      <c r="E768" t="s">
        <v>2885</v>
      </c>
      <c r="F768" t="s">
        <v>5</v>
      </c>
      <c r="G768" t="s">
        <v>3462</v>
      </c>
      <c r="I768">
        <v>4.5481712739321782E-4</v>
      </c>
      <c r="J768" t="s">
        <v>1367</v>
      </c>
      <c r="K768">
        <v>2.6315789473684208</v>
      </c>
      <c r="L768" t="s">
        <v>2777</v>
      </c>
      <c r="N768">
        <v>3.65</v>
      </c>
      <c r="O768">
        <v>4.2431660000000004</v>
      </c>
      <c r="P768">
        <v>4.8499999999999996</v>
      </c>
      <c r="Q768">
        <v>6</v>
      </c>
      <c r="R768">
        <v>8.5666670000000007</v>
      </c>
      <c r="S768">
        <v>5.5333329999999998</v>
      </c>
      <c r="T768">
        <v>6.4516129032258061</v>
      </c>
      <c r="U768">
        <v>3.1242369999999999</v>
      </c>
      <c r="V768">
        <v>14.42295</v>
      </c>
      <c r="W768">
        <v>16.357790000000001</v>
      </c>
      <c r="X768">
        <v>24.709099999999999</v>
      </c>
      <c r="Y768">
        <v>4.310168</v>
      </c>
      <c r="Z768">
        <v>0.14386379999999999</v>
      </c>
    </row>
    <row r="769" spans="1:26" x14ac:dyDescent="0.25">
      <c r="A769" s="64">
        <v>45992</v>
      </c>
      <c r="B769" t="s">
        <v>2098</v>
      </c>
      <c r="C769" t="s">
        <v>3482</v>
      </c>
      <c r="D769" t="s">
        <v>749</v>
      </c>
      <c r="E769" t="s">
        <v>10</v>
      </c>
      <c r="F769" t="s">
        <v>5</v>
      </c>
      <c r="G769" t="s">
        <v>3462</v>
      </c>
      <c r="I769">
        <v>2.2732245060833021E-4</v>
      </c>
      <c r="J769" t="s">
        <v>1557</v>
      </c>
      <c r="K769">
        <v>6.1111111111111116</v>
      </c>
      <c r="L769" t="s">
        <v>2777</v>
      </c>
      <c r="N769">
        <v>7.67</v>
      </c>
      <c r="O769">
        <v>5.9249999999999998</v>
      </c>
      <c r="P769">
        <v>4.6500000000000004</v>
      </c>
      <c r="Q769">
        <v>3.9</v>
      </c>
      <c r="R769">
        <v>7.5666669999999998</v>
      </c>
      <c r="S769">
        <v>2.9883329999999999</v>
      </c>
      <c r="T769">
        <v>2.4242424242424239</v>
      </c>
      <c r="U769">
        <v>-9.3407149999999994</v>
      </c>
      <c r="V769">
        <v>12.67454</v>
      </c>
      <c r="W769">
        <v>20.653230000000001</v>
      </c>
      <c r="X769">
        <v>9.8554689999999994</v>
      </c>
      <c r="Y769">
        <v>12.145820000000001</v>
      </c>
      <c r="Z769">
        <v>1.0019849999999999</v>
      </c>
    </row>
    <row r="770" spans="1:26" x14ac:dyDescent="0.25">
      <c r="A770" s="64">
        <v>45992</v>
      </c>
      <c r="B770" t="s">
        <v>2166</v>
      </c>
      <c r="C770" t="s">
        <v>3483</v>
      </c>
      <c r="D770" t="s">
        <v>817</v>
      </c>
      <c r="E770" t="s">
        <v>2887</v>
      </c>
      <c r="F770" t="s">
        <v>5</v>
      </c>
      <c r="G770" t="s">
        <v>3462</v>
      </c>
      <c r="H770">
        <v>3.6840388841271401E-3</v>
      </c>
      <c r="I770">
        <v>1.9627443163781051E-4</v>
      </c>
      <c r="J770" t="s">
        <v>1367</v>
      </c>
      <c r="K770">
        <v>10</v>
      </c>
      <c r="M770" t="s">
        <v>1340</v>
      </c>
      <c r="N770">
        <v>5.29</v>
      </c>
      <c r="O770">
        <v>7.0309999999999997</v>
      </c>
      <c r="P770">
        <v>5.5250000000000004</v>
      </c>
      <c r="Q770">
        <v>2.9</v>
      </c>
      <c r="R770">
        <v>8.3666669999999996</v>
      </c>
      <c r="S770">
        <v>4</v>
      </c>
      <c r="T770">
        <v>7.8846153846153841</v>
      </c>
      <c r="U770">
        <v>11.384510000000001</v>
      </c>
      <c r="V770">
        <v>14.761480000000001</v>
      </c>
      <c r="W770">
        <v>12.615460000000001</v>
      </c>
      <c r="X770">
        <v>13.803710000000001</v>
      </c>
      <c r="Y770">
        <v>5.8410840000000004</v>
      </c>
      <c r="Z770">
        <v>0.2761789</v>
      </c>
    </row>
    <row r="771" spans="1:26" x14ac:dyDescent="0.25">
      <c r="A771" s="64">
        <v>45992</v>
      </c>
      <c r="B771" t="s">
        <v>2652</v>
      </c>
      <c r="C771" t="s">
        <v>3484</v>
      </c>
      <c r="D771" t="s">
        <v>1303</v>
      </c>
      <c r="E771" t="s">
        <v>2824</v>
      </c>
      <c r="F771" t="s">
        <v>5</v>
      </c>
      <c r="G771" t="s">
        <v>3462</v>
      </c>
      <c r="I771">
        <v>4.2050711263383713E-5</v>
      </c>
      <c r="J771" t="s">
        <v>1367</v>
      </c>
      <c r="K771">
        <v>1.791044776119403</v>
      </c>
      <c r="L771" t="s">
        <v>2776</v>
      </c>
      <c r="N771">
        <v>4.09</v>
      </c>
      <c r="O771">
        <v>2.5590000000000002</v>
      </c>
      <c r="P771">
        <v>2.8</v>
      </c>
      <c r="Q771">
        <v>1.5</v>
      </c>
      <c r="R771">
        <v>7.0333329999999998</v>
      </c>
      <c r="S771">
        <v>4.1675000000000004</v>
      </c>
      <c r="T771">
        <v>2.1315789473684208</v>
      </c>
      <c r="V771">
        <v>11.373659999999999</v>
      </c>
      <c r="W771">
        <v>13.10914</v>
      </c>
      <c r="X771">
        <v>29.799859999999999</v>
      </c>
      <c r="Y771">
        <v>3.4996299999999998</v>
      </c>
      <c r="Z771">
        <v>0.1782116</v>
      </c>
    </row>
    <row r="772" spans="1:26" x14ac:dyDescent="0.25">
      <c r="A772" s="64">
        <v>45992</v>
      </c>
      <c r="B772" t="s">
        <v>2664</v>
      </c>
      <c r="C772" t="s">
        <v>3485</v>
      </c>
      <c r="D772" t="s">
        <v>1315</v>
      </c>
      <c r="E772" t="s">
        <v>19</v>
      </c>
      <c r="F772" t="s">
        <v>5</v>
      </c>
      <c r="G772" t="s">
        <v>3462</v>
      </c>
      <c r="I772">
        <v>3.3187844201323951E-5</v>
      </c>
      <c r="J772" t="s">
        <v>1374</v>
      </c>
      <c r="K772">
        <v>5.7142857142857144</v>
      </c>
      <c r="L772" t="s">
        <v>2777</v>
      </c>
      <c r="N772">
        <v>5.23</v>
      </c>
      <c r="O772">
        <v>3.5171670000000002</v>
      </c>
      <c r="P772">
        <v>3.2250000000000001</v>
      </c>
      <c r="Q772">
        <v>2.2000000000000002</v>
      </c>
      <c r="R772">
        <v>9</v>
      </c>
      <c r="S772">
        <v>4.3899999999999997</v>
      </c>
      <c r="T772">
        <v>4.875</v>
      </c>
      <c r="U772">
        <v>-2.1305200000000002</v>
      </c>
      <c r="V772">
        <v>5.0246750000000002</v>
      </c>
      <c r="W772">
        <v>10.050929999999999</v>
      </c>
      <c r="X772">
        <v>19.531230000000001</v>
      </c>
      <c r="Y772">
        <v>4.4380170000000003</v>
      </c>
      <c r="Z772">
        <v>0.2277081</v>
      </c>
    </row>
    <row r="773" spans="1:26" x14ac:dyDescent="0.25">
      <c r="A773" s="64">
        <v>45992</v>
      </c>
      <c r="B773" t="s">
        <v>2390</v>
      </c>
      <c r="C773" t="s">
        <v>3486</v>
      </c>
      <c r="D773" t="s">
        <v>1041</v>
      </c>
      <c r="E773" t="s">
        <v>2818</v>
      </c>
      <c r="F773" t="s">
        <v>5</v>
      </c>
      <c r="G773" t="s">
        <v>3462</v>
      </c>
      <c r="I773">
        <v>1.190702974259213E-4</v>
      </c>
      <c r="J773" t="s">
        <v>1374</v>
      </c>
      <c r="K773">
        <v>0.90909090909090917</v>
      </c>
      <c r="L773" t="s">
        <v>2776</v>
      </c>
      <c r="N773">
        <v>6.17</v>
      </c>
      <c r="O773">
        <v>4.502167</v>
      </c>
      <c r="P773">
        <v>6.5750000000000002</v>
      </c>
      <c r="Q773">
        <v>0.6</v>
      </c>
      <c r="R773">
        <v>5.0333329999999998</v>
      </c>
      <c r="S773">
        <v>4.0133330000000003</v>
      </c>
      <c r="T773">
        <v>2.2641509433962259</v>
      </c>
      <c r="U773">
        <v>-18.317599999999999</v>
      </c>
      <c r="V773">
        <v>29.997229999999998</v>
      </c>
      <c r="W773">
        <v>59.104570000000002</v>
      </c>
      <c r="X773">
        <v>12.44279</v>
      </c>
      <c r="Y773">
        <v>7.9642390000000001</v>
      </c>
      <c r="Z773">
        <v>0.41318139999999998</v>
      </c>
    </row>
    <row r="774" spans="1:26" x14ac:dyDescent="0.25">
      <c r="A774" s="64">
        <v>45992</v>
      </c>
      <c r="B774" t="s">
        <v>2154</v>
      </c>
      <c r="C774" t="s">
        <v>3487</v>
      </c>
      <c r="D774" t="s">
        <v>805</v>
      </c>
      <c r="E774" t="s">
        <v>12</v>
      </c>
      <c r="F774" t="s">
        <v>5</v>
      </c>
      <c r="G774" t="s">
        <v>3462</v>
      </c>
      <c r="I774">
        <v>2.0872702430019659E-4</v>
      </c>
      <c r="J774" t="s">
        <v>1367</v>
      </c>
      <c r="K774">
        <v>0.95238095238095233</v>
      </c>
      <c r="L774" t="s">
        <v>2776</v>
      </c>
      <c r="N774">
        <v>2.87</v>
      </c>
      <c r="O774">
        <v>0.52375000000000005</v>
      </c>
      <c r="P774">
        <v>5.65</v>
      </c>
      <c r="Q774">
        <v>0.2</v>
      </c>
      <c r="R774">
        <v>1</v>
      </c>
      <c r="S774">
        <v>4.2833329999999998</v>
      </c>
      <c r="T774">
        <v>0.65088757396449703</v>
      </c>
      <c r="U774">
        <v>12.97292</v>
      </c>
      <c r="V774">
        <v>11.40235</v>
      </c>
      <c r="W774">
        <v>42.047870000000003</v>
      </c>
      <c r="X774">
        <v>41.892969999999998</v>
      </c>
      <c r="Y774">
        <v>2.4523899999999998</v>
      </c>
      <c r="Z774">
        <v>0.11498220000000001</v>
      </c>
    </row>
    <row r="775" spans="1:26" x14ac:dyDescent="0.25">
      <c r="A775" s="64">
        <v>45992</v>
      </c>
      <c r="B775" t="s">
        <v>2427</v>
      </c>
      <c r="C775" t="s">
        <v>3488</v>
      </c>
      <c r="D775" t="s">
        <v>1078</v>
      </c>
      <c r="E775" t="s">
        <v>2824</v>
      </c>
      <c r="F775" t="s">
        <v>5</v>
      </c>
      <c r="G775" t="s">
        <v>3462</v>
      </c>
      <c r="I775">
        <v>1.076981689826695E-4</v>
      </c>
      <c r="J775" t="s">
        <v>1367</v>
      </c>
      <c r="K775">
        <v>2.238805970149254</v>
      </c>
      <c r="L775" t="s">
        <v>2776</v>
      </c>
      <c r="N775">
        <v>3.44</v>
      </c>
      <c r="O775">
        <v>1.389667</v>
      </c>
      <c r="P775">
        <v>6.9</v>
      </c>
      <c r="Q775">
        <v>4.9000000000000004</v>
      </c>
      <c r="R775">
        <v>4.8333329999999997</v>
      </c>
      <c r="S775">
        <v>5.4633339999999997</v>
      </c>
      <c r="T775">
        <v>4.4473684210526319</v>
      </c>
      <c r="U775">
        <v>24.267849999999999</v>
      </c>
      <c r="V775">
        <v>30.35538</v>
      </c>
      <c r="W775">
        <v>12.71758</v>
      </c>
      <c r="X775">
        <v>41.119329999999998</v>
      </c>
      <c r="Y775">
        <v>2.274648</v>
      </c>
      <c r="Z775">
        <v>8.6354589999999995E-2</v>
      </c>
    </row>
    <row r="776" spans="1:26" x14ac:dyDescent="0.25">
      <c r="A776" s="64">
        <v>45992</v>
      </c>
      <c r="B776" t="s">
        <v>2215</v>
      </c>
      <c r="C776" t="s">
        <v>3489</v>
      </c>
      <c r="D776" t="s">
        <v>866</v>
      </c>
      <c r="E776" t="s">
        <v>2824</v>
      </c>
      <c r="F776" t="s">
        <v>5</v>
      </c>
      <c r="G776" t="s">
        <v>3462</v>
      </c>
      <c r="I776">
        <v>2.6489279090271102E-4</v>
      </c>
      <c r="J776" t="s">
        <v>1374</v>
      </c>
      <c r="K776">
        <v>1.641791044776119</v>
      </c>
      <c r="L776" t="s">
        <v>2777</v>
      </c>
      <c r="N776">
        <v>3.87</v>
      </c>
      <c r="O776">
        <v>3.173</v>
      </c>
      <c r="P776">
        <v>7.1</v>
      </c>
      <c r="Q776">
        <v>1.9</v>
      </c>
      <c r="R776">
        <v>5.5666669999999998</v>
      </c>
      <c r="S776">
        <v>3.338333</v>
      </c>
      <c r="T776">
        <v>3.3157894736842102</v>
      </c>
      <c r="U776">
        <v>-0.63614250000000006</v>
      </c>
      <c r="V776">
        <v>21.64742</v>
      </c>
      <c r="W776">
        <v>20.55922</v>
      </c>
      <c r="X776">
        <v>27.834669999999999</v>
      </c>
      <c r="Y776">
        <v>3.7559960000000001</v>
      </c>
      <c r="Z776">
        <v>0.16400380000000001</v>
      </c>
    </row>
    <row r="777" spans="1:26" x14ac:dyDescent="0.25">
      <c r="A777" s="64">
        <v>45992</v>
      </c>
      <c r="B777" t="s">
        <v>1649</v>
      </c>
      <c r="C777" t="s">
        <v>3490</v>
      </c>
      <c r="D777" t="s">
        <v>301</v>
      </c>
      <c r="E777" t="s">
        <v>12</v>
      </c>
      <c r="F777" t="s">
        <v>5</v>
      </c>
      <c r="G777" t="s">
        <v>3462</v>
      </c>
      <c r="I777">
        <v>7.1848110152877614E-4</v>
      </c>
      <c r="J777" t="s">
        <v>1374</v>
      </c>
      <c r="K777">
        <v>6.1904761904761907</v>
      </c>
      <c r="L777" t="s">
        <v>2776</v>
      </c>
      <c r="N777">
        <v>1.46</v>
      </c>
      <c r="O777">
        <v>5.3737500000000002</v>
      </c>
      <c r="P777">
        <v>5.25</v>
      </c>
      <c r="Q777">
        <v>7</v>
      </c>
      <c r="R777">
        <v>8.5</v>
      </c>
      <c r="S777">
        <v>3.3433329999999999</v>
      </c>
      <c r="T777">
        <v>7.27810650887574</v>
      </c>
      <c r="U777">
        <v>-2.9561760000000001</v>
      </c>
      <c r="V777">
        <v>8.0616959999999995</v>
      </c>
      <c r="W777">
        <v>54.764429999999997</v>
      </c>
      <c r="X777">
        <v>12.79318</v>
      </c>
      <c r="Y777">
        <v>12.647410000000001</v>
      </c>
      <c r="Z777">
        <v>0.14147090000000001</v>
      </c>
    </row>
    <row r="778" spans="1:26" x14ac:dyDescent="0.25">
      <c r="A778" s="64">
        <v>45992</v>
      </c>
      <c r="B778" t="s">
        <v>2462</v>
      </c>
      <c r="C778" t="s">
        <v>3491</v>
      </c>
      <c r="D778" t="s">
        <v>1113</v>
      </c>
      <c r="E778" t="s">
        <v>2824</v>
      </c>
      <c r="F778" t="s">
        <v>5</v>
      </c>
      <c r="G778" t="s">
        <v>3462</v>
      </c>
      <c r="I778">
        <v>9.9687231404881378E-5</v>
      </c>
      <c r="J778" t="s">
        <v>1367</v>
      </c>
      <c r="K778">
        <v>1.3432835820895519</v>
      </c>
      <c r="L778" t="s">
        <v>2776</v>
      </c>
      <c r="N778">
        <v>2.4500000000000002</v>
      </c>
      <c r="O778">
        <v>1.1526670000000001</v>
      </c>
      <c r="P778">
        <v>5.9249999999999998</v>
      </c>
      <c r="Q778">
        <v>8.8000000000000007</v>
      </c>
      <c r="R778">
        <v>3.2</v>
      </c>
      <c r="S778">
        <v>5.6983329999999999</v>
      </c>
      <c r="T778">
        <v>5.1842105263157894</v>
      </c>
      <c r="U778">
        <v>27.888580000000001</v>
      </c>
      <c r="V778">
        <v>20.087879999999998</v>
      </c>
      <c r="W778">
        <v>18.367270000000001</v>
      </c>
      <c r="X778">
        <v>40.513489999999997</v>
      </c>
      <c r="Y778">
        <v>2.2679580000000001</v>
      </c>
      <c r="Z778">
        <v>6.0442330000000002E-2</v>
      </c>
    </row>
    <row r="779" spans="1:26" x14ac:dyDescent="0.25">
      <c r="A779" s="64">
        <v>45992</v>
      </c>
      <c r="B779" t="s">
        <v>2500</v>
      </c>
      <c r="C779" t="s">
        <v>3492</v>
      </c>
      <c r="D779" t="s">
        <v>1151</v>
      </c>
      <c r="E779" t="s">
        <v>2824</v>
      </c>
      <c r="F779" t="s">
        <v>5</v>
      </c>
      <c r="G779" t="s">
        <v>3462</v>
      </c>
      <c r="I779">
        <v>8.6202391851884991E-5</v>
      </c>
      <c r="J779" t="s">
        <v>1365</v>
      </c>
      <c r="K779">
        <v>5.3731343283582076</v>
      </c>
      <c r="L779" t="s">
        <v>2776</v>
      </c>
      <c r="N779">
        <v>2.99</v>
      </c>
      <c r="O779">
        <v>3.517334</v>
      </c>
      <c r="P779">
        <v>4.1500000000000004</v>
      </c>
      <c r="Q779">
        <v>2.2999999999999998</v>
      </c>
      <c r="R779">
        <v>7.3666669999999996</v>
      </c>
      <c r="S779">
        <v>6.3583340000000002</v>
      </c>
      <c r="T779">
        <v>4.6052631578947363</v>
      </c>
      <c r="U779">
        <v>11.922409999999999</v>
      </c>
      <c r="V779">
        <v>11.01788</v>
      </c>
      <c r="W779">
        <v>10.10289</v>
      </c>
      <c r="X779">
        <v>30.342210000000001</v>
      </c>
      <c r="Y779">
        <v>2.6951710000000002</v>
      </c>
      <c r="Z779">
        <v>8.1420599999999996E-2</v>
      </c>
    </row>
    <row r="780" spans="1:26" x14ac:dyDescent="0.25">
      <c r="A780" s="64">
        <v>45992</v>
      </c>
      <c r="B780" t="s">
        <v>1999</v>
      </c>
      <c r="C780" t="s">
        <v>3493</v>
      </c>
      <c r="D780" t="s">
        <v>651</v>
      </c>
      <c r="E780" t="s">
        <v>8</v>
      </c>
      <c r="F780" t="s">
        <v>5</v>
      </c>
      <c r="G780" t="s">
        <v>3462</v>
      </c>
      <c r="I780">
        <v>2.8536047177373717E-4</v>
      </c>
      <c r="J780" t="s">
        <v>1374</v>
      </c>
      <c r="K780">
        <v>3.5294117647058831</v>
      </c>
      <c r="L780" t="s">
        <v>2776</v>
      </c>
      <c r="N780">
        <v>3.5</v>
      </c>
      <c r="O780">
        <v>5.4693329999999998</v>
      </c>
      <c r="P780">
        <v>2.9</v>
      </c>
      <c r="Q780">
        <v>6.9</v>
      </c>
      <c r="R780">
        <v>4.4000000000000004</v>
      </c>
      <c r="S780">
        <v>2.38</v>
      </c>
      <c r="T780">
        <v>4.95</v>
      </c>
      <c r="U780">
        <v>-10.95251</v>
      </c>
      <c r="V780">
        <v>6.7147690000000004</v>
      </c>
      <c r="W780">
        <v>28.488510000000002</v>
      </c>
      <c r="X780">
        <v>39.641489999999997</v>
      </c>
      <c r="Y780">
        <v>4.1302070000000004</v>
      </c>
      <c r="Z780">
        <v>0.1204419</v>
      </c>
    </row>
    <row r="781" spans="1:26" x14ac:dyDescent="0.25">
      <c r="A781" s="64">
        <v>45992</v>
      </c>
      <c r="B781" t="s">
        <v>2589</v>
      </c>
      <c r="C781" t="s">
        <v>3494</v>
      </c>
      <c r="D781" t="s">
        <v>1240</v>
      </c>
      <c r="E781" t="s">
        <v>2885</v>
      </c>
      <c r="F781" t="s">
        <v>5</v>
      </c>
      <c r="G781" t="s">
        <v>3462</v>
      </c>
      <c r="I781">
        <v>6.1330911649935051E-5</v>
      </c>
      <c r="J781" t="s">
        <v>1367</v>
      </c>
      <c r="K781">
        <v>6.3157894736842106</v>
      </c>
      <c r="L781" t="s">
        <v>2776</v>
      </c>
      <c r="N781">
        <v>4.4800000000000004</v>
      </c>
      <c r="O781">
        <v>4.4758329999999997</v>
      </c>
      <c r="P781">
        <v>2.2999999999999998</v>
      </c>
      <c r="Q781">
        <v>1.2</v>
      </c>
      <c r="R781">
        <v>0.6666666</v>
      </c>
      <c r="S781">
        <v>4.3983340000000002</v>
      </c>
      <c r="T781">
        <v>1.129032258064516</v>
      </c>
      <c r="U781">
        <v>52.910609999999998</v>
      </c>
      <c r="V781">
        <v>9.6512770000000003</v>
      </c>
      <c r="W781">
        <v>8.4789309999999993</v>
      </c>
      <c r="X781">
        <v>26.018550000000001</v>
      </c>
      <c r="Y781">
        <v>1.3468370000000001</v>
      </c>
      <c r="Z781">
        <v>7.5163250000000001E-2</v>
      </c>
    </row>
    <row r="782" spans="1:26" x14ac:dyDescent="0.25">
      <c r="A782" s="64">
        <v>45992</v>
      </c>
      <c r="B782" t="s">
        <v>1715</v>
      </c>
      <c r="C782" t="s">
        <v>3495</v>
      </c>
      <c r="D782" t="s">
        <v>367</v>
      </c>
      <c r="E782" t="s">
        <v>2824</v>
      </c>
      <c r="F782" t="s">
        <v>5</v>
      </c>
      <c r="G782" t="s">
        <v>3462</v>
      </c>
      <c r="I782">
        <v>8.5075120518564339E-4</v>
      </c>
      <c r="J782" t="s">
        <v>1367</v>
      </c>
      <c r="K782">
        <v>2.3880597014925371</v>
      </c>
      <c r="L782" t="s">
        <v>2776</v>
      </c>
      <c r="N782">
        <v>3.96</v>
      </c>
      <c r="O782">
        <v>2.3614999999999999</v>
      </c>
      <c r="P782">
        <v>7.7</v>
      </c>
      <c r="Q782">
        <v>5.0999999999999996</v>
      </c>
      <c r="R782">
        <v>6.5333329999999998</v>
      </c>
      <c r="S782">
        <v>3.861666</v>
      </c>
      <c r="T782">
        <v>5.7368421052631584</v>
      </c>
      <c r="U782">
        <v>-7.1296099999999996</v>
      </c>
      <c r="V782">
        <v>26.429210000000001</v>
      </c>
      <c r="W782">
        <v>21.00216</v>
      </c>
      <c r="X782">
        <v>28.043479999999999</v>
      </c>
      <c r="Y782">
        <v>3.6204869999999998</v>
      </c>
      <c r="Z782">
        <v>0.1637451</v>
      </c>
    </row>
    <row r="783" spans="1:26" x14ac:dyDescent="0.25">
      <c r="A783" s="64">
        <v>45992</v>
      </c>
      <c r="B783" t="s">
        <v>2618</v>
      </c>
      <c r="C783" t="s">
        <v>3496</v>
      </c>
      <c r="D783" t="s">
        <v>1269</v>
      </c>
      <c r="E783" t="s">
        <v>20</v>
      </c>
      <c r="F783" t="s">
        <v>5</v>
      </c>
      <c r="G783" t="s">
        <v>3462</v>
      </c>
      <c r="I783">
        <v>5.3443112787929397E-5</v>
      </c>
      <c r="J783" t="s">
        <v>1367</v>
      </c>
      <c r="K783">
        <v>0.90909090909090917</v>
      </c>
      <c r="L783" t="s">
        <v>2776</v>
      </c>
      <c r="O783">
        <v>5.2919999999999998</v>
      </c>
      <c r="P783">
        <v>4.2249999999999996</v>
      </c>
      <c r="Q783">
        <v>1.1000000000000001</v>
      </c>
      <c r="R783">
        <v>1.4</v>
      </c>
      <c r="S783">
        <v>4.0466670000000002</v>
      </c>
      <c r="T783">
        <v>1.746031746031746</v>
      </c>
      <c r="U783">
        <v>-6.8479660000000004</v>
      </c>
      <c r="V783">
        <v>10.313040000000001</v>
      </c>
      <c r="W783">
        <v>66.431560000000005</v>
      </c>
      <c r="X783">
        <v>8.7882540000000002</v>
      </c>
      <c r="Y783">
        <v>4.0983809999999998</v>
      </c>
      <c r="Z783">
        <v>0</v>
      </c>
    </row>
    <row r="784" spans="1:26" x14ac:dyDescent="0.25">
      <c r="A784" s="64">
        <v>45992</v>
      </c>
      <c r="B784" t="s">
        <v>2287</v>
      </c>
      <c r="C784" t="s">
        <v>3497</v>
      </c>
      <c r="D784" t="s">
        <v>938</v>
      </c>
      <c r="E784" t="s">
        <v>19</v>
      </c>
      <c r="F784" t="s">
        <v>5</v>
      </c>
      <c r="G784" t="s">
        <v>3462</v>
      </c>
      <c r="I784">
        <v>1.4677580837057141E-4</v>
      </c>
      <c r="J784" t="s">
        <v>1374</v>
      </c>
      <c r="K784">
        <v>2.1428571428571428</v>
      </c>
      <c r="L784" t="s">
        <v>2777</v>
      </c>
      <c r="N784">
        <v>2.76</v>
      </c>
      <c r="O784">
        <v>5.2569999999999997</v>
      </c>
      <c r="P784">
        <v>6.0250000000000004</v>
      </c>
      <c r="Q784">
        <v>9.1999999999999993</v>
      </c>
      <c r="R784">
        <v>3.1</v>
      </c>
      <c r="S784">
        <v>4.6266670000000003</v>
      </c>
      <c r="T784">
        <v>7.625</v>
      </c>
      <c r="U784">
        <v>-26.654769999999999</v>
      </c>
      <c r="V784">
        <v>11.988289999999999</v>
      </c>
      <c r="W784">
        <v>10.83675</v>
      </c>
      <c r="X784">
        <v>13.18646</v>
      </c>
      <c r="Y784">
        <v>11.80777</v>
      </c>
      <c r="Z784">
        <v>0</v>
      </c>
    </row>
    <row r="785" spans="1:26" x14ac:dyDescent="0.25">
      <c r="A785" s="64">
        <v>45992</v>
      </c>
      <c r="B785" t="s">
        <v>2208</v>
      </c>
      <c r="C785" t="s">
        <v>3498</v>
      </c>
      <c r="D785" t="s">
        <v>859</v>
      </c>
      <c r="E785" t="s">
        <v>2824</v>
      </c>
      <c r="F785" t="s">
        <v>5</v>
      </c>
      <c r="G785" t="s">
        <v>3462</v>
      </c>
      <c r="I785">
        <v>1.8853045463520639E-4</v>
      </c>
      <c r="J785" t="s">
        <v>1557</v>
      </c>
      <c r="K785">
        <v>3.283582089552239</v>
      </c>
      <c r="L785" t="s">
        <v>2777</v>
      </c>
      <c r="N785">
        <v>2.81</v>
      </c>
      <c r="O785">
        <v>1.1005</v>
      </c>
      <c r="P785">
        <v>4.3499999999999996</v>
      </c>
      <c r="Q785">
        <v>9.1999999999999993</v>
      </c>
      <c r="R785">
        <v>0.53333330000000001</v>
      </c>
      <c r="S785">
        <v>7.9816669999999998</v>
      </c>
      <c r="T785">
        <v>4.3421052631578947</v>
      </c>
      <c r="U785">
        <v>40.596229999999998</v>
      </c>
      <c r="V785">
        <v>13.564769999999999</v>
      </c>
      <c r="W785">
        <v>8.8811739999999997</v>
      </c>
      <c r="X785">
        <v>59.328330000000001</v>
      </c>
      <c r="Y785">
        <v>3.3438349999999999</v>
      </c>
      <c r="Z785">
        <v>3.677035E-2</v>
      </c>
    </row>
    <row r="786" spans="1:26" x14ac:dyDescent="0.25">
      <c r="A786" s="64">
        <v>45992</v>
      </c>
      <c r="B786" t="s">
        <v>2247</v>
      </c>
      <c r="C786" t="s">
        <v>4169</v>
      </c>
      <c r="D786" t="s">
        <v>898</v>
      </c>
      <c r="E786" t="s">
        <v>2824</v>
      </c>
      <c r="F786" t="s">
        <v>6</v>
      </c>
      <c r="G786" t="s">
        <v>2883</v>
      </c>
      <c r="I786">
        <v>1.6522001169441071E-4</v>
      </c>
      <c r="J786" t="s">
        <v>1367</v>
      </c>
      <c r="K786">
        <v>-1</v>
      </c>
      <c r="L786" t="s">
        <v>4045</v>
      </c>
      <c r="N786">
        <v>6.47</v>
      </c>
      <c r="O786">
        <v>2.7098330000000002</v>
      </c>
      <c r="P786">
        <v>5.85</v>
      </c>
      <c r="Q786">
        <v>8.6999999999999993</v>
      </c>
      <c r="R786">
        <v>6.8666669999999996</v>
      </c>
      <c r="S786">
        <v>7.4266670000000001</v>
      </c>
      <c r="T786">
        <v>9.0736842105263165</v>
      </c>
      <c r="U786">
        <v>21.74952</v>
      </c>
      <c r="V786">
        <v>29.110410000000002</v>
      </c>
      <c r="W786">
        <v>10.42821</v>
      </c>
      <c r="X786">
        <v>32.254510000000003</v>
      </c>
      <c r="Y786">
        <v>4.7259419999999999</v>
      </c>
      <c r="Z786">
        <v>1.42188</v>
      </c>
    </row>
    <row r="787" spans="1:26" x14ac:dyDescent="0.25">
      <c r="A787" s="64">
        <v>45992</v>
      </c>
      <c r="B787" t="s">
        <v>2413</v>
      </c>
      <c r="C787" t="s">
        <v>4170</v>
      </c>
      <c r="D787" t="s">
        <v>1064</v>
      </c>
      <c r="E787" t="s">
        <v>12</v>
      </c>
      <c r="F787" t="s">
        <v>6</v>
      </c>
      <c r="G787" t="s">
        <v>2883</v>
      </c>
      <c r="I787">
        <v>1.1214904546882289E-4</v>
      </c>
      <c r="J787" t="s">
        <v>1374</v>
      </c>
      <c r="K787">
        <v>-1</v>
      </c>
      <c r="L787" t="s">
        <v>4045</v>
      </c>
      <c r="N787">
        <v>5.32</v>
      </c>
      <c r="O787">
        <v>1.2350000000000001</v>
      </c>
      <c r="P787">
        <v>9.35</v>
      </c>
      <c r="Q787">
        <v>8.6</v>
      </c>
      <c r="R787">
        <v>6.8</v>
      </c>
      <c r="S787">
        <v>5.9633330000000004</v>
      </c>
      <c r="T787">
        <v>9.1666666666666661</v>
      </c>
      <c r="U787">
        <v>6.4565780000000004</v>
      </c>
      <c r="V787">
        <v>31.154779999999999</v>
      </c>
      <c r="W787">
        <v>57.29795</v>
      </c>
      <c r="X787">
        <v>26.681539999999998</v>
      </c>
      <c r="Y787">
        <v>4.223986</v>
      </c>
      <c r="Z787">
        <v>1.5440659999999999</v>
      </c>
    </row>
    <row r="788" spans="1:26" x14ac:dyDescent="0.25">
      <c r="A788" s="64">
        <v>45992</v>
      </c>
      <c r="B788" t="s">
        <v>1535</v>
      </c>
      <c r="C788" t="s">
        <v>4171</v>
      </c>
      <c r="D788" t="s">
        <v>188</v>
      </c>
      <c r="E788" t="s">
        <v>10</v>
      </c>
      <c r="F788" t="s">
        <v>6</v>
      </c>
      <c r="G788" t="s">
        <v>2883</v>
      </c>
      <c r="I788">
        <v>1.1007292992121669E-3</v>
      </c>
      <c r="J788" t="s">
        <v>1367</v>
      </c>
      <c r="K788">
        <v>-1</v>
      </c>
      <c r="L788" t="s">
        <v>4045</v>
      </c>
      <c r="N788">
        <v>9.0500000000000007</v>
      </c>
      <c r="O788">
        <v>2.4925000000000002</v>
      </c>
      <c r="P788">
        <v>7.766667</v>
      </c>
      <c r="Q788">
        <v>6.2</v>
      </c>
      <c r="R788">
        <v>8.1666670000000003</v>
      </c>
      <c r="S788">
        <v>6.181667</v>
      </c>
      <c r="T788">
        <v>7.5974025974025974</v>
      </c>
      <c r="U788">
        <v>-0.3951192</v>
      </c>
      <c r="V788">
        <v>17.275600000000001</v>
      </c>
      <c r="W788">
        <v>32.798940000000002</v>
      </c>
      <c r="X788">
        <v>13.08244</v>
      </c>
      <c r="Y788">
        <v>8.8092220000000001</v>
      </c>
      <c r="Z788">
        <v>2.9971510000000001</v>
      </c>
    </row>
    <row r="789" spans="1:26" x14ac:dyDescent="0.25">
      <c r="A789" s="64">
        <v>45992</v>
      </c>
      <c r="B789" t="s">
        <v>1840</v>
      </c>
      <c r="C789" t="s">
        <v>4172</v>
      </c>
      <c r="D789" t="s">
        <v>492</v>
      </c>
      <c r="E789" t="s">
        <v>10</v>
      </c>
      <c r="F789" t="s">
        <v>6</v>
      </c>
      <c r="G789" t="s">
        <v>2883</v>
      </c>
      <c r="I789">
        <v>3.9469598961611678E-4</v>
      </c>
      <c r="J789" t="s">
        <v>1374</v>
      </c>
      <c r="K789">
        <v>-1</v>
      </c>
      <c r="L789" t="s">
        <v>4045</v>
      </c>
      <c r="N789">
        <v>7.13</v>
      </c>
      <c r="O789">
        <v>4.54</v>
      </c>
      <c r="P789">
        <v>6.1</v>
      </c>
      <c r="Q789">
        <v>0.2</v>
      </c>
      <c r="R789">
        <v>9.3666669999999996</v>
      </c>
      <c r="S789">
        <v>4.8125</v>
      </c>
      <c r="T789">
        <v>2.8571428571428572</v>
      </c>
      <c r="U789">
        <v>-22.440159999999999</v>
      </c>
      <c r="V789">
        <v>12.931570000000001</v>
      </c>
      <c r="W789">
        <v>25.218450000000001</v>
      </c>
      <c r="X789">
        <v>9.1101430000000008</v>
      </c>
      <c r="Y789">
        <v>9.5695610000000002</v>
      </c>
      <c r="Z789">
        <v>3.6161129999999999</v>
      </c>
    </row>
    <row r="790" spans="1:26" x14ac:dyDescent="0.25">
      <c r="A790" s="64">
        <v>45992</v>
      </c>
      <c r="B790" t="s">
        <v>2328</v>
      </c>
      <c r="C790" t="s">
        <v>4173</v>
      </c>
      <c r="D790" t="s">
        <v>979</v>
      </c>
      <c r="E790" t="s">
        <v>20</v>
      </c>
      <c r="F790" t="s">
        <v>6</v>
      </c>
      <c r="G790" t="s">
        <v>2883</v>
      </c>
      <c r="I790">
        <v>1.4050695557124519E-4</v>
      </c>
      <c r="J790" t="s">
        <v>1367</v>
      </c>
      <c r="K790">
        <v>-1</v>
      </c>
      <c r="L790" t="s">
        <v>4045</v>
      </c>
      <c r="N790">
        <v>6.39</v>
      </c>
      <c r="O790">
        <v>3.3610000000000002</v>
      </c>
      <c r="P790">
        <v>4.875</v>
      </c>
      <c r="Q790">
        <v>8.1</v>
      </c>
      <c r="R790">
        <v>7.5666669999999998</v>
      </c>
      <c r="S790">
        <v>4.875</v>
      </c>
      <c r="T790">
        <v>7.3662551440329214</v>
      </c>
      <c r="U790">
        <v>-17.066890000000001</v>
      </c>
      <c r="V790">
        <v>6.4754839999999998</v>
      </c>
      <c r="W790">
        <v>65.969610000000003</v>
      </c>
      <c r="X790">
        <v>16.61477</v>
      </c>
      <c r="Y790">
        <v>6.8874810000000002</v>
      </c>
      <c r="Z790">
        <v>3.6584669999999999</v>
      </c>
    </row>
    <row r="791" spans="1:26" x14ac:dyDescent="0.25">
      <c r="A791" s="64">
        <v>45992</v>
      </c>
      <c r="B791" t="s">
        <v>2440</v>
      </c>
      <c r="C791" t="s">
        <v>4174</v>
      </c>
      <c r="D791" t="s">
        <v>1091</v>
      </c>
      <c r="E791" t="s">
        <v>20</v>
      </c>
      <c r="F791" t="s">
        <v>6</v>
      </c>
      <c r="G791" t="s">
        <v>2883</v>
      </c>
      <c r="I791">
        <v>1.070721738380281E-4</v>
      </c>
      <c r="J791" t="s">
        <v>1365</v>
      </c>
      <c r="K791">
        <v>-1</v>
      </c>
      <c r="L791" t="s">
        <v>4045</v>
      </c>
      <c r="N791">
        <v>6.31</v>
      </c>
      <c r="O791">
        <v>4.2576669999999996</v>
      </c>
      <c r="P791">
        <v>5.4</v>
      </c>
      <c r="Q791">
        <v>6.7</v>
      </c>
      <c r="R791">
        <v>7.8</v>
      </c>
      <c r="S791">
        <v>4.2450000000000001</v>
      </c>
      <c r="T791">
        <v>7.0781893004115224</v>
      </c>
      <c r="U791">
        <v>-13.69355</v>
      </c>
      <c r="V791">
        <v>7.0196459999999998</v>
      </c>
      <c r="W791">
        <v>61.541930000000001</v>
      </c>
      <c r="X791">
        <v>16.872620000000001</v>
      </c>
      <c r="Y791">
        <v>6.5299740000000002</v>
      </c>
      <c r="Z791">
        <v>3.7447919999999999</v>
      </c>
    </row>
    <row r="792" spans="1:26" x14ac:dyDescent="0.25">
      <c r="A792" s="64">
        <v>45992</v>
      </c>
      <c r="B792" t="s">
        <v>2629</v>
      </c>
      <c r="C792" t="s">
        <v>4175</v>
      </c>
      <c r="D792" t="s">
        <v>1280</v>
      </c>
      <c r="E792" t="s">
        <v>17</v>
      </c>
      <c r="F792" t="s">
        <v>6</v>
      </c>
      <c r="G792" t="s">
        <v>2883</v>
      </c>
      <c r="I792">
        <v>4.9155681143663343E-5</v>
      </c>
      <c r="J792" t="s">
        <v>1367</v>
      </c>
      <c r="K792">
        <v>-1</v>
      </c>
      <c r="L792" t="s">
        <v>4045</v>
      </c>
      <c r="N792">
        <v>5.91</v>
      </c>
      <c r="O792">
        <v>3.8642500000000002</v>
      </c>
      <c r="P792">
        <v>6.1</v>
      </c>
      <c r="Q792">
        <v>3.9</v>
      </c>
      <c r="R792">
        <v>4.6666670000000003</v>
      </c>
      <c r="S792">
        <v>4.7016660000000003</v>
      </c>
      <c r="T792">
        <v>3.551401869158878</v>
      </c>
      <c r="U792">
        <v>-0.43122169999999999</v>
      </c>
      <c r="V792">
        <v>19.835999999999999</v>
      </c>
      <c r="W792">
        <v>15.899850000000001</v>
      </c>
      <c r="X792">
        <v>10.29867</v>
      </c>
      <c r="Y792">
        <v>10.134080000000001</v>
      </c>
      <c r="Z792">
        <v>2.944455</v>
      </c>
    </row>
    <row r="793" spans="1:26" x14ac:dyDescent="0.25">
      <c r="A793" s="64">
        <v>45992</v>
      </c>
      <c r="B793" t="s">
        <v>1700</v>
      </c>
      <c r="C793" t="s">
        <v>4176</v>
      </c>
      <c r="D793" t="s">
        <v>352</v>
      </c>
      <c r="E793" t="s">
        <v>10</v>
      </c>
      <c r="F793" t="s">
        <v>6</v>
      </c>
      <c r="G793" t="s">
        <v>2883</v>
      </c>
      <c r="I793">
        <v>5.9154650881314372E-4</v>
      </c>
      <c r="J793" t="s">
        <v>1367</v>
      </c>
      <c r="K793">
        <v>-1</v>
      </c>
      <c r="L793" t="s">
        <v>4045</v>
      </c>
      <c r="N793">
        <v>7.11</v>
      </c>
      <c r="O793">
        <v>4.04</v>
      </c>
      <c r="P793">
        <v>5.7249999999999996</v>
      </c>
      <c r="Q793">
        <v>3.9</v>
      </c>
      <c r="R793">
        <v>8.5</v>
      </c>
      <c r="S793">
        <v>3.7608329999999999</v>
      </c>
      <c r="T793">
        <v>3.7012987012987009</v>
      </c>
      <c r="U793">
        <v>-1.938045</v>
      </c>
      <c r="V793">
        <v>12.992509999999999</v>
      </c>
      <c r="W793">
        <v>29.045179999999998</v>
      </c>
      <c r="X793">
        <v>10.835470000000001</v>
      </c>
      <c r="Y793">
        <v>9.7944549999999992</v>
      </c>
      <c r="Z793">
        <v>3.077048</v>
      </c>
    </row>
    <row r="794" spans="1:26" x14ac:dyDescent="0.25">
      <c r="A794" s="64">
        <v>45992</v>
      </c>
      <c r="B794" t="s">
        <v>2614</v>
      </c>
      <c r="C794" t="s">
        <v>4177</v>
      </c>
      <c r="D794" t="s">
        <v>1265</v>
      </c>
      <c r="E794" t="s">
        <v>2867</v>
      </c>
      <c r="F794" t="s">
        <v>6</v>
      </c>
      <c r="G794" t="s">
        <v>2883</v>
      </c>
      <c r="I794">
        <v>5.5496324854448732E-5</v>
      </c>
      <c r="J794" t="s">
        <v>1374</v>
      </c>
      <c r="K794">
        <v>-1</v>
      </c>
      <c r="L794" t="s">
        <v>4045</v>
      </c>
      <c r="N794">
        <v>5.59</v>
      </c>
      <c r="O794">
        <v>6.7270000000000003</v>
      </c>
      <c r="P794">
        <v>2.625</v>
      </c>
      <c r="Q794">
        <v>6.2</v>
      </c>
      <c r="R794">
        <v>8.8333340000000007</v>
      </c>
      <c r="S794">
        <v>4.7283330000000001</v>
      </c>
      <c r="T794">
        <v>7.676056338028169</v>
      </c>
      <c r="U794">
        <v>-13.782069999999999</v>
      </c>
      <c r="V794">
        <v>5.911816</v>
      </c>
      <c r="W794">
        <v>3.1132049999999998</v>
      </c>
      <c r="X794">
        <v>12.34573</v>
      </c>
      <c r="Y794">
        <v>7.8924950000000003</v>
      </c>
      <c r="Z794">
        <v>2.999682</v>
      </c>
    </row>
    <row r="795" spans="1:26" x14ac:dyDescent="0.25">
      <c r="A795" s="64">
        <v>45992</v>
      </c>
      <c r="B795" t="s">
        <v>1898</v>
      </c>
      <c r="C795" t="s">
        <v>4178</v>
      </c>
      <c r="D795" t="s">
        <v>550</v>
      </c>
      <c r="E795" t="s">
        <v>15</v>
      </c>
      <c r="F795" t="s">
        <v>6</v>
      </c>
      <c r="G795" t="s">
        <v>2883</v>
      </c>
      <c r="I795">
        <v>3.4935459820415279E-4</v>
      </c>
      <c r="J795" t="s">
        <v>1365</v>
      </c>
      <c r="K795">
        <v>-1</v>
      </c>
      <c r="L795" t="s">
        <v>4045</v>
      </c>
      <c r="N795">
        <v>5.41</v>
      </c>
      <c r="O795">
        <v>2.184167</v>
      </c>
      <c r="P795">
        <v>3.8</v>
      </c>
      <c r="Q795">
        <v>8.6</v>
      </c>
      <c r="R795">
        <v>6.7</v>
      </c>
      <c r="S795">
        <v>4.2683330000000002</v>
      </c>
      <c r="T795">
        <v>5.6410256410256414</v>
      </c>
      <c r="U795">
        <v>-27.74586</v>
      </c>
      <c r="V795">
        <v>24.95223</v>
      </c>
      <c r="W795">
        <v>6.8265520000000004</v>
      </c>
      <c r="X795">
        <v>12.192399999999999</v>
      </c>
      <c r="Y795">
        <v>7.1705930000000002</v>
      </c>
      <c r="Z795">
        <v>2.6490800000000001</v>
      </c>
    </row>
    <row r="796" spans="1:26" x14ac:dyDescent="0.25">
      <c r="A796" s="64">
        <v>45992</v>
      </c>
      <c r="B796" t="s">
        <v>2363</v>
      </c>
      <c r="C796" t="s">
        <v>4179</v>
      </c>
      <c r="D796" t="s">
        <v>1014</v>
      </c>
      <c r="E796" t="s">
        <v>17</v>
      </c>
      <c r="F796" t="s">
        <v>6</v>
      </c>
      <c r="G796" t="s">
        <v>2883</v>
      </c>
      <c r="I796">
        <v>1.2772081221268101E-4</v>
      </c>
      <c r="J796" t="s">
        <v>1367</v>
      </c>
      <c r="K796">
        <v>-1</v>
      </c>
      <c r="L796" t="s">
        <v>4045</v>
      </c>
      <c r="N796">
        <v>6.88</v>
      </c>
      <c r="O796">
        <v>1.8705000000000001</v>
      </c>
      <c r="P796">
        <v>2.9</v>
      </c>
      <c r="Q796">
        <v>7.2</v>
      </c>
      <c r="R796">
        <v>8.1666670000000003</v>
      </c>
      <c r="S796">
        <v>5.6216660000000003</v>
      </c>
      <c r="T796">
        <v>5.5140186915887854</v>
      </c>
      <c r="U796">
        <v>8.3047979999999999</v>
      </c>
      <c r="V796">
        <v>8.7460559999999994</v>
      </c>
      <c r="W796">
        <v>11.412800000000001</v>
      </c>
      <c r="X796">
        <v>17.51324</v>
      </c>
      <c r="Y796">
        <v>7.3729319999999996</v>
      </c>
      <c r="Z796">
        <v>2.3050009999999999</v>
      </c>
    </row>
    <row r="797" spans="1:26" x14ac:dyDescent="0.25">
      <c r="A797" s="64">
        <v>45992</v>
      </c>
      <c r="B797" t="s">
        <v>2549</v>
      </c>
      <c r="C797" t="s">
        <v>4180</v>
      </c>
      <c r="D797" t="s">
        <v>1200</v>
      </c>
      <c r="E797" t="s">
        <v>2824</v>
      </c>
      <c r="F797" t="s">
        <v>6</v>
      </c>
      <c r="G797" t="s">
        <v>2883</v>
      </c>
      <c r="I797">
        <v>7.4612180262301434E-5</v>
      </c>
      <c r="J797" t="s">
        <v>1365</v>
      </c>
      <c r="K797">
        <v>-1</v>
      </c>
      <c r="L797" t="s">
        <v>4045</v>
      </c>
      <c r="N797">
        <v>7.5</v>
      </c>
      <c r="O797">
        <v>6.798667</v>
      </c>
      <c r="P797">
        <v>7.9749999999999996</v>
      </c>
      <c r="Q797">
        <v>9.1999999999999993</v>
      </c>
      <c r="R797">
        <v>3.5666669999999998</v>
      </c>
      <c r="S797">
        <v>7.5583330000000002</v>
      </c>
      <c r="T797">
        <v>9.8526315789473689</v>
      </c>
      <c r="U797">
        <v>24.132069999999999</v>
      </c>
      <c r="V797">
        <v>31.107859999999999</v>
      </c>
      <c r="W797">
        <v>29.758880000000001</v>
      </c>
      <c r="X797">
        <v>8.9007480000000001</v>
      </c>
      <c r="Y797">
        <v>10.19078</v>
      </c>
      <c r="Z797">
        <v>2.477957</v>
      </c>
    </row>
    <row r="798" spans="1:26" x14ac:dyDescent="0.25">
      <c r="A798" s="64">
        <v>45992</v>
      </c>
      <c r="B798" t="s">
        <v>2442</v>
      </c>
      <c r="C798" t="s">
        <v>4181</v>
      </c>
      <c r="D798" t="s">
        <v>1093</v>
      </c>
      <c r="E798" t="s">
        <v>2818</v>
      </c>
      <c r="F798" t="s">
        <v>6</v>
      </c>
      <c r="G798" t="s">
        <v>2883</v>
      </c>
      <c r="I798">
        <v>1.049894572871391E-4</v>
      </c>
      <c r="J798" t="s">
        <v>1557</v>
      </c>
      <c r="K798">
        <v>-1</v>
      </c>
      <c r="L798" t="s">
        <v>4045</v>
      </c>
      <c r="N798">
        <v>5.64</v>
      </c>
      <c r="O798">
        <v>6.1893330000000004</v>
      </c>
      <c r="P798">
        <v>4.8</v>
      </c>
      <c r="Q798">
        <v>1.4</v>
      </c>
      <c r="R798">
        <v>9.6</v>
      </c>
      <c r="S798">
        <v>6.4649999999999999</v>
      </c>
      <c r="T798">
        <v>8.235294117647058</v>
      </c>
      <c r="U798">
        <v>-43.360689999999998</v>
      </c>
      <c r="V798">
        <v>15.55453</v>
      </c>
      <c r="W798">
        <v>9.6127319999999994</v>
      </c>
      <c r="X798">
        <v>8.2118339999999996</v>
      </c>
      <c r="Y798">
        <v>13.295870000000001</v>
      </c>
      <c r="Z798">
        <v>3.7128570000000001</v>
      </c>
    </row>
    <row r="799" spans="1:26" x14ac:dyDescent="0.25">
      <c r="A799" s="64">
        <v>45992</v>
      </c>
      <c r="B799" t="s">
        <v>2032</v>
      </c>
      <c r="C799" t="s">
        <v>3499</v>
      </c>
      <c r="D799" t="s">
        <v>684</v>
      </c>
      <c r="E799" t="s">
        <v>8</v>
      </c>
      <c r="F799" t="s">
        <v>4</v>
      </c>
      <c r="G799" t="s">
        <v>2810</v>
      </c>
      <c r="I799">
        <v>2.732652334254275E-4</v>
      </c>
      <c r="J799" t="s">
        <v>1365</v>
      </c>
      <c r="K799">
        <v>7.5257731958762886</v>
      </c>
      <c r="L799" t="s">
        <v>2777</v>
      </c>
      <c r="O799">
        <v>8.0813330000000008</v>
      </c>
      <c r="P799">
        <v>4.75</v>
      </c>
      <c r="Q799">
        <v>8.4</v>
      </c>
      <c r="R799">
        <v>5.3666669999999996</v>
      </c>
      <c r="S799">
        <v>3.44</v>
      </c>
      <c r="T799">
        <v>8.7169811320754711</v>
      </c>
      <c r="U799">
        <v>18.56184</v>
      </c>
      <c r="V799">
        <v>17.453679999999999</v>
      </c>
      <c r="W799">
        <v>5.3431059999999997</v>
      </c>
      <c r="X799">
        <v>25.090479999999999</v>
      </c>
      <c r="Y799">
        <v>6.4044619999999997</v>
      </c>
      <c r="Z799">
        <v>0</v>
      </c>
    </row>
    <row r="800" spans="1:26" x14ac:dyDescent="0.25">
      <c r="A800" s="64">
        <v>45992</v>
      </c>
      <c r="B800" t="s">
        <v>2578</v>
      </c>
      <c r="C800" t="s">
        <v>4182</v>
      </c>
      <c r="D800" t="s">
        <v>1229</v>
      </c>
      <c r="E800" t="s">
        <v>20</v>
      </c>
      <c r="F800" t="s">
        <v>6</v>
      </c>
      <c r="G800" t="s">
        <v>2883</v>
      </c>
      <c r="I800">
        <v>6.579201969117665E-5</v>
      </c>
      <c r="J800" t="s">
        <v>1365</v>
      </c>
      <c r="K800">
        <v>-1</v>
      </c>
      <c r="L800" t="s">
        <v>4045</v>
      </c>
      <c r="N800">
        <v>7.16</v>
      </c>
      <c r="O800">
        <v>4.2988330000000001</v>
      </c>
      <c r="P800">
        <v>3.85</v>
      </c>
      <c r="Q800">
        <v>1.1000000000000001</v>
      </c>
      <c r="R800">
        <v>6.8666669999999996</v>
      </c>
      <c r="S800">
        <v>3.37</v>
      </c>
      <c r="T800">
        <v>2.386831275720164</v>
      </c>
      <c r="U800">
        <v>32.051450000000003</v>
      </c>
      <c r="V800">
        <v>3.347699</v>
      </c>
      <c r="W800">
        <v>24.961600000000001</v>
      </c>
      <c r="X800">
        <v>29.093050000000002</v>
      </c>
      <c r="Y800">
        <v>3.5531389999999998</v>
      </c>
      <c r="Z800">
        <v>3.143602</v>
      </c>
    </row>
    <row r="801" spans="1:26" x14ac:dyDescent="0.25">
      <c r="A801" s="64">
        <v>45992</v>
      </c>
      <c r="B801" t="s">
        <v>1660</v>
      </c>
      <c r="C801" t="s">
        <v>3500</v>
      </c>
      <c r="D801" t="s">
        <v>312</v>
      </c>
      <c r="E801" t="s">
        <v>18</v>
      </c>
      <c r="F801" t="s">
        <v>4</v>
      </c>
      <c r="G801" t="s">
        <v>2810</v>
      </c>
      <c r="H801">
        <v>1.0580271957265989E-2</v>
      </c>
      <c r="I801">
        <v>6.8064145030198174E-4</v>
      </c>
      <c r="J801" t="s">
        <v>1374</v>
      </c>
      <c r="K801">
        <v>9.5652173913043477</v>
      </c>
      <c r="M801" t="s">
        <v>1340</v>
      </c>
      <c r="N801">
        <v>5.8</v>
      </c>
      <c r="O801">
        <v>5.6687500000000002</v>
      </c>
      <c r="P801">
        <v>7.6666670000000003</v>
      </c>
      <c r="Q801">
        <v>4.5</v>
      </c>
      <c r="R801">
        <v>6.8</v>
      </c>
      <c r="S801">
        <v>1.6966669999999999</v>
      </c>
      <c r="T801">
        <v>3.714285714285714</v>
      </c>
      <c r="U801">
        <v>3.743255</v>
      </c>
      <c r="V801">
        <v>15.579800000000001</v>
      </c>
      <c r="W801">
        <v>29.97006</v>
      </c>
      <c r="X801">
        <v>14.562659999999999</v>
      </c>
      <c r="Y801">
        <v>8.9152710000000006</v>
      </c>
      <c r="Z801">
        <v>1.8393600000000001</v>
      </c>
    </row>
    <row r="802" spans="1:26" x14ac:dyDescent="0.25">
      <c r="A802" s="64">
        <v>45992</v>
      </c>
      <c r="B802" t="s">
        <v>1432</v>
      </c>
      <c r="C802" t="s">
        <v>3501</v>
      </c>
      <c r="D802" t="s">
        <v>86</v>
      </c>
      <c r="E802" t="s">
        <v>15</v>
      </c>
      <c r="F802" t="s">
        <v>4</v>
      </c>
      <c r="G802" t="s">
        <v>2810</v>
      </c>
      <c r="I802">
        <v>2.254991734894911E-3</v>
      </c>
      <c r="J802" t="s">
        <v>1367</v>
      </c>
      <c r="K802">
        <v>4.545454545454545</v>
      </c>
      <c r="L802" t="s">
        <v>2777</v>
      </c>
      <c r="N802">
        <v>4.3899999999999997</v>
      </c>
      <c r="O802">
        <v>5.6325000000000003</v>
      </c>
      <c r="P802">
        <v>2.9</v>
      </c>
      <c r="Q802">
        <v>6</v>
      </c>
      <c r="R802">
        <v>8.7333339999999993</v>
      </c>
      <c r="S802">
        <v>3.2116669999999998</v>
      </c>
      <c r="T802">
        <v>6.5934065934065931</v>
      </c>
      <c r="U802">
        <v>-9.1812500000000004</v>
      </c>
      <c r="V802">
        <v>20.881540000000001</v>
      </c>
      <c r="W802">
        <v>19.947780000000002</v>
      </c>
      <c r="X802">
        <v>9.1697240000000004</v>
      </c>
      <c r="Y802">
        <v>6.27121</v>
      </c>
      <c r="Z802">
        <v>3.864109</v>
      </c>
    </row>
    <row r="803" spans="1:26" x14ac:dyDescent="0.25">
      <c r="A803" s="64">
        <v>45992</v>
      </c>
      <c r="B803" t="s">
        <v>1413</v>
      </c>
      <c r="C803" t="s">
        <v>3502</v>
      </c>
      <c r="D803" t="s">
        <v>67</v>
      </c>
      <c r="E803" t="s">
        <v>11</v>
      </c>
      <c r="F803" t="s">
        <v>4</v>
      </c>
      <c r="G803" t="s">
        <v>2810</v>
      </c>
      <c r="I803">
        <v>2.7146345957485781E-3</v>
      </c>
      <c r="J803" t="s">
        <v>1367</v>
      </c>
      <c r="K803">
        <v>5.0847457627118642</v>
      </c>
      <c r="L803" t="s">
        <v>2777</v>
      </c>
      <c r="N803">
        <v>6.64</v>
      </c>
      <c r="O803">
        <v>4.1180000000000003</v>
      </c>
      <c r="P803">
        <v>5.375</v>
      </c>
      <c r="Q803">
        <v>4.5999999999999996</v>
      </c>
      <c r="R803">
        <v>9.6</v>
      </c>
      <c r="S803">
        <v>4.4133329999999997</v>
      </c>
      <c r="T803">
        <v>8.59375</v>
      </c>
      <c r="U803">
        <v>10.313560000000001</v>
      </c>
      <c r="V803">
        <v>30.622589999999999</v>
      </c>
      <c r="W803">
        <v>18.053049999999999</v>
      </c>
      <c r="X803">
        <v>16.800249999999998</v>
      </c>
      <c r="Y803">
        <v>6.4642080000000002</v>
      </c>
      <c r="Z803">
        <v>1.6584129999999999</v>
      </c>
    </row>
    <row r="804" spans="1:26" x14ac:dyDescent="0.25">
      <c r="A804" s="64">
        <v>45992</v>
      </c>
      <c r="B804" t="s">
        <v>1386</v>
      </c>
      <c r="C804" t="s">
        <v>3503</v>
      </c>
      <c r="D804" t="s">
        <v>40</v>
      </c>
      <c r="E804" t="s">
        <v>11</v>
      </c>
      <c r="F804" t="s">
        <v>4</v>
      </c>
      <c r="G804" t="s">
        <v>2810</v>
      </c>
      <c r="I804">
        <v>4.8767252106557734E-3</v>
      </c>
      <c r="J804" t="s">
        <v>1367</v>
      </c>
      <c r="K804">
        <v>5.4237288135593218</v>
      </c>
      <c r="L804" t="s">
        <v>2777</v>
      </c>
      <c r="N804">
        <v>8.0399999999999991</v>
      </c>
      <c r="O804">
        <v>3.2383329999999999</v>
      </c>
      <c r="P804">
        <v>5.7249999999999996</v>
      </c>
      <c r="Q804">
        <v>6.5</v>
      </c>
      <c r="R804">
        <v>7.8666669999999996</v>
      </c>
      <c r="S804">
        <v>3.415</v>
      </c>
      <c r="T804">
        <v>8.2386363636363633</v>
      </c>
      <c r="U804">
        <v>5.0771360000000003</v>
      </c>
      <c r="V804">
        <v>138.52510000000001</v>
      </c>
      <c r="W804">
        <v>31.949570000000001</v>
      </c>
      <c r="X804">
        <v>174.70760000000001</v>
      </c>
      <c r="Y804">
        <v>1.287703</v>
      </c>
      <c r="Z804">
        <v>2.6096029999999999</v>
      </c>
    </row>
    <row r="805" spans="1:26" x14ac:dyDescent="0.25">
      <c r="A805" s="64">
        <v>45992</v>
      </c>
      <c r="B805" t="s">
        <v>1474</v>
      </c>
      <c r="C805" t="s">
        <v>3504</v>
      </c>
      <c r="D805" t="s">
        <v>127</v>
      </c>
      <c r="E805" t="s">
        <v>8</v>
      </c>
      <c r="F805" t="s">
        <v>4</v>
      </c>
      <c r="G805" t="s">
        <v>2810</v>
      </c>
      <c r="I805">
        <v>1.6278624178712429E-3</v>
      </c>
      <c r="J805" t="s">
        <v>1367</v>
      </c>
      <c r="K805">
        <v>7.8350515463917523</v>
      </c>
      <c r="L805" t="s">
        <v>2777</v>
      </c>
      <c r="O805">
        <v>6.6360000000000001</v>
      </c>
      <c r="P805">
        <v>7.1666670000000003</v>
      </c>
      <c r="Q805">
        <v>1.5</v>
      </c>
      <c r="R805">
        <v>8.2333339999999993</v>
      </c>
      <c r="S805">
        <v>6.2208329999999998</v>
      </c>
      <c r="T805">
        <v>8.6415094339622645</v>
      </c>
      <c r="U805">
        <v>13.000830000000001</v>
      </c>
      <c r="V805">
        <v>52.874789999999997</v>
      </c>
      <c r="W805">
        <v>36.581679999999999</v>
      </c>
      <c r="X805">
        <v>22.21904</v>
      </c>
      <c r="Z805">
        <v>0</v>
      </c>
    </row>
    <row r="806" spans="1:26" x14ac:dyDescent="0.25">
      <c r="A806" s="64">
        <v>45992</v>
      </c>
      <c r="B806" t="s">
        <v>2283</v>
      </c>
      <c r="C806" t="s">
        <v>3505</v>
      </c>
      <c r="D806" t="s">
        <v>934</v>
      </c>
      <c r="E806" t="s">
        <v>2885</v>
      </c>
      <c r="F806" t="s">
        <v>4</v>
      </c>
      <c r="G806" t="s">
        <v>2810</v>
      </c>
      <c r="I806">
        <v>1.5939602651025709E-4</v>
      </c>
      <c r="J806" t="s">
        <v>1367</v>
      </c>
      <c r="K806">
        <v>5.7142857142857144</v>
      </c>
      <c r="L806" t="s">
        <v>2777</v>
      </c>
      <c r="N806">
        <v>7.27</v>
      </c>
      <c r="O806">
        <v>3.7484999999999999</v>
      </c>
      <c r="P806">
        <v>7.2249999999999996</v>
      </c>
      <c r="Q806">
        <v>4.9000000000000004</v>
      </c>
      <c r="R806">
        <v>6.1666670000000003</v>
      </c>
      <c r="S806">
        <v>6.0549999999999997</v>
      </c>
      <c r="T806">
        <v>5.4545454545454541</v>
      </c>
      <c r="U806">
        <v>3.4121510000000002</v>
      </c>
      <c r="V806">
        <v>27.294969999999999</v>
      </c>
      <c r="W806">
        <v>6.5606499999999999</v>
      </c>
      <c r="X806">
        <v>28.717009999999998</v>
      </c>
      <c r="Y806">
        <v>3.437643</v>
      </c>
      <c r="Z806">
        <v>0.91344420000000004</v>
      </c>
    </row>
    <row r="807" spans="1:26" x14ac:dyDescent="0.25">
      <c r="A807" s="64">
        <v>45992</v>
      </c>
      <c r="B807" t="s">
        <v>1389</v>
      </c>
      <c r="C807" t="s">
        <v>3506</v>
      </c>
      <c r="D807" t="s">
        <v>43</v>
      </c>
      <c r="E807" t="s">
        <v>8</v>
      </c>
      <c r="F807" t="s">
        <v>4</v>
      </c>
      <c r="G807" t="s">
        <v>2810</v>
      </c>
      <c r="I807">
        <v>4.299328452455075E-3</v>
      </c>
      <c r="J807" t="s">
        <v>1367</v>
      </c>
      <c r="K807">
        <v>0.92783505154639179</v>
      </c>
      <c r="L807" t="s">
        <v>2777</v>
      </c>
      <c r="O807">
        <v>3.0203329999999999</v>
      </c>
      <c r="P807">
        <v>3.0249999999999999</v>
      </c>
      <c r="Q807">
        <v>8.1</v>
      </c>
      <c r="R807">
        <v>0.86666670000000001</v>
      </c>
      <c r="S807">
        <v>6.2433329999999998</v>
      </c>
      <c r="T807">
        <v>3.0943396226415092</v>
      </c>
      <c r="U807">
        <v>18.631630000000001</v>
      </c>
      <c r="V807">
        <v>5.3169180000000003</v>
      </c>
      <c r="W807">
        <v>9.4732570000000003</v>
      </c>
      <c r="X807">
        <v>78.807950000000005</v>
      </c>
      <c r="Y807">
        <v>0.78372909999999996</v>
      </c>
      <c r="Z807">
        <v>0</v>
      </c>
    </row>
    <row r="808" spans="1:26" x14ac:dyDescent="0.25">
      <c r="A808" s="64">
        <v>45992</v>
      </c>
      <c r="B808" t="s">
        <v>2092</v>
      </c>
      <c r="C808" t="s">
        <v>3507</v>
      </c>
      <c r="D808" t="s">
        <v>743</v>
      </c>
      <c r="E808" t="s">
        <v>12</v>
      </c>
      <c r="F808" t="s">
        <v>4</v>
      </c>
      <c r="G808" t="s">
        <v>2810</v>
      </c>
      <c r="I808">
        <v>2.3211347879394451E-4</v>
      </c>
      <c r="J808" t="s">
        <v>1367</v>
      </c>
      <c r="K808">
        <v>6.9444444444444446</v>
      </c>
      <c r="L808" t="s">
        <v>2776</v>
      </c>
      <c r="O808">
        <v>1.4670000000000001</v>
      </c>
      <c r="P808">
        <v>5.1749999999999998</v>
      </c>
      <c r="Q808">
        <v>7.9</v>
      </c>
      <c r="R808">
        <v>3</v>
      </c>
      <c r="S808">
        <v>9.1766660000000009</v>
      </c>
      <c r="T808">
        <v>4.9473684210526319</v>
      </c>
      <c r="U808">
        <v>548.76930000000004</v>
      </c>
      <c r="V808">
        <v>7.5997599999999998</v>
      </c>
      <c r="W808">
        <v>23.12604</v>
      </c>
      <c r="X808">
        <v>108.2988</v>
      </c>
      <c r="Y808">
        <v>0.2388787</v>
      </c>
      <c r="Z808">
        <v>0</v>
      </c>
    </row>
    <row r="809" spans="1:26" x14ac:dyDescent="0.25">
      <c r="A809" s="64">
        <v>45992</v>
      </c>
      <c r="B809" t="s">
        <v>1753</v>
      </c>
      <c r="C809" t="s">
        <v>3508</v>
      </c>
      <c r="D809" t="s">
        <v>405</v>
      </c>
      <c r="E809" t="s">
        <v>11</v>
      </c>
      <c r="F809" t="s">
        <v>4</v>
      </c>
      <c r="G809" t="s">
        <v>2810</v>
      </c>
      <c r="I809">
        <v>5.3091449338804326E-4</v>
      </c>
      <c r="J809" t="s">
        <v>1367</v>
      </c>
      <c r="K809">
        <v>3.050847457627119</v>
      </c>
      <c r="L809" t="s">
        <v>2777</v>
      </c>
      <c r="N809">
        <v>5.4</v>
      </c>
      <c r="O809">
        <v>3.0201669999999998</v>
      </c>
      <c r="P809">
        <v>5.5</v>
      </c>
      <c r="Q809">
        <v>3.4</v>
      </c>
      <c r="R809">
        <v>5.0999999999999996</v>
      </c>
      <c r="S809">
        <v>4.3666669999999996</v>
      </c>
      <c r="T809">
        <v>6.0369318181818166</v>
      </c>
      <c r="U809">
        <v>6.3773629999999999</v>
      </c>
      <c r="V809">
        <v>20.61872</v>
      </c>
      <c r="W809">
        <v>22.596430000000002</v>
      </c>
      <c r="X809">
        <v>32.016449999999999</v>
      </c>
      <c r="Y809">
        <v>3.2456550000000002</v>
      </c>
      <c r="Z809">
        <v>0.582013</v>
      </c>
    </row>
    <row r="810" spans="1:26" x14ac:dyDescent="0.25">
      <c r="A810" s="64">
        <v>45992</v>
      </c>
      <c r="B810" t="s">
        <v>1683</v>
      </c>
      <c r="C810" t="s">
        <v>3509</v>
      </c>
      <c r="D810" t="s">
        <v>335</v>
      </c>
      <c r="E810" t="s">
        <v>2818</v>
      </c>
      <c r="F810" t="s">
        <v>4</v>
      </c>
      <c r="G810" t="s">
        <v>2810</v>
      </c>
      <c r="I810">
        <v>6.2048060648998353E-4</v>
      </c>
      <c r="J810" t="s">
        <v>1374</v>
      </c>
      <c r="K810">
        <v>4.5</v>
      </c>
      <c r="L810" t="s">
        <v>2776</v>
      </c>
      <c r="O810">
        <v>3.8904999999999998</v>
      </c>
      <c r="P810">
        <v>6.65</v>
      </c>
      <c r="Q810">
        <v>2.6</v>
      </c>
      <c r="R810">
        <v>4.3333329999999997</v>
      </c>
      <c r="S810">
        <v>6.4883329999999999</v>
      </c>
      <c r="T810">
        <v>4.4897959183673466</v>
      </c>
      <c r="U810">
        <v>0.53410530000000001</v>
      </c>
      <c r="V810">
        <v>30.77553</v>
      </c>
      <c r="W810">
        <v>22.91197</v>
      </c>
      <c r="X810">
        <v>28.728259999999999</v>
      </c>
      <c r="Y810">
        <v>2.9907439999999998</v>
      </c>
      <c r="Z810">
        <v>0</v>
      </c>
    </row>
    <row r="811" spans="1:26" x14ac:dyDescent="0.25">
      <c r="A811" s="64">
        <v>45992</v>
      </c>
      <c r="B811" t="s">
        <v>1655</v>
      </c>
      <c r="C811" t="s">
        <v>3510</v>
      </c>
      <c r="D811" t="s">
        <v>307</v>
      </c>
      <c r="E811" t="s">
        <v>16</v>
      </c>
      <c r="F811" t="s">
        <v>4</v>
      </c>
      <c r="G811" t="s">
        <v>2810</v>
      </c>
      <c r="I811">
        <v>6.9623602051172538E-4</v>
      </c>
      <c r="J811" t="s">
        <v>1367</v>
      </c>
      <c r="K811">
        <v>5</v>
      </c>
      <c r="L811" t="s">
        <v>2777</v>
      </c>
      <c r="N811">
        <v>6.27</v>
      </c>
      <c r="O811">
        <v>2.9916670000000001</v>
      </c>
      <c r="P811">
        <v>2.75</v>
      </c>
      <c r="Q811">
        <v>2.2999999999999998</v>
      </c>
      <c r="R811">
        <v>8.3000000000000007</v>
      </c>
      <c r="S811">
        <v>4.198334</v>
      </c>
      <c r="T811">
        <v>3.8461538461538458</v>
      </c>
      <c r="U811">
        <v>7.9849839999999999</v>
      </c>
      <c r="V811">
        <v>-2.4109989999999999</v>
      </c>
      <c r="W811">
        <v>23.149329999999999</v>
      </c>
      <c r="Y811">
        <v>-0.69133359999999999</v>
      </c>
      <c r="Z811">
        <v>2.4774690000000001</v>
      </c>
    </row>
    <row r="812" spans="1:26" x14ac:dyDescent="0.25">
      <c r="A812" s="64">
        <v>45992</v>
      </c>
      <c r="B812" t="s">
        <v>2434</v>
      </c>
      <c r="C812" t="s">
        <v>3511</v>
      </c>
      <c r="D812" t="s">
        <v>1085</v>
      </c>
      <c r="E812" t="s">
        <v>20</v>
      </c>
      <c r="F812" t="s">
        <v>4</v>
      </c>
      <c r="G812" t="s">
        <v>2810</v>
      </c>
      <c r="I812">
        <v>1.1011803677698171E-4</v>
      </c>
      <c r="J812" t="s">
        <v>1367</v>
      </c>
      <c r="K812">
        <v>3.1428571428571428</v>
      </c>
      <c r="L812" t="s">
        <v>2777</v>
      </c>
      <c r="N812">
        <v>7.7</v>
      </c>
      <c r="O812">
        <v>7.9805000000000001</v>
      </c>
      <c r="P812">
        <v>2.4249999999999998</v>
      </c>
      <c r="Q812">
        <v>0.1</v>
      </c>
      <c r="R812">
        <v>0.3</v>
      </c>
      <c r="S812">
        <v>1.605</v>
      </c>
      <c r="T812">
        <v>0.72202166064981954</v>
      </c>
      <c r="V812">
        <v>-2.4159839999999999</v>
      </c>
      <c r="W812">
        <v>16.30039</v>
      </c>
      <c r="Y812">
        <v>1.7653920000000001</v>
      </c>
      <c r="Z812">
        <v>8.9111969999999996</v>
      </c>
    </row>
    <row r="813" spans="1:26" x14ac:dyDescent="0.25">
      <c r="A813" s="64">
        <v>45992</v>
      </c>
      <c r="B813" t="s">
        <v>2151</v>
      </c>
      <c r="C813" t="s">
        <v>3512</v>
      </c>
      <c r="D813" t="s">
        <v>802</v>
      </c>
      <c r="E813" t="s">
        <v>17</v>
      </c>
      <c r="F813" t="s">
        <v>4</v>
      </c>
      <c r="G813" t="s">
        <v>2810</v>
      </c>
      <c r="I813">
        <v>2.114838433075296E-4</v>
      </c>
      <c r="J813" t="s">
        <v>1367</v>
      </c>
      <c r="K813">
        <v>0.30303030303030298</v>
      </c>
      <c r="L813" t="s">
        <v>2778</v>
      </c>
      <c r="N813">
        <v>5.36</v>
      </c>
      <c r="O813">
        <v>3.004</v>
      </c>
      <c r="P813">
        <v>4.6749999999999998</v>
      </c>
      <c r="Q813">
        <v>1.2</v>
      </c>
      <c r="R813">
        <v>7.2</v>
      </c>
      <c r="S813">
        <v>3.2233329999999998</v>
      </c>
      <c r="T813">
        <v>1.071428571428571</v>
      </c>
      <c r="U813">
        <v>5.7747359999999999</v>
      </c>
      <c r="V813">
        <v>11.460599999999999</v>
      </c>
      <c r="W813">
        <v>25.216370000000001</v>
      </c>
      <c r="X813">
        <v>21.214130000000001</v>
      </c>
      <c r="Y813">
        <v>4.34931</v>
      </c>
      <c r="Z813">
        <v>2.6110120000000001</v>
      </c>
    </row>
    <row r="814" spans="1:26" x14ac:dyDescent="0.25">
      <c r="A814" s="64">
        <v>45992</v>
      </c>
      <c r="B814" t="s">
        <v>1661</v>
      </c>
      <c r="C814" t="s">
        <v>3513</v>
      </c>
      <c r="D814" t="s">
        <v>313</v>
      </c>
      <c r="E814" t="s">
        <v>18</v>
      </c>
      <c r="F814" t="s">
        <v>4</v>
      </c>
      <c r="G814" t="s">
        <v>2810</v>
      </c>
      <c r="H814">
        <v>1.0199254397079501E-2</v>
      </c>
      <c r="I814">
        <v>6.8023038782483267E-4</v>
      </c>
      <c r="J814" t="s">
        <v>1367</v>
      </c>
      <c r="K814">
        <v>10</v>
      </c>
      <c r="M814" t="s">
        <v>1340</v>
      </c>
      <c r="N814">
        <v>4.2</v>
      </c>
      <c r="O814">
        <v>7.9850000000000003</v>
      </c>
      <c r="P814">
        <v>6</v>
      </c>
      <c r="Q814">
        <v>7.4</v>
      </c>
      <c r="R814">
        <v>5.1333330000000004</v>
      </c>
      <c r="S814">
        <v>7.0391659999999998</v>
      </c>
      <c r="T814">
        <v>7.7142857142857144</v>
      </c>
      <c r="U814">
        <v>55.709139999999998</v>
      </c>
      <c r="V814">
        <v>34.632719999999999</v>
      </c>
      <c r="W814">
        <v>14.271610000000001</v>
      </c>
      <c r="X814">
        <v>6.9497280000000003</v>
      </c>
      <c r="Y814">
        <v>8.4365410000000001</v>
      </c>
      <c r="Z814">
        <v>1.6671739999999999</v>
      </c>
    </row>
    <row r="815" spans="1:26" x14ac:dyDescent="0.25">
      <c r="A815" s="64">
        <v>45992</v>
      </c>
      <c r="B815" t="s">
        <v>1648</v>
      </c>
      <c r="C815" t="s">
        <v>3514</v>
      </c>
      <c r="D815" t="s">
        <v>300</v>
      </c>
      <c r="E815" t="s">
        <v>11</v>
      </c>
      <c r="F815" t="s">
        <v>4</v>
      </c>
      <c r="G815" t="s">
        <v>2810</v>
      </c>
      <c r="I815">
        <v>7.0079281309600578E-4</v>
      </c>
      <c r="J815" t="s">
        <v>1367</v>
      </c>
      <c r="K815">
        <v>4.9152542372881358</v>
      </c>
      <c r="L815" t="s">
        <v>2777</v>
      </c>
      <c r="O815">
        <v>0.20033329999999999</v>
      </c>
      <c r="P815">
        <v>5.5250000000000004</v>
      </c>
      <c r="Q815">
        <v>9.6999999999999993</v>
      </c>
      <c r="R815">
        <v>4.6666670000000003</v>
      </c>
      <c r="S815">
        <v>7.2750000000000004</v>
      </c>
      <c r="T815">
        <v>8.4090909090909101</v>
      </c>
      <c r="V815">
        <v>32.72513</v>
      </c>
      <c r="W815">
        <v>8.2459559999999996</v>
      </c>
      <c r="X815">
        <v>1896.8389999999999</v>
      </c>
      <c r="Y815">
        <v>-0.88649639999999996</v>
      </c>
      <c r="Z815">
        <v>0</v>
      </c>
    </row>
    <row r="816" spans="1:26" x14ac:dyDescent="0.25">
      <c r="A816" s="64">
        <v>45992</v>
      </c>
      <c r="B816" t="s">
        <v>1370</v>
      </c>
      <c r="C816" t="s">
        <v>3515</v>
      </c>
      <c r="D816" t="s">
        <v>25</v>
      </c>
      <c r="E816" t="s">
        <v>8</v>
      </c>
      <c r="F816" t="s">
        <v>4</v>
      </c>
      <c r="G816" t="s">
        <v>2810</v>
      </c>
      <c r="I816">
        <v>4.1645189628383983E-2</v>
      </c>
      <c r="J816" t="s">
        <v>1365</v>
      </c>
      <c r="K816">
        <v>5.8762886597938149</v>
      </c>
      <c r="L816" t="s">
        <v>2777</v>
      </c>
      <c r="N816">
        <v>6.37</v>
      </c>
      <c r="O816">
        <v>4.3724999999999996</v>
      </c>
      <c r="P816">
        <v>7.15</v>
      </c>
      <c r="Q816">
        <v>7.9</v>
      </c>
      <c r="R816">
        <v>6.4666670000000002</v>
      </c>
      <c r="S816">
        <v>7.87</v>
      </c>
      <c r="T816">
        <v>9.566037735849056</v>
      </c>
      <c r="U816">
        <v>31.616309999999999</v>
      </c>
      <c r="V816">
        <v>35.45035</v>
      </c>
      <c r="W816">
        <v>33.102649999999997</v>
      </c>
      <c r="X816">
        <v>23.980979999999999</v>
      </c>
      <c r="Y816">
        <v>4.0676610000000002</v>
      </c>
      <c r="Z816">
        <v>0.23198150000000001</v>
      </c>
    </row>
    <row r="817" spans="1:26" x14ac:dyDescent="0.25">
      <c r="A817" s="64">
        <v>45992</v>
      </c>
      <c r="B817" t="s">
        <v>2381</v>
      </c>
      <c r="C817" t="s">
        <v>3516</v>
      </c>
      <c r="D817" t="s">
        <v>1032</v>
      </c>
      <c r="E817" t="s">
        <v>2824</v>
      </c>
      <c r="F817" t="s">
        <v>4</v>
      </c>
      <c r="G817" t="s">
        <v>2810</v>
      </c>
      <c r="I817">
        <v>1.2506310826978961E-4</v>
      </c>
      <c r="J817" t="s">
        <v>1367</v>
      </c>
      <c r="K817">
        <v>0.20833333333333329</v>
      </c>
      <c r="L817" t="s">
        <v>2776</v>
      </c>
      <c r="O817">
        <v>5.14</v>
      </c>
      <c r="P817">
        <v>1.65</v>
      </c>
      <c r="Q817">
        <v>8.4</v>
      </c>
      <c r="R817">
        <v>0.56666669999999997</v>
      </c>
      <c r="S817">
        <v>3.8050000000000002</v>
      </c>
      <c r="T817">
        <v>2.1244635193133048</v>
      </c>
      <c r="V817">
        <v>-10.144690000000001</v>
      </c>
      <c r="Y817">
        <v>-3.35623</v>
      </c>
      <c r="Z817">
        <v>0</v>
      </c>
    </row>
    <row r="818" spans="1:26" x14ac:dyDescent="0.25">
      <c r="A818" s="64">
        <v>45992</v>
      </c>
      <c r="B818" t="s">
        <v>1518</v>
      </c>
      <c r="C818" t="s">
        <v>3517</v>
      </c>
      <c r="D818" t="s">
        <v>171</v>
      </c>
      <c r="E818" t="s">
        <v>2867</v>
      </c>
      <c r="F818" t="s">
        <v>4</v>
      </c>
      <c r="G818" t="s">
        <v>2810</v>
      </c>
      <c r="I818">
        <v>1.2049901457581789E-3</v>
      </c>
      <c r="J818" t="s">
        <v>1374</v>
      </c>
      <c r="K818">
        <v>9.0476190476190474</v>
      </c>
      <c r="L818" t="s">
        <v>2778</v>
      </c>
      <c r="N818">
        <v>7.83</v>
      </c>
      <c r="O818">
        <v>6.08</v>
      </c>
      <c r="P818">
        <v>5.5</v>
      </c>
      <c r="Q818">
        <v>5.3</v>
      </c>
      <c r="R818">
        <v>4.5666669999999998</v>
      </c>
      <c r="S818">
        <v>5.6683329999999996</v>
      </c>
      <c r="T818">
        <v>5.4444444444444438</v>
      </c>
      <c r="U818">
        <v>6.1700939999999997</v>
      </c>
      <c r="W818">
        <v>60.001980000000003</v>
      </c>
      <c r="X818">
        <v>12.602779999999999</v>
      </c>
      <c r="Y818">
        <v>11.9733</v>
      </c>
      <c r="Z818">
        <v>6.3241949999999996</v>
      </c>
    </row>
    <row r="819" spans="1:26" x14ac:dyDescent="0.25">
      <c r="A819" s="64">
        <v>45992</v>
      </c>
      <c r="B819" t="s">
        <v>1369</v>
      </c>
      <c r="C819" t="s">
        <v>3518</v>
      </c>
      <c r="D819" t="s">
        <v>24</v>
      </c>
      <c r="E819" t="s">
        <v>9</v>
      </c>
      <c r="F819" t="s">
        <v>4</v>
      </c>
      <c r="G819" t="s">
        <v>2810</v>
      </c>
      <c r="I819">
        <v>2.7214216273055949E-2</v>
      </c>
      <c r="J819" t="s">
        <v>1365</v>
      </c>
      <c r="K819">
        <v>5.5555555555555554</v>
      </c>
      <c r="L819" t="s">
        <v>2776</v>
      </c>
      <c r="O819">
        <v>3.0794999999999999</v>
      </c>
      <c r="P819">
        <v>5.7750000000000004</v>
      </c>
      <c r="Q819">
        <v>8.4</v>
      </c>
      <c r="R819">
        <v>4.9333330000000002</v>
      </c>
      <c r="S819">
        <v>8.6383329999999994</v>
      </c>
      <c r="T819">
        <v>7.95</v>
      </c>
      <c r="U819">
        <v>28.93282</v>
      </c>
      <c r="V819">
        <v>24.327030000000001</v>
      </c>
      <c r="W819">
        <v>11.537039999999999</v>
      </c>
      <c r="X819">
        <v>31.01885</v>
      </c>
      <c r="Y819">
        <v>2.4114</v>
      </c>
      <c r="Z819">
        <v>0</v>
      </c>
    </row>
    <row r="820" spans="1:26" x14ac:dyDescent="0.25">
      <c r="A820" s="64">
        <v>45992</v>
      </c>
      <c r="B820" t="s">
        <v>1906</v>
      </c>
      <c r="C820" t="s">
        <v>3519</v>
      </c>
      <c r="D820" t="s">
        <v>558</v>
      </c>
      <c r="E820" t="s">
        <v>17</v>
      </c>
      <c r="F820" t="s">
        <v>4</v>
      </c>
      <c r="G820" t="s">
        <v>2810</v>
      </c>
      <c r="I820">
        <v>3.5106185768953859E-4</v>
      </c>
      <c r="J820" t="s">
        <v>1367</v>
      </c>
      <c r="K820">
        <v>4.8484848484848486</v>
      </c>
      <c r="L820" t="s">
        <v>2778</v>
      </c>
      <c r="N820">
        <v>4.66</v>
      </c>
      <c r="O820">
        <v>4.68825</v>
      </c>
      <c r="P820">
        <v>4.2249999999999996</v>
      </c>
      <c r="Q820">
        <v>6.6</v>
      </c>
      <c r="R820">
        <v>8.1</v>
      </c>
      <c r="S820">
        <v>6.0533330000000003</v>
      </c>
      <c r="T820">
        <v>6.7857142857142856</v>
      </c>
      <c r="U820">
        <v>7.8766350000000003</v>
      </c>
      <c r="V820">
        <v>11.465490000000001</v>
      </c>
      <c r="W820">
        <v>20.808219999999999</v>
      </c>
      <c r="X820">
        <v>20.079249999999998</v>
      </c>
      <c r="Y820">
        <v>4.7471069999999997</v>
      </c>
      <c r="Z820">
        <v>2.3848120000000002</v>
      </c>
    </row>
    <row r="821" spans="1:26" x14ac:dyDescent="0.25">
      <c r="A821" s="64">
        <v>45992</v>
      </c>
      <c r="B821" t="s">
        <v>1624</v>
      </c>
      <c r="C821" t="s">
        <v>3520</v>
      </c>
      <c r="D821" t="s">
        <v>276</v>
      </c>
      <c r="E821" t="s">
        <v>17</v>
      </c>
      <c r="F821" t="s">
        <v>4</v>
      </c>
      <c r="G821" t="s">
        <v>2810</v>
      </c>
      <c r="I821">
        <v>7.9445034805079677E-4</v>
      </c>
      <c r="J821" t="s">
        <v>1367</v>
      </c>
      <c r="K821">
        <v>7.5757575757575761</v>
      </c>
      <c r="L821" t="s">
        <v>2778</v>
      </c>
      <c r="N821">
        <v>5.44</v>
      </c>
      <c r="O821">
        <v>6.3440000000000003</v>
      </c>
      <c r="P821">
        <v>6.1</v>
      </c>
      <c r="Q821">
        <v>8.1999999999999993</v>
      </c>
      <c r="R821">
        <v>5.5666669999999998</v>
      </c>
      <c r="S821">
        <v>6.61</v>
      </c>
      <c r="T821">
        <v>8.6607142857142865</v>
      </c>
      <c r="U821">
        <v>5.2079440000000004</v>
      </c>
      <c r="V821">
        <v>12.84796</v>
      </c>
      <c r="W821">
        <v>25.47889</v>
      </c>
      <c r="X821">
        <v>16.46012</v>
      </c>
      <c r="Y821">
        <v>5.7961280000000004</v>
      </c>
      <c r="Z821">
        <v>2.722458</v>
      </c>
    </row>
    <row r="822" spans="1:26" x14ac:dyDescent="0.25">
      <c r="A822" s="64">
        <v>45992</v>
      </c>
      <c r="B822" t="s">
        <v>1422</v>
      </c>
      <c r="C822" t="s">
        <v>3521</v>
      </c>
      <c r="D822" t="s">
        <v>76</v>
      </c>
      <c r="E822" t="s">
        <v>2824</v>
      </c>
      <c r="F822" t="s">
        <v>4</v>
      </c>
      <c r="G822" t="s">
        <v>2810</v>
      </c>
      <c r="I822">
        <v>2.4767194351603592E-3</v>
      </c>
      <c r="J822" t="s">
        <v>1374</v>
      </c>
      <c r="K822">
        <v>5.7291666666666661</v>
      </c>
      <c r="L822" t="s">
        <v>2777</v>
      </c>
      <c r="N822">
        <v>5.29</v>
      </c>
      <c r="O822">
        <v>5.0490000000000004</v>
      </c>
      <c r="P822">
        <v>5.1666670000000003</v>
      </c>
      <c r="Q822">
        <v>7.5</v>
      </c>
      <c r="R822">
        <v>3.4666670000000002</v>
      </c>
      <c r="S822">
        <v>7.5083330000000004</v>
      </c>
      <c r="T822">
        <v>7.2746781115879831</v>
      </c>
      <c r="U822">
        <v>10.15934</v>
      </c>
      <c r="V822">
        <v>33.700339999999997</v>
      </c>
      <c r="W822">
        <v>20.597580000000001</v>
      </c>
      <c r="X822">
        <v>22.30414</v>
      </c>
      <c r="Y822">
        <v>4.521604</v>
      </c>
      <c r="Z822">
        <v>0.78362220000000005</v>
      </c>
    </row>
    <row r="823" spans="1:26" x14ac:dyDescent="0.25">
      <c r="A823" s="64">
        <v>45992</v>
      </c>
      <c r="B823" t="s">
        <v>2358</v>
      </c>
      <c r="C823" t="s">
        <v>3522</v>
      </c>
      <c r="D823" t="s">
        <v>1009</v>
      </c>
      <c r="E823" t="s">
        <v>18</v>
      </c>
      <c r="F823" t="s">
        <v>4</v>
      </c>
      <c r="G823" t="s">
        <v>2810</v>
      </c>
      <c r="I823">
        <v>1.3087609178180531E-4</v>
      </c>
      <c r="J823" t="s">
        <v>1374</v>
      </c>
      <c r="K823">
        <v>2.6086956521739131</v>
      </c>
      <c r="L823" t="s">
        <v>2776</v>
      </c>
      <c r="N823">
        <v>7.36</v>
      </c>
      <c r="O823">
        <v>5.4662499999999996</v>
      </c>
      <c r="P823">
        <v>5.85</v>
      </c>
      <c r="Q823">
        <v>5.9</v>
      </c>
      <c r="R823">
        <v>8.6666670000000003</v>
      </c>
      <c r="S823">
        <v>3.6633330000000002</v>
      </c>
      <c r="T823">
        <v>5.6190476190476186</v>
      </c>
      <c r="U823">
        <v>-8.1792719999999992</v>
      </c>
      <c r="V823">
        <v>16.910360000000001</v>
      </c>
      <c r="W823">
        <v>12.71001</v>
      </c>
      <c r="X823">
        <v>15.28232</v>
      </c>
      <c r="Y823">
        <v>7.3911239999999996</v>
      </c>
      <c r="Z823">
        <v>2.1046830000000001</v>
      </c>
    </row>
    <row r="824" spans="1:26" x14ac:dyDescent="0.25">
      <c r="A824" s="64">
        <v>45992</v>
      </c>
      <c r="B824" t="s">
        <v>2379</v>
      </c>
      <c r="C824" t="s">
        <v>3523</v>
      </c>
      <c r="D824" t="s">
        <v>1030</v>
      </c>
      <c r="E824" t="s">
        <v>20</v>
      </c>
      <c r="F824" t="s">
        <v>4</v>
      </c>
      <c r="G824" t="s">
        <v>2810</v>
      </c>
      <c r="H824">
        <v>1.682986336042033E-3</v>
      </c>
      <c r="I824">
        <v>1.237692116111817E-4</v>
      </c>
      <c r="J824" t="s">
        <v>1367</v>
      </c>
      <c r="K824">
        <v>10</v>
      </c>
      <c r="M824" t="s">
        <v>1340</v>
      </c>
      <c r="N824">
        <v>8.77</v>
      </c>
      <c r="O824">
        <v>2.9803329999999999</v>
      </c>
      <c r="P824">
        <v>4.75</v>
      </c>
      <c r="Q824">
        <v>5.3</v>
      </c>
      <c r="R824">
        <v>9.8000000000000007</v>
      </c>
      <c r="S824">
        <v>6.3566669999999998</v>
      </c>
      <c r="T824">
        <v>7.7256317689530682</v>
      </c>
      <c r="U824">
        <v>-13.01929</v>
      </c>
      <c r="V824">
        <v>6.3647879999999999</v>
      </c>
      <c r="W824">
        <v>23.93205</v>
      </c>
      <c r="X824">
        <v>28.20665</v>
      </c>
      <c r="Y824">
        <v>2.7611490000000001</v>
      </c>
      <c r="Z824">
        <v>3.2712680000000001</v>
      </c>
    </row>
    <row r="825" spans="1:26" x14ac:dyDescent="0.25">
      <c r="A825" s="64">
        <v>45992</v>
      </c>
      <c r="B825" t="s">
        <v>1754</v>
      </c>
      <c r="C825" t="s">
        <v>3524</v>
      </c>
      <c r="D825" t="s">
        <v>406</v>
      </c>
      <c r="E825" t="s">
        <v>18</v>
      </c>
      <c r="F825" t="s">
        <v>4</v>
      </c>
      <c r="G825" t="s">
        <v>2810</v>
      </c>
      <c r="I825">
        <v>5.1210903515727863E-4</v>
      </c>
      <c r="J825" t="s">
        <v>1367</v>
      </c>
      <c r="K825">
        <v>8.695652173913043</v>
      </c>
      <c r="L825" t="s">
        <v>2777</v>
      </c>
      <c r="N825">
        <v>5.48</v>
      </c>
      <c r="O825">
        <v>7.4612499999999997</v>
      </c>
      <c r="P825">
        <v>2.5750000000000002</v>
      </c>
      <c r="Q825">
        <v>7.7</v>
      </c>
      <c r="R825">
        <v>7.2</v>
      </c>
      <c r="S825">
        <v>2.9808330000000001</v>
      </c>
      <c r="T825">
        <v>4.666666666666667</v>
      </c>
      <c r="U825">
        <v>40.941830000000003</v>
      </c>
      <c r="V825">
        <v>7.6819470000000001</v>
      </c>
      <c r="W825">
        <v>18.316179999999999</v>
      </c>
      <c r="X825">
        <v>14.07931</v>
      </c>
      <c r="Y825">
        <v>6.6580659999999998</v>
      </c>
      <c r="Z825">
        <v>2.021881</v>
      </c>
    </row>
    <row r="826" spans="1:26" x14ac:dyDescent="0.25">
      <c r="A826" s="64">
        <v>45992</v>
      </c>
      <c r="B826" t="s">
        <v>1553</v>
      </c>
      <c r="C826" t="s">
        <v>3525</v>
      </c>
      <c r="D826" t="s">
        <v>206</v>
      </c>
      <c r="E826" t="s">
        <v>20</v>
      </c>
      <c r="F826" t="s">
        <v>4</v>
      </c>
      <c r="G826" t="s">
        <v>2810</v>
      </c>
      <c r="I826">
        <v>1.0275871823839601E-3</v>
      </c>
      <c r="J826" t="s">
        <v>1367</v>
      </c>
      <c r="K826">
        <v>3.714285714285714</v>
      </c>
      <c r="L826" t="s">
        <v>2777</v>
      </c>
      <c r="N826">
        <v>5.25</v>
      </c>
      <c r="O826">
        <v>3.8866670000000001</v>
      </c>
      <c r="P826">
        <v>7.25</v>
      </c>
      <c r="Q826">
        <v>4.4000000000000004</v>
      </c>
      <c r="R826">
        <v>5.5333329999999998</v>
      </c>
      <c r="S826">
        <v>4.0416670000000003</v>
      </c>
      <c r="T826">
        <v>4.7653429602888089</v>
      </c>
      <c r="U826">
        <v>5.901408</v>
      </c>
      <c r="V826">
        <v>77.383330000000001</v>
      </c>
      <c r="W826">
        <v>46.312179999999998</v>
      </c>
      <c r="X826">
        <v>30.674019999999999</v>
      </c>
      <c r="Y826">
        <v>2.5142530000000001</v>
      </c>
      <c r="Z826">
        <v>3.357971</v>
      </c>
    </row>
    <row r="827" spans="1:26" x14ac:dyDescent="0.25">
      <c r="A827" s="64">
        <v>45992</v>
      </c>
      <c r="B827" t="s">
        <v>1969</v>
      </c>
      <c r="C827" t="s">
        <v>3526</v>
      </c>
      <c r="D827" t="s">
        <v>621</v>
      </c>
      <c r="E827" t="s">
        <v>17</v>
      </c>
      <c r="F827" t="s">
        <v>4</v>
      </c>
      <c r="G827" t="s">
        <v>2810</v>
      </c>
      <c r="I827">
        <v>2.9293362281260151E-4</v>
      </c>
      <c r="J827" t="s">
        <v>1374</v>
      </c>
      <c r="K827">
        <v>2.7272727272727271</v>
      </c>
      <c r="L827" t="s">
        <v>2777</v>
      </c>
      <c r="N827">
        <v>4.96</v>
      </c>
      <c r="O827">
        <v>2.9587500000000002</v>
      </c>
      <c r="P827">
        <v>4.9000000000000004</v>
      </c>
      <c r="Q827">
        <v>0.9</v>
      </c>
      <c r="R827">
        <v>2.0666669999999998</v>
      </c>
      <c r="S827">
        <v>3.4983330000000001</v>
      </c>
      <c r="T827">
        <v>0.5357142857142857</v>
      </c>
      <c r="U827">
        <v>6.3425659999999997</v>
      </c>
      <c r="V827">
        <v>10.456530000000001</v>
      </c>
      <c r="W827">
        <v>37.00197</v>
      </c>
      <c r="X827">
        <v>24.406020000000002</v>
      </c>
      <c r="Y827">
        <v>4.1445780000000001</v>
      </c>
      <c r="Z827">
        <v>2.2615470000000002</v>
      </c>
    </row>
    <row r="828" spans="1:26" x14ac:dyDescent="0.25">
      <c r="A828" s="64">
        <v>45992</v>
      </c>
      <c r="B828" t="s">
        <v>1617</v>
      </c>
      <c r="C828" t="s">
        <v>3527</v>
      </c>
      <c r="D828" t="s">
        <v>269</v>
      </c>
      <c r="E828" t="s">
        <v>11</v>
      </c>
      <c r="F828" t="s">
        <v>4</v>
      </c>
      <c r="G828" t="s">
        <v>2810</v>
      </c>
      <c r="I828">
        <v>8.2506810162552677E-4</v>
      </c>
      <c r="J828" t="s">
        <v>1367</v>
      </c>
      <c r="K828">
        <v>6.9491525423728806</v>
      </c>
      <c r="L828" t="s">
        <v>2777</v>
      </c>
      <c r="N828">
        <v>2.12</v>
      </c>
      <c r="O828">
        <v>4.3019999999999996</v>
      </c>
      <c r="P828">
        <v>6.2750000000000004</v>
      </c>
      <c r="Q828">
        <v>9.1999999999999993</v>
      </c>
      <c r="R828">
        <v>7.0666669999999998</v>
      </c>
      <c r="S828">
        <v>7.1833330000000002</v>
      </c>
      <c r="T828">
        <v>9.7585227272727266</v>
      </c>
      <c r="U828">
        <v>10.392300000000001</v>
      </c>
      <c r="V828">
        <v>144.3083</v>
      </c>
      <c r="W828">
        <v>1.1351720000000001</v>
      </c>
      <c r="X828">
        <v>39.30256</v>
      </c>
      <c r="Y828">
        <v>2.7112259999999999</v>
      </c>
      <c r="Z828">
        <v>0.5401475</v>
      </c>
    </row>
    <row r="829" spans="1:26" x14ac:dyDescent="0.25">
      <c r="A829" s="64">
        <v>45992</v>
      </c>
      <c r="B829" t="s">
        <v>1779</v>
      </c>
      <c r="C829" t="s">
        <v>3528</v>
      </c>
      <c r="D829" t="s">
        <v>431</v>
      </c>
      <c r="E829" t="s">
        <v>12</v>
      </c>
      <c r="F829" t="s">
        <v>4</v>
      </c>
      <c r="G829" t="s">
        <v>2810</v>
      </c>
      <c r="I829">
        <v>4.6743024445361459E-4</v>
      </c>
      <c r="J829" t="s">
        <v>1367</v>
      </c>
      <c r="K829">
        <v>7.2222222222222223</v>
      </c>
      <c r="L829" t="s">
        <v>2777</v>
      </c>
      <c r="N829">
        <v>3.53</v>
      </c>
      <c r="O829">
        <v>5.2312500000000002</v>
      </c>
      <c r="P829">
        <v>8.8333329999999997</v>
      </c>
      <c r="Q829">
        <v>2.8</v>
      </c>
      <c r="R829">
        <v>5.3</v>
      </c>
      <c r="S829">
        <v>5.0274999999999999</v>
      </c>
      <c r="T829">
        <v>5.2105263157894726</v>
      </c>
      <c r="U829">
        <v>8.1362360000000002</v>
      </c>
      <c r="V829">
        <v>59.589149999999997</v>
      </c>
      <c r="W829">
        <v>26.45025</v>
      </c>
      <c r="X829">
        <v>13.471120000000001</v>
      </c>
      <c r="Y829">
        <v>5.9425869999999996</v>
      </c>
      <c r="Z829">
        <v>1.224326</v>
      </c>
    </row>
    <row r="830" spans="1:26" x14ac:dyDescent="0.25">
      <c r="A830" s="64">
        <v>45992</v>
      </c>
      <c r="B830" t="s">
        <v>1737</v>
      </c>
      <c r="C830" t="s">
        <v>3529</v>
      </c>
      <c r="D830" t="s">
        <v>389</v>
      </c>
      <c r="E830" t="s">
        <v>2824</v>
      </c>
      <c r="F830" t="s">
        <v>4</v>
      </c>
      <c r="G830" t="s">
        <v>2810</v>
      </c>
      <c r="I830">
        <v>5.5119317553326192E-4</v>
      </c>
      <c r="J830" t="s">
        <v>1367</v>
      </c>
      <c r="K830">
        <v>1.458333333333333</v>
      </c>
      <c r="L830" t="s">
        <v>2777</v>
      </c>
      <c r="N830">
        <v>4.13</v>
      </c>
      <c r="O830">
        <v>3.2229999999999999</v>
      </c>
      <c r="P830">
        <v>5.4</v>
      </c>
      <c r="Q830">
        <v>7.9</v>
      </c>
      <c r="R830">
        <v>8.3666669999999996</v>
      </c>
      <c r="S830">
        <v>5.4333330000000002</v>
      </c>
      <c r="T830">
        <v>8.1759656652360508</v>
      </c>
      <c r="U830">
        <v>7.587898</v>
      </c>
      <c r="V830">
        <v>14.63158</v>
      </c>
      <c r="W830">
        <v>26.26389</v>
      </c>
      <c r="X830">
        <v>29.657209999999999</v>
      </c>
      <c r="Y830">
        <v>3.1477460000000002</v>
      </c>
      <c r="Z830">
        <v>0.55385390000000001</v>
      </c>
    </row>
    <row r="831" spans="1:26" x14ac:dyDescent="0.25">
      <c r="A831" s="64">
        <v>45992</v>
      </c>
      <c r="B831" t="s">
        <v>1435</v>
      </c>
      <c r="C831" t="s">
        <v>3530</v>
      </c>
      <c r="D831" t="s">
        <v>89</v>
      </c>
      <c r="E831" t="s">
        <v>11</v>
      </c>
      <c r="F831" t="s">
        <v>4</v>
      </c>
      <c r="G831" t="s">
        <v>2810</v>
      </c>
      <c r="I831">
        <v>2.2533284820980761E-3</v>
      </c>
      <c r="J831" t="s">
        <v>1367</v>
      </c>
      <c r="K831">
        <v>8.1355932203389827</v>
      </c>
      <c r="L831" t="s">
        <v>2777</v>
      </c>
      <c r="N831">
        <v>8.0599989999999995</v>
      </c>
      <c r="O831">
        <v>4.9850009999999996</v>
      </c>
      <c r="P831">
        <v>4.75</v>
      </c>
      <c r="Q831">
        <v>5.5</v>
      </c>
      <c r="R831">
        <v>6.5333329999999998</v>
      </c>
      <c r="S831">
        <v>6.2183330000000003</v>
      </c>
      <c r="T831">
        <v>8.5227272727272734</v>
      </c>
      <c r="U831">
        <v>7.2073219999999996</v>
      </c>
      <c r="V831">
        <v>81.71002</v>
      </c>
      <c r="W831">
        <v>28.562270000000002</v>
      </c>
      <c r="X831">
        <v>21.816610000000001</v>
      </c>
      <c r="Y831">
        <v>2.7767089999999999</v>
      </c>
      <c r="Z831">
        <v>2.4620760000000002</v>
      </c>
    </row>
    <row r="832" spans="1:26" x14ac:dyDescent="0.25">
      <c r="A832" s="64">
        <v>45992</v>
      </c>
      <c r="B832" t="s">
        <v>1441</v>
      </c>
      <c r="C832" t="s">
        <v>3531</v>
      </c>
      <c r="D832" t="s">
        <v>95</v>
      </c>
      <c r="E832" t="s">
        <v>8</v>
      </c>
      <c r="F832" t="s">
        <v>4</v>
      </c>
      <c r="G832" t="s">
        <v>2810</v>
      </c>
      <c r="H832">
        <v>3.7623734286544773E-2</v>
      </c>
      <c r="I832">
        <v>2.0587309053244711E-3</v>
      </c>
      <c r="J832" t="s">
        <v>1367</v>
      </c>
      <c r="K832">
        <v>8.9690721649484537</v>
      </c>
      <c r="M832" t="s">
        <v>1340</v>
      </c>
      <c r="N832">
        <v>7.1</v>
      </c>
      <c r="O832">
        <v>3.5884999999999998</v>
      </c>
      <c r="P832">
        <v>5.8250000000000002</v>
      </c>
      <c r="Q832">
        <v>9.3000000000000007</v>
      </c>
      <c r="R832">
        <v>7.733333</v>
      </c>
      <c r="S832">
        <v>8.6666670000000003</v>
      </c>
      <c r="T832">
        <v>9.7735849056603783</v>
      </c>
      <c r="U832">
        <v>73.673590000000004</v>
      </c>
      <c r="V832">
        <v>34.779359999999997</v>
      </c>
      <c r="W832">
        <v>24.6386</v>
      </c>
      <c r="X832">
        <v>41.25</v>
      </c>
      <c r="Y832">
        <v>2.6442899999999998</v>
      </c>
      <c r="Z832">
        <v>0.4242938</v>
      </c>
    </row>
    <row r="833" spans="1:26" x14ac:dyDescent="0.25">
      <c r="A833" s="64">
        <v>45992</v>
      </c>
      <c r="B833" t="s">
        <v>1473</v>
      </c>
      <c r="C833" t="s">
        <v>3532</v>
      </c>
      <c r="D833" t="s">
        <v>126</v>
      </c>
      <c r="E833" t="s">
        <v>8</v>
      </c>
      <c r="F833" t="s">
        <v>4</v>
      </c>
      <c r="G833" t="s">
        <v>2810</v>
      </c>
      <c r="H833">
        <v>2.834274682196165E-2</v>
      </c>
      <c r="I833">
        <v>1.6044508595619809E-3</v>
      </c>
      <c r="J833" t="s">
        <v>1367</v>
      </c>
      <c r="K833">
        <v>9.072164948453608</v>
      </c>
      <c r="M833" t="s">
        <v>1340</v>
      </c>
      <c r="N833">
        <v>8.1100010000000005</v>
      </c>
      <c r="O833">
        <v>4.984</v>
      </c>
      <c r="P833">
        <v>3.05</v>
      </c>
      <c r="Q833">
        <v>5.7</v>
      </c>
      <c r="R833">
        <v>5.2</v>
      </c>
      <c r="S833">
        <v>5.3316670000000004</v>
      </c>
      <c r="T833">
        <v>4.9433962264150946</v>
      </c>
      <c r="U833">
        <v>27.017720000000001</v>
      </c>
      <c r="V833">
        <v>6.5727640000000003</v>
      </c>
      <c r="W833">
        <v>27.272359999999999</v>
      </c>
      <c r="X833">
        <v>51.239800000000002</v>
      </c>
      <c r="Y833">
        <v>2.0266160000000002</v>
      </c>
      <c r="Z833">
        <v>1.320311</v>
      </c>
    </row>
    <row r="834" spans="1:26" x14ac:dyDescent="0.25">
      <c r="A834" s="64">
        <v>45992</v>
      </c>
      <c r="B834" t="s">
        <v>2288</v>
      </c>
      <c r="C834" t="s">
        <v>3533</v>
      </c>
      <c r="D834" t="s">
        <v>939</v>
      </c>
      <c r="E834" t="s">
        <v>20</v>
      </c>
      <c r="F834" t="s">
        <v>4</v>
      </c>
      <c r="G834" t="s">
        <v>2810</v>
      </c>
      <c r="H834">
        <v>2.1987844552423062E-3</v>
      </c>
      <c r="I834">
        <v>1.5038295661895591E-4</v>
      </c>
      <c r="J834" t="s">
        <v>1367</v>
      </c>
      <c r="K834">
        <v>9.1428571428571423</v>
      </c>
      <c r="M834" t="s">
        <v>1340</v>
      </c>
      <c r="N834">
        <v>8.17</v>
      </c>
      <c r="O834">
        <v>5.2350000000000003</v>
      </c>
      <c r="P834">
        <v>4.8250000000000002</v>
      </c>
      <c r="Q834">
        <v>6.2</v>
      </c>
      <c r="R834">
        <v>9.6666670000000003</v>
      </c>
      <c r="S834">
        <v>5.9033340000000001</v>
      </c>
      <c r="T834">
        <v>9.097472924187727</v>
      </c>
      <c r="U834">
        <v>7.1405289999999999</v>
      </c>
      <c r="V834">
        <v>10.93669</v>
      </c>
      <c r="W834">
        <v>89.950609999999998</v>
      </c>
      <c r="X834">
        <v>9.3577809999999992</v>
      </c>
      <c r="Y834">
        <v>8.4792179999999995</v>
      </c>
      <c r="Z834">
        <v>10.92525</v>
      </c>
    </row>
    <row r="835" spans="1:26" x14ac:dyDescent="0.25">
      <c r="A835" s="64">
        <v>45992</v>
      </c>
      <c r="B835" t="s">
        <v>1584</v>
      </c>
      <c r="C835" t="s">
        <v>3534</v>
      </c>
      <c r="D835" t="s">
        <v>236</v>
      </c>
      <c r="E835" t="s">
        <v>11</v>
      </c>
      <c r="F835" t="s">
        <v>4</v>
      </c>
      <c r="G835" t="s">
        <v>2810</v>
      </c>
      <c r="H835">
        <v>6.2717932218613716E-3</v>
      </c>
      <c r="I835">
        <v>9.3917454459806887E-4</v>
      </c>
      <c r="J835" t="s">
        <v>1367</v>
      </c>
      <c r="K835">
        <v>8.8135593220338979</v>
      </c>
      <c r="M835" t="s">
        <v>1340</v>
      </c>
      <c r="N835">
        <v>6.72</v>
      </c>
      <c r="O835">
        <v>8.3427509999999998</v>
      </c>
      <c r="P835">
        <v>4.3333329999999997</v>
      </c>
      <c r="Q835">
        <v>0.6</v>
      </c>
      <c r="R835">
        <v>4.6666670000000003</v>
      </c>
      <c r="S835">
        <v>6.0366669999999996</v>
      </c>
      <c r="T835">
        <v>7.4147727272727266</v>
      </c>
      <c r="U835">
        <v>-9.2094360000000002</v>
      </c>
      <c r="V835">
        <v>12.613989999999999</v>
      </c>
      <c r="W835">
        <v>4.3511959999999998</v>
      </c>
      <c r="X835">
        <v>13.214779999999999</v>
      </c>
      <c r="Y835">
        <v>6.663017</v>
      </c>
      <c r="Z835">
        <v>1.8102130000000001</v>
      </c>
    </row>
    <row r="836" spans="1:26" x14ac:dyDescent="0.25">
      <c r="A836" s="64">
        <v>45992</v>
      </c>
      <c r="B836" t="s">
        <v>1652</v>
      </c>
      <c r="C836" t="s">
        <v>3535</v>
      </c>
      <c r="D836" t="s">
        <v>304</v>
      </c>
      <c r="E836" t="s">
        <v>12</v>
      </c>
      <c r="F836" t="s">
        <v>4</v>
      </c>
      <c r="G836" t="s">
        <v>2810</v>
      </c>
      <c r="I836">
        <v>6.9963623730871793E-4</v>
      </c>
      <c r="J836" t="s">
        <v>1367</v>
      </c>
      <c r="K836">
        <v>3.8888888888888888</v>
      </c>
      <c r="L836" t="s">
        <v>2777</v>
      </c>
      <c r="N836">
        <v>3.74</v>
      </c>
      <c r="O836">
        <v>3.55125</v>
      </c>
      <c r="P836">
        <v>6.75</v>
      </c>
      <c r="Q836">
        <v>1.4</v>
      </c>
      <c r="R836">
        <v>1.066667</v>
      </c>
      <c r="S836">
        <v>4.3683329999999998</v>
      </c>
      <c r="T836">
        <v>1.5263157894736841</v>
      </c>
      <c r="U836">
        <v>7.2931169999999996</v>
      </c>
      <c r="V836">
        <v>20.297560000000001</v>
      </c>
      <c r="W836">
        <v>24.320830000000001</v>
      </c>
      <c r="X836">
        <v>19.744579999999999</v>
      </c>
      <c r="Y836">
        <v>4.153975</v>
      </c>
      <c r="Z836">
        <v>1.3362050000000001</v>
      </c>
    </row>
    <row r="837" spans="1:26" x14ac:dyDescent="0.25">
      <c r="A837" s="64">
        <v>45992</v>
      </c>
      <c r="B837" t="s">
        <v>1366</v>
      </c>
      <c r="C837" t="s">
        <v>3536</v>
      </c>
      <c r="D837" t="s">
        <v>22</v>
      </c>
      <c r="E837" t="s">
        <v>8</v>
      </c>
      <c r="F837" t="s">
        <v>4</v>
      </c>
      <c r="G837" t="s">
        <v>2810</v>
      </c>
      <c r="H837">
        <v>5.0496416801521483E-2</v>
      </c>
      <c r="I837">
        <v>5.0300105083998847E-2</v>
      </c>
      <c r="J837" t="s">
        <v>1367</v>
      </c>
      <c r="K837">
        <v>5.7731958762886588</v>
      </c>
      <c r="M837" t="s">
        <v>2897</v>
      </c>
      <c r="N837">
        <v>5.78</v>
      </c>
      <c r="O837">
        <v>3.334667</v>
      </c>
      <c r="P837">
        <v>7.5250000000000004</v>
      </c>
      <c r="Q837">
        <v>5.2</v>
      </c>
      <c r="R837">
        <v>8.033334</v>
      </c>
      <c r="S837">
        <v>5.78</v>
      </c>
      <c r="T837">
        <v>8.6603773584905657</v>
      </c>
      <c r="U837">
        <v>10.387230000000001</v>
      </c>
      <c r="V837">
        <v>171.42240000000001</v>
      </c>
      <c r="W837">
        <v>31.970800000000001</v>
      </c>
      <c r="X837">
        <v>34.24718</v>
      </c>
      <c r="Y837">
        <v>3.1101209999999999</v>
      </c>
      <c r="Z837">
        <v>0.33133180000000001</v>
      </c>
    </row>
    <row r="838" spans="1:26" x14ac:dyDescent="0.25">
      <c r="A838" s="64">
        <v>45992</v>
      </c>
      <c r="B838" t="s">
        <v>1420</v>
      </c>
      <c r="C838" t="s">
        <v>3537</v>
      </c>
      <c r="D838" t="s">
        <v>74</v>
      </c>
      <c r="E838" t="s">
        <v>8</v>
      </c>
      <c r="F838" t="s">
        <v>4</v>
      </c>
      <c r="G838" t="s">
        <v>2810</v>
      </c>
      <c r="I838">
        <v>2.4419041436042491E-3</v>
      </c>
      <c r="J838" t="s">
        <v>1367</v>
      </c>
      <c r="K838">
        <v>1.134020618556701</v>
      </c>
      <c r="L838" t="s">
        <v>2777</v>
      </c>
      <c r="N838">
        <v>6.52</v>
      </c>
      <c r="O838">
        <v>5.2169999999999996</v>
      </c>
      <c r="P838">
        <v>6.75</v>
      </c>
      <c r="Q838">
        <v>3</v>
      </c>
      <c r="R838">
        <v>4.1666670000000003</v>
      </c>
      <c r="S838">
        <v>3.9533330000000002</v>
      </c>
      <c r="T838">
        <v>3.867924528301887</v>
      </c>
      <c r="U838">
        <v>0.91967580000000004</v>
      </c>
      <c r="V838">
        <v>35.508420000000001</v>
      </c>
      <c r="W838">
        <v>29.857579999999999</v>
      </c>
      <c r="X838">
        <v>26.363099999999999</v>
      </c>
      <c r="Y838">
        <v>3.9352290000000001</v>
      </c>
      <c r="Z838">
        <v>0.63550390000000001</v>
      </c>
    </row>
    <row r="839" spans="1:26" x14ac:dyDescent="0.25">
      <c r="A839" s="64">
        <v>45992</v>
      </c>
      <c r="B839" t="s">
        <v>1461</v>
      </c>
      <c r="C839" t="s">
        <v>3538</v>
      </c>
      <c r="D839" t="s">
        <v>114</v>
      </c>
      <c r="E839" t="s">
        <v>8</v>
      </c>
      <c r="F839" t="s">
        <v>4</v>
      </c>
      <c r="G839" t="s">
        <v>2810</v>
      </c>
      <c r="I839">
        <v>1.68323083328481E-3</v>
      </c>
      <c r="J839" t="s">
        <v>1367</v>
      </c>
      <c r="K839">
        <v>4.7422680412371134</v>
      </c>
      <c r="L839" t="s">
        <v>2776</v>
      </c>
      <c r="O839">
        <v>0.99933329999999998</v>
      </c>
      <c r="P839">
        <v>7.4749999999999996</v>
      </c>
      <c r="Q839">
        <v>8.3000000000000007</v>
      </c>
      <c r="R839">
        <v>0.53333339999999996</v>
      </c>
      <c r="S839">
        <v>8.4583329999999997</v>
      </c>
      <c r="T839">
        <v>5.9622641509433958</v>
      </c>
      <c r="U839">
        <v>106.92100000000001</v>
      </c>
      <c r="V839">
        <v>230.7072</v>
      </c>
      <c r="W839">
        <v>64.127949999999998</v>
      </c>
      <c r="X839">
        <v>90.560090000000002</v>
      </c>
      <c r="Y839">
        <v>1.3404929999999999</v>
      </c>
      <c r="Z839">
        <v>0</v>
      </c>
    </row>
    <row r="840" spans="1:26" x14ac:dyDescent="0.25">
      <c r="A840" s="64">
        <v>45992</v>
      </c>
      <c r="B840" t="s">
        <v>1891</v>
      </c>
      <c r="C840" t="s">
        <v>3539</v>
      </c>
      <c r="D840" t="s">
        <v>543</v>
      </c>
      <c r="E840" t="s">
        <v>2867</v>
      </c>
      <c r="F840" t="s">
        <v>4</v>
      </c>
      <c r="G840" t="s">
        <v>2810</v>
      </c>
      <c r="I840">
        <v>3.5225183855404482E-4</v>
      </c>
      <c r="J840" t="s">
        <v>1374</v>
      </c>
      <c r="K840">
        <v>6.1904761904761907</v>
      </c>
      <c r="L840" t="s">
        <v>2777</v>
      </c>
      <c r="N840">
        <v>6.04</v>
      </c>
      <c r="O840">
        <v>6.6171670000000002</v>
      </c>
      <c r="P840">
        <v>4.05</v>
      </c>
      <c r="Q840">
        <v>2.6</v>
      </c>
      <c r="R840">
        <v>3.733333</v>
      </c>
      <c r="S840">
        <v>1.0733330000000001</v>
      </c>
      <c r="T840">
        <v>1.555555555555556</v>
      </c>
      <c r="U840">
        <v>-27.059069999999998</v>
      </c>
      <c r="V840">
        <v>5.3476660000000003</v>
      </c>
      <c r="W840">
        <v>0.92722709999999997</v>
      </c>
      <c r="X840">
        <v>24.305299999999999</v>
      </c>
      <c r="Y840">
        <v>6.918501</v>
      </c>
      <c r="Z840">
        <v>3.0272960000000002</v>
      </c>
    </row>
    <row r="841" spans="1:26" x14ac:dyDescent="0.25">
      <c r="A841" s="64">
        <v>45992</v>
      </c>
      <c r="B841" t="s">
        <v>1814</v>
      </c>
      <c r="C841" t="s">
        <v>3540</v>
      </c>
      <c r="D841" t="s">
        <v>466</v>
      </c>
      <c r="E841" t="s">
        <v>12</v>
      </c>
      <c r="F841" t="s">
        <v>4</v>
      </c>
      <c r="G841" t="s">
        <v>2810</v>
      </c>
      <c r="I841">
        <v>4.1183199410756919E-4</v>
      </c>
      <c r="J841" t="s">
        <v>1367</v>
      </c>
      <c r="K841">
        <v>9.4444444444444446</v>
      </c>
      <c r="L841" t="s">
        <v>2776</v>
      </c>
      <c r="N841">
        <v>7.82</v>
      </c>
      <c r="O841">
        <v>0.99166670000000001</v>
      </c>
      <c r="P841">
        <v>7.15</v>
      </c>
      <c r="Q841">
        <v>4.0999999999999996</v>
      </c>
      <c r="R841">
        <v>0.9</v>
      </c>
      <c r="S841">
        <v>6.8633329999999999</v>
      </c>
      <c r="T841">
        <v>2.1578947368421049</v>
      </c>
      <c r="U841">
        <v>27.3551</v>
      </c>
      <c r="V841">
        <v>18.64273</v>
      </c>
      <c r="W841">
        <v>27.990100000000002</v>
      </c>
      <c r="X841">
        <v>68.119460000000004</v>
      </c>
      <c r="Y841">
        <v>1.119964</v>
      </c>
      <c r="Z841">
        <v>2.4774590000000001</v>
      </c>
    </row>
    <row r="842" spans="1:26" x14ac:dyDescent="0.25">
      <c r="A842" s="64">
        <v>45992</v>
      </c>
      <c r="B842" t="s">
        <v>1469</v>
      </c>
      <c r="C842" t="s">
        <v>3541</v>
      </c>
      <c r="D842" t="s">
        <v>122</v>
      </c>
      <c r="E842" t="s">
        <v>15</v>
      </c>
      <c r="F842" t="s">
        <v>4</v>
      </c>
      <c r="G842" t="s">
        <v>2810</v>
      </c>
      <c r="I842">
        <v>1.68429899563419E-3</v>
      </c>
      <c r="J842" t="s">
        <v>1365</v>
      </c>
      <c r="K842">
        <v>10</v>
      </c>
      <c r="L842" t="s">
        <v>2776</v>
      </c>
      <c r="O842">
        <v>0.79866669999999995</v>
      </c>
      <c r="P842">
        <v>8.65</v>
      </c>
      <c r="Q842">
        <v>8.9</v>
      </c>
      <c r="R842">
        <v>1.1000000000000001</v>
      </c>
      <c r="S842">
        <v>8.488334</v>
      </c>
      <c r="T842">
        <v>7.5824175824175821</v>
      </c>
      <c r="U842">
        <v>26.544830000000001</v>
      </c>
      <c r="V842">
        <v>31.73638</v>
      </c>
      <c r="W842">
        <v>42.882429999999999</v>
      </c>
      <c r="X842">
        <v>55.451540000000001</v>
      </c>
      <c r="Y842">
        <v>1.9282239999999999</v>
      </c>
      <c r="Z842">
        <v>0</v>
      </c>
    </row>
    <row r="843" spans="1:26" x14ac:dyDescent="0.25">
      <c r="A843" s="64">
        <v>45992</v>
      </c>
      <c r="B843" t="s">
        <v>2002</v>
      </c>
      <c r="C843" t="s">
        <v>3542</v>
      </c>
      <c r="D843" t="s">
        <v>654</v>
      </c>
      <c r="E843" t="s">
        <v>8</v>
      </c>
      <c r="F843" t="s">
        <v>4</v>
      </c>
      <c r="G843" t="s">
        <v>2810</v>
      </c>
      <c r="I843">
        <v>2.5902206861501198E-4</v>
      </c>
      <c r="J843" t="s">
        <v>1367</v>
      </c>
      <c r="K843">
        <v>6.2886597938144329</v>
      </c>
      <c r="L843" t="s">
        <v>2776</v>
      </c>
      <c r="O843">
        <v>0.40066669999999999</v>
      </c>
      <c r="P843">
        <v>7.8250000000000002</v>
      </c>
      <c r="Q843">
        <v>9.6</v>
      </c>
      <c r="R843">
        <v>1.566667</v>
      </c>
      <c r="S843">
        <v>8.2333339999999993</v>
      </c>
      <c r="T843">
        <v>7.132075471698113</v>
      </c>
      <c r="U843">
        <v>111.1681</v>
      </c>
      <c r="V843">
        <v>18.401990000000001</v>
      </c>
      <c r="W843">
        <v>14.744590000000001</v>
      </c>
      <c r="X843">
        <v>174.32329999999999</v>
      </c>
      <c r="Y843">
        <v>-0.37213889999999999</v>
      </c>
      <c r="Z843">
        <v>0</v>
      </c>
    </row>
    <row r="844" spans="1:26" x14ac:dyDescent="0.25">
      <c r="A844" s="64">
        <v>45992</v>
      </c>
      <c r="B844" t="s">
        <v>1951</v>
      </c>
      <c r="C844" t="s">
        <v>3543</v>
      </c>
      <c r="D844" t="s">
        <v>603</v>
      </c>
      <c r="E844" t="s">
        <v>8</v>
      </c>
      <c r="F844" t="s">
        <v>4</v>
      </c>
      <c r="G844" t="s">
        <v>2810</v>
      </c>
      <c r="I844">
        <v>3.0065509639492371E-4</v>
      </c>
      <c r="J844" t="s">
        <v>1367</v>
      </c>
      <c r="K844">
        <v>6.9072164948453612</v>
      </c>
      <c r="L844" t="s">
        <v>2776</v>
      </c>
      <c r="O844">
        <v>4.9591669999999999</v>
      </c>
      <c r="P844">
        <v>3.1</v>
      </c>
      <c r="Q844">
        <v>4.4000000000000004</v>
      </c>
      <c r="R844">
        <v>3.8666670000000001</v>
      </c>
      <c r="S844">
        <v>6.09</v>
      </c>
      <c r="T844">
        <v>3.4339622641509431</v>
      </c>
      <c r="U844">
        <v>31.8355</v>
      </c>
      <c r="V844">
        <v>-15.349309999999999</v>
      </c>
      <c r="W844">
        <v>-2.30125</v>
      </c>
      <c r="Y844">
        <v>-0.52123589999999997</v>
      </c>
      <c r="Z844">
        <v>0</v>
      </c>
    </row>
    <row r="845" spans="1:26" x14ac:dyDescent="0.25">
      <c r="A845" s="64">
        <v>45992</v>
      </c>
      <c r="B845" t="s">
        <v>1928</v>
      </c>
      <c r="C845" t="s">
        <v>3544</v>
      </c>
      <c r="D845" t="s">
        <v>580</v>
      </c>
      <c r="E845" t="s">
        <v>17</v>
      </c>
      <c r="F845" t="s">
        <v>4</v>
      </c>
      <c r="G845" t="s">
        <v>2810</v>
      </c>
      <c r="I845">
        <v>3.3235351421919052E-4</v>
      </c>
      <c r="J845" t="s">
        <v>1374</v>
      </c>
      <c r="K845">
        <v>6.9696969696969706</v>
      </c>
      <c r="L845" t="s">
        <v>2776</v>
      </c>
      <c r="N845">
        <v>4.38</v>
      </c>
      <c r="O845">
        <v>3.4742500000000001</v>
      </c>
      <c r="P845">
        <v>5.25</v>
      </c>
      <c r="Q845">
        <v>9.3000000000000007</v>
      </c>
      <c r="R845">
        <v>5.766667</v>
      </c>
      <c r="S845">
        <v>6.9483329999999999</v>
      </c>
      <c r="T845">
        <v>7.6785714285714288</v>
      </c>
      <c r="U845">
        <v>7.9810020000000002</v>
      </c>
      <c r="V845">
        <v>9.3184939999999994</v>
      </c>
      <c r="W845">
        <v>33.171430000000001</v>
      </c>
      <c r="X845">
        <v>22.86514</v>
      </c>
      <c r="Y845">
        <v>4.6514860000000002</v>
      </c>
      <c r="Z845">
        <v>1.7872619999999999</v>
      </c>
    </row>
    <row r="846" spans="1:26" x14ac:dyDescent="0.25">
      <c r="A846" s="64">
        <v>45992</v>
      </c>
      <c r="B846" t="s">
        <v>1620</v>
      </c>
      <c r="C846" t="s">
        <v>3545</v>
      </c>
      <c r="D846" t="s">
        <v>272</v>
      </c>
      <c r="E846" t="s">
        <v>8</v>
      </c>
      <c r="F846" t="s">
        <v>4</v>
      </c>
      <c r="G846" t="s">
        <v>2810</v>
      </c>
      <c r="I846">
        <v>7.8807127849969E-4</v>
      </c>
      <c r="J846" t="s">
        <v>1367</v>
      </c>
      <c r="K846">
        <v>4.8453608247422677</v>
      </c>
      <c r="L846" t="s">
        <v>2777</v>
      </c>
      <c r="O846">
        <v>3.5223330000000002</v>
      </c>
      <c r="P846">
        <v>5.45</v>
      </c>
      <c r="Q846">
        <v>5.6</v>
      </c>
      <c r="R846">
        <v>7.9666670000000002</v>
      </c>
      <c r="S846">
        <v>6.2283330000000001</v>
      </c>
      <c r="T846">
        <v>8</v>
      </c>
      <c r="U846">
        <v>20.546849999999999</v>
      </c>
      <c r="V846">
        <v>40.334000000000003</v>
      </c>
      <c r="W846">
        <v>18.966519999999999</v>
      </c>
      <c r="X846">
        <v>58.498989999999999</v>
      </c>
      <c r="Y846">
        <v>1.5887739999999999</v>
      </c>
      <c r="Z846">
        <v>0</v>
      </c>
    </row>
    <row r="847" spans="1:26" x14ac:dyDescent="0.25">
      <c r="A847" s="64">
        <v>45992</v>
      </c>
      <c r="B847" t="s">
        <v>1511</v>
      </c>
      <c r="C847" t="s">
        <v>3546</v>
      </c>
      <c r="D847" t="s">
        <v>164</v>
      </c>
      <c r="E847" t="s">
        <v>2824</v>
      </c>
      <c r="F847" t="s">
        <v>4</v>
      </c>
      <c r="G847" t="s">
        <v>2810</v>
      </c>
      <c r="I847">
        <v>1.2545406769148689E-3</v>
      </c>
      <c r="J847" t="s">
        <v>1374</v>
      </c>
      <c r="K847">
        <v>4.479166666666667</v>
      </c>
      <c r="L847" t="s">
        <v>2777</v>
      </c>
      <c r="N847">
        <v>7.869999</v>
      </c>
      <c r="O847">
        <v>3.7324999999999999</v>
      </c>
      <c r="P847">
        <v>6.5</v>
      </c>
      <c r="Q847">
        <v>3.1</v>
      </c>
      <c r="R847">
        <v>9.6</v>
      </c>
      <c r="S847">
        <v>6.6050000000000004</v>
      </c>
      <c r="T847">
        <v>7.7253218884120169</v>
      </c>
      <c r="U847">
        <v>9.0267300000000006</v>
      </c>
      <c r="V847">
        <v>70.570869999999999</v>
      </c>
      <c r="W847">
        <v>26.178999999999998</v>
      </c>
      <c r="X847">
        <v>28.946770000000001</v>
      </c>
      <c r="Y847">
        <v>3.494564</v>
      </c>
      <c r="Z847">
        <v>2.1855639999999998</v>
      </c>
    </row>
    <row r="848" spans="1:26" x14ac:dyDescent="0.25">
      <c r="A848" s="64">
        <v>45992</v>
      </c>
      <c r="B848" t="s">
        <v>1607</v>
      </c>
      <c r="C848" t="s">
        <v>3547</v>
      </c>
      <c r="D848" t="s">
        <v>259</v>
      </c>
      <c r="E848" t="s">
        <v>9</v>
      </c>
      <c r="F848" t="s">
        <v>4</v>
      </c>
      <c r="G848" t="s">
        <v>2810</v>
      </c>
      <c r="I848">
        <v>8.321838831490617E-4</v>
      </c>
      <c r="J848" t="s">
        <v>1365</v>
      </c>
      <c r="K848">
        <v>1.481481481481481</v>
      </c>
      <c r="L848" t="s">
        <v>2777</v>
      </c>
      <c r="O848">
        <v>3.49675</v>
      </c>
      <c r="P848">
        <v>5.4333330000000002</v>
      </c>
      <c r="Q848">
        <v>2.8</v>
      </c>
      <c r="R848">
        <v>8.8666669999999996</v>
      </c>
      <c r="S848">
        <v>6.0766669999999996</v>
      </c>
      <c r="T848">
        <v>5.5</v>
      </c>
      <c r="U848">
        <v>6.745946</v>
      </c>
      <c r="W848">
        <v>19.0623</v>
      </c>
      <c r="X848">
        <v>28.9772</v>
      </c>
      <c r="Y848">
        <v>3.6751680000000002</v>
      </c>
      <c r="Z848">
        <v>0</v>
      </c>
    </row>
    <row r="849" spans="1:26" x14ac:dyDescent="0.25">
      <c r="A849" s="64">
        <v>45992</v>
      </c>
      <c r="B849" t="s">
        <v>1944</v>
      </c>
      <c r="C849" t="s">
        <v>3548</v>
      </c>
      <c r="D849" t="s">
        <v>596</v>
      </c>
      <c r="E849" t="s">
        <v>20</v>
      </c>
      <c r="F849" t="s">
        <v>4</v>
      </c>
      <c r="G849" t="s">
        <v>2810</v>
      </c>
      <c r="I849">
        <v>3.1376448888393709E-4</v>
      </c>
      <c r="J849" t="s">
        <v>1367</v>
      </c>
      <c r="K849">
        <v>6</v>
      </c>
      <c r="L849" t="s">
        <v>2777</v>
      </c>
      <c r="N849">
        <v>5.34</v>
      </c>
      <c r="O849">
        <v>5.3574999999999999</v>
      </c>
      <c r="P849">
        <v>5.85</v>
      </c>
      <c r="Q849">
        <v>1.2</v>
      </c>
      <c r="R849">
        <v>5.9</v>
      </c>
      <c r="S849">
        <v>5.3483330000000002</v>
      </c>
      <c r="T849">
        <v>3.8989169675090252</v>
      </c>
      <c r="U849">
        <v>-5.9068560000000003</v>
      </c>
      <c r="V849">
        <v>9.7928630000000005</v>
      </c>
      <c r="W849">
        <v>29.841170000000002</v>
      </c>
      <c r="X849">
        <v>23.57687</v>
      </c>
      <c r="Y849">
        <v>3.3053900000000001</v>
      </c>
      <c r="Z849">
        <v>3.4601130000000002</v>
      </c>
    </row>
    <row r="850" spans="1:26" x14ac:dyDescent="0.25">
      <c r="A850" s="64">
        <v>45992</v>
      </c>
      <c r="B850" t="s">
        <v>2243</v>
      </c>
      <c r="C850" t="s">
        <v>3549</v>
      </c>
      <c r="D850" t="s">
        <v>894</v>
      </c>
      <c r="E850" t="s">
        <v>19</v>
      </c>
      <c r="F850" t="s">
        <v>4</v>
      </c>
      <c r="G850" t="s">
        <v>2810</v>
      </c>
      <c r="I850">
        <v>1.6538473673087409E-4</v>
      </c>
      <c r="J850" t="s">
        <v>1367</v>
      </c>
      <c r="K850">
        <v>7.5</v>
      </c>
      <c r="L850" t="s">
        <v>2777</v>
      </c>
      <c r="N850">
        <v>6.84</v>
      </c>
      <c r="O850">
        <v>5.7633330000000003</v>
      </c>
      <c r="P850">
        <v>5.85</v>
      </c>
      <c r="Q850">
        <v>2</v>
      </c>
      <c r="R850">
        <v>7.9</v>
      </c>
      <c r="S850">
        <v>3.5983329999999998</v>
      </c>
      <c r="T850">
        <v>5</v>
      </c>
      <c r="U850">
        <v>0.70908070000000001</v>
      </c>
      <c r="V850">
        <v>30.211300000000001</v>
      </c>
      <c r="W850">
        <v>12.06842</v>
      </c>
      <c r="X850">
        <v>18.257709999999999</v>
      </c>
      <c r="Y850">
        <v>4.4658569999999997</v>
      </c>
      <c r="Z850">
        <v>1.912817</v>
      </c>
    </row>
    <row r="851" spans="1:26" x14ac:dyDescent="0.25">
      <c r="A851" s="64">
        <v>45992</v>
      </c>
      <c r="B851" t="s">
        <v>1773</v>
      </c>
      <c r="C851" t="s">
        <v>3550</v>
      </c>
      <c r="D851" t="s">
        <v>425</v>
      </c>
      <c r="E851" t="s">
        <v>2824</v>
      </c>
      <c r="F851" t="s">
        <v>4</v>
      </c>
      <c r="G851" t="s">
        <v>2810</v>
      </c>
      <c r="I851">
        <v>4.7491198159853391E-4</v>
      </c>
      <c r="J851" t="s">
        <v>1367</v>
      </c>
      <c r="K851">
        <v>0.1041666666666667</v>
      </c>
      <c r="L851" t="s">
        <v>2776</v>
      </c>
      <c r="O851">
        <v>0.28799999999999998</v>
      </c>
      <c r="P851">
        <v>4.0250000000000004</v>
      </c>
      <c r="Q851">
        <v>4.7</v>
      </c>
      <c r="R851">
        <v>0.43333329999999998</v>
      </c>
      <c r="S851">
        <v>6.8333329999999997</v>
      </c>
      <c r="T851">
        <v>0.83690987124463523</v>
      </c>
      <c r="U851">
        <v>6.3026429999999998</v>
      </c>
      <c r="V851">
        <v>10.02792</v>
      </c>
      <c r="W851">
        <v>-0.94266640000000002</v>
      </c>
      <c r="X851">
        <v>227.17320000000001</v>
      </c>
      <c r="Y851">
        <v>0.77307060000000005</v>
      </c>
      <c r="Z851">
        <v>0</v>
      </c>
    </row>
    <row r="852" spans="1:26" x14ac:dyDescent="0.25">
      <c r="A852" s="64">
        <v>45992</v>
      </c>
      <c r="B852" t="s">
        <v>1699</v>
      </c>
      <c r="C852" t="s">
        <v>3551</v>
      </c>
      <c r="D852" t="s">
        <v>351</v>
      </c>
      <c r="E852" t="s">
        <v>13</v>
      </c>
      <c r="F852" t="s">
        <v>4</v>
      </c>
      <c r="G852" t="s">
        <v>2810</v>
      </c>
      <c r="I852">
        <v>5.9923197692301491E-4</v>
      </c>
      <c r="J852" t="s">
        <v>1367</v>
      </c>
      <c r="K852">
        <v>1.304347826086957</v>
      </c>
      <c r="L852" t="s">
        <v>2777</v>
      </c>
      <c r="N852">
        <v>2.97</v>
      </c>
      <c r="O852">
        <v>4.2358339999999997</v>
      </c>
      <c r="P852">
        <v>5.9</v>
      </c>
      <c r="Q852">
        <v>8.4</v>
      </c>
      <c r="R852">
        <v>4.0999999999999996</v>
      </c>
      <c r="S852">
        <v>6.4933329999999998</v>
      </c>
      <c r="T852">
        <v>7.7659574468085104</v>
      </c>
      <c r="U852">
        <v>5.312157</v>
      </c>
      <c r="V852">
        <v>16.834569999999999</v>
      </c>
      <c r="W852">
        <v>12.74945</v>
      </c>
      <c r="X852">
        <v>16.777439999999999</v>
      </c>
      <c r="Y852">
        <v>6.9453230000000001</v>
      </c>
      <c r="Z852">
        <v>1.6239490000000001</v>
      </c>
    </row>
    <row r="853" spans="1:26" x14ac:dyDescent="0.25">
      <c r="A853" s="64">
        <v>45992</v>
      </c>
      <c r="B853" t="s">
        <v>2267</v>
      </c>
      <c r="C853" t="s">
        <v>3552</v>
      </c>
      <c r="D853" t="s">
        <v>918</v>
      </c>
      <c r="E853" t="s">
        <v>2824</v>
      </c>
      <c r="F853" t="s">
        <v>4</v>
      </c>
      <c r="G853" t="s">
        <v>2810</v>
      </c>
      <c r="I853">
        <v>1.600923323413794E-4</v>
      </c>
      <c r="J853" t="s">
        <v>1367</v>
      </c>
      <c r="K853">
        <v>7.8125</v>
      </c>
      <c r="L853" t="s">
        <v>2777</v>
      </c>
      <c r="N853">
        <v>4.9800000000000004</v>
      </c>
      <c r="O853">
        <v>7.7638340000000001</v>
      </c>
      <c r="P853">
        <v>2.75</v>
      </c>
      <c r="Q853">
        <v>1.7</v>
      </c>
      <c r="R853">
        <v>5.1666670000000003</v>
      </c>
      <c r="S853">
        <v>3.798333</v>
      </c>
      <c r="T853">
        <v>2.8540772532188838</v>
      </c>
      <c r="U853">
        <v>12.489100000000001</v>
      </c>
      <c r="V853">
        <v>11.740460000000001</v>
      </c>
      <c r="W853">
        <v>8.5687239999999996</v>
      </c>
      <c r="X853">
        <v>18.863409999999998</v>
      </c>
      <c r="Y853">
        <v>-3.5586039999999999</v>
      </c>
      <c r="Z853">
        <v>1.4630369999999999</v>
      </c>
    </row>
    <row r="854" spans="1:26" x14ac:dyDescent="0.25">
      <c r="A854" s="64">
        <v>45992</v>
      </c>
      <c r="B854" t="s">
        <v>1388</v>
      </c>
      <c r="C854" t="s">
        <v>3553</v>
      </c>
      <c r="D854" t="s">
        <v>42</v>
      </c>
      <c r="E854" t="s">
        <v>10</v>
      </c>
      <c r="F854" t="s">
        <v>4</v>
      </c>
      <c r="G854" t="s">
        <v>2810</v>
      </c>
      <c r="I854">
        <v>4.5870981904117918E-3</v>
      </c>
      <c r="J854" t="s">
        <v>1367</v>
      </c>
      <c r="K854">
        <v>5</v>
      </c>
      <c r="L854" t="s">
        <v>2777</v>
      </c>
      <c r="N854">
        <v>4.5999999999999996</v>
      </c>
      <c r="O854">
        <v>5.7275</v>
      </c>
      <c r="P854">
        <v>2.0249999999999999</v>
      </c>
      <c r="Q854">
        <v>8</v>
      </c>
      <c r="R854">
        <v>3.6666669999999999</v>
      </c>
      <c r="S854">
        <v>6.1658330000000001</v>
      </c>
      <c r="T854">
        <v>1.5406976744186049</v>
      </c>
      <c r="U854">
        <v>19.10371</v>
      </c>
      <c r="V854">
        <v>9.8710760000000004</v>
      </c>
      <c r="W854">
        <v>16.71781</v>
      </c>
      <c r="X854">
        <v>14.061820000000001</v>
      </c>
      <c r="Y854">
        <v>6.9999330000000004</v>
      </c>
      <c r="Z854">
        <v>1.7896570000000001</v>
      </c>
    </row>
    <row r="855" spans="1:26" x14ac:dyDescent="0.25">
      <c r="A855" s="64">
        <v>45992</v>
      </c>
      <c r="B855" t="s">
        <v>1555</v>
      </c>
      <c r="C855" t="s">
        <v>3554</v>
      </c>
      <c r="D855" t="s">
        <v>208</v>
      </c>
      <c r="E855" t="s">
        <v>12</v>
      </c>
      <c r="F855" t="s">
        <v>4</v>
      </c>
      <c r="G855" t="s">
        <v>2810</v>
      </c>
      <c r="H855">
        <v>9.6073728612554605E-3</v>
      </c>
      <c r="I855">
        <v>9.9249674900920366E-4</v>
      </c>
      <c r="J855" t="s">
        <v>1367</v>
      </c>
      <c r="K855">
        <v>8.0555555555555554</v>
      </c>
      <c r="M855" t="s">
        <v>1340</v>
      </c>
      <c r="N855">
        <v>4.76</v>
      </c>
      <c r="O855">
        <v>4.2324999999999999</v>
      </c>
      <c r="P855">
        <v>5.25</v>
      </c>
      <c r="Q855">
        <v>9.5</v>
      </c>
      <c r="R855">
        <v>6.3666669999999996</v>
      </c>
      <c r="S855">
        <v>7.2541669999999998</v>
      </c>
      <c r="T855">
        <v>8.4210526315789469</v>
      </c>
      <c r="U855">
        <v>26.67052</v>
      </c>
      <c r="V855">
        <v>12.21134</v>
      </c>
      <c r="W855">
        <v>15.75962</v>
      </c>
      <c r="X855">
        <v>15.722939999999999</v>
      </c>
      <c r="Y855">
        <v>7.2218140000000002</v>
      </c>
      <c r="Z855">
        <v>1.56758</v>
      </c>
    </row>
    <row r="856" spans="1:26" x14ac:dyDescent="0.25">
      <c r="A856" s="64">
        <v>45992</v>
      </c>
      <c r="B856" t="s">
        <v>2382</v>
      </c>
      <c r="C856" t="s">
        <v>3555</v>
      </c>
      <c r="D856" t="s">
        <v>1033</v>
      </c>
      <c r="E856" t="s">
        <v>11</v>
      </c>
      <c r="F856" t="s">
        <v>4</v>
      </c>
      <c r="G856" t="s">
        <v>2810</v>
      </c>
      <c r="I856">
        <v>1.217598062028111E-4</v>
      </c>
      <c r="J856" t="s">
        <v>1374</v>
      </c>
      <c r="K856">
        <v>2.7118644067796609</v>
      </c>
      <c r="L856" t="s">
        <v>2777</v>
      </c>
      <c r="N856">
        <v>5.17</v>
      </c>
      <c r="O856">
        <v>8.21875</v>
      </c>
      <c r="P856">
        <v>1</v>
      </c>
      <c r="Q856">
        <v>0.2</v>
      </c>
      <c r="R856">
        <v>0.96666660000000004</v>
      </c>
      <c r="S856">
        <v>3.2666659999999998</v>
      </c>
      <c r="T856">
        <v>1.519886363636364</v>
      </c>
      <c r="U856">
        <v>25.39668</v>
      </c>
      <c r="V856">
        <v>-4.6979420000000003</v>
      </c>
      <c r="W856">
        <v>6.7676679999999996</v>
      </c>
      <c r="Y856">
        <v>-4.177511</v>
      </c>
      <c r="Z856">
        <v>3.2867980000000001</v>
      </c>
    </row>
    <row r="857" spans="1:26" x14ac:dyDescent="0.25">
      <c r="A857" s="64">
        <v>45992</v>
      </c>
      <c r="B857" t="s">
        <v>1670</v>
      </c>
      <c r="C857" t="s">
        <v>3556</v>
      </c>
      <c r="D857" t="s">
        <v>322</v>
      </c>
      <c r="E857" t="s">
        <v>11</v>
      </c>
      <c r="F857" t="s">
        <v>4</v>
      </c>
      <c r="G857" t="s">
        <v>2810</v>
      </c>
      <c r="I857">
        <v>6.6741483999710016E-4</v>
      </c>
      <c r="J857" t="s">
        <v>1367</v>
      </c>
      <c r="K857">
        <v>1.525423728813559</v>
      </c>
      <c r="L857" t="s">
        <v>2777</v>
      </c>
      <c r="N857">
        <v>6.74</v>
      </c>
      <c r="O857">
        <v>6.72</v>
      </c>
      <c r="P857">
        <v>1.35</v>
      </c>
      <c r="Q857">
        <v>2.6</v>
      </c>
      <c r="R857">
        <v>6.4</v>
      </c>
      <c r="S857">
        <v>3.4016670000000002</v>
      </c>
      <c r="T857">
        <v>5.5965909090909092</v>
      </c>
      <c r="U857">
        <v>3.1956549999999999</v>
      </c>
      <c r="V857">
        <v>6.5444620000000002</v>
      </c>
      <c r="W857">
        <v>14.12152</v>
      </c>
      <c r="X857">
        <v>32.107939999999999</v>
      </c>
      <c r="Y857">
        <v>3.307226</v>
      </c>
      <c r="Z857">
        <v>1.94214</v>
      </c>
    </row>
    <row r="858" spans="1:26" x14ac:dyDescent="0.25">
      <c r="A858" s="64">
        <v>45992</v>
      </c>
      <c r="B858" t="s">
        <v>2501</v>
      </c>
      <c r="C858" t="s">
        <v>3557</v>
      </c>
      <c r="D858" t="s">
        <v>1152</v>
      </c>
      <c r="E858" t="s">
        <v>8</v>
      </c>
      <c r="F858" t="s">
        <v>4</v>
      </c>
      <c r="G858" t="s">
        <v>2810</v>
      </c>
      <c r="I858">
        <v>8.4354020919051565E-5</v>
      </c>
      <c r="J858" t="s">
        <v>1367</v>
      </c>
      <c r="K858">
        <v>7.1134020618556706</v>
      </c>
      <c r="L858" t="s">
        <v>2777</v>
      </c>
      <c r="N858">
        <v>7.24</v>
      </c>
      <c r="O858">
        <v>1.439667</v>
      </c>
      <c r="P858">
        <v>6.5250000000000004</v>
      </c>
      <c r="Q858">
        <v>5</v>
      </c>
      <c r="R858">
        <v>7.4</v>
      </c>
      <c r="S858">
        <v>7.0166659999999998</v>
      </c>
      <c r="T858">
        <v>6.8867924528301883</v>
      </c>
      <c r="U858">
        <v>10.31438</v>
      </c>
      <c r="V858">
        <v>24.163239999999998</v>
      </c>
      <c r="W858">
        <v>24.227969999999999</v>
      </c>
      <c r="X858">
        <v>62.181420000000003</v>
      </c>
      <c r="Y858">
        <v>1.483625</v>
      </c>
      <c r="Z858">
        <v>0.58285690000000001</v>
      </c>
    </row>
    <row r="859" spans="1:26" x14ac:dyDescent="0.25">
      <c r="A859" s="64">
        <v>45992</v>
      </c>
      <c r="B859" t="s">
        <v>2006</v>
      </c>
      <c r="C859" t="s">
        <v>3558</v>
      </c>
      <c r="D859" t="s">
        <v>658</v>
      </c>
      <c r="E859" t="s">
        <v>18</v>
      </c>
      <c r="F859" t="s">
        <v>4</v>
      </c>
      <c r="G859" t="s">
        <v>2810</v>
      </c>
      <c r="I859">
        <v>2.9180235087123069E-4</v>
      </c>
      <c r="J859" t="s">
        <v>1374</v>
      </c>
      <c r="K859">
        <v>0.43478260869565222</v>
      </c>
      <c r="L859" t="s">
        <v>2776</v>
      </c>
      <c r="N859">
        <v>2.02</v>
      </c>
      <c r="O859">
        <v>4.3862500000000004</v>
      </c>
      <c r="P859">
        <v>5.1666670000000003</v>
      </c>
      <c r="Q859">
        <v>2.9</v>
      </c>
      <c r="R859">
        <v>5.9</v>
      </c>
      <c r="S859">
        <v>4.5741670000000001</v>
      </c>
      <c r="T859">
        <v>2.3809523809523809</v>
      </c>
      <c r="U859">
        <v>4.0374759999999998</v>
      </c>
      <c r="V859">
        <v>20.916060000000002</v>
      </c>
      <c r="W859">
        <v>17.558060000000001</v>
      </c>
      <c r="X859">
        <v>16.094270000000002</v>
      </c>
      <c r="Y859">
        <v>7.12446</v>
      </c>
      <c r="Z859">
        <v>0.3964126</v>
      </c>
    </row>
    <row r="860" spans="1:26" x14ac:dyDescent="0.25">
      <c r="A860" s="64">
        <v>45992</v>
      </c>
      <c r="B860" t="s">
        <v>1377</v>
      </c>
      <c r="C860" t="s">
        <v>3559</v>
      </c>
      <c r="D860" t="s">
        <v>31</v>
      </c>
      <c r="E860" t="s">
        <v>12</v>
      </c>
      <c r="F860" t="s">
        <v>4</v>
      </c>
      <c r="G860" t="s">
        <v>2810</v>
      </c>
      <c r="I860">
        <v>8.6131541083317477E-3</v>
      </c>
      <c r="J860" t="s">
        <v>1374</v>
      </c>
      <c r="K860">
        <v>1.944444444444444</v>
      </c>
      <c r="L860" t="s">
        <v>2776</v>
      </c>
      <c r="O860">
        <v>4.8899999999999997</v>
      </c>
      <c r="P860">
        <v>3.6</v>
      </c>
      <c r="Q860">
        <v>4.7</v>
      </c>
      <c r="R860">
        <v>9.033334</v>
      </c>
      <c r="S860">
        <v>4.88</v>
      </c>
      <c r="T860">
        <v>5.1052631578947372</v>
      </c>
      <c r="U860">
        <v>-2.9137019999999998</v>
      </c>
      <c r="V860">
        <v>10.166029999999999</v>
      </c>
      <c r="W860">
        <v>16.490290000000002</v>
      </c>
      <c r="X860">
        <v>16.076000000000001</v>
      </c>
      <c r="Y860">
        <v>8.7152609999999999</v>
      </c>
      <c r="Z860">
        <v>0</v>
      </c>
    </row>
    <row r="861" spans="1:26" x14ac:dyDescent="0.25">
      <c r="A861" s="64">
        <v>45992</v>
      </c>
      <c r="B861" t="s">
        <v>2196</v>
      </c>
      <c r="C861" t="s">
        <v>3560</v>
      </c>
      <c r="D861" t="s">
        <v>847</v>
      </c>
      <c r="E861" t="s">
        <v>9</v>
      </c>
      <c r="F861" t="s">
        <v>4</v>
      </c>
      <c r="G861" t="s">
        <v>2810</v>
      </c>
      <c r="I861">
        <v>1.959232782662118E-4</v>
      </c>
      <c r="J861" t="s">
        <v>1367</v>
      </c>
      <c r="K861">
        <v>6.6666666666666661</v>
      </c>
      <c r="L861" t="s">
        <v>2777</v>
      </c>
      <c r="N861">
        <v>8.0299999999999994</v>
      </c>
      <c r="O861">
        <v>7.8491660000000003</v>
      </c>
      <c r="P861">
        <v>5.6</v>
      </c>
      <c r="Q861">
        <v>3.6</v>
      </c>
      <c r="R861">
        <v>2.3333330000000001</v>
      </c>
      <c r="S861">
        <v>1.2583329999999999</v>
      </c>
      <c r="T861">
        <v>2.1</v>
      </c>
      <c r="U861">
        <v>-1.1149469999999999</v>
      </c>
      <c r="V861">
        <v>22.493459999999999</v>
      </c>
      <c r="W861">
        <v>4.2151820000000004</v>
      </c>
      <c r="X861">
        <v>27.118760000000002</v>
      </c>
      <c r="Y861">
        <v>4.8115209999999999</v>
      </c>
      <c r="Z861">
        <v>4.3053160000000004</v>
      </c>
    </row>
    <row r="862" spans="1:26" x14ac:dyDescent="0.25">
      <c r="A862" s="64">
        <v>45992</v>
      </c>
      <c r="B862" t="s">
        <v>1934</v>
      </c>
      <c r="C862" t="s">
        <v>3561</v>
      </c>
      <c r="D862" t="s">
        <v>586</v>
      </c>
      <c r="E862" t="s">
        <v>11</v>
      </c>
      <c r="F862" t="s">
        <v>4</v>
      </c>
      <c r="G862" t="s">
        <v>2810</v>
      </c>
      <c r="I862">
        <v>3.2729754576545751E-4</v>
      </c>
      <c r="J862" t="s">
        <v>1367</v>
      </c>
      <c r="K862">
        <v>2.0338983050847461</v>
      </c>
      <c r="L862" t="s">
        <v>2777</v>
      </c>
      <c r="O862">
        <v>8.7155000000000005</v>
      </c>
      <c r="P862">
        <v>3.4</v>
      </c>
      <c r="Q862">
        <v>2.2999999999999998</v>
      </c>
      <c r="R862">
        <v>3.1</v>
      </c>
      <c r="S862">
        <v>1.9983329999999999</v>
      </c>
      <c r="T862">
        <v>4.9005681818181817</v>
      </c>
      <c r="U862">
        <v>-9.0407849999999996</v>
      </c>
      <c r="V862">
        <v>9.3073040000000002</v>
      </c>
      <c r="W862">
        <v>25.170539999999999</v>
      </c>
      <c r="X862">
        <v>12.77496</v>
      </c>
      <c r="Y862">
        <v>7.0032370000000004</v>
      </c>
      <c r="Z862">
        <v>0</v>
      </c>
    </row>
    <row r="863" spans="1:26" x14ac:dyDescent="0.25">
      <c r="A863" s="64">
        <v>45992</v>
      </c>
      <c r="B863" t="s">
        <v>1505</v>
      </c>
      <c r="C863" t="s">
        <v>3562</v>
      </c>
      <c r="D863" t="s">
        <v>158</v>
      </c>
      <c r="E863" t="s">
        <v>12</v>
      </c>
      <c r="F863" t="s">
        <v>4</v>
      </c>
      <c r="G863" t="s">
        <v>2810</v>
      </c>
      <c r="I863">
        <v>1.2941837022354529E-3</v>
      </c>
      <c r="J863" t="s">
        <v>1367</v>
      </c>
      <c r="K863">
        <v>2.5</v>
      </c>
      <c r="L863" t="s">
        <v>2776</v>
      </c>
      <c r="N863">
        <v>7.54</v>
      </c>
      <c r="O863">
        <v>0.82125000000000004</v>
      </c>
      <c r="P863">
        <v>9.4</v>
      </c>
      <c r="Q863">
        <v>2.2999999999999998</v>
      </c>
      <c r="R863">
        <v>1.3333330000000001</v>
      </c>
      <c r="S863">
        <v>3.516667</v>
      </c>
      <c r="T863">
        <v>1.631578947368421</v>
      </c>
      <c r="U863">
        <v>13.81521</v>
      </c>
      <c r="V863">
        <v>35.166939999999997</v>
      </c>
      <c r="W863">
        <v>48.92615</v>
      </c>
      <c r="X863">
        <v>48.999079999999999</v>
      </c>
      <c r="Y863">
        <v>2.0107629999999999</v>
      </c>
      <c r="Z863">
        <v>2.6353780000000002</v>
      </c>
    </row>
    <row r="864" spans="1:26" x14ac:dyDescent="0.25">
      <c r="A864" s="64">
        <v>45992</v>
      </c>
      <c r="B864" t="s">
        <v>1456</v>
      </c>
      <c r="C864" t="s">
        <v>3563</v>
      </c>
      <c r="D864" t="s">
        <v>109</v>
      </c>
      <c r="E864" t="s">
        <v>12</v>
      </c>
      <c r="F864" t="s">
        <v>4</v>
      </c>
      <c r="G864" t="s">
        <v>2810</v>
      </c>
      <c r="I864">
        <v>1.8707843394341779E-3</v>
      </c>
      <c r="J864" t="s">
        <v>1367</v>
      </c>
      <c r="K864">
        <v>3.6111111111111112</v>
      </c>
      <c r="L864" t="s">
        <v>2777</v>
      </c>
      <c r="N864">
        <v>5.09</v>
      </c>
      <c r="O864">
        <v>2.5516670000000001</v>
      </c>
      <c r="P864">
        <v>6.45</v>
      </c>
      <c r="Q864">
        <v>6.8</v>
      </c>
      <c r="R864">
        <v>5.0999999999999996</v>
      </c>
      <c r="S864">
        <v>6.3150000000000004</v>
      </c>
      <c r="T864">
        <v>5.2631578947368416</v>
      </c>
      <c r="U864">
        <v>10.97921</v>
      </c>
      <c r="V864">
        <v>12.608459999999999</v>
      </c>
      <c r="W864">
        <v>36.198830000000001</v>
      </c>
      <c r="X864">
        <v>30.296579999999999</v>
      </c>
      <c r="Y864">
        <v>3.922882</v>
      </c>
      <c r="Z864">
        <v>1.792924</v>
      </c>
    </row>
    <row r="865" spans="1:26" x14ac:dyDescent="0.25">
      <c r="A865" s="64">
        <v>45992</v>
      </c>
      <c r="B865" t="s">
        <v>1974</v>
      </c>
      <c r="C865" t="s">
        <v>3564</v>
      </c>
      <c r="D865" t="s">
        <v>626</v>
      </c>
      <c r="E865" t="s">
        <v>8</v>
      </c>
      <c r="F865" t="s">
        <v>4</v>
      </c>
      <c r="G865" t="s">
        <v>2810</v>
      </c>
      <c r="I865">
        <v>3.0019812694039949E-4</v>
      </c>
      <c r="J865" t="s">
        <v>1367</v>
      </c>
      <c r="K865">
        <v>2.7835051546391751</v>
      </c>
      <c r="L865" t="s">
        <v>2776</v>
      </c>
      <c r="O865">
        <v>0.38083329999999999</v>
      </c>
      <c r="P865">
        <v>4.5</v>
      </c>
      <c r="Q865">
        <v>9.4</v>
      </c>
      <c r="R865">
        <v>1.066667</v>
      </c>
      <c r="S865">
        <v>8.16</v>
      </c>
      <c r="T865">
        <v>4.2452830188679247</v>
      </c>
      <c r="U865">
        <v>81.372919999999993</v>
      </c>
      <c r="V865">
        <v>2.8171219999999999</v>
      </c>
      <c r="W865">
        <v>7.0244530000000003</v>
      </c>
      <c r="Y865">
        <v>-0.55388300000000001</v>
      </c>
      <c r="Z865">
        <v>0</v>
      </c>
    </row>
    <row r="866" spans="1:26" x14ac:dyDescent="0.25">
      <c r="A866" s="64">
        <v>45992</v>
      </c>
      <c r="B866" t="s">
        <v>1467</v>
      </c>
      <c r="C866" t="s">
        <v>3565</v>
      </c>
      <c r="D866" t="s">
        <v>120</v>
      </c>
      <c r="E866" t="s">
        <v>2824</v>
      </c>
      <c r="F866" t="s">
        <v>4</v>
      </c>
      <c r="G866" t="s">
        <v>2810</v>
      </c>
      <c r="I866">
        <v>1.721755688655387E-3</v>
      </c>
      <c r="J866" t="s">
        <v>1367</v>
      </c>
      <c r="K866">
        <v>9.7916666666666661</v>
      </c>
      <c r="L866" t="s">
        <v>2778</v>
      </c>
      <c r="O866">
        <v>8.7650000000000006</v>
      </c>
      <c r="P866">
        <v>1.55</v>
      </c>
      <c r="Q866">
        <v>3.7</v>
      </c>
      <c r="R866">
        <v>1.766667</v>
      </c>
      <c r="S866">
        <v>7.0724999999999998</v>
      </c>
      <c r="T866">
        <v>3.7124463519313311</v>
      </c>
      <c r="W866">
        <v>-10.37792</v>
      </c>
      <c r="Y866">
        <v>-9.9282229999999991</v>
      </c>
      <c r="Z866">
        <v>0</v>
      </c>
    </row>
    <row r="867" spans="1:26" x14ac:dyDescent="0.25">
      <c r="A867" s="64">
        <v>45992</v>
      </c>
      <c r="B867" t="s">
        <v>1452</v>
      </c>
      <c r="C867" t="s">
        <v>3566</v>
      </c>
      <c r="D867" t="s">
        <v>105</v>
      </c>
      <c r="E867" t="s">
        <v>2818</v>
      </c>
      <c r="F867" t="s">
        <v>4</v>
      </c>
      <c r="G867" t="s">
        <v>2810</v>
      </c>
      <c r="H867">
        <v>1.05621607363074E-2</v>
      </c>
      <c r="I867">
        <v>1.950655479002676E-3</v>
      </c>
      <c r="J867" t="s">
        <v>1367</v>
      </c>
      <c r="K867">
        <v>9</v>
      </c>
      <c r="M867" t="s">
        <v>1340</v>
      </c>
      <c r="N867">
        <v>5.76</v>
      </c>
      <c r="O867">
        <v>4.2184999999999997</v>
      </c>
      <c r="P867">
        <v>7.0666669999999998</v>
      </c>
      <c r="Q867">
        <v>6.9</v>
      </c>
      <c r="R867">
        <v>8.1333330000000004</v>
      </c>
      <c r="S867">
        <v>8.3949999999999996</v>
      </c>
      <c r="T867">
        <v>9.0816326530612237</v>
      </c>
      <c r="U867">
        <v>21.428049999999999</v>
      </c>
      <c r="W867">
        <v>35.293219999999998</v>
      </c>
      <c r="X867">
        <v>35.093240000000002</v>
      </c>
      <c r="Y867">
        <v>3.3270400000000002</v>
      </c>
      <c r="Z867">
        <v>0.69206590000000001</v>
      </c>
    </row>
    <row r="868" spans="1:26" x14ac:dyDescent="0.25">
      <c r="A868" s="64">
        <v>45992</v>
      </c>
      <c r="B868" t="s">
        <v>2324</v>
      </c>
      <c r="C868" t="s">
        <v>3567</v>
      </c>
      <c r="D868" t="s">
        <v>975</v>
      </c>
      <c r="E868" t="s">
        <v>14</v>
      </c>
      <c r="F868" t="s">
        <v>4</v>
      </c>
      <c r="G868" t="s">
        <v>2810</v>
      </c>
      <c r="I868">
        <v>1.4020630987627921E-4</v>
      </c>
      <c r="J868" t="s">
        <v>1374</v>
      </c>
      <c r="K868">
        <v>3.8461538461538458</v>
      </c>
      <c r="L868" t="s">
        <v>2777</v>
      </c>
      <c r="N868">
        <v>8.17</v>
      </c>
      <c r="O868">
        <v>4.8573329999999997</v>
      </c>
      <c r="P868">
        <v>7.25</v>
      </c>
      <c r="Q868">
        <v>0.4</v>
      </c>
      <c r="R868">
        <v>7.8</v>
      </c>
      <c r="S868">
        <v>5.27</v>
      </c>
      <c r="T868">
        <v>5.4736842105263159</v>
      </c>
      <c r="U868">
        <v>-11.600020000000001</v>
      </c>
      <c r="V868">
        <v>74.716729999999998</v>
      </c>
      <c r="W868">
        <v>9.7657419999999995</v>
      </c>
      <c r="X868">
        <v>15.26164</v>
      </c>
      <c r="Y868">
        <v>6.9746129999999997</v>
      </c>
      <c r="Z868">
        <v>2.3442769999999999</v>
      </c>
    </row>
    <row r="869" spans="1:26" x14ac:dyDescent="0.25">
      <c r="A869" s="64">
        <v>45992</v>
      </c>
      <c r="B869" t="s">
        <v>2367</v>
      </c>
      <c r="C869" t="s">
        <v>3568</v>
      </c>
      <c r="D869" t="s">
        <v>1018</v>
      </c>
      <c r="E869" t="s">
        <v>20</v>
      </c>
      <c r="F869" t="s">
        <v>4</v>
      </c>
      <c r="G869" t="s">
        <v>2810</v>
      </c>
      <c r="I869">
        <v>1.2816127915899839E-4</v>
      </c>
      <c r="J869" t="s">
        <v>1367</v>
      </c>
      <c r="K869">
        <v>0.2857142857142857</v>
      </c>
      <c r="L869" t="s">
        <v>2777</v>
      </c>
      <c r="N869">
        <v>7.39</v>
      </c>
      <c r="O869">
        <v>2.9015</v>
      </c>
      <c r="P869">
        <v>4.0750000000000002</v>
      </c>
      <c r="Q869">
        <v>4.5</v>
      </c>
      <c r="R869">
        <v>7.3</v>
      </c>
      <c r="S869">
        <v>4.2975000000000003</v>
      </c>
      <c r="T869">
        <v>3.429602888086642</v>
      </c>
      <c r="V869">
        <v>-3.7407110000000001</v>
      </c>
      <c r="W869">
        <v>29.413789999999999</v>
      </c>
      <c r="Y869">
        <v>0.1164172</v>
      </c>
      <c r="Z869">
        <v>4.5565530000000001</v>
      </c>
    </row>
    <row r="870" spans="1:26" x14ac:dyDescent="0.25">
      <c r="A870" s="64">
        <v>45992</v>
      </c>
      <c r="B870" t="s">
        <v>1459</v>
      </c>
      <c r="C870" t="s">
        <v>3569</v>
      </c>
      <c r="D870" t="s">
        <v>112</v>
      </c>
      <c r="E870" t="s">
        <v>11</v>
      </c>
      <c r="F870" t="s">
        <v>4</v>
      </c>
      <c r="G870" t="s">
        <v>2810</v>
      </c>
      <c r="I870">
        <v>1.825988530945049E-3</v>
      </c>
      <c r="J870" t="s">
        <v>1365</v>
      </c>
      <c r="K870">
        <v>1.1864406779661021</v>
      </c>
      <c r="L870" t="s">
        <v>2777</v>
      </c>
      <c r="O870">
        <v>1.8260000000000001</v>
      </c>
      <c r="P870">
        <v>3.0249999999999999</v>
      </c>
      <c r="Q870">
        <v>8.1</v>
      </c>
      <c r="R870">
        <v>7.9333330000000002</v>
      </c>
      <c r="S870">
        <v>8.3800000000000008</v>
      </c>
      <c r="T870">
        <v>8.8778409090909101</v>
      </c>
      <c r="U870">
        <v>20.95346</v>
      </c>
      <c r="V870">
        <v>12.66156</v>
      </c>
      <c r="W870">
        <v>17.819120000000002</v>
      </c>
      <c r="X870">
        <v>52.216929999999998</v>
      </c>
      <c r="Y870">
        <v>1.3365739999999999</v>
      </c>
      <c r="Z870">
        <v>0</v>
      </c>
    </row>
    <row r="871" spans="1:26" x14ac:dyDescent="0.25">
      <c r="A871" s="64">
        <v>45992</v>
      </c>
      <c r="B871" t="s">
        <v>1519</v>
      </c>
      <c r="C871" t="s">
        <v>3570</v>
      </c>
      <c r="D871" t="s">
        <v>172</v>
      </c>
      <c r="E871" t="s">
        <v>11</v>
      </c>
      <c r="F871" t="s">
        <v>4</v>
      </c>
      <c r="G871" t="s">
        <v>2810</v>
      </c>
      <c r="H871">
        <v>8.3562506775418464E-3</v>
      </c>
      <c r="I871">
        <v>1.2107350189181419E-3</v>
      </c>
      <c r="J871" t="s">
        <v>1374</v>
      </c>
      <c r="K871">
        <v>9.3220338983050848</v>
      </c>
      <c r="M871" t="s">
        <v>1340</v>
      </c>
      <c r="N871">
        <v>7.88</v>
      </c>
      <c r="O871">
        <v>8.2393330000000002</v>
      </c>
      <c r="P871">
        <v>5.875</v>
      </c>
      <c r="Q871">
        <v>1.4</v>
      </c>
      <c r="R871">
        <v>6.8666669999999996</v>
      </c>
      <c r="S871">
        <v>4.0883339999999997</v>
      </c>
      <c r="T871">
        <v>8.1676136363636367</v>
      </c>
      <c r="U871">
        <v>465.38560000000001</v>
      </c>
      <c r="V871">
        <v>33.837620000000001</v>
      </c>
      <c r="W871">
        <v>29.175170000000001</v>
      </c>
      <c r="X871">
        <v>15.228770000000001</v>
      </c>
      <c r="Y871">
        <v>-7.4714910000000003</v>
      </c>
      <c r="Z871">
        <v>4.5658349999999999</v>
      </c>
    </row>
    <row r="872" spans="1:26" x14ac:dyDescent="0.25">
      <c r="A872" s="64">
        <v>45992</v>
      </c>
      <c r="B872" t="s">
        <v>1948</v>
      </c>
      <c r="C872" t="s">
        <v>3571</v>
      </c>
      <c r="D872" t="s">
        <v>600</v>
      </c>
      <c r="E872" t="s">
        <v>12</v>
      </c>
      <c r="F872" t="s">
        <v>4</v>
      </c>
      <c r="G872" t="s">
        <v>2810</v>
      </c>
      <c r="I872">
        <v>3.105964073690525E-4</v>
      </c>
      <c r="J872" t="s">
        <v>1367</v>
      </c>
      <c r="K872">
        <v>3.0555555555555558</v>
      </c>
      <c r="L872" t="s">
        <v>2777</v>
      </c>
      <c r="N872">
        <v>5.35</v>
      </c>
      <c r="O872">
        <v>2.9874999999999998</v>
      </c>
      <c r="P872">
        <v>6.8</v>
      </c>
      <c r="Q872">
        <v>2.6</v>
      </c>
      <c r="R872">
        <v>6.6666670000000003</v>
      </c>
      <c r="S872">
        <v>4.1050000000000004</v>
      </c>
      <c r="T872">
        <v>3.3157894736842102</v>
      </c>
      <c r="U872">
        <v>10.594440000000001</v>
      </c>
      <c r="V872">
        <v>38.214640000000003</v>
      </c>
      <c r="W872">
        <v>17.94436</v>
      </c>
      <c r="X872">
        <v>30.456520000000001</v>
      </c>
      <c r="Y872">
        <v>3.152533</v>
      </c>
      <c r="Z872">
        <v>1.435608</v>
      </c>
    </row>
    <row r="873" spans="1:26" x14ac:dyDescent="0.25">
      <c r="A873" s="64">
        <v>45992</v>
      </c>
      <c r="B873" t="s">
        <v>1371</v>
      </c>
      <c r="C873" t="s">
        <v>3572</v>
      </c>
      <c r="D873" t="s">
        <v>26</v>
      </c>
      <c r="E873" t="s">
        <v>8</v>
      </c>
      <c r="F873" t="s">
        <v>4</v>
      </c>
      <c r="G873" t="s">
        <v>2810</v>
      </c>
      <c r="I873">
        <v>2.1977320320256542E-2</v>
      </c>
      <c r="J873" t="s">
        <v>1365</v>
      </c>
      <c r="K873">
        <v>6.1855670103092786</v>
      </c>
      <c r="L873" t="s">
        <v>2777</v>
      </c>
      <c r="N873">
        <v>6.2</v>
      </c>
      <c r="O873">
        <v>1.3640000000000001</v>
      </c>
      <c r="Q873">
        <v>9</v>
      </c>
      <c r="R873">
        <v>2.9</v>
      </c>
      <c r="S873">
        <v>8.6233339999999998</v>
      </c>
      <c r="T873">
        <v>6.8679245283018862</v>
      </c>
      <c r="U873">
        <v>38.53839</v>
      </c>
      <c r="Z873">
        <v>0.52744780000000002</v>
      </c>
    </row>
    <row r="874" spans="1:26" x14ac:dyDescent="0.25">
      <c r="A874" s="64">
        <v>45992</v>
      </c>
      <c r="B874" t="s">
        <v>1979</v>
      </c>
      <c r="C874" t="s">
        <v>3573</v>
      </c>
      <c r="D874" t="s">
        <v>631</v>
      </c>
      <c r="E874" t="s">
        <v>18</v>
      </c>
      <c r="F874" t="s">
        <v>4</v>
      </c>
      <c r="G874" t="s">
        <v>2810</v>
      </c>
      <c r="I874">
        <v>2.8774873476445349E-4</v>
      </c>
      <c r="J874" t="s">
        <v>1374</v>
      </c>
      <c r="K874">
        <v>0.86956521739130432</v>
      </c>
      <c r="L874" t="s">
        <v>2776</v>
      </c>
      <c r="N874">
        <v>3.36</v>
      </c>
      <c r="O874">
        <v>2.84</v>
      </c>
      <c r="P874">
        <v>5.2</v>
      </c>
      <c r="Q874">
        <v>0.6</v>
      </c>
      <c r="R874">
        <v>3.3</v>
      </c>
      <c r="S874">
        <v>5.6966669999999997</v>
      </c>
      <c r="T874">
        <v>0.85714285714285721</v>
      </c>
      <c r="U874">
        <v>10.83263</v>
      </c>
      <c r="V874">
        <v>10.472149999999999</v>
      </c>
      <c r="W874">
        <v>29.147659999999998</v>
      </c>
      <c r="X874">
        <v>28.14742</v>
      </c>
      <c r="Y874">
        <v>3.2412920000000001</v>
      </c>
      <c r="Z874">
        <v>0.67572019999999999</v>
      </c>
    </row>
    <row r="875" spans="1:26" x14ac:dyDescent="0.25">
      <c r="A875" s="64">
        <v>45992</v>
      </c>
      <c r="B875" t="s">
        <v>2568</v>
      </c>
      <c r="C875" t="s">
        <v>3574</v>
      </c>
      <c r="D875" t="s">
        <v>1219</v>
      </c>
      <c r="E875" t="s">
        <v>2867</v>
      </c>
      <c r="F875" t="s">
        <v>4</v>
      </c>
      <c r="G875" t="s">
        <v>2810</v>
      </c>
      <c r="I875">
        <v>6.6741393986028891E-5</v>
      </c>
      <c r="J875" t="s">
        <v>1374</v>
      </c>
      <c r="K875">
        <v>3.8095238095238089</v>
      </c>
      <c r="L875" t="s">
        <v>2776</v>
      </c>
      <c r="N875">
        <v>4.8099999999999996</v>
      </c>
      <c r="O875">
        <v>3.8573330000000001</v>
      </c>
      <c r="P875">
        <v>4.875</v>
      </c>
      <c r="Q875">
        <v>4.4000000000000004</v>
      </c>
      <c r="R875">
        <v>1.3666670000000001</v>
      </c>
      <c r="S875">
        <v>3.47</v>
      </c>
      <c r="T875">
        <v>1.444444444444444</v>
      </c>
      <c r="U875">
        <v>-10.0192</v>
      </c>
      <c r="V875">
        <v>23.142479999999999</v>
      </c>
      <c r="W875">
        <v>27.832450000000001</v>
      </c>
      <c r="X875">
        <v>14.643980000000001</v>
      </c>
      <c r="Y875">
        <v>5.5636799999999997</v>
      </c>
      <c r="Z875">
        <v>2.8155239999999999</v>
      </c>
    </row>
    <row r="876" spans="1:26" x14ac:dyDescent="0.25">
      <c r="A876" s="64">
        <v>45992</v>
      </c>
      <c r="B876" t="s">
        <v>2258</v>
      </c>
      <c r="C876" t="s">
        <v>3575</v>
      </c>
      <c r="D876" t="s">
        <v>909</v>
      </c>
      <c r="E876" t="s">
        <v>2885</v>
      </c>
      <c r="F876" t="s">
        <v>4</v>
      </c>
      <c r="G876" t="s">
        <v>2810</v>
      </c>
      <c r="I876">
        <v>1.5934451868161199E-4</v>
      </c>
      <c r="J876" t="s">
        <v>1367</v>
      </c>
      <c r="K876">
        <v>0.71428571428571419</v>
      </c>
      <c r="L876" t="s">
        <v>2776</v>
      </c>
      <c r="O876">
        <v>8.000667</v>
      </c>
      <c r="P876">
        <v>4.25</v>
      </c>
      <c r="Q876">
        <v>0.7</v>
      </c>
      <c r="R876">
        <v>0.66666669999999995</v>
      </c>
      <c r="S876">
        <v>0.55333330000000003</v>
      </c>
      <c r="T876">
        <v>0.25974025974025983</v>
      </c>
      <c r="U876">
        <v>-38.976019999999998</v>
      </c>
      <c r="V876">
        <v>13.55537</v>
      </c>
      <c r="W876">
        <v>6.571218</v>
      </c>
      <c r="X876">
        <v>23.073699999999999</v>
      </c>
      <c r="Y876">
        <v>6.067742</v>
      </c>
      <c r="Z876">
        <v>0</v>
      </c>
    </row>
    <row r="877" spans="1:26" x14ac:dyDescent="0.25">
      <c r="A877" s="64">
        <v>45992</v>
      </c>
      <c r="B877" t="s">
        <v>2206</v>
      </c>
      <c r="C877" t="s">
        <v>3576</v>
      </c>
      <c r="D877" t="s">
        <v>857</v>
      </c>
      <c r="E877" t="s">
        <v>9</v>
      </c>
      <c r="F877" t="s">
        <v>4</v>
      </c>
      <c r="G877" t="s">
        <v>2810</v>
      </c>
      <c r="I877">
        <v>1.9740760386800511E-4</v>
      </c>
      <c r="J877" t="s">
        <v>1365</v>
      </c>
      <c r="K877">
        <v>1.8518518518518521</v>
      </c>
      <c r="L877" t="s">
        <v>2776</v>
      </c>
      <c r="O877">
        <v>3.9479169999999999</v>
      </c>
      <c r="P877">
        <v>5.4249999999999998</v>
      </c>
      <c r="Q877">
        <v>4.5</v>
      </c>
      <c r="R877">
        <v>2.6333329999999999</v>
      </c>
      <c r="S877">
        <v>5.9433340000000001</v>
      </c>
      <c r="T877">
        <v>2.75</v>
      </c>
      <c r="U877">
        <v>19.322410000000001</v>
      </c>
      <c r="V877">
        <v>41.924889999999998</v>
      </c>
      <c r="W877">
        <v>7.0949299999999997</v>
      </c>
      <c r="X877">
        <v>31.418959999999998</v>
      </c>
      <c r="Y877">
        <v>2.6507010000000002</v>
      </c>
      <c r="Z877">
        <v>0</v>
      </c>
    </row>
    <row r="878" spans="1:26" x14ac:dyDescent="0.25">
      <c r="A878" s="64">
        <v>45992</v>
      </c>
      <c r="B878" t="s">
        <v>1917</v>
      </c>
      <c r="C878" t="s">
        <v>3577</v>
      </c>
      <c r="D878" t="s">
        <v>569</v>
      </c>
      <c r="E878" t="s">
        <v>12</v>
      </c>
      <c r="F878" t="s">
        <v>4</v>
      </c>
      <c r="G878" t="s">
        <v>2810</v>
      </c>
      <c r="I878">
        <v>3.3561671019046661E-4</v>
      </c>
      <c r="J878" t="s">
        <v>1374</v>
      </c>
      <c r="K878">
        <v>4.4444444444444446</v>
      </c>
      <c r="L878" t="s">
        <v>2777</v>
      </c>
      <c r="N878">
        <v>4.2</v>
      </c>
      <c r="O878">
        <v>1.9</v>
      </c>
      <c r="P878">
        <v>7.9</v>
      </c>
      <c r="Q878">
        <v>9.1</v>
      </c>
      <c r="R878">
        <v>7.4333330000000002</v>
      </c>
      <c r="S878">
        <v>6.4566670000000004</v>
      </c>
      <c r="T878">
        <v>8.473684210526315</v>
      </c>
      <c r="U878">
        <v>19.017700000000001</v>
      </c>
      <c r="V878">
        <v>21.514980000000001</v>
      </c>
      <c r="W878">
        <v>29.968820000000001</v>
      </c>
      <c r="X878">
        <v>26.328779999999998</v>
      </c>
      <c r="Y878">
        <v>3.5338949999999998</v>
      </c>
      <c r="Z878">
        <v>0.91573190000000004</v>
      </c>
    </row>
    <row r="879" spans="1:26" x14ac:dyDescent="0.25">
      <c r="A879" s="64">
        <v>45992</v>
      </c>
      <c r="B879" t="s">
        <v>1707</v>
      </c>
      <c r="C879" t="s">
        <v>3578</v>
      </c>
      <c r="D879" t="s">
        <v>359</v>
      </c>
      <c r="E879" t="s">
        <v>20</v>
      </c>
      <c r="F879" t="s">
        <v>4</v>
      </c>
      <c r="G879" t="s">
        <v>2810</v>
      </c>
      <c r="I879">
        <v>6.0204330421503058E-4</v>
      </c>
      <c r="J879" t="s">
        <v>1367</v>
      </c>
      <c r="K879">
        <v>4</v>
      </c>
      <c r="L879" t="s">
        <v>2777</v>
      </c>
      <c r="O879">
        <v>4.9059999999999997</v>
      </c>
      <c r="P879">
        <v>6.95</v>
      </c>
      <c r="Q879">
        <v>9</v>
      </c>
      <c r="R879">
        <v>3.5333329999999998</v>
      </c>
      <c r="S879">
        <v>6.408334</v>
      </c>
      <c r="T879">
        <v>8.700361010830326</v>
      </c>
      <c r="U879">
        <v>23.815100000000001</v>
      </c>
      <c r="V879">
        <v>14.256690000000001</v>
      </c>
      <c r="W879">
        <v>3.9159839999999999</v>
      </c>
      <c r="X879">
        <v>38.918120000000002</v>
      </c>
      <c r="Y879">
        <v>2.291366</v>
      </c>
      <c r="Z879">
        <v>0</v>
      </c>
    </row>
    <row r="880" spans="1:26" x14ac:dyDescent="0.25">
      <c r="A880" s="64">
        <v>45992</v>
      </c>
      <c r="B880" t="s">
        <v>2104</v>
      </c>
      <c r="C880" t="s">
        <v>3579</v>
      </c>
      <c r="D880" t="s">
        <v>755</v>
      </c>
      <c r="E880" t="s">
        <v>8</v>
      </c>
      <c r="F880" t="s">
        <v>4</v>
      </c>
      <c r="G880" t="s">
        <v>2810</v>
      </c>
      <c r="I880">
        <v>2.2821598641632301E-4</v>
      </c>
      <c r="J880" t="s">
        <v>1367</v>
      </c>
      <c r="K880">
        <v>4.3298969072164946</v>
      </c>
      <c r="L880" t="s">
        <v>2777</v>
      </c>
      <c r="N880">
        <v>7.27</v>
      </c>
      <c r="O880">
        <v>7.7830000000000004</v>
      </c>
      <c r="P880">
        <v>5.2750000000000004</v>
      </c>
      <c r="Q880">
        <v>2.1</v>
      </c>
      <c r="R880">
        <v>6.9</v>
      </c>
      <c r="S880">
        <v>2.8116660000000002</v>
      </c>
      <c r="T880">
        <v>5.415094339622641</v>
      </c>
      <c r="U880">
        <v>3.8967489999999998</v>
      </c>
      <c r="V880">
        <v>43.006749999999997</v>
      </c>
      <c r="W880">
        <v>7.4645570000000001</v>
      </c>
      <c r="X880">
        <v>20.145199999999999</v>
      </c>
      <c r="Y880">
        <v>4.3848700000000003</v>
      </c>
      <c r="Z880">
        <v>1.5701750000000001</v>
      </c>
    </row>
    <row r="881" spans="1:26" x14ac:dyDescent="0.25">
      <c r="A881" s="64">
        <v>45992</v>
      </c>
      <c r="B881" t="s">
        <v>2218</v>
      </c>
      <c r="C881" t="s">
        <v>3580</v>
      </c>
      <c r="D881" t="s">
        <v>869</v>
      </c>
      <c r="E881" t="s">
        <v>16</v>
      </c>
      <c r="F881" t="s">
        <v>4</v>
      </c>
      <c r="G881" t="s">
        <v>2810</v>
      </c>
      <c r="H881">
        <v>1.877288994464442E-3</v>
      </c>
      <c r="I881">
        <v>1.74764362334767E-4</v>
      </c>
      <c r="J881" t="s">
        <v>1374</v>
      </c>
      <c r="K881">
        <v>10</v>
      </c>
      <c r="M881" t="s">
        <v>1340</v>
      </c>
      <c r="N881">
        <v>6.12</v>
      </c>
      <c r="O881">
        <v>8.4483339999999991</v>
      </c>
      <c r="P881">
        <v>6.6749999999999998</v>
      </c>
      <c r="Q881">
        <v>3.2</v>
      </c>
      <c r="R881">
        <v>6.5666669999999998</v>
      </c>
      <c r="S881">
        <v>5.2716669999999999</v>
      </c>
      <c r="T881">
        <v>9.3589743589743595</v>
      </c>
      <c r="U881">
        <v>34.614359999999998</v>
      </c>
      <c r="V881">
        <v>27.46191</v>
      </c>
      <c r="W881">
        <v>35.570070000000001</v>
      </c>
      <c r="X881">
        <v>10.81335</v>
      </c>
      <c r="Y881">
        <v>7.5628399999999996</v>
      </c>
      <c r="Z881">
        <v>2.3019129999999999</v>
      </c>
    </row>
    <row r="882" spans="1:26" x14ac:dyDescent="0.25">
      <c r="A882" s="64">
        <v>45992</v>
      </c>
      <c r="B882" t="s">
        <v>2146</v>
      </c>
      <c r="C882" t="s">
        <v>3581</v>
      </c>
      <c r="D882" t="s">
        <v>797</v>
      </c>
      <c r="E882" t="s">
        <v>2824</v>
      </c>
      <c r="F882" t="s">
        <v>4</v>
      </c>
      <c r="G882" t="s">
        <v>2810</v>
      </c>
      <c r="I882">
        <v>2.087864333297408E-4</v>
      </c>
      <c r="J882" t="s">
        <v>1367</v>
      </c>
      <c r="K882">
        <v>8.3333333333333339</v>
      </c>
      <c r="L882" t="s">
        <v>2776</v>
      </c>
      <c r="N882">
        <v>6.92</v>
      </c>
      <c r="O882">
        <v>3.1515</v>
      </c>
      <c r="P882">
        <v>7.35</v>
      </c>
      <c r="Q882">
        <v>9.1999999999999993</v>
      </c>
      <c r="R882">
        <v>5.5</v>
      </c>
      <c r="S882">
        <v>2.6833330000000002</v>
      </c>
      <c r="T882">
        <v>6.7167381974248928</v>
      </c>
      <c r="U882">
        <v>10.564450000000001</v>
      </c>
      <c r="V882">
        <v>34.31785</v>
      </c>
      <c r="W882">
        <v>4.8436260000000004</v>
      </c>
      <c r="X882">
        <v>26.836929999999999</v>
      </c>
      <c r="Y882">
        <v>3.5754419999999998</v>
      </c>
      <c r="Z882">
        <v>1.4139809999999999</v>
      </c>
    </row>
    <row r="883" spans="1:26" x14ac:dyDescent="0.25">
      <c r="A883" s="64">
        <v>45992</v>
      </c>
      <c r="B883" t="s">
        <v>1586</v>
      </c>
      <c r="C883" t="s">
        <v>3582</v>
      </c>
      <c r="D883" t="s">
        <v>238</v>
      </c>
      <c r="E883" t="s">
        <v>11</v>
      </c>
      <c r="F883" t="s">
        <v>4</v>
      </c>
      <c r="G883" t="s">
        <v>2810</v>
      </c>
      <c r="H883">
        <v>6.1795330603700224E-3</v>
      </c>
      <c r="I883">
        <v>9.2602384583093794E-4</v>
      </c>
      <c r="J883" t="s">
        <v>1367</v>
      </c>
      <c r="K883">
        <v>9.1525423728813564</v>
      </c>
      <c r="M883" t="s">
        <v>1340</v>
      </c>
      <c r="N883">
        <v>6.36</v>
      </c>
      <c r="O883">
        <v>9.0327500000000001</v>
      </c>
      <c r="P883">
        <v>4.8</v>
      </c>
      <c r="Q883">
        <v>0.4</v>
      </c>
      <c r="R883">
        <v>2.8333330000000001</v>
      </c>
      <c r="S883">
        <v>5.32</v>
      </c>
      <c r="T883">
        <v>6.6193181818181834</v>
      </c>
      <c r="U883">
        <v>8.3724980000000002</v>
      </c>
      <c r="V883">
        <v>14.65316</v>
      </c>
      <c r="W883">
        <v>3.5668350000000002</v>
      </c>
      <c r="X883">
        <v>12.71571</v>
      </c>
      <c r="Y883">
        <v>4.2033490000000002</v>
      </c>
      <c r="Z883">
        <v>1.937179</v>
      </c>
    </row>
    <row r="884" spans="1:26" x14ac:dyDescent="0.25">
      <c r="A884" s="64">
        <v>45992</v>
      </c>
      <c r="B884" t="s">
        <v>1517</v>
      </c>
      <c r="C884" t="s">
        <v>3583</v>
      </c>
      <c r="D884" t="s">
        <v>170</v>
      </c>
      <c r="E884" t="s">
        <v>12</v>
      </c>
      <c r="F884" t="s">
        <v>4</v>
      </c>
      <c r="G884" t="s">
        <v>2810</v>
      </c>
      <c r="I884">
        <v>1.2321902798908991E-3</v>
      </c>
      <c r="J884" t="s">
        <v>1374</v>
      </c>
      <c r="K884">
        <v>1.3888888888888891</v>
      </c>
      <c r="L884" t="s">
        <v>2777</v>
      </c>
      <c r="N884">
        <v>6.66</v>
      </c>
      <c r="O884">
        <v>1.4025000000000001</v>
      </c>
      <c r="P884">
        <v>7.35</v>
      </c>
      <c r="Q884">
        <v>2.4</v>
      </c>
      <c r="R884">
        <v>7.8666669999999996</v>
      </c>
      <c r="S884">
        <v>4.7249999999999996</v>
      </c>
      <c r="T884">
        <v>3.5789473684210531</v>
      </c>
      <c r="U884">
        <v>8.4490890000000007</v>
      </c>
      <c r="V884">
        <v>13.35201</v>
      </c>
      <c r="W884">
        <v>64.981549999999999</v>
      </c>
      <c r="X884">
        <v>26.190079999999998</v>
      </c>
      <c r="Y884">
        <v>3.9871409999999998</v>
      </c>
      <c r="Z884">
        <v>3.443505</v>
      </c>
    </row>
    <row r="885" spans="1:26" x14ac:dyDescent="0.25">
      <c r="A885" s="64">
        <v>45992</v>
      </c>
      <c r="B885" t="s">
        <v>2063</v>
      </c>
      <c r="C885" t="s">
        <v>3584</v>
      </c>
      <c r="D885" t="s">
        <v>714</v>
      </c>
      <c r="E885" t="s">
        <v>17</v>
      </c>
      <c r="F885" t="s">
        <v>4</v>
      </c>
      <c r="G885" t="s">
        <v>2810</v>
      </c>
      <c r="I885">
        <v>2.5961195827200122E-4</v>
      </c>
      <c r="J885" t="s">
        <v>1367</v>
      </c>
      <c r="K885">
        <v>2.4242424242424239</v>
      </c>
      <c r="L885" t="s">
        <v>2778</v>
      </c>
      <c r="N885">
        <v>4.93</v>
      </c>
      <c r="O885">
        <v>5.0027499999999998</v>
      </c>
      <c r="P885">
        <v>4.9000000000000004</v>
      </c>
      <c r="Q885">
        <v>2.4</v>
      </c>
      <c r="R885">
        <v>9.466666</v>
      </c>
      <c r="S885">
        <v>4.3883330000000003</v>
      </c>
      <c r="T885">
        <v>3.5714285714285721</v>
      </c>
      <c r="U885">
        <v>7.4791910000000001</v>
      </c>
      <c r="V885">
        <v>12.335789999999999</v>
      </c>
      <c r="W885">
        <v>20.69922</v>
      </c>
      <c r="X885">
        <v>21.148959999999999</v>
      </c>
      <c r="Y885">
        <v>4.7813230000000004</v>
      </c>
      <c r="Z885">
        <v>2.5724849999999999</v>
      </c>
    </row>
    <row r="886" spans="1:26" x14ac:dyDescent="0.25">
      <c r="A886" s="64">
        <v>45992</v>
      </c>
      <c r="B886" t="s">
        <v>1615</v>
      </c>
      <c r="C886" t="s">
        <v>3585</v>
      </c>
      <c r="D886" t="s">
        <v>267</v>
      </c>
      <c r="E886" t="s">
        <v>2824</v>
      </c>
      <c r="F886" t="s">
        <v>4</v>
      </c>
      <c r="G886" t="s">
        <v>2810</v>
      </c>
      <c r="I886">
        <v>8.2220926711291584E-4</v>
      </c>
      <c r="J886" t="s">
        <v>1367</v>
      </c>
      <c r="K886">
        <v>0.9375</v>
      </c>
      <c r="L886" t="s">
        <v>2778</v>
      </c>
      <c r="N886">
        <v>6.05</v>
      </c>
      <c r="O886">
        <v>4.2096669999999996</v>
      </c>
      <c r="P886">
        <v>4.625</v>
      </c>
      <c r="Q886">
        <v>2.9</v>
      </c>
      <c r="R886">
        <v>7.5</v>
      </c>
      <c r="S886">
        <v>1.83</v>
      </c>
      <c r="T886">
        <v>2.7253218884120169</v>
      </c>
      <c r="U886">
        <v>-9.2653269999999992</v>
      </c>
      <c r="V886">
        <v>22.597719999999999</v>
      </c>
      <c r="W886">
        <v>33.887990000000002</v>
      </c>
      <c r="X886">
        <v>23.083919999999999</v>
      </c>
      <c r="Y886">
        <v>5.2978319999999997</v>
      </c>
      <c r="Z886">
        <v>1.306446</v>
      </c>
    </row>
    <row r="887" spans="1:26" x14ac:dyDescent="0.25">
      <c r="A887" s="64">
        <v>45992</v>
      </c>
      <c r="B887" t="s">
        <v>1513</v>
      </c>
      <c r="C887" t="s">
        <v>3586</v>
      </c>
      <c r="D887" t="s">
        <v>166</v>
      </c>
      <c r="E887" t="s">
        <v>9</v>
      </c>
      <c r="F887" t="s">
        <v>4</v>
      </c>
      <c r="G887" t="s">
        <v>2810</v>
      </c>
      <c r="I887">
        <v>1.2410606280900121E-3</v>
      </c>
      <c r="J887" t="s">
        <v>1367</v>
      </c>
      <c r="K887">
        <v>7.7777777777777777</v>
      </c>
      <c r="L887" t="s">
        <v>2777</v>
      </c>
      <c r="N887">
        <v>6.45</v>
      </c>
      <c r="O887">
        <v>7.4770000000000003</v>
      </c>
      <c r="P887">
        <v>2.9249999999999998</v>
      </c>
      <c r="Q887">
        <v>8.9</v>
      </c>
      <c r="R887">
        <v>4.233333</v>
      </c>
      <c r="S887">
        <v>6.1950000000000003</v>
      </c>
      <c r="T887">
        <v>7.25</v>
      </c>
      <c r="U887">
        <v>21.486160000000002</v>
      </c>
      <c r="V887">
        <v>0.63433240000000002</v>
      </c>
      <c r="W887">
        <v>3.1880730000000002</v>
      </c>
      <c r="X887">
        <v>196.995</v>
      </c>
      <c r="Y887">
        <v>7.7968149999999996</v>
      </c>
      <c r="Z887">
        <v>2.9983019999999998</v>
      </c>
    </row>
    <row r="888" spans="1:26" x14ac:dyDescent="0.25">
      <c r="A888" s="64">
        <v>45992</v>
      </c>
      <c r="B888" t="s">
        <v>2081</v>
      </c>
      <c r="C888" t="s">
        <v>3587</v>
      </c>
      <c r="D888" t="s">
        <v>732</v>
      </c>
      <c r="E888" t="s">
        <v>13</v>
      </c>
      <c r="F888" t="s">
        <v>4</v>
      </c>
      <c r="G888" t="s">
        <v>2810</v>
      </c>
      <c r="I888">
        <v>2.3665216862679789E-4</v>
      </c>
      <c r="J888" t="s">
        <v>1367</v>
      </c>
      <c r="K888">
        <v>9.1304347826086953</v>
      </c>
      <c r="L888" t="s">
        <v>2776</v>
      </c>
      <c r="N888">
        <v>4.87</v>
      </c>
      <c r="O888">
        <v>7.9733330000000002</v>
      </c>
      <c r="P888">
        <v>5.05</v>
      </c>
      <c r="Q888">
        <v>0.4</v>
      </c>
      <c r="R888">
        <v>4.0999999999999996</v>
      </c>
      <c r="S888">
        <v>6.2566670000000002</v>
      </c>
      <c r="T888">
        <v>4.3617021276595747</v>
      </c>
      <c r="U888">
        <v>34.516170000000002</v>
      </c>
      <c r="V888">
        <v>11.855370000000001</v>
      </c>
      <c r="W888">
        <v>29.812950000000001</v>
      </c>
      <c r="X888">
        <v>10.91018</v>
      </c>
      <c r="Y888">
        <v>5.6348390000000004</v>
      </c>
      <c r="Z888">
        <v>2.9360970000000002</v>
      </c>
    </row>
    <row r="889" spans="1:26" x14ac:dyDescent="0.25">
      <c r="A889" s="64">
        <v>45992</v>
      </c>
      <c r="B889" t="s">
        <v>1544</v>
      </c>
      <c r="C889" t="s">
        <v>3588</v>
      </c>
      <c r="D889" t="s">
        <v>197</v>
      </c>
      <c r="E889" t="s">
        <v>8</v>
      </c>
      <c r="F889" t="s">
        <v>4</v>
      </c>
      <c r="G889" t="s">
        <v>2810</v>
      </c>
      <c r="I889">
        <v>1.0387738826440891E-3</v>
      </c>
      <c r="J889" t="s">
        <v>1367</v>
      </c>
      <c r="K889">
        <v>4.536082474226804</v>
      </c>
      <c r="L889" t="s">
        <v>2777</v>
      </c>
      <c r="N889">
        <v>1.95</v>
      </c>
      <c r="O889">
        <v>1.9386669999999999</v>
      </c>
      <c r="P889">
        <v>5.9249999999999998</v>
      </c>
      <c r="Q889">
        <v>4.7</v>
      </c>
      <c r="R889">
        <v>5.9333330000000002</v>
      </c>
      <c r="S889">
        <v>5.841666</v>
      </c>
      <c r="T889">
        <v>5.0566037735849054</v>
      </c>
      <c r="U889">
        <v>18.27234</v>
      </c>
      <c r="V889">
        <v>21.73582</v>
      </c>
      <c r="W889">
        <v>31.898299999999999</v>
      </c>
      <c r="X889">
        <v>90.640730000000005</v>
      </c>
      <c r="Y889">
        <v>1.228084</v>
      </c>
      <c r="Z889">
        <v>0</v>
      </c>
    </row>
    <row r="890" spans="1:26" x14ac:dyDescent="0.25">
      <c r="A890" s="64">
        <v>45992</v>
      </c>
      <c r="B890" t="s">
        <v>1466</v>
      </c>
      <c r="C890" t="s">
        <v>3589</v>
      </c>
      <c r="D890" t="s">
        <v>119</v>
      </c>
      <c r="E890" t="s">
        <v>2824</v>
      </c>
      <c r="F890" t="s">
        <v>4</v>
      </c>
      <c r="G890" t="s">
        <v>2810</v>
      </c>
      <c r="H890">
        <v>9.4534788039112565E-3</v>
      </c>
      <c r="I890">
        <v>1.6968048963988439E-3</v>
      </c>
      <c r="J890" t="s">
        <v>1367</v>
      </c>
      <c r="K890">
        <v>9.0625</v>
      </c>
      <c r="M890" t="s">
        <v>1340</v>
      </c>
      <c r="N890">
        <v>6.09</v>
      </c>
      <c r="O890">
        <v>8.15625</v>
      </c>
      <c r="P890">
        <v>1.64</v>
      </c>
      <c r="Q890">
        <v>9.1999999999999993</v>
      </c>
      <c r="R890">
        <v>3.3666670000000001</v>
      </c>
      <c r="S890">
        <v>7.448334</v>
      </c>
      <c r="T890">
        <v>7.8326180257510716</v>
      </c>
      <c r="U890">
        <v>41.790649999999999</v>
      </c>
      <c r="V890">
        <v>1.5288170000000001</v>
      </c>
      <c r="W890">
        <v>1.8025340000000001</v>
      </c>
      <c r="X890">
        <v>90.156499999999994</v>
      </c>
      <c r="Y890">
        <v>6.2207229999999996</v>
      </c>
      <c r="Z890">
        <v>0.99234339999999999</v>
      </c>
    </row>
    <row r="891" spans="1:26" x14ac:dyDescent="0.25">
      <c r="A891" s="64">
        <v>45992</v>
      </c>
      <c r="B891" t="s">
        <v>1690</v>
      </c>
      <c r="C891" t="s">
        <v>3590</v>
      </c>
      <c r="D891" t="s">
        <v>342</v>
      </c>
      <c r="E891" t="s">
        <v>11</v>
      </c>
      <c r="F891" t="s">
        <v>4</v>
      </c>
      <c r="G891" t="s">
        <v>2810</v>
      </c>
      <c r="H891">
        <v>4.2075256040103506E-3</v>
      </c>
      <c r="I891">
        <v>6.3663466173553558E-4</v>
      </c>
      <c r="J891" t="s">
        <v>1367</v>
      </c>
      <c r="K891">
        <v>9.8305084745762716</v>
      </c>
      <c r="M891" t="s">
        <v>1340</v>
      </c>
      <c r="N891">
        <v>5.15</v>
      </c>
      <c r="O891">
        <v>7.1997499999999999</v>
      </c>
      <c r="P891">
        <v>4.8</v>
      </c>
      <c r="Q891">
        <v>9.9</v>
      </c>
      <c r="R891">
        <v>5.7666659999999998</v>
      </c>
      <c r="S891">
        <v>8.0816669999999995</v>
      </c>
      <c r="T891">
        <v>9.9147727272727266</v>
      </c>
      <c r="U891">
        <v>19.310469999999999</v>
      </c>
      <c r="W891">
        <v>1.1890229999999999</v>
      </c>
      <c r="X891">
        <v>23.694220000000001</v>
      </c>
      <c r="Y891">
        <v>4.1453680000000004</v>
      </c>
      <c r="Z891">
        <v>0.8673961</v>
      </c>
    </row>
    <row r="892" spans="1:26" x14ac:dyDescent="0.25">
      <c r="A892" s="64">
        <v>45992</v>
      </c>
      <c r="B892" t="s">
        <v>2223</v>
      </c>
      <c r="C892" t="s">
        <v>3591</v>
      </c>
      <c r="D892" t="s">
        <v>874</v>
      </c>
      <c r="E892" t="s">
        <v>2885</v>
      </c>
      <c r="F892" t="s">
        <v>4</v>
      </c>
      <c r="G892" t="s">
        <v>2810</v>
      </c>
      <c r="I892">
        <v>1.729581878153421E-4</v>
      </c>
      <c r="J892" t="s">
        <v>1367</v>
      </c>
      <c r="K892">
        <v>5</v>
      </c>
      <c r="L892" t="s">
        <v>2777</v>
      </c>
      <c r="N892">
        <v>7.49</v>
      </c>
      <c r="O892">
        <v>3.6906669999999999</v>
      </c>
      <c r="P892">
        <v>7.5</v>
      </c>
      <c r="Q892">
        <v>0.8</v>
      </c>
      <c r="R892">
        <v>6.6666670000000003</v>
      </c>
      <c r="S892">
        <v>4.6466669999999999</v>
      </c>
      <c r="T892">
        <v>2.0779220779220782</v>
      </c>
      <c r="U892">
        <v>-5.4104749999999999</v>
      </c>
      <c r="V892">
        <v>32.363759999999999</v>
      </c>
      <c r="W892">
        <v>20.872959999999999</v>
      </c>
      <c r="X892">
        <v>18.613489999999999</v>
      </c>
      <c r="Y892">
        <v>4.7109019999999999</v>
      </c>
      <c r="Z892">
        <v>1.167602</v>
      </c>
    </row>
    <row r="893" spans="1:26" x14ac:dyDescent="0.25">
      <c r="A893" s="64">
        <v>45992</v>
      </c>
      <c r="B893" t="s">
        <v>2275</v>
      </c>
      <c r="C893" t="s">
        <v>3592</v>
      </c>
      <c r="D893" t="s">
        <v>926</v>
      </c>
      <c r="E893" t="s">
        <v>12</v>
      </c>
      <c r="F893" t="s">
        <v>4</v>
      </c>
      <c r="G893" t="s">
        <v>2810</v>
      </c>
      <c r="I893">
        <v>1.555687448039151E-4</v>
      </c>
      <c r="J893" t="s">
        <v>1367</v>
      </c>
      <c r="K893">
        <v>2.2222222222222219</v>
      </c>
      <c r="L893" t="s">
        <v>2778</v>
      </c>
      <c r="N893">
        <v>5.22</v>
      </c>
      <c r="O893">
        <v>3.2275</v>
      </c>
      <c r="P893">
        <v>5</v>
      </c>
      <c r="Q893">
        <v>1.5</v>
      </c>
      <c r="R893">
        <v>0.76666670000000003</v>
      </c>
      <c r="S893">
        <v>3.0083329999999999</v>
      </c>
      <c r="T893">
        <v>0.57894736842105265</v>
      </c>
      <c r="U893">
        <v>10.69571</v>
      </c>
      <c r="V893">
        <v>11.84815</v>
      </c>
      <c r="W893">
        <v>26.042010000000001</v>
      </c>
      <c r="X893">
        <v>34.88955</v>
      </c>
      <c r="Y893">
        <v>5.2568700000000002</v>
      </c>
      <c r="Z893">
        <v>2.3255530000000002</v>
      </c>
    </row>
    <row r="894" spans="1:26" x14ac:dyDescent="0.25">
      <c r="A894" s="64">
        <v>45992</v>
      </c>
      <c r="B894" t="s">
        <v>1742</v>
      </c>
      <c r="C894" t="s">
        <v>3593</v>
      </c>
      <c r="D894" t="s">
        <v>394</v>
      </c>
      <c r="E894" t="s">
        <v>2885</v>
      </c>
      <c r="F894" t="s">
        <v>4</v>
      </c>
      <c r="G894" t="s">
        <v>2810</v>
      </c>
      <c r="I894">
        <v>5.4184185423132364E-4</v>
      </c>
      <c r="J894" t="s">
        <v>1367</v>
      </c>
      <c r="K894">
        <v>2.8571428571428572</v>
      </c>
      <c r="L894" t="s">
        <v>2777</v>
      </c>
      <c r="N894">
        <v>7</v>
      </c>
      <c r="O894">
        <v>5.7693339999999997</v>
      </c>
      <c r="P894">
        <v>3.2749999999999999</v>
      </c>
      <c r="Q894">
        <v>0.3</v>
      </c>
      <c r="R894">
        <v>2.6</v>
      </c>
      <c r="S894">
        <v>3.1683340000000002</v>
      </c>
      <c r="T894">
        <v>0.38961038961038957</v>
      </c>
      <c r="U894">
        <v>3.331172</v>
      </c>
      <c r="V894">
        <v>9.4445589999999999</v>
      </c>
      <c r="W894">
        <v>12.49887</v>
      </c>
      <c r="X894">
        <v>23.958580000000001</v>
      </c>
      <c r="Y894">
        <v>0.6583753</v>
      </c>
      <c r="Z894">
        <v>1.4854639999999999</v>
      </c>
    </row>
    <row r="895" spans="1:26" x14ac:dyDescent="0.25">
      <c r="A895" s="64">
        <v>45992</v>
      </c>
      <c r="B895" t="s">
        <v>1712</v>
      </c>
      <c r="C895" t="s">
        <v>3594</v>
      </c>
      <c r="D895" t="s">
        <v>364</v>
      </c>
      <c r="E895" t="s">
        <v>9</v>
      </c>
      <c r="F895" t="s">
        <v>4</v>
      </c>
      <c r="G895" t="s">
        <v>2810</v>
      </c>
      <c r="I895">
        <v>5.4739879882813205E-4</v>
      </c>
      <c r="J895" t="s">
        <v>1367</v>
      </c>
      <c r="K895">
        <v>1.1111111111111109</v>
      </c>
      <c r="L895" t="s">
        <v>2776</v>
      </c>
      <c r="O895">
        <v>1.353</v>
      </c>
      <c r="P895">
        <v>6.15</v>
      </c>
      <c r="Q895">
        <v>8.1</v>
      </c>
      <c r="R895">
        <v>0.26666669999999998</v>
      </c>
      <c r="S895">
        <v>8.0883330000000004</v>
      </c>
      <c r="T895">
        <v>3.7</v>
      </c>
      <c r="U895">
        <v>151.82759999999999</v>
      </c>
      <c r="V895">
        <v>43.529409999999999</v>
      </c>
      <c r="W895">
        <v>9.4656730000000007</v>
      </c>
      <c r="X895">
        <v>85.937539999999998</v>
      </c>
      <c r="Y895">
        <v>0.74775360000000002</v>
      </c>
      <c r="Z895">
        <v>0</v>
      </c>
    </row>
    <row r="896" spans="1:26" x14ac:dyDescent="0.25">
      <c r="A896" s="64">
        <v>45992</v>
      </c>
      <c r="B896" t="s">
        <v>1403</v>
      </c>
      <c r="C896" t="s">
        <v>3595</v>
      </c>
      <c r="D896" t="s">
        <v>57</v>
      </c>
      <c r="E896" t="s">
        <v>2824</v>
      </c>
      <c r="F896" t="s">
        <v>4</v>
      </c>
      <c r="G896" t="s">
        <v>2810</v>
      </c>
      <c r="I896">
        <v>3.288781860060572E-3</v>
      </c>
      <c r="J896" t="s">
        <v>1367</v>
      </c>
      <c r="K896">
        <v>0.3125</v>
      </c>
      <c r="L896" t="s">
        <v>2777</v>
      </c>
      <c r="N896">
        <v>5.41</v>
      </c>
      <c r="O896">
        <v>2.8376670000000002</v>
      </c>
      <c r="P896">
        <v>5.85</v>
      </c>
      <c r="Q896">
        <v>9.5</v>
      </c>
      <c r="R896">
        <v>2.5333329999999998</v>
      </c>
      <c r="S896">
        <v>5.0250000000000004</v>
      </c>
      <c r="T896">
        <v>5.2789699570815447</v>
      </c>
      <c r="U896">
        <v>-15.19055</v>
      </c>
      <c r="V896">
        <v>46.30133</v>
      </c>
      <c r="W896">
        <v>17.90756</v>
      </c>
      <c r="X896">
        <v>24.483920000000001</v>
      </c>
      <c r="Y896">
        <v>5.8192209999999998</v>
      </c>
      <c r="Z896">
        <v>0.91876619999999998</v>
      </c>
    </row>
    <row r="897" spans="1:26" x14ac:dyDescent="0.25">
      <c r="A897" s="64">
        <v>45992</v>
      </c>
      <c r="B897" t="s">
        <v>2079</v>
      </c>
      <c r="C897" t="s">
        <v>3596</v>
      </c>
      <c r="D897" t="s">
        <v>730</v>
      </c>
      <c r="E897" t="s">
        <v>11</v>
      </c>
      <c r="F897" t="s">
        <v>4</v>
      </c>
      <c r="G897" t="s">
        <v>2810</v>
      </c>
      <c r="I897">
        <v>2.5195499449448712E-4</v>
      </c>
      <c r="J897" t="s">
        <v>1374</v>
      </c>
      <c r="K897">
        <v>0.16949152542372881</v>
      </c>
      <c r="L897" t="s">
        <v>2777</v>
      </c>
      <c r="O897">
        <v>7.8719999999999999</v>
      </c>
      <c r="P897">
        <v>3.1333329999999999</v>
      </c>
      <c r="Q897">
        <v>1.6</v>
      </c>
      <c r="R897">
        <v>0.36666670000000001</v>
      </c>
      <c r="S897">
        <v>4.0266669999999998</v>
      </c>
      <c r="T897">
        <v>3.3238636363636371</v>
      </c>
      <c r="U897">
        <v>-72.161959999999993</v>
      </c>
      <c r="V897">
        <v>-21.925190000000001</v>
      </c>
      <c r="W897">
        <v>0.59830950000000005</v>
      </c>
      <c r="Y897">
        <v>9.9717730000000007</v>
      </c>
      <c r="Z897">
        <v>0</v>
      </c>
    </row>
    <row r="898" spans="1:26" x14ac:dyDescent="0.25">
      <c r="A898" s="64">
        <v>45992</v>
      </c>
      <c r="B898" t="s">
        <v>1952</v>
      </c>
      <c r="C898" t="s">
        <v>3597</v>
      </c>
      <c r="D898" t="s">
        <v>604</v>
      </c>
      <c r="E898" t="s">
        <v>17</v>
      </c>
      <c r="F898" t="s">
        <v>4</v>
      </c>
      <c r="G898" t="s">
        <v>2810</v>
      </c>
      <c r="I898">
        <v>3.1264661897953421E-4</v>
      </c>
      <c r="J898" t="s">
        <v>1367</v>
      </c>
      <c r="K898">
        <v>4.2424242424242422</v>
      </c>
      <c r="L898" t="s">
        <v>2778</v>
      </c>
      <c r="N898">
        <v>3.8</v>
      </c>
      <c r="O898">
        <v>4.6982499999999998</v>
      </c>
      <c r="P898">
        <v>4</v>
      </c>
      <c r="Q898">
        <v>9</v>
      </c>
      <c r="R898">
        <v>8.6333330000000004</v>
      </c>
      <c r="S898">
        <v>3.443333</v>
      </c>
      <c r="T898">
        <v>6.875</v>
      </c>
      <c r="U898">
        <v>8.7799069999999997</v>
      </c>
      <c r="V898">
        <v>9.6059339999999995</v>
      </c>
      <c r="W898">
        <v>22.50384</v>
      </c>
      <c r="X898">
        <v>24.49804</v>
      </c>
      <c r="Y898">
        <v>4.7728299999999999</v>
      </c>
      <c r="Z898">
        <v>1.9711069999999999</v>
      </c>
    </row>
    <row r="899" spans="1:26" x14ac:dyDescent="0.25">
      <c r="A899" s="64">
        <v>45992</v>
      </c>
      <c r="B899" t="s">
        <v>2109</v>
      </c>
      <c r="C899" t="s">
        <v>3598</v>
      </c>
      <c r="D899" t="s">
        <v>760</v>
      </c>
      <c r="E899" t="s">
        <v>15</v>
      </c>
      <c r="F899" t="s">
        <v>4</v>
      </c>
      <c r="G899" t="s">
        <v>2810</v>
      </c>
      <c r="I899">
        <v>2.2822238738920319E-4</v>
      </c>
      <c r="J899" t="s">
        <v>1374</v>
      </c>
      <c r="K899">
        <v>1.8181818181818179</v>
      </c>
      <c r="L899" t="s">
        <v>2777</v>
      </c>
      <c r="O899">
        <v>7.9524990000000004</v>
      </c>
      <c r="P899">
        <v>5.15</v>
      </c>
      <c r="Q899">
        <v>1.7</v>
      </c>
      <c r="R899">
        <v>2.5333329999999998</v>
      </c>
      <c r="S899">
        <v>4.6516669999999998</v>
      </c>
      <c r="T899">
        <v>3.5164835164835169</v>
      </c>
      <c r="U899">
        <v>1.922607</v>
      </c>
      <c r="V899">
        <v>34.790579999999999</v>
      </c>
      <c r="W899">
        <v>24.363420000000001</v>
      </c>
      <c r="X899">
        <v>7.5861530000000004</v>
      </c>
      <c r="Y899">
        <v>9.7658190000000005</v>
      </c>
      <c r="Z899">
        <v>0</v>
      </c>
    </row>
    <row r="900" spans="1:26" x14ac:dyDescent="0.25">
      <c r="A900" s="64">
        <v>45992</v>
      </c>
      <c r="B900" t="s">
        <v>1711</v>
      </c>
      <c r="C900" t="s">
        <v>3599</v>
      </c>
      <c r="D900" t="s">
        <v>363</v>
      </c>
      <c r="E900" t="s">
        <v>13</v>
      </c>
      <c r="F900" t="s">
        <v>4</v>
      </c>
      <c r="G900" t="s">
        <v>2810</v>
      </c>
      <c r="I900">
        <v>5.657560889420827E-4</v>
      </c>
      <c r="J900" t="s">
        <v>1367</v>
      </c>
      <c r="K900">
        <v>4.3478260869565224</v>
      </c>
      <c r="L900" t="s">
        <v>2777</v>
      </c>
      <c r="N900">
        <v>3.25</v>
      </c>
      <c r="O900">
        <v>4.0960000000000001</v>
      </c>
      <c r="P900">
        <v>5.65</v>
      </c>
      <c r="Q900">
        <v>6.4</v>
      </c>
      <c r="R900">
        <v>7.3</v>
      </c>
      <c r="S900">
        <v>7.1516669999999998</v>
      </c>
      <c r="T900">
        <v>8.3510638297872344</v>
      </c>
      <c r="U900">
        <v>20.56251</v>
      </c>
      <c r="V900">
        <v>67.521730000000005</v>
      </c>
      <c r="W900">
        <v>26.67876</v>
      </c>
      <c r="X900">
        <v>13.07166</v>
      </c>
      <c r="Y900">
        <v>6.3240819999999998</v>
      </c>
      <c r="Z900">
        <v>0.86904230000000005</v>
      </c>
    </row>
    <row r="901" spans="1:26" x14ac:dyDescent="0.25">
      <c r="A901" s="64">
        <v>45992</v>
      </c>
      <c r="B901" t="s">
        <v>1949</v>
      </c>
      <c r="C901" t="s">
        <v>3600</v>
      </c>
      <c r="D901" t="s">
        <v>601</v>
      </c>
      <c r="E901" t="s">
        <v>13</v>
      </c>
      <c r="F901" t="s">
        <v>4</v>
      </c>
      <c r="G901" t="s">
        <v>2810</v>
      </c>
      <c r="I901">
        <v>3.01435314979897E-4</v>
      </c>
      <c r="J901" t="s">
        <v>1365</v>
      </c>
      <c r="K901">
        <v>3.4782608695652169</v>
      </c>
      <c r="L901" t="s">
        <v>2778</v>
      </c>
      <c r="N901">
        <v>4.83</v>
      </c>
      <c r="O901">
        <v>5.0691670000000002</v>
      </c>
      <c r="P901">
        <v>2.3250000000000002</v>
      </c>
      <c r="Q901">
        <v>4.4000000000000004</v>
      </c>
      <c r="R901">
        <v>4</v>
      </c>
      <c r="S901">
        <v>5.8250000000000002</v>
      </c>
      <c r="T901">
        <v>3.191489361702128</v>
      </c>
      <c r="U901">
        <v>300.34010000000001</v>
      </c>
      <c r="V901">
        <v>6.1189920000000004</v>
      </c>
      <c r="W901">
        <v>11.709540000000001</v>
      </c>
      <c r="X901">
        <v>30.192969999999999</v>
      </c>
      <c r="Y901">
        <v>-4.3735439999999999</v>
      </c>
      <c r="Z901">
        <v>1.7086410000000001</v>
      </c>
    </row>
    <row r="902" spans="1:26" x14ac:dyDescent="0.25">
      <c r="A902" s="64">
        <v>45992</v>
      </c>
      <c r="B902" t="s">
        <v>1395</v>
      </c>
      <c r="C902" t="s">
        <v>3601</v>
      </c>
      <c r="D902" t="s">
        <v>49</v>
      </c>
      <c r="E902" t="s">
        <v>13</v>
      </c>
      <c r="F902" t="s">
        <v>4</v>
      </c>
      <c r="G902" t="s">
        <v>2810</v>
      </c>
      <c r="I902">
        <v>3.540578130430671E-3</v>
      </c>
      <c r="J902" t="s">
        <v>1367</v>
      </c>
      <c r="K902">
        <v>3.9130434782608701</v>
      </c>
      <c r="L902" t="s">
        <v>2778</v>
      </c>
      <c r="N902">
        <v>7.44</v>
      </c>
      <c r="O902">
        <v>5.2901670000000003</v>
      </c>
      <c r="P902">
        <v>3.6749999999999998</v>
      </c>
      <c r="Q902">
        <v>2.1</v>
      </c>
      <c r="R902">
        <v>8.4666669999999993</v>
      </c>
      <c r="S902">
        <v>2.6150000000000002</v>
      </c>
      <c r="T902">
        <v>3.4042553191489362</v>
      </c>
      <c r="U902">
        <v>-26.885020000000001</v>
      </c>
      <c r="V902">
        <v>7.3793870000000004</v>
      </c>
      <c r="W902">
        <v>8.0055350000000001</v>
      </c>
      <c r="X902">
        <v>21.923400000000001</v>
      </c>
      <c r="Y902">
        <v>6.4241900000000003</v>
      </c>
      <c r="Z902">
        <v>4.0516290000000001</v>
      </c>
    </row>
    <row r="903" spans="1:26" x14ac:dyDescent="0.25">
      <c r="A903" s="64">
        <v>45992</v>
      </c>
      <c r="B903" t="s">
        <v>1723</v>
      </c>
      <c r="C903" t="s">
        <v>3602</v>
      </c>
      <c r="D903" t="s">
        <v>375</v>
      </c>
      <c r="E903" t="s">
        <v>2818</v>
      </c>
      <c r="F903" t="s">
        <v>4</v>
      </c>
      <c r="G903" t="s">
        <v>2810</v>
      </c>
      <c r="I903">
        <v>5.618713985102216E-4</v>
      </c>
      <c r="J903" t="s">
        <v>1367</v>
      </c>
      <c r="K903">
        <v>0.5</v>
      </c>
      <c r="L903" t="s">
        <v>2777</v>
      </c>
      <c r="O903">
        <v>2.6183329999999998</v>
      </c>
      <c r="P903">
        <v>7.2</v>
      </c>
      <c r="Q903">
        <v>0</v>
      </c>
      <c r="R903">
        <v>1.1333329999999999</v>
      </c>
      <c r="S903">
        <v>4.5199999999999996</v>
      </c>
      <c r="T903">
        <v>0.71428571428571419</v>
      </c>
      <c r="U903">
        <v>3.282464</v>
      </c>
      <c r="V903">
        <v>44.957650000000001</v>
      </c>
      <c r="W903">
        <v>16.972660000000001</v>
      </c>
      <c r="X903">
        <v>34.537770000000002</v>
      </c>
      <c r="Y903">
        <v>1.76928</v>
      </c>
      <c r="Z903">
        <v>0</v>
      </c>
    </row>
    <row r="904" spans="1:26" x14ac:dyDescent="0.25">
      <c r="A904" s="64">
        <v>45992</v>
      </c>
      <c r="B904" t="s">
        <v>2071</v>
      </c>
      <c r="C904" t="s">
        <v>3603</v>
      </c>
      <c r="D904" t="s">
        <v>722</v>
      </c>
      <c r="E904" t="s">
        <v>2887</v>
      </c>
      <c r="F904" t="s">
        <v>4</v>
      </c>
      <c r="G904" t="s">
        <v>2810</v>
      </c>
      <c r="I904">
        <v>2.4251065905538371E-4</v>
      </c>
      <c r="J904" t="s">
        <v>1374</v>
      </c>
      <c r="K904">
        <v>1.4285714285714279</v>
      </c>
      <c r="L904" t="s">
        <v>2777</v>
      </c>
      <c r="N904">
        <v>3.03</v>
      </c>
      <c r="O904">
        <v>2.772167</v>
      </c>
      <c r="P904">
        <v>4.875</v>
      </c>
      <c r="Q904">
        <v>4.5999999999999996</v>
      </c>
      <c r="R904">
        <v>8.1</v>
      </c>
      <c r="S904">
        <v>3.6866660000000002</v>
      </c>
      <c r="T904">
        <v>5.4761904761904763</v>
      </c>
      <c r="U904">
        <v>1.649284</v>
      </c>
      <c r="V904">
        <v>18.593979999999998</v>
      </c>
      <c r="W904">
        <v>17.396190000000001</v>
      </c>
      <c r="X904">
        <v>27.588699999999999</v>
      </c>
      <c r="Y904">
        <v>2.1673209999999998</v>
      </c>
      <c r="Z904">
        <v>1.243139</v>
      </c>
    </row>
    <row r="905" spans="1:26" x14ac:dyDescent="0.25">
      <c r="A905" s="64">
        <v>45992</v>
      </c>
      <c r="B905" t="s">
        <v>1881</v>
      </c>
      <c r="C905" t="s">
        <v>3604</v>
      </c>
      <c r="D905" t="s">
        <v>533</v>
      </c>
      <c r="E905" t="s">
        <v>15</v>
      </c>
      <c r="F905" t="s">
        <v>4</v>
      </c>
      <c r="G905" t="s">
        <v>2810</v>
      </c>
      <c r="H905">
        <v>6.3601027383747332E-3</v>
      </c>
      <c r="I905">
        <v>3.5610262383268122E-4</v>
      </c>
      <c r="J905" t="s">
        <v>1367</v>
      </c>
      <c r="K905">
        <v>8.1818181818181817</v>
      </c>
      <c r="M905" t="s">
        <v>1340</v>
      </c>
      <c r="O905">
        <v>1.627</v>
      </c>
      <c r="P905">
        <v>5.3666669999999996</v>
      </c>
      <c r="Q905">
        <v>9.6999999999999993</v>
      </c>
      <c r="R905">
        <v>3.733333</v>
      </c>
      <c r="S905">
        <v>8.0500000000000007</v>
      </c>
      <c r="T905">
        <v>7.9120879120879124</v>
      </c>
      <c r="U905">
        <v>37.633069999999996</v>
      </c>
      <c r="V905">
        <v>5.0282340000000003</v>
      </c>
      <c r="W905">
        <v>5.5952760000000001</v>
      </c>
      <c r="X905">
        <v>91.540999999999997</v>
      </c>
      <c r="Z905">
        <v>0</v>
      </c>
    </row>
    <row r="906" spans="1:26" x14ac:dyDescent="0.25">
      <c r="A906" s="64">
        <v>45992</v>
      </c>
      <c r="B906" t="s">
        <v>1962</v>
      </c>
      <c r="C906" t="s">
        <v>3605</v>
      </c>
      <c r="D906" t="s">
        <v>614</v>
      </c>
      <c r="E906" t="s">
        <v>18</v>
      </c>
      <c r="F906" t="s">
        <v>4</v>
      </c>
      <c r="G906" t="s">
        <v>2810</v>
      </c>
      <c r="I906">
        <v>3.0412882436483689E-4</v>
      </c>
      <c r="J906" t="s">
        <v>1367</v>
      </c>
      <c r="K906">
        <v>6.0869565217391308</v>
      </c>
      <c r="L906" t="s">
        <v>2776</v>
      </c>
      <c r="N906">
        <v>4.67</v>
      </c>
      <c r="O906">
        <v>5.9974999999999996</v>
      </c>
      <c r="P906">
        <v>4.0333329999999998</v>
      </c>
      <c r="Q906">
        <v>7.3</v>
      </c>
      <c r="R906">
        <v>6</v>
      </c>
      <c r="S906">
        <v>3.8675000000000002</v>
      </c>
      <c r="T906">
        <v>4.0952380952380949</v>
      </c>
      <c r="U906">
        <v>-3.6318899999999998</v>
      </c>
      <c r="V906">
        <v>14.52927</v>
      </c>
      <c r="W906">
        <v>22.122869999999999</v>
      </c>
      <c r="X906">
        <v>11.76567</v>
      </c>
      <c r="Y906">
        <v>9.6760529999999996</v>
      </c>
      <c r="Z906">
        <v>1.8484670000000001</v>
      </c>
    </row>
    <row r="907" spans="1:26" x14ac:dyDescent="0.25">
      <c r="A907" s="64">
        <v>45992</v>
      </c>
      <c r="B907" t="s">
        <v>1394</v>
      </c>
      <c r="C907" t="s">
        <v>3606</v>
      </c>
      <c r="D907" t="s">
        <v>48</v>
      </c>
      <c r="E907" t="s">
        <v>15</v>
      </c>
      <c r="F907" t="s">
        <v>4</v>
      </c>
      <c r="G907" t="s">
        <v>2810</v>
      </c>
      <c r="I907">
        <v>3.7111620573834722E-3</v>
      </c>
      <c r="J907" t="s">
        <v>1367</v>
      </c>
      <c r="K907">
        <v>2.7272727272727271</v>
      </c>
      <c r="L907" t="s">
        <v>2777</v>
      </c>
      <c r="N907">
        <v>4.62</v>
      </c>
      <c r="O907">
        <v>2.8248329999999999</v>
      </c>
      <c r="P907">
        <v>5.9249999999999998</v>
      </c>
      <c r="Q907">
        <v>7.5</v>
      </c>
      <c r="R907">
        <v>4.4666670000000002</v>
      </c>
      <c r="S907">
        <v>4.6466669999999999</v>
      </c>
      <c r="T907">
        <v>5.604395604395604</v>
      </c>
      <c r="U907">
        <v>8.1970449999999992</v>
      </c>
      <c r="V907">
        <v>23.01031</v>
      </c>
      <c r="W907">
        <v>22.989460000000001</v>
      </c>
      <c r="X907">
        <v>26.631720000000001</v>
      </c>
      <c r="Y907">
        <v>3.8775400000000002</v>
      </c>
      <c r="Z907">
        <v>1.90794</v>
      </c>
    </row>
    <row r="908" spans="1:26" x14ac:dyDescent="0.25">
      <c r="A908" s="64">
        <v>45992</v>
      </c>
      <c r="B908" t="s">
        <v>1609</v>
      </c>
      <c r="C908" t="s">
        <v>3607</v>
      </c>
      <c r="D908" t="s">
        <v>261</v>
      </c>
      <c r="E908" t="s">
        <v>2824</v>
      </c>
      <c r="F908" t="s">
        <v>4</v>
      </c>
      <c r="G908" t="s">
        <v>2810</v>
      </c>
      <c r="I908">
        <v>8.2164638156026482E-4</v>
      </c>
      <c r="J908" t="s">
        <v>1374</v>
      </c>
      <c r="K908">
        <v>1.666666666666667</v>
      </c>
      <c r="L908" t="s">
        <v>2777</v>
      </c>
      <c r="N908">
        <v>5.46</v>
      </c>
      <c r="O908">
        <v>1.1539999999999999</v>
      </c>
      <c r="P908">
        <v>7.55</v>
      </c>
      <c r="Q908">
        <v>3.3</v>
      </c>
      <c r="R908">
        <v>8.2666660000000007</v>
      </c>
      <c r="S908">
        <v>6.6449999999999996</v>
      </c>
      <c r="T908">
        <v>6.0300429184549351</v>
      </c>
      <c r="U908">
        <v>10.01313</v>
      </c>
      <c r="V908">
        <v>40.127980000000001</v>
      </c>
      <c r="W908">
        <v>22.82094</v>
      </c>
      <c r="X908">
        <v>39.377490000000002</v>
      </c>
      <c r="Y908">
        <v>2.0401919999999998</v>
      </c>
      <c r="Z908">
        <v>0.80353129999999995</v>
      </c>
    </row>
    <row r="909" spans="1:26" x14ac:dyDescent="0.25">
      <c r="A909" s="64">
        <v>45992</v>
      </c>
      <c r="B909" t="s">
        <v>1428</v>
      </c>
      <c r="C909" t="s">
        <v>3608</v>
      </c>
      <c r="D909" t="s">
        <v>82</v>
      </c>
      <c r="E909" t="s">
        <v>10</v>
      </c>
      <c r="F909" t="s">
        <v>4</v>
      </c>
      <c r="G909" t="s">
        <v>2810</v>
      </c>
      <c r="I909">
        <v>2.3167961285090969E-3</v>
      </c>
      <c r="J909" t="s">
        <v>1367</v>
      </c>
      <c r="K909">
        <v>5.7142857142857144</v>
      </c>
      <c r="L909" t="s">
        <v>2777</v>
      </c>
      <c r="N909">
        <v>4.63</v>
      </c>
      <c r="O909">
        <v>6.915</v>
      </c>
      <c r="P909">
        <v>0.52500000000000002</v>
      </c>
      <c r="Q909">
        <v>8.9</v>
      </c>
      <c r="R909">
        <v>2.3666670000000001</v>
      </c>
      <c r="S909">
        <v>6.0225</v>
      </c>
      <c r="T909">
        <v>1.3662790697674421</v>
      </c>
      <c r="U909">
        <v>28.518439999999998</v>
      </c>
      <c r="V909">
        <v>6.8812100000000003</v>
      </c>
      <c r="W909">
        <v>11.93478</v>
      </c>
      <c r="X909">
        <v>14.27045</v>
      </c>
      <c r="Y909">
        <v>8.0837839999999996</v>
      </c>
      <c r="Z909">
        <v>1.993466</v>
      </c>
    </row>
    <row r="910" spans="1:26" x14ac:dyDescent="0.25">
      <c r="A910" s="64">
        <v>45992</v>
      </c>
      <c r="B910" t="s">
        <v>1981</v>
      </c>
      <c r="C910" t="s">
        <v>3609</v>
      </c>
      <c r="D910" t="s">
        <v>633</v>
      </c>
      <c r="E910" t="s">
        <v>10</v>
      </c>
      <c r="F910" t="s">
        <v>4</v>
      </c>
      <c r="G910" t="s">
        <v>2810</v>
      </c>
      <c r="I910">
        <v>2.865336500844329E-4</v>
      </c>
      <c r="J910" t="s">
        <v>1365</v>
      </c>
      <c r="K910">
        <v>3.5714285714285721</v>
      </c>
      <c r="L910" t="s">
        <v>2777</v>
      </c>
      <c r="N910">
        <v>5.41</v>
      </c>
      <c r="O910">
        <v>6.5025000000000004</v>
      </c>
      <c r="P910">
        <v>1.75</v>
      </c>
      <c r="Q910">
        <v>6.1</v>
      </c>
      <c r="R910">
        <v>2.3666670000000001</v>
      </c>
      <c r="S910">
        <v>4.4741669999999996</v>
      </c>
      <c r="T910">
        <v>0.55232558139534882</v>
      </c>
      <c r="U910">
        <v>27.035620000000002</v>
      </c>
      <c r="V910">
        <v>6.7138159999999996</v>
      </c>
      <c r="W910">
        <v>17.937850000000001</v>
      </c>
      <c r="X910">
        <v>14.91499</v>
      </c>
      <c r="Y910">
        <v>6.6181130000000001</v>
      </c>
      <c r="Z910">
        <v>2.8128440000000001</v>
      </c>
    </row>
    <row r="911" spans="1:26" x14ac:dyDescent="0.25">
      <c r="A911" s="64">
        <v>45992</v>
      </c>
      <c r="B911" t="s">
        <v>2240</v>
      </c>
      <c r="C911" t="s">
        <v>3610</v>
      </c>
      <c r="D911" t="s">
        <v>891</v>
      </c>
      <c r="E911" t="s">
        <v>2887</v>
      </c>
      <c r="F911" t="s">
        <v>4</v>
      </c>
      <c r="G911" t="s">
        <v>2810</v>
      </c>
      <c r="I911">
        <v>1.6920581749473851E-4</v>
      </c>
      <c r="J911" t="s">
        <v>1374</v>
      </c>
      <c r="K911">
        <v>0.71428571428571419</v>
      </c>
      <c r="L911" t="s">
        <v>2777</v>
      </c>
      <c r="N911">
        <v>6.41</v>
      </c>
      <c r="O911">
        <v>3.8379159999999999</v>
      </c>
      <c r="P911">
        <v>6.4249999999999998</v>
      </c>
      <c r="Q911">
        <v>1.4</v>
      </c>
      <c r="R911">
        <v>5.4666670000000002</v>
      </c>
      <c r="S911">
        <v>2.3366669999999998</v>
      </c>
      <c r="T911">
        <v>2.3809523809523809</v>
      </c>
      <c r="U911">
        <v>-23.294740000000001</v>
      </c>
      <c r="V911">
        <v>4163.1580000000004</v>
      </c>
      <c r="W911">
        <v>15.00517</v>
      </c>
      <c r="X911">
        <v>19.323899999999998</v>
      </c>
      <c r="Y911">
        <v>5.8601580000000002</v>
      </c>
      <c r="Z911">
        <v>4.1287279999999997</v>
      </c>
    </row>
    <row r="912" spans="1:26" x14ac:dyDescent="0.25">
      <c r="A912" s="64">
        <v>45992</v>
      </c>
      <c r="B912" t="s">
        <v>1639</v>
      </c>
      <c r="C912" t="s">
        <v>3611</v>
      </c>
      <c r="D912" t="s">
        <v>291</v>
      </c>
      <c r="E912" t="s">
        <v>8</v>
      </c>
      <c r="F912" t="s">
        <v>4</v>
      </c>
      <c r="G912" t="s">
        <v>2810</v>
      </c>
      <c r="I912">
        <v>7.3729816152288605E-4</v>
      </c>
      <c r="J912" t="s">
        <v>1367</v>
      </c>
      <c r="K912">
        <v>1.855670103092784</v>
      </c>
      <c r="L912" t="s">
        <v>2776</v>
      </c>
      <c r="O912">
        <v>0.35208329999999999</v>
      </c>
      <c r="P912">
        <v>3.6749999999999998</v>
      </c>
      <c r="Q912">
        <v>9.1</v>
      </c>
      <c r="R912">
        <v>2.4333330000000002</v>
      </c>
      <c r="S912">
        <v>5.5516670000000001</v>
      </c>
      <c r="T912">
        <v>3.056603773584905</v>
      </c>
      <c r="U912">
        <v>21.81062</v>
      </c>
      <c r="V912">
        <v>-8.88218</v>
      </c>
      <c r="W912">
        <v>-9.3512579999999996</v>
      </c>
      <c r="Y912">
        <v>-0.20521519999999999</v>
      </c>
      <c r="Z912">
        <v>0</v>
      </c>
    </row>
    <row r="913" spans="1:26" x14ac:dyDescent="0.25">
      <c r="A913" s="64">
        <v>45992</v>
      </c>
      <c r="B913" t="s">
        <v>1396</v>
      </c>
      <c r="C913" t="s">
        <v>3612</v>
      </c>
      <c r="D913" t="s">
        <v>50</v>
      </c>
      <c r="E913" t="s">
        <v>2867</v>
      </c>
      <c r="F913" t="s">
        <v>4</v>
      </c>
      <c r="G913" t="s">
        <v>2810</v>
      </c>
      <c r="I913">
        <v>3.6323540794042921E-3</v>
      </c>
      <c r="J913" t="s">
        <v>1367</v>
      </c>
      <c r="K913">
        <v>2.8571428571428572</v>
      </c>
      <c r="L913" t="s">
        <v>2777</v>
      </c>
      <c r="N913">
        <v>4.99</v>
      </c>
      <c r="O913">
        <v>1.149667</v>
      </c>
      <c r="P913">
        <v>5.5250000000000004</v>
      </c>
      <c r="Q913">
        <v>6</v>
      </c>
      <c r="R913">
        <v>9.6999999999999993</v>
      </c>
      <c r="S913">
        <v>6.8650000000000002</v>
      </c>
      <c r="T913">
        <v>7.5555555555555554</v>
      </c>
      <c r="U913">
        <v>3.7622330000000002</v>
      </c>
      <c r="V913">
        <v>45.117289999999997</v>
      </c>
      <c r="W913">
        <v>31.102360000000001</v>
      </c>
      <c r="X913">
        <v>21.742149999999999</v>
      </c>
      <c r="Y913">
        <v>3.7837499999999999</v>
      </c>
      <c r="Z913">
        <v>2.4961609999999999</v>
      </c>
    </row>
    <row r="914" spans="1:26" x14ac:dyDescent="0.25">
      <c r="A914" s="64">
        <v>45992</v>
      </c>
      <c r="B914" t="s">
        <v>1777</v>
      </c>
      <c r="C914" t="s">
        <v>3613</v>
      </c>
      <c r="D914" t="s">
        <v>429</v>
      </c>
      <c r="E914" t="s">
        <v>8</v>
      </c>
      <c r="F914" t="s">
        <v>4</v>
      </c>
      <c r="G914" t="s">
        <v>2810</v>
      </c>
      <c r="I914">
        <v>4.6816065546836401E-4</v>
      </c>
      <c r="J914" t="s">
        <v>1367</v>
      </c>
      <c r="K914">
        <v>3.7113402061855671</v>
      </c>
      <c r="L914" t="s">
        <v>2777</v>
      </c>
      <c r="N914">
        <v>7.119999</v>
      </c>
      <c r="O914">
        <v>9.0615009999999998</v>
      </c>
      <c r="P914">
        <v>5.4249999999999998</v>
      </c>
      <c r="Q914">
        <v>3.4</v>
      </c>
      <c r="R914">
        <v>8.8333329999999997</v>
      </c>
      <c r="S914">
        <v>3.9916670000000001</v>
      </c>
      <c r="T914">
        <v>8.8490566037735849</v>
      </c>
      <c r="U914">
        <v>8.9926720000000007</v>
      </c>
      <c r="V914">
        <v>14.501340000000001</v>
      </c>
      <c r="W914">
        <v>15.74052</v>
      </c>
      <c r="X914">
        <v>15.547779999999999</v>
      </c>
      <c r="Y914">
        <v>5.6106860000000003</v>
      </c>
      <c r="Z914">
        <v>1.4337120000000001</v>
      </c>
    </row>
    <row r="915" spans="1:26" x14ac:dyDescent="0.25">
      <c r="A915" s="64">
        <v>45992</v>
      </c>
      <c r="B915" t="s">
        <v>1676</v>
      </c>
      <c r="C915" t="s">
        <v>3614</v>
      </c>
      <c r="D915" t="s">
        <v>328</v>
      </c>
      <c r="E915" t="s">
        <v>12</v>
      </c>
      <c r="F915" t="s">
        <v>4</v>
      </c>
      <c r="G915" t="s">
        <v>2810</v>
      </c>
      <c r="I915">
        <v>6.6099796469991986E-4</v>
      </c>
      <c r="J915" t="s">
        <v>1367</v>
      </c>
      <c r="K915">
        <v>0.27777777777777779</v>
      </c>
      <c r="L915" t="s">
        <v>2776</v>
      </c>
      <c r="O915">
        <v>1.3049999999999999</v>
      </c>
      <c r="P915">
        <v>8.65</v>
      </c>
      <c r="Q915">
        <v>3</v>
      </c>
      <c r="R915">
        <v>0.13333329999999999</v>
      </c>
      <c r="S915">
        <v>3.83</v>
      </c>
      <c r="T915">
        <v>1.368421052631579</v>
      </c>
      <c r="U915">
        <v>-14.607390000000001</v>
      </c>
      <c r="V915">
        <v>26.00028</v>
      </c>
      <c r="W915">
        <v>44.941079999999999</v>
      </c>
      <c r="X915">
        <v>29.21536</v>
      </c>
      <c r="Y915">
        <v>3.6544020000000002</v>
      </c>
      <c r="Z915">
        <v>0</v>
      </c>
    </row>
    <row r="916" spans="1:26" x14ac:dyDescent="0.25">
      <c r="A916" s="64">
        <v>45992</v>
      </c>
      <c r="B916" t="s">
        <v>1633</v>
      </c>
      <c r="C916" t="s">
        <v>3615</v>
      </c>
      <c r="D916" t="s">
        <v>285</v>
      </c>
      <c r="E916" t="s">
        <v>2887</v>
      </c>
      <c r="F916" t="s">
        <v>4</v>
      </c>
      <c r="G916" t="s">
        <v>2810</v>
      </c>
      <c r="I916">
        <v>7.5063228816911465E-4</v>
      </c>
      <c r="J916" t="s">
        <v>1367</v>
      </c>
      <c r="K916">
        <v>2.8571428571428572</v>
      </c>
      <c r="L916" t="s">
        <v>2777</v>
      </c>
      <c r="N916">
        <v>3.69</v>
      </c>
      <c r="O916">
        <v>2.896833</v>
      </c>
      <c r="P916">
        <v>7.1749999999999998</v>
      </c>
      <c r="Q916">
        <v>1.7</v>
      </c>
      <c r="R916">
        <v>8.3333340000000007</v>
      </c>
      <c r="S916">
        <v>4.8916659999999998</v>
      </c>
      <c r="T916">
        <v>6.1111111111111116</v>
      </c>
      <c r="U916">
        <v>1.4854309999999999</v>
      </c>
      <c r="V916">
        <v>450.34859999999998</v>
      </c>
      <c r="W916">
        <v>21.855090000000001</v>
      </c>
      <c r="X916">
        <v>22.399059999999999</v>
      </c>
      <c r="Y916">
        <v>3.695497</v>
      </c>
      <c r="Z916">
        <v>2.2985910000000001</v>
      </c>
    </row>
    <row r="917" spans="1:26" x14ac:dyDescent="0.25">
      <c r="A917" s="64">
        <v>45992</v>
      </c>
      <c r="B917" t="s">
        <v>1818</v>
      </c>
      <c r="C917" t="s">
        <v>3616</v>
      </c>
      <c r="D917" t="s">
        <v>470</v>
      </c>
      <c r="E917" t="s">
        <v>2885</v>
      </c>
      <c r="F917" t="s">
        <v>4</v>
      </c>
      <c r="G917" t="s">
        <v>2810</v>
      </c>
      <c r="I917">
        <v>4.2612236609297589E-4</v>
      </c>
      <c r="J917" t="s">
        <v>1365</v>
      </c>
      <c r="K917">
        <v>10</v>
      </c>
      <c r="L917" t="s">
        <v>2776</v>
      </c>
      <c r="N917">
        <v>7.23</v>
      </c>
      <c r="O917">
        <v>1.817167</v>
      </c>
      <c r="P917">
        <v>8.35</v>
      </c>
      <c r="Q917">
        <v>9.6999999999999993</v>
      </c>
      <c r="R917">
        <v>4.5</v>
      </c>
      <c r="S917">
        <v>9.2133330000000004</v>
      </c>
      <c r="T917">
        <v>9.3506493506493502</v>
      </c>
      <c r="U917">
        <v>79.749759999999995</v>
      </c>
      <c r="V917">
        <v>43.841839999999998</v>
      </c>
      <c r="W917">
        <v>13.364380000000001</v>
      </c>
      <c r="X917">
        <v>34.94408</v>
      </c>
      <c r="Y917">
        <v>3.296624</v>
      </c>
      <c r="Z917">
        <v>0.15762119999999999</v>
      </c>
    </row>
    <row r="918" spans="1:26" x14ac:dyDescent="0.25">
      <c r="A918" s="64">
        <v>45992</v>
      </c>
      <c r="B918" t="s">
        <v>1520</v>
      </c>
      <c r="C918" t="s">
        <v>3617</v>
      </c>
      <c r="D918" t="s">
        <v>173</v>
      </c>
      <c r="E918" t="s">
        <v>15</v>
      </c>
      <c r="F918" t="s">
        <v>4</v>
      </c>
      <c r="G918" t="s">
        <v>2810</v>
      </c>
      <c r="I918">
        <v>1.20776356728892E-3</v>
      </c>
      <c r="J918" t="s">
        <v>1374</v>
      </c>
      <c r="K918">
        <v>5.4545454545454541</v>
      </c>
      <c r="L918" t="s">
        <v>2777</v>
      </c>
      <c r="N918">
        <v>5.78</v>
      </c>
      <c r="O918">
        <v>9.1443329999999996</v>
      </c>
      <c r="P918">
        <v>4.5</v>
      </c>
      <c r="Q918">
        <v>0.3</v>
      </c>
      <c r="R918">
        <v>8.0333330000000007</v>
      </c>
      <c r="S918">
        <v>4.8899999999999997</v>
      </c>
      <c r="T918">
        <v>6.9230769230769234</v>
      </c>
      <c r="U918">
        <v>-2.6257100000000002</v>
      </c>
      <c r="V918">
        <v>24.726700000000001</v>
      </c>
      <c r="W918">
        <v>17.985130000000002</v>
      </c>
      <c r="X918">
        <v>5.2164960000000002</v>
      </c>
      <c r="Y918">
        <v>10.56856</v>
      </c>
      <c r="Z918">
        <v>4.4119279999999996</v>
      </c>
    </row>
    <row r="919" spans="1:26" x14ac:dyDescent="0.25">
      <c r="A919" s="64">
        <v>45992</v>
      </c>
      <c r="B919" t="s">
        <v>1495</v>
      </c>
      <c r="C919" t="s">
        <v>3618</v>
      </c>
      <c r="D919" t="s">
        <v>148</v>
      </c>
      <c r="E919" t="s">
        <v>13</v>
      </c>
      <c r="F919" t="s">
        <v>4</v>
      </c>
      <c r="G919" t="s">
        <v>2810</v>
      </c>
      <c r="I919">
        <v>1.345607518111607E-3</v>
      </c>
      <c r="J919" t="s">
        <v>1367</v>
      </c>
      <c r="K919">
        <v>8.2608695652173907</v>
      </c>
      <c r="L919" t="s">
        <v>2778</v>
      </c>
      <c r="N919">
        <v>5.0599999999999996</v>
      </c>
      <c r="O919">
        <v>7.3873329999999999</v>
      </c>
      <c r="P919">
        <v>5.7</v>
      </c>
      <c r="Q919">
        <v>2.7</v>
      </c>
      <c r="R919">
        <v>3.4</v>
      </c>
      <c r="S919">
        <v>3.7516669999999999</v>
      </c>
      <c r="T919">
        <v>3.8829787234042552</v>
      </c>
      <c r="U919">
        <v>-16.49718</v>
      </c>
      <c r="V919">
        <v>15.37229</v>
      </c>
      <c r="W919">
        <v>20.902349999999998</v>
      </c>
      <c r="X919">
        <v>13.38058</v>
      </c>
      <c r="Y919">
        <v>7.5353329999999996</v>
      </c>
      <c r="Z919">
        <v>3.1864970000000001</v>
      </c>
    </row>
    <row r="920" spans="1:26" x14ac:dyDescent="0.25">
      <c r="A920" s="64">
        <v>45992</v>
      </c>
      <c r="B920" t="s">
        <v>1825</v>
      </c>
      <c r="C920" t="s">
        <v>3619</v>
      </c>
      <c r="D920" t="s">
        <v>477</v>
      </c>
      <c r="E920" t="s">
        <v>17</v>
      </c>
      <c r="F920" t="s">
        <v>4</v>
      </c>
      <c r="G920" t="s">
        <v>2810</v>
      </c>
      <c r="I920">
        <v>4.2506630558294722E-4</v>
      </c>
      <c r="J920" t="s">
        <v>1374</v>
      </c>
      <c r="K920">
        <v>8.7878787878787872</v>
      </c>
      <c r="L920" t="s">
        <v>2777</v>
      </c>
      <c r="N920">
        <v>5.59</v>
      </c>
      <c r="O920">
        <v>8.613251</v>
      </c>
      <c r="P920">
        <v>3.9</v>
      </c>
      <c r="Q920">
        <v>3.7</v>
      </c>
      <c r="R920">
        <v>4.6666670000000003</v>
      </c>
      <c r="S920">
        <v>4.8550000000000004</v>
      </c>
      <c r="T920">
        <v>3.125</v>
      </c>
      <c r="U920">
        <v>4.5668959999999998</v>
      </c>
      <c r="V920">
        <v>8.8351500000000005</v>
      </c>
      <c r="W920">
        <v>17.821840000000002</v>
      </c>
      <c r="X920">
        <v>17.56053</v>
      </c>
      <c r="Y920">
        <v>5.622198</v>
      </c>
      <c r="Z920">
        <v>3.0506310000000001</v>
      </c>
    </row>
    <row r="921" spans="1:26" x14ac:dyDescent="0.25">
      <c r="A921" s="64">
        <v>45992</v>
      </c>
      <c r="B921" t="s">
        <v>2025</v>
      </c>
      <c r="C921" t="s">
        <v>3620</v>
      </c>
      <c r="D921" t="s">
        <v>677</v>
      </c>
      <c r="E921" t="s">
        <v>2867</v>
      </c>
      <c r="F921" t="s">
        <v>4</v>
      </c>
      <c r="G921" t="s">
        <v>2810</v>
      </c>
      <c r="I921">
        <v>2.6141463225938218E-4</v>
      </c>
      <c r="J921" t="s">
        <v>1367</v>
      </c>
      <c r="K921">
        <v>0.95238095238095233</v>
      </c>
      <c r="L921" t="s">
        <v>2777</v>
      </c>
      <c r="N921">
        <v>3.91</v>
      </c>
      <c r="O921">
        <v>5.6987500000000004</v>
      </c>
      <c r="P921">
        <v>3.375</v>
      </c>
      <c r="Q921">
        <v>0.1</v>
      </c>
      <c r="R921">
        <v>1.933333</v>
      </c>
      <c r="S921">
        <v>1.7849999999999999</v>
      </c>
      <c r="T921">
        <v>0.44444444444444448</v>
      </c>
      <c r="U921">
        <v>-16.579799999999999</v>
      </c>
      <c r="V921">
        <v>-0.97924230000000001</v>
      </c>
      <c r="W921">
        <v>35.452930000000002</v>
      </c>
      <c r="Y921">
        <v>-0.24746670000000001</v>
      </c>
      <c r="Z921">
        <v>2.6551979999999999</v>
      </c>
    </row>
    <row r="922" spans="1:26" x14ac:dyDescent="0.25">
      <c r="A922" s="64">
        <v>45992</v>
      </c>
      <c r="B922" t="s">
        <v>1496</v>
      </c>
      <c r="C922" t="s">
        <v>3621</v>
      </c>
      <c r="D922" t="s">
        <v>149</v>
      </c>
      <c r="E922" t="s">
        <v>17</v>
      </c>
      <c r="F922" t="s">
        <v>4</v>
      </c>
      <c r="G922" t="s">
        <v>2810</v>
      </c>
      <c r="I922">
        <v>1.393142742963052E-3</v>
      </c>
      <c r="J922" t="s">
        <v>1367</v>
      </c>
      <c r="K922">
        <v>0.90909090909090917</v>
      </c>
      <c r="L922" t="s">
        <v>2777</v>
      </c>
      <c r="N922">
        <v>3.11</v>
      </c>
      <c r="O922">
        <v>2.1066669999999998</v>
      </c>
      <c r="P922">
        <v>7.0750000000000002</v>
      </c>
      <c r="Q922">
        <v>8.6999999999999993</v>
      </c>
      <c r="R922">
        <v>0.56666669999999997</v>
      </c>
      <c r="S922">
        <v>5.03</v>
      </c>
      <c r="T922">
        <v>2.589285714285714</v>
      </c>
      <c r="U922">
        <v>8.8720210000000002</v>
      </c>
      <c r="V922">
        <v>20.34918</v>
      </c>
      <c r="W922">
        <v>17.016919999999999</v>
      </c>
      <c r="X922">
        <v>37.683799999999998</v>
      </c>
      <c r="Y922">
        <v>5.0929330000000004</v>
      </c>
      <c r="Z922">
        <v>0.37685439999999998</v>
      </c>
    </row>
    <row r="923" spans="1:26" x14ac:dyDescent="0.25">
      <c r="A923" s="64">
        <v>45992</v>
      </c>
      <c r="B923" t="s">
        <v>2213</v>
      </c>
      <c r="C923" t="s">
        <v>3622</v>
      </c>
      <c r="D923" t="s">
        <v>864</v>
      </c>
      <c r="E923" t="s">
        <v>11</v>
      </c>
      <c r="F923" t="s">
        <v>4</v>
      </c>
      <c r="G923" t="s">
        <v>2810</v>
      </c>
      <c r="I923">
        <v>1.8048633201364259E-4</v>
      </c>
      <c r="J923" t="s">
        <v>1367</v>
      </c>
      <c r="K923">
        <v>1.35593220338983</v>
      </c>
      <c r="L923" t="s">
        <v>2777</v>
      </c>
      <c r="N923">
        <v>3.82</v>
      </c>
      <c r="O923">
        <v>5.109</v>
      </c>
      <c r="P923">
        <v>2.3333330000000001</v>
      </c>
      <c r="Q923">
        <v>1.9</v>
      </c>
      <c r="R923">
        <v>4.9333330000000002</v>
      </c>
      <c r="S923">
        <v>4.24</v>
      </c>
      <c r="T923">
        <v>4.4318181818181817</v>
      </c>
      <c r="U923">
        <v>10.974030000000001</v>
      </c>
      <c r="V923">
        <v>4.962218</v>
      </c>
      <c r="W923">
        <v>18.313269999999999</v>
      </c>
      <c r="X923">
        <v>34.803800000000003</v>
      </c>
      <c r="Z923">
        <v>0</v>
      </c>
    </row>
    <row r="924" spans="1:26" x14ac:dyDescent="0.25">
      <c r="A924" s="64">
        <v>45992</v>
      </c>
      <c r="B924" t="s">
        <v>1799</v>
      </c>
      <c r="C924" t="s">
        <v>3623</v>
      </c>
      <c r="D924" t="s">
        <v>451</v>
      </c>
      <c r="E924" t="s">
        <v>9</v>
      </c>
      <c r="F924" t="s">
        <v>4</v>
      </c>
      <c r="G924" t="s">
        <v>2810</v>
      </c>
      <c r="I924">
        <v>4.3492350377282238E-4</v>
      </c>
      <c r="J924" t="s">
        <v>1367</v>
      </c>
      <c r="K924">
        <v>0.7407407407407407</v>
      </c>
      <c r="L924" t="s">
        <v>2776</v>
      </c>
      <c r="O924">
        <v>3.8641670000000001</v>
      </c>
      <c r="P924">
        <v>6.2</v>
      </c>
      <c r="Q924">
        <v>0.7</v>
      </c>
      <c r="R924">
        <v>8.5666670000000007</v>
      </c>
      <c r="S924">
        <v>3.9733329999999998</v>
      </c>
      <c r="T924">
        <v>3.45</v>
      </c>
      <c r="U924">
        <v>4.8313259999999998</v>
      </c>
      <c r="V924">
        <v>18.221699999999998</v>
      </c>
      <c r="W924">
        <v>36.970619999999997</v>
      </c>
      <c r="X924">
        <v>26.380030000000001</v>
      </c>
      <c r="Y924">
        <v>3.6646809999999999</v>
      </c>
      <c r="Z924">
        <v>0</v>
      </c>
    </row>
    <row r="925" spans="1:26" x14ac:dyDescent="0.25">
      <c r="A925" s="64">
        <v>45992</v>
      </c>
      <c r="B925" t="s">
        <v>2259</v>
      </c>
      <c r="C925" t="s">
        <v>3624</v>
      </c>
      <c r="D925" t="s">
        <v>910</v>
      </c>
      <c r="E925" t="s">
        <v>8</v>
      </c>
      <c r="F925" t="s">
        <v>4</v>
      </c>
      <c r="G925" t="s">
        <v>2810</v>
      </c>
      <c r="I925">
        <v>1.5552283782654011E-4</v>
      </c>
      <c r="J925" t="s">
        <v>1367</v>
      </c>
      <c r="K925">
        <v>0.30927835051546387</v>
      </c>
      <c r="L925" t="s">
        <v>2776</v>
      </c>
      <c r="O925">
        <v>1.0262500000000001</v>
      </c>
      <c r="P925">
        <v>2.7749999999999999</v>
      </c>
      <c r="Q925">
        <v>1.7</v>
      </c>
      <c r="R925">
        <v>0.9</v>
      </c>
      <c r="S925">
        <v>9.7350010000000005</v>
      </c>
      <c r="T925">
        <v>1.094339622641509</v>
      </c>
      <c r="V925">
        <v>-29.17014</v>
      </c>
      <c r="W925">
        <v>3.628517</v>
      </c>
      <c r="Z925">
        <v>0</v>
      </c>
    </row>
    <row r="926" spans="1:26" x14ac:dyDescent="0.25">
      <c r="A926" s="64">
        <v>45992</v>
      </c>
      <c r="B926" t="s">
        <v>1612</v>
      </c>
      <c r="C926" t="s">
        <v>3625</v>
      </c>
      <c r="D926" t="s">
        <v>264</v>
      </c>
      <c r="E926" t="s">
        <v>8</v>
      </c>
      <c r="F926" t="s">
        <v>4</v>
      </c>
      <c r="G926" t="s">
        <v>2810</v>
      </c>
      <c r="I926">
        <v>8.2728363836367935E-4</v>
      </c>
      <c r="J926" t="s">
        <v>1367</v>
      </c>
      <c r="K926">
        <v>4.4329896907216497</v>
      </c>
      <c r="L926" t="s">
        <v>2777</v>
      </c>
      <c r="N926">
        <v>7.04</v>
      </c>
      <c r="O926">
        <v>4.7565</v>
      </c>
      <c r="P926">
        <v>2.9249999999999998</v>
      </c>
      <c r="Q926">
        <v>8.5</v>
      </c>
      <c r="R926">
        <v>7.233333</v>
      </c>
      <c r="S926">
        <v>4.38</v>
      </c>
      <c r="T926">
        <v>7.2075471698113196</v>
      </c>
      <c r="U926">
        <v>28.576530000000002</v>
      </c>
      <c r="V926">
        <v>12.06767</v>
      </c>
      <c r="W926">
        <v>13.885350000000001</v>
      </c>
      <c r="X926">
        <v>52.02308</v>
      </c>
      <c r="Y926">
        <v>1.173</v>
      </c>
      <c r="Z926">
        <v>1.2048680000000001</v>
      </c>
    </row>
    <row r="927" spans="1:26" x14ac:dyDescent="0.25">
      <c r="A927" s="64">
        <v>45992</v>
      </c>
      <c r="B927" t="s">
        <v>2044</v>
      </c>
      <c r="C927" t="s">
        <v>3626</v>
      </c>
      <c r="D927" t="s">
        <v>695</v>
      </c>
      <c r="E927" t="s">
        <v>2824</v>
      </c>
      <c r="F927" t="s">
        <v>4</v>
      </c>
      <c r="G927" t="s">
        <v>2810</v>
      </c>
      <c r="I927">
        <v>2.5673342076474361E-4</v>
      </c>
      <c r="J927" t="s">
        <v>1367</v>
      </c>
      <c r="K927">
        <v>6.25</v>
      </c>
      <c r="L927" t="s">
        <v>2776</v>
      </c>
      <c r="O927">
        <v>6.6756669999999998</v>
      </c>
      <c r="P927">
        <v>5.65</v>
      </c>
      <c r="Q927">
        <v>4.5</v>
      </c>
      <c r="R927">
        <v>3.5</v>
      </c>
      <c r="S927">
        <v>7.5</v>
      </c>
      <c r="T927">
        <v>6.6952789699570818</v>
      </c>
      <c r="U927">
        <v>11.89208</v>
      </c>
      <c r="V927">
        <v>29.353649999999998</v>
      </c>
      <c r="W927">
        <v>45.602469999999997</v>
      </c>
      <c r="X927">
        <v>19.56052</v>
      </c>
      <c r="Y927">
        <v>3.9518330000000002</v>
      </c>
      <c r="Z927">
        <v>0</v>
      </c>
    </row>
    <row r="928" spans="1:26" x14ac:dyDescent="0.25">
      <c r="A928" s="64">
        <v>45992</v>
      </c>
      <c r="B928" t="s">
        <v>1722</v>
      </c>
      <c r="C928" t="s">
        <v>3627</v>
      </c>
      <c r="D928" t="s">
        <v>374</v>
      </c>
      <c r="E928" t="s">
        <v>2867</v>
      </c>
      <c r="F928" t="s">
        <v>4</v>
      </c>
      <c r="G928" t="s">
        <v>2810</v>
      </c>
      <c r="I928">
        <v>5.6480384421095451E-4</v>
      </c>
      <c r="J928" t="s">
        <v>1367</v>
      </c>
      <c r="K928">
        <v>5.7142857142857144</v>
      </c>
      <c r="L928" t="s">
        <v>2777</v>
      </c>
      <c r="N928">
        <v>2.83</v>
      </c>
      <c r="O928">
        <v>4.6349999999999998</v>
      </c>
      <c r="P928">
        <v>3.7</v>
      </c>
      <c r="Q928">
        <v>7.3</v>
      </c>
      <c r="R928">
        <v>3.8333330000000001</v>
      </c>
      <c r="S928">
        <v>5.8250000000000002</v>
      </c>
      <c r="T928">
        <v>4.5555555555555554</v>
      </c>
      <c r="U928">
        <v>29.295850000000002</v>
      </c>
      <c r="V928">
        <v>6.7299220000000002</v>
      </c>
      <c r="W928">
        <v>14.276719999999999</v>
      </c>
      <c r="X928">
        <v>28.877030000000001</v>
      </c>
      <c r="Y928">
        <v>2.1900750000000002</v>
      </c>
      <c r="Z928">
        <v>0.92634340000000004</v>
      </c>
    </row>
    <row r="929" spans="1:26" x14ac:dyDescent="0.25">
      <c r="A929" s="64">
        <v>45992</v>
      </c>
      <c r="B929" t="s">
        <v>1385</v>
      </c>
      <c r="C929" t="s">
        <v>3628</v>
      </c>
      <c r="D929" t="s">
        <v>39</v>
      </c>
      <c r="E929" t="s">
        <v>9</v>
      </c>
      <c r="F929" t="s">
        <v>4</v>
      </c>
      <c r="G929" t="s">
        <v>2810</v>
      </c>
      <c r="I929">
        <v>4.9081049800488476E-3</v>
      </c>
      <c r="J929" t="s">
        <v>1367</v>
      </c>
      <c r="K929">
        <v>3.333333333333333</v>
      </c>
      <c r="L929" t="s">
        <v>2777</v>
      </c>
      <c r="N929">
        <v>5.55</v>
      </c>
      <c r="O929">
        <v>2.71</v>
      </c>
      <c r="P929">
        <v>6.2249999999999996</v>
      </c>
      <c r="Q929">
        <v>2.9</v>
      </c>
      <c r="R929">
        <v>9.6999999999999993</v>
      </c>
      <c r="S929">
        <v>7.5866670000000003</v>
      </c>
      <c r="T929">
        <v>6.8500000000000014</v>
      </c>
      <c r="U929">
        <v>10.05682</v>
      </c>
      <c r="V929">
        <v>30.686170000000001</v>
      </c>
      <c r="W929">
        <v>3.7724129999999998</v>
      </c>
      <c r="X929">
        <v>47.510959999999997</v>
      </c>
      <c r="Y929">
        <v>2.0559189999999998</v>
      </c>
      <c r="Z929">
        <v>0.49277919999999997</v>
      </c>
    </row>
    <row r="930" spans="1:26" x14ac:dyDescent="0.25">
      <c r="A930" s="64">
        <v>45992</v>
      </c>
      <c r="B930" t="s">
        <v>1884</v>
      </c>
      <c r="C930" t="s">
        <v>3629</v>
      </c>
      <c r="D930" t="s">
        <v>536</v>
      </c>
      <c r="E930" t="s">
        <v>20</v>
      </c>
      <c r="F930" t="s">
        <v>4</v>
      </c>
      <c r="G930" t="s">
        <v>2810</v>
      </c>
      <c r="I930">
        <v>3.5375986775853488E-4</v>
      </c>
      <c r="J930" t="s">
        <v>1367</v>
      </c>
      <c r="K930">
        <v>2</v>
      </c>
      <c r="L930" t="s">
        <v>2777</v>
      </c>
      <c r="O930">
        <v>2.1779999999999999</v>
      </c>
      <c r="P930">
        <v>5</v>
      </c>
      <c r="Q930">
        <v>7</v>
      </c>
      <c r="R930">
        <v>1.3333330000000001</v>
      </c>
      <c r="S930">
        <v>5.4249999999999998</v>
      </c>
      <c r="T930">
        <v>2.418772563176895</v>
      </c>
      <c r="U930">
        <v>4.4839739999999999</v>
      </c>
      <c r="V930">
        <v>0.25206590000000001</v>
      </c>
      <c r="W930">
        <v>-2.0022899999999999</v>
      </c>
      <c r="X930">
        <v>1641.44</v>
      </c>
      <c r="Y930">
        <v>0.45475789999999999</v>
      </c>
      <c r="Z930">
        <v>0</v>
      </c>
    </row>
    <row r="931" spans="1:26" x14ac:dyDescent="0.25">
      <c r="A931" s="64">
        <v>45992</v>
      </c>
      <c r="B931" t="s">
        <v>1484</v>
      </c>
      <c r="C931" t="s">
        <v>3630</v>
      </c>
      <c r="D931" t="s">
        <v>137</v>
      </c>
      <c r="E931" t="s">
        <v>8</v>
      </c>
      <c r="F931" t="s">
        <v>4</v>
      </c>
      <c r="G931" t="s">
        <v>2810</v>
      </c>
      <c r="I931">
        <v>1.5296994981456159E-3</v>
      </c>
      <c r="J931" t="s">
        <v>1367</v>
      </c>
      <c r="K931">
        <v>1.4432989690721649</v>
      </c>
      <c r="L931" t="s">
        <v>2776</v>
      </c>
      <c r="O931">
        <v>0.64083330000000005</v>
      </c>
      <c r="P931">
        <v>3.7749999999999999</v>
      </c>
      <c r="Q931">
        <v>6.2</v>
      </c>
      <c r="R931">
        <v>4.233333</v>
      </c>
      <c r="S931">
        <v>4.6266670000000003</v>
      </c>
      <c r="T931">
        <v>2.0566037735849059</v>
      </c>
      <c r="U931">
        <v>-6.5364300000000002</v>
      </c>
      <c r="V931">
        <v>-8.716151</v>
      </c>
      <c r="W931">
        <v>-5.6123770000000004</v>
      </c>
      <c r="Y931">
        <v>-1.908988E-2</v>
      </c>
      <c r="Z931">
        <v>0</v>
      </c>
    </row>
    <row r="932" spans="1:26" x14ac:dyDescent="0.25">
      <c r="A932" s="64">
        <v>45992</v>
      </c>
      <c r="B932" t="s">
        <v>1787</v>
      </c>
      <c r="C932" t="s">
        <v>3631</v>
      </c>
      <c r="D932" t="s">
        <v>439</v>
      </c>
      <c r="E932" t="s">
        <v>20</v>
      </c>
      <c r="F932" t="s">
        <v>4</v>
      </c>
      <c r="G932" t="s">
        <v>2810</v>
      </c>
      <c r="I932">
        <v>4.7371529971554371E-4</v>
      </c>
      <c r="J932" t="s">
        <v>1367</v>
      </c>
      <c r="K932">
        <v>1.142857142857143</v>
      </c>
      <c r="L932" t="s">
        <v>2777</v>
      </c>
      <c r="N932">
        <v>4.41</v>
      </c>
      <c r="O932">
        <v>3.2189999999999999</v>
      </c>
      <c r="P932">
        <v>4.3</v>
      </c>
      <c r="Q932">
        <v>8.4</v>
      </c>
      <c r="R932">
        <v>4.4333330000000002</v>
      </c>
      <c r="S932">
        <v>0.44500000000000001</v>
      </c>
      <c r="T932">
        <v>2.382671480144404</v>
      </c>
      <c r="V932">
        <v>-276.36079999999998</v>
      </c>
      <c r="W932">
        <v>44.217269999999999</v>
      </c>
      <c r="Y932">
        <v>-9.4855040000000006</v>
      </c>
      <c r="Z932">
        <v>5.2147170000000003</v>
      </c>
    </row>
    <row r="933" spans="1:26" x14ac:dyDescent="0.25">
      <c r="A933" s="64">
        <v>45992</v>
      </c>
      <c r="B933" t="s">
        <v>1614</v>
      </c>
      <c r="C933" t="s">
        <v>3632</v>
      </c>
      <c r="D933" t="s">
        <v>266</v>
      </c>
      <c r="E933" t="s">
        <v>2824</v>
      </c>
      <c r="F933" t="s">
        <v>4</v>
      </c>
      <c r="G933" t="s">
        <v>2810</v>
      </c>
      <c r="I933">
        <v>8.1929142363156579E-4</v>
      </c>
      <c r="J933" t="s">
        <v>1367</v>
      </c>
      <c r="K933">
        <v>4.583333333333333</v>
      </c>
      <c r="L933" t="s">
        <v>2777</v>
      </c>
      <c r="N933">
        <v>6.73</v>
      </c>
      <c r="O933">
        <v>6.0503330000000002</v>
      </c>
      <c r="P933">
        <v>5.9749999999999996</v>
      </c>
      <c r="Q933">
        <v>8.3000000000000007</v>
      </c>
      <c r="R933">
        <v>5.0333329999999998</v>
      </c>
      <c r="S933">
        <v>4.5033329999999996</v>
      </c>
      <c r="T933">
        <v>7.8969957081545061</v>
      </c>
      <c r="U933">
        <v>5.076981</v>
      </c>
      <c r="V933">
        <v>23.843779999999999</v>
      </c>
      <c r="W933">
        <v>11.679220000000001</v>
      </c>
      <c r="X933">
        <v>21.923079999999999</v>
      </c>
      <c r="Y933">
        <v>7.790222</v>
      </c>
      <c r="Z933">
        <v>1.35694</v>
      </c>
    </row>
    <row r="934" spans="1:26" x14ac:dyDescent="0.25">
      <c r="A934" s="64">
        <v>45992</v>
      </c>
      <c r="B934" t="s">
        <v>1745</v>
      </c>
      <c r="C934" t="s">
        <v>3633</v>
      </c>
      <c r="D934" t="s">
        <v>397</v>
      </c>
      <c r="E934" t="s">
        <v>2887</v>
      </c>
      <c r="F934" t="s">
        <v>4</v>
      </c>
      <c r="G934" t="s">
        <v>2810</v>
      </c>
      <c r="I934">
        <v>5.3500221467844757E-4</v>
      </c>
      <c r="J934" t="s">
        <v>1367</v>
      </c>
      <c r="K934">
        <v>6.4285714285714288</v>
      </c>
      <c r="L934" t="s">
        <v>2777</v>
      </c>
      <c r="N934">
        <v>6.15</v>
      </c>
      <c r="O934">
        <v>7.5449999999999999</v>
      </c>
      <c r="P934">
        <v>4.95</v>
      </c>
      <c r="Q934">
        <v>0.9</v>
      </c>
      <c r="R934">
        <v>3.0333329999999998</v>
      </c>
      <c r="S934">
        <v>2.2783329999999999</v>
      </c>
      <c r="T934">
        <v>1.984126984126984</v>
      </c>
      <c r="U934">
        <v>-1.021725</v>
      </c>
      <c r="V934">
        <v>14.484719999999999</v>
      </c>
      <c r="W934">
        <v>13.714840000000001</v>
      </c>
      <c r="X934">
        <v>14.610989999999999</v>
      </c>
      <c r="Y934">
        <v>7.2655580000000004</v>
      </c>
      <c r="Z934">
        <v>0.91144239999999999</v>
      </c>
    </row>
    <row r="935" spans="1:26" x14ac:dyDescent="0.25">
      <c r="A935" s="64">
        <v>45992</v>
      </c>
      <c r="B935" t="s">
        <v>1924</v>
      </c>
      <c r="C935" t="s">
        <v>3634</v>
      </c>
      <c r="D935" t="s">
        <v>576</v>
      </c>
      <c r="E935" t="s">
        <v>17</v>
      </c>
      <c r="F935" t="s">
        <v>4</v>
      </c>
      <c r="G935" t="s">
        <v>2810</v>
      </c>
      <c r="I935">
        <v>3.3388594713278639E-4</v>
      </c>
      <c r="J935" t="s">
        <v>1367</v>
      </c>
      <c r="K935">
        <v>5.4545454545454541</v>
      </c>
      <c r="L935" t="s">
        <v>2778</v>
      </c>
      <c r="N935">
        <v>6.1500009999999996</v>
      </c>
      <c r="O935">
        <v>6.19625</v>
      </c>
      <c r="P935">
        <v>4.3</v>
      </c>
      <c r="Q935">
        <v>3.1</v>
      </c>
      <c r="R935">
        <v>8.033334</v>
      </c>
      <c r="S935">
        <v>4.7649999999999997</v>
      </c>
      <c r="T935">
        <v>3.839285714285714</v>
      </c>
      <c r="U935">
        <v>5.7110190000000003</v>
      </c>
      <c r="V935">
        <v>11.637890000000001</v>
      </c>
      <c r="W935">
        <v>13.26066</v>
      </c>
      <c r="X935">
        <v>21.187380000000001</v>
      </c>
      <c r="Y935">
        <v>5.3657339999999998</v>
      </c>
      <c r="Z935">
        <v>2.8820700000000001</v>
      </c>
    </row>
    <row r="936" spans="1:26" x14ac:dyDescent="0.25">
      <c r="A936" s="64">
        <v>45992</v>
      </c>
      <c r="B936" t="s">
        <v>1462</v>
      </c>
      <c r="C936" t="s">
        <v>3635</v>
      </c>
      <c r="D936" t="s">
        <v>115</v>
      </c>
      <c r="E936" t="s">
        <v>11</v>
      </c>
      <c r="F936" t="s">
        <v>4</v>
      </c>
      <c r="G936" t="s">
        <v>2810</v>
      </c>
      <c r="I936">
        <v>1.784042155539612E-3</v>
      </c>
      <c r="J936" t="s">
        <v>1365</v>
      </c>
      <c r="K936">
        <v>0.33898305084745761</v>
      </c>
      <c r="L936" t="s">
        <v>2777</v>
      </c>
      <c r="N936">
        <v>5.81</v>
      </c>
      <c r="O936">
        <v>3.5329999999999999</v>
      </c>
      <c r="P936">
        <v>2.4750000000000001</v>
      </c>
      <c r="Q936">
        <v>1.2</v>
      </c>
      <c r="R936">
        <v>3.4333330000000002</v>
      </c>
      <c r="S936">
        <v>1.5049999999999999</v>
      </c>
      <c r="T936">
        <v>0.92329545454545459</v>
      </c>
      <c r="U936">
        <v>3.1300189999999999</v>
      </c>
      <c r="V936">
        <v>6.843801</v>
      </c>
      <c r="W936">
        <v>22.58942</v>
      </c>
      <c r="X936">
        <v>38.041530000000002</v>
      </c>
      <c r="Y936">
        <v>2.2056529999999999</v>
      </c>
      <c r="Z936">
        <v>0.49128559999999999</v>
      </c>
    </row>
    <row r="937" spans="1:26" x14ac:dyDescent="0.25">
      <c r="A937" s="64">
        <v>45992</v>
      </c>
      <c r="B937" t="s">
        <v>2089</v>
      </c>
      <c r="C937" t="s">
        <v>3636</v>
      </c>
      <c r="D937" t="s">
        <v>740</v>
      </c>
      <c r="E937" t="s">
        <v>2818</v>
      </c>
      <c r="F937" t="s">
        <v>4</v>
      </c>
      <c r="G937" t="s">
        <v>2810</v>
      </c>
      <c r="H937">
        <v>1.3926240144471649E-3</v>
      </c>
      <c r="I937">
        <v>2.4382545889105331E-4</v>
      </c>
      <c r="J937" t="s">
        <v>1367</v>
      </c>
      <c r="K937">
        <v>9.5</v>
      </c>
      <c r="M937" t="s">
        <v>1340</v>
      </c>
      <c r="N937">
        <v>8.52</v>
      </c>
      <c r="O937">
        <v>5.6651670000000003</v>
      </c>
      <c r="P937">
        <v>5.5</v>
      </c>
      <c r="Q937">
        <v>2.4</v>
      </c>
      <c r="R937">
        <v>5.2333340000000002</v>
      </c>
      <c r="S937">
        <v>6.335</v>
      </c>
      <c r="T937">
        <v>5.4081632653061229</v>
      </c>
      <c r="U937">
        <v>11.18013</v>
      </c>
      <c r="V937">
        <v>46.15925</v>
      </c>
      <c r="W937">
        <v>12.062900000000001</v>
      </c>
      <c r="X937">
        <v>18.8752</v>
      </c>
      <c r="Y937">
        <v>4.5616440000000003</v>
      </c>
      <c r="Z937">
        <v>2.87358</v>
      </c>
    </row>
    <row r="938" spans="1:26" x14ac:dyDescent="0.25">
      <c r="A938" s="64">
        <v>45992</v>
      </c>
      <c r="B938" t="s">
        <v>1730</v>
      </c>
      <c r="C938" t="s">
        <v>3637</v>
      </c>
      <c r="D938" t="s">
        <v>382</v>
      </c>
      <c r="E938" t="s">
        <v>8</v>
      </c>
      <c r="F938" t="s">
        <v>4</v>
      </c>
      <c r="G938" t="s">
        <v>2810</v>
      </c>
      <c r="I938">
        <v>5.6086494554001434E-4</v>
      </c>
      <c r="J938" t="s">
        <v>1365</v>
      </c>
      <c r="K938">
        <v>2.268041237113402</v>
      </c>
      <c r="L938" t="s">
        <v>2776</v>
      </c>
      <c r="O938">
        <v>1.4723329999999999</v>
      </c>
      <c r="P938">
        <v>4.3499999999999996</v>
      </c>
      <c r="Q938">
        <v>7</v>
      </c>
      <c r="R938">
        <v>2.5333329999999998</v>
      </c>
      <c r="S938">
        <v>5.9366659999999998</v>
      </c>
      <c r="T938">
        <v>3.132075471698113</v>
      </c>
      <c r="U938">
        <v>10.980259999999999</v>
      </c>
      <c r="V938">
        <v>3.5188980000000001</v>
      </c>
      <c r="W938">
        <v>-1.3804879999999999</v>
      </c>
      <c r="X938">
        <v>482.38479999999998</v>
      </c>
      <c r="Y938">
        <v>0.34328249999999999</v>
      </c>
      <c r="Z938">
        <v>0</v>
      </c>
    </row>
    <row r="939" spans="1:26" x14ac:dyDescent="0.25">
      <c r="A939" s="64">
        <v>45992</v>
      </c>
      <c r="B939" t="s">
        <v>2225</v>
      </c>
      <c r="C939" t="s">
        <v>3638</v>
      </c>
      <c r="D939" t="s">
        <v>876</v>
      </c>
      <c r="E939" t="s">
        <v>2887</v>
      </c>
      <c r="F939" t="s">
        <v>4</v>
      </c>
      <c r="G939" t="s">
        <v>2810</v>
      </c>
      <c r="H939">
        <v>3.5281554797177068E-3</v>
      </c>
      <c r="I939">
        <v>1.6406843666718561E-4</v>
      </c>
      <c r="J939" t="s">
        <v>1367</v>
      </c>
      <c r="K939">
        <v>9.2857142857142865</v>
      </c>
      <c r="M939" t="s">
        <v>1340</v>
      </c>
      <c r="O939">
        <v>6.7288329999999998</v>
      </c>
      <c r="P939">
        <v>8.1750000000000007</v>
      </c>
      <c r="Q939">
        <v>1.5</v>
      </c>
      <c r="R939">
        <v>1.3333330000000001</v>
      </c>
      <c r="S939">
        <v>5.0650000000000004</v>
      </c>
      <c r="T939">
        <v>4.2857142857142856</v>
      </c>
      <c r="U939">
        <v>1.28417</v>
      </c>
      <c r="V939">
        <v>43.311660000000003</v>
      </c>
      <c r="W939">
        <v>23.417870000000001</v>
      </c>
      <c r="X939">
        <v>15.03604</v>
      </c>
      <c r="Y939">
        <v>5.6945990000000002</v>
      </c>
      <c r="Z939">
        <v>0</v>
      </c>
    </row>
    <row r="940" spans="1:26" x14ac:dyDescent="0.25">
      <c r="A940" s="64">
        <v>45992</v>
      </c>
      <c r="B940" t="s">
        <v>1491</v>
      </c>
      <c r="C940" t="s">
        <v>3639</v>
      </c>
      <c r="D940" t="s">
        <v>144</v>
      </c>
      <c r="E940" t="s">
        <v>2824</v>
      </c>
      <c r="F940" t="s">
        <v>4</v>
      </c>
      <c r="G940" t="s">
        <v>2810</v>
      </c>
      <c r="I940">
        <v>1.452072699693232E-3</v>
      </c>
      <c r="J940" t="s">
        <v>1367</v>
      </c>
      <c r="K940">
        <v>1.770833333333333</v>
      </c>
      <c r="L940" t="s">
        <v>2777</v>
      </c>
      <c r="N940">
        <v>7.06</v>
      </c>
      <c r="O940">
        <v>3.6407500000000002</v>
      </c>
      <c r="P940">
        <v>4.0750000000000002</v>
      </c>
      <c r="Q940">
        <v>1.2</v>
      </c>
      <c r="R940">
        <v>7.7333340000000002</v>
      </c>
      <c r="S940">
        <v>2.7566670000000002</v>
      </c>
      <c r="T940">
        <v>2.0815450643776821</v>
      </c>
      <c r="U940">
        <v>-5.3000090000000002</v>
      </c>
      <c r="V940">
        <v>20.608370000000001</v>
      </c>
      <c r="W940">
        <v>20.88213</v>
      </c>
      <c r="X940">
        <v>24.94219</v>
      </c>
      <c r="Y940">
        <v>4.1657010000000003</v>
      </c>
      <c r="Z940">
        <v>1.2564</v>
      </c>
    </row>
    <row r="941" spans="1:26" x14ac:dyDescent="0.25">
      <c r="A941" s="64">
        <v>45992</v>
      </c>
      <c r="B941" t="s">
        <v>1761</v>
      </c>
      <c r="C941" t="s">
        <v>3640</v>
      </c>
      <c r="D941" t="s">
        <v>413</v>
      </c>
      <c r="E941" t="s">
        <v>8</v>
      </c>
      <c r="F941" t="s">
        <v>4</v>
      </c>
      <c r="G941" t="s">
        <v>2810</v>
      </c>
      <c r="H941">
        <v>1.9496078886422991E-2</v>
      </c>
      <c r="I941">
        <v>5.0483452950935532E-4</v>
      </c>
      <c r="J941" t="s">
        <v>1367</v>
      </c>
      <c r="K941">
        <v>8.8659793814432994</v>
      </c>
      <c r="M941" t="s">
        <v>1340</v>
      </c>
      <c r="N941">
        <v>8.2200000000000006</v>
      </c>
      <c r="O941">
        <v>8.3780000000000001</v>
      </c>
      <c r="P941">
        <v>4.2</v>
      </c>
      <c r="Q941">
        <v>7.3</v>
      </c>
      <c r="R941">
        <v>3.2</v>
      </c>
      <c r="S941">
        <v>3.6516670000000002</v>
      </c>
      <c r="T941">
        <v>6.4528301886792452</v>
      </c>
      <c r="U941">
        <v>21.11504</v>
      </c>
      <c r="W941">
        <v>7.4165489999999998</v>
      </c>
      <c r="X941">
        <v>21.597300000000001</v>
      </c>
      <c r="Y941">
        <v>5.942393</v>
      </c>
      <c r="Z941">
        <v>1.364231</v>
      </c>
    </row>
    <row r="942" spans="1:26" x14ac:dyDescent="0.25">
      <c r="A942" s="64">
        <v>45992</v>
      </c>
      <c r="B942" t="s">
        <v>2357</v>
      </c>
      <c r="C942" t="s">
        <v>3641</v>
      </c>
      <c r="D942" t="s">
        <v>1008</v>
      </c>
      <c r="E942" t="s">
        <v>2818</v>
      </c>
      <c r="F942" t="s">
        <v>4</v>
      </c>
      <c r="G942" t="s">
        <v>2810</v>
      </c>
      <c r="I942">
        <v>1.295781945151473E-4</v>
      </c>
      <c r="J942" t="s">
        <v>1365</v>
      </c>
      <c r="K942">
        <v>8</v>
      </c>
      <c r="L942" t="s">
        <v>2777</v>
      </c>
      <c r="N942">
        <v>5.87</v>
      </c>
      <c r="O942">
        <v>8.8258329999999994</v>
      </c>
      <c r="P942">
        <v>4.55</v>
      </c>
      <c r="Q942">
        <v>6.5</v>
      </c>
      <c r="R942">
        <v>3.4333330000000002</v>
      </c>
      <c r="S942">
        <v>5.59</v>
      </c>
      <c r="T942">
        <v>7.0408163265306118</v>
      </c>
      <c r="U942">
        <v>-2.2253569999999998</v>
      </c>
      <c r="V942">
        <v>28.520389999999999</v>
      </c>
      <c r="W942">
        <v>9.6503499999999995</v>
      </c>
      <c r="X942">
        <v>7.9990410000000001</v>
      </c>
      <c r="Y942">
        <v>8.4414639999999999</v>
      </c>
      <c r="Z942">
        <v>0.90085689999999996</v>
      </c>
    </row>
    <row r="943" spans="1:26" x14ac:dyDescent="0.25">
      <c r="A943" s="64">
        <v>45992</v>
      </c>
      <c r="B943" t="s">
        <v>1986</v>
      </c>
      <c r="C943" t="s">
        <v>3642</v>
      </c>
      <c r="D943" t="s">
        <v>638</v>
      </c>
      <c r="E943" t="s">
        <v>13</v>
      </c>
      <c r="F943" t="s">
        <v>4</v>
      </c>
      <c r="G943" t="s">
        <v>2810</v>
      </c>
      <c r="I943">
        <v>2.7594104011974572E-4</v>
      </c>
      <c r="J943" t="s">
        <v>1367</v>
      </c>
      <c r="K943">
        <v>6.5217391304347831</v>
      </c>
      <c r="L943" t="s">
        <v>2778</v>
      </c>
      <c r="N943">
        <v>2.2000000000000002</v>
      </c>
      <c r="O943">
        <v>9.1270000000000007</v>
      </c>
      <c r="P943">
        <v>6.0750000000000002</v>
      </c>
      <c r="Q943">
        <v>3.5</v>
      </c>
      <c r="R943">
        <v>1.8</v>
      </c>
      <c r="S943">
        <v>3.3566669999999998</v>
      </c>
      <c r="T943">
        <v>4.4680851063829783</v>
      </c>
      <c r="U943">
        <v>-16.953430000000001</v>
      </c>
      <c r="V943">
        <v>18.354880000000001</v>
      </c>
      <c r="W943">
        <v>20.27139</v>
      </c>
      <c r="X943">
        <v>8.2432049999999997</v>
      </c>
      <c r="Y943">
        <v>13.337160000000001</v>
      </c>
      <c r="Z943">
        <v>2.2975029999999999</v>
      </c>
    </row>
    <row r="944" spans="1:26" x14ac:dyDescent="0.25">
      <c r="A944" s="64">
        <v>45992</v>
      </c>
      <c r="B944" t="s">
        <v>1961</v>
      </c>
      <c r="C944" t="s">
        <v>3643</v>
      </c>
      <c r="D944" t="s">
        <v>613</v>
      </c>
      <c r="E944" t="s">
        <v>11</v>
      </c>
      <c r="F944" t="s">
        <v>4</v>
      </c>
      <c r="G944" t="s">
        <v>2810</v>
      </c>
      <c r="I944">
        <v>2.9580775965100398E-4</v>
      </c>
      <c r="J944" t="s">
        <v>1365</v>
      </c>
      <c r="K944">
        <v>5.9322033898305087</v>
      </c>
      <c r="L944" t="s">
        <v>2777</v>
      </c>
      <c r="O944">
        <v>2.5543330000000002</v>
      </c>
      <c r="P944">
        <v>6.1749999999999998</v>
      </c>
      <c r="Q944">
        <v>1</v>
      </c>
      <c r="R944">
        <v>1.233333</v>
      </c>
      <c r="S944">
        <v>7.3949999999999996</v>
      </c>
      <c r="T944">
        <v>4.2755681818181817</v>
      </c>
      <c r="U944">
        <v>25.61448</v>
      </c>
      <c r="V944">
        <v>30.634840000000001</v>
      </c>
      <c r="W944">
        <v>17.22137</v>
      </c>
      <c r="X944">
        <v>37.451999999999998</v>
      </c>
      <c r="Y944">
        <v>1.752907</v>
      </c>
      <c r="Z944">
        <v>0</v>
      </c>
    </row>
    <row r="945" spans="1:26" x14ac:dyDescent="0.25">
      <c r="A945" s="64">
        <v>45992</v>
      </c>
      <c r="B945" t="s">
        <v>1870</v>
      </c>
      <c r="C945" t="s">
        <v>3644</v>
      </c>
      <c r="D945" t="s">
        <v>522</v>
      </c>
      <c r="E945" t="s">
        <v>13</v>
      </c>
      <c r="F945" t="s">
        <v>4</v>
      </c>
      <c r="G945" t="s">
        <v>2810</v>
      </c>
      <c r="I945">
        <v>3.4978476358474118E-4</v>
      </c>
      <c r="J945" t="s">
        <v>1365</v>
      </c>
      <c r="K945">
        <v>5.2173913043478262</v>
      </c>
      <c r="L945" t="s">
        <v>2778</v>
      </c>
      <c r="N945">
        <v>3.26</v>
      </c>
      <c r="O945">
        <v>7.5054999999999996</v>
      </c>
      <c r="P945">
        <v>4.5750000000000002</v>
      </c>
      <c r="Q945">
        <v>3.2</v>
      </c>
      <c r="R945">
        <v>3.1333329999999999</v>
      </c>
      <c r="S945">
        <v>6.4616670000000003</v>
      </c>
      <c r="T945">
        <v>5.212765957446809</v>
      </c>
      <c r="U945">
        <v>-21.13335</v>
      </c>
      <c r="V945">
        <v>10.920450000000001</v>
      </c>
      <c r="W945">
        <v>36.351799999999997</v>
      </c>
      <c r="X945">
        <v>9.9467560000000006</v>
      </c>
      <c r="Y945">
        <v>9.0763470000000002</v>
      </c>
      <c r="Z945">
        <v>2.3151130000000002</v>
      </c>
    </row>
    <row r="946" spans="1:26" x14ac:dyDescent="0.25">
      <c r="A946" s="64">
        <v>45992</v>
      </c>
      <c r="B946" t="s">
        <v>2291</v>
      </c>
      <c r="C946" t="s">
        <v>3645</v>
      </c>
      <c r="D946" t="s">
        <v>942</v>
      </c>
      <c r="E946" t="s">
        <v>9</v>
      </c>
      <c r="F946" t="s">
        <v>4</v>
      </c>
      <c r="G946" t="s">
        <v>2810</v>
      </c>
      <c r="I946">
        <v>1.506854025875445E-4</v>
      </c>
      <c r="J946" t="s">
        <v>1367</v>
      </c>
      <c r="K946">
        <v>8.518518518518519</v>
      </c>
      <c r="L946" t="s">
        <v>2776</v>
      </c>
      <c r="N946">
        <v>7.8</v>
      </c>
      <c r="O946">
        <v>4.069</v>
      </c>
      <c r="P946">
        <v>7.5</v>
      </c>
      <c r="Q946">
        <v>4.2</v>
      </c>
      <c r="R946">
        <v>6.6666670000000003</v>
      </c>
      <c r="S946">
        <v>6.2416669999999996</v>
      </c>
      <c r="T946">
        <v>6.5500000000000007</v>
      </c>
      <c r="U946">
        <v>-7.3156239999999997</v>
      </c>
      <c r="V946">
        <v>23.786020000000001</v>
      </c>
      <c r="W946">
        <v>10.159649999999999</v>
      </c>
      <c r="X946">
        <v>17.810469999999999</v>
      </c>
      <c r="Y946">
        <v>5.650423</v>
      </c>
      <c r="Z946">
        <v>2.0654340000000002</v>
      </c>
    </row>
    <row r="947" spans="1:26" x14ac:dyDescent="0.25">
      <c r="A947" s="64">
        <v>45992</v>
      </c>
      <c r="B947" t="s">
        <v>1679</v>
      </c>
      <c r="C947" t="s">
        <v>3646</v>
      </c>
      <c r="D947" t="s">
        <v>331</v>
      </c>
      <c r="E947" t="s">
        <v>20</v>
      </c>
      <c r="F947" t="s">
        <v>4</v>
      </c>
      <c r="G947" t="s">
        <v>2810</v>
      </c>
      <c r="I947">
        <v>6.4582355835063928E-4</v>
      </c>
      <c r="J947" t="s">
        <v>1367</v>
      </c>
      <c r="K947">
        <v>6.2857142857142856</v>
      </c>
      <c r="L947" t="s">
        <v>2777</v>
      </c>
      <c r="N947">
        <v>3.7</v>
      </c>
      <c r="O947">
        <v>2.9033329999999999</v>
      </c>
      <c r="P947">
        <v>4.2249999999999996</v>
      </c>
      <c r="Q947">
        <v>2.4</v>
      </c>
      <c r="R947">
        <v>3.6</v>
      </c>
      <c r="S947">
        <v>6.5533330000000003</v>
      </c>
      <c r="T947">
        <v>1.8411552346570399</v>
      </c>
      <c r="U947">
        <v>131.05549999999999</v>
      </c>
      <c r="V947">
        <v>6.3224530000000003</v>
      </c>
      <c r="W947">
        <v>14.776669999999999</v>
      </c>
      <c r="X947">
        <v>44.657989999999998</v>
      </c>
      <c r="Y947">
        <v>0.87065400000000004</v>
      </c>
      <c r="Z947">
        <v>2.7606280000000001</v>
      </c>
    </row>
    <row r="948" spans="1:26" x14ac:dyDescent="0.25">
      <c r="A948" s="64">
        <v>45992</v>
      </c>
      <c r="B948" t="s">
        <v>1426</v>
      </c>
      <c r="C948" t="s">
        <v>3647</v>
      </c>
      <c r="D948" t="s">
        <v>80</v>
      </c>
      <c r="E948" t="s">
        <v>14</v>
      </c>
      <c r="F948" t="s">
        <v>4</v>
      </c>
      <c r="G948" t="s">
        <v>2810</v>
      </c>
      <c r="I948">
        <v>2.288192781102801E-3</v>
      </c>
      <c r="J948" t="s">
        <v>1367</v>
      </c>
      <c r="K948">
        <v>7.6923076923076934</v>
      </c>
      <c r="L948" t="s">
        <v>2777</v>
      </c>
      <c r="N948">
        <v>6.55</v>
      </c>
      <c r="O948">
        <v>6.9546669999999997</v>
      </c>
      <c r="P948">
        <v>3.375</v>
      </c>
      <c r="Q948">
        <v>5.2</v>
      </c>
      <c r="R948">
        <v>8.4</v>
      </c>
      <c r="S948">
        <v>6.7066670000000004</v>
      </c>
      <c r="T948">
        <v>8.4473684210526319</v>
      </c>
      <c r="U948">
        <v>11.70323</v>
      </c>
      <c r="V948">
        <v>11.781639999999999</v>
      </c>
      <c r="W948">
        <v>14.422090000000001</v>
      </c>
      <c r="X948">
        <v>16.558920000000001</v>
      </c>
      <c r="Y948">
        <v>6.4244450000000004</v>
      </c>
      <c r="Z948">
        <v>0.86704579999999998</v>
      </c>
    </row>
    <row r="949" spans="1:26" x14ac:dyDescent="0.25">
      <c r="A949" s="64">
        <v>45992</v>
      </c>
      <c r="B949" t="s">
        <v>2224</v>
      </c>
      <c r="C949" t="s">
        <v>3648</v>
      </c>
      <c r="D949" t="s">
        <v>875</v>
      </c>
      <c r="E949" t="s">
        <v>8</v>
      </c>
      <c r="F949" t="s">
        <v>4</v>
      </c>
      <c r="G949" t="s">
        <v>2810</v>
      </c>
      <c r="I949">
        <v>1.747644623499682E-4</v>
      </c>
      <c r="J949" t="s">
        <v>1374</v>
      </c>
      <c r="K949">
        <v>3.608247422680412</v>
      </c>
      <c r="L949" t="s">
        <v>2776</v>
      </c>
      <c r="O949">
        <v>6.1826670000000004</v>
      </c>
      <c r="P949">
        <v>5.6749999999999998</v>
      </c>
      <c r="Q949">
        <v>4.7</v>
      </c>
      <c r="R949">
        <v>3.1666669999999999</v>
      </c>
      <c r="S949">
        <v>3.7583329999999999</v>
      </c>
      <c r="T949">
        <v>4.1698113207547172</v>
      </c>
      <c r="U949">
        <v>3.8578510000000001</v>
      </c>
      <c r="V949">
        <v>14.128550000000001</v>
      </c>
      <c r="W949">
        <v>7.9144540000000001</v>
      </c>
      <c r="X949">
        <v>57.060949999999998</v>
      </c>
      <c r="Y949">
        <v>5.0663150000000003</v>
      </c>
      <c r="Z949">
        <v>0</v>
      </c>
    </row>
    <row r="950" spans="1:26" x14ac:dyDescent="0.25">
      <c r="A950" s="64">
        <v>45992</v>
      </c>
      <c r="B950" t="s">
        <v>1964</v>
      </c>
      <c r="C950" t="s">
        <v>3649</v>
      </c>
      <c r="D950" t="s">
        <v>616</v>
      </c>
      <c r="E950" t="s">
        <v>9</v>
      </c>
      <c r="F950" t="s">
        <v>4</v>
      </c>
      <c r="G950" t="s">
        <v>2810</v>
      </c>
      <c r="I950">
        <v>2.9686912096669912E-4</v>
      </c>
      <c r="J950" t="s">
        <v>1367</v>
      </c>
      <c r="K950">
        <v>6.2962962962962967</v>
      </c>
      <c r="L950" t="s">
        <v>2776</v>
      </c>
      <c r="N950">
        <v>6.7100010000000001</v>
      </c>
      <c r="O950">
        <v>7.2256669999999996</v>
      </c>
      <c r="P950">
        <v>3.9</v>
      </c>
      <c r="Q950">
        <v>6.6</v>
      </c>
      <c r="R950">
        <v>4.4000000000000004</v>
      </c>
      <c r="S950">
        <v>3.7716669999999999</v>
      </c>
      <c r="T950">
        <v>5.05</v>
      </c>
      <c r="U950">
        <v>4.0412309999999998</v>
      </c>
      <c r="V950">
        <v>15.890230000000001</v>
      </c>
      <c r="W950">
        <v>4.7787829999999998</v>
      </c>
      <c r="X950">
        <v>19.867159999999998</v>
      </c>
      <c r="Y950">
        <v>6.9469620000000001</v>
      </c>
      <c r="Z950">
        <v>1.9411849999999999</v>
      </c>
    </row>
    <row r="951" spans="1:26" x14ac:dyDescent="0.25">
      <c r="A951" s="64">
        <v>45992</v>
      </c>
      <c r="B951" t="s">
        <v>2043</v>
      </c>
      <c r="C951" t="s">
        <v>3650</v>
      </c>
      <c r="D951" t="s">
        <v>694</v>
      </c>
      <c r="E951" t="s">
        <v>9</v>
      </c>
      <c r="F951" t="s">
        <v>4</v>
      </c>
      <c r="G951" t="s">
        <v>2810</v>
      </c>
      <c r="H951">
        <v>2.0989665885002642E-2</v>
      </c>
      <c r="I951">
        <v>2.6026085689772959E-4</v>
      </c>
      <c r="J951" t="s">
        <v>1374</v>
      </c>
      <c r="K951">
        <v>8.8888888888888893</v>
      </c>
      <c r="M951" t="s">
        <v>1340</v>
      </c>
      <c r="O951">
        <v>5.69</v>
      </c>
      <c r="P951">
        <v>4.125</v>
      </c>
      <c r="Q951">
        <v>8.6999999999999993</v>
      </c>
      <c r="R951">
        <v>4.0999999999999996</v>
      </c>
      <c r="S951">
        <v>3.181667</v>
      </c>
      <c r="T951">
        <v>4.95</v>
      </c>
      <c r="U951">
        <v>8.3913799999999998</v>
      </c>
      <c r="V951">
        <v>19.61534</v>
      </c>
      <c r="W951">
        <v>6.768726</v>
      </c>
      <c r="Y951">
        <v>-18.93046</v>
      </c>
      <c r="Z951">
        <v>0</v>
      </c>
    </row>
    <row r="952" spans="1:26" x14ac:dyDescent="0.25">
      <c r="A952" s="64">
        <v>45992</v>
      </c>
      <c r="B952" t="s">
        <v>1682</v>
      </c>
      <c r="C952" t="s">
        <v>3651</v>
      </c>
      <c r="D952" t="s">
        <v>334</v>
      </c>
      <c r="E952" t="s">
        <v>17</v>
      </c>
      <c r="F952" t="s">
        <v>4</v>
      </c>
      <c r="G952" t="s">
        <v>2810</v>
      </c>
      <c r="I952">
        <v>6.5166774660544596E-4</v>
      </c>
      <c r="J952" t="s">
        <v>1374</v>
      </c>
      <c r="K952">
        <v>3.6363636363636371</v>
      </c>
      <c r="L952" t="s">
        <v>2778</v>
      </c>
      <c r="N952">
        <v>6.58</v>
      </c>
      <c r="O952">
        <v>5.49</v>
      </c>
      <c r="P952">
        <v>3.4750000000000001</v>
      </c>
      <c r="Q952">
        <v>2.4</v>
      </c>
      <c r="R952">
        <v>4.3333329999999997</v>
      </c>
      <c r="S952">
        <v>4.42</v>
      </c>
      <c r="T952">
        <v>1.4285714285714279</v>
      </c>
      <c r="U952">
        <v>23.256039999999999</v>
      </c>
      <c r="V952">
        <v>9.2716670000000008</v>
      </c>
      <c r="W952">
        <v>28.99297</v>
      </c>
      <c r="X952">
        <v>20.814620000000001</v>
      </c>
      <c r="Y952">
        <v>4.3323349999999996</v>
      </c>
      <c r="Z952">
        <v>3.8529450000000001</v>
      </c>
    </row>
    <row r="953" spans="1:26" x14ac:dyDescent="0.25">
      <c r="A953" s="64">
        <v>45992</v>
      </c>
      <c r="B953" t="s">
        <v>2214</v>
      </c>
      <c r="C953" t="s">
        <v>3652</v>
      </c>
      <c r="D953" t="s">
        <v>865</v>
      </c>
      <c r="E953" t="s">
        <v>2818</v>
      </c>
      <c r="F953" t="s">
        <v>4</v>
      </c>
      <c r="G953" t="s">
        <v>2810</v>
      </c>
      <c r="I953">
        <v>1.757234080995803E-4</v>
      </c>
      <c r="J953" t="s">
        <v>1367</v>
      </c>
      <c r="K953">
        <v>5.5</v>
      </c>
      <c r="L953" t="s">
        <v>2777</v>
      </c>
      <c r="N953">
        <v>7.68</v>
      </c>
      <c r="O953">
        <v>4.1749999999999998</v>
      </c>
      <c r="P953">
        <v>5.9</v>
      </c>
      <c r="Q953">
        <v>1.9</v>
      </c>
      <c r="R953">
        <v>8</v>
      </c>
      <c r="S953">
        <v>4.8116669999999999</v>
      </c>
      <c r="T953">
        <v>5</v>
      </c>
      <c r="U953">
        <v>5.5900220000000003</v>
      </c>
      <c r="W953">
        <v>18.712409999999998</v>
      </c>
      <c r="X953">
        <v>23.427710000000001</v>
      </c>
      <c r="Y953">
        <v>3.7199620000000002</v>
      </c>
      <c r="Z953">
        <v>1.4756929999999999</v>
      </c>
    </row>
    <row r="954" spans="1:26" x14ac:dyDescent="0.25">
      <c r="A954" s="64">
        <v>45992</v>
      </c>
      <c r="B954" t="s">
        <v>1565</v>
      </c>
      <c r="C954" t="s">
        <v>3653</v>
      </c>
      <c r="D954" t="s">
        <v>217</v>
      </c>
      <c r="E954" t="s">
        <v>8</v>
      </c>
      <c r="F954" t="s">
        <v>4</v>
      </c>
      <c r="G954" t="s">
        <v>2810</v>
      </c>
      <c r="I954">
        <v>9.2246010417989708E-4</v>
      </c>
      <c r="J954" t="s">
        <v>1367</v>
      </c>
      <c r="K954">
        <v>7.0103092783505154</v>
      </c>
      <c r="L954" t="s">
        <v>2776</v>
      </c>
      <c r="O954">
        <v>2.666833</v>
      </c>
      <c r="P954">
        <v>5.4749999999999996</v>
      </c>
      <c r="Q954">
        <v>2.7</v>
      </c>
      <c r="R954">
        <v>4.1333330000000004</v>
      </c>
      <c r="S954">
        <v>8.4116669999999996</v>
      </c>
      <c r="T954">
        <v>4.0943396226415096</v>
      </c>
      <c r="U954">
        <v>681.68150000000003</v>
      </c>
      <c r="V954">
        <v>10.11486</v>
      </c>
      <c r="W954">
        <v>5.9754649999999998</v>
      </c>
      <c r="X954">
        <v>137.9889</v>
      </c>
      <c r="Y954">
        <v>0.16314909999999999</v>
      </c>
      <c r="Z954">
        <v>0</v>
      </c>
    </row>
    <row r="955" spans="1:26" x14ac:dyDescent="0.25">
      <c r="A955" s="64">
        <v>45992</v>
      </c>
      <c r="B955" t="s">
        <v>1941</v>
      </c>
      <c r="C955" t="s">
        <v>3654</v>
      </c>
      <c r="D955" t="s">
        <v>593</v>
      </c>
      <c r="E955" t="s">
        <v>2824</v>
      </c>
      <c r="F955" t="s">
        <v>4</v>
      </c>
      <c r="G955" t="s">
        <v>2810</v>
      </c>
      <c r="I955">
        <v>3.1258690990438633E-4</v>
      </c>
      <c r="J955" t="s">
        <v>1367</v>
      </c>
      <c r="K955">
        <v>7.5</v>
      </c>
      <c r="L955" t="s">
        <v>2777</v>
      </c>
      <c r="N955">
        <v>3.72</v>
      </c>
      <c r="O955">
        <v>6.4186670000000001</v>
      </c>
      <c r="P955">
        <v>5.2750000000000004</v>
      </c>
      <c r="Q955">
        <v>6</v>
      </c>
      <c r="R955">
        <v>7.3333329999999997</v>
      </c>
      <c r="S955">
        <v>5.7666659999999998</v>
      </c>
      <c r="T955">
        <v>8.3905579399141637</v>
      </c>
      <c r="U955">
        <v>15.631970000000001</v>
      </c>
      <c r="V955">
        <v>15.882809999999999</v>
      </c>
      <c r="W955">
        <v>17.522950000000002</v>
      </c>
      <c r="X955">
        <v>10.25813</v>
      </c>
      <c r="Y955">
        <v>9.9231909999999992</v>
      </c>
      <c r="Z955">
        <v>1.009544</v>
      </c>
    </row>
    <row r="956" spans="1:26" x14ac:dyDescent="0.25">
      <c r="A956" s="64">
        <v>45992</v>
      </c>
      <c r="B956" t="s">
        <v>2164</v>
      </c>
      <c r="C956" t="s">
        <v>3655</v>
      </c>
      <c r="D956" t="s">
        <v>815</v>
      </c>
      <c r="E956" t="s">
        <v>2824</v>
      </c>
      <c r="F956" t="s">
        <v>4</v>
      </c>
      <c r="G956" t="s">
        <v>2810</v>
      </c>
      <c r="I956">
        <v>1.9761883597305111E-4</v>
      </c>
      <c r="J956" t="s">
        <v>1374</v>
      </c>
      <c r="K956">
        <v>6.6666666666666661</v>
      </c>
      <c r="L956" t="s">
        <v>2778</v>
      </c>
      <c r="N956">
        <v>6.99</v>
      </c>
      <c r="O956">
        <v>8.3350010000000001</v>
      </c>
      <c r="P956">
        <v>2.2000000000000002</v>
      </c>
      <c r="Q956">
        <v>2.9</v>
      </c>
      <c r="R956">
        <v>0.5</v>
      </c>
      <c r="S956">
        <v>0.3075</v>
      </c>
      <c r="T956">
        <v>0.47210300429184548</v>
      </c>
      <c r="V956">
        <v>-6.3873699999999998</v>
      </c>
      <c r="W956">
        <v>1.5716270000000001</v>
      </c>
      <c r="Y956">
        <v>3.735077</v>
      </c>
      <c r="Z956">
        <v>9.3048920000000006</v>
      </c>
    </row>
    <row r="957" spans="1:26" x14ac:dyDescent="0.25">
      <c r="A957" s="64">
        <v>45992</v>
      </c>
      <c r="B957" t="s">
        <v>2189</v>
      </c>
      <c r="C957" t="s">
        <v>3656</v>
      </c>
      <c r="D957" t="s">
        <v>840</v>
      </c>
      <c r="E957" t="s">
        <v>14</v>
      </c>
      <c r="F957" t="s">
        <v>4</v>
      </c>
      <c r="G957" t="s">
        <v>2810</v>
      </c>
      <c r="I957">
        <v>1.812225439100647E-4</v>
      </c>
      <c r="J957" t="s">
        <v>1367</v>
      </c>
      <c r="K957">
        <v>3.0769230769230771</v>
      </c>
      <c r="L957" t="s">
        <v>2776</v>
      </c>
      <c r="O957">
        <v>1.49</v>
      </c>
      <c r="P957">
        <v>3.3</v>
      </c>
      <c r="Q957">
        <v>0.5</v>
      </c>
      <c r="R957">
        <v>4.766667</v>
      </c>
      <c r="S957">
        <v>7.5975000000000001</v>
      </c>
      <c r="T957">
        <v>2</v>
      </c>
      <c r="V957">
        <v>-29.591539999999998</v>
      </c>
      <c r="W957">
        <v>-4.8373759999999999</v>
      </c>
      <c r="Y957">
        <v>-2.7087240000000001</v>
      </c>
      <c r="Z957">
        <v>0</v>
      </c>
    </row>
    <row r="958" spans="1:26" x14ac:dyDescent="0.25">
      <c r="A958" s="64">
        <v>45992</v>
      </c>
      <c r="B958" t="s">
        <v>1526</v>
      </c>
      <c r="C958" t="s">
        <v>3657</v>
      </c>
      <c r="D958" t="s">
        <v>179</v>
      </c>
      <c r="E958" t="s">
        <v>17</v>
      </c>
      <c r="F958" t="s">
        <v>4</v>
      </c>
      <c r="G958" t="s">
        <v>2810</v>
      </c>
      <c r="I958">
        <v>1.1792862390362019E-3</v>
      </c>
      <c r="J958" t="s">
        <v>1367</v>
      </c>
      <c r="K958">
        <v>6.3636363636363633</v>
      </c>
      <c r="L958" t="s">
        <v>2778</v>
      </c>
      <c r="N958">
        <v>6.01</v>
      </c>
      <c r="O958">
        <v>6.2672499999999998</v>
      </c>
      <c r="P958">
        <v>4.0999999999999996</v>
      </c>
      <c r="Q958">
        <v>2</v>
      </c>
      <c r="R958">
        <v>9.6333330000000004</v>
      </c>
      <c r="S958">
        <v>6.3150000000000004</v>
      </c>
      <c r="T958">
        <v>5.3571428571428568</v>
      </c>
      <c r="U958">
        <v>7.0585490000000002</v>
      </c>
      <c r="V958">
        <v>9.9249469999999995</v>
      </c>
      <c r="W958">
        <v>27.110769999999999</v>
      </c>
      <c r="X958">
        <v>19.454789999999999</v>
      </c>
      <c r="Y958">
        <v>5.0503450000000001</v>
      </c>
      <c r="Z958">
        <v>3.0695269999999999</v>
      </c>
    </row>
    <row r="959" spans="1:26" x14ac:dyDescent="0.25">
      <c r="A959" s="64">
        <v>45992</v>
      </c>
      <c r="B959" t="s">
        <v>2157</v>
      </c>
      <c r="C959" t="s">
        <v>3658</v>
      </c>
      <c r="D959" t="s">
        <v>808</v>
      </c>
      <c r="E959" t="s">
        <v>2824</v>
      </c>
      <c r="F959" t="s">
        <v>4</v>
      </c>
      <c r="G959" t="s">
        <v>2810</v>
      </c>
      <c r="I959">
        <v>2.0034645054161821E-4</v>
      </c>
      <c r="J959" t="s">
        <v>1365</v>
      </c>
      <c r="K959">
        <v>8.125</v>
      </c>
      <c r="L959" t="s">
        <v>2777</v>
      </c>
      <c r="N959">
        <v>8.1900010000000005</v>
      </c>
      <c r="O959">
        <v>7.5045830000000002</v>
      </c>
      <c r="P959">
        <v>2.65</v>
      </c>
      <c r="Q959">
        <v>6.2</v>
      </c>
      <c r="R959">
        <v>1.1333329999999999</v>
      </c>
      <c r="S959">
        <v>0.71</v>
      </c>
      <c r="T959">
        <v>1.4806866952789699</v>
      </c>
      <c r="U959">
        <v>3.8366440000000002</v>
      </c>
      <c r="V959">
        <v>-0.46278599999999998</v>
      </c>
      <c r="W959">
        <v>16.401060000000001</v>
      </c>
      <c r="Y959">
        <v>2.0984319999999999</v>
      </c>
      <c r="Z959">
        <v>3.666941</v>
      </c>
    </row>
    <row r="960" spans="1:26" x14ac:dyDescent="0.25">
      <c r="A960" s="64">
        <v>45992</v>
      </c>
      <c r="B960" t="s">
        <v>2244</v>
      </c>
      <c r="C960" t="s">
        <v>3659</v>
      </c>
      <c r="D960" t="s">
        <v>895</v>
      </c>
      <c r="E960" t="s">
        <v>8</v>
      </c>
      <c r="F960" t="s">
        <v>4</v>
      </c>
      <c r="G960" t="s">
        <v>2810</v>
      </c>
      <c r="I960">
        <v>1.6385940489656721E-4</v>
      </c>
      <c r="J960" t="s">
        <v>1367</v>
      </c>
      <c r="K960">
        <v>9.2783505154639183</v>
      </c>
      <c r="L960" t="s">
        <v>2776</v>
      </c>
      <c r="O960">
        <v>2.1755</v>
      </c>
      <c r="P960">
        <v>7.4</v>
      </c>
      <c r="Q960">
        <v>6.7</v>
      </c>
      <c r="R960">
        <v>7.5333329999999998</v>
      </c>
      <c r="S960">
        <v>7.8716660000000003</v>
      </c>
      <c r="T960">
        <v>9.0943396226415096</v>
      </c>
      <c r="U960">
        <v>17.697749999999999</v>
      </c>
      <c r="V960">
        <v>20.568770000000001</v>
      </c>
      <c r="W960">
        <v>12.18252</v>
      </c>
      <c r="X960">
        <v>29.06419</v>
      </c>
      <c r="Y960">
        <v>3.3998240000000002</v>
      </c>
      <c r="Z960">
        <v>0</v>
      </c>
    </row>
    <row r="961" spans="1:26" x14ac:dyDescent="0.25">
      <c r="A961" s="64">
        <v>45992</v>
      </c>
      <c r="B961" t="s">
        <v>1628</v>
      </c>
      <c r="C961" t="s">
        <v>3660</v>
      </c>
      <c r="D961" t="s">
        <v>280</v>
      </c>
      <c r="E961" t="s">
        <v>13</v>
      </c>
      <c r="F961" t="s">
        <v>4</v>
      </c>
      <c r="G961" t="s">
        <v>2810</v>
      </c>
      <c r="I961">
        <v>7.3676738084983717E-4</v>
      </c>
      <c r="J961" t="s">
        <v>1367</v>
      </c>
      <c r="K961">
        <v>8.695652173913043</v>
      </c>
      <c r="L961" t="s">
        <v>2778</v>
      </c>
      <c r="N961">
        <v>5.9</v>
      </c>
      <c r="O961">
        <v>7.0946660000000001</v>
      </c>
      <c r="P961">
        <v>7.4249999999999998</v>
      </c>
      <c r="Q961">
        <v>3.8</v>
      </c>
      <c r="R961">
        <v>6.8333329999999997</v>
      </c>
      <c r="S961">
        <v>3.5533329999999999</v>
      </c>
      <c r="T961">
        <v>7.4468085106382977</v>
      </c>
      <c r="U961">
        <v>-11.894679999999999</v>
      </c>
      <c r="V961">
        <v>18.476759999999999</v>
      </c>
      <c r="W961">
        <v>32.987270000000002</v>
      </c>
      <c r="X961">
        <v>11.164110000000001</v>
      </c>
      <c r="Y961">
        <v>8.7881499999999999</v>
      </c>
      <c r="Z961">
        <v>3.3132980000000001</v>
      </c>
    </row>
    <row r="962" spans="1:26" x14ac:dyDescent="0.25">
      <c r="A962" s="64">
        <v>45992</v>
      </c>
      <c r="B962" t="s">
        <v>1815</v>
      </c>
      <c r="C962" t="s">
        <v>3661</v>
      </c>
      <c r="D962" t="s">
        <v>467</v>
      </c>
      <c r="E962" t="s">
        <v>13</v>
      </c>
      <c r="F962" t="s">
        <v>4</v>
      </c>
      <c r="G962" t="s">
        <v>2810</v>
      </c>
      <c r="I962">
        <v>4.1265291887945241E-4</v>
      </c>
      <c r="J962" t="s">
        <v>1367</v>
      </c>
      <c r="K962">
        <v>7.391304347826086</v>
      </c>
      <c r="L962" t="s">
        <v>2778</v>
      </c>
      <c r="N962">
        <v>1.79</v>
      </c>
      <c r="O962">
        <v>5.0994999999999999</v>
      </c>
      <c r="P962">
        <v>3.65</v>
      </c>
      <c r="Q962">
        <v>7.2</v>
      </c>
      <c r="R962">
        <v>2.0666669999999998</v>
      </c>
      <c r="S962">
        <v>6.9850000000000003</v>
      </c>
      <c r="T962">
        <v>5.3723404255319149</v>
      </c>
      <c r="U962">
        <v>79.71096</v>
      </c>
      <c r="V962">
        <v>8.1889679999999991</v>
      </c>
      <c r="W962">
        <v>33.126399999999997</v>
      </c>
      <c r="X962">
        <v>18.569189999999999</v>
      </c>
      <c r="Y962">
        <v>0.93062500000000004</v>
      </c>
      <c r="Z962">
        <v>0.93765319999999996</v>
      </c>
    </row>
    <row r="963" spans="1:26" x14ac:dyDescent="0.25">
      <c r="A963" s="64">
        <v>45992</v>
      </c>
      <c r="B963" t="s">
        <v>1782</v>
      </c>
      <c r="C963" t="s">
        <v>3662</v>
      </c>
      <c r="D963" t="s">
        <v>434</v>
      </c>
      <c r="E963" t="s">
        <v>9</v>
      </c>
      <c r="F963" t="s">
        <v>4</v>
      </c>
      <c r="G963" t="s">
        <v>2810</v>
      </c>
      <c r="I963">
        <v>4.6465272229962232E-4</v>
      </c>
      <c r="J963" t="s">
        <v>1374</v>
      </c>
      <c r="K963">
        <v>8.148148148148147</v>
      </c>
      <c r="L963" t="s">
        <v>2777</v>
      </c>
      <c r="N963">
        <v>6.25</v>
      </c>
      <c r="O963">
        <v>4.9208340000000002</v>
      </c>
      <c r="P963">
        <v>5.45</v>
      </c>
      <c r="Q963">
        <v>4.8</v>
      </c>
      <c r="R963">
        <v>2.5</v>
      </c>
      <c r="S963">
        <v>5.3166669999999998</v>
      </c>
      <c r="T963">
        <v>3.35</v>
      </c>
      <c r="U963">
        <v>11.772</v>
      </c>
      <c r="V963">
        <v>42.430219999999998</v>
      </c>
      <c r="W963">
        <v>21.27167</v>
      </c>
      <c r="X963">
        <v>19.792390000000001</v>
      </c>
      <c r="Y963">
        <v>6.0916480000000002</v>
      </c>
      <c r="Z963">
        <v>1.2472700000000001</v>
      </c>
    </row>
    <row r="964" spans="1:26" x14ac:dyDescent="0.25">
      <c r="A964" s="64">
        <v>45992</v>
      </c>
      <c r="B964" t="s">
        <v>2350</v>
      </c>
      <c r="C964" t="s">
        <v>3663</v>
      </c>
      <c r="D964" t="s">
        <v>1001</v>
      </c>
      <c r="E964" t="s">
        <v>15</v>
      </c>
      <c r="F964" t="s">
        <v>4</v>
      </c>
      <c r="G964" t="s">
        <v>2810</v>
      </c>
      <c r="I964">
        <v>1.2751228051806891E-4</v>
      </c>
      <c r="J964" t="s">
        <v>1367</v>
      </c>
      <c r="K964">
        <v>0.90909090909090917</v>
      </c>
      <c r="L964" t="s">
        <v>2776</v>
      </c>
      <c r="O964">
        <v>2.8566669999999998</v>
      </c>
      <c r="P964">
        <v>1.8</v>
      </c>
      <c r="Q964">
        <v>7.3</v>
      </c>
      <c r="R964">
        <v>0.46666669999999999</v>
      </c>
      <c r="S964">
        <v>3.9950000000000001</v>
      </c>
      <c r="T964">
        <v>1.4285714285714279</v>
      </c>
      <c r="V964">
        <v>-98.163179999999997</v>
      </c>
      <c r="W964">
        <v>-3.4570379999999998</v>
      </c>
      <c r="Y964">
        <v>-1.823204</v>
      </c>
      <c r="Z964">
        <v>0</v>
      </c>
    </row>
    <row r="965" spans="1:26" x14ac:dyDescent="0.25">
      <c r="A965" s="64">
        <v>45992</v>
      </c>
      <c r="B965" t="s">
        <v>1601</v>
      </c>
      <c r="C965" t="s">
        <v>3664</v>
      </c>
      <c r="D965" t="s">
        <v>253</v>
      </c>
      <c r="E965" t="s">
        <v>16</v>
      </c>
      <c r="F965" t="s">
        <v>4</v>
      </c>
      <c r="G965" t="s">
        <v>2810</v>
      </c>
      <c r="I965">
        <v>8.5485482889304692E-4</v>
      </c>
      <c r="J965" t="s">
        <v>1367</v>
      </c>
      <c r="K965">
        <v>2.5</v>
      </c>
      <c r="L965" t="s">
        <v>2777</v>
      </c>
      <c r="N965">
        <v>5.36</v>
      </c>
      <c r="O965">
        <v>2.1728329999999998</v>
      </c>
      <c r="P965">
        <v>5.65</v>
      </c>
      <c r="Q965">
        <v>4.2</v>
      </c>
      <c r="R965">
        <v>9.5</v>
      </c>
      <c r="S965">
        <v>6.165</v>
      </c>
      <c r="T965">
        <v>8.0769230769230766</v>
      </c>
      <c r="U965">
        <v>13.21597</v>
      </c>
      <c r="V965">
        <v>21.729040000000001</v>
      </c>
      <c r="W965">
        <v>17.592379999999999</v>
      </c>
      <c r="X965">
        <v>39.390140000000002</v>
      </c>
      <c r="Y965">
        <v>3.0111780000000001</v>
      </c>
      <c r="Z965">
        <v>0.85589740000000003</v>
      </c>
    </row>
    <row r="966" spans="1:26" x14ac:dyDescent="0.25">
      <c r="A966" s="64">
        <v>45992</v>
      </c>
      <c r="B966" t="s">
        <v>2009</v>
      </c>
      <c r="C966" t="s">
        <v>3665</v>
      </c>
      <c r="D966" t="s">
        <v>661</v>
      </c>
      <c r="E966" t="s">
        <v>17</v>
      </c>
      <c r="F966" t="s">
        <v>4</v>
      </c>
      <c r="G966" t="s">
        <v>2810</v>
      </c>
      <c r="H966">
        <v>4.4557963316626078E-4</v>
      </c>
      <c r="I966">
        <v>2.7860234460988232E-4</v>
      </c>
      <c r="J966" t="s">
        <v>1367</v>
      </c>
      <c r="K966">
        <v>10</v>
      </c>
      <c r="M966" t="s">
        <v>1340</v>
      </c>
      <c r="N966">
        <v>7.17</v>
      </c>
      <c r="O966">
        <v>9.6994989999999994</v>
      </c>
      <c r="P966">
        <v>6.15</v>
      </c>
      <c r="Q966">
        <v>0.6</v>
      </c>
      <c r="R966">
        <v>1.2</v>
      </c>
      <c r="S966">
        <v>7.1083340000000002</v>
      </c>
      <c r="T966">
        <v>3.035714285714286</v>
      </c>
      <c r="U966">
        <v>23.104130000000001</v>
      </c>
      <c r="V966">
        <v>19.129750000000001</v>
      </c>
      <c r="W966">
        <v>23.518350000000002</v>
      </c>
      <c r="X966">
        <v>7.2374960000000002</v>
      </c>
      <c r="Y966">
        <v>3.9709300000000001</v>
      </c>
      <c r="Z966">
        <v>5.0911989999999996</v>
      </c>
    </row>
    <row r="967" spans="1:26" x14ac:dyDescent="0.25">
      <c r="A967" s="64">
        <v>45992</v>
      </c>
      <c r="B967" t="s">
        <v>1702</v>
      </c>
      <c r="C967" t="s">
        <v>3666</v>
      </c>
      <c r="D967" t="s">
        <v>354</v>
      </c>
      <c r="E967" t="s">
        <v>11</v>
      </c>
      <c r="F967" t="s">
        <v>4</v>
      </c>
      <c r="G967" t="s">
        <v>2810</v>
      </c>
      <c r="I967">
        <v>6.1517900070197351E-4</v>
      </c>
      <c r="J967" t="s">
        <v>1367</v>
      </c>
      <c r="K967">
        <v>3.7288135593220342</v>
      </c>
      <c r="L967" t="s">
        <v>2777</v>
      </c>
      <c r="O967">
        <v>2.34</v>
      </c>
      <c r="P967">
        <v>5.85</v>
      </c>
      <c r="Q967">
        <v>8.8000000000000007</v>
      </c>
      <c r="R967">
        <v>7.4</v>
      </c>
      <c r="S967">
        <v>4.7166670000000002</v>
      </c>
      <c r="T967">
        <v>8.8494318181818183</v>
      </c>
      <c r="U967">
        <v>6.7755219999999996</v>
      </c>
      <c r="V967">
        <v>13.59149</v>
      </c>
      <c r="W967">
        <v>27.230699999999999</v>
      </c>
      <c r="X967">
        <v>33.107700000000001</v>
      </c>
      <c r="Y967">
        <v>1.887203</v>
      </c>
      <c r="Z967">
        <v>0</v>
      </c>
    </row>
    <row r="968" spans="1:26" x14ac:dyDescent="0.25">
      <c r="A968" s="64">
        <v>45992</v>
      </c>
      <c r="B968" t="s">
        <v>1698</v>
      </c>
      <c r="C968" t="s">
        <v>3667</v>
      </c>
      <c r="D968" t="s">
        <v>350</v>
      </c>
      <c r="E968" t="s">
        <v>8</v>
      </c>
      <c r="F968" t="s">
        <v>4</v>
      </c>
      <c r="G968" t="s">
        <v>2810</v>
      </c>
      <c r="I968">
        <v>6.0999651301865557E-4</v>
      </c>
      <c r="J968" t="s">
        <v>1374</v>
      </c>
      <c r="K968">
        <v>2.1649484536082482</v>
      </c>
      <c r="L968" t="s">
        <v>2777</v>
      </c>
      <c r="N968">
        <v>4.17</v>
      </c>
      <c r="O968">
        <v>3.0701670000000001</v>
      </c>
      <c r="P968">
        <v>4.55</v>
      </c>
      <c r="Q968">
        <v>8</v>
      </c>
      <c r="R968">
        <v>6.5333329999999998</v>
      </c>
      <c r="S968">
        <v>5.5866670000000003</v>
      </c>
      <c r="T968">
        <v>7.1509433962264151</v>
      </c>
      <c r="U968">
        <v>24.221990000000002</v>
      </c>
      <c r="V968">
        <v>13.20107</v>
      </c>
      <c r="W968">
        <v>17.536390000000001</v>
      </c>
      <c r="X968">
        <v>58.9542</v>
      </c>
      <c r="Y968">
        <v>2.9563489999999999</v>
      </c>
      <c r="Z968">
        <v>0.34074650000000001</v>
      </c>
    </row>
    <row r="969" spans="1:26" x14ac:dyDescent="0.25">
      <c r="A969" s="64">
        <v>45992</v>
      </c>
      <c r="B969" t="s">
        <v>1912</v>
      </c>
      <c r="C969" t="s">
        <v>3668</v>
      </c>
      <c r="D969" t="s">
        <v>564</v>
      </c>
      <c r="E969" t="s">
        <v>2885</v>
      </c>
      <c r="F969" t="s">
        <v>4</v>
      </c>
      <c r="G969" t="s">
        <v>2810</v>
      </c>
      <c r="H969">
        <v>5.3367886663463926E-4</v>
      </c>
      <c r="I969">
        <v>3.3868907715775228E-4</v>
      </c>
      <c r="J969" t="s">
        <v>1367</v>
      </c>
      <c r="K969">
        <v>9.2857142857142865</v>
      </c>
      <c r="M969" t="s">
        <v>1340</v>
      </c>
      <c r="N969">
        <v>6.59</v>
      </c>
      <c r="O969">
        <v>3.2191670000000001</v>
      </c>
      <c r="P969">
        <v>8.1</v>
      </c>
      <c r="Q969">
        <v>8</v>
      </c>
      <c r="R969">
        <v>6.3</v>
      </c>
      <c r="S969">
        <v>8.2750000000000004</v>
      </c>
      <c r="T969">
        <v>9.4805194805194795</v>
      </c>
      <c r="U969">
        <v>17.67559</v>
      </c>
      <c r="V969">
        <v>37.100999999999999</v>
      </c>
      <c r="W969">
        <v>9.4662170000000003</v>
      </c>
      <c r="X969">
        <v>26.122240000000001</v>
      </c>
      <c r="Y969">
        <v>4.537903</v>
      </c>
      <c r="Z969">
        <v>0.14726819999999999</v>
      </c>
    </row>
    <row r="970" spans="1:26" x14ac:dyDescent="0.25">
      <c r="A970" s="64">
        <v>45992</v>
      </c>
      <c r="B970" t="s">
        <v>1579</v>
      </c>
      <c r="C970" t="s">
        <v>3669</v>
      </c>
      <c r="D970" t="s">
        <v>231</v>
      </c>
      <c r="E970" t="s">
        <v>2824</v>
      </c>
      <c r="F970" t="s">
        <v>4</v>
      </c>
      <c r="G970" t="s">
        <v>2810</v>
      </c>
      <c r="I970">
        <v>9.196736806729932E-4</v>
      </c>
      <c r="J970" t="s">
        <v>1367</v>
      </c>
      <c r="K970">
        <v>5.9375</v>
      </c>
      <c r="L970" t="s">
        <v>2777</v>
      </c>
      <c r="N970">
        <v>6.13</v>
      </c>
      <c r="O970">
        <v>5.079167</v>
      </c>
      <c r="P970">
        <v>3.5</v>
      </c>
      <c r="Q970">
        <v>3.8</v>
      </c>
      <c r="R970">
        <v>3.6333329999999999</v>
      </c>
      <c r="S970">
        <v>2.95</v>
      </c>
      <c r="T970">
        <v>1.781115879828326</v>
      </c>
      <c r="U970">
        <v>7.8205939999999998</v>
      </c>
      <c r="V970">
        <v>10.90701</v>
      </c>
      <c r="W970">
        <v>19.58248</v>
      </c>
      <c r="X970">
        <v>32.419739999999997</v>
      </c>
      <c r="Y970">
        <v>3.2828879999999998</v>
      </c>
      <c r="Z970">
        <v>1.432931</v>
      </c>
    </row>
    <row r="971" spans="1:26" x14ac:dyDescent="0.25">
      <c r="A971" s="64">
        <v>45992</v>
      </c>
      <c r="B971" t="s">
        <v>2300</v>
      </c>
      <c r="C971" t="s">
        <v>3670</v>
      </c>
      <c r="D971" t="s">
        <v>951</v>
      </c>
      <c r="E971" t="s">
        <v>2824</v>
      </c>
      <c r="F971" t="s">
        <v>4</v>
      </c>
      <c r="G971" t="s">
        <v>2810</v>
      </c>
      <c r="I971">
        <v>1.4612971017047811E-4</v>
      </c>
      <c r="J971" t="s">
        <v>1367</v>
      </c>
      <c r="K971">
        <v>1.979166666666667</v>
      </c>
      <c r="L971" t="s">
        <v>2777</v>
      </c>
      <c r="N971">
        <v>6</v>
      </c>
      <c r="O971">
        <v>2.4126669999999999</v>
      </c>
      <c r="P971">
        <v>5.125</v>
      </c>
      <c r="Q971">
        <v>1.7</v>
      </c>
      <c r="R971">
        <v>3.9666670000000002</v>
      </c>
      <c r="S971">
        <v>4.2549999999999999</v>
      </c>
      <c r="T971">
        <v>1.180257510729614</v>
      </c>
      <c r="U971">
        <v>-9.2704299999999993</v>
      </c>
      <c r="V971">
        <v>7.7089679999999996</v>
      </c>
      <c r="W971">
        <v>16.208130000000001</v>
      </c>
      <c r="X971">
        <v>49.061869999999999</v>
      </c>
      <c r="Y971">
        <v>1.8633980000000001</v>
      </c>
      <c r="Z971">
        <v>0.46969290000000002</v>
      </c>
    </row>
    <row r="972" spans="1:26" x14ac:dyDescent="0.25">
      <c r="A972" s="64">
        <v>45992</v>
      </c>
      <c r="B972" t="s">
        <v>1756</v>
      </c>
      <c r="C972" t="s">
        <v>3671</v>
      </c>
      <c r="D972" t="s">
        <v>408</v>
      </c>
      <c r="E972" t="s">
        <v>17</v>
      </c>
      <c r="F972" t="s">
        <v>4</v>
      </c>
      <c r="G972" t="s">
        <v>2810</v>
      </c>
      <c r="I972">
        <v>5.2179300701858395E-4</v>
      </c>
      <c r="J972" t="s">
        <v>1367</v>
      </c>
      <c r="K972">
        <v>7.8787878787878789</v>
      </c>
      <c r="L972" t="s">
        <v>2777</v>
      </c>
      <c r="N972">
        <v>3.26</v>
      </c>
      <c r="O972">
        <v>4.1147499999999999</v>
      </c>
      <c r="P972">
        <v>5.05</v>
      </c>
      <c r="Q972">
        <v>9.8000000000000007</v>
      </c>
      <c r="R972">
        <v>4.5999999999999996</v>
      </c>
      <c r="S972">
        <v>5.3533330000000001</v>
      </c>
      <c r="T972">
        <v>5.8035714285714288</v>
      </c>
      <c r="U972">
        <v>7.0965170000000004</v>
      </c>
      <c r="V972">
        <v>11.32756</v>
      </c>
      <c r="W972">
        <v>24.257629999999999</v>
      </c>
      <c r="X972">
        <v>22.99682</v>
      </c>
      <c r="Y972">
        <v>3.088063</v>
      </c>
      <c r="Z972">
        <v>2.2292109999999998</v>
      </c>
    </row>
    <row r="973" spans="1:26" x14ac:dyDescent="0.25">
      <c r="A973" s="64">
        <v>45992</v>
      </c>
      <c r="B973" t="s">
        <v>1946</v>
      </c>
      <c r="C973" t="s">
        <v>3672</v>
      </c>
      <c r="D973" t="s">
        <v>598</v>
      </c>
      <c r="E973" t="s">
        <v>2824</v>
      </c>
      <c r="F973" t="s">
        <v>4</v>
      </c>
      <c r="G973" t="s">
        <v>2810</v>
      </c>
      <c r="I973">
        <v>3.1509059043734829E-4</v>
      </c>
      <c r="J973" t="s">
        <v>1367</v>
      </c>
      <c r="K973">
        <v>3.645833333333333</v>
      </c>
      <c r="L973" t="s">
        <v>2777</v>
      </c>
      <c r="N973">
        <v>5.27</v>
      </c>
      <c r="O973">
        <v>2.8944999999999999</v>
      </c>
      <c r="P973">
        <v>3.875</v>
      </c>
      <c r="Q973">
        <v>1.6</v>
      </c>
      <c r="R973">
        <v>3.7</v>
      </c>
      <c r="S973">
        <v>4.2233330000000002</v>
      </c>
      <c r="T973">
        <v>0.85836909871244638</v>
      </c>
      <c r="U973">
        <v>4.2951110000000003</v>
      </c>
      <c r="V973">
        <v>13.37598</v>
      </c>
      <c r="W973">
        <v>19.438700000000001</v>
      </c>
      <c r="X973">
        <v>48.621139999999997</v>
      </c>
      <c r="Y973">
        <v>1.816808</v>
      </c>
      <c r="Z973">
        <v>0.75920750000000004</v>
      </c>
    </row>
    <row r="974" spans="1:26" x14ac:dyDescent="0.25">
      <c r="A974" s="64">
        <v>45992</v>
      </c>
      <c r="B974" t="s">
        <v>1595</v>
      </c>
      <c r="C974" t="s">
        <v>3673</v>
      </c>
      <c r="D974" t="s">
        <v>247</v>
      </c>
      <c r="E974" t="s">
        <v>20</v>
      </c>
      <c r="F974" t="s">
        <v>4</v>
      </c>
      <c r="G974" t="s">
        <v>2810</v>
      </c>
      <c r="I974">
        <v>8.934039879575288E-4</v>
      </c>
      <c r="J974" t="s">
        <v>1367</v>
      </c>
      <c r="K974">
        <v>3.4285714285714288</v>
      </c>
      <c r="L974" t="s">
        <v>2777</v>
      </c>
      <c r="N974">
        <v>5.41</v>
      </c>
      <c r="O974">
        <v>2.923333</v>
      </c>
      <c r="P974">
        <v>5.4</v>
      </c>
      <c r="Q974">
        <v>5</v>
      </c>
      <c r="R974">
        <v>5.4</v>
      </c>
      <c r="S974">
        <v>7.2166670000000002</v>
      </c>
      <c r="T974">
        <v>5.5595667870036101</v>
      </c>
      <c r="U974">
        <v>73.750919999999994</v>
      </c>
      <c r="V974">
        <v>7.7203099999999996</v>
      </c>
      <c r="W974">
        <v>4.802384</v>
      </c>
      <c r="X974">
        <v>71.710819999999998</v>
      </c>
      <c r="Y974">
        <v>0.86348590000000003</v>
      </c>
      <c r="Z974">
        <v>2.2040549999999999</v>
      </c>
    </row>
    <row r="975" spans="1:26" x14ac:dyDescent="0.25">
      <c r="A975" s="64">
        <v>45992</v>
      </c>
      <c r="B975" t="s">
        <v>2370</v>
      </c>
      <c r="C975" t="s">
        <v>3674</v>
      </c>
      <c r="D975" t="s">
        <v>1021</v>
      </c>
      <c r="E975" t="s">
        <v>12</v>
      </c>
      <c r="F975" t="s">
        <v>4</v>
      </c>
      <c r="G975" t="s">
        <v>2810</v>
      </c>
      <c r="I975">
        <v>1.2934165856418441E-4</v>
      </c>
      <c r="J975" t="s">
        <v>1367</v>
      </c>
      <c r="K975">
        <v>5.2777777777777777</v>
      </c>
      <c r="L975" t="s">
        <v>2777</v>
      </c>
      <c r="N975">
        <v>5.13</v>
      </c>
      <c r="O975">
        <v>8.1500009999999996</v>
      </c>
      <c r="P975">
        <v>0.13333329999999999</v>
      </c>
      <c r="Q975">
        <v>4.3</v>
      </c>
      <c r="R975">
        <v>2.4333330000000002</v>
      </c>
      <c r="S975">
        <v>1.095</v>
      </c>
      <c r="T975">
        <v>1</v>
      </c>
      <c r="U975">
        <v>-4.5630569999999997</v>
      </c>
      <c r="V975">
        <v>-41.330170000000003</v>
      </c>
      <c r="W975">
        <v>-0.84648820000000002</v>
      </c>
      <c r="Y975">
        <v>7.6666949999999998</v>
      </c>
      <c r="Z975">
        <v>1.978837</v>
      </c>
    </row>
    <row r="976" spans="1:26" x14ac:dyDescent="0.25">
      <c r="A976" s="64">
        <v>45992</v>
      </c>
      <c r="B976" t="s">
        <v>2343</v>
      </c>
      <c r="C976" t="s">
        <v>3675</v>
      </c>
      <c r="D976" t="s">
        <v>994</v>
      </c>
      <c r="E976" t="s">
        <v>20</v>
      </c>
      <c r="F976" t="s">
        <v>4</v>
      </c>
      <c r="G976" t="s">
        <v>2810</v>
      </c>
      <c r="H976">
        <v>1.783268261873188E-3</v>
      </c>
      <c r="I976">
        <v>1.3418279436562631E-4</v>
      </c>
      <c r="J976" t="s">
        <v>1367</v>
      </c>
      <c r="K976">
        <v>9.4285714285714288</v>
      </c>
      <c r="M976" t="s">
        <v>1340</v>
      </c>
      <c r="N976">
        <v>8.3000000000000007</v>
      </c>
      <c r="O976">
        <v>1.7490000000000001</v>
      </c>
      <c r="P976">
        <v>6.15</v>
      </c>
      <c r="Q976">
        <v>3.3</v>
      </c>
      <c r="R976">
        <v>9.8666669999999996</v>
      </c>
      <c r="S976">
        <v>6.8266660000000003</v>
      </c>
      <c r="T976">
        <v>6.7148014440433208</v>
      </c>
      <c r="U976">
        <v>-0.1801729</v>
      </c>
      <c r="V976">
        <v>24.002790000000001</v>
      </c>
      <c r="W976">
        <v>34.568280000000001</v>
      </c>
      <c r="X976">
        <v>31.79176</v>
      </c>
      <c r="Y976">
        <v>2.8127979999999999</v>
      </c>
      <c r="Z976">
        <v>2.9139279999999999</v>
      </c>
    </row>
    <row r="977" spans="1:26" x14ac:dyDescent="0.25">
      <c r="A977" s="64">
        <v>45992</v>
      </c>
      <c r="B977" t="s">
        <v>2055</v>
      </c>
      <c r="C977" t="s">
        <v>3676</v>
      </c>
      <c r="D977" t="s">
        <v>706</v>
      </c>
      <c r="E977" t="s">
        <v>20</v>
      </c>
      <c r="F977" t="s">
        <v>4</v>
      </c>
      <c r="G977" t="s">
        <v>2810</v>
      </c>
      <c r="I977">
        <v>2.566578092725964E-4</v>
      </c>
      <c r="J977" t="s">
        <v>1367</v>
      </c>
      <c r="K977">
        <v>6.8571428571428577</v>
      </c>
      <c r="L977" t="s">
        <v>2777</v>
      </c>
      <c r="N977">
        <v>5.0599999999999996</v>
      </c>
      <c r="O977">
        <v>5.6233329999999997</v>
      </c>
      <c r="P977">
        <v>6.15</v>
      </c>
      <c r="Q977">
        <v>1.5</v>
      </c>
      <c r="R977">
        <v>7.0333329999999998</v>
      </c>
      <c r="S977">
        <v>3.4950000000000001</v>
      </c>
      <c r="T977">
        <v>4.0794223826714804</v>
      </c>
      <c r="U977">
        <v>-17.845669999999998</v>
      </c>
      <c r="V977">
        <v>10.548500000000001</v>
      </c>
      <c r="W977">
        <v>28.041630000000001</v>
      </c>
      <c r="X977">
        <v>21.555109999999999</v>
      </c>
      <c r="Y977">
        <v>3.6248269999999998</v>
      </c>
      <c r="Z977">
        <v>4.0376070000000004</v>
      </c>
    </row>
    <row r="978" spans="1:26" x14ac:dyDescent="0.25">
      <c r="A978" s="64">
        <v>45992</v>
      </c>
      <c r="B978" t="s">
        <v>2488</v>
      </c>
      <c r="C978" t="s">
        <v>3677</v>
      </c>
      <c r="D978" t="s">
        <v>1139</v>
      </c>
      <c r="E978" t="s">
        <v>18</v>
      </c>
      <c r="F978" t="s">
        <v>4</v>
      </c>
      <c r="G978" t="s">
        <v>2810</v>
      </c>
      <c r="I978">
        <v>9.1042837548438305E-5</v>
      </c>
      <c r="J978" t="s">
        <v>1365</v>
      </c>
      <c r="K978">
        <v>8.2608695652173907</v>
      </c>
      <c r="L978" t="s">
        <v>2776</v>
      </c>
      <c r="N978">
        <v>7.57</v>
      </c>
      <c r="O978">
        <v>2.722</v>
      </c>
      <c r="P978">
        <v>8.4</v>
      </c>
      <c r="Q978">
        <v>2.5</v>
      </c>
      <c r="R978">
        <v>7.9</v>
      </c>
      <c r="S978">
        <v>7.2750000000000004</v>
      </c>
      <c r="T978">
        <v>5.2380952380952381</v>
      </c>
      <c r="U978">
        <v>9.6689939999999996</v>
      </c>
      <c r="V978">
        <v>30.444420000000001</v>
      </c>
      <c r="W978">
        <v>18.0458</v>
      </c>
      <c r="X978">
        <v>25.869610000000002</v>
      </c>
      <c r="Y978">
        <v>2.645934</v>
      </c>
      <c r="Z978">
        <v>1.6737230000000001</v>
      </c>
    </row>
    <row r="979" spans="1:26" x14ac:dyDescent="0.25">
      <c r="A979" s="64">
        <v>45992</v>
      </c>
      <c r="B979" t="s">
        <v>2335</v>
      </c>
      <c r="C979" t="s">
        <v>3678</v>
      </c>
      <c r="D979" t="s">
        <v>986</v>
      </c>
      <c r="E979" t="s">
        <v>17</v>
      </c>
      <c r="F979" t="s">
        <v>4</v>
      </c>
      <c r="G979" t="s">
        <v>2810</v>
      </c>
      <c r="I979">
        <v>1.3540618030735089E-4</v>
      </c>
      <c r="J979" t="s">
        <v>1374</v>
      </c>
      <c r="K979">
        <v>5.7575757575757578</v>
      </c>
      <c r="L979" t="s">
        <v>2777</v>
      </c>
      <c r="N979">
        <v>7.95</v>
      </c>
      <c r="O979">
        <v>3.7679999999999998</v>
      </c>
      <c r="P979">
        <v>5.1749999999999998</v>
      </c>
      <c r="Q979">
        <v>5</v>
      </c>
      <c r="R979">
        <v>9.5</v>
      </c>
      <c r="S979">
        <v>7.1283339999999997</v>
      </c>
      <c r="T979">
        <v>7.5892857142857144</v>
      </c>
      <c r="U979">
        <v>7.8067659999999997</v>
      </c>
      <c r="V979">
        <v>10.286009999999999</v>
      </c>
      <c r="W979">
        <v>38.681379999999997</v>
      </c>
      <c r="X979">
        <v>16.548459999999999</v>
      </c>
      <c r="Y979">
        <v>5.7177740000000004</v>
      </c>
      <c r="Z979">
        <v>3.018046</v>
      </c>
    </row>
    <row r="980" spans="1:26" x14ac:dyDescent="0.25">
      <c r="A980" s="64">
        <v>45992</v>
      </c>
      <c r="B980" t="s">
        <v>2179</v>
      </c>
      <c r="C980" t="s">
        <v>3679</v>
      </c>
      <c r="D980" t="s">
        <v>830</v>
      </c>
      <c r="E980" t="s">
        <v>20</v>
      </c>
      <c r="F980" t="s">
        <v>4</v>
      </c>
      <c r="G980" t="s">
        <v>2810</v>
      </c>
      <c r="I980">
        <v>1.9427552782557149E-4</v>
      </c>
      <c r="J980" t="s">
        <v>1374</v>
      </c>
      <c r="K980">
        <v>7.1428571428571432</v>
      </c>
      <c r="L980" t="s">
        <v>2777</v>
      </c>
      <c r="N980">
        <v>5.39</v>
      </c>
      <c r="O980">
        <v>5.0303339999999999</v>
      </c>
      <c r="P980">
        <v>6.2</v>
      </c>
      <c r="Q980">
        <v>3.8</v>
      </c>
      <c r="R980">
        <v>5.3333329999999997</v>
      </c>
      <c r="S980">
        <v>5.1666670000000003</v>
      </c>
      <c r="T980">
        <v>5.0180505415162457</v>
      </c>
      <c r="U980">
        <v>-10.35463</v>
      </c>
      <c r="V980">
        <v>15.301119999999999</v>
      </c>
      <c r="W980">
        <v>34.123139999999999</v>
      </c>
      <c r="X980">
        <v>20.351279999999999</v>
      </c>
      <c r="Y980">
        <v>3.8705729999999998</v>
      </c>
      <c r="Z980">
        <v>3.490993</v>
      </c>
    </row>
    <row r="981" spans="1:26" x14ac:dyDescent="0.25">
      <c r="A981" s="64">
        <v>45992</v>
      </c>
      <c r="B981" t="s">
        <v>2144</v>
      </c>
      <c r="C981" t="s">
        <v>3680</v>
      </c>
      <c r="D981" t="s">
        <v>795</v>
      </c>
      <c r="E981" t="s">
        <v>17</v>
      </c>
      <c r="F981" t="s">
        <v>4</v>
      </c>
      <c r="G981" t="s">
        <v>2810</v>
      </c>
      <c r="I981">
        <v>2.150126796533332E-4</v>
      </c>
      <c r="J981" t="s">
        <v>1367</v>
      </c>
      <c r="K981">
        <v>6.6666666666666661</v>
      </c>
      <c r="L981" t="s">
        <v>2778</v>
      </c>
      <c r="N981">
        <v>7.11</v>
      </c>
      <c r="O981">
        <v>6.7087500000000002</v>
      </c>
      <c r="P981">
        <v>3.6</v>
      </c>
      <c r="Q981">
        <v>6</v>
      </c>
      <c r="R981">
        <v>7.766667</v>
      </c>
      <c r="S981">
        <v>1.7450000000000001</v>
      </c>
      <c r="T981">
        <v>3.3035714285714279</v>
      </c>
      <c r="U981">
        <v>4.9025650000000001</v>
      </c>
      <c r="V981">
        <v>8.3636079999999993</v>
      </c>
      <c r="W981">
        <v>24.841940000000001</v>
      </c>
      <c r="X981">
        <v>20.862829999999999</v>
      </c>
      <c r="Y981">
        <v>5.8914989999999996</v>
      </c>
      <c r="Z981">
        <v>3.1146090000000002</v>
      </c>
    </row>
    <row r="982" spans="1:26" x14ac:dyDescent="0.25">
      <c r="A982" s="64">
        <v>45992</v>
      </c>
      <c r="B982" t="s">
        <v>1976</v>
      </c>
      <c r="C982" t="s">
        <v>3681</v>
      </c>
      <c r="D982" t="s">
        <v>628</v>
      </c>
      <c r="E982" t="s">
        <v>17</v>
      </c>
      <c r="F982" t="s">
        <v>4</v>
      </c>
      <c r="G982" t="s">
        <v>2810</v>
      </c>
      <c r="H982">
        <v>4.9562545015312406E-4</v>
      </c>
      <c r="I982">
        <v>2.9279000098360238E-4</v>
      </c>
      <c r="J982" t="s">
        <v>1367</v>
      </c>
      <c r="K982">
        <v>9.6969696969696972</v>
      </c>
      <c r="M982" t="s">
        <v>1340</v>
      </c>
      <c r="N982">
        <v>8.2100000000000009</v>
      </c>
      <c r="O982">
        <v>8.495749</v>
      </c>
      <c r="P982">
        <v>3.8250000000000002</v>
      </c>
      <c r="Q982">
        <v>6.8</v>
      </c>
      <c r="R982">
        <v>1.433333</v>
      </c>
      <c r="S982">
        <v>2.8616670000000002</v>
      </c>
      <c r="T982">
        <v>2.5</v>
      </c>
      <c r="U982">
        <v>3.9513349999999998</v>
      </c>
      <c r="V982">
        <v>8.6480160000000001</v>
      </c>
      <c r="W982">
        <v>22.230340000000002</v>
      </c>
      <c r="X982">
        <v>19.548249999999999</v>
      </c>
      <c r="Y982">
        <v>3.7846329999999999</v>
      </c>
      <c r="Z982">
        <v>4.0078870000000002</v>
      </c>
    </row>
    <row r="983" spans="1:26" x14ac:dyDescent="0.25">
      <c r="A983" s="64">
        <v>45992</v>
      </c>
      <c r="B983" t="s">
        <v>1718</v>
      </c>
      <c r="C983" t="s">
        <v>3682</v>
      </c>
      <c r="D983" t="s">
        <v>370</v>
      </c>
      <c r="E983" t="s">
        <v>17</v>
      </c>
      <c r="F983" t="s">
        <v>4</v>
      </c>
      <c r="G983" t="s">
        <v>2810</v>
      </c>
      <c r="H983">
        <v>9.3608391114505729E-4</v>
      </c>
      <c r="I983">
        <v>5.8028269683284869E-4</v>
      </c>
      <c r="J983" t="s">
        <v>1367</v>
      </c>
      <c r="K983">
        <v>9.0909090909090899</v>
      </c>
      <c r="M983" t="s">
        <v>1340</v>
      </c>
      <c r="N983">
        <v>5.21</v>
      </c>
      <c r="O983">
        <v>8.6010000000000009</v>
      </c>
      <c r="P983">
        <v>4.7249999999999996</v>
      </c>
      <c r="Q983">
        <v>5.8</v>
      </c>
      <c r="R983">
        <v>5.9333330000000002</v>
      </c>
      <c r="S983">
        <v>4.8383330000000004</v>
      </c>
      <c r="T983">
        <v>7.0535714285714288</v>
      </c>
      <c r="U983">
        <v>8.0067869999999992</v>
      </c>
      <c r="V983">
        <v>10.30785</v>
      </c>
      <c r="W983">
        <v>20.81671</v>
      </c>
      <c r="X983">
        <v>16.110669999999999</v>
      </c>
      <c r="Y983">
        <v>6.2377599999999997</v>
      </c>
      <c r="Z983">
        <v>3.0372840000000001</v>
      </c>
    </row>
    <row r="984" spans="1:26" x14ac:dyDescent="0.25">
      <c r="A984" s="64">
        <v>45992</v>
      </c>
      <c r="B984" t="s">
        <v>1853</v>
      </c>
      <c r="C984" t="s">
        <v>3683</v>
      </c>
      <c r="D984" t="s">
        <v>505</v>
      </c>
      <c r="E984" t="s">
        <v>2818</v>
      </c>
      <c r="F984" t="s">
        <v>4</v>
      </c>
      <c r="G984" t="s">
        <v>2810</v>
      </c>
      <c r="I984">
        <v>3.8639782838337082E-4</v>
      </c>
      <c r="J984" t="s">
        <v>1367</v>
      </c>
      <c r="K984">
        <v>7</v>
      </c>
      <c r="L984" t="s">
        <v>2776</v>
      </c>
      <c r="O984">
        <v>5.9435000000000002</v>
      </c>
      <c r="P984">
        <v>6.3250000000000002</v>
      </c>
      <c r="Q984">
        <v>8.8000000000000007</v>
      </c>
      <c r="R984">
        <v>2.4333330000000002</v>
      </c>
      <c r="S984">
        <v>7</v>
      </c>
      <c r="T984">
        <v>7.7551020408163263</v>
      </c>
      <c r="U984">
        <v>26.578810000000001</v>
      </c>
      <c r="V984">
        <v>104.40009999999999</v>
      </c>
      <c r="W984">
        <v>12.978429999999999</v>
      </c>
      <c r="X984">
        <v>20.449069999999999</v>
      </c>
      <c r="Y984">
        <v>4.596813</v>
      </c>
      <c r="Z984">
        <v>0.42510989999999999</v>
      </c>
    </row>
    <row r="985" spans="1:26" x14ac:dyDescent="0.25">
      <c r="A985" s="64">
        <v>45992</v>
      </c>
      <c r="B985" t="s">
        <v>2045</v>
      </c>
      <c r="C985" t="s">
        <v>3684</v>
      </c>
      <c r="D985" t="s">
        <v>696</v>
      </c>
      <c r="E985" t="s">
        <v>2824</v>
      </c>
      <c r="F985" t="s">
        <v>4</v>
      </c>
      <c r="G985" t="s">
        <v>2810</v>
      </c>
      <c r="I985">
        <v>2.59532746232609E-4</v>
      </c>
      <c r="J985" t="s">
        <v>1557</v>
      </c>
      <c r="K985">
        <v>2.916666666666667</v>
      </c>
      <c r="L985" t="s">
        <v>2776</v>
      </c>
      <c r="N985">
        <v>4.45</v>
      </c>
      <c r="O985">
        <v>5.3708330000000002</v>
      </c>
      <c r="P985">
        <v>7.1749999999999998</v>
      </c>
      <c r="Q985">
        <v>7.8</v>
      </c>
      <c r="R985">
        <v>3.1666669999999999</v>
      </c>
      <c r="S985">
        <v>1.9033329999999999</v>
      </c>
      <c r="T985">
        <v>5.0858369098712437</v>
      </c>
      <c r="U985">
        <v>2.245784</v>
      </c>
      <c r="V985">
        <v>36.466810000000002</v>
      </c>
      <c r="W985">
        <v>9.7758190000000003</v>
      </c>
      <c r="X985">
        <v>19.954419999999999</v>
      </c>
      <c r="Y985">
        <v>4.9398679999999997</v>
      </c>
      <c r="Z985">
        <v>0.92491780000000001</v>
      </c>
    </row>
    <row r="986" spans="1:26" x14ac:dyDescent="0.25">
      <c r="A986" s="64">
        <v>45992</v>
      </c>
      <c r="B986" t="s">
        <v>1909</v>
      </c>
      <c r="C986" t="s">
        <v>3685</v>
      </c>
      <c r="D986" t="s">
        <v>561</v>
      </c>
      <c r="E986" t="s">
        <v>20</v>
      </c>
      <c r="F986" t="s">
        <v>4</v>
      </c>
      <c r="G986" t="s">
        <v>2810</v>
      </c>
      <c r="I986">
        <v>3.4334748518650532E-4</v>
      </c>
      <c r="J986" t="s">
        <v>1367</v>
      </c>
      <c r="K986">
        <v>5.7142857142857144</v>
      </c>
      <c r="L986" t="s">
        <v>2777</v>
      </c>
      <c r="N986">
        <v>6.4</v>
      </c>
      <c r="O986">
        <v>5.1871669999999996</v>
      </c>
      <c r="P986">
        <v>4.6749999999999998</v>
      </c>
      <c r="Q986">
        <v>3.2</v>
      </c>
      <c r="R986">
        <v>2.766667</v>
      </c>
      <c r="S986">
        <v>4.5266669999999998</v>
      </c>
      <c r="T986">
        <v>2.093862815884477</v>
      </c>
      <c r="U986">
        <v>12.055429999999999</v>
      </c>
      <c r="V986">
        <v>6.8585060000000002</v>
      </c>
      <c r="W986">
        <v>27.546980000000001</v>
      </c>
      <c r="X986">
        <v>31.517510000000001</v>
      </c>
      <c r="Y986">
        <v>2.580444</v>
      </c>
      <c r="Z986">
        <v>4.4076009999999997</v>
      </c>
    </row>
    <row r="987" spans="1:26" x14ac:dyDescent="0.25">
      <c r="A987" s="64">
        <v>45992</v>
      </c>
      <c r="B987" t="s">
        <v>1379</v>
      </c>
      <c r="C987" t="s">
        <v>3686</v>
      </c>
      <c r="D987" t="s">
        <v>33</v>
      </c>
      <c r="E987" t="s">
        <v>13</v>
      </c>
      <c r="F987" t="s">
        <v>4</v>
      </c>
      <c r="G987" t="s">
        <v>2810</v>
      </c>
      <c r="I987">
        <v>6.0062908926931556E-3</v>
      </c>
      <c r="J987" t="s">
        <v>1367</v>
      </c>
      <c r="K987">
        <v>4.7826086956521738</v>
      </c>
      <c r="L987" t="s">
        <v>2778</v>
      </c>
      <c r="N987">
        <v>5.99</v>
      </c>
      <c r="O987">
        <v>5.6443329999999996</v>
      </c>
      <c r="P987">
        <v>5.2</v>
      </c>
      <c r="Q987">
        <v>7</v>
      </c>
      <c r="R987">
        <v>8</v>
      </c>
      <c r="S987">
        <v>5.375</v>
      </c>
      <c r="T987">
        <v>8.6170212765957448</v>
      </c>
      <c r="U987">
        <v>-11.000909999999999</v>
      </c>
      <c r="V987">
        <v>11.321109999999999</v>
      </c>
      <c r="W987">
        <v>10.97739</v>
      </c>
      <c r="X987">
        <v>16.37547</v>
      </c>
      <c r="Y987">
        <v>6.9736700000000003</v>
      </c>
      <c r="Z987">
        <v>3.094357</v>
      </c>
    </row>
    <row r="988" spans="1:26" x14ac:dyDescent="0.25">
      <c r="A988" s="64">
        <v>45992</v>
      </c>
      <c r="B988" t="s">
        <v>1372</v>
      </c>
      <c r="C988" t="s">
        <v>3687</v>
      </c>
      <c r="D988" t="s">
        <v>27</v>
      </c>
      <c r="E988" t="s">
        <v>8</v>
      </c>
      <c r="F988" t="s">
        <v>4</v>
      </c>
      <c r="G988" t="s">
        <v>2810</v>
      </c>
      <c r="I988">
        <v>1.707761561696091E-2</v>
      </c>
      <c r="J988" t="s">
        <v>1365</v>
      </c>
      <c r="K988">
        <v>3.2989690721649478</v>
      </c>
      <c r="L988" t="s">
        <v>2776</v>
      </c>
      <c r="N988">
        <v>5.15</v>
      </c>
      <c r="O988">
        <v>4.8654999999999999</v>
      </c>
      <c r="P988">
        <v>6.65</v>
      </c>
      <c r="Q988">
        <v>2</v>
      </c>
      <c r="R988">
        <v>5.3333329999999997</v>
      </c>
      <c r="S988">
        <v>7.1633329999999997</v>
      </c>
      <c r="T988">
        <v>6.1698113207547163</v>
      </c>
      <c r="U988">
        <v>-3.6688749999999999</v>
      </c>
      <c r="V988">
        <v>32.642960000000002</v>
      </c>
      <c r="W988">
        <v>43.276310000000002</v>
      </c>
      <c r="X988">
        <v>32.448459999999997</v>
      </c>
      <c r="Y988">
        <v>3.9004349999999999</v>
      </c>
      <c r="Z988">
        <v>0.29007500000000003</v>
      </c>
    </row>
    <row r="989" spans="1:26" x14ac:dyDescent="0.25">
      <c r="A989" s="64">
        <v>45992</v>
      </c>
      <c r="B989" t="s">
        <v>1740</v>
      </c>
      <c r="C989" t="s">
        <v>3688</v>
      </c>
      <c r="D989" t="s">
        <v>392</v>
      </c>
      <c r="E989" t="s">
        <v>2824</v>
      </c>
      <c r="F989" t="s">
        <v>4</v>
      </c>
      <c r="G989" t="s">
        <v>2810</v>
      </c>
      <c r="I989">
        <v>5.5556273966079681E-4</v>
      </c>
      <c r="J989" t="s">
        <v>1367</v>
      </c>
      <c r="K989">
        <v>0.72916666666666674</v>
      </c>
      <c r="L989" t="s">
        <v>2776</v>
      </c>
      <c r="O989">
        <v>0.61150000000000004</v>
      </c>
      <c r="P989">
        <v>6.8</v>
      </c>
      <c r="Q989">
        <v>5.9</v>
      </c>
      <c r="R989">
        <v>0.3</v>
      </c>
      <c r="S989">
        <v>8.01</v>
      </c>
      <c r="T989">
        <v>3.1974248927038631</v>
      </c>
      <c r="U989">
        <v>34.326459999999997</v>
      </c>
      <c r="W989">
        <v>47.003189999999996</v>
      </c>
      <c r="X989">
        <v>56.37773</v>
      </c>
      <c r="Y989">
        <v>1.8877820000000001</v>
      </c>
      <c r="Z989">
        <v>0</v>
      </c>
    </row>
    <row r="990" spans="1:26" x14ac:dyDescent="0.25">
      <c r="A990" s="64">
        <v>45992</v>
      </c>
      <c r="B990" t="s">
        <v>1731</v>
      </c>
      <c r="C990" t="s">
        <v>3689</v>
      </c>
      <c r="D990" t="s">
        <v>383</v>
      </c>
      <c r="E990" t="s">
        <v>19</v>
      </c>
      <c r="F990" t="s">
        <v>4</v>
      </c>
      <c r="G990" t="s">
        <v>2810</v>
      </c>
      <c r="I990">
        <v>5.6053549546708752E-4</v>
      </c>
      <c r="J990" t="s">
        <v>1374</v>
      </c>
      <c r="K990">
        <v>6.25</v>
      </c>
      <c r="L990" t="s">
        <v>2777</v>
      </c>
      <c r="N990">
        <v>7.36</v>
      </c>
      <c r="O990">
        <v>1.6040000000000001</v>
      </c>
      <c r="P990">
        <v>7.65</v>
      </c>
      <c r="Q990">
        <v>2.6</v>
      </c>
      <c r="R990">
        <v>9.3000000000000007</v>
      </c>
      <c r="S990">
        <v>5.9833340000000002</v>
      </c>
      <c r="T990">
        <v>6.3492063492063489</v>
      </c>
      <c r="U990">
        <v>9.8207839999999997</v>
      </c>
      <c r="V990">
        <v>32.744700000000002</v>
      </c>
      <c r="W990">
        <v>20.210070000000002</v>
      </c>
      <c r="X990">
        <v>45.977870000000003</v>
      </c>
      <c r="Y990">
        <v>2.6671580000000001</v>
      </c>
      <c r="Z990">
        <v>1.9057729999999999</v>
      </c>
    </row>
    <row r="991" spans="1:26" x14ac:dyDescent="0.25">
      <c r="A991" s="64">
        <v>45992</v>
      </c>
      <c r="B991" t="s">
        <v>1631</v>
      </c>
      <c r="C991" t="s">
        <v>3690</v>
      </c>
      <c r="D991" t="s">
        <v>283</v>
      </c>
      <c r="E991" t="s">
        <v>2824</v>
      </c>
      <c r="F991" t="s">
        <v>4</v>
      </c>
      <c r="G991" t="s">
        <v>2810</v>
      </c>
      <c r="I991">
        <v>7.6247268778463202E-4</v>
      </c>
      <c r="J991" t="s">
        <v>1367</v>
      </c>
      <c r="K991">
        <v>6.3541666666666661</v>
      </c>
      <c r="L991" t="s">
        <v>2777</v>
      </c>
      <c r="N991">
        <v>6.57</v>
      </c>
      <c r="O991">
        <v>8.7083340000000007</v>
      </c>
      <c r="P991">
        <v>4.5999999999999996</v>
      </c>
      <c r="Q991">
        <v>1.3</v>
      </c>
      <c r="R991">
        <v>3.6</v>
      </c>
      <c r="S991">
        <v>3.2433329999999998</v>
      </c>
      <c r="T991">
        <v>3.025751072961373</v>
      </c>
      <c r="U991">
        <v>-9.4550850000000006E-2</v>
      </c>
      <c r="V991">
        <v>14.68665</v>
      </c>
      <c r="W991">
        <v>6.9171800000000001</v>
      </c>
      <c r="X991">
        <v>15.27251</v>
      </c>
      <c r="Y991">
        <v>8.0959299999999992</v>
      </c>
      <c r="Z991">
        <v>1.8266880000000001</v>
      </c>
    </row>
    <row r="992" spans="1:26" x14ac:dyDescent="0.25">
      <c r="A992" s="64">
        <v>45992</v>
      </c>
      <c r="B992" t="s">
        <v>1701</v>
      </c>
      <c r="C992" t="s">
        <v>3691</v>
      </c>
      <c r="D992" t="s">
        <v>353</v>
      </c>
      <c r="E992" t="s">
        <v>2824</v>
      </c>
      <c r="F992" t="s">
        <v>4</v>
      </c>
      <c r="G992" t="s">
        <v>2810</v>
      </c>
      <c r="I992">
        <v>6.0894725354231213E-4</v>
      </c>
      <c r="J992" t="s">
        <v>1367</v>
      </c>
      <c r="K992">
        <v>5.3125</v>
      </c>
      <c r="L992" t="s">
        <v>2777</v>
      </c>
      <c r="N992">
        <v>5.84</v>
      </c>
      <c r="O992">
        <v>5.1660000000000004</v>
      </c>
      <c r="P992">
        <v>6.1749999999999998</v>
      </c>
      <c r="Q992">
        <v>7.3</v>
      </c>
      <c r="R992">
        <v>2.0666669999999998</v>
      </c>
      <c r="S992">
        <v>4.6366670000000001</v>
      </c>
      <c r="T992">
        <v>5</v>
      </c>
      <c r="U992">
        <v>9.9080200000000005</v>
      </c>
      <c r="V992">
        <v>32.424880000000002</v>
      </c>
      <c r="W992">
        <v>8.7315520000000006</v>
      </c>
      <c r="X992">
        <v>25.46641</v>
      </c>
      <c r="Y992">
        <v>4.3640290000000004</v>
      </c>
      <c r="Z992">
        <v>1.205646</v>
      </c>
    </row>
    <row r="993" spans="1:26" x14ac:dyDescent="0.25">
      <c r="A993" s="64">
        <v>45992</v>
      </c>
      <c r="B993" t="s">
        <v>2239</v>
      </c>
      <c r="C993" t="s">
        <v>3692</v>
      </c>
      <c r="D993" t="s">
        <v>890</v>
      </c>
      <c r="E993" t="s">
        <v>8</v>
      </c>
      <c r="F993" t="s">
        <v>4</v>
      </c>
      <c r="G993" t="s">
        <v>2810</v>
      </c>
      <c r="I993">
        <v>1.685373158895645E-4</v>
      </c>
      <c r="J993" t="s">
        <v>1374</v>
      </c>
      <c r="K993">
        <v>1.6494845360824739</v>
      </c>
      <c r="L993" t="s">
        <v>2777</v>
      </c>
      <c r="O993">
        <v>7.2518330000000004</v>
      </c>
      <c r="P993">
        <v>5.9249999999999998</v>
      </c>
      <c r="Q993">
        <v>1</v>
      </c>
      <c r="R993">
        <v>6.1666670000000003</v>
      </c>
      <c r="S993">
        <v>3.165</v>
      </c>
      <c r="T993">
        <v>4.2641509433962268</v>
      </c>
      <c r="U993">
        <v>-4.8854110000000004</v>
      </c>
      <c r="V993">
        <v>20.602329999999998</v>
      </c>
      <c r="W993">
        <v>25.628710000000002</v>
      </c>
      <c r="X993">
        <v>27.383179999999999</v>
      </c>
      <c r="Y993">
        <v>3.885437</v>
      </c>
      <c r="Z993">
        <v>0</v>
      </c>
    </row>
    <row r="994" spans="1:26" x14ac:dyDescent="0.25">
      <c r="A994" s="64">
        <v>45992</v>
      </c>
      <c r="B994" t="s">
        <v>1800</v>
      </c>
      <c r="C994" t="s">
        <v>3693</v>
      </c>
      <c r="D994" t="s">
        <v>452</v>
      </c>
      <c r="E994" t="s">
        <v>2824</v>
      </c>
      <c r="F994" t="s">
        <v>4</v>
      </c>
      <c r="G994" t="s">
        <v>2810</v>
      </c>
      <c r="I994">
        <v>4.3239471942434579E-4</v>
      </c>
      <c r="J994" t="s">
        <v>1367</v>
      </c>
      <c r="K994">
        <v>6.875</v>
      </c>
      <c r="L994" t="s">
        <v>2777</v>
      </c>
      <c r="N994">
        <v>7.93</v>
      </c>
      <c r="O994">
        <v>6.2953330000000003</v>
      </c>
      <c r="P994">
        <v>2.5499999999999998</v>
      </c>
      <c r="Q994">
        <v>3.5</v>
      </c>
      <c r="R994">
        <v>5.5666669999999998</v>
      </c>
      <c r="S994">
        <v>3.1783329999999999</v>
      </c>
      <c r="T994">
        <v>2.7896995708154511</v>
      </c>
      <c r="U994">
        <v>10.49328</v>
      </c>
      <c r="V994">
        <v>1.1502559999999999</v>
      </c>
      <c r="W994">
        <v>22.811540000000001</v>
      </c>
      <c r="X994">
        <v>207.685</v>
      </c>
      <c r="Y994">
        <v>1.68062</v>
      </c>
      <c r="Z994">
        <v>2.1484760000000001</v>
      </c>
    </row>
    <row r="995" spans="1:26" x14ac:dyDescent="0.25">
      <c r="A995" s="64">
        <v>45992</v>
      </c>
      <c r="B995" t="s">
        <v>2192</v>
      </c>
      <c r="C995" t="s">
        <v>3694</v>
      </c>
      <c r="D995" t="s">
        <v>843</v>
      </c>
      <c r="E995" t="s">
        <v>18</v>
      </c>
      <c r="F995" t="s">
        <v>4</v>
      </c>
      <c r="G995" t="s">
        <v>2810</v>
      </c>
      <c r="I995">
        <v>1.8870358094857511E-4</v>
      </c>
      <c r="J995" t="s">
        <v>1367</v>
      </c>
      <c r="K995">
        <v>6.9565217391304346</v>
      </c>
      <c r="L995" t="s">
        <v>2776</v>
      </c>
      <c r="N995">
        <v>6.08</v>
      </c>
      <c r="O995">
        <v>7.0324999999999998</v>
      </c>
      <c r="P995">
        <v>5.7333340000000002</v>
      </c>
      <c r="Q995">
        <v>1.1000000000000001</v>
      </c>
      <c r="R995">
        <v>3</v>
      </c>
      <c r="S995">
        <v>2.04</v>
      </c>
      <c r="T995">
        <v>1.2380952380952379</v>
      </c>
      <c r="U995">
        <v>11.382289999999999</v>
      </c>
      <c r="V995">
        <v>14.22401</v>
      </c>
      <c r="W995">
        <v>13.28069</v>
      </c>
      <c r="X995">
        <v>14.078569999999999</v>
      </c>
      <c r="Y995">
        <v>7.9326239999999997</v>
      </c>
      <c r="Z995">
        <v>3.0483009999999999</v>
      </c>
    </row>
    <row r="996" spans="1:26" x14ac:dyDescent="0.25">
      <c r="A996" s="64">
        <v>45992</v>
      </c>
      <c r="B996" t="s">
        <v>1896</v>
      </c>
      <c r="C996" t="s">
        <v>3695</v>
      </c>
      <c r="D996" t="s">
        <v>548</v>
      </c>
      <c r="E996" t="s">
        <v>10</v>
      </c>
      <c r="F996" t="s">
        <v>4</v>
      </c>
      <c r="G996" t="s">
        <v>2810</v>
      </c>
      <c r="I996">
        <v>3.4636304351947939E-4</v>
      </c>
      <c r="J996" t="s">
        <v>1367</v>
      </c>
      <c r="K996">
        <v>1.4285714285714279</v>
      </c>
      <c r="L996" t="s">
        <v>2777</v>
      </c>
      <c r="N996">
        <v>6.52</v>
      </c>
      <c r="O996">
        <v>5.92</v>
      </c>
      <c r="P996">
        <v>3.95</v>
      </c>
      <c r="Q996">
        <v>0.9</v>
      </c>
      <c r="R996">
        <v>3.9333330000000002</v>
      </c>
      <c r="S996">
        <v>4.4141659999999998</v>
      </c>
      <c r="T996">
        <v>0.29069767441860472</v>
      </c>
      <c r="U996">
        <v>11.29626</v>
      </c>
      <c r="V996">
        <v>11.515599999999999</v>
      </c>
      <c r="W996">
        <v>22.403890000000001</v>
      </c>
      <c r="X996">
        <v>13.321569999999999</v>
      </c>
      <c r="Y996">
        <v>7.0993469999999999</v>
      </c>
      <c r="Z996">
        <v>3.1471749999999998</v>
      </c>
    </row>
    <row r="997" spans="1:26" x14ac:dyDescent="0.25">
      <c r="A997" s="64">
        <v>45992</v>
      </c>
      <c r="B997" t="s">
        <v>2120</v>
      </c>
      <c r="C997" t="s">
        <v>3696</v>
      </c>
      <c r="D997" t="s">
        <v>771</v>
      </c>
      <c r="E997" t="s">
        <v>10</v>
      </c>
      <c r="F997" t="s">
        <v>4</v>
      </c>
      <c r="G997" t="s">
        <v>2810</v>
      </c>
      <c r="I997">
        <v>2.1840739561425671E-4</v>
      </c>
      <c r="J997" t="s">
        <v>1367</v>
      </c>
      <c r="K997">
        <v>0.71428571428571419</v>
      </c>
      <c r="L997" t="s">
        <v>2776</v>
      </c>
      <c r="N997">
        <v>3.5</v>
      </c>
      <c r="O997">
        <v>8.02</v>
      </c>
      <c r="P997">
        <v>2.75</v>
      </c>
      <c r="Q997">
        <v>0.3</v>
      </c>
      <c r="R997">
        <v>2.5666669999999998</v>
      </c>
      <c r="S997">
        <v>3.8133339999999998</v>
      </c>
      <c r="T997">
        <v>0.20348837209302331</v>
      </c>
      <c r="U997">
        <v>-13.218170000000001</v>
      </c>
      <c r="V997">
        <v>10.38068</v>
      </c>
      <c r="W997">
        <v>20.945620000000002</v>
      </c>
      <c r="X997">
        <v>10.57723</v>
      </c>
      <c r="Y997">
        <v>8.5791369999999993</v>
      </c>
      <c r="Z997">
        <v>0.37623410000000002</v>
      </c>
    </row>
    <row r="998" spans="1:26" x14ac:dyDescent="0.25">
      <c r="A998" s="64">
        <v>45992</v>
      </c>
      <c r="B998" t="s">
        <v>1916</v>
      </c>
      <c r="C998" t="s">
        <v>3697</v>
      </c>
      <c r="D998" t="s">
        <v>568</v>
      </c>
      <c r="E998" t="s">
        <v>13</v>
      </c>
      <c r="F998" t="s">
        <v>4</v>
      </c>
      <c r="G998" t="s">
        <v>2810</v>
      </c>
      <c r="I998">
        <v>3.4398838259613342E-4</v>
      </c>
      <c r="J998" t="s">
        <v>1367</v>
      </c>
      <c r="K998">
        <v>0.43478260869565222</v>
      </c>
      <c r="L998" t="s">
        <v>2777</v>
      </c>
      <c r="O998">
        <v>2.7320000000000002</v>
      </c>
      <c r="P998">
        <v>6.9</v>
      </c>
      <c r="Q998">
        <v>8.6999999999999993</v>
      </c>
      <c r="R998">
        <v>0.56666669999999997</v>
      </c>
      <c r="S998">
        <v>7.8266669999999996</v>
      </c>
      <c r="T998">
        <v>6.3829787234042552</v>
      </c>
      <c r="U998">
        <v>21.556570000000001</v>
      </c>
      <c r="V998">
        <v>16.863939999999999</v>
      </c>
      <c r="W998">
        <v>32.075159999999997</v>
      </c>
      <c r="X998">
        <v>16.932849999999998</v>
      </c>
      <c r="Y998">
        <v>6.5269279999999998</v>
      </c>
      <c r="Z998">
        <v>0</v>
      </c>
    </row>
    <row r="999" spans="1:26" x14ac:dyDescent="0.25">
      <c r="A999" s="64">
        <v>45992</v>
      </c>
      <c r="B999" t="s">
        <v>1812</v>
      </c>
      <c r="C999" t="s">
        <v>3698</v>
      </c>
      <c r="D999" t="s">
        <v>464</v>
      </c>
      <c r="E999" t="s">
        <v>2824</v>
      </c>
      <c r="F999" t="s">
        <v>4</v>
      </c>
      <c r="G999" t="s">
        <v>2810</v>
      </c>
      <c r="I999">
        <v>4.1564277330570439E-4</v>
      </c>
      <c r="J999" t="s">
        <v>1374</v>
      </c>
      <c r="K999">
        <v>2.395833333333333</v>
      </c>
      <c r="L999" t="s">
        <v>2777</v>
      </c>
      <c r="O999">
        <v>8.2628339999999998</v>
      </c>
      <c r="P999">
        <v>3.8</v>
      </c>
      <c r="Q999">
        <v>0</v>
      </c>
      <c r="R999">
        <v>0.1</v>
      </c>
      <c r="S999">
        <v>5.1550000000000002</v>
      </c>
      <c r="T999">
        <v>1.1158798283261799</v>
      </c>
      <c r="U999">
        <v>-2.1495820000000001</v>
      </c>
      <c r="V999">
        <v>13.644270000000001</v>
      </c>
      <c r="W999">
        <v>28.742909999999998</v>
      </c>
      <c r="X999">
        <v>19.937519999999999</v>
      </c>
      <c r="Y999">
        <v>2.506634</v>
      </c>
      <c r="Z999">
        <v>0</v>
      </c>
    </row>
    <row r="1000" spans="1:26" x14ac:dyDescent="0.25">
      <c r="A1000" s="64">
        <v>45992</v>
      </c>
      <c r="B1000" t="s">
        <v>1932</v>
      </c>
      <c r="C1000" t="s">
        <v>3699</v>
      </c>
      <c r="D1000" t="s">
        <v>584</v>
      </c>
      <c r="E1000" t="s">
        <v>17</v>
      </c>
      <c r="F1000" t="s">
        <v>4</v>
      </c>
      <c r="G1000" t="s">
        <v>2810</v>
      </c>
      <c r="I1000">
        <v>3.2766490159965911E-4</v>
      </c>
      <c r="J1000" t="s">
        <v>1367</v>
      </c>
      <c r="K1000">
        <v>9.3939393939393945</v>
      </c>
      <c r="L1000" t="s">
        <v>2778</v>
      </c>
      <c r="N1000">
        <v>6.93</v>
      </c>
      <c r="O1000">
        <v>7.87575</v>
      </c>
      <c r="P1000">
        <v>4.6500000000000004</v>
      </c>
      <c r="Q1000">
        <v>7.4</v>
      </c>
      <c r="R1000">
        <v>6.233333</v>
      </c>
      <c r="S1000">
        <v>3.7283330000000001</v>
      </c>
      <c r="T1000">
        <v>6.9642857142857144</v>
      </c>
      <c r="U1000">
        <v>-3.0403440000000002</v>
      </c>
      <c r="V1000">
        <v>10.54509</v>
      </c>
      <c r="W1000">
        <v>19.648900000000001</v>
      </c>
      <c r="X1000">
        <v>19.903569999999998</v>
      </c>
      <c r="Y1000">
        <v>4.0790059999999997</v>
      </c>
      <c r="Z1000">
        <v>3.3028019999999998</v>
      </c>
    </row>
    <row r="1001" spans="1:26" x14ac:dyDescent="0.25">
      <c r="A1001" s="64">
        <v>45992</v>
      </c>
      <c r="B1001" t="s">
        <v>1688</v>
      </c>
      <c r="C1001" t="s">
        <v>3700</v>
      </c>
      <c r="D1001" t="s">
        <v>340</v>
      </c>
      <c r="E1001" t="s">
        <v>2874</v>
      </c>
      <c r="F1001" t="s">
        <v>4</v>
      </c>
      <c r="G1001" t="s">
        <v>2810</v>
      </c>
      <c r="H1001">
        <v>1.7561533248428431E-2</v>
      </c>
      <c r="I1001">
        <v>6.2468254514021866E-4</v>
      </c>
      <c r="J1001" t="s">
        <v>1374</v>
      </c>
      <c r="K1001">
        <v>10</v>
      </c>
      <c r="M1001" t="s">
        <v>1340</v>
      </c>
      <c r="N1001">
        <v>7.46</v>
      </c>
      <c r="O1001">
        <v>8.9778339999999996</v>
      </c>
      <c r="P1001">
        <v>1.5249999999999999</v>
      </c>
      <c r="Q1001">
        <v>7</v>
      </c>
      <c r="R1001">
        <v>3.233333</v>
      </c>
      <c r="S1001">
        <v>2.3483329999999998</v>
      </c>
      <c r="T1001">
        <v>3.8596491228070171</v>
      </c>
      <c r="U1001">
        <v>-42.821089999999998</v>
      </c>
      <c r="V1001">
        <v>10.263120000000001</v>
      </c>
      <c r="W1001">
        <v>1.890415</v>
      </c>
      <c r="X1001">
        <v>10.25553</v>
      </c>
      <c r="Y1001">
        <v>14.13824</v>
      </c>
      <c r="Z1001">
        <v>5.1156030000000001</v>
      </c>
    </row>
    <row r="1002" spans="1:26" x14ac:dyDescent="0.25">
      <c r="A1002" s="64">
        <v>45992</v>
      </c>
      <c r="B1002" t="s">
        <v>1671</v>
      </c>
      <c r="C1002" t="s">
        <v>3701</v>
      </c>
      <c r="D1002" t="s">
        <v>323</v>
      </c>
      <c r="E1002" t="s">
        <v>8</v>
      </c>
      <c r="F1002" t="s">
        <v>4</v>
      </c>
      <c r="G1002" t="s">
        <v>2810</v>
      </c>
      <c r="I1002">
        <v>6.4974325410293904E-4</v>
      </c>
      <c r="J1002" t="s">
        <v>1374</v>
      </c>
      <c r="K1002">
        <v>8.5567010309278349</v>
      </c>
      <c r="L1002" t="s">
        <v>2777</v>
      </c>
      <c r="O1002">
        <v>3.491333</v>
      </c>
      <c r="P1002">
        <v>7.45</v>
      </c>
      <c r="Q1002">
        <v>5.8</v>
      </c>
      <c r="R1002">
        <v>5.6333330000000004</v>
      </c>
      <c r="S1002">
        <v>6.051666</v>
      </c>
      <c r="T1002">
        <v>7.716981132075472</v>
      </c>
      <c r="U1002">
        <v>13.62678</v>
      </c>
      <c r="V1002">
        <v>228.0428</v>
      </c>
      <c r="W1002">
        <v>30.863350000000001</v>
      </c>
      <c r="X1002">
        <v>34.617919999999998</v>
      </c>
      <c r="Y1002">
        <v>2.2908569999999999</v>
      </c>
      <c r="Z1002">
        <v>0</v>
      </c>
    </row>
    <row r="1003" spans="1:26" x14ac:dyDescent="0.25">
      <c r="A1003" s="64">
        <v>45992</v>
      </c>
      <c r="B1003" t="s">
        <v>2103</v>
      </c>
      <c r="C1003" t="s">
        <v>3702</v>
      </c>
      <c r="D1003" t="s">
        <v>754</v>
      </c>
      <c r="E1003" t="s">
        <v>2824</v>
      </c>
      <c r="F1003" t="s">
        <v>4</v>
      </c>
      <c r="G1003" t="s">
        <v>2810</v>
      </c>
      <c r="I1003">
        <v>2.2989384143254051E-4</v>
      </c>
      <c r="J1003" t="s">
        <v>1374</v>
      </c>
      <c r="K1003">
        <v>5.5208333333333339</v>
      </c>
      <c r="L1003" t="s">
        <v>2777</v>
      </c>
      <c r="N1003">
        <v>4.0199999999999996</v>
      </c>
      <c r="O1003">
        <v>6.2591669999999997</v>
      </c>
      <c r="P1003">
        <v>2.9249999999999998</v>
      </c>
      <c r="Q1003">
        <v>6.5</v>
      </c>
      <c r="R1003">
        <v>7.2333340000000002</v>
      </c>
      <c r="S1003">
        <v>0.8333334</v>
      </c>
      <c r="T1003">
        <v>4.1201716738197423</v>
      </c>
      <c r="U1003">
        <v>-10.0885</v>
      </c>
      <c r="V1003">
        <v>7.7883550000000001</v>
      </c>
      <c r="W1003">
        <v>17.629960000000001</v>
      </c>
      <c r="X1003">
        <v>27.70926</v>
      </c>
      <c r="Y1003">
        <v>3.0133049999999999</v>
      </c>
      <c r="Z1003">
        <v>0.50811680000000004</v>
      </c>
    </row>
    <row r="1004" spans="1:26" x14ac:dyDescent="0.25">
      <c r="A1004" s="64">
        <v>45992</v>
      </c>
      <c r="B1004" t="s">
        <v>2202</v>
      </c>
      <c r="C1004" t="s">
        <v>3703</v>
      </c>
      <c r="D1004" t="s">
        <v>853</v>
      </c>
      <c r="E1004" t="s">
        <v>14</v>
      </c>
      <c r="F1004" t="s">
        <v>4</v>
      </c>
      <c r="G1004" t="s">
        <v>2810</v>
      </c>
      <c r="H1004">
        <v>1.185791452482785E-2</v>
      </c>
      <c r="I1004">
        <v>1.8128935406450149E-4</v>
      </c>
      <c r="J1004" t="s">
        <v>1367</v>
      </c>
      <c r="K1004">
        <v>10</v>
      </c>
      <c r="M1004" t="s">
        <v>1340</v>
      </c>
      <c r="N1004">
        <v>4.7899989999999999</v>
      </c>
      <c r="O1004">
        <v>7.4333330000000002</v>
      </c>
      <c r="P1004">
        <v>5.2</v>
      </c>
      <c r="Q1004">
        <v>9.6999999999999993</v>
      </c>
      <c r="R1004">
        <v>6</v>
      </c>
      <c r="S1004">
        <v>2.875</v>
      </c>
      <c r="T1004">
        <v>8.7894736842105257</v>
      </c>
      <c r="U1004">
        <v>-6.2329470000000002</v>
      </c>
      <c r="V1004">
        <v>17.330950000000001</v>
      </c>
      <c r="W1004">
        <v>19.685559999999999</v>
      </c>
      <c r="X1004">
        <v>14.192159999999999</v>
      </c>
      <c r="Y1004">
        <v>9.4574099999999994</v>
      </c>
      <c r="Z1004">
        <v>0.74676869999999995</v>
      </c>
    </row>
    <row r="1005" spans="1:26" x14ac:dyDescent="0.25">
      <c r="A1005" s="64">
        <v>45992</v>
      </c>
      <c r="B1005" t="s">
        <v>2406</v>
      </c>
      <c r="C1005" t="s">
        <v>3704</v>
      </c>
      <c r="D1005" t="s">
        <v>1057</v>
      </c>
      <c r="E1005" t="s">
        <v>14</v>
      </c>
      <c r="F1005" t="s">
        <v>4</v>
      </c>
      <c r="G1005" t="s">
        <v>2810</v>
      </c>
      <c r="I1005">
        <v>1.1404183315253281E-4</v>
      </c>
      <c r="J1005" t="s">
        <v>1367</v>
      </c>
      <c r="K1005">
        <v>9.2307692307692317</v>
      </c>
      <c r="L1005" t="s">
        <v>2776</v>
      </c>
      <c r="N1005">
        <v>4.7699999999999996</v>
      </c>
      <c r="O1005">
        <v>7.8970000000000002</v>
      </c>
      <c r="P1005">
        <v>5.2</v>
      </c>
      <c r="Q1005">
        <v>9.3000000000000007</v>
      </c>
      <c r="R1005">
        <v>5.4666670000000002</v>
      </c>
      <c r="S1005">
        <v>2.82</v>
      </c>
      <c r="T1005">
        <v>8.526315789473685</v>
      </c>
      <c r="U1005">
        <v>-6.3793240000000004</v>
      </c>
      <c r="V1005">
        <v>17.330950000000001</v>
      </c>
      <c r="W1005">
        <v>19.685559999999999</v>
      </c>
      <c r="X1005">
        <v>12.89357</v>
      </c>
      <c r="Y1005">
        <v>10.265219999999999</v>
      </c>
      <c r="Z1005">
        <v>0.83957000000000004</v>
      </c>
    </row>
    <row r="1006" spans="1:26" x14ac:dyDescent="0.25">
      <c r="A1006" s="64">
        <v>45992</v>
      </c>
      <c r="B1006" t="s">
        <v>1630</v>
      </c>
      <c r="C1006" t="s">
        <v>3705</v>
      </c>
      <c r="D1006" t="s">
        <v>282</v>
      </c>
      <c r="E1006" t="s">
        <v>19</v>
      </c>
      <c r="F1006" t="s">
        <v>4</v>
      </c>
      <c r="G1006" t="s">
        <v>2810</v>
      </c>
      <c r="I1006">
        <v>7.4194676806191631E-4</v>
      </c>
      <c r="J1006" t="s">
        <v>1367</v>
      </c>
      <c r="K1006">
        <v>2.5</v>
      </c>
      <c r="L1006" t="s">
        <v>2777</v>
      </c>
      <c r="N1006">
        <v>5.21</v>
      </c>
      <c r="O1006">
        <v>5.1011670000000002</v>
      </c>
      <c r="P1006">
        <v>5.25</v>
      </c>
      <c r="Q1006">
        <v>1.4</v>
      </c>
      <c r="R1006">
        <v>1.8666670000000001</v>
      </c>
      <c r="S1006">
        <v>3.76</v>
      </c>
      <c r="T1006">
        <v>1.984126984126984</v>
      </c>
      <c r="U1006">
        <v>0.70303680000000002</v>
      </c>
      <c r="V1006">
        <v>11.33221</v>
      </c>
      <c r="W1006">
        <v>25.64809</v>
      </c>
      <c r="X1006">
        <v>27.575060000000001</v>
      </c>
      <c r="Y1006">
        <v>3.2759109999999998</v>
      </c>
      <c r="Z1006">
        <v>1.264499</v>
      </c>
    </row>
    <row r="1007" spans="1:26" x14ac:dyDescent="0.25">
      <c r="A1007" s="64">
        <v>45992</v>
      </c>
      <c r="B1007" t="s">
        <v>2401</v>
      </c>
      <c r="C1007" t="s">
        <v>3706</v>
      </c>
      <c r="D1007" t="s">
        <v>1052</v>
      </c>
      <c r="E1007" t="s">
        <v>12</v>
      </c>
      <c r="F1007" t="s">
        <v>4</v>
      </c>
      <c r="G1007" t="s">
        <v>2810</v>
      </c>
      <c r="I1007">
        <v>1.16578418686707E-4</v>
      </c>
      <c r="J1007" t="s">
        <v>1365</v>
      </c>
      <c r="K1007">
        <v>8.8888888888888893</v>
      </c>
      <c r="L1007" t="s">
        <v>2776</v>
      </c>
      <c r="N1007">
        <v>2.4900000000000002</v>
      </c>
      <c r="O1007">
        <v>4.2</v>
      </c>
      <c r="P1007">
        <v>7.4249999999999998</v>
      </c>
      <c r="Q1007">
        <v>9.6999999999999993</v>
      </c>
      <c r="R1007">
        <v>3.6333329999999999</v>
      </c>
      <c r="S1007">
        <v>9.35</v>
      </c>
      <c r="T1007">
        <v>9.2631578947368425</v>
      </c>
      <c r="U1007">
        <v>83.583789999999993</v>
      </c>
      <c r="V1007">
        <v>30.240130000000001</v>
      </c>
      <c r="W1007">
        <v>67.101219999999998</v>
      </c>
      <c r="X1007">
        <v>19.431940000000001</v>
      </c>
      <c r="Y1007">
        <v>5.960566</v>
      </c>
      <c r="Z1007">
        <v>0</v>
      </c>
    </row>
    <row r="1008" spans="1:26" x14ac:dyDescent="0.25">
      <c r="A1008" s="64">
        <v>45992</v>
      </c>
      <c r="B1008" t="s">
        <v>1805</v>
      </c>
      <c r="C1008" t="s">
        <v>3707</v>
      </c>
      <c r="D1008" t="s">
        <v>457</v>
      </c>
      <c r="E1008" t="s">
        <v>11</v>
      </c>
      <c r="F1008" t="s">
        <v>4</v>
      </c>
      <c r="G1008" t="s">
        <v>2810</v>
      </c>
      <c r="I1008">
        <v>4.4206748958311079E-4</v>
      </c>
      <c r="J1008" t="s">
        <v>1367</v>
      </c>
      <c r="K1008">
        <v>6.7796610169491522</v>
      </c>
      <c r="L1008" t="s">
        <v>2777</v>
      </c>
      <c r="N1008">
        <v>3.28</v>
      </c>
      <c r="O1008">
        <v>6.5621669999999996</v>
      </c>
      <c r="P1008">
        <v>4.5250000000000004</v>
      </c>
      <c r="Q1008">
        <v>4.8</v>
      </c>
      <c r="R1008">
        <v>4.8333329999999997</v>
      </c>
      <c r="S1008">
        <v>3.798333</v>
      </c>
      <c r="T1008">
        <v>7.5710227272727266</v>
      </c>
      <c r="U1008">
        <v>1.3953800000000001</v>
      </c>
      <c r="V1008">
        <v>24.216270000000002</v>
      </c>
      <c r="W1008">
        <v>14.308999999999999</v>
      </c>
      <c r="X1008">
        <v>15.52744</v>
      </c>
      <c r="Y1008">
        <v>5.3167059999999999</v>
      </c>
      <c r="Z1008">
        <v>0.15853529999999999</v>
      </c>
    </row>
    <row r="1009" spans="1:26" x14ac:dyDescent="0.25">
      <c r="A1009" s="64">
        <v>45992</v>
      </c>
      <c r="B1009" t="s">
        <v>1629</v>
      </c>
      <c r="C1009" t="s">
        <v>3708</v>
      </c>
      <c r="D1009" t="s">
        <v>281</v>
      </c>
      <c r="E1009" t="s">
        <v>18</v>
      </c>
      <c r="F1009" t="s">
        <v>4</v>
      </c>
      <c r="G1009" t="s">
        <v>2810</v>
      </c>
      <c r="I1009">
        <v>7.6804603487444598E-4</v>
      </c>
      <c r="J1009" t="s">
        <v>1367</v>
      </c>
      <c r="K1009">
        <v>1.304347826086957</v>
      </c>
      <c r="L1009" t="s">
        <v>2777</v>
      </c>
      <c r="N1009">
        <v>3.5</v>
      </c>
      <c r="O1009">
        <v>2.239166</v>
      </c>
      <c r="P1009">
        <v>3.2</v>
      </c>
      <c r="Q1009">
        <v>1.1000000000000001</v>
      </c>
      <c r="R1009">
        <v>2.733333</v>
      </c>
      <c r="S1009">
        <v>6.3366670000000003</v>
      </c>
      <c r="T1009">
        <v>0.66666666666666663</v>
      </c>
      <c r="U1009">
        <v>7.1030860000000002</v>
      </c>
      <c r="V1009">
        <v>9.0489339999999991</v>
      </c>
      <c r="W1009">
        <v>20.58052</v>
      </c>
      <c r="X1009">
        <v>49.27928</v>
      </c>
      <c r="Y1009">
        <v>2.1924440000000001</v>
      </c>
      <c r="Z1009">
        <v>0.93279909999999999</v>
      </c>
    </row>
    <row r="1010" spans="1:26" x14ac:dyDescent="0.25">
      <c r="A1010" s="64">
        <v>45992</v>
      </c>
      <c r="B1010" t="s">
        <v>2304</v>
      </c>
      <c r="C1010" t="s">
        <v>3709</v>
      </c>
      <c r="D1010" t="s">
        <v>955</v>
      </c>
      <c r="E1010" t="s">
        <v>20</v>
      </c>
      <c r="F1010" t="s">
        <v>4</v>
      </c>
      <c r="G1010" t="s">
        <v>2810</v>
      </c>
      <c r="H1010">
        <v>1.739383449167142E-3</v>
      </c>
      <c r="I1010">
        <v>1.4576175424506891E-4</v>
      </c>
      <c r="J1010" t="s">
        <v>1367</v>
      </c>
      <c r="K1010">
        <v>8.5714285714285712</v>
      </c>
      <c r="M1010" t="s">
        <v>1340</v>
      </c>
      <c r="N1010">
        <v>8.42</v>
      </c>
      <c r="O1010">
        <v>4.0758330000000003</v>
      </c>
      <c r="P1010">
        <v>5.85</v>
      </c>
      <c r="Q1010">
        <v>5.7</v>
      </c>
      <c r="R1010">
        <v>9.8666669999999996</v>
      </c>
      <c r="S1010">
        <v>5.9866669999999997</v>
      </c>
      <c r="T1010">
        <v>8.9891696750902526</v>
      </c>
      <c r="U1010">
        <v>-5.0993149999999998</v>
      </c>
      <c r="V1010">
        <v>17.535969999999999</v>
      </c>
      <c r="W1010">
        <v>72.663150000000002</v>
      </c>
      <c r="X1010">
        <v>16.749320000000001</v>
      </c>
      <c r="Y1010">
        <v>5.6984760000000003</v>
      </c>
      <c r="Z1010">
        <v>6.4090809999999996</v>
      </c>
    </row>
    <row r="1011" spans="1:26" x14ac:dyDescent="0.25">
      <c r="A1011" s="64">
        <v>45992</v>
      </c>
      <c r="B1011" t="s">
        <v>2116</v>
      </c>
      <c r="C1011" t="s">
        <v>3710</v>
      </c>
      <c r="D1011" t="s">
        <v>767</v>
      </c>
      <c r="E1011" t="s">
        <v>8</v>
      </c>
      <c r="F1011" t="s">
        <v>4</v>
      </c>
      <c r="G1011" t="s">
        <v>2810</v>
      </c>
      <c r="I1011">
        <v>2.2138744855078601E-4</v>
      </c>
      <c r="J1011" t="s">
        <v>1374</v>
      </c>
      <c r="K1011">
        <v>3.402061855670103</v>
      </c>
      <c r="L1011" t="s">
        <v>2777</v>
      </c>
      <c r="O1011">
        <v>6.6466669999999999</v>
      </c>
      <c r="P1011">
        <v>5.65</v>
      </c>
      <c r="Q1011">
        <v>3.5</v>
      </c>
      <c r="R1011">
        <v>4.9000000000000004</v>
      </c>
      <c r="S1011">
        <v>3.141667</v>
      </c>
      <c r="T1011">
        <v>4.5094339622641506</v>
      </c>
      <c r="U1011">
        <v>-9.2479999999999993</v>
      </c>
      <c r="V1011">
        <v>109.2599</v>
      </c>
      <c r="W1011">
        <v>17.437719999999999</v>
      </c>
      <c r="X1011">
        <v>23.04664</v>
      </c>
      <c r="Y1011">
        <v>3.162328</v>
      </c>
      <c r="Z1011">
        <v>0</v>
      </c>
    </row>
    <row r="1012" spans="1:26" x14ac:dyDescent="0.25">
      <c r="A1012" s="64">
        <v>45992</v>
      </c>
      <c r="B1012" t="s">
        <v>1449</v>
      </c>
      <c r="C1012" t="s">
        <v>3711</v>
      </c>
      <c r="D1012" t="s">
        <v>102</v>
      </c>
      <c r="E1012" t="s">
        <v>2824</v>
      </c>
      <c r="F1012" t="s">
        <v>4</v>
      </c>
      <c r="G1012" t="s">
        <v>2810</v>
      </c>
      <c r="I1012">
        <v>2.004042593279424E-3</v>
      </c>
      <c r="J1012" t="s">
        <v>1367</v>
      </c>
      <c r="K1012">
        <v>8.2291666666666661</v>
      </c>
      <c r="L1012" t="s">
        <v>2776</v>
      </c>
      <c r="O1012">
        <v>1.190833</v>
      </c>
      <c r="P1012">
        <v>5.4249999999999998</v>
      </c>
      <c r="Q1012">
        <v>9.1</v>
      </c>
      <c r="R1012">
        <v>1.9</v>
      </c>
      <c r="S1012">
        <v>8.0299999999999994</v>
      </c>
      <c r="T1012">
        <v>5.214592274678111</v>
      </c>
      <c r="V1012">
        <v>18.776859999999999</v>
      </c>
      <c r="W1012">
        <v>3.8834179999999998</v>
      </c>
      <c r="X1012">
        <v>99.648340000000005</v>
      </c>
      <c r="Y1012">
        <v>1.637257</v>
      </c>
      <c r="Z1012">
        <v>0.1132688</v>
      </c>
    </row>
    <row r="1013" spans="1:26" x14ac:dyDescent="0.25">
      <c r="A1013" s="64">
        <v>45992</v>
      </c>
      <c r="B1013" t="s">
        <v>1571</v>
      </c>
      <c r="C1013" t="s">
        <v>3712</v>
      </c>
      <c r="D1013" t="s">
        <v>223</v>
      </c>
      <c r="E1013" t="s">
        <v>2824</v>
      </c>
      <c r="F1013" t="s">
        <v>4</v>
      </c>
      <c r="G1013" t="s">
        <v>2810</v>
      </c>
      <c r="I1013">
        <v>9.6831957433435095E-4</v>
      </c>
      <c r="J1013" t="s">
        <v>1367</v>
      </c>
      <c r="K1013">
        <v>8.5416666666666661</v>
      </c>
      <c r="L1013" t="s">
        <v>2778</v>
      </c>
      <c r="N1013">
        <v>6.68</v>
      </c>
      <c r="O1013">
        <v>6.1303330000000003</v>
      </c>
      <c r="P1013">
        <v>5.3250000000000002</v>
      </c>
      <c r="Q1013">
        <v>8.5</v>
      </c>
      <c r="R1013">
        <v>8.8000000000000007</v>
      </c>
      <c r="S1013">
        <v>7.3466659999999999</v>
      </c>
      <c r="T1013">
        <v>9.8283261802575108</v>
      </c>
      <c r="U1013">
        <v>12.962569999999999</v>
      </c>
      <c r="V1013">
        <v>17.78218</v>
      </c>
      <c r="W1013">
        <v>10.34188</v>
      </c>
      <c r="X1013">
        <v>21.408390000000001</v>
      </c>
      <c r="Y1013">
        <v>4.9518040000000001</v>
      </c>
      <c r="Z1013">
        <v>1.5696380000000001</v>
      </c>
    </row>
    <row r="1014" spans="1:26" x14ac:dyDescent="0.25">
      <c r="A1014" s="64">
        <v>45992</v>
      </c>
      <c r="B1014" t="s">
        <v>1393</v>
      </c>
      <c r="C1014" t="s">
        <v>3713</v>
      </c>
      <c r="D1014" t="s">
        <v>47</v>
      </c>
      <c r="E1014" t="s">
        <v>2824</v>
      </c>
      <c r="F1014" t="s">
        <v>4</v>
      </c>
      <c r="G1014" t="s">
        <v>2810</v>
      </c>
      <c r="H1014">
        <v>2.1368845358193611E-2</v>
      </c>
      <c r="I1014">
        <v>3.8462755932119571E-3</v>
      </c>
      <c r="J1014" t="s">
        <v>1367</v>
      </c>
      <c r="K1014">
        <v>9.6875</v>
      </c>
      <c r="M1014" t="s">
        <v>1340</v>
      </c>
      <c r="N1014">
        <v>4.34</v>
      </c>
      <c r="O1014">
        <v>0.871</v>
      </c>
      <c r="P1014">
        <v>5.3</v>
      </c>
      <c r="Q1014">
        <v>9.9</v>
      </c>
      <c r="R1014">
        <v>4.266667</v>
      </c>
      <c r="S1014">
        <v>7.5816670000000004</v>
      </c>
      <c r="T1014">
        <v>6.7811158798283264</v>
      </c>
      <c r="U1014">
        <v>35.176789999999997</v>
      </c>
      <c r="V1014">
        <v>42.737349999999999</v>
      </c>
      <c r="W1014">
        <v>18.937000000000001</v>
      </c>
      <c r="X1014">
        <v>40.108800000000002</v>
      </c>
      <c r="Y1014">
        <v>3.4295849999999999</v>
      </c>
      <c r="Z1014">
        <v>0.4127632</v>
      </c>
    </row>
    <row r="1015" spans="1:26" x14ac:dyDescent="0.25">
      <c r="A1015" s="64">
        <v>45992</v>
      </c>
      <c r="B1015" t="s">
        <v>1921</v>
      </c>
      <c r="C1015" t="s">
        <v>3714</v>
      </c>
      <c r="D1015" t="s">
        <v>573</v>
      </c>
      <c r="E1015" t="s">
        <v>2867</v>
      </c>
      <c r="F1015" t="s">
        <v>4</v>
      </c>
      <c r="G1015" t="s">
        <v>2810</v>
      </c>
      <c r="I1015">
        <v>3.2868475660683419E-4</v>
      </c>
      <c r="J1015" t="s">
        <v>1374</v>
      </c>
      <c r="K1015">
        <v>5.2380952380952381</v>
      </c>
      <c r="L1015" t="s">
        <v>2777</v>
      </c>
      <c r="N1015">
        <v>6.43</v>
      </c>
      <c r="O1015">
        <v>6.8804999999999996</v>
      </c>
      <c r="P1015">
        <v>4.0999999999999996</v>
      </c>
      <c r="Q1015">
        <v>2.1</v>
      </c>
      <c r="R1015">
        <v>8.6666670000000003</v>
      </c>
      <c r="S1015">
        <v>2.8133330000000001</v>
      </c>
      <c r="T1015">
        <v>4.3333333333333339</v>
      </c>
      <c r="U1015">
        <v>-13.237740000000001</v>
      </c>
      <c r="V1015">
        <v>24.57208</v>
      </c>
      <c r="W1015">
        <v>16.93317</v>
      </c>
      <c r="X1015">
        <v>10.765639999999999</v>
      </c>
      <c r="Y1015">
        <v>8.0598919999999996</v>
      </c>
      <c r="Z1015">
        <v>4.5472469999999996</v>
      </c>
    </row>
    <row r="1016" spans="1:26" x14ac:dyDescent="0.25">
      <c r="A1016" s="64">
        <v>45992</v>
      </c>
      <c r="B1016" t="s">
        <v>1599</v>
      </c>
      <c r="C1016" t="s">
        <v>3715</v>
      </c>
      <c r="D1016" t="s">
        <v>251</v>
      </c>
      <c r="E1016" t="s">
        <v>2874</v>
      </c>
      <c r="F1016" t="s">
        <v>4</v>
      </c>
      <c r="G1016" t="s">
        <v>2810</v>
      </c>
      <c r="I1016">
        <v>8.624876890070592E-4</v>
      </c>
      <c r="J1016" t="s">
        <v>1367</v>
      </c>
      <c r="K1016">
        <v>8.3333333333333339</v>
      </c>
      <c r="L1016" t="s">
        <v>2777</v>
      </c>
      <c r="N1016">
        <v>5.31</v>
      </c>
      <c r="O1016">
        <v>9.6158330000000003</v>
      </c>
      <c r="P1016">
        <v>1.8</v>
      </c>
      <c r="Q1016">
        <v>9.4</v>
      </c>
      <c r="R1016">
        <v>3</v>
      </c>
      <c r="S1016">
        <v>2.628333</v>
      </c>
      <c r="T1016">
        <v>5.7894736842105274</v>
      </c>
      <c r="U1016">
        <v>-3.0533790000000001</v>
      </c>
      <c r="V1016">
        <v>4.4367080000000003</v>
      </c>
      <c r="W1016">
        <v>4.309761</v>
      </c>
      <c r="X1016">
        <v>12.25404</v>
      </c>
      <c r="Y1016">
        <v>11.44299</v>
      </c>
      <c r="Z1016">
        <v>0.66530670000000003</v>
      </c>
    </row>
    <row r="1017" spans="1:26" x14ac:dyDescent="0.25">
      <c r="A1017" s="64">
        <v>45992</v>
      </c>
      <c r="B1017" t="s">
        <v>2125</v>
      </c>
      <c r="C1017" t="s">
        <v>3716</v>
      </c>
      <c r="D1017" t="s">
        <v>776</v>
      </c>
      <c r="E1017" t="s">
        <v>2874</v>
      </c>
      <c r="F1017" t="s">
        <v>4</v>
      </c>
      <c r="G1017" t="s">
        <v>2810</v>
      </c>
      <c r="I1017">
        <v>2.171885103565885E-4</v>
      </c>
      <c r="J1017" t="s">
        <v>1367</v>
      </c>
      <c r="K1017">
        <v>6.6666666666666661</v>
      </c>
      <c r="L1017" t="s">
        <v>2776</v>
      </c>
      <c r="N1017">
        <v>7.81</v>
      </c>
      <c r="O1017">
        <v>6.1829999999999998</v>
      </c>
      <c r="P1017">
        <v>3.9750000000000001</v>
      </c>
      <c r="Q1017">
        <v>2.2999999999999998</v>
      </c>
      <c r="R1017">
        <v>8.4</v>
      </c>
      <c r="S1017">
        <v>3.3233329999999999</v>
      </c>
      <c r="T1017">
        <v>4.5614035087719298</v>
      </c>
      <c r="U1017">
        <v>-6.5397259999999999</v>
      </c>
      <c r="V1017">
        <v>17.051359999999999</v>
      </c>
      <c r="W1017">
        <v>5.9577119999999999</v>
      </c>
      <c r="X1017">
        <v>23.877199999999998</v>
      </c>
      <c r="Y1017">
        <v>5.3070709999999996</v>
      </c>
      <c r="Z1017">
        <v>2.8410530000000001</v>
      </c>
    </row>
    <row r="1018" spans="1:26" x14ac:dyDescent="0.25">
      <c r="A1018" s="64">
        <v>45992</v>
      </c>
      <c r="B1018" t="s">
        <v>1457</v>
      </c>
      <c r="C1018" t="s">
        <v>3717</v>
      </c>
      <c r="D1018" t="s">
        <v>110</v>
      </c>
      <c r="E1018" t="s">
        <v>11</v>
      </c>
      <c r="F1018" t="s">
        <v>4</v>
      </c>
      <c r="G1018" t="s">
        <v>2810</v>
      </c>
      <c r="H1018">
        <v>1.302565028985276E-2</v>
      </c>
      <c r="I1018">
        <v>1.901497007434898E-3</v>
      </c>
      <c r="J1018" t="s">
        <v>1367</v>
      </c>
      <c r="K1018">
        <v>8.9830508474576281</v>
      </c>
      <c r="M1018" t="s">
        <v>1340</v>
      </c>
      <c r="N1018">
        <v>7.6</v>
      </c>
      <c r="O1018">
        <v>5.7359999999999998</v>
      </c>
      <c r="P1018">
        <v>6.4</v>
      </c>
      <c r="Q1018">
        <v>7.9</v>
      </c>
      <c r="R1018">
        <v>8.6666670000000003</v>
      </c>
      <c r="S1018">
        <v>4.7300000000000004</v>
      </c>
      <c r="T1018">
        <v>9.6448863636363633</v>
      </c>
      <c r="U1018">
        <v>76.811689999999999</v>
      </c>
      <c r="V1018">
        <v>40.534799999999997</v>
      </c>
      <c r="W1018">
        <v>39.020449999999997</v>
      </c>
      <c r="X1018">
        <v>17.192779999999999</v>
      </c>
      <c r="Y1018">
        <v>0.39639799999999997</v>
      </c>
      <c r="Z1018">
        <v>2.2601879999999999</v>
      </c>
    </row>
    <row r="1019" spans="1:26" x14ac:dyDescent="0.25">
      <c r="A1019" s="64">
        <v>45992</v>
      </c>
      <c r="B1019" t="s">
        <v>2073</v>
      </c>
      <c r="C1019" t="s">
        <v>3718</v>
      </c>
      <c r="D1019" t="s">
        <v>724</v>
      </c>
      <c r="E1019" t="s">
        <v>2824</v>
      </c>
      <c r="F1019" t="s">
        <v>4</v>
      </c>
      <c r="G1019" t="s">
        <v>2810</v>
      </c>
      <c r="I1019">
        <v>2.3823930985547909E-4</v>
      </c>
      <c r="J1019" t="s">
        <v>1367</v>
      </c>
      <c r="K1019">
        <v>7.6041666666666661</v>
      </c>
      <c r="L1019" t="s">
        <v>2777</v>
      </c>
      <c r="N1019">
        <v>5.05</v>
      </c>
      <c r="O1019">
        <v>8.8930000000000007</v>
      </c>
      <c r="P1019">
        <v>2.7749999999999999</v>
      </c>
      <c r="Q1019">
        <v>2.1</v>
      </c>
      <c r="R1019">
        <v>2</v>
      </c>
      <c r="S1019">
        <v>4.1333330000000004</v>
      </c>
      <c r="T1019">
        <v>2.2317596566523612</v>
      </c>
      <c r="U1019">
        <v>5.6230549999999999</v>
      </c>
      <c r="V1019">
        <v>6.7214169999999998</v>
      </c>
      <c r="W1019">
        <v>25.863720000000001</v>
      </c>
      <c r="X1019">
        <v>11.657730000000001</v>
      </c>
      <c r="Y1019">
        <v>5.2640849999999997</v>
      </c>
      <c r="Z1019">
        <v>1.195621</v>
      </c>
    </row>
    <row r="1020" spans="1:26" x14ac:dyDescent="0.25">
      <c r="A1020" s="64">
        <v>45992</v>
      </c>
      <c r="B1020" t="s">
        <v>2138</v>
      </c>
      <c r="C1020" t="s">
        <v>3719</v>
      </c>
      <c r="D1020" t="s">
        <v>789</v>
      </c>
      <c r="E1020" t="s">
        <v>8</v>
      </c>
      <c r="F1020" t="s">
        <v>4</v>
      </c>
      <c r="G1020" t="s">
        <v>2810</v>
      </c>
      <c r="I1020">
        <v>2.1102347333616279E-4</v>
      </c>
      <c r="J1020" t="s">
        <v>1367</v>
      </c>
      <c r="K1020">
        <v>6.0824742268041234</v>
      </c>
      <c r="L1020" t="s">
        <v>2776</v>
      </c>
      <c r="O1020">
        <v>6.2463329999999999</v>
      </c>
      <c r="P1020">
        <v>5.4249999999999998</v>
      </c>
      <c r="Q1020">
        <v>1.4</v>
      </c>
      <c r="R1020">
        <v>8.1666670000000003</v>
      </c>
      <c r="S1020">
        <v>4.0883330000000004</v>
      </c>
      <c r="T1020">
        <v>5.7358490566037732</v>
      </c>
      <c r="U1020">
        <v>-6.5425820000000003</v>
      </c>
      <c r="V1020">
        <v>369.45370000000003</v>
      </c>
      <c r="W1020">
        <v>22.245049999999999</v>
      </c>
      <c r="X1020">
        <v>23.577559999999998</v>
      </c>
      <c r="Y1020">
        <v>3.127748</v>
      </c>
      <c r="Z1020">
        <v>0</v>
      </c>
    </row>
    <row r="1021" spans="1:26" x14ac:dyDescent="0.25">
      <c r="A1021" s="64">
        <v>45992</v>
      </c>
      <c r="B1021" t="s">
        <v>1407</v>
      </c>
      <c r="C1021" t="s">
        <v>3720</v>
      </c>
      <c r="D1021" t="s">
        <v>61</v>
      </c>
      <c r="E1021" t="s">
        <v>12</v>
      </c>
      <c r="F1021" t="s">
        <v>4</v>
      </c>
      <c r="G1021" t="s">
        <v>2810</v>
      </c>
      <c r="I1021">
        <v>3.0749453591739722E-3</v>
      </c>
      <c r="J1021" t="s">
        <v>1374</v>
      </c>
      <c r="K1021">
        <v>6.6666666666666661</v>
      </c>
      <c r="L1021" t="s">
        <v>2777</v>
      </c>
      <c r="N1021">
        <v>5.46</v>
      </c>
      <c r="O1021">
        <v>3.9024999999999999</v>
      </c>
      <c r="P1021">
        <v>4.9749999999999996</v>
      </c>
      <c r="Q1021">
        <v>9.6</v>
      </c>
      <c r="R1021">
        <v>3.0333329999999998</v>
      </c>
      <c r="S1021">
        <v>5.505833</v>
      </c>
      <c r="T1021">
        <v>5</v>
      </c>
      <c r="U1021">
        <v>19.971119999999999</v>
      </c>
      <c r="V1021">
        <v>13.574809999999999</v>
      </c>
      <c r="W1021">
        <v>17.14922</v>
      </c>
      <c r="X1021">
        <v>16.174759999999999</v>
      </c>
      <c r="Y1021">
        <v>6.7778400000000003</v>
      </c>
      <c r="Z1021">
        <v>1.425529</v>
      </c>
    </row>
    <row r="1022" spans="1:26" x14ac:dyDescent="0.25">
      <c r="A1022" s="64">
        <v>45992</v>
      </c>
      <c r="B1022" t="s">
        <v>2252</v>
      </c>
      <c r="C1022" t="s">
        <v>3721</v>
      </c>
      <c r="D1022" t="s">
        <v>903</v>
      </c>
      <c r="E1022" t="s">
        <v>2824</v>
      </c>
      <c r="F1022" t="s">
        <v>4</v>
      </c>
      <c r="G1022" t="s">
        <v>2810</v>
      </c>
      <c r="I1022">
        <v>1.638932100345906E-4</v>
      </c>
      <c r="J1022" t="s">
        <v>1367</v>
      </c>
      <c r="K1022">
        <v>3.4375</v>
      </c>
      <c r="L1022" t="s">
        <v>2776</v>
      </c>
      <c r="N1022">
        <v>6.23</v>
      </c>
      <c r="O1022">
        <v>2.400833</v>
      </c>
      <c r="P1022">
        <v>8.0749999999999993</v>
      </c>
      <c r="Q1022">
        <v>4.5</v>
      </c>
      <c r="R1022">
        <v>9.7333339999999993</v>
      </c>
      <c r="S1022">
        <v>5.9166670000000003</v>
      </c>
      <c r="T1022">
        <v>8.3261802575107282</v>
      </c>
      <c r="U1022">
        <v>6.9248440000000002</v>
      </c>
      <c r="V1022">
        <v>19.44679</v>
      </c>
      <c r="W1022">
        <v>26.557670000000002</v>
      </c>
      <c r="X1022">
        <v>28.94584</v>
      </c>
      <c r="Y1022">
        <v>3.2077849999999999</v>
      </c>
      <c r="Z1022">
        <v>1.2086159999999999</v>
      </c>
    </row>
    <row r="1023" spans="1:26" x14ac:dyDescent="0.25">
      <c r="A1023" s="64">
        <v>45992</v>
      </c>
      <c r="B1023" t="s">
        <v>1749</v>
      </c>
      <c r="C1023" t="s">
        <v>3722</v>
      </c>
      <c r="D1023" t="s">
        <v>401</v>
      </c>
      <c r="E1023" t="s">
        <v>2824</v>
      </c>
      <c r="F1023" t="s">
        <v>4</v>
      </c>
      <c r="G1023" t="s">
        <v>2810</v>
      </c>
      <c r="I1023">
        <v>5.2323432608383845E-4</v>
      </c>
      <c r="J1023" t="s">
        <v>1374</v>
      </c>
      <c r="K1023">
        <v>2.604166666666667</v>
      </c>
      <c r="L1023" t="s">
        <v>2777</v>
      </c>
      <c r="N1023">
        <v>5.41</v>
      </c>
      <c r="O1023">
        <v>4.0833329999999997</v>
      </c>
      <c r="P1023">
        <v>7.2249999999999996</v>
      </c>
      <c r="Q1023">
        <v>2.5</v>
      </c>
      <c r="R1023">
        <v>7.8333329999999997</v>
      </c>
      <c r="S1023">
        <v>5.415</v>
      </c>
      <c r="T1023">
        <v>6.1802575107296143</v>
      </c>
      <c r="U1023">
        <v>1.292646</v>
      </c>
      <c r="V1023">
        <v>48.98075</v>
      </c>
      <c r="W1023">
        <v>14.050700000000001</v>
      </c>
      <c r="X1023">
        <v>26.597149999999999</v>
      </c>
      <c r="Y1023">
        <v>3.5383049999999998</v>
      </c>
      <c r="Z1023">
        <v>0.82308380000000003</v>
      </c>
    </row>
    <row r="1024" spans="1:26" x14ac:dyDescent="0.25">
      <c r="A1024" s="64">
        <v>45992</v>
      </c>
      <c r="B1024" t="s">
        <v>1559</v>
      </c>
      <c r="C1024" t="s">
        <v>3723</v>
      </c>
      <c r="D1024" t="s">
        <v>211</v>
      </c>
      <c r="E1024" t="s">
        <v>11</v>
      </c>
      <c r="F1024" t="s">
        <v>4</v>
      </c>
      <c r="G1024" t="s">
        <v>2810</v>
      </c>
      <c r="I1024">
        <v>1.0101075256610029E-3</v>
      </c>
      <c r="J1024" t="s">
        <v>1367</v>
      </c>
      <c r="K1024">
        <v>9.4915254237288131</v>
      </c>
      <c r="L1024" t="s">
        <v>2776</v>
      </c>
      <c r="N1024">
        <v>5.47</v>
      </c>
      <c r="O1024">
        <v>7.8949999999999996</v>
      </c>
      <c r="P1024">
        <v>4.2666659999999998</v>
      </c>
      <c r="Q1024">
        <v>9.3000000000000007</v>
      </c>
      <c r="R1024">
        <v>7.1333330000000004</v>
      </c>
      <c r="S1024">
        <v>8.0433330000000005</v>
      </c>
      <c r="T1024">
        <v>9.9431818181818183</v>
      </c>
      <c r="U1024">
        <v>25.854970000000002</v>
      </c>
      <c r="W1024">
        <v>15.641640000000001</v>
      </c>
      <c r="X1024">
        <v>16.470610000000001</v>
      </c>
      <c r="Y1024">
        <v>7.01701</v>
      </c>
      <c r="Z1024">
        <v>0.5025406</v>
      </c>
    </row>
    <row r="1025" spans="1:26" x14ac:dyDescent="0.25">
      <c r="A1025" s="64">
        <v>45992</v>
      </c>
      <c r="B1025" t="s">
        <v>1973</v>
      </c>
      <c r="C1025" t="s">
        <v>3724</v>
      </c>
      <c r="D1025" t="s">
        <v>625</v>
      </c>
      <c r="E1025" t="s">
        <v>8</v>
      </c>
      <c r="F1025" t="s">
        <v>4</v>
      </c>
      <c r="G1025" t="s">
        <v>2810</v>
      </c>
      <c r="I1025">
        <v>2.8898722300156729E-4</v>
      </c>
      <c r="J1025" t="s">
        <v>1374</v>
      </c>
      <c r="K1025">
        <v>2.68041237113402</v>
      </c>
      <c r="L1025" t="s">
        <v>2777</v>
      </c>
      <c r="N1025">
        <v>8.0299999999999994</v>
      </c>
      <c r="O1025">
        <v>8.6449999999999996</v>
      </c>
      <c r="P1025">
        <v>4.4666670000000002</v>
      </c>
      <c r="Q1025">
        <v>0.1</v>
      </c>
      <c r="R1025">
        <v>6.1333330000000004</v>
      </c>
      <c r="S1025">
        <v>0.72833340000000002</v>
      </c>
      <c r="T1025">
        <v>2.358490566037736</v>
      </c>
      <c r="U1025">
        <v>5.6719779999999997E-2</v>
      </c>
      <c r="W1025">
        <v>6.7843239999999998</v>
      </c>
      <c r="X1025">
        <v>10.42224</v>
      </c>
      <c r="Y1025">
        <v>9.9552359999999993</v>
      </c>
      <c r="Z1025">
        <v>4.2691590000000001</v>
      </c>
    </row>
    <row r="1026" spans="1:26" x14ac:dyDescent="0.25">
      <c r="A1026" s="64">
        <v>45992</v>
      </c>
      <c r="B1026" t="s">
        <v>1970</v>
      </c>
      <c r="C1026" t="s">
        <v>3725</v>
      </c>
      <c r="D1026" t="s">
        <v>622</v>
      </c>
      <c r="E1026" t="s">
        <v>13</v>
      </c>
      <c r="F1026" t="s">
        <v>4</v>
      </c>
      <c r="G1026" t="s">
        <v>2810</v>
      </c>
      <c r="I1026">
        <v>2.8612478794171129E-4</v>
      </c>
      <c r="J1026" t="s">
        <v>1367</v>
      </c>
      <c r="K1026">
        <v>2.1739130434782612</v>
      </c>
      <c r="L1026" t="s">
        <v>2777</v>
      </c>
      <c r="N1026">
        <v>3.78</v>
      </c>
      <c r="O1026">
        <v>7.2590000000000003</v>
      </c>
      <c r="P1026">
        <v>5.1749999999999998</v>
      </c>
      <c r="Q1026">
        <v>6.7</v>
      </c>
      <c r="R1026">
        <v>0.6</v>
      </c>
      <c r="S1026">
        <v>3.5866660000000001</v>
      </c>
      <c r="T1026">
        <v>4.0957446808510642</v>
      </c>
      <c r="U1026">
        <v>-24.428609999999999</v>
      </c>
      <c r="V1026">
        <v>12.77135</v>
      </c>
      <c r="W1026">
        <v>14.640650000000001</v>
      </c>
      <c r="X1026">
        <v>16.28708</v>
      </c>
      <c r="Y1026">
        <v>9.9722580000000001</v>
      </c>
      <c r="Z1026">
        <v>2.349145</v>
      </c>
    </row>
    <row r="1027" spans="1:26" x14ac:dyDescent="0.25">
      <c r="A1027" s="64">
        <v>45992</v>
      </c>
      <c r="B1027" t="s">
        <v>1774</v>
      </c>
      <c r="C1027" t="s">
        <v>3726</v>
      </c>
      <c r="D1027" t="s">
        <v>426</v>
      </c>
      <c r="E1027" t="s">
        <v>18</v>
      </c>
      <c r="F1027" t="s">
        <v>4</v>
      </c>
      <c r="G1027" t="s">
        <v>2810</v>
      </c>
      <c r="I1027">
        <v>4.7868225464016168E-4</v>
      </c>
      <c r="J1027" t="s">
        <v>1367</v>
      </c>
      <c r="K1027">
        <v>7.391304347826086</v>
      </c>
      <c r="L1027" t="s">
        <v>2777</v>
      </c>
      <c r="N1027">
        <v>4.3</v>
      </c>
      <c r="O1027">
        <v>7.00875</v>
      </c>
      <c r="P1027">
        <v>4.7666659999999998</v>
      </c>
      <c r="Q1027">
        <v>6.2</v>
      </c>
      <c r="R1027">
        <v>8.1999999999999993</v>
      </c>
      <c r="S1027">
        <v>6.5324999999999998</v>
      </c>
      <c r="T1027">
        <v>7.1428571428571432</v>
      </c>
      <c r="U1027">
        <v>20.852550000000001</v>
      </c>
      <c r="V1027">
        <v>20.068809999999999</v>
      </c>
      <c r="W1027">
        <v>16.557980000000001</v>
      </c>
      <c r="X1027">
        <v>10.8969</v>
      </c>
      <c r="Y1027">
        <v>9.0552299999999999</v>
      </c>
      <c r="Z1027">
        <v>1.374932</v>
      </c>
    </row>
    <row r="1028" spans="1:26" x14ac:dyDescent="0.25">
      <c r="A1028" s="64">
        <v>45992</v>
      </c>
      <c r="B1028" t="s">
        <v>2286</v>
      </c>
      <c r="C1028" t="s">
        <v>3727</v>
      </c>
      <c r="D1028" t="s">
        <v>937</v>
      </c>
      <c r="E1028" t="s">
        <v>20</v>
      </c>
      <c r="F1028" t="s">
        <v>4</v>
      </c>
      <c r="G1028" t="s">
        <v>2810</v>
      </c>
      <c r="I1028">
        <v>1.5345222311500281E-4</v>
      </c>
      <c r="J1028" t="s">
        <v>1367</v>
      </c>
      <c r="K1028">
        <v>0.5714285714285714</v>
      </c>
      <c r="L1028" t="s">
        <v>2777</v>
      </c>
      <c r="N1028">
        <v>7.57</v>
      </c>
      <c r="O1028">
        <v>3.6608329999999998</v>
      </c>
      <c r="P1028">
        <v>4.0999999999999996</v>
      </c>
      <c r="Q1028">
        <v>1.7</v>
      </c>
      <c r="R1028">
        <v>9.0333330000000007</v>
      </c>
      <c r="S1028">
        <v>5.1533329999999999</v>
      </c>
      <c r="T1028">
        <v>3.8628158844765341</v>
      </c>
      <c r="U1028">
        <v>-85.540509999999998</v>
      </c>
      <c r="V1028">
        <v>-0.4818655</v>
      </c>
      <c r="W1028">
        <v>18.647870000000001</v>
      </c>
      <c r="Y1028">
        <v>1.693479</v>
      </c>
      <c r="Z1028">
        <v>6.0272100000000002</v>
      </c>
    </row>
    <row r="1029" spans="1:26" x14ac:dyDescent="0.25">
      <c r="A1029" s="64">
        <v>45992</v>
      </c>
      <c r="B1029" t="s">
        <v>2260</v>
      </c>
      <c r="C1029" t="s">
        <v>3728</v>
      </c>
      <c r="D1029" t="s">
        <v>911</v>
      </c>
      <c r="E1029" t="s">
        <v>2824</v>
      </c>
      <c r="F1029" t="s">
        <v>4</v>
      </c>
      <c r="G1029" t="s">
        <v>2810</v>
      </c>
      <c r="I1029">
        <v>1.6404523314049501E-4</v>
      </c>
      <c r="J1029" t="s">
        <v>1367</v>
      </c>
      <c r="K1029">
        <v>1.145833333333333</v>
      </c>
      <c r="L1029" t="s">
        <v>2776</v>
      </c>
      <c r="N1029">
        <v>2.46</v>
      </c>
      <c r="O1029">
        <v>0.83599999999999997</v>
      </c>
      <c r="Q1029">
        <v>6.9</v>
      </c>
      <c r="R1029">
        <v>5.5666669999999998</v>
      </c>
      <c r="S1029">
        <v>7.648333</v>
      </c>
      <c r="T1029">
        <v>5.4935622317596566</v>
      </c>
      <c r="U1029">
        <v>30.155280000000001</v>
      </c>
      <c r="Z1029">
        <v>6.53614E-2</v>
      </c>
    </row>
    <row r="1030" spans="1:26" x14ac:dyDescent="0.25">
      <c r="A1030" s="64">
        <v>45992</v>
      </c>
      <c r="B1030" t="s">
        <v>2137</v>
      </c>
      <c r="C1030" t="s">
        <v>3729</v>
      </c>
      <c r="D1030" t="s">
        <v>788</v>
      </c>
      <c r="E1030" t="s">
        <v>2824</v>
      </c>
      <c r="F1030" t="s">
        <v>4</v>
      </c>
      <c r="G1030" t="s">
        <v>2810</v>
      </c>
      <c r="I1030">
        <v>2.1552255714932009E-4</v>
      </c>
      <c r="J1030" t="s">
        <v>1367</v>
      </c>
      <c r="K1030">
        <v>0.52083333333333337</v>
      </c>
      <c r="L1030" t="s">
        <v>2776</v>
      </c>
      <c r="N1030">
        <v>2.61</v>
      </c>
      <c r="O1030">
        <v>1.0780000000000001</v>
      </c>
      <c r="Q1030">
        <v>7.2</v>
      </c>
      <c r="R1030">
        <v>5.7</v>
      </c>
      <c r="S1030">
        <v>7.648333</v>
      </c>
      <c r="T1030">
        <v>6.1587982832618016</v>
      </c>
      <c r="U1030">
        <v>30.155280000000001</v>
      </c>
      <c r="Z1030">
        <v>8.387124E-2</v>
      </c>
    </row>
    <row r="1031" spans="1:26" x14ac:dyDescent="0.25">
      <c r="A1031" s="64">
        <v>45992</v>
      </c>
      <c r="B1031" t="s">
        <v>2277</v>
      </c>
      <c r="C1031" t="s">
        <v>3730</v>
      </c>
      <c r="D1031" t="s">
        <v>928</v>
      </c>
      <c r="E1031" t="s">
        <v>2824</v>
      </c>
      <c r="F1031" t="s">
        <v>4</v>
      </c>
      <c r="G1031" t="s">
        <v>2810</v>
      </c>
      <c r="I1031">
        <v>1.562361462418753E-4</v>
      </c>
      <c r="J1031" t="s">
        <v>1367</v>
      </c>
      <c r="K1031">
        <v>3.125</v>
      </c>
      <c r="L1031" t="s">
        <v>2777</v>
      </c>
      <c r="N1031">
        <v>5.14</v>
      </c>
      <c r="O1031">
        <v>4.5529999999999999</v>
      </c>
      <c r="P1031">
        <v>6.95</v>
      </c>
      <c r="Q1031">
        <v>4.0999999999999996</v>
      </c>
      <c r="R1031">
        <v>6.0666669999999998</v>
      </c>
      <c r="S1031">
        <v>4.5866670000000003</v>
      </c>
      <c r="T1031">
        <v>5.5150214592274676</v>
      </c>
      <c r="U1031">
        <v>4.043126</v>
      </c>
      <c r="V1031">
        <v>23.450489999999999</v>
      </c>
      <c r="W1031">
        <v>24.865349999999999</v>
      </c>
      <c r="X1031">
        <v>22.622050000000002</v>
      </c>
      <c r="Y1031">
        <v>3.7388330000000001</v>
      </c>
      <c r="Z1031">
        <v>1.1888399999999999</v>
      </c>
    </row>
    <row r="1032" spans="1:26" x14ac:dyDescent="0.25">
      <c r="A1032" s="64">
        <v>45992</v>
      </c>
      <c r="B1032" t="s">
        <v>1926</v>
      </c>
      <c r="C1032" t="s">
        <v>3731</v>
      </c>
      <c r="D1032" t="s">
        <v>578</v>
      </c>
      <c r="E1032" t="s">
        <v>2867</v>
      </c>
      <c r="F1032" t="s">
        <v>4</v>
      </c>
      <c r="G1032" t="s">
        <v>2810</v>
      </c>
      <c r="I1032">
        <v>3.3061945065986889E-4</v>
      </c>
      <c r="J1032" t="s">
        <v>1374</v>
      </c>
      <c r="K1032">
        <v>1.4285714285714279</v>
      </c>
      <c r="L1032" t="s">
        <v>2777</v>
      </c>
      <c r="N1032">
        <v>5.08</v>
      </c>
      <c r="O1032">
        <v>1.8036669999999999</v>
      </c>
      <c r="P1032">
        <v>5.45</v>
      </c>
      <c r="Q1032">
        <v>7.3</v>
      </c>
      <c r="R1032">
        <v>3.0333329999999998</v>
      </c>
      <c r="S1032">
        <v>3.0383330000000002</v>
      </c>
      <c r="T1032">
        <v>2.7777777777777781</v>
      </c>
      <c r="U1032">
        <v>-36.111690000000003</v>
      </c>
      <c r="V1032">
        <v>31.013079999999999</v>
      </c>
      <c r="W1032">
        <v>15.423220000000001</v>
      </c>
      <c r="X1032">
        <v>28.13954</v>
      </c>
      <c r="Y1032">
        <v>6.1705040000000002</v>
      </c>
      <c r="Z1032">
        <v>2.6391960000000001</v>
      </c>
    </row>
    <row r="1033" spans="1:26" x14ac:dyDescent="0.25">
      <c r="A1033" s="64">
        <v>45992</v>
      </c>
      <c r="B1033" t="s">
        <v>1910</v>
      </c>
      <c r="C1033" t="s">
        <v>3732</v>
      </c>
      <c r="D1033" t="s">
        <v>562</v>
      </c>
      <c r="E1033" t="s">
        <v>8</v>
      </c>
      <c r="F1033" t="s">
        <v>4</v>
      </c>
      <c r="G1033" t="s">
        <v>2810</v>
      </c>
      <c r="H1033">
        <v>6.2949369023843028E-3</v>
      </c>
      <c r="I1033">
        <v>3.324172239023886E-4</v>
      </c>
      <c r="J1033" t="s">
        <v>1367</v>
      </c>
      <c r="K1033">
        <v>9.7938144329896897</v>
      </c>
      <c r="M1033" t="s">
        <v>1340</v>
      </c>
      <c r="N1033">
        <v>6.12</v>
      </c>
      <c r="O1033">
        <v>9.9000009999999996</v>
      </c>
      <c r="Q1033">
        <v>6.8</v>
      </c>
      <c r="R1033">
        <v>4.1333330000000004</v>
      </c>
      <c r="S1033">
        <v>5.2516670000000003</v>
      </c>
      <c r="T1033">
        <v>9.3584905660377355</v>
      </c>
      <c r="U1033">
        <v>-4.8185289999999998</v>
      </c>
      <c r="Z1033">
        <v>2.1413319999999998</v>
      </c>
    </row>
    <row r="1034" spans="1:26" x14ac:dyDescent="0.25">
      <c r="A1034" s="64">
        <v>45992</v>
      </c>
      <c r="B1034" t="s">
        <v>1605</v>
      </c>
      <c r="C1034" t="s">
        <v>3733</v>
      </c>
      <c r="D1034" t="s">
        <v>257</v>
      </c>
      <c r="E1034" t="s">
        <v>2818</v>
      </c>
      <c r="F1034" t="s">
        <v>4</v>
      </c>
      <c r="G1034" t="s">
        <v>2810</v>
      </c>
      <c r="I1034">
        <v>8.4139078250039111E-4</v>
      </c>
      <c r="J1034" t="s">
        <v>1367</v>
      </c>
      <c r="K1034">
        <v>4</v>
      </c>
      <c r="L1034" t="s">
        <v>2777</v>
      </c>
      <c r="N1034">
        <v>3.5</v>
      </c>
      <c r="O1034">
        <v>2.6025</v>
      </c>
      <c r="P1034">
        <v>4.3666669999999996</v>
      </c>
      <c r="Q1034">
        <v>4.5999999999999996</v>
      </c>
      <c r="R1034">
        <v>8.1999999999999993</v>
      </c>
      <c r="S1034">
        <v>6.6216670000000004</v>
      </c>
      <c r="T1034">
        <v>5.8163265306122449</v>
      </c>
      <c r="U1034">
        <v>13.20045</v>
      </c>
      <c r="W1034">
        <v>21.985510000000001</v>
      </c>
      <c r="X1034">
        <v>37.596730000000001</v>
      </c>
      <c r="Y1034">
        <v>2.378139</v>
      </c>
      <c r="Z1034">
        <v>0.19067529999999999</v>
      </c>
    </row>
    <row r="1035" spans="1:26" x14ac:dyDescent="0.25">
      <c r="A1035" s="64">
        <v>45992</v>
      </c>
      <c r="B1035" t="s">
        <v>2112</v>
      </c>
      <c r="C1035" t="s">
        <v>3734</v>
      </c>
      <c r="D1035" t="s">
        <v>763</v>
      </c>
      <c r="E1035" t="s">
        <v>11</v>
      </c>
      <c r="F1035" t="s">
        <v>4</v>
      </c>
      <c r="G1035" t="s">
        <v>2810</v>
      </c>
      <c r="I1035">
        <v>2.227962626756334E-4</v>
      </c>
      <c r="J1035" t="s">
        <v>1374</v>
      </c>
      <c r="K1035">
        <v>5.5932203389830502</v>
      </c>
      <c r="L1035" t="s">
        <v>2777</v>
      </c>
      <c r="O1035">
        <v>6.3215000000000003</v>
      </c>
      <c r="P1035">
        <v>4.45</v>
      </c>
      <c r="Q1035">
        <v>5.7</v>
      </c>
      <c r="R1035">
        <v>7.8</v>
      </c>
      <c r="S1035">
        <v>1.9266669999999999</v>
      </c>
      <c r="T1035">
        <v>8.0965909090909101</v>
      </c>
      <c r="U1035">
        <v>6.4379929999999996</v>
      </c>
      <c r="V1035">
        <v>11.118209999999999</v>
      </c>
      <c r="W1035">
        <v>23.6294</v>
      </c>
      <c r="X1035">
        <v>27.066970000000001</v>
      </c>
      <c r="Y1035">
        <v>3.9363640000000002</v>
      </c>
      <c r="Z1035">
        <v>0</v>
      </c>
    </row>
    <row r="1036" spans="1:26" x14ac:dyDescent="0.25">
      <c r="A1036" s="64">
        <v>45992</v>
      </c>
      <c r="B1036" t="s">
        <v>1390</v>
      </c>
      <c r="C1036" t="s">
        <v>3735</v>
      </c>
      <c r="D1036" t="s">
        <v>44</v>
      </c>
      <c r="E1036" t="s">
        <v>9</v>
      </c>
      <c r="F1036" t="s">
        <v>4</v>
      </c>
      <c r="G1036" t="s">
        <v>2810</v>
      </c>
      <c r="I1036">
        <v>4.29940946476809E-3</v>
      </c>
      <c r="J1036" t="s">
        <v>1367</v>
      </c>
      <c r="K1036">
        <v>2.2222222222222219</v>
      </c>
      <c r="L1036" t="s">
        <v>2776</v>
      </c>
      <c r="N1036">
        <v>7.41</v>
      </c>
      <c r="O1036">
        <v>3.8184999999999998</v>
      </c>
      <c r="P1036">
        <v>6.8</v>
      </c>
      <c r="Q1036">
        <v>0.8</v>
      </c>
      <c r="R1036">
        <v>7.9333330000000002</v>
      </c>
      <c r="S1036">
        <v>3.0649999999999999</v>
      </c>
      <c r="T1036">
        <v>2.7</v>
      </c>
      <c r="U1036">
        <v>-4.6156699999999997</v>
      </c>
      <c r="V1036">
        <v>162.9092</v>
      </c>
      <c r="W1036">
        <v>12.958740000000001</v>
      </c>
      <c r="X1036">
        <v>25.881609999999998</v>
      </c>
      <c r="Y1036">
        <v>3.493512</v>
      </c>
      <c r="Z1036">
        <v>2.308764</v>
      </c>
    </row>
    <row r="1037" spans="1:26" x14ac:dyDescent="0.25">
      <c r="A1037" s="64">
        <v>45992</v>
      </c>
      <c r="B1037" t="s">
        <v>1487</v>
      </c>
      <c r="C1037" t="s">
        <v>3736</v>
      </c>
      <c r="D1037" t="s">
        <v>140</v>
      </c>
      <c r="E1037" t="s">
        <v>2824</v>
      </c>
      <c r="F1037" t="s">
        <v>4</v>
      </c>
      <c r="G1037" t="s">
        <v>2810</v>
      </c>
      <c r="I1037">
        <v>1.4825553327310699E-3</v>
      </c>
      <c r="J1037" t="s">
        <v>1367</v>
      </c>
      <c r="K1037">
        <v>6.0416666666666661</v>
      </c>
      <c r="L1037" t="s">
        <v>2777</v>
      </c>
      <c r="N1037">
        <v>6.61</v>
      </c>
      <c r="O1037">
        <v>5.5938330000000001</v>
      </c>
      <c r="P1037">
        <v>5.45</v>
      </c>
      <c r="Q1037">
        <v>3.4</v>
      </c>
      <c r="R1037">
        <v>6.9666670000000002</v>
      </c>
      <c r="S1037">
        <v>6.1966669999999997</v>
      </c>
      <c r="T1037">
        <v>6.5450643776824036</v>
      </c>
      <c r="U1037">
        <v>11.317589999999999</v>
      </c>
      <c r="V1037">
        <v>35.854689999999998</v>
      </c>
      <c r="W1037">
        <v>20.324059999999999</v>
      </c>
      <c r="X1037">
        <v>22.175630000000002</v>
      </c>
      <c r="Y1037">
        <v>3.689505</v>
      </c>
      <c r="Z1037">
        <v>2.1303030000000001</v>
      </c>
    </row>
    <row r="1038" spans="1:26" x14ac:dyDescent="0.25">
      <c r="A1038" s="64">
        <v>45992</v>
      </c>
      <c r="B1038" t="s">
        <v>2507</v>
      </c>
      <c r="C1038" t="s">
        <v>3737</v>
      </c>
      <c r="D1038" t="s">
        <v>1158</v>
      </c>
      <c r="E1038" t="s">
        <v>2867</v>
      </c>
      <c r="F1038" t="s">
        <v>4</v>
      </c>
      <c r="G1038" t="s">
        <v>2810</v>
      </c>
      <c r="I1038">
        <v>8.4413089896911468E-5</v>
      </c>
      <c r="J1038" t="s">
        <v>1367</v>
      </c>
      <c r="K1038">
        <v>4.7619047619047619</v>
      </c>
      <c r="L1038" t="s">
        <v>2777</v>
      </c>
      <c r="N1038">
        <v>5.45</v>
      </c>
      <c r="O1038">
        <v>6.5339999999999998</v>
      </c>
      <c r="Q1038">
        <v>0.3</v>
      </c>
      <c r="R1038">
        <v>2.6</v>
      </c>
      <c r="S1038">
        <v>2.4466670000000001</v>
      </c>
      <c r="T1038">
        <v>0.55555555555555558</v>
      </c>
      <c r="U1038">
        <v>-13.702540000000001</v>
      </c>
      <c r="Z1038">
        <v>4.5010339999999998</v>
      </c>
    </row>
    <row r="1039" spans="1:26" x14ac:dyDescent="0.25">
      <c r="A1039" s="64">
        <v>45992</v>
      </c>
      <c r="B1039" t="s">
        <v>1577</v>
      </c>
      <c r="C1039" t="s">
        <v>3738</v>
      </c>
      <c r="D1039" t="s">
        <v>229</v>
      </c>
      <c r="E1039" t="s">
        <v>2824</v>
      </c>
      <c r="F1039" t="s">
        <v>4</v>
      </c>
      <c r="G1039" t="s">
        <v>2810</v>
      </c>
      <c r="H1039">
        <v>5.58356047252212E-3</v>
      </c>
      <c r="I1039">
        <v>9.5532409915956437E-4</v>
      </c>
      <c r="J1039" t="s">
        <v>1365</v>
      </c>
      <c r="K1039">
        <v>9.5833333333333339</v>
      </c>
      <c r="M1039" t="s">
        <v>1340</v>
      </c>
      <c r="N1039">
        <v>3.87</v>
      </c>
      <c r="O1039">
        <v>0.65316669999999999</v>
      </c>
      <c r="P1039">
        <v>6.75</v>
      </c>
      <c r="Q1039">
        <v>9.6999999999999993</v>
      </c>
      <c r="R1039">
        <v>5.1333330000000004</v>
      </c>
      <c r="S1039">
        <v>8.0483329999999995</v>
      </c>
      <c r="T1039">
        <v>8.133047210300429</v>
      </c>
      <c r="U1039">
        <v>37.33014</v>
      </c>
      <c r="V1039">
        <v>30.06428</v>
      </c>
      <c r="W1039">
        <v>25.203759999999999</v>
      </c>
      <c r="X1039">
        <v>55.074379999999998</v>
      </c>
      <c r="Y1039">
        <v>2.4614549999999999</v>
      </c>
      <c r="Z1039">
        <v>0.17709620000000001</v>
      </c>
    </row>
    <row r="1040" spans="1:26" x14ac:dyDescent="0.25">
      <c r="A1040" s="64">
        <v>45992</v>
      </c>
      <c r="B1040" t="s">
        <v>1989</v>
      </c>
      <c r="C1040" t="s">
        <v>3739</v>
      </c>
      <c r="D1040" t="s">
        <v>641</v>
      </c>
      <c r="E1040" t="s">
        <v>2824</v>
      </c>
      <c r="F1040" t="s">
        <v>4</v>
      </c>
      <c r="G1040" t="s">
        <v>2810</v>
      </c>
      <c r="I1040">
        <v>2.8326115269944032E-4</v>
      </c>
      <c r="J1040" t="s">
        <v>1367</v>
      </c>
      <c r="K1040">
        <v>6.5625</v>
      </c>
      <c r="L1040" t="s">
        <v>2777</v>
      </c>
      <c r="N1040">
        <v>5.93</v>
      </c>
      <c r="O1040">
        <v>4.2355</v>
      </c>
      <c r="P1040">
        <v>6.6</v>
      </c>
      <c r="Q1040">
        <v>7.1</v>
      </c>
      <c r="R1040">
        <v>4.733333</v>
      </c>
      <c r="S1040">
        <v>5.9649999999999999</v>
      </c>
      <c r="T1040">
        <v>7.2317596566523603</v>
      </c>
      <c r="U1040">
        <v>9.3510270000000002</v>
      </c>
      <c r="V1040">
        <v>25.083020000000001</v>
      </c>
      <c r="W1040">
        <v>20.785409999999999</v>
      </c>
      <c r="X1040">
        <v>26.688210000000002</v>
      </c>
      <c r="Y1040">
        <v>3.2853500000000002</v>
      </c>
      <c r="Z1040">
        <v>1.108555</v>
      </c>
    </row>
    <row r="1041" spans="1:26" x14ac:dyDescent="0.25">
      <c r="A1041" s="64">
        <v>45992</v>
      </c>
      <c r="B1041" t="s">
        <v>2113</v>
      </c>
      <c r="C1041" t="s">
        <v>3740</v>
      </c>
      <c r="D1041" t="s">
        <v>764</v>
      </c>
      <c r="E1041" t="s">
        <v>8</v>
      </c>
      <c r="F1041" t="s">
        <v>4</v>
      </c>
      <c r="G1041" t="s">
        <v>2810</v>
      </c>
      <c r="I1041">
        <v>2.1489626195907491E-4</v>
      </c>
      <c r="J1041" t="s">
        <v>1365</v>
      </c>
      <c r="K1041">
        <v>3.5051546391752582</v>
      </c>
      <c r="L1041" t="s">
        <v>2777</v>
      </c>
      <c r="O1041">
        <v>3.5391659999999998</v>
      </c>
      <c r="P1041">
        <v>4.5250000000000004</v>
      </c>
      <c r="Q1041">
        <v>1.7</v>
      </c>
      <c r="R1041">
        <v>2.7</v>
      </c>
      <c r="S1041">
        <v>5.415</v>
      </c>
      <c r="T1041">
        <v>1.60377358490566</v>
      </c>
      <c r="U1041">
        <v>18.272269999999999</v>
      </c>
      <c r="V1041">
        <v>-0.19580210000000001</v>
      </c>
      <c r="W1041">
        <v>-1.582106</v>
      </c>
      <c r="Y1041">
        <v>1.227554E-2</v>
      </c>
      <c r="Z1041">
        <v>0</v>
      </c>
    </row>
    <row r="1042" spans="1:26" x14ac:dyDescent="0.25">
      <c r="A1042" s="64">
        <v>45992</v>
      </c>
      <c r="B1042" t="s">
        <v>1894</v>
      </c>
      <c r="C1042" t="s">
        <v>3741</v>
      </c>
      <c r="D1042" t="s">
        <v>546</v>
      </c>
      <c r="E1042" t="s">
        <v>11</v>
      </c>
      <c r="F1042" t="s">
        <v>4</v>
      </c>
      <c r="G1042" t="s">
        <v>2810</v>
      </c>
      <c r="I1042">
        <v>3.5596900352380742E-4</v>
      </c>
      <c r="J1042" t="s">
        <v>1374</v>
      </c>
      <c r="K1042">
        <v>5.7627118644067803</v>
      </c>
      <c r="L1042" t="s">
        <v>2777</v>
      </c>
      <c r="N1042">
        <v>5.62</v>
      </c>
      <c r="O1042">
        <v>7.9147499999999997</v>
      </c>
      <c r="P1042">
        <v>3.733333</v>
      </c>
      <c r="Q1042">
        <v>2.2999999999999998</v>
      </c>
      <c r="R1042">
        <v>1.9666669999999999</v>
      </c>
      <c r="S1042">
        <v>5.176666</v>
      </c>
      <c r="T1042">
        <v>5.9090909090909092</v>
      </c>
      <c r="U1042">
        <v>5.2553419999999997</v>
      </c>
      <c r="V1042">
        <v>7.1549310000000004</v>
      </c>
      <c r="W1042">
        <v>2.349599</v>
      </c>
      <c r="X1042">
        <v>24.384</v>
      </c>
      <c r="Y1042">
        <v>3.7679369999999999</v>
      </c>
      <c r="Z1042">
        <v>1.304692</v>
      </c>
    </row>
    <row r="1043" spans="1:26" x14ac:dyDescent="0.25">
      <c r="A1043" s="64">
        <v>45992</v>
      </c>
      <c r="B1043" t="s">
        <v>2219</v>
      </c>
      <c r="C1043" t="s">
        <v>3742</v>
      </c>
      <c r="D1043" t="s">
        <v>870</v>
      </c>
      <c r="E1043" t="s">
        <v>2824</v>
      </c>
      <c r="F1043" t="s">
        <v>4</v>
      </c>
      <c r="G1043" t="s">
        <v>2810</v>
      </c>
      <c r="I1043">
        <v>1.7132363938126709E-4</v>
      </c>
      <c r="J1043" t="s">
        <v>1367</v>
      </c>
      <c r="K1043">
        <v>7.0833333333333339</v>
      </c>
      <c r="L1043" t="s">
        <v>2777</v>
      </c>
      <c r="N1043">
        <v>5.21</v>
      </c>
      <c r="O1043">
        <v>6.444</v>
      </c>
      <c r="P1043">
        <v>5.2750000000000004</v>
      </c>
      <c r="Q1043">
        <v>6.6</v>
      </c>
      <c r="R1043">
        <v>1.6</v>
      </c>
      <c r="S1043">
        <v>2.2833329999999998</v>
      </c>
      <c r="T1043">
        <v>3.3690987124463518</v>
      </c>
      <c r="U1043">
        <v>8.1604369999999999</v>
      </c>
      <c r="V1043">
        <v>15.12574</v>
      </c>
      <c r="W1043">
        <v>6.9620110000000004</v>
      </c>
      <c r="X1043">
        <v>23.221240000000002</v>
      </c>
      <c r="Y1043">
        <v>3.1165120000000002</v>
      </c>
      <c r="Z1043">
        <v>0.91121799999999997</v>
      </c>
    </row>
    <row r="1044" spans="1:26" x14ac:dyDescent="0.25">
      <c r="A1044" s="64">
        <v>45992</v>
      </c>
      <c r="B1044" t="s">
        <v>1938</v>
      </c>
      <c r="C1044" t="s">
        <v>3743</v>
      </c>
      <c r="D1044" t="s">
        <v>590</v>
      </c>
      <c r="E1044" t="s">
        <v>10</v>
      </c>
      <c r="F1044" t="s">
        <v>4</v>
      </c>
      <c r="G1044" t="s">
        <v>2810</v>
      </c>
      <c r="I1044">
        <v>3.1051199453919511E-4</v>
      </c>
      <c r="J1044" t="s">
        <v>1367</v>
      </c>
      <c r="K1044">
        <v>4.2857142857142856</v>
      </c>
      <c r="L1044" t="s">
        <v>2777</v>
      </c>
      <c r="N1044">
        <v>5.8</v>
      </c>
      <c r="O1044">
        <v>6.5975000000000001</v>
      </c>
      <c r="P1044">
        <v>4.05</v>
      </c>
      <c r="Q1044">
        <v>1.8</v>
      </c>
      <c r="R1044">
        <v>2.5333329999999998</v>
      </c>
      <c r="S1044">
        <v>5.6491670000000003</v>
      </c>
      <c r="T1044">
        <v>0.40697674418604662</v>
      </c>
      <c r="U1044">
        <v>18.53199</v>
      </c>
      <c r="V1044">
        <v>10.370089999999999</v>
      </c>
      <c r="W1044">
        <v>22.356300000000001</v>
      </c>
      <c r="X1044">
        <v>12.13719</v>
      </c>
      <c r="Y1044">
        <v>7.1772179999999999</v>
      </c>
      <c r="Z1044">
        <v>3.4453849999999999</v>
      </c>
    </row>
    <row r="1045" spans="1:26" x14ac:dyDescent="0.25">
      <c r="A1045" s="64">
        <v>45992</v>
      </c>
      <c r="B1045" t="s">
        <v>2482</v>
      </c>
      <c r="C1045" t="s">
        <v>3744</v>
      </c>
      <c r="D1045" t="s">
        <v>1133</v>
      </c>
      <c r="E1045" t="s">
        <v>2818</v>
      </c>
      <c r="F1045" t="s">
        <v>4</v>
      </c>
      <c r="G1045" t="s">
        <v>2810</v>
      </c>
      <c r="I1045">
        <v>9.4842895116999319E-5</v>
      </c>
      <c r="J1045" t="s">
        <v>1367</v>
      </c>
      <c r="K1045">
        <v>1.5</v>
      </c>
      <c r="L1045" t="s">
        <v>2776</v>
      </c>
      <c r="N1045">
        <v>6.59</v>
      </c>
      <c r="O1045">
        <v>2.0062500000000001</v>
      </c>
      <c r="P1045">
        <v>3.7</v>
      </c>
      <c r="Q1045">
        <v>4.8</v>
      </c>
      <c r="R1045">
        <v>6.9</v>
      </c>
      <c r="S1045">
        <v>6.2133330000000004</v>
      </c>
      <c r="T1045">
        <v>4.0816326530612246</v>
      </c>
      <c r="U1045">
        <v>-59.437109999999997</v>
      </c>
      <c r="V1045">
        <v>-2.4509120000000002</v>
      </c>
      <c r="W1045">
        <v>5.2601319999999996</v>
      </c>
      <c r="Y1045">
        <v>7.7162490000000004</v>
      </c>
      <c r="Z1045">
        <v>0.33060509999999999</v>
      </c>
    </row>
    <row r="1046" spans="1:26" x14ac:dyDescent="0.25">
      <c r="A1046" s="64">
        <v>45992</v>
      </c>
      <c r="B1046" t="s">
        <v>2276</v>
      </c>
      <c r="C1046" t="s">
        <v>3745</v>
      </c>
      <c r="D1046" t="s">
        <v>927</v>
      </c>
      <c r="E1046" t="s">
        <v>2824</v>
      </c>
      <c r="F1046" t="s">
        <v>4</v>
      </c>
      <c r="G1046" t="s">
        <v>2810</v>
      </c>
      <c r="I1046">
        <v>1.5600951179583629E-4</v>
      </c>
      <c r="J1046" t="s">
        <v>1367</v>
      </c>
      <c r="K1046">
        <v>3.75</v>
      </c>
      <c r="L1046" t="s">
        <v>2777</v>
      </c>
      <c r="N1046">
        <v>6.07</v>
      </c>
      <c r="O1046">
        <v>5.45</v>
      </c>
      <c r="P1046">
        <v>4.5999999999999996</v>
      </c>
      <c r="Q1046">
        <v>0.8</v>
      </c>
      <c r="R1046">
        <v>5.6666670000000003</v>
      </c>
      <c r="S1046">
        <v>3.5766659999999999</v>
      </c>
      <c r="T1046">
        <v>2.2746781115879831</v>
      </c>
      <c r="U1046">
        <v>4.5776369999999997E-2</v>
      </c>
      <c r="V1046">
        <v>12.211539999999999</v>
      </c>
      <c r="W1046">
        <v>20.708500000000001</v>
      </c>
      <c r="X1046">
        <v>25.730360000000001</v>
      </c>
      <c r="Y1046">
        <v>3.0433180000000002</v>
      </c>
      <c r="Z1046">
        <v>1.4686159999999999</v>
      </c>
    </row>
    <row r="1047" spans="1:26" x14ac:dyDescent="0.25">
      <c r="A1047" s="64">
        <v>45992</v>
      </c>
      <c r="B1047" t="s">
        <v>1645</v>
      </c>
      <c r="C1047" t="s">
        <v>3746</v>
      </c>
      <c r="D1047" t="s">
        <v>297</v>
      </c>
      <c r="E1047" t="s">
        <v>11</v>
      </c>
      <c r="F1047" t="s">
        <v>4</v>
      </c>
      <c r="G1047" t="s">
        <v>2810</v>
      </c>
      <c r="I1047">
        <v>7.4618791267104263E-4</v>
      </c>
      <c r="J1047" t="s">
        <v>1367</v>
      </c>
      <c r="K1047">
        <v>3.898305084745763</v>
      </c>
      <c r="L1047" t="s">
        <v>2777</v>
      </c>
      <c r="O1047">
        <v>0.79900000000000004</v>
      </c>
      <c r="P1047">
        <v>7.85</v>
      </c>
      <c r="Q1047">
        <v>9.1</v>
      </c>
      <c r="R1047">
        <v>3.4666670000000002</v>
      </c>
      <c r="S1047">
        <v>6.8316670000000004</v>
      </c>
      <c r="T1047">
        <v>8.5653409090909101</v>
      </c>
      <c r="U1047">
        <v>21.16208</v>
      </c>
      <c r="V1047">
        <v>64.633380000000002</v>
      </c>
      <c r="W1047">
        <v>31.380469999999999</v>
      </c>
      <c r="X1047">
        <v>50.646470000000001</v>
      </c>
      <c r="Y1047">
        <v>2.4695559999999999</v>
      </c>
      <c r="Z1047">
        <v>0</v>
      </c>
    </row>
    <row r="1048" spans="1:26" x14ac:dyDescent="0.25">
      <c r="A1048" s="64">
        <v>45992</v>
      </c>
      <c r="B1048" t="s">
        <v>1606</v>
      </c>
      <c r="C1048" t="s">
        <v>3747</v>
      </c>
      <c r="D1048" t="s">
        <v>258</v>
      </c>
      <c r="E1048" t="s">
        <v>2824</v>
      </c>
      <c r="F1048" t="s">
        <v>4</v>
      </c>
      <c r="G1048" t="s">
        <v>2810</v>
      </c>
      <c r="I1048">
        <v>8.3807537859406102E-4</v>
      </c>
      <c r="J1048" t="s">
        <v>1374</v>
      </c>
      <c r="K1048">
        <v>3.229166666666667</v>
      </c>
      <c r="L1048" t="s">
        <v>2777</v>
      </c>
      <c r="N1048">
        <v>7.56</v>
      </c>
      <c r="O1048">
        <v>3.4548329999999998</v>
      </c>
      <c r="P1048">
        <v>7.6</v>
      </c>
      <c r="Q1048">
        <v>3.6</v>
      </c>
      <c r="R1048">
        <v>9.3666669999999996</v>
      </c>
      <c r="S1048">
        <v>3.46</v>
      </c>
      <c r="T1048">
        <v>6.4806866952789699</v>
      </c>
      <c r="U1048">
        <v>-10.704050000000001</v>
      </c>
      <c r="V1048">
        <v>91.71087</v>
      </c>
      <c r="W1048">
        <v>26.20412</v>
      </c>
      <c r="X1048">
        <v>25.305199999999999</v>
      </c>
      <c r="Y1048">
        <v>4.4219889999999999</v>
      </c>
      <c r="Z1048">
        <v>2.2201759999999999</v>
      </c>
    </row>
    <row r="1049" spans="1:26" x14ac:dyDescent="0.25">
      <c r="A1049" s="64">
        <v>45992</v>
      </c>
      <c r="B1049" t="s">
        <v>2085</v>
      </c>
      <c r="C1049" t="s">
        <v>3748</v>
      </c>
      <c r="D1049" t="s">
        <v>736</v>
      </c>
      <c r="E1049" t="s">
        <v>11</v>
      </c>
      <c r="F1049" t="s">
        <v>4</v>
      </c>
      <c r="G1049" t="s">
        <v>2810</v>
      </c>
      <c r="I1049">
        <v>2.413373807294867E-4</v>
      </c>
      <c r="J1049" t="s">
        <v>1367</v>
      </c>
      <c r="K1049">
        <v>2.203389830508474</v>
      </c>
      <c r="L1049" t="s">
        <v>2777</v>
      </c>
      <c r="O1049">
        <v>4.6796670000000002</v>
      </c>
      <c r="P1049">
        <v>5.65</v>
      </c>
      <c r="Q1049">
        <v>6.3</v>
      </c>
      <c r="R1049">
        <v>0.43333329999999998</v>
      </c>
      <c r="S1049">
        <v>2.7349999999999999</v>
      </c>
      <c r="T1049">
        <v>5.1136363636363633</v>
      </c>
      <c r="U1049">
        <v>13.256729999999999</v>
      </c>
      <c r="V1049">
        <v>31.202839999999998</v>
      </c>
      <c r="W1049">
        <v>19.579930000000001</v>
      </c>
      <c r="X1049">
        <v>20.542179999999998</v>
      </c>
      <c r="Y1049">
        <v>-5.4434370000000003</v>
      </c>
      <c r="Z1049">
        <v>0</v>
      </c>
    </row>
    <row r="1050" spans="1:26" x14ac:dyDescent="0.25">
      <c r="A1050" s="64">
        <v>45992</v>
      </c>
      <c r="B1050" t="s">
        <v>2097</v>
      </c>
      <c r="C1050" t="s">
        <v>3749</v>
      </c>
      <c r="D1050" t="s">
        <v>748</v>
      </c>
      <c r="E1050" t="s">
        <v>11</v>
      </c>
      <c r="F1050" t="s">
        <v>4</v>
      </c>
      <c r="G1050" t="s">
        <v>2810</v>
      </c>
      <c r="I1050">
        <v>2.379707690401152E-4</v>
      </c>
      <c r="J1050" t="s">
        <v>1367</v>
      </c>
      <c r="K1050">
        <v>10</v>
      </c>
      <c r="L1050" t="s">
        <v>2776</v>
      </c>
      <c r="O1050">
        <v>6.9240000000000004</v>
      </c>
      <c r="P1050">
        <v>7.55</v>
      </c>
      <c r="Q1050">
        <v>8.8000000000000007</v>
      </c>
      <c r="R1050">
        <v>4.766667</v>
      </c>
      <c r="S1050">
        <v>7.3766670000000003</v>
      </c>
      <c r="T1050">
        <v>9.9005681818181817</v>
      </c>
      <c r="U1050">
        <v>525.81880000000001</v>
      </c>
      <c r="V1050">
        <v>30.38916</v>
      </c>
      <c r="W1050">
        <v>26.102630000000001</v>
      </c>
      <c r="X1050">
        <v>14.22748</v>
      </c>
      <c r="Y1050">
        <v>0.21468599999999999</v>
      </c>
      <c r="Z1050">
        <v>0</v>
      </c>
    </row>
    <row r="1051" spans="1:26" x14ac:dyDescent="0.25">
      <c r="A1051" s="64">
        <v>45992</v>
      </c>
      <c r="B1051" t="s">
        <v>1844</v>
      </c>
      <c r="C1051" t="s">
        <v>3750</v>
      </c>
      <c r="D1051" t="s">
        <v>496</v>
      </c>
      <c r="E1051" t="s">
        <v>2824</v>
      </c>
      <c r="F1051" t="s">
        <v>4</v>
      </c>
      <c r="G1051" t="s">
        <v>2810</v>
      </c>
      <c r="I1051">
        <v>3.9627532965910023E-4</v>
      </c>
      <c r="J1051" t="s">
        <v>1367</v>
      </c>
      <c r="K1051">
        <v>0.625</v>
      </c>
      <c r="L1051" t="s">
        <v>2777</v>
      </c>
      <c r="N1051">
        <v>1.64</v>
      </c>
      <c r="O1051">
        <v>4.2949999999999999</v>
      </c>
      <c r="P1051">
        <v>3.3</v>
      </c>
      <c r="Q1051">
        <v>0.4</v>
      </c>
      <c r="R1051">
        <v>2.733333</v>
      </c>
      <c r="S1051">
        <v>4.1833330000000002</v>
      </c>
      <c r="T1051">
        <v>0.55793991416309019</v>
      </c>
      <c r="U1051">
        <v>-0.1161754</v>
      </c>
      <c r="V1051">
        <v>5.3467120000000001</v>
      </c>
      <c r="W1051">
        <v>19.666679999999999</v>
      </c>
      <c r="X1051">
        <v>61.290799999999997</v>
      </c>
      <c r="Y1051">
        <v>2.1794039999999999</v>
      </c>
      <c r="Z1051">
        <v>9.0196949999999998E-2</v>
      </c>
    </row>
    <row r="1052" spans="1:26" x14ac:dyDescent="0.25">
      <c r="A1052" s="64">
        <v>45992</v>
      </c>
      <c r="B1052" t="s">
        <v>1727</v>
      </c>
      <c r="C1052" t="s">
        <v>3751</v>
      </c>
      <c r="D1052" t="s">
        <v>379</v>
      </c>
      <c r="E1052" t="s">
        <v>11</v>
      </c>
      <c r="F1052" t="s">
        <v>4</v>
      </c>
      <c r="G1052" t="s">
        <v>2810</v>
      </c>
      <c r="I1052">
        <v>5.4292601901290431E-4</v>
      </c>
      <c r="J1052" t="s">
        <v>1365</v>
      </c>
      <c r="K1052">
        <v>0.50847457627118642</v>
      </c>
      <c r="L1052" t="s">
        <v>2776</v>
      </c>
      <c r="O1052">
        <v>3.37</v>
      </c>
      <c r="P1052">
        <v>1.5</v>
      </c>
      <c r="Q1052">
        <v>5.8</v>
      </c>
      <c r="R1052">
        <v>3.9</v>
      </c>
      <c r="S1052">
        <v>6.96</v>
      </c>
      <c r="T1052">
        <v>6.1931818181818166</v>
      </c>
      <c r="V1052">
        <v>-165.6892</v>
      </c>
      <c r="W1052">
        <v>-221.52869999999999</v>
      </c>
      <c r="Y1052">
        <v>-7.7236539999999998</v>
      </c>
      <c r="Z1052">
        <v>0</v>
      </c>
    </row>
    <row r="1053" spans="1:26" x14ac:dyDescent="0.25">
      <c r="A1053" s="64">
        <v>45992</v>
      </c>
      <c r="B1053" t="s">
        <v>2030</v>
      </c>
      <c r="C1053" t="s">
        <v>3752</v>
      </c>
      <c r="D1053" t="s">
        <v>682</v>
      </c>
      <c r="E1053" t="s">
        <v>11</v>
      </c>
      <c r="F1053" t="s">
        <v>4</v>
      </c>
      <c r="G1053" t="s">
        <v>2810</v>
      </c>
      <c r="I1053">
        <v>2.7887728639812632E-4</v>
      </c>
      <c r="J1053" t="s">
        <v>1365</v>
      </c>
      <c r="K1053">
        <v>3.5593220338983049</v>
      </c>
      <c r="L1053" t="s">
        <v>2777</v>
      </c>
      <c r="O1053">
        <v>0.89399989999999996</v>
      </c>
      <c r="P1053">
        <v>5.65</v>
      </c>
      <c r="Q1053">
        <v>9.5</v>
      </c>
      <c r="R1053">
        <v>7.4666670000000002</v>
      </c>
      <c r="S1053">
        <v>7.983333</v>
      </c>
      <c r="T1053">
        <v>9.3039772727272734</v>
      </c>
      <c r="U1053">
        <v>50.479219999999998</v>
      </c>
      <c r="V1053">
        <v>19.679469999999998</v>
      </c>
      <c r="W1053">
        <v>17.32424</v>
      </c>
      <c r="X1053">
        <v>89.577839999999995</v>
      </c>
      <c r="Y1053">
        <v>2.1209760000000002</v>
      </c>
      <c r="Z1053">
        <v>0</v>
      </c>
    </row>
    <row r="1054" spans="1:26" x14ac:dyDescent="0.25">
      <c r="A1054" s="64">
        <v>45992</v>
      </c>
      <c r="B1054" t="s">
        <v>1424</v>
      </c>
      <c r="C1054" t="s">
        <v>3753</v>
      </c>
      <c r="D1054" t="s">
        <v>78</v>
      </c>
      <c r="E1054" t="s">
        <v>8</v>
      </c>
      <c r="F1054" t="s">
        <v>4</v>
      </c>
      <c r="G1054" t="s">
        <v>2810</v>
      </c>
      <c r="I1054">
        <v>2.229176811299543E-3</v>
      </c>
      <c r="J1054" t="s">
        <v>1374</v>
      </c>
      <c r="K1054">
        <v>2.061855670103093</v>
      </c>
      <c r="L1054" t="s">
        <v>2777</v>
      </c>
      <c r="N1054">
        <v>3.13</v>
      </c>
      <c r="O1054">
        <v>5.5397499999999997</v>
      </c>
      <c r="P1054">
        <v>1.2250000000000001</v>
      </c>
      <c r="Q1054">
        <v>7.5</v>
      </c>
      <c r="R1054">
        <v>0.9</v>
      </c>
      <c r="S1054">
        <v>1.3374999999999999</v>
      </c>
      <c r="T1054">
        <v>1.188679245283019</v>
      </c>
      <c r="V1054">
        <v>0.19231889999999999</v>
      </c>
      <c r="W1054">
        <v>-0.19461439999999999</v>
      </c>
      <c r="X1054">
        <v>3349.0569999999998</v>
      </c>
      <c r="Y1054">
        <v>-20.665620000000001</v>
      </c>
      <c r="Z1054">
        <v>0</v>
      </c>
    </row>
    <row r="1055" spans="1:26" x14ac:dyDescent="0.25">
      <c r="A1055" s="64">
        <v>45992</v>
      </c>
      <c r="B1055" t="s">
        <v>1907</v>
      </c>
      <c r="C1055" t="s">
        <v>3754</v>
      </c>
      <c r="D1055" t="s">
        <v>559</v>
      </c>
      <c r="E1055" t="s">
        <v>12</v>
      </c>
      <c r="F1055" t="s">
        <v>4</v>
      </c>
      <c r="G1055" t="s">
        <v>2810</v>
      </c>
      <c r="I1055">
        <v>3.4296882763456209E-4</v>
      </c>
      <c r="J1055" t="s">
        <v>1367</v>
      </c>
      <c r="K1055">
        <v>9.1666666666666661</v>
      </c>
      <c r="L1055" t="s">
        <v>2776</v>
      </c>
      <c r="N1055">
        <v>7.14</v>
      </c>
      <c r="O1055">
        <v>5.2489999999999997</v>
      </c>
      <c r="P1055">
        <v>7.5750000000000002</v>
      </c>
      <c r="Q1055">
        <v>9.4</v>
      </c>
      <c r="R1055">
        <v>6.3</v>
      </c>
      <c r="S1055">
        <v>8.3666669999999996</v>
      </c>
      <c r="T1055">
        <v>9.6315789473684212</v>
      </c>
      <c r="U1055">
        <v>19.786059999999999</v>
      </c>
      <c r="V1055">
        <v>19.82488</v>
      </c>
      <c r="W1055">
        <v>85.786299999999997</v>
      </c>
      <c r="X1055">
        <v>33.150260000000003</v>
      </c>
      <c r="Y1055">
        <v>3.75305</v>
      </c>
      <c r="Z1055">
        <v>0.39703749999999999</v>
      </c>
    </row>
    <row r="1056" spans="1:26" x14ac:dyDescent="0.25">
      <c r="A1056" s="64">
        <v>45992</v>
      </c>
      <c r="B1056" t="s">
        <v>1533</v>
      </c>
      <c r="C1056" t="s">
        <v>3755</v>
      </c>
      <c r="D1056" t="s">
        <v>186</v>
      </c>
      <c r="E1056" t="s">
        <v>12</v>
      </c>
      <c r="F1056" t="s">
        <v>4</v>
      </c>
      <c r="G1056" t="s">
        <v>2810</v>
      </c>
      <c r="I1056">
        <v>1.102611585299745E-3</v>
      </c>
      <c r="J1056" t="s">
        <v>1367</v>
      </c>
      <c r="K1056">
        <v>2.7777777777777781</v>
      </c>
      <c r="L1056" t="s">
        <v>2777</v>
      </c>
      <c r="N1056">
        <v>3.77</v>
      </c>
      <c r="O1056">
        <v>2.119167</v>
      </c>
      <c r="P1056">
        <v>5.9</v>
      </c>
      <c r="Q1056">
        <v>0.8</v>
      </c>
      <c r="R1056">
        <v>6.4333330000000002</v>
      </c>
      <c r="S1056">
        <v>3.8733330000000001</v>
      </c>
      <c r="T1056">
        <v>2</v>
      </c>
      <c r="U1056">
        <v>13.79257</v>
      </c>
      <c r="V1056">
        <v>11.31772</v>
      </c>
      <c r="W1056">
        <v>41.030819999999999</v>
      </c>
      <c r="X1056">
        <v>30.673999999999999</v>
      </c>
      <c r="Y1056">
        <v>3.071685</v>
      </c>
      <c r="Z1056">
        <v>1.0883449999999999</v>
      </c>
    </row>
    <row r="1057" spans="1:26" x14ac:dyDescent="0.25">
      <c r="A1057" s="64">
        <v>45992</v>
      </c>
      <c r="B1057" t="s">
        <v>1398</v>
      </c>
      <c r="C1057" t="s">
        <v>3756</v>
      </c>
      <c r="D1057" t="s">
        <v>52</v>
      </c>
      <c r="E1057" t="s">
        <v>8</v>
      </c>
      <c r="F1057" t="s">
        <v>4</v>
      </c>
      <c r="G1057" t="s">
        <v>2810</v>
      </c>
      <c r="I1057">
        <v>3.4640004914394291E-3</v>
      </c>
      <c r="J1057" t="s">
        <v>1367</v>
      </c>
      <c r="K1057">
        <v>7.9381443298969074</v>
      </c>
      <c r="L1057" t="s">
        <v>2777</v>
      </c>
      <c r="N1057">
        <v>7.39</v>
      </c>
      <c r="O1057">
        <v>5.6248329999999997</v>
      </c>
      <c r="P1057">
        <v>3.95</v>
      </c>
      <c r="Q1057">
        <v>6.5</v>
      </c>
      <c r="R1057">
        <v>8.1666659999999993</v>
      </c>
      <c r="S1057">
        <v>4.665</v>
      </c>
      <c r="T1057">
        <v>8.0943396226415096</v>
      </c>
      <c r="U1057">
        <v>10.08508</v>
      </c>
      <c r="V1057">
        <v>30.2485</v>
      </c>
      <c r="W1057">
        <v>19.544979999999999</v>
      </c>
      <c r="X1057">
        <v>33.749580000000002</v>
      </c>
      <c r="Y1057">
        <v>2.7987190000000002</v>
      </c>
      <c r="Z1057">
        <v>1.966712</v>
      </c>
    </row>
    <row r="1058" spans="1:26" x14ac:dyDescent="0.25">
      <c r="A1058" s="64">
        <v>45992</v>
      </c>
      <c r="B1058" t="s">
        <v>2121</v>
      </c>
      <c r="C1058" t="s">
        <v>3757</v>
      </c>
      <c r="D1058" t="s">
        <v>772</v>
      </c>
      <c r="E1058" t="s">
        <v>16</v>
      </c>
      <c r="F1058" t="s">
        <v>4</v>
      </c>
      <c r="G1058" t="s">
        <v>2810</v>
      </c>
      <c r="I1058">
        <v>2.2021106975365031E-4</v>
      </c>
      <c r="J1058" t="s">
        <v>1367</v>
      </c>
      <c r="K1058">
        <v>6.25</v>
      </c>
      <c r="L1058" t="s">
        <v>2777</v>
      </c>
      <c r="N1058">
        <v>6.02</v>
      </c>
      <c r="O1058">
        <v>5.8537499999999998</v>
      </c>
      <c r="P1058">
        <v>2.625</v>
      </c>
      <c r="Q1058">
        <v>1</v>
      </c>
      <c r="R1058">
        <v>7.8</v>
      </c>
      <c r="S1058">
        <v>2.4183330000000001</v>
      </c>
      <c r="T1058">
        <v>3.5897435897435899</v>
      </c>
      <c r="U1058">
        <v>-1.167905</v>
      </c>
      <c r="V1058">
        <v>-2.8398129999999999</v>
      </c>
      <c r="W1058">
        <v>9.8536850000000005</v>
      </c>
      <c r="Y1058">
        <v>1.0746910000000001</v>
      </c>
      <c r="Z1058">
        <v>2.0859019999999999</v>
      </c>
    </row>
    <row r="1059" spans="1:26" x14ac:dyDescent="0.25">
      <c r="A1059" s="64">
        <v>45992</v>
      </c>
      <c r="B1059" t="s">
        <v>2086</v>
      </c>
      <c r="C1059" t="s">
        <v>3758</v>
      </c>
      <c r="D1059" t="s">
        <v>737</v>
      </c>
      <c r="E1059" t="s">
        <v>19</v>
      </c>
      <c r="F1059" t="s">
        <v>4</v>
      </c>
      <c r="G1059" t="s">
        <v>2810</v>
      </c>
      <c r="I1059">
        <v>2.388412013366186E-4</v>
      </c>
      <c r="J1059" t="s">
        <v>1367</v>
      </c>
      <c r="K1059">
        <v>3.75</v>
      </c>
      <c r="L1059" t="s">
        <v>2777</v>
      </c>
      <c r="N1059">
        <v>6.89</v>
      </c>
      <c r="O1059">
        <v>6.1130000000000004</v>
      </c>
      <c r="P1059">
        <v>2.7250000000000001</v>
      </c>
      <c r="Q1059">
        <v>0.1</v>
      </c>
      <c r="R1059">
        <v>2.6333329999999999</v>
      </c>
      <c r="S1059">
        <v>3.548333</v>
      </c>
      <c r="T1059">
        <v>1.19047619047619</v>
      </c>
      <c r="U1059">
        <v>-59.607520000000001</v>
      </c>
      <c r="V1059">
        <v>-4.6481159999999999</v>
      </c>
      <c r="W1059">
        <v>0.67746059999999997</v>
      </c>
      <c r="Y1059">
        <v>2.7971200000000001</v>
      </c>
      <c r="Z1059">
        <v>4.2445170000000001</v>
      </c>
    </row>
    <row r="1060" spans="1:26" x14ac:dyDescent="0.25">
      <c r="A1060" s="64">
        <v>45992</v>
      </c>
      <c r="B1060" t="s">
        <v>1436</v>
      </c>
      <c r="C1060" t="s">
        <v>3759</v>
      </c>
      <c r="D1060" t="s">
        <v>90</v>
      </c>
      <c r="E1060" t="s">
        <v>8</v>
      </c>
      <c r="F1060" t="s">
        <v>4</v>
      </c>
      <c r="G1060" t="s">
        <v>2810</v>
      </c>
      <c r="I1060">
        <v>2.1582230270747482E-3</v>
      </c>
      <c r="J1060" t="s">
        <v>1367</v>
      </c>
      <c r="K1060">
        <v>5.9793814432989691</v>
      </c>
      <c r="L1060" t="s">
        <v>2777</v>
      </c>
      <c r="N1060">
        <v>7.56</v>
      </c>
      <c r="O1060">
        <v>4.4323329999999999</v>
      </c>
      <c r="P1060">
        <v>5.1749999999999998</v>
      </c>
      <c r="Q1060">
        <v>2.6</v>
      </c>
      <c r="R1060">
        <v>8.7333339999999993</v>
      </c>
      <c r="S1060">
        <v>6.6066669999999998</v>
      </c>
      <c r="T1060">
        <v>7.0566037735849054</v>
      </c>
      <c r="U1060">
        <v>15.025449999999999</v>
      </c>
      <c r="V1060">
        <v>21.987290000000002</v>
      </c>
      <c r="W1060">
        <v>26.71744</v>
      </c>
      <c r="X1060">
        <v>45.714460000000003</v>
      </c>
      <c r="Y1060">
        <v>1.821458</v>
      </c>
      <c r="Z1060">
        <v>0.61357709999999999</v>
      </c>
    </row>
    <row r="1061" spans="1:26" x14ac:dyDescent="0.25">
      <c r="A1061" s="64">
        <v>45992</v>
      </c>
      <c r="B1061" t="s">
        <v>1421</v>
      </c>
      <c r="C1061" t="s">
        <v>3760</v>
      </c>
      <c r="D1061" t="s">
        <v>75</v>
      </c>
      <c r="E1061" t="s">
        <v>11</v>
      </c>
      <c r="F1061" t="s">
        <v>4</v>
      </c>
      <c r="G1061" t="s">
        <v>2810</v>
      </c>
      <c r="I1061">
        <v>2.4854577632938192E-3</v>
      </c>
      <c r="J1061" t="s">
        <v>1367</v>
      </c>
      <c r="K1061">
        <v>1.0169491525423731</v>
      </c>
      <c r="L1061" t="s">
        <v>2777</v>
      </c>
      <c r="O1061">
        <v>0.628</v>
      </c>
      <c r="P1061">
        <v>6.375</v>
      </c>
      <c r="Q1061">
        <v>7.7</v>
      </c>
      <c r="R1061">
        <v>2.1666669999999999</v>
      </c>
      <c r="S1061">
        <v>8.1683330000000005</v>
      </c>
      <c r="T1061">
        <v>7.6988636363636367</v>
      </c>
      <c r="U1061">
        <v>17.888729999999999</v>
      </c>
      <c r="V1061">
        <v>16.89724</v>
      </c>
      <c r="W1061">
        <v>29.297750000000001</v>
      </c>
      <c r="X1061">
        <v>59.196559999999998</v>
      </c>
      <c r="Y1061">
        <v>1.1767319999999999</v>
      </c>
      <c r="Z1061">
        <v>0</v>
      </c>
    </row>
    <row r="1062" spans="1:26" x14ac:dyDescent="0.25">
      <c r="A1062" s="64">
        <v>45992</v>
      </c>
      <c r="B1062" t="s">
        <v>2143</v>
      </c>
      <c r="C1062" t="s">
        <v>3761</v>
      </c>
      <c r="D1062" t="s">
        <v>794</v>
      </c>
      <c r="E1062" t="s">
        <v>20</v>
      </c>
      <c r="F1062" t="s">
        <v>4</v>
      </c>
      <c r="G1062" t="s">
        <v>2810</v>
      </c>
      <c r="I1062">
        <v>2.117081774039397E-4</v>
      </c>
      <c r="J1062" t="s">
        <v>1367</v>
      </c>
      <c r="K1062">
        <v>8.2857142857142865</v>
      </c>
      <c r="L1062" t="s">
        <v>2777</v>
      </c>
      <c r="N1062">
        <v>5.99</v>
      </c>
      <c r="O1062">
        <v>6.1621670000000002</v>
      </c>
      <c r="P1062">
        <v>4.9749999999999996</v>
      </c>
      <c r="Q1062">
        <v>1.8</v>
      </c>
      <c r="R1062">
        <v>9.4333329999999993</v>
      </c>
      <c r="S1062">
        <v>5.9316659999999999</v>
      </c>
      <c r="T1062">
        <v>7.0036101083032491</v>
      </c>
      <c r="U1062">
        <v>20.789359999999999</v>
      </c>
      <c r="V1062">
        <v>5.99329</v>
      </c>
      <c r="W1062">
        <v>27.732410000000002</v>
      </c>
      <c r="X1062">
        <v>56.41469</v>
      </c>
      <c r="Y1062">
        <v>1.0180100000000001</v>
      </c>
      <c r="Z1062">
        <v>3.725997</v>
      </c>
    </row>
    <row r="1063" spans="1:26" x14ac:dyDescent="0.25">
      <c r="A1063" s="64">
        <v>45992</v>
      </c>
      <c r="B1063" t="s">
        <v>2209</v>
      </c>
      <c r="C1063" t="s">
        <v>3762</v>
      </c>
      <c r="D1063" t="s">
        <v>860</v>
      </c>
      <c r="E1063" t="s">
        <v>8</v>
      </c>
      <c r="F1063" t="s">
        <v>4</v>
      </c>
      <c r="G1063" t="s">
        <v>2810</v>
      </c>
      <c r="I1063">
        <v>1.7998615599217719E-4</v>
      </c>
      <c r="J1063" t="s">
        <v>1367</v>
      </c>
      <c r="K1063">
        <v>1.5463917525773201</v>
      </c>
      <c r="L1063" t="s">
        <v>2776</v>
      </c>
      <c r="O1063">
        <v>3.8383340000000001</v>
      </c>
      <c r="P1063">
        <v>1.066667</v>
      </c>
      <c r="Q1063">
        <v>8.5</v>
      </c>
      <c r="R1063">
        <v>1.2</v>
      </c>
      <c r="S1063">
        <v>5.46</v>
      </c>
      <c r="T1063">
        <v>2.3396226415094339</v>
      </c>
      <c r="V1063">
        <v>-108.2332</v>
      </c>
      <c r="W1063">
        <v>-564.39070000000004</v>
      </c>
      <c r="Y1063">
        <v>-3.5678519999999998</v>
      </c>
      <c r="Z1063">
        <v>0</v>
      </c>
    </row>
    <row r="1064" spans="1:26" x14ac:dyDescent="0.25">
      <c r="A1064" s="64">
        <v>45992</v>
      </c>
      <c r="B1064" t="s">
        <v>1781</v>
      </c>
      <c r="C1064" t="s">
        <v>3763</v>
      </c>
      <c r="D1064" t="s">
        <v>433</v>
      </c>
      <c r="E1064" t="s">
        <v>11</v>
      </c>
      <c r="F1064" t="s">
        <v>4</v>
      </c>
      <c r="G1064" t="s">
        <v>2810</v>
      </c>
      <c r="I1064">
        <v>4.7452682305850922E-4</v>
      </c>
      <c r="J1064" t="s">
        <v>1367</v>
      </c>
      <c r="K1064">
        <v>0.67796610169491522</v>
      </c>
      <c r="L1064" t="s">
        <v>2777</v>
      </c>
      <c r="O1064">
        <v>5.6064999999999996</v>
      </c>
      <c r="P1064">
        <v>3.5750000000000002</v>
      </c>
      <c r="Q1064">
        <v>5.9</v>
      </c>
      <c r="R1064">
        <v>2.233333</v>
      </c>
      <c r="S1064">
        <v>5.0416670000000003</v>
      </c>
      <c r="T1064">
        <v>6.5767045454545459</v>
      </c>
      <c r="U1064">
        <v>6.8471909999999996</v>
      </c>
      <c r="V1064">
        <v>19.547499999999999</v>
      </c>
      <c r="W1064">
        <v>14.19229</v>
      </c>
      <c r="X1064">
        <v>26.075610000000001</v>
      </c>
      <c r="Y1064">
        <v>3.6469879999999999</v>
      </c>
      <c r="Z1064">
        <v>0</v>
      </c>
    </row>
    <row r="1065" spans="1:26" x14ac:dyDescent="0.25">
      <c r="A1065" s="64">
        <v>45992</v>
      </c>
      <c r="B1065" t="s">
        <v>1966</v>
      </c>
      <c r="C1065" t="s">
        <v>3764</v>
      </c>
      <c r="D1065" t="s">
        <v>618</v>
      </c>
      <c r="E1065" t="s">
        <v>20</v>
      </c>
      <c r="F1065" t="s">
        <v>4</v>
      </c>
      <c r="G1065" t="s">
        <v>2810</v>
      </c>
      <c r="I1065">
        <v>3.0858510167185811E-4</v>
      </c>
      <c r="J1065" t="s">
        <v>1367</v>
      </c>
      <c r="K1065">
        <v>4.8571428571428568</v>
      </c>
      <c r="L1065" t="s">
        <v>2777</v>
      </c>
      <c r="N1065">
        <v>6.19</v>
      </c>
      <c r="O1065">
        <v>5.5519999999999996</v>
      </c>
      <c r="P1065">
        <v>5.7333340000000002</v>
      </c>
      <c r="Q1065">
        <v>3.5</v>
      </c>
      <c r="R1065">
        <v>1.3333330000000001</v>
      </c>
      <c r="S1065">
        <v>5.04</v>
      </c>
      <c r="T1065">
        <v>2.5992779783393498</v>
      </c>
      <c r="U1065">
        <v>15.326930000000001</v>
      </c>
      <c r="W1065">
        <v>19.721520000000002</v>
      </c>
      <c r="X1065">
        <v>190.68459999999999</v>
      </c>
      <c r="Y1065">
        <v>0.55385609999999996</v>
      </c>
      <c r="Z1065">
        <v>3.220399</v>
      </c>
    </row>
    <row r="1066" spans="1:26" x14ac:dyDescent="0.25">
      <c r="A1066" s="64">
        <v>45992</v>
      </c>
      <c r="B1066" t="s">
        <v>1375</v>
      </c>
      <c r="C1066" t="s">
        <v>3765</v>
      </c>
      <c r="D1066" t="s">
        <v>29</v>
      </c>
      <c r="E1066" t="s">
        <v>10</v>
      </c>
      <c r="F1066" t="s">
        <v>4</v>
      </c>
      <c r="G1066" t="s">
        <v>2810</v>
      </c>
      <c r="I1066">
        <v>1.046350034138991E-2</v>
      </c>
      <c r="J1066" t="s">
        <v>1367</v>
      </c>
      <c r="K1066">
        <v>2.1428571428571428</v>
      </c>
      <c r="L1066" t="s">
        <v>2777</v>
      </c>
      <c r="N1066">
        <v>5.48</v>
      </c>
      <c r="O1066">
        <v>3.5825</v>
      </c>
      <c r="P1066">
        <v>7.0250000000000004</v>
      </c>
      <c r="Q1066">
        <v>8.6</v>
      </c>
      <c r="R1066">
        <v>4.5666669999999998</v>
      </c>
      <c r="S1066">
        <v>5.7125000000000004</v>
      </c>
      <c r="T1066">
        <v>3.197674418604652</v>
      </c>
      <c r="U1066">
        <v>11.013019999999999</v>
      </c>
      <c r="V1066">
        <v>16.354980000000001</v>
      </c>
      <c r="W1066">
        <v>26.410409999999999</v>
      </c>
      <c r="X1066">
        <v>15.623849999999999</v>
      </c>
      <c r="Y1066">
        <v>7.88835</v>
      </c>
      <c r="Z1066">
        <v>1.605726</v>
      </c>
    </row>
    <row r="1067" spans="1:26" x14ac:dyDescent="0.25">
      <c r="A1067" s="64">
        <v>45992</v>
      </c>
      <c r="B1067" t="s">
        <v>2000</v>
      </c>
      <c r="C1067" t="s">
        <v>3766</v>
      </c>
      <c r="D1067" t="s">
        <v>652</v>
      </c>
      <c r="E1067" t="s">
        <v>2824</v>
      </c>
      <c r="F1067" t="s">
        <v>4</v>
      </c>
      <c r="G1067" t="s">
        <v>2810</v>
      </c>
      <c r="I1067">
        <v>2.753686531229758E-4</v>
      </c>
      <c r="J1067" t="s">
        <v>1367</v>
      </c>
      <c r="K1067">
        <v>6.4583333333333339</v>
      </c>
      <c r="L1067" t="s">
        <v>2777</v>
      </c>
      <c r="N1067">
        <v>5.38</v>
      </c>
      <c r="O1067">
        <v>4.2306670000000004</v>
      </c>
      <c r="P1067">
        <v>7.45</v>
      </c>
      <c r="Q1067">
        <v>9.1</v>
      </c>
      <c r="R1067">
        <v>6.0666669999999998</v>
      </c>
      <c r="S1067">
        <v>6.3216669999999997</v>
      </c>
      <c r="T1067">
        <v>9.3133047210300433</v>
      </c>
      <c r="U1067">
        <v>13.39878</v>
      </c>
      <c r="V1067">
        <v>40.430770000000003</v>
      </c>
      <c r="W1067">
        <v>4.986243</v>
      </c>
      <c r="X1067">
        <v>33.679070000000003</v>
      </c>
      <c r="Y1067">
        <v>3.0806269999999998</v>
      </c>
      <c r="Z1067">
        <v>0.1351195</v>
      </c>
    </row>
    <row r="1068" spans="1:26" x14ac:dyDescent="0.25">
      <c r="A1068" s="64">
        <v>45992</v>
      </c>
      <c r="B1068" t="s">
        <v>2159</v>
      </c>
      <c r="C1068" t="s">
        <v>3767</v>
      </c>
      <c r="D1068" t="s">
        <v>810</v>
      </c>
      <c r="E1068" t="s">
        <v>2824</v>
      </c>
      <c r="F1068" t="s">
        <v>4</v>
      </c>
      <c r="G1068" t="s">
        <v>2810</v>
      </c>
      <c r="I1068">
        <v>2.0737111821681199E-4</v>
      </c>
      <c r="J1068" t="s">
        <v>1367</v>
      </c>
      <c r="K1068">
        <v>7.1875</v>
      </c>
      <c r="L1068" t="s">
        <v>2777</v>
      </c>
      <c r="N1068">
        <v>5.46</v>
      </c>
      <c r="O1068">
        <v>5.9128340000000001</v>
      </c>
      <c r="P1068">
        <v>4.2750000000000004</v>
      </c>
      <c r="Q1068">
        <v>6.8</v>
      </c>
      <c r="R1068">
        <v>3.1</v>
      </c>
      <c r="S1068">
        <v>4.8833339999999996</v>
      </c>
      <c r="T1068">
        <v>4.7639484978540771</v>
      </c>
      <c r="U1068">
        <v>15.72841</v>
      </c>
      <c r="V1068">
        <v>7.6728820000000004</v>
      </c>
      <c r="W1068">
        <v>7.6668520000000004</v>
      </c>
      <c r="X1068">
        <v>61.225670000000001</v>
      </c>
      <c r="Y1068">
        <v>1.7134689999999999</v>
      </c>
      <c r="Z1068">
        <v>0.86004570000000002</v>
      </c>
    </row>
    <row r="1069" spans="1:26" x14ac:dyDescent="0.25">
      <c r="A1069" s="64">
        <v>45992</v>
      </c>
      <c r="B1069" t="s">
        <v>1381</v>
      </c>
      <c r="C1069" t="s">
        <v>3768</v>
      </c>
      <c r="D1069" t="s">
        <v>35</v>
      </c>
      <c r="E1069" t="s">
        <v>11</v>
      </c>
      <c r="F1069" t="s">
        <v>4</v>
      </c>
      <c r="G1069" t="s">
        <v>2810</v>
      </c>
      <c r="I1069">
        <v>6.0439216121645333E-3</v>
      </c>
      <c r="J1069" t="s">
        <v>1367</v>
      </c>
      <c r="K1069">
        <v>6.2711864406779663</v>
      </c>
      <c r="L1069" t="s">
        <v>2777</v>
      </c>
      <c r="N1069">
        <v>7.7600009999999999</v>
      </c>
      <c r="O1069">
        <v>4.8239999999999998</v>
      </c>
      <c r="P1069">
        <v>5.8250000000000002</v>
      </c>
      <c r="Q1069">
        <v>7.1</v>
      </c>
      <c r="R1069">
        <v>9.7333339999999993</v>
      </c>
      <c r="S1069">
        <v>4.83</v>
      </c>
      <c r="T1069">
        <v>9.5028409090909101</v>
      </c>
      <c r="U1069">
        <v>8.8653560000000002</v>
      </c>
      <c r="V1069">
        <v>33.618630000000003</v>
      </c>
      <c r="W1069">
        <v>25.78951</v>
      </c>
      <c r="X1069">
        <v>17.343509999999998</v>
      </c>
      <c r="Y1069">
        <v>3.832538</v>
      </c>
      <c r="Z1069">
        <v>2.2237960000000001</v>
      </c>
    </row>
    <row r="1070" spans="1:26" x14ac:dyDescent="0.25">
      <c r="A1070" s="64">
        <v>45992</v>
      </c>
      <c r="B1070" t="s">
        <v>1454</v>
      </c>
      <c r="C1070" t="s">
        <v>3769</v>
      </c>
      <c r="D1070" t="s">
        <v>107</v>
      </c>
      <c r="E1070" t="s">
        <v>8</v>
      </c>
      <c r="F1070" t="s">
        <v>4</v>
      </c>
      <c r="G1070" t="s">
        <v>2810</v>
      </c>
      <c r="I1070">
        <v>1.89205957304468E-3</v>
      </c>
      <c r="J1070" t="s">
        <v>1367</v>
      </c>
      <c r="K1070">
        <v>4.1237113402061851</v>
      </c>
      <c r="L1070" t="s">
        <v>2777</v>
      </c>
      <c r="N1070">
        <v>7.33</v>
      </c>
      <c r="O1070">
        <v>3.2336659999999999</v>
      </c>
      <c r="P1070">
        <v>7.0750000000000002</v>
      </c>
      <c r="Q1070">
        <v>7.6</v>
      </c>
      <c r="R1070">
        <v>4.1666670000000003</v>
      </c>
      <c r="S1070">
        <v>5.4966670000000004</v>
      </c>
      <c r="T1070">
        <v>7.0754716981132066</v>
      </c>
      <c r="U1070">
        <v>7.4756739999999997</v>
      </c>
      <c r="V1070">
        <v>99.167670000000001</v>
      </c>
      <c r="W1070">
        <v>42.767740000000003</v>
      </c>
      <c r="X1070">
        <v>33.862870000000001</v>
      </c>
      <c r="Y1070">
        <v>3.6602380000000001</v>
      </c>
      <c r="Z1070">
        <v>0.55482319999999996</v>
      </c>
    </row>
    <row r="1071" spans="1:26" x14ac:dyDescent="0.25">
      <c r="A1071" s="64">
        <v>45992</v>
      </c>
      <c r="B1071" t="s">
        <v>1578</v>
      </c>
      <c r="C1071" t="s">
        <v>3770</v>
      </c>
      <c r="D1071" t="s">
        <v>230</v>
      </c>
      <c r="E1071" t="s">
        <v>12</v>
      </c>
      <c r="F1071" t="s">
        <v>4</v>
      </c>
      <c r="G1071" t="s">
        <v>2810</v>
      </c>
      <c r="I1071">
        <v>9.1598471998998387E-4</v>
      </c>
      <c r="J1071" t="s">
        <v>1367</v>
      </c>
      <c r="K1071">
        <v>1.666666666666667</v>
      </c>
      <c r="L1071" t="s">
        <v>2776</v>
      </c>
      <c r="N1071">
        <v>2.5</v>
      </c>
      <c r="O1071">
        <v>1.4275</v>
      </c>
      <c r="P1071">
        <v>4.1500000000000004</v>
      </c>
      <c r="Q1071">
        <v>2.5</v>
      </c>
      <c r="R1071">
        <v>0.83333330000000005</v>
      </c>
      <c r="S1071">
        <v>4.2866669999999996</v>
      </c>
      <c r="T1071">
        <v>0.52631578947368418</v>
      </c>
      <c r="U1071">
        <v>8.9688189999999999</v>
      </c>
      <c r="V1071">
        <v>8.7311350000000001</v>
      </c>
      <c r="W1071">
        <v>26.93712</v>
      </c>
      <c r="X1071">
        <v>55.36148</v>
      </c>
      <c r="Y1071">
        <v>2.1205660000000002</v>
      </c>
      <c r="Z1071">
        <v>0.53321730000000001</v>
      </c>
    </row>
    <row r="1072" spans="1:26" x14ac:dyDescent="0.25">
      <c r="A1072" s="64">
        <v>45992</v>
      </c>
      <c r="B1072" t="s">
        <v>1987</v>
      </c>
      <c r="C1072" t="s">
        <v>3771</v>
      </c>
      <c r="D1072" t="s">
        <v>639</v>
      </c>
      <c r="E1072" t="s">
        <v>2867</v>
      </c>
      <c r="F1072" t="s">
        <v>4</v>
      </c>
      <c r="G1072" t="s">
        <v>2810</v>
      </c>
      <c r="I1072">
        <v>2.8573422858081899E-4</v>
      </c>
      <c r="J1072" t="s">
        <v>1374</v>
      </c>
      <c r="K1072">
        <v>0.47619047619047622</v>
      </c>
      <c r="L1072" t="s">
        <v>2777</v>
      </c>
      <c r="N1072">
        <v>3.47</v>
      </c>
      <c r="O1072">
        <v>3.0325000000000002</v>
      </c>
      <c r="P1072">
        <v>4.9000000000000004</v>
      </c>
      <c r="Q1072">
        <v>5.7</v>
      </c>
      <c r="R1072">
        <v>9.6999999999999993</v>
      </c>
      <c r="S1072">
        <v>2.088333</v>
      </c>
      <c r="T1072">
        <v>4.8888888888888884</v>
      </c>
      <c r="U1072">
        <v>-6.3465829999999999</v>
      </c>
      <c r="V1072">
        <v>32.522599999999997</v>
      </c>
      <c r="W1072">
        <v>14.77506</v>
      </c>
      <c r="X1072">
        <v>21.346990000000002</v>
      </c>
      <c r="Y1072">
        <v>4.5777850000000004</v>
      </c>
      <c r="Z1072">
        <v>2.4800200000000001</v>
      </c>
    </row>
    <row r="1073" spans="1:26" x14ac:dyDescent="0.25">
      <c r="A1073" s="64">
        <v>45992</v>
      </c>
      <c r="B1073" t="s">
        <v>1833</v>
      </c>
      <c r="C1073" t="s">
        <v>3772</v>
      </c>
      <c r="D1073" t="s">
        <v>485</v>
      </c>
      <c r="E1073" t="s">
        <v>2887</v>
      </c>
      <c r="F1073" t="s">
        <v>4</v>
      </c>
      <c r="G1073" t="s">
        <v>2810</v>
      </c>
      <c r="I1073">
        <v>4.0913228378015149E-4</v>
      </c>
      <c r="J1073" t="s">
        <v>1374</v>
      </c>
      <c r="K1073">
        <v>5.7142857142857144</v>
      </c>
      <c r="L1073" t="s">
        <v>2777</v>
      </c>
      <c r="N1073">
        <v>6.54</v>
      </c>
      <c r="O1073">
        <v>4.6520000000000001</v>
      </c>
      <c r="P1073">
        <v>4</v>
      </c>
      <c r="Q1073">
        <v>1</v>
      </c>
      <c r="R1073">
        <v>0.63333329999999999</v>
      </c>
      <c r="S1073">
        <v>3.2466659999999998</v>
      </c>
      <c r="T1073">
        <v>0.55555555555555558</v>
      </c>
      <c r="U1073">
        <v>-9.3783619999999992</v>
      </c>
      <c r="V1073">
        <v>13.46931</v>
      </c>
      <c r="W1073">
        <v>18.200600000000001</v>
      </c>
      <c r="X1073">
        <v>22.069890000000001</v>
      </c>
      <c r="Y1073">
        <v>2.3932410000000002</v>
      </c>
      <c r="Z1073">
        <v>4.294079</v>
      </c>
    </row>
    <row r="1074" spans="1:26" x14ac:dyDescent="0.25">
      <c r="A1074" s="64">
        <v>45992</v>
      </c>
      <c r="B1074" t="s">
        <v>1797</v>
      </c>
      <c r="C1074" t="s">
        <v>3773</v>
      </c>
      <c r="D1074" t="s">
        <v>449</v>
      </c>
      <c r="E1074" t="s">
        <v>2867</v>
      </c>
      <c r="F1074" t="s">
        <v>4</v>
      </c>
      <c r="G1074" t="s">
        <v>2810</v>
      </c>
      <c r="I1074">
        <v>4.3532826529229271E-4</v>
      </c>
      <c r="J1074" t="s">
        <v>1367</v>
      </c>
      <c r="K1074">
        <v>6.6666666666666661</v>
      </c>
      <c r="L1074" t="s">
        <v>2777</v>
      </c>
      <c r="N1074">
        <v>6.21</v>
      </c>
      <c r="O1074">
        <v>5.8339999999999996</v>
      </c>
      <c r="P1074">
        <v>2.95</v>
      </c>
      <c r="Q1074">
        <v>2.8</v>
      </c>
      <c r="R1074">
        <v>1.6666669999999999</v>
      </c>
      <c r="S1074">
        <v>6.29</v>
      </c>
      <c r="T1074">
        <v>2.333333333333333</v>
      </c>
      <c r="U1074">
        <v>6.5377830000000001</v>
      </c>
      <c r="V1074">
        <v>6.2911339999999996</v>
      </c>
      <c r="W1074">
        <v>21.97972</v>
      </c>
      <c r="X1074">
        <v>21.9819</v>
      </c>
      <c r="Y1074">
        <v>3.138738</v>
      </c>
      <c r="Z1074">
        <v>2.9868760000000001</v>
      </c>
    </row>
    <row r="1075" spans="1:26" x14ac:dyDescent="0.25">
      <c r="A1075" s="64">
        <v>45992</v>
      </c>
      <c r="B1075" t="s">
        <v>2147</v>
      </c>
      <c r="C1075" t="s">
        <v>3774</v>
      </c>
      <c r="D1075" t="s">
        <v>798</v>
      </c>
      <c r="E1075" t="s">
        <v>10</v>
      </c>
      <c r="F1075" t="s">
        <v>4</v>
      </c>
      <c r="G1075" t="s">
        <v>2810</v>
      </c>
      <c r="H1075">
        <v>7.0665603842130524E-3</v>
      </c>
      <c r="I1075">
        <v>2.0731560978011661E-4</v>
      </c>
      <c r="J1075" t="s">
        <v>1367</v>
      </c>
      <c r="K1075">
        <v>9.2857142857142865</v>
      </c>
      <c r="M1075" t="s">
        <v>1340</v>
      </c>
      <c r="N1075">
        <v>6.67</v>
      </c>
      <c r="O1075">
        <v>6.4175000000000004</v>
      </c>
      <c r="P1075">
        <v>2.0249999999999999</v>
      </c>
      <c r="Q1075">
        <v>5.3</v>
      </c>
      <c r="R1075">
        <v>2.4333330000000002</v>
      </c>
      <c r="S1075">
        <v>6.4566670000000004</v>
      </c>
      <c r="T1075">
        <v>0.7267441860465117</v>
      </c>
      <c r="U1075">
        <v>27.920210000000001</v>
      </c>
      <c r="V1075">
        <v>5.8180440000000004</v>
      </c>
      <c r="W1075">
        <v>12.13743</v>
      </c>
      <c r="X1075">
        <v>23.07123</v>
      </c>
      <c r="Y1075">
        <v>-1.788262</v>
      </c>
      <c r="Z1075">
        <v>4.0411219999999997</v>
      </c>
    </row>
    <row r="1076" spans="1:26" x14ac:dyDescent="0.25">
      <c r="A1076" s="64">
        <v>45992</v>
      </c>
      <c r="B1076" t="s">
        <v>1822</v>
      </c>
      <c r="C1076" t="s">
        <v>3775</v>
      </c>
      <c r="D1076" t="s">
        <v>474</v>
      </c>
      <c r="E1076" t="s">
        <v>2824</v>
      </c>
      <c r="F1076" t="s">
        <v>4</v>
      </c>
      <c r="G1076" t="s">
        <v>2810</v>
      </c>
      <c r="I1076">
        <v>4.162808702896975E-4</v>
      </c>
      <c r="J1076" t="s">
        <v>1367</v>
      </c>
      <c r="K1076">
        <v>4.895833333333333</v>
      </c>
      <c r="L1076" t="s">
        <v>2777</v>
      </c>
      <c r="O1076">
        <v>2.851</v>
      </c>
      <c r="P1076">
        <v>5.2750000000000004</v>
      </c>
      <c r="Q1076">
        <v>8</v>
      </c>
      <c r="R1076">
        <v>1.8333330000000001</v>
      </c>
      <c r="S1076">
        <v>5.1933340000000001</v>
      </c>
      <c r="T1076">
        <v>3.7982832618025748</v>
      </c>
      <c r="U1076">
        <v>12.438510000000001</v>
      </c>
      <c r="V1076">
        <v>15.825900000000001</v>
      </c>
      <c r="W1076">
        <v>20.167439999999999</v>
      </c>
      <c r="X1076">
        <v>37.456499999999998</v>
      </c>
      <c r="Y1076">
        <v>2.7783190000000002</v>
      </c>
      <c r="Z1076">
        <v>0</v>
      </c>
    </row>
    <row r="1077" spans="1:26" x14ac:dyDescent="0.25">
      <c r="A1077" s="64">
        <v>45992</v>
      </c>
      <c r="B1077" t="s">
        <v>1801</v>
      </c>
      <c r="C1077" t="s">
        <v>3776</v>
      </c>
      <c r="D1077" t="s">
        <v>453</v>
      </c>
      <c r="E1077" t="s">
        <v>2887</v>
      </c>
      <c r="F1077" t="s">
        <v>4</v>
      </c>
      <c r="G1077" t="s">
        <v>2810</v>
      </c>
      <c r="I1077">
        <v>4.3633591844491478E-4</v>
      </c>
      <c r="J1077" t="s">
        <v>1374</v>
      </c>
      <c r="K1077">
        <v>3.5714285714285721</v>
      </c>
      <c r="L1077" t="s">
        <v>2777</v>
      </c>
      <c r="N1077">
        <v>7.18</v>
      </c>
      <c r="O1077">
        <v>4.0949999999999998</v>
      </c>
      <c r="P1077">
        <v>6.125</v>
      </c>
      <c r="Q1077">
        <v>2.2999999999999998</v>
      </c>
      <c r="R1077">
        <v>3.1</v>
      </c>
      <c r="S1077">
        <v>2.621667</v>
      </c>
      <c r="T1077">
        <v>1.9047619047619051</v>
      </c>
      <c r="U1077">
        <v>2.6171799999999998</v>
      </c>
      <c r="V1077">
        <v>136.87430000000001</v>
      </c>
      <c r="W1077">
        <v>14.8056</v>
      </c>
      <c r="X1077">
        <v>21.060300000000002</v>
      </c>
      <c r="Y1077">
        <v>5.5169769999999998</v>
      </c>
      <c r="Z1077">
        <v>4.1504890000000003</v>
      </c>
    </row>
    <row r="1078" spans="1:26" x14ac:dyDescent="0.25">
      <c r="A1078" s="64">
        <v>45992</v>
      </c>
      <c r="B1078" t="s">
        <v>2227</v>
      </c>
      <c r="C1078" t="s">
        <v>3777</v>
      </c>
      <c r="D1078" t="s">
        <v>878</v>
      </c>
      <c r="E1078" t="s">
        <v>20</v>
      </c>
      <c r="F1078" t="s">
        <v>4</v>
      </c>
      <c r="G1078" t="s">
        <v>2810</v>
      </c>
      <c r="I1078">
        <v>1.7297389020193879E-4</v>
      </c>
      <c r="J1078" t="s">
        <v>1367</v>
      </c>
      <c r="K1078">
        <v>8</v>
      </c>
      <c r="L1078" t="s">
        <v>2777</v>
      </c>
      <c r="N1078">
        <v>6.12</v>
      </c>
      <c r="O1078">
        <v>6.7759999999999998</v>
      </c>
      <c r="P1078">
        <v>4.45</v>
      </c>
      <c r="Q1078">
        <v>4.0999999999999996</v>
      </c>
      <c r="R1078">
        <v>5.5</v>
      </c>
      <c r="S1078">
        <v>4.9800000000000004</v>
      </c>
      <c r="T1078">
        <v>5.4151624548736468</v>
      </c>
      <c r="U1078">
        <v>38.958930000000002</v>
      </c>
      <c r="V1078">
        <v>5.6836500000000001</v>
      </c>
      <c r="W1078">
        <v>33.190840000000001</v>
      </c>
      <c r="X1078">
        <v>26.21161</v>
      </c>
      <c r="Y1078">
        <v>2.256621</v>
      </c>
      <c r="Z1078">
        <v>4.3843310000000004</v>
      </c>
    </row>
    <row r="1079" spans="1:26" x14ac:dyDescent="0.25">
      <c r="A1079" s="64">
        <v>45992</v>
      </c>
      <c r="B1079" t="s">
        <v>1663</v>
      </c>
      <c r="C1079" t="s">
        <v>3778</v>
      </c>
      <c r="D1079" t="s">
        <v>315</v>
      </c>
      <c r="E1079" t="s">
        <v>13</v>
      </c>
      <c r="F1079" t="s">
        <v>4</v>
      </c>
      <c r="G1079" t="s">
        <v>2810</v>
      </c>
      <c r="I1079">
        <v>6.589248496083512E-4</v>
      </c>
      <c r="J1079" t="s">
        <v>1367</v>
      </c>
      <c r="K1079">
        <v>6.9565217391304346</v>
      </c>
      <c r="L1079" t="s">
        <v>2777</v>
      </c>
      <c r="N1079">
        <v>5.93</v>
      </c>
      <c r="O1079">
        <v>2.7364999999999999</v>
      </c>
      <c r="P1079">
        <v>2.95</v>
      </c>
      <c r="Q1079">
        <v>6.1</v>
      </c>
      <c r="R1079">
        <v>8.7666660000000007</v>
      </c>
      <c r="S1079">
        <v>5.3449999999999998</v>
      </c>
      <c r="T1079">
        <v>5.9042553191489366</v>
      </c>
      <c r="U1079">
        <v>11.755380000000001</v>
      </c>
      <c r="V1079">
        <v>8.8673009999999994</v>
      </c>
      <c r="W1079">
        <v>27.562180000000001</v>
      </c>
      <c r="X1079">
        <v>23.20872</v>
      </c>
      <c r="Y1079">
        <v>4.0887140000000004</v>
      </c>
      <c r="Z1079">
        <v>3.846015</v>
      </c>
    </row>
    <row r="1080" spans="1:26" x14ac:dyDescent="0.25">
      <c r="A1080" s="64">
        <v>45992</v>
      </c>
      <c r="B1080" t="s">
        <v>1994</v>
      </c>
      <c r="C1080" t="s">
        <v>3779</v>
      </c>
      <c r="D1080" t="s">
        <v>646</v>
      </c>
      <c r="E1080" t="s">
        <v>2867</v>
      </c>
      <c r="F1080" t="s">
        <v>4</v>
      </c>
      <c r="G1080" t="s">
        <v>2810</v>
      </c>
      <c r="I1080">
        <v>2.7889158857190538E-4</v>
      </c>
      <c r="J1080" t="s">
        <v>1374</v>
      </c>
      <c r="K1080">
        <v>7.1428571428571432</v>
      </c>
      <c r="L1080" t="s">
        <v>2777</v>
      </c>
      <c r="N1080">
        <v>6.21</v>
      </c>
      <c r="O1080">
        <v>8.3508329999999997</v>
      </c>
      <c r="P1080">
        <v>2.2999999999999998</v>
      </c>
      <c r="Q1080">
        <v>0.5</v>
      </c>
      <c r="R1080">
        <v>7.2</v>
      </c>
      <c r="S1080">
        <v>1.1766669999999999</v>
      </c>
      <c r="T1080">
        <v>2.2222222222222219</v>
      </c>
      <c r="U1080">
        <v>-17.24324</v>
      </c>
      <c r="V1080">
        <v>-9.7262129999999996</v>
      </c>
      <c r="W1080">
        <v>19.750440000000001</v>
      </c>
      <c r="Y1080">
        <v>7.0470030000000001</v>
      </c>
      <c r="Z1080">
        <v>5.681241</v>
      </c>
    </row>
    <row r="1081" spans="1:26" x14ac:dyDescent="0.25">
      <c r="A1081" s="64">
        <v>45992</v>
      </c>
      <c r="B1081" t="s">
        <v>1751</v>
      </c>
      <c r="C1081" t="s">
        <v>3780</v>
      </c>
      <c r="D1081" t="s">
        <v>403</v>
      </c>
      <c r="E1081" t="s">
        <v>9</v>
      </c>
      <c r="F1081" t="s">
        <v>4</v>
      </c>
      <c r="G1081" t="s">
        <v>2810</v>
      </c>
      <c r="H1081">
        <v>4.1405070871177341E-2</v>
      </c>
      <c r="I1081">
        <v>5.1441258527253379E-4</v>
      </c>
      <c r="J1081" t="s">
        <v>1367</v>
      </c>
      <c r="K1081">
        <v>9.2592592592592595</v>
      </c>
      <c r="M1081" t="s">
        <v>1340</v>
      </c>
      <c r="N1081">
        <v>4.33</v>
      </c>
      <c r="O1081">
        <v>6.6920000000000002</v>
      </c>
      <c r="P1081">
        <v>5.3250000000000002</v>
      </c>
      <c r="Q1081">
        <v>6.4</v>
      </c>
      <c r="R1081">
        <v>5.6333330000000004</v>
      </c>
      <c r="S1081">
        <v>6.5883330000000004</v>
      </c>
      <c r="T1081">
        <v>7.75</v>
      </c>
      <c r="U1081">
        <v>7.0535899999999998</v>
      </c>
      <c r="V1081">
        <v>26.582909999999998</v>
      </c>
      <c r="W1081">
        <v>3.1511049999999998</v>
      </c>
      <c r="X1081">
        <v>16.995249999999999</v>
      </c>
      <c r="Y1081">
        <v>5.7527720000000002</v>
      </c>
      <c r="Z1081">
        <v>1.7720340000000001</v>
      </c>
    </row>
    <row r="1082" spans="1:26" x14ac:dyDescent="0.25">
      <c r="A1082" s="64">
        <v>45992</v>
      </c>
      <c r="B1082" t="s">
        <v>1900</v>
      </c>
      <c r="C1082" t="s">
        <v>3781</v>
      </c>
      <c r="D1082" t="s">
        <v>552</v>
      </c>
      <c r="E1082" t="s">
        <v>12</v>
      </c>
      <c r="F1082" t="s">
        <v>4</v>
      </c>
      <c r="G1082" t="s">
        <v>2810</v>
      </c>
      <c r="I1082">
        <v>3.4188366270096888E-4</v>
      </c>
      <c r="J1082" t="s">
        <v>1367</v>
      </c>
      <c r="K1082">
        <v>5.5555555555555554</v>
      </c>
      <c r="L1082" t="s">
        <v>2777</v>
      </c>
      <c r="N1082">
        <v>1.47</v>
      </c>
      <c r="O1082">
        <v>4.5583330000000002</v>
      </c>
      <c r="P1082">
        <v>4.9000000000000004</v>
      </c>
      <c r="Q1082">
        <v>7.6</v>
      </c>
      <c r="R1082">
        <v>0.8</v>
      </c>
      <c r="S1082">
        <v>7.3566669999999998</v>
      </c>
      <c r="T1082">
        <v>4.2631578947368416</v>
      </c>
      <c r="U1082">
        <v>20.076350000000001</v>
      </c>
      <c r="V1082">
        <v>21.320209999999999</v>
      </c>
      <c r="W1082">
        <v>13.949579999999999</v>
      </c>
      <c r="X1082">
        <v>30.617519999999999</v>
      </c>
      <c r="Y1082">
        <v>4.114916</v>
      </c>
      <c r="Z1082">
        <v>0.30529250000000002</v>
      </c>
    </row>
    <row r="1083" spans="1:26" x14ac:dyDescent="0.25">
      <c r="A1083" s="64">
        <v>45992</v>
      </c>
      <c r="B1083" t="s">
        <v>1689</v>
      </c>
      <c r="C1083" t="s">
        <v>3782</v>
      </c>
      <c r="D1083" t="s">
        <v>341</v>
      </c>
      <c r="E1083" t="s">
        <v>2824</v>
      </c>
      <c r="F1083" t="s">
        <v>4</v>
      </c>
      <c r="G1083" t="s">
        <v>2810</v>
      </c>
      <c r="I1083">
        <v>6.3015707721119469E-4</v>
      </c>
      <c r="J1083" t="s">
        <v>1367</v>
      </c>
      <c r="K1083">
        <v>5.4166666666666661</v>
      </c>
      <c r="L1083" t="s">
        <v>2777</v>
      </c>
      <c r="N1083">
        <v>6.69</v>
      </c>
      <c r="O1083">
        <v>5.3783329999999996</v>
      </c>
      <c r="P1083">
        <v>2.5499999999999998</v>
      </c>
      <c r="Q1083">
        <v>8.4</v>
      </c>
      <c r="R1083">
        <v>8.7333339999999993</v>
      </c>
      <c r="S1083">
        <v>3.9649999999999999</v>
      </c>
      <c r="T1083">
        <v>7.4678111587982832</v>
      </c>
      <c r="U1083">
        <v>-17.6858</v>
      </c>
      <c r="V1083">
        <v>9.1305479999999992</v>
      </c>
      <c r="W1083">
        <v>10.961360000000001</v>
      </c>
      <c r="X1083">
        <v>31.933129999999998</v>
      </c>
      <c r="Y1083">
        <v>3.5503550000000001</v>
      </c>
      <c r="Z1083">
        <v>1.521101</v>
      </c>
    </row>
    <row r="1084" spans="1:26" x14ac:dyDescent="0.25">
      <c r="A1084" s="64">
        <v>45992</v>
      </c>
      <c r="B1084" t="s">
        <v>2029</v>
      </c>
      <c r="C1084" t="s">
        <v>3783</v>
      </c>
      <c r="D1084" t="s">
        <v>681</v>
      </c>
      <c r="E1084" t="s">
        <v>11</v>
      </c>
      <c r="F1084" t="s">
        <v>4</v>
      </c>
      <c r="G1084" t="s">
        <v>2810</v>
      </c>
      <c r="I1084">
        <v>2.6614445114182979E-4</v>
      </c>
      <c r="J1084" t="s">
        <v>1367</v>
      </c>
      <c r="K1084">
        <v>2.5423728813559321</v>
      </c>
      <c r="L1084" t="s">
        <v>2776</v>
      </c>
      <c r="N1084">
        <v>5.54</v>
      </c>
      <c r="O1084">
        <v>6.6236670000000002</v>
      </c>
      <c r="P1084">
        <v>3.5249999999999999</v>
      </c>
      <c r="Q1084">
        <v>3.8</v>
      </c>
      <c r="R1084">
        <v>7.7333340000000002</v>
      </c>
      <c r="S1084">
        <v>3.5233340000000002</v>
      </c>
      <c r="T1084">
        <v>7.7840909090909092</v>
      </c>
      <c r="U1084">
        <v>12.082509999999999</v>
      </c>
      <c r="V1084">
        <v>10.14045</v>
      </c>
      <c r="W1084">
        <v>9.9155130000000007</v>
      </c>
      <c r="X1084">
        <v>28.191780000000001</v>
      </c>
      <c r="Y1084">
        <v>3.6897700000000002</v>
      </c>
      <c r="Z1084">
        <v>0.97057530000000003</v>
      </c>
    </row>
    <row r="1085" spans="1:26" x14ac:dyDescent="0.25">
      <c r="A1085" s="64">
        <v>45992</v>
      </c>
      <c r="B1085" t="s">
        <v>1425</v>
      </c>
      <c r="C1085" t="s">
        <v>3784</v>
      </c>
      <c r="D1085" t="s">
        <v>79</v>
      </c>
      <c r="E1085" t="s">
        <v>8</v>
      </c>
      <c r="F1085" t="s">
        <v>4</v>
      </c>
      <c r="G1085" t="s">
        <v>2810</v>
      </c>
      <c r="I1085">
        <v>2.390153278019998E-3</v>
      </c>
      <c r="J1085" t="s">
        <v>1367</v>
      </c>
      <c r="K1085">
        <v>5.4639175257731951</v>
      </c>
      <c r="L1085" t="s">
        <v>2777</v>
      </c>
      <c r="N1085">
        <v>6.76</v>
      </c>
      <c r="O1085">
        <v>3.9754999999999998</v>
      </c>
      <c r="P1085">
        <v>7.55</v>
      </c>
      <c r="Q1085">
        <v>9.1999999999999993</v>
      </c>
      <c r="R1085">
        <v>3.266667</v>
      </c>
      <c r="S1085">
        <v>5.4416669999999998</v>
      </c>
      <c r="T1085">
        <v>8.415094339622641</v>
      </c>
      <c r="U1085">
        <v>16.764949999999999</v>
      </c>
      <c r="V1085">
        <v>62.261389999999999</v>
      </c>
      <c r="W1085">
        <v>33.002899999999997</v>
      </c>
      <c r="X1085">
        <v>28.277729999999998</v>
      </c>
      <c r="Y1085">
        <v>4.6131580000000003</v>
      </c>
      <c r="Z1085">
        <v>0.55161070000000001</v>
      </c>
    </row>
    <row r="1086" spans="1:26" x14ac:dyDescent="0.25">
      <c r="A1086" s="64">
        <v>45992</v>
      </c>
      <c r="B1086" t="s">
        <v>2046</v>
      </c>
      <c r="C1086" t="s">
        <v>3785</v>
      </c>
      <c r="D1086" t="s">
        <v>697</v>
      </c>
      <c r="E1086" t="s">
        <v>2818</v>
      </c>
      <c r="F1086" t="s">
        <v>4</v>
      </c>
      <c r="G1086" t="s">
        <v>2810</v>
      </c>
      <c r="I1086">
        <v>2.545389872340552E-4</v>
      </c>
      <c r="J1086" t="s">
        <v>1367</v>
      </c>
      <c r="K1086">
        <v>6.5</v>
      </c>
      <c r="L1086" t="s">
        <v>2777</v>
      </c>
      <c r="N1086">
        <v>6.61</v>
      </c>
      <c r="O1086">
        <v>4.1109999999999998</v>
      </c>
      <c r="P1086">
        <v>5.4749999999999996</v>
      </c>
      <c r="Q1086">
        <v>8.5</v>
      </c>
      <c r="R1086">
        <v>1.7</v>
      </c>
      <c r="S1086">
        <v>8.1150000000000002</v>
      </c>
      <c r="T1086">
        <v>6.6326530612244898</v>
      </c>
      <c r="U1086">
        <v>27.666039999999999</v>
      </c>
      <c r="V1086">
        <v>62.277369999999998</v>
      </c>
      <c r="W1086">
        <v>22.969670000000001</v>
      </c>
      <c r="X1086">
        <v>24.274560000000001</v>
      </c>
      <c r="Y1086">
        <v>3.6569120000000002</v>
      </c>
      <c r="Z1086">
        <v>1.262489</v>
      </c>
    </row>
    <row r="1087" spans="1:26" x14ac:dyDescent="0.25">
      <c r="A1087" s="64">
        <v>45992</v>
      </c>
      <c r="B1087" t="s">
        <v>2016</v>
      </c>
      <c r="C1087" t="s">
        <v>3786</v>
      </c>
      <c r="D1087" t="s">
        <v>668</v>
      </c>
      <c r="E1087" t="s">
        <v>2887</v>
      </c>
      <c r="F1087" t="s">
        <v>4</v>
      </c>
      <c r="G1087" t="s">
        <v>2810</v>
      </c>
      <c r="I1087">
        <v>2.6779750238813658E-4</v>
      </c>
      <c r="J1087" t="s">
        <v>1367</v>
      </c>
      <c r="K1087">
        <v>7.1428571428571432</v>
      </c>
      <c r="L1087" t="s">
        <v>2777</v>
      </c>
      <c r="N1087">
        <v>4.46</v>
      </c>
      <c r="O1087">
        <v>3.2633329999999998</v>
      </c>
      <c r="P1087">
        <v>2.25</v>
      </c>
      <c r="Q1087">
        <v>9.1999999999999993</v>
      </c>
      <c r="R1087">
        <v>1.6</v>
      </c>
      <c r="S1087">
        <v>3.3533330000000001</v>
      </c>
      <c r="T1087">
        <v>2.46031746031746</v>
      </c>
      <c r="U1087">
        <v>41.367330000000003</v>
      </c>
      <c r="V1087">
        <v>-20.72654</v>
      </c>
      <c r="W1087">
        <v>7.8219269999999996</v>
      </c>
      <c r="Y1087">
        <v>-4.2042130000000002</v>
      </c>
      <c r="Z1087">
        <v>1.3480639999999999</v>
      </c>
    </row>
    <row r="1088" spans="1:26" x14ac:dyDescent="0.25">
      <c r="A1088" s="64">
        <v>45992</v>
      </c>
      <c r="B1088" t="s">
        <v>1955</v>
      </c>
      <c r="C1088" t="s">
        <v>3787</v>
      </c>
      <c r="D1088" t="s">
        <v>607</v>
      </c>
      <c r="E1088" t="s">
        <v>8</v>
      </c>
      <c r="F1088" t="s">
        <v>4</v>
      </c>
      <c r="G1088" t="s">
        <v>2810</v>
      </c>
      <c r="I1088">
        <v>3.0736471618617099E-4</v>
      </c>
      <c r="J1088" t="s">
        <v>1367</v>
      </c>
      <c r="K1088">
        <v>8.144329896907216</v>
      </c>
      <c r="L1088" t="s">
        <v>2777</v>
      </c>
      <c r="N1088">
        <v>6.57</v>
      </c>
      <c r="O1088">
        <v>8.0446659999999994</v>
      </c>
      <c r="P1088">
        <v>5.2249999999999996</v>
      </c>
      <c r="Q1088">
        <v>6</v>
      </c>
      <c r="R1088">
        <v>9.0666670000000007</v>
      </c>
      <c r="S1088">
        <v>5.0266669999999998</v>
      </c>
      <c r="T1088">
        <v>9.5094339622641506</v>
      </c>
      <c r="U1088">
        <v>15.47139</v>
      </c>
      <c r="V1088">
        <v>29.50751</v>
      </c>
      <c r="W1088">
        <v>11.77591</v>
      </c>
      <c r="X1088">
        <v>18.242360000000001</v>
      </c>
      <c r="Y1088">
        <v>5.9985119999999998</v>
      </c>
      <c r="Z1088">
        <v>0.75839060000000003</v>
      </c>
    </row>
    <row r="1089" spans="1:26" x14ac:dyDescent="0.25">
      <c r="A1089" s="64">
        <v>45992</v>
      </c>
      <c r="B1089" t="s">
        <v>1913</v>
      </c>
      <c r="C1089" t="s">
        <v>3788</v>
      </c>
      <c r="D1089" t="s">
        <v>565</v>
      </c>
      <c r="E1089" t="s">
        <v>2887</v>
      </c>
      <c r="F1089" t="s">
        <v>4</v>
      </c>
      <c r="G1089" t="s">
        <v>2810</v>
      </c>
      <c r="I1089">
        <v>3.3836562799690061E-4</v>
      </c>
      <c r="J1089" t="s">
        <v>1374</v>
      </c>
      <c r="K1089">
        <v>8.5714285714285712</v>
      </c>
      <c r="L1089" t="s">
        <v>2776</v>
      </c>
      <c r="N1089">
        <v>5.25</v>
      </c>
      <c r="O1089">
        <v>8.7175010000000004</v>
      </c>
      <c r="Q1089">
        <v>0.2</v>
      </c>
      <c r="R1089">
        <v>4.3666669999999996</v>
      </c>
      <c r="S1089">
        <v>1.870833</v>
      </c>
      <c r="T1089">
        <v>2.1428571428571428</v>
      </c>
      <c r="U1089">
        <v>-39.56465</v>
      </c>
      <c r="Z1089">
        <v>1.3552470000000001</v>
      </c>
    </row>
    <row r="1090" spans="1:26" x14ac:dyDescent="0.25">
      <c r="A1090" s="64">
        <v>45992</v>
      </c>
      <c r="B1090" t="s">
        <v>2199</v>
      </c>
      <c r="C1090" t="s">
        <v>3789</v>
      </c>
      <c r="D1090" t="s">
        <v>850</v>
      </c>
      <c r="E1090" t="s">
        <v>2824</v>
      </c>
      <c r="F1090" t="s">
        <v>4</v>
      </c>
      <c r="G1090" t="s">
        <v>2810</v>
      </c>
      <c r="I1090">
        <v>1.8763401838637741E-4</v>
      </c>
      <c r="J1090" t="s">
        <v>1374</v>
      </c>
      <c r="K1090">
        <v>3.854166666666667</v>
      </c>
      <c r="L1090" t="s">
        <v>2777</v>
      </c>
      <c r="N1090">
        <v>6.9400009999999996</v>
      </c>
      <c r="O1090">
        <v>2.5376669999999999</v>
      </c>
      <c r="P1090">
        <v>8.3000000000000007</v>
      </c>
      <c r="Q1090">
        <v>1.1000000000000001</v>
      </c>
      <c r="R1090">
        <v>7.1333330000000004</v>
      </c>
      <c r="S1090">
        <v>6.0350000000000001</v>
      </c>
      <c r="T1090">
        <v>4.8712446351931344</v>
      </c>
      <c r="U1090">
        <v>1.782143</v>
      </c>
      <c r="V1090">
        <v>92.253720000000001</v>
      </c>
      <c r="W1090">
        <v>19.862310000000001</v>
      </c>
      <c r="X1090">
        <v>22.340769999999999</v>
      </c>
      <c r="Y1090">
        <v>3.5412129999999999</v>
      </c>
      <c r="Z1090">
        <v>0.88969739999999997</v>
      </c>
    </row>
    <row r="1091" spans="1:26" x14ac:dyDescent="0.25">
      <c r="A1091" s="64">
        <v>45992</v>
      </c>
      <c r="B1091" t="s">
        <v>2074</v>
      </c>
      <c r="C1091" t="s">
        <v>3790</v>
      </c>
      <c r="D1091" t="s">
        <v>725</v>
      </c>
      <c r="E1091" t="s">
        <v>14</v>
      </c>
      <c r="F1091" t="s">
        <v>4</v>
      </c>
      <c r="G1091" t="s">
        <v>2810</v>
      </c>
      <c r="I1091">
        <v>2.4427872778313119E-4</v>
      </c>
      <c r="J1091" t="s">
        <v>1367</v>
      </c>
      <c r="K1091">
        <v>2.3076923076923079</v>
      </c>
      <c r="L1091" t="s">
        <v>2776</v>
      </c>
      <c r="O1091">
        <v>2.1560000000000001</v>
      </c>
      <c r="P1091">
        <v>1.825</v>
      </c>
      <c r="Q1091">
        <v>3</v>
      </c>
      <c r="R1091">
        <v>6.9666670000000002</v>
      </c>
      <c r="S1091">
        <v>6.56</v>
      </c>
      <c r="T1091">
        <v>3.052631578947369</v>
      </c>
      <c r="V1091">
        <v>2.2506330000000001</v>
      </c>
      <c r="W1091">
        <v>12.25248</v>
      </c>
      <c r="X1091">
        <v>167.06649999999999</v>
      </c>
      <c r="Y1091">
        <v>-0.1291861</v>
      </c>
      <c r="Z1091">
        <v>0</v>
      </c>
    </row>
    <row r="1092" spans="1:26" x14ac:dyDescent="0.25">
      <c r="A1092" s="64">
        <v>45992</v>
      </c>
      <c r="B1092" t="s">
        <v>1376</v>
      </c>
      <c r="C1092" t="s">
        <v>3791</v>
      </c>
      <c r="D1092" t="s">
        <v>30</v>
      </c>
      <c r="E1092" t="s">
        <v>11</v>
      </c>
      <c r="F1092" t="s">
        <v>4</v>
      </c>
      <c r="G1092" t="s">
        <v>2810</v>
      </c>
      <c r="I1092">
        <v>1.04950651389053E-2</v>
      </c>
      <c r="J1092" t="s">
        <v>1367</v>
      </c>
      <c r="K1092">
        <v>7.9661016949152543</v>
      </c>
      <c r="L1092" t="s">
        <v>2777</v>
      </c>
      <c r="N1092">
        <v>6.31</v>
      </c>
      <c r="O1092">
        <v>0.91600000000000004</v>
      </c>
      <c r="P1092">
        <v>7.45</v>
      </c>
      <c r="Q1092">
        <v>8.5</v>
      </c>
      <c r="R1092">
        <v>1.3666670000000001</v>
      </c>
      <c r="S1092">
        <v>9.5399989999999999</v>
      </c>
      <c r="T1092">
        <v>8.4659090909090899</v>
      </c>
      <c r="U1092">
        <v>82.666529999999995</v>
      </c>
      <c r="V1092">
        <v>96.820939999999993</v>
      </c>
      <c r="W1092">
        <v>44.413980000000002</v>
      </c>
      <c r="X1092">
        <v>37.735480000000003</v>
      </c>
      <c r="Y1092">
        <v>1.4525440000000001</v>
      </c>
      <c r="Z1092">
        <v>0.48849870000000001</v>
      </c>
    </row>
    <row r="1093" spans="1:26" x14ac:dyDescent="0.25">
      <c r="A1093" s="64">
        <v>45992</v>
      </c>
      <c r="B1093" t="s">
        <v>2062</v>
      </c>
      <c r="C1093" t="s">
        <v>3792</v>
      </c>
      <c r="D1093" t="s">
        <v>713</v>
      </c>
      <c r="E1093" t="s">
        <v>2818</v>
      </c>
      <c r="F1093" t="s">
        <v>4</v>
      </c>
      <c r="G1093" t="s">
        <v>2810</v>
      </c>
      <c r="I1093">
        <v>2.5250717842060399E-4</v>
      </c>
      <c r="J1093" t="s">
        <v>1367</v>
      </c>
      <c r="K1093">
        <v>2.5</v>
      </c>
      <c r="L1093" t="s">
        <v>2776</v>
      </c>
      <c r="O1093">
        <v>3.299833</v>
      </c>
      <c r="P1093">
        <v>6.1</v>
      </c>
      <c r="Q1093">
        <v>1.6</v>
      </c>
      <c r="R1093">
        <v>6.0333329999999998</v>
      </c>
      <c r="S1093">
        <v>5.7716669999999999</v>
      </c>
      <c r="T1093">
        <v>3.6734693877551021</v>
      </c>
      <c r="U1093">
        <v>-98.52713</v>
      </c>
      <c r="V1093">
        <v>79.625749999999996</v>
      </c>
      <c r="W1093">
        <v>6.0285690000000001</v>
      </c>
      <c r="X1093">
        <v>119.2701</v>
      </c>
      <c r="Y1093">
        <v>2.0248620000000002</v>
      </c>
      <c r="Z1093">
        <v>0</v>
      </c>
    </row>
    <row r="1094" spans="1:26" x14ac:dyDescent="0.25">
      <c r="A1094" s="64">
        <v>45992</v>
      </c>
      <c r="B1094" t="s">
        <v>1529</v>
      </c>
      <c r="C1094" t="s">
        <v>3793</v>
      </c>
      <c r="D1094" t="s">
        <v>182</v>
      </c>
      <c r="E1094" t="s">
        <v>2824</v>
      </c>
      <c r="F1094" t="s">
        <v>4</v>
      </c>
      <c r="G1094" t="s">
        <v>2810</v>
      </c>
      <c r="I1094">
        <v>1.170547910902742E-3</v>
      </c>
      <c r="J1094" t="s">
        <v>1367</v>
      </c>
      <c r="K1094">
        <v>7.3958333333333339</v>
      </c>
      <c r="L1094" t="s">
        <v>2778</v>
      </c>
      <c r="N1094">
        <v>7.89</v>
      </c>
      <c r="O1094">
        <v>5.6613329999999999</v>
      </c>
      <c r="P1094">
        <v>5.85</v>
      </c>
      <c r="Q1094">
        <v>7</v>
      </c>
      <c r="R1094">
        <v>6.9</v>
      </c>
      <c r="S1094">
        <v>4.5333329999999998</v>
      </c>
      <c r="T1094">
        <v>8.0042918454935617</v>
      </c>
      <c r="U1094">
        <v>0.47546630000000001</v>
      </c>
      <c r="V1094">
        <v>62.775579999999998</v>
      </c>
      <c r="W1094">
        <v>8.1623470000000005</v>
      </c>
      <c r="X1094">
        <v>27.210609999999999</v>
      </c>
      <c r="Y1094">
        <v>4.3945990000000004</v>
      </c>
      <c r="Z1094">
        <v>2.6114090000000001</v>
      </c>
    </row>
    <row r="1095" spans="1:26" x14ac:dyDescent="0.25">
      <c r="A1095" s="64">
        <v>45992</v>
      </c>
      <c r="B1095" t="s">
        <v>2099</v>
      </c>
      <c r="C1095" t="s">
        <v>3794</v>
      </c>
      <c r="D1095" t="s">
        <v>750</v>
      </c>
      <c r="E1095" t="s">
        <v>18</v>
      </c>
      <c r="F1095" t="s">
        <v>4</v>
      </c>
      <c r="G1095" t="s">
        <v>2810</v>
      </c>
      <c r="I1095">
        <v>2.332757554477036E-4</v>
      </c>
      <c r="J1095" t="s">
        <v>2036</v>
      </c>
      <c r="K1095">
        <v>3.043478260869565</v>
      </c>
      <c r="L1095" t="s">
        <v>2776</v>
      </c>
      <c r="O1095">
        <v>7.0324999999999998</v>
      </c>
      <c r="P1095">
        <v>1.25</v>
      </c>
      <c r="Q1095">
        <v>9.6999999999999993</v>
      </c>
      <c r="R1095">
        <v>9.6666670000000003</v>
      </c>
      <c r="S1095">
        <v>5.085</v>
      </c>
      <c r="T1095">
        <v>7.333333333333333</v>
      </c>
      <c r="V1095">
        <v>8.1460910000000002</v>
      </c>
      <c r="W1095">
        <v>12.65192</v>
      </c>
      <c r="X1095">
        <v>14.564260000000001</v>
      </c>
      <c r="Y1095">
        <v>7.2476440000000002</v>
      </c>
      <c r="Z1095">
        <v>0.20992930000000001</v>
      </c>
    </row>
    <row r="1096" spans="1:26" x14ac:dyDescent="0.25">
      <c r="A1096" s="64">
        <v>45992</v>
      </c>
      <c r="B1096" t="s">
        <v>1472</v>
      </c>
      <c r="C1096" t="s">
        <v>3795</v>
      </c>
      <c r="D1096" t="s">
        <v>125</v>
      </c>
      <c r="E1096" t="s">
        <v>9</v>
      </c>
      <c r="F1096" t="s">
        <v>4</v>
      </c>
      <c r="G1096" t="s">
        <v>2810</v>
      </c>
      <c r="I1096">
        <v>1.6396922158754281E-3</v>
      </c>
      <c r="J1096" t="s">
        <v>1367</v>
      </c>
      <c r="K1096">
        <v>2.9629629629629628</v>
      </c>
      <c r="L1096" t="s">
        <v>2777</v>
      </c>
      <c r="N1096">
        <v>7.21</v>
      </c>
      <c r="O1096">
        <v>6.1472499999999997</v>
      </c>
      <c r="P1096">
        <v>5.4</v>
      </c>
      <c r="Q1096">
        <v>1.4</v>
      </c>
      <c r="R1096">
        <v>6.8666669999999996</v>
      </c>
      <c r="S1096">
        <v>2.5950000000000002</v>
      </c>
      <c r="T1096">
        <v>2.65</v>
      </c>
      <c r="U1096">
        <v>2.3535010000000001</v>
      </c>
      <c r="W1096">
        <v>12.098979999999999</v>
      </c>
      <c r="X1096">
        <v>19.741350000000001</v>
      </c>
      <c r="Y1096">
        <v>4.5354590000000004</v>
      </c>
      <c r="Z1096">
        <v>1.745627</v>
      </c>
    </row>
    <row r="1097" spans="1:26" x14ac:dyDescent="0.25">
      <c r="A1097" s="64">
        <v>45992</v>
      </c>
      <c r="B1097" t="s">
        <v>2067</v>
      </c>
      <c r="C1097" t="s">
        <v>3796</v>
      </c>
      <c r="D1097" t="s">
        <v>718</v>
      </c>
      <c r="E1097" t="s">
        <v>2887</v>
      </c>
      <c r="F1097" t="s">
        <v>4</v>
      </c>
      <c r="G1097" t="s">
        <v>2810</v>
      </c>
      <c r="H1097">
        <v>6.2652211803923301E-3</v>
      </c>
      <c r="I1097">
        <v>2.463273391503929E-4</v>
      </c>
      <c r="J1097" t="s">
        <v>1374</v>
      </c>
      <c r="K1097">
        <v>10</v>
      </c>
      <c r="M1097" t="s">
        <v>1340</v>
      </c>
      <c r="O1097">
        <v>6.771833</v>
      </c>
      <c r="P1097">
        <v>7.7750000000000004</v>
      </c>
      <c r="Q1097">
        <v>0.1</v>
      </c>
      <c r="R1097">
        <v>0.8</v>
      </c>
      <c r="S1097">
        <v>4.6433330000000002</v>
      </c>
      <c r="T1097">
        <v>2.9365079365079372</v>
      </c>
      <c r="U1097">
        <v>-12.244960000000001</v>
      </c>
      <c r="V1097">
        <v>42.654910000000001</v>
      </c>
      <c r="W1097">
        <v>22.925889999999999</v>
      </c>
      <c r="X1097">
        <v>13.23607</v>
      </c>
      <c r="Y1097">
        <v>3.412169</v>
      </c>
      <c r="Z1097">
        <v>0</v>
      </c>
    </row>
    <row r="1098" spans="1:26" x14ac:dyDescent="0.25">
      <c r="A1098" s="64">
        <v>45992</v>
      </c>
      <c r="B1098" t="s">
        <v>1873</v>
      </c>
      <c r="C1098" t="s">
        <v>3797</v>
      </c>
      <c r="D1098" t="s">
        <v>525</v>
      </c>
      <c r="E1098" t="s">
        <v>10</v>
      </c>
      <c r="F1098" t="s">
        <v>4</v>
      </c>
      <c r="G1098" t="s">
        <v>2810</v>
      </c>
      <c r="I1098">
        <v>3.6048759030120889E-4</v>
      </c>
      <c r="J1098" t="s">
        <v>1367</v>
      </c>
      <c r="K1098">
        <v>8.5714285714285712</v>
      </c>
      <c r="L1098" t="s">
        <v>2777</v>
      </c>
      <c r="N1098">
        <v>5.9</v>
      </c>
      <c r="O1098">
        <v>7.0525000000000002</v>
      </c>
      <c r="P1098">
        <v>3.875</v>
      </c>
      <c r="Q1098">
        <v>1.9</v>
      </c>
      <c r="R1098">
        <v>5.7333340000000002</v>
      </c>
      <c r="S1098">
        <v>4.8733329999999997</v>
      </c>
      <c r="T1098">
        <v>0.93023255813953487</v>
      </c>
      <c r="U1098">
        <v>14.87275</v>
      </c>
      <c r="V1098">
        <v>9.6034989999999993</v>
      </c>
      <c r="W1098">
        <v>26.981249999999999</v>
      </c>
      <c r="X1098">
        <v>12.17539</v>
      </c>
      <c r="Y1098">
        <v>7.4526149999999998</v>
      </c>
      <c r="Z1098">
        <v>2.6428379999999998</v>
      </c>
    </row>
    <row r="1099" spans="1:26" x14ac:dyDescent="0.25">
      <c r="A1099" s="64">
        <v>45992</v>
      </c>
      <c r="B1099" t="s">
        <v>1750</v>
      </c>
      <c r="C1099" t="s">
        <v>3798</v>
      </c>
      <c r="D1099" t="s">
        <v>402</v>
      </c>
      <c r="E1099" t="s">
        <v>12</v>
      </c>
      <c r="F1099" t="s">
        <v>4</v>
      </c>
      <c r="G1099" t="s">
        <v>2810</v>
      </c>
      <c r="I1099">
        <v>5.213184348886392E-4</v>
      </c>
      <c r="J1099" t="s">
        <v>1367</v>
      </c>
      <c r="K1099">
        <v>1.1111111111111109</v>
      </c>
      <c r="L1099" t="s">
        <v>2777</v>
      </c>
      <c r="N1099">
        <v>5.29</v>
      </c>
      <c r="O1099">
        <v>0.8100001</v>
      </c>
      <c r="P1099">
        <v>9.6999999999999993</v>
      </c>
      <c r="Q1099">
        <v>3.3</v>
      </c>
      <c r="R1099">
        <v>3.3333330000000001</v>
      </c>
      <c r="S1099">
        <v>5.1966669999999997</v>
      </c>
      <c r="T1099">
        <v>2.947368421052631</v>
      </c>
      <c r="U1099">
        <v>13.045780000000001</v>
      </c>
      <c r="W1099">
        <v>54.170299999999997</v>
      </c>
      <c r="X1099">
        <v>35.968710000000002</v>
      </c>
      <c r="Y1099">
        <v>2.2411120000000002</v>
      </c>
      <c r="Z1099">
        <v>1.1247819999999999</v>
      </c>
    </row>
    <row r="1100" spans="1:26" x14ac:dyDescent="0.25">
      <c r="A1100" s="64">
        <v>45992</v>
      </c>
      <c r="B1100" t="s">
        <v>1635</v>
      </c>
      <c r="C1100" t="s">
        <v>3799</v>
      </c>
      <c r="D1100" t="s">
        <v>287</v>
      </c>
      <c r="E1100" t="s">
        <v>13</v>
      </c>
      <c r="F1100" t="s">
        <v>4</v>
      </c>
      <c r="G1100" t="s">
        <v>2810</v>
      </c>
      <c r="I1100">
        <v>7.2361988256914656E-4</v>
      </c>
      <c r="J1100" t="s">
        <v>1367</v>
      </c>
      <c r="K1100">
        <v>5.6521739130434776</v>
      </c>
      <c r="L1100" t="s">
        <v>2778</v>
      </c>
      <c r="N1100">
        <v>3.93</v>
      </c>
      <c r="O1100">
        <v>5.3123329999999997</v>
      </c>
      <c r="P1100">
        <v>4.55</v>
      </c>
      <c r="Q1100">
        <v>9.5</v>
      </c>
      <c r="R1100">
        <v>4.266667</v>
      </c>
      <c r="S1100">
        <v>4.375</v>
      </c>
      <c r="T1100">
        <v>7.1808510638297873</v>
      </c>
      <c r="U1100">
        <v>11.70481</v>
      </c>
      <c r="V1100">
        <v>15.98113</v>
      </c>
      <c r="W1100">
        <v>3.846009</v>
      </c>
      <c r="X1100">
        <v>20.554549999999999</v>
      </c>
      <c r="Y1100">
        <v>6.9267149999999997</v>
      </c>
      <c r="Z1100">
        <v>1.701916</v>
      </c>
    </row>
    <row r="1101" spans="1:26" x14ac:dyDescent="0.25">
      <c r="A1101" s="64">
        <v>45992</v>
      </c>
      <c r="B1101" t="s">
        <v>1925</v>
      </c>
      <c r="C1101" t="s">
        <v>3800</v>
      </c>
      <c r="D1101" t="s">
        <v>577</v>
      </c>
      <c r="E1101" t="s">
        <v>18</v>
      </c>
      <c r="F1101" t="s">
        <v>4</v>
      </c>
      <c r="G1101" t="s">
        <v>2810</v>
      </c>
      <c r="I1101">
        <v>3.2654133082878479E-4</v>
      </c>
      <c r="J1101" t="s">
        <v>1374</v>
      </c>
      <c r="K1101">
        <v>1.7391304347826091</v>
      </c>
      <c r="L1101" t="s">
        <v>2776</v>
      </c>
      <c r="O1101">
        <v>6.14</v>
      </c>
      <c r="P1101">
        <v>3.3</v>
      </c>
      <c r="Q1101">
        <v>8.4</v>
      </c>
      <c r="R1101">
        <v>7.1333330000000004</v>
      </c>
      <c r="S1101">
        <v>6.1591659999999999</v>
      </c>
      <c r="T1101">
        <v>6.3809523809523796</v>
      </c>
      <c r="U1101">
        <v>15.79622</v>
      </c>
      <c r="V1101">
        <v>11.860989999999999</v>
      </c>
      <c r="W1101">
        <v>18.476990000000001</v>
      </c>
      <c r="X1101">
        <v>11.965479999999999</v>
      </c>
      <c r="Y1101">
        <v>11.05344</v>
      </c>
      <c r="Z1101">
        <v>0</v>
      </c>
    </row>
    <row r="1102" spans="1:26" x14ac:dyDescent="0.25">
      <c r="A1102" s="64">
        <v>45992</v>
      </c>
      <c r="B1102" t="s">
        <v>1537</v>
      </c>
      <c r="C1102" t="s">
        <v>3801</v>
      </c>
      <c r="D1102" t="s">
        <v>190</v>
      </c>
      <c r="E1102" t="s">
        <v>18</v>
      </c>
      <c r="F1102" t="s">
        <v>4</v>
      </c>
      <c r="G1102" t="s">
        <v>2810</v>
      </c>
      <c r="I1102">
        <v>1.0866541599398559E-3</v>
      </c>
      <c r="J1102" t="s">
        <v>1374</v>
      </c>
      <c r="K1102">
        <v>4.7826086956521738</v>
      </c>
      <c r="L1102" t="s">
        <v>2777</v>
      </c>
      <c r="N1102">
        <v>5.59</v>
      </c>
      <c r="O1102">
        <v>3.8316659999999998</v>
      </c>
      <c r="P1102">
        <v>7.5</v>
      </c>
      <c r="Q1102">
        <v>0.4</v>
      </c>
      <c r="R1102">
        <v>5.2</v>
      </c>
      <c r="S1102">
        <v>5.8466659999999999</v>
      </c>
      <c r="T1102">
        <v>2.285714285714286</v>
      </c>
      <c r="U1102">
        <v>9.1808429999999994</v>
      </c>
      <c r="V1102">
        <v>28.618980000000001</v>
      </c>
      <c r="W1102">
        <v>25.67756</v>
      </c>
      <c r="X1102">
        <v>24.17238</v>
      </c>
      <c r="Y1102">
        <v>3.689063</v>
      </c>
      <c r="Z1102">
        <v>1.693597</v>
      </c>
    </row>
    <row r="1103" spans="1:26" x14ac:dyDescent="0.25">
      <c r="A1103" s="64">
        <v>45992</v>
      </c>
      <c r="B1103" t="s">
        <v>1596</v>
      </c>
      <c r="C1103" t="s">
        <v>3802</v>
      </c>
      <c r="D1103" t="s">
        <v>248</v>
      </c>
      <c r="E1103" t="s">
        <v>2818</v>
      </c>
      <c r="F1103" t="s">
        <v>4</v>
      </c>
      <c r="G1103" t="s">
        <v>2810</v>
      </c>
      <c r="I1103">
        <v>8.738218116738348E-4</v>
      </c>
      <c r="J1103" t="s">
        <v>1367</v>
      </c>
      <c r="K1103">
        <v>2</v>
      </c>
      <c r="L1103" t="s">
        <v>2777</v>
      </c>
      <c r="N1103">
        <v>6.22</v>
      </c>
      <c r="O1103">
        <v>3.335</v>
      </c>
      <c r="P1103">
        <v>4.4000000000000004</v>
      </c>
      <c r="Q1103">
        <v>3.3</v>
      </c>
      <c r="R1103">
        <v>5.3333329999999997</v>
      </c>
      <c r="S1103">
        <v>6.2733340000000002</v>
      </c>
      <c r="T1103">
        <v>3.5714285714285721</v>
      </c>
      <c r="U1103">
        <v>7.8254580000000002</v>
      </c>
      <c r="W1103">
        <v>15.95757</v>
      </c>
      <c r="X1103">
        <v>27.506810000000002</v>
      </c>
      <c r="Y1103">
        <v>2.857926</v>
      </c>
      <c r="Z1103">
        <v>0.77269180000000004</v>
      </c>
    </row>
    <row r="1104" spans="1:26" x14ac:dyDescent="0.25">
      <c r="A1104" s="64">
        <v>45992</v>
      </c>
      <c r="B1104" t="s">
        <v>1803</v>
      </c>
      <c r="C1104" t="s">
        <v>3803</v>
      </c>
      <c r="D1104" t="s">
        <v>455</v>
      </c>
      <c r="E1104" t="s">
        <v>2885</v>
      </c>
      <c r="F1104" t="s">
        <v>4</v>
      </c>
      <c r="G1104" t="s">
        <v>2810</v>
      </c>
      <c r="I1104">
        <v>4.403435275591158E-4</v>
      </c>
      <c r="J1104" t="s">
        <v>1367</v>
      </c>
      <c r="K1104">
        <v>1.4285714285714279</v>
      </c>
      <c r="L1104" t="s">
        <v>2776</v>
      </c>
      <c r="N1104">
        <v>3.56</v>
      </c>
      <c r="O1104">
        <v>2.6061670000000001</v>
      </c>
      <c r="P1104">
        <v>3.6749999999999998</v>
      </c>
      <c r="Q1104">
        <v>4.0999999999999996</v>
      </c>
      <c r="R1104">
        <v>9.7333339999999993</v>
      </c>
      <c r="S1104">
        <v>4.931667</v>
      </c>
      <c r="T1104">
        <v>3.116883116883117</v>
      </c>
      <c r="U1104">
        <v>2.149689</v>
      </c>
      <c r="V1104">
        <v>11.62717</v>
      </c>
      <c r="W1104">
        <v>23.26107</v>
      </c>
      <c r="X1104">
        <v>33.203220000000002</v>
      </c>
      <c r="Y1104">
        <v>6.0025919999999999</v>
      </c>
      <c r="Z1104">
        <v>0.46508070000000001</v>
      </c>
    </row>
    <row r="1105" spans="1:26" x14ac:dyDescent="0.25">
      <c r="A1105" s="64">
        <v>45992</v>
      </c>
      <c r="B1105" t="s">
        <v>1563</v>
      </c>
      <c r="C1105" t="s">
        <v>3804</v>
      </c>
      <c r="D1105" t="s">
        <v>215</v>
      </c>
      <c r="E1105" t="s">
        <v>8</v>
      </c>
      <c r="F1105" t="s">
        <v>4</v>
      </c>
      <c r="G1105" t="s">
        <v>2810</v>
      </c>
      <c r="I1105">
        <v>9.3353288712579908E-4</v>
      </c>
      <c r="J1105" t="s">
        <v>1367</v>
      </c>
      <c r="K1105">
        <v>1.0309278350515461</v>
      </c>
      <c r="L1105" t="s">
        <v>2777</v>
      </c>
      <c r="N1105">
        <v>4.05</v>
      </c>
      <c r="O1105">
        <v>3.6237499999999998</v>
      </c>
      <c r="P1105">
        <v>0.5</v>
      </c>
      <c r="Q1105">
        <v>3.8</v>
      </c>
      <c r="R1105">
        <v>1.5333330000000001</v>
      </c>
      <c r="S1105">
        <v>6.3666669999999996</v>
      </c>
      <c r="T1105">
        <v>1.037735849056604</v>
      </c>
      <c r="U1105">
        <v>79.133330000000001</v>
      </c>
      <c r="V1105">
        <v>-6.2636240000000001</v>
      </c>
      <c r="W1105">
        <v>-6.353059</v>
      </c>
      <c r="Y1105">
        <v>-0.87458159999999996</v>
      </c>
      <c r="Z1105">
        <v>0.2417704</v>
      </c>
    </row>
    <row r="1106" spans="1:26" x14ac:dyDescent="0.25">
      <c r="A1106" s="64">
        <v>45992</v>
      </c>
      <c r="B1106" t="s">
        <v>2188</v>
      </c>
      <c r="C1106" t="s">
        <v>3805</v>
      </c>
      <c r="D1106" t="s">
        <v>839</v>
      </c>
      <c r="E1106" t="s">
        <v>2885</v>
      </c>
      <c r="F1106" t="s">
        <v>4</v>
      </c>
      <c r="G1106" t="s">
        <v>2810</v>
      </c>
      <c r="I1106">
        <v>1.8964812450920679E-4</v>
      </c>
      <c r="J1106" t="s">
        <v>1374</v>
      </c>
      <c r="K1106">
        <v>7.1428571428571432</v>
      </c>
      <c r="L1106" t="s">
        <v>2777</v>
      </c>
      <c r="N1106">
        <v>6.36</v>
      </c>
      <c r="O1106">
        <v>7.9547499999999998</v>
      </c>
      <c r="P1106">
        <v>6.266667</v>
      </c>
      <c r="Q1106">
        <v>1</v>
      </c>
      <c r="R1106">
        <v>4.7</v>
      </c>
      <c r="S1106">
        <v>2.3233329999999999</v>
      </c>
      <c r="T1106">
        <v>1.558441558441559</v>
      </c>
      <c r="U1106">
        <v>-3.9524789999999999</v>
      </c>
      <c r="W1106">
        <v>17.019880000000001</v>
      </c>
      <c r="X1106">
        <v>18.031610000000001</v>
      </c>
      <c r="Y1106">
        <v>4.9513360000000004</v>
      </c>
      <c r="Z1106">
        <v>1.7314560000000001</v>
      </c>
    </row>
    <row r="1107" spans="1:26" x14ac:dyDescent="0.25">
      <c r="A1107" s="64">
        <v>45992</v>
      </c>
      <c r="B1107" t="s">
        <v>1383</v>
      </c>
      <c r="C1107" t="s">
        <v>3806</v>
      </c>
      <c r="D1107" t="s">
        <v>37</v>
      </c>
      <c r="E1107" t="s">
        <v>2824</v>
      </c>
      <c r="F1107" t="s">
        <v>4</v>
      </c>
      <c r="G1107" t="s">
        <v>2810</v>
      </c>
      <c r="I1107">
        <v>5.7219056691468354E-3</v>
      </c>
      <c r="J1107" t="s">
        <v>1367</v>
      </c>
      <c r="K1107">
        <v>2.1875</v>
      </c>
      <c r="L1107" t="s">
        <v>2777</v>
      </c>
      <c r="N1107">
        <v>4.47</v>
      </c>
      <c r="O1107">
        <v>1.1891670000000001</v>
      </c>
      <c r="P1107">
        <v>7.8250000000000002</v>
      </c>
      <c r="Q1107">
        <v>6.4</v>
      </c>
      <c r="R1107">
        <v>8.4333329999999993</v>
      </c>
      <c r="S1107">
        <v>8.6616660000000003</v>
      </c>
      <c r="T1107">
        <v>9.0987124463519304</v>
      </c>
      <c r="U1107">
        <v>12.911149999999999</v>
      </c>
      <c r="V1107">
        <v>185.74039999999999</v>
      </c>
      <c r="W1107">
        <v>59.272309999999997</v>
      </c>
      <c r="X1107">
        <v>36.378459999999997</v>
      </c>
      <c r="Y1107">
        <v>2.5247899999999999</v>
      </c>
      <c r="Z1107">
        <v>0.50017990000000001</v>
      </c>
    </row>
    <row r="1108" spans="1:26" x14ac:dyDescent="0.25">
      <c r="A1108" s="64">
        <v>45992</v>
      </c>
      <c r="B1108" t="s">
        <v>2149</v>
      </c>
      <c r="C1108" t="s">
        <v>3807</v>
      </c>
      <c r="D1108" t="s">
        <v>800</v>
      </c>
      <c r="E1108" t="s">
        <v>2867</v>
      </c>
      <c r="F1108" t="s">
        <v>4</v>
      </c>
      <c r="G1108" t="s">
        <v>2810</v>
      </c>
      <c r="I1108">
        <v>2.121293414164153E-4</v>
      </c>
      <c r="J1108" t="s">
        <v>1367</v>
      </c>
      <c r="K1108">
        <v>3.333333333333333</v>
      </c>
      <c r="L1108" t="s">
        <v>2777</v>
      </c>
      <c r="N1108">
        <v>3.94</v>
      </c>
      <c r="O1108">
        <v>3.4319999999999999</v>
      </c>
      <c r="Q1108">
        <v>1.9</v>
      </c>
      <c r="R1108">
        <v>5.9333330000000002</v>
      </c>
      <c r="S1108">
        <v>4.6533340000000001</v>
      </c>
      <c r="T1108">
        <v>2.5555555555555549</v>
      </c>
      <c r="U1108">
        <v>1.9519930000000001</v>
      </c>
      <c r="Z1108">
        <v>2.3732890000000002</v>
      </c>
    </row>
    <row r="1109" spans="1:26" x14ac:dyDescent="0.25">
      <c r="A1109" s="64">
        <v>45992</v>
      </c>
      <c r="B1109" t="s">
        <v>1416</v>
      </c>
      <c r="C1109" t="s">
        <v>3808</v>
      </c>
      <c r="D1109" t="s">
        <v>70</v>
      </c>
      <c r="E1109" t="s">
        <v>2818</v>
      </c>
      <c r="F1109" t="s">
        <v>4</v>
      </c>
      <c r="G1109" t="s">
        <v>2810</v>
      </c>
      <c r="I1109">
        <v>2.7009445150010911E-3</v>
      </c>
      <c r="J1109" t="s">
        <v>1367</v>
      </c>
      <c r="K1109">
        <v>5</v>
      </c>
      <c r="L1109" t="s">
        <v>2777</v>
      </c>
      <c r="N1109">
        <v>7.84</v>
      </c>
      <c r="O1109">
        <v>3.1025</v>
      </c>
      <c r="P1109">
        <v>4.4333330000000002</v>
      </c>
      <c r="Q1109">
        <v>1.8</v>
      </c>
      <c r="R1109">
        <v>9.8666669999999996</v>
      </c>
      <c r="S1109">
        <v>4.8666669999999996</v>
      </c>
      <c r="T1109">
        <v>4.591836734693878</v>
      </c>
      <c r="U1109">
        <v>3.4731749999999999</v>
      </c>
      <c r="W1109">
        <v>46.146819999999998</v>
      </c>
      <c r="X1109">
        <v>25.917680000000001</v>
      </c>
      <c r="Y1109">
        <v>3.7615409999999998</v>
      </c>
      <c r="Z1109">
        <v>2.0566620000000002</v>
      </c>
    </row>
    <row r="1110" spans="1:26" x14ac:dyDescent="0.25">
      <c r="A1110" s="64">
        <v>45992</v>
      </c>
      <c r="B1110" t="s">
        <v>1508</v>
      </c>
      <c r="C1110" t="s">
        <v>3809</v>
      </c>
      <c r="D1110" t="s">
        <v>161</v>
      </c>
      <c r="E1110" t="s">
        <v>11</v>
      </c>
      <c r="F1110" t="s">
        <v>4</v>
      </c>
      <c r="G1110" t="s">
        <v>2810</v>
      </c>
      <c r="H1110">
        <v>9.0732997587815185E-3</v>
      </c>
      <c r="I1110">
        <v>1.3314103602937691E-3</v>
      </c>
      <c r="J1110" t="s">
        <v>1367</v>
      </c>
      <c r="K1110">
        <v>8.3050847457627128</v>
      </c>
      <c r="M1110" t="s">
        <v>1340</v>
      </c>
      <c r="N1110">
        <v>1.49</v>
      </c>
      <c r="O1110">
        <v>4.2677500000000004</v>
      </c>
      <c r="P1110">
        <v>5.4333330000000002</v>
      </c>
      <c r="Q1110">
        <v>9.8000000000000007</v>
      </c>
      <c r="R1110">
        <v>6.4666670000000002</v>
      </c>
      <c r="S1110">
        <v>9.1716669999999993</v>
      </c>
      <c r="T1110">
        <v>9.8721590909090899</v>
      </c>
      <c r="U1110">
        <v>17.050180000000001</v>
      </c>
      <c r="W1110">
        <v>1.2407840000000001</v>
      </c>
      <c r="X1110">
        <v>24.051010000000002</v>
      </c>
      <c r="Y1110">
        <v>3.8457140000000001</v>
      </c>
      <c r="Z1110">
        <v>0.30326379999999997</v>
      </c>
    </row>
    <row r="1111" spans="1:26" x14ac:dyDescent="0.25">
      <c r="A1111" s="64">
        <v>45992</v>
      </c>
      <c r="B1111" t="s">
        <v>1527</v>
      </c>
      <c r="C1111" t="s">
        <v>3810</v>
      </c>
      <c r="D1111" t="s">
        <v>180</v>
      </c>
      <c r="E1111" t="s">
        <v>9</v>
      </c>
      <c r="F1111" t="s">
        <v>4</v>
      </c>
      <c r="G1111" t="s">
        <v>2810</v>
      </c>
      <c r="I1111">
        <v>1.1344954313071351E-3</v>
      </c>
      <c r="J1111" t="s">
        <v>1365</v>
      </c>
      <c r="K1111">
        <v>0.37037037037037029</v>
      </c>
      <c r="L1111" t="s">
        <v>2777</v>
      </c>
      <c r="O1111">
        <v>2.2789999999999999</v>
      </c>
      <c r="P1111">
        <v>6.3250000000000002</v>
      </c>
      <c r="Q1111">
        <v>2.5</v>
      </c>
      <c r="R1111">
        <v>2.733333</v>
      </c>
      <c r="S1111">
        <v>8.4150010000000002</v>
      </c>
      <c r="T1111">
        <v>2.5499999999999998</v>
      </c>
      <c r="U1111">
        <v>9.5352169999999994</v>
      </c>
      <c r="V1111">
        <v>40.645789999999998</v>
      </c>
      <c r="W1111">
        <v>11.95739</v>
      </c>
      <c r="X1111">
        <v>57.04222</v>
      </c>
      <c r="Y1111">
        <v>2.122074</v>
      </c>
      <c r="Z1111">
        <v>0</v>
      </c>
    </row>
    <row r="1112" spans="1:26" x14ac:dyDescent="0.25">
      <c r="A1112" s="64">
        <v>45992</v>
      </c>
      <c r="B1112" t="s">
        <v>1405</v>
      </c>
      <c r="C1112" t="s">
        <v>3811</v>
      </c>
      <c r="D1112" t="s">
        <v>59</v>
      </c>
      <c r="E1112" t="s">
        <v>11</v>
      </c>
      <c r="F1112" t="s">
        <v>4</v>
      </c>
      <c r="G1112" t="s">
        <v>2810</v>
      </c>
      <c r="H1112">
        <v>2.1707638807046611E-2</v>
      </c>
      <c r="I1112">
        <v>3.1960277624186982E-3</v>
      </c>
      <c r="J1112" t="s">
        <v>1367</v>
      </c>
      <c r="K1112">
        <v>8.6440677966101696</v>
      </c>
      <c r="M1112" t="s">
        <v>1340</v>
      </c>
      <c r="N1112">
        <v>7.62</v>
      </c>
      <c r="O1112">
        <v>7.3090000000000002</v>
      </c>
      <c r="P1112">
        <v>7.1749999999999998</v>
      </c>
      <c r="Q1112">
        <v>0.8</v>
      </c>
      <c r="R1112">
        <v>4.2666659999999998</v>
      </c>
      <c r="S1112">
        <v>5.5966659999999999</v>
      </c>
      <c r="T1112">
        <v>7.7698863636363633</v>
      </c>
      <c r="U1112">
        <v>17.213509999999999</v>
      </c>
      <c r="V1112">
        <v>39.509300000000003</v>
      </c>
      <c r="W1112">
        <v>39.793410000000002</v>
      </c>
      <c r="X1112">
        <v>11.10244</v>
      </c>
      <c r="Y1112">
        <v>6.4823890000000004</v>
      </c>
      <c r="Z1112">
        <v>2.7995809999999999</v>
      </c>
    </row>
    <row r="1113" spans="1:26" x14ac:dyDescent="0.25">
      <c r="A1113" s="64">
        <v>45992</v>
      </c>
      <c r="B1113" t="s">
        <v>1739</v>
      </c>
      <c r="C1113" t="s">
        <v>3812</v>
      </c>
      <c r="D1113" t="s">
        <v>391</v>
      </c>
      <c r="E1113" t="s">
        <v>18</v>
      </c>
      <c r="F1113" t="s">
        <v>4</v>
      </c>
      <c r="G1113" t="s">
        <v>2810</v>
      </c>
      <c r="I1113">
        <v>5.4815761416003724E-4</v>
      </c>
      <c r="J1113" t="s">
        <v>1367</v>
      </c>
      <c r="K1113">
        <v>3.4782608695652169</v>
      </c>
      <c r="L1113" t="s">
        <v>2777</v>
      </c>
      <c r="N1113">
        <v>5.44</v>
      </c>
      <c r="O1113">
        <v>6.9112499999999999</v>
      </c>
      <c r="P1113">
        <v>4.7333340000000002</v>
      </c>
      <c r="Q1113">
        <v>1.7</v>
      </c>
      <c r="R1113">
        <v>5</v>
      </c>
      <c r="S1113">
        <v>3.101667</v>
      </c>
      <c r="T1113">
        <v>1.714285714285714</v>
      </c>
      <c r="U1113">
        <v>7.0392970000000004</v>
      </c>
      <c r="V1113">
        <v>12.839930000000001</v>
      </c>
      <c r="W1113">
        <v>8.3157250000000005</v>
      </c>
      <c r="X1113">
        <v>15.508150000000001</v>
      </c>
      <c r="Y1113">
        <v>6.9481450000000002</v>
      </c>
      <c r="Z1113">
        <v>2.63246</v>
      </c>
    </row>
    <row r="1114" spans="1:26" x14ac:dyDescent="0.25">
      <c r="A1114" s="64">
        <v>45992</v>
      </c>
      <c r="B1114" t="s">
        <v>1858</v>
      </c>
      <c r="C1114" t="s">
        <v>3813</v>
      </c>
      <c r="D1114" t="s">
        <v>510</v>
      </c>
      <c r="E1114" t="s">
        <v>2824</v>
      </c>
      <c r="F1114" t="s">
        <v>4</v>
      </c>
      <c r="G1114" t="s">
        <v>2810</v>
      </c>
      <c r="I1114">
        <v>3.8705682854442571E-4</v>
      </c>
      <c r="J1114" t="s">
        <v>1367</v>
      </c>
      <c r="K1114">
        <v>1.25</v>
      </c>
      <c r="L1114" t="s">
        <v>2777</v>
      </c>
      <c r="O1114">
        <v>1.8647499999999999</v>
      </c>
      <c r="P1114">
        <v>7.2666659999999998</v>
      </c>
      <c r="Q1114">
        <v>5.6</v>
      </c>
      <c r="R1114">
        <v>3.3</v>
      </c>
      <c r="S1114">
        <v>4.4683330000000003</v>
      </c>
      <c r="T1114">
        <v>3.4763948497854069</v>
      </c>
      <c r="U1114">
        <v>2.6489379999999998</v>
      </c>
      <c r="W1114">
        <v>28.13072</v>
      </c>
      <c r="X1114">
        <v>30.616240000000001</v>
      </c>
      <c r="Y1114">
        <v>3.1670889999999998</v>
      </c>
      <c r="Z1114">
        <v>0</v>
      </c>
    </row>
    <row r="1115" spans="1:26" x14ac:dyDescent="0.25">
      <c r="A1115" s="64">
        <v>45992</v>
      </c>
      <c r="B1115" t="s">
        <v>1368</v>
      </c>
      <c r="C1115" t="s">
        <v>3814</v>
      </c>
      <c r="D1115" t="s">
        <v>23</v>
      </c>
      <c r="E1115" t="s">
        <v>8</v>
      </c>
      <c r="F1115" t="s">
        <v>4</v>
      </c>
      <c r="G1115" t="s">
        <v>2810</v>
      </c>
      <c r="H1115">
        <v>5.0496416801521483E-2</v>
      </c>
      <c r="I1115">
        <v>4.2223767566111479E-2</v>
      </c>
      <c r="J1115" t="s">
        <v>1365</v>
      </c>
      <c r="K1115">
        <v>8.4536082474226806</v>
      </c>
      <c r="M1115" t="s">
        <v>2897</v>
      </c>
      <c r="N1115">
        <v>7.33</v>
      </c>
      <c r="O1115">
        <v>3.847</v>
      </c>
      <c r="P1115">
        <v>6.1</v>
      </c>
      <c r="Q1115">
        <v>6.8</v>
      </c>
      <c r="R1115">
        <v>9.2666660000000007</v>
      </c>
      <c r="S1115">
        <v>7.3933330000000002</v>
      </c>
      <c r="T1115">
        <v>9.5283018867924536</v>
      </c>
      <c r="U1115">
        <v>18.048500000000001</v>
      </c>
      <c r="V1115">
        <v>32.24098</v>
      </c>
      <c r="W1115">
        <v>46.266660000000002</v>
      </c>
      <c r="X1115">
        <v>36.849299999999999</v>
      </c>
      <c r="Y1115">
        <v>2.9609030000000001</v>
      </c>
      <c r="Z1115">
        <v>0.62594850000000002</v>
      </c>
    </row>
    <row r="1116" spans="1:26" x14ac:dyDescent="0.25">
      <c r="A1116" s="64">
        <v>45992</v>
      </c>
      <c r="B1116" t="s">
        <v>1738</v>
      </c>
      <c r="C1116" t="s">
        <v>3815</v>
      </c>
      <c r="D1116" t="s">
        <v>390</v>
      </c>
      <c r="E1116" t="s">
        <v>8</v>
      </c>
      <c r="F1116" t="s">
        <v>4</v>
      </c>
      <c r="G1116" t="s">
        <v>2810</v>
      </c>
      <c r="I1116">
        <v>5.6174677956946054E-4</v>
      </c>
      <c r="J1116" t="s">
        <v>1365</v>
      </c>
      <c r="K1116">
        <v>1.7525773195876291</v>
      </c>
      <c r="L1116" t="s">
        <v>2776</v>
      </c>
      <c r="O1116">
        <v>6.0625</v>
      </c>
      <c r="P1116">
        <v>2.2000000000000002</v>
      </c>
      <c r="Q1116">
        <v>0.5</v>
      </c>
      <c r="R1116">
        <v>1.6666669999999999</v>
      </c>
      <c r="S1116">
        <v>1.08</v>
      </c>
      <c r="T1116">
        <v>0.45283018867924518</v>
      </c>
      <c r="V1116">
        <v>25.586040000000001</v>
      </c>
      <c r="W1116">
        <v>-8.6960099999999994</v>
      </c>
      <c r="X1116">
        <v>14.98386</v>
      </c>
      <c r="Y1116">
        <v>-2.0027110000000001</v>
      </c>
      <c r="Z1116">
        <v>0</v>
      </c>
    </row>
    <row r="1117" spans="1:26" x14ac:dyDescent="0.25">
      <c r="A1117" s="64">
        <v>45992</v>
      </c>
      <c r="B1117" t="s">
        <v>1880</v>
      </c>
      <c r="C1117" t="s">
        <v>3816</v>
      </c>
      <c r="D1117" t="s">
        <v>532</v>
      </c>
      <c r="E1117" t="s">
        <v>8</v>
      </c>
      <c r="F1117" t="s">
        <v>4</v>
      </c>
      <c r="G1117" t="s">
        <v>2810</v>
      </c>
      <c r="I1117">
        <v>3.5162294296856689E-4</v>
      </c>
      <c r="J1117" t="s">
        <v>1367</v>
      </c>
      <c r="K1117">
        <v>2.474226804123711</v>
      </c>
      <c r="L1117" t="s">
        <v>2777</v>
      </c>
      <c r="N1117">
        <v>6.53</v>
      </c>
      <c r="O1117">
        <v>4.3420829999999997</v>
      </c>
      <c r="P1117">
        <v>0.9</v>
      </c>
      <c r="Q1117">
        <v>3.5</v>
      </c>
      <c r="R1117">
        <v>3.4</v>
      </c>
      <c r="S1117">
        <v>1.9683330000000001</v>
      </c>
      <c r="T1117">
        <v>0.62264150943396224</v>
      </c>
      <c r="U1117">
        <v>9.3347309999999997</v>
      </c>
      <c r="V1117">
        <v>-2.853971</v>
      </c>
      <c r="W1117">
        <v>3.684361</v>
      </c>
      <c r="Y1117">
        <v>-1.0487379999999999E-2</v>
      </c>
      <c r="Z1117">
        <v>3.0768219999999999</v>
      </c>
    </row>
    <row r="1118" spans="1:26" x14ac:dyDescent="0.25">
      <c r="A1118" s="64">
        <v>45992</v>
      </c>
      <c r="B1118" t="s">
        <v>1400</v>
      </c>
      <c r="C1118" t="s">
        <v>3817</v>
      </c>
      <c r="D1118" t="s">
        <v>54</v>
      </c>
      <c r="E1118" t="s">
        <v>8</v>
      </c>
      <c r="F1118" t="s">
        <v>4</v>
      </c>
      <c r="G1118" t="s">
        <v>2810</v>
      </c>
      <c r="H1118">
        <v>5.0496416801512747E-2</v>
      </c>
      <c r="I1118">
        <v>3.2057562410445599E-3</v>
      </c>
      <c r="J1118" t="s">
        <v>1367</v>
      </c>
      <c r="K1118">
        <v>10</v>
      </c>
      <c r="M1118" t="s">
        <v>1340</v>
      </c>
      <c r="N1118">
        <v>6.01</v>
      </c>
      <c r="O1118">
        <v>6.9705000000000004</v>
      </c>
      <c r="P1118">
        <v>4.8</v>
      </c>
      <c r="Q1118">
        <v>9.6999999999999993</v>
      </c>
      <c r="R1118">
        <v>0.9</v>
      </c>
      <c r="S1118">
        <v>6.4</v>
      </c>
      <c r="T1118">
        <v>8.018867924528303</v>
      </c>
      <c r="U1118">
        <v>108.01600000000001</v>
      </c>
      <c r="V1118">
        <v>17.199079999999999</v>
      </c>
      <c r="W1118">
        <v>26.780460000000001</v>
      </c>
      <c r="X1118">
        <v>29.501719999999999</v>
      </c>
      <c r="Y1118">
        <v>6.6266610000000004</v>
      </c>
      <c r="Z1118">
        <v>0.17700850000000001</v>
      </c>
    </row>
    <row r="1119" spans="1:26" x14ac:dyDescent="0.25">
      <c r="A1119" s="64">
        <v>45992</v>
      </c>
      <c r="B1119" t="s">
        <v>2205</v>
      </c>
      <c r="C1119" t="s">
        <v>3818</v>
      </c>
      <c r="D1119" t="s">
        <v>856</v>
      </c>
      <c r="E1119" t="s">
        <v>20</v>
      </c>
      <c r="F1119" t="s">
        <v>4</v>
      </c>
      <c r="G1119" t="s">
        <v>2810</v>
      </c>
      <c r="I1119">
        <v>1.843390175811028E-4</v>
      </c>
      <c r="J1119" t="s">
        <v>1367</v>
      </c>
      <c r="K1119">
        <v>4.2857142857142856</v>
      </c>
      <c r="L1119" t="s">
        <v>2777</v>
      </c>
      <c r="N1119">
        <v>6.12</v>
      </c>
      <c r="O1119">
        <v>5.2971659999999998</v>
      </c>
      <c r="P1119">
        <v>6.1749999999999998</v>
      </c>
      <c r="Q1119">
        <v>0.7</v>
      </c>
      <c r="R1119">
        <v>8.3666669999999996</v>
      </c>
      <c r="S1119">
        <v>3.2616670000000001</v>
      </c>
      <c r="T1119">
        <v>4.0433212996389889</v>
      </c>
      <c r="U1119">
        <v>-8.959854</v>
      </c>
      <c r="V1119">
        <v>9.4137140000000006</v>
      </c>
      <c r="W1119">
        <v>26.8355</v>
      </c>
      <c r="X1119">
        <v>29.61009</v>
      </c>
      <c r="Y1119">
        <v>2.7779029999999998</v>
      </c>
      <c r="Z1119">
        <v>4.0394180000000004</v>
      </c>
    </row>
    <row r="1120" spans="1:26" x14ac:dyDescent="0.25">
      <c r="A1120" s="64">
        <v>45992</v>
      </c>
      <c r="B1120" t="s">
        <v>1583</v>
      </c>
      <c r="C1120" t="s">
        <v>3819</v>
      </c>
      <c r="D1120" t="s">
        <v>235</v>
      </c>
      <c r="E1120" t="s">
        <v>2867</v>
      </c>
      <c r="F1120" t="s">
        <v>4</v>
      </c>
      <c r="G1120" t="s">
        <v>2810</v>
      </c>
      <c r="I1120">
        <v>9.3146217239906061E-4</v>
      </c>
      <c r="J1120" t="s">
        <v>1367</v>
      </c>
      <c r="K1120">
        <v>1.9047619047619051</v>
      </c>
      <c r="L1120" t="s">
        <v>2777</v>
      </c>
      <c r="N1120">
        <v>6.7</v>
      </c>
      <c r="O1120">
        <v>3.4028330000000002</v>
      </c>
      <c r="P1120">
        <v>2.7</v>
      </c>
      <c r="Q1120">
        <v>0.7</v>
      </c>
      <c r="R1120">
        <v>6.4666670000000002</v>
      </c>
      <c r="S1120">
        <v>3.8733330000000001</v>
      </c>
      <c r="T1120">
        <v>1.1111111111111109</v>
      </c>
      <c r="U1120">
        <v>-13.773770000000001</v>
      </c>
      <c r="V1120">
        <v>13.07028</v>
      </c>
      <c r="W1120">
        <v>11.86346</v>
      </c>
      <c r="X1120">
        <v>23.335819999999998</v>
      </c>
      <c r="Y1120">
        <v>5.4862599999999997</v>
      </c>
      <c r="Z1120">
        <v>3.005182</v>
      </c>
    </row>
    <row r="1121" spans="1:26" x14ac:dyDescent="0.25">
      <c r="A1121" s="64">
        <v>45992</v>
      </c>
      <c r="B1121" t="s">
        <v>1918</v>
      </c>
      <c r="C1121" t="s">
        <v>3820</v>
      </c>
      <c r="D1121" t="s">
        <v>570</v>
      </c>
      <c r="E1121" t="s">
        <v>8</v>
      </c>
      <c r="F1121" t="s">
        <v>4</v>
      </c>
      <c r="G1121" t="s">
        <v>2810</v>
      </c>
      <c r="I1121">
        <v>3.2936485997535347E-4</v>
      </c>
      <c r="J1121" t="s">
        <v>1367</v>
      </c>
      <c r="K1121">
        <v>0.51546391752577314</v>
      </c>
      <c r="L1121" t="s">
        <v>2776</v>
      </c>
      <c r="O1121">
        <v>3.2833329999999998</v>
      </c>
      <c r="P1121">
        <v>2.1666669999999999</v>
      </c>
      <c r="Q1121">
        <v>3.9</v>
      </c>
      <c r="R1121">
        <v>0.2</v>
      </c>
      <c r="S1121">
        <v>3.8233329999999999</v>
      </c>
      <c r="T1121">
        <v>0.54716981132075471</v>
      </c>
      <c r="U1121">
        <v>2.8999329999999999</v>
      </c>
      <c r="V1121">
        <v>-3.5376780000000001</v>
      </c>
      <c r="W1121">
        <v>-7.4513939999999996</v>
      </c>
      <c r="Y1121">
        <v>-0.61139940000000004</v>
      </c>
      <c r="Z1121">
        <v>0</v>
      </c>
    </row>
    <row r="1122" spans="1:26" x14ac:dyDescent="0.25">
      <c r="A1122" s="64">
        <v>45992</v>
      </c>
      <c r="B1122" t="s">
        <v>1735</v>
      </c>
      <c r="C1122" t="s">
        <v>3821</v>
      </c>
      <c r="D1122" t="s">
        <v>387</v>
      </c>
      <c r="E1122" t="s">
        <v>8</v>
      </c>
      <c r="F1122" t="s">
        <v>4</v>
      </c>
      <c r="G1122" t="s">
        <v>2810</v>
      </c>
      <c r="H1122">
        <v>9.7000990251342647E-3</v>
      </c>
      <c r="I1122">
        <v>5.4797998716261227E-4</v>
      </c>
      <c r="J1122" t="s">
        <v>1367</v>
      </c>
      <c r="K1122">
        <v>8.6597938144329909</v>
      </c>
      <c r="M1122" t="s">
        <v>1340</v>
      </c>
      <c r="N1122">
        <v>7.46</v>
      </c>
      <c r="O1122">
        <v>2.567167</v>
      </c>
      <c r="P1122">
        <v>7.4</v>
      </c>
      <c r="Q1122">
        <v>7.8</v>
      </c>
      <c r="R1122">
        <v>4.0666669999999998</v>
      </c>
      <c r="S1122">
        <v>7.335</v>
      </c>
      <c r="T1122">
        <v>8.2830188679245289</v>
      </c>
      <c r="U1122">
        <v>25.36036</v>
      </c>
      <c r="V1122">
        <v>64.029399999999995</v>
      </c>
      <c r="W1122">
        <v>26.00583</v>
      </c>
      <c r="X1122">
        <v>23.50808</v>
      </c>
      <c r="Y1122">
        <v>5.919238</v>
      </c>
      <c r="Z1122">
        <v>0.57870980000000005</v>
      </c>
    </row>
    <row r="1123" spans="1:26" x14ac:dyDescent="0.25">
      <c r="A1123" s="64">
        <v>45992</v>
      </c>
      <c r="B1123" t="s">
        <v>1657</v>
      </c>
      <c r="C1123" t="s">
        <v>3822</v>
      </c>
      <c r="D1123" t="s">
        <v>309</v>
      </c>
      <c r="E1123" t="s">
        <v>2867</v>
      </c>
      <c r="F1123" t="s">
        <v>4</v>
      </c>
      <c r="G1123" t="s">
        <v>2810</v>
      </c>
      <c r="I1123">
        <v>6.7908821422652541E-4</v>
      </c>
      <c r="J1123" t="s">
        <v>1367</v>
      </c>
      <c r="K1123">
        <v>2.3809523809523809</v>
      </c>
      <c r="L1123" t="s">
        <v>2776</v>
      </c>
      <c r="O1123">
        <v>0.753</v>
      </c>
      <c r="P1123">
        <v>7.0250000000000004</v>
      </c>
      <c r="Q1123">
        <v>9.6</v>
      </c>
      <c r="R1123">
        <v>5.1666670000000003</v>
      </c>
      <c r="S1123">
        <v>7.8333329999999997</v>
      </c>
      <c r="T1123">
        <v>7.8888888888888884</v>
      </c>
      <c r="U1123">
        <v>22.379339999999999</v>
      </c>
      <c r="V1123">
        <v>25.538029999999999</v>
      </c>
      <c r="W1123">
        <v>29.950530000000001</v>
      </c>
      <c r="X1123">
        <v>38.318339999999999</v>
      </c>
      <c r="Y1123">
        <v>2.7128679999999998</v>
      </c>
      <c r="Z1123">
        <v>0</v>
      </c>
    </row>
    <row r="1124" spans="1:26" x14ac:dyDescent="0.25">
      <c r="A1124" s="64">
        <v>45992</v>
      </c>
      <c r="B1124" t="s">
        <v>1568</v>
      </c>
      <c r="C1124" t="s">
        <v>3823</v>
      </c>
      <c r="D1124" t="s">
        <v>220</v>
      </c>
      <c r="E1124" t="s">
        <v>12</v>
      </c>
      <c r="F1124" t="s">
        <v>4</v>
      </c>
      <c r="G1124" t="s">
        <v>2810</v>
      </c>
      <c r="I1124">
        <v>9.5903396301963569E-4</v>
      </c>
      <c r="J1124" t="s">
        <v>1367</v>
      </c>
      <c r="K1124">
        <v>0.55555555555555558</v>
      </c>
      <c r="L1124" t="s">
        <v>2777</v>
      </c>
      <c r="N1124">
        <v>2.83</v>
      </c>
      <c r="O1124">
        <v>0.97916669999999995</v>
      </c>
      <c r="P1124">
        <v>9.4500010000000003</v>
      </c>
      <c r="Q1124">
        <v>7.5</v>
      </c>
      <c r="R1124">
        <v>5.1666670000000003</v>
      </c>
      <c r="S1124">
        <v>4.7733340000000002</v>
      </c>
      <c r="T1124">
        <v>5.6315789473684212</v>
      </c>
      <c r="U1124">
        <v>17.306750000000001</v>
      </c>
      <c r="V1124">
        <v>57.084710000000001</v>
      </c>
      <c r="W1124">
        <v>43.767499999999998</v>
      </c>
      <c r="X1124">
        <v>38.31118</v>
      </c>
      <c r="Y1124">
        <v>2.2780040000000001</v>
      </c>
      <c r="Z1124">
        <v>0.6773496</v>
      </c>
    </row>
    <row r="1125" spans="1:26" x14ac:dyDescent="0.25">
      <c r="A1125" s="64">
        <v>45992</v>
      </c>
      <c r="B1125" t="s">
        <v>1419</v>
      </c>
      <c r="C1125" t="s">
        <v>3824</v>
      </c>
      <c r="D1125" t="s">
        <v>73</v>
      </c>
      <c r="E1125" t="s">
        <v>12</v>
      </c>
      <c r="F1125" t="s">
        <v>4</v>
      </c>
      <c r="G1125" t="s">
        <v>2810</v>
      </c>
      <c r="H1125">
        <v>3.3138787219301608E-2</v>
      </c>
      <c r="I1125">
        <v>2.485951838388008E-3</v>
      </c>
      <c r="J1125" t="s">
        <v>1367</v>
      </c>
      <c r="K1125">
        <v>8.6111111111111107</v>
      </c>
      <c r="M1125" t="s">
        <v>1340</v>
      </c>
      <c r="N1125">
        <v>5.83</v>
      </c>
      <c r="O1125">
        <v>3.1850000000000001</v>
      </c>
      <c r="P1125">
        <v>6.15</v>
      </c>
      <c r="Q1125">
        <v>9.6999999999999993</v>
      </c>
      <c r="R1125">
        <v>2.9666670000000002</v>
      </c>
      <c r="S1125">
        <v>7.5175000000000001</v>
      </c>
      <c r="T1125">
        <v>6.5789473684210531</v>
      </c>
      <c r="U1125">
        <v>23.90795</v>
      </c>
      <c r="V1125">
        <v>15.1473</v>
      </c>
      <c r="W1125">
        <v>15.19519</v>
      </c>
      <c r="X1125">
        <v>16.31597</v>
      </c>
      <c r="Y1125">
        <v>6.0499989999999997</v>
      </c>
      <c r="Z1125">
        <v>2.0154459999999998</v>
      </c>
    </row>
    <row r="1126" spans="1:26" x14ac:dyDescent="0.25">
      <c r="A1126" s="64">
        <v>45992</v>
      </c>
      <c r="B1126" t="s">
        <v>1632</v>
      </c>
      <c r="C1126" t="s">
        <v>3825</v>
      </c>
      <c r="D1126" t="s">
        <v>284</v>
      </c>
      <c r="E1126" t="s">
        <v>15</v>
      </c>
      <c r="F1126" t="s">
        <v>4</v>
      </c>
      <c r="G1126" t="s">
        <v>2810</v>
      </c>
      <c r="I1126">
        <v>7.4617831121172231E-4</v>
      </c>
      <c r="J1126" t="s">
        <v>1367</v>
      </c>
      <c r="K1126">
        <v>7.2727272727272734</v>
      </c>
      <c r="L1126" t="s">
        <v>2777</v>
      </c>
      <c r="N1126">
        <v>4.46</v>
      </c>
      <c r="O1126">
        <v>1.6759999999999999</v>
      </c>
      <c r="P1126">
        <v>7.2750000000000004</v>
      </c>
      <c r="Q1126">
        <v>5.3</v>
      </c>
      <c r="R1126">
        <v>6.3333329999999997</v>
      </c>
      <c r="S1126">
        <v>6.8250000000000002</v>
      </c>
      <c r="T1126">
        <v>7.1428571428571432</v>
      </c>
      <c r="U1126">
        <v>9.5105760000000004</v>
      </c>
      <c r="V1126">
        <v>115.79519999999999</v>
      </c>
      <c r="W1126">
        <v>25.495049999999999</v>
      </c>
      <c r="X1126">
        <v>36.633839999999999</v>
      </c>
      <c r="Y1126">
        <v>1.9121900000000001</v>
      </c>
      <c r="Z1126">
        <v>1.0683020000000001</v>
      </c>
    </row>
    <row r="1127" spans="1:26" x14ac:dyDescent="0.25">
      <c r="A1127" s="64">
        <v>45992</v>
      </c>
      <c r="B1127" t="s">
        <v>1823</v>
      </c>
      <c r="C1127" t="s">
        <v>3826</v>
      </c>
      <c r="D1127" t="s">
        <v>475</v>
      </c>
      <c r="E1127" t="s">
        <v>17</v>
      </c>
      <c r="F1127" t="s">
        <v>4</v>
      </c>
      <c r="G1127" t="s">
        <v>2810</v>
      </c>
      <c r="I1127">
        <v>4.2424568085666783E-4</v>
      </c>
      <c r="J1127" t="s">
        <v>1367</v>
      </c>
      <c r="K1127">
        <v>8.1818181818181817</v>
      </c>
      <c r="L1127" t="s">
        <v>2778</v>
      </c>
      <c r="N1127">
        <v>1.8</v>
      </c>
      <c r="O1127">
        <v>5.7841670000000001</v>
      </c>
      <c r="P1127">
        <v>6.5</v>
      </c>
      <c r="Q1127">
        <v>9.5</v>
      </c>
      <c r="R1127">
        <v>0.73333329999999997</v>
      </c>
      <c r="S1127">
        <v>3.6716669999999998</v>
      </c>
      <c r="T1127">
        <v>3.660714285714286</v>
      </c>
      <c r="U1127">
        <v>18.036740000000002</v>
      </c>
      <c r="V1127">
        <v>64.187079999999995</v>
      </c>
      <c r="W1127">
        <v>5.3252249999999997</v>
      </c>
      <c r="X1127">
        <v>23.667210000000001</v>
      </c>
      <c r="Y1127">
        <v>5.2953739999999998</v>
      </c>
      <c r="Z1127">
        <v>0.92322510000000002</v>
      </c>
    </row>
    <row r="1128" spans="1:26" x14ac:dyDescent="0.25">
      <c r="A1128" s="64">
        <v>45992</v>
      </c>
      <c r="B1128" t="s">
        <v>2028</v>
      </c>
      <c r="C1128" t="s">
        <v>3827</v>
      </c>
      <c r="D1128" t="s">
        <v>680</v>
      </c>
      <c r="E1128" t="s">
        <v>2887</v>
      </c>
      <c r="F1128" t="s">
        <v>4</v>
      </c>
      <c r="G1128" t="s">
        <v>2810</v>
      </c>
      <c r="I1128">
        <v>2.6847970607588208E-4</v>
      </c>
      <c r="J1128" t="s">
        <v>1374</v>
      </c>
      <c r="K1128">
        <v>2.1428571428571428</v>
      </c>
      <c r="L1128" t="s">
        <v>2776</v>
      </c>
      <c r="O1128">
        <v>6.0540000000000003</v>
      </c>
      <c r="P1128">
        <v>7.3250000000000002</v>
      </c>
      <c r="Q1128">
        <v>1.2</v>
      </c>
      <c r="R1128">
        <v>8.033334</v>
      </c>
      <c r="S1128">
        <v>2.69</v>
      </c>
      <c r="T1128">
        <v>6.1904761904761907</v>
      </c>
      <c r="U1128">
        <v>-16.62725</v>
      </c>
      <c r="V1128">
        <v>34.800469999999997</v>
      </c>
      <c r="W1128">
        <v>15.08455</v>
      </c>
      <c r="X1128">
        <v>17.63419</v>
      </c>
      <c r="Y1128">
        <v>5.9305570000000003</v>
      </c>
      <c r="Z1128">
        <v>0</v>
      </c>
    </row>
    <row r="1129" spans="1:26" x14ac:dyDescent="0.25">
      <c r="A1129" s="64">
        <v>45992</v>
      </c>
      <c r="B1129" t="s">
        <v>1780</v>
      </c>
      <c r="C1129" t="s">
        <v>3828</v>
      </c>
      <c r="D1129" t="s">
        <v>432</v>
      </c>
      <c r="E1129" t="s">
        <v>12</v>
      </c>
      <c r="F1129" t="s">
        <v>4</v>
      </c>
      <c r="G1129" t="s">
        <v>2810</v>
      </c>
      <c r="I1129">
        <v>4.7129123128277877E-4</v>
      </c>
      <c r="J1129" t="s">
        <v>1367</v>
      </c>
      <c r="K1129">
        <v>5</v>
      </c>
      <c r="L1129" t="s">
        <v>2777</v>
      </c>
      <c r="N1129">
        <v>4.2300000000000004</v>
      </c>
      <c r="O1129">
        <v>1.714167</v>
      </c>
      <c r="P1129">
        <v>6.45</v>
      </c>
      <c r="Q1129">
        <v>7</v>
      </c>
      <c r="R1129">
        <v>7.6</v>
      </c>
      <c r="S1129">
        <v>5.5216669999999999</v>
      </c>
      <c r="T1129">
        <v>5.8947368421052628</v>
      </c>
      <c r="U1129">
        <v>21.281549999999999</v>
      </c>
      <c r="V1129">
        <v>14.07231</v>
      </c>
      <c r="W1129">
        <v>28.43149</v>
      </c>
      <c r="X1129">
        <v>31.536349999999999</v>
      </c>
      <c r="Y1129">
        <v>2.388039</v>
      </c>
      <c r="Z1129">
        <v>1.016189</v>
      </c>
    </row>
    <row r="1130" spans="1:26" x14ac:dyDescent="0.25">
      <c r="A1130" s="64">
        <v>45992</v>
      </c>
      <c r="B1130" t="s">
        <v>1879</v>
      </c>
      <c r="C1130" t="s">
        <v>3829</v>
      </c>
      <c r="D1130" t="s">
        <v>531</v>
      </c>
      <c r="E1130" t="s">
        <v>11</v>
      </c>
      <c r="F1130" t="s">
        <v>4</v>
      </c>
      <c r="G1130" t="s">
        <v>2810</v>
      </c>
      <c r="I1130">
        <v>3.6264071755377991E-4</v>
      </c>
      <c r="J1130" t="s">
        <v>1365</v>
      </c>
      <c r="K1130">
        <v>1.8644067796610171</v>
      </c>
      <c r="L1130" t="s">
        <v>2777</v>
      </c>
      <c r="O1130">
        <v>2.8562500000000002</v>
      </c>
      <c r="P1130">
        <v>4.0666669999999998</v>
      </c>
      <c r="Q1130">
        <v>6.7</v>
      </c>
      <c r="R1130">
        <v>5.8333329999999997</v>
      </c>
      <c r="S1130">
        <v>7.77</v>
      </c>
      <c r="T1130">
        <v>8.3522727272727266</v>
      </c>
      <c r="V1130">
        <v>-29.022120000000001</v>
      </c>
      <c r="W1130">
        <v>-16.62349</v>
      </c>
      <c r="Y1130">
        <v>-0.92331540000000001</v>
      </c>
      <c r="Z1130">
        <v>0</v>
      </c>
    </row>
    <row r="1131" spans="1:26" x14ac:dyDescent="0.25">
      <c r="A1131" s="64">
        <v>45992</v>
      </c>
      <c r="B1131" t="s">
        <v>1956</v>
      </c>
      <c r="C1131" t="s">
        <v>3830</v>
      </c>
      <c r="D1131" t="s">
        <v>608</v>
      </c>
      <c r="E1131" t="s">
        <v>8</v>
      </c>
      <c r="F1131" t="s">
        <v>4</v>
      </c>
      <c r="G1131" t="s">
        <v>2810</v>
      </c>
      <c r="I1131">
        <v>2.9521847008522241E-4</v>
      </c>
      <c r="J1131" t="s">
        <v>1367</v>
      </c>
      <c r="K1131">
        <v>5.3608247422680408</v>
      </c>
      <c r="L1131" t="s">
        <v>2777</v>
      </c>
      <c r="N1131">
        <v>7.08</v>
      </c>
      <c r="O1131">
        <v>7.339334</v>
      </c>
      <c r="P1131">
        <v>6.375</v>
      </c>
      <c r="Q1131">
        <v>2.9</v>
      </c>
      <c r="R1131">
        <v>7.3666669999999996</v>
      </c>
      <c r="S1131">
        <v>2.77</v>
      </c>
      <c r="T1131">
        <v>6.4716981132075464</v>
      </c>
      <c r="U1131">
        <v>8.6442230000000002</v>
      </c>
      <c r="V1131">
        <v>125.34610000000001</v>
      </c>
      <c r="W1131">
        <v>22.623889999999999</v>
      </c>
      <c r="X1131">
        <v>20.3004</v>
      </c>
      <c r="Y1131">
        <v>6.7684490000000004</v>
      </c>
      <c r="Z1131">
        <v>1.67913</v>
      </c>
    </row>
    <row r="1132" spans="1:26" x14ac:dyDescent="0.25">
      <c r="A1132" s="64">
        <v>45992</v>
      </c>
      <c r="B1132" t="s">
        <v>1382</v>
      </c>
      <c r="C1132" t="s">
        <v>3831</v>
      </c>
      <c r="D1132" t="s">
        <v>36</v>
      </c>
      <c r="E1132" t="s">
        <v>14</v>
      </c>
      <c r="F1132" t="s">
        <v>4</v>
      </c>
      <c r="G1132" t="s">
        <v>2810</v>
      </c>
      <c r="I1132">
        <v>5.5850128628880634E-3</v>
      </c>
      <c r="J1132" t="s">
        <v>1367</v>
      </c>
      <c r="K1132">
        <v>4.6153846153846159</v>
      </c>
      <c r="L1132" t="s">
        <v>2776</v>
      </c>
      <c r="O1132">
        <v>1.3793329999999999</v>
      </c>
      <c r="P1132">
        <v>6.875</v>
      </c>
      <c r="Q1132">
        <v>6.2</v>
      </c>
      <c r="R1132">
        <v>4.5666669999999998</v>
      </c>
      <c r="S1132">
        <v>8.0716669999999997</v>
      </c>
      <c r="T1132">
        <v>6.8947368421052637</v>
      </c>
      <c r="U1132">
        <v>27.919170000000001</v>
      </c>
      <c r="V1132">
        <v>42.861159999999998</v>
      </c>
      <c r="W1132">
        <v>29.058499999999999</v>
      </c>
      <c r="X1132">
        <v>50.086480000000002</v>
      </c>
      <c r="Y1132">
        <v>2.1300870000000001</v>
      </c>
      <c r="Z1132">
        <v>0</v>
      </c>
    </row>
    <row r="1133" spans="1:26" x14ac:dyDescent="0.25">
      <c r="A1133" s="64">
        <v>45992</v>
      </c>
      <c r="B1133" t="s">
        <v>2221</v>
      </c>
      <c r="C1133" t="s">
        <v>3832</v>
      </c>
      <c r="D1133" t="s">
        <v>872</v>
      </c>
      <c r="E1133" t="s">
        <v>11</v>
      </c>
      <c r="F1133" t="s">
        <v>4</v>
      </c>
      <c r="G1133" t="s">
        <v>2810</v>
      </c>
      <c r="I1133">
        <v>1.762947949443378E-4</v>
      </c>
      <c r="J1133" t="s">
        <v>1365</v>
      </c>
      <c r="K1133">
        <v>6.6101694915254239</v>
      </c>
      <c r="L1133" t="s">
        <v>2776</v>
      </c>
      <c r="O1133">
        <v>2.4013330000000002</v>
      </c>
      <c r="P1133">
        <v>7.7249999999999996</v>
      </c>
      <c r="Q1133">
        <v>8.9</v>
      </c>
      <c r="R1133">
        <v>7.7</v>
      </c>
      <c r="S1133">
        <v>8.4216669999999993</v>
      </c>
      <c r="T1133">
        <v>9.8863636363636367</v>
      </c>
      <c r="U1133">
        <v>55.335610000000003</v>
      </c>
      <c r="V1133">
        <v>14.958500000000001</v>
      </c>
      <c r="W1133">
        <v>20.635929999999998</v>
      </c>
      <c r="X1133">
        <v>33.525179999999999</v>
      </c>
      <c r="Y1133">
        <v>2.308217</v>
      </c>
      <c r="Z1133">
        <v>0</v>
      </c>
    </row>
    <row r="1134" spans="1:26" x14ac:dyDescent="0.25">
      <c r="A1134" s="64">
        <v>45992</v>
      </c>
      <c r="B1134" t="s">
        <v>1515</v>
      </c>
      <c r="C1134" t="s">
        <v>3833</v>
      </c>
      <c r="D1134" t="s">
        <v>168</v>
      </c>
      <c r="E1134" t="s">
        <v>19</v>
      </c>
      <c r="F1134" t="s">
        <v>4</v>
      </c>
      <c r="G1134" t="s">
        <v>2810</v>
      </c>
      <c r="H1134">
        <v>1.877288994464442E-3</v>
      </c>
      <c r="I1134">
        <v>1.2103419591772181E-3</v>
      </c>
      <c r="J1134" t="s">
        <v>1367</v>
      </c>
      <c r="K1134">
        <v>10</v>
      </c>
      <c r="M1134" t="s">
        <v>1340</v>
      </c>
      <c r="N1134">
        <v>3.2</v>
      </c>
      <c r="O1134">
        <v>7.0088330000000001</v>
      </c>
      <c r="P1134">
        <v>6.55</v>
      </c>
      <c r="Q1134">
        <v>8.9</v>
      </c>
      <c r="R1134">
        <v>4.3666669999999996</v>
      </c>
      <c r="S1134">
        <v>7.9550000000000001</v>
      </c>
      <c r="T1134">
        <v>9.2063492063492056</v>
      </c>
      <c r="U1134">
        <v>82.542079999999999</v>
      </c>
      <c r="V1134">
        <v>22.838349999999998</v>
      </c>
      <c r="W1134">
        <v>42.371769999999998</v>
      </c>
      <c r="X1134">
        <v>13.106059999999999</v>
      </c>
      <c r="Y1134">
        <v>7.3486560000000001</v>
      </c>
      <c r="Z1134">
        <v>0.99834970000000001</v>
      </c>
    </row>
    <row r="1135" spans="1:26" x14ac:dyDescent="0.25">
      <c r="A1135" s="64">
        <v>45992</v>
      </c>
      <c r="B1135" t="s">
        <v>2377</v>
      </c>
      <c r="C1135" t="s">
        <v>3834</v>
      </c>
      <c r="D1135" t="s">
        <v>1028</v>
      </c>
      <c r="E1135" t="s">
        <v>14</v>
      </c>
      <c r="F1135" t="s">
        <v>4</v>
      </c>
      <c r="G1135" t="s">
        <v>2810</v>
      </c>
      <c r="I1135">
        <v>1.241110635690639E-4</v>
      </c>
      <c r="J1135" t="s">
        <v>1367</v>
      </c>
      <c r="K1135">
        <v>6.1538461538461542</v>
      </c>
      <c r="L1135" t="s">
        <v>2777</v>
      </c>
      <c r="N1135">
        <v>4.8099999999999996</v>
      </c>
      <c r="O1135">
        <v>6.1941670000000002</v>
      </c>
      <c r="P1135">
        <v>3.6</v>
      </c>
      <c r="Q1135">
        <v>3.4</v>
      </c>
      <c r="R1135">
        <v>7.6</v>
      </c>
      <c r="S1135">
        <v>4.13</v>
      </c>
      <c r="T1135">
        <v>5.1578947368421062</v>
      </c>
      <c r="U1135">
        <v>13.955970000000001</v>
      </c>
      <c r="V1135">
        <v>5.590611</v>
      </c>
      <c r="W1135">
        <v>11.35294</v>
      </c>
      <c r="X1135">
        <v>38.244079999999997</v>
      </c>
      <c r="Y1135">
        <v>2.9575330000000002</v>
      </c>
      <c r="Z1135">
        <v>0.70545389999999997</v>
      </c>
    </row>
    <row r="1136" spans="1:26" x14ac:dyDescent="0.25">
      <c r="A1136" s="64">
        <v>45992</v>
      </c>
      <c r="B1136" t="s">
        <v>1437</v>
      </c>
      <c r="C1136" t="s">
        <v>3835</v>
      </c>
      <c r="D1136" t="s">
        <v>91</v>
      </c>
      <c r="E1136" t="s">
        <v>17</v>
      </c>
      <c r="F1136" t="s">
        <v>4</v>
      </c>
      <c r="G1136" t="s">
        <v>2810</v>
      </c>
      <c r="I1136">
        <v>2.1644369715285859E-3</v>
      </c>
      <c r="J1136" t="s">
        <v>1367</v>
      </c>
      <c r="K1136">
        <v>1.2121212121212119</v>
      </c>
      <c r="L1136" t="s">
        <v>2777</v>
      </c>
      <c r="N1136">
        <v>6.05</v>
      </c>
      <c r="O1136">
        <v>1.8049999999999999</v>
      </c>
      <c r="P1136">
        <v>4.3</v>
      </c>
      <c r="Q1136">
        <v>5.5</v>
      </c>
      <c r="R1136">
        <v>1.7</v>
      </c>
      <c r="S1136">
        <v>7.4166670000000003</v>
      </c>
      <c r="T1136">
        <v>1.607142857142857</v>
      </c>
      <c r="U1136">
        <v>7.4099300000000001</v>
      </c>
      <c r="V1136">
        <v>12.47602</v>
      </c>
      <c r="W1136">
        <v>26.63664</v>
      </c>
      <c r="X1136">
        <v>23.97345</v>
      </c>
      <c r="Y1136">
        <v>4.5042590000000002</v>
      </c>
      <c r="Z1136">
        <v>2.3246039999999999</v>
      </c>
    </row>
    <row r="1137" spans="1:26" x14ac:dyDescent="0.25">
      <c r="A1137" s="64">
        <v>45992</v>
      </c>
      <c r="B1137" t="s">
        <v>1572</v>
      </c>
      <c r="C1137" t="s">
        <v>3836</v>
      </c>
      <c r="D1137" t="s">
        <v>224</v>
      </c>
      <c r="E1137" t="s">
        <v>2887</v>
      </c>
      <c r="F1137" t="s">
        <v>4</v>
      </c>
      <c r="G1137" t="s">
        <v>2810</v>
      </c>
      <c r="I1137">
        <v>9.2495778380078406E-4</v>
      </c>
      <c r="J1137" t="s">
        <v>1367</v>
      </c>
      <c r="K1137">
        <v>4.2857142857142856</v>
      </c>
      <c r="L1137" t="s">
        <v>2777</v>
      </c>
      <c r="N1137">
        <v>7.01</v>
      </c>
      <c r="O1137">
        <v>3.3828330000000002</v>
      </c>
      <c r="P1137">
        <v>5.5250000000000004</v>
      </c>
      <c r="Q1137">
        <v>4.3</v>
      </c>
      <c r="R1137">
        <v>2.733333</v>
      </c>
      <c r="S1137">
        <v>1.6766669999999999</v>
      </c>
      <c r="T1137">
        <v>1.587301587301587</v>
      </c>
      <c r="U1137">
        <v>-23.818770000000001</v>
      </c>
      <c r="V1137">
        <v>23.2898</v>
      </c>
      <c r="W1137">
        <v>7.5406230000000001</v>
      </c>
      <c r="X1137">
        <v>27.829249999999998</v>
      </c>
      <c r="Y1137">
        <v>3.7493789999999998</v>
      </c>
      <c r="Z1137">
        <v>2.2163840000000001</v>
      </c>
    </row>
    <row r="1138" spans="1:26" x14ac:dyDescent="0.25">
      <c r="A1138" s="64">
        <v>45992</v>
      </c>
      <c r="B1138" t="s">
        <v>2072</v>
      </c>
      <c r="C1138" t="s">
        <v>3837</v>
      </c>
      <c r="D1138" t="s">
        <v>723</v>
      </c>
      <c r="E1138" t="s">
        <v>17</v>
      </c>
      <c r="F1138" t="s">
        <v>4</v>
      </c>
      <c r="G1138" t="s">
        <v>2810</v>
      </c>
      <c r="I1138">
        <v>2.4675910477420129E-4</v>
      </c>
      <c r="J1138" t="s">
        <v>1367</v>
      </c>
      <c r="K1138">
        <v>1.5151515151515149</v>
      </c>
      <c r="L1138" t="s">
        <v>2778</v>
      </c>
      <c r="N1138">
        <v>4.3499999999999996</v>
      </c>
      <c r="O1138">
        <v>4.5662500000000001</v>
      </c>
      <c r="P1138">
        <v>4.7249999999999996</v>
      </c>
      <c r="Q1138">
        <v>6.3</v>
      </c>
      <c r="R1138">
        <v>3.0666669999999998</v>
      </c>
      <c r="S1138">
        <v>5.9533339999999999</v>
      </c>
      <c r="T1138">
        <v>2.9464285714285721</v>
      </c>
      <c r="U1138">
        <v>7.6394200000000003</v>
      </c>
      <c r="V1138">
        <v>10.232950000000001</v>
      </c>
      <c r="W1138">
        <v>27.54026</v>
      </c>
      <c r="X1138">
        <v>22.87012</v>
      </c>
      <c r="Y1138">
        <v>4.2152399999999997</v>
      </c>
      <c r="Z1138">
        <v>2.2680989999999999</v>
      </c>
    </row>
    <row r="1139" spans="1:26" x14ac:dyDescent="0.25">
      <c r="A1139" s="64">
        <v>45992</v>
      </c>
      <c r="B1139" t="s">
        <v>2266</v>
      </c>
      <c r="C1139" t="s">
        <v>3838</v>
      </c>
      <c r="D1139" t="s">
        <v>917</v>
      </c>
      <c r="E1139" t="s">
        <v>2824</v>
      </c>
      <c r="F1139" t="s">
        <v>4</v>
      </c>
      <c r="G1139" t="s">
        <v>2810</v>
      </c>
      <c r="I1139">
        <v>1.6083334496746159E-4</v>
      </c>
      <c r="J1139" t="s">
        <v>1367</v>
      </c>
      <c r="K1139">
        <v>3.541666666666667</v>
      </c>
      <c r="L1139" t="s">
        <v>2777</v>
      </c>
      <c r="N1139">
        <v>6.59</v>
      </c>
      <c r="O1139">
        <v>3.3</v>
      </c>
      <c r="Q1139">
        <v>4.5</v>
      </c>
      <c r="R1139">
        <v>9.1333330000000004</v>
      </c>
      <c r="S1139">
        <v>5.8049999999999997</v>
      </c>
      <c r="T1139">
        <v>7.1244635193133039</v>
      </c>
      <c r="U1139">
        <v>4.1578290000000004</v>
      </c>
      <c r="Z1139">
        <v>1.1974579999999999</v>
      </c>
    </row>
    <row r="1140" spans="1:26" x14ac:dyDescent="0.25">
      <c r="A1140" s="64">
        <v>45992</v>
      </c>
      <c r="B1140" t="s">
        <v>1622</v>
      </c>
      <c r="C1140" t="s">
        <v>3839</v>
      </c>
      <c r="D1140" t="s">
        <v>274</v>
      </c>
      <c r="E1140" t="s">
        <v>2824</v>
      </c>
      <c r="F1140" t="s">
        <v>4</v>
      </c>
      <c r="G1140" t="s">
        <v>2810</v>
      </c>
      <c r="I1140">
        <v>7.9656526949648898E-4</v>
      </c>
      <c r="J1140" t="s">
        <v>1367</v>
      </c>
      <c r="K1140">
        <v>0.83333333333333326</v>
      </c>
      <c r="L1140" t="s">
        <v>2777</v>
      </c>
      <c r="N1140">
        <v>6.23</v>
      </c>
      <c r="O1140">
        <v>4.0616669999999999</v>
      </c>
      <c r="P1140">
        <v>4.4749999999999996</v>
      </c>
      <c r="Q1140">
        <v>2.1</v>
      </c>
      <c r="R1140">
        <v>8.8333329999999997</v>
      </c>
      <c r="S1140">
        <v>2.9716659999999999</v>
      </c>
      <c r="T1140">
        <v>3.454935622317596</v>
      </c>
      <c r="U1140">
        <v>2.6020050000000001</v>
      </c>
      <c r="V1140">
        <v>20.459099999999999</v>
      </c>
      <c r="W1140">
        <v>34.047420000000002</v>
      </c>
      <c r="X1140">
        <v>22.91667</v>
      </c>
      <c r="Y1140">
        <v>4.7201950000000004</v>
      </c>
      <c r="Z1140">
        <v>1.6745989999999999</v>
      </c>
    </row>
    <row r="1141" spans="1:26" x14ac:dyDescent="0.25">
      <c r="A1141" s="64">
        <v>45992</v>
      </c>
      <c r="B1141" t="s">
        <v>1911</v>
      </c>
      <c r="C1141" t="s">
        <v>3840</v>
      </c>
      <c r="D1141" t="s">
        <v>563</v>
      </c>
      <c r="E1141" t="s">
        <v>12</v>
      </c>
      <c r="F1141" t="s">
        <v>4</v>
      </c>
      <c r="G1141" t="s">
        <v>2810</v>
      </c>
      <c r="I1141">
        <v>3.384486406139404E-4</v>
      </c>
      <c r="J1141" t="s">
        <v>1374</v>
      </c>
      <c r="K1141">
        <v>3.333333333333333</v>
      </c>
      <c r="L1141" t="s">
        <v>2777</v>
      </c>
      <c r="N1141">
        <v>4.54</v>
      </c>
      <c r="O1141">
        <v>4.9749999999999996</v>
      </c>
      <c r="P1141">
        <v>3.6749999999999998</v>
      </c>
      <c r="Q1141">
        <v>6.8</v>
      </c>
      <c r="R1141">
        <v>4.7666659999999998</v>
      </c>
      <c r="S1141">
        <v>3.6133329999999999</v>
      </c>
      <c r="T1141">
        <v>3.6315789473684208</v>
      </c>
      <c r="U1141">
        <v>-11.36215</v>
      </c>
      <c r="V1141">
        <v>13.31259</v>
      </c>
      <c r="W1141">
        <v>15.92822</v>
      </c>
      <c r="X1141">
        <v>15.69167</v>
      </c>
      <c r="Y1141">
        <v>9.1252309999999994</v>
      </c>
      <c r="Z1141">
        <v>2.1034709999999999</v>
      </c>
    </row>
    <row r="1142" spans="1:26" x14ac:dyDescent="0.25">
      <c r="A1142" s="64">
        <v>45992</v>
      </c>
      <c r="B1142" t="s">
        <v>1573</v>
      </c>
      <c r="C1142" t="s">
        <v>3841</v>
      </c>
      <c r="D1142" t="s">
        <v>225</v>
      </c>
      <c r="E1142" t="s">
        <v>2824</v>
      </c>
      <c r="F1142" t="s">
        <v>4</v>
      </c>
      <c r="G1142" t="s">
        <v>2810</v>
      </c>
      <c r="I1142">
        <v>9.7751517196793857E-4</v>
      </c>
      <c r="J1142" t="s">
        <v>1367</v>
      </c>
      <c r="K1142">
        <v>5.2083333333333339</v>
      </c>
      <c r="L1142" t="s">
        <v>2777</v>
      </c>
      <c r="N1142">
        <v>5.93</v>
      </c>
      <c r="O1142">
        <v>4.701333</v>
      </c>
      <c r="P1142">
        <v>4.9749999999999996</v>
      </c>
      <c r="Q1142">
        <v>7.6</v>
      </c>
      <c r="R1142">
        <v>6.6</v>
      </c>
      <c r="S1142">
        <v>2.585</v>
      </c>
      <c r="T1142">
        <v>5.6652360515021458</v>
      </c>
      <c r="U1142">
        <v>-0.38262010000000002</v>
      </c>
      <c r="V1142">
        <v>26.15174</v>
      </c>
      <c r="W1142">
        <v>10.012700000000001</v>
      </c>
      <c r="X1142">
        <v>21.872350000000001</v>
      </c>
      <c r="Y1142">
        <v>5.780367</v>
      </c>
      <c r="Z1142">
        <v>1.383437</v>
      </c>
    </row>
    <row r="1143" spans="1:26" x14ac:dyDescent="0.25">
      <c r="A1143" s="64">
        <v>45992</v>
      </c>
      <c r="B1143" t="s">
        <v>2198</v>
      </c>
      <c r="C1143" t="s">
        <v>3842</v>
      </c>
      <c r="D1143" t="s">
        <v>849</v>
      </c>
      <c r="E1143" t="s">
        <v>8</v>
      </c>
      <c r="F1143" t="s">
        <v>4</v>
      </c>
      <c r="G1143" t="s">
        <v>2810</v>
      </c>
      <c r="I1143">
        <v>1.864192337519605E-4</v>
      </c>
      <c r="J1143" t="s">
        <v>1367</v>
      </c>
      <c r="K1143">
        <v>7.2164948453608249</v>
      </c>
      <c r="L1143" t="s">
        <v>2777</v>
      </c>
      <c r="N1143">
        <v>6.98</v>
      </c>
      <c r="O1143">
        <v>7.87</v>
      </c>
      <c r="P1143">
        <v>4.0750000000000002</v>
      </c>
      <c r="Q1143">
        <v>1.8</v>
      </c>
      <c r="R1143">
        <v>9.0999990000000004</v>
      </c>
      <c r="S1143">
        <v>5.5866670000000003</v>
      </c>
      <c r="T1143">
        <v>7.7547169811320762</v>
      </c>
      <c r="U1143">
        <v>14.554489999999999</v>
      </c>
      <c r="V1143">
        <v>25.027439999999999</v>
      </c>
      <c r="W1143">
        <v>37.938740000000003</v>
      </c>
      <c r="X1143">
        <v>30.44097</v>
      </c>
      <c r="Y1143">
        <v>3.9227240000000001</v>
      </c>
      <c r="Z1143">
        <v>1.717487</v>
      </c>
    </row>
    <row r="1144" spans="1:26" x14ac:dyDescent="0.25">
      <c r="A1144" s="64">
        <v>45992</v>
      </c>
      <c r="B1144" t="s">
        <v>1784</v>
      </c>
      <c r="C1144" t="s">
        <v>3843</v>
      </c>
      <c r="D1144" t="s">
        <v>436</v>
      </c>
      <c r="E1144" t="s">
        <v>19</v>
      </c>
      <c r="F1144" t="s">
        <v>4</v>
      </c>
      <c r="G1144" t="s">
        <v>2810</v>
      </c>
      <c r="I1144">
        <v>4.6198071618295172E-4</v>
      </c>
      <c r="J1144" t="s">
        <v>1365</v>
      </c>
      <c r="K1144">
        <v>5</v>
      </c>
      <c r="L1144" t="s">
        <v>2777</v>
      </c>
      <c r="N1144">
        <v>5.23</v>
      </c>
      <c r="O1144">
        <v>6.5108329999999999</v>
      </c>
      <c r="P1144">
        <v>4.8499999999999996</v>
      </c>
      <c r="Q1144">
        <v>3.9</v>
      </c>
      <c r="R1144">
        <v>6.4333330000000002</v>
      </c>
      <c r="S1144">
        <v>1.97</v>
      </c>
      <c r="T1144">
        <v>4.2063492063492074</v>
      </c>
      <c r="U1144">
        <v>-3.031498</v>
      </c>
      <c r="V1144">
        <v>7.9846839999999997</v>
      </c>
      <c r="W1144">
        <v>8.0662769999999995</v>
      </c>
      <c r="X1144">
        <v>19.397169999999999</v>
      </c>
      <c r="Y1144">
        <v>6.9401840000000004</v>
      </c>
      <c r="Z1144">
        <v>1.2494609999999999</v>
      </c>
    </row>
    <row r="1145" spans="1:26" x14ac:dyDescent="0.25">
      <c r="A1145" s="64">
        <v>45992</v>
      </c>
      <c r="B1145" t="s">
        <v>2333</v>
      </c>
      <c r="C1145" t="s">
        <v>3844</v>
      </c>
      <c r="D1145" t="s">
        <v>984</v>
      </c>
      <c r="E1145" t="s">
        <v>8</v>
      </c>
      <c r="F1145" t="s">
        <v>4</v>
      </c>
      <c r="G1145" t="s">
        <v>2810</v>
      </c>
      <c r="I1145">
        <v>1.3999947844008841E-4</v>
      </c>
      <c r="J1145" t="s">
        <v>1367</v>
      </c>
      <c r="K1145">
        <v>5.2577319587628866</v>
      </c>
      <c r="L1145" t="s">
        <v>2776</v>
      </c>
      <c r="O1145">
        <v>2.3672499999999999</v>
      </c>
      <c r="P1145">
        <v>7.266667</v>
      </c>
      <c r="Q1145">
        <v>4.2</v>
      </c>
      <c r="R1145">
        <v>4.6666670000000003</v>
      </c>
      <c r="S1145">
        <v>7.4133339999999999</v>
      </c>
      <c r="T1145">
        <v>6.0377358490566033</v>
      </c>
      <c r="U1145">
        <v>1.3172980000000001</v>
      </c>
      <c r="W1145">
        <v>7.4280229999999996</v>
      </c>
      <c r="X1145">
        <v>95.050030000000007</v>
      </c>
      <c r="Y1145">
        <v>0.90641300000000002</v>
      </c>
      <c r="Z1145">
        <v>0</v>
      </c>
    </row>
    <row r="1146" spans="1:26" x14ac:dyDescent="0.25">
      <c r="A1146" s="64">
        <v>45992</v>
      </c>
      <c r="B1146" t="s">
        <v>1364</v>
      </c>
      <c r="C1146" t="s">
        <v>3845</v>
      </c>
      <c r="D1146" t="s">
        <v>21</v>
      </c>
      <c r="E1146" t="s">
        <v>8</v>
      </c>
      <c r="F1146" t="s">
        <v>4</v>
      </c>
      <c r="G1146" t="s">
        <v>2810</v>
      </c>
      <c r="H1146">
        <v>5.0496416801521483E-2</v>
      </c>
      <c r="I1146">
        <v>5.2281596249699781E-2</v>
      </c>
      <c r="J1146" t="s">
        <v>1365</v>
      </c>
      <c r="K1146">
        <v>9.3814432989690726</v>
      </c>
      <c r="M1146" t="s">
        <v>2897</v>
      </c>
      <c r="N1146">
        <v>5.61</v>
      </c>
      <c r="O1146">
        <v>2.0918329999999998</v>
      </c>
      <c r="P1146">
        <v>8.35</v>
      </c>
      <c r="Q1146">
        <v>8.6999999999999993</v>
      </c>
      <c r="R1146">
        <v>5.3666669999999996</v>
      </c>
      <c r="S1146">
        <v>9.3683340000000008</v>
      </c>
      <c r="T1146">
        <v>9.6037735849056602</v>
      </c>
      <c r="U1146">
        <v>56.026539999999997</v>
      </c>
      <c r="V1146">
        <v>107.3595</v>
      </c>
      <c r="W1146">
        <v>58.844079999999998</v>
      </c>
      <c r="X1146">
        <v>46.133650000000003</v>
      </c>
      <c r="Y1146">
        <v>1.9886440000000001</v>
      </c>
      <c r="Z1146">
        <v>2.0352430000000001E-2</v>
      </c>
    </row>
    <row r="1147" spans="1:26" x14ac:dyDescent="0.25">
      <c r="A1147" s="64">
        <v>45992</v>
      </c>
      <c r="B1147" t="s">
        <v>1542</v>
      </c>
      <c r="C1147" t="s">
        <v>3846</v>
      </c>
      <c r="D1147" t="s">
        <v>195</v>
      </c>
      <c r="E1147" t="s">
        <v>9</v>
      </c>
      <c r="F1147" t="s">
        <v>4</v>
      </c>
      <c r="G1147" t="s">
        <v>2810</v>
      </c>
      <c r="I1147">
        <v>1.0740172392615609E-3</v>
      </c>
      <c r="J1147" t="s">
        <v>1367</v>
      </c>
      <c r="K1147">
        <v>2.592592592592593</v>
      </c>
      <c r="L1147" t="s">
        <v>2776</v>
      </c>
      <c r="O1147">
        <v>2.0550000000000002</v>
      </c>
      <c r="P1147">
        <v>5.8666669999999996</v>
      </c>
      <c r="Q1147">
        <v>6.1</v>
      </c>
      <c r="R1147">
        <v>9.466666</v>
      </c>
      <c r="S1147">
        <v>5.4950000000000001</v>
      </c>
      <c r="T1147">
        <v>6.8000000000000007</v>
      </c>
      <c r="U1147">
        <v>9.7438219999999998</v>
      </c>
      <c r="W1147">
        <v>19.301380000000002</v>
      </c>
      <c r="X1147">
        <v>37.347149999999999</v>
      </c>
      <c r="Y1147">
        <v>3.2821380000000002</v>
      </c>
      <c r="Z1147">
        <v>0</v>
      </c>
    </row>
    <row r="1148" spans="1:26" x14ac:dyDescent="0.25">
      <c r="A1148" s="64">
        <v>45992</v>
      </c>
      <c r="B1148" t="s">
        <v>1871</v>
      </c>
      <c r="C1148" t="s">
        <v>3847</v>
      </c>
      <c r="D1148" t="s">
        <v>523</v>
      </c>
      <c r="E1148" t="s">
        <v>13</v>
      </c>
      <c r="F1148" t="s">
        <v>4</v>
      </c>
      <c r="G1148" t="s">
        <v>2810</v>
      </c>
      <c r="I1148">
        <v>3.5738601889515748E-4</v>
      </c>
      <c r="J1148" t="s">
        <v>1374</v>
      </c>
      <c r="K1148">
        <v>1.7391304347826091</v>
      </c>
      <c r="L1148" t="s">
        <v>2778</v>
      </c>
      <c r="N1148">
        <v>4.3</v>
      </c>
      <c r="O1148">
        <v>6.8346669999999996</v>
      </c>
      <c r="P1148">
        <v>2.9750000000000001</v>
      </c>
      <c r="Q1148">
        <v>0.1</v>
      </c>
      <c r="R1148">
        <v>4.2666659999999998</v>
      </c>
      <c r="S1148">
        <v>1.993333</v>
      </c>
      <c r="T1148">
        <v>1.542553191489362</v>
      </c>
      <c r="U1148">
        <v>-34.947670000000002</v>
      </c>
      <c r="V1148">
        <v>5.8165930000000001</v>
      </c>
      <c r="W1148">
        <v>18.757449999999999</v>
      </c>
      <c r="X1148">
        <v>34.388649999999998</v>
      </c>
      <c r="Y1148">
        <v>4.7359289999999996</v>
      </c>
      <c r="Z1148">
        <v>2.0272730000000001</v>
      </c>
    </row>
    <row r="1149" spans="1:26" x14ac:dyDescent="0.25">
      <c r="A1149" s="64">
        <v>45992</v>
      </c>
      <c r="B1149" t="s">
        <v>2268</v>
      </c>
      <c r="C1149" t="s">
        <v>3848</v>
      </c>
      <c r="D1149" t="s">
        <v>919</v>
      </c>
      <c r="E1149" t="s">
        <v>8</v>
      </c>
      <c r="F1149" t="s">
        <v>4</v>
      </c>
      <c r="G1149" t="s">
        <v>2810</v>
      </c>
      <c r="I1149">
        <v>1.581147317670072E-4</v>
      </c>
      <c r="J1149" t="s">
        <v>1367</v>
      </c>
      <c r="K1149">
        <v>8.2474226804123703</v>
      </c>
      <c r="L1149" t="s">
        <v>2777</v>
      </c>
      <c r="O1149">
        <v>5.8918330000000001</v>
      </c>
      <c r="P1149">
        <v>3.5</v>
      </c>
      <c r="Q1149">
        <v>3.8</v>
      </c>
      <c r="R1149">
        <v>5.6333330000000004</v>
      </c>
      <c r="S1149">
        <v>4.988334</v>
      </c>
      <c r="T1149">
        <v>4.4716981132075473</v>
      </c>
      <c r="U1149">
        <v>20.098099999999999</v>
      </c>
      <c r="V1149">
        <v>2.5808430000000002</v>
      </c>
      <c r="W1149">
        <v>3.003981</v>
      </c>
      <c r="X1149">
        <v>115.31659999999999</v>
      </c>
      <c r="Y1149">
        <v>5.8476060000000003E-2</v>
      </c>
      <c r="Z1149">
        <v>0</v>
      </c>
    </row>
    <row r="1150" spans="1:26" x14ac:dyDescent="0.25">
      <c r="A1150" s="64">
        <v>45992</v>
      </c>
      <c r="B1150" t="s">
        <v>1920</v>
      </c>
      <c r="C1150" t="s">
        <v>3849</v>
      </c>
      <c r="D1150" t="s">
        <v>572</v>
      </c>
      <c r="E1150" t="s">
        <v>2824</v>
      </c>
      <c r="F1150" t="s">
        <v>4</v>
      </c>
      <c r="G1150" t="s">
        <v>2810</v>
      </c>
      <c r="I1150">
        <v>3.1879115288370311E-4</v>
      </c>
      <c r="J1150" t="s">
        <v>1374</v>
      </c>
      <c r="K1150">
        <v>4.0625</v>
      </c>
      <c r="L1150" t="s">
        <v>2776</v>
      </c>
      <c r="N1150">
        <v>4.24</v>
      </c>
      <c r="O1150">
        <v>3.2063329999999999</v>
      </c>
      <c r="P1150">
        <v>7.45</v>
      </c>
      <c r="Q1150">
        <v>0.4</v>
      </c>
      <c r="R1150">
        <v>3.233333</v>
      </c>
      <c r="S1150">
        <v>1.808333</v>
      </c>
      <c r="T1150">
        <v>0.79399141630901282</v>
      </c>
      <c r="U1150">
        <v>-12.359030000000001</v>
      </c>
      <c r="V1150">
        <v>25.05949</v>
      </c>
      <c r="W1150">
        <v>25.593070000000001</v>
      </c>
      <c r="X1150">
        <v>28.319690000000001</v>
      </c>
      <c r="Y1150">
        <v>2.9732470000000002</v>
      </c>
      <c r="Z1150">
        <v>0.73647949999999995</v>
      </c>
    </row>
    <row r="1151" spans="1:26" x14ac:dyDescent="0.25">
      <c r="A1151" s="64">
        <v>45992</v>
      </c>
      <c r="B1151" t="s">
        <v>1997</v>
      </c>
      <c r="C1151" t="s">
        <v>3850</v>
      </c>
      <c r="D1151" t="s">
        <v>649</v>
      </c>
      <c r="E1151" t="s">
        <v>14</v>
      </c>
      <c r="F1151" t="s">
        <v>4</v>
      </c>
      <c r="G1151" t="s">
        <v>2810</v>
      </c>
      <c r="I1151">
        <v>2.7832930311046198E-4</v>
      </c>
      <c r="J1151" t="s">
        <v>1367</v>
      </c>
      <c r="K1151">
        <v>6.9230769230769234</v>
      </c>
      <c r="L1151" t="s">
        <v>2777</v>
      </c>
      <c r="N1151">
        <v>7.3</v>
      </c>
      <c r="O1151">
        <v>8.1999999999999993</v>
      </c>
      <c r="P1151">
        <v>4.9000000000000004</v>
      </c>
      <c r="Q1151">
        <v>2.1</v>
      </c>
      <c r="R1151">
        <v>7.1333339999999996</v>
      </c>
      <c r="S1151">
        <v>3.7716669999999999</v>
      </c>
      <c r="T1151">
        <v>5.8421052631578956</v>
      </c>
      <c r="U1151">
        <v>6.7756769999999999</v>
      </c>
      <c r="V1151">
        <v>31.165489999999998</v>
      </c>
      <c r="W1151">
        <v>14.000360000000001</v>
      </c>
      <c r="X1151">
        <v>12.03519</v>
      </c>
      <c r="Y1151">
        <v>8.2948319999999995</v>
      </c>
      <c r="Z1151">
        <v>3.5412560000000002</v>
      </c>
    </row>
    <row r="1152" spans="1:26" x14ac:dyDescent="0.25">
      <c r="A1152" s="64">
        <v>45992</v>
      </c>
      <c r="B1152" t="s">
        <v>2020</v>
      </c>
      <c r="C1152" t="s">
        <v>3851</v>
      </c>
      <c r="D1152" t="s">
        <v>672</v>
      </c>
      <c r="E1152" t="s">
        <v>8</v>
      </c>
      <c r="F1152" t="s">
        <v>4</v>
      </c>
      <c r="G1152" t="s">
        <v>2810</v>
      </c>
      <c r="I1152">
        <v>2.6585930780305802E-4</v>
      </c>
      <c r="J1152" t="s">
        <v>1367</v>
      </c>
      <c r="K1152">
        <v>0.41237113402061848</v>
      </c>
      <c r="L1152" t="s">
        <v>2777</v>
      </c>
      <c r="O1152">
        <v>7.3834999999999997</v>
      </c>
      <c r="P1152">
        <v>3.3250000000000002</v>
      </c>
      <c r="Q1152">
        <v>2.2999999999999998</v>
      </c>
      <c r="R1152">
        <v>2.9666670000000002</v>
      </c>
      <c r="S1152">
        <v>0.72</v>
      </c>
      <c r="T1152">
        <v>1.2641509433962259</v>
      </c>
      <c r="U1152">
        <v>-41.389499999999998</v>
      </c>
      <c r="V1152">
        <v>3.8703419999999999</v>
      </c>
      <c r="W1152">
        <v>15.132999999999999</v>
      </c>
      <c r="X1152">
        <v>64.295969999999997</v>
      </c>
      <c r="Y1152">
        <v>5.5187799999999996</v>
      </c>
      <c r="Z1152">
        <v>0</v>
      </c>
    </row>
    <row r="1153" spans="1:26" x14ac:dyDescent="0.25">
      <c r="A1153" s="64">
        <v>45992</v>
      </c>
      <c r="B1153" t="s">
        <v>1729</v>
      </c>
      <c r="C1153" t="s">
        <v>3852</v>
      </c>
      <c r="D1153" t="s">
        <v>381</v>
      </c>
      <c r="E1153" t="s">
        <v>13</v>
      </c>
      <c r="F1153" t="s">
        <v>4</v>
      </c>
      <c r="G1153" t="s">
        <v>2810</v>
      </c>
      <c r="H1153">
        <v>2.1963695098454781E-2</v>
      </c>
      <c r="I1153">
        <v>5.4266988008249578E-4</v>
      </c>
      <c r="J1153" t="s">
        <v>1367</v>
      </c>
      <c r="K1153">
        <v>9.5652173913043477</v>
      </c>
      <c r="M1153" t="s">
        <v>1340</v>
      </c>
      <c r="N1153">
        <v>7.53</v>
      </c>
      <c r="O1153">
        <v>5.7306670000000004</v>
      </c>
      <c r="P1153">
        <v>4.45</v>
      </c>
      <c r="Q1153">
        <v>1.2</v>
      </c>
      <c r="R1153">
        <v>7.2</v>
      </c>
      <c r="S1153">
        <v>8.2366670000000006</v>
      </c>
      <c r="T1153">
        <v>6.4893617021276597</v>
      </c>
      <c r="U1153">
        <v>4.6103949999999996</v>
      </c>
      <c r="V1153">
        <v>17.137139999999999</v>
      </c>
      <c r="W1153">
        <v>18.67634</v>
      </c>
      <c r="X1153">
        <v>13.42051</v>
      </c>
      <c r="Y1153">
        <v>4.9324459999999997</v>
      </c>
      <c r="Z1153">
        <v>5.0750830000000002</v>
      </c>
    </row>
    <row r="1154" spans="1:26" x14ac:dyDescent="0.25">
      <c r="A1154" s="64">
        <v>45992</v>
      </c>
      <c r="B1154" t="s">
        <v>1392</v>
      </c>
      <c r="C1154" t="s">
        <v>3853</v>
      </c>
      <c r="D1154" t="s">
        <v>46</v>
      </c>
      <c r="E1154" t="s">
        <v>8</v>
      </c>
      <c r="F1154" t="s">
        <v>4</v>
      </c>
      <c r="G1154" t="s">
        <v>2810</v>
      </c>
      <c r="I1154">
        <v>4.1584080340418507E-3</v>
      </c>
      <c r="J1154" t="s">
        <v>1367</v>
      </c>
      <c r="K1154">
        <v>5.0515463917525771</v>
      </c>
      <c r="L1154" t="s">
        <v>2777</v>
      </c>
      <c r="N1154">
        <v>7.29</v>
      </c>
      <c r="O1154">
        <v>3.7502499999999999</v>
      </c>
      <c r="P1154">
        <v>4.7249999999999996</v>
      </c>
      <c r="Q1154">
        <v>4.3</v>
      </c>
      <c r="R1154">
        <v>1.5</v>
      </c>
      <c r="S1154">
        <v>5.8733329999999997</v>
      </c>
      <c r="T1154">
        <v>2.3962264150943402</v>
      </c>
      <c r="U1154">
        <v>13.27356</v>
      </c>
      <c r="V1154">
        <v>85.357569999999996</v>
      </c>
      <c r="W1154">
        <v>31.450019999999999</v>
      </c>
      <c r="X1154">
        <v>43.34055</v>
      </c>
      <c r="Y1154">
        <v>2.7535970000000001</v>
      </c>
      <c r="Z1154">
        <v>0.83707229999999999</v>
      </c>
    </row>
    <row r="1155" spans="1:26" x14ac:dyDescent="0.25">
      <c r="A1155" s="64">
        <v>45992</v>
      </c>
      <c r="B1155" t="s">
        <v>1820</v>
      </c>
      <c r="C1155" t="s">
        <v>3854</v>
      </c>
      <c r="D1155" t="s">
        <v>472</v>
      </c>
      <c r="E1155" t="s">
        <v>2824</v>
      </c>
      <c r="F1155" t="s">
        <v>4</v>
      </c>
      <c r="G1155" t="s">
        <v>2810</v>
      </c>
      <c r="I1155">
        <v>4.223224885517772E-4</v>
      </c>
      <c r="J1155" t="s">
        <v>1367</v>
      </c>
      <c r="K1155">
        <v>6.7708333333333339</v>
      </c>
      <c r="L1155" t="s">
        <v>2777</v>
      </c>
      <c r="N1155">
        <v>6.54</v>
      </c>
      <c r="O1155">
        <v>5.2622499999999999</v>
      </c>
      <c r="P1155">
        <v>5.2</v>
      </c>
      <c r="Q1155">
        <v>4.2</v>
      </c>
      <c r="R1155">
        <v>8.9</v>
      </c>
      <c r="S1155">
        <v>3.4016670000000002</v>
      </c>
      <c r="T1155">
        <v>6.072961373390557</v>
      </c>
      <c r="U1155">
        <v>6.0193779999999997</v>
      </c>
      <c r="W1155">
        <v>15.37387</v>
      </c>
      <c r="X1155">
        <v>26.941099999999999</v>
      </c>
      <c r="Y1155">
        <v>4.2047270000000001</v>
      </c>
      <c r="Z1155">
        <v>1.651548</v>
      </c>
    </row>
    <row r="1156" spans="1:26" x14ac:dyDescent="0.25">
      <c r="A1156" s="64">
        <v>45992</v>
      </c>
      <c r="B1156" t="s">
        <v>1817</v>
      </c>
      <c r="C1156" t="s">
        <v>3855</v>
      </c>
      <c r="D1156" t="s">
        <v>469</v>
      </c>
      <c r="E1156" t="s">
        <v>17</v>
      </c>
      <c r="F1156" t="s">
        <v>4</v>
      </c>
      <c r="G1156" t="s">
        <v>2810</v>
      </c>
      <c r="I1156">
        <v>4.2770780706323578E-4</v>
      </c>
      <c r="J1156" t="s">
        <v>1367</v>
      </c>
      <c r="K1156">
        <v>8.4848484848484844</v>
      </c>
      <c r="L1156" t="s">
        <v>2778</v>
      </c>
      <c r="N1156">
        <v>2.61</v>
      </c>
      <c r="O1156">
        <v>9.3879999999999999</v>
      </c>
      <c r="P1156">
        <v>2.4750000000000001</v>
      </c>
      <c r="Q1156">
        <v>3.3</v>
      </c>
      <c r="R1156">
        <v>1.3666670000000001</v>
      </c>
      <c r="S1156">
        <v>6.6966669999999997</v>
      </c>
      <c r="T1156">
        <v>2.3214285714285721</v>
      </c>
      <c r="U1156">
        <v>10.28557</v>
      </c>
      <c r="V1156">
        <v>9.2056050000000003</v>
      </c>
      <c r="W1156">
        <v>18.996849999999998</v>
      </c>
      <c r="X1156">
        <v>12.853730000000001</v>
      </c>
      <c r="Y1156">
        <v>5.4684460000000001</v>
      </c>
      <c r="Z1156">
        <v>0.56191239999999998</v>
      </c>
    </row>
    <row r="1157" spans="1:26" x14ac:dyDescent="0.25">
      <c r="A1157" s="64">
        <v>45992</v>
      </c>
      <c r="B1157" t="s">
        <v>1587</v>
      </c>
      <c r="C1157" t="s">
        <v>3856</v>
      </c>
      <c r="D1157" t="s">
        <v>239</v>
      </c>
      <c r="E1157" t="s">
        <v>10</v>
      </c>
      <c r="F1157" t="s">
        <v>4</v>
      </c>
      <c r="G1157" t="s">
        <v>2810</v>
      </c>
      <c r="I1157">
        <v>9.0688163641755516E-4</v>
      </c>
      <c r="J1157" t="s">
        <v>1367</v>
      </c>
      <c r="K1157">
        <v>7.8571428571428568</v>
      </c>
      <c r="L1157" t="s">
        <v>2777</v>
      </c>
      <c r="N1157">
        <v>6.47</v>
      </c>
      <c r="O1157">
        <v>6.37</v>
      </c>
      <c r="P1157">
        <v>3.6749999999999998</v>
      </c>
      <c r="Q1157">
        <v>4</v>
      </c>
      <c r="R1157">
        <v>4.0333329999999998</v>
      </c>
      <c r="S1157">
        <v>5.8499990000000004</v>
      </c>
      <c r="T1157">
        <v>1.1046511627906981</v>
      </c>
      <c r="U1157">
        <v>15.451320000000001</v>
      </c>
      <c r="V1157">
        <v>11.31157</v>
      </c>
      <c r="W1157">
        <v>23.753679999999999</v>
      </c>
      <c r="X1157">
        <v>12.96574</v>
      </c>
      <c r="Y1157">
        <v>6.8204469999999997</v>
      </c>
      <c r="Z1157">
        <v>3.0871010000000001</v>
      </c>
    </row>
    <row r="1158" spans="1:26" x14ac:dyDescent="0.25">
      <c r="A1158" s="64">
        <v>45992</v>
      </c>
      <c r="B1158" t="s">
        <v>2004</v>
      </c>
      <c r="C1158" t="s">
        <v>3857</v>
      </c>
      <c r="D1158" t="s">
        <v>656</v>
      </c>
      <c r="E1158" t="s">
        <v>2824</v>
      </c>
      <c r="F1158" t="s">
        <v>4</v>
      </c>
      <c r="G1158" t="s">
        <v>2810</v>
      </c>
      <c r="I1158">
        <v>2.7499239593586271E-4</v>
      </c>
      <c r="J1158" t="s">
        <v>1367</v>
      </c>
      <c r="K1158">
        <v>7.9166666666666661</v>
      </c>
      <c r="L1158" t="s">
        <v>2777</v>
      </c>
      <c r="N1158">
        <v>7.42</v>
      </c>
      <c r="O1158">
        <v>7.7244999999999999</v>
      </c>
      <c r="P1158">
        <v>4.8</v>
      </c>
      <c r="Q1158">
        <v>0.5</v>
      </c>
      <c r="R1158">
        <v>5.2333340000000002</v>
      </c>
      <c r="S1158">
        <v>2.15</v>
      </c>
      <c r="T1158">
        <v>2.4678111587982832</v>
      </c>
      <c r="U1158">
        <v>-2.5455420000000002</v>
      </c>
      <c r="V1158">
        <v>16.30742</v>
      </c>
      <c r="W1158">
        <v>13.690250000000001</v>
      </c>
      <c r="X1158">
        <v>18.760259999999999</v>
      </c>
      <c r="Y1158">
        <v>4.7798579999999999</v>
      </c>
      <c r="Z1158">
        <v>2.4899619999999998</v>
      </c>
    </row>
    <row r="1159" spans="1:26" x14ac:dyDescent="0.25">
      <c r="A1159" s="64">
        <v>45992</v>
      </c>
      <c r="B1159" t="s">
        <v>1927</v>
      </c>
      <c r="C1159" t="s">
        <v>3858</v>
      </c>
      <c r="D1159" t="s">
        <v>579</v>
      </c>
      <c r="E1159" t="s">
        <v>17</v>
      </c>
      <c r="F1159" t="s">
        <v>4</v>
      </c>
      <c r="G1159" t="s">
        <v>2810</v>
      </c>
      <c r="I1159">
        <v>3.3323674846145421E-4</v>
      </c>
      <c r="J1159" t="s">
        <v>1367</v>
      </c>
      <c r="K1159">
        <v>5.1515151515151514</v>
      </c>
      <c r="L1159" t="s">
        <v>2778</v>
      </c>
      <c r="N1159">
        <v>5.81</v>
      </c>
      <c r="O1159">
        <v>6.0497500000000004</v>
      </c>
      <c r="P1159">
        <v>4.0750000000000002</v>
      </c>
      <c r="Q1159">
        <v>4.7</v>
      </c>
      <c r="R1159">
        <v>7.4</v>
      </c>
      <c r="S1159">
        <v>4.1433330000000002</v>
      </c>
      <c r="T1159">
        <v>3.75</v>
      </c>
      <c r="U1159">
        <v>7.0852760000000004</v>
      </c>
      <c r="V1159">
        <v>7.6547970000000003</v>
      </c>
      <c r="W1159">
        <v>22.7865</v>
      </c>
      <c r="X1159">
        <v>25.285789999999999</v>
      </c>
      <c r="Y1159">
        <v>3.5317379999999998</v>
      </c>
      <c r="Z1159">
        <v>2.6388560000000001</v>
      </c>
    </row>
    <row r="1160" spans="1:26" x14ac:dyDescent="0.25">
      <c r="A1160" s="64">
        <v>45992</v>
      </c>
      <c r="B1160" t="s">
        <v>2052</v>
      </c>
      <c r="C1160" t="s">
        <v>3859</v>
      </c>
      <c r="D1160" t="s">
        <v>703</v>
      </c>
      <c r="E1160" t="s">
        <v>8</v>
      </c>
      <c r="F1160" t="s">
        <v>4</v>
      </c>
      <c r="G1160" t="s">
        <v>2810</v>
      </c>
      <c r="I1160">
        <v>2.5551073492942772E-4</v>
      </c>
      <c r="J1160" t="s">
        <v>1367</v>
      </c>
      <c r="K1160">
        <v>6.5979381443298966</v>
      </c>
      <c r="L1160" t="s">
        <v>2777</v>
      </c>
      <c r="O1160">
        <v>5.640333</v>
      </c>
      <c r="P1160">
        <v>4.9249999999999998</v>
      </c>
      <c r="Q1160">
        <v>5.0999999999999996</v>
      </c>
      <c r="R1160">
        <v>7.5666669999999998</v>
      </c>
      <c r="S1160">
        <v>2.608333</v>
      </c>
      <c r="T1160">
        <v>5.9811320754716979</v>
      </c>
      <c r="U1160">
        <v>-2.3253379999999999</v>
      </c>
      <c r="V1160">
        <v>21.050170000000001</v>
      </c>
      <c r="W1160">
        <v>36.766660000000002</v>
      </c>
      <c r="X1160">
        <v>33.074840000000002</v>
      </c>
      <c r="Y1160">
        <v>3.185962</v>
      </c>
      <c r="Z1160">
        <v>0</v>
      </c>
    </row>
    <row r="1161" spans="1:26" x14ac:dyDescent="0.25">
      <c r="A1161" s="64">
        <v>45992</v>
      </c>
      <c r="B1161" t="s">
        <v>1664</v>
      </c>
      <c r="C1161" t="s">
        <v>3860</v>
      </c>
      <c r="D1161" t="s">
        <v>316</v>
      </c>
      <c r="E1161" t="s">
        <v>2824</v>
      </c>
      <c r="F1161" t="s">
        <v>4</v>
      </c>
      <c r="G1161" t="s">
        <v>2810</v>
      </c>
      <c r="I1161">
        <v>6.7342775389642021E-4</v>
      </c>
      <c r="J1161" t="s">
        <v>1367</v>
      </c>
      <c r="K1161">
        <v>4.375</v>
      </c>
      <c r="L1161" t="s">
        <v>2777</v>
      </c>
      <c r="N1161">
        <v>6.13</v>
      </c>
      <c r="O1161">
        <v>6.7908330000000001</v>
      </c>
      <c r="P1161">
        <v>4.8250000000000002</v>
      </c>
      <c r="Q1161">
        <v>0.9</v>
      </c>
      <c r="R1161">
        <v>4.7666659999999998</v>
      </c>
      <c r="S1161">
        <v>3.0049999999999999</v>
      </c>
      <c r="T1161">
        <v>2.3605150214592281</v>
      </c>
      <c r="U1161">
        <v>-35.872549999999997</v>
      </c>
      <c r="V1161">
        <v>14.150639999999999</v>
      </c>
      <c r="W1161">
        <v>12.633979999999999</v>
      </c>
      <c r="X1161">
        <v>19.245979999999999</v>
      </c>
      <c r="Y1161">
        <v>7.2735859999999999</v>
      </c>
      <c r="Z1161">
        <v>1.1341870000000001</v>
      </c>
    </row>
    <row r="1162" spans="1:26" x14ac:dyDescent="0.25">
      <c r="A1162" s="64">
        <v>45992</v>
      </c>
      <c r="B1162" t="s">
        <v>2107</v>
      </c>
      <c r="C1162" t="s">
        <v>3861</v>
      </c>
      <c r="D1162" t="s">
        <v>758</v>
      </c>
      <c r="E1162" t="s">
        <v>2824</v>
      </c>
      <c r="F1162" t="s">
        <v>4</v>
      </c>
      <c r="G1162" t="s">
        <v>2810</v>
      </c>
      <c r="I1162">
        <v>2.254913723037934E-4</v>
      </c>
      <c r="J1162" t="s">
        <v>1367</v>
      </c>
      <c r="K1162">
        <v>3.020833333333333</v>
      </c>
      <c r="L1162" t="s">
        <v>2777</v>
      </c>
      <c r="N1162">
        <v>6.89</v>
      </c>
      <c r="O1162">
        <v>6.2266659999999998</v>
      </c>
      <c r="P1162">
        <v>5.4</v>
      </c>
      <c r="Q1162">
        <v>1.4</v>
      </c>
      <c r="R1162">
        <v>6.2</v>
      </c>
      <c r="S1162">
        <v>5.07</v>
      </c>
      <c r="T1162">
        <v>4.3133047210300433</v>
      </c>
      <c r="U1162">
        <v>9.9027399999999997</v>
      </c>
      <c r="V1162">
        <v>19.676020000000001</v>
      </c>
      <c r="W1162">
        <v>14.486190000000001</v>
      </c>
      <c r="X1162">
        <v>22.03182</v>
      </c>
      <c r="Y1162">
        <v>3.7984589999999998</v>
      </c>
      <c r="Z1162">
        <v>2.2193429999999998</v>
      </c>
    </row>
    <row r="1163" spans="1:26" x14ac:dyDescent="0.25">
      <c r="A1163" s="64">
        <v>45992</v>
      </c>
      <c r="B1163" t="s">
        <v>1387</v>
      </c>
      <c r="C1163" t="s">
        <v>3862</v>
      </c>
      <c r="D1163" t="s">
        <v>41</v>
      </c>
      <c r="E1163" t="s">
        <v>8</v>
      </c>
      <c r="F1163" t="s">
        <v>4</v>
      </c>
      <c r="G1163" t="s">
        <v>2810</v>
      </c>
      <c r="I1163">
        <v>4.6309618572252451E-3</v>
      </c>
      <c r="J1163" t="s">
        <v>1374</v>
      </c>
      <c r="K1163">
        <v>6.7010309278350508</v>
      </c>
      <c r="L1163" t="s">
        <v>2776</v>
      </c>
      <c r="O1163">
        <v>0.29933330000000002</v>
      </c>
      <c r="P1163">
        <v>6.2</v>
      </c>
      <c r="Q1163">
        <v>9.6</v>
      </c>
      <c r="R1163">
        <v>1.6666669999999999</v>
      </c>
      <c r="S1163">
        <v>8.0849989999999998</v>
      </c>
      <c r="T1163">
        <v>6</v>
      </c>
      <c r="U1163">
        <v>76.101730000000003</v>
      </c>
      <c r="V1163">
        <v>19.756609999999998</v>
      </c>
      <c r="W1163">
        <v>21.80771</v>
      </c>
      <c r="X1163">
        <v>426.61360000000002</v>
      </c>
      <c r="Y1163">
        <v>0.23864560000000001</v>
      </c>
      <c r="Z1163">
        <v>0</v>
      </c>
    </row>
    <row r="1164" spans="1:26" x14ac:dyDescent="0.25">
      <c r="A1164" s="64">
        <v>45992</v>
      </c>
      <c r="B1164" t="s">
        <v>1482</v>
      </c>
      <c r="C1164" t="s">
        <v>3863</v>
      </c>
      <c r="D1164" t="s">
        <v>135</v>
      </c>
      <c r="E1164" t="s">
        <v>8</v>
      </c>
      <c r="F1164" t="s">
        <v>4</v>
      </c>
      <c r="G1164" t="s">
        <v>2810</v>
      </c>
      <c r="I1164">
        <v>1.5416343121111161E-3</v>
      </c>
      <c r="J1164" t="s">
        <v>1367</v>
      </c>
      <c r="K1164">
        <v>2.989690721649485</v>
      </c>
      <c r="L1164" t="s">
        <v>2777</v>
      </c>
      <c r="O1164">
        <v>2.2850000000000001</v>
      </c>
      <c r="P1164">
        <v>4.5999999999999996</v>
      </c>
      <c r="Q1164">
        <v>4.2</v>
      </c>
      <c r="R1164">
        <v>5.6333330000000004</v>
      </c>
      <c r="S1164">
        <v>6.47</v>
      </c>
      <c r="T1164">
        <v>3.9811320754716979</v>
      </c>
      <c r="U1164">
        <v>15.52764</v>
      </c>
      <c r="V1164">
        <v>15.328469999999999</v>
      </c>
      <c r="W1164">
        <v>11.489319999999999</v>
      </c>
      <c r="X1164">
        <v>139.69300000000001</v>
      </c>
      <c r="Y1164">
        <v>0.96324160000000003</v>
      </c>
      <c r="Z1164">
        <v>0</v>
      </c>
    </row>
    <row r="1165" spans="1:26" x14ac:dyDescent="0.25">
      <c r="A1165" s="64">
        <v>45992</v>
      </c>
      <c r="B1165" t="s">
        <v>1502</v>
      </c>
      <c r="C1165" t="s">
        <v>3864</v>
      </c>
      <c r="D1165" t="s">
        <v>155</v>
      </c>
      <c r="E1165" t="s">
        <v>2824</v>
      </c>
      <c r="F1165" t="s">
        <v>4</v>
      </c>
      <c r="G1165" t="s">
        <v>2810</v>
      </c>
      <c r="I1165">
        <v>1.333277644101159E-3</v>
      </c>
      <c r="J1165" t="s">
        <v>1367</v>
      </c>
      <c r="K1165">
        <v>7.2916666666666661</v>
      </c>
      <c r="L1165" t="s">
        <v>2777</v>
      </c>
      <c r="N1165">
        <v>4.49</v>
      </c>
      <c r="O1165">
        <v>2.859667</v>
      </c>
      <c r="P1165">
        <v>5.9249999999999998</v>
      </c>
      <c r="Q1165">
        <v>8.9</v>
      </c>
      <c r="R1165">
        <v>5</v>
      </c>
      <c r="S1165">
        <v>7.2433339999999999</v>
      </c>
      <c r="T1165">
        <v>7.939914163090128</v>
      </c>
      <c r="U1165">
        <v>10.69013</v>
      </c>
      <c r="V1165">
        <v>27.30077</v>
      </c>
      <c r="W1165">
        <v>21.126709999999999</v>
      </c>
      <c r="X1165">
        <v>27.004359999999998</v>
      </c>
      <c r="Y1165">
        <v>4.1920089999999997</v>
      </c>
      <c r="Z1165">
        <v>0.72111029999999998</v>
      </c>
    </row>
    <row r="1166" spans="1:26" x14ac:dyDescent="0.25">
      <c r="A1166" s="64">
        <v>45992</v>
      </c>
      <c r="B1166" t="s">
        <v>1806</v>
      </c>
      <c r="C1166" t="s">
        <v>3865</v>
      </c>
      <c r="D1166" t="s">
        <v>458</v>
      </c>
      <c r="E1166" t="s">
        <v>2824</v>
      </c>
      <c r="F1166" t="s">
        <v>4</v>
      </c>
      <c r="G1166" t="s">
        <v>2810</v>
      </c>
      <c r="H1166">
        <v>2.7284914882262658E-3</v>
      </c>
      <c r="I1166">
        <v>4.3759971052794572E-4</v>
      </c>
      <c r="J1166" t="s">
        <v>1374</v>
      </c>
      <c r="K1166">
        <v>9.8958333333333339</v>
      </c>
      <c r="M1166" t="s">
        <v>1340</v>
      </c>
      <c r="N1166">
        <v>8.5399999999999991</v>
      </c>
      <c r="O1166">
        <v>4.3170000000000002</v>
      </c>
      <c r="P1166">
        <v>6.4249999999999998</v>
      </c>
      <c r="Q1166">
        <v>2.7</v>
      </c>
      <c r="R1166">
        <v>9.2333339999999993</v>
      </c>
      <c r="S1166">
        <v>7.0766669999999996</v>
      </c>
      <c r="T1166">
        <v>7.7896995708154506</v>
      </c>
      <c r="U1166">
        <v>9.8199959999999997</v>
      </c>
      <c r="V1166">
        <v>41.8035</v>
      </c>
      <c r="W1166">
        <v>42.536389999999997</v>
      </c>
      <c r="X1166">
        <v>22.731619999999999</v>
      </c>
      <c r="Y1166">
        <v>3.0436999999999999</v>
      </c>
      <c r="Z1166">
        <v>3.3616410000000001</v>
      </c>
    </row>
    <row r="1167" spans="1:26" x14ac:dyDescent="0.25">
      <c r="A1167" s="64">
        <v>45992</v>
      </c>
      <c r="B1167" t="s">
        <v>2464</v>
      </c>
      <c r="C1167" t="s">
        <v>3866</v>
      </c>
      <c r="D1167" t="s">
        <v>1115</v>
      </c>
      <c r="E1167" t="s">
        <v>8</v>
      </c>
      <c r="F1167" t="s">
        <v>4</v>
      </c>
      <c r="G1167" t="s">
        <v>2810</v>
      </c>
      <c r="I1167">
        <v>9.7837620283552419E-5</v>
      </c>
      <c r="J1167" t="s">
        <v>1367</v>
      </c>
      <c r="K1167">
        <v>9.6907216494845354</v>
      </c>
      <c r="L1167" t="s">
        <v>2776</v>
      </c>
      <c r="N1167">
        <v>7.45</v>
      </c>
      <c r="O1167">
        <v>3.1509999999999998</v>
      </c>
      <c r="P1167">
        <v>7.5750000000000002</v>
      </c>
      <c r="Q1167">
        <v>2.7</v>
      </c>
      <c r="R1167">
        <v>7</v>
      </c>
      <c r="S1167">
        <v>7.4783330000000001</v>
      </c>
      <c r="T1167">
        <v>7.2452830188679238</v>
      </c>
      <c r="U1167">
        <v>12.60135</v>
      </c>
      <c r="V1167">
        <v>28.556560000000001</v>
      </c>
      <c r="W1167">
        <v>27.908259999999999</v>
      </c>
      <c r="X1167">
        <v>25.87454</v>
      </c>
      <c r="Y1167">
        <v>4.1646830000000001</v>
      </c>
      <c r="Z1167">
        <v>0.84302549999999998</v>
      </c>
    </row>
    <row r="1168" spans="1:26" x14ac:dyDescent="0.25">
      <c r="A1168" s="64">
        <v>45992</v>
      </c>
      <c r="B1168" t="s">
        <v>1637</v>
      </c>
      <c r="C1168" t="s">
        <v>3867</v>
      </c>
      <c r="D1168" t="s">
        <v>289</v>
      </c>
      <c r="E1168" t="s">
        <v>2824</v>
      </c>
      <c r="F1168" t="s">
        <v>4</v>
      </c>
      <c r="G1168" t="s">
        <v>2810</v>
      </c>
      <c r="H1168">
        <v>3.9814943944298086E-3</v>
      </c>
      <c r="I1168">
        <v>7.2991873992884842E-4</v>
      </c>
      <c r="J1168" t="s">
        <v>1367</v>
      </c>
      <c r="K1168">
        <v>9.2708333333333339</v>
      </c>
      <c r="M1168" t="s">
        <v>1340</v>
      </c>
      <c r="O1168">
        <v>8.6379999999999999</v>
      </c>
      <c r="P1168">
        <v>5.2750000000000004</v>
      </c>
      <c r="Q1168">
        <v>4.5</v>
      </c>
      <c r="R1168">
        <v>3.3333330000000001</v>
      </c>
      <c r="S1168">
        <v>6.4883329999999999</v>
      </c>
      <c r="T1168">
        <v>7.0171673819742484</v>
      </c>
      <c r="U1168">
        <v>15.18655</v>
      </c>
      <c r="V1168">
        <v>24.358470000000001</v>
      </c>
      <c r="W1168">
        <v>19.271909999999998</v>
      </c>
      <c r="X1168">
        <v>13.453709999999999</v>
      </c>
      <c r="Y1168">
        <v>4.4767330000000003</v>
      </c>
      <c r="Z1168">
        <v>0</v>
      </c>
    </row>
    <row r="1169" spans="1:26" x14ac:dyDescent="0.25">
      <c r="A1169" s="64">
        <v>45992</v>
      </c>
      <c r="B1169" t="s">
        <v>1418</v>
      </c>
      <c r="C1169" t="s">
        <v>3868</v>
      </c>
      <c r="D1169" t="s">
        <v>72</v>
      </c>
      <c r="E1169" t="s">
        <v>2867</v>
      </c>
      <c r="F1169" t="s">
        <v>4</v>
      </c>
      <c r="G1169" t="s">
        <v>2810</v>
      </c>
      <c r="H1169">
        <v>1.48709095674063E-3</v>
      </c>
      <c r="I1169">
        <v>2.4737789882435259E-3</v>
      </c>
      <c r="J1169" t="s">
        <v>1374</v>
      </c>
      <c r="K1169">
        <v>8.0952380952380949</v>
      </c>
      <c r="M1169" t="s">
        <v>1340</v>
      </c>
      <c r="N1169">
        <v>7.1500009999999996</v>
      </c>
      <c r="O1169">
        <v>3.145</v>
      </c>
      <c r="P1169">
        <v>5.7750000000000004</v>
      </c>
      <c r="Q1169">
        <v>6.2</v>
      </c>
      <c r="R1169">
        <v>7.1333330000000004</v>
      </c>
      <c r="S1169">
        <v>4.9816669999999998</v>
      </c>
      <c r="T1169">
        <v>5.6666666666666661</v>
      </c>
      <c r="U1169">
        <v>-0.58062080000000005</v>
      </c>
      <c r="V1169">
        <v>52.418999999999997</v>
      </c>
      <c r="W1169">
        <v>15.56291</v>
      </c>
      <c r="X1169">
        <v>19.945430000000002</v>
      </c>
      <c r="Y1169">
        <v>4.3855870000000001</v>
      </c>
      <c r="Z1169">
        <v>3.3632170000000001</v>
      </c>
    </row>
    <row r="1170" spans="1:26" x14ac:dyDescent="0.25">
      <c r="A1170" s="64">
        <v>45992</v>
      </c>
      <c r="B1170" t="s">
        <v>1464</v>
      </c>
      <c r="C1170" t="s">
        <v>3869</v>
      </c>
      <c r="D1170" t="s">
        <v>117</v>
      </c>
      <c r="E1170" t="s">
        <v>11</v>
      </c>
      <c r="F1170" t="s">
        <v>4</v>
      </c>
      <c r="G1170" t="s">
        <v>2810</v>
      </c>
      <c r="I1170">
        <v>1.77135122665264E-3</v>
      </c>
      <c r="J1170" t="s">
        <v>1367</v>
      </c>
      <c r="K1170">
        <v>6.4406779661016946</v>
      </c>
      <c r="L1170" t="s">
        <v>2777</v>
      </c>
      <c r="N1170">
        <v>7.77</v>
      </c>
      <c r="O1170">
        <v>8.8655000000000008</v>
      </c>
      <c r="P1170">
        <v>3.5249999999999999</v>
      </c>
      <c r="Q1170">
        <v>3.2</v>
      </c>
      <c r="R1170">
        <v>4.5</v>
      </c>
      <c r="S1170">
        <v>0.995</v>
      </c>
      <c r="T1170">
        <v>5.8948863636363633</v>
      </c>
      <c r="U1170">
        <v>0.83338020000000002</v>
      </c>
      <c r="V1170">
        <v>10.585290000000001</v>
      </c>
      <c r="W1170">
        <v>30.985109999999999</v>
      </c>
      <c r="X1170">
        <v>13.84938</v>
      </c>
      <c r="Y1170">
        <v>5.0771889999999997</v>
      </c>
      <c r="Z1170">
        <v>6.0527620000000004</v>
      </c>
    </row>
    <row r="1171" spans="1:26" x14ac:dyDescent="0.25">
      <c r="A1171" s="64">
        <v>45992</v>
      </c>
      <c r="B1171" t="s">
        <v>1410</v>
      </c>
      <c r="C1171" t="s">
        <v>3870</v>
      </c>
      <c r="D1171" t="s">
        <v>64</v>
      </c>
      <c r="E1171" t="s">
        <v>2867</v>
      </c>
      <c r="F1171" t="s">
        <v>4</v>
      </c>
      <c r="G1171" t="s">
        <v>2810</v>
      </c>
      <c r="I1171">
        <v>2.96793109413747E-3</v>
      </c>
      <c r="J1171" t="s">
        <v>1367</v>
      </c>
      <c r="K1171">
        <v>7.6190476190476186</v>
      </c>
      <c r="L1171" t="s">
        <v>2778</v>
      </c>
      <c r="N1171">
        <v>7.26</v>
      </c>
      <c r="O1171">
        <v>1.74875</v>
      </c>
      <c r="P1171">
        <v>4.6666670000000003</v>
      </c>
      <c r="Q1171">
        <v>6.7</v>
      </c>
      <c r="R1171">
        <v>2.5666669999999998</v>
      </c>
      <c r="S1171">
        <v>8.0783330000000007</v>
      </c>
      <c r="T1171">
        <v>3.8888888888888888</v>
      </c>
      <c r="U1171">
        <v>14.718059999999999</v>
      </c>
      <c r="W1171">
        <v>33.800800000000002</v>
      </c>
      <c r="X1171">
        <v>29.379270000000002</v>
      </c>
      <c r="Y1171">
        <v>3.5958139999999998</v>
      </c>
      <c r="Z1171">
        <v>3.1750259999999999</v>
      </c>
    </row>
    <row r="1172" spans="1:26" x14ac:dyDescent="0.25">
      <c r="A1172" s="64">
        <v>45992</v>
      </c>
      <c r="B1172" t="s">
        <v>1643</v>
      </c>
      <c r="C1172" t="s">
        <v>3871</v>
      </c>
      <c r="D1172" t="s">
        <v>295</v>
      </c>
      <c r="E1172" t="s">
        <v>13</v>
      </c>
      <c r="F1172" t="s">
        <v>4</v>
      </c>
      <c r="G1172" t="s">
        <v>2810</v>
      </c>
      <c r="I1172">
        <v>6.976563363847168E-4</v>
      </c>
      <c r="J1172" t="s">
        <v>1367</v>
      </c>
      <c r="K1172">
        <v>2.6086956521739131</v>
      </c>
      <c r="L1172" t="s">
        <v>2778</v>
      </c>
      <c r="N1172">
        <v>6.84</v>
      </c>
      <c r="O1172">
        <v>4.268167</v>
      </c>
      <c r="P1172">
        <v>2.8250000000000002</v>
      </c>
      <c r="Q1172">
        <v>9</v>
      </c>
      <c r="R1172">
        <v>3.6333329999999999</v>
      </c>
      <c r="S1172">
        <v>4.1316670000000002</v>
      </c>
      <c r="T1172">
        <v>4.4148936170212769</v>
      </c>
      <c r="U1172">
        <v>4.4068569999999996</v>
      </c>
      <c r="V1172">
        <v>5.3811169999999997</v>
      </c>
      <c r="W1172">
        <v>1.409529</v>
      </c>
      <c r="X1172">
        <v>37.172060000000002</v>
      </c>
      <c r="Y1172">
        <v>4.1963520000000001</v>
      </c>
      <c r="Z1172">
        <v>3.108406</v>
      </c>
    </row>
    <row r="1173" spans="1:26" x14ac:dyDescent="0.25">
      <c r="A1173" s="64">
        <v>45992</v>
      </c>
      <c r="B1173" t="s">
        <v>2170</v>
      </c>
      <c r="C1173" t="s">
        <v>3872</v>
      </c>
      <c r="D1173" t="s">
        <v>821</v>
      </c>
      <c r="E1173" t="s">
        <v>8</v>
      </c>
      <c r="F1173" t="s">
        <v>4</v>
      </c>
      <c r="G1173" t="s">
        <v>2810</v>
      </c>
      <c r="H1173">
        <v>3.8493325266750178E-3</v>
      </c>
      <c r="I1173">
        <v>1.8865977429042641E-4</v>
      </c>
      <c r="J1173" t="s">
        <v>1367</v>
      </c>
      <c r="K1173">
        <v>9.5876288659793811</v>
      </c>
      <c r="M1173" t="s">
        <v>1340</v>
      </c>
      <c r="O1173">
        <v>6.6914999999999996</v>
      </c>
      <c r="P1173">
        <v>6.8</v>
      </c>
      <c r="Q1173">
        <v>1.2</v>
      </c>
      <c r="R1173">
        <v>3.233333</v>
      </c>
      <c r="S1173">
        <v>5.9066669999999997</v>
      </c>
      <c r="T1173">
        <v>4.4905660377358494</v>
      </c>
      <c r="U1173">
        <v>31.91844</v>
      </c>
      <c r="V1173">
        <v>51.491109999999999</v>
      </c>
      <c r="W1173">
        <v>6.909789</v>
      </c>
      <c r="X1173">
        <v>11.14653</v>
      </c>
      <c r="Y1173">
        <v>8.8017500000000002</v>
      </c>
      <c r="Z1173">
        <v>0</v>
      </c>
    </row>
    <row r="1174" spans="1:26" x14ac:dyDescent="0.25">
      <c r="A1174" s="64">
        <v>45992</v>
      </c>
      <c r="B1174" t="s">
        <v>2058</v>
      </c>
      <c r="C1174" t="s">
        <v>3873</v>
      </c>
      <c r="D1174" t="s">
        <v>709</v>
      </c>
      <c r="E1174" t="s">
        <v>12</v>
      </c>
      <c r="F1174" t="s">
        <v>4</v>
      </c>
      <c r="G1174" t="s">
        <v>2810</v>
      </c>
      <c r="H1174">
        <v>2.7459480293527661E-3</v>
      </c>
      <c r="I1174">
        <v>2.560924233399141E-4</v>
      </c>
      <c r="J1174" t="s">
        <v>1374</v>
      </c>
      <c r="K1174">
        <v>8.3333333333333339</v>
      </c>
      <c r="M1174" t="s">
        <v>1340</v>
      </c>
      <c r="N1174">
        <v>7.29</v>
      </c>
      <c r="O1174">
        <v>6.2087500000000002</v>
      </c>
      <c r="P1174">
        <v>7.75</v>
      </c>
      <c r="Q1174">
        <v>6.7</v>
      </c>
      <c r="R1174">
        <v>8.0333330000000007</v>
      </c>
      <c r="S1174">
        <v>1.631667</v>
      </c>
      <c r="T1174">
        <v>7</v>
      </c>
      <c r="U1174">
        <v>4.128158</v>
      </c>
      <c r="V1174">
        <v>19.280470000000001</v>
      </c>
      <c r="W1174">
        <v>34.572249999999997</v>
      </c>
      <c r="X1174">
        <v>11.18083</v>
      </c>
      <c r="Y1174">
        <v>7.7496309999999999</v>
      </c>
      <c r="Z1174">
        <v>4.4679669999999998</v>
      </c>
    </row>
    <row r="1175" spans="1:26" x14ac:dyDescent="0.25">
      <c r="A1175" s="64">
        <v>45992</v>
      </c>
      <c r="B1175" t="s">
        <v>2100</v>
      </c>
      <c r="C1175" t="s">
        <v>3874</v>
      </c>
      <c r="D1175" t="s">
        <v>751</v>
      </c>
      <c r="E1175" t="s">
        <v>12</v>
      </c>
      <c r="F1175" t="s">
        <v>4</v>
      </c>
      <c r="G1175" t="s">
        <v>2810</v>
      </c>
      <c r="H1175">
        <v>2.2901549191963379E-3</v>
      </c>
      <c r="I1175">
        <v>2.2900710665823279E-4</v>
      </c>
      <c r="J1175" t="s">
        <v>1374</v>
      </c>
      <c r="K1175">
        <v>9.7222222222222214</v>
      </c>
      <c r="M1175" t="s">
        <v>1340</v>
      </c>
      <c r="N1175">
        <v>7.03</v>
      </c>
      <c r="O1175">
        <v>7.4550000000000001</v>
      </c>
      <c r="P1175">
        <v>4.7666659999999998</v>
      </c>
      <c r="Q1175">
        <v>5</v>
      </c>
      <c r="R1175">
        <v>5.5333329999999998</v>
      </c>
      <c r="S1175">
        <v>2.34</v>
      </c>
      <c r="T1175">
        <v>4.1578947368421053</v>
      </c>
      <c r="U1175">
        <v>19.475269999999998</v>
      </c>
      <c r="V1175">
        <v>13.74062</v>
      </c>
      <c r="W1175">
        <v>11.979139999999999</v>
      </c>
      <c r="X1175">
        <v>12.069990000000001</v>
      </c>
      <c r="Y1175">
        <v>8.2567109999999992</v>
      </c>
      <c r="Z1175">
        <v>3.2250939999999999</v>
      </c>
    </row>
    <row r="1176" spans="1:26" x14ac:dyDescent="0.25">
      <c r="A1176" s="64">
        <v>45992</v>
      </c>
      <c r="B1176" t="s">
        <v>1391</v>
      </c>
      <c r="C1176" t="s">
        <v>3875</v>
      </c>
      <c r="D1176" t="s">
        <v>45</v>
      </c>
      <c r="E1176" t="s">
        <v>2887</v>
      </c>
      <c r="F1176" t="s">
        <v>4</v>
      </c>
      <c r="G1176" t="s">
        <v>2810</v>
      </c>
      <c r="I1176">
        <v>4.2069124061934349E-3</v>
      </c>
      <c r="J1176" t="s">
        <v>1367</v>
      </c>
      <c r="K1176">
        <v>5</v>
      </c>
      <c r="L1176" t="s">
        <v>2777</v>
      </c>
      <c r="N1176">
        <v>5.51</v>
      </c>
      <c r="O1176">
        <v>2.490167</v>
      </c>
      <c r="P1176">
        <v>6.05</v>
      </c>
      <c r="Q1176">
        <v>4.8</v>
      </c>
      <c r="R1176">
        <v>9.2666660000000007</v>
      </c>
      <c r="S1176">
        <v>6.6916669999999998</v>
      </c>
      <c r="T1176">
        <v>8.5714285714285712</v>
      </c>
      <c r="U1176">
        <v>2.5422449999999999</v>
      </c>
      <c r="V1176">
        <v>31.899609999999999</v>
      </c>
      <c r="W1176">
        <v>24.325060000000001</v>
      </c>
      <c r="X1176">
        <v>22.42869</v>
      </c>
      <c r="Y1176">
        <v>4.4104099999999997</v>
      </c>
      <c r="Z1176">
        <v>2.5228709999999999</v>
      </c>
    </row>
    <row r="1177" spans="1:26" x14ac:dyDescent="0.25">
      <c r="A1177" s="64">
        <v>45992</v>
      </c>
      <c r="B1177" t="s">
        <v>1479</v>
      </c>
      <c r="C1177" t="s">
        <v>3876</v>
      </c>
      <c r="D1177" t="s">
        <v>132</v>
      </c>
      <c r="E1177" t="s">
        <v>18</v>
      </c>
      <c r="F1177" t="s">
        <v>4</v>
      </c>
      <c r="G1177" t="s">
        <v>2810</v>
      </c>
      <c r="I1177">
        <v>1.61491745037309E-3</v>
      </c>
      <c r="J1177" t="s">
        <v>1367</v>
      </c>
      <c r="K1177">
        <v>5.6521739130434776</v>
      </c>
      <c r="L1177" t="s">
        <v>2777</v>
      </c>
      <c r="N1177">
        <v>5.9</v>
      </c>
      <c r="O1177">
        <v>5.51</v>
      </c>
      <c r="P1177">
        <v>6.4</v>
      </c>
      <c r="Q1177">
        <v>0.5</v>
      </c>
      <c r="R1177">
        <v>4.0333329999999998</v>
      </c>
      <c r="S1177">
        <v>8.6050000000000004</v>
      </c>
      <c r="T1177">
        <v>3.333333333333333</v>
      </c>
      <c r="U1177">
        <v>27.77177</v>
      </c>
      <c r="V1177">
        <v>34.226080000000003</v>
      </c>
      <c r="W1177">
        <v>16.189250000000001</v>
      </c>
      <c r="X1177">
        <v>13.53195</v>
      </c>
      <c r="Y1177">
        <v>5.7532240000000003</v>
      </c>
      <c r="Z1177">
        <v>1.9399599999999999</v>
      </c>
    </row>
    <row r="1178" spans="1:26" x14ac:dyDescent="0.25">
      <c r="A1178" s="64">
        <v>45992</v>
      </c>
      <c r="B1178" t="s">
        <v>1490</v>
      </c>
      <c r="C1178" t="s">
        <v>3877</v>
      </c>
      <c r="D1178" t="s">
        <v>143</v>
      </c>
      <c r="E1178" t="s">
        <v>20</v>
      </c>
      <c r="F1178" t="s">
        <v>4</v>
      </c>
      <c r="G1178" t="s">
        <v>2810</v>
      </c>
      <c r="I1178">
        <v>1.4416301125304239E-3</v>
      </c>
      <c r="J1178" t="s">
        <v>1367</v>
      </c>
      <c r="K1178">
        <v>1.714285714285714</v>
      </c>
      <c r="L1178" t="s">
        <v>2777</v>
      </c>
      <c r="N1178">
        <v>4.5599999999999996</v>
      </c>
      <c r="O1178">
        <v>2.9961669999999998</v>
      </c>
      <c r="P1178">
        <v>4.8499999999999996</v>
      </c>
      <c r="Q1178">
        <v>9.1999999999999993</v>
      </c>
      <c r="R1178">
        <v>2.766667</v>
      </c>
      <c r="S1178">
        <v>5.82</v>
      </c>
      <c r="T1178">
        <v>5.0902527075812278</v>
      </c>
      <c r="U1178">
        <v>-32.125320000000002</v>
      </c>
      <c r="V1178">
        <v>6.0682669999999996</v>
      </c>
      <c r="W1178">
        <v>41.78096</v>
      </c>
      <c r="X1178">
        <v>33.34207</v>
      </c>
      <c r="Y1178">
        <v>3.627875</v>
      </c>
      <c r="Z1178">
        <v>2.8119139999999998</v>
      </c>
    </row>
    <row r="1179" spans="1:26" x14ac:dyDescent="0.25">
      <c r="A1179" s="64">
        <v>45992</v>
      </c>
      <c r="B1179" t="s">
        <v>1785</v>
      </c>
      <c r="C1179" t="s">
        <v>3878</v>
      </c>
      <c r="D1179" t="s">
        <v>437</v>
      </c>
      <c r="E1179" t="s">
        <v>18</v>
      </c>
      <c r="F1179" t="s">
        <v>4</v>
      </c>
      <c r="G1179" t="s">
        <v>2810</v>
      </c>
      <c r="I1179">
        <v>4.6498547287419039E-4</v>
      </c>
      <c r="J1179" t="s">
        <v>1374</v>
      </c>
      <c r="K1179">
        <v>9.1304347826086953</v>
      </c>
      <c r="L1179" t="s">
        <v>2777</v>
      </c>
      <c r="N1179">
        <v>7.54</v>
      </c>
      <c r="O1179">
        <v>8.5887499999999992</v>
      </c>
      <c r="P1179">
        <v>3.8333330000000001</v>
      </c>
      <c r="Q1179">
        <v>3.5</v>
      </c>
      <c r="R1179">
        <v>6.6666670000000003</v>
      </c>
      <c r="S1179">
        <v>1.7316670000000001</v>
      </c>
      <c r="T1179">
        <v>2.666666666666667</v>
      </c>
      <c r="U1179">
        <v>14.82775</v>
      </c>
      <c r="V1179">
        <v>8.3634609999999991</v>
      </c>
      <c r="W1179">
        <v>5.7163199999999996</v>
      </c>
      <c r="X1179">
        <v>14.21875</v>
      </c>
      <c r="Y1179">
        <v>6.0578459999999996</v>
      </c>
      <c r="Z1179">
        <v>4.4767159999999997</v>
      </c>
    </row>
    <row r="1180" spans="1:26" x14ac:dyDescent="0.25">
      <c r="A1180" s="64">
        <v>45992</v>
      </c>
      <c r="B1180" t="s">
        <v>1764</v>
      </c>
      <c r="C1180" t="s">
        <v>3879</v>
      </c>
      <c r="D1180" t="s">
        <v>416</v>
      </c>
      <c r="E1180" t="s">
        <v>17</v>
      </c>
      <c r="F1180" t="s">
        <v>4</v>
      </c>
      <c r="G1180" t="s">
        <v>2810</v>
      </c>
      <c r="I1180">
        <v>5.022310338055429E-4</v>
      </c>
      <c r="J1180" t="s">
        <v>1367</v>
      </c>
      <c r="K1180">
        <v>7.2727272727272734</v>
      </c>
      <c r="L1180" t="s">
        <v>2777</v>
      </c>
      <c r="N1180">
        <v>5.36</v>
      </c>
      <c r="O1180">
        <v>4.8879999999999999</v>
      </c>
      <c r="P1180">
        <v>6.05</v>
      </c>
      <c r="Q1180">
        <v>4.0999999999999996</v>
      </c>
      <c r="R1180">
        <v>3.0666669999999998</v>
      </c>
      <c r="S1180">
        <v>7.7216670000000001</v>
      </c>
      <c r="T1180">
        <v>3.3928571428571428</v>
      </c>
      <c r="U1180">
        <v>9.6413729999999997</v>
      </c>
      <c r="V1180">
        <v>12.57854</v>
      </c>
      <c r="W1180">
        <v>25.436509999999998</v>
      </c>
      <c r="X1180">
        <v>20.05527</v>
      </c>
      <c r="Y1180">
        <v>4.0155200000000004</v>
      </c>
      <c r="Z1180">
        <v>2.7004899999999998</v>
      </c>
    </row>
    <row r="1181" spans="1:26" x14ac:dyDescent="0.25">
      <c r="A1181" s="64">
        <v>45992</v>
      </c>
      <c r="B1181" t="s">
        <v>1757</v>
      </c>
      <c r="C1181" t="s">
        <v>3880</v>
      </c>
      <c r="D1181" t="s">
        <v>409</v>
      </c>
      <c r="E1181" t="s">
        <v>20</v>
      </c>
      <c r="F1181" t="s">
        <v>4</v>
      </c>
      <c r="G1181" t="s">
        <v>2810</v>
      </c>
      <c r="I1181">
        <v>5.1629717170974092E-4</v>
      </c>
      <c r="J1181" t="s">
        <v>1367</v>
      </c>
      <c r="K1181">
        <v>5.1428571428571423</v>
      </c>
      <c r="L1181" t="s">
        <v>2777</v>
      </c>
      <c r="N1181">
        <v>5.41</v>
      </c>
      <c r="O1181">
        <v>4.455667</v>
      </c>
      <c r="P1181">
        <v>8.0250000000000004</v>
      </c>
      <c r="Q1181">
        <v>2.1</v>
      </c>
      <c r="R1181">
        <v>6</v>
      </c>
      <c r="S1181">
        <v>2.7366670000000002</v>
      </c>
      <c r="T1181">
        <v>3.6462093862815892</v>
      </c>
      <c r="U1181">
        <v>-13.520289999999999</v>
      </c>
      <c r="V1181">
        <v>19.996420000000001</v>
      </c>
      <c r="W1181">
        <v>46.664790000000004</v>
      </c>
      <c r="X1181">
        <v>30.01444</v>
      </c>
      <c r="Y1181">
        <v>3.4009239999999998</v>
      </c>
      <c r="Z1181">
        <v>3.9592170000000002</v>
      </c>
    </row>
    <row r="1182" spans="1:26" x14ac:dyDescent="0.25">
      <c r="A1182" s="64">
        <v>45992</v>
      </c>
      <c r="B1182" t="s">
        <v>1908</v>
      </c>
      <c r="C1182" t="s">
        <v>3881</v>
      </c>
      <c r="D1182" t="s">
        <v>560</v>
      </c>
      <c r="E1182" t="s">
        <v>2887</v>
      </c>
      <c r="F1182" t="s">
        <v>4</v>
      </c>
      <c r="G1182" t="s">
        <v>2810</v>
      </c>
      <c r="I1182">
        <v>3.409728242631594E-4</v>
      </c>
      <c r="J1182" t="s">
        <v>1367</v>
      </c>
      <c r="K1182">
        <v>7.8571428571428568</v>
      </c>
      <c r="L1182" t="s">
        <v>2777</v>
      </c>
      <c r="N1182">
        <v>4.6399999999999997</v>
      </c>
      <c r="O1182">
        <v>8.2903339999999996</v>
      </c>
      <c r="P1182">
        <v>6.1</v>
      </c>
      <c r="Q1182">
        <v>1.1000000000000001</v>
      </c>
      <c r="R1182">
        <v>4.2</v>
      </c>
      <c r="S1182">
        <v>3.2549999999999999</v>
      </c>
      <c r="T1182">
        <v>4.6031746031746028</v>
      </c>
      <c r="U1182">
        <v>-22.596789999999999</v>
      </c>
      <c r="V1182">
        <v>21.568899999999999</v>
      </c>
      <c r="W1182">
        <v>19.265920000000001</v>
      </c>
      <c r="X1182">
        <v>10.17559</v>
      </c>
      <c r="Y1182">
        <v>12.91703</v>
      </c>
      <c r="Z1182">
        <v>0.62670530000000002</v>
      </c>
    </row>
    <row r="1183" spans="1:26" x14ac:dyDescent="0.25">
      <c r="A1183" s="64">
        <v>45992</v>
      </c>
      <c r="B1183" t="s">
        <v>1905</v>
      </c>
      <c r="C1183" t="s">
        <v>3882</v>
      </c>
      <c r="D1183" t="s">
        <v>557</v>
      </c>
      <c r="E1183" t="s">
        <v>8</v>
      </c>
      <c r="F1183" t="s">
        <v>4</v>
      </c>
      <c r="G1183" t="s">
        <v>2810</v>
      </c>
      <c r="I1183">
        <v>3.3197055601359341E-4</v>
      </c>
      <c r="J1183" t="s">
        <v>1367</v>
      </c>
      <c r="K1183">
        <v>0.61855670103092786</v>
      </c>
      <c r="L1183" t="s">
        <v>2777</v>
      </c>
      <c r="O1183">
        <v>2.8141669999999999</v>
      </c>
      <c r="P1183">
        <v>5.25</v>
      </c>
      <c r="Q1183">
        <v>7.1</v>
      </c>
      <c r="R1183">
        <v>0.8</v>
      </c>
      <c r="S1183">
        <v>4.9133329999999997</v>
      </c>
      <c r="T1183">
        <v>2.8867924528301891</v>
      </c>
      <c r="U1183">
        <v>12.879630000000001</v>
      </c>
      <c r="V1183">
        <v>10.1998</v>
      </c>
      <c r="W1183">
        <v>2.2640280000000002</v>
      </c>
      <c r="X1183">
        <v>133.86539999999999</v>
      </c>
      <c r="Y1183">
        <v>0.44348409999999999</v>
      </c>
      <c r="Z1183">
        <v>0</v>
      </c>
    </row>
    <row r="1184" spans="1:26" x14ac:dyDescent="0.25">
      <c r="A1184" s="64">
        <v>45992</v>
      </c>
      <c r="B1184" t="s">
        <v>2173</v>
      </c>
      <c r="C1184" t="s">
        <v>3883</v>
      </c>
      <c r="D1184" t="s">
        <v>824</v>
      </c>
      <c r="E1184" t="s">
        <v>8</v>
      </c>
      <c r="F1184" t="s">
        <v>4</v>
      </c>
      <c r="G1184" t="s">
        <v>2810</v>
      </c>
      <c r="I1184">
        <v>2.0428774957738851E-4</v>
      </c>
      <c r="J1184" t="s">
        <v>1365</v>
      </c>
      <c r="K1184">
        <v>3.9175257731958761</v>
      </c>
      <c r="L1184" t="s">
        <v>2776</v>
      </c>
      <c r="O1184">
        <v>7.0166659999999998</v>
      </c>
      <c r="P1184">
        <v>3.2</v>
      </c>
      <c r="Q1184">
        <v>5.5</v>
      </c>
      <c r="R1184">
        <v>1.7</v>
      </c>
      <c r="S1184">
        <v>0.81</v>
      </c>
      <c r="T1184">
        <v>1.7547169811320751</v>
      </c>
      <c r="V1184">
        <v>6.4220179999999996</v>
      </c>
      <c r="W1184">
        <v>19.538640000000001</v>
      </c>
      <c r="X1184">
        <v>22.841460000000001</v>
      </c>
      <c r="Z1184">
        <v>0</v>
      </c>
    </row>
    <row r="1185" spans="1:26" x14ac:dyDescent="0.25">
      <c r="A1185" s="64">
        <v>45992</v>
      </c>
      <c r="B1185" t="s">
        <v>1433</v>
      </c>
      <c r="C1185" t="s">
        <v>3884</v>
      </c>
      <c r="D1185" t="s">
        <v>87</v>
      </c>
      <c r="E1185" t="s">
        <v>8</v>
      </c>
      <c r="F1185" t="s">
        <v>4</v>
      </c>
      <c r="G1185" t="s">
        <v>2810</v>
      </c>
      <c r="I1185">
        <v>2.1920271649461922E-3</v>
      </c>
      <c r="J1185" t="s">
        <v>1367</v>
      </c>
      <c r="K1185">
        <v>1.34020618556701</v>
      </c>
      <c r="L1185" t="s">
        <v>2777</v>
      </c>
      <c r="N1185">
        <v>8.4499999999999993</v>
      </c>
      <c r="O1185">
        <v>7.277666</v>
      </c>
      <c r="P1185">
        <v>6.25</v>
      </c>
      <c r="Q1185">
        <v>2.5</v>
      </c>
      <c r="R1185">
        <v>6.0666669999999998</v>
      </c>
      <c r="S1185">
        <v>2.4583330000000001</v>
      </c>
      <c r="T1185">
        <v>5.2264150943396226</v>
      </c>
      <c r="U1185">
        <v>2.0545960000000001</v>
      </c>
      <c r="V1185">
        <v>23.340350000000001</v>
      </c>
      <c r="W1185">
        <v>27.988160000000001</v>
      </c>
      <c r="X1185">
        <v>34.596980000000002</v>
      </c>
      <c r="Y1185">
        <v>3.154236</v>
      </c>
      <c r="Z1185">
        <v>1.8753010000000001</v>
      </c>
    </row>
    <row r="1186" spans="1:26" x14ac:dyDescent="0.25">
      <c r="A1186" s="64">
        <v>45992</v>
      </c>
      <c r="B1186" t="s">
        <v>1616</v>
      </c>
      <c r="C1186" t="s">
        <v>3885</v>
      </c>
      <c r="D1186" t="s">
        <v>268</v>
      </c>
      <c r="E1186" t="s">
        <v>2885</v>
      </c>
      <c r="F1186" t="s">
        <v>4</v>
      </c>
      <c r="G1186" t="s">
        <v>2810</v>
      </c>
      <c r="H1186">
        <v>1.343610127829803E-3</v>
      </c>
      <c r="I1186">
        <v>8.2529633631478569E-4</v>
      </c>
      <c r="J1186" t="s">
        <v>1367</v>
      </c>
      <c r="K1186">
        <v>7.8571428571428568</v>
      </c>
      <c r="M1186" t="s">
        <v>1340</v>
      </c>
      <c r="N1186">
        <v>3.06</v>
      </c>
      <c r="O1186">
        <v>2.088333</v>
      </c>
      <c r="P1186">
        <v>4.3250000000000002</v>
      </c>
      <c r="Q1186">
        <v>8.8000000000000007</v>
      </c>
      <c r="R1186">
        <v>4.3666669999999996</v>
      </c>
      <c r="S1186">
        <v>8.4066670000000006</v>
      </c>
      <c r="T1186">
        <v>5.324675324675324</v>
      </c>
      <c r="U1186">
        <v>18.294170000000001</v>
      </c>
      <c r="V1186">
        <v>13.16464</v>
      </c>
      <c r="W1186">
        <v>5.9681800000000003</v>
      </c>
      <c r="X1186">
        <v>61.479349999999997</v>
      </c>
      <c r="Y1186">
        <v>1.8264180000000001</v>
      </c>
      <c r="Z1186">
        <v>7.7938629999999995E-2</v>
      </c>
    </row>
    <row r="1187" spans="1:26" x14ac:dyDescent="0.25">
      <c r="A1187" s="64">
        <v>45992</v>
      </c>
      <c r="B1187" t="s">
        <v>2047</v>
      </c>
      <c r="C1187" t="s">
        <v>3886</v>
      </c>
      <c r="D1187" t="s">
        <v>698</v>
      </c>
      <c r="E1187" t="s">
        <v>11</v>
      </c>
      <c r="F1187" t="s">
        <v>4</v>
      </c>
      <c r="G1187" t="s">
        <v>2810</v>
      </c>
      <c r="I1187">
        <v>2.6735513515299529E-4</v>
      </c>
      <c r="J1187" t="s">
        <v>1367</v>
      </c>
      <c r="K1187">
        <v>7.1186440677966099</v>
      </c>
      <c r="L1187" t="s">
        <v>2777</v>
      </c>
      <c r="N1187">
        <v>6.38</v>
      </c>
      <c r="O1187">
        <v>6.7178339999999999</v>
      </c>
      <c r="P1187">
        <v>3.9249999999999998</v>
      </c>
      <c r="Q1187">
        <v>5.2</v>
      </c>
      <c r="R1187">
        <v>9.1999999999999993</v>
      </c>
      <c r="S1187">
        <v>4.3016670000000001</v>
      </c>
      <c r="T1187">
        <v>8.8920454545454533</v>
      </c>
      <c r="U1187">
        <v>9.8607429999999994</v>
      </c>
      <c r="V1187">
        <v>13.69162</v>
      </c>
      <c r="W1187">
        <v>14.617509999999999</v>
      </c>
      <c r="X1187">
        <v>22.363029999999998</v>
      </c>
      <c r="Y1187">
        <v>4.8630610000000001</v>
      </c>
      <c r="Z1187">
        <v>1.508235</v>
      </c>
    </row>
    <row r="1188" spans="1:26" x14ac:dyDescent="0.25">
      <c r="A1188" s="64">
        <v>45992</v>
      </c>
      <c r="B1188" t="s">
        <v>2254</v>
      </c>
      <c r="C1188" t="s">
        <v>3887</v>
      </c>
      <c r="D1188" t="s">
        <v>905</v>
      </c>
      <c r="E1188" t="s">
        <v>16</v>
      </c>
      <c r="F1188" t="s">
        <v>4</v>
      </c>
      <c r="G1188" t="s">
        <v>2810</v>
      </c>
      <c r="I1188">
        <v>1.6278064093585421E-4</v>
      </c>
      <c r="J1188" t="s">
        <v>1367</v>
      </c>
      <c r="K1188">
        <v>8.75</v>
      </c>
      <c r="L1188" t="s">
        <v>2776</v>
      </c>
      <c r="N1188">
        <v>7.64</v>
      </c>
      <c r="O1188">
        <v>3.783833</v>
      </c>
      <c r="P1188">
        <v>6.9749999999999996</v>
      </c>
      <c r="Q1188">
        <v>2.2000000000000002</v>
      </c>
      <c r="R1188">
        <v>9.1999999999999993</v>
      </c>
      <c r="S1188">
        <v>6.9033329999999999</v>
      </c>
      <c r="T1188">
        <v>8.717948717948719</v>
      </c>
      <c r="U1188">
        <v>6.8704609999999997</v>
      </c>
      <c r="V1188">
        <v>25.427440000000001</v>
      </c>
      <c r="W1188">
        <v>12.2933</v>
      </c>
      <c r="X1188">
        <v>18.673839999999998</v>
      </c>
      <c r="Y1188">
        <v>4.9351070000000004</v>
      </c>
      <c r="Z1188">
        <v>1.7172210000000001</v>
      </c>
    </row>
    <row r="1189" spans="1:26" x14ac:dyDescent="0.25">
      <c r="A1189" s="64">
        <v>45992</v>
      </c>
      <c r="B1189" t="s">
        <v>1861</v>
      </c>
      <c r="C1189" t="s">
        <v>3888</v>
      </c>
      <c r="D1189" t="s">
        <v>513</v>
      </c>
      <c r="E1189" t="s">
        <v>12</v>
      </c>
      <c r="F1189" t="s">
        <v>4</v>
      </c>
      <c r="G1189" t="s">
        <v>2810</v>
      </c>
      <c r="I1189">
        <v>3.797730214827859E-4</v>
      </c>
      <c r="J1189" t="s">
        <v>1367</v>
      </c>
      <c r="K1189">
        <v>4.166666666666667</v>
      </c>
      <c r="L1189" t="s">
        <v>2777</v>
      </c>
      <c r="N1189">
        <v>4.3</v>
      </c>
      <c r="O1189">
        <v>4.6375000000000002</v>
      </c>
      <c r="P1189">
        <v>6.9</v>
      </c>
      <c r="Q1189">
        <v>5.5</v>
      </c>
      <c r="R1189">
        <v>4.4333330000000002</v>
      </c>
      <c r="S1189">
        <v>6.1383330000000003</v>
      </c>
      <c r="T1189">
        <v>5.526315789473685</v>
      </c>
      <c r="U1189">
        <v>13.24427</v>
      </c>
      <c r="V1189">
        <v>17.637329999999999</v>
      </c>
      <c r="W1189">
        <v>17.962900000000001</v>
      </c>
      <c r="X1189">
        <v>16.779109999999999</v>
      </c>
      <c r="Y1189">
        <v>6.348471</v>
      </c>
      <c r="Z1189">
        <v>1.1572800000000001</v>
      </c>
    </row>
    <row r="1190" spans="1:26" x14ac:dyDescent="0.25">
      <c r="A1190" s="64">
        <v>45992</v>
      </c>
      <c r="B1190" t="s">
        <v>1411</v>
      </c>
      <c r="C1190" t="s">
        <v>3889</v>
      </c>
      <c r="D1190" t="s">
        <v>65</v>
      </c>
      <c r="E1190" t="s">
        <v>2824</v>
      </c>
      <c r="F1190" t="s">
        <v>4</v>
      </c>
      <c r="G1190" t="s">
        <v>2810</v>
      </c>
      <c r="I1190">
        <v>2.8352739316517541E-3</v>
      </c>
      <c r="J1190" t="s">
        <v>1367</v>
      </c>
      <c r="K1190">
        <v>8.75</v>
      </c>
      <c r="L1190" t="s">
        <v>2778</v>
      </c>
      <c r="N1190">
        <v>6.38</v>
      </c>
      <c r="O1190">
        <v>3.6538330000000001</v>
      </c>
      <c r="P1190">
        <v>2.75</v>
      </c>
      <c r="Q1190">
        <v>9.4</v>
      </c>
      <c r="R1190">
        <v>4.4666670000000002</v>
      </c>
      <c r="S1190">
        <v>7.3650000000000002</v>
      </c>
      <c r="T1190">
        <v>6.5665236051502136</v>
      </c>
      <c r="U1190">
        <v>8.3276859999999999</v>
      </c>
      <c r="V1190">
        <v>10.494479999999999</v>
      </c>
      <c r="W1190">
        <v>9.8269529999999996</v>
      </c>
      <c r="X1190">
        <v>34.360050000000001</v>
      </c>
      <c r="Y1190">
        <v>2.939346</v>
      </c>
      <c r="Z1190">
        <v>1.356814</v>
      </c>
    </row>
    <row r="1191" spans="1:26" x14ac:dyDescent="0.25">
      <c r="A1191" s="64">
        <v>45992</v>
      </c>
      <c r="B1191" t="s">
        <v>1693</v>
      </c>
      <c r="C1191" t="s">
        <v>3890</v>
      </c>
      <c r="D1191" t="s">
        <v>345</v>
      </c>
      <c r="E1191" t="s">
        <v>20</v>
      </c>
      <c r="F1191" t="s">
        <v>4</v>
      </c>
      <c r="G1191" t="s">
        <v>2810</v>
      </c>
      <c r="I1191">
        <v>6.1073202480866891E-4</v>
      </c>
      <c r="J1191" t="s">
        <v>1374</v>
      </c>
      <c r="K1191">
        <v>6.5714285714285712</v>
      </c>
      <c r="L1191" t="s">
        <v>2777</v>
      </c>
      <c r="N1191">
        <v>7.41</v>
      </c>
      <c r="O1191">
        <v>5.452833</v>
      </c>
      <c r="P1191">
        <v>4.125</v>
      </c>
      <c r="Q1191">
        <v>8.1</v>
      </c>
      <c r="R1191">
        <v>9.3333329999999997</v>
      </c>
      <c r="S1191">
        <v>6.8833330000000004</v>
      </c>
      <c r="T1191">
        <v>9.6750902527075802</v>
      </c>
      <c r="U1191">
        <v>23.875640000000001</v>
      </c>
      <c r="V1191">
        <v>2.4826139999999999</v>
      </c>
      <c r="W1191">
        <v>45.233629999999998</v>
      </c>
      <c r="X1191">
        <v>56.823700000000002</v>
      </c>
      <c r="Y1191">
        <v>1.7551730000000001</v>
      </c>
      <c r="Z1191">
        <v>5.0392260000000002</v>
      </c>
    </row>
    <row r="1192" spans="1:26" x14ac:dyDescent="0.25">
      <c r="A1192" s="64">
        <v>45992</v>
      </c>
      <c r="B1192" t="s">
        <v>1972</v>
      </c>
      <c r="C1192" t="s">
        <v>3891</v>
      </c>
      <c r="D1192" t="s">
        <v>624</v>
      </c>
      <c r="E1192" t="s">
        <v>8</v>
      </c>
      <c r="F1192" t="s">
        <v>4</v>
      </c>
      <c r="G1192" t="s">
        <v>2810</v>
      </c>
      <c r="I1192">
        <v>2.7359978427361818E-4</v>
      </c>
      <c r="J1192" t="s">
        <v>1367</v>
      </c>
      <c r="K1192">
        <v>7.6288659793814428</v>
      </c>
      <c r="L1192" t="s">
        <v>2776</v>
      </c>
      <c r="O1192">
        <v>0.56416670000000002</v>
      </c>
      <c r="P1192">
        <v>7.6749999999999998</v>
      </c>
      <c r="Q1192">
        <v>9.6</v>
      </c>
      <c r="R1192">
        <v>2.5</v>
      </c>
      <c r="S1192">
        <v>8.0124999999999993</v>
      </c>
      <c r="T1192">
        <v>7.6415094339622636</v>
      </c>
      <c r="V1192">
        <v>15.21941</v>
      </c>
      <c r="W1192">
        <v>13.8101</v>
      </c>
      <c r="X1192">
        <v>126.67440000000001</v>
      </c>
      <c r="Y1192">
        <v>-1.573081</v>
      </c>
      <c r="Z1192">
        <v>0</v>
      </c>
    </row>
    <row r="1193" spans="1:26" x14ac:dyDescent="0.25">
      <c r="A1193" s="64">
        <v>45992</v>
      </c>
      <c r="B1193" t="s">
        <v>2272</v>
      </c>
      <c r="C1193" t="s">
        <v>3892</v>
      </c>
      <c r="D1193" t="s">
        <v>923</v>
      </c>
      <c r="E1193" t="s">
        <v>20</v>
      </c>
      <c r="F1193" t="s">
        <v>4</v>
      </c>
      <c r="G1193" t="s">
        <v>2810</v>
      </c>
      <c r="I1193">
        <v>1.5835786872125281E-4</v>
      </c>
      <c r="J1193" t="s">
        <v>1367</v>
      </c>
      <c r="K1193">
        <v>5.4285714285714279</v>
      </c>
      <c r="L1193" t="s">
        <v>2777</v>
      </c>
      <c r="N1193">
        <v>5.87</v>
      </c>
      <c r="O1193">
        <v>4.9560000000000004</v>
      </c>
      <c r="P1193">
        <v>5.2</v>
      </c>
      <c r="Q1193">
        <v>7.2</v>
      </c>
      <c r="R1193">
        <v>9.3333329999999997</v>
      </c>
      <c r="S1193">
        <v>5.4916669999999996</v>
      </c>
      <c r="T1193">
        <v>9.1696750902527082</v>
      </c>
      <c r="U1193">
        <v>10.49709</v>
      </c>
      <c r="V1193">
        <v>6.0666890000000002</v>
      </c>
      <c r="W1193">
        <v>37.524120000000003</v>
      </c>
      <c r="X1193">
        <v>33.350110000000001</v>
      </c>
      <c r="Y1193">
        <v>2.7358880000000001</v>
      </c>
      <c r="Z1193">
        <v>3.5896059999999999</v>
      </c>
    </row>
    <row r="1194" spans="1:26" x14ac:dyDescent="0.25">
      <c r="A1194" s="64">
        <v>45992</v>
      </c>
      <c r="B1194" t="s">
        <v>1567</v>
      </c>
      <c r="C1194" t="s">
        <v>3893</v>
      </c>
      <c r="D1194" t="s">
        <v>219</v>
      </c>
      <c r="E1194" t="s">
        <v>11</v>
      </c>
      <c r="F1194" t="s">
        <v>4</v>
      </c>
      <c r="G1194" t="s">
        <v>2810</v>
      </c>
      <c r="I1194">
        <v>1.0075571380290559E-3</v>
      </c>
      <c r="J1194" t="s">
        <v>1367</v>
      </c>
      <c r="K1194">
        <v>5.2542372881355934</v>
      </c>
      <c r="L1194" t="s">
        <v>2777</v>
      </c>
      <c r="O1194">
        <v>6.452</v>
      </c>
      <c r="P1194">
        <v>5.55</v>
      </c>
      <c r="Q1194">
        <v>6.9</v>
      </c>
      <c r="R1194">
        <v>2.7</v>
      </c>
      <c r="S1194">
        <v>1.31</v>
      </c>
      <c r="T1194">
        <v>6.9460227272727266</v>
      </c>
      <c r="U1194">
        <v>-5.2453700000000003</v>
      </c>
      <c r="V1194">
        <v>15.188179999999999</v>
      </c>
      <c r="W1194">
        <v>26.881340000000002</v>
      </c>
      <c r="X1194">
        <v>13.4611</v>
      </c>
      <c r="Y1194">
        <v>5.1521039999999996</v>
      </c>
      <c r="Z1194">
        <v>0.30650480000000002</v>
      </c>
    </row>
    <row r="1195" spans="1:26" x14ac:dyDescent="0.25">
      <c r="A1195" s="64">
        <v>45992</v>
      </c>
      <c r="B1195" t="s">
        <v>1988</v>
      </c>
      <c r="C1195" t="s">
        <v>3894</v>
      </c>
      <c r="D1195" t="s">
        <v>640</v>
      </c>
      <c r="E1195" t="s">
        <v>10</v>
      </c>
      <c r="F1195" t="s">
        <v>4</v>
      </c>
      <c r="G1195" t="s">
        <v>2810</v>
      </c>
      <c r="I1195">
        <v>2.8384434133794559E-4</v>
      </c>
      <c r="J1195" t="s">
        <v>1367</v>
      </c>
      <c r="K1195">
        <v>7.1428571428571432</v>
      </c>
      <c r="L1195" t="s">
        <v>2777</v>
      </c>
      <c r="N1195">
        <v>6.65</v>
      </c>
      <c r="O1195">
        <v>7.085</v>
      </c>
      <c r="P1195">
        <v>4.4249999999999998</v>
      </c>
      <c r="Q1195">
        <v>3.5</v>
      </c>
      <c r="R1195">
        <v>3.0333329999999998</v>
      </c>
      <c r="S1195">
        <v>3.1691669999999998</v>
      </c>
      <c r="T1195">
        <v>0.58139534883720934</v>
      </c>
      <c r="U1195">
        <v>11.21353</v>
      </c>
      <c r="V1195">
        <v>11.43009</v>
      </c>
      <c r="W1195">
        <v>28.237259999999999</v>
      </c>
      <c r="X1195">
        <v>11.603960000000001</v>
      </c>
      <c r="Y1195">
        <v>7.8653089999999999</v>
      </c>
      <c r="Z1195">
        <v>3.6125340000000001</v>
      </c>
    </row>
    <row r="1196" spans="1:26" x14ac:dyDescent="0.25">
      <c r="A1196" s="64">
        <v>45992</v>
      </c>
      <c r="B1196" t="s">
        <v>2182</v>
      </c>
      <c r="C1196" t="s">
        <v>3895</v>
      </c>
      <c r="D1196" t="s">
        <v>833</v>
      </c>
      <c r="E1196" t="s">
        <v>19</v>
      </c>
      <c r="F1196" t="s">
        <v>4</v>
      </c>
      <c r="G1196" t="s">
        <v>2810</v>
      </c>
      <c r="I1196">
        <v>1.903069246398592E-4</v>
      </c>
      <c r="J1196" t="s">
        <v>1367</v>
      </c>
      <c r="K1196">
        <v>8.75</v>
      </c>
      <c r="L1196" t="s">
        <v>2776</v>
      </c>
      <c r="N1196">
        <v>7.78</v>
      </c>
      <c r="O1196">
        <v>4.7001670000000004</v>
      </c>
      <c r="P1196">
        <v>6.6749999999999998</v>
      </c>
      <c r="Q1196">
        <v>2.2999999999999998</v>
      </c>
      <c r="R1196">
        <v>9.1666670000000003</v>
      </c>
      <c r="S1196">
        <v>2.9666670000000002</v>
      </c>
      <c r="T1196">
        <v>5.3968253968253963</v>
      </c>
      <c r="U1196">
        <v>-7.6234520000000003</v>
      </c>
      <c r="V1196">
        <v>9.9373629999999995</v>
      </c>
      <c r="W1196">
        <v>7.1748200000000004</v>
      </c>
      <c r="X1196">
        <v>20.538119999999999</v>
      </c>
      <c r="Y1196">
        <v>5.5817240000000004</v>
      </c>
      <c r="Z1196">
        <v>1.5241560000000001</v>
      </c>
    </row>
    <row r="1197" spans="1:26" x14ac:dyDescent="0.25">
      <c r="A1197" s="64">
        <v>45992</v>
      </c>
      <c r="B1197" t="s">
        <v>1721</v>
      </c>
      <c r="C1197" t="s">
        <v>3896</v>
      </c>
      <c r="D1197" t="s">
        <v>373</v>
      </c>
      <c r="E1197" t="s">
        <v>17</v>
      </c>
      <c r="F1197" t="s">
        <v>4</v>
      </c>
      <c r="G1197" t="s">
        <v>2810</v>
      </c>
      <c r="I1197">
        <v>5.7672255572905294E-4</v>
      </c>
      <c r="J1197" t="s">
        <v>1367</v>
      </c>
      <c r="K1197">
        <v>2.1212121212121211</v>
      </c>
      <c r="L1197" t="s">
        <v>2777</v>
      </c>
      <c r="N1197">
        <v>3.48</v>
      </c>
      <c r="O1197">
        <v>3.0135000000000001</v>
      </c>
      <c r="P1197">
        <v>7.125</v>
      </c>
      <c r="Q1197">
        <v>0.4</v>
      </c>
      <c r="R1197">
        <v>3.9666670000000002</v>
      </c>
      <c r="S1197">
        <v>5.2966670000000002</v>
      </c>
      <c r="T1197">
        <v>1.25</v>
      </c>
      <c r="U1197">
        <v>6.6726919999999996</v>
      </c>
      <c r="V1197">
        <v>18.23976</v>
      </c>
      <c r="W1197">
        <v>20.161190000000001</v>
      </c>
      <c r="X1197">
        <v>34.105670000000003</v>
      </c>
      <c r="Y1197">
        <v>3.0883310000000002</v>
      </c>
      <c r="Z1197">
        <v>0.986927</v>
      </c>
    </row>
    <row r="1198" spans="1:26" x14ac:dyDescent="0.25">
      <c r="A1198" s="64">
        <v>45992</v>
      </c>
      <c r="B1198" t="s">
        <v>1798</v>
      </c>
      <c r="C1198" t="s">
        <v>3897</v>
      </c>
      <c r="D1198" t="s">
        <v>450</v>
      </c>
      <c r="E1198" t="s">
        <v>11</v>
      </c>
      <c r="F1198" t="s">
        <v>4</v>
      </c>
      <c r="G1198" t="s">
        <v>2810</v>
      </c>
      <c r="I1198">
        <v>4.5292103920786673E-4</v>
      </c>
      <c r="J1198" t="s">
        <v>1367</v>
      </c>
      <c r="K1198">
        <v>7.4576271186440666</v>
      </c>
      <c r="L1198" t="s">
        <v>2777</v>
      </c>
      <c r="N1198">
        <v>6.14</v>
      </c>
      <c r="O1198">
        <v>3.6486670000000001</v>
      </c>
      <c r="P1198">
        <v>7.4749999999999996</v>
      </c>
      <c r="Q1198">
        <v>5</v>
      </c>
      <c r="R1198">
        <v>8.1333330000000004</v>
      </c>
      <c r="S1198">
        <v>7.1950000000000003</v>
      </c>
      <c r="T1198">
        <v>9.2755681818181817</v>
      </c>
      <c r="U1198">
        <v>14.417579999999999</v>
      </c>
      <c r="V1198">
        <v>25.412990000000001</v>
      </c>
      <c r="W1198">
        <v>33.522880000000001</v>
      </c>
      <c r="X1198">
        <v>28.013670000000001</v>
      </c>
      <c r="Y1198">
        <v>3.9783050000000002</v>
      </c>
      <c r="Z1198">
        <v>0.77540089999999995</v>
      </c>
    </row>
    <row r="1199" spans="1:26" x14ac:dyDescent="0.25">
      <c r="A1199" s="64">
        <v>45992</v>
      </c>
      <c r="B1199" t="s">
        <v>2230</v>
      </c>
      <c r="C1199" t="s">
        <v>3898</v>
      </c>
      <c r="D1199" t="s">
        <v>881</v>
      </c>
      <c r="E1199" t="s">
        <v>2874</v>
      </c>
      <c r="F1199" t="s">
        <v>4</v>
      </c>
      <c r="G1199" t="s">
        <v>2810</v>
      </c>
      <c r="I1199">
        <v>1.6130891724941879E-4</v>
      </c>
      <c r="J1199" t="s">
        <v>1374</v>
      </c>
      <c r="K1199">
        <v>1.666666666666667</v>
      </c>
      <c r="L1199" t="s">
        <v>2776</v>
      </c>
      <c r="O1199">
        <v>6.4749990000000004</v>
      </c>
      <c r="P1199">
        <v>0.1</v>
      </c>
      <c r="Q1199">
        <v>3.8</v>
      </c>
      <c r="R1199">
        <v>0.63333329999999999</v>
      </c>
      <c r="S1199">
        <v>3.0125000000000002</v>
      </c>
      <c r="T1199">
        <v>1.754385964912281</v>
      </c>
      <c r="V1199">
        <v>-65.280439999999999</v>
      </c>
      <c r="W1199">
        <v>-58.491860000000003</v>
      </c>
      <c r="Y1199">
        <v>-33.72927</v>
      </c>
      <c r="Z1199">
        <v>0</v>
      </c>
    </row>
    <row r="1200" spans="1:26" x14ac:dyDescent="0.25">
      <c r="A1200" s="64">
        <v>45992</v>
      </c>
      <c r="B1200" t="s">
        <v>1536</v>
      </c>
      <c r="C1200" t="s">
        <v>3899</v>
      </c>
      <c r="D1200" t="s">
        <v>189</v>
      </c>
      <c r="E1200" t="s">
        <v>12</v>
      </c>
      <c r="F1200" t="s">
        <v>4</v>
      </c>
      <c r="G1200" t="s">
        <v>2810</v>
      </c>
      <c r="I1200">
        <v>1.1396112088512169E-3</v>
      </c>
      <c r="J1200" t="s">
        <v>1367</v>
      </c>
      <c r="K1200">
        <v>5.8333333333333339</v>
      </c>
      <c r="L1200" t="s">
        <v>2777</v>
      </c>
      <c r="O1200">
        <v>0.37125000000000002</v>
      </c>
      <c r="P1200">
        <v>9</v>
      </c>
      <c r="Q1200">
        <v>9.9</v>
      </c>
      <c r="R1200">
        <v>0.1666667</v>
      </c>
      <c r="S1200">
        <v>8.4349989999999995</v>
      </c>
      <c r="T1200">
        <v>5.6842105263157894</v>
      </c>
      <c r="U1200">
        <v>28.516279999999998</v>
      </c>
      <c r="V1200">
        <v>27.81616</v>
      </c>
      <c r="W1200">
        <v>47.84666</v>
      </c>
      <c r="X1200">
        <v>59.437919999999998</v>
      </c>
      <c r="Y1200">
        <v>4.0005430000000004</v>
      </c>
      <c r="Z1200">
        <v>0</v>
      </c>
    </row>
    <row r="1201" spans="1:26" x14ac:dyDescent="0.25">
      <c r="A1201" s="64">
        <v>45992</v>
      </c>
      <c r="B1201" t="s">
        <v>1668</v>
      </c>
      <c r="C1201" t="s">
        <v>3900</v>
      </c>
      <c r="D1201" t="s">
        <v>320</v>
      </c>
      <c r="E1201" t="s">
        <v>8</v>
      </c>
      <c r="F1201" t="s">
        <v>4</v>
      </c>
      <c r="G1201" t="s">
        <v>2810</v>
      </c>
      <c r="I1201">
        <v>6.5521598590029251E-4</v>
      </c>
      <c r="J1201" t="s">
        <v>1367</v>
      </c>
      <c r="K1201">
        <v>0.82474226804123707</v>
      </c>
      <c r="L1201" t="s">
        <v>2776</v>
      </c>
      <c r="O1201">
        <v>1.5287500000000001</v>
      </c>
      <c r="P1201">
        <v>0.76666670000000003</v>
      </c>
      <c r="Q1201">
        <v>7.3</v>
      </c>
      <c r="R1201">
        <v>0.83333330000000005</v>
      </c>
      <c r="S1201">
        <v>6.2725</v>
      </c>
      <c r="T1201">
        <v>1.283018867924528</v>
      </c>
      <c r="V1201">
        <v>-324.24169999999998</v>
      </c>
      <c r="W1201">
        <v>-25.042290000000001</v>
      </c>
      <c r="Y1201">
        <v>-2.3900969999999999</v>
      </c>
      <c r="Z1201">
        <v>0</v>
      </c>
    </row>
    <row r="1202" spans="1:26" x14ac:dyDescent="0.25">
      <c r="A1202" s="64">
        <v>45992</v>
      </c>
      <c r="B1202" t="s">
        <v>2101</v>
      </c>
      <c r="C1202" t="s">
        <v>3901</v>
      </c>
      <c r="D1202" t="s">
        <v>752</v>
      </c>
      <c r="E1202" t="s">
        <v>12</v>
      </c>
      <c r="F1202" t="s">
        <v>4</v>
      </c>
      <c r="G1202" t="s">
        <v>2810</v>
      </c>
      <c r="I1202">
        <v>2.221808691423247E-4</v>
      </c>
      <c r="J1202" t="s">
        <v>1367</v>
      </c>
      <c r="K1202">
        <v>0.83333333333333326</v>
      </c>
      <c r="L1202" t="s">
        <v>2776</v>
      </c>
      <c r="O1202">
        <v>1.3525</v>
      </c>
      <c r="P1202">
        <v>3.7</v>
      </c>
      <c r="Q1202">
        <v>8.6</v>
      </c>
      <c r="R1202">
        <v>3.8333330000000001</v>
      </c>
      <c r="S1202">
        <v>2.3166669999999998</v>
      </c>
      <c r="T1202">
        <v>2.052631578947369</v>
      </c>
      <c r="U1202">
        <v>-7.328481</v>
      </c>
      <c r="V1202">
        <v>-2.1496740000000001</v>
      </c>
      <c r="W1202">
        <v>16.472169999999998</v>
      </c>
      <c r="X1202">
        <v>244.0806</v>
      </c>
      <c r="Y1202">
        <v>1.7702819999999999</v>
      </c>
      <c r="Z1202">
        <v>0</v>
      </c>
    </row>
    <row r="1203" spans="1:26" x14ac:dyDescent="0.25">
      <c r="A1203" s="64">
        <v>45992</v>
      </c>
      <c r="B1203" t="s">
        <v>2135</v>
      </c>
      <c r="C1203" t="s">
        <v>3902</v>
      </c>
      <c r="D1203" t="s">
        <v>786</v>
      </c>
      <c r="E1203" t="s">
        <v>2824</v>
      </c>
      <c r="F1203" t="s">
        <v>4</v>
      </c>
      <c r="G1203" t="s">
        <v>2810</v>
      </c>
      <c r="I1203">
        <v>2.2163048548983039E-4</v>
      </c>
      <c r="J1203" t="s">
        <v>1367</v>
      </c>
      <c r="K1203">
        <v>1.041666666666667</v>
      </c>
      <c r="L1203" t="s">
        <v>2776</v>
      </c>
      <c r="O1203">
        <v>3.585</v>
      </c>
      <c r="P1203">
        <v>2.8333330000000001</v>
      </c>
      <c r="Q1203">
        <v>6.7</v>
      </c>
      <c r="R1203">
        <v>1.6</v>
      </c>
      <c r="S1203">
        <v>6.7383329999999999</v>
      </c>
      <c r="T1203">
        <v>3.0472103004291839</v>
      </c>
      <c r="U1203">
        <v>0</v>
      </c>
      <c r="V1203">
        <v>-23.239599999999999</v>
      </c>
      <c r="W1203">
        <v>-41.358080000000001</v>
      </c>
      <c r="Y1203">
        <v>-1.441244</v>
      </c>
      <c r="Z1203">
        <v>0</v>
      </c>
    </row>
    <row r="1204" spans="1:26" x14ac:dyDescent="0.25">
      <c r="A1204" s="64">
        <v>45992</v>
      </c>
      <c r="B1204" t="s">
        <v>1741</v>
      </c>
      <c r="C1204" t="s">
        <v>3903</v>
      </c>
      <c r="D1204" t="s">
        <v>393</v>
      </c>
      <c r="E1204" t="s">
        <v>2824</v>
      </c>
      <c r="F1204" t="s">
        <v>4</v>
      </c>
      <c r="G1204" t="s">
        <v>2810</v>
      </c>
      <c r="I1204">
        <v>5.5079031430261551E-4</v>
      </c>
      <c r="J1204" t="s">
        <v>1367</v>
      </c>
      <c r="K1204">
        <v>8.0208333333333339</v>
      </c>
      <c r="L1204" t="s">
        <v>2777</v>
      </c>
      <c r="N1204">
        <v>5.91</v>
      </c>
      <c r="O1204">
        <v>1.979333</v>
      </c>
      <c r="P1204">
        <v>5.75</v>
      </c>
      <c r="Q1204">
        <v>9.5</v>
      </c>
      <c r="R1204">
        <v>6.6333330000000004</v>
      </c>
      <c r="S1204">
        <v>4.04</v>
      </c>
      <c r="T1204">
        <v>6.7596566523605146</v>
      </c>
      <c r="U1204">
        <v>13.531280000000001</v>
      </c>
      <c r="V1204">
        <v>24.243950000000002</v>
      </c>
      <c r="W1204">
        <v>18.350709999999999</v>
      </c>
      <c r="X1204">
        <v>45.632930000000002</v>
      </c>
      <c r="Y1204">
        <v>2.3342339999999999</v>
      </c>
      <c r="Z1204">
        <v>1.199011</v>
      </c>
    </row>
    <row r="1205" spans="1:26" x14ac:dyDescent="0.25">
      <c r="A1205" s="64">
        <v>45992</v>
      </c>
      <c r="B1205" t="s">
        <v>2140</v>
      </c>
      <c r="C1205" t="s">
        <v>3904</v>
      </c>
      <c r="D1205" t="s">
        <v>791</v>
      </c>
      <c r="E1205" t="s">
        <v>14</v>
      </c>
      <c r="F1205" t="s">
        <v>4</v>
      </c>
      <c r="G1205" t="s">
        <v>2810</v>
      </c>
      <c r="I1205">
        <v>2.1254850512486599E-4</v>
      </c>
      <c r="J1205" t="s">
        <v>1367</v>
      </c>
      <c r="K1205">
        <v>5.3846153846153841</v>
      </c>
      <c r="L1205" t="s">
        <v>2776</v>
      </c>
      <c r="N1205">
        <v>6.64</v>
      </c>
      <c r="O1205">
        <v>1.0780000000000001</v>
      </c>
      <c r="P1205">
        <v>6.85</v>
      </c>
      <c r="Q1205">
        <v>7.4</v>
      </c>
      <c r="R1205">
        <v>9.5666670000000007</v>
      </c>
      <c r="S1205">
        <v>5.8266669999999996</v>
      </c>
      <c r="T1205">
        <v>8.5789473684210531</v>
      </c>
      <c r="U1205">
        <v>16.349730000000001</v>
      </c>
      <c r="V1205">
        <v>36.208469999999998</v>
      </c>
      <c r="W1205">
        <v>19.59057</v>
      </c>
      <c r="X1205">
        <v>55.165289999999999</v>
      </c>
      <c r="Y1205">
        <v>1.989009</v>
      </c>
      <c r="Z1205">
        <v>0.97239739999999997</v>
      </c>
    </row>
    <row r="1206" spans="1:26" x14ac:dyDescent="0.25">
      <c r="A1206" s="64">
        <v>45992</v>
      </c>
      <c r="B1206" t="s">
        <v>1719</v>
      </c>
      <c r="C1206" t="s">
        <v>3905</v>
      </c>
      <c r="D1206" t="s">
        <v>371</v>
      </c>
      <c r="E1206" t="s">
        <v>8</v>
      </c>
      <c r="F1206" t="s">
        <v>4</v>
      </c>
      <c r="G1206" t="s">
        <v>2810</v>
      </c>
      <c r="I1206">
        <v>5.7250881528507003E-4</v>
      </c>
      <c r="J1206" t="s">
        <v>1367</v>
      </c>
      <c r="K1206">
        <v>5.6701030927835054</v>
      </c>
      <c r="L1206" t="s">
        <v>2776</v>
      </c>
      <c r="N1206">
        <v>7.31</v>
      </c>
      <c r="O1206">
        <v>6.1014999999999997</v>
      </c>
      <c r="P1206">
        <v>2.85</v>
      </c>
      <c r="Q1206">
        <v>0.6</v>
      </c>
      <c r="R1206">
        <v>9.8666669999999996</v>
      </c>
      <c r="S1206">
        <v>5.6833330000000002</v>
      </c>
      <c r="T1206">
        <v>5.5849056603773581</v>
      </c>
      <c r="U1206">
        <v>8.875216</v>
      </c>
      <c r="V1206">
        <v>8.155125</v>
      </c>
      <c r="W1206">
        <v>28.12848</v>
      </c>
      <c r="X1206">
        <v>34.386009999999999</v>
      </c>
      <c r="Y1206">
        <v>2.6416849999999998</v>
      </c>
      <c r="Z1206">
        <v>0.66988250000000005</v>
      </c>
    </row>
    <row r="1207" spans="1:26" x14ac:dyDescent="0.25">
      <c r="A1207" s="64">
        <v>45992</v>
      </c>
      <c r="B1207" t="s">
        <v>1646</v>
      </c>
      <c r="C1207" t="s">
        <v>3906</v>
      </c>
      <c r="D1207" t="s">
        <v>298</v>
      </c>
      <c r="E1207" t="s">
        <v>9</v>
      </c>
      <c r="F1207" t="s">
        <v>4</v>
      </c>
      <c r="G1207" t="s">
        <v>2810</v>
      </c>
      <c r="I1207">
        <v>7.1871073643085251E-4</v>
      </c>
      <c r="J1207" t="s">
        <v>1367</v>
      </c>
      <c r="K1207">
        <v>3.7037037037037028</v>
      </c>
      <c r="L1207" t="s">
        <v>2776</v>
      </c>
      <c r="N1207">
        <v>6.07</v>
      </c>
      <c r="O1207">
        <v>4.0136669999999999</v>
      </c>
      <c r="P1207">
        <v>6.85</v>
      </c>
      <c r="Q1207">
        <v>7.9</v>
      </c>
      <c r="R1207">
        <v>6.9333330000000002</v>
      </c>
      <c r="S1207">
        <v>5.073334</v>
      </c>
      <c r="T1207">
        <v>7.8500000000000014</v>
      </c>
      <c r="U1207">
        <v>2.0811799999999998</v>
      </c>
      <c r="V1207">
        <v>37.425220000000003</v>
      </c>
      <c r="W1207">
        <v>11.91367</v>
      </c>
      <c r="X1207">
        <v>24.847560000000001</v>
      </c>
      <c r="Y1207">
        <v>4.1459010000000003</v>
      </c>
      <c r="Z1207">
        <v>0.80811480000000002</v>
      </c>
    </row>
    <row r="1208" spans="1:26" x14ac:dyDescent="0.25">
      <c r="A1208" s="64">
        <v>45992</v>
      </c>
      <c r="B1208" t="s">
        <v>1453</v>
      </c>
      <c r="C1208" t="s">
        <v>3907</v>
      </c>
      <c r="D1208" t="s">
        <v>106</v>
      </c>
      <c r="E1208" t="s">
        <v>12</v>
      </c>
      <c r="F1208" t="s">
        <v>4</v>
      </c>
      <c r="G1208" t="s">
        <v>2810</v>
      </c>
      <c r="I1208">
        <v>1.9086660970607E-3</v>
      </c>
      <c r="J1208" t="s">
        <v>1365</v>
      </c>
      <c r="K1208">
        <v>4.7222222222222223</v>
      </c>
      <c r="L1208" t="s">
        <v>2777</v>
      </c>
      <c r="N1208">
        <v>2.8</v>
      </c>
      <c r="O1208">
        <v>1.5316669999999999</v>
      </c>
      <c r="P1208">
        <v>6.6</v>
      </c>
      <c r="Q1208">
        <v>6.5</v>
      </c>
      <c r="R1208">
        <v>6.5666669999999998</v>
      </c>
      <c r="S1208">
        <v>6.0616659999999998</v>
      </c>
      <c r="T1208">
        <v>5.3684210526315788</v>
      </c>
      <c r="U1208">
        <v>13.34595</v>
      </c>
      <c r="V1208">
        <v>12.567600000000001</v>
      </c>
      <c r="W1208">
        <v>42.232880000000002</v>
      </c>
      <c r="X1208">
        <v>35.383189999999999</v>
      </c>
      <c r="Y1208">
        <v>2.3738969999999999</v>
      </c>
      <c r="Z1208">
        <v>0.68820890000000001</v>
      </c>
    </row>
    <row r="1209" spans="1:26" x14ac:dyDescent="0.25">
      <c r="A1209" s="64">
        <v>45992</v>
      </c>
      <c r="B1209" t="s">
        <v>2065</v>
      </c>
      <c r="C1209" t="s">
        <v>3908</v>
      </c>
      <c r="D1209" t="s">
        <v>716</v>
      </c>
      <c r="E1209" t="s">
        <v>20</v>
      </c>
      <c r="F1209" t="s">
        <v>4</v>
      </c>
      <c r="G1209" t="s">
        <v>2810</v>
      </c>
      <c r="H1209">
        <v>2.9224955182184961E-3</v>
      </c>
      <c r="I1209">
        <v>2.5937662250345332E-4</v>
      </c>
      <c r="J1209" t="s">
        <v>1367</v>
      </c>
      <c r="K1209">
        <v>8.8571428571428577</v>
      </c>
      <c r="M1209" t="s">
        <v>1340</v>
      </c>
      <c r="N1209">
        <v>4.25</v>
      </c>
      <c r="O1209">
        <v>6.29</v>
      </c>
      <c r="P1209">
        <v>7.0666669999999998</v>
      </c>
      <c r="Q1209">
        <v>4.7</v>
      </c>
      <c r="R1209">
        <v>6.1666670000000003</v>
      </c>
      <c r="S1209">
        <v>5.96</v>
      </c>
      <c r="T1209">
        <v>8.3393501805054147</v>
      </c>
      <c r="U1209">
        <v>41.955539999999999</v>
      </c>
      <c r="W1209">
        <v>56.052250000000001</v>
      </c>
      <c r="X1209">
        <v>24.340350000000001</v>
      </c>
      <c r="Y1209">
        <v>3.2575569999999998</v>
      </c>
      <c r="Z1209">
        <v>2.009579</v>
      </c>
    </row>
    <row r="1210" spans="1:26" x14ac:dyDescent="0.25">
      <c r="A1210" s="64">
        <v>45992</v>
      </c>
      <c r="B1210" t="s">
        <v>2080</v>
      </c>
      <c r="C1210" t="s">
        <v>3909</v>
      </c>
      <c r="D1210" t="s">
        <v>731</v>
      </c>
      <c r="E1210" t="s">
        <v>8</v>
      </c>
      <c r="F1210" t="s">
        <v>4</v>
      </c>
      <c r="G1210" t="s">
        <v>2810</v>
      </c>
      <c r="I1210">
        <v>2.3975404007845321E-4</v>
      </c>
      <c r="J1210" t="s">
        <v>1367</v>
      </c>
      <c r="K1210">
        <v>8.0412371134020617</v>
      </c>
      <c r="L1210" t="s">
        <v>2776</v>
      </c>
      <c r="N1210">
        <v>7.36</v>
      </c>
      <c r="O1210">
        <v>8.0890009999999997</v>
      </c>
      <c r="P1210">
        <v>3.2250000000000001</v>
      </c>
      <c r="Q1210">
        <v>5</v>
      </c>
      <c r="R1210">
        <v>9.6</v>
      </c>
      <c r="S1210">
        <v>3.76</v>
      </c>
      <c r="T1210">
        <v>8.584905660377359</v>
      </c>
      <c r="U1210">
        <v>12.0535</v>
      </c>
      <c r="V1210">
        <v>12.39696</v>
      </c>
      <c r="W1210">
        <v>24.029019999999999</v>
      </c>
      <c r="X1210">
        <v>26.423739999999999</v>
      </c>
      <c r="Y1210">
        <v>3.785355</v>
      </c>
      <c r="Z1210">
        <v>1.0750740000000001</v>
      </c>
    </row>
    <row r="1211" spans="1:26" x14ac:dyDescent="0.25">
      <c r="A1211" s="64">
        <v>45992</v>
      </c>
      <c r="B1211" t="s">
        <v>1412</v>
      </c>
      <c r="C1211" t="s">
        <v>3910</v>
      </c>
      <c r="D1211" t="s">
        <v>66</v>
      </c>
      <c r="E1211" t="s">
        <v>8</v>
      </c>
      <c r="F1211" t="s">
        <v>4</v>
      </c>
      <c r="G1211" t="s">
        <v>2810</v>
      </c>
      <c r="I1211">
        <v>2.6828027576458399E-3</v>
      </c>
      <c r="J1211" t="s">
        <v>1367</v>
      </c>
      <c r="K1211">
        <v>4.9484536082474229</v>
      </c>
      <c r="L1211" t="s">
        <v>2777</v>
      </c>
      <c r="N1211">
        <v>7.4</v>
      </c>
      <c r="O1211">
        <v>6.5155000000000003</v>
      </c>
      <c r="P1211">
        <v>3.6749999999999998</v>
      </c>
      <c r="Q1211">
        <v>1.6</v>
      </c>
      <c r="R1211">
        <v>7.766667</v>
      </c>
      <c r="S1211">
        <v>6.0266669999999998</v>
      </c>
      <c r="T1211">
        <v>5.8301886792452828</v>
      </c>
      <c r="U1211">
        <v>11.599550000000001</v>
      </c>
      <c r="V1211">
        <v>10.258319999999999</v>
      </c>
      <c r="W1211">
        <v>20.229579999999999</v>
      </c>
      <c r="X1211">
        <v>33.624560000000002</v>
      </c>
      <c r="Y1211">
        <v>1.797323</v>
      </c>
      <c r="Z1211">
        <v>0.64378420000000003</v>
      </c>
    </row>
    <row r="1212" spans="1:26" x14ac:dyDescent="0.25">
      <c r="A1212" s="64">
        <v>45992</v>
      </c>
      <c r="B1212" t="s">
        <v>2388</v>
      </c>
      <c r="C1212" t="s">
        <v>3911</v>
      </c>
      <c r="D1212" t="s">
        <v>1039</v>
      </c>
      <c r="E1212" t="s">
        <v>8</v>
      </c>
      <c r="F1212" t="s">
        <v>4</v>
      </c>
      <c r="G1212" t="s">
        <v>2810</v>
      </c>
      <c r="I1212">
        <v>1.219801396911711E-4</v>
      </c>
      <c r="J1212" t="s">
        <v>1367</v>
      </c>
      <c r="K1212">
        <v>7.4226804123711343</v>
      </c>
      <c r="L1212" t="s">
        <v>2776</v>
      </c>
      <c r="O1212">
        <v>0.52541669999999996</v>
      </c>
      <c r="P1212">
        <v>5.45</v>
      </c>
      <c r="Q1212">
        <v>6.7</v>
      </c>
      <c r="R1212">
        <v>4.5333329999999998</v>
      </c>
      <c r="S1212">
        <v>7.7116660000000001</v>
      </c>
      <c r="T1212">
        <v>5.4716981132075473</v>
      </c>
      <c r="U1212">
        <v>80.384619999999998</v>
      </c>
      <c r="V1212">
        <v>-7.9433290000000003</v>
      </c>
      <c r="W1212">
        <v>-8.4659359999999992</v>
      </c>
      <c r="Y1212">
        <v>-0.5219954</v>
      </c>
      <c r="Z1212">
        <v>0</v>
      </c>
    </row>
    <row r="1213" spans="1:26" x14ac:dyDescent="0.25">
      <c r="A1213" s="64">
        <v>45992</v>
      </c>
      <c r="B1213" t="s">
        <v>1448</v>
      </c>
      <c r="C1213" t="s">
        <v>3912</v>
      </c>
      <c r="D1213" t="s">
        <v>101</v>
      </c>
      <c r="E1213" t="s">
        <v>12</v>
      </c>
      <c r="F1213" t="s">
        <v>4</v>
      </c>
      <c r="G1213" t="s">
        <v>2810</v>
      </c>
      <c r="I1213">
        <v>1.9463328220045281E-3</v>
      </c>
      <c r="J1213" t="s">
        <v>1367</v>
      </c>
      <c r="K1213">
        <v>7.7777777777777777</v>
      </c>
      <c r="L1213" t="s">
        <v>2776</v>
      </c>
      <c r="N1213">
        <v>3.41</v>
      </c>
      <c r="O1213">
        <v>2.7774999999999999</v>
      </c>
      <c r="P1213">
        <v>6.2333340000000002</v>
      </c>
      <c r="Q1213">
        <v>9.1</v>
      </c>
      <c r="R1213">
        <v>7.5333329999999998</v>
      </c>
      <c r="S1213">
        <v>8.0716669999999997</v>
      </c>
      <c r="T1213">
        <v>8.8947368421052637</v>
      </c>
      <c r="U1213">
        <v>47.972940000000001</v>
      </c>
      <c r="V1213">
        <v>17.045719999999999</v>
      </c>
      <c r="W1213">
        <v>45.558990000000001</v>
      </c>
      <c r="X1213">
        <v>22.393450000000001</v>
      </c>
      <c r="Y1213">
        <v>3.863432</v>
      </c>
      <c r="Z1213">
        <v>1.035426</v>
      </c>
    </row>
    <row r="1214" spans="1:26" x14ac:dyDescent="0.25">
      <c r="A1214" s="64">
        <v>45992</v>
      </c>
      <c r="B1214" t="s">
        <v>1675</v>
      </c>
      <c r="C1214" t="s">
        <v>3913</v>
      </c>
      <c r="D1214" t="s">
        <v>327</v>
      </c>
      <c r="E1214" t="s">
        <v>9</v>
      </c>
      <c r="F1214" t="s">
        <v>4</v>
      </c>
      <c r="G1214" t="s">
        <v>2810</v>
      </c>
      <c r="I1214">
        <v>6.4557442048431837E-4</v>
      </c>
      <c r="J1214" t="s">
        <v>1365</v>
      </c>
      <c r="K1214">
        <v>10</v>
      </c>
      <c r="L1214" t="s">
        <v>2776</v>
      </c>
      <c r="O1214">
        <v>1.6373329999999999</v>
      </c>
      <c r="P1214">
        <v>7.45</v>
      </c>
      <c r="Q1214">
        <v>4.4000000000000004</v>
      </c>
      <c r="R1214">
        <v>5.266667</v>
      </c>
      <c r="S1214">
        <v>9.2866669999999996</v>
      </c>
      <c r="T1214">
        <v>6.25</v>
      </c>
      <c r="U1214">
        <v>66.685469999999995</v>
      </c>
      <c r="V1214">
        <v>15.66197</v>
      </c>
      <c r="W1214">
        <v>7.5045830000000002</v>
      </c>
      <c r="X1214">
        <v>76.439130000000006</v>
      </c>
      <c r="Y1214">
        <v>0.66297379999999995</v>
      </c>
      <c r="Z1214">
        <v>0</v>
      </c>
    </row>
    <row r="1215" spans="1:26" x14ac:dyDescent="0.25">
      <c r="A1215" s="64">
        <v>45992</v>
      </c>
      <c r="B1215" t="s">
        <v>1641</v>
      </c>
      <c r="C1215" t="s">
        <v>3914</v>
      </c>
      <c r="D1215" t="s">
        <v>293</v>
      </c>
      <c r="E1215" t="s">
        <v>17</v>
      </c>
      <c r="F1215" t="s">
        <v>4</v>
      </c>
      <c r="G1215" t="s">
        <v>2810</v>
      </c>
      <c r="I1215">
        <v>7.4986637175792042E-4</v>
      </c>
      <c r="J1215" t="s">
        <v>1367</v>
      </c>
      <c r="K1215">
        <v>0.60606060606060608</v>
      </c>
      <c r="L1215" t="s">
        <v>2777</v>
      </c>
      <c r="N1215">
        <v>6.16</v>
      </c>
      <c r="O1215">
        <v>3.1077499999999998</v>
      </c>
      <c r="P1215">
        <v>2.3250000000000002</v>
      </c>
      <c r="Q1215">
        <v>7.1</v>
      </c>
      <c r="R1215">
        <v>2.6</v>
      </c>
      <c r="S1215">
        <v>3.84</v>
      </c>
      <c r="T1215">
        <v>0.8035714285714286</v>
      </c>
      <c r="U1215">
        <v>-1.9619519999999999</v>
      </c>
      <c r="V1215">
        <v>7.0974630000000003</v>
      </c>
      <c r="W1215">
        <v>23.472740000000002</v>
      </c>
      <c r="X1215">
        <v>27.705760000000001</v>
      </c>
      <c r="Y1215">
        <v>4.818994</v>
      </c>
      <c r="Z1215">
        <v>2.4433340000000001</v>
      </c>
    </row>
    <row r="1216" spans="1:26" x14ac:dyDescent="0.25">
      <c r="A1216" s="64">
        <v>45992</v>
      </c>
      <c r="B1216" t="s">
        <v>1440</v>
      </c>
      <c r="C1216" t="s">
        <v>3915</v>
      </c>
      <c r="D1216" t="s">
        <v>94</v>
      </c>
      <c r="E1216" t="s">
        <v>8</v>
      </c>
      <c r="F1216" t="s">
        <v>4</v>
      </c>
      <c r="G1216" t="s">
        <v>2810</v>
      </c>
      <c r="I1216">
        <v>2.0327759604473489E-3</v>
      </c>
      <c r="J1216" t="s">
        <v>1365</v>
      </c>
      <c r="K1216">
        <v>5.1546391752577314</v>
      </c>
      <c r="L1216" t="s">
        <v>2777</v>
      </c>
      <c r="O1216">
        <v>2.184167</v>
      </c>
      <c r="P1216">
        <v>5.2750000000000004</v>
      </c>
      <c r="Q1216">
        <v>4.0999999999999996</v>
      </c>
      <c r="R1216">
        <v>7.6333330000000004</v>
      </c>
      <c r="S1216">
        <v>7.8283329999999998</v>
      </c>
      <c r="T1216">
        <v>6.7358490566037732</v>
      </c>
      <c r="U1216">
        <v>24.76033</v>
      </c>
      <c r="V1216">
        <v>16.81317</v>
      </c>
      <c r="W1216">
        <v>13.854900000000001</v>
      </c>
      <c r="X1216">
        <v>111.282</v>
      </c>
      <c r="Y1216">
        <v>0.61739100000000002</v>
      </c>
      <c r="Z1216">
        <v>0</v>
      </c>
    </row>
    <row r="1217" spans="1:26" x14ac:dyDescent="0.25">
      <c r="A1217" s="64">
        <v>45992</v>
      </c>
      <c r="B1217" t="s">
        <v>1558</v>
      </c>
      <c r="C1217" t="s">
        <v>3916</v>
      </c>
      <c r="D1217" t="s">
        <v>210</v>
      </c>
      <c r="E1217" t="s">
        <v>2824</v>
      </c>
      <c r="F1217" t="s">
        <v>4</v>
      </c>
      <c r="G1217" t="s">
        <v>2810</v>
      </c>
      <c r="I1217">
        <v>9.933306757572498E-4</v>
      </c>
      <c r="J1217" t="s">
        <v>1367</v>
      </c>
      <c r="K1217">
        <v>1.875</v>
      </c>
      <c r="L1217" t="s">
        <v>2777</v>
      </c>
      <c r="N1217">
        <v>5.3</v>
      </c>
      <c r="O1217">
        <v>2.299833</v>
      </c>
      <c r="P1217">
        <v>6.0750000000000002</v>
      </c>
      <c r="Q1217">
        <v>3</v>
      </c>
      <c r="R1217">
        <v>8.4</v>
      </c>
      <c r="S1217">
        <v>4.71</v>
      </c>
      <c r="T1217">
        <v>4.4635193133047224</v>
      </c>
      <c r="U1217">
        <v>0.46132800000000002</v>
      </c>
      <c r="V1217">
        <v>59.938940000000002</v>
      </c>
      <c r="W1217">
        <v>16.384540000000001</v>
      </c>
      <c r="X1217">
        <v>33.812150000000003</v>
      </c>
      <c r="Y1217">
        <v>2.9717660000000001</v>
      </c>
      <c r="Z1217">
        <v>0.81305870000000002</v>
      </c>
    </row>
    <row r="1218" spans="1:26" x14ac:dyDescent="0.25">
      <c r="A1218" s="64">
        <v>45992</v>
      </c>
      <c r="B1218" t="s">
        <v>1642</v>
      </c>
      <c r="C1218" t="s">
        <v>3917</v>
      </c>
      <c r="D1218" t="s">
        <v>294</v>
      </c>
      <c r="E1218" t="s">
        <v>20</v>
      </c>
      <c r="F1218" t="s">
        <v>4</v>
      </c>
      <c r="G1218" t="s">
        <v>2810</v>
      </c>
      <c r="I1218">
        <v>7.3190674208415101E-4</v>
      </c>
      <c r="J1218" t="s">
        <v>1367</v>
      </c>
      <c r="K1218">
        <v>2.5714285714285712</v>
      </c>
      <c r="L1218" t="s">
        <v>2777</v>
      </c>
      <c r="N1218">
        <v>6.14</v>
      </c>
      <c r="O1218">
        <v>3.93</v>
      </c>
      <c r="P1218">
        <v>7.4749999999999996</v>
      </c>
      <c r="Q1218">
        <v>5.8</v>
      </c>
      <c r="R1218">
        <v>6.5666669999999998</v>
      </c>
      <c r="S1218">
        <v>4.88</v>
      </c>
      <c r="T1218">
        <v>7.2924187725631766</v>
      </c>
      <c r="U1218">
        <v>-5.6375209999999996</v>
      </c>
      <c r="V1218">
        <v>90.258480000000006</v>
      </c>
      <c r="W1218">
        <v>50.69511</v>
      </c>
      <c r="X1218">
        <v>25.810040000000001</v>
      </c>
      <c r="Y1218">
        <v>4.1947939999999999</v>
      </c>
      <c r="Z1218">
        <v>4.1080040000000002</v>
      </c>
    </row>
    <row r="1219" spans="1:26" x14ac:dyDescent="0.25">
      <c r="A1219" s="64">
        <v>45992</v>
      </c>
      <c r="B1219" t="s">
        <v>2347</v>
      </c>
      <c r="C1219" t="s">
        <v>3918</v>
      </c>
      <c r="D1219" t="s">
        <v>998</v>
      </c>
      <c r="E1219" t="s">
        <v>2867</v>
      </c>
      <c r="F1219" t="s">
        <v>4</v>
      </c>
      <c r="G1219" t="s">
        <v>2810</v>
      </c>
      <c r="H1219">
        <v>8.1275363444437262E-5</v>
      </c>
      <c r="I1219">
        <v>1.3250263899978001E-4</v>
      </c>
      <c r="J1219" t="s">
        <v>1367</v>
      </c>
      <c r="K1219">
        <v>8.5714285714285712</v>
      </c>
      <c r="M1219" t="s">
        <v>1340</v>
      </c>
      <c r="N1219">
        <v>6.71</v>
      </c>
      <c r="O1219">
        <v>5.579167</v>
      </c>
      <c r="P1219">
        <v>4.4249999999999998</v>
      </c>
      <c r="Q1219">
        <v>4</v>
      </c>
      <c r="R1219">
        <v>8.5666670000000007</v>
      </c>
      <c r="S1219">
        <v>3.4733329999999998</v>
      </c>
      <c r="T1219">
        <v>5.333333333333333</v>
      </c>
      <c r="U1219">
        <v>-11.059670000000001</v>
      </c>
      <c r="V1219">
        <v>-17.436260000000001</v>
      </c>
      <c r="W1219">
        <v>16.469470000000001</v>
      </c>
      <c r="Y1219">
        <v>-10.49521</v>
      </c>
      <c r="Z1219">
        <v>3.769047</v>
      </c>
    </row>
    <row r="1220" spans="1:26" x14ac:dyDescent="0.25">
      <c r="A1220" s="64">
        <v>45992</v>
      </c>
      <c r="B1220" t="s">
        <v>2130</v>
      </c>
      <c r="C1220" t="s">
        <v>3919</v>
      </c>
      <c r="D1220" t="s">
        <v>781</v>
      </c>
      <c r="E1220" t="s">
        <v>2824</v>
      </c>
      <c r="F1220" t="s">
        <v>4</v>
      </c>
      <c r="G1220" t="s">
        <v>2810</v>
      </c>
      <c r="I1220">
        <v>2.1604053587660849E-4</v>
      </c>
      <c r="J1220" t="s">
        <v>1367</v>
      </c>
      <c r="K1220">
        <v>6.9791666666666661</v>
      </c>
      <c r="L1220" t="s">
        <v>2777</v>
      </c>
      <c r="N1220">
        <v>8.35</v>
      </c>
      <c r="O1220">
        <v>7.0022500000000001</v>
      </c>
      <c r="P1220">
        <v>6.5250000000000004</v>
      </c>
      <c r="Q1220">
        <v>5.3</v>
      </c>
      <c r="R1220">
        <v>7.4666670000000002</v>
      </c>
      <c r="S1220">
        <v>3.38</v>
      </c>
      <c r="T1220">
        <v>7.7467811158798288</v>
      </c>
      <c r="U1220">
        <v>-2.0445410000000002</v>
      </c>
      <c r="V1220">
        <v>17.961749999999999</v>
      </c>
      <c r="W1220">
        <v>25.80443</v>
      </c>
      <c r="X1220">
        <v>17.921500000000002</v>
      </c>
      <c r="Y1220">
        <v>5.4944620000000004</v>
      </c>
      <c r="Z1220">
        <v>2.2801559999999998</v>
      </c>
    </row>
    <row r="1221" spans="1:26" x14ac:dyDescent="0.25">
      <c r="A1221" s="64">
        <v>45992</v>
      </c>
      <c r="B1221" t="s">
        <v>2465</v>
      </c>
      <c r="C1221" t="s">
        <v>3920</v>
      </c>
      <c r="D1221" t="s">
        <v>1116</v>
      </c>
      <c r="E1221" t="s">
        <v>8</v>
      </c>
      <c r="F1221" t="s">
        <v>4</v>
      </c>
      <c r="G1221" t="s">
        <v>2810</v>
      </c>
      <c r="I1221">
        <v>9.7795243842781587E-5</v>
      </c>
      <c r="J1221" t="s">
        <v>1374</v>
      </c>
      <c r="K1221">
        <v>4.6391752577319592</v>
      </c>
      <c r="L1221" t="s">
        <v>2777</v>
      </c>
      <c r="O1221">
        <v>3.4249999999999998</v>
      </c>
      <c r="P1221">
        <v>3.6333329999999999</v>
      </c>
      <c r="Q1221">
        <v>2.5</v>
      </c>
      <c r="R1221">
        <v>5.1666670000000003</v>
      </c>
      <c r="S1221">
        <v>6.25</v>
      </c>
      <c r="T1221">
        <v>2.924528301886792</v>
      </c>
      <c r="V1221">
        <v>-22.38222</v>
      </c>
      <c r="W1221">
        <v>-10.5463</v>
      </c>
      <c r="Y1221">
        <v>-3.738184</v>
      </c>
      <c r="Z1221">
        <v>0</v>
      </c>
    </row>
    <row r="1222" spans="1:26" x14ac:dyDescent="0.25">
      <c r="A1222" s="64">
        <v>45992</v>
      </c>
      <c r="B1222" t="s">
        <v>1562</v>
      </c>
      <c r="C1222" t="s">
        <v>3921</v>
      </c>
      <c r="D1222" t="s">
        <v>214</v>
      </c>
      <c r="E1222" t="s">
        <v>8</v>
      </c>
      <c r="F1222" t="s">
        <v>4</v>
      </c>
      <c r="G1222" t="s">
        <v>2810</v>
      </c>
      <c r="I1222">
        <v>9.6719080277301152E-4</v>
      </c>
      <c r="J1222" t="s">
        <v>1367</v>
      </c>
      <c r="K1222">
        <v>2.3711340206185572</v>
      </c>
      <c r="L1222" t="s">
        <v>2776</v>
      </c>
      <c r="O1222">
        <v>1.7862499999999999</v>
      </c>
      <c r="P1222">
        <v>0.83333330000000005</v>
      </c>
      <c r="Q1222">
        <v>6.4</v>
      </c>
      <c r="R1222">
        <v>3.0333329999999998</v>
      </c>
      <c r="S1222">
        <v>6.1166669999999996</v>
      </c>
      <c r="T1222">
        <v>1.716981132075472</v>
      </c>
      <c r="U1222">
        <v>44.919359999999998</v>
      </c>
      <c r="V1222">
        <v>-52.049709999999997</v>
      </c>
      <c r="W1222">
        <v>-34.707630000000002</v>
      </c>
      <c r="Y1222">
        <v>-2.0549879999999998</v>
      </c>
      <c r="Z1222">
        <v>0</v>
      </c>
    </row>
    <row r="1223" spans="1:26" x14ac:dyDescent="0.25">
      <c r="A1223" s="64">
        <v>45992</v>
      </c>
      <c r="B1223" t="s">
        <v>1835</v>
      </c>
      <c r="C1223" t="s">
        <v>3922</v>
      </c>
      <c r="D1223" t="s">
        <v>487</v>
      </c>
      <c r="E1223" t="s">
        <v>12</v>
      </c>
      <c r="F1223" t="s">
        <v>4</v>
      </c>
      <c r="G1223" t="s">
        <v>2810</v>
      </c>
      <c r="I1223">
        <v>4.0041755923418752E-4</v>
      </c>
      <c r="J1223" t="s">
        <v>1374</v>
      </c>
      <c r="K1223">
        <v>7.5</v>
      </c>
      <c r="L1223" t="s">
        <v>2776</v>
      </c>
      <c r="O1223">
        <v>1.571</v>
      </c>
      <c r="P1223">
        <v>6.6</v>
      </c>
      <c r="Q1223">
        <v>9.6</v>
      </c>
      <c r="R1223">
        <v>3.733333</v>
      </c>
      <c r="S1223">
        <v>7.9933339999999999</v>
      </c>
      <c r="T1223">
        <v>6.526315789473685</v>
      </c>
      <c r="U1223">
        <v>-7.1781689999999996</v>
      </c>
      <c r="V1223">
        <v>8.5930459999999993</v>
      </c>
      <c r="W1223">
        <v>12.56535</v>
      </c>
      <c r="X1223">
        <v>47.905709999999999</v>
      </c>
      <c r="Y1223">
        <v>2.4535969999999998</v>
      </c>
      <c r="Z1223">
        <v>0</v>
      </c>
    </row>
    <row r="1224" spans="1:26" x14ac:dyDescent="0.25">
      <c r="A1224" s="64">
        <v>45992</v>
      </c>
      <c r="B1224" t="s">
        <v>2319</v>
      </c>
      <c r="C1224" t="s">
        <v>3923</v>
      </c>
      <c r="D1224" t="s">
        <v>970</v>
      </c>
      <c r="E1224" t="s">
        <v>11</v>
      </c>
      <c r="F1224" t="s">
        <v>4</v>
      </c>
      <c r="G1224" t="s">
        <v>2810</v>
      </c>
      <c r="I1224">
        <v>1.41992281325051E-4</v>
      </c>
      <c r="J1224" t="s">
        <v>1374</v>
      </c>
      <c r="K1224">
        <v>7.2881355932203382</v>
      </c>
      <c r="L1224" t="s">
        <v>2776</v>
      </c>
      <c r="O1224">
        <v>5.0190000000000001</v>
      </c>
      <c r="P1224">
        <v>6.5250000000000004</v>
      </c>
      <c r="Q1224">
        <v>7.7</v>
      </c>
      <c r="R1224">
        <v>7.9666670000000002</v>
      </c>
      <c r="S1224">
        <v>4.4050000000000002</v>
      </c>
      <c r="T1224">
        <v>9.3323863636363633</v>
      </c>
      <c r="U1224">
        <v>-10.280390000000001</v>
      </c>
      <c r="V1224">
        <v>37.246270000000003</v>
      </c>
      <c r="W1224">
        <v>12.323399999999999</v>
      </c>
      <c r="X1224">
        <v>8.4031690000000001</v>
      </c>
      <c r="Y1224">
        <v>3.9962209999999998</v>
      </c>
      <c r="Z1224">
        <v>0</v>
      </c>
    </row>
    <row r="1225" spans="1:26" x14ac:dyDescent="0.25">
      <c r="A1225" s="64">
        <v>45992</v>
      </c>
      <c r="B1225" t="s">
        <v>1521</v>
      </c>
      <c r="C1225" t="s">
        <v>3924</v>
      </c>
      <c r="D1225" t="s">
        <v>174</v>
      </c>
      <c r="E1225" t="s">
        <v>17</v>
      </c>
      <c r="F1225" t="s">
        <v>4</v>
      </c>
      <c r="G1225" t="s">
        <v>2810</v>
      </c>
      <c r="I1225">
        <v>1.220306473678038E-3</v>
      </c>
      <c r="J1225" t="s">
        <v>1374</v>
      </c>
      <c r="K1225">
        <v>3.333333333333333</v>
      </c>
      <c r="L1225" t="s">
        <v>2778</v>
      </c>
      <c r="N1225">
        <v>5.93</v>
      </c>
      <c r="O1225">
        <v>3.45275</v>
      </c>
      <c r="P1225">
        <v>5.7750000000000004</v>
      </c>
      <c r="Q1225">
        <v>1.7</v>
      </c>
      <c r="R1225">
        <v>7.3</v>
      </c>
      <c r="S1225">
        <v>4.7783340000000001</v>
      </c>
      <c r="T1225">
        <v>2.2321428571428572</v>
      </c>
      <c r="U1225">
        <v>5.679691</v>
      </c>
      <c r="V1225">
        <v>13.0571</v>
      </c>
      <c r="W1225">
        <v>25.2179</v>
      </c>
      <c r="X1225">
        <v>23.55763</v>
      </c>
      <c r="Y1225">
        <v>4.6441520000000001</v>
      </c>
      <c r="Z1225">
        <v>2.902704</v>
      </c>
    </row>
    <row r="1226" spans="1:26" x14ac:dyDescent="0.25">
      <c r="A1226" s="64">
        <v>45992</v>
      </c>
      <c r="B1226" t="s">
        <v>1796</v>
      </c>
      <c r="C1226" t="s">
        <v>3925</v>
      </c>
      <c r="D1226" t="s">
        <v>448</v>
      </c>
      <c r="E1226" t="s">
        <v>2824</v>
      </c>
      <c r="F1226" t="s">
        <v>4</v>
      </c>
      <c r="G1226" t="s">
        <v>2810</v>
      </c>
      <c r="I1226">
        <v>4.4919167238355122E-4</v>
      </c>
      <c r="J1226" t="s">
        <v>1367</v>
      </c>
      <c r="K1226">
        <v>5.8333333333333339</v>
      </c>
      <c r="L1226" t="s">
        <v>2776</v>
      </c>
      <c r="O1226">
        <v>6.0875000000000004</v>
      </c>
      <c r="P1226">
        <v>5.2</v>
      </c>
      <c r="Q1226">
        <v>1.2</v>
      </c>
      <c r="R1226">
        <v>0.5</v>
      </c>
      <c r="S1226">
        <v>5.2516670000000003</v>
      </c>
      <c r="T1226">
        <v>1.523605150214592</v>
      </c>
      <c r="U1226">
        <v>-28.579440000000002</v>
      </c>
      <c r="V1226">
        <v>14.782080000000001</v>
      </c>
      <c r="W1226">
        <v>10.48246</v>
      </c>
      <c r="X1226">
        <v>14.54095</v>
      </c>
      <c r="Y1226">
        <v>5.1385120000000004</v>
      </c>
      <c r="Z1226">
        <v>0</v>
      </c>
    </row>
    <row r="1227" spans="1:26" x14ac:dyDescent="0.25">
      <c r="A1227" s="64">
        <v>45992</v>
      </c>
      <c r="B1227" t="s">
        <v>1523</v>
      </c>
      <c r="C1227" t="s">
        <v>3926</v>
      </c>
      <c r="D1227" t="s">
        <v>176</v>
      </c>
      <c r="E1227" t="s">
        <v>2818</v>
      </c>
      <c r="F1227" t="s">
        <v>4</v>
      </c>
      <c r="G1227" t="s">
        <v>2810</v>
      </c>
      <c r="I1227">
        <v>1.197876064493065E-3</v>
      </c>
      <c r="J1227" t="s">
        <v>1367</v>
      </c>
      <c r="K1227">
        <v>3</v>
      </c>
      <c r="L1227" t="s">
        <v>2778</v>
      </c>
      <c r="N1227">
        <v>7.55</v>
      </c>
      <c r="O1227">
        <v>2.7105000000000001</v>
      </c>
      <c r="P1227">
        <v>4.2666659999999998</v>
      </c>
      <c r="Q1227">
        <v>0.5</v>
      </c>
      <c r="R1227">
        <v>3.8</v>
      </c>
      <c r="S1227">
        <v>3.6833330000000002</v>
      </c>
      <c r="T1227">
        <v>0.51020408163265307</v>
      </c>
      <c r="U1227">
        <v>12.982670000000001</v>
      </c>
      <c r="W1227">
        <v>9.3135720000000006</v>
      </c>
      <c r="X1227">
        <v>51.178350000000002</v>
      </c>
      <c r="Y1227">
        <v>2.0787589999999998</v>
      </c>
      <c r="Z1227">
        <v>2.5372050000000002</v>
      </c>
    </row>
    <row r="1228" spans="1:26" x14ac:dyDescent="0.25">
      <c r="A1228" s="64">
        <v>45992</v>
      </c>
      <c r="B1228" t="s">
        <v>1831</v>
      </c>
      <c r="C1228" t="s">
        <v>3927</v>
      </c>
      <c r="D1228" t="s">
        <v>483</v>
      </c>
      <c r="E1228" t="s">
        <v>12</v>
      </c>
      <c r="F1228" t="s">
        <v>4</v>
      </c>
      <c r="G1228" t="s">
        <v>2810</v>
      </c>
      <c r="I1228">
        <v>4.0934751649324759E-4</v>
      </c>
      <c r="J1228" t="s">
        <v>1367</v>
      </c>
      <c r="K1228">
        <v>6.1111111111111116</v>
      </c>
      <c r="L1228" t="s">
        <v>2777</v>
      </c>
      <c r="N1228">
        <v>6.02</v>
      </c>
      <c r="O1228">
        <v>6.01</v>
      </c>
      <c r="P1228">
        <v>4.5999999999999996</v>
      </c>
      <c r="Q1228">
        <v>8.6999999999999993</v>
      </c>
      <c r="R1228">
        <v>5.2333340000000002</v>
      </c>
      <c r="S1228">
        <v>5.8416670000000002</v>
      </c>
      <c r="T1228">
        <v>7.1052631578947363</v>
      </c>
      <c r="U1228">
        <v>16.038979999999999</v>
      </c>
      <c r="V1228">
        <v>11.138960000000001</v>
      </c>
      <c r="W1228">
        <v>17.5105</v>
      </c>
      <c r="X1228">
        <v>12.27957</v>
      </c>
      <c r="Y1228">
        <v>8.0130719999999993</v>
      </c>
      <c r="Z1228">
        <v>2.374479</v>
      </c>
    </row>
    <row r="1229" spans="1:26" x14ac:dyDescent="0.25">
      <c r="A1229" s="64">
        <v>45992</v>
      </c>
      <c r="B1229" t="s">
        <v>1937</v>
      </c>
      <c r="C1229" t="s">
        <v>3928</v>
      </c>
      <c r="D1229" t="s">
        <v>589</v>
      </c>
      <c r="E1229" t="s">
        <v>19</v>
      </c>
      <c r="F1229" t="s">
        <v>4</v>
      </c>
      <c r="G1229" t="s">
        <v>2810</v>
      </c>
      <c r="I1229">
        <v>3.1415734859445823E-4</v>
      </c>
      <c r="J1229" t="s">
        <v>1367</v>
      </c>
      <c r="K1229">
        <v>1.25</v>
      </c>
      <c r="L1229" t="s">
        <v>2777</v>
      </c>
      <c r="N1229">
        <v>5.44</v>
      </c>
      <c r="O1229">
        <v>5.3456669999999997</v>
      </c>
      <c r="P1229">
        <v>5</v>
      </c>
      <c r="Q1229">
        <v>4.5</v>
      </c>
      <c r="R1229">
        <v>7.7</v>
      </c>
      <c r="S1229">
        <v>2.0433330000000001</v>
      </c>
      <c r="T1229">
        <v>4.7619047619047619</v>
      </c>
      <c r="U1229">
        <v>-13.60636</v>
      </c>
      <c r="V1229">
        <v>12.46752</v>
      </c>
      <c r="W1229">
        <v>7.9573809999999998</v>
      </c>
      <c r="X1229">
        <v>18.499649999999999</v>
      </c>
      <c r="Y1229">
        <v>8.2619410000000002</v>
      </c>
      <c r="Z1229">
        <v>1.0578399999999999</v>
      </c>
    </row>
    <row r="1230" spans="1:26" x14ac:dyDescent="0.25">
      <c r="A1230" s="64">
        <v>45992</v>
      </c>
      <c r="B1230" t="s">
        <v>1483</v>
      </c>
      <c r="C1230" t="s">
        <v>3929</v>
      </c>
      <c r="D1230" t="s">
        <v>136</v>
      </c>
      <c r="E1230" t="s">
        <v>11</v>
      </c>
      <c r="F1230" t="s">
        <v>4</v>
      </c>
      <c r="G1230" t="s">
        <v>2810</v>
      </c>
      <c r="I1230">
        <v>1.5464040370588639E-3</v>
      </c>
      <c r="J1230" t="s">
        <v>1367</v>
      </c>
      <c r="K1230">
        <v>4.7457627118644066</v>
      </c>
      <c r="L1230" t="s">
        <v>2777</v>
      </c>
      <c r="N1230">
        <v>6.02</v>
      </c>
      <c r="O1230">
        <v>2.6280000000000001</v>
      </c>
      <c r="P1230">
        <v>4.4249999999999998</v>
      </c>
      <c r="Q1230">
        <v>4</v>
      </c>
      <c r="R1230">
        <v>9.1333330000000004</v>
      </c>
      <c r="S1230">
        <v>7.4950000000000001</v>
      </c>
      <c r="T1230">
        <v>8.4375</v>
      </c>
      <c r="U1230">
        <v>11.178599999999999</v>
      </c>
      <c r="V1230">
        <v>14.036339999999999</v>
      </c>
      <c r="W1230">
        <v>22.833349999999999</v>
      </c>
      <c r="X1230">
        <v>48.539879999999997</v>
      </c>
      <c r="Y1230">
        <v>2.0637240000000001</v>
      </c>
      <c r="Z1230">
        <v>0.81995189999999996</v>
      </c>
    </row>
    <row r="1231" spans="1:26" x14ac:dyDescent="0.25">
      <c r="A1231" s="64">
        <v>45992</v>
      </c>
      <c r="B1231" t="s">
        <v>2163</v>
      </c>
      <c r="C1231" t="s">
        <v>3930</v>
      </c>
      <c r="D1231" t="s">
        <v>814</v>
      </c>
      <c r="E1231" t="s">
        <v>20</v>
      </c>
      <c r="F1231" t="s">
        <v>4</v>
      </c>
      <c r="G1231" t="s">
        <v>2810</v>
      </c>
      <c r="I1231">
        <v>2.0074761151384329E-4</v>
      </c>
      <c r="J1231" t="s">
        <v>1367</v>
      </c>
      <c r="K1231">
        <v>7.4285714285714288</v>
      </c>
      <c r="L1231" t="s">
        <v>2777</v>
      </c>
      <c r="N1231">
        <v>7.68</v>
      </c>
      <c r="O1231">
        <v>6.077</v>
      </c>
      <c r="P1231">
        <v>4.5999999999999996</v>
      </c>
      <c r="Q1231">
        <v>8.6999999999999993</v>
      </c>
      <c r="R1231">
        <v>8.7666660000000007</v>
      </c>
      <c r="S1231">
        <v>1.9375</v>
      </c>
      <c r="T1231">
        <v>8.231046931407942</v>
      </c>
      <c r="V1231">
        <v>-5.5496309999999998</v>
      </c>
      <c r="W1231">
        <v>19.219629999999999</v>
      </c>
      <c r="X1231">
        <v>16.14761</v>
      </c>
      <c r="Y1231">
        <v>0.54962259999999996</v>
      </c>
      <c r="Z1231">
        <v>2.7840569999999998</v>
      </c>
    </row>
    <row r="1232" spans="1:26" x14ac:dyDescent="0.25">
      <c r="A1232" s="64">
        <v>45992</v>
      </c>
      <c r="B1232" t="s">
        <v>2123</v>
      </c>
      <c r="C1232" t="s">
        <v>3931</v>
      </c>
      <c r="D1232" t="s">
        <v>774</v>
      </c>
      <c r="E1232" t="s">
        <v>8</v>
      </c>
      <c r="F1232" t="s">
        <v>4</v>
      </c>
      <c r="G1232" t="s">
        <v>2810</v>
      </c>
      <c r="I1232">
        <v>2.1456431150611671E-4</v>
      </c>
      <c r="J1232" t="s">
        <v>1374</v>
      </c>
      <c r="K1232">
        <v>0.10309278350515461</v>
      </c>
      <c r="L1232" t="s">
        <v>2777</v>
      </c>
      <c r="O1232">
        <v>6.8929999999999998</v>
      </c>
      <c r="P1232">
        <v>4.55</v>
      </c>
      <c r="Q1232">
        <v>3.3</v>
      </c>
      <c r="R1232">
        <v>0.56666669999999997</v>
      </c>
      <c r="S1232">
        <v>6.2516670000000003</v>
      </c>
      <c r="T1232">
        <v>3.226415094339623</v>
      </c>
      <c r="U1232">
        <v>0.74455740000000004</v>
      </c>
      <c r="V1232">
        <v>12.787140000000001</v>
      </c>
      <c r="W1232">
        <v>4.3987540000000003</v>
      </c>
      <c r="X1232">
        <v>38.422699999999999</v>
      </c>
      <c r="Y1232">
        <v>3.6767539999999999</v>
      </c>
      <c r="Z1232">
        <v>0</v>
      </c>
    </row>
    <row r="1233" spans="1:26" x14ac:dyDescent="0.25">
      <c r="A1233" s="64">
        <v>45992</v>
      </c>
      <c r="B1233" t="s">
        <v>1554</v>
      </c>
      <c r="C1233" t="s">
        <v>3932</v>
      </c>
      <c r="D1233" t="s">
        <v>207</v>
      </c>
      <c r="E1233" t="s">
        <v>8</v>
      </c>
      <c r="F1233" t="s">
        <v>4</v>
      </c>
      <c r="G1233" t="s">
        <v>2810</v>
      </c>
      <c r="I1233">
        <v>9.3169930844123102E-4</v>
      </c>
      <c r="J1233" t="s">
        <v>1367</v>
      </c>
      <c r="K1233">
        <v>0.2061855670103093</v>
      </c>
      <c r="L1233" t="s">
        <v>2777</v>
      </c>
      <c r="O1233">
        <v>3.2879999999999998</v>
      </c>
      <c r="P1233">
        <v>2.6</v>
      </c>
      <c r="Q1233">
        <v>0</v>
      </c>
      <c r="R1233">
        <v>1.566667</v>
      </c>
      <c r="S1233">
        <v>4.8583340000000002</v>
      </c>
      <c r="T1233">
        <v>0.47169811320754718</v>
      </c>
      <c r="U1233">
        <v>-2.8291819999999999</v>
      </c>
      <c r="V1233">
        <v>6.3745260000000004</v>
      </c>
      <c r="W1233">
        <v>20.787299999999998</v>
      </c>
      <c r="X1233">
        <v>49.596400000000003</v>
      </c>
      <c r="Z1233">
        <v>0</v>
      </c>
    </row>
    <row r="1234" spans="1:26" x14ac:dyDescent="0.25">
      <c r="A1234" s="64">
        <v>45992</v>
      </c>
      <c r="B1234" t="s">
        <v>1846</v>
      </c>
      <c r="C1234" t="s">
        <v>3933</v>
      </c>
      <c r="D1234" t="s">
        <v>498</v>
      </c>
      <c r="E1234" t="s">
        <v>2824</v>
      </c>
      <c r="F1234" t="s">
        <v>4</v>
      </c>
      <c r="G1234" t="s">
        <v>2810</v>
      </c>
      <c r="H1234">
        <v>1.8912928876128931E-3</v>
      </c>
      <c r="I1234">
        <v>3.8657775573042467E-4</v>
      </c>
      <c r="J1234" t="s">
        <v>1367</v>
      </c>
      <c r="K1234">
        <v>9.4791666666666661</v>
      </c>
      <c r="M1234" t="s">
        <v>1340</v>
      </c>
      <c r="N1234">
        <v>5.53</v>
      </c>
      <c r="O1234">
        <v>9.4039999999999999</v>
      </c>
      <c r="P1234">
        <v>6.08</v>
      </c>
      <c r="Q1234">
        <v>7</v>
      </c>
      <c r="R1234">
        <v>3.9</v>
      </c>
      <c r="S1234">
        <v>4.62</v>
      </c>
      <c r="T1234">
        <v>8.5622317596566528</v>
      </c>
      <c r="U1234">
        <v>41.79224</v>
      </c>
      <c r="V1234">
        <v>21.637160000000002</v>
      </c>
      <c r="W1234">
        <v>28.314910000000001</v>
      </c>
      <c r="X1234">
        <v>7.7647729999999999</v>
      </c>
      <c r="Y1234">
        <v>12.59901</v>
      </c>
      <c r="Z1234">
        <v>1.287982</v>
      </c>
    </row>
    <row r="1235" spans="1:26" x14ac:dyDescent="0.25">
      <c r="A1235" s="64">
        <v>45992</v>
      </c>
      <c r="B1235" t="s">
        <v>1794</v>
      </c>
      <c r="C1235" t="s">
        <v>3934</v>
      </c>
      <c r="D1235" t="s">
        <v>446</v>
      </c>
      <c r="E1235" t="s">
        <v>9</v>
      </c>
      <c r="F1235" t="s">
        <v>4</v>
      </c>
      <c r="G1235" t="s">
        <v>2810</v>
      </c>
      <c r="I1235">
        <v>4.5050417186959203E-4</v>
      </c>
      <c r="J1235" t="s">
        <v>1367</v>
      </c>
      <c r="K1235">
        <v>4.4444444444444446</v>
      </c>
      <c r="L1235" t="s">
        <v>2777</v>
      </c>
      <c r="N1235">
        <v>4.6100000000000003</v>
      </c>
      <c r="O1235">
        <v>5.3319999999999999</v>
      </c>
      <c r="P1235">
        <v>5.375</v>
      </c>
      <c r="Q1235">
        <v>5.5</v>
      </c>
      <c r="R1235">
        <v>8.7333339999999993</v>
      </c>
      <c r="S1235">
        <v>7.273333</v>
      </c>
      <c r="T1235">
        <v>8.5</v>
      </c>
      <c r="U1235">
        <v>2.9947159999999999</v>
      </c>
      <c r="V1235">
        <v>84.885350000000003</v>
      </c>
      <c r="W1235">
        <v>4.2030839999999996</v>
      </c>
      <c r="X1235">
        <v>21.951350000000001</v>
      </c>
      <c r="Y1235">
        <v>5.3716039999999996</v>
      </c>
      <c r="Z1235">
        <v>2.4963069999999998</v>
      </c>
    </row>
    <row r="1236" spans="1:26" x14ac:dyDescent="0.25">
      <c r="A1236" s="64">
        <v>45992</v>
      </c>
      <c r="B1236" t="s">
        <v>1442</v>
      </c>
      <c r="C1236" t="s">
        <v>3935</v>
      </c>
      <c r="D1236" t="s">
        <v>96</v>
      </c>
      <c r="E1236" t="s">
        <v>9</v>
      </c>
      <c r="F1236" t="s">
        <v>4</v>
      </c>
      <c r="G1236" t="s">
        <v>2810</v>
      </c>
      <c r="I1236">
        <v>2.067412224793216E-3</v>
      </c>
      <c r="J1236" t="s">
        <v>1365</v>
      </c>
      <c r="K1236">
        <v>4.8148148148148149</v>
      </c>
      <c r="L1236" t="s">
        <v>2777</v>
      </c>
      <c r="N1236">
        <v>6.72</v>
      </c>
      <c r="O1236">
        <v>2.7248329999999998</v>
      </c>
      <c r="P1236">
        <v>7.2750000000000004</v>
      </c>
      <c r="Q1236">
        <v>7.3</v>
      </c>
      <c r="R1236">
        <v>9.8333329999999997</v>
      </c>
      <c r="S1236">
        <v>6.5449999999999999</v>
      </c>
      <c r="T1236">
        <v>9.3500000000000014</v>
      </c>
      <c r="U1236">
        <v>9.7728839999999995</v>
      </c>
      <c r="V1236">
        <v>58.396079999999998</v>
      </c>
      <c r="W1236">
        <v>11.37354</v>
      </c>
      <c r="X1236">
        <v>30.961960000000001</v>
      </c>
      <c r="Y1236">
        <v>3.3073090000000001</v>
      </c>
      <c r="Z1236">
        <v>0.97813410000000001</v>
      </c>
    </row>
    <row r="1237" spans="1:26" x14ac:dyDescent="0.25">
      <c r="A1237" s="64">
        <v>45992</v>
      </c>
      <c r="B1237" t="s">
        <v>1507</v>
      </c>
      <c r="C1237" t="s">
        <v>3936</v>
      </c>
      <c r="D1237" t="s">
        <v>160</v>
      </c>
      <c r="E1237" t="s">
        <v>15</v>
      </c>
      <c r="F1237" t="s">
        <v>4</v>
      </c>
      <c r="G1237" t="s">
        <v>2810</v>
      </c>
      <c r="I1237">
        <v>1.2977912505446421E-3</v>
      </c>
      <c r="J1237" t="s">
        <v>1367</v>
      </c>
      <c r="K1237">
        <v>6.3636363636363633</v>
      </c>
      <c r="L1237" t="s">
        <v>2777</v>
      </c>
      <c r="N1237">
        <v>4.92</v>
      </c>
      <c r="O1237">
        <v>3.4511669999999999</v>
      </c>
      <c r="P1237">
        <v>3.65</v>
      </c>
      <c r="Q1237">
        <v>1</v>
      </c>
      <c r="R1237">
        <v>4.9333330000000002</v>
      </c>
      <c r="S1237">
        <v>8.07</v>
      </c>
      <c r="T1237">
        <v>3.186813186813187</v>
      </c>
      <c r="U1237">
        <v>4.1061880000000004</v>
      </c>
      <c r="V1237">
        <v>19.033570000000001</v>
      </c>
      <c r="W1237">
        <v>22.644939999999998</v>
      </c>
      <c r="X1237">
        <v>23.017749999999999</v>
      </c>
      <c r="Y1237">
        <v>4.1916339999999996</v>
      </c>
      <c r="Z1237">
        <v>1.52549</v>
      </c>
    </row>
    <row r="1238" spans="1:26" x14ac:dyDescent="0.25">
      <c r="A1238" s="64">
        <v>45992</v>
      </c>
      <c r="B1238" t="s">
        <v>1728</v>
      </c>
      <c r="C1238" t="s">
        <v>3937</v>
      </c>
      <c r="D1238" t="s">
        <v>380</v>
      </c>
      <c r="E1238" t="s">
        <v>8</v>
      </c>
      <c r="F1238" t="s">
        <v>4</v>
      </c>
      <c r="G1238" t="s">
        <v>2810</v>
      </c>
      <c r="I1238">
        <v>5.4771144634724843E-4</v>
      </c>
      <c r="J1238" t="s">
        <v>1365</v>
      </c>
      <c r="K1238">
        <v>3.195876288659794</v>
      </c>
      <c r="L1238" t="s">
        <v>2777</v>
      </c>
      <c r="O1238">
        <v>0.84</v>
      </c>
      <c r="P1238">
        <v>1.8</v>
      </c>
      <c r="Q1238">
        <v>8.9</v>
      </c>
      <c r="R1238">
        <v>6.8333329999999997</v>
      </c>
      <c r="S1238">
        <v>5.41</v>
      </c>
      <c r="T1238">
        <v>4.4528301886792452</v>
      </c>
      <c r="U1238">
        <v>31.334980000000002</v>
      </c>
      <c r="V1238">
        <v>-86.609459999999999</v>
      </c>
      <c r="W1238">
        <v>-5.8779079999999997</v>
      </c>
      <c r="Y1238">
        <v>-12.418519999999999</v>
      </c>
      <c r="Z1238">
        <v>0</v>
      </c>
    </row>
    <row r="1239" spans="1:26" x14ac:dyDescent="0.25">
      <c r="A1239" s="64">
        <v>45992</v>
      </c>
      <c r="B1239" t="s">
        <v>1996</v>
      </c>
      <c r="C1239" t="s">
        <v>3938</v>
      </c>
      <c r="D1239" t="s">
        <v>648</v>
      </c>
      <c r="E1239" t="s">
        <v>9</v>
      </c>
      <c r="F1239" t="s">
        <v>4</v>
      </c>
      <c r="G1239" t="s">
        <v>2810</v>
      </c>
      <c r="I1239">
        <v>2.7682587460522951E-4</v>
      </c>
      <c r="J1239" t="s">
        <v>1367</v>
      </c>
      <c r="K1239">
        <v>7.0370370370370372</v>
      </c>
      <c r="L1239" t="s">
        <v>2777</v>
      </c>
      <c r="N1239">
        <v>7.82</v>
      </c>
      <c r="O1239">
        <v>2.6880000000000002</v>
      </c>
      <c r="P1239">
        <v>7.0250000000000004</v>
      </c>
      <c r="Q1239">
        <v>9.4</v>
      </c>
      <c r="R1239">
        <v>6.5333329999999998</v>
      </c>
      <c r="S1239">
        <v>4.9749999999999996</v>
      </c>
      <c r="T1239">
        <v>7.65</v>
      </c>
      <c r="U1239">
        <v>9.9366430000000001</v>
      </c>
      <c r="V1239">
        <v>16.052520000000001</v>
      </c>
      <c r="W1239">
        <v>18.504960000000001</v>
      </c>
      <c r="X1239">
        <v>97.60136</v>
      </c>
      <c r="Y1239">
        <v>1.020499</v>
      </c>
      <c r="Z1239">
        <v>1.2018800000000001</v>
      </c>
    </row>
    <row r="1240" spans="1:26" x14ac:dyDescent="0.25">
      <c r="A1240" s="64">
        <v>45992</v>
      </c>
      <c r="B1240" t="s">
        <v>1760</v>
      </c>
      <c r="C1240" t="s">
        <v>3939</v>
      </c>
      <c r="D1240" t="s">
        <v>412</v>
      </c>
      <c r="E1240" t="s">
        <v>9</v>
      </c>
      <c r="F1240" t="s">
        <v>4</v>
      </c>
      <c r="G1240" t="s">
        <v>2810</v>
      </c>
      <c r="I1240">
        <v>4.9488691757754763E-4</v>
      </c>
      <c r="J1240" t="s">
        <v>1374</v>
      </c>
      <c r="K1240">
        <v>5.9259259259259256</v>
      </c>
      <c r="L1240" t="s">
        <v>2777</v>
      </c>
      <c r="N1240">
        <v>8.0300010000000004</v>
      </c>
      <c r="O1240">
        <v>8.4348340000000004</v>
      </c>
      <c r="P1240">
        <v>4.9749999999999996</v>
      </c>
      <c r="Q1240">
        <v>1</v>
      </c>
      <c r="R1240">
        <v>7.266667</v>
      </c>
      <c r="S1240">
        <v>1.1133329999999999</v>
      </c>
      <c r="T1240">
        <v>3.2</v>
      </c>
      <c r="U1240">
        <v>-18.047730000000001</v>
      </c>
      <c r="V1240">
        <v>25.095030000000001</v>
      </c>
      <c r="W1240">
        <v>4.4763500000000001</v>
      </c>
      <c r="X1240">
        <v>11.249969999999999</v>
      </c>
      <c r="Y1240">
        <v>6.2005140000000001</v>
      </c>
      <c r="Z1240">
        <v>4.4920419999999996</v>
      </c>
    </row>
    <row r="1241" spans="1:26" x14ac:dyDescent="0.25">
      <c r="A1241" s="64">
        <v>45992</v>
      </c>
      <c r="B1241" t="s">
        <v>1790</v>
      </c>
      <c r="C1241" t="s">
        <v>3940</v>
      </c>
      <c r="D1241" t="s">
        <v>442</v>
      </c>
      <c r="E1241" t="s">
        <v>13</v>
      </c>
      <c r="F1241" t="s">
        <v>4</v>
      </c>
      <c r="G1241" t="s">
        <v>2810</v>
      </c>
      <c r="I1241">
        <v>4.4902164654142128E-4</v>
      </c>
      <c r="J1241" t="s">
        <v>1365</v>
      </c>
      <c r="K1241">
        <v>3.043478260869565</v>
      </c>
      <c r="L1241" t="s">
        <v>2776</v>
      </c>
      <c r="N1241">
        <v>5.12</v>
      </c>
      <c r="O1241">
        <v>2.1890000000000001</v>
      </c>
      <c r="P1241">
        <v>5.8</v>
      </c>
      <c r="Q1241">
        <v>5</v>
      </c>
      <c r="R1241">
        <v>2.6666669999999999</v>
      </c>
      <c r="S1241">
        <v>6.7133330000000004</v>
      </c>
      <c r="T1241">
        <v>3.6170212765957448</v>
      </c>
      <c r="U1241">
        <v>47.24362</v>
      </c>
      <c r="V1241">
        <v>61.177489999999999</v>
      </c>
      <c r="W1241">
        <v>19.026330000000002</v>
      </c>
      <c r="X1241">
        <v>22.525780000000001</v>
      </c>
      <c r="Y1241">
        <v>3.076508</v>
      </c>
      <c r="Z1241">
        <v>1.8084020000000001</v>
      </c>
    </row>
    <row r="1242" spans="1:26" x14ac:dyDescent="0.25">
      <c r="A1242" s="64">
        <v>45992</v>
      </c>
      <c r="B1242" t="s">
        <v>1991</v>
      </c>
      <c r="C1242" t="s">
        <v>3941</v>
      </c>
      <c r="D1242" t="s">
        <v>643</v>
      </c>
      <c r="E1242" t="s">
        <v>2824</v>
      </c>
      <c r="F1242" t="s">
        <v>4</v>
      </c>
      <c r="G1242" t="s">
        <v>2810</v>
      </c>
      <c r="I1242">
        <v>2.8574933087620818E-4</v>
      </c>
      <c r="J1242" t="s">
        <v>1367</v>
      </c>
      <c r="K1242">
        <v>2.708333333333333</v>
      </c>
      <c r="L1242" t="s">
        <v>2777</v>
      </c>
      <c r="O1242">
        <v>4.6395</v>
      </c>
      <c r="P1242">
        <v>3.4249999999999998</v>
      </c>
      <c r="Q1242">
        <v>4.5999999999999996</v>
      </c>
      <c r="R1242">
        <v>7.9</v>
      </c>
      <c r="S1242">
        <v>5.761666</v>
      </c>
      <c r="T1242">
        <v>5.6008583690987122</v>
      </c>
      <c r="U1242">
        <v>9.2223170000000003</v>
      </c>
      <c r="V1242">
        <v>8.1141159999999992</v>
      </c>
      <c r="W1242">
        <v>17.707519999999999</v>
      </c>
      <c r="X1242">
        <v>33.439169999999997</v>
      </c>
      <c r="Y1242">
        <v>3.494659</v>
      </c>
      <c r="Z1242">
        <v>0</v>
      </c>
    </row>
    <row r="1243" spans="1:26" x14ac:dyDescent="0.25">
      <c r="A1243" s="64">
        <v>45992</v>
      </c>
      <c r="B1243" t="s">
        <v>1901</v>
      </c>
      <c r="C1243" t="s">
        <v>3942</v>
      </c>
      <c r="D1243" t="s">
        <v>553</v>
      </c>
      <c r="E1243" t="s">
        <v>8</v>
      </c>
      <c r="F1243" t="s">
        <v>4</v>
      </c>
      <c r="G1243" t="s">
        <v>2810</v>
      </c>
      <c r="I1243">
        <v>3.4503494166204308E-4</v>
      </c>
      <c r="J1243" t="s">
        <v>1367</v>
      </c>
      <c r="K1243">
        <v>1.2371134020618559</v>
      </c>
      <c r="L1243" t="s">
        <v>2777</v>
      </c>
      <c r="N1243">
        <v>5.32</v>
      </c>
      <c r="O1243">
        <v>2.9740000000000002</v>
      </c>
      <c r="P1243">
        <v>5.0750000000000002</v>
      </c>
      <c r="Q1243">
        <v>8.9</v>
      </c>
      <c r="R1243">
        <v>1.5</v>
      </c>
      <c r="S1243">
        <v>1.9950000000000001</v>
      </c>
      <c r="T1243">
        <v>2.641509433962264</v>
      </c>
      <c r="U1243">
        <v>8.5014819999999993</v>
      </c>
      <c r="V1243">
        <v>15.76845</v>
      </c>
      <c r="W1243">
        <v>19.008870000000002</v>
      </c>
      <c r="X1243">
        <v>49.246609999999997</v>
      </c>
      <c r="Y1243">
        <v>2.5247709999999999</v>
      </c>
      <c r="Z1243">
        <v>0.23903750000000001</v>
      </c>
    </row>
    <row r="1244" spans="1:26" x14ac:dyDescent="0.25">
      <c r="A1244" s="64">
        <v>45992</v>
      </c>
      <c r="B1244" t="s">
        <v>1373</v>
      </c>
      <c r="C1244" t="s">
        <v>3943</v>
      </c>
      <c r="D1244" t="s">
        <v>28</v>
      </c>
      <c r="E1244" t="s">
        <v>2874</v>
      </c>
      <c r="F1244" t="s">
        <v>4</v>
      </c>
      <c r="G1244" t="s">
        <v>2810</v>
      </c>
      <c r="I1244">
        <v>1.477321537249509E-2</v>
      </c>
      <c r="J1244" t="s">
        <v>1374</v>
      </c>
      <c r="K1244">
        <v>3.333333333333333</v>
      </c>
      <c r="L1244" t="s">
        <v>2778</v>
      </c>
      <c r="O1244">
        <v>0.34499999999999997</v>
      </c>
      <c r="P1244">
        <v>4.4249999999999998</v>
      </c>
      <c r="Q1244">
        <v>4.7</v>
      </c>
      <c r="R1244">
        <v>0.96666669999999999</v>
      </c>
      <c r="S1244">
        <v>2.7966669999999998</v>
      </c>
      <c r="T1244">
        <v>1.403508771929824</v>
      </c>
      <c r="U1244">
        <v>-31.15306</v>
      </c>
      <c r="V1244">
        <v>7.0286379999999999</v>
      </c>
      <c r="W1244">
        <v>5.090293</v>
      </c>
      <c r="X1244">
        <v>297.15350000000001</v>
      </c>
      <c r="Y1244">
        <v>0.48318549999999999</v>
      </c>
      <c r="Z1244">
        <v>0</v>
      </c>
    </row>
    <row r="1245" spans="1:26" x14ac:dyDescent="0.25">
      <c r="A1245" s="64">
        <v>45992</v>
      </c>
      <c r="B1245" t="s">
        <v>1852</v>
      </c>
      <c r="C1245" t="s">
        <v>3944</v>
      </c>
      <c r="D1245" t="s">
        <v>504</v>
      </c>
      <c r="E1245" t="s">
        <v>11</v>
      </c>
      <c r="F1245" t="s">
        <v>4</v>
      </c>
      <c r="G1245" t="s">
        <v>2810</v>
      </c>
      <c r="I1245">
        <v>3.8274677346163632E-4</v>
      </c>
      <c r="J1245" t="s">
        <v>1365</v>
      </c>
      <c r="K1245">
        <v>4.0677966101694913</v>
      </c>
      <c r="L1245" t="s">
        <v>2776</v>
      </c>
      <c r="N1245">
        <v>2.4900000000000002</v>
      </c>
      <c r="O1245">
        <v>4.601</v>
      </c>
      <c r="P1245">
        <v>5.7750000000000004</v>
      </c>
      <c r="Q1245">
        <v>7.9</v>
      </c>
      <c r="R1245">
        <v>4.4333330000000002</v>
      </c>
      <c r="S1245">
        <v>5.5066670000000002</v>
      </c>
      <c r="T1245">
        <v>8.6363636363636367</v>
      </c>
      <c r="U1245">
        <v>6.9748400000000004</v>
      </c>
      <c r="V1245">
        <v>10.77068</v>
      </c>
      <c r="W1245">
        <v>21.326779999999999</v>
      </c>
      <c r="X1245">
        <v>32.990369999999999</v>
      </c>
      <c r="Y1245">
        <v>-6.3243489999999998</v>
      </c>
      <c r="Z1245">
        <v>0</v>
      </c>
    </row>
    <row r="1246" spans="1:26" x14ac:dyDescent="0.25">
      <c r="A1246" s="64">
        <v>45992</v>
      </c>
      <c r="B1246" t="s">
        <v>1455</v>
      </c>
      <c r="C1246" t="s">
        <v>3945</v>
      </c>
      <c r="D1246" t="s">
        <v>108</v>
      </c>
      <c r="E1246" t="s">
        <v>8</v>
      </c>
      <c r="F1246" t="s">
        <v>4</v>
      </c>
      <c r="G1246" t="s">
        <v>2810</v>
      </c>
      <c r="I1246">
        <v>1.856402153494022E-3</v>
      </c>
      <c r="J1246" t="s">
        <v>1367</v>
      </c>
      <c r="K1246">
        <v>2.886597938144329</v>
      </c>
      <c r="L1246" t="s">
        <v>2777</v>
      </c>
      <c r="N1246">
        <v>8.57</v>
      </c>
      <c r="O1246">
        <v>3.6091669999999998</v>
      </c>
      <c r="P1246">
        <v>5.2</v>
      </c>
      <c r="Q1246">
        <v>0.2</v>
      </c>
      <c r="R1246">
        <v>6.5</v>
      </c>
      <c r="S1246">
        <v>2.3883329999999998</v>
      </c>
      <c r="T1246">
        <v>1.6226415094339619</v>
      </c>
      <c r="U1246">
        <v>5.3800460000000001</v>
      </c>
      <c r="V1246">
        <v>29.597290000000001</v>
      </c>
      <c r="W1246">
        <v>34.819879999999998</v>
      </c>
      <c r="X1246">
        <v>33.52064</v>
      </c>
      <c r="Y1246">
        <v>2.6526719999999999</v>
      </c>
      <c r="Z1246">
        <v>2.9283700000000001</v>
      </c>
    </row>
    <row r="1247" spans="1:26" x14ac:dyDescent="0.25">
      <c r="A1247" s="64">
        <v>45992</v>
      </c>
      <c r="B1247" t="s">
        <v>2171</v>
      </c>
      <c r="C1247" t="s">
        <v>3946</v>
      </c>
      <c r="D1247" t="s">
        <v>822</v>
      </c>
      <c r="E1247" t="s">
        <v>13</v>
      </c>
      <c r="F1247" t="s">
        <v>4</v>
      </c>
      <c r="G1247" t="s">
        <v>2810</v>
      </c>
      <c r="I1247">
        <v>1.9919267517996559E-4</v>
      </c>
      <c r="J1247" t="s">
        <v>1446</v>
      </c>
      <c r="K1247">
        <v>10</v>
      </c>
      <c r="L1247" t="s">
        <v>2776</v>
      </c>
      <c r="N1247">
        <v>1.65</v>
      </c>
      <c r="O1247">
        <v>0.4355</v>
      </c>
      <c r="P1247">
        <v>8.5749999999999993</v>
      </c>
      <c r="Q1247">
        <v>0.7</v>
      </c>
      <c r="R1247">
        <v>0.76666670000000003</v>
      </c>
      <c r="S1247">
        <v>6.3200010000000004</v>
      </c>
      <c r="T1247">
        <v>1.595744680851064</v>
      </c>
      <c r="U1247">
        <v>7.1170809999999998</v>
      </c>
      <c r="V1247">
        <v>39.369509999999998</v>
      </c>
      <c r="W1247">
        <v>75.797870000000003</v>
      </c>
      <c r="X1247">
        <v>45.097940000000001</v>
      </c>
      <c r="Y1247">
        <v>1.706961</v>
      </c>
      <c r="Z1247">
        <v>0.67073990000000006</v>
      </c>
    </row>
    <row r="1248" spans="1:26" x14ac:dyDescent="0.25">
      <c r="A1248" s="64">
        <v>45992</v>
      </c>
      <c r="B1248" t="s">
        <v>2193</v>
      </c>
      <c r="C1248" t="s">
        <v>3947</v>
      </c>
      <c r="D1248" t="s">
        <v>844</v>
      </c>
      <c r="E1248" t="s">
        <v>2824</v>
      </c>
      <c r="F1248" t="s">
        <v>4</v>
      </c>
      <c r="G1248" t="s">
        <v>2810</v>
      </c>
      <c r="I1248">
        <v>1.9099772963491251E-4</v>
      </c>
      <c r="J1248" t="s">
        <v>1367</v>
      </c>
      <c r="K1248">
        <v>8.4375</v>
      </c>
      <c r="L1248" t="s">
        <v>2777</v>
      </c>
      <c r="N1248">
        <v>2.1</v>
      </c>
      <c r="O1248">
        <v>8.3945000000000007</v>
      </c>
      <c r="P1248">
        <v>3.7749999999999999</v>
      </c>
      <c r="Q1248">
        <v>3.7</v>
      </c>
      <c r="R1248">
        <v>7.1</v>
      </c>
      <c r="S1248">
        <v>6.3466659999999999</v>
      </c>
      <c r="T1248">
        <v>7.6180257510729614</v>
      </c>
      <c r="U1248">
        <v>11.436450000000001</v>
      </c>
      <c r="V1248">
        <v>11.464969999999999</v>
      </c>
      <c r="W1248">
        <v>6.300484</v>
      </c>
      <c r="X1248">
        <v>18.366</v>
      </c>
      <c r="Y1248">
        <v>5.3684799999999999</v>
      </c>
      <c r="Z1248">
        <v>8.7138320000000005E-2</v>
      </c>
    </row>
    <row r="1249" spans="1:26" x14ac:dyDescent="0.25">
      <c r="A1249" s="64">
        <v>45992</v>
      </c>
      <c r="B1249" t="s">
        <v>2141</v>
      </c>
      <c r="C1249" t="s">
        <v>3948</v>
      </c>
      <c r="D1249" t="s">
        <v>792</v>
      </c>
      <c r="E1249" t="s">
        <v>14</v>
      </c>
      <c r="F1249" t="s">
        <v>4</v>
      </c>
      <c r="G1249" t="s">
        <v>2810</v>
      </c>
      <c r="I1249">
        <v>2.084300791676769E-4</v>
      </c>
      <c r="J1249" t="s">
        <v>1367</v>
      </c>
      <c r="K1249">
        <v>1.538461538461539</v>
      </c>
      <c r="L1249" t="s">
        <v>2776</v>
      </c>
      <c r="O1249">
        <v>2.2774999999999999</v>
      </c>
      <c r="P1249">
        <v>5.2</v>
      </c>
      <c r="Q1249">
        <v>4.0999999999999996</v>
      </c>
      <c r="R1249">
        <v>0.3333333</v>
      </c>
      <c r="S1249">
        <v>4.8266660000000003</v>
      </c>
      <c r="T1249">
        <v>1.6842105263157889</v>
      </c>
      <c r="U1249">
        <v>-48.717199999999998</v>
      </c>
      <c r="V1249">
        <v>16.78293</v>
      </c>
      <c r="W1249">
        <v>18.912600000000001</v>
      </c>
      <c r="X1249">
        <v>55.915570000000002</v>
      </c>
      <c r="Y1249">
        <v>0.63788129999999998</v>
      </c>
      <c r="Z1249">
        <v>0</v>
      </c>
    </row>
    <row r="1250" spans="1:26" x14ac:dyDescent="0.25">
      <c r="A1250" s="64">
        <v>45992</v>
      </c>
      <c r="B1250" t="s">
        <v>1414</v>
      </c>
      <c r="C1250" t="s">
        <v>3949</v>
      </c>
      <c r="D1250" t="s">
        <v>68</v>
      </c>
      <c r="E1250" t="s">
        <v>11</v>
      </c>
      <c r="F1250" t="s">
        <v>4</v>
      </c>
      <c r="G1250" t="s">
        <v>2810</v>
      </c>
      <c r="I1250">
        <v>2.7121712213417212E-3</v>
      </c>
      <c r="J1250" t="s">
        <v>1367</v>
      </c>
      <c r="K1250">
        <v>0.84745762711864403</v>
      </c>
      <c r="L1250" t="s">
        <v>2777</v>
      </c>
      <c r="N1250">
        <v>5.1100000000000003</v>
      </c>
      <c r="O1250">
        <v>3.9140000000000001</v>
      </c>
      <c r="P1250">
        <v>3.0249999999999999</v>
      </c>
      <c r="Q1250">
        <v>6.7</v>
      </c>
      <c r="R1250">
        <v>3.9666670000000002</v>
      </c>
      <c r="S1250">
        <v>2.7083330000000001</v>
      </c>
      <c r="T1250">
        <v>5.4261363636363633</v>
      </c>
      <c r="U1250">
        <v>4.0412660000000002</v>
      </c>
      <c r="V1250">
        <v>13.13869</v>
      </c>
      <c r="W1250">
        <v>18.771719999999998</v>
      </c>
      <c r="X1250">
        <v>26.823519999999998</v>
      </c>
      <c r="Y1250">
        <v>3.0436809999999999</v>
      </c>
      <c r="Z1250">
        <v>0.25756109999999999</v>
      </c>
    </row>
    <row r="1251" spans="1:26" x14ac:dyDescent="0.25">
      <c r="A1251" s="64">
        <v>45992</v>
      </c>
      <c r="B1251" t="s">
        <v>1530</v>
      </c>
      <c r="C1251" t="s">
        <v>3950</v>
      </c>
      <c r="D1251" t="s">
        <v>183</v>
      </c>
      <c r="E1251" t="s">
        <v>2824</v>
      </c>
      <c r="F1251" t="s">
        <v>4</v>
      </c>
      <c r="G1251" t="s">
        <v>2810</v>
      </c>
      <c r="I1251">
        <v>1.141765536286203E-3</v>
      </c>
      <c r="J1251" t="s">
        <v>1367</v>
      </c>
      <c r="K1251">
        <v>4.791666666666667</v>
      </c>
      <c r="L1251" t="s">
        <v>2778</v>
      </c>
      <c r="N1251">
        <v>5.14</v>
      </c>
      <c r="O1251">
        <v>3.7555000000000001</v>
      </c>
      <c r="P1251">
        <v>6.3250000000000002</v>
      </c>
      <c r="Q1251">
        <v>8.1999999999999993</v>
      </c>
      <c r="R1251">
        <v>3.8666670000000001</v>
      </c>
      <c r="S1251">
        <v>2.72</v>
      </c>
      <c r="T1251">
        <v>4.6781115879828334</v>
      </c>
      <c r="U1251">
        <v>10.085000000000001</v>
      </c>
      <c r="V1251">
        <v>73.376480000000001</v>
      </c>
      <c r="W1251">
        <v>20.241689999999998</v>
      </c>
      <c r="X1251">
        <v>24.799040000000002</v>
      </c>
      <c r="Y1251">
        <v>5.6020789999999998</v>
      </c>
      <c r="Z1251">
        <v>1.521517</v>
      </c>
    </row>
    <row r="1252" spans="1:26" x14ac:dyDescent="0.25">
      <c r="A1252" s="64">
        <v>45992</v>
      </c>
      <c r="B1252" t="s">
        <v>2187</v>
      </c>
      <c r="C1252" t="s">
        <v>3951</v>
      </c>
      <c r="D1252" t="s">
        <v>838</v>
      </c>
      <c r="E1252" t="s">
        <v>8</v>
      </c>
      <c r="F1252" t="s">
        <v>4</v>
      </c>
      <c r="G1252" t="s">
        <v>2810</v>
      </c>
      <c r="H1252">
        <v>4.3855710148732463E-3</v>
      </c>
      <c r="I1252">
        <v>1.863970303772823E-4</v>
      </c>
      <c r="J1252" t="s">
        <v>1367</v>
      </c>
      <c r="K1252">
        <v>9.8969072164948457</v>
      </c>
      <c r="M1252" t="s">
        <v>1340</v>
      </c>
      <c r="O1252">
        <v>1.6013329999999999</v>
      </c>
      <c r="P1252">
        <v>7.875</v>
      </c>
      <c r="Q1252">
        <v>6.2</v>
      </c>
      <c r="R1252">
        <v>6.3</v>
      </c>
      <c r="S1252">
        <v>8.9366660000000007</v>
      </c>
      <c r="T1252">
        <v>8.8867924528301891</v>
      </c>
      <c r="U1252">
        <v>85.350049999999996</v>
      </c>
      <c r="V1252">
        <v>15.958069999999999</v>
      </c>
      <c r="W1252">
        <v>4.2676679999999996</v>
      </c>
      <c r="X1252">
        <v>83.738529999999997</v>
      </c>
      <c r="Y1252">
        <v>8.4374080000000004E-2</v>
      </c>
      <c r="Z1252">
        <v>0</v>
      </c>
    </row>
    <row r="1253" spans="1:26" x14ac:dyDescent="0.25">
      <c r="A1253" s="64">
        <v>45992</v>
      </c>
      <c r="B1253" t="s">
        <v>1893</v>
      </c>
      <c r="C1253" t="s">
        <v>3952</v>
      </c>
      <c r="D1253" t="s">
        <v>545</v>
      </c>
      <c r="E1253" t="s">
        <v>9</v>
      </c>
      <c r="F1253" t="s">
        <v>4</v>
      </c>
      <c r="G1253" t="s">
        <v>2810</v>
      </c>
      <c r="I1253">
        <v>3.5710357596681949E-4</v>
      </c>
      <c r="J1253" t="s">
        <v>1367</v>
      </c>
      <c r="K1253">
        <v>5.1851851851851851</v>
      </c>
      <c r="L1253" t="s">
        <v>2777</v>
      </c>
      <c r="N1253">
        <v>6.92</v>
      </c>
      <c r="O1253">
        <v>3.8533330000000001</v>
      </c>
      <c r="P1253">
        <v>6.4</v>
      </c>
      <c r="Q1253">
        <v>3.2</v>
      </c>
      <c r="R1253">
        <v>8.0666670000000007</v>
      </c>
      <c r="S1253">
        <v>4.1433330000000002</v>
      </c>
      <c r="T1253">
        <v>4.6999999999999993</v>
      </c>
      <c r="U1253">
        <v>3.244221</v>
      </c>
      <c r="V1253">
        <v>45.458640000000003</v>
      </c>
      <c r="W1253">
        <v>9.6628489999999996</v>
      </c>
      <c r="X1253">
        <v>27.280629999999999</v>
      </c>
      <c r="Y1253">
        <v>3.7145290000000002</v>
      </c>
      <c r="Z1253">
        <v>1.5047109999999999</v>
      </c>
    </row>
    <row r="1254" spans="1:26" x14ac:dyDescent="0.25">
      <c r="A1254" s="64">
        <v>45992</v>
      </c>
      <c r="B1254" t="s">
        <v>2274</v>
      </c>
      <c r="C1254" t="s">
        <v>3953</v>
      </c>
      <c r="D1254" t="s">
        <v>925</v>
      </c>
      <c r="E1254" t="s">
        <v>12</v>
      </c>
      <c r="F1254" t="s">
        <v>4</v>
      </c>
      <c r="G1254" t="s">
        <v>2810</v>
      </c>
      <c r="I1254">
        <v>1.587856337370111E-4</v>
      </c>
      <c r="J1254" t="s">
        <v>1367</v>
      </c>
      <c r="K1254">
        <v>6.3888888888888884</v>
      </c>
      <c r="L1254" t="s">
        <v>2777</v>
      </c>
      <c r="N1254">
        <v>6.96</v>
      </c>
      <c r="O1254">
        <v>2.0939999999999999</v>
      </c>
      <c r="P1254">
        <v>7.1749999999999998</v>
      </c>
      <c r="Q1254">
        <v>3.2</v>
      </c>
      <c r="R1254">
        <v>9.1999999999999993</v>
      </c>
      <c r="S1254">
        <v>8.125</v>
      </c>
      <c r="T1254">
        <v>6.7368421052631584</v>
      </c>
      <c r="U1254">
        <v>17.685469999999999</v>
      </c>
      <c r="V1254">
        <v>10.50732</v>
      </c>
      <c r="W1254">
        <v>42.992849999999997</v>
      </c>
      <c r="X1254">
        <v>37.901710000000001</v>
      </c>
      <c r="Y1254">
        <v>1.7048730000000001</v>
      </c>
      <c r="Z1254">
        <v>0.38275700000000001</v>
      </c>
    </row>
    <row r="1255" spans="1:26" x14ac:dyDescent="0.25">
      <c r="A1255" s="64">
        <v>45992</v>
      </c>
      <c r="B1255" t="s">
        <v>1588</v>
      </c>
      <c r="C1255" t="s">
        <v>3954</v>
      </c>
      <c r="D1255" t="s">
        <v>240</v>
      </c>
      <c r="E1255" t="s">
        <v>2824</v>
      </c>
      <c r="F1255" t="s">
        <v>4</v>
      </c>
      <c r="G1255" t="s">
        <v>2810</v>
      </c>
      <c r="I1255">
        <v>9.0551052802358015E-4</v>
      </c>
      <c r="J1255" t="s">
        <v>1367</v>
      </c>
      <c r="K1255">
        <v>0.41666666666666657</v>
      </c>
      <c r="L1255" t="s">
        <v>2776</v>
      </c>
      <c r="O1255">
        <v>1.66275</v>
      </c>
      <c r="P1255">
        <v>3.9333330000000002</v>
      </c>
      <c r="Q1255">
        <v>2.2999999999999998</v>
      </c>
      <c r="R1255">
        <v>5.8666669999999996</v>
      </c>
      <c r="S1255">
        <v>7.318333</v>
      </c>
      <c r="T1255">
        <v>2.7682403433476388</v>
      </c>
      <c r="U1255">
        <v>4.5915600000000003</v>
      </c>
      <c r="W1255">
        <v>47.685339999999997</v>
      </c>
      <c r="X1255">
        <v>41.071579999999997</v>
      </c>
      <c r="Y1255">
        <v>2.589035</v>
      </c>
      <c r="Z1255">
        <v>0</v>
      </c>
    </row>
    <row r="1256" spans="1:26" x14ac:dyDescent="0.25">
      <c r="A1256" s="64">
        <v>45992</v>
      </c>
      <c r="B1256" t="s">
        <v>2191</v>
      </c>
      <c r="C1256" t="s">
        <v>3955</v>
      </c>
      <c r="D1256" t="s">
        <v>842</v>
      </c>
      <c r="E1256" t="s">
        <v>2824</v>
      </c>
      <c r="F1256" t="s">
        <v>4</v>
      </c>
      <c r="G1256" t="s">
        <v>2810</v>
      </c>
      <c r="I1256">
        <v>1.917120382022602E-4</v>
      </c>
      <c r="J1256" t="s">
        <v>1367</v>
      </c>
      <c r="K1256">
        <v>4.6875</v>
      </c>
      <c r="L1256" t="s">
        <v>2777</v>
      </c>
      <c r="N1256">
        <v>3.13</v>
      </c>
      <c r="O1256">
        <v>4.7491669999999999</v>
      </c>
      <c r="P1256">
        <v>2.9750000000000001</v>
      </c>
      <c r="Q1256">
        <v>5.5</v>
      </c>
      <c r="R1256">
        <v>2.0333329999999998</v>
      </c>
      <c r="S1256">
        <v>4.8383330000000004</v>
      </c>
      <c r="T1256">
        <v>2.296137339055794</v>
      </c>
      <c r="U1256">
        <v>8.8713280000000001</v>
      </c>
      <c r="V1256">
        <v>9.6780139999999992</v>
      </c>
      <c r="W1256">
        <v>19.987839999999998</v>
      </c>
      <c r="X1256">
        <v>39.30012</v>
      </c>
      <c r="Y1256">
        <v>1.4929920000000001</v>
      </c>
      <c r="Z1256">
        <v>0.47926069999999998</v>
      </c>
    </row>
    <row r="1257" spans="1:26" x14ac:dyDescent="0.25">
      <c r="A1257" s="64">
        <v>45992</v>
      </c>
      <c r="B1257" t="s">
        <v>1619</v>
      </c>
      <c r="C1257" t="s">
        <v>3956</v>
      </c>
      <c r="D1257" t="s">
        <v>271</v>
      </c>
      <c r="E1257" t="s">
        <v>18</v>
      </c>
      <c r="F1257" t="s">
        <v>4</v>
      </c>
      <c r="G1257" t="s">
        <v>2810</v>
      </c>
      <c r="I1257">
        <v>8.0989939614271747E-4</v>
      </c>
      <c r="J1257" t="s">
        <v>1374</v>
      </c>
      <c r="K1257">
        <v>7.8260869565217392</v>
      </c>
      <c r="L1257" t="s">
        <v>2777</v>
      </c>
      <c r="N1257">
        <v>3.32</v>
      </c>
      <c r="O1257">
        <v>6.9037499999999996</v>
      </c>
      <c r="P1257">
        <v>4.3666669999999996</v>
      </c>
      <c r="Q1257">
        <v>8.1999999999999993</v>
      </c>
      <c r="R1257">
        <v>6.8666669999999996</v>
      </c>
      <c r="S1257">
        <v>6.3833330000000004</v>
      </c>
      <c r="T1257">
        <v>7.2380952380952381</v>
      </c>
      <c r="U1257">
        <v>15.60496</v>
      </c>
      <c r="V1257">
        <v>19.809460000000001</v>
      </c>
      <c r="W1257">
        <v>15.895379999999999</v>
      </c>
      <c r="X1257">
        <v>10.97744</v>
      </c>
      <c r="Y1257">
        <v>8.5309559999999998</v>
      </c>
      <c r="Z1257">
        <v>1.329971</v>
      </c>
    </row>
    <row r="1258" spans="1:26" x14ac:dyDescent="0.25">
      <c r="A1258" s="64">
        <v>45992</v>
      </c>
      <c r="B1258" t="s">
        <v>2075</v>
      </c>
      <c r="C1258" t="s">
        <v>3957</v>
      </c>
      <c r="D1258" t="s">
        <v>726</v>
      </c>
      <c r="E1258" t="s">
        <v>2824</v>
      </c>
      <c r="F1258" t="s">
        <v>4</v>
      </c>
      <c r="G1258" t="s">
        <v>2810</v>
      </c>
      <c r="I1258">
        <v>2.40931619058004E-4</v>
      </c>
      <c r="J1258" t="s">
        <v>1365</v>
      </c>
      <c r="K1258">
        <v>1.354166666666667</v>
      </c>
      <c r="L1258" t="s">
        <v>2777</v>
      </c>
      <c r="O1258">
        <v>2.730667</v>
      </c>
      <c r="P1258">
        <v>2.95</v>
      </c>
      <c r="Q1258">
        <v>8.6</v>
      </c>
      <c r="R1258">
        <v>6</v>
      </c>
      <c r="S1258">
        <v>2.9816669999999998</v>
      </c>
      <c r="T1258">
        <v>3.8841201716738198</v>
      </c>
      <c r="U1258">
        <v>8.4210510000000003</v>
      </c>
      <c r="V1258">
        <v>6.1311090000000004</v>
      </c>
      <c r="W1258">
        <v>16.293150000000001</v>
      </c>
      <c r="X1258">
        <v>54.896630000000002</v>
      </c>
      <c r="Y1258">
        <v>8.1824870000000001</v>
      </c>
      <c r="Z1258">
        <v>0</v>
      </c>
    </row>
    <row r="1259" spans="1:26" x14ac:dyDescent="0.25">
      <c r="A1259" s="64">
        <v>45992</v>
      </c>
      <c r="B1259" t="s">
        <v>1638</v>
      </c>
      <c r="C1259" t="s">
        <v>3958</v>
      </c>
      <c r="D1259" t="s">
        <v>290</v>
      </c>
      <c r="E1259" t="s">
        <v>10</v>
      </c>
      <c r="F1259" t="s">
        <v>4</v>
      </c>
      <c r="G1259" t="s">
        <v>2810</v>
      </c>
      <c r="I1259">
        <v>7.3337156472169998E-4</v>
      </c>
      <c r="J1259" t="s">
        <v>1367</v>
      </c>
      <c r="K1259">
        <v>6.4285714285714288</v>
      </c>
      <c r="L1259" t="s">
        <v>2777</v>
      </c>
      <c r="N1259">
        <v>6.57</v>
      </c>
      <c r="O1259">
        <v>6.98</v>
      </c>
      <c r="P1259">
        <v>2.5750000000000002</v>
      </c>
      <c r="Q1259">
        <v>4.2</v>
      </c>
      <c r="R1259">
        <v>3.6333329999999999</v>
      </c>
      <c r="S1259">
        <v>4.7824999999999998</v>
      </c>
      <c r="T1259">
        <v>0.69767441860465118</v>
      </c>
      <c r="U1259">
        <v>16.2559</v>
      </c>
      <c r="V1259">
        <v>7.9822139999999999</v>
      </c>
      <c r="W1259">
        <v>21.040430000000001</v>
      </c>
      <c r="X1259">
        <v>12.26</v>
      </c>
      <c r="Y1259">
        <v>-0.61681240000000004</v>
      </c>
      <c r="Z1259">
        <v>4.0517630000000002</v>
      </c>
    </row>
    <row r="1260" spans="1:26" x14ac:dyDescent="0.25">
      <c r="A1260" s="64">
        <v>45992</v>
      </c>
      <c r="B1260" t="s">
        <v>2054</v>
      </c>
      <c r="C1260" t="s">
        <v>3959</v>
      </c>
      <c r="D1260" t="s">
        <v>705</v>
      </c>
      <c r="E1260" t="s">
        <v>8</v>
      </c>
      <c r="F1260" t="s">
        <v>4</v>
      </c>
      <c r="G1260" t="s">
        <v>2810</v>
      </c>
      <c r="I1260">
        <v>2.5562755268449103E-4</v>
      </c>
      <c r="J1260" t="s">
        <v>1367</v>
      </c>
      <c r="K1260">
        <v>4.0206185567010309</v>
      </c>
      <c r="L1260" t="s">
        <v>2776</v>
      </c>
      <c r="O1260">
        <v>6.0398329999999998</v>
      </c>
      <c r="P1260">
        <v>3.5249999999999999</v>
      </c>
      <c r="Q1260">
        <v>7.2</v>
      </c>
      <c r="R1260">
        <v>2.1333329999999999</v>
      </c>
      <c r="S1260">
        <v>4.2850000000000001</v>
      </c>
      <c r="T1260">
        <v>3.9622641509433971</v>
      </c>
      <c r="U1260">
        <v>30.669039999999999</v>
      </c>
      <c r="V1260">
        <v>0.83375529999999998</v>
      </c>
      <c r="W1260">
        <v>2.5840839999999998</v>
      </c>
      <c r="X1260">
        <v>240.08150000000001</v>
      </c>
      <c r="Y1260">
        <v>-0.58404959999999995</v>
      </c>
      <c r="Z1260">
        <v>0</v>
      </c>
    </row>
    <row r="1261" spans="1:26" x14ac:dyDescent="0.25">
      <c r="A1261" s="64">
        <v>45992</v>
      </c>
      <c r="B1261" t="s">
        <v>2069</v>
      </c>
      <c r="C1261" t="s">
        <v>3960</v>
      </c>
      <c r="D1261" t="s">
        <v>720</v>
      </c>
      <c r="E1261" t="s">
        <v>8</v>
      </c>
      <c r="F1261" t="s">
        <v>4</v>
      </c>
      <c r="G1261" t="s">
        <v>2810</v>
      </c>
      <c r="I1261">
        <v>2.4488832043476723E-4</v>
      </c>
      <c r="J1261" t="s">
        <v>1367</v>
      </c>
      <c r="K1261">
        <v>2.5773195876288661</v>
      </c>
      <c r="L1261" t="s">
        <v>2777</v>
      </c>
      <c r="O1261">
        <v>3.589</v>
      </c>
      <c r="P1261">
        <v>3.7250000000000001</v>
      </c>
      <c r="Q1261">
        <v>0.8</v>
      </c>
      <c r="R1261">
        <v>9.6333330000000004</v>
      </c>
      <c r="S1261">
        <v>5.3550000000000004</v>
      </c>
      <c r="T1261">
        <v>3.9056603773584908</v>
      </c>
      <c r="U1261">
        <v>19.472359999999998</v>
      </c>
      <c r="V1261">
        <v>9.1683210000000006</v>
      </c>
      <c r="W1261">
        <v>15.41958</v>
      </c>
      <c r="X1261">
        <v>72.848290000000006</v>
      </c>
      <c r="Y1261">
        <v>1.0038769999999999</v>
      </c>
      <c r="Z1261">
        <v>0</v>
      </c>
    </row>
    <row r="1262" spans="1:26" x14ac:dyDescent="0.25">
      <c r="A1262" s="64">
        <v>45992</v>
      </c>
      <c r="B1262" t="s">
        <v>2158</v>
      </c>
      <c r="C1262" t="s">
        <v>3961</v>
      </c>
      <c r="D1262" t="s">
        <v>809</v>
      </c>
      <c r="E1262" t="s">
        <v>2867</v>
      </c>
      <c r="F1262" t="s">
        <v>4</v>
      </c>
      <c r="G1262" t="s">
        <v>2810</v>
      </c>
      <c r="I1262">
        <v>2.003620529130137E-4</v>
      </c>
      <c r="J1262" t="s">
        <v>1367</v>
      </c>
      <c r="K1262">
        <v>4.2857142857142856</v>
      </c>
      <c r="L1262" t="s">
        <v>2777</v>
      </c>
      <c r="N1262">
        <v>6.9</v>
      </c>
      <c r="O1262">
        <v>7.2469999999999999</v>
      </c>
      <c r="P1262">
        <v>3.2250000000000001</v>
      </c>
      <c r="Q1262">
        <v>1.2</v>
      </c>
      <c r="R1262">
        <v>4.0333329999999998</v>
      </c>
      <c r="S1262">
        <v>3.3866670000000001</v>
      </c>
      <c r="T1262">
        <v>2</v>
      </c>
      <c r="U1262">
        <v>-7.3861720000000002</v>
      </c>
      <c r="V1262">
        <v>2.5990410000000002</v>
      </c>
      <c r="W1262">
        <v>3.0693779999999999</v>
      </c>
      <c r="X1262">
        <v>39.933680000000003</v>
      </c>
      <c r="Y1262">
        <v>2.6752449999999999</v>
      </c>
      <c r="Z1262">
        <v>3.1363720000000002</v>
      </c>
    </row>
    <row r="1263" spans="1:26" x14ac:dyDescent="0.25">
      <c r="A1263" s="64">
        <v>45992</v>
      </c>
      <c r="B1263" t="s">
        <v>2348</v>
      </c>
      <c r="C1263" t="s">
        <v>3962</v>
      </c>
      <c r="D1263" t="s">
        <v>999</v>
      </c>
      <c r="E1263" t="s">
        <v>20</v>
      </c>
      <c r="F1263" t="s">
        <v>4</v>
      </c>
      <c r="G1263" t="s">
        <v>2810</v>
      </c>
      <c r="I1263">
        <v>1.3215638637304269E-4</v>
      </c>
      <c r="J1263" t="s">
        <v>1374</v>
      </c>
      <c r="K1263">
        <v>2.8571428571428572</v>
      </c>
      <c r="L1263" t="s">
        <v>2777</v>
      </c>
      <c r="N1263">
        <v>6.38</v>
      </c>
      <c r="O1263">
        <v>3.8523329999999998</v>
      </c>
      <c r="P1263">
        <v>4.3499999999999996</v>
      </c>
      <c r="Q1263">
        <v>1</v>
      </c>
      <c r="R1263">
        <v>6.8666669999999996</v>
      </c>
      <c r="S1263">
        <v>4.3666669999999996</v>
      </c>
      <c r="T1263">
        <v>2.2021660649819488</v>
      </c>
      <c r="U1263">
        <v>127.1305</v>
      </c>
      <c r="V1263">
        <v>4.4119840000000003</v>
      </c>
      <c r="W1263">
        <v>18.164750000000002</v>
      </c>
      <c r="X1263">
        <v>85.263149999999996</v>
      </c>
      <c r="Y1263">
        <v>0.56605419999999995</v>
      </c>
      <c r="Z1263">
        <v>4.2653809999999996</v>
      </c>
    </row>
    <row r="1264" spans="1:26" x14ac:dyDescent="0.25">
      <c r="A1264" s="64">
        <v>45992</v>
      </c>
      <c r="B1264" t="s">
        <v>1576</v>
      </c>
      <c r="C1264" t="s">
        <v>3963</v>
      </c>
      <c r="D1264" t="s">
        <v>228</v>
      </c>
      <c r="E1264" t="s">
        <v>10</v>
      </c>
      <c r="F1264" t="s">
        <v>4</v>
      </c>
      <c r="G1264" t="s">
        <v>2810</v>
      </c>
      <c r="H1264">
        <v>2.6821654202813131E-2</v>
      </c>
      <c r="I1264">
        <v>9.2107999441780927E-4</v>
      </c>
      <c r="J1264" t="s">
        <v>1367</v>
      </c>
      <c r="K1264">
        <v>10</v>
      </c>
      <c r="M1264" t="s">
        <v>1340</v>
      </c>
      <c r="N1264">
        <v>6.38</v>
      </c>
      <c r="O1264">
        <v>7.4649999999999999</v>
      </c>
      <c r="P1264">
        <v>4.7</v>
      </c>
      <c r="Q1264">
        <v>5.5</v>
      </c>
      <c r="R1264">
        <v>3.9</v>
      </c>
      <c r="S1264">
        <v>5.1733330000000004</v>
      </c>
      <c r="T1264">
        <v>1.918604651162791</v>
      </c>
      <c r="U1264">
        <v>19.416090000000001</v>
      </c>
      <c r="V1264">
        <v>11.692399999999999</v>
      </c>
      <c r="W1264">
        <v>22.818159999999999</v>
      </c>
      <c r="X1264">
        <v>11.063549999999999</v>
      </c>
      <c r="Y1264">
        <v>7.5762749999999999</v>
      </c>
      <c r="Z1264">
        <v>3.7303190000000002</v>
      </c>
    </row>
    <row r="1265" spans="1:26" x14ac:dyDescent="0.25">
      <c r="A1265" s="64">
        <v>45992</v>
      </c>
      <c r="B1265" t="s">
        <v>1438</v>
      </c>
      <c r="C1265" t="s">
        <v>3964</v>
      </c>
      <c r="D1265" t="s">
        <v>92</v>
      </c>
      <c r="E1265" t="s">
        <v>2824</v>
      </c>
      <c r="F1265" t="s">
        <v>4</v>
      </c>
      <c r="G1265" t="s">
        <v>2810</v>
      </c>
      <c r="H1265">
        <v>1.234667646331254E-2</v>
      </c>
      <c r="I1265">
        <v>2.112575089070944E-3</v>
      </c>
      <c r="J1265" t="s">
        <v>1367</v>
      </c>
      <c r="K1265">
        <v>9.375</v>
      </c>
      <c r="M1265" t="s">
        <v>1340</v>
      </c>
      <c r="O1265">
        <v>4.2711670000000002</v>
      </c>
      <c r="P1265">
        <v>6.1749999999999998</v>
      </c>
      <c r="Q1265">
        <v>8.9</v>
      </c>
      <c r="R1265">
        <v>4.5333329999999998</v>
      </c>
      <c r="S1265">
        <v>8.66</v>
      </c>
      <c r="T1265">
        <v>9.1201716738197423</v>
      </c>
      <c r="U1265">
        <v>16.467189999999999</v>
      </c>
      <c r="V1265">
        <v>77.550449999999998</v>
      </c>
      <c r="W1265">
        <v>11.2437</v>
      </c>
      <c r="X1265">
        <v>12.569599999999999</v>
      </c>
      <c r="Y1265">
        <v>7.2373409999999998</v>
      </c>
      <c r="Z1265">
        <v>0</v>
      </c>
    </row>
    <row r="1266" spans="1:26" x14ac:dyDescent="0.25">
      <c r="A1266" s="64">
        <v>45992</v>
      </c>
      <c r="B1266" t="s">
        <v>1933</v>
      </c>
      <c r="C1266" t="s">
        <v>3965</v>
      </c>
      <c r="D1266" t="s">
        <v>585</v>
      </c>
      <c r="E1266" t="s">
        <v>9</v>
      </c>
      <c r="F1266" t="s">
        <v>4</v>
      </c>
      <c r="G1266" t="s">
        <v>2810</v>
      </c>
      <c r="I1266">
        <v>3.1350694974071111E-4</v>
      </c>
      <c r="J1266" t="s">
        <v>1367</v>
      </c>
      <c r="K1266">
        <v>7.4074074074074074</v>
      </c>
      <c r="L1266" t="s">
        <v>2776</v>
      </c>
      <c r="O1266">
        <v>5.0875000000000004</v>
      </c>
      <c r="P1266">
        <v>7.4</v>
      </c>
      <c r="Q1266">
        <v>7.8</v>
      </c>
      <c r="R1266">
        <v>5.0333329999999998</v>
      </c>
      <c r="S1266">
        <v>4.76</v>
      </c>
      <c r="T1266">
        <v>7.55</v>
      </c>
      <c r="U1266">
        <v>-3.2105619999999999</v>
      </c>
      <c r="V1266">
        <v>48.709009999999999</v>
      </c>
      <c r="W1266">
        <v>13.68566</v>
      </c>
      <c r="X1266">
        <v>19.460270000000001</v>
      </c>
      <c r="Y1266">
        <v>5.9342249999999996</v>
      </c>
      <c r="Z1266">
        <v>0</v>
      </c>
    </row>
    <row r="1267" spans="1:26" x14ac:dyDescent="0.25">
      <c r="A1267" s="64">
        <v>45992</v>
      </c>
      <c r="B1267" t="s">
        <v>1470</v>
      </c>
      <c r="C1267" t="s">
        <v>3966</v>
      </c>
      <c r="D1267" t="s">
        <v>123</v>
      </c>
      <c r="E1267" t="s">
        <v>2824</v>
      </c>
      <c r="F1267" t="s">
        <v>4</v>
      </c>
      <c r="G1267" t="s">
        <v>2810</v>
      </c>
      <c r="I1267">
        <v>1.6836759009303849E-3</v>
      </c>
      <c r="J1267" t="s">
        <v>1367</v>
      </c>
      <c r="K1267">
        <v>1.5625</v>
      </c>
      <c r="L1267" t="s">
        <v>2777</v>
      </c>
      <c r="N1267">
        <v>6.96</v>
      </c>
      <c r="O1267">
        <v>4.8733329999999997</v>
      </c>
      <c r="P1267">
        <v>5.45</v>
      </c>
      <c r="Q1267">
        <v>2.2000000000000002</v>
      </c>
      <c r="R1267">
        <v>7.6</v>
      </c>
      <c r="S1267">
        <v>4.3466670000000001</v>
      </c>
      <c r="T1267">
        <v>4.4420600858369097</v>
      </c>
      <c r="U1267">
        <v>6.0164929999999996</v>
      </c>
      <c r="V1267">
        <v>41.619450000000001</v>
      </c>
      <c r="W1267">
        <v>40.479100000000003</v>
      </c>
      <c r="X1267">
        <v>20.063659999999999</v>
      </c>
      <c r="Y1267">
        <v>4.6538930000000001</v>
      </c>
      <c r="Z1267">
        <v>2.10988</v>
      </c>
    </row>
    <row r="1268" spans="1:26" x14ac:dyDescent="0.25">
      <c r="A1268" s="64">
        <v>45992</v>
      </c>
      <c r="B1268" t="s">
        <v>2452</v>
      </c>
      <c r="C1268" t="s">
        <v>3967</v>
      </c>
      <c r="D1268" t="s">
        <v>1103</v>
      </c>
      <c r="E1268" t="s">
        <v>2818</v>
      </c>
      <c r="F1268" t="s">
        <v>4</v>
      </c>
      <c r="G1268" t="s">
        <v>2810</v>
      </c>
      <c r="I1268">
        <v>1.0374946882200661E-4</v>
      </c>
      <c r="J1268" t="s">
        <v>1365</v>
      </c>
      <c r="K1268">
        <v>8.5</v>
      </c>
      <c r="L1268" t="s">
        <v>2777</v>
      </c>
      <c r="O1268">
        <v>8.9258330000000008</v>
      </c>
      <c r="P1268">
        <v>4.3250000000000002</v>
      </c>
      <c r="Q1268">
        <v>7.1</v>
      </c>
      <c r="R1268">
        <v>2.2999999999999998</v>
      </c>
      <c r="S1268">
        <v>5.7350000000000003</v>
      </c>
      <c r="T1268">
        <v>6.8367346938775508</v>
      </c>
      <c r="U1268">
        <v>1.9894240000000001</v>
      </c>
      <c r="V1268">
        <v>25.588439999999999</v>
      </c>
      <c r="W1268">
        <v>8.8523019999999999</v>
      </c>
      <c r="X1268">
        <v>9.6658530000000003</v>
      </c>
      <c r="Y1268">
        <v>9.3173680000000001</v>
      </c>
      <c r="Z1268">
        <v>0</v>
      </c>
    </row>
    <row r="1269" spans="1:26" x14ac:dyDescent="0.25">
      <c r="A1269" s="64">
        <v>45992</v>
      </c>
      <c r="B1269" t="s">
        <v>1600</v>
      </c>
      <c r="C1269" t="s">
        <v>3968</v>
      </c>
      <c r="D1269" t="s">
        <v>252</v>
      </c>
      <c r="E1269" t="s">
        <v>2824</v>
      </c>
      <c r="F1269" t="s">
        <v>4</v>
      </c>
      <c r="G1269" t="s">
        <v>2810</v>
      </c>
      <c r="H1269">
        <v>5.5162891721227993E-3</v>
      </c>
      <c r="I1269">
        <v>8.5409561350033671E-4</v>
      </c>
      <c r="J1269" t="s">
        <v>1367</v>
      </c>
      <c r="K1269">
        <v>8.6458333333333339</v>
      </c>
      <c r="M1269" t="s">
        <v>1340</v>
      </c>
      <c r="N1269">
        <v>7.93</v>
      </c>
      <c r="O1269">
        <v>8.2170000000000005</v>
      </c>
      <c r="P1269">
        <v>5.9749999999999996</v>
      </c>
      <c r="Q1269">
        <v>2.6</v>
      </c>
      <c r="R1269">
        <v>2.5333329999999998</v>
      </c>
      <c r="S1269">
        <v>1.056667</v>
      </c>
      <c r="T1269">
        <v>2.4248927038626609</v>
      </c>
      <c r="U1269">
        <v>-10.89795</v>
      </c>
      <c r="V1269">
        <v>33.671970000000002</v>
      </c>
      <c r="W1269">
        <v>9.7638200000000008</v>
      </c>
      <c r="X1269">
        <v>12.905570000000001</v>
      </c>
      <c r="Y1269">
        <v>5.133896</v>
      </c>
      <c r="Z1269">
        <v>6.1937660000000001</v>
      </c>
    </row>
    <row r="1270" spans="1:26" x14ac:dyDescent="0.25">
      <c r="A1270" s="64">
        <v>45992</v>
      </c>
      <c r="B1270" t="s">
        <v>1678</v>
      </c>
      <c r="C1270" t="s">
        <v>3969</v>
      </c>
      <c r="D1270" t="s">
        <v>330</v>
      </c>
      <c r="E1270" t="s">
        <v>2824</v>
      </c>
      <c r="F1270" t="s">
        <v>4</v>
      </c>
      <c r="G1270" t="s">
        <v>2810</v>
      </c>
      <c r="I1270">
        <v>6.4672109476668219E-4</v>
      </c>
      <c r="J1270" t="s">
        <v>1367</v>
      </c>
      <c r="K1270">
        <v>4.270833333333333</v>
      </c>
      <c r="L1270" t="s">
        <v>2777</v>
      </c>
      <c r="N1270">
        <v>4.74</v>
      </c>
      <c r="O1270">
        <v>5.1441660000000002</v>
      </c>
      <c r="P1270">
        <v>5.8250000000000002</v>
      </c>
      <c r="Q1270">
        <v>2.8</v>
      </c>
      <c r="R1270">
        <v>3.233333</v>
      </c>
      <c r="S1270">
        <v>5.5549999999999997</v>
      </c>
      <c r="T1270">
        <v>3.562231759656652</v>
      </c>
      <c r="U1270">
        <v>-1.0268870000000001</v>
      </c>
      <c r="V1270">
        <v>28.78107</v>
      </c>
      <c r="W1270">
        <v>25.078189999999999</v>
      </c>
      <c r="X1270">
        <v>24.560009999999998</v>
      </c>
      <c r="Y1270">
        <v>5.2568049999999999</v>
      </c>
      <c r="Z1270">
        <v>0.77781829999999996</v>
      </c>
    </row>
    <row r="1271" spans="1:26" x14ac:dyDescent="0.25">
      <c r="A1271" s="64">
        <v>45992</v>
      </c>
      <c r="B1271" t="s">
        <v>2064</v>
      </c>
      <c r="C1271" t="s">
        <v>3970</v>
      </c>
      <c r="D1271" t="s">
        <v>715</v>
      </c>
      <c r="E1271" t="s">
        <v>11</v>
      </c>
      <c r="F1271" t="s">
        <v>4</v>
      </c>
      <c r="G1271" t="s">
        <v>2810</v>
      </c>
      <c r="I1271">
        <v>2.560295137783261E-4</v>
      </c>
      <c r="J1271" t="s">
        <v>1367</v>
      </c>
      <c r="K1271">
        <v>3.2203389830508469</v>
      </c>
      <c r="L1271" t="s">
        <v>2776</v>
      </c>
      <c r="O1271">
        <v>3.952</v>
      </c>
      <c r="P1271">
        <v>7.9</v>
      </c>
      <c r="Q1271">
        <v>6.8</v>
      </c>
      <c r="R1271">
        <v>4.2666659999999998</v>
      </c>
      <c r="S1271">
        <v>7.7266659999999998</v>
      </c>
      <c r="T1271">
        <v>9.1335227272727266</v>
      </c>
      <c r="U1271">
        <v>11.607290000000001</v>
      </c>
      <c r="V1271">
        <v>20.04082</v>
      </c>
      <c r="W1271">
        <v>48.45928</v>
      </c>
      <c r="X1271">
        <v>15.88819</v>
      </c>
      <c r="Y1271">
        <v>6.685467</v>
      </c>
      <c r="Z1271">
        <v>0</v>
      </c>
    </row>
    <row r="1272" spans="1:26" x14ac:dyDescent="0.25">
      <c r="A1272" s="64">
        <v>45992</v>
      </c>
      <c r="B1272" t="s">
        <v>1397</v>
      </c>
      <c r="C1272" t="s">
        <v>3971</v>
      </c>
      <c r="D1272" t="s">
        <v>51</v>
      </c>
      <c r="E1272" t="s">
        <v>11</v>
      </c>
      <c r="F1272" t="s">
        <v>4</v>
      </c>
      <c r="G1272" t="s">
        <v>2810</v>
      </c>
      <c r="I1272">
        <v>3.6509679085094571E-3</v>
      </c>
      <c r="J1272" t="s">
        <v>1367</v>
      </c>
      <c r="K1272">
        <v>7.796610169491526</v>
      </c>
      <c r="L1272" t="s">
        <v>2777</v>
      </c>
      <c r="N1272">
        <v>8.16</v>
      </c>
      <c r="O1272">
        <v>6.5925000000000002</v>
      </c>
      <c r="P1272">
        <v>5.0999999999999996</v>
      </c>
      <c r="Q1272">
        <v>3</v>
      </c>
      <c r="R1272">
        <v>2.1</v>
      </c>
      <c r="S1272">
        <v>4.8250000000000002</v>
      </c>
      <c r="T1272">
        <v>6.2784090909090908</v>
      </c>
      <c r="U1272">
        <v>-41.002040000000001</v>
      </c>
      <c r="V1272">
        <v>18.483409999999999</v>
      </c>
      <c r="W1272">
        <v>6.0568669999999996</v>
      </c>
      <c r="X1272">
        <v>18.019760000000002</v>
      </c>
      <c r="Y1272">
        <v>2.9343669999999999</v>
      </c>
      <c r="Z1272">
        <v>2.3677169999999998</v>
      </c>
    </row>
    <row r="1273" spans="1:26" x14ac:dyDescent="0.25">
      <c r="A1273" s="64">
        <v>45992</v>
      </c>
      <c r="B1273" t="s">
        <v>2232</v>
      </c>
      <c r="C1273" t="s">
        <v>3972</v>
      </c>
      <c r="D1273" t="s">
        <v>883</v>
      </c>
      <c r="E1273" t="s">
        <v>11</v>
      </c>
      <c r="F1273" t="s">
        <v>4</v>
      </c>
      <c r="G1273" t="s">
        <v>2810</v>
      </c>
      <c r="I1273">
        <v>1.7395863987347421E-4</v>
      </c>
      <c r="J1273" t="s">
        <v>1367</v>
      </c>
      <c r="K1273">
        <v>9.6610169491525415</v>
      </c>
      <c r="L1273" t="s">
        <v>2776</v>
      </c>
      <c r="N1273">
        <v>6.3</v>
      </c>
      <c r="O1273">
        <v>6.3070000000000004</v>
      </c>
      <c r="P1273">
        <v>7</v>
      </c>
      <c r="Q1273">
        <v>8.6999999999999993</v>
      </c>
      <c r="R1273">
        <v>7.5333329999999998</v>
      </c>
      <c r="S1273">
        <v>8.2949999999999999</v>
      </c>
      <c r="T1273">
        <v>10</v>
      </c>
      <c r="U1273">
        <v>30.337520000000001</v>
      </c>
      <c r="V1273">
        <v>19.966799999999999</v>
      </c>
      <c r="W1273">
        <v>11.471360000000001</v>
      </c>
      <c r="X1273">
        <v>9.7146989999999995</v>
      </c>
      <c r="Y1273">
        <v>8.9746030000000001</v>
      </c>
      <c r="Z1273">
        <v>0.29743560000000002</v>
      </c>
    </row>
    <row r="1274" spans="1:26" x14ac:dyDescent="0.25">
      <c r="A1274" s="64">
        <v>45992</v>
      </c>
      <c r="B1274" t="s">
        <v>1647</v>
      </c>
      <c r="C1274" t="s">
        <v>3973</v>
      </c>
      <c r="D1274" t="s">
        <v>299</v>
      </c>
      <c r="E1274" t="s">
        <v>13</v>
      </c>
      <c r="F1274" t="s">
        <v>4</v>
      </c>
      <c r="G1274" t="s">
        <v>2810</v>
      </c>
      <c r="I1274">
        <v>6.9354251112678565E-4</v>
      </c>
      <c r="J1274" t="s">
        <v>1367</v>
      </c>
      <c r="K1274">
        <v>7.8260869565217392</v>
      </c>
      <c r="L1274" t="s">
        <v>2777</v>
      </c>
      <c r="N1274">
        <v>4.91</v>
      </c>
      <c r="O1274">
        <v>5.162833</v>
      </c>
      <c r="P1274">
        <v>4.0999999999999996</v>
      </c>
      <c r="Q1274">
        <v>9.8000000000000007</v>
      </c>
      <c r="R1274">
        <v>1.9</v>
      </c>
      <c r="S1274">
        <v>3.9849999999999999</v>
      </c>
      <c r="T1274">
        <v>5.2659574468085104</v>
      </c>
      <c r="U1274">
        <v>18.95149</v>
      </c>
      <c r="V1274">
        <v>6.0726019999999998</v>
      </c>
      <c r="W1274">
        <v>2.5643319999999998</v>
      </c>
      <c r="X1274">
        <v>35.441299999999998</v>
      </c>
      <c r="Y1274">
        <v>6.6981869999999999</v>
      </c>
      <c r="Z1274">
        <v>2.285517</v>
      </c>
    </row>
    <row r="1275" spans="1:26" x14ac:dyDescent="0.25">
      <c r="A1275" s="64">
        <v>45992</v>
      </c>
      <c r="B1275" t="s">
        <v>1802</v>
      </c>
      <c r="C1275" t="s">
        <v>3974</v>
      </c>
      <c r="D1275" t="s">
        <v>454</v>
      </c>
      <c r="E1275" t="s">
        <v>11</v>
      </c>
      <c r="F1275" t="s">
        <v>4</v>
      </c>
      <c r="G1275" t="s">
        <v>2810</v>
      </c>
      <c r="I1275">
        <v>4.3727086054622642E-4</v>
      </c>
      <c r="J1275" t="s">
        <v>1367</v>
      </c>
      <c r="K1275">
        <v>4.406779661016949</v>
      </c>
      <c r="L1275" t="s">
        <v>2777</v>
      </c>
      <c r="O1275">
        <v>1.9245000000000001</v>
      </c>
      <c r="P1275">
        <v>5.9</v>
      </c>
      <c r="Q1275">
        <v>8.3000000000000007</v>
      </c>
      <c r="R1275">
        <v>2.5</v>
      </c>
      <c r="S1275">
        <v>7.4333330000000002</v>
      </c>
      <c r="T1275">
        <v>8.0539772727272734</v>
      </c>
      <c r="U1275">
        <v>20.216709999999999</v>
      </c>
      <c r="V1275">
        <v>13.719099999999999</v>
      </c>
      <c r="W1275">
        <v>28.878959999999999</v>
      </c>
      <c r="X1275">
        <v>56.584350000000001</v>
      </c>
      <c r="Y1275">
        <v>1.788529</v>
      </c>
      <c r="Z1275">
        <v>0</v>
      </c>
    </row>
    <row r="1276" spans="1:26" x14ac:dyDescent="0.25">
      <c r="A1276" s="64">
        <v>45992</v>
      </c>
      <c r="B1276" t="s">
        <v>1809</v>
      </c>
      <c r="C1276" t="s">
        <v>3975</v>
      </c>
      <c r="D1276" t="s">
        <v>461</v>
      </c>
      <c r="E1276" t="s">
        <v>20</v>
      </c>
      <c r="F1276" t="s">
        <v>4</v>
      </c>
      <c r="G1276" t="s">
        <v>2810</v>
      </c>
      <c r="I1276">
        <v>4.3027489723379222E-4</v>
      </c>
      <c r="J1276" t="s">
        <v>1367</v>
      </c>
      <c r="K1276">
        <v>4.5714285714285712</v>
      </c>
      <c r="L1276" t="s">
        <v>2777</v>
      </c>
      <c r="N1276">
        <v>4.5199999999999996</v>
      </c>
      <c r="O1276">
        <v>3.2038329999999999</v>
      </c>
      <c r="P1276">
        <v>4.25</v>
      </c>
      <c r="Q1276">
        <v>7.7</v>
      </c>
      <c r="R1276">
        <v>8.033334</v>
      </c>
      <c r="S1276">
        <v>7.4066669999999997</v>
      </c>
      <c r="T1276">
        <v>8.628158844765343</v>
      </c>
      <c r="U1276">
        <v>153.38919999999999</v>
      </c>
      <c r="V1276">
        <v>2.1519270000000001</v>
      </c>
      <c r="W1276">
        <v>15.52923</v>
      </c>
      <c r="X1276">
        <v>132.28120000000001</v>
      </c>
      <c r="Y1276">
        <v>0.316857</v>
      </c>
      <c r="Z1276">
        <v>2.1232389999999999</v>
      </c>
    </row>
    <row r="1277" spans="1:26" x14ac:dyDescent="0.25">
      <c r="A1277" s="64">
        <v>45992</v>
      </c>
      <c r="B1277" t="s">
        <v>1963</v>
      </c>
      <c r="C1277" t="s">
        <v>3976</v>
      </c>
      <c r="D1277" t="s">
        <v>615</v>
      </c>
      <c r="E1277" t="s">
        <v>2824</v>
      </c>
      <c r="F1277" t="s">
        <v>4</v>
      </c>
      <c r="G1277" t="s">
        <v>2810</v>
      </c>
      <c r="I1277">
        <v>2.9958403360470722E-4</v>
      </c>
      <c r="J1277" t="s">
        <v>1367</v>
      </c>
      <c r="K1277">
        <v>2.8125</v>
      </c>
      <c r="L1277" t="s">
        <v>2777</v>
      </c>
      <c r="N1277">
        <v>3.8</v>
      </c>
      <c r="O1277">
        <v>3.2269999999999999</v>
      </c>
      <c r="P1277">
        <v>7.35</v>
      </c>
      <c r="Q1277">
        <v>6.2</v>
      </c>
      <c r="R1277">
        <v>8.5</v>
      </c>
      <c r="S1277">
        <v>4.9249999999999998</v>
      </c>
      <c r="T1277">
        <v>8.0901287553648071</v>
      </c>
      <c r="U1277">
        <v>8.4681990000000003</v>
      </c>
      <c r="V1277">
        <v>38.033740000000002</v>
      </c>
      <c r="W1277">
        <v>23.275860000000002</v>
      </c>
      <c r="X1277">
        <v>29.36469</v>
      </c>
      <c r="Y1277">
        <v>3.1367980000000002</v>
      </c>
      <c r="Z1277">
        <v>0.39374949999999997</v>
      </c>
    </row>
    <row r="1278" spans="1:26" x14ac:dyDescent="0.25">
      <c r="A1278" s="64">
        <v>45992</v>
      </c>
      <c r="B1278" t="s">
        <v>1980</v>
      </c>
      <c r="C1278" t="s">
        <v>3977</v>
      </c>
      <c r="D1278" t="s">
        <v>632</v>
      </c>
      <c r="E1278" t="s">
        <v>8</v>
      </c>
      <c r="F1278" t="s">
        <v>4</v>
      </c>
      <c r="G1278" t="s">
        <v>2810</v>
      </c>
      <c r="I1278">
        <v>2.9176674545958468E-4</v>
      </c>
      <c r="J1278" t="s">
        <v>1367</v>
      </c>
      <c r="K1278">
        <v>3.814432989690721</v>
      </c>
      <c r="L1278" t="s">
        <v>2776</v>
      </c>
      <c r="O1278">
        <v>4.2575000000000003</v>
      </c>
      <c r="P1278">
        <v>6.9</v>
      </c>
      <c r="Q1278">
        <v>3.2</v>
      </c>
      <c r="R1278">
        <v>8.3333329999999997</v>
      </c>
      <c r="S1278">
        <v>4.2</v>
      </c>
      <c r="T1278">
        <v>6.566037735849056</v>
      </c>
      <c r="U1278">
        <v>14.00989</v>
      </c>
      <c r="W1278">
        <v>67.621570000000006</v>
      </c>
      <c r="X1278">
        <v>32.571770000000001</v>
      </c>
      <c r="Y1278">
        <v>3.7009020000000001</v>
      </c>
      <c r="Z1278">
        <v>0.55356810000000001</v>
      </c>
    </row>
    <row r="1279" spans="1:26" x14ac:dyDescent="0.25">
      <c r="A1279" s="64">
        <v>45992</v>
      </c>
      <c r="B1279" t="s">
        <v>1439</v>
      </c>
      <c r="C1279" t="s">
        <v>3978</v>
      </c>
      <c r="D1279" t="s">
        <v>93</v>
      </c>
      <c r="E1279" t="s">
        <v>15</v>
      </c>
      <c r="F1279" t="s">
        <v>4</v>
      </c>
      <c r="G1279" t="s">
        <v>2810</v>
      </c>
      <c r="I1279">
        <v>2.090928799063794E-3</v>
      </c>
      <c r="J1279" t="s">
        <v>1367</v>
      </c>
      <c r="K1279">
        <v>3.6363636363636371</v>
      </c>
      <c r="L1279" t="s">
        <v>2777</v>
      </c>
      <c r="N1279">
        <v>6.52</v>
      </c>
      <c r="O1279">
        <v>6.8813329999999997</v>
      </c>
      <c r="P1279">
        <v>3.8</v>
      </c>
      <c r="Q1279">
        <v>3.9</v>
      </c>
      <c r="R1279">
        <v>6.8333329999999997</v>
      </c>
      <c r="S1279">
        <v>2.951667</v>
      </c>
      <c r="T1279">
        <v>5.2747252747252746</v>
      </c>
      <c r="U1279">
        <v>2.2342439999999999</v>
      </c>
      <c r="V1279">
        <v>19.70224</v>
      </c>
      <c r="W1279">
        <v>23.076419999999999</v>
      </c>
      <c r="X1279">
        <v>9.3686059999999998</v>
      </c>
      <c r="Y1279">
        <v>9.9233469999999997</v>
      </c>
      <c r="Z1279">
        <v>5.9986579999999998</v>
      </c>
    </row>
    <row r="1280" spans="1:26" x14ac:dyDescent="0.25">
      <c r="A1280" s="64">
        <v>45992</v>
      </c>
      <c r="B1280" t="s">
        <v>1863</v>
      </c>
      <c r="C1280" t="s">
        <v>3979</v>
      </c>
      <c r="D1280" t="s">
        <v>515</v>
      </c>
      <c r="E1280" t="s">
        <v>2824</v>
      </c>
      <c r="F1280" t="s">
        <v>4</v>
      </c>
      <c r="G1280" t="s">
        <v>2810</v>
      </c>
      <c r="I1280">
        <v>3.7837530904527762E-4</v>
      </c>
      <c r="J1280" t="s">
        <v>1367</v>
      </c>
      <c r="K1280">
        <v>5</v>
      </c>
      <c r="L1280" t="s">
        <v>2777</v>
      </c>
      <c r="N1280">
        <v>5.09</v>
      </c>
      <c r="O1280">
        <v>1.464</v>
      </c>
      <c r="P1280">
        <v>7.4</v>
      </c>
      <c r="Q1280">
        <v>1.1000000000000001</v>
      </c>
      <c r="R1280">
        <v>7.0333329999999998</v>
      </c>
      <c r="S1280">
        <v>4.375</v>
      </c>
      <c r="T1280">
        <v>2.9399141630901289</v>
      </c>
      <c r="U1280">
        <v>4.5671340000000002</v>
      </c>
      <c r="V1280">
        <v>270.50119999999998</v>
      </c>
      <c r="W1280">
        <v>44.608020000000003</v>
      </c>
      <c r="X1280">
        <v>38.395539999999997</v>
      </c>
      <c r="Y1280">
        <v>2.3315009999999998</v>
      </c>
      <c r="Z1280">
        <v>0.70026960000000005</v>
      </c>
    </row>
    <row r="1281" spans="1:26" x14ac:dyDescent="0.25">
      <c r="A1281" s="64">
        <v>45992</v>
      </c>
      <c r="B1281" t="s">
        <v>1501</v>
      </c>
      <c r="C1281" t="s">
        <v>3980</v>
      </c>
      <c r="D1281" t="s">
        <v>154</v>
      </c>
      <c r="E1281" t="s">
        <v>11</v>
      </c>
      <c r="F1281" t="s">
        <v>4</v>
      </c>
      <c r="G1281" t="s">
        <v>2810</v>
      </c>
      <c r="I1281">
        <v>1.355669047357642E-3</v>
      </c>
      <c r="J1281" t="s">
        <v>1367</v>
      </c>
      <c r="K1281">
        <v>7.6271186440677958</v>
      </c>
      <c r="L1281" t="s">
        <v>2777</v>
      </c>
      <c r="O1281">
        <v>3.0089999999999999</v>
      </c>
      <c r="P1281">
        <v>6.875</v>
      </c>
      <c r="Q1281">
        <v>4.2</v>
      </c>
      <c r="R1281">
        <v>5.3333329999999997</v>
      </c>
      <c r="S1281">
        <v>5.5049999999999999</v>
      </c>
      <c r="T1281">
        <v>7.6704545454545459</v>
      </c>
      <c r="V1281">
        <v>22.30733</v>
      </c>
      <c r="W1281">
        <v>38.756709999999998</v>
      </c>
      <c r="X1281">
        <v>27.602250000000002</v>
      </c>
      <c r="Y1281">
        <v>-0.4936818</v>
      </c>
      <c r="Z1281">
        <v>0</v>
      </c>
    </row>
    <row r="1282" spans="1:26" x14ac:dyDescent="0.25">
      <c r="A1282" s="64">
        <v>45992</v>
      </c>
      <c r="B1282" t="s">
        <v>1611</v>
      </c>
      <c r="C1282" t="s">
        <v>3981</v>
      </c>
      <c r="D1282" t="s">
        <v>263</v>
      </c>
      <c r="E1282" t="s">
        <v>8</v>
      </c>
      <c r="F1282" t="s">
        <v>4</v>
      </c>
      <c r="G1282" t="s">
        <v>2810</v>
      </c>
      <c r="I1282">
        <v>7.8746348612167652E-4</v>
      </c>
      <c r="J1282" t="s">
        <v>1365</v>
      </c>
      <c r="K1282">
        <v>6.4948453608247423</v>
      </c>
      <c r="L1282" t="s">
        <v>2776</v>
      </c>
      <c r="N1282">
        <v>6.07</v>
      </c>
      <c r="O1282">
        <v>3.2149999999999999</v>
      </c>
      <c r="P1282">
        <v>6.05</v>
      </c>
      <c r="Q1282">
        <v>8.1999999999999993</v>
      </c>
      <c r="R1282">
        <v>2.266667</v>
      </c>
      <c r="S1282">
        <v>8.0549990000000005</v>
      </c>
      <c r="T1282">
        <v>7.1886792452830184</v>
      </c>
      <c r="U1282">
        <v>44.100560000000002</v>
      </c>
      <c r="V1282">
        <v>38.862169999999999</v>
      </c>
      <c r="W1282">
        <v>18.075970000000002</v>
      </c>
      <c r="X1282">
        <v>56.863930000000003</v>
      </c>
      <c r="Y1282">
        <v>1.081437</v>
      </c>
      <c r="Z1282">
        <v>7.5596969999999999E-2</v>
      </c>
    </row>
    <row r="1283" spans="1:26" x14ac:dyDescent="0.25">
      <c r="A1283" s="64">
        <v>45992</v>
      </c>
      <c r="B1283" t="s">
        <v>1875</v>
      </c>
      <c r="C1283" t="s">
        <v>3982</v>
      </c>
      <c r="D1283" t="s">
        <v>527</v>
      </c>
      <c r="E1283" t="s">
        <v>20</v>
      </c>
      <c r="F1283" t="s">
        <v>4</v>
      </c>
      <c r="G1283" t="s">
        <v>2810</v>
      </c>
      <c r="H1283">
        <v>4.3491304462771824E-3</v>
      </c>
      <c r="I1283">
        <v>3.6421635703431698E-4</v>
      </c>
      <c r="J1283" t="s">
        <v>1367</v>
      </c>
      <c r="K1283">
        <v>9.7142857142857135</v>
      </c>
      <c r="M1283" t="s">
        <v>1340</v>
      </c>
      <c r="N1283">
        <v>6.93</v>
      </c>
      <c r="O1283">
        <v>8.0566659999999999</v>
      </c>
      <c r="P1283">
        <v>6.35</v>
      </c>
      <c r="Q1283">
        <v>5.5</v>
      </c>
      <c r="R1283">
        <v>8.1666670000000003</v>
      </c>
      <c r="S1283">
        <v>6.1733330000000004</v>
      </c>
      <c r="T1283">
        <v>9.7833935018050546</v>
      </c>
      <c r="U1283">
        <v>7.2221880000000001</v>
      </c>
      <c r="V1283">
        <v>10.35726</v>
      </c>
      <c r="W1283">
        <v>92.334980000000002</v>
      </c>
      <c r="X1283">
        <v>12.407730000000001</v>
      </c>
      <c r="Y1283">
        <v>8.3797169999999994</v>
      </c>
      <c r="Z1283">
        <v>5.4923330000000004</v>
      </c>
    </row>
    <row r="1284" spans="1:26" x14ac:dyDescent="0.25">
      <c r="A1284" s="64">
        <v>45992</v>
      </c>
      <c r="B1284" t="s">
        <v>1378</v>
      </c>
      <c r="C1284" t="s">
        <v>3983</v>
      </c>
      <c r="D1284" t="s">
        <v>32</v>
      </c>
      <c r="E1284" t="s">
        <v>2824</v>
      </c>
      <c r="F1284" t="s">
        <v>4</v>
      </c>
      <c r="G1284" t="s">
        <v>2810</v>
      </c>
      <c r="I1284">
        <v>6.9044354011596684E-3</v>
      </c>
      <c r="J1284" t="s">
        <v>1367</v>
      </c>
      <c r="K1284">
        <v>5.1041666666666661</v>
      </c>
      <c r="L1284" t="s">
        <v>2777</v>
      </c>
      <c r="N1284">
        <v>4.7</v>
      </c>
      <c r="O1284">
        <v>2.0118330000000002</v>
      </c>
      <c r="P1284">
        <v>7.15</v>
      </c>
      <c r="Q1284">
        <v>5.2</v>
      </c>
      <c r="R1284">
        <v>9.0666670000000007</v>
      </c>
      <c r="S1284">
        <v>8.1733329999999995</v>
      </c>
      <c r="T1284">
        <v>8.7982832618025757</v>
      </c>
      <c r="U1284">
        <v>11.53206</v>
      </c>
      <c r="V1284">
        <v>51.538040000000002</v>
      </c>
      <c r="W1284">
        <v>67.165000000000006</v>
      </c>
      <c r="X1284">
        <v>33.793979999999998</v>
      </c>
      <c r="Y1284">
        <v>3.148317</v>
      </c>
      <c r="Z1284">
        <v>0.63918629999999999</v>
      </c>
    </row>
    <row r="1285" spans="1:26" x14ac:dyDescent="0.25">
      <c r="A1285" s="64">
        <v>45992</v>
      </c>
      <c r="B1285" t="s">
        <v>1644</v>
      </c>
      <c r="C1285" t="s">
        <v>3984</v>
      </c>
      <c r="D1285" t="s">
        <v>296</v>
      </c>
      <c r="E1285" t="s">
        <v>17</v>
      </c>
      <c r="F1285" t="s">
        <v>4</v>
      </c>
      <c r="G1285" t="s">
        <v>2810</v>
      </c>
      <c r="I1285">
        <v>7.3466666156272293E-4</v>
      </c>
      <c r="J1285" t="s">
        <v>1367</v>
      </c>
      <c r="K1285">
        <v>4.545454545454545</v>
      </c>
      <c r="L1285" t="s">
        <v>2778</v>
      </c>
      <c r="N1285">
        <v>0.95</v>
      </c>
      <c r="O1285">
        <v>3.6425000000000001</v>
      </c>
      <c r="P1285">
        <v>9.1750000000000007</v>
      </c>
      <c r="Q1285">
        <v>7.9</v>
      </c>
      <c r="R1285">
        <v>0.3</v>
      </c>
      <c r="S1285">
        <v>6.08</v>
      </c>
      <c r="T1285">
        <v>4.2857142857142856</v>
      </c>
      <c r="U1285">
        <v>-14.31373</v>
      </c>
      <c r="V1285">
        <v>21.631769999999999</v>
      </c>
      <c r="W1285">
        <v>31.492090000000001</v>
      </c>
      <c r="X1285">
        <v>69.986419999999995</v>
      </c>
      <c r="Y1285">
        <v>4.8585209999999996</v>
      </c>
      <c r="Z1285">
        <v>0.45376240000000001</v>
      </c>
    </row>
    <row r="1286" spans="1:26" x14ac:dyDescent="0.25">
      <c r="A1286" s="64">
        <v>45992</v>
      </c>
      <c r="B1286" t="s">
        <v>1778</v>
      </c>
      <c r="C1286" t="s">
        <v>3985</v>
      </c>
      <c r="D1286" t="s">
        <v>430</v>
      </c>
      <c r="E1286" t="s">
        <v>2885</v>
      </c>
      <c r="F1286" t="s">
        <v>4</v>
      </c>
      <c r="G1286" t="s">
        <v>2810</v>
      </c>
      <c r="I1286">
        <v>4.7567229715845779E-4</v>
      </c>
      <c r="J1286" t="s">
        <v>1367</v>
      </c>
      <c r="K1286">
        <v>2.1428571428571428</v>
      </c>
      <c r="L1286" t="s">
        <v>2776</v>
      </c>
      <c r="N1286">
        <v>3.96</v>
      </c>
      <c r="O1286">
        <v>2.6341670000000001</v>
      </c>
      <c r="P1286">
        <v>4.5</v>
      </c>
      <c r="Q1286">
        <v>5</v>
      </c>
      <c r="R1286">
        <v>9.3666669999999996</v>
      </c>
      <c r="S1286">
        <v>6.7933329999999996</v>
      </c>
      <c r="T1286">
        <v>5.7142857142857144</v>
      </c>
      <c r="U1286">
        <v>11.818680000000001</v>
      </c>
      <c r="V1286">
        <v>13.55522</v>
      </c>
      <c r="W1286">
        <v>21.251950000000001</v>
      </c>
      <c r="X1286">
        <v>36.561799999999998</v>
      </c>
      <c r="Y1286">
        <v>2.549722</v>
      </c>
      <c r="Z1286">
        <v>0.58814409999999995</v>
      </c>
    </row>
    <row r="1287" spans="1:26" x14ac:dyDescent="0.25">
      <c r="A1287" s="64">
        <v>45992</v>
      </c>
      <c r="B1287" t="s">
        <v>2229</v>
      </c>
      <c r="C1287" t="s">
        <v>3986</v>
      </c>
      <c r="D1287" t="s">
        <v>880</v>
      </c>
      <c r="E1287" t="s">
        <v>20</v>
      </c>
      <c r="F1287" t="s">
        <v>4</v>
      </c>
      <c r="G1287" t="s">
        <v>2810</v>
      </c>
      <c r="I1287">
        <v>1.7179291070554541E-4</v>
      </c>
      <c r="J1287" t="s">
        <v>1374</v>
      </c>
      <c r="K1287">
        <v>7.7142857142857144</v>
      </c>
      <c r="L1287" t="s">
        <v>2777</v>
      </c>
      <c r="N1287">
        <v>6.89</v>
      </c>
      <c r="O1287">
        <v>5.8094999999999999</v>
      </c>
      <c r="P1287">
        <v>4.4249999999999998</v>
      </c>
      <c r="Q1287">
        <v>9.8000000000000007</v>
      </c>
      <c r="R1287">
        <v>9</v>
      </c>
      <c r="S1287">
        <v>3.4166669999999999</v>
      </c>
      <c r="T1287">
        <v>9.2779783393501809</v>
      </c>
      <c r="U1287">
        <v>-11.935549999999999</v>
      </c>
      <c r="V1287">
        <v>4.3628179999999999</v>
      </c>
      <c r="W1287">
        <v>45.85201</v>
      </c>
      <c r="X1287">
        <v>40.879669999999997</v>
      </c>
      <c r="Y1287">
        <v>3.672148</v>
      </c>
      <c r="Z1287">
        <v>4.8133800000000004</v>
      </c>
    </row>
    <row r="1288" spans="1:26" x14ac:dyDescent="0.25">
      <c r="A1288" s="64">
        <v>45992</v>
      </c>
      <c r="B1288" t="s">
        <v>1816</v>
      </c>
      <c r="C1288" t="s">
        <v>3987</v>
      </c>
      <c r="D1288" t="s">
        <v>468</v>
      </c>
      <c r="E1288" t="s">
        <v>17</v>
      </c>
      <c r="F1288" t="s">
        <v>4</v>
      </c>
      <c r="G1288" t="s">
        <v>2810</v>
      </c>
      <c r="I1288">
        <v>4.3444683132365142E-4</v>
      </c>
      <c r="J1288" t="s">
        <v>1367</v>
      </c>
      <c r="K1288">
        <v>3.0303030303030298</v>
      </c>
      <c r="L1288" t="s">
        <v>2778</v>
      </c>
      <c r="N1288">
        <v>6.95</v>
      </c>
      <c r="O1288">
        <v>3.1647500000000002</v>
      </c>
      <c r="P1288">
        <v>5.55</v>
      </c>
      <c r="Q1288">
        <v>5</v>
      </c>
      <c r="R1288">
        <v>8.6333330000000004</v>
      </c>
      <c r="S1288">
        <v>5.92</v>
      </c>
      <c r="T1288">
        <v>5.1785714285714288</v>
      </c>
      <c r="U1288">
        <v>7.264805</v>
      </c>
      <c r="V1288">
        <v>13.189579999999999</v>
      </c>
      <c r="W1288">
        <v>25.106839999999998</v>
      </c>
      <c r="X1288">
        <v>21.656300000000002</v>
      </c>
      <c r="Y1288">
        <v>4.9120179999999998</v>
      </c>
      <c r="Z1288">
        <v>2.8389690000000001</v>
      </c>
    </row>
    <row r="1289" spans="1:26" x14ac:dyDescent="0.25">
      <c r="A1289" s="64">
        <v>45992</v>
      </c>
      <c r="B1289" t="s">
        <v>1808</v>
      </c>
      <c r="C1289" t="s">
        <v>3988</v>
      </c>
      <c r="D1289" t="s">
        <v>460</v>
      </c>
      <c r="E1289" t="s">
        <v>2824</v>
      </c>
      <c r="F1289" t="s">
        <v>4</v>
      </c>
      <c r="G1289" t="s">
        <v>2810</v>
      </c>
      <c r="I1289">
        <v>4.3124144413869952E-4</v>
      </c>
      <c r="J1289" t="s">
        <v>1367</v>
      </c>
      <c r="K1289">
        <v>3.958333333333333</v>
      </c>
      <c r="L1289" t="s">
        <v>2777</v>
      </c>
      <c r="N1289">
        <v>4.1500000000000004</v>
      </c>
      <c r="O1289">
        <v>5.1551669999999996</v>
      </c>
      <c r="P1289">
        <v>3.75</v>
      </c>
      <c r="Q1289">
        <v>5.8</v>
      </c>
      <c r="R1289">
        <v>6.5666669999999998</v>
      </c>
      <c r="S1289">
        <v>7.4816669999999998</v>
      </c>
      <c r="T1289">
        <v>7.3175965665236049</v>
      </c>
      <c r="U1289">
        <v>18.6082</v>
      </c>
      <c r="V1289">
        <v>11.07146</v>
      </c>
      <c r="W1289">
        <v>16.615670000000001</v>
      </c>
      <c r="X1289">
        <v>29.134270000000001</v>
      </c>
      <c r="Y1289">
        <v>3.050408</v>
      </c>
      <c r="Z1289">
        <v>0.41261700000000001</v>
      </c>
    </row>
    <row r="1290" spans="1:26" x14ac:dyDescent="0.25">
      <c r="A1290" s="64">
        <v>45992</v>
      </c>
      <c r="B1290" t="s">
        <v>1380</v>
      </c>
      <c r="C1290" t="s">
        <v>3989</v>
      </c>
      <c r="D1290" t="s">
        <v>34</v>
      </c>
      <c r="E1290" t="s">
        <v>9</v>
      </c>
      <c r="F1290" t="s">
        <v>4</v>
      </c>
      <c r="G1290" t="s">
        <v>2810</v>
      </c>
      <c r="I1290">
        <v>5.9128916970032008E-3</v>
      </c>
      <c r="J1290" t="s">
        <v>1365</v>
      </c>
      <c r="K1290">
        <v>4.0740740740740744</v>
      </c>
      <c r="L1290" t="s">
        <v>2777</v>
      </c>
      <c r="N1290">
        <v>6.03</v>
      </c>
      <c r="O1290">
        <v>3.2876669999999999</v>
      </c>
      <c r="P1290">
        <v>5.2750000000000004</v>
      </c>
      <c r="Q1290">
        <v>5.7</v>
      </c>
      <c r="R1290">
        <v>8.1333330000000004</v>
      </c>
      <c r="S1290">
        <v>6.375</v>
      </c>
      <c r="T1290">
        <v>6.65</v>
      </c>
      <c r="U1290">
        <v>4.7388789999999998</v>
      </c>
      <c r="V1290">
        <v>24.874870000000001</v>
      </c>
      <c r="W1290">
        <v>4.1214069999999996</v>
      </c>
      <c r="X1290">
        <v>35.44952</v>
      </c>
      <c r="Y1290">
        <v>2.3651460000000002</v>
      </c>
      <c r="Z1290">
        <v>0.74363650000000003</v>
      </c>
    </row>
    <row r="1291" spans="1:26" x14ac:dyDescent="0.25">
      <c r="A1291" s="64">
        <v>45992</v>
      </c>
      <c r="B1291" t="s">
        <v>1666</v>
      </c>
      <c r="C1291" t="s">
        <v>3990</v>
      </c>
      <c r="D1291" t="s">
        <v>318</v>
      </c>
      <c r="E1291" t="s">
        <v>14</v>
      </c>
      <c r="F1291" t="s">
        <v>4</v>
      </c>
      <c r="G1291" t="s">
        <v>2810</v>
      </c>
      <c r="I1291">
        <v>6.6574068554332898E-4</v>
      </c>
      <c r="J1291" t="s">
        <v>1367</v>
      </c>
      <c r="K1291">
        <v>0.76923076923076927</v>
      </c>
      <c r="L1291" t="s">
        <v>2777</v>
      </c>
      <c r="O1291">
        <v>5.6665000000000001</v>
      </c>
      <c r="P1291">
        <v>1.0249999999999999</v>
      </c>
      <c r="Q1291">
        <v>9.6</v>
      </c>
      <c r="R1291">
        <v>0.1</v>
      </c>
      <c r="S1291">
        <v>4.3425000000000002</v>
      </c>
      <c r="T1291">
        <v>3.1052631578947372</v>
      </c>
      <c r="V1291">
        <v>1.3639300000000001</v>
      </c>
      <c r="W1291">
        <v>4.3523040000000002</v>
      </c>
      <c r="X1291">
        <v>104.1045</v>
      </c>
      <c r="Y1291">
        <v>-41.823619999999998</v>
      </c>
      <c r="Z1291">
        <v>0</v>
      </c>
    </row>
    <row r="1292" spans="1:26" x14ac:dyDescent="0.25">
      <c r="A1292" s="64">
        <v>45992</v>
      </c>
      <c r="B1292" t="s">
        <v>1545</v>
      </c>
      <c r="C1292" t="s">
        <v>3991</v>
      </c>
      <c r="D1292" t="s">
        <v>198</v>
      </c>
      <c r="E1292" t="s">
        <v>17</v>
      </c>
      <c r="F1292" t="s">
        <v>4</v>
      </c>
      <c r="G1292" t="s">
        <v>2810</v>
      </c>
      <c r="I1292">
        <v>1.055992499691776E-3</v>
      </c>
      <c r="J1292" t="s">
        <v>1367</v>
      </c>
      <c r="K1292">
        <v>3.939393939393939</v>
      </c>
      <c r="L1292" t="s">
        <v>2777</v>
      </c>
      <c r="N1292">
        <v>4.0999999999999996</v>
      </c>
      <c r="O1292">
        <v>2.9523329999999999</v>
      </c>
      <c r="P1292">
        <v>6.9249999999999998</v>
      </c>
      <c r="Q1292">
        <v>0.1</v>
      </c>
      <c r="R1292">
        <v>4.1666670000000003</v>
      </c>
      <c r="S1292">
        <v>7.5049999999999999</v>
      </c>
      <c r="T1292">
        <v>1.875</v>
      </c>
      <c r="U1292">
        <v>3.7550089999999998</v>
      </c>
      <c r="V1292">
        <v>29.30621</v>
      </c>
      <c r="W1292">
        <v>17.640409999999999</v>
      </c>
      <c r="X1292">
        <v>34.798299999999998</v>
      </c>
      <c r="Y1292">
        <v>3.2293500000000002</v>
      </c>
      <c r="Z1292">
        <v>1.3408059999999999</v>
      </c>
    </row>
    <row r="1293" spans="1:26" x14ac:dyDescent="0.25">
      <c r="A1293" s="64">
        <v>45992</v>
      </c>
      <c r="B1293" t="s">
        <v>2008</v>
      </c>
      <c r="C1293" t="s">
        <v>3992</v>
      </c>
      <c r="D1293" t="s">
        <v>660</v>
      </c>
      <c r="E1293" t="s">
        <v>11</v>
      </c>
      <c r="F1293" t="s">
        <v>4</v>
      </c>
      <c r="G1293" t="s">
        <v>2810</v>
      </c>
      <c r="I1293">
        <v>2.8059294716041729E-4</v>
      </c>
      <c r="J1293" t="s">
        <v>1367</v>
      </c>
      <c r="K1293">
        <v>4.5762711864406782</v>
      </c>
      <c r="L1293" t="s">
        <v>2777</v>
      </c>
      <c r="O1293">
        <v>2.6934999999999998</v>
      </c>
      <c r="P1293">
        <v>6.5</v>
      </c>
      <c r="Q1293">
        <v>4.4000000000000004</v>
      </c>
      <c r="R1293">
        <v>4.0333329999999998</v>
      </c>
      <c r="S1293">
        <v>4.4616670000000003</v>
      </c>
      <c r="T1293">
        <v>6.4204545454545459</v>
      </c>
      <c r="U1293">
        <v>10.584809999999999</v>
      </c>
      <c r="V1293">
        <v>32.986640000000001</v>
      </c>
      <c r="W1293">
        <v>26.65192</v>
      </c>
      <c r="X1293">
        <v>26.82095</v>
      </c>
      <c r="Y1293">
        <v>2.7638180000000001</v>
      </c>
      <c r="Z1293">
        <v>0</v>
      </c>
    </row>
    <row r="1294" spans="1:26" x14ac:dyDescent="0.25">
      <c r="A1294" s="64">
        <v>45992</v>
      </c>
      <c r="B1294" t="s">
        <v>2311</v>
      </c>
      <c r="C1294" t="s">
        <v>3993</v>
      </c>
      <c r="D1294" t="s">
        <v>962</v>
      </c>
      <c r="E1294" t="s">
        <v>2885</v>
      </c>
      <c r="F1294" t="s">
        <v>4</v>
      </c>
      <c r="G1294" t="s">
        <v>2810</v>
      </c>
      <c r="I1294">
        <v>1.4638124840162889E-4</v>
      </c>
      <c r="J1294" t="s">
        <v>1374</v>
      </c>
      <c r="K1294">
        <v>3.5714285714285721</v>
      </c>
      <c r="L1294" t="s">
        <v>2776</v>
      </c>
      <c r="N1294">
        <v>7.21</v>
      </c>
      <c r="O1294">
        <v>3.0106670000000002</v>
      </c>
      <c r="P1294">
        <v>7.85</v>
      </c>
      <c r="Q1294">
        <v>0.7</v>
      </c>
      <c r="R1294">
        <v>7.1666670000000003</v>
      </c>
      <c r="S1294">
        <v>5.233333</v>
      </c>
      <c r="T1294">
        <v>2.4675324675324681</v>
      </c>
      <c r="U1294">
        <v>-6.5540969999999996</v>
      </c>
      <c r="V1294">
        <v>17.613700000000001</v>
      </c>
      <c r="W1294">
        <v>9.8094339999999995</v>
      </c>
      <c r="X1294">
        <v>31.544530000000002</v>
      </c>
      <c r="Y1294">
        <v>2.6868720000000001</v>
      </c>
      <c r="Z1294">
        <v>3.0594380000000001</v>
      </c>
    </row>
    <row r="1295" spans="1:26" x14ac:dyDescent="0.25">
      <c r="A1295" s="64">
        <v>45992</v>
      </c>
      <c r="B1295" t="s">
        <v>1401</v>
      </c>
      <c r="C1295" t="s">
        <v>3994</v>
      </c>
      <c r="D1295" t="s">
        <v>55</v>
      </c>
      <c r="E1295" t="s">
        <v>10</v>
      </c>
      <c r="F1295" t="s">
        <v>4</v>
      </c>
      <c r="G1295" t="s">
        <v>2810</v>
      </c>
      <c r="I1295">
        <v>3.3420459556397792E-3</v>
      </c>
      <c r="J1295" t="s">
        <v>1367</v>
      </c>
      <c r="K1295">
        <v>2.8571428571428572</v>
      </c>
      <c r="L1295" t="s">
        <v>2777</v>
      </c>
      <c r="N1295">
        <v>4.8</v>
      </c>
      <c r="O1295">
        <v>5.56</v>
      </c>
      <c r="P1295">
        <v>2.65</v>
      </c>
      <c r="Q1295">
        <v>8.1</v>
      </c>
      <c r="R1295">
        <v>1.7</v>
      </c>
      <c r="S1295">
        <v>5.4633330000000004</v>
      </c>
      <c r="T1295">
        <v>0.95930232558139539</v>
      </c>
      <c r="U1295">
        <v>17.709980000000002</v>
      </c>
      <c r="V1295">
        <v>11.55593</v>
      </c>
      <c r="W1295">
        <v>20.059799999999999</v>
      </c>
      <c r="X1295">
        <v>13.80639</v>
      </c>
      <c r="Y1295">
        <v>7.3127769999999996</v>
      </c>
      <c r="Z1295">
        <v>1.7409140000000001</v>
      </c>
    </row>
    <row r="1296" spans="1:26" x14ac:dyDescent="0.25">
      <c r="A1296" s="64">
        <v>45992</v>
      </c>
      <c r="B1296" t="s">
        <v>1471</v>
      </c>
      <c r="C1296" t="s">
        <v>3995</v>
      </c>
      <c r="D1296" t="s">
        <v>124</v>
      </c>
      <c r="E1296" t="s">
        <v>20</v>
      </c>
      <c r="F1296" t="s">
        <v>4</v>
      </c>
      <c r="G1296" t="s">
        <v>2810</v>
      </c>
      <c r="I1296">
        <v>1.693532399013851E-3</v>
      </c>
      <c r="J1296" t="s">
        <v>1367</v>
      </c>
      <c r="K1296">
        <v>0.85714285714285721</v>
      </c>
      <c r="L1296" t="s">
        <v>2777</v>
      </c>
      <c r="N1296">
        <v>4.1900000000000004</v>
      </c>
      <c r="O1296">
        <v>1.4976670000000001</v>
      </c>
      <c r="P1296">
        <v>4.7</v>
      </c>
      <c r="Q1296">
        <v>7.7</v>
      </c>
      <c r="R1296">
        <v>5.9</v>
      </c>
      <c r="S1296">
        <v>8.6916679999999999</v>
      </c>
      <c r="T1296">
        <v>7.0758122743682303</v>
      </c>
      <c r="U1296">
        <v>16.773</v>
      </c>
      <c r="V1296">
        <v>2.7800250000000002</v>
      </c>
      <c r="W1296">
        <v>16.746600000000001</v>
      </c>
      <c r="X1296">
        <v>134.2629</v>
      </c>
      <c r="Y1296">
        <v>0.62608189999999997</v>
      </c>
      <c r="Z1296">
        <v>1.1963109999999999</v>
      </c>
    </row>
    <row r="1297" spans="1:26" x14ac:dyDescent="0.25">
      <c r="A1297" s="64">
        <v>45992</v>
      </c>
      <c r="B1297" t="s">
        <v>2066</v>
      </c>
      <c r="C1297" t="s">
        <v>3996</v>
      </c>
      <c r="D1297" t="s">
        <v>717</v>
      </c>
      <c r="E1297" t="s">
        <v>11</v>
      </c>
      <c r="F1297" t="s">
        <v>4</v>
      </c>
      <c r="G1297" t="s">
        <v>2810</v>
      </c>
      <c r="I1297">
        <v>2.4982827125504691E-4</v>
      </c>
      <c r="J1297" t="s">
        <v>1365</v>
      </c>
      <c r="K1297">
        <v>4.2372881355932197</v>
      </c>
      <c r="L1297" t="s">
        <v>2777</v>
      </c>
      <c r="N1297">
        <v>5.32</v>
      </c>
      <c r="O1297">
        <v>2.0613329999999999</v>
      </c>
      <c r="P1297">
        <v>6.4249999999999998</v>
      </c>
      <c r="Q1297">
        <v>6.1</v>
      </c>
      <c r="R1297">
        <v>2.5333329999999998</v>
      </c>
      <c r="S1297">
        <v>3.226667</v>
      </c>
      <c r="T1297">
        <v>5.5113636363636367</v>
      </c>
      <c r="U1297">
        <v>5.1392670000000003</v>
      </c>
      <c r="V1297">
        <v>16.944659999999999</v>
      </c>
      <c r="W1297">
        <v>20.910119999999999</v>
      </c>
      <c r="X1297">
        <v>38.85622</v>
      </c>
      <c r="Y1297">
        <v>1.953749</v>
      </c>
      <c r="Z1297">
        <v>0.27770329999999999</v>
      </c>
    </row>
    <row r="1298" spans="1:26" x14ac:dyDescent="0.25">
      <c r="A1298" s="64">
        <v>45992</v>
      </c>
      <c r="B1298" t="s">
        <v>1650</v>
      </c>
      <c r="C1298" t="s">
        <v>3997</v>
      </c>
      <c r="D1298" t="s">
        <v>302</v>
      </c>
      <c r="E1298" t="s">
        <v>8</v>
      </c>
      <c r="F1298" t="s">
        <v>4</v>
      </c>
      <c r="G1298" t="s">
        <v>2810</v>
      </c>
      <c r="H1298">
        <v>1.218186884614526E-2</v>
      </c>
      <c r="I1298">
        <v>6.8845043718540036E-4</v>
      </c>
      <c r="J1298" t="s">
        <v>1367</v>
      </c>
      <c r="K1298">
        <v>8.7628865979381452</v>
      </c>
      <c r="M1298" t="s">
        <v>1340</v>
      </c>
      <c r="N1298">
        <v>6.08</v>
      </c>
      <c r="O1298">
        <v>6.6251670000000003</v>
      </c>
      <c r="P1298">
        <v>4.9749999999999996</v>
      </c>
      <c r="Q1298">
        <v>9.8000000000000007</v>
      </c>
      <c r="R1298">
        <v>1</v>
      </c>
      <c r="S1298">
        <v>5.7883329999999997</v>
      </c>
      <c r="T1298">
        <v>7.5471698113207548</v>
      </c>
      <c r="U1298">
        <v>53.90992</v>
      </c>
      <c r="V1298">
        <v>31.475670000000001</v>
      </c>
      <c r="W1298">
        <v>23.379439999999999</v>
      </c>
      <c r="X1298">
        <v>19.145589999999999</v>
      </c>
      <c r="Y1298">
        <v>8.2301190000000002</v>
      </c>
      <c r="Z1298">
        <v>0.1109169</v>
      </c>
    </row>
    <row r="1299" spans="1:26" x14ac:dyDescent="0.25">
      <c r="A1299" s="64">
        <v>45992</v>
      </c>
      <c r="B1299" t="s">
        <v>2174</v>
      </c>
      <c r="C1299" t="s">
        <v>3998</v>
      </c>
      <c r="D1299" t="s">
        <v>825</v>
      </c>
      <c r="E1299" t="s">
        <v>20</v>
      </c>
      <c r="F1299" t="s">
        <v>4</v>
      </c>
      <c r="G1299" t="s">
        <v>2810</v>
      </c>
      <c r="I1299">
        <v>1.935105115511886E-4</v>
      </c>
      <c r="J1299" t="s">
        <v>1367</v>
      </c>
      <c r="K1299">
        <v>2.285714285714286</v>
      </c>
      <c r="L1299" t="s">
        <v>2777</v>
      </c>
      <c r="N1299">
        <v>3.86</v>
      </c>
      <c r="O1299">
        <v>4.9691669999999997</v>
      </c>
      <c r="P1299">
        <v>5.3250000000000002</v>
      </c>
      <c r="Q1299">
        <v>0.4</v>
      </c>
      <c r="R1299">
        <v>4.2</v>
      </c>
      <c r="S1299">
        <v>0.36499999999999999</v>
      </c>
      <c r="T1299">
        <v>1.046931407942238</v>
      </c>
      <c r="U1299">
        <v>-70.728729999999999</v>
      </c>
      <c r="V1299">
        <v>3.418539</v>
      </c>
      <c r="W1299">
        <v>8.7245469999999994</v>
      </c>
      <c r="X1299">
        <v>54.304490000000001</v>
      </c>
      <c r="Y1299">
        <v>1.8473470000000001</v>
      </c>
      <c r="Z1299">
        <v>3.3850349999999998</v>
      </c>
    </row>
    <row r="1300" spans="1:26" x14ac:dyDescent="0.25">
      <c r="A1300" s="64">
        <v>45992</v>
      </c>
      <c r="B1300" t="s">
        <v>1580</v>
      </c>
      <c r="C1300" t="s">
        <v>3999</v>
      </c>
      <c r="D1300" t="s">
        <v>232</v>
      </c>
      <c r="E1300" t="s">
        <v>13</v>
      </c>
      <c r="F1300" t="s">
        <v>4</v>
      </c>
      <c r="G1300" t="s">
        <v>2810</v>
      </c>
      <c r="I1300">
        <v>9.0414071982722138E-4</v>
      </c>
      <c r="J1300" t="s">
        <v>1367</v>
      </c>
      <c r="K1300">
        <v>0.86956521739130432</v>
      </c>
      <c r="L1300" t="s">
        <v>2778</v>
      </c>
      <c r="N1300">
        <v>5.94</v>
      </c>
      <c r="O1300">
        <v>1.0263329999999999</v>
      </c>
      <c r="P1300">
        <v>5</v>
      </c>
      <c r="Q1300">
        <v>5.8</v>
      </c>
      <c r="R1300">
        <v>6.5666669999999998</v>
      </c>
      <c r="S1300">
        <v>6.6583329999999998</v>
      </c>
      <c r="T1300">
        <v>5.5319148936170217</v>
      </c>
      <c r="U1300">
        <v>10.482849999999999</v>
      </c>
      <c r="V1300">
        <v>18.99952</v>
      </c>
      <c r="W1300">
        <v>34.31118</v>
      </c>
      <c r="X1300">
        <v>32.77628</v>
      </c>
      <c r="Y1300">
        <v>3.2138390000000001</v>
      </c>
      <c r="Z1300">
        <v>2.9360909999999998</v>
      </c>
    </row>
    <row r="1301" spans="1:26" x14ac:dyDescent="0.25">
      <c r="A1301" s="64">
        <v>45992</v>
      </c>
      <c r="B1301" t="s">
        <v>2034</v>
      </c>
      <c r="C1301" t="s">
        <v>4000</v>
      </c>
      <c r="D1301" t="s">
        <v>686</v>
      </c>
      <c r="E1301" t="s">
        <v>9</v>
      </c>
      <c r="F1301" t="s">
        <v>4</v>
      </c>
      <c r="G1301" t="s">
        <v>2810</v>
      </c>
      <c r="H1301">
        <v>1.9957015843724141E-2</v>
      </c>
      <c r="I1301">
        <v>2.6179629026736311E-4</v>
      </c>
      <c r="J1301" t="s">
        <v>1367</v>
      </c>
      <c r="K1301">
        <v>9.6296296296296298</v>
      </c>
      <c r="M1301" t="s">
        <v>1340</v>
      </c>
      <c r="N1301">
        <v>7.24</v>
      </c>
      <c r="O1301">
        <v>4.9551670000000003</v>
      </c>
      <c r="P1301">
        <v>7.8</v>
      </c>
      <c r="Q1301">
        <v>5.3</v>
      </c>
      <c r="R1301">
        <v>3.8</v>
      </c>
      <c r="S1301">
        <v>2.9083329999999998</v>
      </c>
      <c r="T1301">
        <v>4</v>
      </c>
      <c r="U1301">
        <v>-1.0197160000000001</v>
      </c>
      <c r="V1301">
        <v>56.918660000000003</v>
      </c>
      <c r="W1301">
        <v>18.571459999999998</v>
      </c>
      <c r="X1301">
        <v>21.3659</v>
      </c>
      <c r="Y1301">
        <v>3.9511129999999999</v>
      </c>
      <c r="Z1301">
        <v>1.2757719999999999</v>
      </c>
    </row>
    <row r="1302" spans="1:26" x14ac:dyDescent="0.25">
      <c r="A1302" s="64">
        <v>45992</v>
      </c>
      <c r="B1302" t="s">
        <v>1733</v>
      </c>
      <c r="C1302" t="s">
        <v>4001</v>
      </c>
      <c r="D1302" t="s">
        <v>385</v>
      </c>
      <c r="E1302" t="s">
        <v>8</v>
      </c>
      <c r="F1302" t="s">
        <v>4</v>
      </c>
      <c r="G1302" t="s">
        <v>2810</v>
      </c>
      <c r="I1302">
        <v>5.6159345626593995E-4</v>
      </c>
      <c r="J1302" t="s">
        <v>1367</v>
      </c>
      <c r="K1302">
        <v>4.2268041237113403</v>
      </c>
      <c r="L1302" t="s">
        <v>2777</v>
      </c>
      <c r="O1302">
        <v>4.9160000000000004</v>
      </c>
      <c r="P1302">
        <v>4.375</v>
      </c>
      <c r="Q1302">
        <v>5.3</v>
      </c>
      <c r="R1302">
        <v>7.3</v>
      </c>
      <c r="S1302">
        <v>6.3816670000000002</v>
      </c>
      <c r="T1302">
        <v>7.584905660377359</v>
      </c>
      <c r="U1302">
        <v>24.356069999999999</v>
      </c>
      <c r="V1302">
        <v>7.3358860000000004</v>
      </c>
      <c r="W1302">
        <v>9.4513850000000001</v>
      </c>
      <c r="X1302">
        <v>100.73480000000001</v>
      </c>
      <c r="Y1302">
        <v>0.7197036</v>
      </c>
      <c r="Z1302">
        <v>0</v>
      </c>
    </row>
    <row r="1303" spans="1:26" x14ac:dyDescent="0.25">
      <c r="A1303" s="64">
        <v>45992</v>
      </c>
      <c r="B1303" t="s">
        <v>1732</v>
      </c>
      <c r="C1303" t="s">
        <v>4002</v>
      </c>
      <c r="D1303" t="s">
        <v>384</v>
      </c>
      <c r="E1303" t="s">
        <v>17</v>
      </c>
      <c r="F1303" t="s">
        <v>4</v>
      </c>
      <c r="G1303" t="s">
        <v>2810</v>
      </c>
      <c r="I1303">
        <v>5.6902108518698134E-4</v>
      </c>
      <c r="J1303" t="s">
        <v>1367</v>
      </c>
      <c r="K1303">
        <v>1.8181818181818179</v>
      </c>
      <c r="L1303" t="s">
        <v>2778</v>
      </c>
      <c r="N1303">
        <v>5.19</v>
      </c>
      <c r="O1303">
        <v>3.8450000000000002</v>
      </c>
      <c r="P1303">
        <v>3.3</v>
      </c>
      <c r="Q1303">
        <v>3.7</v>
      </c>
      <c r="R1303">
        <v>2.4</v>
      </c>
      <c r="S1303">
        <v>6</v>
      </c>
      <c r="T1303">
        <v>0.9821428571428571</v>
      </c>
      <c r="U1303">
        <v>9.1290110000000002</v>
      </c>
      <c r="V1303">
        <v>9.4490909999999992</v>
      </c>
      <c r="W1303">
        <v>18.755700000000001</v>
      </c>
      <c r="X1303">
        <v>24.60042</v>
      </c>
      <c r="Y1303">
        <v>4.8753770000000003</v>
      </c>
      <c r="Z1303">
        <v>2.4903789999999999</v>
      </c>
    </row>
    <row r="1304" spans="1:26" x14ac:dyDescent="0.25">
      <c r="A1304" s="64">
        <v>45992</v>
      </c>
      <c r="B1304" t="s">
        <v>1829</v>
      </c>
      <c r="C1304" t="s">
        <v>4003</v>
      </c>
      <c r="D1304" t="s">
        <v>481</v>
      </c>
      <c r="E1304" t="s">
        <v>2824</v>
      </c>
      <c r="F1304" t="s">
        <v>4</v>
      </c>
      <c r="G1304" t="s">
        <v>2810</v>
      </c>
      <c r="I1304">
        <v>4.164529964510536E-4</v>
      </c>
      <c r="J1304" t="s">
        <v>1367</v>
      </c>
      <c r="K1304">
        <v>6.1458333333333339</v>
      </c>
      <c r="L1304" t="s">
        <v>2777</v>
      </c>
      <c r="N1304">
        <v>4.7</v>
      </c>
      <c r="O1304">
        <v>3.5459999999999998</v>
      </c>
      <c r="P1304">
        <v>3.9249999999999998</v>
      </c>
      <c r="Q1304">
        <v>9.3000000000000007</v>
      </c>
      <c r="R1304">
        <v>7.7333340000000002</v>
      </c>
      <c r="S1304">
        <v>6.4183329999999996</v>
      </c>
      <c r="T1304">
        <v>8.4978540772532192</v>
      </c>
      <c r="U1304">
        <v>18.560700000000001</v>
      </c>
      <c r="V1304">
        <v>8.6972480000000001</v>
      </c>
      <c r="W1304">
        <v>13.78767</v>
      </c>
      <c r="X1304">
        <v>37.94603</v>
      </c>
      <c r="Y1304">
        <v>3.0155530000000002</v>
      </c>
      <c r="Z1304">
        <v>1.004516</v>
      </c>
    </row>
    <row r="1305" spans="1:26" x14ac:dyDescent="0.25">
      <c r="A1305" s="64">
        <v>45992</v>
      </c>
      <c r="B1305" t="s">
        <v>1759</v>
      </c>
      <c r="C1305" t="s">
        <v>4004</v>
      </c>
      <c r="D1305" t="s">
        <v>411</v>
      </c>
      <c r="E1305" t="s">
        <v>2818</v>
      </c>
      <c r="F1305" t="s">
        <v>4</v>
      </c>
      <c r="G1305" t="s">
        <v>2810</v>
      </c>
      <c r="I1305">
        <v>5.1499587392624026E-4</v>
      </c>
      <c r="J1305" t="s">
        <v>1367</v>
      </c>
      <c r="K1305">
        <v>3.5</v>
      </c>
      <c r="L1305" t="s">
        <v>2777</v>
      </c>
      <c r="N1305">
        <v>7.51</v>
      </c>
      <c r="O1305">
        <v>3.4097499999999998</v>
      </c>
      <c r="P1305">
        <v>5.7333340000000002</v>
      </c>
      <c r="Q1305">
        <v>3.8</v>
      </c>
      <c r="R1305">
        <v>7.0333329999999998</v>
      </c>
      <c r="S1305">
        <v>5.0533330000000003</v>
      </c>
      <c r="T1305">
        <v>5.3061224489795924</v>
      </c>
      <c r="U1305">
        <v>12.773759999999999</v>
      </c>
      <c r="W1305">
        <v>30.61655</v>
      </c>
      <c r="X1305">
        <v>29.59732</v>
      </c>
      <c r="Y1305">
        <v>3.7204989999999998</v>
      </c>
      <c r="Z1305">
        <v>1.6554059999999999</v>
      </c>
    </row>
    <row r="1306" spans="1:26" x14ac:dyDescent="0.25">
      <c r="A1306" s="64">
        <v>45992</v>
      </c>
      <c r="B1306" t="s">
        <v>2270</v>
      </c>
      <c r="C1306" t="s">
        <v>4005</v>
      </c>
      <c r="D1306" t="s">
        <v>921</v>
      </c>
      <c r="E1306" t="s">
        <v>2824</v>
      </c>
      <c r="F1306" t="s">
        <v>4</v>
      </c>
      <c r="G1306" t="s">
        <v>2810</v>
      </c>
      <c r="I1306">
        <v>1.5756414808411031E-4</v>
      </c>
      <c r="J1306" t="s">
        <v>1367</v>
      </c>
      <c r="K1306">
        <v>7.7083333333333339</v>
      </c>
      <c r="L1306" t="s">
        <v>2777</v>
      </c>
      <c r="O1306">
        <v>6.5283340000000001</v>
      </c>
      <c r="P1306">
        <v>4.8499999999999996</v>
      </c>
      <c r="Q1306">
        <v>4.8</v>
      </c>
      <c r="R1306">
        <v>1.1000000000000001</v>
      </c>
      <c r="S1306">
        <v>4.3333329999999997</v>
      </c>
      <c r="T1306">
        <v>3.1759656652360508</v>
      </c>
      <c r="U1306">
        <v>17.043279999999999</v>
      </c>
      <c r="V1306">
        <v>14.28572</v>
      </c>
      <c r="W1306">
        <v>15.61077</v>
      </c>
      <c r="X1306">
        <v>30.223929999999999</v>
      </c>
      <c r="Y1306">
        <v>2.5226069999999998</v>
      </c>
      <c r="Z1306">
        <v>0</v>
      </c>
    </row>
    <row r="1307" spans="1:26" x14ac:dyDescent="0.25">
      <c r="A1307" s="64">
        <v>45992</v>
      </c>
      <c r="B1307" t="s">
        <v>2294</v>
      </c>
      <c r="C1307" t="s">
        <v>4006</v>
      </c>
      <c r="D1307" t="s">
        <v>945</v>
      </c>
      <c r="E1307" t="s">
        <v>20</v>
      </c>
      <c r="F1307" t="s">
        <v>4</v>
      </c>
      <c r="G1307" t="s">
        <v>2810</v>
      </c>
      <c r="I1307">
        <v>1.524394691871166E-4</v>
      </c>
      <c r="J1307" t="s">
        <v>1367</v>
      </c>
      <c r="K1307">
        <v>1.4285714285714279</v>
      </c>
      <c r="L1307" t="s">
        <v>2777</v>
      </c>
      <c r="O1307">
        <v>2.9997500000000001</v>
      </c>
      <c r="P1307">
        <v>4.9249999999999998</v>
      </c>
      <c r="Q1307">
        <v>6.4</v>
      </c>
      <c r="R1307">
        <v>1.1333329999999999</v>
      </c>
      <c r="S1307">
        <v>5.14</v>
      </c>
      <c r="T1307">
        <v>2.2382671480144398</v>
      </c>
      <c r="U1307">
        <v>16.870200000000001</v>
      </c>
      <c r="V1307">
        <v>-0.66334990000000005</v>
      </c>
      <c r="W1307">
        <v>-3.624647</v>
      </c>
      <c r="Y1307">
        <v>-0.61850320000000003</v>
      </c>
      <c r="Z1307">
        <v>0</v>
      </c>
    </row>
    <row r="1308" spans="1:26" x14ac:dyDescent="0.25">
      <c r="A1308" s="64">
        <v>45992</v>
      </c>
      <c r="B1308" t="s">
        <v>2076</v>
      </c>
      <c r="C1308" t="s">
        <v>4007</v>
      </c>
      <c r="D1308" t="s">
        <v>727</v>
      </c>
      <c r="E1308" t="s">
        <v>11</v>
      </c>
      <c r="F1308" t="s">
        <v>4</v>
      </c>
      <c r="G1308" t="s">
        <v>2810</v>
      </c>
      <c r="I1308">
        <v>2.491669707443632E-4</v>
      </c>
      <c r="J1308" t="s">
        <v>1374</v>
      </c>
      <c r="K1308">
        <v>2.8813559322033901</v>
      </c>
      <c r="L1308" t="s">
        <v>2777</v>
      </c>
      <c r="N1308">
        <v>4.8899999999999997</v>
      </c>
      <c r="O1308">
        <v>7.7949999999999999</v>
      </c>
      <c r="P1308">
        <v>1.95</v>
      </c>
      <c r="Q1308">
        <v>2.8</v>
      </c>
      <c r="R1308">
        <v>4.8666669999999996</v>
      </c>
      <c r="S1308">
        <v>4.3166669999999998</v>
      </c>
      <c r="T1308">
        <v>6.3068181818181834</v>
      </c>
      <c r="U1308">
        <v>2.1749260000000001</v>
      </c>
      <c r="V1308">
        <v>6.4071749999999996</v>
      </c>
      <c r="W1308">
        <v>18.392209999999999</v>
      </c>
      <c r="X1308">
        <v>24.375150000000001</v>
      </c>
      <c r="Y1308">
        <v>4.0171089999999996</v>
      </c>
      <c r="Z1308">
        <v>0.89168449999999999</v>
      </c>
    </row>
    <row r="1309" spans="1:26" x14ac:dyDescent="0.25">
      <c r="A1309" s="64">
        <v>45992</v>
      </c>
      <c r="B1309" t="s">
        <v>1656</v>
      </c>
      <c r="C1309" t="s">
        <v>4008</v>
      </c>
      <c r="D1309" t="s">
        <v>308</v>
      </c>
      <c r="E1309" t="s">
        <v>11</v>
      </c>
      <c r="F1309" t="s">
        <v>4</v>
      </c>
      <c r="G1309" t="s">
        <v>2810</v>
      </c>
      <c r="H1309">
        <v>4.7127876241551334E-3</v>
      </c>
      <c r="I1309">
        <v>7.0245536578643136E-4</v>
      </c>
      <c r="J1309" t="s">
        <v>1367</v>
      </c>
      <c r="K1309">
        <v>8.4745762711864394</v>
      </c>
      <c r="M1309" t="s">
        <v>1340</v>
      </c>
      <c r="N1309">
        <v>7.32</v>
      </c>
      <c r="O1309">
        <v>3.767833</v>
      </c>
      <c r="P1309">
        <v>7.2</v>
      </c>
      <c r="Q1309">
        <v>1.9</v>
      </c>
      <c r="R1309">
        <v>5.3</v>
      </c>
      <c r="S1309">
        <v>4.8916659999999998</v>
      </c>
      <c r="T1309">
        <v>6.9886363636363633</v>
      </c>
      <c r="U1309">
        <v>7.0868609999999999</v>
      </c>
      <c r="V1309">
        <v>49.868319999999997</v>
      </c>
      <c r="W1309">
        <v>37.62903</v>
      </c>
      <c r="X1309">
        <v>24.654170000000001</v>
      </c>
      <c r="Y1309">
        <v>3.2113019999999999</v>
      </c>
      <c r="Z1309">
        <v>1.4133290000000001</v>
      </c>
    </row>
    <row r="1310" spans="1:26" x14ac:dyDescent="0.25">
      <c r="A1310" s="64">
        <v>45992</v>
      </c>
      <c r="B1310" t="s">
        <v>1975</v>
      </c>
      <c r="C1310" t="s">
        <v>4009</v>
      </c>
      <c r="D1310" t="s">
        <v>627</v>
      </c>
      <c r="E1310" t="s">
        <v>8</v>
      </c>
      <c r="F1310" t="s">
        <v>4</v>
      </c>
      <c r="G1310" t="s">
        <v>2810</v>
      </c>
      <c r="I1310">
        <v>3.0342231698318701E-4</v>
      </c>
      <c r="J1310" t="s">
        <v>1367</v>
      </c>
      <c r="K1310">
        <v>9.1752577319587623</v>
      </c>
      <c r="L1310" t="s">
        <v>2776</v>
      </c>
      <c r="O1310">
        <v>1.5237499999999999</v>
      </c>
      <c r="P1310">
        <v>3.75</v>
      </c>
      <c r="Q1310">
        <v>7.4</v>
      </c>
      <c r="R1310">
        <v>5.1666670000000003</v>
      </c>
      <c r="S1310">
        <v>5.36</v>
      </c>
      <c r="T1310">
        <v>4</v>
      </c>
      <c r="U1310">
        <v>15.94073</v>
      </c>
      <c r="V1310">
        <v>-2.406539</v>
      </c>
      <c r="W1310">
        <v>-4.1409719999999997</v>
      </c>
      <c r="Y1310">
        <v>-9.8398600000000003E-2</v>
      </c>
      <c r="Z1310">
        <v>0</v>
      </c>
    </row>
    <row r="1311" spans="1:26" x14ac:dyDescent="0.25">
      <c r="A1311" s="64">
        <v>45992</v>
      </c>
      <c r="B1311" t="s">
        <v>2023</v>
      </c>
      <c r="C1311" t="s">
        <v>4010</v>
      </c>
      <c r="D1311" t="s">
        <v>675</v>
      </c>
      <c r="E1311" t="s">
        <v>8</v>
      </c>
      <c r="F1311" t="s">
        <v>4</v>
      </c>
      <c r="G1311" t="s">
        <v>2810</v>
      </c>
      <c r="I1311">
        <v>2.6659882020112137E-4</v>
      </c>
      <c r="J1311" t="s">
        <v>1367</v>
      </c>
      <c r="K1311">
        <v>8.3505154639175263</v>
      </c>
      <c r="L1311" t="s">
        <v>2776</v>
      </c>
      <c r="O1311">
        <v>8.3358329999999992</v>
      </c>
      <c r="P1311">
        <v>5.875</v>
      </c>
      <c r="Q1311">
        <v>4.4000000000000004</v>
      </c>
      <c r="R1311">
        <v>6.4</v>
      </c>
      <c r="S1311">
        <v>3.1349999999999998</v>
      </c>
      <c r="T1311">
        <v>7.4528301886792452</v>
      </c>
      <c r="U1311">
        <v>7.7336309999999999</v>
      </c>
      <c r="V1311">
        <v>17.743220000000001</v>
      </c>
      <c r="W1311">
        <v>22.863569999999999</v>
      </c>
      <c r="X1311">
        <v>16.948720000000002</v>
      </c>
      <c r="Y1311">
        <v>3.559987</v>
      </c>
      <c r="Z131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CA5DA-0653-4BB0-8144-A4C842DD5063}">
  <sheetPr codeName="Feuil5"/>
  <dimension ref="A1:CO1473"/>
  <sheetViews>
    <sheetView showGridLines="0" tabSelected="1" zoomScale="70" zoomScaleNormal="70" workbookViewId="0">
      <selection activeCell="BY34" sqref="BY34"/>
    </sheetView>
  </sheetViews>
  <sheetFormatPr defaultColWidth="11" defaultRowHeight="15" outlineLevelCol="1" x14ac:dyDescent="0.25"/>
  <cols>
    <col min="1" max="1" width="44.140625" style="63" customWidth="1"/>
    <col min="2" max="2" width="13.5703125" style="1" customWidth="1"/>
    <col min="3" max="6" width="11" style="1" customWidth="1"/>
    <col min="7" max="7" width="11" style="48" customWidth="1"/>
    <col min="8" max="8" width="17" style="1" customWidth="1"/>
    <col min="9" max="9" width="6.85546875" style="11" customWidth="1"/>
    <col min="10" max="10" width="15.42578125" style="11" customWidth="1"/>
    <col min="11" max="11" width="11" style="1" customWidth="1"/>
    <col min="12" max="12" width="13.85546875" style="1" customWidth="1"/>
    <col min="13" max="13" width="31.85546875" style="1" customWidth="1"/>
    <col min="14" max="15" width="36" style="1" customWidth="1"/>
    <col min="16" max="16" width="18" style="1" customWidth="1"/>
    <col min="17" max="17" width="11" style="1"/>
    <col min="18" max="23" width="11" style="9"/>
    <col min="24" max="27" width="11" style="1"/>
    <col min="28" max="28" width="13.7109375" style="9" bestFit="1" customWidth="1"/>
    <col min="29" max="51" width="0" style="1" hidden="1" customWidth="1"/>
    <col min="52" max="52" width="11" style="7"/>
    <col min="53" max="54" width="14.5703125" style="1" customWidth="1"/>
    <col min="55" max="55" width="11" style="11"/>
    <col min="56" max="56" width="11.7109375" style="11" customWidth="1"/>
    <col min="57" max="57" width="13.42578125" style="11" customWidth="1"/>
    <col min="58" max="59" width="11" style="1"/>
    <col min="60" max="60" width="11" style="1" customWidth="1"/>
    <col min="61" max="61" width="14.85546875" style="1" customWidth="1"/>
    <col min="62" max="62" width="11" style="3"/>
    <col min="63" max="64" width="11" style="1"/>
    <col min="65" max="65" width="23.28515625" style="1" customWidth="1"/>
    <col min="66" max="66" width="19.28515625" style="1" customWidth="1"/>
    <col min="67" max="68" width="11" style="1"/>
    <col min="69" max="69" width="41.7109375" style="1" customWidth="1"/>
    <col min="70" max="70" width="11" style="1"/>
    <col min="71" max="71" width="13.42578125" style="1" bestFit="1" customWidth="1"/>
    <col min="72" max="72" width="13.42578125" style="1" customWidth="1"/>
    <col min="73" max="75" width="26.85546875" style="1" customWidth="1"/>
    <col min="76" max="76" width="16.5703125" style="1" customWidth="1"/>
    <col min="77" max="77" width="11" style="1"/>
    <col min="78" max="78" width="43.140625" style="32" customWidth="1"/>
    <col min="79" max="81" width="15.42578125" style="44" customWidth="1"/>
    <col min="82" max="82" width="13.28515625" style="1" customWidth="1"/>
    <col min="83" max="83" width="12.7109375" style="30" customWidth="1"/>
    <col min="84" max="84" width="17.42578125" style="11" hidden="1" customWidth="1" outlineLevel="1"/>
    <col min="85" max="85" width="16" style="1" hidden="1" customWidth="1" outlineLevel="1"/>
    <col min="86" max="87" width="19.140625" style="37" hidden="1" customWidth="1" outlineLevel="1"/>
    <col min="88" max="88" width="19.140625" style="37" customWidth="1" collapsed="1"/>
    <col min="89" max="89" width="50.42578125" style="37" customWidth="1"/>
    <col min="90" max="90" width="23.42578125" style="1" customWidth="1"/>
    <col min="91" max="91" width="19.85546875" style="1" customWidth="1"/>
    <col min="92" max="92" width="28.140625" style="1" customWidth="1"/>
    <col min="93" max="93" width="11" style="11"/>
    <col min="94" max="94" width="11" style="1"/>
    <col min="95" max="95" width="23.7109375" style="1" customWidth="1"/>
    <col min="96" max="96" width="15.7109375" style="1" customWidth="1"/>
    <col min="97" max="16384" width="11" style="1"/>
  </cols>
  <sheetData>
    <row r="1" spans="1:90" ht="15.75" thickBot="1" x14ac:dyDescent="0.3">
      <c r="BC1" s="16">
        <f>SUM(BC2:BC1453)</f>
        <v>0.99999999999999623</v>
      </c>
      <c r="BD1" s="16">
        <f>SUM(BD2:BD1453)</f>
        <v>1.0000000000000002</v>
      </c>
      <c r="BE1" s="16">
        <f>SUM(BE2:BE1453)</f>
        <v>1.0000000000000002</v>
      </c>
      <c r="BI1" s="11"/>
      <c r="BJ1" s="3">
        <f>IF(BC1&lt;0.0001,0,BC1-BE1)</f>
        <v>-3.9968028886505635E-15</v>
      </c>
    </row>
    <row r="2" spans="1:90" ht="64.5" thickBot="1" x14ac:dyDescent="0.3">
      <c r="A2" s="78" t="s">
        <v>0</v>
      </c>
      <c r="B2" s="78"/>
      <c r="C2" s="78"/>
      <c r="D2" s="78"/>
      <c r="E2" s="15"/>
      <c r="F2" s="15"/>
      <c r="G2" s="49"/>
      <c r="H2" s="4" t="s">
        <v>2693</v>
      </c>
      <c r="I2" s="4" t="s">
        <v>2684</v>
      </c>
      <c r="J2" s="4" t="s">
        <v>2685</v>
      </c>
      <c r="K2" s="4" t="s">
        <v>2709</v>
      </c>
      <c r="L2" s="4" t="s">
        <v>1331</v>
      </c>
      <c r="M2" s="4" t="s">
        <v>1332</v>
      </c>
      <c r="N2" s="4" t="s">
        <v>1333</v>
      </c>
      <c r="O2" s="4" t="s">
        <v>2736</v>
      </c>
      <c r="P2" s="4" t="s">
        <v>1334</v>
      </c>
      <c r="Q2" s="5" t="s">
        <v>1335</v>
      </c>
      <c r="R2" s="6" t="s">
        <v>2806</v>
      </c>
      <c r="S2" s="6" t="s">
        <v>2803</v>
      </c>
      <c r="T2" s="6" t="s">
        <v>2804</v>
      </c>
      <c r="U2" s="6" t="s">
        <v>2807</v>
      </c>
      <c r="V2" s="6" t="s">
        <v>2808</v>
      </c>
      <c r="W2" s="6" t="s">
        <v>2805</v>
      </c>
      <c r="X2" s="6" t="s">
        <v>1336</v>
      </c>
      <c r="Y2" s="6" t="s">
        <v>1337</v>
      </c>
      <c r="Z2" s="6" t="s">
        <v>1338</v>
      </c>
      <c r="AA2" s="6" t="s">
        <v>1339</v>
      </c>
      <c r="AB2" s="6" t="s">
        <v>1340</v>
      </c>
      <c r="AC2" s="6" t="s">
        <v>1341</v>
      </c>
      <c r="AD2" s="6" t="s">
        <v>1342</v>
      </c>
      <c r="AE2" s="6" t="s">
        <v>1343</v>
      </c>
      <c r="AF2" s="6" t="s">
        <v>1344</v>
      </c>
      <c r="AG2" s="6" t="s">
        <v>1345</v>
      </c>
      <c r="AH2" s="6" t="s">
        <v>1346</v>
      </c>
      <c r="AI2" s="6" t="s">
        <v>1347</v>
      </c>
      <c r="AJ2" s="6" t="s">
        <v>1348</v>
      </c>
      <c r="AK2" s="6" t="s">
        <v>1349</v>
      </c>
      <c r="AL2" s="6" t="s">
        <v>1350</v>
      </c>
      <c r="AM2" s="6" t="s">
        <v>1351</v>
      </c>
      <c r="AN2" s="6" t="s">
        <v>1352</v>
      </c>
      <c r="AO2" s="6" t="s">
        <v>1353</v>
      </c>
      <c r="AP2" s="6" t="s">
        <v>1354</v>
      </c>
      <c r="AQ2" s="6" t="s">
        <v>1355</v>
      </c>
      <c r="AR2" s="6" t="s">
        <v>1356</v>
      </c>
      <c r="AS2" s="6" t="s">
        <v>1357</v>
      </c>
      <c r="AT2" s="6" t="s">
        <v>1358</v>
      </c>
      <c r="AU2" s="6" t="s">
        <v>1359</v>
      </c>
      <c r="AV2" s="6" t="s">
        <v>1360</v>
      </c>
      <c r="AW2" s="6" t="s">
        <v>1361</v>
      </c>
      <c r="AX2" s="6" t="s">
        <v>1362</v>
      </c>
      <c r="AY2" s="6" t="s">
        <v>1363</v>
      </c>
      <c r="AZ2" s="52" t="s">
        <v>2773</v>
      </c>
      <c r="BA2" s="6" t="s">
        <v>2774</v>
      </c>
      <c r="BB2" s="6"/>
      <c r="BC2" s="6" t="s">
        <v>2683</v>
      </c>
      <c r="BD2" s="54" t="s">
        <v>2681</v>
      </c>
      <c r="BE2" s="6" t="s">
        <v>2682</v>
      </c>
      <c r="BF2" s="6" t="s">
        <v>2688</v>
      </c>
      <c r="BG2" s="6" t="s">
        <v>2687</v>
      </c>
      <c r="BH2" s="6" t="s">
        <v>2680</v>
      </c>
      <c r="BI2" s="6" t="s">
        <v>2703</v>
      </c>
      <c r="BJ2" s="53" t="s">
        <v>2706</v>
      </c>
      <c r="BK2" s="6" t="s">
        <v>2785</v>
      </c>
      <c r="BM2" s="79" t="s">
        <v>2704</v>
      </c>
      <c r="BN2" s="79"/>
      <c r="BZ2" s="31" t="s">
        <v>2761</v>
      </c>
      <c r="CA2" s="45" t="s">
        <v>2763</v>
      </c>
      <c r="CB2" s="45" t="s">
        <v>2764</v>
      </c>
      <c r="CC2" s="45" t="s">
        <v>2765</v>
      </c>
      <c r="CD2" s="26" t="s">
        <v>2771</v>
      </c>
      <c r="CE2" s="31" t="s">
        <v>2772</v>
      </c>
      <c r="CF2" s="26" t="s">
        <v>2771</v>
      </c>
      <c r="CG2" s="31" t="s">
        <v>2772</v>
      </c>
      <c r="CH2" s="26" t="s">
        <v>2771</v>
      </c>
      <c r="CI2" s="31" t="s">
        <v>2779</v>
      </c>
      <c r="CJ2" s="31" t="s">
        <v>2788</v>
      </c>
      <c r="CK2" s="42" t="s">
        <v>2787</v>
      </c>
    </row>
    <row r="3" spans="1:90" x14ac:dyDescent="0.25">
      <c r="A3" s="65"/>
      <c r="B3" s="13"/>
      <c r="C3" s="13"/>
      <c r="D3" s="13"/>
      <c r="E3" s="13"/>
      <c r="F3" s="13"/>
      <c r="G3" s="51" t="s">
        <v>21</v>
      </c>
      <c r="H3" s="8" t="str">
        <f t="shared" ref="H3:H66" si="0">VLOOKUP(BE3,$A$100:$B$105,2,TRUE) &amp; IF(AND(P3&lt;&gt;"Asia",P3&lt;&gt;"Others"),P3,"Others")</f>
        <v>0,3%North America</v>
      </c>
      <c r="I3" s="11" cm="1">
        <f t="array" ref="I3">IF(
   AZ3 = "OUT", 0,IF(
   BD3 &gt;= LARGE(IF(ISNUMBER(BD:BD), BD:BD), 3),
   BE3 - 0.001,
   IF(BE3 &gt;=VLOOKUP(P3,mapping!$A:$B,2,FALSE), BE3,VLOOKUP(P3,mapping!$A$2:$B$8,2,FALSE))
))</f>
        <v>5.128159624969978E-2</v>
      </c>
      <c r="J3" s="11" cm="1">
        <f t="array" ref="J3">IF(
    AZ3="OUT",0,IF(IF(
                      BD3&gt;=LARGE(IF(ISNUMBER(BD:BD),BD:BD),3),
                      BE3+0.001,
                      VLOOKUP(H3,mapping!$D:$E,2,FALSE)
                      )&gt;I3,
                   IF(
                      BD3&gt;=LARGE(IF(ISNUMBER(BD:BD),BD:BD),3),
                      BE3+0.001,
                      VLOOKUP(H3,mapping!$D:$E,2,FALSE)
                      ),
                   I3+0.002))</f>
        <v>5.3281596249699782E-2</v>
      </c>
      <c r="K3" s="8">
        <f t="shared" ref="K3:K66" si="1">BE3</f>
        <v>5.2281596249699781E-2</v>
      </c>
      <c r="L3" s="1" t="str">
        <f>Pos!B1146</f>
        <v>US67066G1040</v>
      </c>
      <c r="M3" s="1" t="str">
        <f>_xlfn.XLOOKUP($L3,Pos!B:B,Pos!D:D,, 0)</f>
        <v>NVIDIA Corporation</v>
      </c>
      <c r="N3" s="1" t="str">
        <f>_xlfn.XLOOKUP($L3,Pos!B:B,Pos!E:E,, 0)</f>
        <v>Technology</v>
      </c>
      <c r="O3" s="1" t="str">
        <f t="shared" ref="O3:O66" si="2">N3&amp;"_"&amp;P3</f>
        <v>Technology_North America</v>
      </c>
      <c r="P3" s="1" t="str">
        <f>_xlfn.XLOOKUP($L3,Pos!B:B,Pos!F:F,, 0)</f>
        <v>North America</v>
      </c>
      <c r="Q3" s="1">
        <v>0</v>
      </c>
      <c r="R3" s="9">
        <f>_xlfn.XLOOKUP($L3,Pos!$B:$B,Pos!N:N,0, 0)</f>
        <v>5.61</v>
      </c>
      <c r="S3" s="9">
        <f>_xlfn.XLOOKUP($L3,Pos!$B:$B,Pos!O:O,0, 0)</f>
        <v>2.0918329999999998</v>
      </c>
      <c r="T3" s="9">
        <f>_xlfn.XLOOKUP($L3,Pos!$B:$B,Pos!P:P,0, 0)</f>
        <v>8.35</v>
      </c>
      <c r="U3" s="9">
        <f>_xlfn.XLOOKUP($L3,Pos!$B:$B,Pos!Q:Q,0, 0)</f>
        <v>8.6999999999999993</v>
      </c>
      <c r="V3" s="9">
        <f>_xlfn.XLOOKUP($L3,Pos!$B:$B,Pos!R:R,0, 0)</f>
        <v>5.3666669999999996</v>
      </c>
      <c r="W3" s="9">
        <f>_xlfn.XLOOKUP($L3,Pos!$B:$B,Pos!S:S,0, 0)</f>
        <v>9.3683340000000008</v>
      </c>
      <c r="X3" s="9" t="str">
        <f>_xlfn.XLOOKUP($L3,Pos!$B:$B,Pos!J:J,0, 0)</f>
        <v>Buy</v>
      </c>
      <c r="Y3" s="1">
        <v>0</v>
      </c>
      <c r="Z3" s="1">
        <v>0</v>
      </c>
      <c r="AA3" s="1">
        <f t="shared" ref="AA3:AA66" si="3">IF(BE3&gt;0,0,1)</f>
        <v>0</v>
      </c>
      <c r="AB3" s="9">
        <f>_xlfn.XLOOKUP(L3,Pos!B:B,Pos!K:K,-1,0)</f>
        <v>9.3814432989690726</v>
      </c>
      <c r="AC3" s="1" t="e">
        <f>_xlfn.XLOOKUP($L3,Pos!$A:$A,Pos!S:S,_xlfn.XLOOKUP($L3,#REF!,#REF!, ""), 0)</f>
        <v>#REF!</v>
      </c>
      <c r="AD3" s="1" t="e">
        <f>_xlfn.XLOOKUP($L3,Pos!$A:$A,Pos!T:T,_xlfn.XLOOKUP($L3,#REF!,#REF!, ""), 0)</f>
        <v>#REF!</v>
      </c>
      <c r="AE3" s="1" t="e">
        <f>_xlfn.XLOOKUP($L3,Pos!$A:$A,Pos!U:U,_xlfn.XLOOKUP($L3,#REF!,#REF!, ""), 0)</f>
        <v>#REF!</v>
      </c>
      <c r="AF3" s="1" t="e">
        <f>_xlfn.XLOOKUP($L3,Pos!$A:$A,Pos!V:V,_xlfn.XLOOKUP($L3,#REF!,#REF!, ""), 0)</f>
        <v>#REF!</v>
      </c>
      <c r="AG3" s="1" t="e">
        <f>_xlfn.XLOOKUP($L3,Pos!$A:$A,Pos!W:W,_xlfn.XLOOKUP($L3,#REF!,#REF!, ""), 0)</f>
        <v>#REF!</v>
      </c>
      <c r="AH3" s="1" t="e">
        <f>_xlfn.XLOOKUP($L3,Pos!$A:$A,Pos!X:X,_xlfn.XLOOKUP($L3,#REF!,#REF!, ""), 0)</f>
        <v>#REF!</v>
      </c>
      <c r="AI3" s="1" t="e">
        <f>_xlfn.XLOOKUP($L3,Pos!$A:$A,Pos!Y:Y,_xlfn.XLOOKUP($L3,#REF!,#REF!, ""), 0)</f>
        <v>#REF!</v>
      </c>
      <c r="AJ3" s="1" t="e">
        <f>_xlfn.XLOOKUP($L3,Pos!$A:$A,Pos!Z:Z,_xlfn.XLOOKUP($L3,#REF!,#REF!, ""), 0)</f>
        <v>#REF!</v>
      </c>
      <c r="AK3" s="1" t="e">
        <f>_xlfn.XLOOKUP($L3,Pos!$A:$A,Pos!AA:AA,_xlfn.XLOOKUP($L3,#REF!,#REF!, ""), 0)</f>
        <v>#REF!</v>
      </c>
      <c r="AL3" s="1" t="e">
        <f>_xlfn.XLOOKUP($L3,Pos!$A:$A,Pos!AB:AB,_xlfn.XLOOKUP($L3,#REF!,#REF!, ""), 0)</f>
        <v>#REF!</v>
      </c>
      <c r="AM3" s="1" t="e">
        <f>_xlfn.XLOOKUP($L3,Pos!$A:$A,Pos!AC:AC,_xlfn.XLOOKUP($L3,#REF!,#REF!, ""), 0)</f>
        <v>#REF!</v>
      </c>
      <c r="AN3" s="1" t="e">
        <f>_xlfn.XLOOKUP($L3,Pos!$A:$A,Pos!AD:AD,_xlfn.XLOOKUP($L3,#REF!,#REF!, ""), 0)</f>
        <v>#REF!</v>
      </c>
      <c r="AO3" s="1" t="e">
        <f>_xlfn.XLOOKUP($L3,Pos!$A:$A,Pos!AE:AE,_xlfn.XLOOKUP($L3,#REF!,#REF!, ""), 0)</f>
        <v>#REF!</v>
      </c>
      <c r="AP3" s="1" t="e">
        <f>_xlfn.XLOOKUP($L3,Pos!$A:$A,Pos!AF:AF,_xlfn.XLOOKUP($L3,#REF!,#REF!, ""), 0)</f>
        <v>#REF!</v>
      </c>
      <c r="AQ3" s="1" t="e">
        <f>_xlfn.XLOOKUP($L3,Pos!$A:$A,Pos!AG:AG,_xlfn.XLOOKUP($L3,#REF!,#REF!, ""), 0)</f>
        <v>#REF!</v>
      </c>
      <c r="AR3" s="1" t="e">
        <f>_xlfn.XLOOKUP($L3,Pos!$A:$A,Pos!AH:AH,_xlfn.XLOOKUP($L3,#REF!,#REF!, ""), 0)</f>
        <v>#REF!</v>
      </c>
      <c r="AS3" s="1" t="e">
        <f>_xlfn.XLOOKUP($L3,Pos!$A:$A,Pos!AI:AI,_xlfn.XLOOKUP($L3,#REF!,#REF!, ""), 0)</f>
        <v>#REF!</v>
      </c>
      <c r="AT3" s="1" t="e">
        <f>_xlfn.XLOOKUP($L3,Pos!$A:$A,Pos!AJ:AJ,_xlfn.XLOOKUP($L3,#REF!,#REF!, ""), 0)</f>
        <v>#REF!</v>
      </c>
      <c r="AU3" s="1" t="e">
        <f>_xlfn.XLOOKUP($L3,Pos!$A:$A,Pos!AK:AK,_xlfn.XLOOKUP($L3,#REF!,#REF!, ""), 0)</f>
        <v>#REF!</v>
      </c>
      <c r="AV3" s="1" t="e">
        <f>_xlfn.XLOOKUP($L3,Pos!$A:$A,Pos!AL:AL,_xlfn.XLOOKUP($L3,#REF!,#REF!, ""), 0)</f>
        <v>#REF!</v>
      </c>
      <c r="AW3" s="1" t="e">
        <f>_xlfn.XLOOKUP($L3,Pos!$A:$A,Pos!AM:AM,_xlfn.XLOOKUP($L3,#REF!,#REF!, ""), 0)</f>
        <v>#REF!</v>
      </c>
      <c r="AX3" s="1" t="e">
        <f>_xlfn.XLOOKUP($L3,Pos!$A:$A,Pos!AN:AN,_xlfn.XLOOKUP($L3,#REF!,#REF!, ""), 0)</f>
        <v>#REF!</v>
      </c>
      <c r="AY3" s="1" t="e">
        <f>_xlfn.XLOOKUP($L3,Pos!$A:$A,Pos!AO:AO,_xlfn.XLOOKUP($L3,#REF!,#REF!, ""), 0)</f>
        <v>#REF!</v>
      </c>
      <c r="AZ3" s="7" t="str">
        <f t="shared" ref="AZ3:AZ66" si="4">IF(BD3&gt;0,"IN","OUT")</f>
        <v>IN</v>
      </c>
      <c r="BA3" s="1">
        <f>IF(OR(_xlfn.XLOOKUP(L3,Pos!B:B,Pos!L:L,FALSE)="ESG Reason",_xlfn.XLOOKUP(L3,Pos!B:B,Pos!L:L,FALSE)="Blacklisted"),1,0)</f>
        <v>0</v>
      </c>
      <c r="BC3" s="11">
        <v>5.3281596251108697E-2</v>
      </c>
      <c r="BD3" s="11">
        <f>_xlfn.XLOOKUP($L3,Pos!$B:$B,Pos!H:H,0, 0)</f>
        <v>5.0496416801521483E-2</v>
      </c>
      <c r="BE3" s="11">
        <f>_xlfn.XLOOKUP($L3,Pos!$B:$B,Pos!I:I,0, 0)</f>
        <v>5.2281596249699781E-2</v>
      </c>
      <c r="BF3" s="18">
        <f t="shared" ref="BF3:BF66" si="5">ABS(BD3-BE3)</f>
        <v>1.7851794481782979E-3</v>
      </c>
      <c r="BG3" s="1">
        <f t="shared" ref="BG3:BG66" si="6">IFERROR(VLOOKUP(P3,$A$6:$D$8,2,FALSE),3)</f>
        <v>1</v>
      </c>
      <c r="BH3" s="1">
        <f t="shared" ref="BH3:BH66" si="7">IFERROR(VLOOKUP(O3,$A$12:$D$68,2,FALSE),"")</f>
        <v>35</v>
      </c>
      <c r="BI3" s="18">
        <f t="shared" ref="BI3:BI66" si="8">ABS(BC3-BD3)</f>
        <v>2.7851794495872134E-3</v>
      </c>
      <c r="BJ3" s="3">
        <f t="shared" ref="BJ3:BJ66" si="9">IF(BC3&lt;0.0001,0,BC3-BE3)</f>
        <v>1.0000000014089155E-3</v>
      </c>
      <c r="BK3" s="18">
        <f t="shared" ref="BK3:BK66" si="10">IF(BC3&lt;0.00001,0,BC3-BD3)</f>
        <v>2.7851794495872134E-3</v>
      </c>
      <c r="BM3" s="72" t="s">
        <v>2705</v>
      </c>
      <c r="BN3" s="72" t="s">
        <v>2683</v>
      </c>
      <c r="BQ3" s="26" t="s">
        <v>1334</v>
      </c>
      <c r="BR3" s="26" t="s">
        <v>2737</v>
      </c>
      <c r="BS3" s="26" t="s">
        <v>2738</v>
      </c>
      <c r="BT3" s="26" t="s">
        <v>2753</v>
      </c>
      <c r="BU3" s="26" t="s">
        <v>2758</v>
      </c>
      <c r="BV3" s="26" t="s">
        <v>2757</v>
      </c>
      <c r="BW3" s="26" t="s">
        <v>2759</v>
      </c>
      <c r="BZ3" s="30" t="s">
        <v>2762</v>
      </c>
      <c r="CA3" s="46"/>
      <c r="CB3" s="46"/>
      <c r="CC3" s="46"/>
      <c r="CJ3" s="1"/>
      <c r="CK3" s="1"/>
    </row>
    <row r="4" spans="1:90" x14ac:dyDescent="0.25">
      <c r="A4" s="66"/>
      <c r="B4" s="2"/>
      <c r="C4" s="2"/>
      <c r="D4" s="2"/>
      <c r="G4" s="51" t="s">
        <v>22</v>
      </c>
      <c r="H4" s="8" t="str">
        <f t="shared" si="0"/>
        <v>0,3%North America</v>
      </c>
      <c r="I4" s="11" cm="1">
        <f t="array" ref="I4">IF(
   AZ4 = "OUT", 0,IF(
   BD4 &gt;= LARGE(IF(ISNUMBER(BD:BD), BD:BD), 3),
   BE4 - 0.001,
   IF(BE4 &gt;=VLOOKUP(P4,mapping!$A:$B,2,FALSE), BE4,VLOOKUP(P4,mapping!$A$2:$B$8,2,FALSE))
))</f>
        <v>4.9300105083998846E-2</v>
      </c>
      <c r="J4" s="11" cm="1">
        <f t="array" ref="J4">IF(
    AZ4="OUT",0,IF(IF(
                      BD4&gt;=LARGE(IF(ISNUMBER(BD:BD),BD:BD),3),
                      BE4+0.001,
                      VLOOKUP(H4,mapping!$D:$E,2,FALSE)
                      )&gt;I4,
                   IF(
                      BD4&gt;=LARGE(IF(ISNUMBER(BD:BD),BD:BD),3),
                      BE4+0.001,
                      VLOOKUP(H4,mapping!$D:$E,2,FALSE)
                      ),
                   I4+0.002))</f>
        <v>5.1300105083998848E-2</v>
      </c>
      <c r="K4" s="8">
        <f t="shared" si="1"/>
        <v>5.0300105083998847E-2</v>
      </c>
      <c r="L4" s="1" t="str">
        <f>Pos!B837</f>
        <v>US0378331005</v>
      </c>
      <c r="M4" s="1" t="str">
        <f>_xlfn.XLOOKUP($L4,Pos!B:B,Pos!D:D,, 0)</f>
        <v>Apple Inc.</v>
      </c>
      <c r="N4" s="1" t="str">
        <f>_xlfn.XLOOKUP($L4,Pos!B:B,Pos!E:E,, 0)</f>
        <v>Technology</v>
      </c>
      <c r="O4" s="1" t="str">
        <f t="shared" si="2"/>
        <v>Technology_North America</v>
      </c>
      <c r="P4" s="1" t="str">
        <f>_xlfn.XLOOKUP($L4,Pos!B:B,Pos!F:F,, 0)</f>
        <v>North America</v>
      </c>
      <c r="Q4" s="1">
        <v>0</v>
      </c>
      <c r="R4" s="9">
        <f>_xlfn.XLOOKUP($L4,Pos!$B:$B,Pos!N:N,0, 0)</f>
        <v>5.78</v>
      </c>
      <c r="S4" s="9">
        <f>_xlfn.XLOOKUP($L4,Pos!$B:$B,Pos!O:O,0, 0)</f>
        <v>3.334667</v>
      </c>
      <c r="T4" s="9">
        <f>_xlfn.XLOOKUP($L4,Pos!$B:$B,Pos!P:P,0, 0)</f>
        <v>7.5250000000000004</v>
      </c>
      <c r="U4" s="9">
        <f>_xlfn.XLOOKUP($L4,Pos!$B:$B,Pos!Q:Q,0, 0)</f>
        <v>5.2</v>
      </c>
      <c r="V4" s="9">
        <f>_xlfn.XLOOKUP($L4,Pos!$B:$B,Pos!R:R,0, 0)</f>
        <v>8.033334</v>
      </c>
      <c r="W4" s="9">
        <f>_xlfn.XLOOKUP($L4,Pos!$B:$B,Pos!S:S,0, 0)</f>
        <v>5.78</v>
      </c>
      <c r="X4" s="9" t="str">
        <f>_xlfn.XLOOKUP($L4,Pos!$B:$B,Pos!J:J,0, 0)</f>
        <v>Outperform</v>
      </c>
      <c r="Y4" s="1">
        <v>0</v>
      </c>
      <c r="Z4" s="1">
        <v>0</v>
      </c>
      <c r="AA4" s="1">
        <f t="shared" si="3"/>
        <v>0</v>
      </c>
      <c r="AB4" s="9">
        <f>_xlfn.XLOOKUP(L4,Pos!B:B,Pos!K:K,-1,0)</f>
        <v>5.7731958762886588</v>
      </c>
      <c r="AC4" s="1" t="e">
        <f>_xlfn.XLOOKUP($L4,Pos!$A:$A,Pos!S:S,_xlfn.XLOOKUP($L4,#REF!,#REF!, ""), 0)</f>
        <v>#REF!</v>
      </c>
      <c r="AD4" s="1" t="e">
        <f>_xlfn.XLOOKUP($L4,Pos!$A:$A,Pos!T:T,_xlfn.XLOOKUP($L4,#REF!,#REF!, ""), 0)</f>
        <v>#REF!</v>
      </c>
      <c r="AE4" s="1" t="e">
        <f>_xlfn.XLOOKUP($L4,Pos!$A:$A,Pos!U:U,_xlfn.XLOOKUP($L4,#REF!,#REF!, ""), 0)</f>
        <v>#REF!</v>
      </c>
      <c r="AF4" s="1" t="e">
        <f>_xlfn.XLOOKUP($L4,Pos!$A:$A,Pos!V:V,_xlfn.XLOOKUP($L4,#REF!,#REF!, ""), 0)</f>
        <v>#REF!</v>
      </c>
      <c r="AG4" s="1" t="e">
        <f>_xlfn.XLOOKUP($L4,Pos!$A:$A,Pos!W:W,_xlfn.XLOOKUP($L4,#REF!,#REF!, ""), 0)</f>
        <v>#REF!</v>
      </c>
      <c r="AH4" s="1" t="e">
        <f>_xlfn.XLOOKUP($L4,Pos!$A:$A,Pos!X:X,_xlfn.XLOOKUP($L4,#REF!,#REF!, ""), 0)</f>
        <v>#REF!</v>
      </c>
      <c r="AI4" s="1" t="e">
        <f>_xlfn.XLOOKUP($L4,Pos!$A:$A,Pos!Y:Y,_xlfn.XLOOKUP($L4,#REF!,#REF!, ""), 0)</f>
        <v>#REF!</v>
      </c>
      <c r="AJ4" s="1" t="e">
        <f>_xlfn.XLOOKUP($L4,Pos!$A:$A,Pos!Z:Z,_xlfn.XLOOKUP($L4,#REF!,#REF!, ""), 0)</f>
        <v>#REF!</v>
      </c>
      <c r="AK4" s="1" t="e">
        <f>_xlfn.XLOOKUP($L4,Pos!$A:$A,Pos!AA:AA,_xlfn.XLOOKUP($L4,#REF!,#REF!, ""), 0)</f>
        <v>#REF!</v>
      </c>
      <c r="AL4" s="1" t="e">
        <f>_xlfn.XLOOKUP($L4,Pos!$A:$A,Pos!AB:AB,_xlfn.XLOOKUP($L4,#REF!,#REF!, ""), 0)</f>
        <v>#REF!</v>
      </c>
      <c r="AM4" s="1" t="e">
        <f>_xlfn.XLOOKUP($L4,Pos!$A:$A,Pos!AC:AC,_xlfn.XLOOKUP($L4,#REF!,#REF!, ""), 0)</f>
        <v>#REF!</v>
      </c>
      <c r="AN4" s="1" t="e">
        <f>_xlfn.XLOOKUP($L4,Pos!$A:$A,Pos!AD:AD,_xlfn.XLOOKUP($L4,#REF!,#REF!, ""), 0)</f>
        <v>#REF!</v>
      </c>
      <c r="AO4" s="1" t="e">
        <f>_xlfn.XLOOKUP($L4,Pos!$A:$A,Pos!AE:AE,_xlfn.XLOOKUP($L4,#REF!,#REF!, ""), 0)</f>
        <v>#REF!</v>
      </c>
      <c r="AP4" s="1" t="e">
        <f>_xlfn.XLOOKUP($L4,Pos!$A:$A,Pos!AF:AF,_xlfn.XLOOKUP($L4,#REF!,#REF!, ""), 0)</f>
        <v>#REF!</v>
      </c>
      <c r="AQ4" s="1" t="e">
        <f>_xlfn.XLOOKUP($L4,Pos!$A:$A,Pos!AG:AG,_xlfn.XLOOKUP($L4,#REF!,#REF!, ""), 0)</f>
        <v>#REF!</v>
      </c>
      <c r="AR4" s="1" t="e">
        <f>_xlfn.XLOOKUP($L4,Pos!$A:$A,Pos!AH:AH,_xlfn.XLOOKUP($L4,#REF!,#REF!, ""), 0)</f>
        <v>#REF!</v>
      </c>
      <c r="AS4" s="1" t="e">
        <f>_xlfn.XLOOKUP($L4,Pos!$A:$A,Pos!AI:AI,_xlfn.XLOOKUP($L4,#REF!,#REF!, ""), 0)</f>
        <v>#REF!</v>
      </c>
      <c r="AT4" s="1" t="e">
        <f>_xlfn.XLOOKUP($L4,Pos!$A:$A,Pos!AJ:AJ,_xlfn.XLOOKUP($L4,#REF!,#REF!, ""), 0)</f>
        <v>#REF!</v>
      </c>
      <c r="AU4" s="1" t="e">
        <f>_xlfn.XLOOKUP($L4,Pos!$A:$A,Pos!AK:AK,_xlfn.XLOOKUP($L4,#REF!,#REF!, ""), 0)</f>
        <v>#REF!</v>
      </c>
      <c r="AV4" s="1" t="e">
        <f>_xlfn.XLOOKUP($L4,Pos!$A:$A,Pos!AL:AL,_xlfn.XLOOKUP($L4,#REF!,#REF!, ""), 0)</f>
        <v>#REF!</v>
      </c>
      <c r="AW4" s="1" t="e">
        <f>_xlfn.XLOOKUP($L4,Pos!$A:$A,Pos!AM:AM,_xlfn.XLOOKUP($L4,#REF!,#REF!, ""), 0)</f>
        <v>#REF!</v>
      </c>
      <c r="AX4" s="1" t="e">
        <f>_xlfn.XLOOKUP($L4,Pos!$A:$A,Pos!AN:AN,_xlfn.XLOOKUP($L4,#REF!,#REF!, ""), 0)</f>
        <v>#REF!</v>
      </c>
      <c r="AY4" s="1" t="e">
        <f>_xlfn.XLOOKUP($L4,Pos!$A:$A,Pos!AO:AO,_xlfn.XLOOKUP($L4,#REF!,#REF!, ""), 0)</f>
        <v>#REF!</v>
      </c>
      <c r="AZ4" s="7" t="str">
        <f t="shared" si="4"/>
        <v>IN</v>
      </c>
      <c r="BA4" s="1">
        <f>IF(OR(_xlfn.XLOOKUP(L4,Pos!B:B,Pos!L:L,FALSE)="ESG Reason",_xlfn.XLOOKUP(L4,Pos!B:B,Pos!L:L,FALSE)="Blacklisted"),1,0)</f>
        <v>0</v>
      </c>
      <c r="BC4" s="11">
        <v>5.1300105249926189E-2</v>
      </c>
      <c r="BD4" s="11">
        <f>_xlfn.XLOOKUP($L4,Pos!$B:$B,Pos!H:H,0, 0)</f>
        <v>5.0496416801521483E-2</v>
      </c>
      <c r="BE4" s="11">
        <f>_xlfn.XLOOKUP($L4,Pos!$B:$B,Pos!I:I,0, 0)</f>
        <v>5.0300105083998847E-2</v>
      </c>
      <c r="BF4" s="18">
        <f t="shared" si="5"/>
        <v>1.9631171752263615E-4</v>
      </c>
      <c r="BG4" s="1">
        <f t="shared" si="6"/>
        <v>1</v>
      </c>
      <c r="BH4" s="1">
        <f t="shared" si="7"/>
        <v>35</v>
      </c>
      <c r="BI4" s="18">
        <f t="shared" si="8"/>
        <v>8.0368844840470605E-4</v>
      </c>
      <c r="BJ4" s="3">
        <f t="shared" si="9"/>
        <v>1.0000001659273422E-3</v>
      </c>
      <c r="BK4" s="18">
        <f t="shared" si="10"/>
        <v>8.0368844840470605E-4</v>
      </c>
      <c r="BL4" s="9"/>
      <c r="BM4" s="73">
        <v>3.1362743870107158E-2</v>
      </c>
      <c r="BN4" s="73">
        <v>2.6079440463516519E-2</v>
      </c>
      <c r="BQ4" s="24" t="str">
        <f>A6</f>
        <v>North America</v>
      </c>
      <c r="BR4" s="11">
        <f>SUMIFS(BC$3:BC$9998,$P$3:$P$9998,$BQ4)</f>
        <v>0.7748679580997786</v>
      </c>
      <c r="BS4" s="11">
        <f>IF(SUMIFS(BD$3:BD$9998,$P$3:$P$9998,$BQ4)&lt;0.00001,"",SUMIFS($BD$3:$BD$9998,$P$3:$P$9998,$BQ4))</f>
        <v>0.77686795079250448</v>
      </c>
      <c r="BT4" s="11">
        <f>IF(SUMIFS(BE$3:BE$9998,$P$3:$P$9998,$BQ4)&lt;0.0001,"",SUMIFS($BE$3:$BE$9998,$P$3:$P$9998,$BQ4))</f>
        <v>0.76322971746513713</v>
      </c>
      <c r="BU4" s="8">
        <f>BR4-BS4</f>
        <v>-1.9999926927258826E-3</v>
      </c>
      <c r="BV4" s="8">
        <f>BR4-BT4</f>
        <v>1.1638240634641472E-2</v>
      </c>
      <c r="BW4" s="8">
        <f>BS4-BT4</f>
        <v>1.3638233327367355E-2</v>
      </c>
      <c r="BX4" s="13" t="str">
        <f>IF(BR4="","",IF(AND(ROUND(BR4,0)&lt;=ROUND(D6,0),ROUND(BR4,0)&gt;=ROUND(C6,0)),"Valide","Non valide"))</f>
        <v>Valide</v>
      </c>
      <c r="BZ4" s="33" t="str">
        <f>BQ4</f>
        <v>North America</v>
      </c>
      <c r="CA4" s="44">
        <f>COUNTIFS($BC$3:$BC$9999,"&gt;0.0001", $P$3:$P$9999, BZ4)</f>
        <v>80</v>
      </c>
      <c r="CB4" s="44">
        <f>COUNTIFS($BD$3:$BD$9999,"&gt;0.0001", $P$3:$P$9999, BZ4)</f>
        <v>68</v>
      </c>
      <c r="CC4" s="44">
        <f>COUNTIFS($BE$3:$BE$9999,"&gt;0.0001", $P$3:$P$9999, BZ4)</f>
        <v>618</v>
      </c>
      <c r="CD4" s="1" t="b">
        <f>E6&gt;D6</f>
        <v>0</v>
      </c>
      <c r="CE4" s="36" t="b">
        <f>F6&lt;C6</f>
        <v>0</v>
      </c>
      <c r="CF4" s="11" t="str">
        <f>IF(CD4,E6-D6,"")</f>
        <v/>
      </c>
      <c r="CG4" s="1" t="str">
        <f>IF(CD4,F6-C6,"")</f>
        <v/>
      </c>
      <c r="CH4" s="37">
        <f>IFERROR(INT(CF4/mapping!$B$2)+1,0)</f>
        <v>0</v>
      </c>
      <c r="CI4" s="37">
        <f>IFERROR(INT(ABS(CG4)/mapping!$E$2)+1,0)</f>
        <v>0</v>
      </c>
      <c r="CJ4" s="1">
        <f>IF(CI4&gt;0,CI4,CH4)</f>
        <v>0</v>
      </c>
      <c r="CK4" s="1" t="str" cm="1">
        <f t="array" ref="CK4">IF(OR(CD4,CE4), TRANSPOSE(_xlfn.LET(
    _xlpm.Noms, M:M,
    _xlpm.Scores, AB:AB,
    _xlpm.Poids, BD:BD,
    _xlpm.Region, P:P,
    _xlpm.ESG, BA:BA,
    _xlpm.Cible, BZ4,
    _xlpm.Nb, CJ4,
    _xlpm.Res, IF(CD4,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5" spans="1:90" x14ac:dyDescent="0.25">
      <c r="A5" s="66" t="s">
        <v>2686</v>
      </c>
      <c r="B5" s="2" t="s">
        <v>1</v>
      </c>
      <c r="C5" s="2" t="s">
        <v>2</v>
      </c>
      <c r="D5" s="2" t="s">
        <v>3</v>
      </c>
      <c r="E5" s="2" t="s">
        <v>2767</v>
      </c>
      <c r="F5" s="2" t="s">
        <v>2768</v>
      </c>
      <c r="G5" s="51" t="s">
        <v>23</v>
      </c>
      <c r="H5" s="8" t="str">
        <f t="shared" si="0"/>
        <v>0,3%North America</v>
      </c>
      <c r="I5" s="11" cm="1">
        <f t="array" ref="I5">IF(
   AZ5 = "OUT", 0,IF(
   BD5 &gt;= LARGE(IF(ISNUMBER(BD:BD), BD:BD), 3),
   BE5 - 0.001,
   IF(BE5 &gt;=VLOOKUP(P5,mapping!$A:$B,2,FALSE), BE5,VLOOKUP(P5,mapping!$A$2:$B$8,2,FALSE))
))</f>
        <v>4.1223767566111479E-2</v>
      </c>
      <c r="J5" s="11" cm="1">
        <f t="array" ref="J5">IF(
    AZ5="OUT",0,IF(IF(
                      BD5&gt;=LARGE(IF(ISNUMBER(BD:BD),BD:BD),3),
                      BE5+0.001,
                      VLOOKUP(H5,mapping!$D:$E,2,FALSE)
                      )&gt;I5,
                   IF(
                      BD5&gt;=LARGE(IF(ISNUMBER(BD:BD),BD:BD),3),
                      BE5+0.001,
                      VLOOKUP(H5,mapping!$D:$E,2,FALSE)
                      ),
                   I5+0.002))</f>
        <v>4.322376756611148E-2</v>
      </c>
      <c r="K5" s="8">
        <f t="shared" si="1"/>
        <v>4.2223767566111479E-2</v>
      </c>
      <c r="L5" s="1" t="str">
        <f>Pos!B1115</f>
        <v>US5949181045</v>
      </c>
      <c r="M5" s="1" t="str">
        <f>_xlfn.XLOOKUP($L5,Pos!B:B,Pos!D:D,, 0)</f>
        <v>Microsoft Corporation</v>
      </c>
      <c r="N5" s="1" t="str">
        <f>_xlfn.XLOOKUP($L5,Pos!B:B,Pos!E:E,, 0)</f>
        <v>Technology</v>
      </c>
      <c r="O5" s="1" t="str">
        <f t="shared" si="2"/>
        <v>Technology_North America</v>
      </c>
      <c r="P5" s="1" t="str">
        <f>_xlfn.XLOOKUP($L5,Pos!B:B,Pos!F:F,, 0)</f>
        <v>North America</v>
      </c>
      <c r="Q5" s="1">
        <v>0</v>
      </c>
      <c r="R5" s="9">
        <f>_xlfn.XLOOKUP($L5,Pos!$B:$B,Pos!N:N,0, 0)</f>
        <v>7.33</v>
      </c>
      <c r="S5" s="9">
        <f>_xlfn.XLOOKUP($L5,Pos!$B:$B,Pos!O:O,0, 0)</f>
        <v>3.847</v>
      </c>
      <c r="T5" s="9">
        <f>_xlfn.XLOOKUP($L5,Pos!$B:$B,Pos!P:P,0, 0)</f>
        <v>6.1</v>
      </c>
      <c r="U5" s="9">
        <f>_xlfn.XLOOKUP($L5,Pos!$B:$B,Pos!Q:Q,0, 0)</f>
        <v>6.8</v>
      </c>
      <c r="V5" s="9">
        <f>_xlfn.XLOOKUP($L5,Pos!$B:$B,Pos!R:R,0, 0)</f>
        <v>9.2666660000000007</v>
      </c>
      <c r="W5" s="9">
        <f>_xlfn.XLOOKUP($L5,Pos!$B:$B,Pos!S:S,0, 0)</f>
        <v>7.3933330000000002</v>
      </c>
      <c r="X5" s="9" t="str">
        <f>_xlfn.XLOOKUP($L5,Pos!$B:$B,Pos!J:J,0, 0)</f>
        <v>Buy</v>
      </c>
      <c r="Y5" s="1">
        <v>0</v>
      </c>
      <c r="Z5" s="1">
        <v>0</v>
      </c>
      <c r="AA5" s="1">
        <f t="shared" si="3"/>
        <v>0</v>
      </c>
      <c r="AB5" s="9">
        <f>_xlfn.XLOOKUP(L5,Pos!B:B,Pos!K:K,-1,0)</f>
        <v>8.4536082474226806</v>
      </c>
      <c r="AC5" s="1" t="e">
        <f>_xlfn.XLOOKUP($L5,Pos!$A:$A,Pos!S:S,_xlfn.XLOOKUP($L5,#REF!,#REF!, ""), 0)</f>
        <v>#REF!</v>
      </c>
      <c r="AD5" s="1" t="e">
        <f>_xlfn.XLOOKUP($L5,Pos!$A:$A,Pos!T:T,_xlfn.XLOOKUP($L5,#REF!,#REF!, ""), 0)</f>
        <v>#REF!</v>
      </c>
      <c r="AE5" s="1" t="e">
        <f>_xlfn.XLOOKUP($L5,Pos!$A:$A,Pos!U:U,_xlfn.XLOOKUP($L5,#REF!,#REF!, ""), 0)</f>
        <v>#REF!</v>
      </c>
      <c r="AF5" s="1" t="e">
        <f>_xlfn.XLOOKUP($L5,Pos!$A:$A,Pos!V:V,_xlfn.XLOOKUP($L5,#REF!,#REF!, ""), 0)</f>
        <v>#REF!</v>
      </c>
      <c r="AG5" s="1" t="e">
        <f>_xlfn.XLOOKUP($L5,Pos!$A:$A,Pos!W:W,_xlfn.XLOOKUP($L5,#REF!,#REF!, ""), 0)</f>
        <v>#REF!</v>
      </c>
      <c r="AH5" s="1" t="e">
        <f>_xlfn.XLOOKUP($L5,Pos!$A:$A,Pos!X:X,_xlfn.XLOOKUP($L5,#REF!,#REF!, ""), 0)</f>
        <v>#REF!</v>
      </c>
      <c r="AI5" s="1" t="e">
        <f>_xlfn.XLOOKUP($L5,Pos!$A:$A,Pos!Y:Y,_xlfn.XLOOKUP($L5,#REF!,#REF!, ""), 0)</f>
        <v>#REF!</v>
      </c>
      <c r="AJ5" s="1" t="e">
        <f>_xlfn.XLOOKUP($L5,Pos!$A:$A,Pos!Z:Z,_xlfn.XLOOKUP($L5,#REF!,#REF!, ""), 0)</f>
        <v>#REF!</v>
      </c>
      <c r="AK5" s="1" t="e">
        <f>_xlfn.XLOOKUP($L5,Pos!$A:$A,Pos!AA:AA,_xlfn.XLOOKUP($L5,#REF!,#REF!, ""), 0)</f>
        <v>#REF!</v>
      </c>
      <c r="AL5" s="1" t="e">
        <f>_xlfn.XLOOKUP($L5,Pos!$A:$A,Pos!AB:AB,_xlfn.XLOOKUP($L5,#REF!,#REF!, ""), 0)</f>
        <v>#REF!</v>
      </c>
      <c r="AM5" s="1" t="e">
        <f>_xlfn.XLOOKUP($L5,Pos!$A:$A,Pos!AC:AC,_xlfn.XLOOKUP($L5,#REF!,#REF!, ""), 0)</f>
        <v>#REF!</v>
      </c>
      <c r="AN5" s="1" t="e">
        <f>_xlfn.XLOOKUP($L5,Pos!$A:$A,Pos!AD:AD,_xlfn.XLOOKUP($L5,#REF!,#REF!, ""), 0)</f>
        <v>#REF!</v>
      </c>
      <c r="AO5" s="1" t="e">
        <f>_xlfn.XLOOKUP($L5,Pos!$A:$A,Pos!AE:AE,_xlfn.XLOOKUP($L5,#REF!,#REF!, ""), 0)</f>
        <v>#REF!</v>
      </c>
      <c r="AP5" s="1" t="e">
        <f>_xlfn.XLOOKUP($L5,Pos!$A:$A,Pos!AF:AF,_xlfn.XLOOKUP($L5,#REF!,#REF!, ""), 0)</f>
        <v>#REF!</v>
      </c>
      <c r="AQ5" s="1" t="e">
        <f>_xlfn.XLOOKUP($L5,Pos!$A:$A,Pos!AG:AG,_xlfn.XLOOKUP($L5,#REF!,#REF!, ""), 0)</f>
        <v>#REF!</v>
      </c>
      <c r="AR5" s="1" t="e">
        <f>_xlfn.XLOOKUP($L5,Pos!$A:$A,Pos!AH:AH,_xlfn.XLOOKUP($L5,#REF!,#REF!, ""), 0)</f>
        <v>#REF!</v>
      </c>
      <c r="AS5" s="1" t="e">
        <f>_xlfn.XLOOKUP($L5,Pos!$A:$A,Pos!AI:AI,_xlfn.XLOOKUP($L5,#REF!,#REF!, ""), 0)</f>
        <v>#REF!</v>
      </c>
      <c r="AT5" s="1" t="e">
        <f>_xlfn.XLOOKUP($L5,Pos!$A:$A,Pos!AJ:AJ,_xlfn.XLOOKUP($L5,#REF!,#REF!, ""), 0)</f>
        <v>#REF!</v>
      </c>
      <c r="AU5" s="1" t="e">
        <f>_xlfn.XLOOKUP($L5,Pos!$A:$A,Pos!AK:AK,_xlfn.XLOOKUP($L5,#REF!,#REF!, ""), 0)</f>
        <v>#REF!</v>
      </c>
      <c r="AV5" s="1" t="e">
        <f>_xlfn.XLOOKUP($L5,Pos!$A:$A,Pos!AL:AL,_xlfn.XLOOKUP($L5,#REF!,#REF!, ""), 0)</f>
        <v>#REF!</v>
      </c>
      <c r="AW5" s="1" t="e">
        <f>_xlfn.XLOOKUP($L5,Pos!$A:$A,Pos!AM:AM,_xlfn.XLOOKUP($L5,#REF!,#REF!, ""), 0)</f>
        <v>#REF!</v>
      </c>
      <c r="AX5" s="1" t="e">
        <f>_xlfn.XLOOKUP($L5,Pos!$A:$A,Pos!AN:AN,_xlfn.XLOOKUP($L5,#REF!,#REF!, ""), 0)</f>
        <v>#REF!</v>
      </c>
      <c r="AY5" s="1" t="e">
        <f>_xlfn.XLOOKUP($L5,Pos!$A:$A,Pos!AO:AO,_xlfn.XLOOKUP($L5,#REF!,#REF!, ""), 0)</f>
        <v>#REF!</v>
      </c>
      <c r="AZ5" s="7" t="str">
        <f t="shared" si="4"/>
        <v>IN</v>
      </c>
      <c r="BA5" s="1">
        <f>IF(OR(_xlfn.XLOOKUP(L5,Pos!B:B,Pos!L:L,FALSE)="ESG Reason",_xlfn.XLOOKUP(L5,Pos!B:B,Pos!L:L,FALSE)="Blacklisted"),1,0)</f>
        <v>0</v>
      </c>
      <c r="BC5" s="11">
        <v>4.3223767800116573E-2</v>
      </c>
      <c r="BD5" s="11">
        <f>_xlfn.XLOOKUP($L5,Pos!$B:$B,Pos!H:H,0, 0)</f>
        <v>5.0496416801521483E-2</v>
      </c>
      <c r="BE5" s="11">
        <f>_xlfn.XLOOKUP($L5,Pos!$B:$B,Pos!I:I,0, 0)</f>
        <v>4.2223767566111479E-2</v>
      </c>
      <c r="BF5" s="18">
        <f t="shared" si="5"/>
        <v>8.272649235410004E-3</v>
      </c>
      <c r="BG5" s="1">
        <f t="shared" si="6"/>
        <v>1</v>
      </c>
      <c r="BH5" s="1">
        <f t="shared" si="7"/>
        <v>35</v>
      </c>
      <c r="BI5" s="18">
        <f t="shared" si="8"/>
        <v>7.27264900140491E-3</v>
      </c>
      <c r="BJ5" s="3">
        <f t="shared" si="9"/>
        <v>1.000000234005094E-3</v>
      </c>
      <c r="BK5" s="18">
        <f t="shared" si="10"/>
        <v>-7.27264900140491E-3</v>
      </c>
      <c r="BL5" s="22"/>
      <c r="BQ5" s="23" t="str">
        <f t="shared" ref="BQ5" si="11">A7</f>
        <v>West Europe</v>
      </c>
      <c r="BR5" s="11">
        <f>IF(SUMIFS(BC$3:BC$9998,$P$3:$P$9998,$BQ5)&lt;0.0001,"",SUMIFS($BC$3:$BC$9998,$P$3:$P$9998,$BQ5))</f>
        <v>0.16048301657957745</v>
      </c>
      <c r="BS5" s="11">
        <f>IF(SUMIFS(BD$3:BD$9998,$P$3:$P$9998,$BQ5)&lt;0.0001,"",SUMIFS($BD$3:$BD$9998,$P$3:$P$9998,$BQ5))</f>
        <v>0.15949301572210345</v>
      </c>
      <c r="BT5" s="11">
        <f>IF(SUMIFS(BE$3:BE$9998,$P$3:$P$9998,$BQ5)&lt;0.0001,"",SUMIFS($BE$3:$BE$9998,$P$3:$P$9998,$BQ5))</f>
        <v>0.15726801874558288</v>
      </c>
      <c r="BU5" s="8">
        <f t="shared" ref="BU5:BU6" si="12">BR5-BS5</f>
        <v>9.9000085747399935E-4</v>
      </c>
      <c r="BV5" s="8">
        <f t="shared" ref="BV5:BV6" si="13">BR5-BT5</f>
        <v>3.2149978339945651E-3</v>
      </c>
      <c r="BW5" s="8">
        <f t="shared" ref="BW5:BW6" si="14">BS5-BT5</f>
        <v>2.2249969765205657E-3</v>
      </c>
      <c r="BX5" s="13" t="str">
        <f t="shared" ref="BX5" si="15">IF(BR5="","",IF(AND(ROUND(BR5,0)&lt;=ROUND(D7,0),ROUND(BR5,0)&gt;=ROUND(C7,0)),"Valide","Non valide"))</f>
        <v>Valide</v>
      </c>
      <c r="BZ5" s="33" t="str">
        <f t="shared" ref="BZ5" si="16">BQ5</f>
        <v>West Europe</v>
      </c>
      <c r="CA5" s="44">
        <f>COUNTIFS($BC$3:$BC$9999,"&gt;0.0001", $P$3:$P$9999, BZ5)</f>
        <v>44</v>
      </c>
      <c r="CB5" s="44">
        <f>COUNTIFS($BD$3:$BD$9999,"&gt;0.0001", $P$3:$P$9999, BZ5)</f>
        <v>42</v>
      </c>
      <c r="CC5" s="44">
        <f>COUNTIFS($BE$3:$BE$9999,"&gt;0.0001", $P$3:$P$9999, BZ5)</f>
        <v>281</v>
      </c>
      <c r="CD5" s="1" t="b">
        <f t="shared" ref="CD5" si="17">E7&gt;D7</f>
        <v>0</v>
      </c>
      <c r="CE5" s="36" t="b">
        <f t="shared" ref="CE5" si="18">F7&lt;C7</f>
        <v>0</v>
      </c>
      <c r="CF5" s="11" t="str">
        <f>IF(CD5,E7-D7,"")</f>
        <v/>
      </c>
      <c r="CG5" s="1" t="str">
        <f t="shared" ref="CG5:CG6" si="19">IF(CD5,F7-C7,"")</f>
        <v/>
      </c>
      <c r="CH5" s="37">
        <f>IFERROR(INT(CF5/mapping!$B$3)+1,0)</f>
        <v>0</v>
      </c>
      <c r="CI5" s="37">
        <f>IFERROR(INT(ABS(CG5)/mapping!$E$2)+1,0)</f>
        <v>0</v>
      </c>
      <c r="CJ5" s="1">
        <f t="shared" ref="CJ5:CJ6" si="20">IF(CI5&gt;0,CI5,CH5)</f>
        <v>0</v>
      </c>
      <c r="CK5" s="1" t="str" cm="1">
        <f t="array" ref="CK5">IF(OR(CD5,CE5), TRANSPOSE(_xlfn.LET(
    _xlpm.Noms, M:M,
    _xlpm.Scores, AB:AB,
    _xlpm.Poids, BD:BD,
    _xlpm.Region, P:P,
    _xlpm.ESG, BA:BA,
    _xlpm.Cible, BZ5,
    _xlpm.Nb, CJ5,
    _xlpm.Res, IF(CD5,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6" spans="1:90" x14ac:dyDescent="0.25">
      <c r="A6" s="63" t="s">
        <v>4</v>
      </c>
      <c r="B6" s="1">
        <v>1</v>
      </c>
      <c r="C6" s="11">
        <f>MAX(SUMIFS($BD:$BD,$P:$P,$A6)-$C$71,0)</f>
        <v>0.77486795079250448</v>
      </c>
      <c r="D6" s="11">
        <f>C6+2*$C$71</f>
        <v>0.77886795079250448</v>
      </c>
      <c r="E6" s="11">
        <f>MAX(SUMIFS($I:$I,$P:$P,$A6),0)</f>
        <v>0.30264856580895177</v>
      </c>
      <c r="F6" s="11">
        <f>MAX(SUMIFS($J:$J,$P:$P,$A6),0)</f>
        <v>1.0978054688998107</v>
      </c>
      <c r="G6" s="51" t="s">
        <v>54</v>
      </c>
      <c r="H6" s="8" t="str">
        <f t="shared" si="0"/>
        <v>0,3%North America</v>
      </c>
      <c r="I6" s="11" cm="1">
        <f t="array" ref="I6">IF(
   AZ6 = "OUT", 0,IF(
   BD6 &gt;= LARGE(IF(ISNUMBER(BD:BD), BD:BD), 3),
   BE6 - 0.001,
   IF(BE6 &gt;=VLOOKUP(P6,mapping!$A:$B,2,FALSE), BE6,VLOOKUP(P6,mapping!$A$2:$B$8,2,FALSE))
))</f>
        <v>3.2057562410445599E-3</v>
      </c>
      <c r="J6" s="11" cm="1">
        <f t="array" ref="J6">IF(
    AZ6="OUT",0,IF(IF(
                      BD6&gt;=LARGE(IF(ISNUMBER(BD:BD),BD:BD),3),
                      BE6+0.001,
                      VLOOKUP(H6,mapping!$D:$E,2,FALSE)
                      )&gt;I6,
                   IF(
                      BD6&gt;=LARGE(IF(ISNUMBER(BD:BD),BD:BD),3),
                      BE6+0.001,
                      VLOOKUP(H6,mapping!$D:$E,2,FALSE)
                      ),
                   I6+0.002))</f>
        <v>0.03</v>
      </c>
      <c r="K6" s="8">
        <f t="shared" si="1"/>
        <v>3.2057562410445599E-3</v>
      </c>
      <c r="L6" s="1" t="str">
        <f>Pos!B1118</f>
        <v>US5951121038</v>
      </c>
      <c r="M6" s="1" t="str">
        <f>_xlfn.XLOOKUP($L6,Pos!B:B,Pos!D:D,, 0)</f>
        <v>Micron Technology, Inc.</v>
      </c>
      <c r="N6" s="1" t="str">
        <f>_xlfn.XLOOKUP($L6,Pos!B:B,Pos!E:E,, 0)</f>
        <v>Technology</v>
      </c>
      <c r="O6" s="1" t="str">
        <f t="shared" si="2"/>
        <v>Technology_North America</v>
      </c>
      <c r="P6" s="1" t="str">
        <f>_xlfn.XLOOKUP($L6,Pos!B:B,Pos!F:F,, 0)</f>
        <v>North America</v>
      </c>
      <c r="Q6" s="1">
        <v>0</v>
      </c>
      <c r="R6" s="9">
        <f>_xlfn.XLOOKUP($L6,Pos!$B:$B,Pos!N:N,0, 0)</f>
        <v>6.01</v>
      </c>
      <c r="S6" s="9">
        <f>_xlfn.XLOOKUP($L6,Pos!$B:$B,Pos!O:O,0, 0)</f>
        <v>6.9705000000000004</v>
      </c>
      <c r="T6" s="9">
        <f>_xlfn.XLOOKUP($L6,Pos!$B:$B,Pos!P:P,0, 0)</f>
        <v>4.8</v>
      </c>
      <c r="U6" s="9">
        <f>_xlfn.XLOOKUP($L6,Pos!$B:$B,Pos!Q:Q,0, 0)</f>
        <v>9.6999999999999993</v>
      </c>
      <c r="V6" s="9">
        <f>_xlfn.XLOOKUP($L6,Pos!$B:$B,Pos!R:R,0, 0)</f>
        <v>0.9</v>
      </c>
      <c r="W6" s="9">
        <f>_xlfn.XLOOKUP($L6,Pos!$B:$B,Pos!S:S,0, 0)</f>
        <v>6.4</v>
      </c>
      <c r="X6" s="9" t="str">
        <f>_xlfn.XLOOKUP($L6,Pos!$B:$B,Pos!J:J,0, 0)</f>
        <v>Outperform</v>
      </c>
      <c r="Y6" s="1">
        <v>0</v>
      </c>
      <c r="Z6" s="1">
        <v>0</v>
      </c>
      <c r="AA6" s="1">
        <f t="shared" si="3"/>
        <v>0</v>
      </c>
      <c r="AB6" s="9">
        <f>_xlfn.XLOOKUP(L6,Pos!B:B,Pos!K:K,-1,0)</f>
        <v>10</v>
      </c>
      <c r="AC6" s="1" t="e">
        <f>_xlfn.XLOOKUP($L6,Pos!$A:$A,Pos!S:S,_xlfn.XLOOKUP($L6,#REF!,#REF!, ""), 0)</f>
        <v>#REF!</v>
      </c>
      <c r="AD6" s="1" t="e">
        <f>_xlfn.XLOOKUP($L6,Pos!$A:$A,Pos!T:T,_xlfn.XLOOKUP($L6,#REF!,#REF!, ""), 0)</f>
        <v>#REF!</v>
      </c>
      <c r="AE6" s="1" t="e">
        <f>_xlfn.XLOOKUP($L6,Pos!$A:$A,Pos!U:U,_xlfn.XLOOKUP($L6,#REF!,#REF!, ""), 0)</f>
        <v>#REF!</v>
      </c>
      <c r="AF6" s="1" t="e">
        <f>_xlfn.XLOOKUP($L6,Pos!$A:$A,Pos!V:V,_xlfn.XLOOKUP($L6,#REF!,#REF!, ""), 0)</f>
        <v>#REF!</v>
      </c>
      <c r="AG6" s="1" t="e">
        <f>_xlfn.XLOOKUP($L6,Pos!$A:$A,Pos!W:W,_xlfn.XLOOKUP($L6,#REF!,#REF!, ""), 0)</f>
        <v>#REF!</v>
      </c>
      <c r="AH6" s="1" t="e">
        <f>_xlfn.XLOOKUP($L6,Pos!$A:$A,Pos!X:X,_xlfn.XLOOKUP($L6,#REF!,#REF!, ""), 0)</f>
        <v>#REF!</v>
      </c>
      <c r="AI6" s="1" t="e">
        <f>_xlfn.XLOOKUP($L6,Pos!$A:$A,Pos!Y:Y,_xlfn.XLOOKUP($L6,#REF!,#REF!, ""), 0)</f>
        <v>#REF!</v>
      </c>
      <c r="AJ6" s="1" t="e">
        <f>_xlfn.XLOOKUP($L6,Pos!$A:$A,Pos!Z:Z,_xlfn.XLOOKUP($L6,#REF!,#REF!, ""), 0)</f>
        <v>#REF!</v>
      </c>
      <c r="AK6" s="1" t="e">
        <f>_xlfn.XLOOKUP($L6,Pos!$A:$A,Pos!AA:AA,_xlfn.XLOOKUP($L6,#REF!,#REF!, ""), 0)</f>
        <v>#REF!</v>
      </c>
      <c r="AL6" s="1" t="e">
        <f>_xlfn.XLOOKUP($L6,Pos!$A:$A,Pos!AB:AB,_xlfn.XLOOKUP($L6,#REF!,#REF!, ""), 0)</f>
        <v>#REF!</v>
      </c>
      <c r="AM6" s="1" t="e">
        <f>_xlfn.XLOOKUP($L6,Pos!$A:$A,Pos!AC:AC,_xlfn.XLOOKUP($L6,#REF!,#REF!, ""), 0)</f>
        <v>#REF!</v>
      </c>
      <c r="AN6" s="1" t="e">
        <f>_xlfn.XLOOKUP($L6,Pos!$A:$A,Pos!AD:AD,_xlfn.XLOOKUP($L6,#REF!,#REF!, ""), 0)</f>
        <v>#REF!</v>
      </c>
      <c r="AO6" s="1" t="e">
        <f>_xlfn.XLOOKUP($L6,Pos!$A:$A,Pos!AE:AE,_xlfn.XLOOKUP($L6,#REF!,#REF!, ""), 0)</f>
        <v>#REF!</v>
      </c>
      <c r="AP6" s="1" t="e">
        <f>_xlfn.XLOOKUP($L6,Pos!$A:$A,Pos!AF:AF,_xlfn.XLOOKUP($L6,#REF!,#REF!, ""), 0)</f>
        <v>#REF!</v>
      </c>
      <c r="AQ6" s="1" t="e">
        <f>_xlfn.XLOOKUP($L6,Pos!$A:$A,Pos!AG:AG,_xlfn.XLOOKUP($L6,#REF!,#REF!, ""), 0)</f>
        <v>#REF!</v>
      </c>
      <c r="AR6" s="1" t="e">
        <f>_xlfn.XLOOKUP($L6,Pos!$A:$A,Pos!AH:AH,_xlfn.XLOOKUP($L6,#REF!,#REF!, ""), 0)</f>
        <v>#REF!</v>
      </c>
      <c r="AS6" s="1" t="e">
        <f>_xlfn.XLOOKUP($L6,Pos!$A:$A,Pos!AI:AI,_xlfn.XLOOKUP($L6,#REF!,#REF!, ""), 0)</f>
        <v>#REF!</v>
      </c>
      <c r="AT6" s="1" t="e">
        <f>_xlfn.XLOOKUP($L6,Pos!$A:$A,Pos!AJ:AJ,_xlfn.XLOOKUP($L6,#REF!,#REF!, ""), 0)</f>
        <v>#REF!</v>
      </c>
      <c r="AU6" s="1" t="e">
        <f>_xlfn.XLOOKUP($L6,Pos!$A:$A,Pos!AK:AK,_xlfn.XLOOKUP($L6,#REF!,#REF!, ""), 0)</f>
        <v>#REF!</v>
      </c>
      <c r="AV6" s="1" t="e">
        <f>_xlfn.XLOOKUP($L6,Pos!$A:$A,Pos!AL:AL,_xlfn.XLOOKUP($L6,#REF!,#REF!, ""), 0)</f>
        <v>#REF!</v>
      </c>
      <c r="AW6" s="1" t="e">
        <f>_xlfn.XLOOKUP($L6,Pos!$A:$A,Pos!AM:AM,_xlfn.XLOOKUP($L6,#REF!,#REF!, ""), 0)</f>
        <v>#REF!</v>
      </c>
      <c r="AX6" s="1" t="e">
        <f>_xlfn.XLOOKUP($L6,Pos!$A:$A,Pos!AN:AN,_xlfn.XLOOKUP($L6,#REF!,#REF!, ""), 0)</f>
        <v>#REF!</v>
      </c>
      <c r="AY6" s="1" t="e">
        <f>_xlfn.XLOOKUP($L6,Pos!$A:$A,Pos!AO:AO,_xlfn.XLOOKUP($L6,#REF!,#REF!, ""), 0)</f>
        <v>#REF!</v>
      </c>
      <c r="AZ6" s="7" t="str">
        <f t="shared" si="4"/>
        <v>IN</v>
      </c>
      <c r="BA6" s="1">
        <f>IF(OR(_xlfn.XLOOKUP(L6,Pos!B:B,Pos!L:L,FALSE)="ESG Reason",_xlfn.XLOOKUP(L6,Pos!B:B,Pos!L:L,FALSE)="Blacklisted"),1,0)</f>
        <v>0</v>
      </c>
      <c r="BC6" s="11">
        <v>3.0000000231721061E-2</v>
      </c>
      <c r="BD6" s="11">
        <f>_xlfn.XLOOKUP($L6,Pos!$B:$B,Pos!H:H,0, 0)</f>
        <v>5.0496416801512747E-2</v>
      </c>
      <c r="BE6" s="11">
        <f>_xlfn.XLOOKUP($L6,Pos!$B:$B,Pos!I:I,0, 0)</f>
        <v>3.2057562410445599E-3</v>
      </c>
      <c r="BF6" s="18">
        <f t="shared" si="5"/>
        <v>4.7290660560468184E-2</v>
      </c>
      <c r="BG6" s="1">
        <f t="shared" si="6"/>
        <v>1</v>
      </c>
      <c r="BH6" s="1">
        <f t="shared" si="7"/>
        <v>35</v>
      </c>
      <c r="BI6" s="18">
        <f t="shared" si="8"/>
        <v>2.0496416569791686E-2</v>
      </c>
      <c r="BJ6" s="3">
        <f t="shared" si="9"/>
        <v>2.6794243990676501E-2</v>
      </c>
      <c r="BK6" s="18">
        <f t="shared" si="10"/>
        <v>-2.0496416569791686E-2</v>
      </c>
      <c r="BM6" s="79" t="s">
        <v>2707</v>
      </c>
      <c r="BN6" s="79"/>
      <c r="BQ6" s="25" t="str">
        <f>A8</f>
        <v>Others</v>
      </c>
      <c r="BR6" s="11">
        <f>IF(SUMIFS(BC$3:BC$9998,$P$3:$P$9998,$BQ6)&lt;0.0001,"",SUMIFS($BC$3:$BC$9998,$P$3:$P$9998,$BQ6))</f>
        <v>6.4649025320641249E-2</v>
      </c>
      <c r="BS6" s="11">
        <f>IF(SUMIFS(BD$3:BD$9998,$P$3:$P$9998,$BQ6)&lt;0.0001,"",SUMIFS($BD$3:$BD$9998,$P$3:$P$9998,$BQ6))</f>
        <v>6.3639033485392779E-2</v>
      </c>
      <c r="BT6" s="11">
        <f>IF(SUMIFS(BE$3:BE$9998,$P$3:$P$9998,$BQ6)&lt;0.0001,"",SUMIFS($BE$3:$BE$9998,$P$3:$P$9998,$BQ6))</f>
        <v>7.950226378928002E-2</v>
      </c>
      <c r="BU6" s="8">
        <f t="shared" si="12"/>
        <v>1.0099918352484694E-3</v>
      </c>
      <c r="BV6" s="8">
        <f t="shared" si="13"/>
        <v>-1.4853238468638771E-2</v>
      </c>
      <c r="BW6" s="8">
        <f t="shared" si="14"/>
        <v>-1.5863230303887241E-2</v>
      </c>
      <c r="BX6" s="13" t="str">
        <f>IF(BR6="","",IF(AND(ROUND(BR6,0)&lt;=ROUND(D8,0),ROUND(BR6,0)&gt;=ROUND(C8,0)),"Valide","Non valide"))</f>
        <v>Valide</v>
      </c>
      <c r="BZ6" s="33" t="str">
        <f>BQ6</f>
        <v>Others</v>
      </c>
      <c r="CA6" s="44">
        <f>COUNTIFS($BC$3:$BC$9999,"&gt;0.0001", $P$3:$P$9999, BZ6)</f>
        <v>36</v>
      </c>
      <c r="CB6" s="44">
        <f>COUNTIFS($BD$3:$BD$9999,"&gt;0.0001", $P$3:$P$9999, BZ6)</f>
        <v>35</v>
      </c>
      <c r="CC6" s="44">
        <f>COUNTIFS($BE$3:$BE$9999,"&gt;0.0001", $P$3:$P$9999, BZ6)</f>
        <v>191</v>
      </c>
      <c r="CD6" s="1" t="b">
        <f>E8&gt;D8</f>
        <v>0</v>
      </c>
      <c r="CE6" s="36" t="b">
        <f>F8&lt;C8</f>
        <v>0</v>
      </c>
      <c r="CF6" s="11" t="str">
        <f>IF(CD6,E8-D8,"")</f>
        <v/>
      </c>
      <c r="CG6" s="1" t="str">
        <f t="shared" si="19"/>
        <v/>
      </c>
      <c r="CH6" s="37">
        <f>IFERROR(INT(CF6/mapping!$B$4)+1,0)</f>
        <v>0</v>
      </c>
      <c r="CI6" s="37">
        <f>IFERROR(INT(ABS(CG6)/mapping!$E$2)+1,0)</f>
        <v>0</v>
      </c>
      <c r="CJ6" s="1">
        <f t="shared" si="20"/>
        <v>0</v>
      </c>
      <c r="CK6" s="1" t="str" cm="1">
        <f t="array" ref="CK6">IF(OR(CD6,CE6), TRANSPOSE(_xlfn.LET(
    _xlpm.Noms, M:M,
    _xlpm.Scores, AB:AB,
    _xlpm.Poids, BD:BD,
    _xlpm.Region, P:P,
    _xlpm.ESG, BA:BA,
    _xlpm.Cible, BZ6,
    _xlpm.Nb, CJ6,
    _xlpm.Res, IF(CD6,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7" spans="1:90" x14ac:dyDescent="0.25">
      <c r="A7" s="63" t="s">
        <v>5</v>
      </c>
      <c r="B7" s="1">
        <v>2</v>
      </c>
      <c r="C7" s="11">
        <f>MAX(SUMIFS($BD:$BD,$P:$P,$A7)-$C$72,0)</f>
        <v>0.15849301572210345</v>
      </c>
      <c r="D7" s="11">
        <f>C7+2*$C$72</f>
        <v>0.16049301572210345</v>
      </c>
      <c r="E7" s="11">
        <f>MAX(SUMIFS($I:$I,$P:$P,$A7),0)</f>
        <v>5.3302348184510441E-2</v>
      </c>
      <c r="F7" s="11">
        <f>MAX(SUMIFS($J:$J,$P:$P,$A7),0)</f>
        <v>0.26000000000000018</v>
      </c>
      <c r="G7" s="51" t="s">
        <v>403</v>
      </c>
      <c r="H7" s="8" t="str">
        <f t="shared" si="0"/>
        <v>0%North America</v>
      </c>
      <c r="I7" s="11" cm="1">
        <f t="array" ref="I7">IF(
   AZ7 = "OUT", 0,IF(
   BD7 &gt;= LARGE(IF(ISNUMBER(BD:BD), BD:BD), 3),
   BE7 - 0.001,
   IF(BE7 &gt;=VLOOKUP(P7,mapping!$A:$B,2,FALSE), BE7,VLOOKUP(P7,mapping!$A$2:$B$8,2,FALSE))
))</f>
        <v>2E-3</v>
      </c>
      <c r="J7" s="11" cm="1">
        <f t="array" ref="J7">IF(
    AZ7="OUT",0,IF(IF(
                      BD7&gt;=LARGE(IF(ISNUMBER(BD:BD),BD:BD),3),
                      BE7+0.001,
                      VLOOKUP(H7,mapping!$D:$E,2,FALSE)
                      )&gt;I7,
                   IF(
                      BD7&gt;=LARGE(IF(ISNUMBER(BD:BD),BD:BD),3),
                      BE7+0.001,
                      VLOOKUP(H7,mapping!$D:$E,2,FALSE)
                      ),
                   I7+0.002))</f>
        <v>0.01</v>
      </c>
      <c r="K7" s="8">
        <f t="shared" si="1"/>
        <v>5.1441258527253379E-4</v>
      </c>
      <c r="L7" s="1" t="str">
        <f>Pos!B1081</f>
        <v>US5010441013</v>
      </c>
      <c r="M7" s="1" t="str">
        <f>_xlfn.XLOOKUP($L7,Pos!B:B,Pos!D:D,, 0)</f>
        <v>Kroger Co.</v>
      </c>
      <c r="N7" s="1" t="str">
        <f>_xlfn.XLOOKUP($L7,Pos!B:B,Pos!E:E,, 0)</f>
        <v>Retail</v>
      </c>
      <c r="O7" s="1" t="str">
        <f t="shared" si="2"/>
        <v>Retail_North America</v>
      </c>
      <c r="P7" s="1" t="str">
        <f>_xlfn.XLOOKUP($L7,Pos!B:B,Pos!F:F,, 0)</f>
        <v>North America</v>
      </c>
      <c r="Q7" s="1">
        <v>0</v>
      </c>
      <c r="R7" s="9">
        <f>_xlfn.XLOOKUP($L7,Pos!$B:$B,Pos!N:N,0, 0)</f>
        <v>4.33</v>
      </c>
      <c r="S7" s="9">
        <f>_xlfn.XLOOKUP($L7,Pos!$B:$B,Pos!O:O,0, 0)</f>
        <v>6.6920000000000002</v>
      </c>
      <c r="T7" s="9">
        <f>_xlfn.XLOOKUP($L7,Pos!$B:$B,Pos!P:P,0, 0)</f>
        <v>5.3250000000000002</v>
      </c>
      <c r="U7" s="9">
        <f>_xlfn.XLOOKUP($L7,Pos!$B:$B,Pos!Q:Q,0, 0)</f>
        <v>6.4</v>
      </c>
      <c r="V7" s="9">
        <f>_xlfn.XLOOKUP($L7,Pos!$B:$B,Pos!R:R,0, 0)</f>
        <v>5.6333330000000004</v>
      </c>
      <c r="W7" s="9">
        <f>_xlfn.XLOOKUP($L7,Pos!$B:$B,Pos!S:S,0, 0)</f>
        <v>6.5883330000000004</v>
      </c>
      <c r="X7" s="9" t="str">
        <f>_xlfn.XLOOKUP($L7,Pos!$B:$B,Pos!J:J,0, 0)</f>
        <v>Outperform</v>
      </c>
      <c r="Y7" s="1">
        <v>0</v>
      </c>
      <c r="Z7" s="1">
        <v>0</v>
      </c>
      <c r="AA7" s="1">
        <f t="shared" si="3"/>
        <v>0</v>
      </c>
      <c r="AB7" s="9">
        <f>_xlfn.XLOOKUP(L7,Pos!B:B,Pos!K:K,-1,0)</f>
        <v>9.2592592592592595</v>
      </c>
      <c r="AC7" s="1" t="e">
        <f>_xlfn.XLOOKUP($L7,Pos!$A:$A,Pos!S:S,_xlfn.XLOOKUP($L7,#REF!,#REF!, ""), 0)</f>
        <v>#REF!</v>
      </c>
      <c r="AD7" s="1" t="e">
        <f>_xlfn.XLOOKUP($L7,Pos!$A:$A,Pos!T:T,_xlfn.XLOOKUP($L7,#REF!,#REF!, ""), 0)</f>
        <v>#REF!</v>
      </c>
      <c r="AE7" s="1" t="e">
        <f>_xlfn.XLOOKUP($L7,Pos!$A:$A,Pos!U:U,_xlfn.XLOOKUP($L7,#REF!,#REF!, ""), 0)</f>
        <v>#REF!</v>
      </c>
      <c r="AF7" s="1" t="e">
        <f>_xlfn.XLOOKUP($L7,Pos!$A:$A,Pos!V:V,_xlfn.XLOOKUP($L7,#REF!,#REF!, ""), 0)</f>
        <v>#REF!</v>
      </c>
      <c r="AG7" s="1" t="e">
        <f>_xlfn.XLOOKUP($L7,Pos!$A:$A,Pos!W:W,_xlfn.XLOOKUP($L7,#REF!,#REF!, ""), 0)</f>
        <v>#REF!</v>
      </c>
      <c r="AH7" s="1" t="e">
        <f>_xlfn.XLOOKUP($L7,Pos!$A:$A,Pos!X:X,_xlfn.XLOOKUP($L7,#REF!,#REF!, ""), 0)</f>
        <v>#REF!</v>
      </c>
      <c r="AI7" s="1" t="e">
        <f>_xlfn.XLOOKUP($L7,Pos!$A:$A,Pos!Y:Y,_xlfn.XLOOKUP($L7,#REF!,#REF!, ""), 0)</f>
        <v>#REF!</v>
      </c>
      <c r="AJ7" s="1" t="e">
        <f>_xlfn.XLOOKUP($L7,Pos!$A:$A,Pos!Z:Z,_xlfn.XLOOKUP($L7,#REF!,#REF!, ""), 0)</f>
        <v>#REF!</v>
      </c>
      <c r="AK7" s="1" t="e">
        <f>_xlfn.XLOOKUP($L7,Pos!$A:$A,Pos!AA:AA,_xlfn.XLOOKUP($L7,#REF!,#REF!, ""), 0)</f>
        <v>#REF!</v>
      </c>
      <c r="AL7" s="1" t="e">
        <f>_xlfn.XLOOKUP($L7,Pos!$A:$A,Pos!AB:AB,_xlfn.XLOOKUP($L7,#REF!,#REF!, ""), 0)</f>
        <v>#REF!</v>
      </c>
      <c r="AM7" s="1" t="e">
        <f>_xlfn.XLOOKUP($L7,Pos!$A:$A,Pos!AC:AC,_xlfn.XLOOKUP($L7,#REF!,#REF!, ""), 0)</f>
        <v>#REF!</v>
      </c>
      <c r="AN7" s="1" t="e">
        <f>_xlfn.XLOOKUP($L7,Pos!$A:$A,Pos!AD:AD,_xlfn.XLOOKUP($L7,#REF!,#REF!, ""), 0)</f>
        <v>#REF!</v>
      </c>
      <c r="AO7" s="1" t="e">
        <f>_xlfn.XLOOKUP($L7,Pos!$A:$A,Pos!AE:AE,_xlfn.XLOOKUP($L7,#REF!,#REF!, ""), 0)</f>
        <v>#REF!</v>
      </c>
      <c r="AP7" s="1" t="e">
        <f>_xlfn.XLOOKUP($L7,Pos!$A:$A,Pos!AF:AF,_xlfn.XLOOKUP($L7,#REF!,#REF!, ""), 0)</f>
        <v>#REF!</v>
      </c>
      <c r="AQ7" s="1" t="e">
        <f>_xlfn.XLOOKUP($L7,Pos!$A:$A,Pos!AG:AG,_xlfn.XLOOKUP($L7,#REF!,#REF!, ""), 0)</f>
        <v>#REF!</v>
      </c>
      <c r="AR7" s="1" t="e">
        <f>_xlfn.XLOOKUP($L7,Pos!$A:$A,Pos!AH:AH,_xlfn.XLOOKUP($L7,#REF!,#REF!, ""), 0)</f>
        <v>#REF!</v>
      </c>
      <c r="AS7" s="1" t="e">
        <f>_xlfn.XLOOKUP($L7,Pos!$A:$A,Pos!AI:AI,_xlfn.XLOOKUP($L7,#REF!,#REF!, ""), 0)</f>
        <v>#REF!</v>
      </c>
      <c r="AT7" s="1" t="e">
        <f>_xlfn.XLOOKUP($L7,Pos!$A:$A,Pos!AJ:AJ,_xlfn.XLOOKUP($L7,#REF!,#REF!, ""), 0)</f>
        <v>#REF!</v>
      </c>
      <c r="AU7" s="1" t="e">
        <f>_xlfn.XLOOKUP($L7,Pos!$A:$A,Pos!AK:AK,_xlfn.XLOOKUP($L7,#REF!,#REF!, ""), 0)</f>
        <v>#REF!</v>
      </c>
      <c r="AV7" s="1" t="e">
        <f>_xlfn.XLOOKUP($L7,Pos!$A:$A,Pos!AL:AL,_xlfn.XLOOKUP($L7,#REF!,#REF!, ""), 0)</f>
        <v>#REF!</v>
      </c>
      <c r="AW7" s="1" t="e">
        <f>_xlfn.XLOOKUP($L7,Pos!$A:$A,Pos!AM:AM,_xlfn.XLOOKUP($L7,#REF!,#REF!, ""), 0)</f>
        <v>#REF!</v>
      </c>
      <c r="AX7" s="1" t="e">
        <f>_xlfn.XLOOKUP($L7,Pos!$A:$A,Pos!AN:AN,_xlfn.XLOOKUP($L7,#REF!,#REF!, ""), 0)</f>
        <v>#REF!</v>
      </c>
      <c r="AY7" s="1" t="e">
        <f>_xlfn.XLOOKUP($L7,Pos!$A:$A,Pos!AO:AO,_xlfn.XLOOKUP($L7,#REF!,#REF!, ""), 0)</f>
        <v>#REF!</v>
      </c>
      <c r="AZ7" s="7" t="str">
        <f t="shared" si="4"/>
        <v>IN</v>
      </c>
      <c r="BA7" s="1">
        <f>IF(OR(_xlfn.XLOOKUP(L7,Pos!B:B,Pos!L:L,FALSE)="ESG Reason",_xlfn.XLOOKUP(L7,Pos!B:B,Pos!L:L,FALSE)="Blacklisted"),1,0)</f>
        <v>0</v>
      </c>
      <c r="BC7" s="11">
        <v>1.000000027481629E-2</v>
      </c>
      <c r="BD7" s="11">
        <f>_xlfn.XLOOKUP($L7,Pos!$B:$B,Pos!H:H,0, 0)</f>
        <v>4.1405070871177341E-2</v>
      </c>
      <c r="BE7" s="11">
        <f>_xlfn.XLOOKUP($L7,Pos!$B:$B,Pos!I:I,0, 0)</f>
        <v>5.1441258527253379E-4</v>
      </c>
      <c r="BF7" s="18">
        <f t="shared" si="5"/>
        <v>4.089065828590481E-2</v>
      </c>
      <c r="BG7" s="1">
        <f t="shared" si="6"/>
        <v>1</v>
      </c>
      <c r="BH7" s="1">
        <f t="shared" si="7"/>
        <v>34</v>
      </c>
      <c r="BI7" s="18">
        <f t="shared" si="8"/>
        <v>3.1405070596361051E-2</v>
      </c>
      <c r="BJ7" s="3">
        <f t="shared" si="9"/>
        <v>9.4855876895437556E-3</v>
      </c>
      <c r="BK7" s="18">
        <f t="shared" si="10"/>
        <v>-3.1405070596361051E-2</v>
      </c>
      <c r="BM7" s="72" t="s">
        <v>2705</v>
      </c>
      <c r="BN7" s="72" t="s">
        <v>2683</v>
      </c>
      <c r="BQ7" s="27" t="s">
        <v>2752</v>
      </c>
      <c r="BR7" s="28">
        <f t="shared" ref="BR7:BT7" si="21">SUM(BR4:BR6)</f>
        <v>0.99999999999999722</v>
      </c>
      <c r="BS7" s="28">
        <f t="shared" si="21"/>
        <v>1.0000000000000007</v>
      </c>
      <c r="BT7" s="28">
        <f t="shared" si="21"/>
        <v>1</v>
      </c>
      <c r="BU7" s="28" cm="1">
        <f t="array" ref="BU7">SUM(ABS(BU4:BU6))</f>
        <v>3.9999853854483514E-3</v>
      </c>
      <c r="BV7" s="28" cm="1">
        <f t="array" ref="BV7">SUM(ABS(BV4:BV6))</f>
        <v>2.9706476937274809E-2</v>
      </c>
      <c r="BW7" s="28" cm="1">
        <f t="array" ref="BW7">SUM(ABS(BW4:BW6))</f>
        <v>3.1726460607775162E-2</v>
      </c>
      <c r="BZ7" s="34" t="str">
        <f>BQ7</f>
        <v>TOTAL</v>
      </c>
      <c r="CA7" s="47">
        <f>SUM(CA4:CA6)</f>
        <v>160</v>
      </c>
      <c r="CB7" s="47">
        <f>SUM(CB4:CB6)</f>
        <v>145</v>
      </c>
      <c r="CC7" s="47">
        <f>SUM(CC4:CC6)</f>
        <v>1090</v>
      </c>
      <c r="CF7" s="11" t="str">
        <f>IF(CD6,E8-D8,"")</f>
        <v/>
      </c>
      <c r="CG7" s="1" t="str">
        <f>IF(CD6,F8-C8,"")</f>
        <v/>
      </c>
      <c r="CJ7" s="1"/>
      <c r="CK7" s="1"/>
    </row>
    <row r="8" spans="1:90" x14ac:dyDescent="0.25">
      <c r="A8" s="63" t="s">
        <v>6</v>
      </c>
      <c r="B8" s="1">
        <v>3</v>
      </c>
      <c r="C8" s="11">
        <f>MAX(SUMIFS($BD:$BD,$P:$P,"Others")+SUMIFS($BD:$BD,$P:$P,"Asia")-$C$72,0)</f>
        <v>6.2639033485392778E-2</v>
      </c>
      <c r="D8" s="11">
        <f>C8+2*$C$72</f>
        <v>6.463903348539278E-2</v>
      </c>
      <c r="E8" s="11">
        <f>MAX(SUMIFS($I:$I,$P:$P,"Others") + SUMIFS($I:$I,$P:$P,"Asia"),0)</f>
        <v>3.7701800613391012E-2</v>
      </c>
      <c r="F8" s="11">
        <f>MAX(SUMIFS($J:$J,$P:$P,"Others") + SUMIFS($J:$J,$P:$P,"Asia"),0)</f>
        <v>0.11850000000000006</v>
      </c>
      <c r="G8" s="51" t="s">
        <v>95</v>
      </c>
      <c r="H8" s="8" t="str">
        <f t="shared" si="0"/>
        <v>0,2%North America</v>
      </c>
      <c r="I8" s="11" cm="1">
        <f t="array" ref="I8">IF(
   AZ8 = "OUT", 0,IF(
   BD8 &gt;= LARGE(IF(ISNUMBER(BD:BD), BD:BD), 3),
   BE8 - 0.001,
   IF(BE8 &gt;=VLOOKUP(P8,mapping!$A:$B,2,FALSE), BE8,VLOOKUP(P8,mapping!$A$2:$B$8,2,FALSE))
))</f>
        <v>2.0587309053244711E-3</v>
      </c>
      <c r="J8" s="11" cm="1">
        <f t="array" ref="J8">IF(
    AZ8="OUT",0,IF(IF(
                      BD8&gt;=LARGE(IF(ISNUMBER(BD:BD),BD:BD),3),
                      BE8+0.001,
                      VLOOKUP(H8,mapping!$D:$E,2,FALSE)
                      )&gt;I8,
                   IF(
                      BD8&gt;=LARGE(IF(ISNUMBER(BD:BD),BD:BD),3),
                      BE8+0.001,
                      VLOOKUP(H8,mapping!$D:$E,2,FALSE)
                      ),
                   I8+0.002))</f>
        <v>2.2499999999999999E-2</v>
      </c>
      <c r="K8" s="8">
        <f t="shared" si="1"/>
        <v>2.0587309053244711E-3</v>
      </c>
      <c r="L8" s="1" t="str">
        <f>Pos!B832</f>
        <v>US0320951017</v>
      </c>
      <c r="M8" s="1" t="str">
        <f>_xlfn.XLOOKUP($L8,Pos!B:B,Pos!D:D,, 0)</f>
        <v>Amphenol Corporation Class A</v>
      </c>
      <c r="N8" s="1" t="str">
        <f>_xlfn.XLOOKUP($L8,Pos!B:B,Pos!E:E,, 0)</f>
        <v>Technology</v>
      </c>
      <c r="O8" s="1" t="str">
        <f t="shared" si="2"/>
        <v>Technology_North America</v>
      </c>
      <c r="P8" s="1" t="str">
        <f>_xlfn.XLOOKUP($L8,Pos!B:B,Pos!F:F,, 0)</f>
        <v>North America</v>
      </c>
      <c r="Q8" s="1">
        <v>0</v>
      </c>
      <c r="R8" s="9">
        <f>_xlfn.XLOOKUP($L8,Pos!$B:$B,Pos!N:N,0, 0)</f>
        <v>7.1</v>
      </c>
      <c r="S8" s="9">
        <f>_xlfn.XLOOKUP($L8,Pos!$B:$B,Pos!O:O,0, 0)</f>
        <v>3.5884999999999998</v>
      </c>
      <c r="T8" s="9">
        <f>_xlfn.XLOOKUP($L8,Pos!$B:$B,Pos!P:P,0, 0)</f>
        <v>5.8250000000000002</v>
      </c>
      <c r="U8" s="9">
        <f>_xlfn.XLOOKUP($L8,Pos!$B:$B,Pos!Q:Q,0, 0)</f>
        <v>9.3000000000000007</v>
      </c>
      <c r="V8" s="9">
        <f>_xlfn.XLOOKUP($L8,Pos!$B:$B,Pos!R:R,0, 0)</f>
        <v>7.733333</v>
      </c>
      <c r="W8" s="9">
        <f>_xlfn.XLOOKUP($L8,Pos!$B:$B,Pos!S:S,0, 0)</f>
        <v>8.6666670000000003</v>
      </c>
      <c r="X8" s="9" t="str">
        <f>_xlfn.XLOOKUP($L8,Pos!$B:$B,Pos!J:J,0, 0)</f>
        <v>Outperform</v>
      </c>
      <c r="Y8" s="1">
        <v>0</v>
      </c>
      <c r="Z8" s="1">
        <v>0</v>
      </c>
      <c r="AA8" s="1">
        <f t="shared" si="3"/>
        <v>0</v>
      </c>
      <c r="AB8" s="9">
        <f>_xlfn.XLOOKUP(L8,Pos!B:B,Pos!K:K,-1,0)</f>
        <v>8.9690721649484537</v>
      </c>
      <c r="AC8" s="1" t="e">
        <f>_xlfn.XLOOKUP($L8,Pos!$A:$A,Pos!S:S,_xlfn.XLOOKUP($L8,#REF!,#REF!, ""), 0)</f>
        <v>#REF!</v>
      </c>
      <c r="AD8" s="1" t="e">
        <f>_xlfn.XLOOKUP($L8,Pos!$A:$A,Pos!T:T,_xlfn.XLOOKUP($L8,#REF!,#REF!, ""), 0)</f>
        <v>#REF!</v>
      </c>
      <c r="AE8" s="1" t="e">
        <f>_xlfn.XLOOKUP($L8,Pos!$A:$A,Pos!U:U,_xlfn.XLOOKUP($L8,#REF!,#REF!, ""), 0)</f>
        <v>#REF!</v>
      </c>
      <c r="AF8" s="1" t="e">
        <f>_xlfn.XLOOKUP($L8,Pos!$A:$A,Pos!V:V,_xlfn.XLOOKUP($L8,#REF!,#REF!, ""), 0)</f>
        <v>#REF!</v>
      </c>
      <c r="AG8" s="1" t="e">
        <f>_xlfn.XLOOKUP($L8,Pos!$A:$A,Pos!W:W,_xlfn.XLOOKUP($L8,#REF!,#REF!, ""), 0)</f>
        <v>#REF!</v>
      </c>
      <c r="AH8" s="1" t="e">
        <f>_xlfn.XLOOKUP($L8,Pos!$A:$A,Pos!X:X,_xlfn.XLOOKUP($L8,#REF!,#REF!, ""), 0)</f>
        <v>#REF!</v>
      </c>
      <c r="AI8" s="1" t="e">
        <f>_xlfn.XLOOKUP($L8,Pos!$A:$A,Pos!Y:Y,_xlfn.XLOOKUP($L8,#REF!,#REF!, ""), 0)</f>
        <v>#REF!</v>
      </c>
      <c r="AJ8" s="1" t="e">
        <f>_xlfn.XLOOKUP($L8,Pos!$A:$A,Pos!Z:Z,_xlfn.XLOOKUP($L8,#REF!,#REF!, ""), 0)</f>
        <v>#REF!</v>
      </c>
      <c r="AK8" s="1" t="e">
        <f>_xlfn.XLOOKUP($L8,Pos!$A:$A,Pos!AA:AA,_xlfn.XLOOKUP($L8,#REF!,#REF!, ""), 0)</f>
        <v>#REF!</v>
      </c>
      <c r="AL8" s="1" t="e">
        <f>_xlfn.XLOOKUP($L8,Pos!$A:$A,Pos!AB:AB,_xlfn.XLOOKUP($L8,#REF!,#REF!, ""), 0)</f>
        <v>#REF!</v>
      </c>
      <c r="AM8" s="1" t="e">
        <f>_xlfn.XLOOKUP($L8,Pos!$A:$A,Pos!AC:AC,_xlfn.XLOOKUP($L8,#REF!,#REF!, ""), 0)</f>
        <v>#REF!</v>
      </c>
      <c r="AN8" s="1" t="e">
        <f>_xlfn.XLOOKUP($L8,Pos!$A:$A,Pos!AD:AD,_xlfn.XLOOKUP($L8,#REF!,#REF!, ""), 0)</f>
        <v>#REF!</v>
      </c>
      <c r="AO8" s="1" t="e">
        <f>_xlfn.XLOOKUP($L8,Pos!$A:$A,Pos!AE:AE,_xlfn.XLOOKUP($L8,#REF!,#REF!, ""), 0)</f>
        <v>#REF!</v>
      </c>
      <c r="AP8" s="1" t="e">
        <f>_xlfn.XLOOKUP($L8,Pos!$A:$A,Pos!AF:AF,_xlfn.XLOOKUP($L8,#REF!,#REF!, ""), 0)</f>
        <v>#REF!</v>
      </c>
      <c r="AQ8" s="1" t="e">
        <f>_xlfn.XLOOKUP($L8,Pos!$A:$A,Pos!AG:AG,_xlfn.XLOOKUP($L8,#REF!,#REF!, ""), 0)</f>
        <v>#REF!</v>
      </c>
      <c r="AR8" s="1" t="e">
        <f>_xlfn.XLOOKUP($L8,Pos!$A:$A,Pos!AH:AH,_xlfn.XLOOKUP($L8,#REF!,#REF!, ""), 0)</f>
        <v>#REF!</v>
      </c>
      <c r="AS8" s="1" t="e">
        <f>_xlfn.XLOOKUP($L8,Pos!$A:$A,Pos!AI:AI,_xlfn.XLOOKUP($L8,#REF!,#REF!, ""), 0)</f>
        <v>#REF!</v>
      </c>
      <c r="AT8" s="1" t="e">
        <f>_xlfn.XLOOKUP($L8,Pos!$A:$A,Pos!AJ:AJ,_xlfn.XLOOKUP($L8,#REF!,#REF!, ""), 0)</f>
        <v>#REF!</v>
      </c>
      <c r="AU8" s="1" t="e">
        <f>_xlfn.XLOOKUP($L8,Pos!$A:$A,Pos!AK:AK,_xlfn.XLOOKUP($L8,#REF!,#REF!, ""), 0)</f>
        <v>#REF!</v>
      </c>
      <c r="AV8" s="1" t="e">
        <f>_xlfn.XLOOKUP($L8,Pos!$A:$A,Pos!AL:AL,_xlfn.XLOOKUP($L8,#REF!,#REF!, ""), 0)</f>
        <v>#REF!</v>
      </c>
      <c r="AW8" s="1" t="e">
        <f>_xlfn.XLOOKUP($L8,Pos!$A:$A,Pos!AM:AM,_xlfn.XLOOKUP($L8,#REF!,#REF!, ""), 0)</f>
        <v>#REF!</v>
      </c>
      <c r="AX8" s="1" t="e">
        <f>_xlfn.XLOOKUP($L8,Pos!$A:$A,Pos!AN:AN,_xlfn.XLOOKUP($L8,#REF!,#REF!, ""), 0)</f>
        <v>#REF!</v>
      </c>
      <c r="AY8" s="1" t="e">
        <f>_xlfn.XLOOKUP($L8,Pos!$A:$A,Pos!AO:AO,_xlfn.XLOOKUP($L8,#REF!,#REF!, ""), 0)</f>
        <v>#REF!</v>
      </c>
      <c r="AZ8" s="7" t="str">
        <f t="shared" si="4"/>
        <v>IN</v>
      </c>
      <c r="BA8" s="1">
        <f>IF(OR(_xlfn.XLOOKUP(L8,Pos!B:B,Pos!L:L,FALSE)="ESG Reason",_xlfn.XLOOKUP(L8,Pos!B:B,Pos!L:L,FALSE)="Blacklisted"),1,0)</f>
        <v>0</v>
      </c>
      <c r="BC8" s="11">
        <v>2.2500000231605598E-2</v>
      </c>
      <c r="BD8" s="11">
        <f>_xlfn.XLOOKUP($L8,Pos!$B:$B,Pos!H:H,0, 0)</f>
        <v>3.7623734286544773E-2</v>
      </c>
      <c r="BE8" s="11">
        <f>_xlfn.XLOOKUP($L8,Pos!$B:$B,Pos!I:I,0, 0)</f>
        <v>2.0587309053244711E-3</v>
      </c>
      <c r="BF8" s="18">
        <f t="shared" si="5"/>
        <v>3.5565003381220303E-2</v>
      </c>
      <c r="BG8" s="1">
        <f t="shared" si="6"/>
        <v>1</v>
      </c>
      <c r="BH8" s="1">
        <f t="shared" si="7"/>
        <v>35</v>
      </c>
      <c r="BI8" s="18">
        <f t="shared" si="8"/>
        <v>1.5123734054939175E-2</v>
      </c>
      <c r="BJ8" s="3">
        <f t="shared" si="9"/>
        <v>2.0441269326281129E-2</v>
      </c>
      <c r="BK8" s="18">
        <f t="shared" si="10"/>
        <v>-1.5123734054939175E-2</v>
      </c>
      <c r="BM8" s="71">
        <f>SUMPRODUCT(BD3:BD9999,AB3:AB9999)</f>
        <v>9.0030822239376906</v>
      </c>
      <c r="BN8" s="71">
        <f>SUMPRODUCT(BC3:BC9999,AB3:AB9999)</f>
        <v>8.768805348228474</v>
      </c>
      <c r="CE8" s="36"/>
      <c r="CJ8" s="1"/>
      <c r="CK8" s="1"/>
    </row>
    <row r="9" spans="1:90" x14ac:dyDescent="0.25">
      <c r="C9" s="8"/>
      <c r="D9" s="8"/>
      <c r="E9" s="11"/>
      <c r="F9" s="11"/>
      <c r="G9" s="51" t="s">
        <v>73</v>
      </c>
      <c r="H9" s="8" t="str">
        <f t="shared" si="0"/>
        <v>0,2%North America</v>
      </c>
      <c r="I9" s="11" cm="1">
        <f t="array" ref="I9">IF(
   AZ9 = "OUT", 0,IF(
   BD9 &gt;= LARGE(IF(ISNUMBER(BD:BD), BD:BD), 3),
   BE9 - 0.001,
   IF(BE9 &gt;=VLOOKUP(P9,mapping!$A:$B,2,FALSE), BE9,VLOOKUP(P9,mapping!$A$2:$B$8,2,FALSE))
))</f>
        <v>2.485951838388008E-3</v>
      </c>
      <c r="J9" s="11" cm="1">
        <f t="array" ref="J9">IF(
    AZ9="OUT",0,IF(IF(
                      BD9&gt;=LARGE(IF(ISNUMBER(BD:BD),BD:BD),3),
                      BE9+0.001,
                      VLOOKUP(H9,mapping!$D:$E,2,FALSE)
                      )&gt;I9,
                   IF(
                      BD9&gt;=LARGE(IF(ISNUMBER(BD:BD),BD:BD),3),
                      BE9+0.001,
                      VLOOKUP(H9,mapping!$D:$E,2,FALSE)
                      ),
                   I9+0.002))</f>
        <v>2.2499999999999999E-2</v>
      </c>
      <c r="K9" s="8">
        <f t="shared" si="1"/>
        <v>2.485951838388008E-3</v>
      </c>
      <c r="L9" s="1" t="str">
        <f>Pos!B1125</f>
        <v>US6174464486</v>
      </c>
      <c r="M9" s="1" t="str">
        <f>_xlfn.XLOOKUP($L9,Pos!B:B,Pos!D:D,, 0)</f>
        <v>Morgan Stanley</v>
      </c>
      <c r="N9" s="1" t="str">
        <f>_xlfn.XLOOKUP($L9,Pos!B:B,Pos!E:E,, 0)</f>
        <v>Financial Services</v>
      </c>
      <c r="O9" s="1" t="str">
        <f t="shared" si="2"/>
        <v>Financial Services_North America</v>
      </c>
      <c r="P9" s="1" t="str">
        <f>_xlfn.XLOOKUP($L9,Pos!B:B,Pos!F:F,, 0)</f>
        <v>North America</v>
      </c>
      <c r="Q9" s="1">
        <v>0</v>
      </c>
      <c r="R9" s="9">
        <f>_xlfn.XLOOKUP($L9,Pos!$B:$B,Pos!N:N,0, 0)</f>
        <v>5.83</v>
      </c>
      <c r="S9" s="9">
        <f>_xlfn.XLOOKUP($L9,Pos!$B:$B,Pos!O:O,0, 0)</f>
        <v>3.1850000000000001</v>
      </c>
      <c r="T9" s="9">
        <f>_xlfn.XLOOKUP($L9,Pos!$B:$B,Pos!P:P,0, 0)</f>
        <v>6.15</v>
      </c>
      <c r="U9" s="9">
        <f>_xlfn.XLOOKUP($L9,Pos!$B:$B,Pos!Q:Q,0, 0)</f>
        <v>9.6999999999999993</v>
      </c>
      <c r="V9" s="9">
        <f>_xlfn.XLOOKUP($L9,Pos!$B:$B,Pos!R:R,0, 0)</f>
        <v>2.9666670000000002</v>
      </c>
      <c r="W9" s="9">
        <f>_xlfn.XLOOKUP($L9,Pos!$B:$B,Pos!S:S,0, 0)</f>
        <v>7.5175000000000001</v>
      </c>
      <c r="X9" s="9" t="str">
        <f>_xlfn.XLOOKUP($L9,Pos!$B:$B,Pos!J:J,0, 0)</f>
        <v>Outperform</v>
      </c>
      <c r="Y9" s="1">
        <v>0</v>
      </c>
      <c r="Z9" s="1">
        <v>0</v>
      </c>
      <c r="AA9" s="1">
        <f t="shared" si="3"/>
        <v>0</v>
      </c>
      <c r="AB9" s="9">
        <f>_xlfn.XLOOKUP(L9,Pos!B:B,Pos!K:K,-1,0)</f>
        <v>8.6111111111111107</v>
      </c>
      <c r="AC9" s="1" t="e">
        <f>_xlfn.XLOOKUP($L9,Pos!$A:$A,Pos!S:S,_xlfn.XLOOKUP($L9,#REF!,#REF!, ""), 0)</f>
        <v>#REF!</v>
      </c>
      <c r="AD9" s="1" t="e">
        <f>_xlfn.XLOOKUP($L9,Pos!$A:$A,Pos!T:T,_xlfn.XLOOKUP($L9,#REF!,#REF!, ""), 0)</f>
        <v>#REF!</v>
      </c>
      <c r="AE9" s="1" t="e">
        <f>_xlfn.XLOOKUP($L9,Pos!$A:$A,Pos!U:U,_xlfn.XLOOKUP($L9,#REF!,#REF!, ""), 0)</f>
        <v>#REF!</v>
      </c>
      <c r="AF9" s="1" t="e">
        <f>_xlfn.XLOOKUP($L9,Pos!$A:$A,Pos!V:V,_xlfn.XLOOKUP($L9,#REF!,#REF!, ""), 0)</f>
        <v>#REF!</v>
      </c>
      <c r="AG9" s="1" t="e">
        <f>_xlfn.XLOOKUP($L9,Pos!$A:$A,Pos!W:W,_xlfn.XLOOKUP($L9,#REF!,#REF!, ""), 0)</f>
        <v>#REF!</v>
      </c>
      <c r="AH9" s="1" t="e">
        <f>_xlfn.XLOOKUP($L9,Pos!$A:$A,Pos!X:X,_xlfn.XLOOKUP($L9,#REF!,#REF!, ""), 0)</f>
        <v>#REF!</v>
      </c>
      <c r="AI9" s="1" t="e">
        <f>_xlfn.XLOOKUP($L9,Pos!$A:$A,Pos!Y:Y,_xlfn.XLOOKUP($L9,#REF!,#REF!, ""), 0)</f>
        <v>#REF!</v>
      </c>
      <c r="AJ9" s="1" t="e">
        <f>_xlfn.XLOOKUP($L9,Pos!$A:$A,Pos!Z:Z,_xlfn.XLOOKUP($L9,#REF!,#REF!, ""), 0)</f>
        <v>#REF!</v>
      </c>
      <c r="AK9" s="1" t="e">
        <f>_xlfn.XLOOKUP($L9,Pos!$A:$A,Pos!AA:AA,_xlfn.XLOOKUP($L9,#REF!,#REF!, ""), 0)</f>
        <v>#REF!</v>
      </c>
      <c r="AL9" s="1" t="e">
        <f>_xlfn.XLOOKUP($L9,Pos!$A:$A,Pos!AB:AB,_xlfn.XLOOKUP($L9,#REF!,#REF!, ""), 0)</f>
        <v>#REF!</v>
      </c>
      <c r="AM9" s="1" t="e">
        <f>_xlfn.XLOOKUP($L9,Pos!$A:$A,Pos!AC:AC,_xlfn.XLOOKUP($L9,#REF!,#REF!, ""), 0)</f>
        <v>#REF!</v>
      </c>
      <c r="AN9" s="1" t="e">
        <f>_xlfn.XLOOKUP($L9,Pos!$A:$A,Pos!AD:AD,_xlfn.XLOOKUP($L9,#REF!,#REF!, ""), 0)</f>
        <v>#REF!</v>
      </c>
      <c r="AO9" s="1" t="e">
        <f>_xlfn.XLOOKUP($L9,Pos!$A:$A,Pos!AE:AE,_xlfn.XLOOKUP($L9,#REF!,#REF!, ""), 0)</f>
        <v>#REF!</v>
      </c>
      <c r="AP9" s="1" t="e">
        <f>_xlfn.XLOOKUP($L9,Pos!$A:$A,Pos!AF:AF,_xlfn.XLOOKUP($L9,#REF!,#REF!, ""), 0)</f>
        <v>#REF!</v>
      </c>
      <c r="AQ9" s="1" t="e">
        <f>_xlfn.XLOOKUP($L9,Pos!$A:$A,Pos!AG:AG,_xlfn.XLOOKUP($L9,#REF!,#REF!, ""), 0)</f>
        <v>#REF!</v>
      </c>
      <c r="AR9" s="1" t="e">
        <f>_xlfn.XLOOKUP($L9,Pos!$A:$A,Pos!AH:AH,_xlfn.XLOOKUP($L9,#REF!,#REF!, ""), 0)</f>
        <v>#REF!</v>
      </c>
      <c r="AS9" s="1" t="e">
        <f>_xlfn.XLOOKUP($L9,Pos!$A:$A,Pos!AI:AI,_xlfn.XLOOKUP($L9,#REF!,#REF!, ""), 0)</f>
        <v>#REF!</v>
      </c>
      <c r="AT9" s="1" t="e">
        <f>_xlfn.XLOOKUP($L9,Pos!$A:$A,Pos!AJ:AJ,_xlfn.XLOOKUP($L9,#REF!,#REF!, ""), 0)</f>
        <v>#REF!</v>
      </c>
      <c r="AU9" s="1" t="e">
        <f>_xlfn.XLOOKUP($L9,Pos!$A:$A,Pos!AK:AK,_xlfn.XLOOKUP($L9,#REF!,#REF!, ""), 0)</f>
        <v>#REF!</v>
      </c>
      <c r="AV9" s="1" t="e">
        <f>_xlfn.XLOOKUP($L9,Pos!$A:$A,Pos!AL:AL,_xlfn.XLOOKUP($L9,#REF!,#REF!, ""), 0)</f>
        <v>#REF!</v>
      </c>
      <c r="AW9" s="1" t="e">
        <f>_xlfn.XLOOKUP($L9,Pos!$A:$A,Pos!AM:AM,_xlfn.XLOOKUP($L9,#REF!,#REF!, ""), 0)</f>
        <v>#REF!</v>
      </c>
      <c r="AX9" s="1" t="e">
        <f>_xlfn.XLOOKUP($L9,Pos!$A:$A,Pos!AN:AN,_xlfn.XLOOKUP($L9,#REF!,#REF!, ""), 0)</f>
        <v>#REF!</v>
      </c>
      <c r="AY9" s="1" t="e">
        <f>_xlfn.XLOOKUP($L9,Pos!$A:$A,Pos!AO:AO,_xlfn.XLOOKUP($L9,#REF!,#REF!, ""), 0)</f>
        <v>#REF!</v>
      </c>
      <c r="AZ9" s="7" t="str">
        <f t="shared" si="4"/>
        <v>IN</v>
      </c>
      <c r="BA9" s="1">
        <f>IF(OR(_xlfn.XLOOKUP(L9,Pos!B:B,Pos!L:L,FALSE)="ESG Reason",_xlfn.XLOOKUP(L9,Pos!B:B,Pos!L:L,FALSE)="Blacklisted"),1,0)</f>
        <v>0</v>
      </c>
      <c r="BC9" s="11">
        <v>2.250000021666089E-2</v>
      </c>
      <c r="BD9" s="11">
        <f>_xlfn.XLOOKUP($L9,Pos!$B:$B,Pos!H:H,0, 0)</f>
        <v>3.3138787219301608E-2</v>
      </c>
      <c r="BE9" s="11">
        <f>_xlfn.XLOOKUP($L9,Pos!$B:$B,Pos!I:I,0, 0)</f>
        <v>2.485951838388008E-3</v>
      </c>
      <c r="BF9" s="18">
        <f t="shared" si="5"/>
        <v>3.0652835380913599E-2</v>
      </c>
      <c r="BG9" s="1">
        <f t="shared" si="6"/>
        <v>1</v>
      </c>
      <c r="BH9" s="1">
        <f t="shared" si="7"/>
        <v>26</v>
      </c>
      <c r="BI9" s="18">
        <f t="shared" si="8"/>
        <v>1.0638787002640718E-2</v>
      </c>
      <c r="BJ9" s="3">
        <f t="shared" si="9"/>
        <v>2.0014048378272881E-2</v>
      </c>
      <c r="BK9" s="18">
        <f t="shared" si="10"/>
        <v>-1.0638787002640718E-2</v>
      </c>
      <c r="BQ9" s="1" t="s">
        <v>2885</v>
      </c>
      <c r="CE9" s="36"/>
      <c r="CJ9" s="1"/>
      <c r="CK9" s="1"/>
    </row>
    <row r="10" spans="1:90" x14ac:dyDescent="0.25">
      <c r="G10" s="51" t="s">
        <v>126</v>
      </c>
      <c r="H10" s="8" t="str">
        <f t="shared" si="0"/>
        <v>0,1%North America</v>
      </c>
      <c r="I10" s="11" cm="1">
        <f t="array" ref="I10">IF(
   AZ10 = "OUT", 0,IF(
   BD10 &gt;= LARGE(IF(ISNUMBER(BD:BD), BD:BD), 3),
   BE10 - 0.001,
   IF(BE10 &gt;=VLOOKUP(P10,mapping!$A:$B,2,FALSE), BE10,VLOOKUP(P10,mapping!$A$2:$B$8,2,FALSE))
))</f>
        <v>2E-3</v>
      </c>
      <c r="J10" s="11" cm="1">
        <f t="array" ref="J10">IF(
    AZ10="OUT",0,IF(IF(
                      BD10&gt;=LARGE(IF(ISNUMBER(BD:BD),BD:BD),3),
                      BE10+0.001,
                      VLOOKUP(H10,mapping!$D:$E,2,FALSE)
                      )&gt;I10,
                   IF(
                      BD10&gt;=LARGE(IF(ISNUMBER(BD:BD),BD:BD),3),
                      BE10+0.001,
                      VLOOKUP(H10,mapping!$D:$E,2,FALSE)
                      ),
                   I10+0.002))</f>
        <v>1.4999999999999999E-2</v>
      </c>
      <c r="K10" s="8">
        <f t="shared" si="1"/>
        <v>1.6044508595619809E-3</v>
      </c>
      <c r="L10" s="1" t="str">
        <f>Pos!B833</f>
        <v>US0326541051</v>
      </c>
      <c r="M10" s="1" t="str">
        <f>_xlfn.XLOOKUP($L10,Pos!B:B,Pos!D:D,, 0)</f>
        <v>Analog Devices, Inc.</v>
      </c>
      <c r="N10" s="1" t="str">
        <f>_xlfn.XLOOKUP($L10,Pos!B:B,Pos!E:E,, 0)</f>
        <v>Technology</v>
      </c>
      <c r="O10" s="1" t="str">
        <f t="shared" si="2"/>
        <v>Technology_North America</v>
      </c>
      <c r="P10" s="1" t="str">
        <f>_xlfn.XLOOKUP($L10,Pos!B:B,Pos!F:F,, 0)</f>
        <v>North America</v>
      </c>
      <c r="Q10" s="1">
        <v>0</v>
      </c>
      <c r="R10" s="9">
        <f>_xlfn.XLOOKUP($L10,Pos!$B:$B,Pos!N:N,0, 0)</f>
        <v>8.1100010000000005</v>
      </c>
      <c r="S10" s="9">
        <f>_xlfn.XLOOKUP($L10,Pos!$B:$B,Pos!O:O,0, 0)</f>
        <v>4.984</v>
      </c>
      <c r="T10" s="9">
        <f>_xlfn.XLOOKUP($L10,Pos!$B:$B,Pos!P:P,0, 0)</f>
        <v>3.05</v>
      </c>
      <c r="U10" s="9">
        <f>_xlfn.XLOOKUP($L10,Pos!$B:$B,Pos!Q:Q,0, 0)</f>
        <v>5.7</v>
      </c>
      <c r="V10" s="9">
        <f>_xlfn.XLOOKUP($L10,Pos!$B:$B,Pos!R:R,0, 0)</f>
        <v>5.2</v>
      </c>
      <c r="W10" s="9">
        <f>_xlfn.XLOOKUP($L10,Pos!$B:$B,Pos!S:S,0, 0)</f>
        <v>5.3316670000000004</v>
      </c>
      <c r="X10" s="9" t="str">
        <f>_xlfn.XLOOKUP($L10,Pos!$B:$B,Pos!J:J,0, 0)</f>
        <v>Outperform</v>
      </c>
      <c r="Y10" s="1">
        <v>0</v>
      </c>
      <c r="Z10" s="1">
        <v>0</v>
      </c>
      <c r="AA10" s="1">
        <f t="shared" si="3"/>
        <v>0</v>
      </c>
      <c r="AB10" s="9">
        <f>_xlfn.XLOOKUP(L10,Pos!B:B,Pos!K:K,-1,0)</f>
        <v>9.072164948453608</v>
      </c>
      <c r="AC10" s="1" t="e">
        <f>_xlfn.XLOOKUP($L10,Pos!$A:$A,Pos!S:S,_xlfn.XLOOKUP($L10,#REF!,#REF!, ""), 0)</f>
        <v>#REF!</v>
      </c>
      <c r="AD10" s="1" t="e">
        <f>_xlfn.XLOOKUP($L10,Pos!$A:$A,Pos!T:T,_xlfn.XLOOKUP($L10,#REF!,#REF!, ""), 0)</f>
        <v>#REF!</v>
      </c>
      <c r="AE10" s="1" t="e">
        <f>_xlfn.XLOOKUP($L10,Pos!$A:$A,Pos!U:U,_xlfn.XLOOKUP($L10,#REF!,#REF!, ""), 0)</f>
        <v>#REF!</v>
      </c>
      <c r="AF10" s="1" t="e">
        <f>_xlfn.XLOOKUP($L10,Pos!$A:$A,Pos!V:V,_xlfn.XLOOKUP($L10,#REF!,#REF!, ""), 0)</f>
        <v>#REF!</v>
      </c>
      <c r="AG10" s="1" t="e">
        <f>_xlfn.XLOOKUP($L10,Pos!$A:$A,Pos!W:W,_xlfn.XLOOKUP($L10,#REF!,#REF!, ""), 0)</f>
        <v>#REF!</v>
      </c>
      <c r="AH10" s="1" t="e">
        <f>_xlfn.XLOOKUP($L10,Pos!$A:$A,Pos!X:X,_xlfn.XLOOKUP($L10,#REF!,#REF!, ""), 0)</f>
        <v>#REF!</v>
      </c>
      <c r="AI10" s="1" t="e">
        <f>_xlfn.XLOOKUP($L10,Pos!$A:$A,Pos!Y:Y,_xlfn.XLOOKUP($L10,#REF!,#REF!, ""), 0)</f>
        <v>#REF!</v>
      </c>
      <c r="AJ10" s="1" t="e">
        <f>_xlfn.XLOOKUP($L10,Pos!$A:$A,Pos!Z:Z,_xlfn.XLOOKUP($L10,#REF!,#REF!, ""), 0)</f>
        <v>#REF!</v>
      </c>
      <c r="AK10" s="1" t="e">
        <f>_xlfn.XLOOKUP($L10,Pos!$A:$A,Pos!AA:AA,_xlfn.XLOOKUP($L10,#REF!,#REF!, ""), 0)</f>
        <v>#REF!</v>
      </c>
      <c r="AL10" s="1" t="e">
        <f>_xlfn.XLOOKUP($L10,Pos!$A:$A,Pos!AB:AB,_xlfn.XLOOKUP($L10,#REF!,#REF!, ""), 0)</f>
        <v>#REF!</v>
      </c>
      <c r="AM10" s="1" t="e">
        <f>_xlfn.XLOOKUP($L10,Pos!$A:$A,Pos!AC:AC,_xlfn.XLOOKUP($L10,#REF!,#REF!, ""), 0)</f>
        <v>#REF!</v>
      </c>
      <c r="AN10" s="1" t="e">
        <f>_xlfn.XLOOKUP($L10,Pos!$A:$A,Pos!AD:AD,_xlfn.XLOOKUP($L10,#REF!,#REF!, ""), 0)</f>
        <v>#REF!</v>
      </c>
      <c r="AO10" s="1" t="e">
        <f>_xlfn.XLOOKUP($L10,Pos!$A:$A,Pos!AE:AE,_xlfn.XLOOKUP($L10,#REF!,#REF!, ""), 0)</f>
        <v>#REF!</v>
      </c>
      <c r="AP10" s="1" t="e">
        <f>_xlfn.XLOOKUP($L10,Pos!$A:$A,Pos!AF:AF,_xlfn.XLOOKUP($L10,#REF!,#REF!, ""), 0)</f>
        <v>#REF!</v>
      </c>
      <c r="AQ10" s="1" t="e">
        <f>_xlfn.XLOOKUP($L10,Pos!$A:$A,Pos!AG:AG,_xlfn.XLOOKUP($L10,#REF!,#REF!, ""), 0)</f>
        <v>#REF!</v>
      </c>
      <c r="AR10" s="1" t="e">
        <f>_xlfn.XLOOKUP($L10,Pos!$A:$A,Pos!AH:AH,_xlfn.XLOOKUP($L10,#REF!,#REF!, ""), 0)</f>
        <v>#REF!</v>
      </c>
      <c r="AS10" s="1" t="e">
        <f>_xlfn.XLOOKUP($L10,Pos!$A:$A,Pos!AI:AI,_xlfn.XLOOKUP($L10,#REF!,#REF!, ""), 0)</f>
        <v>#REF!</v>
      </c>
      <c r="AT10" s="1" t="e">
        <f>_xlfn.XLOOKUP($L10,Pos!$A:$A,Pos!AJ:AJ,_xlfn.XLOOKUP($L10,#REF!,#REF!, ""), 0)</f>
        <v>#REF!</v>
      </c>
      <c r="AU10" s="1" t="e">
        <f>_xlfn.XLOOKUP($L10,Pos!$A:$A,Pos!AK:AK,_xlfn.XLOOKUP($L10,#REF!,#REF!, ""), 0)</f>
        <v>#REF!</v>
      </c>
      <c r="AV10" s="1" t="e">
        <f>_xlfn.XLOOKUP($L10,Pos!$A:$A,Pos!AL:AL,_xlfn.XLOOKUP($L10,#REF!,#REF!, ""), 0)</f>
        <v>#REF!</v>
      </c>
      <c r="AW10" s="1" t="e">
        <f>_xlfn.XLOOKUP($L10,Pos!$A:$A,Pos!AM:AM,_xlfn.XLOOKUP($L10,#REF!,#REF!, ""), 0)</f>
        <v>#REF!</v>
      </c>
      <c r="AX10" s="1" t="e">
        <f>_xlfn.XLOOKUP($L10,Pos!$A:$A,Pos!AN:AN,_xlfn.XLOOKUP($L10,#REF!,#REF!, ""), 0)</f>
        <v>#REF!</v>
      </c>
      <c r="AY10" s="1" t="e">
        <f>_xlfn.XLOOKUP($L10,Pos!$A:$A,Pos!AO:AO,_xlfn.XLOOKUP($L10,#REF!,#REF!, ""), 0)</f>
        <v>#REF!</v>
      </c>
      <c r="AZ10" s="7" t="str">
        <f t="shared" si="4"/>
        <v>IN</v>
      </c>
      <c r="BA10" s="1">
        <f>IF(OR(_xlfn.XLOOKUP(L10,Pos!B:B,Pos!L:L,FALSE)="ESG Reason",_xlfn.XLOOKUP(L10,Pos!B:B,Pos!L:L,FALSE)="Blacklisted"),1,0)</f>
        <v>0</v>
      </c>
      <c r="BC10" s="11">
        <v>1.5000000234265129E-2</v>
      </c>
      <c r="BD10" s="11">
        <f>_xlfn.XLOOKUP($L10,Pos!$B:$B,Pos!H:H,0, 0)</f>
        <v>2.834274682196165E-2</v>
      </c>
      <c r="BE10" s="11">
        <f>_xlfn.XLOOKUP($L10,Pos!$B:$B,Pos!I:I,0, 0)</f>
        <v>1.6044508595619809E-3</v>
      </c>
      <c r="BF10" s="18">
        <f t="shared" si="5"/>
        <v>2.6738295962399669E-2</v>
      </c>
      <c r="BG10" s="1">
        <f t="shared" si="6"/>
        <v>1</v>
      </c>
      <c r="BH10" s="1">
        <f t="shared" si="7"/>
        <v>35</v>
      </c>
      <c r="BI10" s="18">
        <f t="shared" si="8"/>
        <v>1.3342746587696521E-2</v>
      </c>
      <c r="BJ10" s="3">
        <f t="shared" si="9"/>
        <v>1.3395549374703148E-2</v>
      </c>
      <c r="BK10" s="18">
        <f t="shared" si="10"/>
        <v>-1.3342746587696521E-2</v>
      </c>
      <c r="BM10" s="80" t="s">
        <v>2708</v>
      </c>
      <c r="BN10" s="80"/>
      <c r="CE10" s="36"/>
      <c r="CJ10" s="1"/>
      <c r="CK10" s="1"/>
    </row>
    <row r="11" spans="1:90" ht="15.75" thickBot="1" x14ac:dyDescent="0.3">
      <c r="A11" s="66" t="s">
        <v>7</v>
      </c>
      <c r="B11" s="2" t="s">
        <v>1</v>
      </c>
      <c r="C11" s="2" t="s">
        <v>2</v>
      </c>
      <c r="D11" s="2" t="s">
        <v>3</v>
      </c>
      <c r="E11" s="2" t="s">
        <v>2767</v>
      </c>
      <c r="F11" s="2" t="s">
        <v>2768</v>
      </c>
      <c r="G11" s="51" t="s">
        <v>228</v>
      </c>
      <c r="H11" s="8" t="str">
        <f t="shared" si="0"/>
        <v>0%North America</v>
      </c>
      <c r="I11" s="11" cm="1">
        <f t="array" ref="I11">IF(
   AZ11 = "OUT", 0,IF(
   BD11 &gt;= LARGE(IF(ISNUMBER(BD:BD), BD:BD), 3),
   BE11 - 0.001,
   IF(BE11 &gt;=VLOOKUP(P11,mapping!$A:$B,2,FALSE), BE11,VLOOKUP(P11,mapping!$A$2:$B$8,2,FALSE))
))</f>
        <v>2E-3</v>
      </c>
      <c r="J11" s="11" cm="1">
        <f t="array" ref="J11">IF(
    AZ11="OUT",0,IF(IF(
                      BD11&gt;=LARGE(IF(ISNUMBER(BD:BD),BD:BD),3),
                      BE11+0.001,
                      VLOOKUP(H11,mapping!$D:$E,2,FALSE)
                      )&gt;I11,
                   IF(
                      BD11&gt;=LARGE(IF(ISNUMBER(BD:BD),BD:BD),3),
                      BE11+0.001,
                      VLOOKUP(H11,mapping!$D:$E,2,FALSE)
                      ),
                   I11+0.002))</f>
        <v>0.01</v>
      </c>
      <c r="K11" s="8">
        <f t="shared" si="1"/>
        <v>9.2107999441780927E-4</v>
      </c>
      <c r="L11" s="1" t="str">
        <f>Pos!B1264</f>
        <v>US9029733048</v>
      </c>
      <c r="M11" s="1" t="str">
        <f>_xlfn.XLOOKUP($L11,Pos!B:B,Pos!D:D,, 0)</f>
        <v>U.S. Bancorp</v>
      </c>
      <c r="N11" s="1" t="str">
        <f>_xlfn.XLOOKUP($L11,Pos!B:B,Pos!E:E,, 0)</f>
        <v>Banks</v>
      </c>
      <c r="O11" s="1" t="str">
        <f t="shared" si="2"/>
        <v>Banks_North America</v>
      </c>
      <c r="P11" s="1" t="str">
        <f>_xlfn.XLOOKUP($L11,Pos!B:B,Pos!F:F,, 0)</f>
        <v>North America</v>
      </c>
      <c r="Q11" s="1">
        <v>0</v>
      </c>
      <c r="R11" s="9">
        <f>_xlfn.XLOOKUP($L11,Pos!$B:$B,Pos!N:N,0, 0)</f>
        <v>6.38</v>
      </c>
      <c r="S11" s="9">
        <f>_xlfn.XLOOKUP($L11,Pos!$B:$B,Pos!O:O,0, 0)</f>
        <v>7.4649999999999999</v>
      </c>
      <c r="T11" s="9">
        <f>_xlfn.XLOOKUP($L11,Pos!$B:$B,Pos!P:P,0, 0)</f>
        <v>4.7</v>
      </c>
      <c r="U11" s="9">
        <f>_xlfn.XLOOKUP($L11,Pos!$B:$B,Pos!Q:Q,0, 0)</f>
        <v>5.5</v>
      </c>
      <c r="V11" s="9">
        <f>_xlfn.XLOOKUP($L11,Pos!$B:$B,Pos!R:R,0, 0)</f>
        <v>3.9</v>
      </c>
      <c r="W11" s="9">
        <f>_xlfn.XLOOKUP($L11,Pos!$B:$B,Pos!S:S,0, 0)</f>
        <v>5.1733330000000004</v>
      </c>
      <c r="X11" s="9" t="str">
        <f>_xlfn.XLOOKUP($L11,Pos!$B:$B,Pos!J:J,0, 0)</f>
        <v>Outperform</v>
      </c>
      <c r="Y11" s="1">
        <v>0</v>
      </c>
      <c r="Z11" s="1">
        <v>0</v>
      </c>
      <c r="AA11" s="1">
        <f t="shared" si="3"/>
        <v>0</v>
      </c>
      <c r="AB11" s="9">
        <f>_xlfn.XLOOKUP(L11,Pos!B:B,Pos!K:K,-1,0)</f>
        <v>10</v>
      </c>
      <c r="AC11" s="1" t="e">
        <f>_xlfn.XLOOKUP($L11,Pos!$A:$A,Pos!S:S,_xlfn.XLOOKUP($L11,#REF!,#REF!, ""), 0)</f>
        <v>#REF!</v>
      </c>
      <c r="AD11" s="1" t="e">
        <f>_xlfn.XLOOKUP($L11,Pos!$A:$A,Pos!T:T,_xlfn.XLOOKUP($L11,#REF!,#REF!, ""), 0)</f>
        <v>#REF!</v>
      </c>
      <c r="AE11" s="1" t="e">
        <f>_xlfn.XLOOKUP($L11,Pos!$A:$A,Pos!U:U,_xlfn.XLOOKUP($L11,#REF!,#REF!, ""), 0)</f>
        <v>#REF!</v>
      </c>
      <c r="AF11" s="1" t="e">
        <f>_xlfn.XLOOKUP($L11,Pos!$A:$A,Pos!V:V,_xlfn.XLOOKUP($L11,#REF!,#REF!, ""), 0)</f>
        <v>#REF!</v>
      </c>
      <c r="AG11" s="1" t="e">
        <f>_xlfn.XLOOKUP($L11,Pos!$A:$A,Pos!W:W,_xlfn.XLOOKUP($L11,#REF!,#REF!, ""), 0)</f>
        <v>#REF!</v>
      </c>
      <c r="AH11" s="1" t="e">
        <f>_xlfn.XLOOKUP($L11,Pos!$A:$A,Pos!X:X,_xlfn.XLOOKUP($L11,#REF!,#REF!, ""), 0)</f>
        <v>#REF!</v>
      </c>
      <c r="AI11" s="1" t="e">
        <f>_xlfn.XLOOKUP($L11,Pos!$A:$A,Pos!Y:Y,_xlfn.XLOOKUP($L11,#REF!,#REF!, ""), 0)</f>
        <v>#REF!</v>
      </c>
      <c r="AJ11" s="1" t="e">
        <f>_xlfn.XLOOKUP($L11,Pos!$A:$A,Pos!Z:Z,_xlfn.XLOOKUP($L11,#REF!,#REF!, ""), 0)</f>
        <v>#REF!</v>
      </c>
      <c r="AK11" s="1" t="e">
        <f>_xlfn.XLOOKUP($L11,Pos!$A:$A,Pos!AA:AA,_xlfn.XLOOKUP($L11,#REF!,#REF!, ""), 0)</f>
        <v>#REF!</v>
      </c>
      <c r="AL11" s="1" t="e">
        <f>_xlfn.XLOOKUP($L11,Pos!$A:$A,Pos!AB:AB,_xlfn.XLOOKUP($L11,#REF!,#REF!, ""), 0)</f>
        <v>#REF!</v>
      </c>
      <c r="AM11" s="1" t="e">
        <f>_xlfn.XLOOKUP($L11,Pos!$A:$A,Pos!AC:AC,_xlfn.XLOOKUP($L11,#REF!,#REF!, ""), 0)</f>
        <v>#REF!</v>
      </c>
      <c r="AN11" s="1" t="e">
        <f>_xlfn.XLOOKUP($L11,Pos!$A:$A,Pos!AD:AD,_xlfn.XLOOKUP($L11,#REF!,#REF!, ""), 0)</f>
        <v>#REF!</v>
      </c>
      <c r="AO11" s="1" t="e">
        <f>_xlfn.XLOOKUP($L11,Pos!$A:$A,Pos!AE:AE,_xlfn.XLOOKUP($L11,#REF!,#REF!, ""), 0)</f>
        <v>#REF!</v>
      </c>
      <c r="AP11" s="1" t="e">
        <f>_xlfn.XLOOKUP($L11,Pos!$A:$A,Pos!AF:AF,_xlfn.XLOOKUP($L11,#REF!,#REF!, ""), 0)</f>
        <v>#REF!</v>
      </c>
      <c r="AQ11" s="1" t="e">
        <f>_xlfn.XLOOKUP($L11,Pos!$A:$A,Pos!AG:AG,_xlfn.XLOOKUP($L11,#REF!,#REF!, ""), 0)</f>
        <v>#REF!</v>
      </c>
      <c r="AR11" s="1" t="e">
        <f>_xlfn.XLOOKUP($L11,Pos!$A:$A,Pos!AH:AH,_xlfn.XLOOKUP($L11,#REF!,#REF!, ""), 0)</f>
        <v>#REF!</v>
      </c>
      <c r="AS11" s="1" t="e">
        <f>_xlfn.XLOOKUP($L11,Pos!$A:$A,Pos!AI:AI,_xlfn.XLOOKUP($L11,#REF!,#REF!, ""), 0)</f>
        <v>#REF!</v>
      </c>
      <c r="AT11" s="1" t="e">
        <f>_xlfn.XLOOKUP($L11,Pos!$A:$A,Pos!AJ:AJ,_xlfn.XLOOKUP($L11,#REF!,#REF!, ""), 0)</f>
        <v>#REF!</v>
      </c>
      <c r="AU11" s="1" t="e">
        <f>_xlfn.XLOOKUP($L11,Pos!$A:$A,Pos!AK:AK,_xlfn.XLOOKUP($L11,#REF!,#REF!, ""), 0)</f>
        <v>#REF!</v>
      </c>
      <c r="AV11" s="1" t="e">
        <f>_xlfn.XLOOKUP($L11,Pos!$A:$A,Pos!AL:AL,_xlfn.XLOOKUP($L11,#REF!,#REF!, ""), 0)</f>
        <v>#REF!</v>
      </c>
      <c r="AW11" s="1" t="e">
        <f>_xlfn.XLOOKUP($L11,Pos!$A:$A,Pos!AM:AM,_xlfn.XLOOKUP($L11,#REF!,#REF!, ""), 0)</f>
        <v>#REF!</v>
      </c>
      <c r="AX11" s="1" t="e">
        <f>_xlfn.XLOOKUP($L11,Pos!$A:$A,Pos!AN:AN,_xlfn.XLOOKUP($L11,#REF!,#REF!, ""), 0)</f>
        <v>#REF!</v>
      </c>
      <c r="AY11" s="1" t="e">
        <f>_xlfn.XLOOKUP($L11,Pos!$A:$A,Pos!AO:AO,_xlfn.XLOOKUP($L11,#REF!,#REF!, ""), 0)</f>
        <v>#REF!</v>
      </c>
      <c r="AZ11" s="7" t="str">
        <f t="shared" si="4"/>
        <v>IN</v>
      </c>
      <c r="BA11" s="1">
        <f>IF(OR(_xlfn.XLOOKUP(L11,Pos!B:B,Pos!L:L,FALSE)="ESG Reason",_xlfn.XLOOKUP(L11,Pos!B:B,Pos!L:L,FALSE)="Blacklisted"),1,0)</f>
        <v>0</v>
      </c>
      <c r="BC11" s="11">
        <v>1.000000023372646E-2</v>
      </c>
      <c r="BD11" s="11">
        <f>_xlfn.XLOOKUP($L11,Pos!$B:$B,Pos!H:H,0, 0)</f>
        <v>2.6821654202813131E-2</v>
      </c>
      <c r="BE11" s="11">
        <f>_xlfn.XLOOKUP($L11,Pos!$B:$B,Pos!I:I,0, 0)</f>
        <v>9.2107999441780927E-4</v>
      </c>
      <c r="BF11" s="18">
        <f t="shared" si="5"/>
        <v>2.5900574208395321E-2</v>
      </c>
      <c r="BG11" s="1">
        <f t="shared" si="6"/>
        <v>1</v>
      </c>
      <c r="BH11" s="1">
        <f t="shared" si="7"/>
        <v>21</v>
      </c>
      <c r="BI11" s="18">
        <f t="shared" si="8"/>
        <v>1.6821653969086671E-2</v>
      </c>
      <c r="BJ11" s="3">
        <f t="shared" si="9"/>
        <v>9.0789202393086518E-3</v>
      </c>
      <c r="BK11" s="18">
        <f t="shared" si="10"/>
        <v>-1.6821653969086671E-2</v>
      </c>
      <c r="BM11" s="38" t="s">
        <v>2</v>
      </c>
      <c r="BN11" s="38" t="s">
        <v>3</v>
      </c>
      <c r="BQ11" s="26" t="s">
        <v>2755</v>
      </c>
      <c r="BR11" s="26" t="s">
        <v>2737</v>
      </c>
      <c r="BS11" s="26" t="s">
        <v>2738</v>
      </c>
      <c r="BT11" s="26" t="s">
        <v>2753</v>
      </c>
      <c r="BU11" s="26" t="s">
        <v>2758</v>
      </c>
      <c r="BV11" s="26" t="s">
        <v>2757</v>
      </c>
      <c r="BW11" s="26" t="s">
        <v>2759</v>
      </c>
      <c r="CA11" s="45" t="s">
        <v>2763</v>
      </c>
      <c r="CB11" s="45" t="s">
        <v>2764</v>
      </c>
      <c r="CC11" s="45" t="s">
        <v>2765</v>
      </c>
      <c r="CD11" s="26" t="s">
        <v>2771</v>
      </c>
      <c r="CE11" s="31" t="s">
        <v>2772</v>
      </c>
      <c r="CF11" s="26" t="s">
        <v>2771</v>
      </c>
      <c r="CG11" s="31" t="s">
        <v>2772</v>
      </c>
      <c r="CH11" s="26" t="s">
        <v>2771</v>
      </c>
      <c r="CI11" s="31" t="s">
        <v>2779</v>
      </c>
      <c r="CJ11" s="31" t="s">
        <v>2788</v>
      </c>
      <c r="CK11" s="42" t="s">
        <v>2787</v>
      </c>
    </row>
    <row r="12" spans="1:90" x14ac:dyDescent="0.25">
      <c r="A12" s="55" t="s">
        <v>4011</v>
      </c>
      <c r="B12" s="1">
        <v>1</v>
      </c>
      <c r="C12" s="11">
        <f>MAX(SUMIFS(BD:BD,O:O,A12)-$C$72,0)</f>
        <v>1.702161481543416E-3</v>
      </c>
      <c r="D12" s="11">
        <f>C12+2*$C$72</f>
        <v>3.7021614815434161E-3</v>
      </c>
      <c r="E12" s="11">
        <f t="shared" ref="E12:E43" si="22">MAX(SUMIFS(I:I,O:O,A12),0)</f>
        <v>1E-3</v>
      </c>
      <c r="F12" s="11">
        <f t="shared" ref="F12:F43" si="23">MAX(SUMIFS(J:J,O:O,A12),0)</f>
        <v>5.0000000000000001E-3</v>
      </c>
      <c r="G12" s="51" t="s">
        <v>381</v>
      </c>
      <c r="H12" s="8" t="str">
        <f t="shared" si="0"/>
        <v>0%North America</v>
      </c>
      <c r="I12" s="11" cm="1">
        <f t="array" ref="I12">IF(
   AZ12 = "OUT", 0,IF(
   BD12 &gt;= LARGE(IF(ISNUMBER(BD:BD), BD:BD), 3),
   BE12 - 0.001,
   IF(BE12 &gt;=VLOOKUP(P12,mapping!$A:$B,2,FALSE), BE12,VLOOKUP(P12,mapping!$A$2:$B$8,2,FALSE))
))</f>
        <v>2E-3</v>
      </c>
      <c r="J12" s="11" cm="1">
        <f t="array" ref="J12">IF(
    AZ12="OUT",0,IF(IF(
                      BD12&gt;=LARGE(IF(ISNUMBER(BD:BD),BD:BD),3),
                      BE12+0.001,
                      VLOOKUP(H12,mapping!$D:$E,2,FALSE)
                      )&gt;I12,
                   IF(
                      BD12&gt;=LARGE(IF(ISNUMBER(BD:BD),BD:BD),3),
                      BE12+0.001,
                      VLOOKUP(H12,mapping!$D:$E,2,FALSE)
                      ),
                   I12+0.002))</f>
        <v>0.01</v>
      </c>
      <c r="K12" s="8">
        <f t="shared" si="1"/>
        <v>5.4266988008249578E-4</v>
      </c>
      <c r="L12" s="1" t="str">
        <f>Pos!B1153</f>
        <v>US6826801036</v>
      </c>
      <c r="M12" s="1" t="str">
        <f>_xlfn.XLOOKUP($L12,Pos!B:B,Pos!D:D,, 0)</f>
        <v>ONEOK, Inc.</v>
      </c>
      <c r="N12" s="1" t="str">
        <f>_xlfn.XLOOKUP($L12,Pos!B:B,Pos!E:E,, 0)</f>
        <v>Energy</v>
      </c>
      <c r="O12" s="1" t="str">
        <f t="shared" si="2"/>
        <v>Energy_North America</v>
      </c>
      <c r="P12" s="1" t="str">
        <f>_xlfn.XLOOKUP($L12,Pos!B:B,Pos!F:F,, 0)</f>
        <v>North America</v>
      </c>
      <c r="Q12" s="1">
        <v>0</v>
      </c>
      <c r="R12" s="9">
        <f>_xlfn.XLOOKUP($L12,Pos!$B:$B,Pos!N:N,0, 0)</f>
        <v>7.53</v>
      </c>
      <c r="S12" s="9">
        <f>_xlfn.XLOOKUP($L12,Pos!$B:$B,Pos!O:O,0, 0)</f>
        <v>5.7306670000000004</v>
      </c>
      <c r="T12" s="9">
        <f>_xlfn.XLOOKUP($L12,Pos!$B:$B,Pos!P:P,0, 0)</f>
        <v>4.45</v>
      </c>
      <c r="U12" s="9">
        <f>_xlfn.XLOOKUP($L12,Pos!$B:$B,Pos!Q:Q,0, 0)</f>
        <v>1.2</v>
      </c>
      <c r="V12" s="9">
        <f>_xlfn.XLOOKUP($L12,Pos!$B:$B,Pos!R:R,0, 0)</f>
        <v>7.2</v>
      </c>
      <c r="W12" s="9">
        <f>_xlfn.XLOOKUP($L12,Pos!$B:$B,Pos!S:S,0, 0)</f>
        <v>8.2366670000000006</v>
      </c>
      <c r="X12" s="9" t="str">
        <f>_xlfn.XLOOKUP($L12,Pos!$B:$B,Pos!J:J,0, 0)</f>
        <v>Outperform</v>
      </c>
      <c r="Y12" s="1">
        <v>0</v>
      </c>
      <c r="Z12" s="1">
        <v>0</v>
      </c>
      <c r="AA12" s="1">
        <f t="shared" si="3"/>
        <v>0</v>
      </c>
      <c r="AB12" s="9">
        <f>_xlfn.XLOOKUP(L12,Pos!B:B,Pos!K:K,-1,0)</f>
        <v>9.5652173913043477</v>
      </c>
      <c r="AC12" s="1" t="e">
        <f>_xlfn.XLOOKUP($L12,Pos!$A:$A,Pos!S:S,_xlfn.XLOOKUP($L12,#REF!,#REF!, ""), 0)</f>
        <v>#REF!</v>
      </c>
      <c r="AD12" s="1" t="e">
        <f>_xlfn.XLOOKUP($L12,Pos!$A:$A,Pos!T:T,_xlfn.XLOOKUP($L12,#REF!,#REF!, ""), 0)</f>
        <v>#REF!</v>
      </c>
      <c r="AE12" s="1" t="e">
        <f>_xlfn.XLOOKUP($L12,Pos!$A:$A,Pos!U:U,_xlfn.XLOOKUP($L12,#REF!,#REF!, ""), 0)</f>
        <v>#REF!</v>
      </c>
      <c r="AF12" s="1" t="e">
        <f>_xlfn.XLOOKUP($L12,Pos!$A:$A,Pos!V:V,_xlfn.XLOOKUP($L12,#REF!,#REF!, ""), 0)</f>
        <v>#REF!</v>
      </c>
      <c r="AG12" s="1" t="e">
        <f>_xlfn.XLOOKUP($L12,Pos!$A:$A,Pos!W:W,_xlfn.XLOOKUP($L12,#REF!,#REF!, ""), 0)</f>
        <v>#REF!</v>
      </c>
      <c r="AH12" s="1" t="e">
        <f>_xlfn.XLOOKUP($L12,Pos!$A:$A,Pos!X:X,_xlfn.XLOOKUP($L12,#REF!,#REF!, ""), 0)</f>
        <v>#REF!</v>
      </c>
      <c r="AI12" s="1" t="e">
        <f>_xlfn.XLOOKUP($L12,Pos!$A:$A,Pos!Y:Y,_xlfn.XLOOKUP($L12,#REF!,#REF!, ""), 0)</f>
        <v>#REF!</v>
      </c>
      <c r="AJ12" s="1" t="e">
        <f>_xlfn.XLOOKUP($L12,Pos!$A:$A,Pos!Z:Z,_xlfn.XLOOKUP($L12,#REF!,#REF!, ""), 0)</f>
        <v>#REF!</v>
      </c>
      <c r="AK12" s="1" t="e">
        <f>_xlfn.XLOOKUP($L12,Pos!$A:$A,Pos!AA:AA,_xlfn.XLOOKUP($L12,#REF!,#REF!, ""), 0)</f>
        <v>#REF!</v>
      </c>
      <c r="AL12" s="1" t="e">
        <f>_xlfn.XLOOKUP($L12,Pos!$A:$A,Pos!AB:AB,_xlfn.XLOOKUP($L12,#REF!,#REF!, ""), 0)</f>
        <v>#REF!</v>
      </c>
      <c r="AM12" s="1" t="e">
        <f>_xlfn.XLOOKUP($L12,Pos!$A:$A,Pos!AC:AC,_xlfn.XLOOKUP($L12,#REF!,#REF!, ""), 0)</f>
        <v>#REF!</v>
      </c>
      <c r="AN12" s="1" t="e">
        <f>_xlfn.XLOOKUP($L12,Pos!$A:$A,Pos!AD:AD,_xlfn.XLOOKUP($L12,#REF!,#REF!, ""), 0)</f>
        <v>#REF!</v>
      </c>
      <c r="AO12" s="1" t="e">
        <f>_xlfn.XLOOKUP($L12,Pos!$A:$A,Pos!AE:AE,_xlfn.XLOOKUP($L12,#REF!,#REF!, ""), 0)</f>
        <v>#REF!</v>
      </c>
      <c r="AP12" s="1" t="e">
        <f>_xlfn.XLOOKUP($L12,Pos!$A:$A,Pos!AF:AF,_xlfn.XLOOKUP($L12,#REF!,#REF!, ""), 0)</f>
        <v>#REF!</v>
      </c>
      <c r="AQ12" s="1" t="e">
        <f>_xlfn.XLOOKUP($L12,Pos!$A:$A,Pos!AG:AG,_xlfn.XLOOKUP($L12,#REF!,#REF!, ""), 0)</f>
        <v>#REF!</v>
      </c>
      <c r="AR12" s="1" t="e">
        <f>_xlfn.XLOOKUP($L12,Pos!$A:$A,Pos!AH:AH,_xlfn.XLOOKUP($L12,#REF!,#REF!, ""), 0)</f>
        <v>#REF!</v>
      </c>
      <c r="AS12" s="1" t="e">
        <f>_xlfn.XLOOKUP($L12,Pos!$A:$A,Pos!AI:AI,_xlfn.XLOOKUP($L12,#REF!,#REF!, ""), 0)</f>
        <v>#REF!</v>
      </c>
      <c r="AT12" s="1" t="e">
        <f>_xlfn.XLOOKUP($L12,Pos!$A:$A,Pos!AJ:AJ,_xlfn.XLOOKUP($L12,#REF!,#REF!, ""), 0)</f>
        <v>#REF!</v>
      </c>
      <c r="AU12" s="1" t="e">
        <f>_xlfn.XLOOKUP($L12,Pos!$A:$A,Pos!AK:AK,_xlfn.XLOOKUP($L12,#REF!,#REF!, ""), 0)</f>
        <v>#REF!</v>
      </c>
      <c r="AV12" s="1" t="e">
        <f>_xlfn.XLOOKUP($L12,Pos!$A:$A,Pos!AL:AL,_xlfn.XLOOKUP($L12,#REF!,#REF!, ""), 0)</f>
        <v>#REF!</v>
      </c>
      <c r="AW12" s="1" t="e">
        <f>_xlfn.XLOOKUP($L12,Pos!$A:$A,Pos!AM:AM,_xlfn.XLOOKUP($L12,#REF!,#REF!, ""), 0)</f>
        <v>#REF!</v>
      </c>
      <c r="AX12" s="1" t="e">
        <f>_xlfn.XLOOKUP($L12,Pos!$A:$A,Pos!AN:AN,_xlfn.XLOOKUP($L12,#REF!,#REF!, ""), 0)</f>
        <v>#REF!</v>
      </c>
      <c r="AY12" s="1" t="e">
        <f>_xlfn.XLOOKUP($L12,Pos!$A:$A,Pos!AO:AO,_xlfn.XLOOKUP($L12,#REF!,#REF!, ""), 0)</f>
        <v>#REF!</v>
      </c>
      <c r="AZ12" s="7" t="str">
        <f t="shared" si="4"/>
        <v>IN</v>
      </c>
      <c r="BA12" s="1">
        <f>IF(OR(_xlfn.XLOOKUP(L12,Pos!B:B,Pos!L:L,FALSE)="ESG Reason",_xlfn.XLOOKUP(L12,Pos!B:B,Pos!L:L,FALSE)="Blacklisted"),1,0)</f>
        <v>0</v>
      </c>
      <c r="BC12" s="11">
        <v>1.0000000236040221E-2</v>
      </c>
      <c r="BD12" s="11">
        <f>_xlfn.XLOOKUP($L12,Pos!$B:$B,Pos!H:H,0, 0)</f>
        <v>2.1963695098454781E-2</v>
      </c>
      <c r="BE12" s="11">
        <f>_xlfn.XLOOKUP($L12,Pos!$B:$B,Pos!I:I,0, 0)</f>
        <v>5.4266988008249578E-4</v>
      </c>
      <c r="BF12" s="18">
        <f t="shared" si="5"/>
        <v>2.1421025218372285E-2</v>
      </c>
      <c r="BG12" s="1">
        <f t="shared" si="6"/>
        <v>1</v>
      </c>
      <c r="BH12" s="1">
        <f t="shared" si="7"/>
        <v>25</v>
      </c>
      <c r="BI12" s="18">
        <f t="shared" si="8"/>
        <v>1.196369486241456E-2</v>
      </c>
      <c r="BJ12" s="3">
        <f t="shared" si="9"/>
        <v>9.457330355957725E-3</v>
      </c>
      <c r="BK12" s="18">
        <f t="shared" si="10"/>
        <v>-1.196369486241456E-2</v>
      </c>
      <c r="BM12" s="39">
        <f>MIN(BJ:BJ)</f>
        <v>-3.9968028886505635E-15</v>
      </c>
      <c r="BN12" s="39">
        <f>MAX(BJ:BJ)</f>
        <v>2.6794243990676501E-2</v>
      </c>
      <c r="BQ12" s="55" t="str">
        <f>A12</f>
        <v>Auto &amp; Parts_West Europe</v>
      </c>
      <c r="BR12" s="11">
        <f>IF(SUMIFS(BC$3:BC$9998,$O$3:$O$9998,$BQ12)&lt;0.0001,"",SUMIFS($BC$3:$BC$9998,$O$3:$O$9998,$BQ12))</f>
        <v>2.8966203023281008E-3</v>
      </c>
      <c r="BS12" s="11">
        <f t="shared" ref="BS12:BS30" si="24">IF(SUMIFS(BD$4:BD$9998,$O$4:$O$9998,$BQ12)&lt;0.0001,"",SUMIFS($BD$4:$BD$9998,$O$4:$O$9998,$BQ12))</f>
        <v>2.7021614815434161E-3</v>
      </c>
      <c r="BT12" s="11">
        <f t="shared" ref="BT12:BT30" si="25">IF(SUMIFS(BE$4:BE$9998,$O$4:$O$9998,$BQ12)&lt;0.0001,"",SUMIFS($BE$4:$BE$9998,$O$4:$O$9998,$BQ12))</f>
        <v>2.8050837230593393E-3</v>
      </c>
      <c r="BU12" s="8">
        <f>IF(OR(BS12="",BR12=""),0,BR12-BS12)</f>
        <v>1.9445882078468479E-4</v>
      </c>
      <c r="BV12" s="8">
        <f>IF(OR(BT12="",BR12=""),0,BR12-BT12)</f>
        <v>9.1536579268761565E-5</v>
      </c>
      <c r="BW12" s="8">
        <f>IF(OR(BT12="",BS12=""),0,BS12-BT12)</f>
        <v>-1.0292224151592323E-4</v>
      </c>
      <c r="BX12" s="13" t="str">
        <f>IF(BR12="","",IF(AND(ROUND(BR12,0)&lt;=ROUND(D12,0),ROUND(BR12,0)&gt;=ROUND(C12,0)),"Valide","Non valide"))</f>
        <v>Valide</v>
      </c>
      <c r="BZ12" s="58" t="str">
        <f>BQ12</f>
        <v>Auto &amp; Parts_West Europe</v>
      </c>
      <c r="CA12" s="44">
        <f>COUNTIFS($BC$4:$BC$9999,"&gt;0.0001", $O$4:$O$9999, BZ12)</f>
        <v>1</v>
      </c>
      <c r="CB12" s="44">
        <f>COUNTIFS($BD$4:$BD$9999,"&gt;0.00001", $O$4:$O$9999, BZ12)</f>
        <v>1</v>
      </c>
      <c r="CC12" s="44">
        <f>COUNTIFS($BE$3:$BE$9999,"&gt;0.0001", $O$3:$O$9999, BZ12)</f>
        <v>6</v>
      </c>
      <c r="CD12" s="1" t="b">
        <f>E12&gt;D12</f>
        <v>0</v>
      </c>
      <c r="CE12" s="36" t="b">
        <f>F12&lt;C12</f>
        <v>0</v>
      </c>
      <c r="CF12" s="11" t="str">
        <f>IF(CD12,E12-D12,"")</f>
        <v/>
      </c>
      <c r="CG12" s="11" t="str">
        <f>IF(CE12,F12-C12,"")</f>
        <v/>
      </c>
      <c r="CH12" s="37">
        <f>IFERROR(INT(CF12/mapping!$B$3)+1,0)</f>
        <v>0</v>
      </c>
      <c r="CI12" s="37">
        <f>IFERROR(INT(ABS(CG12)/mapping!$E$3)+1,0)</f>
        <v>0</v>
      </c>
      <c r="CJ12" s="1">
        <f>IF(CI12&gt;0,CI12,CH12)</f>
        <v>0</v>
      </c>
      <c r="CK12" s="1" t="str" cm="1">
        <f t="array" ref="CK12">IF(OR(CD12,CE12), TRANSPOSE(_xlfn.LET(
    _xlpm.Noms, M:M,
    _xlpm.Scores, AB:AB,
    _xlpm.Poids, BD:BD,
    _xlpm.Secteur, O:O,
    _xlpm.ESG, BA:BA,
    _xlpm.Cible, BZ12,
    _xlpm.Nb, CJ12,
    _xlpm.Position, AZ:AZ,
    _xlpm.Res, IF(CD12,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3" spans="1:90" x14ac:dyDescent="0.25">
      <c r="A13" s="55" t="s">
        <v>2723</v>
      </c>
      <c r="B13" s="1">
        <v>2</v>
      </c>
      <c r="C13" s="11">
        <f t="shared" ref="C13:C30" si="26">MAX(SUMIFS(BD:BD,O:O,A13)-$C$72,0)</f>
        <v>2.3661975418912289E-2</v>
      </c>
      <c r="D13" s="11">
        <f t="shared" ref="D13:D30" si="27">C13+2*$C$72</f>
        <v>2.566197541891229E-2</v>
      </c>
      <c r="E13" s="11">
        <f t="shared" si="22"/>
        <v>5.0339981567842666E-3</v>
      </c>
      <c r="F13" s="11">
        <f t="shared" si="23"/>
        <v>2.7500000000000004E-2</v>
      </c>
      <c r="G13" s="51" t="s">
        <v>59</v>
      </c>
      <c r="H13" s="8" t="str">
        <f t="shared" si="0"/>
        <v>0,3%North America</v>
      </c>
      <c r="I13" s="11" cm="1">
        <f t="array" ref="I13">IF(
   AZ13 = "OUT", 0,IF(
   BD13 &gt;= LARGE(IF(ISNUMBER(BD:BD), BD:BD), 3),
   BE13 - 0.001,
   IF(BE13 &gt;=VLOOKUP(P13,mapping!$A:$B,2,FALSE), BE13,VLOOKUP(P13,mapping!$A$2:$B$8,2,FALSE))
))</f>
        <v>3.1960277624186982E-3</v>
      </c>
      <c r="J13" s="11" cm="1">
        <f t="array" ref="J13">IF(
    AZ13="OUT",0,IF(IF(
                      BD13&gt;=LARGE(IF(ISNUMBER(BD:BD),BD:BD),3),
                      BE13+0.001,
                      VLOOKUP(H13,mapping!$D:$E,2,FALSE)
                      )&gt;I13,
                   IF(
                      BD13&gt;=LARGE(IF(ISNUMBER(BD:BD),BD:BD),3),
                      BE13+0.001,
                      VLOOKUP(H13,mapping!$D:$E,2,FALSE)
                      ),
                   I13+0.002))</f>
        <v>0.03</v>
      </c>
      <c r="K13" s="8">
        <f t="shared" si="1"/>
        <v>3.1960277624186982E-3</v>
      </c>
      <c r="L13" s="1" t="str">
        <f>Pos!B1112</f>
        <v>US58933Y1055</v>
      </c>
      <c r="M13" s="1" t="str">
        <f>_xlfn.XLOOKUP($L13,Pos!B:B,Pos!D:D,, 0)</f>
        <v>Merck &amp; Co., Inc.</v>
      </c>
      <c r="N13" s="1" t="str">
        <f>_xlfn.XLOOKUP($L13,Pos!B:B,Pos!E:E,, 0)</f>
        <v>Health Care</v>
      </c>
      <c r="O13" s="1" t="str">
        <f t="shared" si="2"/>
        <v>Health Care_North America</v>
      </c>
      <c r="P13" s="1" t="str">
        <f>_xlfn.XLOOKUP($L13,Pos!B:B,Pos!F:F,, 0)</f>
        <v>North America</v>
      </c>
      <c r="Q13" s="1">
        <v>0</v>
      </c>
      <c r="R13" s="9">
        <f>_xlfn.XLOOKUP($L13,Pos!$B:$B,Pos!N:N,0, 0)</f>
        <v>7.62</v>
      </c>
      <c r="S13" s="9">
        <f>_xlfn.XLOOKUP($L13,Pos!$B:$B,Pos!O:O,0, 0)</f>
        <v>7.3090000000000002</v>
      </c>
      <c r="T13" s="9">
        <f>_xlfn.XLOOKUP($L13,Pos!$B:$B,Pos!P:P,0, 0)</f>
        <v>7.1749999999999998</v>
      </c>
      <c r="U13" s="9">
        <f>_xlfn.XLOOKUP($L13,Pos!$B:$B,Pos!Q:Q,0, 0)</f>
        <v>0.8</v>
      </c>
      <c r="V13" s="9">
        <f>_xlfn.XLOOKUP($L13,Pos!$B:$B,Pos!R:R,0, 0)</f>
        <v>4.2666659999999998</v>
      </c>
      <c r="W13" s="9">
        <f>_xlfn.XLOOKUP($L13,Pos!$B:$B,Pos!S:S,0, 0)</f>
        <v>5.5966659999999999</v>
      </c>
      <c r="X13" s="9" t="str">
        <f>_xlfn.XLOOKUP($L13,Pos!$B:$B,Pos!J:J,0, 0)</f>
        <v>Outperform</v>
      </c>
      <c r="Y13" s="1">
        <v>0</v>
      </c>
      <c r="Z13" s="1">
        <v>0</v>
      </c>
      <c r="AA13" s="1">
        <f t="shared" si="3"/>
        <v>0</v>
      </c>
      <c r="AB13" s="9">
        <f>_xlfn.XLOOKUP(L13,Pos!B:B,Pos!K:K,-1,0)</f>
        <v>8.6440677966101696</v>
      </c>
      <c r="AC13" s="1" t="e">
        <f>_xlfn.XLOOKUP($L13,Pos!$A:$A,Pos!S:S,_xlfn.XLOOKUP($L13,#REF!,#REF!, ""), 0)</f>
        <v>#REF!</v>
      </c>
      <c r="AD13" s="1" t="e">
        <f>_xlfn.XLOOKUP($L13,Pos!$A:$A,Pos!T:T,_xlfn.XLOOKUP($L13,#REF!,#REF!, ""), 0)</f>
        <v>#REF!</v>
      </c>
      <c r="AE13" s="1" t="e">
        <f>_xlfn.XLOOKUP($L13,Pos!$A:$A,Pos!U:U,_xlfn.XLOOKUP($L13,#REF!,#REF!, ""), 0)</f>
        <v>#REF!</v>
      </c>
      <c r="AF13" s="1" t="e">
        <f>_xlfn.XLOOKUP($L13,Pos!$A:$A,Pos!V:V,_xlfn.XLOOKUP($L13,#REF!,#REF!, ""), 0)</f>
        <v>#REF!</v>
      </c>
      <c r="AG13" s="1" t="e">
        <f>_xlfn.XLOOKUP($L13,Pos!$A:$A,Pos!W:W,_xlfn.XLOOKUP($L13,#REF!,#REF!, ""), 0)</f>
        <v>#REF!</v>
      </c>
      <c r="AH13" s="1" t="e">
        <f>_xlfn.XLOOKUP($L13,Pos!$A:$A,Pos!X:X,_xlfn.XLOOKUP($L13,#REF!,#REF!, ""), 0)</f>
        <v>#REF!</v>
      </c>
      <c r="AI13" s="1" t="e">
        <f>_xlfn.XLOOKUP($L13,Pos!$A:$A,Pos!Y:Y,_xlfn.XLOOKUP($L13,#REF!,#REF!, ""), 0)</f>
        <v>#REF!</v>
      </c>
      <c r="AJ13" s="1" t="e">
        <f>_xlfn.XLOOKUP($L13,Pos!$A:$A,Pos!Z:Z,_xlfn.XLOOKUP($L13,#REF!,#REF!, ""), 0)</f>
        <v>#REF!</v>
      </c>
      <c r="AK13" s="1" t="e">
        <f>_xlfn.XLOOKUP($L13,Pos!$A:$A,Pos!AA:AA,_xlfn.XLOOKUP($L13,#REF!,#REF!, ""), 0)</f>
        <v>#REF!</v>
      </c>
      <c r="AL13" s="1" t="e">
        <f>_xlfn.XLOOKUP($L13,Pos!$A:$A,Pos!AB:AB,_xlfn.XLOOKUP($L13,#REF!,#REF!, ""), 0)</f>
        <v>#REF!</v>
      </c>
      <c r="AM13" s="1" t="e">
        <f>_xlfn.XLOOKUP($L13,Pos!$A:$A,Pos!AC:AC,_xlfn.XLOOKUP($L13,#REF!,#REF!, ""), 0)</f>
        <v>#REF!</v>
      </c>
      <c r="AN13" s="1" t="e">
        <f>_xlfn.XLOOKUP($L13,Pos!$A:$A,Pos!AD:AD,_xlfn.XLOOKUP($L13,#REF!,#REF!, ""), 0)</f>
        <v>#REF!</v>
      </c>
      <c r="AO13" s="1" t="e">
        <f>_xlfn.XLOOKUP($L13,Pos!$A:$A,Pos!AE:AE,_xlfn.XLOOKUP($L13,#REF!,#REF!, ""), 0)</f>
        <v>#REF!</v>
      </c>
      <c r="AP13" s="1" t="e">
        <f>_xlfn.XLOOKUP($L13,Pos!$A:$A,Pos!AF:AF,_xlfn.XLOOKUP($L13,#REF!,#REF!, ""), 0)</f>
        <v>#REF!</v>
      </c>
      <c r="AQ13" s="1" t="e">
        <f>_xlfn.XLOOKUP($L13,Pos!$A:$A,Pos!AG:AG,_xlfn.XLOOKUP($L13,#REF!,#REF!, ""), 0)</f>
        <v>#REF!</v>
      </c>
      <c r="AR13" s="1" t="e">
        <f>_xlfn.XLOOKUP($L13,Pos!$A:$A,Pos!AH:AH,_xlfn.XLOOKUP($L13,#REF!,#REF!, ""), 0)</f>
        <v>#REF!</v>
      </c>
      <c r="AS13" s="1" t="e">
        <f>_xlfn.XLOOKUP($L13,Pos!$A:$A,Pos!AI:AI,_xlfn.XLOOKUP($L13,#REF!,#REF!, ""), 0)</f>
        <v>#REF!</v>
      </c>
      <c r="AT13" s="1" t="e">
        <f>_xlfn.XLOOKUP($L13,Pos!$A:$A,Pos!AJ:AJ,_xlfn.XLOOKUP($L13,#REF!,#REF!, ""), 0)</f>
        <v>#REF!</v>
      </c>
      <c r="AU13" s="1" t="e">
        <f>_xlfn.XLOOKUP($L13,Pos!$A:$A,Pos!AK:AK,_xlfn.XLOOKUP($L13,#REF!,#REF!, ""), 0)</f>
        <v>#REF!</v>
      </c>
      <c r="AV13" s="1" t="e">
        <f>_xlfn.XLOOKUP($L13,Pos!$A:$A,Pos!AL:AL,_xlfn.XLOOKUP($L13,#REF!,#REF!, ""), 0)</f>
        <v>#REF!</v>
      </c>
      <c r="AW13" s="1" t="e">
        <f>_xlfn.XLOOKUP($L13,Pos!$A:$A,Pos!AM:AM,_xlfn.XLOOKUP($L13,#REF!,#REF!, ""), 0)</f>
        <v>#REF!</v>
      </c>
      <c r="AX13" s="1" t="e">
        <f>_xlfn.XLOOKUP($L13,Pos!$A:$A,Pos!AN:AN,_xlfn.XLOOKUP($L13,#REF!,#REF!, ""), 0)</f>
        <v>#REF!</v>
      </c>
      <c r="AY13" s="1" t="e">
        <f>_xlfn.XLOOKUP($L13,Pos!$A:$A,Pos!AO:AO,_xlfn.XLOOKUP($L13,#REF!,#REF!, ""), 0)</f>
        <v>#REF!</v>
      </c>
      <c r="AZ13" s="7" t="str">
        <f t="shared" si="4"/>
        <v>IN</v>
      </c>
      <c r="BA13" s="1">
        <f>IF(OR(_xlfn.XLOOKUP(L13,Pos!B:B,Pos!L:L,FALSE)="ESG Reason",_xlfn.XLOOKUP(L13,Pos!B:B,Pos!L:L,FALSE)="Blacklisted"),1,0)</f>
        <v>0</v>
      </c>
      <c r="BC13" s="11">
        <v>2.1958887647013078E-2</v>
      </c>
      <c r="BD13" s="11">
        <f>_xlfn.XLOOKUP($L13,Pos!$B:$B,Pos!H:H,0, 0)</f>
        <v>2.1707638807046611E-2</v>
      </c>
      <c r="BE13" s="11">
        <f>_xlfn.XLOOKUP($L13,Pos!$B:$B,Pos!I:I,0, 0)</f>
        <v>3.1960277624186982E-3</v>
      </c>
      <c r="BF13" s="18">
        <f t="shared" si="5"/>
        <v>1.8511611044627913E-2</v>
      </c>
      <c r="BG13" s="1">
        <f t="shared" si="6"/>
        <v>1</v>
      </c>
      <c r="BH13" s="1">
        <f t="shared" si="7"/>
        <v>28</v>
      </c>
      <c r="BI13" s="18">
        <f t="shared" si="8"/>
        <v>2.5124883996646696E-4</v>
      </c>
      <c r="BJ13" s="3">
        <f t="shared" si="9"/>
        <v>1.876285988459438E-2</v>
      </c>
      <c r="BK13" s="18">
        <f t="shared" si="10"/>
        <v>2.5124883996646696E-4</v>
      </c>
      <c r="BQ13" s="55" t="str">
        <f t="shared" ref="BQ13:BQ29" si="28">A13</f>
        <v>Banks_West Europe</v>
      </c>
      <c r="BR13" s="11">
        <f t="shared" ref="BR13:BR30" si="29">IF(SUMIFS(BC$4:BC$9998,$O$4:$O$9998,$BQ13)&lt;0.0001,"",SUMIFS($BC$4:$BC$9998,$O$4:$O$9998,$BQ13))</f>
        <v>2.3661975573656846E-2</v>
      </c>
      <c r="BS13" s="11">
        <f t="shared" si="24"/>
        <v>2.4661975418912289E-2</v>
      </c>
      <c r="BT13" s="11">
        <f t="shared" si="25"/>
        <v>2.1789144599537128E-2</v>
      </c>
      <c r="BU13" s="8">
        <f t="shared" ref="BU13:BU30" si="30">IF(OR(BS13="",BR13=""),0,BR13-BS13)</f>
        <v>-9.9999984525544344E-4</v>
      </c>
      <c r="BV13" s="8">
        <f t="shared" ref="BV13:BV30" si="31">IF(OR(BT13="",BR13=""),0,BR13-BT13)</f>
        <v>1.8728309741197179E-3</v>
      </c>
      <c r="BW13" s="8">
        <f t="shared" ref="BW13:BW30" si="32">IF(OR(BT13="",BS13=""),0,BS13-BT13)</f>
        <v>2.8728308193751613E-3</v>
      </c>
      <c r="BX13" s="13" t="str">
        <f t="shared" ref="BX13:BX30" si="33">IF(BR13="","",IF(AND(ROUND(BR13,0)&lt;=ROUND(D13,0),ROUND(BR13,0)&gt;=ROUND(C13,0)),"Valide","Non valide"))</f>
        <v>Valide</v>
      </c>
      <c r="BZ13" s="58" t="str">
        <f t="shared" ref="BZ13:BZ30" si="34">BQ13</f>
        <v>Banks_West Europe</v>
      </c>
      <c r="CA13" s="44">
        <f t="shared" ref="CA13:CA29" si="35">COUNTIFS($BC$4:$BC$9999,"&gt;0.0001", $O$4:$O$9999, BZ13)</f>
        <v>5</v>
      </c>
      <c r="CB13" s="44">
        <f t="shared" ref="CB13:CB30" si="36">COUNTIFS($BD$4:$BD$9999,"&gt;0.00001", $O$4:$O$9999, BZ13)</f>
        <v>4</v>
      </c>
      <c r="CC13" s="44">
        <f t="shared" ref="CC13:CC30" si="37">COUNTIFS($BE$3:$BE$9999,"&gt;0.0001", $O$3:$O$9999, BZ13)</f>
        <v>33</v>
      </c>
      <c r="CD13" s="1" t="b">
        <f t="shared" ref="CD13:CD30" si="38">E13&gt;D13</f>
        <v>0</v>
      </c>
      <c r="CE13" s="36" t="b">
        <f>F13&lt;C13</f>
        <v>0</v>
      </c>
      <c r="CF13" s="11" t="str">
        <f t="shared" ref="CF13:CF30" si="39">IF(CD13,E13-D13,"")</f>
        <v/>
      </c>
      <c r="CG13" s="11" t="str">
        <f>IF(CE13,F13-C13,"")</f>
        <v/>
      </c>
      <c r="CH13" s="37">
        <f>IFERROR(INT(CF13/mapping!$B$3)+1,0)</f>
        <v>0</v>
      </c>
      <c r="CI13" s="37">
        <f>IFERROR(INT(ABS(CG13)/mapping!$E$3)+1,0)</f>
        <v>0</v>
      </c>
      <c r="CJ13" s="1">
        <f>IF(CI13&gt;0,CI13,CH13)</f>
        <v>0</v>
      </c>
      <c r="CK13" s="1" t="str" cm="1">
        <f t="array" ref="CK13">IF(OR(CD13,CE13), TRANSPOSE(_xlfn.LET(
    _xlpm.Noms, M:M,
    _xlpm.Scores, AB:AB,
    _xlpm.Poids, BD:BD,
    _xlpm.Secteur, O:O,
    _xlpm.ESG, BA:BA,
    _xlpm.Cible, BZ13,
    _xlpm.Nb, CJ13,
    _xlpm.Position, AZ:AZ,
    _xlpm.Res, IF(CD13,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  <c r="CL13" s="43"/>
    </row>
    <row r="14" spans="1:90" x14ac:dyDescent="0.25">
      <c r="A14" s="55" t="s">
        <v>2724</v>
      </c>
      <c r="B14" s="1">
        <v>3</v>
      </c>
      <c r="C14" s="11">
        <f t="shared" si="26"/>
        <v>2.2652695045307192E-3</v>
      </c>
      <c r="D14" s="11">
        <f t="shared" si="27"/>
        <v>4.2652695045307196E-3</v>
      </c>
      <c r="E14" s="11">
        <f t="shared" si="22"/>
        <v>1E-3</v>
      </c>
      <c r="F14" s="11">
        <f t="shared" si="23"/>
        <v>5.0000000000000001E-3</v>
      </c>
      <c r="G14" s="51" t="s">
        <v>47</v>
      </c>
      <c r="H14" s="8" t="str">
        <f t="shared" si="0"/>
        <v>0,3%North America</v>
      </c>
      <c r="I14" s="11" cm="1">
        <f t="array" ref="I14">IF(
   AZ14 = "OUT", 0,IF(
   BD14 &gt;= LARGE(IF(ISNUMBER(BD:BD), BD:BD), 3),
   BE14 - 0.001,
   IF(BE14 &gt;=VLOOKUP(P14,mapping!$A:$B,2,FALSE), BE14,VLOOKUP(P14,mapping!$A$2:$B$8,2,FALSE))
))</f>
        <v>3.8462755932119571E-3</v>
      </c>
      <c r="J14" s="11" cm="1">
        <f t="array" ref="J14">IF(
    AZ14="OUT",0,IF(IF(
                      BD14&gt;=LARGE(IF(ISNUMBER(BD:BD),BD:BD),3),
                      BE14+0.001,
                      VLOOKUP(H14,mapping!$D:$E,2,FALSE)
                      )&gt;I14,
                   IF(
                      BD14&gt;=LARGE(IF(ISNUMBER(BD:BD),BD:BD),3),
                      BE14+0.001,
                      VLOOKUP(H14,mapping!$D:$E,2,FALSE)
                      ),
                   I14+0.002))</f>
        <v>0.03</v>
      </c>
      <c r="K14" s="8">
        <f t="shared" si="1"/>
        <v>3.8462755932119571E-3</v>
      </c>
      <c r="L14" s="1" t="str">
        <f>Pos!B1014</f>
        <v>US3696043013</v>
      </c>
      <c r="M14" s="1" t="str">
        <f>_xlfn.XLOOKUP($L14,Pos!B:B,Pos!D:D,, 0)</f>
        <v>GE Aerospace</v>
      </c>
      <c r="N14" s="1" t="str">
        <f>_xlfn.XLOOKUP($L14,Pos!B:B,Pos!E:E,, 0)</f>
        <v>Industrial Goods &amp; Services</v>
      </c>
      <c r="O14" s="1" t="str">
        <f t="shared" si="2"/>
        <v>Industrial Goods &amp; Services_North America</v>
      </c>
      <c r="P14" s="1" t="str">
        <f>_xlfn.XLOOKUP($L14,Pos!B:B,Pos!F:F,, 0)</f>
        <v>North America</v>
      </c>
      <c r="Q14" s="1">
        <v>0</v>
      </c>
      <c r="R14" s="9">
        <f>_xlfn.XLOOKUP($L14,Pos!$B:$B,Pos!N:N,0, 0)</f>
        <v>4.34</v>
      </c>
      <c r="S14" s="9">
        <f>_xlfn.XLOOKUP($L14,Pos!$B:$B,Pos!O:O,0, 0)</f>
        <v>0.871</v>
      </c>
      <c r="T14" s="9">
        <f>_xlfn.XLOOKUP($L14,Pos!$B:$B,Pos!P:P,0, 0)</f>
        <v>5.3</v>
      </c>
      <c r="U14" s="9">
        <f>_xlfn.XLOOKUP($L14,Pos!$B:$B,Pos!Q:Q,0, 0)</f>
        <v>9.9</v>
      </c>
      <c r="V14" s="9">
        <f>_xlfn.XLOOKUP($L14,Pos!$B:$B,Pos!R:R,0, 0)</f>
        <v>4.266667</v>
      </c>
      <c r="W14" s="9">
        <f>_xlfn.XLOOKUP($L14,Pos!$B:$B,Pos!S:S,0, 0)</f>
        <v>7.5816670000000004</v>
      </c>
      <c r="X14" s="9" t="str">
        <f>_xlfn.XLOOKUP($L14,Pos!$B:$B,Pos!J:J,0, 0)</f>
        <v>Outperform</v>
      </c>
      <c r="Y14" s="1">
        <v>0</v>
      </c>
      <c r="Z14" s="1">
        <v>0</v>
      </c>
      <c r="AA14" s="1">
        <f t="shared" si="3"/>
        <v>0</v>
      </c>
      <c r="AB14" s="9">
        <f>_xlfn.XLOOKUP(L14,Pos!B:B,Pos!K:K,-1,0)</f>
        <v>9.6875</v>
      </c>
      <c r="AC14" s="1" t="e">
        <f>_xlfn.XLOOKUP($L14,Pos!$A:$A,Pos!S:S,_xlfn.XLOOKUP($L14,#REF!,#REF!, ""), 0)</f>
        <v>#REF!</v>
      </c>
      <c r="AD14" s="1" t="e">
        <f>_xlfn.XLOOKUP($L14,Pos!$A:$A,Pos!T:T,_xlfn.XLOOKUP($L14,#REF!,#REF!, ""), 0)</f>
        <v>#REF!</v>
      </c>
      <c r="AE14" s="1" t="e">
        <f>_xlfn.XLOOKUP($L14,Pos!$A:$A,Pos!U:U,_xlfn.XLOOKUP($L14,#REF!,#REF!, ""), 0)</f>
        <v>#REF!</v>
      </c>
      <c r="AF14" s="1" t="e">
        <f>_xlfn.XLOOKUP($L14,Pos!$A:$A,Pos!V:V,_xlfn.XLOOKUP($L14,#REF!,#REF!, ""), 0)</f>
        <v>#REF!</v>
      </c>
      <c r="AG14" s="1" t="e">
        <f>_xlfn.XLOOKUP($L14,Pos!$A:$A,Pos!W:W,_xlfn.XLOOKUP($L14,#REF!,#REF!, ""), 0)</f>
        <v>#REF!</v>
      </c>
      <c r="AH14" s="1" t="e">
        <f>_xlfn.XLOOKUP($L14,Pos!$A:$A,Pos!X:X,_xlfn.XLOOKUP($L14,#REF!,#REF!, ""), 0)</f>
        <v>#REF!</v>
      </c>
      <c r="AI14" s="1" t="e">
        <f>_xlfn.XLOOKUP($L14,Pos!$A:$A,Pos!Y:Y,_xlfn.XLOOKUP($L14,#REF!,#REF!, ""), 0)</f>
        <v>#REF!</v>
      </c>
      <c r="AJ14" s="1" t="e">
        <f>_xlfn.XLOOKUP($L14,Pos!$A:$A,Pos!Z:Z,_xlfn.XLOOKUP($L14,#REF!,#REF!, ""), 0)</f>
        <v>#REF!</v>
      </c>
      <c r="AK14" s="1" t="e">
        <f>_xlfn.XLOOKUP($L14,Pos!$A:$A,Pos!AA:AA,_xlfn.XLOOKUP($L14,#REF!,#REF!, ""), 0)</f>
        <v>#REF!</v>
      </c>
      <c r="AL14" s="1" t="e">
        <f>_xlfn.XLOOKUP($L14,Pos!$A:$A,Pos!AB:AB,_xlfn.XLOOKUP($L14,#REF!,#REF!, ""), 0)</f>
        <v>#REF!</v>
      </c>
      <c r="AM14" s="1" t="e">
        <f>_xlfn.XLOOKUP($L14,Pos!$A:$A,Pos!AC:AC,_xlfn.XLOOKUP($L14,#REF!,#REF!, ""), 0)</f>
        <v>#REF!</v>
      </c>
      <c r="AN14" s="1" t="e">
        <f>_xlfn.XLOOKUP($L14,Pos!$A:$A,Pos!AD:AD,_xlfn.XLOOKUP($L14,#REF!,#REF!, ""), 0)</f>
        <v>#REF!</v>
      </c>
      <c r="AO14" s="1" t="e">
        <f>_xlfn.XLOOKUP($L14,Pos!$A:$A,Pos!AE:AE,_xlfn.XLOOKUP($L14,#REF!,#REF!, ""), 0)</f>
        <v>#REF!</v>
      </c>
      <c r="AP14" s="1" t="e">
        <f>_xlfn.XLOOKUP($L14,Pos!$A:$A,Pos!AF:AF,_xlfn.XLOOKUP($L14,#REF!,#REF!, ""), 0)</f>
        <v>#REF!</v>
      </c>
      <c r="AQ14" s="1" t="e">
        <f>_xlfn.XLOOKUP($L14,Pos!$A:$A,Pos!AG:AG,_xlfn.XLOOKUP($L14,#REF!,#REF!, ""), 0)</f>
        <v>#REF!</v>
      </c>
      <c r="AR14" s="1" t="e">
        <f>_xlfn.XLOOKUP($L14,Pos!$A:$A,Pos!AH:AH,_xlfn.XLOOKUP($L14,#REF!,#REF!, ""), 0)</f>
        <v>#REF!</v>
      </c>
      <c r="AS14" s="1" t="e">
        <f>_xlfn.XLOOKUP($L14,Pos!$A:$A,Pos!AI:AI,_xlfn.XLOOKUP($L14,#REF!,#REF!, ""), 0)</f>
        <v>#REF!</v>
      </c>
      <c r="AT14" s="1" t="e">
        <f>_xlfn.XLOOKUP($L14,Pos!$A:$A,Pos!AJ:AJ,_xlfn.XLOOKUP($L14,#REF!,#REF!, ""), 0)</f>
        <v>#REF!</v>
      </c>
      <c r="AU14" s="1" t="e">
        <f>_xlfn.XLOOKUP($L14,Pos!$A:$A,Pos!AK:AK,_xlfn.XLOOKUP($L14,#REF!,#REF!, ""), 0)</f>
        <v>#REF!</v>
      </c>
      <c r="AV14" s="1" t="e">
        <f>_xlfn.XLOOKUP($L14,Pos!$A:$A,Pos!AL:AL,_xlfn.XLOOKUP($L14,#REF!,#REF!, ""), 0)</f>
        <v>#REF!</v>
      </c>
      <c r="AW14" s="1" t="e">
        <f>_xlfn.XLOOKUP($L14,Pos!$A:$A,Pos!AM:AM,_xlfn.XLOOKUP($L14,#REF!,#REF!, ""), 0)</f>
        <v>#REF!</v>
      </c>
      <c r="AX14" s="1" t="e">
        <f>_xlfn.XLOOKUP($L14,Pos!$A:$A,Pos!AN:AN,_xlfn.XLOOKUP($L14,#REF!,#REF!, ""), 0)</f>
        <v>#REF!</v>
      </c>
      <c r="AY14" s="1" t="e">
        <f>_xlfn.XLOOKUP($L14,Pos!$A:$A,Pos!AO:AO,_xlfn.XLOOKUP($L14,#REF!,#REF!, ""), 0)</f>
        <v>#REF!</v>
      </c>
      <c r="AZ14" s="7" t="str">
        <f t="shared" si="4"/>
        <v>IN</v>
      </c>
      <c r="BA14" s="1">
        <f>IF(OR(_xlfn.XLOOKUP(L14,Pos!B:B,Pos!L:L,FALSE)="ESG Reason",_xlfn.XLOOKUP(L14,Pos!B:B,Pos!L:L,FALSE)="Blacklisted"),1,0)</f>
        <v>0</v>
      </c>
      <c r="BC14" s="11">
        <v>2.1424283501448191E-2</v>
      </c>
      <c r="BD14" s="11">
        <f>_xlfn.XLOOKUP($L14,Pos!$B:$B,Pos!H:H,0, 0)</f>
        <v>2.1368845358193611E-2</v>
      </c>
      <c r="BE14" s="11">
        <f>_xlfn.XLOOKUP($L14,Pos!$B:$B,Pos!I:I,0, 0)</f>
        <v>3.8462755932119571E-3</v>
      </c>
      <c r="BF14" s="18">
        <f t="shared" si="5"/>
        <v>1.7522569764981653E-2</v>
      </c>
      <c r="BG14" s="1">
        <f t="shared" si="6"/>
        <v>1</v>
      </c>
      <c r="BH14" s="1">
        <f t="shared" si="7"/>
        <v>29</v>
      </c>
      <c r="BI14" s="18">
        <f t="shared" si="8"/>
        <v>5.5438143254579741E-5</v>
      </c>
      <c r="BJ14" s="3">
        <f t="shared" si="9"/>
        <v>1.7578007908236232E-2</v>
      </c>
      <c r="BK14" s="18">
        <f t="shared" si="10"/>
        <v>5.5438143254579741E-5</v>
      </c>
      <c r="BM14" s="70" t="s">
        <v>4029</v>
      </c>
      <c r="BN14" s="39">
        <f>SUM(BI$3:BI$1048576)/2</f>
        <v>0.19399815429113709</v>
      </c>
      <c r="BQ14" s="55" t="str">
        <f t="shared" si="28"/>
        <v>Basic Resources_West Europe</v>
      </c>
      <c r="BR14" s="11">
        <f t="shared" si="29"/>
        <v>3.4597284904978208E-3</v>
      </c>
      <c r="BS14" s="11">
        <f t="shared" si="24"/>
        <v>3.2652695045307192E-3</v>
      </c>
      <c r="BT14" s="11">
        <f t="shared" si="25"/>
        <v>3.4411324557398551E-3</v>
      </c>
      <c r="BU14" s="8">
        <f t="shared" si="30"/>
        <v>1.9445898596710158E-4</v>
      </c>
      <c r="BV14" s="8">
        <f t="shared" si="31"/>
        <v>1.8596034757965667E-5</v>
      </c>
      <c r="BW14" s="8">
        <f t="shared" si="32"/>
        <v>-1.7586295120913592E-4</v>
      </c>
      <c r="BX14" s="13" t="str">
        <f t="shared" si="33"/>
        <v>Valide</v>
      </c>
      <c r="BZ14" s="58" t="str">
        <f t="shared" si="34"/>
        <v>Basic Resources_West Europe</v>
      </c>
      <c r="CA14" s="44">
        <f t="shared" si="35"/>
        <v>1</v>
      </c>
      <c r="CB14" s="44">
        <f t="shared" si="36"/>
        <v>1</v>
      </c>
      <c r="CC14" s="44">
        <f t="shared" si="37"/>
        <v>9</v>
      </c>
      <c r="CD14" s="1" t="b">
        <f t="shared" si="38"/>
        <v>0</v>
      </c>
      <c r="CE14" s="36" t="b">
        <f t="shared" ref="CE14:CE30" si="40">F14&lt;C14</f>
        <v>0</v>
      </c>
      <c r="CF14" s="11" t="str">
        <f t="shared" si="39"/>
        <v/>
      </c>
      <c r="CG14" s="11" t="str">
        <f t="shared" ref="CG14:CG29" si="41">IF(CE14,F14-C14,"")</f>
        <v/>
      </c>
      <c r="CH14" s="37">
        <f>IFERROR(INT(CF14/mapping!$B$3)+1,0)</f>
        <v>0</v>
      </c>
      <c r="CI14" s="37">
        <f>IFERROR(INT(ABS(CG14)/mapping!$E$3)+1,0)</f>
        <v>0</v>
      </c>
      <c r="CJ14" s="1">
        <f>IF(CI14&gt;0,CI14,CH14)</f>
        <v>0</v>
      </c>
      <c r="CK14" s="1" t="str" cm="1">
        <f t="array" ref="CK14">IF(OR(CD14,CE14), TRANSPOSE(_xlfn.LET(
    _xlpm.Noms, M:M,
    _xlpm.Scores, AB:AB,
    _xlpm.Poids, BD:BD,
    _xlpm.Secteur, O:O,
    _xlpm.ESG, BA:BA,
    _xlpm.Cible, BZ14,
    _xlpm.Nb, CJ14,
    _xlpm.Position, AZ:AZ,
    _xlpm.Res, IF(CD14,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5" spans="1:90" x14ac:dyDescent="0.25">
      <c r="A15" s="55" t="s">
        <v>2725</v>
      </c>
      <c r="B15" s="1">
        <v>4</v>
      </c>
      <c r="C15" s="11">
        <f t="shared" si="26"/>
        <v>2.0414427737839229E-3</v>
      </c>
      <c r="D15" s="11">
        <f t="shared" si="27"/>
        <v>4.0414427737839233E-3</v>
      </c>
      <c r="E15" s="11">
        <f t="shared" si="22"/>
        <v>1E-3</v>
      </c>
      <c r="F15" s="11">
        <f t="shared" si="23"/>
        <v>5.0000000000000001E-3</v>
      </c>
      <c r="G15" s="51" t="s">
        <v>694</v>
      </c>
      <c r="H15" s="8" t="str">
        <f t="shared" si="0"/>
        <v>0%North America</v>
      </c>
      <c r="I15" s="11" cm="1">
        <f t="array" ref="I15">IF(
   AZ15 = "OUT", 0,IF(
   BD15 &gt;= LARGE(IF(ISNUMBER(BD:BD), BD:BD), 3),
   BE15 - 0.001,
   IF(BE15 &gt;=VLOOKUP(P15,mapping!$A:$B,2,FALSE), BE15,VLOOKUP(P15,mapping!$A$2:$B$8,2,FALSE))
))</f>
        <v>2E-3</v>
      </c>
      <c r="J15" s="11" cm="1">
        <f t="array" ref="J15">IF(
    AZ15="OUT",0,IF(IF(
                      BD15&gt;=LARGE(IF(ISNUMBER(BD:BD),BD:BD),3),
                      BE15+0.001,
                      VLOOKUP(H15,mapping!$D:$E,2,FALSE)
                      )&gt;I15,
                   IF(
                      BD15&gt;=LARGE(IF(ISNUMBER(BD:BD),BD:BD),3),
                      BE15+0.001,
                      VLOOKUP(H15,mapping!$D:$E,2,FALSE)
                      ),
                   I15+0.002))</f>
        <v>0.01</v>
      </c>
      <c r="K15" s="8">
        <f t="shared" si="1"/>
        <v>2.6026085689772959E-4</v>
      </c>
      <c r="L15" s="1" t="str">
        <f>Pos!B951</f>
        <v>US2567461080</v>
      </c>
      <c r="M15" s="1" t="str">
        <f>_xlfn.XLOOKUP($L15,Pos!B:B,Pos!D:D,, 0)</f>
        <v>Dollar Tree, Inc.</v>
      </c>
      <c r="N15" s="1" t="str">
        <f>_xlfn.XLOOKUP($L15,Pos!B:B,Pos!E:E,, 0)</f>
        <v>Retail</v>
      </c>
      <c r="O15" s="1" t="str">
        <f t="shared" si="2"/>
        <v>Retail_North America</v>
      </c>
      <c r="P15" s="1" t="str">
        <f>_xlfn.XLOOKUP($L15,Pos!B:B,Pos!F:F,, 0)</f>
        <v>North America</v>
      </c>
      <c r="Q15" s="1">
        <v>0</v>
      </c>
      <c r="R15" s="9">
        <f>_xlfn.XLOOKUP($L15,Pos!$B:$B,Pos!N:N,0, 0)</f>
        <v>0</v>
      </c>
      <c r="S15" s="9">
        <f>_xlfn.XLOOKUP($L15,Pos!$B:$B,Pos!O:O,0, 0)</f>
        <v>5.69</v>
      </c>
      <c r="T15" s="9">
        <f>_xlfn.XLOOKUP($L15,Pos!$B:$B,Pos!P:P,0, 0)</f>
        <v>4.125</v>
      </c>
      <c r="U15" s="9">
        <f>_xlfn.XLOOKUP($L15,Pos!$B:$B,Pos!Q:Q,0, 0)</f>
        <v>8.6999999999999993</v>
      </c>
      <c r="V15" s="9">
        <f>_xlfn.XLOOKUP($L15,Pos!$B:$B,Pos!R:R,0, 0)</f>
        <v>4.0999999999999996</v>
      </c>
      <c r="W15" s="9">
        <f>_xlfn.XLOOKUP($L15,Pos!$B:$B,Pos!S:S,0, 0)</f>
        <v>3.181667</v>
      </c>
      <c r="X15" s="9" t="str">
        <f>_xlfn.XLOOKUP($L15,Pos!$B:$B,Pos!J:J,0, 0)</f>
        <v>Hold</v>
      </c>
      <c r="Y15" s="1">
        <v>0</v>
      </c>
      <c r="Z15" s="1">
        <v>0</v>
      </c>
      <c r="AA15" s="1">
        <f t="shared" si="3"/>
        <v>0</v>
      </c>
      <c r="AB15" s="9">
        <f>_xlfn.XLOOKUP(L15,Pos!B:B,Pos!K:K,-1,0)</f>
        <v>8.8888888888888893</v>
      </c>
      <c r="AC15" s="1" t="e">
        <f>_xlfn.XLOOKUP($L15,Pos!$A:$A,Pos!S:S,_xlfn.XLOOKUP($L15,#REF!,#REF!, ""), 0)</f>
        <v>#REF!</v>
      </c>
      <c r="AD15" s="1" t="e">
        <f>_xlfn.XLOOKUP($L15,Pos!$A:$A,Pos!T:T,_xlfn.XLOOKUP($L15,#REF!,#REF!, ""), 0)</f>
        <v>#REF!</v>
      </c>
      <c r="AE15" s="1" t="e">
        <f>_xlfn.XLOOKUP($L15,Pos!$A:$A,Pos!U:U,_xlfn.XLOOKUP($L15,#REF!,#REF!, ""), 0)</f>
        <v>#REF!</v>
      </c>
      <c r="AF15" s="1" t="e">
        <f>_xlfn.XLOOKUP($L15,Pos!$A:$A,Pos!V:V,_xlfn.XLOOKUP($L15,#REF!,#REF!, ""), 0)</f>
        <v>#REF!</v>
      </c>
      <c r="AG15" s="1" t="e">
        <f>_xlfn.XLOOKUP($L15,Pos!$A:$A,Pos!W:W,_xlfn.XLOOKUP($L15,#REF!,#REF!, ""), 0)</f>
        <v>#REF!</v>
      </c>
      <c r="AH15" s="1" t="e">
        <f>_xlfn.XLOOKUP($L15,Pos!$A:$A,Pos!X:X,_xlfn.XLOOKUP($L15,#REF!,#REF!, ""), 0)</f>
        <v>#REF!</v>
      </c>
      <c r="AI15" s="1" t="e">
        <f>_xlfn.XLOOKUP($L15,Pos!$A:$A,Pos!Y:Y,_xlfn.XLOOKUP($L15,#REF!,#REF!, ""), 0)</f>
        <v>#REF!</v>
      </c>
      <c r="AJ15" s="1" t="e">
        <f>_xlfn.XLOOKUP($L15,Pos!$A:$A,Pos!Z:Z,_xlfn.XLOOKUP($L15,#REF!,#REF!, ""), 0)</f>
        <v>#REF!</v>
      </c>
      <c r="AK15" s="1" t="e">
        <f>_xlfn.XLOOKUP($L15,Pos!$A:$A,Pos!AA:AA,_xlfn.XLOOKUP($L15,#REF!,#REF!, ""), 0)</f>
        <v>#REF!</v>
      </c>
      <c r="AL15" s="1" t="e">
        <f>_xlfn.XLOOKUP($L15,Pos!$A:$A,Pos!AB:AB,_xlfn.XLOOKUP($L15,#REF!,#REF!, ""), 0)</f>
        <v>#REF!</v>
      </c>
      <c r="AM15" s="1" t="e">
        <f>_xlfn.XLOOKUP($L15,Pos!$A:$A,Pos!AC:AC,_xlfn.XLOOKUP($L15,#REF!,#REF!, ""), 0)</f>
        <v>#REF!</v>
      </c>
      <c r="AN15" s="1" t="e">
        <f>_xlfn.XLOOKUP($L15,Pos!$A:$A,Pos!AD:AD,_xlfn.XLOOKUP($L15,#REF!,#REF!, ""), 0)</f>
        <v>#REF!</v>
      </c>
      <c r="AO15" s="1" t="e">
        <f>_xlfn.XLOOKUP($L15,Pos!$A:$A,Pos!AE:AE,_xlfn.XLOOKUP($L15,#REF!,#REF!, ""), 0)</f>
        <v>#REF!</v>
      </c>
      <c r="AP15" s="1" t="e">
        <f>_xlfn.XLOOKUP($L15,Pos!$A:$A,Pos!AF:AF,_xlfn.XLOOKUP($L15,#REF!,#REF!, ""), 0)</f>
        <v>#REF!</v>
      </c>
      <c r="AQ15" s="1" t="e">
        <f>_xlfn.XLOOKUP($L15,Pos!$A:$A,Pos!AG:AG,_xlfn.XLOOKUP($L15,#REF!,#REF!, ""), 0)</f>
        <v>#REF!</v>
      </c>
      <c r="AR15" s="1" t="e">
        <f>_xlfn.XLOOKUP($L15,Pos!$A:$A,Pos!AH:AH,_xlfn.XLOOKUP($L15,#REF!,#REF!, ""), 0)</f>
        <v>#REF!</v>
      </c>
      <c r="AS15" s="1" t="e">
        <f>_xlfn.XLOOKUP($L15,Pos!$A:$A,Pos!AI:AI,_xlfn.XLOOKUP($L15,#REF!,#REF!, ""), 0)</f>
        <v>#REF!</v>
      </c>
      <c r="AT15" s="1" t="e">
        <f>_xlfn.XLOOKUP($L15,Pos!$A:$A,Pos!AJ:AJ,_xlfn.XLOOKUP($L15,#REF!,#REF!, ""), 0)</f>
        <v>#REF!</v>
      </c>
      <c r="AU15" s="1" t="e">
        <f>_xlfn.XLOOKUP($L15,Pos!$A:$A,Pos!AK:AK,_xlfn.XLOOKUP($L15,#REF!,#REF!, ""), 0)</f>
        <v>#REF!</v>
      </c>
      <c r="AV15" s="1" t="e">
        <f>_xlfn.XLOOKUP($L15,Pos!$A:$A,Pos!AL:AL,_xlfn.XLOOKUP($L15,#REF!,#REF!, ""), 0)</f>
        <v>#REF!</v>
      </c>
      <c r="AW15" s="1" t="e">
        <f>_xlfn.XLOOKUP($L15,Pos!$A:$A,Pos!AM:AM,_xlfn.XLOOKUP($L15,#REF!,#REF!, ""), 0)</f>
        <v>#REF!</v>
      </c>
      <c r="AX15" s="1" t="e">
        <f>_xlfn.XLOOKUP($L15,Pos!$A:$A,Pos!AN:AN,_xlfn.XLOOKUP($L15,#REF!,#REF!, ""), 0)</f>
        <v>#REF!</v>
      </c>
      <c r="AY15" s="1" t="e">
        <f>_xlfn.XLOOKUP($L15,Pos!$A:$A,Pos!AO:AO,_xlfn.XLOOKUP($L15,#REF!,#REF!, ""), 0)</f>
        <v>#REF!</v>
      </c>
      <c r="AZ15" s="7" t="str">
        <f t="shared" si="4"/>
        <v>IN</v>
      </c>
      <c r="BA15" s="1">
        <f>IF(OR(_xlfn.XLOOKUP(L15,Pos!B:B,Pos!L:L,FALSE)="ESG Reason",_xlfn.XLOOKUP(L15,Pos!B:B,Pos!L:L,FALSE)="Blacklisted"),1,0)</f>
        <v>0</v>
      </c>
      <c r="BC15" s="11">
        <v>1.000000023734306E-2</v>
      </c>
      <c r="BD15" s="11">
        <f>_xlfn.XLOOKUP($L15,Pos!$B:$B,Pos!H:H,0, 0)</f>
        <v>2.0989665885002642E-2</v>
      </c>
      <c r="BE15" s="11">
        <f>_xlfn.XLOOKUP($L15,Pos!$B:$B,Pos!I:I,0, 0)</f>
        <v>2.6026085689772959E-4</v>
      </c>
      <c r="BF15" s="18">
        <f t="shared" si="5"/>
        <v>2.0729405028104914E-2</v>
      </c>
      <c r="BG15" s="1">
        <f t="shared" si="6"/>
        <v>1</v>
      </c>
      <c r="BH15" s="1">
        <f t="shared" si="7"/>
        <v>34</v>
      </c>
      <c r="BI15" s="18">
        <f t="shared" si="8"/>
        <v>1.0989665647659581E-2</v>
      </c>
      <c r="BJ15" s="3">
        <f t="shared" si="9"/>
        <v>9.7397393804453305E-3</v>
      </c>
      <c r="BK15" s="18">
        <f t="shared" si="10"/>
        <v>-1.0989665647659581E-2</v>
      </c>
      <c r="BQ15" s="55" t="str">
        <f t="shared" si="28"/>
        <v>Chemicals_West Europe</v>
      </c>
      <c r="BR15" s="11">
        <f t="shared" si="29"/>
        <v>3.2359015149377138E-3</v>
      </c>
      <c r="BS15" s="11">
        <f t="shared" si="24"/>
        <v>3.0414427737839229E-3</v>
      </c>
      <c r="BT15" s="11">
        <f t="shared" si="25"/>
        <v>3.2342005942854256E-3</v>
      </c>
      <c r="BU15" s="8">
        <f t="shared" si="30"/>
        <v>1.944587411537909E-4</v>
      </c>
      <c r="BV15" s="8">
        <f t="shared" si="31"/>
        <v>1.700920652288225E-6</v>
      </c>
      <c r="BW15" s="8">
        <f t="shared" si="32"/>
        <v>-1.9275782050150268E-4</v>
      </c>
      <c r="BX15" s="13" t="str">
        <f t="shared" si="33"/>
        <v>Valide</v>
      </c>
      <c r="BZ15" s="58" t="str">
        <f t="shared" si="34"/>
        <v>Chemicals_West Europe</v>
      </c>
      <c r="CA15" s="44">
        <f t="shared" si="35"/>
        <v>1</v>
      </c>
      <c r="CB15" s="44">
        <f t="shared" si="36"/>
        <v>1</v>
      </c>
      <c r="CC15" s="44">
        <f t="shared" si="37"/>
        <v>7</v>
      </c>
      <c r="CD15" s="1" t="b">
        <f t="shared" si="38"/>
        <v>0</v>
      </c>
      <c r="CE15" s="36" t="b">
        <f t="shared" si="40"/>
        <v>0</v>
      </c>
      <c r="CF15" s="11" t="str">
        <f t="shared" si="39"/>
        <v/>
      </c>
      <c r="CG15" s="11" t="str">
        <f t="shared" si="41"/>
        <v/>
      </c>
      <c r="CH15" s="37">
        <f>IFERROR(INT(CF15/mapping!$B$3)+1,0)</f>
        <v>0</v>
      </c>
      <c r="CI15" s="37">
        <f>IFERROR(INT(ABS(CG15)/mapping!$E$3)+1,0)</f>
        <v>0</v>
      </c>
      <c r="CJ15" s="1">
        <f t="shared" ref="CJ15:CJ30" si="42">IF(CI15&gt;0,CI15,CH15)</f>
        <v>0</v>
      </c>
      <c r="CK15" s="1" t="str" cm="1">
        <f t="array" ref="CK15">IF(OR(CD15,CE15), TRANSPOSE(_xlfn.LET(
    _xlpm.Noms, M:M,
    _xlpm.Scores, AB:AB,
    _xlpm.Poids, BD:BD,
    _xlpm.Secteur, O:O,
    _xlpm.ESG, BA:BA,
    _xlpm.Cible, BZ15,
    _xlpm.Nb, CJ15,
    _xlpm.Position, AZ:AZ,
    _xlpm.Res, IF(CD15,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6" spans="1:90" x14ac:dyDescent="0.25">
      <c r="A16" s="55" t="s">
        <v>4012</v>
      </c>
      <c r="B16" s="1">
        <v>5</v>
      </c>
      <c r="C16" s="11">
        <f t="shared" si="26"/>
        <v>4.3637818152005283E-3</v>
      </c>
      <c r="D16" s="11">
        <f t="shared" si="27"/>
        <v>6.3637818152005284E-3</v>
      </c>
      <c r="E16" s="11">
        <f t="shared" si="22"/>
        <v>2E-3</v>
      </c>
      <c r="F16" s="11">
        <f t="shared" si="23"/>
        <v>0.01</v>
      </c>
      <c r="G16" s="51" t="s">
        <v>686</v>
      </c>
      <c r="H16" s="8" t="str">
        <f t="shared" si="0"/>
        <v>0%North America</v>
      </c>
      <c r="I16" s="11" cm="1">
        <f t="array" ref="I16">IF(
   AZ16 = "OUT", 0,IF(
   BD16 &gt;= LARGE(IF(ISNUMBER(BD:BD), BD:BD), 3),
   BE16 - 0.001,
   IF(BE16 &gt;=VLOOKUP(P16,mapping!$A:$B,2,FALSE), BE16,VLOOKUP(P16,mapping!$A$2:$B$8,2,FALSE))
))</f>
        <v>2E-3</v>
      </c>
      <c r="J16" s="11" cm="1">
        <f t="array" ref="J16">IF(
    AZ16="OUT",0,IF(IF(
                      BD16&gt;=LARGE(IF(ISNUMBER(BD:BD),BD:BD),3),
                      BE16+0.001,
                      VLOOKUP(H16,mapping!$D:$E,2,FALSE)
                      )&gt;I16,
                   IF(
                      BD16&gt;=LARGE(IF(ISNUMBER(BD:BD),BD:BD),3),
                      BE16+0.001,
                      VLOOKUP(H16,mapping!$D:$E,2,FALSE)
                      ),
                   I16+0.002))</f>
        <v>0.01</v>
      </c>
      <c r="K16" s="8">
        <f t="shared" si="1"/>
        <v>2.6179629026736311E-4</v>
      </c>
      <c r="L16" s="1" t="str">
        <f>Pos!B1301</f>
        <v>US9699041011</v>
      </c>
      <c r="M16" s="1" t="str">
        <f>_xlfn.XLOOKUP($L16,Pos!B:B,Pos!D:D,, 0)</f>
        <v>Williams-Sonoma, Inc.</v>
      </c>
      <c r="N16" s="1" t="str">
        <f>_xlfn.XLOOKUP($L16,Pos!B:B,Pos!E:E,, 0)</f>
        <v>Retail</v>
      </c>
      <c r="O16" s="1" t="str">
        <f t="shared" si="2"/>
        <v>Retail_North America</v>
      </c>
      <c r="P16" s="1" t="str">
        <f>_xlfn.XLOOKUP($L16,Pos!B:B,Pos!F:F,, 0)</f>
        <v>North America</v>
      </c>
      <c r="Q16" s="1">
        <v>0</v>
      </c>
      <c r="R16" s="9">
        <f>_xlfn.XLOOKUP($L16,Pos!$B:$B,Pos!N:N,0, 0)</f>
        <v>7.24</v>
      </c>
      <c r="S16" s="9">
        <f>_xlfn.XLOOKUP($L16,Pos!$B:$B,Pos!O:O,0, 0)</f>
        <v>4.9551670000000003</v>
      </c>
      <c r="T16" s="9">
        <f>_xlfn.XLOOKUP($L16,Pos!$B:$B,Pos!P:P,0, 0)</f>
        <v>7.8</v>
      </c>
      <c r="U16" s="9">
        <f>_xlfn.XLOOKUP($L16,Pos!$B:$B,Pos!Q:Q,0, 0)</f>
        <v>5.3</v>
      </c>
      <c r="V16" s="9">
        <f>_xlfn.XLOOKUP($L16,Pos!$B:$B,Pos!R:R,0, 0)</f>
        <v>3.8</v>
      </c>
      <c r="W16" s="9">
        <f>_xlfn.XLOOKUP($L16,Pos!$B:$B,Pos!S:S,0, 0)</f>
        <v>2.9083329999999998</v>
      </c>
      <c r="X16" s="9" t="str">
        <f>_xlfn.XLOOKUP($L16,Pos!$B:$B,Pos!J:J,0, 0)</f>
        <v>Outperform</v>
      </c>
      <c r="Y16" s="1">
        <v>0</v>
      </c>
      <c r="Z16" s="1">
        <v>0</v>
      </c>
      <c r="AA16" s="1">
        <f t="shared" si="3"/>
        <v>0</v>
      </c>
      <c r="AB16" s="9">
        <f>_xlfn.XLOOKUP(L16,Pos!B:B,Pos!K:K,-1,0)</f>
        <v>9.6296296296296298</v>
      </c>
      <c r="AC16" s="1" t="e">
        <f>_xlfn.XLOOKUP($L16,Pos!$A:$A,Pos!S:S,_xlfn.XLOOKUP($L16,#REF!,#REF!, ""), 0)</f>
        <v>#REF!</v>
      </c>
      <c r="AD16" s="1" t="e">
        <f>_xlfn.XLOOKUP($L16,Pos!$A:$A,Pos!T:T,_xlfn.XLOOKUP($L16,#REF!,#REF!, ""), 0)</f>
        <v>#REF!</v>
      </c>
      <c r="AE16" s="1" t="e">
        <f>_xlfn.XLOOKUP($L16,Pos!$A:$A,Pos!U:U,_xlfn.XLOOKUP($L16,#REF!,#REF!, ""), 0)</f>
        <v>#REF!</v>
      </c>
      <c r="AF16" s="1" t="e">
        <f>_xlfn.XLOOKUP($L16,Pos!$A:$A,Pos!V:V,_xlfn.XLOOKUP($L16,#REF!,#REF!, ""), 0)</f>
        <v>#REF!</v>
      </c>
      <c r="AG16" s="1" t="e">
        <f>_xlfn.XLOOKUP($L16,Pos!$A:$A,Pos!W:W,_xlfn.XLOOKUP($L16,#REF!,#REF!, ""), 0)</f>
        <v>#REF!</v>
      </c>
      <c r="AH16" s="1" t="e">
        <f>_xlfn.XLOOKUP($L16,Pos!$A:$A,Pos!X:X,_xlfn.XLOOKUP($L16,#REF!,#REF!, ""), 0)</f>
        <v>#REF!</v>
      </c>
      <c r="AI16" s="1" t="e">
        <f>_xlfn.XLOOKUP($L16,Pos!$A:$A,Pos!Y:Y,_xlfn.XLOOKUP($L16,#REF!,#REF!, ""), 0)</f>
        <v>#REF!</v>
      </c>
      <c r="AJ16" s="1" t="e">
        <f>_xlfn.XLOOKUP($L16,Pos!$A:$A,Pos!Z:Z,_xlfn.XLOOKUP($L16,#REF!,#REF!, ""), 0)</f>
        <v>#REF!</v>
      </c>
      <c r="AK16" s="1" t="e">
        <f>_xlfn.XLOOKUP($L16,Pos!$A:$A,Pos!AA:AA,_xlfn.XLOOKUP($L16,#REF!,#REF!, ""), 0)</f>
        <v>#REF!</v>
      </c>
      <c r="AL16" s="1" t="e">
        <f>_xlfn.XLOOKUP($L16,Pos!$A:$A,Pos!AB:AB,_xlfn.XLOOKUP($L16,#REF!,#REF!, ""), 0)</f>
        <v>#REF!</v>
      </c>
      <c r="AM16" s="1" t="e">
        <f>_xlfn.XLOOKUP($L16,Pos!$A:$A,Pos!AC:AC,_xlfn.XLOOKUP($L16,#REF!,#REF!, ""), 0)</f>
        <v>#REF!</v>
      </c>
      <c r="AN16" s="1" t="e">
        <f>_xlfn.XLOOKUP($L16,Pos!$A:$A,Pos!AD:AD,_xlfn.XLOOKUP($L16,#REF!,#REF!, ""), 0)</f>
        <v>#REF!</v>
      </c>
      <c r="AO16" s="1" t="e">
        <f>_xlfn.XLOOKUP($L16,Pos!$A:$A,Pos!AE:AE,_xlfn.XLOOKUP($L16,#REF!,#REF!, ""), 0)</f>
        <v>#REF!</v>
      </c>
      <c r="AP16" s="1" t="e">
        <f>_xlfn.XLOOKUP($L16,Pos!$A:$A,Pos!AF:AF,_xlfn.XLOOKUP($L16,#REF!,#REF!, ""), 0)</f>
        <v>#REF!</v>
      </c>
      <c r="AQ16" s="1" t="e">
        <f>_xlfn.XLOOKUP($L16,Pos!$A:$A,Pos!AG:AG,_xlfn.XLOOKUP($L16,#REF!,#REF!, ""), 0)</f>
        <v>#REF!</v>
      </c>
      <c r="AR16" s="1" t="e">
        <f>_xlfn.XLOOKUP($L16,Pos!$A:$A,Pos!AH:AH,_xlfn.XLOOKUP($L16,#REF!,#REF!, ""), 0)</f>
        <v>#REF!</v>
      </c>
      <c r="AS16" s="1" t="e">
        <f>_xlfn.XLOOKUP($L16,Pos!$A:$A,Pos!AI:AI,_xlfn.XLOOKUP($L16,#REF!,#REF!, ""), 0)</f>
        <v>#REF!</v>
      </c>
      <c r="AT16" s="1" t="e">
        <f>_xlfn.XLOOKUP($L16,Pos!$A:$A,Pos!AJ:AJ,_xlfn.XLOOKUP($L16,#REF!,#REF!, ""), 0)</f>
        <v>#REF!</v>
      </c>
      <c r="AU16" s="1" t="e">
        <f>_xlfn.XLOOKUP($L16,Pos!$A:$A,Pos!AK:AK,_xlfn.XLOOKUP($L16,#REF!,#REF!, ""), 0)</f>
        <v>#REF!</v>
      </c>
      <c r="AV16" s="1" t="e">
        <f>_xlfn.XLOOKUP($L16,Pos!$A:$A,Pos!AL:AL,_xlfn.XLOOKUP($L16,#REF!,#REF!, ""), 0)</f>
        <v>#REF!</v>
      </c>
      <c r="AW16" s="1" t="e">
        <f>_xlfn.XLOOKUP($L16,Pos!$A:$A,Pos!AM:AM,_xlfn.XLOOKUP($L16,#REF!,#REF!, ""), 0)</f>
        <v>#REF!</v>
      </c>
      <c r="AX16" s="1" t="e">
        <f>_xlfn.XLOOKUP($L16,Pos!$A:$A,Pos!AN:AN,_xlfn.XLOOKUP($L16,#REF!,#REF!, ""), 0)</f>
        <v>#REF!</v>
      </c>
      <c r="AY16" s="1" t="e">
        <f>_xlfn.XLOOKUP($L16,Pos!$A:$A,Pos!AO:AO,_xlfn.XLOOKUP($L16,#REF!,#REF!, ""), 0)</f>
        <v>#REF!</v>
      </c>
      <c r="AZ16" s="7" t="str">
        <f t="shared" si="4"/>
        <v>IN</v>
      </c>
      <c r="BA16" s="1">
        <f>IF(OR(_xlfn.XLOOKUP(L16,Pos!B:B,Pos!L:L,FALSE)="ESG Reason",_xlfn.XLOOKUP(L16,Pos!B:B,Pos!L:L,FALSE)="Blacklisted"),1,0)</f>
        <v>0</v>
      </c>
      <c r="BC16" s="11">
        <v>1.000000023835353E-2</v>
      </c>
      <c r="BD16" s="11">
        <f>_xlfn.XLOOKUP($L16,Pos!$B:$B,Pos!H:H,0, 0)</f>
        <v>1.9957015843724141E-2</v>
      </c>
      <c r="BE16" s="11">
        <f>_xlfn.XLOOKUP($L16,Pos!$B:$B,Pos!I:I,0, 0)</f>
        <v>2.6179629026736311E-4</v>
      </c>
      <c r="BF16" s="18">
        <f t="shared" si="5"/>
        <v>1.9695219553456777E-2</v>
      </c>
      <c r="BG16" s="1">
        <f t="shared" si="6"/>
        <v>1</v>
      </c>
      <c r="BH16" s="1">
        <f t="shared" si="7"/>
        <v>34</v>
      </c>
      <c r="BI16" s="18">
        <f t="shared" si="8"/>
        <v>9.9570156053706109E-3</v>
      </c>
      <c r="BJ16" s="3">
        <f t="shared" si="9"/>
        <v>9.738203948086166E-3</v>
      </c>
      <c r="BK16" s="18">
        <f t="shared" si="10"/>
        <v>-9.9570156053706109E-3</v>
      </c>
      <c r="BQ16" s="55" t="str">
        <f t="shared" si="28"/>
        <v>Construction_West Europe</v>
      </c>
      <c r="BR16" s="11">
        <f t="shared" si="29"/>
        <v>5.9320178017671669E-3</v>
      </c>
      <c r="BS16" s="11">
        <f t="shared" si="24"/>
        <v>5.3637818152005284E-3</v>
      </c>
      <c r="BT16" s="11">
        <f t="shared" si="25"/>
        <v>5.0694074263147454E-3</v>
      </c>
      <c r="BU16" s="8">
        <f t="shared" si="30"/>
        <v>5.6823598656663855E-4</v>
      </c>
      <c r="BV16" s="8">
        <f t="shared" si="31"/>
        <v>8.6261037545242152E-4</v>
      </c>
      <c r="BW16" s="8">
        <f t="shared" si="32"/>
        <v>2.9437438888578298E-4</v>
      </c>
      <c r="BX16" s="13" t="str">
        <f t="shared" si="33"/>
        <v>Valide</v>
      </c>
      <c r="BZ16" s="58" t="str">
        <f t="shared" si="34"/>
        <v>Construction_West Europe</v>
      </c>
      <c r="CA16" s="44">
        <f t="shared" si="35"/>
        <v>2</v>
      </c>
      <c r="CB16" s="44">
        <f t="shared" si="36"/>
        <v>2</v>
      </c>
      <c r="CC16" s="44">
        <f t="shared" si="37"/>
        <v>14</v>
      </c>
      <c r="CD16" s="1" t="b">
        <f t="shared" si="38"/>
        <v>0</v>
      </c>
      <c r="CE16" s="36" t="b">
        <f t="shared" si="40"/>
        <v>0</v>
      </c>
      <c r="CF16" s="11" t="str">
        <f t="shared" si="39"/>
        <v/>
      </c>
      <c r="CG16" s="11" t="str">
        <f t="shared" si="41"/>
        <v/>
      </c>
      <c r="CH16" s="37">
        <f>IFERROR(INT(CF16/mapping!$B$3)+1,0)</f>
        <v>0</v>
      </c>
      <c r="CI16" s="37">
        <f>IFERROR(INT(ABS(CG16)/mapping!$E$3)+1,0)</f>
        <v>0</v>
      </c>
      <c r="CJ16" s="1">
        <f t="shared" si="42"/>
        <v>0</v>
      </c>
      <c r="CK16" s="1" t="str" cm="1">
        <f t="array" ref="CK16">IF(OR(CD16,CE16), TRANSPOSE(_xlfn.LET(
    _xlpm.Noms, M:M,
    _xlpm.Scores, AB:AB,
    _xlpm.Poids, BD:BD,
    _xlpm.Secteur, O:O,
    _xlpm.ESG, BA:BA,
    _xlpm.Cible, BZ16,
    _xlpm.Nb, CJ16,
    _xlpm.Position, AZ:AZ,
    _xlpm.Res, IF(CD16,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7" spans="1:89" x14ac:dyDescent="0.25">
      <c r="A17" s="55" t="s">
        <v>2726</v>
      </c>
      <c r="B17" s="1">
        <v>6</v>
      </c>
      <c r="C17" s="11">
        <f t="shared" si="26"/>
        <v>7.0039128883669774E-3</v>
      </c>
      <c r="D17" s="11">
        <f t="shared" si="27"/>
        <v>9.0039128883669765E-3</v>
      </c>
      <c r="E17" s="11">
        <f t="shared" si="22"/>
        <v>1.2450132288435241E-3</v>
      </c>
      <c r="F17" s="11">
        <f t="shared" si="23"/>
        <v>7.4999999999999997E-3</v>
      </c>
      <c r="G17" s="51" t="s">
        <v>413</v>
      </c>
      <c r="H17" s="8" t="str">
        <f t="shared" si="0"/>
        <v>0%North America</v>
      </c>
      <c r="I17" s="11" cm="1">
        <f t="array" ref="I17">IF(
   AZ17 = "OUT", 0,IF(
   BD17 &gt;= LARGE(IF(ISNUMBER(BD:BD), BD:BD), 3),
   BE17 - 0.001,
   IF(BE17 &gt;=VLOOKUP(P17,mapping!$A:$B,2,FALSE), BE17,VLOOKUP(P17,mapping!$A$2:$B$8,2,FALSE))
))</f>
        <v>2E-3</v>
      </c>
      <c r="J17" s="11" cm="1">
        <f t="array" ref="J17">IF(
    AZ17="OUT",0,IF(IF(
                      BD17&gt;=LARGE(IF(ISNUMBER(BD:BD),BD:BD),3),
                      BE17+0.001,
                      VLOOKUP(H17,mapping!$D:$E,2,FALSE)
                      )&gt;I17,
                   IF(
                      BD17&gt;=LARGE(IF(ISNUMBER(BD:BD),BD:BD),3),
                      BE17+0.001,
                      VLOOKUP(H17,mapping!$D:$E,2,FALSE)
                      ),
                   I17+0.002))</f>
        <v>0.01</v>
      </c>
      <c r="K17" s="8">
        <f t="shared" si="1"/>
        <v>5.0483452950935532E-4</v>
      </c>
      <c r="L17" s="1" t="str">
        <f>Pos!B941</f>
        <v>US24703L2025</v>
      </c>
      <c r="M17" s="1" t="str">
        <f>_xlfn.XLOOKUP($L17,Pos!B:B,Pos!D:D,, 0)</f>
        <v>Dell Technologies, Inc. Class C</v>
      </c>
      <c r="N17" s="1" t="str">
        <f>_xlfn.XLOOKUP($L17,Pos!B:B,Pos!E:E,, 0)</f>
        <v>Technology</v>
      </c>
      <c r="O17" s="1" t="str">
        <f t="shared" si="2"/>
        <v>Technology_North America</v>
      </c>
      <c r="P17" s="1" t="str">
        <f>_xlfn.XLOOKUP($L17,Pos!B:B,Pos!F:F,, 0)</f>
        <v>North America</v>
      </c>
      <c r="Q17" s="1">
        <v>0</v>
      </c>
      <c r="R17" s="9">
        <f>_xlfn.XLOOKUP($L17,Pos!$B:$B,Pos!N:N,0, 0)</f>
        <v>8.2200000000000006</v>
      </c>
      <c r="S17" s="9">
        <f>_xlfn.XLOOKUP($L17,Pos!$B:$B,Pos!O:O,0, 0)</f>
        <v>8.3780000000000001</v>
      </c>
      <c r="T17" s="9">
        <f>_xlfn.XLOOKUP($L17,Pos!$B:$B,Pos!P:P,0, 0)</f>
        <v>4.2</v>
      </c>
      <c r="U17" s="9">
        <f>_xlfn.XLOOKUP($L17,Pos!$B:$B,Pos!Q:Q,0, 0)</f>
        <v>7.3</v>
      </c>
      <c r="V17" s="9">
        <f>_xlfn.XLOOKUP($L17,Pos!$B:$B,Pos!R:R,0, 0)</f>
        <v>3.2</v>
      </c>
      <c r="W17" s="9">
        <f>_xlfn.XLOOKUP($L17,Pos!$B:$B,Pos!S:S,0, 0)</f>
        <v>3.6516670000000002</v>
      </c>
      <c r="X17" s="9" t="str">
        <f>_xlfn.XLOOKUP($L17,Pos!$B:$B,Pos!J:J,0, 0)</f>
        <v>Outperform</v>
      </c>
      <c r="Y17" s="1">
        <v>0</v>
      </c>
      <c r="Z17" s="1">
        <v>0</v>
      </c>
      <c r="AA17" s="1">
        <f t="shared" si="3"/>
        <v>0</v>
      </c>
      <c r="AB17" s="9">
        <f>_xlfn.XLOOKUP(L17,Pos!B:B,Pos!K:K,-1,0)</f>
        <v>8.8659793814432994</v>
      </c>
      <c r="AC17" s="1" t="e">
        <f>_xlfn.XLOOKUP($L17,Pos!$A:$A,Pos!S:S,_xlfn.XLOOKUP($L17,#REF!,#REF!, ""), 0)</f>
        <v>#REF!</v>
      </c>
      <c r="AD17" s="1" t="e">
        <f>_xlfn.XLOOKUP($L17,Pos!$A:$A,Pos!T:T,_xlfn.XLOOKUP($L17,#REF!,#REF!, ""), 0)</f>
        <v>#REF!</v>
      </c>
      <c r="AE17" s="1" t="e">
        <f>_xlfn.XLOOKUP($L17,Pos!$A:$A,Pos!U:U,_xlfn.XLOOKUP($L17,#REF!,#REF!, ""), 0)</f>
        <v>#REF!</v>
      </c>
      <c r="AF17" s="1" t="e">
        <f>_xlfn.XLOOKUP($L17,Pos!$A:$A,Pos!V:V,_xlfn.XLOOKUP($L17,#REF!,#REF!, ""), 0)</f>
        <v>#REF!</v>
      </c>
      <c r="AG17" s="1" t="e">
        <f>_xlfn.XLOOKUP($L17,Pos!$A:$A,Pos!W:W,_xlfn.XLOOKUP($L17,#REF!,#REF!, ""), 0)</f>
        <v>#REF!</v>
      </c>
      <c r="AH17" s="1" t="e">
        <f>_xlfn.XLOOKUP($L17,Pos!$A:$A,Pos!X:X,_xlfn.XLOOKUP($L17,#REF!,#REF!, ""), 0)</f>
        <v>#REF!</v>
      </c>
      <c r="AI17" s="1" t="e">
        <f>_xlfn.XLOOKUP($L17,Pos!$A:$A,Pos!Y:Y,_xlfn.XLOOKUP($L17,#REF!,#REF!, ""), 0)</f>
        <v>#REF!</v>
      </c>
      <c r="AJ17" s="1" t="e">
        <f>_xlfn.XLOOKUP($L17,Pos!$A:$A,Pos!Z:Z,_xlfn.XLOOKUP($L17,#REF!,#REF!, ""), 0)</f>
        <v>#REF!</v>
      </c>
      <c r="AK17" s="1" t="e">
        <f>_xlfn.XLOOKUP($L17,Pos!$A:$A,Pos!AA:AA,_xlfn.XLOOKUP($L17,#REF!,#REF!, ""), 0)</f>
        <v>#REF!</v>
      </c>
      <c r="AL17" s="1" t="e">
        <f>_xlfn.XLOOKUP($L17,Pos!$A:$A,Pos!AB:AB,_xlfn.XLOOKUP($L17,#REF!,#REF!, ""), 0)</f>
        <v>#REF!</v>
      </c>
      <c r="AM17" s="1" t="e">
        <f>_xlfn.XLOOKUP($L17,Pos!$A:$A,Pos!AC:AC,_xlfn.XLOOKUP($L17,#REF!,#REF!, ""), 0)</f>
        <v>#REF!</v>
      </c>
      <c r="AN17" s="1" t="e">
        <f>_xlfn.XLOOKUP($L17,Pos!$A:$A,Pos!AD:AD,_xlfn.XLOOKUP($L17,#REF!,#REF!, ""), 0)</f>
        <v>#REF!</v>
      </c>
      <c r="AO17" s="1" t="e">
        <f>_xlfn.XLOOKUP($L17,Pos!$A:$A,Pos!AE:AE,_xlfn.XLOOKUP($L17,#REF!,#REF!, ""), 0)</f>
        <v>#REF!</v>
      </c>
      <c r="AP17" s="1" t="e">
        <f>_xlfn.XLOOKUP($L17,Pos!$A:$A,Pos!AF:AF,_xlfn.XLOOKUP($L17,#REF!,#REF!, ""), 0)</f>
        <v>#REF!</v>
      </c>
      <c r="AQ17" s="1" t="e">
        <f>_xlfn.XLOOKUP($L17,Pos!$A:$A,Pos!AG:AG,_xlfn.XLOOKUP($L17,#REF!,#REF!, ""), 0)</f>
        <v>#REF!</v>
      </c>
      <c r="AR17" s="1" t="e">
        <f>_xlfn.XLOOKUP($L17,Pos!$A:$A,Pos!AH:AH,_xlfn.XLOOKUP($L17,#REF!,#REF!, ""), 0)</f>
        <v>#REF!</v>
      </c>
      <c r="AS17" s="1" t="e">
        <f>_xlfn.XLOOKUP($L17,Pos!$A:$A,Pos!AI:AI,_xlfn.XLOOKUP($L17,#REF!,#REF!, ""), 0)</f>
        <v>#REF!</v>
      </c>
      <c r="AT17" s="1" t="e">
        <f>_xlfn.XLOOKUP($L17,Pos!$A:$A,Pos!AJ:AJ,_xlfn.XLOOKUP($L17,#REF!,#REF!, ""), 0)</f>
        <v>#REF!</v>
      </c>
      <c r="AU17" s="1" t="e">
        <f>_xlfn.XLOOKUP($L17,Pos!$A:$A,Pos!AK:AK,_xlfn.XLOOKUP($L17,#REF!,#REF!, ""), 0)</f>
        <v>#REF!</v>
      </c>
      <c r="AV17" s="1" t="e">
        <f>_xlfn.XLOOKUP($L17,Pos!$A:$A,Pos!AL:AL,_xlfn.XLOOKUP($L17,#REF!,#REF!, ""), 0)</f>
        <v>#REF!</v>
      </c>
      <c r="AW17" s="1" t="e">
        <f>_xlfn.XLOOKUP($L17,Pos!$A:$A,Pos!AM:AM,_xlfn.XLOOKUP($L17,#REF!,#REF!, ""), 0)</f>
        <v>#REF!</v>
      </c>
      <c r="AX17" s="1" t="e">
        <f>_xlfn.XLOOKUP($L17,Pos!$A:$A,Pos!AN:AN,_xlfn.XLOOKUP($L17,#REF!,#REF!, ""), 0)</f>
        <v>#REF!</v>
      </c>
      <c r="AY17" s="1" t="e">
        <f>_xlfn.XLOOKUP($L17,Pos!$A:$A,Pos!AO:AO,_xlfn.XLOOKUP($L17,#REF!,#REF!, ""), 0)</f>
        <v>#REF!</v>
      </c>
      <c r="AZ17" s="7" t="str">
        <f t="shared" si="4"/>
        <v>IN</v>
      </c>
      <c r="BA17" s="1">
        <f>IF(OR(_xlfn.XLOOKUP(L17,Pos!B:B,Pos!L:L,FALSE)="ESG Reason",_xlfn.XLOOKUP(L17,Pos!B:B,Pos!L:L,FALSE)="Blacklisted"),1,0)</f>
        <v>0</v>
      </c>
      <c r="BC17" s="11">
        <v>1.00000002373041E-2</v>
      </c>
      <c r="BD17" s="11">
        <f>_xlfn.XLOOKUP($L17,Pos!$B:$B,Pos!H:H,0, 0)</f>
        <v>1.9496078886422991E-2</v>
      </c>
      <c r="BE17" s="11">
        <f>_xlfn.XLOOKUP($L17,Pos!$B:$B,Pos!I:I,0, 0)</f>
        <v>5.0483452950935532E-4</v>
      </c>
      <c r="BF17" s="18">
        <f t="shared" si="5"/>
        <v>1.8991244356913635E-2</v>
      </c>
      <c r="BG17" s="1">
        <f t="shared" si="6"/>
        <v>1</v>
      </c>
      <c r="BH17" s="1">
        <f t="shared" si="7"/>
        <v>35</v>
      </c>
      <c r="BI17" s="18">
        <f t="shared" si="8"/>
        <v>9.4960786491188904E-3</v>
      </c>
      <c r="BJ17" s="3">
        <f t="shared" si="9"/>
        <v>9.4951657077947445E-3</v>
      </c>
      <c r="BK17" s="18">
        <f t="shared" si="10"/>
        <v>-9.4960786491188904E-3</v>
      </c>
      <c r="BQ17" s="55" t="str">
        <f t="shared" si="28"/>
        <v>Energy_West Europe</v>
      </c>
      <c r="BR17" s="11">
        <f t="shared" si="29"/>
        <v>7.5000001068249184E-3</v>
      </c>
      <c r="BS17" s="11">
        <f t="shared" si="24"/>
        <v>8.0039128883669774E-3</v>
      </c>
      <c r="BT17" s="11">
        <f t="shared" si="25"/>
        <v>8.5254756221291323E-3</v>
      </c>
      <c r="BU17" s="8">
        <f t="shared" si="30"/>
        <v>-5.0391278154205896E-4</v>
      </c>
      <c r="BV17" s="8">
        <f t="shared" si="31"/>
        <v>-1.0254755153042139E-3</v>
      </c>
      <c r="BW17" s="8">
        <f t="shared" si="32"/>
        <v>-5.2156273376215492E-4</v>
      </c>
      <c r="BX17" s="13" t="str">
        <f t="shared" si="33"/>
        <v>Valide</v>
      </c>
      <c r="BZ17" s="58" t="str">
        <f t="shared" si="34"/>
        <v>Energy_West Europe</v>
      </c>
      <c r="CA17" s="44">
        <f t="shared" si="35"/>
        <v>1</v>
      </c>
      <c r="CB17" s="44">
        <f t="shared" si="36"/>
        <v>1</v>
      </c>
      <c r="CC17" s="44">
        <f t="shared" si="37"/>
        <v>11</v>
      </c>
      <c r="CD17" s="1" t="b">
        <f t="shared" si="38"/>
        <v>0</v>
      </c>
      <c r="CE17" s="36" t="b">
        <f t="shared" si="40"/>
        <v>0</v>
      </c>
      <c r="CF17" s="11" t="str">
        <f t="shared" si="39"/>
        <v/>
      </c>
      <c r="CG17" s="11" t="str">
        <f t="shared" si="41"/>
        <v/>
      </c>
      <c r="CH17" s="37">
        <f>IFERROR(INT(CF17/mapping!$B$3)+1,0)</f>
        <v>0</v>
      </c>
      <c r="CI17" s="37">
        <f>IFERROR(INT(ABS(CG17)/mapping!$E$3)+1,0)</f>
        <v>0</v>
      </c>
      <c r="CJ17" s="1">
        <f t="shared" si="42"/>
        <v>0</v>
      </c>
      <c r="CK17" s="1" t="str" cm="1">
        <f t="array" ref="CK17">IF(OR(CD17,CE17), TRANSPOSE(_xlfn.LET(
    _xlpm.Noms, M:M,
    _xlpm.Scores, AB:AB,
    _xlpm.Poids, BD:BD,
    _xlpm.Secteur, O:O,
    _xlpm.ESG, BA:BA,
    _xlpm.Cible, BZ17,
    _xlpm.Nb, CJ17,
    _xlpm.Position, AZ:AZ,
    _xlpm.Res, IF(CD17,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8" spans="1:89" x14ac:dyDescent="0.25">
      <c r="A18" s="55" t="s">
        <v>2727</v>
      </c>
      <c r="B18" s="1">
        <v>7</v>
      </c>
      <c r="C18" s="11">
        <f t="shared" si="26"/>
        <v>5.8846663735241346E-3</v>
      </c>
      <c r="D18" s="11">
        <f t="shared" si="27"/>
        <v>7.8846663735241337E-3</v>
      </c>
      <c r="E18" s="11">
        <f t="shared" si="22"/>
        <v>2E-3</v>
      </c>
      <c r="F18" s="11">
        <f t="shared" si="23"/>
        <v>0.01</v>
      </c>
      <c r="G18" s="51" t="s">
        <v>340</v>
      </c>
      <c r="H18" s="8" t="str">
        <f t="shared" si="0"/>
        <v>0%North America</v>
      </c>
      <c r="I18" s="11" cm="1">
        <f t="array" ref="I18">IF(
   AZ18 = "OUT", 0,IF(
   BD18 &gt;= LARGE(IF(ISNUMBER(BD:BD), BD:BD), 3),
   BE18 - 0.001,
   IF(BE18 &gt;=VLOOKUP(P18,mapping!$A:$B,2,FALSE), BE18,VLOOKUP(P18,mapping!$A$2:$B$8,2,FALSE))
))</f>
        <v>2E-3</v>
      </c>
      <c r="J18" s="11" cm="1">
        <f t="array" ref="J18">IF(
    AZ18="OUT",0,IF(IF(
                      BD18&gt;=LARGE(IF(ISNUMBER(BD:BD),BD:BD),3),
                      BE18+0.001,
                      VLOOKUP(H18,mapping!$D:$E,2,FALSE)
                      )&gt;I18,
                   IF(
                      BD18&gt;=LARGE(IF(ISNUMBER(BD:BD),BD:BD),3),
                      BE18+0.001,
                      VLOOKUP(H18,mapping!$D:$E,2,FALSE)
                      ),
                   I18+0.002))</f>
        <v>0.01</v>
      </c>
      <c r="K18" s="8">
        <f t="shared" si="1"/>
        <v>6.2468254514021866E-4</v>
      </c>
      <c r="L18" s="1" t="str">
        <f>Pos!B1001</f>
        <v>US3453708600</v>
      </c>
      <c r="M18" s="1" t="str">
        <f>_xlfn.XLOOKUP($L18,Pos!B:B,Pos!D:D,, 0)</f>
        <v>Ford Motor Company</v>
      </c>
      <c r="N18" s="1" t="str">
        <f>_xlfn.XLOOKUP($L18,Pos!B:B,Pos!E:E,, 0)</f>
        <v>Auto &amp; Parts</v>
      </c>
      <c r="O18" s="1" t="str">
        <f t="shared" si="2"/>
        <v>Auto &amp; Parts_North America</v>
      </c>
      <c r="P18" s="1" t="str">
        <f>_xlfn.XLOOKUP($L18,Pos!B:B,Pos!F:F,, 0)</f>
        <v>North America</v>
      </c>
      <c r="Q18" s="1">
        <v>0</v>
      </c>
      <c r="R18" s="9">
        <f>_xlfn.XLOOKUP($L18,Pos!$B:$B,Pos!N:N,0, 0)</f>
        <v>7.46</v>
      </c>
      <c r="S18" s="9">
        <f>_xlfn.XLOOKUP($L18,Pos!$B:$B,Pos!O:O,0, 0)</f>
        <v>8.9778339999999996</v>
      </c>
      <c r="T18" s="9">
        <f>_xlfn.XLOOKUP($L18,Pos!$B:$B,Pos!P:P,0, 0)</f>
        <v>1.5249999999999999</v>
      </c>
      <c r="U18" s="9">
        <f>_xlfn.XLOOKUP($L18,Pos!$B:$B,Pos!Q:Q,0, 0)</f>
        <v>7</v>
      </c>
      <c r="V18" s="9">
        <f>_xlfn.XLOOKUP($L18,Pos!$B:$B,Pos!R:R,0, 0)</f>
        <v>3.233333</v>
      </c>
      <c r="W18" s="9">
        <f>_xlfn.XLOOKUP($L18,Pos!$B:$B,Pos!S:S,0, 0)</f>
        <v>2.3483329999999998</v>
      </c>
      <c r="X18" s="9" t="str">
        <f>_xlfn.XLOOKUP($L18,Pos!$B:$B,Pos!J:J,0, 0)</f>
        <v>Hold</v>
      </c>
      <c r="Y18" s="1">
        <v>0</v>
      </c>
      <c r="Z18" s="1">
        <v>0</v>
      </c>
      <c r="AA18" s="1">
        <f t="shared" si="3"/>
        <v>0</v>
      </c>
      <c r="AB18" s="9">
        <f>_xlfn.XLOOKUP(L18,Pos!B:B,Pos!K:K,-1,0)</f>
        <v>10</v>
      </c>
      <c r="AC18" s="1" t="e">
        <f>_xlfn.XLOOKUP($L18,Pos!$A:$A,Pos!S:S,_xlfn.XLOOKUP($L18,#REF!,#REF!, ""), 0)</f>
        <v>#REF!</v>
      </c>
      <c r="AD18" s="1" t="e">
        <f>_xlfn.XLOOKUP($L18,Pos!$A:$A,Pos!T:T,_xlfn.XLOOKUP($L18,#REF!,#REF!, ""), 0)</f>
        <v>#REF!</v>
      </c>
      <c r="AE18" s="1" t="e">
        <f>_xlfn.XLOOKUP($L18,Pos!$A:$A,Pos!U:U,_xlfn.XLOOKUP($L18,#REF!,#REF!, ""), 0)</f>
        <v>#REF!</v>
      </c>
      <c r="AF18" s="1" t="e">
        <f>_xlfn.XLOOKUP($L18,Pos!$A:$A,Pos!V:V,_xlfn.XLOOKUP($L18,#REF!,#REF!, ""), 0)</f>
        <v>#REF!</v>
      </c>
      <c r="AG18" s="1" t="e">
        <f>_xlfn.XLOOKUP($L18,Pos!$A:$A,Pos!W:W,_xlfn.XLOOKUP($L18,#REF!,#REF!, ""), 0)</f>
        <v>#REF!</v>
      </c>
      <c r="AH18" s="1" t="e">
        <f>_xlfn.XLOOKUP($L18,Pos!$A:$A,Pos!X:X,_xlfn.XLOOKUP($L18,#REF!,#REF!, ""), 0)</f>
        <v>#REF!</v>
      </c>
      <c r="AI18" s="1" t="e">
        <f>_xlfn.XLOOKUP($L18,Pos!$A:$A,Pos!Y:Y,_xlfn.XLOOKUP($L18,#REF!,#REF!, ""), 0)</f>
        <v>#REF!</v>
      </c>
      <c r="AJ18" s="1" t="e">
        <f>_xlfn.XLOOKUP($L18,Pos!$A:$A,Pos!Z:Z,_xlfn.XLOOKUP($L18,#REF!,#REF!, ""), 0)</f>
        <v>#REF!</v>
      </c>
      <c r="AK18" s="1" t="e">
        <f>_xlfn.XLOOKUP($L18,Pos!$A:$A,Pos!AA:AA,_xlfn.XLOOKUP($L18,#REF!,#REF!, ""), 0)</f>
        <v>#REF!</v>
      </c>
      <c r="AL18" s="1" t="e">
        <f>_xlfn.XLOOKUP($L18,Pos!$A:$A,Pos!AB:AB,_xlfn.XLOOKUP($L18,#REF!,#REF!, ""), 0)</f>
        <v>#REF!</v>
      </c>
      <c r="AM18" s="1" t="e">
        <f>_xlfn.XLOOKUP($L18,Pos!$A:$A,Pos!AC:AC,_xlfn.XLOOKUP($L18,#REF!,#REF!, ""), 0)</f>
        <v>#REF!</v>
      </c>
      <c r="AN18" s="1" t="e">
        <f>_xlfn.XLOOKUP($L18,Pos!$A:$A,Pos!AD:AD,_xlfn.XLOOKUP($L18,#REF!,#REF!, ""), 0)</f>
        <v>#REF!</v>
      </c>
      <c r="AO18" s="1" t="e">
        <f>_xlfn.XLOOKUP($L18,Pos!$A:$A,Pos!AE:AE,_xlfn.XLOOKUP($L18,#REF!,#REF!, ""), 0)</f>
        <v>#REF!</v>
      </c>
      <c r="AP18" s="1" t="e">
        <f>_xlfn.XLOOKUP($L18,Pos!$A:$A,Pos!AF:AF,_xlfn.XLOOKUP($L18,#REF!,#REF!, ""), 0)</f>
        <v>#REF!</v>
      </c>
      <c r="AQ18" s="1" t="e">
        <f>_xlfn.XLOOKUP($L18,Pos!$A:$A,Pos!AG:AG,_xlfn.XLOOKUP($L18,#REF!,#REF!, ""), 0)</f>
        <v>#REF!</v>
      </c>
      <c r="AR18" s="1" t="e">
        <f>_xlfn.XLOOKUP($L18,Pos!$A:$A,Pos!AH:AH,_xlfn.XLOOKUP($L18,#REF!,#REF!, ""), 0)</f>
        <v>#REF!</v>
      </c>
      <c r="AS18" s="1" t="e">
        <f>_xlfn.XLOOKUP($L18,Pos!$A:$A,Pos!AI:AI,_xlfn.XLOOKUP($L18,#REF!,#REF!, ""), 0)</f>
        <v>#REF!</v>
      </c>
      <c r="AT18" s="1" t="e">
        <f>_xlfn.XLOOKUP($L18,Pos!$A:$A,Pos!AJ:AJ,_xlfn.XLOOKUP($L18,#REF!,#REF!, ""), 0)</f>
        <v>#REF!</v>
      </c>
      <c r="AU18" s="1" t="e">
        <f>_xlfn.XLOOKUP($L18,Pos!$A:$A,Pos!AK:AK,_xlfn.XLOOKUP($L18,#REF!,#REF!, ""), 0)</f>
        <v>#REF!</v>
      </c>
      <c r="AV18" s="1" t="e">
        <f>_xlfn.XLOOKUP($L18,Pos!$A:$A,Pos!AL:AL,_xlfn.XLOOKUP($L18,#REF!,#REF!, ""), 0)</f>
        <v>#REF!</v>
      </c>
      <c r="AW18" s="1" t="e">
        <f>_xlfn.XLOOKUP($L18,Pos!$A:$A,Pos!AM:AM,_xlfn.XLOOKUP($L18,#REF!,#REF!, ""), 0)</f>
        <v>#REF!</v>
      </c>
      <c r="AX18" s="1" t="e">
        <f>_xlfn.XLOOKUP($L18,Pos!$A:$A,Pos!AN:AN,_xlfn.XLOOKUP($L18,#REF!,#REF!, ""), 0)</f>
        <v>#REF!</v>
      </c>
      <c r="AY18" s="1" t="e">
        <f>_xlfn.XLOOKUP($L18,Pos!$A:$A,Pos!AO:AO,_xlfn.XLOOKUP($L18,#REF!,#REF!, ""), 0)</f>
        <v>#REF!</v>
      </c>
      <c r="AZ18" s="7" t="str">
        <f t="shared" si="4"/>
        <v>IN</v>
      </c>
      <c r="BA18" s="1">
        <f>IF(OR(_xlfn.XLOOKUP(L18,Pos!B:B,Pos!L:L,FALSE)="ESG Reason",_xlfn.XLOOKUP(L18,Pos!B:B,Pos!L:L,FALSE)="Blacklisted"),1,0)</f>
        <v>0</v>
      </c>
      <c r="BC18" s="11">
        <v>1.000000022574685E-2</v>
      </c>
      <c r="BD18" s="11">
        <f>_xlfn.XLOOKUP($L18,Pos!$B:$B,Pos!H:H,0, 0)</f>
        <v>1.7561533248428431E-2</v>
      </c>
      <c r="BE18" s="11">
        <f>_xlfn.XLOOKUP($L18,Pos!$B:$B,Pos!I:I,0, 0)</f>
        <v>6.2468254514021866E-4</v>
      </c>
      <c r="BF18" s="18">
        <f t="shared" si="5"/>
        <v>1.6936850703288212E-2</v>
      </c>
      <c r="BG18" s="1">
        <f t="shared" si="6"/>
        <v>1</v>
      </c>
      <c r="BH18" s="1">
        <f t="shared" si="7"/>
        <v>20</v>
      </c>
      <c r="BI18" s="18">
        <f t="shared" si="8"/>
        <v>7.5615330226815811E-3</v>
      </c>
      <c r="BJ18" s="3">
        <f t="shared" si="9"/>
        <v>9.3753176806066311E-3</v>
      </c>
      <c r="BK18" s="18">
        <f t="shared" si="10"/>
        <v>-7.5615330226815811E-3</v>
      </c>
      <c r="BQ18" s="55" t="str">
        <f t="shared" si="28"/>
        <v>Financial Services_West Europe</v>
      </c>
      <c r="BR18" s="11">
        <f t="shared" si="29"/>
        <v>7.2735822805064356E-3</v>
      </c>
      <c r="BS18" s="11">
        <f t="shared" si="24"/>
        <v>6.8846663735241346E-3</v>
      </c>
      <c r="BT18" s="11">
        <f t="shared" si="25"/>
        <v>5.8125171611353105E-3</v>
      </c>
      <c r="BU18" s="8">
        <f t="shared" si="30"/>
        <v>3.8891590698230099E-4</v>
      </c>
      <c r="BV18" s="8">
        <f t="shared" si="31"/>
        <v>1.4610651193711251E-3</v>
      </c>
      <c r="BW18" s="8">
        <f t="shared" si="32"/>
        <v>1.0721492123888241E-3</v>
      </c>
      <c r="BX18" s="13" t="str">
        <f t="shared" si="33"/>
        <v>Valide</v>
      </c>
      <c r="BZ18" s="58" t="str">
        <f t="shared" si="34"/>
        <v>Financial Services_West Europe</v>
      </c>
      <c r="CA18" s="44">
        <f t="shared" si="35"/>
        <v>2</v>
      </c>
      <c r="CB18" s="44">
        <f t="shared" si="36"/>
        <v>2</v>
      </c>
      <c r="CC18" s="44">
        <f t="shared" si="37"/>
        <v>14</v>
      </c>
      <c r="CD18" s="1" t="b">
        <f t="shared" si="38"/>
        <v>0</v>
      </c>
      <c r="CE18" s="36" t="b">
        <f t="shared" si="40"/>
        <v>0</v>
      </c>
      <c r="CF18" s="11" t="str">
        <f t="shared" si="39"/>
        <v/>
      </c>
      <c r="CG18" s="11" t="str">
        <f t="shared" si="41"/>
        <v/>
      </c>
      <c r="CH18" s="37">
        <f>IFERROR(INT(CF18/mapping!$B$3)+1,0)</f>
        <v>0</v>
      </c>
      <c r="CI18" s="37">
        <f>IFERROR(INT(ABS(CG18)/mapping!$E$3)+1,0)</f>
        <v>0</v>
      </c>
      <c r="CJ18" s="1">
        <f t="shared" si="42"/>
        <v>0</v>
      </c>
      <c r="CK18" s="1" t="str" cm="1">
        <f t="array" ref="CK18">IF(OR(CD18,CE18), TRANSPOSE(_xlfn.LET(
    _xlpm.Noms, M:M,
    _xlpm.Scores, AB:AB,
    _xlpm.Poids, BD:BD,
    _xlpm.Secteur, O:O,
    _xlpm.ESG, BA:BA,
    _xlpm.Cible, BZ18,
    _xlpm.Nb, CJ18,
    _xlpm.Position, AZ:AZ,
    _xlpm.Res, IF(CD18,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19" spans="1:89" x14ac:dyDescent="0.25">
      <c r="A19" s="55" t="s">
        <v>4017</v>
      </c>
      <c r="B19" s="1">
        <v>8</v>
      </c>
      <c r="C19" s="11">
        <f t="shared" si="26"/>
        <v>3.386821741055349E-3</v>
      </c>
      <c r="D19" s="11">
        <f t="shared" si="27"/>
        <v>5.386821741055349E-3</v>
      </c>
      <c r="E19" s="11">
        <f t="shared" si="22"/>
        <v>2E-3</v>
      </c>
      <c r="F19" s="11">
        <f t="shared" si="23"/>
        <v>0.01</v>
      </c>
      <c r="G19" s="51" t="s">
        <v>110</v>
      </c>
      <c r="H19" s="8" t="str">
        <f t="shared" si="0"/>
        <v>0,1%North America</v>
      </c>
      <c r="I19" s="11" cm="1">
        <f t="array" ref="I19">IF(
   AZ19 = "OUT", 0,IF(
   BD19 &gt;= LARGE(IF(ISNUMBER(BD:BD), BD:BD), 3),
   BE19 - 0.001,
   IF(BE19 &gt;=VLOOKUP(P19,mapping!$A:$B,2,FALSE), BE19,VLOOKUP(P19,mapping!$A$2:$B$8,2,FALSE))
))</f>
        <v>2E-3</v>
      </c>
      <c r="J19" s="11" cm="1">
        <f t="array" ref="J19">IF(
    AZ19="OUT",0,IF(IF(
                      BD19&gt;=LARGE(IF(ISNUMBER(BD:BD),BD:BD),3),
                      BE19+0.001,
                      VLOOKUP(H19,mapping!$D:$E,2,FALSE)
                      )&gt;I19,
                   IF(
                      BD19&gt;=LARGE(IF(ISNUMBER(BD:BD),BD:BD),3),
                      BE19+0.001,
                      VLOOKUP(H19,mapping!$D:$E,2,FALSE)
                      ),
                   I19+0.002))</f>
        <v>1.4999999999999999E-2</v>
      </c>
      <c r="K19" s="8">
        <f t="shared" si="1"/>
        <v>1.901497007434898E-3</v>
      </c>
      <c r="L19" s="1" t="str">
        <f>Pos!B1018</f>
        <v>US3755581036</v>
      </c>
      <c r="M19" s="1" t="str">
        <f>_xlfn.XLOOKUP($L19,Pos!B:B,Pos!D:D,, 0)</f>
        <v>Gilead Sciences, Inc.</v>
      </c>
      <c r="N19" s="1" t="str">
        <f>_xlfn.XLOOKUP($L19,Pos!B:B,Pos!E:E,, 0)</f>
        <v>Health Care</v>
      </c>
      <c r="O19" s="1" t="str">
        <f t="shared" si="2"/>
        <v>Health Care_North America</v>
      </c>
      <c r="P19" s="1" t="str">
        <f>_xlfn.XLOOKUP($L19,Pos!B:B,Pos!F:F,, 0)</f>
        <v>North America</v>
      </c>
      <c r="Q19" s="1">
        <v>0</v>
      </c>
      <c r="R19" s="9">
        <f>_xlfn.XLOOKUP($L19,Pos!$B:$B,Pos!N:N,0, 0)</f>
        <v>7.6</v>
      </c>
      <c r="S19" s="9">
        <f>_xlfn.XLOOKUP($L19,Pos!$B:$B,Pos!O:O,0, 0)</f>
        <v>5.7359999999999998</v>
      </c>
      <c r="T19" s="9">
        <f>_xlfn.XLOOKUP($L19,Pos!$B:$B,Pos!P:P,0, 0)</f>
        <v>6.4</v>
      </c>
      <c r="U19" s="9">
        <f>_xlfn.XLOOKUP($L19,Pos!$B:$B,Pos!Q:Q,0, 0)</f>
        <v>7.9</v>
      </c>
      <c r="V19" s="9">
        <f>_xlfn.XLOOKUP($L19,Pos!$B:$B,Pos!R:R,0, 0)</f>
        <v>8.6666670000000003</v>
      </c>
      <c r="W19" s="9">
        <f>_xlfn.XLOOKUP($L19,Pos!$B:$B,Pos!S:S,0, 0)</f>
        <v>4.7300000000000004</v>
      </c>
      <c r="X19" s="9" t="str">
        <f>_xlfn.XLOOKUP($L19,Pos!$B:$B,Pos!J:J,0, 0)</f>
        <v>Outperform</v>
      </c>
      <c r="Y19" s="1">
        <v>0</v>
      </c>
      <c r="Z19" s="1">
        <v>0</v>
      </c>
      <c r="AA19" s="1">
        <f t="shared" si="3"/>
        <v>0</v>
      </c>
      <c r="AB19" s="9">
        <f>_xlfn.XLOOKUP(L19,Pos!B:B,Pos!K:K,-1,0)</f>
        <v>8.9830508474576281</v>
      </c>
      <c r="AC19" s="1" t="e">
        <f>_xlfn.XLOOKUP($L19,Pos!$A:$A,Pos!S:S,_xlfn.XLOOKUP($L19,#REF!,#REF!, ""), 0)</f>
        <v>#REF!</v>
      </c>
      <c r="AD19" s="1" t="e">
        <f>_xlfn.XLOOKUP($L19,Pos!$A:$A,Pos!T:T,_xlfn.XLOOKUP($L19,#REF!,#REF!, ""), 0)</f>
        <v>#REF!</v>
      </c>
      <c r="AE19" s="1" t="e">
        <f>_xlfn.XLOOKUP($L19,Pos!$A:$A,Pos!U:U,_xlfn.XLOOKUP($L19,#REF!,#REF!, ""), 0)</f>
        <v>#REF!</v>
      </c>
      <c r="AF19" s="1" t="e">
        <f>_xlfn.XLOOKUP($L19,Pos!$A:$A,Pos!V:V,_xlfn.XLOOKUP($L19,#REF!,#REF!, ""), 0)</f>
        <v>#REF!</v>
      </c>
      <c r="AG19" s="1" t="e">
        <f>_xlfn.XLOOKUP($L19,Pos!$A:$A,Pos!W:W,_xlfn.XLOOKUP($L19,#REF!,#REF!, ""), 0)</f>
        <v>#REF!</v>
      </c>
      <c r="AH19" s="1" t="e">
        <f>_xlfn.XLOOKUP($L19,Pos!$A:$A,Pos!X:X,_xlfn.XLOOKUP($L19,#REF!,#REF!, ""), 0)</f>
        <v>#REF!</v>
      </c>
      <c r="AI19" s="1" t="e">
        <f>_xlfn.XLOOKUP($L19,Pos!$A:$A,Pos!Y:Y,_xlfn.XLOOKUP($L19,#REF!,#REF!, ""), 0)</f>
        <v>#REF!</v>
      </c>
      <c r="AJ19" s="1" t="e">
        <f>_xlfn.XLOOKUP($L19,Pos!$A:$A,Pos!Z:Z,_xlfn.XLOOKUP($L19,#REF!,#REF!, ""), 0)</f>
        <v>#REF!</v>
      </c>
      <c r="AK19" s="1" t="e">
        <f>_xlfn.XLOOKUP($L19,Pos!$A:$A,Pos!AA:AA,_xlfn.XLOOKUP($L19,#REF!,#REF!, ""), 0)</f>
        <v>#REF!</v>
      </c>
      <c r="AL19" s="1" t="e">
        <f>_xlfn.XLOOKUP($L19,Pos!$A:$A,Pos!AB:AB,_xlfn.XLOOKUP($L19,#REF!,#REF!, ""), 0)</f>
        <v>#REF!</v>
      </c>
      <c r="AM19" s="1" t="e">
        <f>_xlfn.XLOOKUP($L19,Pos!$A:$A,Pos!AC:AC,_xlfn.XLOOKUP($L19,#REF!,#REF!, ""), 0)</f>
        <v>#REF!</v>
      </c>
      <c r="AN19" s="1" t="e">
        <f>_xlfn.XLOOKUP($L19,Pos!$A:$A,Pos!AD:AD,_xlfn.XLOOKUP($L19,#REF!,#REF!, ""), 0)</f>
        <v>#REF!</v>
      </c>
      <c r="AO19" s="1" t="e">
        <f>_xlfn.XLOOKUP($L19,Pos!$A:$A,Pos!AE:AE,_xlfn.XLOOKUP($L19,#REF!,#REF!, ""), 0)</f>
        <v>#REF!</v>
      </c>
      <c r="AP19" s="1" t="e">
        <f>_xlfn.XLOOKUP($L19,Pos!$A:$A,Pos!AF:AF,_xlfn.XLOOKUP($L19,#REF!,#REF!, ""), 0)</f>
        <v>#REF!</v>
      </c>
      <c r="AQ19" s="1" t="e">
        <f>_xlfn.XLOOKUP($L19,Pos!$A:$A,Pos!AG:AG,_xlfn.XLOOKUP($L19,#REF!,#REF!, ""), 0)</f>
        <v>#REF!</v>
      </c>
      <c r="AR19" s="1" t="e">
        <f>_xlfn.XLOOKUP($L19,Pos!$A:$A,Pos!AH:AH,_xlfn.XLOOKUP($L19,#REF!,#REF!, ""), 0)</f>
        <v>#REF!</v>
      </c>
      <c r="AS19" s="1" t="e">
        <f>_xlfn.XLOOKUP($L19,Pos!$A:$A,Pos!AI:AI,_xlfn.XLOOKUP($L19,#REF!,#REF!, ""), 0)</f>
        <v>#REF!</v>
      </c>
      <c r="AT19" s="1" t="e">
        <f>_xlfn.XLOOKUP($L19,Pos!$A:$A,Pos!AJ:AJ,_xlfn.XLOOKUP($L19,#REF!,#REF!, ""), 0)</f>
        <v>#REF!</v>
      </c>
      <c r="AU19" s="1" t="e">
        <f>_xlfn.XLOOKUP($L19,Pos!$A:$A,Pos!AK:AK,_xlfn.XLOOKUP($L19,#REF!,#REF!, ""), 0)</f>
        <v>#REF!</v>
      </c>
      <c r="AV19" s="1" t="e">
        <f>_xlfn.XLOOKUP($L19,Pos!$A:$A,Pos!AL:AL,_xlfn.XLOOKUP($L19,#REF!,#REF!, ""), 0)</f>
        <v>#REF!</v>
      </c>
      <c r="AW19" s="1" t="e">
        <f>_xlfn.XLOOKUP($L19,Pos!$A:$A,Pos!AM:AM,_xlfn.XLOOKUP($L19,#REF!,#REF!, ""), 0)</f>
        <v>#REF!</v>
      </c>
      <c r="AX19" s="1" t="e">
        <f>_xlfn.XLOOKUP($L19,Pos!$A:$A,Pos!AN:AN,_xlfn.XLOOKUP($L19,#REF!,#REF!, ""), 0)</f>
        <v>#REF!</v>
      </c>
      <c r="AY19" s="1" t="e">
        <f>_xlfn.XLOOKUP($L19,Pos!$A:$A,Pos!AO:AO,_xlfn.XLOOKUP($L19,#REF!,#REF!, ""), 0)</f>
        <v>#REF!</v>
      </c>
      <c r="AZ19" s="7" t="str">
        <f t="shared" si="4"/>
        <v>IN</v>
      </c>
      <c r="BA19" s="1">
        <f>IF(OR(_xlfn.XLOOKUP(L19,Pos!B:B,Pos!L:L,FALSE)="ESG Reason",_xlfn.XLOOKUP(L19,Pos!B:B,Pos!L:L,FALSE)="Blacklisted"),1,0)</f>
        <v>0</v>
      </c>
      <c r="BC19" s="11">
        <v>1.3276899030887791E-2</v>
      </c>
      <c r="BD19" s="11">
        <f>_xlfn.XLOOKUP($L19,Pos!$B:$B,Pos!H:H,0, 0)</f>
        <v>1.302565028985276E-2</v>
      </c>
      <c r="BE19" s="11">
        <f>_xlfn.XLOOKUP($L19,Pos!$B:$B,Pos!I:I,0, 0)</f>
        <v>1.901497007434898E-3</v>
      </c>
      <c r="BF19" s="18">
        <f t="shared" si="5"/>
        <v>1.1124153282417861E-2</v>
      </c>
      <c r="BG19" s="1">
        <f t="shared" si="6"/>
        <v>1</v>
      </c>
      <c r="BH19" s="1">
        <f t="shared" si="7"/>
        <v>28</v>
      </c>
      <c r="BI19" s="18">
        <f t="shared" si="8"/>
        <v>2.51248741035031E-4</v>
      </c>
      <c r="BJ19" s="3">
        <f t="shared" si="9"/>
        <v>1.1375402023452892E-2</v>
      </c>
      <c r="BK19" s="18">
        <f t="shared" si="10"/>
        <v>2.51248741035031E-4</v>
      </c>
      <c r="BQ19" s="55" t="str">
        <f t="shared" si="28"/>
        <v>Food, Beverage &amp; Tobacco_West Europe</v>
      </c>
      <c r="BR19" s="11">
        <f t="shared" si="29"/>
        <v>4.7757391342710094E-3</v>
      </c>
      <c r="BS19" s="11">
        <f t="shared" si="24"/>
        <v>4.386821741055349E-3</v>
      </c>
      <c r="BT19" s="11">
        <f t="shared" si="25"/>
        <v>9.3257863208912571E-3</v>
      </c>
      <c r="BU19" s="8">
        <f t="shared" si="30"/>
        <v>3.8891739321566046E-4</v>
      </c>
      <c r="BV19" s="8">
        <f t="shared" si="31"/>
        <v>-4.5500471866202477E-3</v>
      </c>
      <c r="BW19" s="8">
        <f t="shared" si="32"/>
        <v>-4.9389645798359081E-3</v>
      </c>
      <c r="BX19" s="13" t="str">
        <f t="shared" si="33"/>
        <v>Valide</v>
      </c>
      <c r="BZ19" s="58" t="str">
        <f t="shared" si="34"/>
        <v>Food, Beverage &amp; Tobacco_West Europe</v>
      </c>
      <c r="CA19" s="44">
        <f t="shared" si="35"/>
        <v>2</v>
      </c>
      <c r="CB19" s="44">
        <f t="shared" si="36"/>
        <v>2</v>
      </c>
      <c r="CC19" s="44">
        <f t="shared" si="37"/>
        <v>16</v>
      </c>
      <c r="CD19" s="1" t="b">
        <f t="shared" si="38"/>
        <v>0</v>
      </c>
      <c r="CE19" s="36" t="b">
        <f t="shared" si="40"/>
        <v>0</v>
      </c>
      <c r="CF19" s="11" t="str">
        <f t="shared" si="39"/>
        <v/>
      </c>
      <c r="CG19" s="11" t="str">
        <f t="shared" si="41"/>
        <v/>
      </c>
      <c r="CH19" s="37">
        <f>IFERROR(INT(CF19/mapping!$B$3)+1,0)</f>
        <v>0</v>
      </c>
      <c r="CI19" s="37">
        <f>IFERROR(INT(ABS(CG19)/mapping!$E$3)+1,0)</f>
        <v>0</v>
      </c>
      <c r="CJ19" s="1">
        <f t="shared" si="42"/>
        <v>0</v>
      </c>
      <c r="CK19" s="1" t="str" cm="1">
        <f t="array" ref="CK19">IF(OR(CD19,CE19), TRANSPOSE(_xlfn.LET(
    _xlpm.Noms, M:M,
    _xlpm.Scores, AB:AB,
    _xlpm.Poids, BD:BD,
    _xlpm.Secteur, O:O,
    _xlpm.ESG, BA:BA,
    _xlpm.Cible, BZ19,
    _xlpm.Nb, CJ19,
    _xlpm.Position, AZ:AZ,
    _xlpm.Res, IF(CD19,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0" spans="1:89" x14ac:dyDescent="0.25">
      <c r="A20" s="55" t="s">
        <v>2728</v>
      </c>
      <c r="B20" s="1">
        <v>9</v>
      </c>
      <c r="C20" s="11">
        <f t="shared" si="26"/>
        <v>2.1261240707477497E-2</v>
      </c>
      <c r="D20" s="11">
        <f t="shared" si="27"/>
        <v>2.3261240707477496E-2</v>
      </c>
      <c r="E20" s="11">
        <f t="shared" si="22"/>
        <v>1.1056759942302936E-2</v>
      </c>
      <c r="F20" s="11">
        <f t="shared" si="23"/>
        <v>5.2499999999999991E-2</v>
      </c>
      <c r="G20" s="51" t="s">
        <v>92</v>
      </c>
      <c r="H20" s="8" t="str">
        <f t="shared" si="0"/>
        <v>0,2%North America</v>
      </c>
      <c r="I20" s="11" cm="1">
        <f t="array" ref="I20">IF(
   AZ20 = "OUT", 0,IF(
   BD20 &gt;= LARGE(IF(ISNUMBER(BD:BD), BD:BD), 3),
   BE20 - 0.001,
   IF(BE20 &gt;=VLOOKUP(P20,mapping!$A:$B,2,FALSE), BE20,VLOOKUP(P20,mapping!$A$2:$B$8,2,FALSE))
))</f>
        <v>2.112575089070944E-3</v>
      </c>
      <c r="J20" s="11" cm="1">
        <f t="array" ref="J20">IF(
    AZ20="OUT",0,IF(IF(
                      BD20&gt;=LARGE(IF(ISNUMBER(BD:BD),BD:BD),3),
                      BE20+0.001,
                      VLOOKUP(H20,mapping!$D:$E,2,FALSE)
                      )&gt;I20,
                   IF(
                      BD20&gt;=LARGE(IF(ISNUMBER(BD:BD),BD:BD),3),
                      BE20+0.001,
                      VLOOKUP(H20,mapping!$D:$E,2,FALSE)
                      ),
                   I20+0.002))</f>
        <v>2.2499999999999999E-2</v>
      </c>
      <c r="K20" s="8">
        <f t="shared" si="1"/>
        <v>2.112575089070944E-3</v>
      </c>
      <c r="L20" s="1" t="str">
        <f>Pos!B1265</f>
        <v>US90353T1007</v>
      </c>
      <c r="M20" s="1" t="str">
        <f>_xlfn.XLOOKUP($L20,Pos!B:B,Pos!D:D,, 0)</f>
        <v>Uber Technologies, Inc.</v>
      </c>
      <c r="N20" s="1" t="str">
        <f>_xlfn.XLOOKUP($L20,Pos!B:B,Pos!E:E,, 0)</f>
        <v>Industrial Goods &amp; Services</v>
      </c>
      <c r="O20" s="1" t="str">
        <f t="shared" si="2"/>
        <v>Industrial Goods &amp; Services_North America</v>
      </c>
      <c r="P20" s="1" t="str">
        <f>_xlfn.XLOOKUP($L20,Pos!B:B,Pos!F:F,, 0)</f>
        <v>North America</v>
      </c>
      <c r="Q20" s="1">
        <v>0</v>
      </c>
      <c r="R20" s="9">
        <f>_xlfn.XLOOKUP($L20,Pos!$B:$B,Pos!N:N,0, 0)</f>
        <v>0</v>
      </c>
      <c r="S20" s="9">
        <f>_xlfn.XLOOKUP($L20,Pos!$B:$B,Pos!O:O,0, 0)</f>
        <v>4.2711670000000002</v>
      </c>
      <c r="T20" s="9">
        <f>_xlfn.XLOOKUP($L20,Pos!$B:$B,Pos!P:P,0, 0)</f>
        <v>6.1749999999999998</v>
      </c>
      <c r="U20" s="9">
        <f>_xlfn.XLOOKUP($L20,Pos!$B:$B,Pos!Q:Q,0, 0)</f>
        <v>8.9</v>
      </c>
      <c r="V20" s="9">
        <f>_xlfn.XLOOKUP($L20,Pos!$B:$B,Pos!R:R,0, 0)</f>
        <v>4.5333329999999998</v>
      </c>
      <c r="W20" s="9">
        <f>_xlfn.XLOOKUP($L20,Pos!$B:$B,Pos!S:S,0, 0)</f>
        <v>8.66</v>
      </c>
      <c r="X20" s="9" t="str">
        <f>_xlfn.XLOOKUP($L20,Pos!$B:$B,Pos!J:J,0, 0)</f>
        <v>Outperform</v>
      </c>
      <c r="Y20" s="1">
        <v>0</v>
      </c>
      <c r="Z20" s="1">
        <v>0</v>
      </c>
      <c r="AA20" s="1">
        <f t="shared" si="3"/>
        <v>0</v>
      </c>
      <c r="AB20" s="9">
        <f>_xlfn.XLOOKUP(L20,Pos!B:B,Pos!K:K,-1,0)</f>
        <v>9.375</v>
      </c>
      <c r="AC20" s="1" t="e">
        <f>_xlfn.XLOOKUP($L20,Pos!$A:$A,Pos!S:S,_xlfn.XLOOKUP($L20,#REF!,#REF!, ""), 0)</f>
        <v>#REF!</v>
      </c>
      <c r="AD20" s="1" t="e">
        <f>_xlfn.XLOOKUP($L20,Pos!$A:$A,Pos!T:T,_xlfn.XLOOKUP($L20,#REF!,#REF!, ""), 0)</f>
        <v>#REF!</v>
      </c>
      <c r="AE20" s="1" t="e">
        <f>_xlfn.XLOOKUP($L20,Pos!$A:$A,Pos!U:U,_xlfn.XLOOKUP($L20,#REF!,#REF!, ""), 0)</f>
        <v>#REF!</v>
      </c>
      <c r="AF20" s="1" t="e">
        <f>_xlfn.XLOOKUP($L20,Pos!$A:$A,Pos!V:V,_xlfn.XLOOKUP($L20,#REF!,#REF!, ""), 0)</f>
        <v>#REF!</v>
      </c>
      <c r="AG20" s="1" t="e">
        <f>_xlfn.XLOOKUP($L20,Pos!$A:$A,Pos!W:W,_xlfn.XLOOKUP($L20,#REF!,#REF!, ""), 0)</f>
        <v>#REF!</v>
      </c>
      <c r="AH20" s="1" t="e">
        <f>_xlfn.XLOOKUP($L20,Pos!$A:$A,Pos!X:X,_xlfn.XLOOKUP($L20,#REF!,#REF!, ""), 0)</f>
        <v>#REF!</v>
      </c>
      <c r="AI20" s="1" t="e">
        <f>_xlfn.XLOOKUP($L20,Pos!$A:$A,Pos!Y:Y,_xlfn.XLOOKUP($L20,#REF!,#REF!, ""), 0)</f>
        <v>#REF!</v>
      </c>
      <c r="AJ20" s="1" t="e">
        <f>_xlfn.XLOOKUP($L20,Pos!$A:$A,Pos!Z:Z,_xlfn.XLOOKUP($L20,#REF!,#REF!, ""), 0)</f>
        <v>#REF!</v>
      </c>
      <c r="AK20" s="1" t="e">
        <f>_xlfn.XLOOKUP($L20,Pos!$A:$A,Pos!AA:AA,_xlfn.XLOOKUP($L20,#REF!,#REF!, ""), 0)</f>
        <v>#REF!</v>
      </c>
      <c r="AL20" s="1" t="e">
        <f>_xlfn.XLOOKUP($L20,Pos!$A:$A,Pos!AB:AB,_xlfn.XLOOKUP($L20,#REF!,#REF!, ""), 0)</f>
        <v>#REF!</v>
      </c>
      <c r="AM20" s="1" t="e">
        <f>_xlfn.XLOOKUP($L20,Pos!$A:$A,Pos!AC:AC,_xlfn.XLOOKUP($L20,#REF!,#REF!, ""), 0)</f>
        <v>#REF!</v>
      </c>
      <c r="AN20" s="1" t="e">
        <f>_xlfn.XLOOKUP($L20,Pos!$A:$A,Pos!AD:AD,_xlfn.XLOOKUP($L20,#REF!,#REF!, ""), 0)</f>
        <v>#REF!</v>
      </c>
      <c r="AO20" s="1" t="e">
        <f>_xlfn.XLOOKUP($L20,Pos!$A:$A,Pos!AE:AE,_xlfn.XLOOKUP($L20,#REF!,#REF!, ""), 0)</f>
        <v>#REF!</v>
      </c>
      <c r="AP20" s="1" t="e">
        <f>_xlfn.XLOOKUP($L20,Pos!$A:$A,Pos!AF:AF,_xlfn.XLOOKUP($L20,#REF!,#REF!, ""), 0)</f>
        <v>#REF!</v>
      </c>
      <c r="AQ20" s="1" t="e">
        <f>_xlfn.XLOOKUP($L20,Pos!$A:$A,Pos!AG:AG,_xlfn.XLOOKUP($L20,#REF!,#REF!, ""), 0)</f>
        <v>#REF!</v>
      </c>
      <c r="AR20" s="1" t="e">
        <f>_xlfn.XLOOKUP($L20,Pos!$A:$A,Pos!AH:AH,_xlfn.XLOOKUP($L20,#REF!,#REF!, ""), 0)</f>
        <v>#REF!</v>
      </c>
      <c r="AS20" s="1" t="e">
        <f>_xlfn.XLOOKUP($L20,Pos!$A:$A,Pos!AI:AI,_xlfn.XLOOKUP($L20,#REF!,#REF!, ""), 0)</f>
        <v>#REF!</v>
      </c>
      <c r="AT20" s="1" t="e">
        <f>_xlfn.XLOOKUP($L20,Pos!$A:$A,Pos!AJ:AJ,_xlfn.XLOOKUP($L20,#REF!,#REF!, ""), 0)</f>
        <v>#REF!</v>
      </c>
      <c r="AU20" s="1" t="e">
        <f>_xlfn.XLOOKUP($L20,Pos!$A:$A,Pos!AK:AK,_xlfn.XLOOKUP($L20,#REF!,#REF!, ""), 0)</f>
        <v>#REF!</v>
      </c>
      <c r="AV20" s="1" t="e">
        <f>_xlfn.XLOOKUP($L20,Pos!$A:$A,Pos!AL:AL,_xlfn.XLOOKUP($L20,#REF!,#REF!, ""), 0)</f>
        <v>#REF!</v>
      </c>
      <c r="AW20" s="1" t="e">
        <f>_xlfn.XLOOKUP($L20,Pos!$A:$A,Pos!AM:AM,_xlfn.XLOOKUP($L20,#REF!,#REF!, ""), 0)</f>
        <v>#REF!</v>
      </c>
      <c r="AX20" s="1" t="e">
        <f>_xlfn.XLOOKUP($L20,Pos!$A:$A,Pos!AN:AN,_xlfn.XLOOKUP($L20,#REF!,#REF!, ""), 0)</f>
        <v>#REF!</v>
      </c>
      <c r="AY20" s="1" t="e">
        <f>_xlfn.XLOOKUP($L20,Pos!$A:$A,Pos!AO:AO,_xlfn.XLOOKUP($L20,#REF!,#REF!, ""), 0)</f>
        <v>#REF!</v>
      </c>
      <c r="AZ20" s="7" t="str">
        <f t="shared" si="4"/>
        <v>IN</v>
      </c>
      <c r="BA20" s="1">
        <f>IF(OR(_xlfn.XLOOKUP(L20,Pos!B:B,Pos!L:L,FALSE)="ESG Reason",_xlfn.XLOOKUP(L20,Pos!B:B,Pos!L:L,FALSE)="Blacklisted"),1,0)</f>
        <v>0</v>
      </c>
      <c r="BC20" s="11">
        <v>1.240211442919534E-2</v>
      </c>
      <c r="BD20" s="11">
        <f>_xlfn.XLOOKUP($L20,Pos!$B:$B,Pos!H:H,0, 0)</f>
        <v>1.234667646331254E-2</v>
      </c>
      <c r="BE20" s="11">
        <f>_xlfn.XLOOKUP($L20,Pos!$B:$B,Pos!I:I,0, 0)</f>
        <v>2.112575089070944E-3</v>
      </c>
      <c r="BF20" s="18">
        <f t="shared" si="5"/>
        <v>1.0234101374241597E-2</v>
      </c>
      <c r="BG20" s="1">
        <f t="shared" si="6"/>
        <v>1</v>
      </c>
      <c r="BH20" s="1">
        <f t="shared" si="7"/>
        <v>29</v>
      </c>
      <c r="BI20" s="18">
        <f t="shared" si="8"/>
        <v>5.5437965882799284E-5</v>
      </c>
      <c r="BJ20" s="3">
        <f t="shared" si="9"/>
        <v>1.0289539340124396E-2</v>
      </c>
      <c r="BK20" s="18">
        <f t="shared" si="10"/>
        <v>5.5437965882799284E-5</v>
      </c>
      <c r="BQ20" s="55" t="str">
        <f t="shared" si="28"/>
        <v>Health Care_West Europe</v>
      </c>
      <c r="BR20" s="11">
        <f t="shared" si="29"/>
        <v>2.3271235429592332E-2</v>
      </c>
      <c r="BS20" s="11">
        <f t="shared" si="24"/>
        <v>2.2261240707477498E-2</v>
      </c>
      <c r="BT20" s="11">
        <f t="shared" si="25"/>
        <v>2.2433213071133145E-2</v>
      </c>
      <c r="BU20" s="8">
        <f t="shared" si="30"/>
        <v>1.0099947221148334E-3</v>
      </c>
      <c r="BV20" s="8">
        <f t="shared" si="31"/>
        <v>8.3802235845918671E-4</v>
      </c>
      <c r="BW20" s="8">
        <f t="shared" si="32"/>
        <v>-1.7197236365564667E-4</v>
      </c>
      <c r="BX20" s="13" t="str">
        <f t="shared" si="33"/>
        <v>Valide</v>
      </c>
      <c r="BZ20" s="58" t="str">
        <f t="shared" si="34"/>
        <v>Health Care_West Europe</v>
      </c>
      <c r="CA20" s="44">
        <f t="shared" si="35"/>
        <v>6</v>
      </c>
      <c r="CB20" s="44">
        <f t="shared" si="36"/>
        <v>6</v>
      </c>
      <c r="CC20" s="44">
        <f t="shared" si="37"/>
        <v>27</v>
      </c>
      <c r="CD20" s="1" t="b">
        <f t="shared" si="38"/>
        <v>0</v>
      </c>
      <c r="CE20" s="36" t="b">
        <f t="shared" si="40"/>
        <v>0</v>
      </c>
      <c r="CF20" s="11" t="str">
        <f t="shared" si="39"/>
        <v/>
      </c>
      <c r="CG20" s="11" t="str">
        <f t="shared" si="41"/>
        <v/>
      </c>
      <c r="CH20" s="37">
        <f>IFERROR(INT(CF20/mapping!$B$3)+1,0)</f>
        <v>0</v>
      </c>
      <c r="CI20" s="37">
        <f>IFERROR(INT(ABS(CG20)/mapping!$E$3)+1,0)</f>
        <v>0</v>
      </c>
      <c r="CJ20" s="1">
        <f t="shared" si="42"/>
        <v>0</v>
      </c>
      <c r="CK20" s="1" t="str" cm="1">
        <f t="array" ref="CK20">IF(OR(CD20,CE20), TRANSPOSE(_xlfn.LET(
    _xlpm.Noms, M:M,
    _xlpm.Scores, AB:AB,
    _xlpm.Poids, BD:BD,
    _xlpm.Secteur, O:O,
    _xlpm.ESG, BA:BA,
    _xlpm.Cible, BZ20,
    _xlpm.Nb, CJ20,
    _xlpm.Position, AZ:AZ,
    _xlpm.Res, IF(CD20,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1" spans="1:89" x14ac:dyDescent="0.25">
      <c r="A21" s="55" t="s">
        <v>4020</v>
      </c>
      <c r="B21" s="1">
        <v>10</v>
      </c>
      <c r="C21" s="11">
        <f t="shared" si="26"/>
        <v>2.2269824803630937E-2</v>
      </c>
      <c r="D21" s="11">
        <f t="shared" si="27"/>
        <v>2.4269824803630935E-2</v>
      </c>
      <c r="E21" s="11">
        <f t="shared" si="22"/>
        <v>6.0000000000000001E-3</v>
      </c>
      <c r="F21" s="11">
        <f t="shared" si="23"/>
        <v>3.0000000000000002E-2</v>
      </c>
      <c r="G21" s="51" t="s">
        <v>302</v>
      </c>
      <c r="H21" s="8" t="str">
        <f t="shared" si="0"/>
        <v>0%North America</v>
      </c>
      <c r="I21" s="11" cm="1">
        <f t="array" ref="I21">IF(
   AZ21 = "OUT", 0,IF(
   BD21 &gt;= LARGE(IF(ISNUMBER(BD:BD), BD:BD), 3),
   BE21 - 0.001,
   IF(BE21 &gt;=VLOOKUP(P21,mapping!$A:$B,2,FALSE), BE21,VLOOKUP(P21,mapping!$A$2:$B$8,2,FALSE))
))</f>
        <v>2E-3</v>
      </c>
      <c r="J21" s="11" cm="1">
        <f t="array" ref="J21">IF(
    AZ21="OUT",0,IF(IF(
                      BD21&gt;=LARGE(IF(ISNUMBER(BD:BD),BD:BD),3),
                      BE21+0.001,
                      VLOOKUP(H21,mapping!$D:$E,2,FALSE)
                      )&gt;I21,
                   IF(
                      BD21&gt;=LARGE(IF(ISNUMBER(BD:BD),BD:BD),3),
                      BE21+0.001,
                      VLOOKUP(H21,mapping!$D:$E,2,FALSE)
                      ),
                   I21+0.002))</f>
        <v>0.01</v>
      </c>
      <c r="K21" s="8">
        <f t="shared" si="1"/>
        <v>6.8845043718540036E-4</v>
      </c>
      <c r="L21" s="1" t="str">
        <f>Pos!B1298</f>
        <v>US9581021055</v>
      </c>
      <c r="M21" s="1" t="str">
        <f>_xlfn.XLOOKUP($L21,Pos!B:B,Pos!D:D,, 0)</f>
        <v>Western Digital Corporation</v>
      </c>
      <c r="N21" s="1" t="str">
        <f>_xlfn.XLOOKUP($L21,Pos!B:B,Pos!E:E,, 0)</f>
        <v>Technology</v>
      </c>
      <c r="O21" s="1" t="str">
        <f t="shared" si="2"/>
        <v>Technology_North America</v>
      </c>
      <c r="P21" s="1" t="str">
        <f>_xlfn.XLOOKUP($L21,Pos!B:B,Pos!F:F,, 0)</f>
        <v>North America</v>
      </c>
      <c r="Q21" s="1">
        <v>0</v>
      </c>
      <c r="R21" s="9">
        <f>_xlfn.XLOOKUP($L21,Pos!$B:$B,Pos!N:N,0, 0)</f>
        <v>6.08</v>
      </c>
      <c r="S21" s="9">
        <f>_xlfn.XLOOKUP($L21,Pos!$B:$B,Pos!O:O,0, 0)</f>
        <v>6.6251670000000003</v>
      </c>
      <c r="T21" s="9">
        <f>_xlfn.XLOOKUP($L21,Pos!$B:$B,Pos!P:P,0, 0)</f>
        <v>4.9749999999999996</v>
      </c>
      <c r="U21" s="9">
        <f>_xlfn.XLOOKUP($L21,Pos!$B:$B,Pos!Q:Q,0, 0)</f>
        <v>9.8000000000000007</v>
      </c>
      <c r="V21" s="9">
        <f>_xlfn.XLOOKUP($L21,Pos!$B:$B,Pos!R:R,0, 0)</f>
        <v>1</v>
      </c>
      <c r="W21" s="9">
        <f>_xlfn.XLOOKUP($L21,Pos!$B:$B,Pos!S:S,0, 0)</f>
        <v>5.7883329999999997</v>
      </c>
      <c r="X21" s="9" t="str">
        <f>_xlfn.XLOOKUP($L21,Pos!$B:$B,Pos!J:J,0, 0)</f>
        <v>Outperform</v>
      </c>
      <c r="Y21" s="1">
        <v>0</v>
      </c>
      <c r="Z21" s="1">
        <v>0</v>
      </c>
      <c r="AA21" s="1">
        <f t="shared" si="3"/>
        <v>0</v>
      </c>
      <c r="AB21" s="9">
        <f>_xlfn.XLOOKUP(L21,Pos!B:B,Pos!K:K,-1,0)</f>
        <v>8.7628865979381452</v>
      </c>
      <c r="AC21" s="1" t="e">
        <f>_xlfn.XLOOKUP($L21,Pos!$A:$A,Pos!S:S,_xlfn.XLOOKUP($L21,#REF!,#REF!, ""), 0)</f>
        <v>#REF!</v>
      </c>
      <c r="AD21" s="1" t="e">
        <f>_xlfn.XLOOKUP($L21,Pos!$A:$A,Pos!T:T,_xlfn.XLOOKUP($L21,#REF!,#REF!, ""), 0)</f>
        <v>#REF!</v>
      </c>
      <c r="AE21" s="1" t="e">
        <f>_xlfn.XLOOKUP($L21,Pos!$A:$A,Pos!U:U,_xlfn.XLOOKUP($L21,#REF!,#REF!, ""), 0)</f>
        <v>#REF!</v>
      </c>
      <c r="AF21" s="1" t="e">
        <f>_xlfn.XLOOKUP($L21,Pos!$A:$A,Pos!V:V,_xlfn.XLOOKUP($L21,#REF!,#REF!, ""), 0)</f>
        <v>#REF!</v>
      </c>
      <c r="AG21" s="1" t="e">
        <f>_xlfn.XLOOKUP($L21,Pos!$A:$A,Pos!W:W,_xlfn.XLOOKUP($L21,#REF!,#REF!, ""), 0)</f>
        <v>#REF!</v>
      </c>
      <c r="AH21" s="1" t="e">
        <f>_xlfn.XLOOKUP($L21,Pos!$A:$A,Pos!X:X,_xlfn.XLOOKUP($L21,#REF!,#REF!, ""), 0)</f>
        <v>#REF!</v>
      </c>
      <c r="AI21" s="1" t="e">
        <f>_xlfn.XLOOKUP($L21,Pos!$A:$A,Pos!Y:Y,_xlfn.XLOOKUP($L21,#REF!,#REF!, ""), 0)</f>
        <v>#REF!</v>
      </c>
      <c r="AJ21" s="1" t="e">
        <f>_xlfn.XLOOKUP($L21,Pos!$A:$A,Pos!Z:Z,_xlfn.XLOOKUP($L21,#REF!,#REF!, ""), 0)</f>
        <v>#REF!</v>
      </c>
      <c r="AK21" s="1" t="e">
        <f>_xlfn.XLOOKUP($L21,Pos!$A:$A,Pos!AA:AA,_xlfn.XLOOKUP($L21,#REF!,#REF!, ""), 0)</f>
        <v>#REF!</v>
      </c>
      <c r="AL21" s="1" t="e">
        <f>_xlfn.XLOOKUP($L21,Pos!$A:$A,Pos!AB:AB,_xlfn.XLOOKUP($L21,#REF!,#REF!, ""), 0)</f>
        <v>#REF!</v>
      </c>
      <c r="AM21" s="1" t="e">
        <f>_xlfn.XLOOKUP($L21,Pos!$A:$A,Pos!AC:AC,_xlfn.XLOOKUP($L21,#REF!,#REF!, ""), 0)</f>
        <v>#REF!</v>
      </c>
      <c r="AN21" s="1" t="e">
        <f>_xlfn.XLOOKUP($L21,Pos!$A:$A,Pos!AD:AD,_xlfn.XLOOKUP($L21,#REF!,#REF!, ""), 0)</f>
        <v>#REF!</v>
      </c>
      <c r="AO21" s="1" t="e">
        <f>_xlfn.XLOOKUP($L21,Pos!$A:$A,Pos!AE:AE,_xlfn.XLOOKUP($L21,#REF!,#REF!, ""), 0)</f>
        <v>#REF!</v>
      </c>
      <c r="AP21" s="1" t="e">
        <f>_xlfn.XLOOKUP($L21,Pos!$A:$A,Pos!AF:AF,_xlfn.XLOOKUP($L21,#REF!,#REF!, ""), 0)</f>
        <v>#REF!</v>
      </c>
      <c r="AQ21" s="1" t="e">
        <f>_xlfn.XLOOKUP($L21,Pos!$A:$A,Pos!AG:AG,_xlfn.XLOOKUP($L21,#REF!,#REF!, ""), 0)</f>
        <v>#REF!</v>
      </c>
      <c r="AR21" s="1" t="e">
        <f>_xlfn.XLOOKUP($L21,Pos!$A:$A,Pos!AH:AH,_xlfn.XLOOKUP($L21,#REF!,#REF!, ""), 0)</f>
        <v>#REF!</v>
      </c>
      <c r="AS21" s="1" t="e">
        <f>_xlfn.XLOOKUP($L21,Pos!$A:$A,Pos!AI:AI,_xlfn.XLOOKUP($L21,#REF!,#REF!, ""), 0)</f>
        <v>#REF!</v>
      </c>
      <c r="AT21" s="1" t="e">
        <f>_xlfn.XLOOKUP($L21,Pos!$A:$A,Pos!AJ:AJ,_xlfn.XLOOKUP($L21,#REF!,#REF!, ""), 0)</f>
        <v>#REF!</v>
      </c>
      <c r="AU21" s="1" t="e">
        <f>_xlfn.XLOOKUP($L21,Pos!$A:$A,Pos!AK:AK,_xlfn.XLOOKUP($L21,#REF!,#REF!, ""), 0)</f>
        <v>#REF!</v>
      </c>
      <c r="AV21" s="1" t="e">
        <f>_xlfn.XLOOKUP($L21,Pos!$A:$A,Pos!AL:AL,_xlfn.XLOOKUP($L21,#REF!,#REF!, ""), 0)</f>
        <v>#REF!</v>
      </c>
      <c r="AW21" s="1" t="e">
        <f>_xlfn.XLOOKUP($L21,Pos!$A:$A,Pos!AM:AM,_xlfn.XLOOKUP($L21,#REF!,#REF!, ""), 0)</f>
        <v>#REF!</v>
      </c>
      <c r="AX21" s="1" t="e">
        <f>_xlfn.XLOOKUP($L21,Pos!$A:$A,Pos!AN:AN,_xlfn.XLOOKUP($L21,#REF!,#REF!, ""), 0)</f>
        <v>#REF!</v>
      </c>
      <c r="AY21" s="1" t="e">
        <f>_xlfn.XLOOKUP($L21,Pos!$A:$A,Pos!AO:AO,_xlfn.XLOOKUP($L21,#REF!,#REF!, ""), 0)</f>
        <v>#REF!</v>
      </c>
      <c r="AZ21" s="7" t="str">
        <f t="shared" si="4"/>
        <v>IN</v>
      </c>
      <c r="BA21" s="1">
        <f>IF(OR(_xlfn.XLOOKUP(L21,Pos!B:B,Pos!L:L,FALSE)="ESG Reason",_xlfn.XLOOKUP(L21,Pos!B:B,Pos!L:L,FALSE)="Blacklisted"),1,0)</f>
        <v>0</v>
      </c>
      <c r="BC21" s="11">
        <v>1.00000001816991E-2</v>
      </c>
      <c r="BD21" s="11">
        <f>_xlfn.XLOOKUP($L21,Pos!$B:$B,Pos!H:H,0, 0)</f>
        <v>1.218186884614526E-2</v>
      </c>
      <c r="BE21" s="11">
        <f>_xlfn.XLOOKUP($L21,Pos!$B:$B,Pos!I:I,0, 0)</f>
        <v>6.8845043718540036E-4</v>
      </c>
      <c r="BF21" s="18">
        <f t="shared" si="5"/>
        <v>1.1493418408959859E-2</v>
      </c>
      <c r="BG21" s="1">
        <f t="shared" si="6"/>
        <v>1</v>
      </c>
      <c r="BH21" s="1">
        <f t="shared" si="7"/>
        <v>35</v>
      </c>
      <c r="BI21" s="18">
        <f t="shared" si="8"/>
        <v>2.1818686644461596E-3</v>
      </c>
      <c r="BJ21" s="3">
        <f t="shared" si="9"/>
        <v>9.3115497445136995E-3</v>
      </c>
      <c r="BK21" s="18">
        <f t="shared" si="10"/>
        <v>-2.1818686644461596E-3</v>
      </c>
      <c r="BQ21" s="55" t="str">
        <f t="shared" si="28"/>
        <v>Industrial Goods &amp; Services_West Europe</v>
      </c>
      <c r="BR21" s="11">
        <f t="shared" si="29"/>
        <v>2.2269825149675522E-2</v>
      </c>
      <c r="BS21" s="11">
        <f t="shared" si="24"/>
        <v>2.3269824803630938E-2</v>
      </c>
      <c r="BT21" s="11">
        <f t="shared" si="25"/>
        <v>2.3805044154949394E-2</v>
      </c>
      <c r="BU21" s="8">
        <f t="shared" si="30"/>
        <v>-9.9999965395541554E-4</v>
      </c>
      <c r="BV21" s="8">
        <f t="shared" si="31"/>
        <v>-1.5352190052738725E-3</v>
      </c>
      <c r="BW21" s="8">
        <f t="shared" si="32"/>
        <v>-5.3521935131845694E-4</v>
      </c>
      <c r="BX21" s="13" t="str">
        <f t="shared" si="33"/>
        <v>Valide</v>
      </c>
      <c r="BZ21" s="58" t="str">
        <f t="shared" si="34"/>
        <v>Industrial Goods &amp; Services_West Europe</v>
      </c>
      <c r="CA21" s="44">
        <f t="shared" si="35"/>
        <v>6</v>
      </c>
      <c r="CB21" s="44">
        <f t="shared" si="36"/>
        <v>6</v>
      </c>
      <c r="CC21" s="44">
        <f t="shared" si="37"/>
        <v>48</v>
      </c>
      <c r="CD21" s="1" t="b">
        <f t="shared" si="38"/>
        <v>0</v>
      </c>
      <c r="CE21" s="36" t="b">
        <f t="shared" si="40"/>
        <v>0</v>
      </c>
      <c r="CF21" s="11" t="str">
        <f t="shared" si="39"/>
        <v/>
      </c>
      <c r="CG21" s="11" t="str">
        <f t="shared" si="41"/>
        <v/>
      </c>
      <c r="CH21" s="37">
        <f>IFERROR(INT(CF21/mapping!$B$3)+1,0)</f>
        <v>0</v>
      </c>
      <c r="CI21" s="37">
        <f>IFERROR(INT(ABS(CG21)/mapping!$E$3)+1,0)</f>
        <v>0</v>
      </c>
      <c r="CJ21" s="1">
        <f t="shared" si="42"/>
        <v>0</v>
      </c>
      <c r="CK21" s="1" t="str" cm="1">
        <f t="array" ref="CK21">IF(OR(CD21,CE21), TRANSPOSE(_xlfn.LET(
    _xlpm.Noms, M:M,
    _xlpm.Scores, AB:AB,
    _xlpm.Poids, BD:BD,
    _xlpm.Secteur, O:O,
    _xlpm.ESG, BA:BA,
    _xlpm.Cible, BZ21,
    _xlpm.Nb, CJ21,
    _xlpm.Position, AZ:AZ,
    _xlpm.Res, IF(CD21,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2" spans="1:89" x14ac:dyDescent="0.25">
      <c r="A22" s="55" t="s">
        <v>2729</v>
      </c>
      <c r="B22" s="1">
        <v>11</v>
      </c>
      <c r="C22" s="11">
        <f t="shared" si="26"/>
        <v>9.7076712265433719E-3</v>
      </c>
      <c r="D22" s="11">
        <f t="shared" si="27"/>
        <v>1.1707671226543372E-2</v>
      </c>
      <c r="E22" s="11">
        <f t="shared" si="22"/>
        <v>3.0000000000000001E-3</v>
      </c>
      <c r="F22" s="11">
        <f t="shared" si="23"/>
        <v>1.4999999999999999E-2</v>
      </c>
      <c r="G22" s="51" t="s">
        <v>853</v>
      </c>
      <c r="H22" s="8" t="str">
        <f t="shared" si="0"/>
        <v>0%North America</v>
      </c>
      <c r="I22" s="11" cm="1">
        <f t="array" ref="I22">IF(
   AZ22 = "OUT", 0,IF(
   BD22 &gt;= LARGE(IF(ISNUMBER(BD:BD), BD:BD), 3),
   BE22 - 0.001,
   IF(BE22 &gt;=VLOOKUP(P22,mapping!$A:$B,2,FALSE), BE22,VLOOKUP(P22,mapping!$A$2:$B$8,2,FALSE))
))</f>
        <v>2E-3</v>
      </c>
      <c r="J22" s="11" cm="1">
        <f t="array" ref="J22">IF(
    AZ22="OUT",0,IF(IF(
                      BD22&gt;=LARGE(IF(ISNUMBER(BD:BD),BD:BD),3),
                      BE22+0.001,
                      VLOOKUP(H22,mapping!$D:$E,2,FALSE)
                      )&gt;I22,
                   IF(
                      BD22&gt;=LARGE(IF(ISNUMBER(BD:BD),BD:BD),3),
                      BE22+0.001,
                      VLOOKUP(H22,mapping!$D:$E,2,FALSE)
                      ),
                   I22+0.002))</f>
        <v>0.01</v>
      </c>
      <c r="K22" s="8">
        <f t="shared" si="1"/>
        <v>1.8128935406450149E-4</v>
      </c>
      <c r="L22" s="1" t="str">
        <f>Pos!B1004</f>
        <v>US35137L1052</v>
      </c>
      <c r="M22" s="1" t="str">
        <f>_xlfn.XLOOKUP($L22,Pos!B:B,Pos!D:D,, 0)</f>
        <v>Fox Corporation Class A</v>
      </c>
      <c r="N22" s="1" t="str">
        <f>_xlfn.XLOOKUP($L22,Pos!B:B,Pos!E:E,, 0)</f>
        <v>Media</v>
      </c>
      <c r="O22" s="1" t="str">
        <f t="shared" si="2"/>
        <v>Media_North America</v>
      </c>
      <c r="P22" s="1" t="str">
        <f>_xlfn.XLOOKUP($L22,Pos!B:B,Pos!F:F,, 0)</f>
        <v>North America</v>
      </c>
      <c r="Q22" s="1">
        <v>0</v>
      </c>
      <c r="R22" s="9">
        <f>_xlfn.XLOOKUP($L22,Pos!$B:$B,Pos!N:N,0, 0)</f>
        <v>4.7899989999999999</v>
      </c>
      <c r="S22" s="9">
        <f>_xlfn.XLOOKUP($L22,Pos!$B:$B,Pos!O:O,0, 0)</f>
        <v>7.4333330000000002</v>
      </c>
      <c r="T22" s="9">
        <f>_xlfn.XLOOKUP($L22,Pos!$B:$B,Pos!P:P,0, 0)</f>
        <v>5.2</v>
      </c>
      <c r="U22" s="9">
        <f>_xlfn.XLOOKUP($L22,Pos!$B:$B,Pos!Q:Q,0, 0)</f>
        <v>9.6999999999999993</v>
      </c>
      <c r="V22" s="9">
        <f>_xlfn.XLOOKUP($L22,Pos!$B:$B,Pos!R:R,0, 0)</f>
        <v>6</v>
      </c>
      <c r="W22" s="9">
        <f>_xlfn.XLOOKUP($L22,Pos!$B:$B,Pos!S:S,0, 0)</f>
        <v>2.875</v>
      </c>
      <c r="X22" s="9" t="str">
        <f>_xlfn.XLOOKUP($L22,Pos!$B:$B,Pos!J:J,0, 0)</f>
        <v>Outperform</v>
      </c>
      <c r="Y22" s="1">
        <v>0</v>
      </c>
      <c r="Z22" s="1">
        <v>0</v>
      </c>
      <c r="AA22" s="1">
        <f t="shared" si="3"/>
        <v>0</v>
      </c>
      <c r="AB22" s="9">
        <f>_xlfn.XLOOKUP(L22,Pos!B:B,Pos!K:K,-1,0)</f>
        <v>10</v>
      </c>
      <c r="AC22" s="1" t="e">
        <f>_xlfn.XLOOKUP($L22,Pos!$A:$A,Pos!S:S,_xlfn.XLOOKUP($L22,#REF!,#REF!, ""), 0)</f>
        <v>#REF!</v>
      </c>
      <c r="AD22" s="1" t="e">
        <f>_xlfn.XLOOKUP($L22,Pos!$A:$A,Pos!T:T,_xlfn.XLOOKUP($L22,#REF!,#REF!, ""), 0)</f>
        <v>#REF!</v>
      </c>
      <c r="AE22" s="1" t="e">
        <f>_xlfn.XLOOKUP($L22,Pos!$A:$A,Pos!U:U,_xlfn.XLOOKUP($L22,#REF!,#REF!, ""), 0)</f>
        <v>#REF!</v>
      </c>
      <c r="AF22" s="1" t="e">
        <f>_xlfn.XLOOKUP($L22,Pos!$A:$A,Pos!V:V,_xlfn.XLOOKUP($L22,#REF!,#REF!, ""), 0)</f>
        <v>#REF!</v>
      </c>
      <c r="AG22" s="1" t="e">
        <f>_xlfn.XLOOKUP($L22,Pos!$A:$A,Pos!W:W,_xlfn.XLOOKUP($L22,#REF!,#REF!, ""), 0)</f>
        <v>#REF!</v>
      </c>
      <c r="AH22" s="1" t="e">
        <f>_xlfn.XLOOKUP($L22,Pos!$A:$A,Pos!X:X,_xlfn.XLOOKUP($L22,#REF!,#REF!, ""), 0)</f>
        <v>#REF!</v>
      </c>
      <c r="AI22" s="1" t="e">
        <f>_xlfn.XLOOKUP($L22,Pos!$A:$A,Pos!Y:Y,_xlfn.XLOOKUP($L22,#REF!,#REF!, ""), 0)</f>
        <v>#REF!</v>
      </c>
      <c r="AJ22" s="1" t="e">
        <f>_xlfn.XLOOKUP($L22,Pos!$A:$A,Pos!Z:Z,_xlfn.XLOOKUP($L22,#REF!,#REF!, ""), 0)</f>
        <v>#REF!</v>
      </c>
      <c r="AK22" s="1" t="e">
        <f>_xlfn.XLOOKUP($L22,Pos!$A:$A,Pos!AA:AA,_xlfn.XLOOKUP($L22,#REF!,#REF!, ""), 0)</f>
        <v>#REF!</v>
      </c>
      <c r="AL22" s="1" t="e">
        <f>_xlfn.XLOOKUP($L22,Pos!$A:$A,Pos!AB:AB,_xlfn.XLOOKUP($L22,#REF!,#REF!, ""), 0)</f>
        <v>#REF!</v>
      </c>
      <c r="AM22" s="1" t="e">
        <f>_xlfn.XLOOKUP($L22,Pos!$A:$A,Pos!AC:AC,_xlfn.XLOOKUP($L22,#REF!,#REF!, ""), 0)</f>
        <v>#REF!</v>
      </c>
      <c r="AN22" s="1" t="e">
        <f>_xlfn.XLOOKUP($L22,Pos!$A:$A,Pos!AD:AD,_xlfn.XLOOKUP($L22,#REF!,#REF!, ""), 0)</f>
        <v>#REF!</v>
      </c>
      <c r="AO22" s="1" t="e">
        <f>_xlfn.XLOOKUP($L22,Pos!$A:$A,Pos!AE:AE,_xlfn.XLOOKUP($L22,#REF!,#REF!, ""), 0)</f>
        <v>#REF!</v>
      </c>
      <c r="AP22" s="1" t="e">
        <f>_xlfn.XLOOKUP($L22,Pos!$A:$A,Pos!AF:AF,_xlfn.XLOOKUP($L22,#REF!,#REF!, ""), 0)</f>
        <v>#REF!</v>
      </c>
      <c r="AQ22" s="1" t="e">
        <f>_xlfn.XLOOKUP($L22,Pos!$A:$A,Pos!AG:AG,_xlfn.XLOOKUP($L22,#REF!,#REF!, ""), 0)</f>
        <v>#REF!</v>
      </c>
      <c r="AR22" s="1" t="e">
        <f>_xlfn.XLOOKUP($L22,Pos!$A:$A,Pos!AH:AH,_xlfn.XLOOKUP($L22,#REF!,#REF!, ""), 0)</f>
        <v>#REF!</v>
      </c>
      <c r="AS22" s="1" t="e">
        <f>_xlfn.XLOOKUP($L22,Pos!$A:$A,Pos!AI:AI,_xlfn.XLOOKUP($L22,#REF!,#REF!, ""), 0)</f>
        <v>#REF!</v>
      </c>
      <c r="AT22" s="1" t="e">
        <f>_xlfn.XLOOKUP($L22,Pos!$A:$A,Pos!AJ:AJ,_xlfn.XLOOKUP($L22,#REF!,#REF!, ""), 0)</f>
        <v>#REF!</v>
      </c>
      <c r="AU22" s="1" t="e">
        <f>_xlfn.XLOOKUP($L22,Pos!$A:$A,Pos!AK:AK,_xlfn.XLOOKUP($L22,#REF!,#REF!, ""), 0)</f>
        <v>#REF!</v>
      </c>
      <c r="AV22" s="1" t="e">
        <f>_xlfn.XLOOKUP($L22,Pos!$A:$A,Pos!AL:AL,_xlfn.XLOOKUP($L22,#REF!,#REF!, ""), 0)</f>
        <v>#REF!</v>
      </c>
      <c r="AW22" s="1" t="e">
        <f>_xlfn.XLOOKUP($L22,Pos!$A:$A,Pos!AM:AM,_xlfn.XLOOKUP($L22,#REF!,#REF!, ""), 0)</f>
        <v>#REF!</v>
      </c>
      <c r="AX22" s="1" t="e">
        <f>_xlfn.XLOOKUP($L22,Pos!$A:$A,Pos!AN:AN,_xlfn.XLOOKUP($L22,#REF!,#REF!, ""), 0)</f>
        <v>#REF!</v>
      </c>
      <c r="AY22" s="1" t="e">
        <f>_xlfn.XLOOKUP($L22,Pos!$A:$A,Pos!AO:AO,_xlfn.XLOOKUP($L22,#REF!,#REF!, ""), 0)</f>
        <v>#REF!</v>
      </c>
      <c r="AZ22" s="7" t="str">
        <f t="shared" si="4"/>
        <v>IN</v>
      </c>
      <c r="BA22" s="1">
        <f>IF(OR(_xlfn.XLOOKUP(L22,Pos!B:B,Pos!L:L,FALSE)="ESG Reason",_xlfn.XLOOKUP(L22,Pos!B:B,Pos!L:L,FALSE)="Blacklisted"),1,0)</f>
        <v>0</v>
      </c>
      <c r="BC22" s="11">
        <v>9.999999804250613E-3</v>
      </c>
      <c r="BD22" s="11">
        <f>_xlfn.XLOOKUP($L22,Pos!$B:$B,Pos!H:H,0, 0)</f>
        <v>1.185791452482785E-2</v>
      </c>
      <c r="BE22" s="11">
        <f>_xlfn.XLOOKUP($L22,Pos!$B:$B,Pos!I:I,0, 0)</f>
        <v>1.8128935406450149E-4</v>
      </c>
      <c r="BF22" s="18">
        <f t="shared" si="5"/>
        <v>1.1676625170763349E-2</v>
      </c>
      <c r="BG22" s="1">
        <f t="shared" si="6"/>
        <v>1</v>
      </c>
      <c r="BH22" s="1">
        <f t="shared" si="7"/>
        <v>31</v>
      </c>
      <c r="BI22" s="18">
        <f t="shared" si="8"/>
        <v>1.8579147205772372E-3</v>
      </c>
      <c r="BJ22" s="3">
        <f t="shared" si="9"/>
        <v>9.8187104501861119E-3</v>
      </c>
      <c r="BK22" s="18">
        <f t="shared" si="10"/>
        <v>-1.8579147205772372E-3</v>
      </c>
      <c r="BQ22" s="55" t="str">
        <f t="shared" si="28"/>
        <v>Insurance_West Europe</v>
      </c>
      <c r="BR22" s="11">
        <f t="shared" si="29"/>
        <v>1.1291042583407284E-2</v>
      </c>
      <c r="BS22" s="11">
        <f t="shared" si="24"/>
        <v>1.0707671226543373E-2</v>
      </c>
      <c r="BT22" s="11">
        <f t="shared" si="25"/>
        <v>9.7880480097790913E-3</v>
      </c>
      <c r="BU22" s="8">
        <f t="shared" si="30"/>
        <v>5.8337135686391088E-4</v>
      </c>
      <c r="BV22" s="8">
        <f t="shared" si="31"/>
        <v>1.5029945736281924E-3</v>
      </c>
      <c r="BW22" s="8">
        <f t="shared" si="32"/>
        <v>9.1962321676428149E-4</v>
      </c>
      <c r="BX22" s="13" t="str">
        <f t="shared" si="33"/>
        <v>Valide</v>
      </c>
      <c r="BZ22" s="58" t="str">
        <f t="shared" si="34"/>
        <v>Insurance_West Europe</v>
      </c>
      <c r="CA22" s="44">
        <f t="shared" si="35"/>
        <v>3</v>
      </c>
      <c r="CB22" s="44">
        <f t="shared" si="36"/>
        <v>3</v>
      </c>
      <c r="CC22" s="44">
        <f t="shared" si="37"/>
        <v>21</v>
      </c>
      <c r="CD22" s="1" t="b">
        <f t="shared" si="38"/>
        <v>0</v>
      </c>
      <c r="CE22" s="36" t="b">
        <f t="shared" si="40"/>
        <v>0</v>
      </c>
      <c r="CF22" s="11" t="str">
        <f t="shared" si="39"/>
        <v/>
      </c>
      <c r="CG22" s="11" t="str">
        <f t="shared" si="41"/>
        <v/>
      </c>
      <c r="CH22" s="37">
        <f>IFERROR(INT(CF22/mapping!$B$3)+1,0)</f>
        <v>0</v>
      </c>
      <c r="CI22" s="37">
        <f>IFERROR(INT(ABS(CG22)/mapping!$E$3)+1,0)</f>
        <v>0</v>
      </c>
      <c r="CJ22" s="1">
        <f t="shared" si="42"/>
        <v>0</v>
      </c>
      <c r="CK22" s="1" t="str" cm="1">
        <f t="array" ref="CK22">IF(OR(CD22,CE22), TRANSPOSE(_xlfn.LET(
    _xlpm.Noms, M:M,
    _xlpm.Scores, AB:AB,
    _xlpm.Poids, BD:BD,
    _xlpm.Secteur, O:O,
    _xlpm.ESG, BA:BA,
    _xlpm.Cible, BZ22,
    _xlpm.Nb, CJ22,
    _xlpm.Position, AZ:AZ,
    _xlpm.Res, IF(CD22,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3" spans="1:89" x14ac:dyDescent="0.25">
      <c r="A23" s="55" t="s">
        <v>2730</v>
      </c>
      <c r="B23" s="1">
        <v>12</v>
      </c>
      <c r="C23" s="11">
        <f t="shared" si="26"/>
        <v>0</v>
      </c>
      <c r="D23" s="11">
        <f t="shared" si="27"/>
        <v>2E-3</v>
      </c>
      <c r="E23" s="11">
        <f t="shared" si="22"/>
        <v>1E-3</v>
      </c>
      <c r="F23" s="11">
        <f t="shared" si="23"/>
        <v>5.0000000000000001E-3</v>
      </c>
      <c r="G23" s="51" t="s">
        <v>312</v>
      </c>
      <c r="H23" s="8" t="str">
        <f t="shared" si="0"/>
        <v>0%North America</v>
      </c>
      <c r="I23" s="11" cm="1">
        <f t="array" ref="I23">IF(
   AZ23 = "OUT", 0,IF(
   BD23 &gt;= LARGE(IF(ISNUMBER(BD:BD), BD:BD), 3),
   BE23 - 0.001,
   IF(BE23 &gt;=VLOOKUP(P23,mapping!$A:$B,2,FALSE), BE23,VLOOKUP(P23,mapping!$A$2:$B$8,2,FALSE))
))</f>
        <v>2E-3</v>
      </c>
      <c r="J23" s="11" cm="1">
        <f t="array" ref="J23">IF(
    AZ23="OUT",0,IF(IF(
                      BD23&gt;=LARGE(IF(ISNUMBER(BD:BD),BD:BD),3),
                      BE23+0.001,
                      VLOOKUP(H23,mapping!$D:$E,2,FALSE)
                      )&gt;I23,
                   IF(
                      BD23&gt;=LARGE(IF(ISNUMBER(BD:BD),BD:BD),3),
                      BE23+0.001,
                      VLOOKUP(H23,mapping!$D:$E,2,FALSE)
                      ),
                   I23+0.002))</f>
        <v>0.01</v>
      </c>
      <c r="K23" s="8">
        <f t="shared" si="1"/>
        <v>6.8064145030198174E-4</v>
      </c>
      <c r="L23" s="1" t="str">
        <f>Pos!B801</f>
        <v>US0010551028</v>
      </c>
      <c r="M23" s="1" t="str">
        <f>_xlfn.XLOOKUP($L23,Pos!B:B,Pos!D:D,, 0)</f>
        <v>Aflac Incorporated</v>
      </c>
      <c r="N23" s="1" t="str">
        <f>_xlfn.XLOOKUP($L23,Pos!B:B,Pos!E:E,, 0)</f>
        <v>Insurance</v>
      </c>
      <c r="O23" s="1" t="str">
        <f t="shared" si="2"/>
        <v>Insurance_North America</v>
      </c>
      <c r="P23" s="1" t="str">
        <f>_xlfn.XLOOKUP($L23,Pos!B:B,Pos!F:F,, 0)</f>
        <v>North America</v>
      </c>
      <c r="Q23" s="1">
        <v>0</v>
      </c>
      <c r="R23" s="9">
        <f>_xlfn.XLOOKUP($L23,Pos!$B:$B,Pos!N:N,0, 0)</f>
        <v>5.8</v>
      </c>
      <c r="S23" s="9">
        <f>_xlfn.XLOOKUP($L23,Pos!$B:$B,Pos!O:O,0, 0)</f>
        <v>5.6687500000000002</v>
      </c>
      <c r="T23" s="9">
        <f>_xlfn.XLOOKUP($L23,Pos!$B:$B,Pos!P:P,0, 0)</f>
        <v>7.6666670000000003</v>
      </c>
      <c r="U23" s="9">
        <f>_xlfn.XLOOKUP($L23,Pos!$B:$B,Pos!Q:Q,0, 0)</f>
        <v>4.5</v>
      </c>
      <c r="V23" s="9">
        <f>_xlfn.XLOOKUP($L23,Pos!$B:$B,Pos!R:R,0, 0)</f>
        <v>6.8</v>
      </c>
      <c r="W23" s="9">
        <f>_xlfn.XLOOKUP($L23,Pos!$B:$B,Pos!S:S,0, 0)</f>
        <v>1.6966669999999999</v>
      </c>
      <c r="X23" s="9" t="str">
        <f>_xlfn.XLOOKUP($L23,Pos!$B:$B,Pos!J:J,0, 0)</f>
        <v>Hold</v>
      </c>
      <c r="Y23" s="1">
        <v>0</v>
      </c>
      <c r="Z23" s="1">
        <v>0</v>
      </c>
      <c r="AA23" s="1">
        <f t="shared" si="3"/>
        <v>0</v>
      </c>
      <c r="AB23" s="9">
        <f>_xlfn.XLOOKUP(L23,Pos!B:B,Pos!K:K,-1,0)</f>
        <v>9.5652173913043477</v>
      </c>
      <c r="AC23" s="1" t="e">
        <f>_xlfn.XLOOKUP($L23,Pos!$A:$A,Pos!S:S,_xlfn.XLOOKUP($L23,#REF!,#REF!, ""), 0)</f>
        <v>#REF!</v>
      </c>
      <c r="AD23" s="1" t="e">
        <f>_xlfn.XLOOKUP($L23,Pos!$A:$A,Pos!T:T,_xlfn.XLOOKUP($L23,#REF!,#REF!, ""), 0)</f>
        <v>#REF!</v>
      </c>
      <c r="AE23" s="1" t="e">
        <f>_xlfn.XLOOKUP($L23,Pos!$A:$A,Pos!U:U,_xlfn.XLOOKUP($L23,#REF!,#REF!, ""), 0)</f>
        <v>#REF!</v>
      </c>
      <c r="AF23" s="1" t="e">
        <f>_xlfn.XLOOKUP($L23,Pos!$A:$A,Pos!V:V,_xlfn.XLOOKUP($L23,#REF!,#REF!, ""), 0)</f>
        <v>#REF!</v>
      </c>
      <c r="AG23" s="1" t="e">
        <f>_xlfn.XLOOKUP($L23,Pos!$A:$A,Pos!W:W,_xlfn.XLOOKUP($L23,#REF!,#REF!, ""), 0)</f>
        <v>#REF!</v>
      </c>
      <c r="AH23" s="1" t="e">
        <f>_xlfn.XLOOKUP($L23,Pos!$A:$A,Pos!X:X,_xlfn.XLOOKUP($L23,#REF!,#REF!, ""), 0)</f>
        <v>#REF!</v>
      </c>
      <c r="AI23" s="1" t="e">
        <f>_xlfn.XLOOKUP($L23,Pos!$A:$A,Pos!Y:Y,_xlfn.XLOOKUP($L23,#REF!,#REF!, ""), 0)</f>
        <v>#REF!</v>
      </c>
      <c r="AJ23" s="1" t="e">
        <f>_xlfn.XLOOKUP($L23,Pos!$A:$A,Pos!Z:Z,_xlfn.XLOOKUP($L23,#REF!,#REF!, ""), 0)</f>
        <v>#REF!</v>
      </c>
      <c r="AK23" s="1" t="e">
        <f>_xlfn.XLOOKUP($L23,Pos!$A:$A,Pos!AA:AA,_xlfn.XLOOKUP($L23,#REF!,#REF!, ""), 0)</f>
        <v>#REF!</v>
      </c>
      <c r="AL23" s="1" t="e">
        <f>_xlfn.XLOOKUP($L23,Pos!$A:$A,Pos!AB:AB,_xlfn.XLOOKUP($L23,#REF!,#REF!, ""), 0)</f>
        <v>#REF!</v>
      </c>
      <c r="AM23" s="1" t="e">
        <f>_xlfn.XLOOKUP($L23,Pos!$A:$A,Pos!AC:AC,_xlfn.XLOOKUP($L23,#REF!,#REF!, ""), 0)</f>
        <v>#REF!</v>
      </c>
      <c r="AN23" s="1" t="e">
        <f>_xlfn.XLOOKUP($L23,Pos!$A:$A,Pos!AD:AD,_xlfn.XLOOKUP($L23,#REF!,#REF!, ""), 0)</f>
        <v>#REF!</v>
      </c>
      <c r="AO23" s="1" t="e">
        <f>_xlfn.XLOOKUP($L23,Pos!$A:$A,Pos!AE:AE,_xlfn.XLOOKUP($L23,#REF!,#REF!, ""), 0)</f>
        <v>#REF!</v>
      </c>
      <c r="AP23" s="1" t="e">
        <f>_xlfn.XLOOKUP($L23,Pos!$A:$A,Pos!AF:AF,_xlfn.XLOOKUP($L23,#REF!,#REF!, ""), 0)</f>
        <v>#REF!</v>
      </c>
      <c r="AQ23" s="1" t="e">
        <f>_xlfn.XLOOKUP($L23,Pos!$A:$A,Pos!AG:AG,_xlfn.XLOOKUP($L23,#REF!,#REF!, ""), 0)</f>
        <v>#REF!</v>
      </c>
      <c r="AR23" s="1" t="e">
        <f>_xlfn.XLOOKUP($L23,Pos!$A:$A,Pos!AH:AH,_xlfn.XLOOKUP($L23,#REF!,#REF!, ""), 0)</f>
        <v>#REF!</v>
      </c>
      <c r="AS23" s="1" t="e">
        <f>_xlfn.XLOOKUP($L23,Pos!$A:$A,Pos!AI:AI,_xlfn.XLOOKUP($L23,#REF!,#REF!, ""), 0)</f>
        <v>#REF!</v>
      </c>
      <c r="AT23" s="1" t="e">
        <f>_xlfn.XLOOKUP($L23,Pos!$A:$A,Pos!AJ:AJ,_xlfn.XLOOKUP($L23,#REF!,#REF!, ""), 0)</f>
        <v>#REF!</v>
      </c>
      <c r="AU23" s="1" t="e">
        <f>_xlfn.XLOOKUP($L23,Pos!$A:$A,Pos!AK:AK,_xlfn.XLOOKUP($L23,#REF!,#REF!, ""), 0)</f>
        <v>#REF!</v>
      </c>
      <c r="AV23" s="1" t="e">
        <f>_xlfn.XLOOKUP($L23,Pos!$A:$A,Pos!AL:AL,_xlfn.XLOOKUP($L23,#REF!,#REF!, ""), 0)</f>
        <v>#REF!</v>
      </c>
      <c r="AW23" s="1" t="e">
        <f>_xlfn.XLOOKUP($L23,Pos!$A:$A,Pos!AM:AM,_xlfn.XLOOKUP($L23,#REF!,#REF!, ""), 0)</f>
        <v>#REF!</v>
      </c>
      <c r="AX23" s="1" t="e">
        <f>_xlfn.XLOOKUP($L23,Pos!$A:$A,Pos!AN:AN,_xlfn.XLOOKUP($L23,#REF!,#REF!, ""), 0)</f>
        <v>#REF!</v>
      </c>
      <c r="AY23" s="1" t="e">
        <f>_xlfn.XLOOKUP($L23,Pos!$A:$A,Pos!AO:AO,_xlfn.XLOOKUP($L23,#REF!,#REF!, ""), 0)</f>
        <v>#REF!</v>
      </c>
      <c r="AZ23" s="7" t="str">
        <f t="shared" si="4"/>
        <v>IN</v>
      </c>
      <c r="BA23" s="1">
        <f>IF(OR(_xlfn.XLOOKUP(L23,Pos!B:B,Pos!L:L,FALSE)="ESG Reason",_xlfn.XLOOKUP(L23,Pos!B:B,Pos!L:L,FALSE)="Blacklisted"),1,0)</f>
        <v>0</v>
      </c>
      <c r="BC23" s="11">
        <v>9.9999993778204874E-3</v>
      </c>
      <c r="BD23" s="11">
        <f>_xlfn.XLOOKUP($L23,Pos!$B:$B,Pos!H:H,0, 0)</f>
        <v>1.0580271957265989E-2</v>
      </c>
      <c r="BE23" s="11">
        <f>_xlfn.XLOOKUP($L23,Pos!$B:$B,Pos!I:I,0, 0)</f>
        <v>6.8064145030198174E-4</v>
      </c>
      <c r="BF23" s="18">
        <f t="shared" si="5"/>
        <v>9.8996305069640068E-3</v>
      </c>
      <c r="BG23" s="1">
        <f t="shared" si="6"/>
        <v>1</v>
      </c>
      <c r="BH23" s="1">
        <f t="shared" si="7"/>
        <v>30</v>
      </c>
      <c r="BI23" s="18">
        <f t="shared" si="8"/>
        <v>5.8027257944550173E-4</v>
      </c>
      <c r="BJ23" s="3">
        <f t="shared" si="9"/>
        <v>9.319357927518505E-3</v>
      </c>
      <c r="BK23" s="18">
        <f t="shared" si="10"/>
        <v>-5.8027257944550173E-4</v>
      </c>
      <c r="BQ23" s="55" t="str">
        <f t="shared" si="28"/>
        <v>Media_West Europe</v>
      </c>
      <c r="BR23" s="11">
        <f t="shared" si="29"/>
        <v>1.0000028452555277E-3</v>
      </c>
      <c r="BS23" s="11">
        <f t="shared" si="24"/>
        <v>3.9011814395597258E-4</v>
      </c>
      <c r="BT23" s="11">
        <f t="shared" si="25"/>
        <v>1.0681673901463639E-3</v>
      </c>
      <c r="BU23" s="8">
        <f t="shared" si="30"/>
        <v>6.0988470129955509E-4</v>
      </c>
      <c r="BV23" s="8">
        <f t="shared" si="31"/>
        <v>-6.8164544890836126E-5</v>
      </c>
      <c r="BW23" s="8">
        <f t="shared" si="32"/>
        <v>-6.7804924619039122E-4</v>
      </c>
      <c r="BX23" s="13" t="str">
        <f t="shared" si="33"/>
        <v>Valide</v>
      </c>
      <c r="BZ23" s="58" t="str">
        <f t="shared" si="34"/>
        <v>Media_West Europe</v>
      </c>
      <c r="CA23" s="44">
        <f t="shared" si="35"/>
        <v>1</v>
      </c>
      <c r="CB23" s="44">
        <f t="shared" si="36"/>
        <v>1</v>
      </c>
      <c r="CC23" s="44">
        <f t="shared" si="37"/>
        <v>4</v>
      </c>
      <c r="CD23" s="1" t="b">
        <f t="shared" si="38"/>
        <v>0</v>
      </c>
      <c r="CE23" s="36" t="b">
        <f t="shared" si="40"/>
        <v>0</v>
      </c>
      <c r="CF23" s="11" t="str">
        <f t="shared" si="39"/>
        <v/>
      </c>
      <c r="CG23" s="11" t="str">
        <f t="shared" si="41"/>
        <v/>
      </c>
      <c r="CH23" s="37">
        <f>IFERROR(INT(CF23/mapping!$B$3)+1,0)</f>
        <v>0</v>
      </c>
      <c r="CI23" s="37">
        <f>IFERROR(INT(ABS(CG23)/mapping!$E$3)+1,0)</f>
        <v>0</v>
      </c>
      <c r="CJ23" s="1">
        <f t="shared" si="42"/>
        <v>0</v>
      </c>
      <c r="CK23" s="1" t="str" cm="1">
        <f t="array" ref="CK23">IF(OR(CD23,CE23), TRANSPOSE(_xlfn.LET(
    _xlpm.Noms, M:M,
    _xlpm.Scores, AB:AB,
    _xlpm.Poids, BD:BD,
    _xlpm.Secteur, O:O,
    _xlpm.ESG, BA:BA,
    _xlpm.Cible, BZ23,
    _xlpm.Nb, CJ23,
    _xlpm.Position, AZ:AZ,
    _xlpm.Res, IF(CD23,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4" spans="1:89" x14ac:dyDescent="0.25">
      <c r="A24" s="55" t="s">
        <v>4023</v>
      </c>
      <c r="B24" s="1">
        <v>13</v>
      </c>
      <c r="C24" s="11">
        <f t="shared" si="26"/>
        <v>4.1158727745848221E-3</v>
      </c>
      <c r="D24" s="11">
        <f t="shared" si="27"/>
        <v>6.1158727745848221E-3</v>
      </c>
      <c r="E24" s="11">
        <f t="shared" si="22"/>
        <v>2E-3</v>
      </c>
      <c r="F24" s="11">
        <f t="shared" si="23"/>
        <v>0.01</v>
      </c>
      <c r="G24" s="51" t="s">
        <v>105</v>
      </c>
      <c r="H24" s="8" t="str">
        <f t="shared" si="0"/>
        <v>0,1%North America</v>
      </c>
      <c r="I24" s="11" cm="1">
        <f t="array" ref="I24">IF(
   AZ24 = "OUT", 0,IF(
   BD24 &gt;= LARGE(IF(ISNUMBER(BD:BD), BD:BD), 3),
   BE24 - 0.001,
   IF(BE24 &gt;=VLOOKUP(P24,mapping!$A:$B,2,FALSE), BE24,VLOOKUP(P24,mapping!$A$2:$B$8,2,FALSE))
))</f>
        <v>2E-3</v>
      </c>
      <c r="J24" s="11" cm="1">
        <f t="array" ref="J24">IF(
    AZ24="OUT",0,IF(IF(
                      BD24&gt;=LARGE(IF(ISNUMBER(BD:BD),BD:BD),3),
                      BE24+0.001,
                      VLOOKUP(H24,mapping!$D:$E,2,FALSE)
                      )&gt;I24,
                   IF(
                      BD24&gt;=LARGE(IF(ISNUMBER(BD:BD),BD:BD),3),
                      BE24+0.001,
                      VLOOKUP(H24,mapping!$D:$E,2,FALSE)
                      ),
                   I24+0.002))</f>
        <v>1.4999999999999999E-2</v>
      </c>
      <c r="K24" s="8">
        <f t="shared" si="1"/>
        <v>1.950655479002676E-3</v>
      </c>
      <c r="L24" s="1" t="str">
        <f>Pos!B867</f>
        <v>US09857L1089</v>
      </c>
      <c r="M24" s="1" t="str">
        <f>_xlfn.XLOOKUP($L24,Pos!B:B,Pos!D:D,, 0)</f>
        <v>Booking Holdings Inc.</v>
      </c>
      <c r="N24" s="1" t="str">
        <f>_xlfn.XLOOKUP($L24,Pos!B:B,Pos!E:E,, 0)</f>
        <v>Travel &amp; Leisure</v>
      </c>
      <c r="O24" s="1" t="str">
        <f t="shared" si="2"/>
        <v>Travel &amp; Leisure_North America</v>
      </c>
      <c r="P24" s="1" t="str">
        <f>_xlfn.XLOOKUP($L24,Pos!B:B,Pos!F:F,, 0)</f>
        <v>North America</v>
      </c>
      <c r="Q24" s="1">
        <v>0</v>
      </c>
      <c r="R24" s="9">
        <f>_xlfn.XLOOKUP($L24,Pos!$B:$B,Pos!N:N,0, 0)</f>
        <v>5.76</v>
      </c>
      <c r="S24" s="9">
        <f>_xlfn.XLOOKUP($L24,Pos!$B:$B,Pos!O:O,0, 0)</f>
        <v>4.2184999999999997</v>
      </c>
      <c r="T24" s="9">
        <f>_xlfn.XLOOKUP($L24,Pos!$B:$B,Pos!P:P,0, 0)</f>
        <v>7.0666669999999998</v>
      </c>
      <c r="U24" s="9">
        <f>_xlfn.XLOOKUP($L24,Pos!$B:$B,Pos!Q:Q,0, 0)</f>
        <v>6.9</v>
      </c>
      <c r="V24" s="9">
        <f>_xlfn.XLOOKUP($L24,Pos!$B:$B,Pos!R:R,0, 0)</f>
        <v>8.1333330000000004</v>
      </c>
      <c r="W24" s="9">
        <f>_xlfn.XLOOKUP($L24,Pos!$B:$B,Pos!S:S,0, 0)</f>
        <v>8.3949999999999996</v>
      </c>
      <c r="X24" s="9" t="str">
        <f>_xlfn.XLOOKUP($L24,Pos!$B:$B,Pos!J:J,0, 0)</f>
        <v>Outperform</v>
      </c>
      <c r="Y24" s="1">
        <v>0</v>
      </c>
      <c r="Z24" s="1">
        <v>0</v>
      </c>
      <c r="AA24" s="1">
        <f t="shared" si="3"/>
        <v>0</v>
      </c>
      <c r="AB24" s="9">
        <f>_xlfn.XLOOKUP(L24,Pos!B:B,Pos!K:K,-1,0)</f>
        <v>9</v>
      </c>
      <c r="AC24" s="1" t="e">
        <f>_xlfn.XLOOKUP($L24,Pos!$A:$A,Pos!S:S,_xlfn.XLOOKUP($L24,#REF!,#REF!, ""), 0)</f>
        <v>#REF!</v>
      </c>
      <c r="AD24" s="1" t="e">
        <f>_xlfn.XLOOKUP($L24,Pos!$A:$A,Pos!T:T,_xlfn.XLOOKUP($L24,#REF!,#REF!, ""), 0)</f>
        <v>#REF!</v>
      </c>
      <c r="AE24" s="1" t="e">
        <f>_xlfn.XLOOKUP($L24,Pos!$A:$A,Pos!U:U,_xlfn.XLOOKUP($L24,#REF!,#REF!, ""), 0)</f>
        <v>#REF!</v>
      </c>
      <c r="AF24" s="1" t="e">
        <f>_xlfn.XLOOKUP($L24,Pos!$A:$A,Pos!V:V,_xlfn.XLOOKUP($L24,#REF!,#REF!, ""), 0)</f>
        <v>#REF!</v>
      </c>
      <c r="AG24" s="1" t="e">
        <f>_xlfn.XLOOKUP($L24,Pos!$A:$A,Pos!W:W,_xlfn.XLOOKUP($L24,#REF!,#REF!, ""), 0)</f>
        <v>#REF!</v>
      </c>
      <c r="AH24" s="1" t="e">
        <f>_xlfn.XLOOKUP($L24,Pos!$A:$A,Pos!X:X,_xlfn.XLOOKUP($L24,#REF!,#REF!, ""), 0)</f>
        <v>#REF!</v>
      </c>
      <c r="AI24" s="1" t="e">
        <f>_xlfn.XLOOKUP($L24,Pos!$A:$A,Pos!Y:Y,_xlfn.XLOOKUP($L24,#REF!,#REF!, ""), 0)</f>
        <v>#REF!</v>
      </c>
      <c r="AJ24" s="1" t="e">
        <f>_xlfn.XLOOKUP($L24,Pos!$A:$A,Pos!Z:Z,_xlfn.XLOOKUP($L24,#REF!,#REF!, ""), 0)</f>
        <v>#REF!</v>
      </c>
      <c r="AK24" s="1" t="e">
        <f>_xlfn.XLOOKUP($L24,Pos!$A:$A,Pos!AA:AA,_xlfn.XLOOKUP($L24,#REF!,#REF!, ""), 0)</f>
        <v>#REF!</v>
      </c>
      <c r="AL24" s="1" t="e">
        <f>_xlfn.XLOOKUP($L24,Pos!$A:$A,Pos!AB:AB,_xlfn.XLOOKUP($L24,#REF!,#REF!, ""), 0)</f>
        <v>#REF!</v>
      </c>
      <c r="AM24" s="1" t="e">
        <f>_xlfn.XLOOKUP($L24,Pos!$A:$A,Pos!AC:AC,_xlfn.XLOOKUP($L24,#REF!,#REF!, ""), 0)</f>
        <v>#REF!</v>
      </c>
      <c r="AN24" s="1" t="e">
        <f>_xlfn.XLOOKUP($L24,Pos!$A:$A,Pos!AD:AD,_xlfn.XLOOKUP($L24,#REF!,#REF!, ""), 0)</f>
        <v>#REF!</v>
      </c>
      <c r="AO24" s="1" t="e">
        <f>_xlfn.XLOOKUP($L24,Pos!$A:$A,Pos!AE:AE,_xlfn.XLOOKUP($L24,#REF!,#REF!, ""), 0)</f>
        <v>#REF!</v>
      </c>
      <c r="AP24" s="1" t="e">
        <f>_xlfn.XLOOKUP($L24,Pos!$A:$A,Pos!AF:AF,_xlfn.XLOOKUP($L24,#REF!,#REF!, ""), 0)</f>
        <v>#REF!</v>
      </c>
      <c r="AQ24" s="1" t="e">
        <f>_xlfn.XLOOKUP($L24,Pos!$A:$A,Pos!AG:AG,_xlfn.XLOOKUP($L24,#REF!,#REF!, ""), 0)</f>
        <v>#REF!</v>
      </c>
      <c r="AR24" s="1" t="e">
        <f>_xlfn.XLOOKUP($L24,Pos!$A:$A,Pos!AH:AH,_xlfn.XLOOKUP($L24,#REF!,#REF!, ""), 0)</f>
        <v>#REF!</v>
      </c>
      <c r="AS24" s="1" t="e">
        <f>_xlfn.XLOOKUP($L24,Pos!$A:$A,Pos!AI:AI,_xlfn.XLOOKUP($L24,#REF!,#REF!, ""), 0)</f>
        <v>#REF!</v>
      </c>
      <c r="AT24" s="1" t="e">
        <f>_xlfn.XLOOKUP($L24,Pos!$A:$A,Pos!AJ:AJ,_xlfn.XLOOKUP($L24,#REF!,#REF!, ""), 0)</f>
        <v>#REF!</v>
      </c>
      <c r="AU24" s="1" t="e">
        <f>_xlfn.XLOOKUP($L24,Pos!$A:$A,Pos!AK:AK,_xlfn.XLOOKUP($L24,#REF!,#REF!, ""), 0)</f>
        <v>#REF!</v>
      </c>
      <c r="AV24" s="1" t="e">
        <f>_xlfn.XLOOKUP($L24,Pos!$A:$A,Pos!AL:AL,_xlfn.XLOOKUP($L24,#REF!,#REF!, ""), 0)</f>
        <v>#REF!</v>
      </c>
      <c r="AW24" s="1" t="e">
        <f>_xlfn.XLOOKUP($L24,Pos!$A:$A,Pos!AM:AM,_xlfn.XLOOKUP($L24,#REF!,#REF!, ""), 0)</f>
        <v>#REF!</v>
      </c>
      <c r="AX24" s="1" t="e">
        <f>_xlfn.XLOOKUP($L24,Pos!$A:$A,Pos!AN:AN,_xlfn.XLOOKUP($L24,#REF!,#REF!, ""), 0)</f>
        <v>#REF!</v>
      </c>
      <c r="AY24" s="1" t="e">
        <f>_xlfn.XLOOKUP($L24,Pos!$A:$A,Pos!AO:AO,_xlfn.XLOOKUP($L24,#REF!,#REF!, ""), 0)</f>
        <v>#REF!</v>
      </c>
      <c r="AZ24" s="7" t="str">
        <f t="shared" si="4"/>
        <v>IN</v>
      </c>
      <c r="BA24" s="1">
        <f>IF(OR(_xlfn.XLOOKUP(L24,Pos!B:B,Pos!L:L,FALSE)="ESG Reason",_xlfn.XLOOKUP(L24,Pos!B:B,Pos!L:L,FALSE)="Blacklisted"),1,0)</f>
        <v>0</v>
      </c>
      <c r="BC24" s="11">
        <v>1.0956933667093769E-2</v>
      </c>
      <c r="BD24" s="11">
        <f>_xlfn.XLOOKUP($L24,Pos!$B:$B,Pos!H:H,0, 0)</f>
        <v>1.05621607363074E-2</v>
      </c>
      <c r="BE24" s="11">
        <f>_xlfn.XLOOKUP($L24,Pos!$B:$B,Pos!I:I,0, 0)</f>
        <v>1.950655479002676E-3</v>
      </c>
      <c r="BF24" s="18">
        <f t="shared" si="5"/>
        <v>8.6115052573047246E-3</v>
      </c>
      <c r="BG24" s="1">
        <f t="shared" si="6"/>
        <v>1</v>
      </c>
      <c r="BH24" s="1">
        <f t="shared" si="7"/>
        <v>37</v>
      </c>
      <c r="BI24" s="18">
        <f t="shared" si="8"/>
        <v>3.9477293078636969E-4</v>
      </c>
      <c r="BJ24" s="3">
        <f t="shared" si="9"/>
        <v>9.0062781880910943E-3</v>
      </c>
      <c r="BK24" s="18">
        <f t="shared" si="10"/>
        <v>3.9477293078636969E-4</v>
      </c>
      <c r="BM24" s="40" t="s">
        <v>2784</v>
      </c>
      <c r="BN24" s="41"/>
      <c r="BQ24" s="55" t="str">
        <f t="shared" si="28"/>
        <v>Personal &amp; Household Goods_West Europe</v>
      </c>
      <c r="BR24" s="11">
        <f t="shared" si="29"/>
        <v>5.5047888716356049E-3</v>
      </c>
      <c r="BS24" s="11">
        <f t="shared" si="24"/>
        <v>5.1158727745848221E-3</v>
      </c>
      <c r="BT24" s="11">
        <f t="shared" si="25"/>
        <v>9.7997738419815725E-3</v>
      </c>
      <c r="BU24" s="8">
        <f t="shared" si="30"/>
        <v>3.8891609705078278E-4</v>
      </c>
      <c r="BV24" s="8">
        <f t="shared" si="31"/>
        <v>-4.2949849703459676E-3</v>
      </c>
      <c r="BW24" s="8">
        <f t="shared" si="32"/>
        <v>-4.6839010673967504E-3</v>
      </c>
      <c r="BX24" s="13" t="str">
        <f t="shared" si="33"/>
        <v>Valide</v>
      </c>
      <c r="BZ24" s="58" t="str">
        <f t="shared" si="34"/>
        <v>Personal &amp; Household Goods_West Europe</v>
      </c>
      <c r="CA24" s="44">
        <f t="shared" si="35"/>
        <v>2</v>
      </c>
      <c r="CB24" s="44">
        <f t="shared" si="36"/>
        <v>2</v>
      </c>
      <c r="CC24" s="44">
        <f t="shared" si="37"/>
        <v>12</v>
      </c>
      <c r="CD24" s="1" t="b">
        <f t="shared" si="38"/>
        <v>0</v>
      </c>
      <c r="CE24" s="36" t="b">
        <f t="shared" si="40"/>
        <v>0</v>
      </c>
      <c r="CF24" s="11" t="str">
        <f t="shared" si="39"/>
        <v/>
      </c>
      <c r="CG24" s="11" t="str">
        <f t="shared" si="41"/>
        <v/>
      </c>
      <c r="CH24" s="37">
        <f>IFERROR(INT(CF24/mapping!$B$3)+1,0)</f>
        <v>0</v>
      </c>
      <c r="CI24" s="37">
        <f>IFERROR(INT(ABS(CG24)/mapping!$E$3)+1,0)</f>
        <v>0</v>
      </c>
      <c r="CJ24" s="1">
        <f t="shared" si="42"/>
        <v>0</v>
      </c>
      <c r="CK24" s="1" t="str" cm="1">
        <f t="array" ref="CK24">IF(OR(CD24,CE24), TRANSPOSE(_xlfn.LET(
    _xlpm.Noms, M:M,
    _xlpm.Scores, AB:AB,
    _xlpm.Poids, BD:BD,
    _xlpm.Secteur, O:O,
    _xlpm.ESG, BA:BA,
    _xlpm.Cible, BZ24,
    _xlpm.Nb, CJ24,
    _xlpm.Position, AZ:AZ,
    _xlpm.Res, IF(CD24,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5" spans="1:89" x14ac:dyDescent="0.25">
      <c r="A25" s="55" t="s">
        <v>2731</v>
      </c>
      <c r="B25" s="1">
        <v>14</v>
      </c>
      <c r="C25" s="11">
        <f t="shared" si="26"/>
        <v>1.3095053313719402E-4</v>
      </c>
      <c r="D25" s="11">
        <f t="shared" si="27"/>
        <v>2.1309505331371941E-3</v>
      </c>
      <c r="E25" s="11">
        <f t="shared" si="22"/>
        <v>1E-3</v>
      </c>
      <c r="F25" s="11">
        <f t="shared" si="23"/>
        <v>5.0000000000000001E-3</v>
      </c>
      <c r="G25" s="51" t="s">
        <v>100</v>
      </c>
      <c r="H25" s="8" t="str">
        <f t="shared" si="0"/>
        <v>0,1%North America</v>
      </c>
      <c r="I25" s="11" cm="1">
        <f t="array" ref="I25">IF(
   AZ25 = "OUT", 0,IF(
   BD25 &gt;= LARGE(IF(ISNUMBER(BD:BD), BD:BD), 3),
   BE25 - 0.001,
   IF(BE25 &gt;=VLOOKUP(P25,mapping!$A:$B,2,FALSE), BE25,VLOOKUP(P25,mapping!$A$2:$B$8,2,FALSE))
))</f>
        <v>2E-3</v>
      </c>
      <c r="J25" s="11" cm="1">
        <f t="array" ref="J25">IF(
    AZ25="OUT",0,IF(IF(
                      BD25&gt;=LARGE(IF(ISNUMBER(BD:BD),BD:BD),3),
                      BE25+0.001,
                      VLOOKUP(H25,mapping!$D:$E,2,FALSE)
                      )&gt;I25,
                   IF(
                      BD25&gt;=LARGE(IF(ISNUMBER(BD:BD),BD:BD),3),
                      BE25+0.001,
                      VLOOKUP(H25,mapping!$D:$E,2,FALSE)
                      ),
                   I25+0.002))</f>
        <v>1.4999999999999999E-2</v>
      </c>
      <c r="K25" s="8">
        <f t="shared" si="1"/>
        <v>1.902788203683072E-3</v>
      </c>
      <c r="L25" s="1" t="str">
        <f>Pos!B441</f>
        <v>IE00B4BNMY34</v>
      </c>
      <c r="M25" s="1" t="str">
        <f>_xlfn.XLOOKUP($L25,Pos!B:B,Pos!D:D,, 0)</f>
        <v>Accenture Plc Class A</v>
      </c>
      <c r="N25" s="1" t="str">
        <f>_xlfn.XLOOKUP($L25,Pos!B:B,Pos!E:E,, 0)</f>
        <v>Industrial Goods &amp; Services</v>
      </c>
      <c r="O25" s="1" t="str">
        <f t="shared" si="2"/>
        <v>Industrial Goods &amp; Services_North America</v>
      </c>
      <c r="P25" s="1" t="str">
        <f>_xlfn.XLOOKUP($L25,Pos!B:B,Pos!F:F,, 0)</f>
        <v>North America</v>
      </c>
      <c r="Q25" s="1">
        <v>0</v>
      </c>
      <c r="R25" s="9">
        <f>_xlfn.XLOOKUP($L25,Pos!$B:$B,Pos!N:N,0, 0)</f>
        <v>8.1199999999999992</v>
      </c>
      <c r="S25" s="9">
        <f>_xlfn.XLOOKUP($L25,Pos!$B:$B,Pos!O:O,0, 0)</f>
        <v>7.3018340000000004</v>
      </c>
      <c r="T25" s="9">
        <f>_xlfn.XLOOKUP($L25,Pos!$B:$B,Pos!P:P,0, 0)</f>
        <v>6.9</v>
      </c>
      <c r="U25" s="9">
        <f>_xlfn.XLOOKUP($L25,Pos!$B:$B,Pos!Q:Q,0, 0)</f>
        <v>1.9</v>
      </c>
      <c r="V25" s="9">
        <f>_xlfn.XLOOKUP($L25,Pos!$B:$B,Pos!R:R,0, 0)</f>
        <v>5.6</v>
      </c>
      <c r="W25" s="9">
        <f>_xlfn.XLOOKUP($L25,Pos!$B:$B,Pos!S:S,0, 0)</f>
        <v>6.4616670000000003</v>
      </c>
      <c r="X25" s="9" t="str">
        <f>_xlfn.XLOOKUP($L25,Pos!$B:$B,Pos!J:J,0, 0)</f>
        <v>Outperform</v>
      </c>
      <c r="Y25" s="1">
        <v>0</v>
      </c>
      <c r="Z25" s="1">
        <v>0</v>
      </c>
      <c r="AA25" s="1">
        <f t="shared" si="3"/>
        <v>0</v>
      </c>
      <c r="AB25" s="9">
        <f>_xlfn.XLOOKUP(L25,Pos!B:B,Pos!K:K,-1,0)</f>
        <v>8.9583333333333339</v>
      </c>
      <c r="AC25" s="1" t="e">
        <f>_xlfn.XLOOKUP($L25,Pos!$A:$A,Pos!S:S,_xlfn.XLOOKUP($L25,#REF!,#REF!, ""), 0)</f>
        <v>#REF!</v>
      </c>
      <c r="AD25" s="1" t="e">
        <f>_xlfn.XLOOKUP($L25,Pos!$A:$A,Pos!T:T,_xlfn.XLOOKUP($L25,#REF!,#REF!, ""), 0)</f>
        <v>#REF!</v>
      </c>
      <c r="AE25" s="1" t="e">
        <f>_xlfn.XLOOKUP($L25,Pos!$A:$A,Pos!U:U,_xlfn.XLOOKUP($L25,#REF!,#REF!, ""), 0)</f>
        <v>#REF!</v>
      </c>
      <c r="AF25" s="1" t="e">
        <f>_xlfn.XLOOKUP($L25,Pos!$A:$A,Pos!V:V,_xlfn.XLOOKUP($L25,#REF!,#REF!, ""), 0)</f>
        <v>#REF!</v>
      </c>
      <c r="AG25" s="1" t="e">
        <f>_xlfn.XLOOKUP($L25,Pos!$A:$A,Pos!W:W,_xlfn.XLOOKUP($L25,#REF!,#REF!, ""), 0)</f>
        <v>#REF!</v>
      </c>
      <c r="AH25" s="1" t="e">
        <f>_xlfn.XLOOKUP($L25,Pos!$A:$A,Pos!X:X,_xlfn.XLOOKUP($L25,#REF!,#REF!, ""), 0)</f>
        <v>#REF!</v>
      </c>
      <c r="AI25" s="1" t="e">
        <f>_xlfn.XLOOKUP($L25,Pos!$A:$A,Pos!Y:Y,_xlfn.XLOOKUP($L25,#REF!,#REF!, ""), 0)</f>
        <v>#REF!</v>
      </c>
      <c r="AJ25" s="1" t="e">
        <f>_xlfn.XLOOKUP($L25,Pos!$A:$A,Pos!Z:Z,_xlfn.XLOOKUP($L25,#REF!,#REF!, ""), 0)</f>
        <v>#REF!</v>
      </c>
      <c r="AK25" s="1" t="e">
        <f>_xlfn.XLOOKUP($L25,Pos!$A:$A,Pos!AA:AA,_xlfn.XLOOKUP($L25,#REF!,#REF!, ""), 0)</f>
        <v>#REF!</v>
      </c>
      <c r="AL25" s="1" t="e">
        <f>_xlfn.XLOOKUP($L25,Pos!$A:$A,Pos!AB:AB,_xlfn.XLOOKUP($L25,#REF!,#REF!, ""), 0)</f>
        <v>#REF!</v>
      </c>
      <c r="AM25" s="1" t="e">
        <f>_xlfn.XLOOKUP($L25,Pos!$A:$A,Pos!AC:AC,_xlfn.XLOOKUP($L25,#REF!,#REF!, ""), 0)</f>
        <v>#REF!</v>
      </c>
      <c r="AN25" s="1" t="e">
        <f>_xlfn.XLOOKUP($L25,Pos!$A:$A,Pos!AD:AD,_xlfn.XLOOKUP($L25,#REF!,#REF!, ""), 0)</f>
        <v>#REF!</v>
      </c>
      <c r="AO25" s="1" t="e">
        <f>_xlfn.XLOOKUP($L25,Pos!$A:$A,Pos!AE:AE,_xlfn.XLOOKUP($L25,#REF!,#REF!, ""), 0)</f>
        <v>#REF!</v>
      </c>
      <c r="AP25" s="1" t="e">
        <f>_xlfn.XLOOKUP($L25,Pos!$A:$A,Pos!AF:AF,_xlfn.XLOOKUP($L25,#REF!,#REF!, ""), 0)</f>
        <v>#REF!</v>
      </c>
      <c r="AQ25" s="1" t="e">
        <f>_xlfn.XLOOKUP($L25,Pos!$A:$A,Pos!AG:AG,_xlfn.XLOOKUP($L25,#REF!,#REF!, ""), 0)</f>
        <v>#REF!</v>
      </c>
      <c r="AR25" s="1" t="e">
        <f>_xlfn.XLOOKUP($L25,Pos!$A:$A,Pos!AH:AH,_xlfn.XLOOKUP($L25,#REF!,#REF!, ""), 0)</f>
        <v>#REF!</v>
      </c>
      <c r="AS25" s="1" t="e">
        <f>_xlfn.XLOOKUP($L25,Pos!$A:$A,Pos!AI:AI,_xlfn.XLOOKUP($L25,#REF!,#REF!, ""), 0)</f>
        <v>#REF!</v>
      </c>
      <c r="AT25" s="1" t="e">
        <f>_xlfn.XLOOKUP($L25,Pos!$A:$A,Pos!AJ:AJ,_xlfn.XLOOKUP($L25,#REF!,#REF!, ""), 0)</f>
        <v>#REF!</v>
      </c>
      <c r="AU25" s="1" t="e">
        <f>_xlfn.XLOOKUP($L25,Pos!$A:$A,Pos!AK:AK,_xlfn.XLOOKUP($L25,#REF!,#REF!, ""), 0)</f>
        <v>#REF!</v>
      </c>
      <c r="AV25" s="1" t="e">
        <f>_xlfn.XLOOKUP($L25,Pos!$A:$A,Pos!AL:AL,_xlfn.XLOOKUP($L25,#REF!,#REF!, ""), 0)</f>
        <v>#REF!</v>
      </c>
      <c r="AW25" s="1" t="e">
        <f>_xlfn.XLOOKUP($L25,Pos!$A:$A,Pos!AM:AM,_xlfn.XLOOKUP($L25,#REF!,#REF!, ""), 0)</f>
        <v>#REF!</v>
      </c>
      <c r="AX25" s="1" t="e">
        <f>_xlfn.XLOOKUP($L25,Pos!$A:$A,Pos!AN:AN,_xlfn.XLOOKUP($L25,#REF!,#REF!, ""), 0)</f>
        <v>#REF!</v>
      </c>
      <c r="AY25" s="1" t="e">
        <f>_xlfn.XLOOKUP($L25,Pos!$A:$A,Pos!AO:AO,_xlfn.XLOOKUP($L25,#REF!,#REF!, ""), 0)</f>
        <v>#REF!</v>
      </c>
      <c r="AZ25" s="7" t="str">
        <f t="shared" si="4"/>
        <v>IN</v>
      </c>
      <c r="BA25" s="1">
        <f>IF(OR(_xlfn.XLOOKUP(L25,Pos!B:B,Pos!L:L,FALSE)="ESG Reason",_xlfn.XLOOKUP(L25,Pos!B:B,Pos!L:L,FALSE)="Blacklisted"),1,0)</f>
        <v>0</v>
      </c>
      <c r="BC25" s="11">
        <v>1.0578994816278961E-2</v>
      </c>
      <c r="BD25" s="11">
        <f>_xlfn.XLOOKUP($L25,Pos!$B:$B,Pos!H:H,0, 0)</f>
        <v>1.0523556868475061E-2</v>
      </c>
      <c r="BE25" s="11">
        <f>_xlfn.XLOOKUP($L25,Pos!$B:$B,Pos!I:I,0, 0)</f>
        <v>1.902788203683072E-3</v>
      </c>
      <c r="BF25" s="18">
        <f t="shared" si="5"/>
        <v>8.6207686647919897E-3</v>
      </c>
      <c r="BG25" s="1">
        <f t="shared" si="6"/>
        <v>1</v>
      </c>
      <c r="BH25" s="1">
        <f t="shared" si="7"/>
        <v>29</v>
      </c>
      <c r="BI25" s="18">
        <f t="shared" si="8"/>
        <v>5.5437947803899795E-5</v>
      </c>
      <c r="BJ25" s="3">
        <f t="shared" si="9"/>
        <v>8.6762066125958895E-3</v>
      </c>
      <c r="BK25" s="18">
        <f t="shared" si="10"/>
        <v>5.5437947803899795E-5</v>
      </c>
      <c r="BM25" s="12" t="s">
        <v>2766</v>
      </c>
      <c r="BN25" s="11"/>
      <c r="BQ25" s="55" t="str">
        <f t="shared" si="28"/>
        <v>Real Estate_West Europe</v>
      </c>
      <c r="BR25" s="11">
        <f t="shared" si="29"/>
        <v>1.3254107213187894E-3</v>
      </c>
      <c r="BS25" s="11">
        <f t="shared" si="24"/>
        <v>1.130950533137194E-3</v>
      </c>
      <c r="BT25" s="11">
        <f t="shared" si="25"/>
        <v>1.1538243190936561E-3</v>
      </c>
      <c r="BU25" s="8">
        <f t="shared" si="30"/>
        <v>1.9446018818159534E-4</v>
      </c>
      <c r="BV25" s="8">
        <f t="shared" si="31"/>
        <v>1.7158640222513324E-4</v>
      </c>
      <c r="BW25" s="8">
        <f t="shared" si="32"/>
        <v>-2.2873785956462099E-5</v>
      </c>
      <c r="BX25" s="13" t="str">
        <f t="shared" si="33"/>
        <v>Valide</v>
      </c>
      <c r="BZ25" s="58" t="str">
        <f t="shared" si="34"/>
        <v>Real Estate_West Europe</v>
      </c>
      <c r="CA25" s="44">
        <f t="shared" si="35"/>
        <v>1</v>
      </c>
      <c r="CB25" s="44">
        <f t="shared" si="36"/>
        <v>1</v>
      </c>
      <c r="CC25" s="44">
        <f t="shared" si="37"/>
        <v>4</v>
      </c>
      <c r="CD25" s="1" t="b">
        <f t="shared" si="38"/>
        <v>0</v>
      </c>
      <c r="CE25" s="36" t="b">
        <f t="shared" si="40"/>
        <v>0</v>
      </c>
      <c r="CF25" s="11" t="str">
        <f t="shared" si="39"/>
        <v/>
      </c>
      <c r="CG25" s="11" t="str">
        <f t="shared" si="41"/>
        <v/>
      </c>
      <c r="CH25" s="37">
        <f>IFERROR(INT(CF25/mapping!$B$3)+1,0)</f>
        <v>0</v>
      </c>
      <c r="CI25" s="37">
        <f>IFERROR(INT(ABS(CG25)/mapping!$E$3)+1,0)</f>
        <v>0</v>
      </c>
      <c r="CJ25" s="1">
        <f t="shared" si="42"/>
        <v>0</v>
      </c>
      <c r="CK25" s="1" t="str" cm="1">
        <f t="array" ref="CK25">IF(OR(CD25,CE25), TRANSPOSE(_xlfn.LET(
    _xlpm.Noms, M:M,
    _xlpm.Scores, AB:AB,
    _xlpm.Poids, BD:BD,
    _xlpm.Secteur, O:O,
    _xlpm.ESG, BA:BA,
    _xlpm.Cible, BZ25,
    _xlpm.Nb, CJ25,
    _xlpm.Position, AZ:AZ,
    _xlpm.Res, IF(CD25,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6" spans="1:89" x14ac:dyDescent="0.25">
      <c r="A26" s="55" t="s">
        <v>2732</v>
      </c>
      <c r="B26" s="1">
        <v>15</v>
      </c>
      <c r="C26" s="11">
        <f t="shared" si="26"/>
        <v>1.7717949317117578E-3</v>
      </c>
      <c r="D26" s="11">
        <f t="shared" si="27"/>
        <v>3.7717949317117578E-3</v>
      </c>
      <c r="E26" s="11">
        <f t="shared" si="22"/>
        <v>1E-3</v>
      </c>
      <c r="F26" s="11">
        <f t="shared" si="23"/>
        <v>5.0000000000000001E-3</v>
      </c>
      <c r="G26" s="51" t="s">
        <v>313</v>
      </c>
      <c r="H26" s="8" t="str">
        <f t="shared" si="0"/>
        <v>0%North America</v>
      </c>
      <c r="I26" s="11" cm="1">
        <f t="array" ref="I26">IF(
   AZ26 = "OUT", 0,IF(
   BD26 &gt;= LARGE(IF(ISNUMBER(BD:BD), BD:BD), 3),
   BE26 - 0.001,
   IF(BE26 &gt;=VLOOKUP(P26,mapping!$A:$B,2,FALSE), BE26,VLOOKUP(P26,mapping!$A$2:$B$8,2,FALSE))
))</f>
        <v>2E-3</v>
      </c>
      <c r="J26" s="11" cm="1">
        <f t="array" ref="J26">IF(
    AZ26="OUT",0,IF(IF(
                      BD26&gt;=LARGE(IF(ISNUMBER(BD:BD),BD:BD),3),
                      BE26+0.001,
                      VLOOKUP(H26,mapping!$D:$E,2,FALSE)
                      )&gt;I26,
                   IF(
                      BD26&gt;=LARGE(IF(ISNUMBER(BD:BD),BD:BD),3),
                      BE26+0.001,
                      VLOOKUP(H26,mapping!$D:$E,2,FALSE)
                      ),
                   I26+0.002))</f>
        <v>0.01</v>
      </c>
      <c r="K26" s="8">
        <f t="shared" si="1"/>
        <v>6.8023038782483267E-4</v>
      </c>
      <c r="L26" s="1" t="str">
        <f>Pos!B814</f>
        <v>US0200021014</v>
      </c>
      <c r="M26" s="1" t="str">
        <f>_xlfn.XLOOKUP($L26,Pos!B:B,Pos!D:D,, 0)</f>
        <v>Allstate Corporation</v>
      </c>
      <c r="N26" s="1" t="str">
        <f>_xlfn.XLOOKUP($L26,Pos!B:B,Pos!E:E,, 0)</f>
        <v>Insurance</v>
      </c>
      <c r="O26" s="1" t="str">
        <f t="shared" si="2"/>
        <v>Insurance_North America</v>
      </c>
      <c r="P26" s="1" t="str">
        <f>_xlfn.XLOOKUP($L26,Pos!B:B,Pos!F:F,, 0)</f>
        <v>North America</v>
      </c>
      <c r="Q26" s="1">
        <v>0</v>
      </c>
      <c r="R26" s="9">
        <f>_xlfn.XLOOKUP($L26,Pos!$B:$B,Pos!N:N,0, 0)</f>
        <v>4.2</v>
      </c>
      <c r="S26" s="9">
        <f>_xlfn.XLOOKUP($L26,Pos!$B:$B,Pos!O:O,0, 0)</f>
        <v>7.9850000000000003</v>
      </c>
      <c r="T26" s="9">
        <f>_xlfn.XLOOKUP($L26,Pos!$B:$B,Pos!P:P,0, 0)</f>
        <v>6</v>
      </c>
      <c r="U26" s="9">
        <f>_xlfn.XLOOKUP($L26,Pos!$B:$B,Pos!Q:Q,0, 0)</f>
        <v>7.4</v>
      </c>
      <c r="V26" s="9">
        <f>_xlfn.XLOOKUP($L26,Pos!$B:$B,Pos!R:R,0, 0)</f>
        <v>5.1333330000000004</v>
      </c>
      <c r="W26" s="9">
        <f>_xlfn.XLOOKUP($L26,Pos!$B:$B,Pos!S:S,0, 0)</f>
        <v>7.0391659999999998</v>
      </c>
      <c r="X26" s="9" t="str">
        <f>_xlfn.XLOOKUP($L26,Pos!$B:$B,Pos!J:J,0, 0)</f>
        <v>Outperform</v>
      </c>
      <c r="Y26" s="1">
        <v>0</v>
      </c>
      <c r="Z26" s="1">
        <v>0</v>
      </c>
      <c r="AA26" s="1">
        <f t="shared" si="3"/>
        <v>0</v>
      </c>
      <c r="AB26" s="9">
        <f>_xlfn.XLOOKUP(L26,Pos!B:B,Pos!K:K,-1,0)</f>
        <v>10</v>
      </c>
      <c r="AC26" s="1" t="e">
        <f>_xlfn.XLOOKUP($L26,Pos!$A:$A,Pos!S:S,_xlfn.XLOOKUP($L26,#REF!,#REF!, ""), 0)</f>
        <v>#REF!</v>
      </c>
      <c r="AD26" s="1" t="e">
        <f>_xlfn.XLOOKUP($L26,Pos!$A:$A,Pos!T:T,_xlfn.XLOOKUP($L26,#REF!,#REF!, ""), 0)</f>
        <v>#REF!</v>
      </c>
      <c r="AE26" s="1" t="e">
        <f>_xlfn.XLOOKUP($L26,Pos!$A:$A,Pos!U:U,_xlfn.XLOOKUP($L26,#REF!,#REF!, ""), 0)</f>
        <v>#REF!</v>
      </c>
      <c r="AF26" s="1" t="e">
        <f>_xlfn.XLOOKUP($L26,Pos!$A:$A,Pos!V:V,_xlfn.XLOOKUP($L26,#REF!,#REF!, ""), 0)</f>
        <v>#REF!</v>
      </c>
      <c r="AG26" s="1" t="e">
        <f>_xlfn.XLOOKUP($L26,Pos!$A:$A,Pos!W:W,_xlfn.XLOOKUP($L26,#REF!,#REF!, ""), 0)</f>
        <v>#REF!</v>
      </c>
      <c r="AH26" s="1" t="e">
        <f>_xlfn.XLOOKUP($L26,Pos!$A:$A,Pos!X:X,_xlfn.XLOOKUP($L26,#REF!,#REF!, ""), 0)</f>
        <v>#REF!</v>
      </c>
      <c r="AI26" s="1" t="e">
        <f>_xlfn.XLOOKUP($L26,Pos!$A:$A,Pos!Y:Y,_xlfn.XLOOKUP($L26,#REF!,#REF!, ""), 0)</f>
        <v>#REF!</v>
      </c>
      <c r="AJ26" s="1" t="e">
        <f>_xlfn.XLOOKUP($L26,Pos!$A:$A,Pos!Z:Z,_xlfn.XLOOKUP($L26,#REF!,#REF!, ""), 0)</f>
        <v>#REF!</v>
      </c>
      <c r="AK26" s="1" t="e">
        <f>_xlfn.XLOOKUP($L26,Pos!$A:$A,Pos!AA:AA,_xlfn.XLOOKUP($L26,#REF!,#REF!, ""), 0)</f>
        <v>#REF!</v>
      </c>
      <c r="AL26" s="1" t="e">
        <f>_xlfn.XLOOKUP($L26,Pos!$A:$A,Pos!AB:AB,_xlfn.XLOOKUP($L26,#REF!,#REF!, ""), 0)</f>
        <v>#REF!</v>
      </c>
      <c r="AM26" s="1" t="e">
        <f>_xlfn.XLOOKUP($L26,Pos!$A:$A,Pos!AC:AC,_xlfn.XLOOKUP($L26,#REF!,#REF!, ""), 0)</f>
        <v>#REF!</v>
      </c>
      <c r="AN26" s="1" t="e">
        <f>_xlfn.XLOOKUP($L26,Pos!$A:$A,Pos!AD:AD,_xlfn.XLOOKUP($L26,#REF!,#REF!, ""), 0)</f>
        <v>#REF!</v>
      </c>
      <c r="AO26" s="1" t="e">
        <f>_xlfn.XLOOKUP($L26,Pos!$A:$A,Pos!AE:AE,_xlfn.XLOOKUP($L26,#REF!,#REF!, ""), 0)</f>
        <v>#REF!</v>
      </c>
      <c r="AP26" s="1" t="e">
        <f>_xlfn.XLOOKUP($L26,Pos!$A:$A,Pos!AF:AF,_xlfn.XLOOKUP($L26,#REF!,#REF!, ""), 0)</f>
        <v>#REF!</v>
      </c>
      <c r="AQ26" s="1" t="e">
        <f>_xlfn.XLOOKUP($L26,Pos!$A:$A,Pos!AG:AG,_xlfn.XLOOKUP($L26,#REF!,#REF!, ""), 0)</f>
        <v>#REF!</v>
      </c>
      <c r="AR26" s="1" t="e">
        <f>_xlfn.XLOOKUP($L26,Pos!$A:$A,Pos!AH:AH,_xlfn.XLOOKUP($L26,#REF!,#REF!, ""), 0)</f>
        <v>#REF!</v>
      </c>
      <c r="AS26" s="1" t="e">
        <f>_xlfn.XLOOKUP($L26,Pos!$A:$A,Pos!AI:AI,_xlfn.XLOOKUP($L26,#REF!,#REF!, ""), 0)</f>
        <v>#REF!</v>
      </c>
      <c r="AT26" s="1" t="e">
        <f>_xlfn.XLOOKUP($L26,Pos!$A:$A,Pos!AJ:AJ,_xlfn.XLOOKUP($L26,#REF!,#REF!, ""), 0)</f>
        <v>#REF!</v>
      </c>
      <c r="AU26" s="1" t="e">
        <f>_xlfn.XLOOKUP($L26,Pos!$A:$A,Pos!AK:AK,_xlfn.XLOOKUP($L26,#REF!,#REF!, ""), 0)</f>
        <v>#REF!</v>
      </c>
      <c r="AV26" s="1" t="e">
        <f>_xlfn.XLOOKUP($L26,Pos!$A:$A,Pos!AL:AL,_xlfn.XLOOKUP($L26,#REF!,#REF!, ""), 0)</f>
        <v>#REF!</v>
      </c>
      <c r="AW26" s="1" t="e">
        <f>_xlfn.XLOOKUP($L26,Pos!$A:$A,Pos!AM:AM,_xlfn.XLOOKUP($L26,#REF!,#REF!, ""), 0)</f>
        <v>#REF!</v>
      </c>
      <c r="AX26" s="1" t="e">
        <f>_xlfn.XLOOKUP($L26,Pos!$A:$A,Pos!AN:AN,_xlfn.XLOOKUP($L26,#REF!,#REF!, ""), 0)</f>
        <v>#REF!</v>
      </c>
      <c r="AY26" s="1" t="e">
        <f>_xlfn.XLOOKUP($L26,Pos!$A:$A,Pos!AO:AO,_xlfn.XLOOKUP($L26,#REF!,#REF!, ""), 0)</f>
        <v>#REF!</v>
      </c>
      <c r="AZ26" s="7" t="str">
        <f t="shared" si="4"/>
        <v>IN</v>
      </c>
      <c r="BA26" s="1">
        <f>IF(OR(_xlfn.XLOOKUP(L26,Pos!B:B,Pos!L:L,FALSE)="ESG Reason",_xlfn.XLOOKUP(L26,Pos!B:B,Pos!L:L,FALSE)="Blacklisted"),1,0)</f>
        <v>0</v>
      </c>
      <c r="BC26" s="11">
        <v>9.9999987930416406E-3</v>
      </c>
      <c r="BD26" s="11">
        <f>_xlfn.XLOOKUP($L26,Pos!$B:$B,Pos!H:H,0, 0)</f>
        <v>1.0199254397079501E-2</v>
      </c>
      <c r="BE26" s="11">
        <f>_xlfn.XLOOKUP($L26,Pos!$B:$B,Pos!I:I,0, 0)</f>
        <v>6.8023038782483267E-4</v>
      </c>
      <c r="BF26" s="18">
        <f t="shared" si="5"/>
        <v>9.5190240092546674E-3</v>
      </c>
      <c r="BG26" s="1">
        <f t="shared" si="6"/>
        <v>1</v>
      </c>
      <c r="BH26" s="1">
        <f t="shared" si="7"/>
        <v>30</v>
      </c>
      <c r="BI26" s="18">
        <f t="shared" si="8"/>
        <v>1.9925560403786027E-4</v>
      </c>
      <c r="BJ26" s="3">
        <f t="shared" si="9"/>
        <v>9.3197684052168071E-3</v>
      </c>
      <c r="BK26" s="18">
        <f t="shared" si="10"/>
        <v>-1.9925560403786027E-4</v>
      </c>
      <c r="BM26" s="61" t="str">
        <f>_xlfn.XLOOKUP($BN26,$BJ:$BJ,$M:$M)</f>
        <v>Micron Technology, Inc.</v>
      </c>
      <c r="BN26" s="11">
        <f>LARGE($BJ$3:$BJ$1322,1)</f>
        <v>2.6794243990676501E-2</v>
      </c>
      <c r="BQ26" s="55" t="str">
        <f t="shared" si="28"/>
        <v>Retail_West Europe</v>
      </c>
      <c r="BR26" s="11">
        <f t="shared" si="29"/>
        <v>2.9662540656919581E-3</v>
      </c>
      <c r="BS26" s="11">
        <f t="shared" si="24"/>
        <v>2.7717949317117578E-3</v>
      </c>
      <c r="BT26" s="11">
        <f t="shared" si="25"/>
        <v>2.784757783731529E-3</v>
      </c>
      <c r="BU26" s="8">
        <f t="shared" si="30"/>
        <v>1.9445913398020032E-4</v>
      </c>
      <c r="BV26" s="8">
        <f t="shared" si="31"/>
        <v>1.8149628196042914E-4</v>
      </c>
      <c r="BW26" s="8">
        <f t="shared" si="32"/>
        <v>-1.2962852019771185E-5</v>
      </c>
      <c r="BX26" s="13" t="str">
        <f t="shared" si="33"/>
        <v>Valide</v>
      </c>
      <c r="BZ26" s="58" t="str">
        <f t="shared" si="34"/>
        <v>Retail_West Europe</v>
      </c>
      <c r="CA26" s="44">
        <f t="shared" si="35"/>
        <v>1</v>
      </c>
      <c r="CB26" s="44">
        <f t="shared" si="36"/>
        <v>1</v>
      </c>
      <c r="CC26" s="44">
        <f t="shared" si="37"/>
        <v>7</v>
      </c>
      <c r="CD26" s="1" t="b">
        <f t="shared" si="38"/>
        <v>0</v>
      </c>
      <c r="CE26" s="36" t="b">
        <f t="shared" si="40"/>
        <v>0</v>
      </c>
      <c r="CF26" s="11" t="str">
        <f t="shared" si="39"/>
        <v/>
      </c>
      <c r="CG26" s="11" t="str">
        <f t="shared" si="41"/>
        <v/>
      </c>
      <c r="CH26" s="37">
        <f>IFERROR(INT(CF26/mapping!$B$3)+1,0)</f>
        <v>0</v>
      </c>
      <c r="CI26" s="37">
        <f>IFERROR(INT(ABS(CG26)/mapping!$E$3)+1,0)</f>
        <v>0</v>
      </c>
      <c r="CJ26" s="1">
        <f t="shared" si="42"/>
        <v>0</v>
      </c>
      <c r="CK26" s="1" t="str" cm="1">
        <f t="array" ref="CK26">IF(OR(CD26,CE26), TRANSPOSE(_xlfn.LET(
    _xlpm.Noms, M:M,
    _xlpm.Scores, AB:AB,
    _xlpm.Poids, BD:BD,
    _xlpm.Secteur, O:O,
    _xlpm.ESG, BA:BA,
    _xlpm.Cible, BZ26,
    _xlpm.Nb, CJ26,
    _xlpm.Position, AZ:AZ,
    _xlpm.Res, IF(CD26,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7" spans="1:89" x14ac:dyDescent="0.25">
      <c r="A27" s="55" t="s">
        <v>2733</v>
      </c>
      <c r="B27" s="1">
        <v>16</v>
      </c>
      <c r="C27" s="11">
        <f t="shared" si="26"/>
        <v>1.6622005779121173E-2</v>
      </c>
      <c r="D27" s="11">
        <f t="shared" si="27"/>
        <v>1.8622005779121174E-2</v>
      </c>
      <c r="E27" s="11">
        <f t="shared" si="22"/>
        <v>6.9500773594066111E-3</v>
      </c>
      <c r="F27" s="11">
        <f t="shared" si="23"/>
        <v>2.5000000000000001E-2</v>
      </c>
      <c r="G27" s="51" t="s">
        <v>387</v>
      </c>
      <c r="H27" s="8" t="str">
        <f t="shared" si="0"/>
        <v>0%North America</v>
      </c>
      <c r="I27" s="11" cm="1">
        <f t="array" ref="I27">IF(
   AZ27 = "OUT", 0,IF(
   BD27 &gt;= LARGE(IF(ISNUMBER(BD:BD), BD:BD), 3),
   BE27 - 0.001,
   IF(BE27 &gt;=VLOOKUP(P27,mapping!$A:$B,2,FALSE), BE27,VLOOKUP(P27,mapping!$A$2:$B$8,2,FALSE))
))</f>
        <v>2E-3</v>
      </c>
      <c r="J27" s="11" cm="1">
        <f t="array" ref="J27">IF(
    AZ27="OUT",0,IF(IF(
                      BD27&gt;=LARGE(IF(ISNUMBER(BD:BD),BD:BD),3),
                      BE27+0.001,
                      VLOOKUP(H27,mapping!$D:$E,2,FALSE)
                      )&gt;I27,
                   IF(
                      BD27&gt;=LARGE(IF(ISNUMBER(BD:BD),BD:BD),3),
                      BE27+0.001,
                      VLOOKUP(H27,mapping!$D:$E,2,FALSE)
                      ),
                   I27+0.002))</f>
        <v>0.01</v>
      </c>
      <c r="K27" s="8">
        <f t="shared" si="1"/>
        <v>5.4797998716261227E-4</v>
      </c>
      <c r="L27" s="1" t="str">
        <f>Pos!B1122</f>
        <v>US6098391054</v>
      </c>
      <c r="M27" s="1" t="str">
        <f>_xlfn.XLOOKUP($L27,Pos!B:B,Pos!D:D,, 0)</f>
        <v>Monolithic Power Systems, Inc.</v>
      </c>
      <c r="N27" s="1" t="str">
        <f>_xlfn.XLOOKUP($L27,Pos!B:B,Pos!E:E,, 0)</f>
        <v>Technology</v>
      </c>
      <c r="O27" s="1" t="str">
        <f t="shared" si="2"/>
        <v>Technology_North America</v>
      </c>
      <c r="P27" s="1" t="str">
        <f>_xlfn.XLOOKUP($L27,Pos!B:B,Pos!F:F,, 0)</f>
        <v>North America</v>
      </c>
      <c r="Q27" s="1">
        <v>0</v>
      </c>
      <c r="R27" s="9">
        <f>_xlfn.XLOOKUP($L27,Pos!$B:$B,Pos!N:N,0, 0)</f>
        <v>7.46</v>
      </c>
      <c r="S27" s="9">
        <f>_xlfn.XLOOKUP($L27,Pos!$B:$B,Pos!O:O,0, 0)</f>
        <v>2.567167</v>
      </c>
      <c r="T27" s="9">
        <f>_xlfn.XLOOKUP($L27,Pos!$B:$B,Pos!P:P,0, 0)</f>
        <v>7.4</v>
      </c>
      <c r="U27" s="9">
        <f>_xlfn.XLOOKUP($L27,Pos!$B:$B,Pos!Q:Q,0, 0)</f>
        <v>7.8</v>
      </c>
      <c r="V27" s="9">
        <f>_xlfn.XLOOKUP($L27,Pos!$B:$B,Pos!R:R,0, 0)</f>
        <v>4.0666669999999998</v>
      </c>
      <c r="W27" s="9">
        <f>_xlfn.XLOOKUP($L27,Pos!$B:$B,Pos!S:S,0, 0)</f>
        <v>7.335</v>
      </c>
      <c r="X27" s="9" t="str">
        <f>_xlfn.XLOOKUP($L27,Pos!$B:$B,Pos!J:J,0, 0)</f>
        <v>Outperform</v>
      </c>
      <c r="Y27" s="1">
        <v>0</v>
      </c>
      <c r="Z27" s="1">
        <v>0</v>
      </c>
      <c r="AA27" s="1">
        <f t="shared" si="3"/>
        <v>0</v>
      </c>
      <c r="AB27" s="9">
        <f>_xlfn.XLOOKUP(L27,Pos!B:B,Pos!K:K,-1,0)</f>
        <v>8.6597938144329909</v>
      </c>
      <c r="AC27" s="1" t="e">
        <f>_xlfn.XLOOKUP($L27,Pos!$A:$A,Pos!S:S,_xlfn.XLOOKUP($L27,#REF!,#REF!, ""), 0)</f>
        <v>#REF!</v>
      </c>
      <c r="AD27" s="1" t="e">
        <f>_xlfn.XLOOKUP($L27,Pos!$A:$A,Pos!T:T,_xlfn.XLOOKUP($L27,#REF!,#REF!, ""), 0)</f>
        <v>#REF!</v>
      </c>
      <c r="AE27" s="1" t="e">
        <f>_xlfn.XLOOKUP($L27,Pos!$A:$A,Pos!U:U,_xlfn.XLOOKUP($L27,#REF!,#REF!, ""), 0)</f>
        <v>#REF!</v>
      </c>
      <c r="AF27" s="1" t="e">
        <f>_xlfn.XLOOKUP($L27,Pos!$A:$A,Pos!V:V,_xlfn.XLOOKUP($L27,#REF!,#REF!, ""), 0)</f>
        <v>#REF!</v>
      </c>
      <c r="AG27" s="1" t="e">
        <f>_xlfn.XLOOKUP($L27,Pos!$A:$A,Pos!W:W,_xlfn.XLOOKUP($L27,#REF!,#REF!, ""), 0)</f>
        <v>#REF!</v>
      </c>
      <c r="AH27" s="1" t="e">
        <f>_xlfn.XLOOKUP($L27,Pos!$A:$A,Pos!X:X,_xlfn.XLOOKUP($L27,#REF!,#REF!, ""), 0)</f>
        <v>#REF!</v>
      </c>
      <c r="AI27" s="1" t="e">
        <f>_xlfn.XLOOKUP($L27,Pos!$A:$A,Pos!Y:Y,_xlfn.XLOOKUP($L27,#REF!,#REF!, ""), 0)</f>
        <v>#REF!</v>
      </c>
      <c r="AJ27" s="1" t="e">
        <f>_xlfn.XLOOKUP($L27,Pos!$A:$A,Pos!Z:Z,_xlfn.XLOOKUP($L27,#REF!,#REF!, ""), 0)</f>
        <v>#REF!</v>
      </c>
      <c r="AK27" s="1" t="e">
        <f>_xlfn.XLOOKUP($L27,Pos!$A:$A,Pos!AA:AA,_xlfn.XLOOKUP($L27,#REF!,#REF!, ""), 0)</f>
        <v>#REF!</v>
      </c>
      <c r="AL27" s="1" t="e">
        <f>_xlfn.XLOOKUP($L27,Pos!$A:$A,Pos!AB:AB,_xlfn.XLOOKUP($L27,#REF!,#REF!, ""), 0)</f>
        <v>#REF!</v>
      </c>
      <c r="AM27" s="1" t="e">
        <f>_xlfn.XLOOKUP($L27,Pos!$A:$A,Pos!AC:AC,_xlfn.XLOOKUP($L27,#REF!,#REF!, ""), 0)</f>
        <v>#REF!</v>
      </c>
      <c r="AN27" s="1" t="e">
        <f>_xlfn.XLOOKUP($L27,Pos!$A:$A,Pos!AD:AD,_xlfn.XLOOKUP($L27,#REF!,#REF!, ""), 0)</f>
        <v>#REF!</v>
      </c>
      <c r="AO27" s="1" t="e">
        <f>_xlfn.XLOOKUP($L27,Pos!$A:$A,Pos!AE:AE,_xlfn.XLOOKUP($L27,#REF!,#REF!, ""), 0)</f>
        <v>#REF!</v>
      </c>
      <c r="AP27" s="1" t="e">
        <f>_xlfn.XLOOKUP($L27,Pos!$A:$A,Pos!AF:AF,_xlfn.XLOOKUP($L27,#REF!,#REF!, ""), 0)</f>
        <v>#REF!</v>
      </c>
      <c r="AQ27" s="1" t="e">
        <f>_xlfn.XLOOKUP($L27,Pos!$A:$A,Pos!AG:AG,_xlfn.XLOOKUP($L27,#REF!,#REF!, ""), 0)</f>
        <v>#REF!</v>
      </c>
      <c r="AR27" s="1" t="e">
        <f>_xlfn.XLOOKUP($L27,Pos!$A:$A,Pos!AH:AH,_xlfn.XLOOKUP($L27,#REF!,#REF!, ""), 0)</f>
        <v>#REF!</v>
      </c>
      <c r="AS27" s="1" t="e">
        <f>_xlfn.XLOOKUP($L27,Pos!$A:$A,Pos!AI:AI,_xlfn.XLOOKUP($L27,#REF!,#REF!, ""), 0)</f>
        <v>#REF!</v>
      </c>
      <c r="AT27" s="1" t="e">
        <f>_xlfn.XLOOKUP($L27,Pos!$A:$A,Pos!AJ:AJ,_xlfn.XLOOKUP($L27,#REF!,#REF!, ""), 0)</f>
        <v>#REF!</v>
      </c>
      <c r="AU27" s="1" t="e">
        <f>_xlfn.XLOOKUP($L27,Pos!$A:$A,Pos!AK:AK,_xlfn.XLOOKUP($L27,#REF!,#REF!, ""), 0)</f>
        <v>#REF!</v>
      </c>
      <c r="AV27" s="1" t="e">
        <f>_xlfn.XLOOKUP($L27,Pos!$A:$A,Pos!AL:AL,_xlfn.XLOOKUP($L27,#REF!,#REF!, ""), 0)</f>
        <v>#REF!</v>
      </c>
      <c r="AW27" s="1" t="e">
        <f>_xlfn.XLOOKUP($L27,Pos!$A:$A,Pos!AM:AM,_xlfn.XLOOKUP($L27,#REF!,#REF!, ""), 0)</f>
        <v>#REF!</v>
      </c>
      <c r="AX27" s="1" t="e">
        <f>_xlfn.XLOOKUP($L27,Pos!$A:$A,Pos!AN:AN,_xlfn.XLOOKUP($L27,#REF!,#REF!, ""), 0)</f>
        <v>#REF!</v>
      </c>
      <c r="AY27" s="1" t="e">
        <f>_xlfn.XLOOKUP($L27,Pos!$A:$A,Pos!AO:AO,_xlfn.XLOOKUP($L27,#REF!,#REF!, ""), 0)</f>
        <v>#REF!</v>
      </c>
      <c r="AZ27" s="7" t="str">
        <f t="shared" si="4"/>
        <v>IN</v>
      </c>
      <c r="BA27" s="1">
        <f>IF(OR(_xlfn.XLOOKUP(L27,Pos!B:B,Pos!L:L,FALSE)="ESG Reason",_xlfn.XLOOKUP(L27,Pos!B:B,Pos!L:L,FALSE)="Blacklisted"),1,0)</f>
        <v>0</v>
      </c>
      <c r="BC27" s="11">
        <v>1.000000015477373E-2</v>
      </c>
      <c r="BD27" s="11">
        <f>_xlfn.XLOOKUP($L27,Pos!$B:$B,Pos!H:H,0, 0)</f>
        <v>9.7000990251342647E-3</v>
      </c>
      <c r="BE27" s="11">
        <f>_xlfn.XLOOKUP($L27,Pos!$B:$B,Pos!I:I,0, 0)</f>
        <v>5.4797998716261227E-4</v>
      </c>
      <c r="BF27" s="18">
        <f t="shared" si="5"/>
        <v>9.1521190379716521E-3</v>
      </c>
      <c r="BG27" s="1">
        <f t="shared" si="6"/>
        <v>1</v>
      </c>
      <c r="BH27" s="1">
        <f t="shared" si="7"/>
        <v>35</v>
      </c>
      <c r="BI27" s="18">
        <f t="shared" si="8"/>
        <v>2.9990112963946582E-4</v>
      </c>
      <c r="BJ27" s="3">
        <f t="shared" si="9"/>
        <v>9.4520201676111179E-3</v>
      </c>
      <c r="BK27" s="18">
        <f t="shared" si="10"/>
        <v>2.9990112963946582E-4</v>
      </c>
      <c r="BM27" s="61" t="str">
        <f>_xlfn.XLOOKUP($BN27,$BJ:$BJ,$M:$M)</f>
        <v>Amphenol Corporation Class A</v>
      </c>
      <c r="BN27" s="11">
        <f>LARGE($BJ$3:$BJ$1322,2)</f>
        <v>2.0441269326281129E-2</v>
      </c>
      <c r="BQ27" s="55" t="str">
        <f t="shared" si="28"/>
        <v>Technology_West Europe</v>
      </c>
      <c r="BR27" s="11">
        <f t="shared" si="29"/>
        <v>1.662201052546354E-2</v>
      </c>
      <c r="BS27" s="11">
        <f t="shared" si="24"/>
        <v>1.7622005779121173E-2</v>
      </c>
      <c r="BT27" s="11">
        <f t="shared" si="25"/>
        <v>1.3069934561825772E-2</v>
      </c>
      <c r="BU27" s="8">
        <f t="shared" si="30"/>
        <v>-9.9999525365763314E-4</v>
      </c>
      <c r="BV27" s="8">
        <f t="shared" si="31"/>
        <v>3.5520759636377686E-3</v>
      </c>
      <c r="BW27" s="8">
        <f t="shared" si="32"/>
        <v>4.5520712172954017E-3</v>
      </c>
      <c r="BX27" s="13" t="str">
        <f t="shared" si="33"/>
        <v>Valide</v>
      </c>
      <c r="BZ27" s="58" t="str">
        <f t="shared" si="34"/>
        <v>Technology_West Europe</v>
      </c>
      <c r="CA27" s="44">
        <f t="shared" si="35"/>
        <v>3</v>
      </c>
      <c r="CB27" s="44">
        <f t="shared" si="36"/>
        <v>3</v>
      </c>
      <c r="CC27" s="44">
        <f t="shared" si="37"/>
        <v>15</v>
      </c>
      <c r="CD27" s="1" t="b">
        <f t="shared" si="38"/>
        <v>0</v>
      </c>
      <c r="CE27" s="36" t="b">
        <f t="shared" si="40"/>
        <v>0</v>
      </c>
      <c r="CF27" s="11" t="str">
        <f t="shared" si="39"/>
        <v/>
      </c>
      <c r="CG27" s="11" t="str">
        <f t="shared" si="41"/>
        <v/>
      </c>
      <c r="CH27" s="37">
        <f>IFERROR(INT(CF27/mapping!$B$3)+1,0)</f>
        <v>0</v>
      </c>
      <c r="CI27" s="37">
        <f>IFERROR(INT(ABS(CG27)/mapping!$E$3)+1,0)</f>
        <v>0</v>
      </c>
      <c r="CJ27" s="1">
        <f t="shared" si="42"/>
        <v>0</v>
      </c>
      <c r="CK27" s="1" t="str" cm="1">
        <f t="array" ref="CK27">IF(OR(CD27,CE27), TRANSPOSE(_xlfn.LET(
    _xlpm.Noms, M:M,
    _xlpm.Scores, AB:AB,
    _xlpm.Poids, BD:BD,
    _xlpm.Secteur, O:O,
    _xlpm.ESG, BA:BA,
    _xlpm.Cible, BZ27,
    _xlpm.Nb, CJ27,
    _xlpm.Position, AZ:AZ,
    _xlpm.Res, IF(CD27,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8" spans="1:89" x14ac:dyDescent="0.25">
      <c r="A28" s="55" t="s">
        <v>2734</v>
      </c>
      <c r="B28" s="1">
        <v>17</v>
      </c>
      <c r="C28" s="11">
        <f t="shared" si="26"/>
        <v>3.2650894779992041E-3</v>
      </c>
      <c r="D28" s="11">
        <f t="shared" si="27"/>
        <v>5.2650894779992042E-3</v>
      </c>
      <c r="E28" s="11">
        <f t="shared" si="22"/>
        <v>2E-3</v>
      </c>
      <c r="F28" s="11">
        <f t="shared" si="23"/>
        <v>0.01</v>
      </c>
      <c r="G28" s="51" t="s">
        <v>208</v>
      </c>
      <c r="H28" s="8" t="str">
        <f t="shared" si="0"/>
        <v>0%North America</v>
      </c>
      <c r="I28" s="11" cm="1">
        <f t="array" ref="I28">IF(
   AZ28 = "OUT", 0,IF(
   BD28 &gt;= LARGE(IF(ISNUMBER(BD:BD), BD:BD), 3),
   BE28 - 0.001,
   IF(BE28 &gt;=VLOOKUP(P28,mapping!$A:$B,2,FALSE), BE28,VLOOKUP(P28,mapping!$A$2:$B$8,2,FALSE))
))</f>
        <v>2E-3</v>
      </c>
      <c r="J28" s="11" cm="1">
        <f t="array" ref="J28">IF(
    AZ28="OUT",0,IF(IF(
                      BD28&gt;=LARGE(IF(ISNUMBER(BD:BD),BD:BD),3),
                      BE28+0.001,
                      VLOOKUP(H28,mapping!$D:$E,2,FALSE)
                      )&gt;I28,
                   IF(
                      BD28&gt;=LARGE(IF(ISNUMBER(BD:BD),BD:BD),3),
                      BE28+0.001,
                      VLOOKUP(H28,mapping!$D:$E,2,FALSE)
                      ),
                   I28+0.002))</f>
        <v>0.01</v>
      </c>
      <c r="K28" s="8">
        <f t="shared" si="1"/>
        <v>9.9249674900920366E-4</v>
      </c>
      <c r="L28" s="1" t="str">
        <f>Pos!B855</f>
        <v>US0640581007</v>
      </c>
      <c r="M28" s="1" t="str">
        <f>_xlfn.XLOOKUP($L28,Pos!B:B,Pos!D:D,, 0)</f>
        <v>Bank of New York Mellon Corp</v>
      </c>
      <c r="N28" s="1" t="str">
        <f>_xlfn.XLOOKUP($L28,Pos!B:B,Pos!E:E,, 0)</f>
        <v>Financial Services</v>
      </c>
      <c r="O28" s="1" t="str">
        <f t="shared" si="2"/>
        <v>Financial Services_North America</v>
      </c>
      <c r="P28" s="1" t="str">
        <f>_xlfn.XLOOKUP($L28,Pos!B:B,Pos!F:F,, 0)</f>
        <v>North America</v>
      </c>
      <c r="Q28" s="1">
        <v>0</v>
      </c>
      <c r="R28" s="9">
        <f>_xlfn.XLOOKUP($L28,Pos!$B:$B,Pos!N:N,0, 0)</f>
        <v>4.76</v>
      </c>
      <c r="S28" s="9">
        <f>_xlfn.XLOOKUP($L28,Pos!$B:$B,Pos!O:O,0, 0)</f>
        <v>4.2324999999999999</v>
      </c>
      <c r="T28" s="9">
        <f>_xlfn.XLOOKUP($L28,Pos!$B:$B,Pos!P:P,0, 0)</f>
        <v>5.25</v>
      </c>
      <c r="U28" s="9">
        <f>_xlfn.XLOOKUP($L28,Pos!$B:$B,Pos!Q:Q,0, 0)</f>
        <v>9.5</v>
      </c>
      <c r="V28" s="9">
        <f>_xlfn.XLOOKUP($L28,Pos!$B:$B,Pos!R:R,0, 0)</f>
        <v>6.3666669999999996</v>
      </c>
      <c r="W28" s="9">
        <f>_xlfn.XLOOKUP($L28,Pos!$B:$B,Pos!S:S,0, 0)</f>
        <v>7.2541669999999998</v>
      </c>
      <c r="X28" s="9" t="str">
        <f>_xlfn.XLOOKUP($L28,Pos!$B:$B,Pos!J:J,0, 0)</f>
        <v>Outperform</v>
      </c>
      <c r="Y28" s="1">
        <v>0</v>
      </c>
      <c r="Z28" s="1">
        <v>0</v>
      </c>
      <c r="AA28" s="1">
        <f t="shared" si="3"/>
        <v>0</v>
      </c>
      <c r="AB28" s="9">
        <f>_xlfn.XLOOKUP(L28,Pos!B:B,Pos!K:K,-1,0)</f>
        <v>8.0555555555555554</v>
      </c>
      <c r="AC28" s="1" t="e">
        <f>_xlfn.XLOOKUP($L28,Pos!$A:$A,Pos!S:S,_xlfn.XLOOKUP($L28,#REF!,#REF!, ""), 0)</f>
        <v>#REF!</v>
      </c>
      <c r="AD28" s="1" t="e">
        <f>_xlfn.XLOOKUP($L28,Pos!$A:$A,Pos!T:T,_xlfn.XLOOKUP($L28,#REF!,#REF!, ""), 0)</f>
        <v>#REF!</v>
      </c>
      <c r="AE28" s="1" t="e">
        <f>_xlfn.XLOOKUP($L28,Pos!$A:$A,Pos!U:U,_xlfn.XLOOKUP($L28,#REF!,#REF!, ""), 0)</f>
        <v>#REF!</v>
      </c>
      <c r="AF28" s="1" t="e">
        <f>_xlfn.XLOOKUP($L28,Pos!$A:$A,Pos!V:V,_xlfn.XLOOKUP($L28,#REF!,#REF!, ""), 0)</f>
        <v>#REF!</v>
      </c>
      <c r="AG28" s="1" t="e">
        <f>_xlfn.XLOOKUP($L28,Pos!$A:$A,Pos!W:W,_xlfn.XLOOKUP($L28,#REF!,#REF!, ""), 0)</f>
        <v>#REF!</v>
      </c>
      <c r="AH28" s="1" t="e">
        <f>_xlfn.XLOOKUP($L28,Pos!$A:$A,Pos!X:X,_xlfn.XLOOKUP($L28,#REF!,#REF!, ""), 0)</f>
        <v>#REF!</v>
      </c>
      <c r="AI28" s="1" t="e">
        <f>_xlfn.XLOOKUP($L28,Pos!$A:$A,Pos!Y:Y,_xlfn.XLOOKUP($L28,#REF!,#REF!, ""), 0)</f>
        <v>#REF!</v>
      </c>
      <c r="AJ28" s="1" t="e">
        <f>_xlfn.XLOOKUP($L28,Pos!$A:$A,Pos!Z:Z,_xlfn.XLOOKUP($L28,#REF!,#REF!, ""), 0)</f>
        <v>#REF!</v>
      </c>
      <c r="AK28" s="1" t="e">
        <f>_xlfn.XLOOKUP($L28,Pos!$A:$A,Pos!AA:AA,_xlfn.XLOOKUP($L28,#REF!,#REF!, ""), 0)</f>
        <v>#REF!</v>
      </c>
      <c r="AL28" s="1" t="e">
        <f>_xlfn.XLOOKUP($L28,Pos!$A:$A,Pos!AB:AB,_xlfn.XLOOKUP($L28,#REF!,#REF!, ""), 0)</f>
        <v>#REF!</v>
      </c>
      <c r="AM28" s="1" t="e">
        <f>_xlfn.XLOOKUP($L28,Pos!$A:$A,Pos!AC:AC,_xlfn.XLOOKUP($L28,#REF!,#REF!, ""), 0)</f>
        <v>#REF!</v>
      </c>
      <c r="AN28" s="1" t="e">
        <f>_xlfn.XLOOKUP($L28,Pos!$A:$A,Pos!AD:AD,_xlfn.XLOOKUP($L28,#REF!,#REF!, ""), 0)</f>
        <v>#REF!</v>
      </c>
      <c r="AO28" s="1" t="e">
        <f>_xlfn.XLOOKUP($L28,Pos!$A:$A,Pos!AE:AE,_xlfn.XLOOKUP($L28,#REF!,#REF!, ""), 0)</f>
        <v>#REF!</v>
      </c>
      <c r="AP28" s="1" t="e">
        <f>_xlfn.XLOOKUP($L28,Pos!$A:$A,Pos!AF:AF,_xlfn.XLOOKUP($L28,#REF!,#REF!, ""), 0)</f>
        <v>#REF!</v>
      </c>
      <c r="AQ28" s="1" t="e">
        <f>_xlfn.XLOOKUP($L28,Pos!$A:$A,Pos!AG:AG,_xlfn.XLOOKUP($L28,#REF!,#REF!, ""), 0)</f>
        <v>#REF!</v>
      </c>
      <c r="AR28" s="1" t="e">
        <f>_xlfn.XLOOKUP($L28,Pos!$A:$A,Pos!AH:AH,_xlfn.XLOOKUP($L28,#REF!,#REF!, ""), 0)</f>
        <v>#REF!</v>
      </c>
      <c r="AS28" s="1" t="e">
        <f>_xlfn.XLOOKUP($L28,Pos!$A:$A,Pos!AI:AI,_xlfn.XLOOKUP($L28,#REF!,#REF!, ""), 0)</f>
        <v>#REF!</v>
      </c>
      <c r="AT28" s="1" t="e">
        <f>_xlfn.XLOOKUP($L28,Pos!$A:$A,Pos!AJ:AJ,_xlfn.XLOOKUP($L28,#REF!,#REF!, ""), 0)</f>
        <v>#REF!</v>
      </c>
      <c r="AU28" s="1" t="e">
        <f>_xlfn.XLOOKUP($L28,Pos!$A:$A,Pos!AK:AK,_xlfn.XLOOKUP($L28,#REF!,#REF!, ""), 0)</f>
        <v>#REF!</v>
      </c>
      <c r="AV28" s="1" t="e">
        <f>_xlfn.XLOOKUP($L28,Pos!$A:$A,Pos!AL:AL,_xlfn.XLOOKUP($L28,#REF!,#REF!, ""), 0)</f>
        <v>#REF!</v>
      </c>
      <c r="AW28" s="1" t="e">
        <f>_xlfn.XLOOKUP($L28,Pos!$A:$A,Pos!AM:AM,_xlfn.XLOOKUP($L28,#REF!,#REF!, ""), 0)</f>
        <v>#REF!</v>
      </c>
      <c r="AX28" s="1" t="e">
        <f>_xlfn.XLOOKUP($L28,Pos!$A:$A,Pos!AN:AN,_xlfn.XLOOKUP($L28,#REF!,#REF!, ""), 0)</f>
        <v>#REF!</v>
      </c>
      <c r="AY28" s="1" t="e">
        <f>_xlfn.XLOOKUP($L28,Pos!$A:$A,Pos!AO:AO,_xlfn.XLOOKUP($L28,#REF!,#REF!, ""), 0)</f>
        <v>#REF!</v>
      </c>
      <c r="AZ28" s="7" t="str">
        <f t="shared" si="4"/>
        <v>IN</v>
      </c>
      <c r="BA28" s="1">
        <f>IF(OR(_xlfn.XLOOKUP(L28,Pos!B:B,Pos!L:L,FALSE)="ESG Reason",_xlfn.XLOOKUP(L28,Pos!B:B,Pos!L:L,FALSE)="Blacklisted"),1,0)</f>
        <v>0</v>
      </c>
      <c r="BC28" s="11">
        <v>9.9999999660954093E-3</v>
      </c>
      <c r="BD28" s="11">
        <f>_xlfn.XLOOKUP($L28,Pos!$B:$B,Pos!H:H,0, 0)</f>
        <v>9.6073728612554605E-3</v>
      </c>
      <c r="BE28" s="11">
        <f>_xlfn.XLOOKUP($L28,Pos!$B:$B,Pos!I:I,0, 0)</f>
        <v>9.9249674900920366E-4</v>
      </c>
      <c r="BF28" s="18">
        <f t="shared" si="5"/>
        <v>8.6148761122462562E-3</v>
      </c>
      <c r="BG28" s="1">
        <f t="shared" si="6"/>
        <v>1</v>
      </c>
      <c r="BH28" s="1">
        <f t="shared" si="7"/>
        <v>26</v>
      </c>
      <c r="BI28" s="18">
        <f t="shared" si="8"/>
        <v>3.9262710483994878E-4</v>
      </c>
      <c r="BJ28" s="3">
        <f t="shared" si="9"/>
        <v>9.007503217086205E-3</v>
      </c>
      <c r="BK28" s="18">
        <f t="shared" si="10"/>
        <v>3.9262710483994878E-4</v>
      </c>
      <c r="BM28" s="61" t="str">
        <f>_xlfn.XLOOKUP($BN28,$BJ:$BJ,$M:$M)</f>
        <v>Morgan Stanley</v>
      </c>
      <c r="BN28" s="11">
        <f>LARGE($BJ$3:$BJ$1322,3)</f>
        <v>2.0014048378272881E-2</v>
      </c>
      <c r="BQ28" s="55" t="str">
        <f t="shared" si="28"/>
        <v>Telecommunications_West Europe</v>
      </c>
      <c r="BR28" s="11">
        <f t="shared" si="29"/>
        <v>4.6540060012784153E-3</v>
      </c>
      <c r="BS28" s="11">
        <f t="shared" si="24"/>
        <v>4.2650894779992041E-3</v>
      </c>
      <c r="BT28" s="11">
        <f t="shared" si="25"/>
        <v>4.4268166293096418E-3</v>
      </c>
      <c r="BU28" s="8">
        <f t="shared" si="30"/>
        <v>3.889165232792112E-4</v>
      </c>
      <c r="BV28" s="8">
        <f t="shared" si="31"/>
        <v>2.2718937196877353E-4</v>
      </c>
      <c r="BW28" s="8">
        <f t="shared" si="32"/>
        <v>-1.6172715131043767E-4</v>
      </c>
      <c r="BX28" s="13" t="str">
        <f t="shared" si="33"/>
        <v>Valide</v>
      </c>
      <c r="BZ28" s="58" t="str">
        <f t="shared" si="34"/>
        <v>Telecommunications_West Europe</v>
      </c>
      <c r="CA28" s="44">
        <f t="shared" si="35"/>
        <v>2</v>
      </c>
      <c r="CB28" s="44">
        <f t="shared" si="36"/>
        <v>2</v>
      </c>
      <c r="CC28" s="44">
        <f t="shared" si="37"/>
        <v>12</v>
      </c>
      <c r="CD28" s="1" t="b">
        <f t="shared" si="38"/>
        <v>0</v>
      </c>
      <c r="CE28" s="36" t="b">
        <f t="shared" si="40"/>
        <v>0</v>
      </c>
      <c r="CF28" s="11" t="str">
        <f t="shared" si="39"/>
        <v/>
      </c>
      <c r="CG28" s="11" t="str">
        <f t="shared" si="41"/>
        <v/>
      </c>
      <c r="CH28" s="37">
        <f>IFERROR(INT(CF28/mapping!$B$3)+1,0)</f>
        <v>0</v>
      </c>
      <c r="CI28" s="37">
        <f>IFERROR(INT(ABS(CG28)/mapping!$E$3)+1,0)</f>
        <v>0</v>
      </c>
      <c r="CJ28" s="1">
        <f t="shared" si="42"/>
        <v>0</v>
      </c>
      <c r="CK28" s="1" t="str" cm="1">
        <f t="array" ref="CK28">IF(OR(CD28,CE28), TRANSPOSE(_xlfn.LET(
    _xlpm.Noms, M:M,
    _xlpm.Scores, AB:AB,
    _xlpm.Poids, BD:BD,
    _xlpm.Secteur, O:O,
    _xlpm.ESG, BA:BA,
    _xlpm.Cible, BZ28,
    _xlpm.Nb, CJ28,
    _xlpm.Position, AZ:AZ,
    _xlpm.Res, IF(CD28,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29" spans="1:89" x14ac:dyDescent="0.25">
      <c r="A29" s="55" t="s">
        <v>4026</v>
      </c>
      <c r="B29" s="1">
        <v>18</v>
      </c>
      <c r="C29" s="11">
        <f t="shared" si="26"/>
        <v>9.4837039633666209E-4</v>
      </c>
      <c r="D29" s="11">
        <f t="shared" si="27"/>
        <v>2.9483703963366619E-3</v>
      </c>
      <c r="E29" s="11">
        <f t="shared" si="22"/>
        <v>1E-3</v>
      </c>
      <c r="F29" s="11">
        <f t="shared" si="23"/>
        <v>5.0000000000000001E-3</v>
      </c>
      <c r="G29" s="51" t="s">
        <v>119</v>
      </c>
      <c r="H29" s="8" t="str">
        <f t="shared" si="0"/>
        <v>0,1%North America</v>
      </c>
      <c r="I29" s="11" cm="1">
        <f t="array" ref="I29">IF(
   AZ29 = "OUT", 0,IF(
   BD29 &gt;= LARGE(IF(ISNUMBER(BD:BD), BD:BD), 3),
   BE29 - 0.001,
   IF(BE29 &gt;=VLOOKUP(P29,mapping!$A:$B,2,FALSE), BE29,VLOOKUP(P29,mapping!$A$2:$B$8,2,FALSE))
))</f>
        <v>2E-3</v>
      </c>
      <c r="J29" s="11" cm="1">
        <f t="array" ref="J29">IF(
    AZ29="OUT",0,IF(IF(
                      BD29&gt;=LARGE(IF(ISNUMBER(BD:BD),BD:BD),3),
                      BE29+0.001,
                      VLOOKUP(H29,mapping!$D:$E,2,FALSE)
                      )&gt;I29,
                   IF(
                      BD29&gt;=LARGE(IF(ISNUMBER(BD:BD),BD:BD),3),
                      BE29+0.001,
                      VLOOKUP(H29,mapping!$D:$E,2,FALSE)
                      ),
                   I29+0.002))</f>
        <v>1.4999999999999999E-2</v>
      </c>
      <c r="K29" s="8">
        <f t="shared" si="1"/>
        <v>1.6968048963988439E-3</v>
      </c>
      <c r="L29" s="1" t="str">
        <f>Pos!B890</f>
        <v>US14040H1059</v>
      </c>
      <c r="M29" s="1" t="str">
        <f>_xlfn.XLOOKUP($L29,Pos!B:B,Pos!D:D,, 0)</f>
        <v>Capital One Financial Corp</v>
      </c>
      <c r="N29" s="1" t="str">
        <f>_xlfn.XLOOKUP($L29,Pos!B:B,Pos!E:E,, 0)</f>
        <v>Industrial Goods &amp; Services</v>
      </c>
      <c r="O29" s="1" t="str">
        <f t="shared" si="2"/>
        <v>Industrial Goods &amp; Services_North America</v>
      </c>
      <c r="P29" s="1" t="str">
        <f>_xlfn.XLOOKUP($L29,Pos!B:B,Pos!F:F,, 0)</f>
        <v>North America</v>
      </c>
      <c r="Q29" s="1">
        <v>0</v>
      </c>
      <c r="R29" s="9">
        <f>_xlfn.XLOOKUP($L29,Pos!$B:$B,Pos!N:N,0, 0)</f>
        <v>6.09</v>
      </c>
      <c r="S29" s="9">
        <f>_xlfn.XLOOKUP($L29,Pos!$B:$B,Pos!O:O,0, 0)</f>
        <v>8.15625</v>
      </c>
      <c r="T29" s="9">
        <f>_xlfn.XLOOKUP($L29,Pos!$B:$B,Pos!P:P,0, 0)</f>
        <v>1.64</v>
      </c>
      <c r="U29" s="9">
        <f>_xlfn.XLOOKUP($L29,Pos!$B:$B,Pos!Q:Q,0, 0)</f>
        <v>9.1999999999999993</v>
      </c>
      <c r="V29" s="9">
        <f>_xlfn.XLOOKUP($L29,Pos!$B:$B,Pos!R:R,0, 0)</f>
        <v>3.3666670000000001</v>
      </c>
      <c r="W29" s="9">
        <f>_xlfn.XLOOKUP($L29,Pos!$B:$B,Pos!S:S,0, 0)</f>
        <v>7.448334</v>
      </c>
      <c r="X29" s="9" t="str">
        <f>_xlfn.XLOOKUP($L29,Pos!$B:$B,Pos!J:J,0, 0)</f>
        <v>Outperform</v>
      </c>
      <c r="Y29" s="1">
        <v>0</v>
      </c>
      <c r="Z29" s="1">
        <v>0</v>
      </c>
      <c r="AA29" s="1">
        <f t="shared" si="3"/>
        <v>0</v>
      </c>
      <c r="AB29" s="9">
        <f>_xlfn.XLOOKUP(L29,Pos!B:B,Pos!K:K,-1,0)</f>
        <v>9.0625</v>
      </c>
      <c r="AC29" s="1" t="e">
        <f>_xlfn.XLOOKUP($L29,Pos!$A:$A,Pos!S:S,_xlfn.XLOOKUP($L29,#REF!,#REF!, ""), 0)</f>
        <v>#REF!</v>
      </c>
      <c r="AD29" s="1" t="e">
        <f>_xlfn.XLOOKUP($L29,Pos!$A:$A,Pos!T:T,_xlfn.XLOOKUP($L29,#REF!,#REF!, ""), 0)</f>
        <v>#REF!</v>
      </c>
      <c r="AE29" s="1" t="e">
        <f>_xlfn.XLOOKUP($L29,Pos!$A:$A,Pos!U:U,_xlfn.XLOOKUP($L29,#REF!,#REF!, ""), 0)</f>
        <v>#REF!</v>
      </c>
      <c r="AF29" s="1" t="e">
        <f>_xlfn.XLOOKUP($L29,Pos!$A:$A,Pos!V:V,_xlfn.XLOOKUP($L29,#REF!,#REF!, ""), 0)</f>
        <v>#REF!</v>
      </c>
      <c r="AG29" s="1" t="e">
        <f>_xlfn.XLOOKUP($L29,Pos!$A:$A,Pos!W:W,_xlfn.XLOOKUP($L29,#REF!,#REF!, ""), 0)</f>
        <v>#REF!</v>
      </c>
      <c r="AH29" s="1" t="e">
        <f>_xlfn.XLOOKUP($L29,Pos!$A:$A,Pos!X:X,_xlfn.XLOOKUP($L29,#REF!,#REF!, ""), 0)</f>
        <v>#REF!</v>
      </c>
      <c r="AI29" s="1" t="e">
        <f>_xlfn.XLOOKUP($L29,Pos!$A:$A,Pos!Y:Y,_xlfn.XLOOKUP($L29,#REF!,#REF!, ""), 0)</f>
        <v>#REF!</v>
      </c>
      <c r="AJ29" s="1" t="e">
        <f>_xlfn.XLOOKUP($L29,Pos!$A:$A,Pos!Z:Z,_xlfn.XLOOKUP($L29,#REF!,#REF!, ""), 0)</f>
        <v>#REF!</v>
      </c>
      <c r="AK29" s="1" t="e">
        <f>_xlfn.XLOOKUP($L29,Pos!$A:$A,Pos!AA:AA,_xlfn.XLOOKUP($L29,#REF!,#REF!, ""), 0)</f>
        <v>#REF!</v>
      </c>
      <c r="AL29" s="1" t="e">
        <f>_xlfn.XLOOKUP($L29,Pos!$A:$A,Pos!AB:AB,_xlfn.XLOOKUP($L29,#REF!,#REF!, ""), 0)</f>
        <v>#REF!</v>
      </c>
      <c r="AM29" s="1" t="e">
        <f>_xlfn.XLOOKUP($L29,Pos!$A:$A,Pos!AC:AC,_xlfn.XLOOKUP($L29,#REF!,#REF!, ""), 0)</f>
        <v>#REF!</v>
      </c>
      <c r="AN29" s="1" t="e">
        <f>_xlfn.XLOOKUP($L29,Pos!$A:$A,Pos!AD:AD,_xlfn.XLOOKUP($L29,#REF!,#REF!, ""), 0)</f>
        <v>#REF!</v>
      </c>
      <c r="AO29" s="1" t="e">
        <f>_xlfn.XLOOKUP($L29,Pos!$A:$A,Pos!AE:AE,_xlfn.XLOOKUP($L29,#REF!,#REF!, ""), 0)</f>
        <v>#REF!</v>
      </c>
      <c r="AP29" s="1" t="e">
        <f>_xlfn.XLOOKUP($L29,Pos!$A:$A,Pos!AF:AF,_xlfn.XLOOKUP($L29,#REF!,#REF!, ""), 0)</f>
        <v>#REF!</v>
      </c>
      <c r="AQ29" s="1" t="e">
        <f>_xlfn.XLOOKUP($L29,Pos!$A:$A,Pos!AG:AG,_xlfn.XLOOKUP($L29,#REF!,#REF!, ""), 0)</f>
        <v>#REF!</v>
      </c>
      <c r="AR29" s="1" t="e">
        <f>_xlfn.XLOOKUP($L29,Pos!$A:$A,Pos!AH:AH,_xlfn.XLOOKUP($L29,#REF!,#REF!, ""), 0)</f>
        <v>#REF!</v>
      </c>
      <c r="AS29" s="1" t="e">
        <f>_xlfn.XLOOKUP($L29,Pos!$A:$A,Pos!AI:AI,_xlfn.XLOOKUP($L29,#REF!,#REF!, ""), 0)</f>
        <v>#REF!</v>
      </c>
      <c r="AT29" s="1" t="e">
        <f>_xlfn.XLOOKUP($L29,Pos!$A:$A,Pos!AJ:AJ,_xlfn.XLOOKUP($L29,#REF!,#REF!, ""), 0)</f>
        <v>#REF!</v>
      </c>
      <c r="AU29" s="1" t="e">
        <f>_xlfn.XLOOKUP($L29,Pos!$A:$A,Pos!AK:AK,_xlfn.XLOOKUP($L29,#REF!,#REF!, ""), 0)</f>
        <v>#REF!</v>
      </c>
      <c r="AV29" s="1" t="e">
        <f>_xlfn.XLOOKUP($L29,Pos!$A:$A,Pos!AL:AL,_xlfn.XLOOKUP($L29,#REF!,#REF!, ""), 0)</f>
        <v>#REF!</v>
      </c>
      <c r="AW29" s="1" t="e">
        <f>_xlfn.XLOOKUP($L29,Pos!$A:$A,Pos!AM:AM,_xlfn.XLOOKUP($L29,#REF!,#REF!, ""), 0)</f>
        <v>#REF!</v>
      </c>
      <c r="AX29" s="1" t="e">
        <f>_xlfn.XLOOKUP($L29,Pos!$A:$A,Pos!AN:AN,_xlfn.XLOOKUP($L29,#REF!,#REF!, ""), 0)</f>
        <v>#REF!</v>
      </c>
      <c r="AY29" s="1" t="e">
        <f>_xlfn.XLOOKUP($L29,Pos!$A:$A,Pos!AO:AO,_xlfn.XLOOKUP($L29,#REF!,#REF!, ""), 0)</f>
        <v>#REF!</v>
      </c>
      <c r="AZ29" s="7" t="str">
        <f t="shared" si="4"/>
        <v>IN</v>
      </c>
      <c r="BA29" s="1">
        <f>IF(OR(_xlfn.XLOOKUP(L29,Pos!B:B,Pos!L:L,FALSE)="ESG Reason",_xlfn.XLOOKUP(L29,Pos!B:B,Pos!L:L,FALSE)="Blacklisted"),1,0)</f>
        <v>0</v>
      </c>
      <c r="BC29" s="11">
        <v>9.5089167034715996E-3</v>
      </c>
      <c r="BD29" s="11">
        <f>_xlfn.XLOOKUP($L29,Pos!$B:$B,Pos!H:H,0, 0)</f>
        <v>9.4534788039112565E-3</v>
      </c>
      <c r="BE29" s="11">
        <f>_xlfn.XLOOKUP($L29,Pos!$B:$B,Pos!I:I,0, 0)</f>
        <v>1.6968048963988439E-3</v>
      </c>
      <c r="BF29" s="18">
        <f t="shared" si="5"/>
        <v>7.7566739075124128E-3</v>
      </c>
      <c r="BG29" s="1">
        <f t="shared" si="6"/>
        <v>1</v>
      </c>
      <c r="BH29" s="1">
        <f t="shared" si="7"/>
        <v>29</v>
      </c>
      <c r="BI29" s="18">
        <f t="shared" si="8"/>
        <v>5.5437899560343076E-5</v>
      </c>
      <c r="BJ29" s="3">
        <f t="shared" si="9"/>
        <v>7.8121118070727559E-3</v>
      </c>
      <c r="BK29" s="18">
        <f t="shared" si="10"/>
        <v>5.5437899560343076E-5</v>
      </c>
      <c r="BM29" s="61" t="str">
        <f>_xlfn.XLOOKUP($BN29,$BJ:$BJ,$M:$M)</f>
        <v>Merck &amp; Co., Inc.</v>
      </c>
      <c r="BN29" s="11">
        <f>LARGE($BJ$3:$BJ$1322,4)</f>
        <v>1.876285988459438E-2</v>
      </c>
      <c r="BQ29" s="55" t="str">
        <f t="shared" si="28"/>
        <v>Travel &amp; Leisure_West Europe</v>
      </c>
      <c r="BR29" s="11">
        <f t="shared" si="29"/>
        <v>2.1428293711661583E-3</v>
      </c>
      <c r="BS29" s="11">
        <f t="shared" si="24"/>
        <v>1.9483703963366621E-3</v>
      </c>
      <c r="BT29" s="11">
        <f t="shared" si="25"/>
        <v>1.8735694827465065E-3</v>
      </c>
      <c r="BU29" s="8">
        <f t="shared" si="30"/>
        <v>1.9445897482949621E-4</v>
      </c>
      <c r="BV29" s="8">
        <f t="shared" si="31"/>
        <v>2.6925988841965186E-4</v>
      </c>
      <c r="BW29" s="8">
        <f t="shared" si="32"/>
        <v>7.480091359015565E-5</v>
      </c>
      <c r="BX29" s="13" t="str">
        <f t="shared" si="33"/>
        <v>Valide</v>
      </c>
      <c r="BZ29" s="58" t="str">
        <f t="shared" si="34"/>
        <v>Travel &amp; Leisure_West Europe</v>
      </c>
      <c r="CA29" s="44">
        <f t="shared" si="35"/>
        <v>1</v>
      </c>
      <c r="CB29" s="44">
        <f t="shared" si="36"/>
        <v>1</v>
      </c>
      <c r="CC29" s="44">
        <f t="shared" si="37"/>
        <v>5</v>
      </c>
      <c r="CD29" s="1" t="b">
        <f t="shared" si="38"/>
        <v>0</v>
      </c>
      <c r="CE29" s="36" t="b">
        <f t="shared" si="40"/>
        <v>0</v>
      </c>
      <c r="CF29" s="11" t="str">
        <f t="shared" si="39"/>
        <v/>
      </c>
      <c r="CG29" s="11" t="str">
        <f t="shared" si="41"/>
        <v/>
      </c>
      <c r="CH29" s="37">
        <f>IFERROR(INT(CF29/mapping!$B$3)+1,0)</f>
        <v>0</v>
      </c>
      <c r="CI29" s="37">
        <f>IFERROR(INT(ABS(CG29)/mapping!$E$3)+1,0)</f>
        <v>0</v>
      </c>
      <c r="CJ29" s="1">
        <f t="shared" si="42"/>
        <v>0</v>
      </c>
      <c r="CK29" s="1" t="str" cm="1">
        <f t="array" ref="CK29">IF(OR(CD29,CE29), TRANSPOSE(_xlfn.LET(
    _xlpm.Noms, M:M,
    _xlpm.Scores, AB:AB,
    _xlpm.Poids, BD:BD,
    _xlpm.Secteur, O:O,
    _xlpm.ESG, BA:BA,
    _xlpm.Cible, BZ29,
    _xlpm.Nb, CJ29,
    _xlpm.Position, AZ:AZ,
    _xlpm.Res, IF(CD29,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30" spans="1:89" x14ac:dyDescent="0.25">
      <c r="A30" s="55" t="s">
        <v>2735</v>
      </c>
      <c r="B30" s="1">
        <v>19</v>
      </c>
      <c r="C30" s="11">
        <f t="shared" si="26"/>
        <v>1.0700044950687486E-2</v>
      </c>
      <c r="D30" s="11">
        <f t="shared" si="27"/>
        <v>1.2700044950687486E-2</v>
      </c>
      <c r="E30" s="11">
        <f t="shared" si="22"/>
        <v>3.016499497173072E-3</v>
      </c>
      <c r="F30" s="11">
        <f t="shared" si="23"/>
        <v>1.7500000000000002E-2</v>
      </c>
      <c r="G30" s="51" t="s">
        <v>161</v>
      </c>
      <c r="H30" s="8" t="str">
        <f t="shared" si="0"/>
        <v>0,1%North America</v>
      </c>
      <c r="I30" s="11" cm="1">
        <f t="array" ref="I30">IF(
   AZ30 = "OUT", 0,IF(
   BD30 &gt;= LARGE(IF(ISNUMBER(BD:BD), BD:BD), 3),
   BE30 - 0.001,
   IF(BE30 &gt;=VLOOKUP(P30,mapping!$A:$B,2,FALSE), BE30,VLOOKUP(P30,mapping!$A$2:$B$8,2,FALSE))
))</f>
        <v>2E-3</v>
      </c>
      <c r="J30" s="11" cm="1">
        <f t="array" ref="J30">IF(
    AZ30="OUT",0,IF(IF(
                      BD30&gt;=LARGE(IF(ISNUMBER(BD:BD),BD:BD),3),
                      BE30+0.001,
                      VLOOKUP(H30,mapping!$D:$E,2,FALSE)
                      )&gt;I30,
                   IF(
                      BD30&gt;=LARGE(IF(ISNUMBER(BD:BD),BD:BD),3),
                      BE30+0.001,
                      VLOOKUP(H30,mapping!$D:$E,2,FALSE)
                      ),
                   I30+0.002))</f>
        <v>1.4999999999999999E-2</v>
      </c>
      <c r="K30" s="8">
        <f t="shared" si="1"/>
        <v>1.3314103602937691E-3</v>
      </c>
      <c r="L30" s="1" t="str">
        <f>Pos!B1110</f>
        <v>US58155Q1031</v>
      </c>
      <c r="M30" s="1" t="str">
        <f>_xlfn.XLOOKUP($L30,Pos!B:B,Pos!D:D,, 0)</f>
        <v>McKesson Corporation</v>
      </c>
      <c r="N30" s="1" t="str">
        <f>_xlfn.XLOOKUP($L30,Pos!B:B,Pos!E:E,, 0)</f>
        <v>Health Care</v>
      </c>
      <c r="O30" s="1" t="str">
        <f t="shared" si="2"/>
        <v>Health Care_North America</v>
      </c>
      <c r="P30" s="1" t="str">
        <f>_xlfn.XLOOKUP($L30,Pos!B:B,Pos!F:F,, 0)</f>
        <v>North America</v>
      </c>
      <c r="Q30" s="1">
        <v>0</v>
      </c>
      <c r="R30" s="9">
        <f>_xlfn.XLOOKUP($L30,Pos!$B:$B,Pos!N:N,0, 0)</f>
        <v>1.49</v>
      </c>
      <c r="S30" s="9">
        <f>_xlfn.XLOOKUP($L30,Pos!$B:$B,Pos!O:O,0, 0)</f>
        <v>4.2677500000000004</v>
      </c>
      <c r="T30" s="9">
        <f>_xlfn.XLOOKUP($L30,Pos!$B:$B,Pos!P:P,0, 0)</f>
        <v>5.4333330000000002</v>
      </c>
      <c r="U30" s="9">
        <f>_xlfn.XLOOKUP($L30,Pos!$B:$B,Pos!Q:Q,0, 0)</f>
        <v>9.8000000000000007</v>
      </c>
      <c r="V30" s="9">
        <f>_xlfn.XLOOKUP($L30,Pos!$B:$B,Pos!R:R,0, 0)</f>
        <v>6.4666670000000002</v>
      </c>
      <c r="W30" s="9">
        <f>_xlfn.XLOOKUP($L30,Pos!$B:$B,Pos!S:S,0, 0)</f>
        <v>9.1716669999999993</v>
      </c>
      <c r="X30" s="9" t="str">
        <f>_xlfn.XLOOKUP($L30,Pos!$B:$B,Pos!J:J,0, 0)</f>
        <v>Outperform</v>
      </c>
      <c r="Y30" s="1">
        <v>0</v>
      </c>
      <c r="Z30" s="1">
        <v>0</v>
      </c>
      <c r="AA30" s="1">
        <f t="shared" si="3"/>
        <v>0</v>
      </c>
      <c r="AB30" s="9">
        <f>_xlfn.XLOOKUP(L30,Pos!B:B,Pos!K:K,-1,0)</f>
        <v>8.3050847457627128</v>
      </c>
      <c r="AC30" s="1" t="e">
        <f>_xlfn.XLOOKUP($L30,Pos!$A:$A,Pos!S:S,_xlfn.XLOOKUP($L30,#REF!,#REF!, ""), 0)</f>
        <v>#REF!</v>
      </c>
      <c r="AD30" s="1" t="e">
        <f>_xlfn.XLOOKUP($L30,Pos!$A:$A,Pos!T:T,_xlfn.XLOOKUP($L30,#REF!,#REF!, ""), 0)</f>
        <v>#REF!</v>
      </c>
      <c r="AE30" s="1" t="e">
        <f>_xlfn.XLOOKUP($L30,Pos!$A:$A,Pos!U:U,_xlfn.XLOOKUP($L30,#REF!,#REF!, ""), 0)</f>
        <v>#REF!</v>
      </c>
      <c r="AF30" s="1" t="e">
        <f>_xlfn.XLOOKUP($L30,Pos!$A:$A,Pos!V:V,_xlfn.XLOOKUP($L30,#REF!,#REF!, ""), 0)</f>
        <v>#REF!</v>
      </c>
      <c r="AG30" s="1" t="e">
        <f>_xlfn.XLOOKUP($L30,Pos!$A:$A,Pos!W:W,_xlfn.XLOOKUP($L30,#REF!,#REF!, ""), 0)</f>
        <v>#REF!</v>
      </c>
      <c r="AH30" s="1" t="e">
        <f>_xlfn.XLOOKUP($L30,Pos!$A:$A,Pos!X:X,_xlfn.XLOOKUP($L30,#REF!,#REF!, ""), 0)</f>
        <v>#REF!</v>
      </c>
      <c r="AI30" s="1" t="e">
        <f>_xlfn.XLOOKUP($L30,Pos!$A:$A,Pos!Y:Y,_xlfn.XLOOKUP($L30,#REF!,#REF!, ""), 0)</f>
        <v>#REF!</v>
      </c>
      <c r="AJ30" s="1" t="e">
        <f>_xlfn.XLOOKUP($L30,Pos!$A:$A,Pos!Z:Z,_xlfn.XLOOKUP($L30,#REF!,#REF!, ""), 0)</f>
        <v>#REF!</v>
      </c>
      <c r="AK30" s="1" t="e">
        <f>_xlfn.XLOOKUP($L30,Pos!$A:$A,Pos!AA:AA,_xlfn.XLOOKUP($L30,#REF!,#REF!, ""), 0)</f>
        <v>#REF!</v>
      </c>
      <c r="AL30" s="1" t="e">
        <f>_xlfn.XLOOKUP($L30,Pos!$A:$A,Pos!AB:AB,_xlfn.XLOOKUP($L30,#REF!,#REF!, ""), 0)</f>
        <v>#REF!</v>
      </c>
      <c r="AM30" s="1" t="e">
        <f>_xlfn.XLOOKUP($L30,Pos!$A:$A,Pos!AC:AC,_xlfn.XLOOKUP($L30,#REF!,#REF!, ""), 0)</f>
        <v>#REF!</v>
      </c>
      <c r="AN30" s="1" t="e">
        <f>_xlfn.XLOOKUP($L30,Pos!$A:$A,Pos!AD:AD,_xlfn.XLOOKUP($L30,#REF!,#REF!, ""), 0)</f>
        <v>#REF!</v>
      </c>
      <c r="AO30" s="1" t="e">
        <f>_xlfn.XLOOKUP($L30,Pos!$A:$A,Pos!AE:AE,_xlfn.XLOOKUP($L30,#REF!,#REF!, ""), 0)</f>
        <v>#REF!</v>
      </c>
      <c r="AP30" s="1" t="e">
        <f>_xlfn.XLOOKUP($L30,Pos!$A:$A,Pos!AF:AF,_xlfn.XLOOKUP($L30,#REF!,#REF!, ""), 0)</f>
        <v>#REF!</v>
      </c>
      <c r="AQ30" s="1" t="e">
        <f>_xlfn.XLOOKUP($L30,Pos!$A:$A,Pos!AG:AG,_xlfn.XLOOKUP($L30,#REF!,#REF!, ""), 0)</f>
        <v>#REF!</v>
      </c>
      <c r="AR30" s="1" t="e">
        <f>_xlfn.XLOOKUP($L30,Pos!$A:$A,Pos!AH:AH,_xlfn.XLOOKUP($L30,#REF!,#REF!, ""), 0)</f>
        <v>#REF!</v>
      </c>
      <c r="AS30" s="1" t="e">
        <f>_xlfn.XLOOKUP($L30,Pos!$A:$A,Pos!AI:AI,_xlfn.XLOOKUP($L30,#REF!,#REF!, ""), 0)</f>
        <v>#REF!</v>
      </c>
      <c r="AT30" s="1" t="e">
        <f>_xlfn.XLOOKUP($L30,Pos!$A:$A,Pos!AJ:AJ,_xlfn.XLOOKUP($L30,#REF!,#REF!, ""), 0)</f>
        <v>#REF!</v>
      </c>
      <c r="AU30" s="1" t="e">
        <f>_xlfn.XLOOKUP($L30,Pos!$A:$A,Pos!AK:AK,_xlfn.XLOOKUP($L30,#REF!,#REF!, ""), 0)</f>
        <v>#REF!</v>
      </c>
      <c r="AV30" s="1" t="e">
        <f>_xlfn.XLOOKUP($L30,Pos!$A:$A,Pos!AL:AL,_xlfn.XLOOKUP($L30,#REF!,#REF!, ""), 0)</f>
        <v>#REF!</v>
      </c>
      <c r="AW30" s="1" t="e">
        <f>_xlfn.XLOOKUP($L30,Pos!$A:$A,Pos!AM:AM,_xlfn.XLOOKUP($L30,#REF!,#REF!, ""), 0)</f>
        <v>#REF!</v>
      </c>
      <c r="AX30" s="1" t="e">
        <f>_xlfn.XLOOKUP($L30,Pos!$A:$A,Pos!AN:AN,_xlfn.XLOOKUP($L30,#REF!,#REF!, ""), 0)</f>
        <v>#REF!</v>
      </c>
      <c r="AY30" s="1" t="e">
        <f>_xlfn.XLOOKUP($L30,Pos!$A:$A,Pos!AO:AO,_xlfn.XLOOKUP($L30,#REF!,#REF!, ""), 0)</f>
        <v>#REF!</v>
      </c>
      <c r="AZ30" s="7" t="str">
        <f t="shared" si="4"/>
        <v>IN</v>
      </c>
      <c r="BA30" s="1">
        <f>IF(OR(_xlfn.XLOOKUP(L30,Pos!B:B,Pos!L:L,FALSE)="ESG Reason",_xlfn.XLOOKUP(L30,Pos!B:B,Pos!L:L,FALSE)="Blacklisted"),1,0)</f>
        <v>0</v>
      </c>
      <c r="BC30" s="11">
        <v>9.32454835943455E-3</v>
      </c>
      <c r="BD30" s="11">
        <f>_xlfn.XLOOKUP($L30,Pos!$B:$B,Pos!H:H,0, 0)</f>
        <v>9.0732997587815185E-3</v>
      </c>
      <c r="BE30" s="11">
        <f>_xlfn.XLOOKUP($L30,Pos!$B:$B,Pos!I:I,0, 0)</f>
        <v>1.3314103602937691E-3</v>
      </c>
      <c r="BF30" s="18">
        <f t="shared" si="5"/>
        <v>7.7418893984877498E-3</v>
      </c>
      <c r="BG30" s="1">
        <f t="shared" si="6"/>
        <v>1</v>
      </c>
      <c r="BH30" s="1">
        <f t="shared" si="7"/>
        <v>28</v>
      </c>
      <c r="BI30" s="18">
        <f t="shared" si="8"/>
        <v>2.5124860065303158E-4</v>
      </c>
      <c r="BJ30" s="3">
        <f t="shared" si="9"/>
        <v>7.9931379991407814E-3</v>
      </c>
      <c r="BK30" s="18">
        <f t="shared" si="10"/>
        <v>2.5124860065303158E-4</v>
      </c>
      <c r="BM30" s="61" t="str">
        <f>_xlfn.XLOOKUP($BN30,$BJ:$BJ,$M:$M)</f>
        <v>GE Aerospace</v>
      </c>
      <c r="BN30" s="11">
        <f>LARGE($BJ$3:$BJ$1322,5)</f>
        <v>1.7578007908236232E-2</v>
      </c>
      <c r="BQ30" s="55" t="str">
        <f>A30</f>
        <v>Utilities_West Europe</v>
      </c>
      <c r="BR30" s="11">
        <f t="shared" si="29"/>
        <v>1.070004581030236E-2</v>
      </c>
      <c r="BS30" s="11">
        <f t="shared" si="24"/>
        <v>1.1700044950687485E-2</v>
      </c>
      <c r="BT30" s="11">
        <f t="shared" si="25"/>
        <v>7.0621215977938667E-3</v>
      </c>
      <c r="BU30" s="8">
        <f t="shared" si="30"/>
        <v>-9.9999914038512508E-4</v>
      </c>
      <c r="BV30" s="8">
        <f t="shared" si="31"/>
        <v>3.6379242125084933E-3</v>
      </c>
      <c r="BW30" s="8">
        <f t="shared" si="32"/>
        <v>4.6379233528936184E-3</v>
      </c>
      <c r="BX30" s="13" t="str">
        <f t="shared" si="33"/>
        <v>Valide</v>
      </c>
      <c r="BZ30" s="58" t="str">
        <f t="shared" si="34"/>
        <v>Utilities_West Europe</v>
      </c>
      <c r="CA30" s="44">
        <f>COUNTIFS($BC$4:$BC$9999,"&gt;0.0001", $O$4:$O$9999, BZ30)</f>
        <v>3</v>
      </c>
      <c r="CB30" s="44">
        <f t="shared" si="36"/>
        <v>2</v>
      </c>
      <c r="CC30" s="44">
        <f t="shared" si="37"/>
        <v>16</v>
      </c>
      <c r="CD30" s="1" t="b">
        <f t="shared" si="38"/>
        <v>0</v>
      </c>
      <c r="CE30" s="36" t="b">
        <f t="shared" si="40"/>
        <v>0</v>
      </c>
      <c r="CF30" s="11" t="str">
        <f t="shared" si="39"/>
        <v/>
      </c>
      <c r="CG30" s="11" t="str">
        <f>IF(CE30,F30-C30,"")</f>
        <v/>
      </c>
      <c r="CH30" s="37">
        <f>IFERROR(INT(CF30/mapping!$B$3)+1,0)</f>
        <v>0</v>
      </c>
      <c r="CI30" s="37">
        <f>IFERROR(INT(ABS(CG30)/mapping!$E$3)+1,0)</f>
        <v>0</v>
      </c>
      <c r="CJ30" s="1">
        <f t="shared" si="42"/>
        <v>0</v>
      </c>
      <c r="CK30" s="1" t="str" cm="1">
        <f t="array" ref="CK30">IF(OR(CD30,CE30), TRANSPOSE(_xlfn.LET(
    _xlpm.Noms, M:M,
    _xlpm.Scores, AB:AB,
    _xlpm.Poids, BD:BD,
    _xlpm.Secteur, O:O,
    _xlpm.ESG, BA:BA,
    _xlpm.Cible, BZ30,
    _xlpm.Nb, CJ30,
    _xlpm.Position, AZ:AZ,
    _xlpm.Res, IF(CD30,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31" spans="1:89" x14ac:dyDescent="0.25">
      <c r="A31" s="56" t="s">
        <v>4013</v>
      </c>
      <c r="B31" s="1">
        <v>20</v>
      </c>
      <c r="C31" s="11">
        <f t="shared" ref="C31:C49" si="43">MAX(SUMIFS(BD:BD,O:O,A31)-$C$71,0)</f>
        <v>1.5561533248428431E-2</v>
      </c>
      <c r="D31" s="11">
        <f t="shared" ref="D31:D43" si="44">C31+2*$C$71</f>
        <v>1.956153324842843E-2</v>
      </c>
      <c r="E31" s="11">
        <f t="shared" si="22"/>
        <v>4.0000000000000001E-3</v>
      </c>
      <c r="F31" s="11">
        <f t="shared" si="23"/>
        <v>0.02</v>
      </c>
      <c r="G31" s="51" t="s">
        <v>172</v>
      </c>
      <c r="H31" s="8" t="str">
        <f t="shared" si="0"/>
        <v>0,1%North America</v>
      </c>
      <c r="I31" s="11" cm="1">
        <f t="array" ref="I31">IF(
   AZ31 = "OUT", 0,IF(
   BD31 &gt;= LARGE(IF(ISNUMBER(BD:BD), BD:BD), 3),
   BE31 - 0.001,
   IF(BE31 &gt;=VLOOKUP(P31,mapping!$A:$B,2,FALSE), BE31,VLOOKUP(P31,mapping!$A$2:$B$8,2,FALSE))
))</f>
        <v>2E-3</v>
      </c>
      <c r="J31" s="11" cm="1">
        <f t="array" ref="J31">IF(
    AZ31="OUT",0,IF(IF(
                      BD31&gt;=LARGE(IF(ISNUMBER(BD:BD),BD:BD),3),
                      BE31+0.001,
                      VLOOKUP(H31,mapping!$D:$E,2,FALSE)
                      )&gt;I31,
                   IF(
                      BD31&gt;=LARGE(IF(ISNUMBER(BD:BD),BD:BD),3),
                      BE31+0.001,
                      VLOOKUP(H31,mapping!$D:$E,2,FALSE)
                      ),
                   I31+0.002))</f>
        <v>1.4999999999999999E-2</v>
      </c>
      <c r="K31" s="8">
        <f t="shared" si="1"/>
        <v>1.2107350189181419E-3</v>
      </c>
      <c r="L31" s="1" t="str">
        <f>Pos!B871</f>
        <v>US1101221083</v>
      </c>
      <c r="M31" s="1" t="str">
        <f>_xlfn.XLOOKUP($L31,Pos!B:B,Pos!D:D,, 0)</f>
        <v>Bristol-Myers Squibb Company</v>
      </c>
      <c r="N31" s="1" t="str">
        <f>_xlfn.XLOOKUP($L31,Pos!B:B,Pos!E:E,, 0)</f>
        <v>Health Care</v>
      </c>
      <c r="O31" s="1" t="str">
        <f t="shared" si="2"/>
        <v>Health Care_North America</v>
      </c>
      <c r="P31" s="1" t="str">
        <f>_xlfn.XLOOKUP($L31,Pos!B:B,Pos!F:F,, 0)</f>
        <v>North America</v>
      </c>
      <c r="Q31" s="1">
        <v>0</v>
      </c>
      <c r="R31" s="9">
        <f>_xlfn.XLOOKUP($L31,Pos!$B:$B,Pos!N:N,0, 0)</f>
        <v>7.88</v>
      </c>
      <c r="S31" s="9">
        <f>_xlfn.XLOOKUP($L31,Pos!$B:$B,Pos!O:O,0, 0)</f>
        <v>8.2393330000000002</v>
      </c>
      <c r="T31" s="9">
        <f>_xlfn.XLOOKUP($L31,Pos!$B:$B,Pos!P:P,0, 0)</f>
        <v>5.875</v>
      </c>
      <c r="U31" s="9">
        <f>_xlfn.XLOOKUP($L31,Pos!$B:$B,Pos!Q:Q,0, 0)</f>
        <v>1.4</v>
      </c>
      <c r="V31" s="9">
        <f>_xlfn.XLOOKUP($L31,Pos!$B:$B,Pos!R:R,0, 0)</f>
        <v>6.8666669999999996</v>
      </c>
      <c r="W31" s="9">
        <f>_xlfn.XLOOKUP($L31,Pos!$B:$B,Pos!S:S,0, 0)</f>
        <v>4.0883339999999997</v>
      </c>
      <c r="X31" s="9" t="str">
        <f>_xlfn.XLOOKUP($L31,Pos!$B:$B,Pos!J:J,0, 0)</f>
        <v>Hold</v>
      </c>
      <c r="Y31" s="1">
        <v>0</v>
      </c>
      <c r="Z31" s="1">
        <v>0</v>
      </c>
      <c r="AA31" s="1">
        <f t="shared" si="3"/>
        <v>0</v>
      </c>
      <c r="AB31" s="9">
        <f>_xlfn.XLOOKUP(L31,Pos!B:B,Pos!K:K,-1,0)</f>
        <v>9.3220338983050848</v>
      </c>
      <c r="AC31" s="1" t="e">
        <f>_xlfn.XLOOKUP($L31,Pos!$A:$A,Pos!S:S,_xlfn.XLOOKUP($L31,#REF!,#REF!, ""), 0)</f>
        <v>#REF!</v>
      </c>
      <c r="AD31" s="1" t="e">
        <f>_xlfn.XLOOKUP($L31,Pos!$A:$A,Pos!T:T,_xlfn.XLOOKUP($L31,#REF!,#REF!, ""), 0)</f>
        <v>#REF!</v>
      </c>
      <c r="AE31" s="1" t="e">
        <f>_xlfn.XLOOKUP($L31,Pos!$A:$A,Pos!U:U,_xlfn.XLOOKUP($L31,#REF!,#REF!, ""), 0)</f>
        <v>#REF!</v>
      </c>
      <c r="AF31" s="1" t="e">
        <f>_xlfn.XLOOKUP($L31,Pos!$A:$A,Pos!V:V,_xlfn.XLOOKUP($L31,#REF!,#REF!, ""), 0)</f>
        <v>#REF!</v>
      </c>
      <c r="AG31" s="1" t="e">
        <f>_xlfn.XLOOKUP($L31,Pos!$A:$A,Pos!W:W,_xlfn.XLOOKUP($L31,#REF!,#REF!, ""), 0)</f>
        <v>#REF!</v>
      </c>
      <c r="AH31" s="1" t="e">
        <f>_xlfn.XLOOKUP($L31,Pos!$A:$A,Pos!X:X,_xlfn.XLOOKUP($L31,#REF!,#REF!, ""), 0)</f>
        <v>#REF!</v>
      </c>
      <c r="AI31" s="1" t="e">
        <f>_xlfn.XLOOKUP($L31,Pos!$A:$A,Pos!Y:Y,_xlfn.XLOOKUP($L31,#REF!,#REF!, ""), 0)</f>
        <v>#REF!</v>
      </c>
      <c r="AJ31" s="1" t="e">
        <f>_xlfn.XLOOKUP($L31,Pos!$A:$A,Pos!Z:Z,_xlfn.XLOOKUP($L31,#REF!,#REF!, ""), 0)</f>
        <v>#REF!</v>
      </c>
      <c r="AK31" s="1" t="e">
        <f>_xlfn.XLOOKUP($L31,Pos!$A:$A,Pos!AA:AA,_xlfn.XLOOKUP($L31,#REF!,#REF!, ""), 0)</f>
        <v>#REF!</v>
      </c>
      <c r="AL31" s="1" t="e">
        <f>_xlfn.XLOOKUP($L31,Pos!$A:$A,Pos!AB:AB,_xlfn.XLOOKUP($L31,#REF!,#REF!, ""), 0)</f>
        <v>#REF!</v>
      </c>
      <c r="AM31" s="1" t="e">
        <f>_xlfn.XLOOKUP($L31,Pos!$A:$A,Pos!AC:AC,_xlfn.XLOOKUP($L31,#REF!,#REF!, ""), 0)</f>
        <v>#REF!</v>
      </c>
      <c r="AN31" s="1" t="e">
        <f>_xlfn.XLOOKUP($L31,Pos!$A:$A,Pos!AD:AD,_xlfn.XLOOKUP($L31,#REF!,#REF!, ""), 0)</f>
        <v>#REF!</v>
      </c>
      <c r="AO31" s="1" t="e">
        <f>_xlfn.XLOOKUP($L31,Pos!$A:$A,Pos!AE:AE,_xlfn.XLOOKUP($L31,#REF!,#REF!, ""), 0)</f>
        <v>#REF!</v>
      </c>
      <c r="AP31" s="1" t="e">
        <f>_xlfn.XLOOKUP($L31,Pos!$A:$A,Pos!AF:AF,_xlfn.XLOOKUP($L31,#REF!,#REF!, ""), 0)</f>
        <v>#REF!</v>
      </c>
      <c r="AQ31" s="1" t="e">
        <f>_xlfn.XLOOKUP($L31,Pos!$A:$A,Pos!AG:AG,_xlfn.XLOOKUP($L31,#REF!,#REF!, ""), 0)</f>
        <v>#REF!</v>
      </c>
      <c r="AR31" s="1" t="e">
        <f>_xlfn.XLOOKUP($L31,Pos!$A:$A,Pos!AH:AH,_xlfn.XLOOKUP($L31,#REF!,#REF!, ""), 0)</f>
        <v>#REF!</v>
      </c>
      <c r="AS31" s="1" t="e">
        <f>_xlfn.XLOOKUP($L31,Pos!$A:$A,Pos!AI:AI,_xlfn.XLOOKUP($L31,#REF!,#REF!, ""), 0)</f>
        <v>#REF!</v>
      </c>
      <c r="AT31" s="1" t="e">
        <f>_xlfn.XLOOKUP($L31,Pos!$A:$A,Pos!AJ:AJ,_xlfn.XLOOKUP($L31,#REF!,#REF!, ""), 0)</f>
        <v>#REF!</v>
      </c>
      <c r="AU31" s="1" t="e">
        <f>_xlfn.XLOOKUP($L31,Pos!$A:$A,Pos!AK:AK,_xlfn.XLOOKUP($L31,#REF!,#REF!, ""), 0)</f>
        <v>#REF!</v>
      </c>
      <c r="AV31" s="1" t="e">
        <f>_xlfn.XLOOKUP($L31,Pos!$A:$A,Pos!AL:AL,_xlfn.XLOOKUP($L31,#REF!,#REF!, ""), 0)</f>
        <v>#REF!</v>
      </c>
      <c r="AW31" s="1" t="e">
        <f>_xlfn.XLOOKUP($L31,Pos!$A:$A,Pos!AM:AM,_xlfn.XLOOKUP($L31,#REF!,#REF!, ""), 0)</f>
        <v>#REF!</v>
      </c>
      <c r="AX31" s="1" t="e">
        <f>_xlfn.XLOOKUP($L31,Pos!$A:$A,Pos!AN:AN,_xlfn.XLOOKUP($L31,#REF!,#REF!, ""), 0)</f>
        <v>#REF!</v>
      </c>
      <c r="AY31" s="1" t="e">
        <f>_xlfn.XLOOKUP($L31,Pos!$A:$A,Pos!AO:AO,_xlfn.XLOOKUP($L31,#REF!,#REF!, ""), 0)</f>
        <v>#REF!</v>
      </c>
      <c r="AZ31" s="7" t="str">
        <f t="shared" si="4"/>
        <v>IN</v>
      </c>
      <c r="BA31" s="1">
        <f>IF(OR(_xlfn.XLOOKUP(L31,Pos!B:B,Pos!L:L,FALSE)="ESG Reason",_xlfn.XLOOKUP(L31,Pos!B:B,Pos!L:L,FALSE)="Blacklisted"),1,0)</f>
        <v>0</v>
      </c>
      <c r="BC31" s="11">
        <v>8.6074992463382304E-3</v>
      </c>
      <c r="BD31" s="11">
        <f>_xlfn.XLOOKUP($L31,Pos!$B:$B,Pos!H:H,0, 0)</f>
        <v>8.3562506775418464E-3</v>
      </c>
      <c r="BE31" s="11">
        <f>_xlfn.XLOOKUP($L31,Pos!$B:$B,Pos!I:I,0, 0)</f>
        <v>1.2107350189181419E-3</v>
      </c>
      <c r="BF31" s="18">
        <f t="shared" si="5"/>
        <v>7.145515658623704E-3</v>
      </c>
      <c r="BG31" s="1">
        <f t="shared" si="6"/>
        <v>1</v>
      </c>
      <c r="BH31" s="1">
        <f t="shared" si="7"/>
        <v>28</v>
      </c>
      <c r="BI31" s="18">
        <f t="shared" si="8"/>
        <v>2.5124856879638405E-4</v>
      </c>
      <c r="BJ31" s="3">
        <f t="shared" si="9"/>
        <v>7.3967642274200881E-3</v>
      </c>
      <c r="BK31" s="18">
        <f t="shared" si="10"/>
        <v>2.5124856879638405E-4</v>
      </c>
      <c r="BN31" s="11"/>
      <c r="BQ31" s="27" t="s">
        <v>2752</v>
      </c>
      <c r="BR31" s="28">
        <f>SUM(BR12:BR30)</f>
        <v>0.16048301657957753</v>
      </c>
      <c r="BS31" s="28">
        <f>SUM(BS12:BS30)</f>
        <v>0.15949301572210339</v>
      </c>
      <c r="BT31" s="28">
        <f>SUM(BT12:BT30)</f>
        <v>0.15726801874558274</v>
      </c>
      <c r="BU31" s="77" cm="1">
        <f t="array" ref="BU31">SUM(ABS(BU12:BU30))</f>
        <v>9.9978142070654384E-3</v>
      </c>
      <c r="BV31" s="77" cm="1">
        <f t="array" ref="BV31">SUM(ABS(BV12:BV30))</f>
        <v>2.6162780278865049E-2</v>
      </c>
      <c r="BW31" s="77" cm="1">
        <f t="array" ref="BW31">SUM(ABS(BW12:BW30))</f>
        <v>2.6622549265865766E-2</v>
      </c>
      <c r="BX31" s="31" t="s">
        <v>4185</v>
      </c>
      <c r="BZ31" s="34" t="s">
        <v>2752</v>
      </c>
      <c r="CA31" s="47">
        <f>SUM(CA12:CA30)</f>
        <v>44</v>
      </c>
      <c r="CB31" s="47">
        <f t="shared" ref="CB31:CC31" si="45">SUM(CB12:CB30)</f>
        <v>42</v>
      </c>
      <c r="CC31" s="47">
        <f t="shared" si="45"/>
        <v>281</v>
      </c>
      <c r="CD31" s="36"/>
      <c r="CE31" s="36"/>
      <c r="CJ31" s="1"/>
      <c r="CK31" s="1"/>
    </row>
    <row r="32" spans="1:89" x14ac:dyDescent="0.25">
      <c r="A32" s="56" t="s">
        <v>2710</v>
      </c>
      <c r="B32" s="1">
        <v>21</v>
      </c>
      <c r="C32" s="11">
        <f t="shared" si="43"/>
        <v>3.1888214587026183E-2</v>
      </c>
      <c r="D32" s="11">
        <f t="shared" si="44"/>
        <v>3.5888214587026179E-2</v>
      </c>
      <c r="E32" s="11">
        <f t="shared" si="22"/>
        <v>8.0000000000000002E-3</v>
      </c>
      <c r="F32" s="11">
        <f t="shared" si="23"/>
        <v>0.04</v>
      </c>
      <c r="G32" s="51" t="s">
        <v>506</v>
      </c>
      <c r="H32" s="8" t="str">
        <f t="shared" si="0"/>
        <v>0%North America</v>
      </c>
      <c r="I32" s="11" cm="1">
        <f t="array" ref="I32">IF(
   AZ32 = "OUT", 0,IF(
   BD32 &gt;= LARGE(IF(ISNUMBER(BD:BD), BD:BD), 3),
   BE32 - 0.001,
   IF(BE32 &gt;=VLOOKUP(P32,mapping!$A:$B,2,FALSE), BE32,VLOOKUP(P32,mapping!$A$2:$B$8,2,FALSE))
))</f>
        <v>2E-3</v>
      </c>
      <c r="J32" s="11" cm="1">
        <f t="array" ref="J32">IF(
    AZ32="OUT",0,IF(IF(
                      BD32&gt;=LARGE(IF(ISNUMBER(BD:BD),BD:BD),3),
                      BE32+0.001,
                      VLOOKUP(H32,mapping!$D:$E,2,FALSE)
                      )&gt;I32,
                   IF(
                      BD32&gt;=LARGE(IF(ISNUMBER(BD:BD),BD:BD),3),
                      BE32+0.001,
                      VLOOKUP(H32,mapping!$D:$E,2,FALSE)
                      ),
                   I32+0.002))</f>
        <v>0.01</v>
      </c>
      <c r="K32" s="8">
        <f t="shared" si="1"/>
        <v>3.832273465036561E-4</v>
      </c>
      <c r="L32" s="1" t="str">
        <f>Pos!B178</f>
        <v>CH0114405324</v>
      </c>
      <c r="M32" s="1" t="str">
        <f>_xlfn.XLOOKUP($L32,Pos!B:B,Pos!D:D,, 0)</f>
        <v>Garmin Ltd.</v>
      </c>
      <c r="N32" s="1" t="str">
        <f>_xlfn.XLOOKUP($L32,Pos!B:B,Pos!E:E,, 0)</f>
        <v>Telecommunications</v>
      </c>
      <c r="O32" s="1" t="str">
        <f t="shared" si="2"/>
        <v>Telecommunications_North America</v>
      </c>
      <c r="P32" s="1" t="str">
        <f>_xlfn.XLOOKUP($L32,Pos!B:B,Pos!F:F,, 0)</f>
        <v>North America</v>
      </c>
      <c r="Q32" s="1">
        <v>0</v>
      </c>
      <c r="R32" s="9">
        <f>_xlfn.XLOOKUP($L32,Pos!$B:$B,Pos!N:N,0, 0)</f>
        <v>7.59</v>
      </c>
      <c r="S32" s="9">
        <f>_xlfn.XLOOKUP($L32,Pos!$B:$B,Pos!O:O,0, 0)</f>
        <v>3.703166</v>
      </c>
      <c r="T32" s="9">
        <f>_xlfn.XLOOKUP($L32,Pos!$B:$B,Pos!P:P,0, 0)</f>
        <v>6.3</v>
      </c>
      <c r="U32" s="9">
        <f>_xlfn.XLOOKUP($L32,Pos!$B:$B,Pos!Q:Q,0, 0)</f>
        <v>5.8</v>
      </c>
      <c r="V32" s="9">
        <f>_xlfn.XLOOKUP($L32,Pos!$B:$B,Pos!R:R,0, 0)</f>
        <v>3.8</v>
      </c>
      <c r="W32" s="9">
        <f>_xlfn.XLOOKUP($L32,Pos!$B:$B,Pos!S:S,0, 0)</f>
        <v>6.4366659999999998</v>
      </c>
      <c r="X32" s="9" t="str">
        <f>_xlfn.XLOOKUP($L32,Pos!$B:$B,Pos!J:J,0, 0)</f>
        <v>Hold</v>
      </c>
      <c r="Y32" s="1">
        <v>0</v>
      </c>
      <c r="Z32" s="1">
        <v>0</v>
      </c>
      <c r="AA32" s="1">
        <f t="shared" si="3"/>
        <v>0</v>
      </c>
      <c r="AB32" s="9">
        <f>_xlfn.XLOOKUP(L32,Pos!B:B,Pos!K:K,-1,0)</f>
        <v>9.0909090909090899</v>
      </c>
      <c r="AC32" s="1" t="e">
        <f>_xlfn.XLOOKUP($L32,Pos!$A:$A,Pos!S:S,_xlfn.XLOOKUP($L32,#REF!,#REF!, ""), 0)</f>
        <v>#REF!</v>
      </c>
      <c r="AD32" s="1" t="e">
        <f>_xlfn.XLOOKUP($L32,Pos!$A:$A,Pos!T:T,_xlfn.XLOOKUP($L32,#REF!,#REF!, ""), 0)</f>
        <v>#REF!</v>
      </c>
      <c r="AE32" s="1" t="e">
        <f>_xlfn.XLOOKUP($L32,Pos!$A:$A,Pos!U:U,_xlfn.XLOOKUP($L32,#REF!,#REF!, ""), 0)</f>
        <v>#REF!</v>
      </c>
      <c r="AF32" s="1" t="e">
        <f>_xlfn.XLOOKUP($L32,Pos!$A:$A,Pos!V:V,_xlfn.XLOOKUP($L32,#REF!,#REF!, ""), 0)</f>
        <v>#REF!</v>
      </c>
      <c r="AG32" s="1" t="e">
        <f>_xlfn.XLOOKUP($L32,Pos!$A:$A,Pos!W:W,_xlfn.XLOOKUP($L32,#REF!,#REF!, ""), 0)</f>
        <v>#REF!</v>
      </c>
      <c r="AH32" s="1" t="e">
        <f>_xlfn.XLOOKUP($L32,Pos!$A:$A,Pos!X:X,_xlfn.XLOOKUP($L32,#REF!,#REF!, ""), 0)</f>
        <v>#REF!</v>
      </c>
      <c r="AI32" s="1" t="e">
        <f>_xlfn.XLOOKUP($L32,Pos!$A:$A,Pos!Y:Y,_xlfn.XLOOKUP($L32,#REF!,#REF!, ""), 0)</f>
        <v>#REF!</v>
      </c>
      <c r="AJ32" s="1" t="e">
        <f>_xlfn.XLOOKUP($L32,Pos!$A:$A,Pos!Z:Z,_xlfn.XLOOKUP($L32,#REF!,#REF!, ""), 0)</f>
        <v>#REF!</v>
      </c>
      <c r="AK32" s="1" t="e">
        <f>_xlfn.XLOOKUP($L32,Pos!$A:$A,Pos!AA:AA,_xlfn.XLOOKUP($L32,#REF!,#REF!, ""), 0)</f>
        <v>#REF!</v>
      </c>
      <c r="AL32" s="1" t="e">
        <f>_xlfn.XLOOKUP($L32,Pos!$A:$A,Pos!AB:AB,_xlfn.XLOOKUP($L32,#REF!,#REF!, ""), 0)</f>
        <v>#REF!</v>
      </c>
      <c r="AM32" s="1" t="e">
        <f>_xlfn.XLOOKUP($L32,Pos!$A:$A,Pos!AC:AC,_xlfn.XLOOKUP($L32,#REF!,#REF!, ""), 0)</f>
        <v>#REF!</v>
      </c>
      <c r="AN32" s="1" t="e">
        <f>_xlfn.XLOOKUP($L32,Pos!$A:$A,Pos!AD:AD,_xlfn.XLOOKUP($L32,#REF!,#REF!, ""), 0)</f>
        <v>#REF!</v>
      </c>
      <c r="AO32" s="1" t="e">
        <f>_xlfn.XLOOKUP($L32,Pos!$A:$A,Pos!AE:AE,_xlfn.XLOOKUP($L32,#REF!,#REF!, ""), 0)</f>
        <v>#REF!</v>
      </c>
      <c r="AP32" s="1" t="e">
        <f>_xlfn.XLOOKUP($L32,Pos!$A:$A,Pos!AF:AF,_xlfn.XLOOKUP($L32,#REF!,#REF!, ""), 0)</f>
        <v>#REF!</v>
      </c>
      <c r="AQ32" s="1" t="e">
        <f>_xlfn.XLOOKUP($L32,Pos!$A:$A,Pos!AG:AG,_xlfn.XLOOKUP($L32,#REF!,#REF!, ""), 0)</f>
        <v>#REF!</v>
      </c>
      <c r="AR32" s="1" t="e">
        <f>_xlfn.XLOOKUP($L32,Pos!$A:$A,Pos!AH:AH,_xlfn.XLOOKUP($L32,#REF!,#REF!, ""), 0)</f>
        <v>#REF!</v>
      </c>
      <c r="AS32" s="1" t="e">
        <f>_xlfn.XLOOKUP($L32,Pos!$A:$A,Pos!AI:AI,_xlfn.XLOOKUP($L32,#REF!,#REF!, ""), 0)</f>
        <v>#REF!</v>
      </c>
      <c r="AT32" s="1" t="e">
        <f>_xlfn.XLOOKUP($L32,Pos!$A:$A,Pos!AJ:AJ,_xlfn.XLOOKUP($L32,#REF!,#REF!, ""), 0)</f>
        <v>#REF!</v>
      </c>
      <c r="AU32" s="1" t="e">
        <f>_xlfn.XLOOKUP($L32,Pos!$A:$A,Pos!AK:AK,_xlfn.XLOOKUP($L32,#REF!,#REF!, ""), 0)</f>
        <v>#REF!</v>
      </c>
      <c r="AV32" s="1" t="e">
        <f>_xlfn.XLOOKUP($L32,Pos!$A:$A,Pos!AL:AL,_xlfn.XLOOKUP($L32,#REF!,#REF!, ""), 0)</f>
        <v>#REF!</v>
      </c>
      <c r="AW32" s="1" t="e">
        <f>_xlfn.XLOOKUP($L32,Pos!$A:$A,Pos!AM:AM,_xlfn.XLOOKUP($L32,#REF!,#REF!, ""), 0)</f>
        <v>#REF!</v>
      </c>
      <c r="AX32" s="1" t="e">
        <f>_xlfn.XLOOKUP($L32,Pos!$A:$A,Pos!AN:AN,_xlfn.XLOOKUP($L32,#REF!,#REF!, ""), 0)</f>
        <v>#REF!</v>
      </c>
      <c r="AY32" s="1" t="e">
        <f>_xlfn.XLOOKUP($L32,Pos!$A:$A,Pos!AO:AO,_xlfn.XLOOKUP($L32,#REF!,#REF!, ""), 0)</f>
        <v>#REF!</v>
      </c>
      <c r="AZ32" s="7" t="str">
        <f t="shared" si="4"/>
        <v>IN</v>
      </c>
      <c r="BA32" s="1">
        <f>IF(OR(_xlfn.XLOOKUP(L32,Pos!B:B,Pos!L:L,FALSE)="ESG Reason",_xlfn.XLOOKUP(L32,Pos!B:B,Pos!L:L,FALSE)="Blacklisted"),1,0)</f>
        <v>0</v>
      </c>
      <c r="BC32" s="11">
        <v>8.6894694069178848E-3</v>
      </c>
      <c r="BD32" s="11">
        <f>_xlfn.XLOOKUP($L32,Pos!$B:$B,Pos!H:H,0, 0)</f>
        <v>8.2946974626183466E-3</v>
      </c>
      <c r="BE32" s="11">
        <f>_xlfn.XLOOKUP($L32,Pos!$B:$B,Pos!I:I,0, 0)</f>
        <v>3.832273465036561E-4</v>
      </c>
      <c r="BF32" s="18">
        <f t="shared" si="5"/>
        <v>7.9114701161146911E-3</v>
      </c>
      <c r="BG32" s="1">
        <f t="shared" si="6"/>
        <v>1</v>
      </c>
      <c r="BH32" s="1">
        <f t="shared" si="7"/>
        <v>36</v>
      </c>
      <c r="BI32" s="18">
        <f t="shared" si="8"/>
        <v>3.9477194429953823E-4</v>
      </c>
      <c r="BJ32" s="3">
        <f t="shared" si="9"/>
        <v>8.3062420604142293E-3</v>
      </c>
      <c r="BK32" s="18">
        <f t="shared" si="10"/>
        <v>3.9477194429953823E-4</v>
      </c>
      <c r="BM32" s="31" t="s">
        <v>2786</v>
      </c>
      <c r="BN32" s="41"/>
      <c r="CD32" s="36"/>
      <c r="CE32" s="36"/>
      <c r="CJ32" s="1"/>
      <c r="CK32" s="1"/>
    </row>
    <row r="33" spans="1:89" x14ac:dyDescent="0.25">
      <c r="A33" s="56" t="s">
        <v>2711</v>
      </c>
      <c r="B33" s="1">
        <v>22</v>
      </c>
      <c r="C33" s="11">
        <f t="shared" si="43"/>
        <v>0</v>
      </c>
      <c r="D33" s="11">
        <f t="shared" si="44"/>
        <v>4.0000000000000001E-3</v>
      </c>
      <c r="E33" s="11">
        <f t="shared" si="22"/>
        <v>2E-3</v>
      </c>
      <c r="F33" s="11">
        <f t="shared" si="23"/>
        <v>1.4999999999999999E-2</v>
      </c>
      <c r="G33" s="51" t="s">
        <v>329</v>
      </c>
      <c r="H33" s="8" t="str">
        <f t="shared" si="0"/>
        <v>0%West Europe</v>
      </c>
      <c r="I33" s="11" cm="1">
        <f t="array" ref="I33">IF(
   AZ33 = "OUT", 0,IF(
   BD33 &gt;= LARGE(IF(ISNUMBER(BD:BD), BD:BD), 3),
   BE33 - 0.001,
   IF(BE33 &gt;=VLOOKUP(P33,mapping!$A:$B,2,FALSE), BE33,VLOOKUP(P33,mapping!$A$2:$B$8,2,FALSE))
))</f>
        <v>1E-3</v>
      </c>
      <c r="J33" s="11" cm="1">
        <f t="array" ref="J33">IF(
    AZ33="OUT",0,IF(IF(
                      BD33&gt;=LARGE(IF(ISNUMBER(BD:BD),BD:BD),3),
                      BE33+0.001,
                      VLOOKUP(H33,mapping!$D:$E,2,FALSE)
                      )&gt;I33,
                   IF(
                      BD33&gt;=LARGE(IF(ISNUMBER(BD:BD),BD:BD),3),
                      BE33+0.001,
                      VLOOKUP(H33,mapping!$D:$E,2,FALSE)
                      ),
                   I33+0.002))</f>
        <v>5.0000000000000001E-3</v>
      </c>
      <c r="K33" s="8">
        <f t="shared" si="1"/>
        <v>6.3084788220624808E-4</v>
      </c>
      <c r="L33" s="1" t="str">
        <f>Pos!B202</f>
        <v>DE0005552004</v>
      </c>
      <c r="M33" s="1" t="str">
        <f>_xlfn.XLOOKUP($L33,Pos!B:B,Pos!D:D,, 0)</f>
        <v>Deutsche Post AG</v>
      </c>
      <c r="N33" s="1" t="str">
        <f>_xlfn.XLOOKUP($L33,Pos!B:B,Pos!E:E,, 0)</f>
        <v>Industrial Goods &amp; Services</v>
      </c>
      <c r="O33" s="1" t="str">
        <f t="shared" si="2"/>
        <v>Industrial Goods &amp; Services_West Europe</v>
      </c>
      <c r="P33" s="1" t="str">
        <f>_xlfn.XLOOKUP($L33,Pos!B:B,Pos!F:F,, 0)</f>
        <v>West Europe</v>
      </c>
      <c r="Q33" s="1">
        <v>0</v>
      </c>
      <c r="R33" s="9">
        <f>_xlfn.XLOOKUP($L33,Pos!$B:$B,Pos!N:N,0, 0)</f>
        <v>6.93</v>
      </c>
      <c r="S33" s="9">
        <f>_xlfn.XLOOKUP($L33,Pos!$B:$B,Pos!O:O,0, 0)</f>
        <v>8.3501670000000008</v>
      </c>
      <c r="T33" s="9">
        <f>_xlfn.XLOOKUP($L33,Pos!$B:$B,Pos!P:P,0, 0)</f>
        <v>4.7750000000000004</v>
      </c>
      <c r="U33" s="9">
        <f>_xlfn.XLOOKUP($L33,Pos!$B:$B,Pos!Q:Q,0, 0)</f>
        <v>7.1</v>
      </c>
      <c r="V33" s="9">
        <f>_xlfn.XLOOKUP($L33,Pos!$B:$B,Pos!R:R,0, 0)</f>
        <v>6.5333329999999998</v>
      </c>
      <c r="W33" s="9">
        <f>_xlfn.XLOOKUP($L33,Pos!$B:$B,Pos!S:S,0, 0)</f>
        <v>2.161667</v>
      </c>
      <c r="X33" s="9" t="str">
        <f>_xlfn.XLOOKUP($L33,Pos!$B:$B,Pos!J:J,0, 0)</f>
        <v>Hold</v>
      </c>
      <c r="Y33" s="1">
        <v>0</v>
      </c>
      <c r="Z33" s="1">
        <v>0</v>
      </c>
      <c r="AA33" s="1">
        <f t="shared" si="3"/>
        <v>0</v>
      </c>
      <c r="AB33" s="9">
        <f>_xlfn.XLOOKUP(L33,Pos!B:B,Pos!K:K,-1,0)</f>
        <v>9.4029850746268657</v>
      </c>
      <c r="AC33" s="1" t="e">
        <f>_xlfn.XLOOKUP($L33,Pos!$A:$A,Pos!S:S,_xlfn.XLOOKUP($L33,#REF!,#REF!, ""), 0)</f>
        <v>#REF!</v>
      </c>
      <c r="AD33" s="1" t="e">
        <f>_xlfn.XLOOKUP($L33,Pos!$A:$A,Pos!T:T,_xlfn.XLOOKUP($L33,#REF!,#REF!, ""), 0)</f>
        <v>#REF!</v>
      </c>
      <c r="AE33" s="1" t="e">
        <f>_xlfn.XLOOKUP($L33,Pos!$A:$A,Pos!U:U,_xlfn.XLOOKUP($L33,#REF!,#REF!, ""), 0)</f>
        <v>#REF!</v>
      </c>
      <c r="AF33" s="1" t="e">
        <f>_xlfn.XLOOKUP($L33,Pos!$A:$A,Pos!V:V,_xlfn.XLOOKUP($L33,#REF!,#REF!, ""), 0)</f>
        <v>#REF!</v>
      </c>
      <c r="AG33" s="1" t="e">
        <f>_xlfn.XLOOKUP($L33,Pos!$A:$A,Pos!W:W,_xlfn.XLOOKUP($L33,#REF!,#REF!, ""), 0)</f>
        <v>#REF!</v>
      </c>
      <c r="AH33" s="1" t="e">
        <f>_xlfn.XLOOKUP($L33,Pos!$A:$A,Pos!X:X,_xlfn.XLOOKUP($L33,#REF!,#REF!, ""), 0)</f>
        <v>#REF!</v>
      </c>
      <c r="AI33" s="1" t="e">
        <f>_xlfn.XLOOKUP($L33,Pos!$A:$A,Pos!Y:Y,_xlfn.XLOOKUP($L33,#REF!,#REF!, ""), 0)</f>
        <v>#REF!</v>
      </c>
      <c r="AJ33" s="1" t="e">
        <f>_xlfn.XLOOKUP($L33,Pos!$A:$A,Pos!Z:Z,_xlfn.XLOOKUP($L33,#REF!,#REF!, ""), 0)</f>
        <v>#REF!</v>
      </c>
      <c r="AK33" s="1" t="e">
        <f>_xlfn.XLOOKUP($L33,Pos!$A:$A,Pos!AA:AA,_xlfn.XLOOKUP($L33,#REF!,#REF!, ""), 0)</f>
        <v>#REF!</v>
      </c>
      <c r="AL33" s="1" t="e">
        <f>_xlfn.XLOOKUP($L33,Pos!$A:$A,Pos!AB:AB,_xlfn.XLOOKUP($L33,#REF!,#REF!, ""), 0)</f>
        <v>#REF!</v>
      </c>
      <c r="AM33" s="1" t="e">
        <f>_xlfn.XLOOKUP($L33,Pos!$A:$A,Pos!AC:AC,_xlfn.XLOOKUP($L33,#REF!,#REF!, ""), 0)</f>
        <v>#REF!</v>
      </c>
      <c r="AN33" s="1" t="e">
        <f>_xlfn.XLOOKUP($L33,Pos!$A:$A,Pos!AD:AD,_xlfn.XLOOKUP($L33,#REF!,#REF!, ""), 0)</f>
        <v>#REF!</v>
      </c>
      <c r="AO33" s="1" t="e">
        <f>_xlfn.XLOOKUP($L33,Pos!$A:$A,Pos!AE:AE,_xlfn.XLOOKUP($L33,#REF!,#REF!, ""), 0)</f>
        <v>#REF!</v>
      </c>
      <c r="AP33" s="1" t="e">
        <f>_xlfn.XLOOKUP($L33,Pos!$A:$A,Pos!AF:AF,_xlfn.XLOOKUP($L33,#REF!,#REF!, ""), 0)</f>
        <v>#REF!</v>
      </c>
      <c r="AQ33" s="1" t="e">
        <f>_xlfn.XLOOKUP($L33,Pos!$A:$A,Pos!AG:AG,_xlfn.XLOOKUP($L33,#REF!,#REF!, ""), 0)</f>
        <v>#REF!</v>
      </c>
      <c r="AR33" s="1" t="e">
        <f>_xlfn.XLOOKUP($L33,Pos!$A:$A,Pos!AH:AH,_xlfn.XLOOKUP($L33,#REF!,#REF!, ""), 0)</f>
        <v>#REF!</v>
      </c>
      <c r="AS33" s="1" t="e">
        <f>_xlfn.XLOOKUP($L33,Pos!$A:$A,Pos!AI:AI,_xlfn.XLOOKUP($L33,#REF!,#REF!, ""), 0)</f>
        <v>#REF!</v>
      </c>
      <c r="AT33" s="1" t="e">
        <f>_xlfn.XLOOKUP($L33,Pos!$A:$A,Pos!AJ:AJ,_xlfn.XLOOKUP($L33,#REF!,#REF!, ""), 0)</f>
        <v>#REF!</v>
      </c>
      <c r="AU33" s="1" t="e">
        <f>_xlfn.XLOOKUP($L33,Pos!$A:$A,Pos!AK:AK,_xlfn.XLOOKUP($L33,#REF!,#REF!, ""), 0)</f>
        <v>#REF!</v>
      </c>
      <c r="AV33" s="1" t="e">
        <f>_xlfn.XLOOKUP($L33,Pos!$A:$A,Pos!AL:AL,_xlfn.XLOOKUP($L33,#REF!,#REF!, ""), 0)</f>
        <v>#REF!</v>
      </c>
      <c r="AW33" s="1" t="e">
        <f>_xlfn.XLOOKUP($L33,Pos!$A:$A,Pos!AM:AM,_xlfn.XLOOKUP($L33,#REF!,#REF!, ""), 0)</f>
        <v>#REF!</v>
      </c>
      <c r="AX33" s="1" t="e">
        <f>_xlfn.XLOOKUP($L33,Pos!$A:$A,Pos!AN:AN,_xlfn.XLOOKUP($L33,#REF!,#REF!, ""), 0)</f>
        <v>#REF!</v>
      </c>
      <c r="AY33" s="1" t="e">
        <f>_xlfn.XLOOKUP($L33,Pos!$A:$A,Pos!AO:AO,_xlfn.XLOOKUP($L33,#REF!,#REF!, ""), 0)</f>
        <v>#REF!</v>
      </c>
      <c r="AZ33" s="7" t="str">
        <f t="shared" si="4"/>
        <v>IN</v>
      </c>
      <c r="BA33" s="1">
        <f>IF(OR(_xlfn.XLOOKUP(L33,Pos!B:B,Pos!L:L,FALSE)="ESG Reason",_xlfn.XLOOKUP(L33,Pos!B:B,Pos!L:L,FALSE)="Blacklisted"),1,0)</f>
        <v>0</v>
      </c>
      <c r="BC33" s="11">
        <v>5.0000000843654982E-3</v>
      </c>
      <c r="BD33" s="11">
        <f>_xlfn.XLOOKUP($L33,Pos!$B:$B,Pos!H:H,0, 0)</f>
        <v>8.003912889397129E-3</v>
      </c>
      <c r="BE33" s="11">
        <f>_xlfn.XLOOKUP($L33,Pos!$B:$B,Pos!I:I,0, 0)</f>
        <v>6.3084788220624808E-4</v>
      </c>
      <c r="BF33" s="18">
        <f t="shared" si="5"/>
        <v>7.3730650071908814E-3</v>
      </c>
      <c r="BG33" s="1">
        <f t="shared" si="6"/>
        <v>2</v>
      </c>
      <c r="BH33" s="1">
        <f t="shared" si="7"/>
        <v>10</v>
      </c>
      <c r="BI33" s="18">
        <f t="shared" si="8"/>
        <v>3.0039128050316308E-3</v>
      </c>
      <c r="BJ33" s="3">
        <f t="shared" si="9"/>
        <v>4.3691522021592506E-3</v>
      </c>
      <c r="BK33" s="18">
        <f t="shared" si="10"/>
        <v>-3.0039128050316308E-3</v>
      </c>
      <c r="BM33" s="62" t="str">
        <f>_xlfn.XLOOKUP($BN33,$BK:$BK,$M:$M)</f>
        <v>Valero Energy Corporation</v>
      </c>
      <c r="BN33" s="11">
        <f>LARGE($BK$4:$BK$1048576,1)</f>
        <v>9.9636883509646498E-3</v>
      </c>
      <c r="CD33" s="36"/>
      <c r="CE33" s="36"/>
      <c r="CJ33" s="1"/>
      <c r="CK33" s="1"/>
    </row>
    <row r="34" spans="1:89" x14ac:dyDescent="0.25">
      <c r="A34" s="56" t="s">
        <v>2712</v>
      </c>
      <c r="B34" s="1">
        <v>23</v>
      </c>
      <c r="C34" s="11">
        <f t="shared" si="43"/>
        <v>0</v>
      </c>
      <c r="D34" s="11">
        <f t="shared" si="44"/>
        <v>4.0000000000000001E-3</v>
      </c>
      <c r="E34" s="11">
        <f t="shared" si="22"/>
        <v>2E-3</v>
      </c>
      <c r="F34" s="11">
        <f t="shared" si="23"/>
        <v>0.01</v>
      </c>
      <c r="G34" s="51" t="s">
        <v>38</v>
      </c>
      <c r="H34" s="8" t="str">
        <f t="shared" si="0"/>
        <v>0,3%West Europe</v>
      </c>
      <c r="I34" s="11" cm="1">
        <f t="array" ref="I34">IF(
   AZ34 = "OUT", 0,IF(
   BD34 &gt;= LARGE(IF(ISNUMBER(BD:BD), BD:BD), 3),
   BE34 - 0.001,
   IF(BE34 &gt;=VLOOKUP(P34,mapping!$A:$B,2,FALSE), BE34,VLOOKUP(P34,mapping!$A$2:$B$8,2,FALSE))
))</f>
        <v>4.950077359406611E-3</v>
      </c>
      <c r="J34" s="11" cm="1">
        <f t="array" ref="J34">IF(
    AZ34="OUT",0,IF(IF(
                      BD34&gt;=LARGE(IF(ISNUMBER(BD:BD),BD:BD),3),
                      BE34+0.001,
                      VLOOKUP(H34,mapping!$D:$E,2,FALSE)
                      )&gt;I34,
                   IF(
                      BD34&gt;=LARGE(IF(ISNUMBER(BD:BD),BD:BD),3),
                      BE34+0.001,
                      VLOOKUP(H34,mapping!$D:$E,2,FALSE)
                      ),
                   I34+0.002))</f>
        <v>1.4999999999999999E-2</v>
      </c>
      <c r="K34" s="8">
        <f t="shared" si="1"/>
        <v>4.950077359406611E-3</v>
      </c>
      <c r="L34" s="1" t="str">
        <f>Pos!B706</f>
        <v>NL0010273215</v>
      </c>
      <c r="M34" s="1" t="str">
        <f>_xlfn.XLOOKUP($L34,Pos!B:B,Pos!D:D,, 0)</f>
        <v>ASML Holding NV</v>
      </c>
      <c r="N34" s="1" t="str">
        <f>_xlfn.XLOOKUP($L34,Pos!B:B,Pos!E:E,, 0)</f>
        <v>Technology</v>
      </c>
      <c r="O34" s="1" t="str">
        <f t="shared" si="2"/>
        <v>Technology_West Europe</v>
      </c>
      <c r="P34" s="1" t="str">
        <f>_xlfn.XLOOKUP($L34,Pos!B:B,Pos!F:F,, 0)</f>
        <v>West Europe</v>
      </c>
      <c r="Q34" s="1">
        <v>0</v>
      </c>
      <c r="R34" s="9">
        <f>_xlfn.XLOOKUP($L34,Pos!$B:$B,Pos!N:N,0, 0)</f>
        <v>3.93</v>
      </c>
      <c r="S34" s="9">
        <f>_xlfn.XLOOKUP($L34,Pos!$B:$B,Pos!O:O,0, 0)</f>
        <v>2.1401669999999999</v>
      </c>
      <c r="T34" s="9">
        <f>_xlfn.XLOOKUP($L34,Pos!$B:$B,Pos!P:P,0, 0)</f>
        <v>7.2249999999999996</v>
      </c>
      <c r="U34" s="9">
        <f>_xlfn.XLOOKUP($L34,Pos!$B:$B,Pos!Q:Q,0, 0)</f>
        <v>9.1999999999999993</v>
      </c>
      <c r="V34" s="9">
        <f>_xlfn.XLOOKUP($L34,Pos!$B:$B,Pos!R:R,0, 0)</f>
        <v>3.266667</v>
      </c>
      <c r="W34" s="9">
        <f>_xlfn.XLOOKUP($L34,Pos!$B:$B,Pos!S:S,0, 0)</f>
        <v>9.2783339999999992</v>
      </c>
      <c r="X34" s="9" t="str">
        <f>_xlfn.XLOOKUP($L34,Pos!$B:$B,Pos!J:J,0, 0)</f>
        <v>Outperform</v>
      </c>
      <c r="Y34" s="1">
        <v>0</v>
      </c>
      <c r="Z34" s="1">
        <v>0</v>
      </c>
      <c r="AA34" s="1">
        <f t="shared" si="3"/>
        <v>0</v>
      </c>
      <c r="AB34" s="9">
        <f>_xlfn.XLOOKUP(L34,Pos!B:B,Pos!K:K,-1,0)</f>
        <v>8.235294117647058</v>
      </c>
      <c r="AC34" s="1" t="e">
        <f>_xlfn.XLOOKUP($L34,Pos!$A:$A,Pos!S:S,_xlfn.XLOOKUP($L34,#REF!,#REF!, ""), 0)</f>
        <v>#REF!</v>
      </c>
      <c r="AD34" s="1" t="e">
        <f>_xlfn.XLOOKUP($L34,Pos!$A:$A,Pos!T:T,_xlfn.XLOOKUP($L34,#REF!,#REF!, ""), 0)</f>
        <v>#REF!</v>
      </c>
      <c r="AE34" s="1" t="e">
        <f>_xlfn.XLOOKUP($L34,Pos!$A:$A,Pos!U:U,_xlfn.XLOOKUP($L34,#REF!,#REF!, ""), 0)</f>
        <v>#REF!</v>
      </c>
      <c r="AF34" s="1" t="e">
        <f>_xlfn.XLOOKUP($L34,Pos!$A:$A,Pos!V:V,_xlfn.XLOOKUP($L34,#REF!,#REF!, ""), 0)</f>
        <v>#REF!</v>
      </c>
      <c r="AG34" s="1" t="e">
        <f>_xlfn.XLOOKUP($L34,Pos!$A:$A,Pos!W:W,_xlfn.XLOOKUP($L34,#REF!,#REF!, ""), 0)</f>
        <v>#REF!</v>
      </c>
      <c r="AH34" s="1" t="e">
        <f>_xlfn.XLOOKUP($L34,Pos!$A:$A,Pos!X:X,_xlfn.XLOOKUP($L34,#REF!,#REF!, ""), 0)</f>
        <v>#REF!</v>
      </c>
      <c r="AI34" s="1" t="e">
        <f>_xlfn.XLOOKUP($L34,Pos!$A:$A,Pos!Y:Y,_xlfn.XLOOKUP($L34,#REF!,#REF!, ""), 0)</f>
        <v>#REF!</v>
      </c>
      <c r="AJ34" s="1" t="e">
        <f>_xlfn.XLOOKUP($L34,Pos!$A:$A,Pos!Z:Z,_xlfn.XLOOKUP($L34,#REF!,#REF!, ""), 0)</f>
        <v>#REF!</v>
      </c>
      <c r="AK34" s="1" t="e">
        <f>_xlfn.XLOOKUP($L34,Pos!$A:$A,Pos!AA:AA,_xlfn.XLOOKUP($L34,#REF!,#REF!, ""), 0)</f>
        <v>#REF!</v>
      </c>
      <c r="AL34" s="1" t="e">
        <f>_xlfn.XLOOKUP($L34,Pos!$A:$A,Pos!AB:AB,_xlfn.XLOOKUP($L34,#REF!,#REF!, ""), 0)</f>
        <v>#REF!</v>
      </c>
      <c r="AM34" s="1" t="e">
        <f>_xlfn.XLOOKUP($L34,Pos!$A:$A,Pos!AC:AC,_xlfn.XLOOKUP($L34,#REF!,#REF!, ""), 0)</f>
        <v>#REF!</v>
      </c>
      <c r="AN34" s="1" t="e">
        <f>_xlfn.XLOOKUP($L34,Pos!$A:$A,Pos!AD:AD,_xlfn.XLOOKUP($L34,#REF!,#REF!, ""), 0)</f>
        <v>#REF!</v>
      </c>
      <c r="AO34" s="1" t="e">
        <f>_xlfn.XLOOKUP($L34,Pos!$A:$A,Pos!AE:AE,_xlfn.XLOOKUP($L34,#REF!,#REF!, ""), 0)</f>
        <v>#REF!</v>
      </c>
      <c r="AP34" s="1" t="e">
        <f>_xlfn.XLOOKUP($L34,Pos!$A:$A,Pos!AF:AF,_xlfn.XLOOKUP($L34,#REF!,#REF!, ""), 0)</f>
        <v>#REF!</v>
      </c>
      <c r="AQ34" s="1" t="e">
        <f>_xlfn.XLOOKUP($L34,Pos!$A:$A,Pos!AG:AG,_xlfn.XLOOKUP($L34,#REF!,#REF!, ""), 0)</f>
        <v>#REF!</v>
      </c>
      <c r="AR34" s="1" t="e">
        <f>_xlfn.XLOOKUP($L34,Pos!$A:$A,Pos!AH:AH,_xlfn.XLOOKUP($L34,#REF!,#REF!, ""), 0)</f>
        <v>#REF!</v>
      </c>
      <c r="AS34" s="1" t="e">
        <f>_xlfn.XLOOKUP($L34,Pos!$A:$A,Pos!AI:AI,_xlfn.XLOOKUP($L34,#REF!,#REF!, ""), 0)</f>
        <v>#REF!</v>
      </c>
      <c r="AT34" s="1" t="e">
        <f>_xlfn.XLOOKUP($L34,Pos!$A:$A,Pos!AJ:AJ,_xlfn.XLOOKUP($L34,#REF!,#REF!, ""), 0)</f>
        <v>#REF!</v>
      </c>
      <c r="AU34" s="1" t="e">
        <f>_xlfn.XLOOKUP($L34,Pos!$A:$A,Pos!AK:AK,_xlfn.XLOOKUP($L34,#REF!,#REF!, ""), 0)</f>
        <v>#REF!</v>
      </c>
      <c r="AV34" s="1" t="e">
        <f>_xlfn.XLOOKUP($L34,Pos!$A:$A,Pos!AL:AL,_xlfn.XLOOKUP($L34,#REF!,#REF!, ""), 0)</f>
        <v>#REF!</v>
      </c>
      <c r="AW34" s="1" t="e">
        <f>_xlfn.XLOOKUP($L34,Pos!$A:$A,Pos!AM:AM,_xlfn.XLOOKUP($L34,#REF!,#REF!, ""), 0)</f>
        <v>#REF!</v>
      </c>
      <c r="AX34" s="1" t="e">
        <f>_xlfn.XLOOKUP($L34,Pos!$A:$A,Pos!AN:AN,_xlfn.XLOOKUP($L34,#REF!,#REF!, ""), 0)</f>
        <v>#REF!</v>
      </c>
      <c r="AY34" s="1" t="e">
        <f>_xlfn.XLOOKUP($L34,Pos!$A:$A,Pos!AO:AO,_xlfn.XLOOKUP($L34,#REF!,#REF!, ""), 0)</f>
        <v>#REF!</v>
      </c>
      <c r="AZ34" s="7" t="str">
        <f t="shared" si="4"/>
        <v>IN</v>
      </c>
      <c r="BA34" s="1">
        <f>IF(OR(_xlfn.XLOOKUP(L34,Pos!B:B,Pos!L:L,FALSE)="ESG Reason",_xlfn.XLOOKUP(L34,Pos!B:B,Pos!L:L,FALSE)="Blacklisted"),1,0)</f>
        <v>0</v>
      </c>
      <c r="BC34" s="11">
        <v>8.4371979160270377E-3</v>
      </c>
      <c r="BD34" s="11">
        <f>_xlfn.XLOOKUP($L34,Pos!$B:$B,Pos!H:H,0, 0)</f>
        <v>8.0039128883669774E-3</v>
      </c>
      <c r="BE34" s="11">
        <f>_xlfn.XLOOKUP($L34,Pos!$B:$B,Pos!I:I,0, 0)</f>
        <v>4.950077359406611E-3</v>
      </c>
      <c r="BF34" s="18">
        <f t="shared" si="5"/>
        <v>3.0538355289603664E-3</v>
      </c>
      <c r="BG34" s="1">
        <f t="shared" si="6"/>
        <v>2</v>
      </c>
      <c r="BH34" s="1">
        <f t="shared" si="7"/>
        <v>16</v>
      </c>
      <c r="BI34" s="18">
        <f t="shared" si="8"/>
        <v>4.3328502766006027E-4</v>
      </c>
      <c r="BJ34" s="3">
        <f t="shared" si="9"/>
        <v>3.4871205566204266E-3</v>
      </c>
      <c r="BK34" s="18">
        <f t="shared" si="10"/>
        <v>4.3328502766006027E-4</v>
      </c>
      <c r="BM34" s="62" t="str">
        <f>_xlfn.XLOOKUP($BN34,$BK:$BK,$M:$M)</f>
        <v>International Business Machines Corporation</v>
      </c>
      <c r="BN34" s="11">
        <f>LARGE($BK$4:$BK$1048576,2)</f>
        <v>9.3109106343958904E-3</v>
      </c>
      <c r="CD34" s="36"/>
      <c r="CE34" s="36"/>
      <c r="CJ34" s="1"/>
      <c r="CK34" s="1"/>
    </row>
    <row r="35" spans="1:89" ht="15.75" thickBot="1" x14ac:dyDescent="0.3">
      <c r="A35" s="56" t="s">
        <v>4014</v>
      </c>
      <c r="B35" s="1">
        <v>24</v>
      </c>
      <c r="C35" s="11">
        <f t="shared" si="43"/>
        <v>0</v>
      </c>
      <c r="D35" s="11">
        <f t="shared" si="44"/>
        <v>4.0000000000000001E-3</v>
      </c>
      <c r="E35" s="11">
        <f t="shared" si="22"/>
        <v>4.0000000000000001E-3</v>
      </c>
      <c r="F35" s="11">
        <f t="shared" si="23"/>
        <v>0.02</v>
      </c>
      <c r="G35" s="51" t="s">
        <v>53</v>
      </c>
      <c r="H35" s="8" t="str">
        <f t="shared" si="0"/>
        <v>0,3%West Europe</v>
      </c>
      <c r="I35" s="11" cm="1">
        <f t="array" ref="I35">IF(
   AZ35 = "OUT", 0,IF(
   BD35 &gt;= LARGE(IF(ISNUMBER(BD:BD), BD:BD), 3),
   BE35 - 0.001,
   IF(BE35 &gt;=VLOOKUP(P35,mapping!$A:$B,2,FALSE), BE35,VLOOKUP(P35,mapping!$A$2:$B$8,2,FALSE))
))</f>
        <v>3.4759123019086412E-3</v>
      </c>
      <c r="J35" s="11" cm="1">
        <f t="array" ref="J35">IF(
    AZ35="OUT",0,IF(IF(
                      BD35&gt;=LARGE(IF(ISNUMBER(BD:BD),BD:BD),3),
                      BE35+0.001,
                      VLOOKUP(H35,mapping!$D:$E,2,FALSE)
                      )&gt;I35,
                   IF(
                      BD35&gt;=LARGE(IF(ISNUMBER(BD:BD),BD:BD),3),
                      BE35+0.001,
                      VLOOKUP(H35,mapping!$D:$E,2,FALSE)
                      ),
                   I35+0.002))</f>
        <v>1.4999999999999999E-2</v>
      </c>
      <c r="K35" s="8">
        <f t="shared" si="1"/>
        <v>3.4759123019086412E-3</v>
      </c>
      <c r="L35" s="1" t="str">
        <f>Pos!B366</f>
        <v>GB0009895292</v>
      </c>
      <c r="M35" s="1" t="str">
        <f>_xlfn.XLOOKUP($L35,Pos!B:B,Pos!D:D,, 0)</f>
        <v>AstraZeneca PLC</v>
      </c>
      <c r="N35" s="1" t="str">
        <f>_xlfn.XLOOKUP($L35,Pos!B:B,Pos!E:E,, 0)</f>
        <v>Health Care</v>
      </c>
      <c r="O35" s="1" t="str">
        <f t="shared" si="2"/>
        <v>Health Care_West Europe</v>
      </c>
      <c r="P35" s="1" t="str">
        <f>_xlfn.XLOOKUP($L35,Pos!B:B,Pos!F:F,, 0)</f>
        <v>West Europe</v>
      </c>
      <c r="Q35" s="1">
        <v>0</v>
      </c>
      <c r="R35" s="9">
        <f>_xlfn.XLOOKUP($L35,Pos!$B:$B,Pos!N:N,0, 0)</f>
        <v>4.59</v>
      </c>
      <c r="S35" s="9">
        <f>_xlfn.XLOOKUP($L35,Pos!$B:$B,Pos!O:O,0, 0)</f>
        <v>3.458167</v>
      </c>
      <c r="T35" s="9">
        <f>_xlfn.XLOOKUP($L35,Pos!$B:$B,Pos!P:P,0, 0)</f>
        <v>5.8250000000000002</v>
      </c>
      <c r="U35" s="9">
        <f>_xlfn.XLOOKUP($L35,Pos!$B:$B,Pos!Q:Q,0, 0)</f>
        <v>6.9</v>
      </c>
      <c r="V35" s="9">
        <f>_xlfn.XLOOKUP($L35,Pos!$B:$B,Pos!R:R,0, 0)</f>
        <v>5.0333329999999998</v>
      </c>
      <c r="W35" s="9">
        <f>_xlfn.XLOOKUP($L35,Pos!$B:$B,Pos!S:S,0, 0)</f>
        <v>6.0683340000000001</v>
      </c>
      <c r="X35" s="9" t="str">
        <f>_xlfn.XLOOKUP($L35,Pos!$B:$B,Pos!J:J,0, 0)</f>
        <v>Buy</v>
      </c>
      <c r="Y35" s="1">
        <v>0</v>
      </c>
      <c r="Z35" s="1">
        <v>0</v>
      </c>
      <c r="AA35" s="1">
        <f t="shared" si="3"/>
        <v>0</v>
      </c>
      <c r="AB35" s="9">
        <f>_xlfn.XLOOKUP(L35,Pos!B:B,Pos!K:K,-1,0)</f>
        <v>4.8648648648648649</v>
      </c>
      <c r="AC35" s="1" t="e">
        <f>_xlfn.XLOOKUP($L35,Pos!$A:$A,Pos!S:S,_xlfn.XLOOKUP($L35,#REF!,#REF!, ""), 0)</f>
        <v>#REF!</v>
      </c>
      <c r="AD35" s="1" t="e">
        <f>_xlfn.XLOOKUP($L35,Pos!$A:$A,Pos!T:T,_xlfn.XLOOKUP($L35,#REF!,#REF!, ""), 0)</f>
        <v>#REF!</v>
      </c>
      <c r="AE35" s="1" t="e">
        <f>_xlfn.XLOOKUP($L35,Pos!$A:$A,Pos!U:U,_xlfn.XLOOKUP($L35,#REF!,#REF!, ""), 0)</f>
        <v>#REF!</v>
      </c>
      <c r="AF35" s="1" t="e">
        <f>_xlfn.XLOOKUP($L35,Pos!$A:$A,Pos!V:V,_xlfn.XLOOKUP($L35,#REF!,#REF!, ""), 0)</f>
        <v>#REF!</v>
      </c>
      <c r="AG35" s="1" t="e">
        <f>_xlfn.XLOOKUP($L35,Pos!$A:$A,Pos!W:W,_xlfn.XLOOKUP($L35,#REF!,#REF!, ""), 0)</f>
        <v>#REF!</v>
      </c>
      <c r="AH35" s="1" t="e">
        <f>_xlfn.XLOOKUP($L35,Pos!$A:$A,Pos!X:X,_xlfn.XLOOKUP($L35,#REF!,#REF!, ""), 0)</f>
        <v>#REF!</v>
      </c>
      <c r="AI35" s="1" t="e">
        <f>_xlfn.XLOOKUP($L35,Pos!$A:$A,Pos!Y:Y,_xlfn.XLOOKUP($L35,#REF!,#REF!, ""), 0)</f>
        <v>#REF!</v>
      </c>
      <c r="AJ35" s="1" t="e">
        <f>_xlfn.XLOOKUP($L35,Pos!$A:$A,Pos!Z:Z,_xlfn.XLOOKUP($L35,#REF!,#REF!, ""), 0)</f>
        <v>#REF!</v>
      </c>
      <c r="AK35" s="1" t="e">
        <f>_xlfn.XLOOKUP($L35,Pos!$A:$A,Pos!AA:AA,_xlfn.XLOOKUP($L35,#REF!,#REF!, ""), 0)</f>
        <v>#REF!</v>
      </c>
      <c r="AL35" s="1" t="e">
        <f>_xlfn.XLOOKUP($L35,Pos!$A:$A,Pos!AB:AB,_xlfn.XLOOKUP($L35,#REF!,#REF!, ""), 0)</f>
        <v>#REF!</v>
      </c>
      <c r="AM35" s="1" t="e">
        <f>_xlfn.XLOOKUP($L35,Pos!$A:$A,Pos!AC:AC,_xlfn.XLOOKUP($L35,#REF!,#REF!, ""), 0)</f>
        <v>#REF!</v>
      </c>
      <c r="AN35" s="1" t="e">
        <f>_xlfn.XLOOKUP($L35,Pos!$A:$A,Pos!AD:AD,_xlfn.XLOOKUP($L35,#REF!,#REF!, ""), 0)</f>
        <v>#REF!</v>
      </c>
      <c r="AO35" s="1" t="e">
        <f>_xlfn.XLOOKUP($L35,Pos!$A:$A,Pos!AE:AE,_xlfn.XLOOKUP($L35,#REF!,#REF!, ""), 0)</f>
        <v>#REF!</v>
      </c>
      <c r="AP35" s="1" t="e">
        <f>_xlfn.XLOOKUP($L35,Pos!$A:$A,Pos!AF:AF,_xlfn.XLOOKUP($L35,#REF!,#REF!, ""), 0)</f>
        <v>#REF!</v>
      </c>
      <c r="AQ35" s="1" t="e">
        <f>_xlfn.XLOOKUP($L35,Pos!$A:$A,Pos!AG:AG,_xlfn.XLOOKUP($L35,#REF!,#REF!, ""), 0)</f>
        <v>#REF!</v>
      </c>
      <c r="AR35" s="1" t="e">
        <f>_xlfn.XLOOKUP($L35,Pos!$A:$A,Pos!AH:AH,_xlfn.XLOOKUP($L35,#REF!,#REF!, ""), 0)</f>
        <v>#REF!</v>
      </c>
      <c r="AS35" s="1" t="e">
        <f>_xlfn.XLOOKUP($L35,Pos!$A:$A,Pos!AI:AI,_xlfn.XLOOKUP($L35,#REF!,#REF!, ""), 0)</f>
        <v>#REF!</v>
      </c>
      <c r="AT35" s="1" t="e">
        <f>_xlfn.XLOOKUP($L35,Pos!$A:$A,Pos!AJ:AJ,_xlfn.XLOOKUP($L35,#REF!,#REF!, ""), 0)</f>
        <v>#REF!</v>
      </c>
      <c r="AU35" s="1" t="e">
        <f>_xlfn.XLOOKUP($L35,Pos!$A:$A,Pos!AK:AK,_xlfn.XLOOKUP($L35,#REF!,#REF!, ""), 0)</f>
        <v>#REF!</v>
      </c>
      <c r="AV35" s="1" t="e">
        <f>_xlfn.XLOOKUP($L35,Pos!$A:$A,Pos!AL:AL,_xlfn.XLOOKUP($L35,#REF!,#REF!, ""), 0)</f>
        <v>#REF!</v>
      </c>
      <c r="AW35" s="1" t="e">
        <f>_xlfn.XLOOKUP($L35,Pos!$A:$A,Pos!AM:AM,_xlfn.XLOOKUP($L35,#REF!,#REF!, ""), 0)</f>
        <v>#REF!</v>
      </c>
      <c r="AX35" s="1" t="e">
        <f>_xlfn.XLOOKUP($L35,Pos!$A:$A,Pos!AN:AN,_xlfn.XLOOKUP($L35,#REF!,#REF!, ""), 0)</f>
        <v>#REF!</v>
      </c>
      <c r="AY35" s="1" t="e">
        <f>_xlfn.XLOOKUP($L35,Pos!$A:$A,Pos!AO:AO,_xlfn.XLOOKUP($L35,#REF!,#REF!, ""), 0)</f>
        <v>#REF!</v>
      </c>
      <c r="AZ35" s="7" t="str">
        <f t="shared" si="4"/>
        <v>IN</v>
      </c>
      <c r="BA35" s="1">
        <f>IF(OR(_xlfn.XLOOKUP(L35,Pos!B:B,Pos!L:L,FALSE)="ESG Reason",_xlfn.XLOOKUP(L35,Pos!B:B,Pos!L:L,FALSE)="Blacklisted"),1,0)</f>
        <v>0</v>
      </c>
      <c r="BC35" s="11">
        <v>7.9821447761648633E-3</v>
      </c>
      <c r="BD35" s="11">
        <f>_xlfn.XLOOKUP($L35,Pos!$B:$B,Pos!H:H,0, 0)</f>
        <v>8.0039128883669774E-3</v>
      </c>
      <c r="BE35" s="11">
        <f>_xlfn.XLOOKUP($L35,Pos!$B:$B,Pos!I:I,0, 0)</f>
        <v>3.4759123019086412E-3</v>
      </c>
      <c r="BF35" s="18">
        <f t="shared" si="5"/>
        <v>4.5280005864583358E-3</v>
      </c>
      <c r="BG35" s="1">
        <f t="shared" si="6"/>
        <v>2</v>
      </c>
      <c r="BH35" s="1">
        <f t="shared" si="7"/>
        <v>9</v>
      </c>
      <c r="BI35" s="18">
        <f t="shared" si="8"/>
        <v>2.1768112202114054E-5</v>
      </c>
      <c r="BJ35" s="3">
        <f t="shared" si="9"/>
        <v>4.5062324742562217E-3</v>
      </c>
      <c r="BK35" s="18">
        <f t="shared" si="10"/>
        <v>-2.1768112202114054E-5</v>
      </c>
      <c r="BM35" s="62" t="str">
        <f>_xlfn.XLOOKUP($BN35,$BK:$BK,$M:$M)</f>
        <v>Adobe Inc.</v>
      </c>
      <c r="BN35" s="11">
        <f>LARGE($BK$4:$BK$1048576,3)</f>
        <v>9.3109097193981565E-3</v>
      </c>
      <c r="BQ35" s="26" t="s">
        <v>2754</v>
      </c>
      <c r="BR35" s="26" t="s">
        <v>2737</v>
      </c>
      <c r="BS35" s="26" t="s">
        <v>2738</v>
      </c>
      <c r="BT35" s="26" t="s">
        <v>2753</v>
      </c>
      <c r="BU35" s="26" t="s">
        <v>2758</v>
      </c>
      <c r="BV35" s="26" t="s">
        <v>2757</v>
      </c>
      <c r="BW35" s="26" t="s">
        <v>2759</v>
      </c>
      <c r="CA35" s="45" t="s">
        <v>2763</v>
      </c>
      <c r="CB35" s="45" t="s">
        <v>2764</v>
      </c>
      <c r="CC35" s="45" t="s">
        <v>2765</v>
      </c>
      <c r="CD35" s="26" t="s">
        <v>2771</v>
      </c>
      <c r="CE35" s="31" t="s">
        <v>2772</v>
      </c>
      <c r="CF35" s="26" t="s">
        <v>2771</v>
      </c>
      <c r="CG35" s="31" t="s">
        <v>2772</v>
      </c>
      <c r="CH35" s="26" t="s">
        <v>2771</v>
      </c>
      <c r="CI35" s="31" t="s">
        <v>2779</v>
      </c>
      <c r="CJ35" s="26" t="s">
        <v>2788</v>
      </c>
      <c r="CK35" s="42" t="s">
        <v>2787</v>
      </c>
    </row>
    <row r="36" spans="1:89" x14ac:dyDescent="0.25">
      <c r="A36" s="56" t="s">
        <v>2713</v>
      </c>
      <c r="B36" s="1">
        <v>25</v>
      </c>
      <c r="C36" s="11">
        <f t="shared" si="43"/>
        <v>1.9963695098454783E-2</v>
      </c>
      <c r="D36" s="11">
        <f t="shared" si="44"/>
        <v>2.3963695098454783E-2</v>
      </c>
      <c r="E36" s="11">
        <f t="shared" si="22"/>
        <v>4.0000000000000001E-3</v>
      </c>
      <c r="F36" s="11">
        <f t="shared" si="23"/>
        <v>0.02</v>
      </c>
      <c r="G36" s="50" t="s">
        <v>56</v>
      </c>
      <c r="H36" s="8" t="str">
        <f t="shared" si="0"/>
        <v>0,3%West Europe</v>
      </c>
      <c r="I36" s="11" cm="1">
        <f t="array" ref="I36">IF(
   AZ36 = "OUT", 0,IF(
   BD36 &gt;= LARGE(IF(ISNUMBER(BD:BD), BD:BD), 3),
   BE36 - 0.001,
   IF(BE36 &gt;=VLOOKUP(P36,mapping!$A:$B,2,FALSE), BE36,VLOOKUP(P36,mapping!$A$2:$B$8,2,FALSE))
))</f>
        <v>3.4200382096375411E-3</v>
      </c>
      <c r="J36" s="11" cm="1">
        <f t="array" ref="J36">IF(
    AZ36="OUT",0,IF(IF(
                      BD36&gt;=LARGE(IF(ISNUMBER(BD:BD),BD:BD),3),
                      BE36+0.001,
                      VLOOKUP(H36,mapping!$D:$E,2,FALSE)
                      )&gt;I36,
                   IF(
                      BD36&gt;=LARGE(IF(ISNUMBER(BD:BD),BD:BD),3),
                      BE36+0.001,
                      VLOOKUP(H36,mapping!$D:$E,2,FALSE)
                      ),
                   I36+0.002))</f>
        <v>1.4999999999999999E-2</v>
      </c>
      <c r="K36" s="8">
        <f t="shared" si="1"/>
        <v>3.4200382096375411E-3</v>
      </c>
      <c r="L36" s="1" t="str">
        <f>Pos!B160</f>
        <v>CH0012032048</v>
      </c>
      <c r="M36" s="1" t="str">
        <f>_xlfn.XLOOKUP($L36,Pos!B:B,Pos!D:D,, 0)</f>
        <v>Roche Holding Ltd Dividend Right Cert.</v>
      </c>
      <c r="N36" s="1" t="str">
        <f>_xlfn.XLOOKUP($L36,Pos!B:B,Pos!E:E,, 0)</f>
        <v>Health Care</v>
      </c>
      <c r="O36" s="1" t="str">
        <f t="shared" si="2"/>
        <v>Health Care_West Europe</v>
      </c>
      <c r="P36" s="1" t="str">
        <f>_xlfn.XLOOKUP($L36,Pos!B:B,Pos!F:F,, 0)</f>
        <v>West Europe</v>
      </c>
      <c r="Q36" s="1">
        <v>0</v>
      </c>
      <c r="R36" s="9">
        <f>_xlfn.XLOOKUP($L36,Pos!$B:$B,Pos!N:N,0, 0)</f>
        <v>7.59</v>
      </c>
      <c r="S36" s="9">
        <f>_xlfn.XLOOKUP($L36,Pos!$B:$B,Pos!O:O,0, 0)</f>
        <v>4.9863330000000001</v>
      </c>
      <c r="T36" s="9">
        <f>_xlfn.XLOOKUP($L36,Pos!$B:$B,Pos!P:P,0, 0)</f>
        <v>7.6749999999999998</v>
      </c>
      <c r="U36" s="9">
        <f>_xlfn.XLOOKUP($L36,Pos!$B:$B,Pos!Q:Q,0, 0)</f>
        <v>3</v>
      </c>
      <c r="V36" s="9">
        <f>_xlfn.XLOOKUP($L36,Pos!$B:$B,Pos!R:R,0, 0)</f>
        <v>2.766667</v>
      </c>
      <c r="W36" s="9">
        <f>_xlfn.XLOOKUP($L36,Pos!$B:$B,Pos!S:S,0, 0)</f>
        <v>3.85</v>
      </c>
      <c r="X36" s="9" t="str">
        <f>_xlfn.XLOOKUP($L36,Pos!$B:$B,Pos!J:J,0, 0)</f>
        <v>Hold</v>
      </c>
      <c r="Y36" s="1">
        <v>0</v>
      </c>
      <c r="Z36" s="1">
        <v>0</v>
      </c>
      <c r="AA36" s="1">
        <f t="shared" si="3"/>
        <v>0</v>
      </c>
      <c r="AB36" s="9">
        <f>_xlfn.XLOOKUP(L36,Pos!B:B,Pos!K:K,-1,0)</f>
        <v>5.1351351351351351</v>
      </c>
      <c r="AC36" s="1" t="e">
        <f>_xlfn.XLOOKUP($L36,Pos!$A:$A,Pos!S:S,_xlfn.XLOOKUP($L36,#REF!,#REF!, ""), 0)</f>
        <v>#REF!</v>
      </c>
      <c r="AD36" s="1" t="e">
        <f>_xlfn.XLOOKUP($L36,Pos!$A:$A,Pos!T:T,_xlfn.XLOOKUP($L36,#REF!,#REF!, ""), 0)</f>
        <v>#REF!</v>
      </c>
      <c r="AE36" s="1" t="e">
        <f>_xlfn.XLOOKUP($L36,Pos!$A:$A,Pos!U:U,_xlfn.XLOOKUP($L36,#REF!,#REF!, ""), 0)</f>
        <v>#REF!</v>
      </c>
      <c r="AF36" s="1" t="e">
        <f>_xlfn.XLOOKUP($L36,Pos!$A:$A,Pos!V:V,_xlfn.XLOOKUP($L36,#REF!,#REF!, ""), 0)</f>
        <v>#REF!</v>
      </c>
      <c r="AG36" s="1" t="e">
        <f>_xlfn.XLOOKUP($L36,Pos!$A:$A,Pos!W:W,_xlfn.XLOOKUP($L36,#REF!,#REF!, ""), 0)</f>
        <v>#REF!</v>
      </c>
      <c r="AH36" s="1" t="e">
        <f>_xlfn.XLOOKUP($L36,Pos!$A:$A,Pos!X:X,_xlfn.XLOOKUP($L36,#REF!,#REF!, ""), 0)</f>
        <v>#REF!</v>
      </c>
      <c r="AI36" s="1" t="e">
        <f>_xlfn.XLOOKUP($L36,Pos!$A:$A,Pos!Y:Y,_xlfn.XLOOKUP($L36,#REF!,#REF!, ""), 0)</f>
        <v>#REF!</v>
      </c>
      <c r="AJ36" s="1" t="e">
        <f>_xlfn.XLOOKUP($L36,Pos!$A:$A,Pos!Z:Z,_xlfn.XLOOKUP($L36,#REF!,#REF!, ""), 0)</f>
        <v>#REF!</v>
      </c>
      <c r="AK36" s="1" t="e">
        <f>_xlfn.XLOOKUP($L36,Pos!$A:$A,Pos!AA:AA,_xlfn.XLOOKUP($L36,#REF!,#REF!, ""), 0)</f>
        <v>#REF!</v>
      </c>
      <c r="AL36" s="1" t="e">
        <f>_xlfn.XLOOKUP($L36,Pos!$A:$A,Pos!AB:AB,_xlfn.XLOOKUP($L36,#REF!,#REF!, ""), 0)</f>
        <v>#REF!</v>
      </c>
      <c r="AM36" s="1" t="e">
        <f>_xlfn.XLOOKUP($L36,Pos!$A:$A,Pos!AC:AC,_xlfn.XLOOKUP($L36,#REF!,#REF!, ""), 0)</f>
        <v>#REF!</v>
      </c>
      <c r="AN36" s="1" t="e">
        <f>_xlfn.XLOOKUP($L36,Pos!$A:$A,Pos!AD:AD,_xlfn.XLOOKUP($L36,#REF!,#REF!, ""), 0)</f>
        <v>#REF!</v>
      </c>
      <c r="AO36" s="1" t="e">
        <f>_xlfn.XLOOKUP($L36,Pos!$A:$A,Pos!AE:AE,_xlfn.XLOOKUP($L36,#REF!,#REF!, ""), 0)</f>
        <v>#REF!</v>
      </c>
      <c r="AP36" s="1" t="e">
        <f>_xlfn.XLOOKUP($L36,Pos!$A:$A,Pos!AF:AF,_xlfn.XLOOKUP($L36,#REF!,#REF!, ""), 0)</f>
        <v>#REF!</v>
      </c>
      <c r="AQ36" s="1" t="e">
        <f>_xlfn.XLOOKUP($L36,Pos!$A:$A,Pos!AG:AG,_xlfn.XLOOKUP($L36,#REF!,#REF!, ""), 0)</f>
        <v>#REF!</v>
      </c>
      <c r="AR36" s="1" t="e">
        <f>_xlfn.XLOOKUP($L36,Pos!$A:$A,Pos!AH:AH,_xlfn.XLOOKUP($L36,#REF!,#REF!, ""), 0)</f>
        <v>#REF!</v>
      </c>
      <c r="AS36" s="1" t="e">
        <f>_xlfn.XLOOKUP($L36,Pos!$A:$A,Pos!AI:AI,_xlfn.XLOOKUP($L36,#REF!,#REF!, ""), 0)</f>
        <v>#REF!</v>
      </c>
      <c r="AT36" s="1" t="e">
        <f>_xlfn.XLOOKUP($L36,Pos!$A:$A,Pos!AJ:AJ,_xlfn.XLOOKUP($L36,#REF!,#REF!, ""), 0)</f>
        <v>#REF!</v>
      </c>
      <c r="AU36" s="1" t="e">
        <f>_xlfn.XLOOKUP($L36,Pos!$A:$A,Pos!AK:AK,_xlfn.XLOOKUP($L36,#REF!,#REF!, ""), 0)</f>
        <v>#REF!</v>
      </c>
      <c r="AV36" s="1" t="e">
        <f>_xlfn.XLOOKUP($L36,Pos!$A:$A,Pos!AL:AL,_xlfn.XLOOKUP($L36,#REF!,#REF!, ""), 0)</f>
        <v>#REF!</v>
      </c>
      <c r="AW36" s="1" t="e">
        <f>_xlfn.XLOOKUP($L36,Pos!$A:$A,Pos!AM:AM,_xlfn.XLOOKUP($L36,#REF!,#REF!, ""), 0)</f>
        <v>#REF!</v>
      </c>
      <c r="AX36" s="1" t="e">
        <f>_xlfn.XLOOKUP($L36,Pos!$A:$A,Pos!AN:AN,_xlfn.XLOOKUP($L36,#REF!,#REF!, ""), 0)</f>
        <v>#REF!</v>
      </c>
      <c r="AY36" s="1" t="e">
        <f>_xlfn.XLOOKUP($L36,Pos!$A:$A,Pos!AO:AO,_xlfn.XLOOKUP($L36,#REF!,#REF!, ""), 0)</f>
        <v>#REF!</v>
      </c>
      <c r="AZ36" s="7" t="str">
        <f t="shared" si="4"/>
        <v>IN</v>
      </c>
      <c r="BA36" s="1">
        <f>IF(OR(_xlfn.XLOOKUP(L36,Pos!B:B,Pos!L:L,FALSE)="ESG Reason",_xlfn.XLOOKUP(L36,Pos!B:B,Pos!L:L,FALSE)="Blacklisted"),1,0)</f>
        <v>0</v>
      </c>
      <c r="BC36" s="11">
        <v>7.9821447768864701E-3</v>
      </c>
      <c r="BD36" s="11">
        <f>_xlfn.XLOOKUP($L36,Pos!$B:$B,Pos!H:H,0, 0)</f>
        <v>8.0039128883669774E-3</v>
      </c>
      <c r="BE36" s="11">
        <f>_xlfn.XLOOKUP($L36,Pos!$B:$B,Pos!I:I,0, 0)</f>
        <v>3.4200382096375411E-3</v>
      </c>
      <c r="BF36" s="18">
        <f t="shared" si="5"/>
        <v>4.5838746787294363E-3</v>
      </c>
      <c r="BG36" s="1">
        <f t="shared" si="6"/>
        <v>2</v>
      </c>
      <c r="BH36" s="1">
        <f t="shared" si="7"/>
        <v>9</v>
      </c>
      <c r="BI36" s="18">
        <f t="shared" si="8"/>
        <v>2.1768111480507252E-5</v>
      </c>
      <c r="BJ36" s="3">
        <f t="shared" si="9"/>
        <v>4.5621065672489291E-3</v>
      </c>
      <c r="BK36" s="18">
        <f t="shared" si="10"/>
        <v>-2.1768111480507252E-5</v>
      </c>
      <c r="BM36" s="62" t="str">
        <f>_xlfn.XLOOKUP($BN36,$BK:$BK,$M:$M)</f>
        <v>Okta, Inc. Class A</v>
      </c>
      <c r="BN36" s="11">
        <f>LARGE($BK$4:$BK$1048576,4)</f>
        <v>9.3109090930428035E-3</v>
      </c>
      <c r="BQ36" s="56" t="str">
        <f>A31</f>
        <v>Auto &amp; Parts_North America</v>
      </c>
      <c r="BR36" s="11">
        <f t="shared" ref="BR36:BR54" si="46">IF(SUMIFS(BC$4:BC$9998,$O$4:$O$9998,$BQ36)&lt;0.0001,"",SUMIFS($BC$4:$BC$9998,$O$4:$O$9998,$BQ36))</f>
        <v>1.5561533165201244E-2</v>
      </c>
      <c r="BS36" s="11">
        <f t="shared" ref="BS36:BS54" si="47">IF(SUMIFS(BD$4:BD$9998,$O$4:$O$9998,$BQ36)&lt;0.0001,"",SUMIFS($BD$4:$BD$9998,$O$4:$O$9998,$BQ36))</f>
        <v>1.7561533248428431E-2</v>
      </c>
      <c r="BT36" s="11">
        <f t="shared" ref="BT36:BT54" si="48">IF(SUMIFS(BE$4:BE$9998,$O$4:$O$9998,$BQ36)&lt;0.0001,"",SUMIFS($BE$4:$BE$9998,$O$4:$O$9998,$BQ36))</f>
        <v>1.7006386390871864E-2</v>
      </c>
      <c r="BU36" s="8">
        <f>IF(OR(BS36="",BR36=""),0,BR36-BS36)</f>
        <v>-2.0000000832271873E-3</v>
      </c>
      <c r="BV36" s="8">
        <f>IF(OR(BT36="",BR36=""),0,BR36-BT36)</f>
        <v>-1.4448532256706205E-3</v>
      </c>
      <c r="BW36" s="8">
        <f>IF(OR(BT36="",BS36=""),0,BS36-BT36)</f>
        <v>5.5514685755656684E-4</v>
      </c>
      <c r="BX36" s="13" t="str">
        <f>IF(BR36="","",IF(AND(ROUND(BR36,0)&lt;=ROUND(D31,0),ROUND(BR36,0)&gt;=ROUND(C31,0)),"Valide","Non valide"))</f>
        <v>Valide</v>
      </c>
      <c r="BZ36" s="59" t="str">
        <f>BQ36</f>
        <v>Auto &amp; Parts_North America</v>
      </c>
      <c r="CA36" s="44">
        <f>COUNTIFS($BC$3:$BC$9999,"&gt;0.0001", $O$3:$O$9999, BZ36)</f>
        <v>2</v>
      </c>
      <c r="CB36" s="44">
        <f>COUNTIFS($BD$3:$BD$9999,"&gt;0.00001", $O$3:$O$9999, BZ36)</f>
        <v>1</v>
      </c>
      <c r="CC36" s="44">
        <f>COUNTIFS($BE$3:$BE$9999,"&gt;0.0001", $O$3:$O$9999, BZ36)</f>
        <v>7</v>
      </c>
      <c r="CD36" s="1" t="b">
        <f>E31&gt;D31</f>
        <v>0</v>
      </c>
      <c r="CE36" s="36" t="b">
        <f>F31&lt;C31</f>
        <v>0</v>
      </c>
      <c r="CF36" s="11" t="str">
        <f>IF(CD36,E31-D31,"")</f>
        <v/>
      </c>
      <c r="CG36" s="11" t="str">
        <f>IF(CE36,F31-C31,"")</f>
        <v/>
      </c>
      <c r="CH36" s="37">
        <f>IFERROR(INT(CF36/mapping!$B$2)+1,0)</f>
        <v>0</v>
      </c>
      <c r="CI36" s="37">
        <f>IFERROR(INT(ABS(CG36)/mapping!$E$2)+1,0)</f>
        <v>0</v>
      </c>
      <c r="CJ36" s="1">
        <f>IF(CI36&gt;0,CI36,CH36)</f>
        <v>0</v>
      </c>
      <c r="CK36" s="1" t="str" cm="1">
        <f t="array" ref="CK36">IF(OR(CD36,CE36), TRANSPOSE(_xlfn.LET(
    _xlpm.Noms, M:M,
    _xlpm.Scores, AB:AB,
    _xlpm.Poids, BD:BD,
    _xlpm.Secteur, O:O,
    _xlpm.ESG, BA:BA,
    _xlpm.Cible, BZ36,
    _xlpm.Nb, CJ36,
    _xlpm.Position, AZ:AZ,
    _xlpm.Res, IF(CD36,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37" spans="1:89" x14ac:dyDescent="0.25">
      <c r="A37" s="56" t="s">
        <v>2714</v>
      </c>
      <c r="B37" s="1">
        <v>26</v>
      </c>
      <c r="C37" s="11">
        <f t="shared" si="43"/>
        <v>4.5782263029106172E-2</v>
      </c>
      <c r="D37" s="11">
        <f t="shared" si="44"/>
        <v>4.9782263029106169E-2</v>
      </c>
      <c r="E37" s="11">
        <f t="shared" si="22"/>
        <v>8.4859518383880086E-3</v>
      </c>
      <c r="F37" s="11">
        <f t="shared" si="23"/>
        <v>5.2500000000000005E-2</v>
      </c>
      <c r="G37" s="51" t="s">
        <v>167</v>
      </c>
      <c r="H37" s="8" t="str">
        <f t="shared" si="0"/>
        <v>0,1%West Europe</v>
      </c>
      <c r="I37" s="11" cm="1">
        <f t="array" ref="I37">IF(
   AZ37 = "OUT", 0,IF(
   BD37 &gt;= LARGE(IF(ISNUMBER(BD:BD), BD:BD), 3),
   BE37 - 0.001,
   IF(BE37 &gt;=VLOOKUP(P37,mapping!$A:$B,2,FALSE), BE37,VLOOKUP(P37,mapping!$A$2:$B$8,2,FALSE))
))</f>
        <v>1.2450132288435241E-3</v>
      </c>
      <c r="J37" s="11" cm="1">
        <f t="array" ref="J37">IF(
    AZ37="OUT",0,IF(IF(
                      BD37&gt;=LARGE(IF(ISNUMBER(BD:BD),BD:BD),3),
                      BE37+0.001,
                      VLOOKUP(H37,mapping!$D:$E,2,FALSE)
                      )&gt;I37,
                   IF(
                      BD37&gt;=LARGE(IF(ISNUMBER(BD:BD),BD:BD),3),
                      BE37+0.001,
                      VLOOKUP(H37,mapping!$D:$E,2,FALSE)
                      ),
                   I37+0.002))</f>
        <v>7.4999999999999997E-3</v>
      </c>
      <c r="K37" s="8">
        <f t="shared" si="1"/>
        <v>1.2450132288435241E-3</v>
      </c>
      <c r="L37" s="1" t="str">
        <f>Pos!B237</f>
        <v>DE000ENER6Y0</v>
      </c>
      <c r="M37" s="1" t="str">
        <f>_xlfn.XLOOKUP($L37,Pos!B:B,Pos!D:D,, 0)</f>
        <v>Siemens Energy AG</v>
      </c>
      <c r="N37" s="1" t="str">
        <f>_xlfn.XLOOKUP($L37,Pos!B:B,Pos!E:E,, 0)</f>
        <v>Energy</v>
      </c>
      <c r="O37" s="1" t="str">
        <f t="shared" si="2"/>
        <v>Energy_West Europe</v>
      </c>
      <c r="P37" s="1" t="str">
        <f>_xlfn.XLOOKUP($L37,Pos!B:B,Pos!F:F,, 0)</f>
        <v>West Europe</v>
      </c>
      <c r="Q37" s="1">
        <v>0</v>
      </c>
      <c r="R37" s="9">
        <f>_xlfn.XLOOKUP($L37,Pos!$B:$B,Pos!N:N,0, 0)</f>
        <v>3.07</v>
      </c>
      <c r="S37" s="9">
        <f>_xlfn.XLOOKUP($L37,Pos!$B:$B,Pos!O:O,0, 0)</f>
        <v>0.76500000000000001</v>
      </c>
      <c r="T37" s="9">
        <f>_xlfn.XLOOKUP($L37,Pos!$B:$B,Pos!P:P,0, 0)</f>
        <v>5.95</v>
      </c>
      <c r="U37" s="9">
        <f>_xlfn.XLOOKUP($L37,Pos!$B:$B,Pos!Q:Q,0, 0)</f>
        <v>9.6999999999999993</v>
      </c>
      <c r="V37" s="9">
        <f>_xlfn.XLOOKUP($L37,Pos!$B:$B,Pos!R:R,0, 0)</f>
        <v>1.0333330000000001</v>
      </c>
      <c r="W37" s="9">
        <f>_xlfn.XLOOKUP($L37,Pos!$B:$B,Pos!S:S,0, 0)</f>
        <v>9.2083340000000007</v>
      </c>
      <c r="X37" s="9" t="str">
        <f>_xlfn.XLOOKUP($L37,Pos!$B:$B,Pos!J:J,0, 0)</f>
        <v>Outperform</v>
      </c>
      <c r="Y37" s="1">
        <v>0</v>
      </c>
      <c r="Z37" s="1">
        <v>0</v>
      </c>
      <c r="AA37" s="1">
        <f t="shared" si="3"/>
        <v>0</v>
      </c>
      <c r="AB37" s="9">
        <f>_xlfn.XLOOKUP(L37,Pos!B:B,Pos!K:K,-1,0)</f>
        <v>10</v>
      </c>
      <c r="AC37" s="1" t="e">
        <f>_xlfn.XLOOKUP($L37,Pos!$A:$A,Pos!S:S,_xlfn.XLOOKUP($L37,#REF!,#REF!, ""), 0)</f>
        <v>#REF!</v>
      </c>
      <c r="AD37" s="1" t="e">
        <f>_xlfn.XLOOKUP($L37,Pos!$A:$A,Pos!T:T,_xlfn.XLOOKUP($L37,#REF!,#REF!, ""), 0)</f>
        <v>#REF!</v>
      </c>
      <c r="AE37" s="1" t="e">
        <f>_xlfn.XLOOKUP($L37,Pos!$A:$A,Pos!U:U,_xlfn.XLOOKUP($L37,#REF!,#REF!, ""), 0)</f>
        <v>#REF!</v>
      </c>
      <c r="AF37" s="1" t="e">
        <f>_xlfn.XLOOKUP($L37,Pos!$A:$A,Pos!V:V,_xlfn.XLOOKUP($L37,#REF!,#REF!, ""), 0)</f>
        <v>#REF!</v>
      </c>
      <c r="AG37" s="1" t="e">
        <f>_xlfn.XLOOKUP($L37,Pos!$A:$A,Pos!W:W,_xlfn.XLOOKUP($L37,#REF!,#REF!, ""), 0)</f>
        <v>#REF!</v>
      </c>
      <c r="AH37" s="1" t="e">
        <f>_xlfn.XLOOKUP($L37,Pos!$A:$A,Pos!X:X,_xlfn.XLOOKUP($L37,#REF!,#REF!, ""), 0)</f>
        <v>#REF!</v>
      </c>
      <c r="AI37" s="1" t="e">
        <f>_xlfn.XLOOKUP($L37,Pos!$A:$A,Pos!Y:Y,_xlfn.XLOOKUP($L37,#REF!,#REF!, ""), 0)</f>
        <v>#REF!</v>
      </c>
      <c r="AJ37" s="1" t="e">
        <f>_xlfn.XLOOKUP($L37,Pos!$A:$A,Pos!Z:Z,_xlfn.XLOOKUP($L37,#REF!,#REF!, ""), 0)</f>
        <v>#REF!</v>
      </c>
      <c r="AK37" s="1" t="e">
        <f>_xlfn.XLOOKUP($L37,Pos!$A:$A,Pos!AA:AA,_xlfn.XLOOKUP($L37,#REF!,#REF!, ""), 0)</f>
        <v>#REF!</v>
      </c>
      <c r="AL37" s="1" t="e">
        <f>_xlfn.XLOOKUP($L37,Pos!$A:$A,Pos!AB:AB,_xlfn.XLOOKUP($L37,#REF!,#REF!, ""), 0)</f>
        <v>#REF!</v>
      </c>
      <c r="AM37" s="1" t="e">
        <f>_xlfn.XLOOKUP($L37,Pos!$A:$A,Pos!AC:AC,_xlfn.XLOOKUP($L37,#REF!,#REF!, ""), 0)</f>
        <v>#REF!</v>
      </c>
      <c r="AN37" s="1" t="e">
        <f>_xlfn.XLOOKUP($L37,Pos!$A:$A,Pos!AD:AD,_xlfn.XLOOKUP($L37,#REF!,#REF!, ""), 0)</f>
        <v>#REF!</v>
      </c>
      <c r="AO37" s="1" t="e">
        <f>_xlfn.XLOOKUP($L37,Pos!$A:$A,Pos!AE:AE,_xlfn.XLOOKUP($L37,#REF!,#REF!, ""), 0)</f>
        <v>#REF!</v>
      </c>
      <c r="AP37" s="1" t="e">
        <f>_xlfn.XLOOKUP($L37,Pos!$A:$A,Pos!AF:AF,_xlfn.XLOOKUP($L37,#REF!,#REF!, ""), 0)</f>
        <v>#REF!</v>
      </c>
      <c r="AQ37" s="1" t="e">
        <f>_xlfn.XLOOKUP($L37,Pos!$A:$A,Pos!AG:AG,_xlfn.XLOOKUP($L37,#REF!,#REF!, ""), 0)</f>
        <v>#REF!</v>
      </c>
      <c r="AR37" s="1" t="e">
        <f>_xlfn.XLOOKUP($L37,Pos!$A:$A,Pos!AH:AH,_xlfn.XLOOKUP($L37,#REF!,#REF!, ""), 0)</f>
        <v>#REF!</v>
      </c>
      <c r="AS37" s="1" t="e">
        <f>_xlfn.XLOOKUP($L37,Pos!$A:$A,Pos!AI:AI,_xlfn.XLOOKUP($L37,#REF!,#REF!, ""), 0)</f>
        <v>#REF!</v>
      </c>
      <c r="AT37" s="1" t="e">
        <f>_xlfn.XLOOKUP($L37,Pos!$A:$A,Pos!AJ:AJ,_xlfn.XLOOKUP($L37,#REF!,#REF!, ""), 0)</f>
        <v>#REF!</v>
      </c>
      <c r="AU37" s="1" t="e">
        <f>_xlfn.XLOOKUP($L37,Pos!$A:$A,Pos!AK:AK,_xlfn.XLOOKUP($L37,#REF!,#REF!, ""), 0)</f>
        <v>#REF!</v>
      </c>
      <c r="AV37" s="1" t="e">
        <f>_xlfn.XLOOKUP($L37,Pos!$A:$A,Pos!AL:AL,_xlfn.XLOOKUP($L37,#REF!,#REF!, ""), 0)</f>
        <v>#REF!</v>
      </c>
      <c r="AW37" s="1" t="e">
        <f>_xlfn.XLOOKUP($L37,Pos!$A:$A,Pos!AM:AM,_xlfn.XLOOKUP($L37,#REF!,#REF!, ""), 0)</f>
        <v>#REF!</v>
      </c>
      <c r="AX37" s="1" t="e">
        <f>_xlfn.XLOOKUP($L37,Pos!$A:$A,Pos!AN:AN,_xlfn.XLOOKUP($L37,#REF!,#REF!, ""), 0)</f>
        <v>#REF!</v>
      </c>
      <c r="AY37" s="1" t="e">
        <f>_xlfn.XLOOKUP($L37,Pos!$A:$A,Pos!AO:AO,_xlfn.XLOOKUP($L37,#REF!,#REF!, ""), 0)</f>
        <v>#REF!</v>
      </c>
      <c r="AZ37" s="7" t="str">
        <f t="shared" si="4"/>
        <v>IN</v>
      </c>
      <c r="BA37" s="1">
        <f>IF(OR(_xlfn.XLOOKUP(L37,Pos!B:B,Pos!L:L,FALSE)="ESG Reason",_xlfn.XLOOKUP(L37,Pos!B:B,Pos!L:L,FALSE)="Blacklisted"),1,0)</f>
        <v>0</v>
      </c>
      <c r="BC37" s="11">
        <v>7.4999989980859506E-3</v>
      </c>
      <c r="BD37" s="11">
        <f>_xlfn.XLOOKUP($L37,Pos!$B:$B,Pos!H:H,0, 0)</f>
        <v>8.0039128883669774E-3</v>
      </c>
      <c r="BE37" s="11">
        <f>_xlfn.XLOOKUP($L37,Pos!$B:$B,Pos!I:I,0, 0)</f>
        <v>1.2450132288435241E-3</v>
      </c>
      <c r="BF37" s="18">
        <f t="shared" si="5"/>
        <v>6.7588996595234537E-3</v>
      </c>
      <c r="BG37" s="1">
        <f t="shared" si="6"/>
        <v>2</v>
      </c>
      <c r="BH37" s="1">
        <f t="shared" si="7"/>
        <v>6</v>
      </c>
      <c r="BI37" s="18">
        <f t="shared" si="8"/>
        <v>5.0391389028102678E-4</v>
      </c>
      <c r="BJ37" s="3">
        <f t="shared" si="9"/>
        <v>6.2549857692424261E-3</v>
      </c>
      <c r="BK37" s="18">
        <f t="shared" si="10"/>
        <v>-5.0391389028102678E-4</v>
      </c>
      <c r="BM37" s="62" t="str">
        <f>_xlfn.XLOOKUP($BN37,$BK:$BK,$M:$M)</f>
        <v>Fortinet, Inc.</v>
      </c>
      <c r="BN37" s="11">
        <f>LARGE($BK$4:$BK$1048576,5)</f>
        <v>9.3109090930427948E-3</v>
      </c>
      <c r="BQ37" s="56" t="str">
        <f t="shared" ref="BQ37:BQ54" si="49">A32</f>
        <v>Banks_North America</v>
      </c>
      <c r="BR37" s="11">
        <f t="shared" si="46"/>
        <v>3.1888214485808551E-2</v>
      </c>
      <c r="BS37" s="11">
        <f t="shared" si="47"/>
        <v>3.3888214587026184E-2</v>
      </c>
      <c r="BT37" s="11">
        <f t="shared" si="48"/>
        <v>3.3388413985809974E-2</v>
      </c>
      <c r="BU37" s="8">
        <f t="shared" ref="BU37:BU54" si="50">IF(OR(BS37="",BR37=""),0,BR37-BS37)</f>
        <v>-2.0000001012176333E-3</v>
      </c>
      <c r="BV37" s="8">
        <f t="shared" ref="BV37:BV54" si="51">IF(OR(BT37="",BR37=""),0,BR37-BT37)</f>
        <v>-1.5001995000014229E-3</v>
      </c>
      <c r="BW37" s="8">
        <f t="shared" ref="BW37:BW54" si="52">IF(OR(BT37="",BS37=""),0,BS37-BT37)</f>
        <v>4.9980060121621039E-4</v>
      </c>
      <c r="BX37" s="13" t="str">
        <f t="shared" ref="BX37:BX54" si="53">IF(BR37="","",IF(AND(ROUND(BR37,0)&lt;=ROUND(D32,0),ROUND(BR37,0)&gt;=ROUND(C32,0)),"Valide","Non valide"))</f>
        <v>Valide</v>
      </c>
      <c r="BZ37" s="59" t="str">
        <f t="shared" ref="BZ37:BZ54" si="54">BQ37</f>
        <v>Banks_North America</v>
      </c>
      <c r="CA37" s="44">
        <f t="shared" ref="CA37:CA54" si="55">COUNTIFS($BC$3:$BC$9999,"&gt;0.0001", $O$3:$O$9999, BZ37)</f>
        <v>4</v>
      </c>
      <c r="CB37" s="44">
        <f t="shared" ref="CB37:CB54" si="56">COUNTIFS($BD$3:$BD$9999,"&gt;0.00001", $O$3:$O$9999, BZ37)</f>
        <v>2</v>
      </c>
      <c r="CC37" s="44">
        <f t="shared" ref="CC37:CC54" si="57">COUNTIFS($BE$3:$BE$9999,"&gt;0.0001", $O$3:$O$9999, BZ37)</f>
        <v>20</v>
      </c>
      <c r="CD37" s="1" t="b">
        <f t="shared" ref="CD37:CD53" si="58">E32&gt;D32</f>
        <v>0</v>
      </c>
      <c r="CE37" s="36" t="b">
        <f t="shared" ref="CE37:CE54" si="59">F32&lt;C32</f>
        <v>0</v>
      </c>
      <c r="CF37" s="11" t="str">
        <f t="shared" ref="CF37:CF54" si="60">IF(CD37,E32-D32,"")</f>
        <v/>
      </c>
      <c r="CG37" s="11" t="str">
        <f t="shared" ref="CG37:CG54" si="61">IF(CE37,F32-C32,"")</f>
        <v/>
      </c>
      <c r="CH37" s="37">
        <f>IFERROR(INT(CF37/mapping!$B$2)+1,0)</f>
        <v>0</v>
      </c>
      <c r="CI37" s="37">
        <f>IFERROR(INT(ABS(CG37)/mapping!$E$2)+1,0)</f>
        <v>0</v>
      </c>
      <c r="CJ37" s="1">
        <f t="shared" ref="CJ37:CJ54" si="62">IF(CI37&gt;0,CI37,CH37)</f>
        <v>0</v>
      </c>
      <c r="CK37" s="1" t="str" cm="1">
        <f t="array" ref="CK37">IF(OR(CD37,CE37), TRANSPOSE(_xlfn.LET(
    _xlpm.Noms, M:M,
    _xlpm.Scores, AB:AB,
    _xlpm.Poids, BD:BD,
    _xlpm.Secteur, O:O,
    _xlpm.ESG, BA:BA,
    _xlpm.Cible, BZ37,
    _xlpm.Nb, CJ37,
    _xlpm.Position, AZ:AZ,
    _xlpm.Res, IF(CD37,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38" spans="1:89" x14ac:dyDescent="0.25">
      <c r="A38" s="56" t="s">
        <v>4018</v>
      </c>
      <c r="B38" s="1">
        <v>27</v>
      </c>
      <c r="C38" s="11">
        <f t="shared" si="43"/>
        <v>0</v>
      </c>
      <c r="D38" s="11">
        <f>C38+2*$C$71</f>
        <v>4.0000000000000001E-3</v>
      </c>
      <c r="E38" s="11">
        <f t="shared" si="22"/>
        <v>2.4737789882435259E-3</v>
      </c>
      <c r="F38" s="11">
        <f t="shared" si="23"/>
        <v>2.2499999999999999E-2</v>
      </c>
      <c r="G38" s="51" t="s">
        <v>200</v>
      </c>
      <c r="H38" s="8" t="str">
        <f t="shared" si="0"/>
        <v>0,1%West Europe</v>
      </c>
      <c r="I38" s="11" cm="1">
        <f t="array" ref="I38">IF(
   AZ38 = "OUT", 0,IF(
   BD38 &gt;= LARGE(IF(ISNUMBER(BD:BD), BD:BD), 3),
   BE38 - 0.001,
   IF(BE38 &gt;=VLOOKUP(P38,mapping!$A:$B,2,FALSE), BE38,VLOOKUP(P38,mapping!$A$2:$B$8,2,FALSE))
))</f>
        <v>1.0339981567842669E-3</v>
      </c>
      <c r="J38" s="11" cm="1">
        <f t="array" ref="J38">IF(
    AZ38="OUT",0,IF(IF(
                      BD38&gt;=LARGE(IF(ISNUMBER(BD:BD),BD:BD),3),
                      BE38+0.001,
                      VLOOKUP(H38,mapping!$D:$E,2,FALSE)
                      )&gt;I38,
                   IF(
                      BD38&gt;=LARGE(IF(ISNUMBER(BD:BD),BD:BD),3),
                      BE38+0.001,
                      VLOOKUP(H38,mapping!$D:$E,2,FALSE)
                      ),
                   I38+0.002))</f>
        <v>7.4999999999999997E-3</v>
      </c>
      <c r="K38" s="8">
        <f t="shared" si="1"/>
        <v>1.0339981567842669E-3</v>
      </c>
      <c r="L38" s="1" t="str">
        <f>Pos!B325</f>
        <v>FR0000131104</v>
      </c>
      <c r="M38" s="1" t="str">
        <f>_xlfn.XLOOKUP($L38,Pos!B:B,Pos!D:D,, 0)</f>
        <v>BNP Paribas S.A. Class A</v>
      </c>
      <c r="N38" s="1" t="str">
        <f>_xlfn.XLOOKUP($L38,Pos!B:B,Pos!E:E,, 0)</f>
        <v>Banks</v>
      </c>
      <c r="O38" s="1" t="str">
        <f t="shared" si="2"/>
        <v>Banks_West Europe</v>
      </c>
      <c r="P38" s="1" t="str">
        <f>_xlfn.XLOOKUP($L38,Pos!B:B,Pos!F:F,, 0)</f>
        <v>West Europe</v>
      </c>
      <c r="Q38" s="1">
        <v>0</v>
      </c>
      <c r="R38" s="9">
        <f>_xlfn.XLOOKUP($L38,Pos!$B:$B,Pos!N:N,0, 0)</f>
        <v>7.86</v>
      </c>
      <c r="S38" s="9">
        <f>_xlfn.XLOOKUP($L38,Pos!$B:$B,Pos!O:O,0, 0)</f>
        <v>8.625</v>
      </c>
      <c r="T38" s="9">
        <f>_xlfn.XLOOKUP($L38,Pos!$B:$B,Pos!P:P,0, 0)</f>
        <v>1.5</v>
      </c>
      <c r="U38" s="9">
        <f>_xlfn.XLOOKUP($L38,Pos!$B:$B,Pos!Q:Q,0, 0)</f>
        <v>2.2000000000000002</v>
      </c>
      <c r="V38" s="9">
        <f>_xlfn.XLOOKUP($L38,Pos!$B:$B,Pos!R:R,0, 0)</f>
        <v>3.266667</v>
      </c>
      <c r="W38" s="9">
        <f>_xlfn.XLOOKUP($L38,Pos!$B:$B,Pos!S:S,0, 0)</f>
        <v>6.9158330000000001</v>
      </c>
      <c r="X38" s="9" t="str">
        <f>_xlfn.XLOOKUP($L38,Pos!$B:$B,Pos!J:J,0, 0)</f>
        <v>Outperform</v>
      </c>
      <c r="Y38" s="1">
        <v>0</v>
      </c>
      <c r="Z38" s="1">
        <v>0</v>
      </c>
      <c r="AA38" s="1">
        <f t="shared" si="3"/>
        <v>0</v>
      </c>
      <c r="AB38" s="9">
        <f>_xlfn.XLOOKUP(L38,Pos!B:B,Pos!K:K,-1,0)</f>
        <v>9.1666666666666661</v>
      </c>
      <c r="AC38" s="1" t="e">
        <f>_xlfn.XLOOKUP($L38,Pos!$A:$A,Pos!S:S,_xlfn.XLOOKUP($L38,#REF!,#REF!, ""), 0)</f>
        <v>#REF!</v>
      </c>
      <c r="AD38" s="1" t="e">
        <f>_xlfn.XLOOKUP($L38,Pos!$A:$A,Pos!T:T,_xlfn.XLOOKUP($L38,#REF!,#REF!, ""), 0)</f>
        <v>#REF!</v>
      </c>
      <c r="AE38" s="1" t="e">
        <f>_xlfn.XLOOKUP($L38,Pos!$A:$A,Pos!U:U,_xlfn.XLOOKUP($L38,#REF!,#REF!, ""), 0)</f>
        <v>#REF!</v>
      </c>
      <c r="AF38" s="1" t="e">
        <f>_xlfn.XLOOKUP($L38,Pos!$A:$A,Pos!V:V,_xlfn.XLOOKUP($L38,#REF!,#REF!, ""), 0)</f>
        <v>#REF!</v>
      </c>
      <c r="AG38" s="1" t="e">
        <f>_xlfn.XLOOKUP($L38,Pos!$A:$A,Pos!W:W,_xlfn.XLOOKUP($L38,#REF!,#REF!, ""), 0)</f>
        <v>#REF!</v>
      </c>
      <c r="AH38" s="1" t="e">
        <f>_xlfn.XLOOKUP($L38,Pos!$A:$A,Pos!X:X,_xlfn.XLOOKUP($L38,#REF!,#REF!, ""), 0)</f>
        <v>#REF!</v>
      </c>
      <c r="AI38" s="1" t="e">
        <f>_xlfn.XLOOKUP($L38,Pos!$A:$A,Pos!Y:Y,_xlfn.XLOOKUP($L38,#REF!,#REF!, ""), 0)</f>
        <v>#REF!</v>
      </c>
      <c r="AJ38" s="1" t="e">
        <f>_xlfn.XLOOKUP($L38,Pos!$A:$A,Pos!Z:Z,_xlfn.XLOOKUP($L38,#REF!,#REF!, ""), 0)</f>
        <v>#REF!</v>
      </c>
      <c r="AK38" s="1" t="e">
        <f>_xlfn.XLOOKUP($L38,Pos!$A:$A,Pos!AA:AA,_xlfn.XLOOKUP($L38,#REF!,#REF!, ""), 0)</f>
        <v>#REF!</v>
      </c>
      <c r="AL38" s="1" t="e">
        <f>_xlfn.XLOOKUP($L38,Pos!$A:$A,Pos!AB:AB,_xlfn.XLOOKUP($L38,#REF!,#REF!, ""), 0)</f>
        <v>#REF!</v>
      </c>
      <c r="AM38" s="1" t="e">
        <f>_xlfn.XLOOKUP($L38,Pos!$A:$A,Pos!AC:AC,_xlfn.XLOOKUP($L38,#REF!,#REF!, ""), 0)</f>
        <v>#REF!</v>
      </c>
      <c r="AN38" s="1" t="e">
        <f>_xlfn.XLOOKUP($L38,Pos!$A:$A,Pos!AD:AD,_xlfn.XLOOKUP($L38,#REF!,#REF!, ""), 0)</f>
        <v>#REF!</v>
      </c>
      <c r="AO38" s="1" t="e">
        <f>_xlfn.XLOOKUP($L38,Pos!$A:$A,Pos!AE:AE,_xlfn.XLOOKUP($L38,#REF!,#REF!, ""), 0)</f>
        <v>#REF!</v>
      </c>
      <c r="AP38" s="1" t="e">
        <f>_xlfn.XLOOKUP($L38,Pos!$A:$A,Pos!AF:AF,_xlfn.XLOOKUP($L38,#REF!,#REF!, ""), 0)</f>
        <v>#REF!</v>
      </c>
      <c r="AQ38" s="1" t="e">
        <f>_xlfn.XLOOKUP($L38,Pos!$A:$A,Pos!AG:AG,_xlfn.XLOOKUP($L38,#REF!,#REF!, ""), 0)</f>
        <v>#REF!</v>
      </c>
      <c r="AR38" s="1" t="e">
        <f>_xlfn.XLOOKUP($L38,Pos!$A:$A,Pos!AH:AH,_xlfn.XLOOKUP($L38,#REF!,#REF!, ""), 0)</f>
        <v>#REF!</v>
      </c>
      <c r="AS38" s="1" t="e">
        <f>_xlfn.XLOOKUP($L38,Pos!$A:$A,Pos!AI:AI,_xlfn.XLOOKUP($L38,#REF!,#REF!, ""), 0)</f>
        <v>#REF!</v>
      </c>
      <c r="AT38" s="1" t="e">
        <f>_xlfn.XLOOKUP($L38,Pos!$A:$A,Pos!AJ:AJ,_xlfn.XLOOKUP($L38,#REF!,#REF!, ""), 0)</f>
        <v>#REF!</v>
      </c>
      <c r="AU38" s="1" t="e">
        <f>_xlfn.XLOOKUP($L38,Pos!$A:$A,Pos!AK:AK,_xlfn.XLOOKUP($L38,#REF!,#REF!, ""), 0)</f>
        <v>#REF!</v>
      </c>
      <c r="AV38" s="1" t="e">
        <f>_xlfn.XLOOKUP($L38,Pos!$A:$A,Pos!AL:AL,_xlfn.XLOOKUP($L38,#REF!,#REF!, ""), 0)</f>
        <v>#REF!</v>
      </c>
      <c r="AW38" s="1" t="e">
        <f>_xlfn.XLOOKUP($L38,Pos!$A:$A,Pos!AM:AM,_xlfn.XLOOKUP($L38,#REF!,#REF!, ""), 0)</f>
        <v>#REF!</v>
      </c>
      <c r="AX38" s="1" t="e">
        <f>_xlfn.XLOOKUP($L38,Pos!$A:$A,Pos!AN:AN,_xlfn.XLOOKUP($L38,#REF!,#REF!, ""), 0)</f>
        <v>#REF!</v>
      </c>
      <c r="AY38" s="1" t="e">
        <f>_xlfn.XLOOKUP($L38,Pos!$A:$A,Pos!AO:AO,_xlfn.XLOOKUP($L38,#REF!,#REF!, ""), 0)</f>
        <v>#REF!</v>
      </c>
      <c r="AZ38" s="7" t="str">
        <f t="shared" si="4"/>
        <v>IN</v>
      </c>
      <c r="BA38" s="1">
        <f>IF(OR(_xlfn.XLOOKUP(L38,Pos!B:B,Pos!L:L,FALSE)="ESG Reason",_xlfn.XLOOKUP(L38,Pos!B:B,Pos!L:L,FALSE)="Blacklisted"),1,0)</f>
        <v>0</v>
      </c>
      <c r="BC38" s="11">
        <v>7.4999999107308894E-3</v>
      </c>
      <c r="BD38" s="11">
        <f>_xlfn.XLOOKUP($L38,Pos!$B:$B,Pos!H:H,0, 0)</f>
        <v>8.0039128883669774E-3</v>
      </c>
      <c r="BE38" s="11">
        <f>_xlfn.XLOOKUP($L38,Pos!$B:$B,Pos!I:I,0, 0)</f>
        <v>1.0339981567842669E-3</v>
      </c>
      <c r="BF38" s="18">
        <f t="shared" si="5"/>
        <v>6.96991473158271E-3</v>
      </c>
      <c r="BG38" s="1">
        <f t="shared" si="6"/>
        <v>2</v>
      </c>
      <c r="BH38" s="1">
        <f t="shared" si="7"/>
        <v>2</v>
      </c>
      <c r="BI38" s="18">
        <f t="shared" si="8"/>
        <v>5.0391297763608799E-4</v>
      </c>
      <c r="BJ38" s="3">
        <f t="shared" si="9"/>
        <v>6.4660017539466229E-3</v>
      </c>
      <c r="BK38" s="18">
        <f t="shared" si="10"/>
        <v>-5.0391297763608799E-4</v>
      </c>
      <c r="BQ38" s="56" t="str">
        <f t="shared" si="49"/>
        <v>Basic Resources_North America</v>
      </c>
      <c r="BR38" s="11">
        <f t="shared" si="46"/>
        <v>2.2720638674261187E-3</v>
      </c>
      <c r="BS38" s="11">
        <f t="shared" si="47"/>
        <v>1.877288994464442E-3</v>
      </c>
      <c r="BT38" s="11">
        <f t="shared" si="48"/>
        <v>8.6316597909997933E-3</v>
      </c>
      <c r="BU38" s="8">
        <f t="shared" si="50"/>
        <v>3.9477487296167677E-4</v>
      </c>
      <c r="BV38" s="8">
        <f t="shared" si="51"/>
        <v>-6.359595923573675E-3</v>
      </c>
      <c r="BW38" s="8">
        <f t="shared" si="52"/>
        <v>-6.7543707965353516E-3</v>
      </c>
      <c r="BX38" s="13" t="str">
        <f t="shared" si="53"/>
        <v>Valide</v>
      </c>
      <c r="BZ38" s="59" t="str">
        <f t="shared" si="54"/>
        <v>Basic Resources_North America</v>
      </c>
      <c r="CA38" s="44">
        <f t="shared" si="55"/>
        <v>1</v>
      </c>
      <c r="CB38" s="44">
        <f t="shared" si="56"/>
        <v>1</v>
      </c>
      <c r="CC38" s="44">
        <f t="shared" si="57"/>
        <v>20</v>
      </c>
      <c r="CD38" s="1" t="b">
        <f t="shared" si="58"/>
        <v>0</v>
      </c>
      <c r="CE38" s="36" t="b">
        <f t="shared" si="59"/>
        <v>0</v>
      </c>
      <c r="CF38" s="11" t="str">
        <f t="shared" si="60"/>
        <v/>
      </c>
      <c r="CG38" s="11" t="str">
        <f t="shared" si="61"/>
        <v/>
      </c>
      <c r="CH38" s="37">
        <f>IFERROR(INT(CF38/mapping!$B$2)+1,0)</f>
        <v>0</v>
      </c>
      <c r="CI38" s="37">
        <f>IFERROR(INT(ABS(CG38)/mapping!$E$2)+1,0)</f>
        <v>0</v>
      </c>
      <c r="CJ38" s="1">
        <f t="shared" si="62"/>
        <v>0</v>
      </c>
      <c r="CK38" s="1" t="str" cm="1">
        <f t="array" ref="CK38">IF(OR(CD38,CE38), TRANSPOSE(_xlfn.LET(
    _xlpm.Noms, M:M,
    _xlpm.Scores, AB:AB,
    _xlpm.Poids, BD:BD,
    _xlpm.Secteur, O:O,
    _xlpm.ESG, BA:BA,
    _xlpm.Cible, BZ38,
    _xlpm.Nb, CJ38,
    _xlpm.Position, AZ:AZ,
    _xlpm.Res, IF(CD38,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39" spans="1:89" x14ac:dyDescent="0.25">
      <c r="A39" s="56" t="s">
        <v>2715</v>
      </c>
      <c r="B39" s="1">
        <v>28</v>
      </c>
      <c r="C39" s="11">
        <f t="shared" si="43"/>
        <v>7.1534479043619606E-2</v>
      </c>
      <c r="D39" s="11">
        <f t="shared" si="44"/>
        <v>7.553447904361961E-2</v>
      </c>
      <c r="E39" s="11">
        <f t="shared" si="22"/>
        <v>1.71960277624187E-2</v>
      </c>
      <c r="F39" s="11">
        <f t="shared" si="23"/>
        <v>0.11499999999999998</v>
      </c>
      <c r="G39" s="51" t="s">
        <v>611</v>
      </c>
      <c r="H39" s="8" t="str">
        <f t="shared" si="0"/>
        <v>0%West Europe</v>
      </c>
      <c r="I39" s="11" cm="1">
        <f t="array" ref="I39">IF(
   AZ39 = "OUT", 0,IF(
   BD39 &gt;= LARGE(IF(ISNUMBER(BD:BD), BD:BD), 3),
   BE39 - 0.001,
   IF(BE39 &gt;=VLOOKUP(P39,mapping!$A:$B,2,FALSE), BE39,VLOOKUP(P39,mapping!$A$2:$B$8,2,FALSE))
))</f>
        <v>1E-3</v>
      </c>
      <c r="J39" s="11" cm="1">
        <f t="array" ref="J39">IF(
    AZ39="OUT",0,IF(IF(
                      BD39&gt;=LARGE(IF(ISNUMBER(BD:BD),BD:BD),3),
                      BE39+0.001,
                      VLOOKUP(H39,mapping!$D:$E,2,FALSE)
                      )&gt;I39,
                   IF(
                      BD39&gt;=LARGE(IF(ISNUMBER(BD:BD),BD:BD),3),
                      BE39+0.001,
                      VLOOKUP(H39,mapping!$D:$E,2,FALSE)
                      ),
                   I39+0.002))</f>
        <v>5.0000000000000001E-3</v>
      </c>
      <c r="K39" s="8">
        <f t="shared" si="1"/>
        <v>3.1175408332355403E-4</v>
      </c>
      <c r="L39" s="1" t="str">
        <f>Pos!B313</f>
        <v>FR0000121329</v>
      </c>
      <c r="M39" s="1" t="str">
        <f>_xlfn.XLOOKUP($L39,Pos!B:B,Pos!D:D,, 0)</f>
        <v>Thales SA</v>
      </c>
      <c r="N39" s="1" t="str">
        <f>_xlfn.XLOOKUP($L39,Pos!B:B,Pos!E:E,, 0)</f>
        <v>Industrial Goods &amp; Services</v>
      </c>
      <c r="O39" s="1" t="str">
        <f t="shared" si="2"/>
        <v>Industrial Goods &amp; Services_West Europe</v>
      </c>
      <c r="P39" s="1" t="str">
        <f>_xlfn.XLOOKUP($L39,Pos!B:B,Pos!F:F,, 0)</f>
        <v>West Europe</v>
      </c>
      <c r="Q39" s="1">
        <v>0</v>
      </c>
      <c r="R39" s="9">
        <f>_xlfn.XLOOKUP($L39,Pos!$B:$B,Pos!N:N,0, 0)</f>
        <v>5.89</v>
      </c>
      <c r="S39" s="9">
        <f>_xlfn.XLOOKUP($L39,Pos!$B:$B,Pos!O:O,0, 0)</f>
        <v>3.5941670000000001</v>
      </c>
      <c r="T39" s="9">
        <f>_xlfn.XLOOKUP($L39,Pos!$B:$B,Pos!P:P,0, 0)</f>
        <v>3.7250000000000001</v>
      </c>
      <c r="U39" s="9">
        <f>_xlfn.XLOOKUP($L39,Pos!$B:$B,Pos!Q:Q,0, 0)</f>
        <v>8.1</v>
      </c>
      <c r="V39" s="9">
        <f>_xlfn.XLOOKUP($L39,Pos!$B:$B,Pos!R:R,0, 0)</f>
        <v>2.8333330000000001</v>
      </c>
      <c r="W39" s="9">
        <f>_xlfn.XLOOKUP($L39,Pos!$B:$B,Pos!S:S,0, 0)</f>
        <v>6.9883329999999999</v>
      </c>
      <c r="X39" s="9" t="str">
        <f>_xlfn.XLOOKUP($L39,Pos!$B:$B,Pos!J:J,0, 0)</f>
        <v>Outperform</v>
      </c>
      <c r="Y39" s="1">
        <v>0</v>
      </c>
      <c r="Z39" s="1">
        <v>0</v>
      </c>
      <c r="AA39" s="1">
        <f t="shared" si="3"/>
        <v>0</v>
      </c>
      <c r="AB39" s="9">
        <f>_xlfn.XLOOKUP(L39,Pos!B:B,Pos!K:K,-1,0)</f>
        <v>9.253731343283583</v>
      </c>
      <c r="AC39" s="1" t="e">
        <f>_xlfn.XLOOKUP($L39,Pos!$A:$A,Pos!S:S,_xlfn.XLOOKUP($L39,#REF!,#REF!, ""), 0)</f>
        <v>#REF!</v>
      </c>
      <c r="AD39" s="1" t="e">
        <f>_xlfn.XLOOKUP($L39,Pos!$A:$A,Pos!T:T,_xlfn.XLOOKUP($L39,#REF!,#REF!, ""), 0)</f>
        <v>#REF!</v>
      </c>
      <c r="AE39" s="1" t="e">
        <f>_xlfn.XLOOKUP($L39,Pos!$A:$A,Pos!U:U,_xlfn.XLOOKUP($L39,#REF!,#REF!, ""), 0)</f>
        <v>#REF!</v>
      </c>
      <c r="AF39" s="1" t="e">
        <f>_xlfn.XLOOKUP($L39,Pos!$A:$A,Pos!V:V,_xlfn.XLOOKUP($L39,#REF!,#REF!, ""), 0)</f>
        <v>#REF!</v>
      </c>
      <c r="AG39" s="1" t="e">
        <f>_xlfn.XLOOKUP($L39,Pos!$A:$A,Pos!W:W,_xlfn.XLOOKUP($L39,#REF!,#REF!, ""), 0)</f>
        <v>#REF!</v>
      </c>
      <c r="AH39" s="1" t="e">
        <f>_xlfn.XLOOKUP($L39,Pos!$A:$A,Pos!X:X,_xlfn.XLOOKUP($L39,#REF!,#REF!, ""), 0)</f>
        <v>#REF!</v>
      </c>
      <c r="AI39" s="1" t="e">
        <f>_xlfn.XLOOKUP($L39,Pos!$A:$A,Pos!Y:Y,_xlfn.XLOOKUP($L39,#REF!,#REF!, ""), 0)</f>
        <v>#REF!</v>
      </c>
      <c r="AJ39" s="1" t="e">
        <f>_xlfn.XLOOKUP($L39,Pos!$A:$A,Pos!Z:Z,_xlfn.XLOOKUP($L39,#REF!,#REF!, ""), 0)</f>
        <v>#REF!</v>
      </c>
      <c r="AK39" s="1" t="e">
        <f>_xlfn.XLOOKUP($L39,Pos!$A:$A,Pos!AA:AA,_xlfn.XLOOKUP($L39,#REF!,#REF!, ""), 0)</f>
        <v>#REF!</v>
      </c>
      <c r="AL39" s="1" t="e">
        <f>_xlfn.XLOOKUP($L39,Pos!$A:$A,Pos!AB:AB,_xlfn.XLOOKUP($L39,#REF!,#REF!, ""), 0)</f>
        <v>#REF!</v>
      </c>
      <c r="AM39" s="1" t="e">
        <f>_xlfn.XLOOKUP($L39,Pos!$A:$A,Pos!AC:AC,_xlfn.XLOOKUP($L39,#REF!,#REF!, ""), 0)</f>
        <v>#REF!</v>
      </c>
      <c r="AN39" s="1" t="e">
        <f>_xlfn.XLOOKUP($L39,Pos!$A:$A,Pos!AD:AD,_xlfn.XLOOKUP($L39,#REF!,#REF!, ""), 0)</f>
        <v>#REF!</v>
      </c>
      <c r="AO39" s="1" t="e">
        <f>_xlfn.XLOOKUP($L39,Pos!$A:$A,Pos!AE:AE,_xlfn.XLOOKUP($L39,#REF!,#REF!, ""), 0)</f>
        <v>#REF!</v>
      </c>
      <c r="AP39" s="1" t="e">
        <f>_xlfn.XLOOKUP($L39,Pos!$A:$A,Pos!AF:AF,_xlfn.XLOOKUP($L39,#REF!,#REF!, ""), 0)</f>
        <v>#REF!</v>
      </c>
      <c r="AQ39" s="1" t="e">
        <f>_xlfn.XLOOKUP($L39,Pos!$A:$A,Pos!AG:AG,_xlfn.XLOOKUP($L39,#REF!,#REF!, ""), 0)</f>
        <v>#REF!</v>
      </c>
      <c r="AR39" s="1" t="e">
        <f>_xlfn.XLOOKUP($L39,Pos!$A:$A,Pos!AH:AH,_xlfn.XLOOKUP($L39,#REF!,#REF!, ""), 0)</f>
        <v>#REF!</v>
      </c>
      <c r="AS39" s="1" t="e">
        <f>_xlfn.XLOOKUP($L39,Pos!$A:$A,Pos!AI:AI,_xlfn.XLOOKUP($L39,#REF!,#REF!, ""), 0)</f>
        <v>#REF!</v>
      </c>
      <c r="AT39" s="1" t="e">
        <f>_xlfn.XLOOKUP($L39,Pos!$A:$A,Pos!AJ:AJ,_xlfn.XLOOKUP($L39,#REF!,#REF!, ""), 0)</f>
        <v>#REF!</v>
      </c>
      <c r="AU39" s="1" t="e">
        <f>_xlfn.XLOOKUP($L39,Pos!$A:$A,Pos!AK:AK,_xlfn.XLOOKUP($L39,#REF!,#REF!, ""), 0)</f>
        <v>#REF!</v>
      </c>
      <c r="AV39" s="1" t="e">
        <f>_xlfn.XLOOKUP($L39,Pos!$A:$A,Pos!AL:AL,_xlfn.XLOOKUP($L39,#REF!,#REF!, ""), 0)</f>
        <v>#REF!</v>
      </c>
      <c r="AW39" s="1" t="e">
        <f>_xlfn.XLOOKUP($L39,Pos!$A:$A,Pos!AM:AM,_xlfn.XLOOKUP($L39,#REF!,#REF!, ""), 0)</f>
        <v>#REF!</v>
      </c>
      <c r="AX39" s="1" t="e">
        <f>_xlfn.XLOOKUP($L39,Pos!$A:$A,Pos!AN:AN,_xlfn.XLOOKUP($L39,#REF!,#REF!, ""), 0)</f>
        <v>#REF!</v>
      </c>
      <c r="AY39" s="1" t="e">
        <f>_xlfn.XLOOKUP($L39,Pos!$A:$A,Pos!AO:AO,_xlfn.XLOOKUP($L39,#REF!,#REF!, ""), 0)</f>
        <v>#REF!</v>
      </c>
      <c r="AZ39" s="7" t="str">
        <f t="shared" si="4"/>
        <v>IN</v>
      </c>
      <c r="BA39" s="1">
        <f>IF(OR(_xlfn.XLOOKUP(L39,Pos!B:B,Pos!L:L,FALSE)="ESG Reason",_xlfn.XLOOKUP(L39,Pos!B:B,Pos!L:L,FALSE)="Blacklisted"),1,0)</f>
        <v>0</v>
      </c>
      <c r="BC39" s="11">
        <v>5.0000000843654991E-3</v>
      </c>
      <c r="BD39" s="11">
        <f>_xlfn.XLOOKUP($L39,Pos!$B:$B,Pos!H:H,0, 0)</f>
        <v>8.0039128883669774E-3</v>
      </c>
      <c r="BE39" s="11">
        <f>_xlfn.XLOOKUP($L39,Pos!$B:$B,Pos!I:I,0, 0)</f>
        <v>3.1175408332355403E-4</v>
      </c>
      <c r="BF39" s="18">
        <f t="shared" si="5"/>
        <v>7.6921588050434236E-3</v>
      </c>
      <c r="BG39" s="1">
        <f t="shared" si="6"/>
        <v>2</v>
      </c>
      <c r="BH39" s="1">
        <f t="shared" si="7"/>
        <v>10</v>
      </c>
      <c r="BI39" s="18">
        <f t="shared" si="8"/>
        <v>3.0039128040014783E-3</v>
      </c>
      <c r="BJ39" s="3">
        <f t="shared" si="9"/>
        <v>4.6882460010419453E-3</v>
      </c>
      <c r="BK39" s="18">
        <f t="shared" si="10"/>
        <v>-3.0039128040014783E-3</v>
      </c>
      <c r="BQ39" s="56" t="str">
        <f t="shared" si="49"/>
        <v>Chemicals_North America</v>
      </c>
      <c r="BR39" s="11">
        <f t="shared" si="46"/>
        <v>2.2720630173416884E-3</v>
      </c>
      <c r="BS39" s="11">
        <f t="shared" si="47"/>
        <v>1.877288994464442E-3</v>
      </c>
      <c r="BT39" s="11">
        <f t="shared" si="48"/>
        <v>5.0136739354135675E-3</v>
      </c>
      <c r="BU39" s="8">
        <f t="shared" si="50"/>
        <v>3.947740228772464E-4</v>
      </c>
      <c r="BV39" s="8">
        <f t="shared" si="51"/>
        <v>-2.7416109180718792E-3</v>
      </c>
      <c r="BW39" s="8">
        <f t="shared" si="52"/>
        <v>-3.1363849409491258E-3</v>
      </c>
      <c r="BX39" s="13" t="str">
        <f t="shared" si="53"/>
        <v>Valide</v>
      </c>
      <c r="BZ39" s="59" t="str">
        <f t="shared" si="54"/>
        <v>Chemicals_North America</v>
      </c>
      <c r="CA39" s="44">
        <f t="shared" si="55"/>
        <v>1</v>
      </c>
      <c r="CB39" s="44">
        <f t="shared" si="56"/>
        <v>1</v>
      </c>
      <c r="CC39" s="44">
        <f t="shared" si="57"/>
        <v>8</v>
      </c>
      <c r="CD39" s="1" t="b">
        <f t="shared" si="58"/>
        <v>0</v>
      </c>
      <c r="CE39" s="36" t="b">
        <f t="shared" si="59"/>
        <v>0</v>
      </c>
      <c r="CF39" s="11" t="str">
        <f t="shared" si="60"/>
        <v/>
      </c>
      <c r="CG39" s="11" t="str">
        <f t="shared" si="61"/>
        <v/>
      </c>
      <c r="CH39" s="37">
        <f>IFERROR(INT(CF39/mapping!$B$2)+1,0)</f>
        <v>0</v>
      </c>
      <c r="CI39" s="37">
        <f>IFERROR(INT(ABS(CG39)/mapping!$E$2)+1,0)</f>
        <v>0</v>
      </c>
      <c r="CJ39" s="1">
        <f t="shared" si="62"/>
        <v>0</v>
      </c>
      <c r="CK39" s="1" t="str" cm="1">
        <f t="array" ref="CK39">IF(OR(CD39,CE39), TRANSPOSE(_xlfn.LET(
    _xlpm.Noms, M:M,
    _xlpm.Scores, AB:AB,
    _xlpm.Poids, BD:BD,
    _xlpm.Secteur, O:O,
    _xlpm.ESG, BA:BA,
    _xlpm.Cible, BZ39,
    _xlpm.Nb, CJ39,
    _xlpm.Position, AZ:AZ,
    _xlpm.Res, IF(CD39,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0" spans="1:89" x14ac:dyDescent="0.25">
      <c r="A40" s="56" t="s">
        <v>4021</v>
      </c>
      <c r="B40" s="1">
        <v>29</v>
      </c>
      <c r="C40" s="11">
        <f t="shared" si="43"/>
        <v>7.8816300912221637E-2</v>
      </c>
      <c r="D40" s="11">
        <f t="shared" si="44"/>
        <v>8.2816300912221641E-2</v>
      </c>
      <c r="E40" s="11">
        <f t="shared" si="22"/>
        <v>2.5958850682282909E-2</v>
      </c>
      <c r="F40" s="11">
        <f t="shared" si="23"/>
        <v>0.16250000000000001</v>
      </c>
      <c r="G40" s="51" t="s">
        <v>378</v>
      </c>
      <c r="H40" s="8" t="str">
        <f t="shared" si="0"/>
        <v>0%West Europe</v>
      </c>
      <c r="I40" s="11" cm="1">
        <f t="array" ref="I40">IF(
   AZ40 = "OUT", 0,IF(
   BD40 &gt;= LARGE(IF(ISNUMBER(BD:BD), BD:BD), 3),
   BE40 - 0.001,
   IF(BE40 &gt;=VLOOKUP(P40,mapping!$A:$B,2,FALSE), BE40,VLOOKUP(P40,mapping!$A$2:$B$8,2,FALSE))
))</f>
        <v>1E-3</v>
      </c>
      <c r="J40" s="11" cm="1">
        <f t="array" ref="J40">IF(
    AZ40="OUT",0,IF(IF(
                      BD40&gt;=LARGE(IF(ISNUMBER(BD:BD),BD:BD),3),
                      BE40+0.001,
                      VLOOKUP(H40,mapping!$D:$E,2,FALSE)
                      )&gt;I40,
                   IF(
                      BD40&gt;=LARGE(IF(ISNUMBER(BD:BD),BD:BD),3),
                      BE40+0.001,
                      VLOOKUP(H40,mapping!$D:$E,2,FALSE)
                      ),
                   I40+0.002))</f>
        <v>5.0000000000000001E-3</v>
      </c>
      <c r="K40" s="8">
        <f t="shared" si="1"/>
        <v>5.6098316350789519E-4</v>
      </c>
      <c r="L40" s="1" t="str">
        <f>Pos!B331</f>
        <v>FR0010208488</v>
      </c>
      <c r="M40" s="1" t="str">
        <f>_xlfn.XLOOKUP($L40,Pos!B:B,Pos!D:D,, 0)</f>
        <v>ENGIE S.A.</v>
      </c>
      <c r="N40" s="1" t="str">
        <f>_xlfn.XLOOKUP($L40,Pos!B:B,Pos!E:E,, 0)</f>
        <v>Utilities</v>
      </c>
      <c r="O40" s="1" t="str">
        <f t="shared" si="2"/>
        <v>Utilities_West Europe</v>
      </c>
      <c r="P40" s="1" t="str">
        <f>_xlfn.XLOOKUP($L40,Pos!B:B,Pos!F:F,, 0)</f>
        <v>West Europe</v>
      </c>
      <c r="Q40" s="1">
        <v>0</v>
      </c>
      <c r="R40" s="9">
        <f>_xlfn.XLOOKUP($L40,Pos!$B:$B,Pos!N:N,0, 0)</f>
        <v>7.3299989999999999</v>
      </c>
      <c r="S40" s="9">
        <f>_xlfn.XLOOKUP($L40,Pos!$B:$B,Pos!O:O,0, 0)</f>
        <v>8.0625</v>
      </c>
      <c r="T40" s="9">
        <f>_xlfn.XLOOKUP($L40,Pos!$B:$B,Pos!P:P,0, 0)</f>
        <v>6.2</v>
      </c>
      <c r="U40" s="9">
        <f>_xlfn.XLOOKUP($L40,Pos!$B:$B,Pos!Q:Q,0, 0)</f>
        <v>6.7</v>
      </c>
      <c r="V40" s="9">
        <f>_xlfn.XLOOKUP($L40,Pos!$B:$B,Pos!R:R,0, 0)</f>
        <v>5.6</v>
      </c>
      <c r="W40" s="9">
        <f>_xlfn.XLOOKUP($L40,Pos!$B:$B,Pos!S:S,0, 0)</f>
        <v>7.29</v>
      </c>
      <c r="X40" s="9" t="str">
        <f>_xlfn.XLOOKUP($L40,Pos!$B:$B,Pos!J:J,0, 0)</f>
        <v>Buy</v>
      </c>
      <c r="Y40" s="1">
        <v>0</v>
      </c>
      <c r="Z40" s="1">
        <v>0</v>
      </c>
      <c r="AA40" s="1">
        <f t="shared" si="3"/>
        <v>0</v>
      </c>
      <c r="AB40" s="9">
        <f>_xlfn.XLOOKUP(L40,Pos!B:B,Pos!K:K,-1,0)</f>
        <v>10</v>
      </c>
      <c r="AC40" s="1" t="e">
        <f>_xlfn.XLOOKUP($L40,Pos!$A:$A,Pos!S:S,_xlfn.XLOOKUP($L40,#REF!,#REF!, ""), 0)</f>
        <v>#REF!</v>
      </c>
      <c r="AD40" s="1" t="e">
        <f>_xlfn.XLOOKUP($L40,Pos!$A:$A,Pos!T:T,_xlfn.XLOOKUP($L40,#REF!,#REF!, ""), 0)</f>
        <v>#REF!</v>
      </c>
      <c r="AE40" s="1" t="e">
        <f>_xlfn.XLOOKUP($L40,Pos!$A:$A,Pos!U:U,_xlfn.XLOOKUP($L40,#REF!,#REF!, ""), 0)</f>
        <v>#REF!</v>
      </c>
      <c r="AF40" s="1" t="e">
        <f>_xlfn.XLOOKUP($L40,Pos!$A:$A,Pos!V:V,_xlfn.XLOOKUP($L40,#REF!,#REF!, ""), 0)</f>
        <v>#REF!</v>
      </c>
      <c r="AG40" s="1" t="e">
        <f>_xlfn.XLOOKUP($L40,Pos!$A:$A,Pos!W:W,_xlfn.XLOOKUP($L40,#REF!,#REF!, ""), 0)</f>
        <v>#REF!</v>
      </c>
      <c r="AH40" s="1" t="e">
        <f>_xlfn.XLOOKUP($L40,Pos!$A:$A,Pos!X:X,_xlfn.XLOOKUP($L40,#REF!,#REF!, ""), 0)</f>
        <v>#REF!</v>
      </c>
      <c r="AI40" s="1" t="e">
        <f>_xlfn.XLOOKUP($L40,Pos!$A:$A,Pos!Y:Y,_xlfn.XLOOKUP($L40,#REF!,#REF!, ""), 0)</f>
        <v>#REF!</v>
      </c>
      <c r="AJ40" s="1" t="e">
        <f>_xlfn.XLOOKUP($L40,Pos!$A:$A,Pos!Z:Z,_xlfn.XLOOKUP($L40,#REF!,#REF!, ""), 0)</f>
        <v>#REF!</v>
      </c>
      <c r="AK40" s="1" t="e">
        <f>_xlfn.XLOOKUP($L40,Pos!$A:$A,Pos!AA:AA,_xlfn.XLOOKUP($L40,#REF!,#REF!, ""), 0)</f>
        <v>#REF!</v>
      </c>
      <c r="AL40" s="1" t="e">
        <f>_xlfn.XLOOKUP($L40,Pos!$A:$A,Pos!AB:AB,_xlfn.XLOOKUP($L40,#REF!,#REF!, ""), 0)</f>
        <v>#REF!</v>
      </c>
      <c r="AM40" s="1" t="e">
        <f>_xlfn.XLOOKUP($L40,Pos!$A:$A,Pos!AC:AC,_xlfn.XLOOKUP($L40,#REF!,#REF!, ""), 0)</f>
        <v>#REF!</v>
      </c>
      <c r="AN40" s="1" t="e">
        <f>_xlfn.XLOOKUP($L40,Pos!$A:$A,Pos!AD:AD,_xlfn.XLOOKUP($L40,#REF!,#REF!, ""), 0)</f>
        <v>#REF!</v>
      </c>
      <c r="AO40" s="1" t="e">
        <f>_xlfn.XLOOKUP($L40,Pos!$A:$A,Pos!AE:AE,_xlfn.XLOOKUP($L40,#REF!,#REF!, ""), 0)</f>
        <v>#REF!</v>
      </c>
      <c r="AP40" s="1" t="e">
        <f>_xlfn.XLOOKUP($L40,Pos!$A:$A,Pos!AF:AF,_xlfn.XLOOKUP($L40,#REF!,#REF!, ""), 0)</f>
        <v>#REF!</v>
      </c>
      <c r="AQ40" s="1" t="e">
        <f>_xlfn.XLOOKUP($L40,Pos!$A:$A,Pos!AG:AG,_xlfn.XLOOKUP($L40,#REF!,#REF!, ""), 0)</f>
        <v>#REF!</v>
      </c>
      <c r="AR40" s="1" t="e">
        <f>_xlfn.XLOOKUP($L40,Pos!$A:$A,Pos!AH:AH,_xlfn.XLOOKUP($L40,#REF!,#REF!, ""), 0)</f>
        <v>#REF!</v>
      </c>
      <c r="AS40" s="1" t="e">
        <f>_xlfn.XLOOKUP($L40,Pos!$A:$A,Pos!AI:AI,_xlfn.XLOOKUP($L40,#REF!,#REF!, ""), 0)</f>
        <v>#REF!</v>
      </c>
      <c r="AT40" s="1" t="e">
        <f>_xlfn.XLOOKUP($L40,Pos!$A:$A,Pos!AJ:AJ,_xlfn.XLOOKUP($L40,#REF!,#REF!, ""), 0)</f>
        <v>#REF!</v>
      </c>
      <c r="AU40" s="1" t="e">
        <f>_xlfn.XLOOKUP($L40,Pos!$A:$A,Pos!AK:AK,_xlfn.XLOOKUP($L40,#REF!,#REF!, ""), 0)</f>
        <v>#REF!</v>
      </c>
      <c r="AV40" s="1" t="e">
        <f>_xlfn.XLOOKUP($L40,Pos!$A:$A,Pos!AL:AL,_xlfn.XLOOKUP($L40,#REF!,#REF!, ""), 0)</f>
        <v>#REF!</v>
      </c>
      <c r="AW40" s="1" t="e">
        <f>_xlfn.XLOOKUP($L40,Pos!$A:$A,Pos!AM:AM,_xlfn.XLOOKUP($L40,#REF!,#REF!, ""), 0)</f>
        <v>#REF!</v>
      </c>
      <c r="AX40" s="1" t="e">
        <f>_xlfn.XLOOKUP($L40,Pos!$A:$A,Pos!AN:AN,_xlfn.XLOOKUP($L40,#REF!,#REF!, ""), 0)</f>
        <v>#REF!</v>
      </c>
      <c r="AY40" s="1" t="e">
        <f>_xlfn.XLOOKUP($L40,Pos!$A:$A,Pos!AO:AO,_xlfn.XLOOKUP($L40,#REF!,#REF!, ""), 0)</f>
        <v>#REF!</v>
      </c>
      <c r="AZ40" s="7" t="str">
        <f t="shared" si="4"/>
        <v>IN</v>
      </c>
      <c r="BA40" s="1">
        <f>IF(OR(_xlfn.XLOOKUP(L40,Pos!B:B,Pos!L:L,FALSE)="ESG Reason",_xlfn.XLOOKUP(L40,Pos!B:B,Pos!L:L,FALSE)="Blacklisted"),1,0)</f>
        <v>0</v>
      </c>
      <c r="BC40" s="11">
        <v>5.0000000452423759E-3</v>
      </c>
      <c r="BD40" s="11">
        <f>_xlfn.XLOOKUP($L40,Pos!$B:$B,Pos!H:H,0, 0)</f>
        <v>7.8939902177483038E-3</v>
      </c>
      <c r="BE40" s="11">
        <f>_xlfn.XLOOKUP($L40,Pos!$B:$B,Pos!I:I,0, 0)</f>
        <v>5.6098316350789519E-4</v>
      </c>
      <c r="BF40" s="18">
        <f t="shared" si="5"/>
        <v>7.3330070542404089E-3</v>
      </c>
      <c r="BG40" s="1">
        <f t="shared" si="6"/>
        <v>2</v>
      </c>
      <c r="BH40" s="1">
        <f t="shared" si="7"/>
        <v>19</v>
      </c>
      <c r="BI40" s="18">
        <f t="shared" si="8"/>
        <v>2.8939901725059279E-3</v>
      </c>
      <c r="BJ40" s="3">
        <f t="shared" si="9"/>
        <v>4.4390168817344811E-3</v>
      </c>
      <c r="BK40" s="18">
        <f t="shared" si="10"/>
        <v>-2.8939901725059279E-3</v>
      </c>
      <c r="BQ40" s="56" t="str">
        <f t="shared" si="49"/>
        <v>Construction_North America</v>
      </c>
      <c r="BR40" s="11">
        <f t="shared" si="46"/>
        <v>4.0000030653464247E-3</v>
      </c>
      <c r="BS40" s="11">
        <f t="shared" si="47"/>
        <v>1.8772889944644422E-3</v>
      </c>
      <c r="BT40" s="11">
        <f t="shared" si="48"/>
        <v>6.8461226382364173E-3</v>
      </c>
      <c r="BU40" s="8">
        <f t="shared" si="50"/>
        <v>2.1227140708819825E-3</v>
      </c>
      <c r="BV40" s="8">
        <f t="shared" si="51"/>
        <v>-2.8461195728899926E-3</v>
      </c>
      <c r="BW40" s="8">
        <f t="shared" si="52"/>
        <v>-4.9688336437719756E-3</v>
      </c>
      <c r="BX40" s="13" t="str">
        <f t="shared" si="53"/>
        <v>Valide</v>
      </c>
      <c r="BZ40" s="59" t="str">
        <f t="shared" si="54"/>
        <v>Construction_North America</v>
      </c>
      <c r="CA40" s="44">
        <f t="shared" si="55"/>
        <v>2</v>
      </c>
      <c r="CB40" s="44">
        <f t="shared" si="56"/>
        <v>2</v>
      </c>
      <c r="CC40" s="44">
        <f t="shared" si="57"/>
        <v>17</v>
      </c>
      <c r="CD40" s="1" t="b">
        <f>E35&gt;D35</f>
        <v>0</v>
      </c>
      <c r="CE40" s="36" t="b">
        <f t="shared" si="59"/>
        <v>0</v>
      </c>
      <c r="CF40" s="11" t="str">
        <f t="shared" si="60"/>
        <v/>
      </c>
      <c r="CG40" s="11" t="str">
        <f t="shared" si="61"/>
        <v/>
      </c>
      <c r="CH40" s="37">
        <f>IFERROR(INT(CF40/mapping!$B$2)+1,0)</f>
        <v>0</v>
      </c>
      <c r="CI40" s="37">
        <f>IFERROR(INT(ABS(CG40)/mapping!$E$2)+1,0)</f>
        <v>0</v>
      </c>
      <c r="CJ40" s="1">
        <f t="shared" si="62"/>
        <v>0</v>
      </c>
      <c r="CK40" s="1" t="str" cm="1">
        <f t="array" ref="CK40">IF(OR(CD40,CE40), TRANSPOSE(_xlfn.LET(
    _xlpm.Noms, M:M,
    _xlpm.Scores, AB:AB,
    _xlpm.Poids, BD:BD,
    _xlpm.Secteur, O:O,
    _xlpm.ESG, BA:BA,
    _xlpm.Cible, BZ40,
    _xlpm.Nb, CJ40,
    _xlpm.Position, AZ:AZ,
    _xlpm.Res, IF(CD40,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1" spans="1:89" x14ac:dyDescent="0.25">
      <c r="A41" s="56" t="s">
        <v>2716</v>
      </c>
      <c r="B41" s="1">
        <v>30</v>
      </c>
      <c r="C41" s="11">
        <f t="shared" si="43"/>
        <v>1.8779526354345488E-2</v>
      </c>
      <c r="D41" s="11">
        <f t="shared" si="44"/>
        <v>2.2779526354345488E-2</v>
      </c>
      <c r="E41" s="11">
        <f t="shared" si="22"/>
        <v>4.0000000000000001E-3</v>
      </c>
      <c r="F41" s="11">
        <f t="shared" si="23"/>
        <v>0.02</v>
      </c>
      <c r="G41" s="51" t="s">
        <v>255</v>
      </c>
      <c r="H41" s="8" t="str">
        <f t="shared" si="0"/>
        <v>0%West Europe</v>
      </c>
      <c r="I41" s="11" cm="1">
        <f t="array" ref="I41">IF(
   AZ41 = "OUT", 0,IF(
   BD41 &gt;= LARGE(IF(ISNUMBER(BD:BD), BD:BD), 3),
   BE41 - 0.001,
   IF(BE41 &gt;=VLOOKUP(P41,mapping!$A:$B,2,FALSE), BE41,VLOOKUP(P41,mapping!$A$2:$B$8,2,FALSE))
))</f>
        <v>1E-3</v>
      </c>
      <c r="J41" s="11" cm="1">
        <f t="array" ref="J41">IF(
    AZ41="OUT",0,IF(IF(
                      BD41&gt;=LARGE(IF(ISNUMBER(BD:BD),BD:BD),3),
                      BE41+0.001,
                      VLOOKUP(H41,mapping!$D:$E,2,FALSE)
                      )&gt;I41,
                   IF(
                      BD41&gt;=LARGE(IF(ISNUMBER(BD:BD),BD:BD),3),
                      BE41+0.001,
                      VLOOKUP(H41,mapping!$D:$E,2,FALSE)
                      ),
                   I41+0.002))</f>
        <v>5.0000000000000001E-3</v>
      </c>
      <c r="K41" s="8">
        <f t="shared" si="1"/>
        <v>8.3425139738936029E-4</v>
      </c>
      <c r="L41" s="1" t="str">
        <f>Pos!B197</f>
        <v>DE0005140008</v>
      </c>
      <c r="M41" s="1" t="str">
        <f>_xlfn.XLOOKUP($L41,Pos!B:B,Pos!D:D,, 0)</f>
        <v>Deutsche Bank Aktiengesellschaft</v>
      </c>
      <c r="N41" s="1" t="str">
        <f>_xlfn.XLOOKUP($L41,Pos!B:B,Pos!E:E,, 0)</f>
        <v>Banks</v>
      </c>
      <c r="O41" s="1" t="str">
        <f t="shared" si="2"/>
        <v>Banks_West Europe</v>
      </c>
      <c r="P41" s="1" t="str">
        <f>_xlfn.XLOOKUP($L41,Pos!B:B,Pos!F:F,, 0)</f>
        <v>West Europe</v>
      </c>
      <c r="Q41" s="1">
        <v>0</v>
      </c>
      <c r="R41" s="9">
        <f>_xlfn.XLOOKUP($L41,Pos!$B:$B,Pos!N:N,0, 0)</f>
        <v>4.24</v>
      </c>
      <c r="S41" s="9">
        <f>_xlfn.XLOOKUP($L41,Pos!$B:$B,Pos!O:O,0, 0)</f>
        <v>8.1824999999999992</v>
      </c>
      <c r="T41" s="9">
        <f>_xlfn.XLOOKUP($L41,Pos!$B:$B,Pos!P:P,0, 0)</f>
        <v>2.9750000000000001</v>
      </c>
      <c r="U41" s="9">
        <f>_xlfn.XLOOKUP($L41,Pos!$B:$B,Pos!Q:Q,0, 0)</f>
        <v>9.8000000000000007</v>
      </c>
      <c r="V41" s="9">
        <f>_xlfn.XLOOKUP($L41,Pos!$B:$B,Pos!R:R,0, 0)</f>
        <v>1.733333</v>
      </c>
      <c r="W41" s="9">
        <f>_xlfn.XLOOKUP($L41,Pos!$B:$B,Pos!S:S,0, 0)</f>
        <v>8.1041670000000003</v>
      </c>
      <c r="X41" s="9" t="str">
        <f>_xlfn.XLOOKUP($L41,Pos!$B:$B,Pos!J:J,0, 0)</f>
        <v>Hold</v>
      </c>
      <c r="Y41" s="1">
        <v>0</v>
      </c>
      <c r="Z41" s="1">
        <v>0</v>
      </c>
      <c r="AA41" s="1">
        <f t="shared" si="3"/>
        <v>0</v>
      </c>
      <c r="AB41" s="9">
        <f>_xlfn.XLOOKUP(L41,Pos!B:B,Pos!K:K,-1,0)</f>
        <v>10</v>
      </c>
      <c r="AC41" s="1" t="e">
        <f>_xlfn.XLOOKUP($L41,Pos!$A:$A,Pos!S:S,_xlfn.XLOOKUP($L41,#REF!,#REF!, ""), 0)</f>
        <v>#REF!</v>
      </c>
      <c r="AD41" s="1" t="e">
        <f>_xlfn.XLOOKUP($L41,Pos!$A:$A,Pos!T:T,_xlfn.XLOOKUP($L41,#REF!,#REF!, ""), 0)</f>
        <v>#REF!</v>
      </c>
      <c r="AE41" s="1" t="e">
        <f>_xlfn.XLOOKUP($L41,Pos!$A:$A,Pos!U:U,_xlfn.XLOOKUP($L41,#REF!,#REF!, ""), 0)</f>
        <v>#REF!</v>
      </c>
      <c r="AF41" s="1" t="e">
        <f>_xlfn.XLOOKUP($L41,Pos!$A:$A,Pos!V:V,_xlfn.XLOOKUP($L41,#REF!,#REF!, ""), 0)</f>
        <v>#REF!</v>
      </c>
      <c r="AG41" s="1" t="e">
        <f>_xlfn.XLOOKUP($L41,Pos!$A:$A,Pos!W:W,_xlfn.XLOOKUP($L41,#REF!,#REF!, ""), 0)</f>
        <v>#REF!</v>
      </c>
      <c r="AH41" s="1" t="e">
        <f>_xlfn.XLOOKUP($L41,Pos!$A:$A,Pos!X:X,_xlfn.XLOOKUP($L41,#REF!,#REF!, ""), 0)</f>
        <v>#REF!</v>
      </c>
      <c r="AI41" s="1" t="e">
        <f>_xlfn.XLOOKUP($L41,Pos!$A:$A,Pos!Y:Y,_xlfn.XLOOKUP($L41,#REF!,#REF!, ""), 0)</f>
        <v>#REF!</v>
      </c>
      <c r="AJ41" s="1" t="e">
        <f>_xlfn.XLOOKUP($L41,Pos!$A:$A,Pos!Z:Z,_xlfn.XLOOKUP($L41,#REF!,#REF!, ""), 0)</f>
        <v>#REF!</v>
      </c>
      <c r="AK41" s="1" t="e">
        <f>_xlfn.XLOOKUP($L41,Pos!$A:$A,Pos!AA:AA,_xlfn.XLOOKUP($L41,#REF!,#REF!, ""), 0)</f>
        <v>#REF!</v>
      </c>
      <c r="AL41" s="1" t="e">
        <f>_xlfn.XLOOKUP($L41,Pos!$A:$A,Pos!AB:AB,_xlfn.XLOOKUP($L41,#REF!,#REF!, ""), 0)</f>
        <v>#REF!</v>
      </c>
      <c r="AM41" s="1" t="e">
        <f>_xlfn.XLOOKUP($L41,Pos!$A:$A,Pos!AC:AC,_xlfn.XLOOKUP($L41,#REF!,#REF!, ""), 0)</f>
        <v>#REF!</v>
      </c>
      <c r="AN41" s="1" t="e">
        <f>_xlfn.XLOOKUP($L41,Pos!$A:$A,Pos!AD:AD,_xlfn.XLOOKUP($L41,#REF!,#REF!, ""), 0)</f>
        <v>#REF!</v>
      </c>
      <c r="AO41" s="1" t="e">
        <f>_xlfn.XLOOKUP($L41,Pos!$A:$A,Pos!AE:AE,_xlfn.XLOOKUP($L41,#REF!,#REF!, ""), 0)</f>
        <v>#REF!</v>
      </c>
      <c r="AP41" s="1" t="e">
        <f>_xlfn.XLOOKUP($L41,Pos!$A:$A,Pos!AF:AF,_xlfn.XLOOKUP($L41,#REF!,#REF!, ""), 0)</f>
        <v>#REF!</v>
      </c>
      <c r="AQ41" s="1" t="e">
        <f>_xlfn.XLOOKUP($L41,Pos!$A:$A,Pos!AG:AG,_xlfn.XLOOKUP($L41,#REF!,#REF!, ""), 0)</f>
        <v>#REF!</v>
      </c>
      <c r="AR41" s="1" t="e">
        <f>_xlfn.XLOOKUP($L41,Pos!$A:$A,Pos!AH:AH,_xlfn.XLOOKUP($L41,#REF!,#REF!, ""), 0)</f>
        <v>#REF!</v>
      </c>
      <c r="AS41" s="1" t="e">
        <f>_xlfn.XLOOKUP($L41,Pos!$A:$A,Pos!AI:AI,_xlfn.XLOOKUP($L41,#REF!,#REF!, ""), 0)</f>
        <v>#REF!</v>
      </c>
      <c r="AT41" s="1" t="e">
        <f>_xlfn.XLOOKUP($L41,Pos!$A:$A,Pos!AJ:AJ,_xlfn.XLOOKUP($L41,#REF!,#REF!, ""), 0)</f>
        <v>#REF!</v>
      </c>
      <c r="AU41" s="1" t="e">
        <f>_xlfn.XLOOKUP($L41,Pos!$A:$A,Pos!AK:AK,_xlfn.XLOOKUP($L41,#REF!,#REF!, ""), 0)</f>
        <v>#REF!</v>
      </c>
      <c r="AV41" s="1" t="e">
        <f>_xlfn.XLOOKUP($L41,Pos!$A:$A,Pos!AL:AL,_xlfn.XLOOKUP($L41,#REF!,#REF!, ""), 0)</f>
        <v>#REF!</v>
      </c>
      <c r="AW41" s="1" t="e">
        <f>_xlfn.XLOOKUP($L41,Pos!$A:$A,Pos!AM:AM,_xlfn.XLOOKUP($L41,#REF!,#REF!, ""), 0)</f>
        <v>#REF!</v>
      </c>
      <c r="AX41" s="1" t="e">
        <f>_xlfn.XLOOKUP($L41,Pos!$A:$A,Pos!AN:AN,_xlfn.XLOOKUP($L41,#REF!,#REF!, ""), 0)</f>
        <v>#REF!</v>
      </c>
      <c r="AY41" s="1" t="e">
        <f>_xlfn.XLOOKUP($L41,Pos!$A:$A,Pos!AO:AO,_xlfn.XLOOKUP($L41,#REF!,#REF!, ""), 0)</f>
        <v>#REF!</v>
      </c>
      <c r="AZ41" s="7" t="str">
        <f t="shared" si="4"/>
        <v>IN</v>
      </c>
      <c r="BA41" s="1">
        <f>IF(OR(_xlfn.XLOOKUP(L41,Pos!B:B,Pos!L:L,FALSE)="ESG Reason",_xlfn.XLOOKUP(L41,Pos!B:B,Pos!L:L,FALSE)="Blacklisted"),1,0)</f>
        <v>0</v>
      </c>
      <c r="BC41" s="11">
        <v>5.0000000922717832E-3</v>
      </c>
      <c r="BD41" s="11">
        <f>_xlfn.XLOOKUP($L41,Pos!$B:$B,Pos!H:H,0, 0)</f>
        <v>7.7023465948047902E-3</v>
      </c>
      <c r="BE41" s="11">
        <f>_xlfn.XLOOKUP($L41,Pos!$B:$B,Pos!I:I,0, 0)</f>
        <v>8.3425139738936029E-4</v>
      </c>
      <c r="BF41" s="18">
        <f t="shared" si="5"/>
        <v>6.8680951974154298E-3</v>
      </c>
      <c r="BG41" s="1">
        <f t="shared" si="6"/>
        <v>2</v>
      </c>
      <c r="BH41" s="1">
        <f t="shared" si="7"/>
        <v>2</v>
      </c>
      <c r="BI41" s="18">
        <f t="shared" si="8"/>
        <v>2.702346502533007E-3</v>
      </c>
      <c r="BJ41" s="3">
        <f t="shared" si="9"/>
        <v>4.1657486948824228E-3</v>
      </c>
      <c r="BK41" s="18">
        <f t="shared" si="10"/>
        <v>-2.702346502533007E-3</v>
      </c>
      <c r="BQ41" s="56" t="str">
        <f t="shared" si="49"/>
        <v>Energy_North America</v>
      </c>
      <c r="BR41" s="11">
        <f t="shared" si="46"/>
        <v>1.9963694960202772E-2</v>
      </c>
      <c r="BS41" s="11">
        <f t="shared" si="47"/>
        <v>2.1963695098454781E-2</v>
      </c>
      <c r="BT41" s="11">
        <f t="shared" si="48"/>
        <v>2.6187692632319064E-2</v>
      </c>
      <c r="BU41" s="8">
        <f t="shared" si="50"/>
        <v>-2.0000001382520088E-3</v>
      </c>
      <c r="BV41" s="8">
        <f t="shared" si="51"/>
        <v>-6.2239976721162917E-3</v>
      </c>
      <c r="BW41" s="8">
        <f t="shared" si="52"/>
        <v>-4.2239975338642828E-3</v>
      </c>
      <c r="BX41" s="13" t="str">
        <f t="shared" si="53"/>
        <v>Valide</v>
      </c>
      <c r="BZ41" s="59" t="str">
        <f t="shared" si="54"/>
        <v>Energy_North America</v>
      </c>
      <c r="CA41" s="44">
        <f t="shared" si="55"/>
        <v>2</v>
      </c>
      <c r="CB41" s="44">
        <f t="shared" si="56"/>
        <v>1</v>
      </c>
      <c r="CC41" s="44">
        <f t="shared" si="57"/>
        <v>34</v>
      </c>
      <c r="CD41" s="1" t="b">
        <f t="shared" si="58"/>
        <v>0</v>
      </c>
      <c r="CE41" s="36" t="b">
        <f t="shared" si="59"/>
        <v>0</v>
      </c>
      <c r="CF41" s="11" t="str">
        <f t="shared" si="60"/>
        <v/>
      </c>
      <c r="CG41" s="11" t="str">
        <f t="shared" si="61"/>
        <v/>
      </c>
      <c r="CH41" s="37">
        <f>IFERROR(INT(CF41/mapping!$B$2)+1,0)</f>
        <v>0</v>
      </c>
      <c r="CI41" s="37">
        <f>IFERROR(INT(ABS(CG41)/mapping!$E$2)+1,0)</f>
        <v>0</v>
      </c>
      <c r="CJ41" s="1">
        <f t="shared" si="62"/>
        <v>0</v>
      </c>
      <c r="CK41" s="1" t="str" cm="1">
        <f t="array" ref="CK41">IF(OR(CD41,CE41), TRANSPOSE(_xlfn.LET(
    _xlpm.Noms, M:M,
    _xlpm.Scores, AB:AB,
    _xlpm.Poids, BD:BD,
    _xlpm.Secteur, O:O,
    _xlpm.ESG, BA:BA,
    _xlpm.Cible, BZ41,
    _xlpm.Nb, CJ41,
    _xlpm.Position, AZ:AZ,
    _xlpm.Res, IF(CD41,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2" spans="1:89" x14ac:dyDescent="0.25">
      <c r="A42" s="56" t="s">
        <v>2717</v>
      </c>
      <c r="B42" s="1">
        <v>31</v>
      </c>
      <c r="C42" s="11">
        <f t="shared" si="43"/>
        <v>9.8579145248278502E-3</v>
      </c>
      <c r="D42" s="11">
        <f t="shared" si="44"/>
        <v>1.385791452482785E-2</v>
      </c>
      <c r="E42" s="11">
        <f t="shared" si="22"/>
        <v>2E-3</v>
      </c>
      <c r="F42" s="11">
        <f t="shared" si="23"/>
        <v>0.01</v>
      </c>
      <c r="G42" s="51" t="s">
        <v>262</v>
      </c>
      <c r="H42" s="8" t="str">
        <f t="shared" si="0"/>
        <v>0%West Europe</v>
      </c>
      <c r="I42" s="11" cm="1">
        <f t="array" ref="I42">IF(
   AZ42 = "OUT", 0,IF(
   BD42 &gt;= LARGE(IF(ISNUMBER(BD:BD), BD:BD), 3),
   BE42 - 0.001,
   IF(BE42 &gt;=VLOOKUP(P42,mapping!$A:$B,2,FALSE), BE42,VLOOKUP(P42,mapping!$A$2:$B$8,2,FALSE))
))</f>
        <v>1E-3</v>
      </c>
      <c r="J42" s="11" cm="1">
        <f t="array" ref="J42">IF(
    AZ42="OUT",0,IF(IF(
                      BD42&gt;=LARGE(IF(ISNUMBER(BD:BD),BD:BD),3),
                      BE42+0.001,
                      VLOOKUP(H42,mapping!$D:$E,2,FALSE)
                      )&gt;I42,
                   IF(
                      BD42&gt;=LARGE(IF(ISNUMBER(BD:BD),BD:BD),3),
                      BE42+0.001,
                      VLOOKUP(H42,mapping!$D:$E,2,FALSE)
                      ),
                   I42+0.002))</f>
        <v>5.0000000000000001E-3</v>
      </c>
      <c r="K42" s="8">
        <f t="shared" si="1"/>
        <v>8.2186141424295841E-4</v>
      </c>
      <c r="L42" s="1" t="str">
        <f>Pos!B403</f>
        <v>GB00BM8PJY71</v>
      </c>
      <c r="M42" s="1" t="str">
        <f>_xlfn.XLOOKUP($L42,Pos!B:B,Pos!D:D,, 0)</f>
        <v>NatWest Group Plc</v>
      </c>
      <c r="N42" s="1" t="str">
        <f>_xlfn.XLOOKUP($L42,Pos!B:B,Pos!E:E,, 0)</f>
        <v>Banks</v>
      </c>
      <c r="O42" s="1" t="str">
        <f t="shared" si="2"/>
        <v>Banks_West Europe</v>
      </c>
      <c r="P42" s="1" t="str">
        <f>_xlfn.XLOOKUP($L42,Pos!B:B,Pos!F:F,, 0)</f>
        <v>West Europe</v>
      </c>
      <c r="Q42" s="1">
        <v>0</v>
      </c>
      <c r="R42" s="9">
        <f>_xlfn.XLOOKUP($L42,Pos!$B:$B,Pos!N:N,0, 0)</f>
        <v>5.76</v>
      </c>
      <c r="S42" s="9">
        <f>_xlfn.XLOOKUP($L42,Pos!$B:$B,Pos!O:O,0, 0)</f>
        <v>7.65</v>
      </c>
      <c r="T42" s="9">
        <f>_xlfn.XLOOKUP($L42,Pos!$B:$B,Pos!P:P,0, 0)</f>
        <v>5.45</v>
      </c>
      <c r="U42" s="9">
        <f>_xlfn.XLOOKUP($L42,Pos!$B:$B,Pos!Q:Q,0, 0)</f>
        <v>8.1</v>
      </c>
      <c r="V42" s="9">
        <f>_xlfn.XLOOKUP($L42,Pos!$B:$B,Pos!R:R,0, 0)</f>
        <v>1.8333330000000001</v>
      </c>
      <c r="W42" s="9">
        <f>_xlfn.XLOOKUP($L42,Pos!$B:$B,Pos!S:S,0, 0)</f>
        <v>7.7275</v>
      </c>
      <c r="X42" s="9" t="str">
        <f>_xlfn.XLOOKUP($L42,Pos!$B:$B,Pos!J:J,0, 0)</f>
        <v>Outperform</v>
      </c>
      <c r="Y42" s="1">
        <v>0</v>
      </c>
      <c r="Z42" s="1">
        <v>0</v>
      </c>
      <c r="AA42" s="1">
        <f t="shared" si="3"/>
        <v>0</v>
      </c>
      <c r="AB42" s="9">
        <f>_xlfn.XLOOKUP(L42,Pos!B:B,Pos!K:K,-1,0)</f>
        <v>9.4444444444444446</v>
      </c>
      <c r="AC42" s="1" t="e">
        <f>_xlfn.XLOOKUP($L42,Pos!$A:$A,Pos!S:S,_xlfn.XLOOKUP($L42,#REF!,#REF!, ""), 0)</f>
        <v>#REF!</v>
      </c>
      <c r="AD42" s="1" t="e">
        <f>_xlfn.XLOOKUP($L42,Pos!$A:$A,Pos!T:T,_xlfn.XLOOKUP($L42,#REF!,#REF!, ""), 0)</f>
        <v>#REF!</v>
      </c>
      <c r="AE42" s="1" t="e">
        <f>_xlfn.XLOOKUP($L42,Pos!$A:$A,Pos!U:U,_xlfn.XLOOKUP($L42,#REF!,#REF!, ""), 0)</f>
        <v>#REF!</v>
      </c>
      <c r="AF42" s="1" t="e">
        <f>_xlfn.XLOOKUP($L42,Pos!$A:$A,Pos!V:V,_xlfn.XLOOKUP($L42,#REF!,#REF!, ""), 0)</f>
        <v>#REF!</v>
      </c>
      <c r="AG42" s="1" t="e">
        <f>_xlfn.XLOOKUP($L42,Pos!$A:$A,Pos!W:W,_xlfn.XLOOKUP($L42,#REF!,#REF!, ""), 0)</f>
        <v>#REF!</v>
      </c>
      <c r="AH42" s="1" t="e">
        <f>_xlfn.XLOOKUP($L42,Pos!$A:$A,Pos!X:X,_xlfn.XLOOKUP($L42,#REF!,#REF!, ""), 0)</f>
        <v>#REF!</v>
      </c>
      <c r="AI42" s="1" t="e">
        <f>_xlfn.XLOOKUP($L42,Pos!$A:$A,Pos!Y:Y,_xlfn.XLOOKUP($L42,#REF!,#REF!, ""), 0)</f>
        <v>#REF!</v>
      </c>
      <c r="AJ42" s="1" t="e">
        <f>_xlfn.XLOOKUP($L42,Pos!$A:$A,Pos!Z:Z,_xlfn.XLOOKUP($L42,#REF!,#REF!, ""), 0)</f>
        <v>#REF!</v>
      </c>
      <c r="AK42" s="1" t="e">
        <f>_xlfn.XLOOKUP($L42,Pos!$A:$A,Pos!AA:AA,_xlfn.XLOOKUP($L42,#REF!,#REF!, ""), 0)</f>
        <v>#REF!</v>
      </c>
      <c r="AL42" s="1" t="e">
        <f>_xlfn.XLOOKUP($L42,Pos!$A:$A,Pos!AB:AB,_xlfn.XLOOKUP($L42,#REF!,#REF!, ""), 0)</f>
        <v>#REF!</v>
      </c>
      <c r="AM42" s="1" t="e">
        <f>_xlfn.XLOOKUP($L42,Pos!$A:$A,Pos!AC:AC,_xlfn.XLOOKUP($L42,#REF!,#REF!, ""), 0)</f>
        <v>#REF!</v>
      </c>
      <c r="AN42" s="1" t="e">
        <f>_xlfn.XLOOKUP($L42,Pos!$A:$A,Pos!AD:AD,_xlfn.XLOOKUP($L42,#REF!,#REF!, ""), 0)</f>
        <v>#REF!</v>
      </c>
      <c r="AO42" s="1" t="e">
        <f>_xlfn.XLOOKUP($L42,Pos!$A:$A,Pos!AE:AE,_xlfn.XLOOKUP($L42,#REF!,#REF!, ""), 0)</f>
        <v>#REF!</v>
      </c>
      <c r="AP42" s="1" t="e">
        <f>_xlfn.XLOOKUP($L42,Pos!$A:$A,Pos!AF:AF,_xlfn.XLOOKUP($L42,#REF!,#REF!, ""), 0)</f>
        <v>#REF!</v>
      </c>
      <c r="AQ42" s="1" t="e">
        <f>_xlfn.XLOOKUP($L42,Pos!$A:$A,Pos!AG:AG,_xlfn.XLOOKUP($L42,#REF!,#REF!, ""), 0)</f>
        <v>#REF!</v>
      </c>
      <c r="AR42" s="1" t="e">
        <f>_xlfn.XLOOKUP($L42,Pos!$A:$A,Pos!AH:AH,_xlfn.XLOOKUP($L42,#REF!,#REF!, ""), 0)</f>
        <v>#REF!</v>
      </c>
      <c r="AS42" s="1" t="e">
        <f>_xlfn.XLOOKUP($L42,Pos!$A:$A,Pos!AI:AI,_xlfn.XLOOKUP($L42,#REF!,#REF!, ""), 0)</f>
        <v>#REF!</v>
      </c>
      <c r="AT42" s="1" t="e">
        <f>_xlfn.XLOOKUP($L42,Pos!$A:$A,Pos!AJ:AJ,_xlfn.XLOOKUP($L42,#REF!,#REF!, ""), 0)</f>
        <v>#REF!</v>
      </c>
      <c r="AU42" s="1" t="e">
        <f>_xlfn.XLOOKUP($L42,Pos!$A:$A,Pos!AK:AK,_xlfn.XLOOKUP($L42,#REF!,#REF!, ""), 0)</f>
        <v>#REF!</v>
      </c>
      <c r="AV42" s="1" t="e">
        <f>_xlfn.XLOOKUP($L42,Pos!$A:$A,Pos!AL:AL,_xlfn.XLOOKUP($L42,#REF!,#REF!, ""), 0)</f>
        <v>#REF!</v>
      </c>
      <c r="AW42" s="1" t="e">
        <f>_xlfn.XLOOKUP($L42,Pos!$A:$A,Pos!AM:AM,_xlfn.XLOOKUP($L42,#REF!,#REF!, ""), 0)</f>
        <v>#REF!</v>
      </c>
      <c r="AX42" s="1" t="e">
        <f>_xlfn.XLOOKUP($L42,Pos!$A:$A,Pos!AN:AN,_xlfn.XLOOKUP($L42,#REF!,#REF!, ""), 0)</f>
        <v>#REF!</v>
      </c>
      <c r="AY42" s="1" t="e">
        <f>_xlfn.XLOOKUP($L42,Pos!$A:$A,Pos!AO:AO,_xlfn.XLOOKUP($L42,#REF!,#REF!, ""), 0)</f>
        <v>#REF!</v>
      </c>
      <c r="AZ42" s="7" t="str">
        <f t="shared" si="4"/>
        <v>IN</v>
      </c>
      <c r="BA42" s="1">
        <f>IF(OR(_xlfn.XLOOKUP(L42,Pos!B:B,Pos!L:L,FALSE)="ESG Reason",_xlfn.XLOOKUP(L42,Pos!B:B,Pos!L:L,FALSE)="Blacklisted"),1,0)</f>
        <v>0</v>
      </c>
      <c r="BC42" s="11">
        <v>5.0000000817232741E-3</v>
      </c>
      <c r="BD42" s="11">
        <f>_xlfn.XLOOKUP($L42,Pos!$B:$B,Pos!H:H,0, 0)</f>
        <v>7.4713072718813178E-3</v>
      </c>
      <c r="BE42" s="11">
        <f>_xlfn.XLOOKUP($L42,Pos!$B:$B,Pos!I:I,0, 0)</f>
        <v>8.2186141424295841E-4</v>
      </c>
      <c r="BF42" s="18">
        <f t="shared" si="5"/>
        <v>6.6494458576383591E-3</v>
      </c>
      <c r="BG42" s="1">
        <f t="shared" si="6"/>
        <v>2</v>
      </c>
      <c r="BH42" s="1">
        <f t="shared" si="7"/>
        <v>2</v>
      </c>
      <c r="BI42" s="18">
        <f t="shared" si="8"/>
        <v>2.4713071901580437E-3</v>
      </c>
      <c r="BJ42" s="3">
        <f t="shared" si="9"/>
        <v>4.1781386674803155E-3</v>
      </c>
      <c r="BK42" s="18">
        <f t="shared" si="10"/>
        <v>-2.4713071901580437E-3</v>
      </c>
      <c r="BQ42" s="56" t="str">
        <f t="shared" si="49"/>
        <v>Financial Services_North America</v>
      </c>
      <c r="BR42" s="11">
        <f t="shared" si="46"/>
        <v>4.5782263034788689E-2</v>
      </c>
      <c r="BS42" s="11">
        <f t="shared" si="47"/>
        <v>4.7782263029106174E-2</v>
      </c>
      <c r="BT42" s="11">
        <f t="shared" si="48"/>
        <v>3.7036429075522202E-2</v>
      </c>
      <c r="BU42" s="8">
        <f t="shared" si="50"/>
        <v>-1.9999999943174848E-3</v>
      </c>
      <c r="BV42" s="8">
        <f t="shared" si="51"/>
        <v>8.7458339592664872E-3</v>
      </c>
      <c r="BW42" s="8">
        <f t="shared" si="52"/>
        <v>1.0745833953583972E-2</v>
      </c>
      <c r="BX42" s="13" t="str">
        <f t="shared" si="53"/>
        <v>Valide</v>
      </c>
      <c r="BZ42" s="59" t="str">
        <f t="shared" si="54"/>
        <v>Financial Services_North America</v>
      </c>
      <c r="CA42" s="44">
        <f t="shared" si="55"/>
        <v>4</v>
      </c>
      <c r="CB42" s="44">
        <f t="shared" si="56"/>
        <v>4</v>
      </c>
      <c r="CC42" s="44">
        <f t="shared" si="57"/>
        <v>39</v>
      </c>
      <c r="CD42" s="1" t="b">
        <f t="shared" si="58"/>
        <v>0</v>
      </c>
      <c r="CE42" s="36" t="b">
        <f t="shared" si="59"/>
        <v>0</v>
      </c>
      <c r="CF42" s="11" t="str">
        <f t="shared" si="60"/>
        <v/>
      </c>
      <c r="CG42" s="11" t="str">
        <f t="shared" si="61"/>
        <v/>
      </c>
      <c r="CH42" s="37">
        <f>IFERROR(INT(CF42/mapping!$B$2)+1,0)</f>
        <v>0</v>
      </c>
      <c r="CI42" s="37">
        <f>IFERROR(INT(ABS(CG42)/mapping!$E$2)+1,0)</f>
        <v>0</v>
      </c>
      <c r="CJ42" s="1">
        <f t="shared" si="62"/>
        <v>0</v>
      </c>
      <c r="CK42" s="1" t="str" cm="1">
        <f t="array" ref="CK42">IF(OR(CD42,CE42), TRANSPOSE(_xlfn.LET(
    _xlpm.Noms, M:M,
    _xlpm.Scores, AB:AB,
    _xlpm.Poids, BD:BD,
    _xlpm.Secteur, O:O,
    _xlpm.ESG, BA:BA,
    _xlpm.Cible, BZ42,
    _xlpm.Nb, CJ42,
    _xlpm.Position, AZ:AZ,
    _xlpm.Res, IF(CD42,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3" spans="1:89" x14ac:dyDescent="0.25">
      <c r="A43" s="56" t="s">
        <v>4024</v>
      </c>
      <c r="B43" s="1">
        <v>32</v>
      </c>
      <c r="C43" s="11">
        <f t="shared" si="43"/>
        <v>7.7933766601100372E-3</v>
      </c>
      <c r="D43" s="11">
        <f t="shared" si="44"/>
        <v>1.1793376660110037E-2</v>
      </c>
      <c r="E43" s="11">
        <f t="shared" si="22"/>
        <v>4.0000000000000001E-3</v>
      </c>
      <c r="F43" s="11">
        <f t="shared" si="23"/>
        <v>0.02</v>
      </c>
      <c r="G43" s="51" t="s">
        <v>798</v>
      </c>
      <c r="H43" s="8" t="str">
        <f t="shared" si="0"/>
        <v>0%North America</v>
      </c>
      <c r="I43" s="11" cm="1">
        <f t="array" ref="I43">IF(
   AZ43 = "OUT", 0,IF(
   BD43 &gt;= LARGE(IF(ISNUMBER(BD:BD), BD:BD), 3),
   BE43 - 0.001,
   IF(BE43 &gt;=VLOOKUP(P43,mapping!$A:$B,2,FALSE), BE43,VLOOKUP(P43,mapping!$A$2:$B$8,2,FALSE))
))</f>
        <v>2E-3</v>
      </c>
      <c r="J43" s="11" cm="1">
        <f t="array" ref="J43">IF(
    AZ43="OUT",0,IF(IF(
                      BD43&gt;=LARGE(IF(ISNUMBER(BD:BD),BD:BD),3),
                      BE43+0.001,
                      VLOOKUP(H43,mapping!$D:$E,2,FALSE)
                      )&gt;I43,
                   IF(
                      BD43&gt;=LARGE(IF(ISNUMBER(BD:BD),BD:BD),3),
                      BE43+0.001,
                      VLOOKUP(H43,mapping!$D:$E,2,FALSE)
                      ),
                   I43+0.002))</f>
        <v>0.01</v>
      </c>
      <c r="K43" s="8">
        <f t="shared" si="1"/>
        <v>2.0731560978011661E-4</v>
      </c>
      <c r="L43" s="1" t="str">
        <f>Pos!B1075</f>
        <v>US4932671088</v>
      </c>
      <c r="M43" s="1" t="str">
        <f>_xlfn.XLOOKUP($L43,Pos!B:B,Pos!D:D,, 0)</f>
        <v>KeyCorp</v>
      </c>
      <c r="N43" s="1" t="str">
        <f>_xlfn.XLOOKUP($L43,Pos!B:B,Pos!E:E,, 0)</f>
        <v>Banks</v>
      </c>
      <c r="O43" s="1" t="str">
        <f t="shared" si="2"/>
        <v>Banks_North America</v>
      </c>
      <c r="P43" s="1" t="str">
        <f>_xlfn.XLOOKUP($L43,Pos!B:B,Pos!F:F,, 0)</f>
        <v>North America</v>
      </c>
      <c r="Q43" s="1">
        <v>0</v>
      </c>
      <c r="R43" s="9">
        <f>_xlfn.XLOOKUP($L43,Pos!$B:$B,Pos!N:N,0, 0)</f>
        <v>6.67</v>
      </c>
      <c r="S43" s="9">
        <f>_xlfn.XLOOKUP($L43,Pos!$B:$B,Pos!O:O,0, 0)</f>
        <v>6.4175000000000004</v>
      </c>
      <c r="T43" s="9">
        <f>_xlfn.XLOOKUP($L43,Pos!$B:$B,Pos!P:P,0, 0)</f>
        <v>2.0249999999999999</v>
      </c>
      <c r="U43" s="9">
        <f>_xlfn.XLOOKUP($L43,Pos!$B:$B,Pos!Q:Q,0, 0)</f>
        <v>5.3</v>
      </c>
      <c r="V43" s="9">
        <f>_xlfn.XLOOKUP($L43,Pos!$B:$B,Pos!R:R,0, 0)</f>
        <v>2.4333330000000002</v>
      </c>
      <c r="W43" s="9">
        <f>_xlfn.XLOOKUP($L43,Pos!$B:$B,Pos!S:S,0, 0)</f>
        <v>6.4566670000000004</v>
      </c>
      <c r="X43" s="9" t="str">
        <f>_xlfn.XLOOKUP($L43,Pos!$B:$B,Pos!J:J,0, 0)</f>
        <v>Outperform</v>
      </c>
      <c r="Y43" s="1">
        <v>0</v>
      </c>
      <c r="Z43" s="1">
        <v>0</v>
      </c>
      <c r="AA43" s="1">
        <f t="shared" si="3"/>
        <v>0</v>
      </c>
      <c r="AB43" s="9">
        <f>_xlfn.XLOOKUP(L43,Pos!B:B,Pos!K:K,-1,0)</f>
        <v>9.2857142857142865</v>
      </c>
      <c r="AC43" s="1" t="e">
        <f>_xlfn.XLOOKUP($L43,Pos!$A:$A,Pos!S:S,_xlfn.XLOOKUP($L43,#REF!,#REF!, ""), 0)</f>
        <v>#REF!</v>
      </c>
      <c r="AD43" s="1" t="e">
        <f>_xlfn.XLOOKUP($L43,Pos!$A:$A,Pos!T:T,_xlfn.XLOOKUP($L43,#REF!,#REF!, ""), 0)</f>
        <v>#REF!</v>
      </c>
      <c r="AE43" s="1" t="e">
        <f>_xlfn.XLOOKUP($L43,Pos!$A:$A,Pos!U:U,_xlfn.XLOOKUP($L43,#REF!,#REF!, ""), 0)</f>
        <v>#REF!</v>
      </c>
      <c r="AF43" s="1" t="e">
        <f>_xlfn.XLOOKUP($L43,Pos!$A:$A,Pos!V:V,_xlfn.XLOOKUP($L43,#REF!,#REF!, ""), 0)</f>
        <v>#REF!</v>
      </c>
      <c r="AG43" s="1" t="e">
        <f>_xlfn.XLOOKUP($L43,Pos!$A:$A,Pos!W:W,_xlfn.XLOOKUP($L43,#REF!,#REF!, ""), 0)</f>
        <v>#REF!</v>
      </c>
      <c r="AH43" s="1" t="e">
        <f>_xlfn.XLOOKUP($L43,Pos!$A:$A,Pos!X:X,_xlfn.XLOOKUP($L43,#REF!,#REF!, ""), 0)</f>
        <v>#REF!</v>
      </c>
      <c r="AI43" s="1" t="e">
        <f>_xlfn.XLOOKUP($L43,Pos!$A:$A,Pos!Y:Y,_xlfn.XLOOKUP($L43,#REF!,#REF!, ""), 0)</f>
        <v>#REF!</v>
      </c>
      <c r="AJ43" s="1" t="e">
        <f>_xlfn.XLOOKUP($L43,Pos!$A:$A,Pos!Z:Z,_xlfn.XLOOKUP($L43,#REF!,#REF!, ""), 0)</f>
        <v>#REF!</v>
      </c>
      <c r="AK43" s="1" t="e">
        <f>_xlfn.XLOOKUP($L43,Pos!$A:$A,Pos!AA:AA,_xlfn.XLOOKUP($L43,#REF!,#REF!, ""), 0)</f>
        <v>#REF!</v>
      </c>
      <c r="AL43" s="1" t="e">
        <f>_xlfn.XLOOKUP($L43,Pos!$A:$A,Pos!AB:AB,_xlfn.XLOOKUP($L43,#REF!,#REF!, ""), 0)</f>
        <v>#REF!</v>
      </c>
      <c r="AM43" s="1" t="e">
        <f>_xlfn.XLOOKUP($L43,Pos!$A:$A,Pos!AC:AC,_xlfn.XLOOKUP($L43,#REF!,#REF!, ""), 0)</f>
        <v>#REF!</v>
      </c>
      <c r="AN43" s="1" t="e">
        <f>_xlfn.XLOOKUP($L43,Pos!$A:$A,Pos!AD:AD,_xlfn.XLOOKUP($L43,#REF!,#REF!, ""), 0)</f>
        <v>#REF!</v>
      </c>
      <c r="AO43" s="1" t="e">
        <f>_xlfn.XLOOKUP($L43,Pos!$A:$A,Pos!AE:AE,_xlfn.XLOOKUP($L43,#REF!,#REF!, ""), 0)</f>
        <v>#REF!</v>
      </c>
      <c r="AP43" s="1" t="e">
        <f>_xlfn.XLOOKUP($L43,Pos!$A:$A,Pos!AF:AF,_xlfn.XLOOKUP($L43,#REF!,#REF!, ""), 0)</f>
        <v>#REF!</v>
      </c>
      <c r="AQ43" s="1" t="e">
        <f>_xlfn.XLOOKUP($L43,Pos!$A:$A,Pos!AG:AG,_xlfn.XLOOKUP($L43,#REF!,#REF!, ""), 0)</f>
        <v>#REF!</v>
      </c>
      <c r="AR43" s="1" t="e">
        <f>_xlfn.XLOOKUP($L43,Pos!$A:$A,Pos!AH:AH,_xlfn.XLOOKUP($L43,#REF!,#REF!, ""), 0)</f>
        <v>#REF!</v>
      </c>
      <c r="AS43" s="1" t="e">
        <f>_xlfn.XLOOKUP($L43,Pos!$A:$A,Pos!AI:AI,_xlfn.XLOOKUP($L43,#REF!,#REF!, ""), 0)</f>
        <v>#REF!</v>
      </c>
      <c r="AT43" s="1" t="e">
        <f>_xlfn.XLOOKUP($L43,Pos!$A:$A,Pos!AJ:AJ,_xlfn.XLOOKUP($L43,#REF!,#REF!, ""), 0)</f>
        <v>#REF!</v>
      </c>
      <c r="AU43" s="1" t="e">
        <f>_xlfn.XLOOKUP($L43,Pos!$A:$A,Pos!AK:AK,_xlfn.XLOOKUP($L43,#REF!,#REF!, ""), 0)</f>
        <v>#REF!</v>
      </c>
      <c r="AV43" s="1" t="e">
        <f>_xlfn.XLOOKUP($L43,Pos!$A:$A,Pos!AL:AL,_xlfn.XLOOKUP($L43,#REF!,#REF!, ""), 0)</f>
        <v>#REF!</v>
      </c>
      <c r="AW43" s="1" t="e">
        <f>_xlfn.XLOOKUP($L43,Pos!$A:$A,Pos!AM:AM,_xlfn.XLOOKUP($L43,#REF!,#REF!, ""), 0)</f>
        <v>#REF!</v>
      </c>
      <c r="AX43" s="1" t="e">
        <f>_xlfn.XLOOKUP($L43,Pos!$A:$A,Pos!AN:AN,_xlfn.XLOOKUP($L43,#REF!,#REF!, ""), 0)</f>
        <v>#REF!</v>
      </c>
      <c r="AY43" s="1" t="e">
        <f>_xlfn.XLOOKUP($L43,Pos!$A:$A,Pos!AO:AO,_xlfn.XLOOKUP($L43,#REF!,#REF!, ""), 0)</f>
        <v>#REF!</v>
      </c>
      <c r="AZ43" s="7" t="str">
        <f t="shared" si="4"/>
        <v>IN</v>
      </c>
      <c r="BA43" s="1">
        <f>IF(OR(_xlfn.XLOOKUP(L43,Pos!B:B,Pos!L:L,FALSE)="ESG Reason",_xlfn.XLOOKUP(L43,Pos!B:B,Pos!L:L,FALSE)="Blacklisted"),1,0)</f>
        <v>0</v>
      </c>
      <c r="BC43" s="11">
        <v>9.9999998601807121E-3</v>
      </c>
      <c r="BD43" s="11">
        <f>_xlfn.XLOOKUP($L43,Pos!$B:$B,Pos!H:H,0, 0)</f>
        <v>7.0665603842130524E-3</v>
      </c>
      <c r="BE43" s="11">
        <f>_xlfn.XLOOKUP($L43,Pos!$B:$B,Pos!I:I,0, 0)</f>
        <v>2.0731560978011661E-4</v>
      </c>
      <c r="BF43" s="18">
        <f t="shared" si="5"/>
        <v>6.8592447744329358E-3</v>
      </c>
      <c r="BG43" s="1">
        <f t="shared" si="6"/>
        <v>1</v>
      </c>
      <c r="BH43" s="1">
        <f t="shared" si="7"/>
        <v>21</v>
      </c>
      <c r="BI43" s="18">
        <f t="shared" si="8"/>
        <v>2.9334394759676597E-3</v>
      </c>
      <c r="BJ43" s="3">
        <f t="shared" si="9"/>
        <v>9.7926842504005955E-3</v>
      </c>
      <c r="BK43" s="18">
        <f t="shared" si="10"/>
        <v>2.9334394759676597E-3</v>
      </c>
      <c r="BQ43" s="56" t="str">
        <f t="shared" si="49"/>
        <v>Food, Beverage &amp; Tobacco_North America</v>
      </c>
      <c r="BR43" s="11">
        <f t="shared" si="46"/>
        <v>2.473782287557793E-3</v>
      </c>
      <c r="BS43" s="11">
        <f t="shared" si="47"/>
        <v>1.8772889944644413E-3</v>
      </c>
      <c r="BT43" s="11">
        <f t="shared" si="48"/>
        <v>1.5927120523874398E-2</v>
      </c>
      <c r="BU43" s="8">
        <f t="shared" si="50"/>
        <v>5.964932930933517E-4</v>
      </c>
      <c r="BV43" s="8">
        <f t="shared" si="51"/>
        <v>-1.3453338236316606E-2</v>
      </c>
      <c r="BW43" s="8">
        <f t="shared" si="52"/>
        <v>-1.4049831529409957E-2</v>
      </c>
      <c r="BX43" s="13" t="str">
        <f t="shared" si="53"/>
        <v>Valide</v>
      </c>
      <c r="BZ43" s="59" t="str">
        <f t="shared" si="54"/>
        <v>Food, Beverage &amp; Tobacco_North America</v>
      </c>
      <c r="CA43" s="44">
        <f t="shared" si="55"/>
        <v>1</v>
      </c>
      <c r="CB43" s="44">
        <f t="shared" si="56"/>
        <v>3</v>
      </c>
      <c r="CC43" s="44">
        <f t="shared" si="57"/>
        <v>19</v>
      </c>
      <c r="CD43" s="1" t="b">
        <f>E38&gt;D38</f>
        <v>0</v>
      </c>
      <c r="CE43" s="36" t="b">
        <f t="shared" si="59"/>
        <v>0</v>
      </c>
      <c r="CF43" s="11" t="str">
        <f t="shared" si="60"/>
        <v/>
      </c>
      <c r="CG43" s="11" t="str">
        <f t="shared" si="61"/>
        <v/>
      </c>
      <c r="CH43" s="37">
        <f>IFERROR(INT(CF43/mapping!$B$2)+1,0)</f>
        <v>0</v>
      </c>
      <c r="CI43" s="37">
        <f>IFERROR(INT(ABS(CG43)/mapping!$E$2)+1,0)</f>
        <v>0</v>
      </c>
      <c r="CJ43" s="1">
        <f t="shared" si="62"/>
        <v>0</v>
      </c>
      <c r="CK43" s="1" t="str" cm="1">
        <f t="array" ref="CK43">IF(OR(CD43,CE43), TRANSPOSE(_xlfn.LET(
    _xlpm.Noms, M:M,
    _xlpm.Scores, AB:AB,
    _xlpm.Poids, BD:BD,
    _xlpm.Secteur, O:O,
    _xlpm.ESG, BA:BA,
    _xlpm.Cible, BZ43,
    _xlpm.Nb, CJ43,
    _xlpm.Position, AZ:AZ,
    _xlpm.Res, IF(CD43,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4" spans="1:89" x14ac:dyDescent="0.25">
      <c r="A44" s="56" t="s">
        <v>2718</v>
      </c>
      <c r="B44" s="1">
        <v>33</v>
      </c>
      <c r="C44" s="11">
        <f t="shared" si="43"/>
        <v>1.2676048466820347E-2</v>
      </c>
      <c r="D44" s="11">
        <f t="shared" ref="D44:D49" si="63">C44+2*$C$71</f>
        <v>1.6676048466820345E-2</v>
      </c>
      <c r="E44" s="11">
        <f t="shared" ref="E44:E68" si="64">MAX(SUMIFS(I:I,O:O,A44),0)</f>
        <v>1.2E-2</v>
      </c>
      <c r="F44" s="11">
        <f t="shared" ref="F44:F68" si="65">MAX(SUMIFS(J:J,O:O,A44),0)</f>
        <v>6.0000000000000005E-2</v>
      </c>
      <c r="G44" s="51" t="s">
        <v>765</v>
      </c>
      <c r="H44" s="8" t="str">
        <f t="shared" si="0"/>
        <v>0%West Europe</v>
      </c>
      <c r="I44" s="11" cm="1">
        <f t="array" ref="I44">IF(
   AZ44 = "OUT", 0,IF(
   BD44 &gt;= LARGE(IF(ISNUMBER(BD:BD), BD:BD), 3),
   BE44 - 0.001,
   IF(BE44 &gt;=VLOOKUP(P44,mapping!$A:$B,2,FALSE), BE44,VLOOKUP(P44,mapping!$A$2:$B$8,2,FALSE))
))</f>
        <v>1E-3</v>
      </c>
      <c r="J44" s="11" cm="1">
        <f t="array" ref="J44">IF(
    AZ44="OUT",0,IF(IF(
                      BD44&gt;=LARGE(IF(ISNUMBER(BD:BD),BD:BD),3),
                      BE44+0.001,
                      VLOOKUP(H44,mapping!$D:$E,2,FALSE)
                      )&gt;I44,
                   IF(
                      BD44&gt;=LARGE(IF(ISNUMBER(BD:BD),BD:BD),3),
                      BE44+0.001,
                      VLOOKUP(H44,mapping!$D:$E,2,FALSE)
                      ),
                   I44+0.002))</f>
        <v>5.0000000000000001E-3</v>
      </c>
      <c r="K44" s="8">
        <f t="shared" si="1"/>
        <v>2.1965258486985451E-4</v>
      </c>
      <c r="L44" s="1" t="str">
        <f>Pos!B173</f>
        <v>CH0025751329</v>
      </c>
      <c r="M44" s="1" t="str">
        <f>_xlfn.XLOOKUP($L44,Pos!B:B,Pos!D:D,, 0)</f>
        <v>Logitech International S.A.</v>
      </c>
      <c r="N44" s="1" t="str">
        <f>_xlfn.XLOOKUP($L44,Pos!B:B,Pos!E:E,, 0)</f>
        <v>Technology</v>
      </c>
      <c r="O44" s="1" t="str">
        <f t="shared" si="2"/>
        <v>Technology_West Europe</v>
      </c>
      <c r="P44" s="1" t="str">
        <f>_xlfn.XLOOKUP($L44,Pos!B:B,Pos!F:F,, 0)</f>
        <v>West Europe</v>
      </c>
      <c r="Q44" s="1">
        <v>0</v>
      </c>
      <c r="R44" s="9">
        <f>_xlfn.XLOOKUP($L44,Pos!$B:$B,Pos!N:N,0, 0)</f>
        <v>5.17</v>
      </c>
      <c r="S44" s="9">
        <f>_xlfn.XLOOKUP($L44,Pos!$B:$B,Pos!O:O,0, 0)</f>
        <v>5.8445</v>
      </c>
      <c r="T44" s="9">
        <f>_xlfn.XLOOKUP($L44,Pos!$B:$B,Pos!P:P,0, 0)</f>
        <v>6.8</v>
      </c>
      <c r="U44" s="9">
        <f>_xlfn.XLOOKUP($L44,Pos!$B:$B,Pos!Q:Q,0, 0)</f>
        <v>9.6999999999999993</v>
      </c>
      <c r="V44" s="9">
        <f>_xlfn.XLOOKUP($L44,Pos!$B:$B,Pos!R:R,0, 0)</f>
        <v>5.2</v>
      </c>
      <c r="W44" s="9">
        <f>_xlfn.XLOOKUP($L44,Pos!$B:$B,Pos!S:S,0, 0)</f>
        <v>3.1916669999999998</v>
      </c>
      <c r="X44" s="9" t="str">
        <f>_xlfn.XLOOKUP($L44,Pos!$B:$B,Pos!J:J,0, 0)</f>
        <v>Outperform</v>
      </c>
      <c r="Y44" s="1">
        <v>0</v>
      </c>
      <c r="Z44" s="1">
        <v>0</v>
      </c>
      <c r="AA44" s="1">
        <f t="shared" si="3"/>
        <v>0</v>
      </c>
      <c r="AB44" s="9">
        <f>_xlfn.XLOOKUP(L44,Pos!B:B,Pos!K:K,-1,0)</f>
        <v>9.4117647058823533</v>
      </c>
      <c r="AC44" s="1" t="e">
        <f>_xlfn.XLOOKUP($L44,Pos!$A:$A,Pos!S:S,_xlfn.XLOOKUP($L44,#REF!,#REF!, ""), 0)</f>
        <v>#REF!</v>
      </c>
      <c r="AD44" s="1" t="e">
        <f>_xlfn.XLOOKUP($L44,Pos!$A:$A,Pos!T:T,_xlfn.XLOOKUP($L44,#REF!,#REF!, ""), 0)</f>
        <v>#REF!</v>
      </c>
      <c r="AE44" s="1" t="e">
        <f>_xlfn.XLOOKUP($L44,Pos!$A:$A,Pos!U:U,_xlfn.XLOOKUP($L44,#REF!,#REF!, ""), 0)</f>
        <v>#REF!</v>
      </c>
      <c r="AF44" s="1" t="e">
        <f>_xlfn.XLOOKUP($L44,Pos!$A:$A,Pos!V:V,_xlfn.XLOOKUP($L44,#REF!,#REF!, ""), 0)</f>
        <v>#REF!</v>
      </c>
      <c r="AG44" s="1" t="e">
        <f>_xlfn.XLOOKUP($L44,Pos!$A:$A,Pos!W:W,_xlfn.XLOOKUP($L44,#REF!,#REF!, ""), 0)</f>
        <v>#REF!</v>
      </c>
      <c r="AH44" s="1" t="e">
        <f>_xlfn.XLOOKUP($L44,Pos!$A:$A,Pos!X:X,_xlfn.XLOOKUP($L44,#REF!,#REF!, ""), 0)</f>
        <v>#REF!</v>
      </c>
      <c r="AI44" s="1" t="e">
        <f>_xlfn.XLOOKUP($L44,Pos!$A:$A,Pos!Y:Y,_xlfn.XLOOKUP($L44,#REF!,#REF!, ""), 0)</f>
        <v>#REF!</v>
      </c>
      <c r="AJ44" s="1" t="e">
        <f>_xlfn.XLOOKUP($L44,Pos!$A:$A,Pos!Z:Z,_xlfn.XLOOKUP($L44,#REF!,#REF!, ""), 0)</f>
        <v>#REF!</v>
      </c>
      <c r="AK44" s="1" t="e">
        <f>_xlfn.XLOOKUP($L44,Pos!$A:$A,Pos!AA:AA,_xlfn.XLOOKUP($L44,#REF!,#REF!, ""), 0)</f>
        <v>#REF!</v>
      </c>
      <c r="AL44" s="1" t="e">
        <f>_xlfn.XLOOKUP($L44,Pos!$A:$A,Pos!AB:AB,_xlfn.XLOOKUP($L44,#REF!,#REF!, ""), 0)</f>
        <v>#REF!</v>
      </c>
      <c r="AM44" s="1" t="e">
        <f>_xlfn.XLOOKUP($L44,Pos!$A:$A,Pos!AC:AC,_xlfn.XLOOKUP($L44,#REF!,#REF!, ""), 0)</f>
        <v>#REF!</v>
      </c>
      <c r="AN44" s="1" t="e">
        <f>_xlfn.XLOOKUP($L44,Pos!$A:$A,Pos!AD:AD,_xlfn.XLOOKUP($L44,#REF!,#REF!, ""), 0)</f>
        <v>#REF!</v>
      </c>
      <c r="AO44" s="1" t="e">
        <f>_xlfn.XLOOKUP($L44,Pos!$A:$A,Pos!AE:AE,_xlfn.XLOOKUP($L44,#REF!,#REF!, ""), 0)</f>
        <v>#REF!</v>
      </c>
      <c r="AP44" s="1" t="e">
        <f>_xlfn.XLOOKUP($L44,Pos!$A:$A,Pos!AF:AF,_xlfn.XLOOKUP($L44,#REF!,#REF!, ""), 0)</f>
        <v>#REF!</v>
      </c>
      <c r="AQ44" s="1" t="e">
        <f>_xlfn.XLOOKUP($L44,Pos!$A:$A,Pos!AG:AG,_xlfn.XLOOKUP($L44,#REF!,#REF!, ""), 0)</f>
        <v>#REF!</v>
      </c>
      <c r="AR44" s="1" t="e">
        <f>_xlfn.XLOOKUP($L44,Pos!$A:$A,Pos!AH:AH,_xlfn.XLOOKUP($L44,#REF!,#REF!, ""), 0)</f>
        <v>#REF!</v>
      </c>
      <c r="AS44" s="1" t="e">
        <f>_xlfn.XLOOKUP($L44,Pos!$A:$A,Pos!AI:AI,_xlfn.XLOOKUP($L44,#REF!,#REF!, ""), 0)</f>
        <v>#REF!</v>
      </c>
      <c r="AT44" s="1" t="e">
        <f>_xlfn.XLOOKUP($L44,Pos!$A:$A,Pos!AJ:AJ,_xlfn.XLOOKUP($L44,#REF!,#REF!, ""), 0)</f>
        <v>#REF!</v>
      </c>
      <c r="AU44" s="1" t="e">
        <f>_xlfn.XLOOKUP($L44,Pos!$A:$A,Pos!AK:AK,_xlfn.XLOOKUP($L44,#REF!,#REF!, ""), 0)</f>
        <v>#REF!</v>
      </c>
      <c r="AV44" s="1" t="e">
        <f>_xlfn.XLOOKUP($L44,Pos!$A:$A,Pos!AL:AL,_xlfn.XLOOKUP($L44,#REF!,#REF!, ""), 0)</f>
        <v>#REF!</v>
      </c>
      <c r="AW44" s="1" t="e">
        <f>_xlfn.XLOOKUP($L44,Pos!$A:$A,Pos!AM:AM,_xlfn.XLOOKUP($L44,#REF!,#REF!, ""), 0)</f>
        <v>#REF!</v>
      </c>
      <c r="AX44" s="1" t="e">
        <f>_xlfn.XLOOKUP($L44,Pos!$A:$A,Pos!AN:AN,_xlfn.XLOOKUP($L44,#REF!,#REF!, ""), 0)</f>
        <v>#REF!</v>
      </c>
      <c r="AY44" s="1" t="e">
        <f>_xlfn.XLOOKUP($L44,Pos!$A:$A,Pos!AO:AO,_xlfn.XLOOKUP($L44,#REF!,#REF!, ""), 0)</f>
        <v>#REF!</v>
      </c>
      <c r="AZ44" s="7" t="str">
        <f t="shared" si="4"/>
        <v>IN</v>
      </c>
      <c r="BA44" s="1">
        <f>IF(OR(_xlfn.XLOOKUP(L44,Pos!B:B,Pos!L:L,FALSE)="ESG Reason",_xlfn.XLOOKUP(L44,Pos!B:B,Pos!L:L,FALSE)="Blacklisted"),1,0)</f>
        <v>0</v>
      </c>
      <c r="BC44" s="11">
        <v>4.999999869737589E-3</v>
      </c>
      <c r="BD44" s="11">
        <f>_xlfn.XLOOKUP($L44,Pos!$B:$B,Pos!H:H,0, 0)</f>
        <v>6.8665667395137108E-3</v>
      </c>
      <c r="BE44" s="11">
        <f>_xlfn.XLOOKUP($L44,Pos!$B:$B,Pos!I:I,0, 0)</f>
        <v>2.1965258486985451E-4</v>
      </c>
      <c r="BF44" s="18">
        <f t="shared" si="5"/>
        <v>6.6469141546438562E-3</v>
      </c>
      <c r="BG44" s="1">
        <f t="shared" si="6"/>
        <v>2</v>
      </c>
      <c r="BH44" s="1">
        <f t="shared" si="7"/>
        <v>16</v>
      </c>
      <c r="BI44" s="18">
        <f t="shared" si="8"/>
        <v>1.8665668697761218E-3</v>
      </c>
      <c r="BJ44" s="3">
        <f t="shared" si="9"/>
        <v>4.7803472848677343E-3</v>
      </c>
      <c r="BK44" s="18">
        <f t="shared" si="10"/>
        <v>-1.8665668697761218E-3</v>
      </c>
      <c r="BQ44" s="56" t="str">
        <f t="shared" si="49"/>
        <v>Health Care_North America</v>
      </c>
      <c r="BR44" s="11">
        <f>IF(SUMIFS(BC$4:BC$9998,$O$4:$O$9998,$BQ44)&lt;0.0001,"",SUMIFS($BC$4:$BC$9998,$O$4:$O$9998,$BQ44))</f>
        <v>7.5544472782197072E-2</v>
      </c>
      <c r="BS44" s="11">
        <f t="shared" si="47"/>
        <v>7.3534479043619608E-2</v>
      </c>
      <c r="BT44" s="11">
        <f t="shared" si="48"/>
        <v>7.0420773912864637E-2</v>
      </c>
      <c r="BU44" s="8">
        <f t="shared" si="50"/>
        <v>2.0099937385774647E-3</v>
      </c>
      <c r="BV44" s="8">
        <f t="shared" si="51"/>
        <v>5.1236988693324353E-3</v>
      </c>
      <c r="BW44" s="8">
        <f t="shared" si="52"/>
        <v>3.1137051307549707E-3</v>
      </c>
      <c r="BX44" s="13" t="str">
        <f t="shared" si="53"/>
        <v>Valide</v>
      </c>
      <c r="BZ44" s="59" t="str">
        <f t="shared" si="54"/>
        <v>Health Care_North America</v>
      </c>
      <c r="CA44" s="44">
        <f t="shared" si="55"/>
        <v>8</v>
      </c>
      <c r="CB44" s="44">
        <f t="shared" si="56"/>
        <v>8</v>
      </c>
      <c r="CC44" s="44">
        <f t="shared" si="57"/>
        <v>59</v>
      </c>
      <c r="CD44" s="1" t="b">
        <f t="shared" si="58"/>
        <v>0</v>
      </c>
      <c r="CE44" s="36" t="b">
        <f t="shared" si="59"/>
        <v>0</v>
      </c>
      <c r="CF44" s="11" t="str">
        <f t="shared" si="60"/>
        <v/>
      </c>
      <c r="CG44" s="11" t="str">
        <f t="shared" si="61"/>
        <v/>
      </c>
      <c r="CH44" s="37">
        <f>IFERROR(INT(CF44/mapping!$B$2)+1,0)</f>
        <v>0</v>
      </c>
      <c r="CI44" s="37">
        <f>IFERROR(INT(ABS(CG44)/mapping!$E$2)+1,0)</f>
        <v>0</v>
      </c>
      <c r="CJ44" s="1">
        <f t="shared" si="62"/>
        <v>0</v>
      </c>
      <c r="CK44" s="1" t="str" cm="1">
        <f t="array" ref="CK44">IF(OR(CD44,CE44), TRANSPOSE(_xlfn.LET(
    _xlpm.Noms, M:M,
    _xlpm.Scores, AB:AB,
    _xlpm.Poids, BD:BD,
    _xlpm.Secteur, O:O,
    _xlpm.ESG, BA:BA,
    _xlpm.Cible, BZ44,
    _xlpm.Nb, CJ44,
    _xlpm.Position, AZ:AZ,
    _xlpm.Res, IF(CD44,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5" spans="1:89" x14ac:dyDescent="0.25">
      <c r="A45" s="56" t="s">
        <v>2719</v>
      </c>
      <c r="B45" s="1">
        <v>34</v>
      </c>
      <c r="C45" s="11">
        <f t="shared" si="43"/>
        <v>8.0351752599904125E-2</v>
      </c>
      <c r="D45" s="11">
        <f t="shared" si="63"/>
        <v>8.4351752599904128E-2</v>
      </c>
      <c r="E45" s="11">
        <f t="shared" si="64"/>
        <v>1.8000000000000002E-2</v>
      </c>
      <c r="F45" s="11">
        <f t="shared" si="65"/>
        <v>9.4999999999999987E-2</v>
      </c>
      <c r="G45" s="51" t="s">
        <v>533</v>
      </c>
      <c r="H45" s="8" t="str">
        <f t="shared" si="0"/>
        <v>0%North America</v>
      </c>
      <c r="I45" s="11" cm="1">
        <f t="array" ref="I45">IF(
   AZ45 = "OUT", 0,IF(
   BD45 &gt;= LARGE(IF(ISNUMBER(BD:BD), BD:BD), 3),
   BE45 - 0.001,
   IF(BE45 &gt;=VLOOKUP(P45,mapping!$A:$B,2,FALSE), BE45,VLOOKUP(P45,mapping!$A$2:$B$8,2,FALSE))
))</f>
        <v>2E-3</v>
      </c>
      <c r="J45" s="11" cm="1">
        <f t="array" ref="J45">IF(
    AZ45="OUT",0,IF(IF(
                      BD45&gt;=LARGE(IF(ISNUMBER(BD:BD),BD:BD),3),
                      BE45+0.001,
                      VLOOKUP(H45,mapping!$D:$E,2,FALSE)
                      )&gt;I45,
                   IF(
                      BD45&gt;=LARGE(IF(ISNUMBER(BD:BD),BD:BD),3),
                      BE45+0.001,
                      VLOOKUP(H45,mapping!$D:$E,2,FALSE)
                      ),
                   I45+0.002))</f>
        <v>0.01</v>
      </c>
      <c r="K45" s="8">
        <f t="shared" si="1"/>
        <v>3.5610262383268122E-4</v>
      </c>
      <c r="L45" s="1" t="str">
        <f>Pos!B905</f>
        <v>US1717793095</v>
      </c>
      <c r="M45" s="1" t="str">
        <f>_xlfn.XLOOKUP($L45,Pos!B:B,Pos!D:D,, 0)</f>
        <v>Ciena Corporation</v>
      </c>
      <c r="N45" s="1" t="str">
        <f>_xlfn.XLOOKUP($L45,Pos!B:B,Pos!E:E,, 0)</f>
        <v>Telecommunications</v>
      </c>
      <c r="O45" s="1" t="str">
        <f t="shared" si="2"/>
        <v>Telecommunications_North America</v>
      </c>
      <c r="P45" s="1" t="str">
        <f>_xlfn.XLOOKUP($L45,Pos!B:B,Pos!F:F,, 0)</f>
        <v>North America</v>
      </c>
      <c r="Q45" s="1">
        <v>0</v>
      </c>
      <c r="R45" s="9">
        <f>_xlfn.XLOOKUP($L45,Pos!$B:$B,Pos!N:N,0, 0)</f>
        <v>0</v>
      </c>
      <c r="S45" s="9">
        <f>_xlfn.XLOOKUP($L45,Pos!$B:$B,Pos!O:O,0, 0)</f>
        <v>1.627</v>
      </c>
      <c r="T45" s="9">
        <f>_xlfn.XLOOKUP($L45,Pos!$B:$B,Pos!P:P,0, 0)</f>
        <v>5.3666669999999996</v>
      </c>
      <c r="U45" s="9">
        <f>_xlfn.XLOOKUP($L45,Pos!$B:$B,Pos!Q:Q,0, 0)</f>
        <v>9.6999999999999993</v>
      </c>
      <c r="V45" s="9">
        <f>_xlfn.XLOOKUP($L45,Pos!$B:$B,Pos!R:R,0, 0)</f>
        <v>3.733333</v>
      </c>
      <c r="W45" s="9">
        <f>_xlfn.XLOOKUP($L45,Pos!$B:$B,Pos!S:S,0, 0)</f>
        <v>8.0500000000000007</v>
      </c>
      <c r="X45" s="9" t="str">
        <f>_xlfn.XLOOKUP($L45,Pos!$B:$B,Pos!J:J,0, 0)</f>
        <v>Outperform</v>
      </c>
      <c r="Y45" s="1">
        <v>0</v>
      </c>
      <c r="Z45" s="1">
        <v>0</v>
      </c>
      <c r="AA45" s="1">
        <f t="shared" si="3"/>
        <v>0</v>
      </c>
      <c r="AB45" s="9">
        <f>_xlfn.XLOOKUP(L45,Pos!B:B,Pos!K:K,-1,0)</f>
        <v>8.1818181818181817</v>
      </c>
      <c r="AC45" s="1" t="e">
        <f>_xlfn.XLOOKUP($L45,Pos!$A:$A,Pos!S:S,_xlfn.XLOOKUP($L45,#REF!,#REF!, ""), 0)</f>
        <v>#REF!</v>
      </c>
      <c r="AD45" s="1" t="e">
        <f>_xlfn.XLOOKUP($L45,Pos!$A:$A,Pos!T:T,_xlfn.XLOOKUP($L45,#REF!,#REF!, ""), 0)</f>
        <v>#REF!</v>
      </c>
      <c r="AE45" s="1" t="e">
        <f>_xlfn.XLOOKUP($L45,Pos!$A:$A,Pos!U:U,_xlfn.XLOOKUP($L45,#REF!,#REF!, ""), 0)</f>
        <v>#REF!</v>
      </c>
      <c r="AF45" s="1" t="e">
        <f>_xlfn.XLOOKUP($L45,Pos!$A:$A,Pos!V:V,_xlfn.XLOOKUP($L45,#REF!,#REF!, ""), 0)</f>
        <v>#REF!</v>
      </c>
      <c r="AG45" s="1" t="e">
        <f>_xlfn.XLOOKUP($L45,Pos!$A:$A,Pos!W:W,_xlfn.XLOOKUP($L45,#REF!,#REF!, ""), 0)</f>
        <v>#REF!</v>
      </c>
      <c r="AH45" s="1" t="e">
        <f>_xlfn.XLOOKUP($L45,Pos!$A:$A,Pos!X:X,_xlfn.XLOOKUP($L45,#REF!,#REF!, ""), 0)</f>
        <v>#REF!</v>
      </c>
      <c r="AI45" s="1" t="e">
        <f>_xlfn.XLOOKUP($L45,Pos!$A:$A,Pos!Y:Y,_xlfn.XLOOKUP($L45,#REF!,#REF!, ""), 0)</f>
        <v>#REF!</v>
      </c>
      <c r="AJ45" s="1" t="e">
        <f>_xlfn.XLOOKUP($L45,Pos!$A:$A,Pos!Z:Z,_xlfn.XLOOKUP($L45,#REF!,#REF!, ""), 0)</f>
        <v>#REF!</v>
      </c>
      <c r="AK45" s="1" t="e">
        <f>_xlfn.XLOOKUP($L45,Pos!$A:$A,Pos!AA:AA,_xlfn.XLOOKUP($L45,#REF!,#REF!, ""), 0)</f>
        <v>#REF!</v>
      </c>
      <c r="AL45" s="1" t="e">
        <f>_xlfn.XLOOKUP($L45,Pos!$A:$A,Pos!AB:AB,_xlfn.XLOOKUP($L45,#REF!,#REF!, ""), 0)</f>
        <v>#REF!</v>
      </c>
      <c r="AM45" s="1" t="e">
        <f>_xlfn.XLOOKUP($L45,Pos!$A:$A,Pos!AC:AC,_xlfn.XLOOKUP($L45,#REF!,#REF!, ""), 0)</f>
        <v>#REF!</v>
      </c>
      <c r="AN45" s="1" t="e">
        <f>_xlfn.XLOOKUP($L45,Pos!$A:$A,Pos!AD:AD,_xlfn.XLOOKUP($L45,#REF!,#REF!, ""), 0)</f>
        <v>#REF!</v>
      </c>
      <c r="AO45" s="1" t="e">
        <f>_xlfn.XLOOKUP($L45,Pos!$A:$A,Pos!AE:AE,_xlfn.XLOOKUP($L45,#REF!,#REF!, ""), 0)</f>
        <v>#REF!</v>
      </c>
      <c r="AP45" s="1" t="e">
        <f>_xlfn.XLOOKUP($L45,Pos!$A:$A,Pos!AF:AF,_xlfn.XLOOKUP($L45,#REF!,#REF!, ""), 0)</f>
        <v>#REF!</v>
      </c>
      <c r="AQ45" s="1" t="e">
        <f>_xlfn.XLOOKUP($L45,Pos!$A:$A,Pos!AG:AG,_xlfn.XLOOKUP($L45,#REF!,#REF!, ""), 0)</f>
        <v>#REF!</v>
      </c>
      <c r="AR45" s="1" t="e">
        <f>_xlfn.XLOOKUP($L45,Pos!$A:$A,Pos!AH:AH,_xlfn.XLOOKUP($L45,#REF!,#REF!, ""), 0)</f>
        <v>#REF!</v>
      </c>
      <c r="AS45" s="1" t="e">
        <f>_xlfn.XLOOKUP($L45,Pos!$A:$A,Pos!AI:AI,_xlfn.XLOOKUP($L45,#REF!,#REF!, ""), 0)</f>
        <v>#REF!</v>
      </c>
      <c r="AT45" s="1" t="e">
        <f>_xlfn.XLOOKUP($L45,Pos!$A:$A,Pos!AJ:AJ,_xlfn.XLOOKUP($L45,#REF!,#REF!, ""), 0)</f>
        <v>#REF!</v>
      </c>
      <c r="AU45" s="1" t="e">
        <f>_xlfn.XLOOKUP($L45,Pos!$A:$A,Pos!AK:AK,_xlfn.XLOOKUP($L45,#REF!,#REF!, ""), 0)</f>
        <v>#REF!</v>
      </c>
      <c r="AV45" s="1" t="e">
        <f>_xlfn.XLOOKUP($L45,Pos!$A:$A,Pos!AL:AL,_xlfn.XLOOKUP($L45,#REF!,#REF!, ""), 0)</f>
        <v>#REF!</v>
      </c>
      <c r="AW45" s="1" t="e">
        <f>_xlfn.XLOOKUP($L45,Pos!$A:$A,Pos!AM:AM,_xlfn.XLOOKUP($L45,#REF!,#REF!, ""), 0)</f>
        <v>#REF!</v>
      </c>
      <c r="AX45" s="1" t="e">
        <f>_xlfn.XLOOKUP($L45,Pos!$A:$A,Pos!AN:AN,_xlfn.XLOOKUP($L45,#REF!,#REF!, ""), 0)</f>
        <v>#REF!</v>
      </c>
      <c r="AY45" s="1" t="e">
        <f>_xlfn.XLOOKUP($L45,Pos!$A:$A,Pos!AO:AO,_xlfn.XLOOKUP($L45,#REF!,#REF!, ""), 0)</f>
        <v>#REF!</v>
      </c>
      <c r="AZ45" s="7" t="str">
        <f t="shared" si="4"/>
        <v>IN</v>
      </c>
      <c r="BA45" s="1">
        <f>IF(OR(_xlfn.XLOOKUP(L45,Pos!B:B,Pos!L:L,FALSE)="ESG Reason",_xlfn.XLOOKUP(L45,Pos!B:B,Pos!L:L,FALSE)="Blacklisted"),1,0)</f>
        <v>0</v>
      </c>
      <c r="BC45" s="11">
        <v>6.7548746702236111E-3</v>
      </c>
      <c r="BD45" s="11">
        <f>_xlfn.XLOOKUP($L45,Pos!$B:$B,Pos!H:H,0, 0)</f>
        <v>6.3601027383747332E-3</v>
      </c>
      <c r="BE45" s="11">
        <f>_xlfn.XLOOKUP($L45,Pos!$B:$B,Pos!I:I,0, 0)</f>
        <v>3.5610262383268122E-4</v>
      </c>
      <c r="BF45" s="18">
        <f t="shared" si="5"/>
        <v>6.0040001145420518E-3</v>
      </c>
      <c r="BG45" s="1">
        <f t="shared" si="6"/>
        <v>1</v>
      </c>
      <c r="BH45" s="1">
        <f t="shared" si="7"/>
        <v>36</v>
      </c>
      <c r="BI45" s="18">
        <f t="shared" si="8"/>
        <v>3.9477193184887793E-4</v>
      </c>
      <c r="BJ45" s="3">
        <f t="shared" si="9"/>
        <v>6.3987720463909298E-3</v>
      </c>
      <c r="BK45" s="18">
        <f t="shared" si="10"/>
        <v>3.9477193184887793E-4</v>
      </c>
      <c r="BQ45" s="56" t="str">
        <f t="shared" si="49"/>
        <v>Industrial Goods &amp; Services_North America</v>
      </c>
      <c r="BR45" s="11">
        <f t="shared" si="46"/>
        <v>8.2826298263268275E-2</v>
      </c>
      <c r="BS45" s="11">
        <f t="shared" si="47"/>
        <v>8.0816300912221639E-2</v>
      </c>
      <c r="BT45" s="11">
        <f t="shared" si="48"/>
        <v>7.972197687734571E-2</v>
      </c>
      <c r="BU45" s="8">
        <f t="shared" si="50"/>
        <v>2.0099973510466357E-3</v>
      </c>
      <c r="BV45" s="8">
        <f t="shared" si="51"/>
        <v>3.1043213859225649E-3</v>
      </c>
      <c r="BW45" s="8">
        <f t="shared" si="52"/>
        <v>1.0943240348759292E-3</v>
      </c>
      <c r="BX45" s="13" t="str">
        <f t="shared" si="53"/>
        <v>Valide</v>
      </c>
      <c r="BZ45" s="59" t="str">
        <f t="shared" si="54"/>
        <v>Industrial Goods &amp; Services_North America</v>
      </c>
      <c r="CA45" s="44">
        <f t="shared" si="55"/>
        <v>12</v>
      </c>
      <c r="CB45" s="44">
        <f t="shared" si="56"/>
        <v>12</v>
      </c>
      <c r="CC45" s="44">
        <f t="shared" si="57"/>
        <v>103</v>
      </c>
      <c r="CD45" s="1" t="b">
        <f t="shared" si="58"/>
        <v>0</v>
      </c>
      <c r="CE45" s="36" t="b">
        <f t="shared" si="59"/>
        <v>0</v>
      </c>
      <c r="CF45" s="11" t="str">
        <f t="shared" si="60"/>
        <v/>
      </c>
      <c r="CG45" s="11" t="str">
        <f t="shared" si="61"/>
        <v/>
      </c>
      <c r="CH45" s="37">
        <f>IFERROR(INT(CF45/mapping!$B$2)+1,0)</f>
        <v>0</v>
      </c>
      <c r="CI45" s="37">
        <f>IFERROR(INT(ABS(CG45)/mapping!$E$2)+1,0)</f>
        <v>0</v>
      </c>
      <c r="CJ45" s="1">
        <f t="shared" si="62"/>
        <v>0</v>
      </c>
      <c r="CK45" s="1" t="str" cm="1">
        <f t="array" ref="CK45">IF(OR(CD45,CE45), TRANSPOSE(_xlfn.LET(
    _xlpm.Noms, M:M,
    _xlpm.Scores, AB:AB,
    _xlpm.Poids, BD:BD,
    _xlpm.Secteur, O:O,
    _xlpm.ESG, BA:BA,
    _xlpm.Cible, BZ45,
    _xlpm.Nb, CJ45,
    _xlpm.Position, AZ:AZ,
    _xlpm.Res, IF(CD45,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6" spans="1:89" x14ac:dyDescent="0.25">
      <c r="A46" s="56" t="s">
        <v>2720</v>
      </c>
      <c r="B46" s="1">
        <v>35</v>
      </c>
      <c r="C46" s="11">
        <f t="shared" si="43"/>
        <v>0.32186003551621867</v>
      </c>
      <c r="D46" s="11">
        <f t="shared" si="63"/>
        <v>0.32586003551621867</v>
      </c>
      <c r="E46" s="11">
        <f t="shared" si="64"/>
        <v>0.17253395653761858</v>
      </c>
      <c r="F46" s="11">
        <f t="shared" si="65"/>
        <v>0.35030546889981018</v>
      </c>
      <c r="G46" s="51" t="s">
        <v>562</v>
      </c>
      <c r="H46" s="8" t="str">
        <f t="shared" si="0"/>
        <v>0%North America</v>
      </c>
      <c r="I46" s="11" cm="1">
        <f t="array" ref="I46">IF(
   AZ46 = "OUT", 0,IF(
   BD46 &gt;= LARGE(IF(ISNUMBER(BD:BD), BD:BD), 3),
   BE46 - 0.001,
   IF(BE46 &gt;=VLOOKUP(P46,mapping!$A:$B,2,FALSE), BE46,VLOOKUP(P46,mapping!$A$2:$B$8,2,FALSE))
))</f>
        <v>2E-3</v>
      </c>
      <c r="J46" s="11" cm="1">
        <f t="array" ref="J46">IF(
    AZ46="OUT",0,IF(IF(
                      BD46&gt;=LARGE(IF(ISNUMBER(BD:BD),BD:BD),3),
                      BE46+0.001,
                      VLOOKUP(H46,mapping!$D:$E,2,FALSE)
                      )&gt;I46,
                   IF(
                      BD46&gt;=LARGE(IF(ISNUMBER(BD:BD),BD:BD),3),
                      BE46+0.001,
                      VLOOKUP(H46,mapping!$D:$E,2,FALSE)
                      ),
                   I46+0.002))</f>
        <v>0.01</v>
      </c>
      <c r="K46" s="8">
        <f t="shared" si="1"/>
        <v>3.324172239023886E-4</v>
      </c>
      <c r="L46" s="1" t="str">
        <f>Pos!B1033</f>
        <v>US42824C1099</v>
      </c>
      <c r="M46" s="1" t="str">
        <f>_xlfn.XLOOKUP($L46,Pos!B:B,Pos!D:D,, 0)</f>
        <v>Hewlett Packard Enterprise Co.</v>
      </c>
      <c r="N46" s="1" t="str">
        <f>_xlfn.XLOOKUP($L46,Pos!B:B,Pos!E:E,, 0)</f>
        <v>Technology</v>
      </c>
      <c r="O46" s="1" t="str">
        <f t="shared" si="2"/>
        <v>Technology_North America</v>
      </c>
      <c r="P46" s="1" t="str">
        <f>_xlfn.XLOOKUP($L46,Pos!B:B,Pos!F:F,, 0)</f>
        <v>North America</v>
      </c>
      <c r="Q46" s="1">
        <v>0</v>
      </c>
      <c r="R46" s="9">
        <f>_xlfn.XLOOKUP($L46,Pos!$B:$B,Pos!N:N,0, 0)</f>
        <v>6.12</v>
      </c>
      <c r="S46" s="9">
        <f>_xlfn.XLOOKUP($L46,Pos!$B:$B,Pos!O:O,0, 0)</f>
        <v>9.9000009999999996</v>
      </c>
      <c r="T46" s="9">
        <f>_xlfn.XLOOKUP($L46,Pos!$B:$B,Pos!P:P,0, 0)</f>
        <v>0</v>
      </c>
      <c r="U46" s="9">
        <f>_xlfn.XLOOKUP($L46,Pos!$B:$B,Pos!Q:Q,0, 0)</f>
        <v>6.8</v>
      </c>
      <c r="V46" s="9">
        <f>_xlfn.XLOOKUP($L46,Pos!$B:$B,Pos!R:R,0, 0)</f>
        <v>4.1333330000000004</v>
      </c>
      <c r="W46" s="9">
        <f>_xlfn.XLOOKUP($L46,Pos!$B:$B,Pos!S:S,0, 0)</f>
        <v>5.2516670000000003</v>
      </c>
      <c r="X46" s="9" t="str">
        <f>_xlfn.XLOOKUP($L46,Pos!$B:$B,Pos!J:J,0, 0)</f>
        <v>Outperform</v>
      </c>
      <c r="Y46" s="1">
        <v>0</v>
      </c>
      <c r="Z46" s="1">
        <v>0</v>
      </c>
      <c r="AA46" s="1">
        <f t="shared" si="3"/>
        <v>0</v>
      </c>
      <c r="AB46" s="9">
        <f>_xlfn.XLOOKUP(L46,Pos!B:B,Pos!K:K,-1,0)</f>
        <v>9.7938144329896897</v>
      </c>
      <c r="AC46" s="1" t="e">
        <f>_xlfn.XLOOKUP($L46,Pos!$A:$A,Pos!S:S,_xlfn.XLOOKUP($L46,#REF!,#REF!, ""), 0)</f>
        <v>#REF!</v>
      </c>
      <c r="AD46" s="1" t="e">
        <f>_xlfn.XLOOKUP($L46,Pos!$A:$A,Pos!T:T,_xlfn.XLOOKUP($L46,#REF!,#REF!, ""), 0)</f>
        <v>#REF!</v>
      </c>
      <c r="AE46" s="1" t="e">
        <f>_xlfn.XLOOKUP($L46,Pos!$A:$A,Pos!U:U,_xlfn.XLOOKUP($L46,#REF!,#REF!, ""), 0)</f>
        <v>#REF!</v>
      </c>
      <c r="AF46" s="1" t="e">
        <f>_xlfn.XLOOKUP($L46,Pos!$A:$A,Pos!V:V,_xlfn.XLOOKUP($L46,#REF!,#REF!, ""), 0)</f>
        <v>#REF!</v>
      </c>
      <c r="AG46" s="1" t="e">
        <f>_xlfn.XLOOKUP($L46,Pos!$A:$A,Pos!W:W,_xlfn.XLOOKUP($L46,#REF!,#REF!, ""), 0)</f>
        <v>#REF!</v>
      </c>
      <c r="AH46" s="1" t="e">
        <f>_xlfn.XLOOKUP($L46,Pos!$A:$A,Pos!X:X,_xlfn.XLOOKUP($L46,#REF!,#REF!, ""), 0)</f>
        <v>#REF!</v>
      </c>
      <c r="AI46" s="1" t="e">
        <f>_xlfn.XLOOKUP($L46,Pos!$A:$A,Pos!Y:Y,_xlfn.XLOOKUP($L46,#REF!,#REF!, ""), 0)</f>
        <v>#REF!</v>
      </c>
      <c r="AJ46" s="1" t="e">
        <f>_xlfn.XLOOKUP($L46,Pos!$A:$A,Pos!Z:Z,_xlfn.XLOOKUP($L46,#REF!,#REF!, ""), 0)</f>
        <v>#REF!</v>
      </c>
      <c r="AK46" s="1" t="e">
        <f>_xlfn.XLOOKUP($L46,Pos!$A:$A,Pos!AA:AA,_xlfn.XLOOKUP($L46,#REF!,#REF!, ""), 0)</f>
        <v>#REF!</v>
      </c>
      <c r="AL46" s="1" t="e">
        <f>_xlfn.XLOOKUP($L46,Pos!$A:$A,Pos!AB:AB,_xlfn.XLOOKUP($L46,#REF!,#REF!, ""), 0)</f>
        <v>#REF!</v>
      </c>
      <c r="AM46" s="1" t="e">
        <f>_xlfn.XLOOKUP($L46,Pos!$A:$A,Pos!AC:AC,_xlfn.XLOOKUP($L46,#REF!,#REF!, ""), 0)</f>
        <v>#REF!</v>
      </c>
      <c r="AN46" s="1" t="e">
        <f>_xlfn.XLOOKUP($L46,Pos!$A:$A,Pos!AD:AD,_xlfn.XLOOKUP($L46,#REF!,#REF!, ""), 0)</f>
        <v>#REF!</v>
      </c>
      <c r="AO46" s="1" t="e">
        <f>_xlfn.XLOOKUP($L46,Pos!$A:$A,Pos!AE:AE,_xlfn.XLOOKUP($L46,#REF!,#REF!, ""), 0)</f>
        <v>#REF!</v>
      </c>
      <c r="AP46" s="1" t="e">
        <f>_xlfn.XLOOKUP($L46,Pos!$A:$A,Pos!AF:AF,_xlfn.XLOOKUP($L46,#REF!,#REF!, ""), 0)</f>
        <v>#REF!</v>
      </c>
      <c r="AQ46" s="1" t="e">
        <f>_xlfn.XLOOKUP($L46,Pos!$A:$A,Pos!AG:AG,_xlfn.XLOOKUP($L46,#REF!,#REF!, ""), 0)</f>
        <v>#REF!</v>
      </c>
      <c r="AR46" s="1" t="e">
        <f>_xlfn.XLOOKUP($L46,Pos!$A:$A,Pos!AH:AH,_xlfn.XLOOKUP($L46,#REF!,#REF!, ""), 0)</f>
        <v>#REF!</v>
      </c>
      <c r="AS46" s="1" t="e">
        <f>_xlfn.XLOOKUP($L46,Pos!$A:$A,Pos!AI:AI,_xlfn.XLOOKUP($L46,#REF!,#REF!, ""), 0)</f>
        <v>#REF!</v>
      </c>
      <c r="AT46" s="1" t="e">
        <f>_xlfn.XLOOKUP($L46,Pos!$A:$A,Pos!AJ:AJ,_xlfn.XLOOKUP($L46,#REF!,#REF!, ""), 0)</f>
        <v>#REF!</v>
      </c>
      <c r="AU46" s="1" t="e">
        <f>_xlfn.XLOOKUP($L46,Pos!$A:$A,Pos!AK:AK,_xlfn.XLOOKUP($L46,#REF!,#REF!, ""), 0)</f>
        <v>#REF!</v>
      </c>
      <c r="AV46" s="1" t="e">
        <f>_xlfn.XLOOKUP($L46,Pos!$A:$A,Pos!AL:AL,_xlfn.XLOOKUP($L46,#REF!,#REF!, ""), 0)</f>
        <v>#REF!</v>
      </c>
      <c r="AW46" s="1" t="e">
        <f>_xlfn.XLOOKUP($L46,Pos!$A:$A,Pos!AM:AM,_xlfn.XLOOKUP($L46,#REF!,#REF!, ""), 0)</f>
        <v>#REF!</v>
      </c>
      <c r="AX46" s="1" t="e">
        <f>_xlfn.XLOOKUP($L46,Pos!$A:$A,Pos!AN:AN,_xlfn.XLOOKUP($L46,#REF!,#REF!, ""), 0)</f>
        <v>#REF!</v>
      </c>
      <c r="AY46" s="1" t="e">
        <f>_xlfn.XLOOKUP($L46,Pos!$A:$A,Pos!AO:AO,_xlfn.XLOOKUP($L46,#REF!,#REF!, ""), 0)</f>
        <v>#REF!</v>
      </c>
      <c r="AZ46" s="7" t="str">
        <f t="shared" si="4"/>
        <v>IN</v>
      </c>
      <c r="BA46" s="1">
        <f>IF(OR(_xlfn.XLOOKUP(L46,Pos!B:B,Pos!L:L,FALSE)="ESG Reason",_xlfn.XLOOKUP(L46,Pos!B:B,Pos!L:L,FALSE)="Blacklisted"),1,0)</f>
        <v>0</v>
      </c>
      <c r="BC46" s="11">
        <v>1.000000000895262E-2</v>
      </c>
      <c r="BD46" s="11">
        <f>_xlfn.XLOOKUP($L46,Pos!$B:$B,Pos!H:H,0, 0)</f>
        <v>6.2949369023843028E-3</v>
      </c>
      <c r="BE46" s="11">
        <f>_xlfn.XLOOKUP($L46,Pos!$B:$B,Pos!I:I,0, 0)</f>
        <v>3.324172239023886E-4</v>
      </c>
      <c r="BF46" s="18">
        <f t="shared" si="5"/>
        <v>5.9625196784819142E-3</v>
      </c>
      <c r="BG46" s="1">
        <f t="shared" si="6"/>
        <v>1</v>
      </c>
      <c r="BH46" s="1">
        <f t="shared" si="7"/>
        <v>35</v>
      </c>
      <c r="BI46" s="18">
        <f t="shared" si="8"/>
        <v>3.7050631065683173E-3</v>
      </c>
      <c r="BJ46" s="3">
        <f t="shared" si="9"/>
        <v>9.6675827850502306E-3</v>
      </c>
      <c r="BK46" s="18">
        <f t="shared" si="10"/>
        <v>3.7050631065683173E-3</v>
      </c>
      <c r="BQ46" s="56" t="str">
        <f t="shared" si="49"/>
        <v>Insurance_North America</v>
      </c>
      <c r="BR46" s="11">
        <f t="shared" si="46"/>
        <v>2.0000000730312432E-2</v>
      </c>
      <c r="BS46" s="11">
        <f t="shared" si="47"/>
        <v>2.077952635434549E-2</v>
      </c>
      <c r="BT46" s="11">
        <f t="shared" si="48"/>
        <v>1.5309783125118751E-2</v>
      </c>
      <c r="BU46" s="8">
        <f t="shared" si="50"/>
        <v>-7.7952562403305753E-4</v>
      </c>
      <c r="BV46" s="8">
        <f t="shared" si="51"/>
        <v>4.6902176051936816E-3</v>
      </c>
      <c r="BW46" s="8">
        <f t="shared" si="52"/>
        <v>5.4697432292267392E-3</v>
      </c>
      <c r="BX46" s="13" t="str">
        <f t="shared" si="53"/>
        <v>Valide</v>
      </c>
      <c r="BZ46" s="59" t="str">
        <f t="shared" si="54"/>
        <v>Insurance_North America</v>
      </c>
      <c r="CA46" s="44">
        <f t="shared" si="55"/>
        <v>2</v>
      </c>
      <c r="CB46" s="44">
        <f t="shared" si="56"/>
        <v>2</v>
      </c>
      <c r="CC46" s="44">
        <f t="shared" si="57"/>
        <v>29</v>
      </c>
      <c r="CD46" s="1" t="b">
        <f t="shared" si="58"/>
        <v>0</v>
      </c>
      <c r="CE46" s="36" t="b">
        <f t="shared" si="59"/>
        <v>0</v>
      </c>
      <c r="CF46" s="11" t="str">
        <f t="shared" si="60"/>
        <v/>
      </c>
      <c r="CG46" s="11" t="str">
        <f t="shared" si="61"/>
        <v/>
      </c>
      <c r="CH46" s="37">
        <f>IFERROR(INT(CF46/mapping!$B$2)+1,0)</f>
        <v>0</v>
      </c>
      <c r="CI46" s="37">
        <f>IFERROR(INT(ABS(CG46)/mapping!$E$2)+1,0)</f>
        <v>0</v>
      </c>
      <c r="CJ46" s="1">
        <f t="shared" si="62"/>
        <v>0</v>
      </c>
      <c r="CK46" s="1" t="str" cm="1">
        <f t="array" ref="CK46">IF(OR(CD46,CE46), TRANSPOSE(_xlfn.LET(
    _xlpm.Noms, M:M,
    _xlpm.Scores, AB:AB,
    _xlpm.Poids, BD:BD,
    _xlpm.Secteur, O:O,
    _xlpm.ESG, BA:BA,
    _xlpm.Cible, BZ46,
    _xlpm.Nb, CJ46,
    _xlpm.Position, AZ:AZ,
    _xlpm.Res, IF(CD46,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7" spans="1:89" x14ac:dyDescent="0.25">
      <c r="A47" s="56" t="s">
        <v>2721</v>
      </c>
      <c r="B47" s="1">
        <v>36</v>
      </c>
      <c r="C47" s="11">
        <f t="shared" si="43"/>
        <v>1.2654800200993079E-2</v>
      </c>
      <c r="D47" s="11">
        <f t="shared" si="63"/>
        <v>1.6654800200993081E-2</v>
      </c>
      <c r="E47" s="11">
        <f t="shared" si="64"/>
        <v>4.0000000000000001E-3</v>
      </c>
      <c r="F47" s="11">
        <f t="shared" si="65"/>
        <v>0.02</v>
      </c>
      <c r="G47" s="51" t="s">
        <v>236</v>
      </c>
      <c r="H47" s="8" t="str">
        <f t="shared" si="0"/>
        <v>0%North America</v>
      </c>
      <c r="I47" s="11" cm="1">
        <f t="array" ref="I47">IF(
   AZ47 = "OUT", 0,IF(
   BD47 &gt;= LARGE(IF(ISNUMBER(BD:BD), BD:BD), 3),
   BE47 - 0.001,
   IF(BE47 &gt;=VLOOKUP(P47,mapping!$A:$B,2,FALSE), BE47,VLOOKUP(P47,mapping!$A$2:$B$8,2,FALSE))
))</f>
        <v>2E-3</v>
      </c>
      <c r="J47" s="11" cm="1">
        <f t="array" ref="J47">IF(
    AZ47="OUT",0,IF(IF(
                      BD47&gt;=LARGE(IF(ISNUMBER(BD:BD),BD:BD),3),
                      BE47+0.001,
                      VLOOKUP(H47,mapping!$D:$E,2,FALSE)
                      )&gt;I47,
                   IF(
                      BD47&gt;=LARGE(IF(ISNUMBER(BD:BD),BD:BD),3),
                      BE47+0.001,
                      VLOOKUP(H47,mapping!$D:$E,2,FALSE)
                      ),
                   I47+0.002))</f>
        <v>0.01</v>
      </c>
      <c r="K47" s="8">
        <f t="shared" si="1"/>
        <v>9.3917454459806887E-4</v>
      </c>
      <c r="L47" s="1" t="str">
        <f>Pos!B835</f>
        <v>US0367521038</v>
      </c>
      <c r="M47" s="1" t="str">
        <f>_xlfn.XLOOKUP($L47,Pos!B:B,Pos!D:D,, 0)</f>
        <v>Elevance Health, Inc.</v>
      </c>
      <c r="N47" s="1" t="str">
        <f>_xlfn.XLOOKUP($L47,Pos!B:B,Pos!E:E,, 0)</f>
        <v>Health Care</v>
      </c>
      <c r="O47" s="1" t="str">
        <f t="shared" si="2"/>
        <v>Health Care_North America</v>
      </c>
      <c r="P47" s="1" t="str">
        <f>_xlfn.XLOOKUP($L47,Pos!B:B,Pos!F:F,, 0)</f>
        <v>North America</v>
      </c>
      <c r="Q47" s="1">
        <v>0</v>
      </c>
      <c r="R47" s="9">
        <f>_xlfn.XLOOKUP($L47,Pos!$B:$B,Pos!N:N,0, 0)</f>
        <v>6.72</v>
      </c>
      <c r="S47" s="9">
        <f>_xlfn.XLOOKUP($L47,Pos!$B:$B,Pos!O:O,0, 0)</f>
        <v>8.3427509999999998</v>
      </c>
      <c r="T47" s="9">
        <f>_xlfn.XLOOKUP($L47,Pos!$B:$B,Pos!P:P,0, 0)</f>
        <v>4.3333329999999997</v>
      </c>
      <c r="U47" s="9">
        <f>_xlfn.XLOOKUP($L47,Pos!$B:$B,Pos!Q:Q,0, 0)</f>
        <v>0.6</v>
      </c>
      <c r="V47" s="9">
        <f>_xlfn.XLOOKUP($L47,Pos!$B:$B,Pos!R:R,0, 0)</f>
        <v>4.6666670000000003</v>
      </c>
      <c r="W47" s="9">
        <f>_xlfn.XLOOKUP($L47,Pos!$B:$B,Pos!S:S,0, 0)</f>
        <v>6.0366669999999996</v>
      </c>
      <c r="X47" s="9" t="str">
        <f>_xlfn.XLOOKUP($L47,Pos!$B:$B,Pos!J:J,0, 0)</f>
        <v>Outperform</v>
      </c>
      <c r="Y47" s="1">
        <v>0</v>
      </c>
      <c r="Z47" s="1">
        <v>0</v>
      </c>
      <c r="AA47" s="1">
        <f t="shared" si="3"/>
        <v>0</v>
      </c>
      <c r="AB47" s="9">
        <f>_xlfn.XLOOKUP(L47,Pos!B:B,Pos!K:K,-1,0)</f>
        <v>8.8135593220338979</v>
      </c>
      <c r="AC47" s="1" t="e">
        <f>_xlfn.XLOOKUP($L47,Pos!$A:$A,Pos!S:S,_xlfn.XLOOKUP($L47,#REF!,#REF!, ""), 0)</f>
        <v>#REF!</v>
      </c>
      <c r="AD47" s="1" t="e">
        <f>_xlfn.XLOOKUP($L47,Pos!$A:$A,Pos!T:T,_xlfn.XLOOKUP($L47,#REF!,#REF!, ""), 0)</f>
        <v>#REF!</v>
      </c>
      <c r="AE47" s="1" t="e">
        <f>_xlfn.XLOOKUP($L47,Pos!$A:$A,Pos!U:U,_xlfn.XLOOKUP($L47,#REF!,#REF!, ""), 0)</f>
        <v>#REF!</v>
      </c>
      <c r="AF47" s="1" t="e">
        <f>_xlfn.XLOOKUP($L47,Pos!$A:$A,Pos!V:V,_xlfn.XLOOKUP($L47,#REF!,#REF!, ""), 0)</f>
        <v>#REF!</v>
      </c>
      <c r="AG47" s="1" t="e">
        <f>_xlfn.XLOOKUP($L47,Pos!$A:$A,Pos!W:W,_xlfn.XLOOKUP($L47,#REF!,#REF!, ""), 0)</f>
        <v>#REF!</v>
      </c>
      <c r="AH47" s="1" t="e">
        <f>_xlfn.XLOOKUP($L47,Pos!$A:$A,Pos!X:X,_xlfn.XLOOKUP($L47,#REF!,#REF!, ""), 0)</f>
        <v>#REF!</v>
      </c>
      <c r="AI47" s="1" t="e">
        <f>_xlfn.XLOOKUP($L47,Pos!$A:$A,Pos!Y:Y,_xlfn.XLOOKUP($L47,#REF!,#REF!, ""), 0)</f>
        <v>#REF!</v>
      </c>
      <c r="AJ47" s="1" t="e">
        <f>_xlfn.XLOOKUP($L47,Pos!$A:$A,Pos!Z:Z,_xlfn.XLOOKUP($L47,#REF!,#REF!, ""), 0)</f>
        <v>#REF!</v>
      </c>
      <c r="AK47" s="1" t="e">
        <f>_xlfn.XLOOKUP($L47,Pos!$A:$A,Pos!AA:AA,_xlfn.XLOOKUP($L47,#REF!,#REF!, ""), 0)</f>
        <v>#REF!</v>
      </c>
      <c r="AL47" s="1" t="e">
        <f>_xlfn.XLOOKUP($L47,Pos!$A:$A,Pos!AB:AB,_xlfn.XLOOKUP($L47,#REF!,#REF!, ""), 0)</f>
        <v>#REF!</v>
      </c>
      <c r="AM47" s="1" t="e">
        <f>_xlfn.XLOOKUP($L47,Pos!$A:$A,Pos!AC:AC,_xlfn.XLOOKUP($L47,#REF!,#REF!, ""), 0)</f>
        <v>#REF!</v>
      </c>
      <c r="AN47" s="1" t="e">
        <f>_xlfn.XLOOKUP($L47,Pos!$A:$A,Pos!AD:AD,_xlfn.XLOOKUP($L47,#REF!,#REF!, ""), 0)</f>
        <v>#REF!</v>
      </c>
      <c r="AO47" s="1" t="e">
        <f>_xlfn.XLOOKUP($L47,Pos!$A:$A,Pos!AE:AE,_xlfn.XLOOKUP($L47,#REF!,#REF!, ""), 0)</f>
        <v>#REF!</v>
      </c>
      <c r="AP47" s="1" t="e">
        <f>_xlfn.XLOOKUP($L47,Pos!$A:$A,Pos!AF:AF,_xlfn.XLOOKUP($L47,#REF!,#REF!, ""), 0)</f>
        <v>#REF!</v>
      </c>
      <c r="AQ47" s="1" t="e">
        <f>_xlfn.XLOOKUP($L47,Pos!$A:$A,Pos!AG:AG,_xlfn.XLOOKUP($L47,#REF!,#REF!, ""), 0)</f>
        <v>#REF!</v>
      </c>
      <c r="AR47" s="1" t="e">
        <f>_xlfn.XLOOKUP($L47,Pos!$A:$A,Pos!AH:AH,_xlfn.XLOOKUP($L47,#REF!,#REF!, ""), 0)</f>
        <v>#REF!</v>
      </c>
      <c r="AS47" s="1" t="e">
        <f>_xlfn.XLOOKUP($L47,Pos!$A:$A,Pos!AI:AI,_xlfn.XLOOKUP($L47,#REF!,#REF!, ""), 0)</f>
        <v>#REF!</v>
      </c>
      <c r="AT47" s="1" t="e">
        <f>_xlfn.XLOOKUP($L47,Pos!$A:$A,Pos!AJ:AJ,_xlfn.XLOOKUP($L47,#REF!,#REF!, ""), 0)</f>
        <v>#REF!</v>
      </c>
      <c r="AU47" s="1" t="e">
        <f>_xlfn.XLOOKUP($L47,Pos!$A:$A,Pos!AK:AK,_xlfn.XLOOKUP($L47,#REF!,#REF!, ""), 0)</f>
        <v>#REF!</v>
      </c>
      <c r="AV47" s="1" t="e">
        <f>_xlfn.XLOOKUP($L47,Pos!$A:$A,Pos!AL:AL,_xlfn.XLOOKUP($L47,#REF!,#REF!, ""), 0)</f>
        <v>#REF!</v>
      </c>
      <c r="AW47" s="1" t="e">
        <f>_xlfn.XLOOKUP($L47,Pos!$A:$A,Pos!AM:AM,_xlfn.XLOOKUP($L47,#REF!,#REF!, ""), 0)</f>
        <v>#REF!</v>
      </c>
      <c r="AX47" s="1" t="e">
        <f>_xlfn.XLOOKUP($L47,Pos!$A:$A,Pos!AN:AN,_xlfn.XLOOKUP($L47,#REF!,#REF!, ""), 0)</f>
        <v>#REF!</v>
      </c>
      <c r="AY47" s="1" t="e">
        <f>_xlfn.XLOOKUP($L47,Pos!$A:$A,Pos!AO:AO,_xlfn.XLOOKUP($L47,#REF!,#REF!, ""), 0)</f>
        <v>#REF!</v>
      </c>
      <c r="AZ47" s="7" t="str">
        <f t="shared" si="4"/>
        <v>IN</v>
      </c>
      <c r="BA47" s="1">
        <f>IF(OR(_xlfn.XLOOKUP(L47,Pos!B:B,Pos!L:L,FALSE)="ESG Reason",_xlfn.XLOOKUP(L47,Pos!B:B,Pos!L:L,FALSE)="Blacklisted"),1,0)</f>
        <v>0</v>
      </c>
      <c r="BC47" s="11">
        <v>6.5230417800525662E-3</v>
      </c>
      <c r="BD47" s="11">
        <f>_xlfn.XLOOKUP($L47,Pos!$B:$B,Pos!H:H,0, 0)</f>
        <v>6.2717932218613716E-3</v>
      </c>
      <c r="BE47" s="11">
        <f>_xlfn.XLOOKUP($L47,Pos!$B:$B,Pos!I:I,0, 0)</f>
        <v>9.3917454459806887E-4</v>
      </c>
      <c r="BF47" s="18">
        <f t="shared" si="5"/>
        <v>5.3326186772633026E-3</v>
      </c>
      <c r="BG47" s="1">
        <f t="shared" si="6"/>
        <v>1</v>
      </c>
      <c r="BH47" s="1">
        <f t="shared" si="7"/>
        <v>28</v>
      </c>
      <c r="BI47" s="18">
        <f t="shared" si="8"/>
        <v>2.5124855819119458E-4</v>
      </c>
      <c r="BJ47" s="3">
        <f t="shared" si="9"/>
        <v>5.5838672354544972E-3</v>
      </c>
      <c r="BK47" s="18">
        <f t="shared" si="10"/>
        <v>2.5124855819119458E-4</v>
      </c>
      <c r="BQ47" s="56" t="str">
        <f t="shared" si="49"/>
        <v>Media_North America</v>
      </c>
      <c r="BR47" s="11">
        <f>IF(SUMIFS(BC$4:BC$9998,$O$4:$O$9998,$BQ47)&lt;0.0001,"",SUMIFS($BC$4:$BC$9998,$O$4:$O$9998,$BQ47))</f>
        <v>1.0000000782067149E-2</v>
      </c>
      <c r="BS47" s="11">
        <f t="shared" si="47"/>
        <v>1.185791452482785E-2</v>
      </c>
      <c r="BT47" s="11">
        <f t="shared" si="48"/>
        <v>1.1333249734099134E-2</v>
      </c>
      <c r="BU47" s="8">
        <f t="shared" si="50"/>
        <v>-1.8579137427607011E-3</v>
      </c>
      <c r="BV47" s="8">
        <f t="shared" si="51"/>
        <v>-1.3332489520319849E-3</v>
      </c>
      <c r="BW47" s="8">
        <f t="shared" si="52"/>
        <v>5.2466479072871622E-4</v>
      </c>
      <c r="BX47" s="13" t="str">
        <f t="shared" si="53"/>
        <v>Valide</v>
      </c>
      <c r="BZ47" s="59" t="str">
        <f t="shared" si="54"/>
        <v>Media_North America</v>
      </c>
      <c r="CA47" s="44">
        <f t="shared" si="55"/>
        <v>1</v>
      </c>
      <c r="CB47" s="44">
        <f t="shared" si="56"/>
        <v>1</v>
      </c>
      <c r="CC47" s="44">
        <f t="shared" si="57"/>
        <v>13</v>
      </c>
      <c r="CD47" s="1" t="b">
        <f t="shared" si="58"/>
        <v>0</v>
      </c>
      <c r="CE47" s="36" t="b">
        <f t="shared" si="59"/>
        <v>0</v>
      </c>
      <c r="CF47" s="11" t="str">
        <f t="shared" si="60"/>
        <v/>
      </c>
      <c r="CG47" s="11" t="str">
        <f t="shared" si="61"/>
        <v/>
      </c>
      <c r="CH47" s="37">
        <f>IFERROR(INT(CF47/mapping!$B$2)+1,0)</f>
        <v>0</v>
      </c>
      <c r="CI47" s="37">
        <f>IFERROR(INT(ABS(CG47)/mapping!$E$2)+1,0)</f>
        <v>0</v>
      </c>
      <c r="CJ47" s="1">
        <f t="shared" si="62"/>
        <v>0</v>
      </c>
      <c r="CK47" s="1" t="str" cm="1">
        <f t="array" ref="CK47">IF(OR(CD47,CE47), TRANSPOSE(_xlfn.LET(
    _xlpm.Noms, M:M,
    _xlpm.Scores, AB:AB,
    _xlpm.Poids, BD:BD,
    _xlpm.Secteur, O:O,
    _xlpm.ESG, BA:BA,
    _xlpm.Cible, BZ47,
    _xlpm.Nb, CJ47,
    _xlpm.Position, AZ:AZ,
    _xlpm.Res, IF(CD47,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8" spans="1:89" x14ac:dyDescent="0.25">
      <c r="A48" s="56" t="s">
        <v>4027</v>
      </c>
      <c r="B48" s="1">
        <v>37</v>
      </c>
      <c r="C48" s="11">
        <f t="shared" si="43"/>
        <v>1.1961565578105295E-2</v>
      </c>
      <c r="D48" s="11">
        <f t="shared" si="63"/>
        <v>1.5961565578105297E-2</v>
      </c>
      <c r="E48" s="11">
        <f t="shared" si="64"/>
        <v>6.0000000000000001E-3</v>
      </c>
      <c r="F48" s="11">
        <f t="shared" si="65"/>
        <v>3.5000000000000003E-2</v>
      </c>
      <c r="G48" s="51" t="s">
        <v>718</v>
      </c>
      <c r="H48" s="8" t="str">
        <f t="shared" si="0"/>
        <v>0%North America</v>
      </c>
      <c r="I48" s="11" cm="1">
        <f t="array" ref="I48">IF(
   AZ48 = "OUT", 0,IF(
   BD48 &gt;= LARGE(IF(ISNUMBER(BD:BD), BD:BD), 3),
   BE48 - 0.001,
   IF(BE48 &gt;=VLOOKUP(P48,mapping!$A:$B,2,FALSE), BE48,VLOOKUP(P48,mapping!$A$2:$B$8,2,FALSE))
))</f>
        <v>2E-3</v>
      </c>
      <c r="J48" s="11" cm="1">
        <f t="array" ref="J48">IF(
    AZ48="OUT",0,IF(IF(
                      BD48&gt;=LARGE(IF(ISNUMBER(BD:BD),BD:BD),3),
                      BE48+0.001,
                      VLOOKUP(H48,mapping!$D:$E,2,FALSE)
                      )&gt;I48,
                   IF(
                      BD48&gt;=LARGE(IF(ISNUMBER(BD:BD),BD:BD),3),
                      BE48+0.001,
                      VLOOKUP(H48,mapping!$D:$E,2,FALSE)
                      ),
                   I48+0.002))</f>
        <v>0.01</v>
      </c>
      <c r="K48" s="8">
        <f t="shared" si="1"/>
        <v>2.463273391503929E-4</v>
      </c>
      <c r="L48" s="1" t="str">
        <f>Pos!B1097</f>
        <v>US5500211090</v>
      </c>
      <c r="M48" s="1" t="str">
        <f>_xlfn.XLOOKUP($L48,Pos!B:B,Pos!D:D,, 0)</f>
        <v>lululemon athletica inc.</v>
      </c>
      <c r="N48" s="1" t="str">
        <f>_xlfn.XLOOKUP($L48,Pos!B:B,Pos!E:E,, 0)</f>
        <v>Personal &amp; Household Goods</v>
      </c>
      <c r="O48" s="1" t="str">
        <f t="shared" si="2"/>
        <v>Personal &amp; Household Goods_North America</v>
      </c>
      <c r="P48" s="1" t="str">
        <f>_xlfn.XLOOKUP($L48,Pos!B:B,Pos!F:F,, 0)</f>
        <v>North America</v>
      </c>
      <c r="Q48" s="1">
        <v>0</v>
      </c>
      <c r="R48" s="9">
        <f>_xlfn.XLOOKUP($L48,Pos!$B:$B,Pos!N:N,0, 0)</f>
        <v>0</v>
      </c>
      <c r="S48" s="9">
        <f>_xlfn.XLOOKUP($L48,Pos!$B:$B,Pos!O:O,0, 0)</f>
        <v>6.771833</v>
      </c>
      <c r="T48" s="9">
        <f>_xlfn.XLOOKUP($L48,Pos!$B:$B,Pos!P:P,0, 0)</f>
        <v>7.7750000000000004</v>
      </c>
      <c r="U48" s="9">
        <f>_xlfn.XLOOKUP($L48,Pos!$B:$B,Pos!Q:Q,0, 0)</f>
        <v>0.1</v>
      </c>
      <c r="V48" s="9">
        <f>_xlfn.XLOOKUP($L48,Pos!$B:$B,Pos!R:R,0, 0)</f>
        <v>0.8</v>
      </c>
      <c r="W48" s="9">
        <f>_xlfn.XLOOKUP($L48,Pos!$B:$B,Pos!S:S,0, 0)</f>
        <v>4.6433330000000002</v>
      </c>
      <c r="X48" s="9" t="str">
        <f>_xlfn.XLOOKUP($L48,Pos!$B:$B,Pos!J:J,0, 0)</f>
        <v>Hold</v>
      </c>
      <c r="Y48" s="1">
        <v>0</v>
      </c>
      <c r="Z48" s="1">
        <v>0</v>
      </c>
      <c r="AA48" s="1">
        <f t="shared" si="3"/>
        <v>0</v>
      </c>
      <c r="AB48" s="9">
        <f>_xlfn.XLOOKUP(L48,Pos!B:B,Pos!K:K,-1,0)</f>
        <v>10</v>
      </c>
      <c r="AC48" s="1" t="e">
        <f>_xlfn.XLOOKUP($L48,Pos!$A:$A,Pos!S:S,_xlfn.XLOOKUP($L48,#REF!,#REF!, ""), 0)</f>
        <v>#REF!</v>
      </c>
      <c r="AD48" s="1" t="e">
        <f>_xlfn.XLOOKUP($L48,Pos!$A:$A,Pos!T:T,_xlfn.XLOOKUP($L48,#REF!,#REF!, ""), 0)</f>
        <v>#REF!</v>
      </c>
      <c r="AE48" s="1" t="e">
        <f>_xlfn.XLOOKUP($L48,Pos!$A:$A,Pos!U:U,_xlfn.XLOOKUP($L48,#REF!,#REF!, ""), 0)</f>
        <v>#REF!</v>
      </c>
      <c r="AF48" s="1" t="e">
        <f>_xlfn.XLOOKUP($L48,Pos!$A:$A,Pos!V:V,_xlfn.XLOOKUP($L48,#REF!,#REF!, ""), 0)</f>
        <v>#REF!</v>
      </c>
      <c r="AG48" s="1" t="e">
        <f>_xlfn.XLOOKUP($L48,Pos!$A:$A,Pos!W:W,_xlfn.XLOOKUP($L48,#REF!,#REF!, ""), 0)</f>
        <v>#REF!</v>
      </c>
      <c r="AH48" s="1" t="e">
        <f>_xlfn.XLOOKUP($L48,Pos!$A:$A,Pos!X:X,_xlfn.XLOOKUP($L48,#REF!,#REF!, ""), 0)</f>
        <v>#REF!</v>
      </c>
      <c r="AI48" s="1" t="e">
        <f>_xlfn.XLOOKUP($L48,Pos!$A:$A,Pos!Y:Y,_xlfn.XLOOKUP($L48,#REF!,#REF!, ""), 0)</f>
        <v>#REF!</v>
      </c>
      <c r="AJ48" s="1" t="e">
        <f>_xlfn.XLOOKUP($L48,Pos!$A:$A,Pos!Z:Z,_xlfn.XLOOKUP($L48,#REF!,#REF!, ""), 0)</f>
        <v>#REF!</v>
      </c>
      <c r="AK48" s="1" t="e">
        <f>_xlfn.XLOOKUP($L48,Pos!$A:$A,Pos!AA:AA,_xlfn.XLOOKUP($L48,#REF!,#REF!, ""), 0)</f>
        <v>#REF!</v>
      </c>
      <c r="AL48" s="1" t="e">
        <f>_xlfn.XLOOKUP($L48,Pos!$A:$A,Pos!AB:AB,_xlfn.XLOOKUP($L48,#REF!,#REF!, ""), 0)</f>
        <v>#REF!</v>
      </c>
      <c r="AM48" s="1" t="e">
        <f>_xlfn.XLOOKUP($L48,Pos!$A:$A,Pos!AC:AC,_xlfn.XLOOKUP($L48,#REF!,#REF!, ""), 0)</f>
        <v>#REF!</v>
      </c>
      <c r="AN48" s="1" t="e">
        <f>_xlfn.XLOOKUP($L48,Pos!$A:$A,Pos!AD:AD,_xlfn.XLOOKUP($L48,#REF!,#REF!, ""), 0)</f>
        <v>#REF!</v>
      </c>
      <c r="AO48" s="1" t="e">
        <f>_xlfn.XLOOKUP($L48,Pos!$A:$A,Pos!AE:AE,_xlfn.XLOOKUP($L48,#REF!,#REF!, ""), 0)</f>
        <v>#REF!</v>
      </c>
      <c r="AP48" s="1" t="e">
        <f>_xlfn.XLOOKUP($L48,Pos!$A:$A,Pos!AF:AF,_xlfn.XLOOKUP($L48,#REF!,#REF!, ""), 0)</f>
        <v>#REF!</v>
      </c>
      <c r="AQ48" s="1" t="e">
        <f>_xlfn.XLOOKUP($L48,Pos!$A:$A,Pos!AG:AG,_xlfn.XLOOKUP($L48,#REF!,#REF!, ""), 0)</f>
        <v>#REF!</v>
      </c>
      <c r="AR48" s="1" t="e">
        <f>_xlfn.XLOOKUP($L48,Pos!$A:$A,Pos!AH:AH,_xlfn.XLOOKUP($L48,#REF!,#REF!, ""), 0)</f>
        <v>#REF!</v>
      </c>
      <c r="AS48" s="1" t="e">
        <f>_xlfn.XLOOKUP($L48,Pos!$A:$A,Pos!AI:AI,_xlfn.XLOOKUP($L48,#REF!,#REF!, ""), 0)</f>
        <v>#REF!</v>
      </c>
      <c r="AT48" s="1" t="e">
        <f>_xlfn.XLOOKUP($L48,Pos!$A:$A,Pos!AJ:AJ,_xlfn.XLOOKUP($L48,#REF!,#REF!, ""), 0)</f>
        <v>#REF!</v>
      </c>
      <c r="AU48" s="1" t="e">
        <f>_xlfn.XLOOKUP($L48,Pos!$A:$A,Pos!AK:AK,_xlfn.XLOOKUP($L48,#REF!,#REF!, ""), 0)</f>
        <v>#REF!</v>
      </c>
      <c r="AV48" s="1" t="e">
        <f>_xlfn.XLOOKUP($L48,Pos!$A:$A,Pos!AL:AL,_xlfn.XLOOKUP($L48,#REF!,#REF!, ""), 0)</f>
        <v>#REF!</v>
      </c>
      <c r="AW48" s="1" t="e">
        <f>_xlfn.XLOOKUP($L48,Pos!$A:$A,Pos!AM:AM,_xlfn.XLOOKUP($L48,#REF!,#REF!, ""), 0)</f>
        <v>#REF!</v>
      </c>
      <c r="AX48" s="1" t="e">
        <f>_xlfn.XLOOKUP($L48,Pos!$A:$A,Pos!AN:AN,_xlfn.XLOOKUP($L48,#REF!,#REF!, ""), 0)</f>
        <v>#REF!</v>
      </c>
      <c r="AY48" s="1" t="e">
        <f>_xlfn.XLOOKUP($L48,Pos!$A:$A,Pos!AO:AO,_xlfn.XLOOKUP($L48,#REF!,#REF!, ""), 0)</f>
        <v>#REF!</v>
      </c>
      <c r="AZ48" s="7" t="str">
        <f t="shared" si="4"/>
        <v>IN</v>
      </c>
      <c r="BA48" s="1">
        <f>IF(OR(_xlfn.XLOOKUP(L48,Pos!B:B,Pos!L:L,FALSE)="ESG Reason",_xlfn.XLOOKUP(L48,Pos!B:B,Pos!L:L,FALSE)="Blacklisted"),1,0)</f>
        <v>0</v>
      </c>
      <c r="BC48" s="11">
        <v>6.6599931161494853E-3</v>
      </c>
      <c r="BD48" s="11">
        <f>_xlfn.XLOOKUP($L48,Pos!$B:$B,Pos!H:H,0, 0)</f>
        <v>6.2652211803923301E-3</v>
      </c>
      <c r="BE48" s="11">
        <f>_xlfn.XLOOKUP($L48,Pos!$B:$B,Pos!I:I,0, 0)</f>
        <v>2.463273391503929E-4</v>
      </c>
      <c r="BF48" s="18">
        <f t="shared" si="5"/>
        <v>6.0188938412419372E-3</v>
      </c>
      <c r="BG48" s="1">
        <f t="shared" si="6"/>
        <v>1</v>
      </c>
      <c r="BH48" s="1">
        <f t="shared" si="7"/>
        <v>32</v>
      </c>
      <c r="BI48" s="18">
        <f t="shared" si="8"/>
        <v>3.9477193575715528E-4</v>
      </c>
      <c r="BJ48" s="3">
        <f t="shared" si="9"/>
        <v>6.4136657769990925E-3</v>
      </c>
      <c r="BK48" s="18">
        <f t="shared" si="10"/>
        <v>3.9477193575715528E-4</v>
      </c>
      <c r="BQ48" s="56" t="str">
        <f t="shared" si="49"/>
        <v>Personal &amp; Household Goods_North America</v>
      </c>
      <c r="BR48" s="11">
        <f t="shared" si="46"/>
        <v>1.0582921871012951E-2</v>
      </c>
      <c r="BS48" s="11">
        <f t="shared" si="47"/>
        <v>9.7933766601100373E-3</v>
      </c>
      <c r="BT48" s="11">
        <f t="shared" si="48"/>
        <v>9.4235273764980022E-3</v>
      </c>
      <c r="BU48" s="8">
        <f t="shared" si="50"/>
        <v>7.8954521090291406E-4</v>
      </c>
      <c r="BV48" s="8">
        <f t="shared" si="51"/>
        <v>1.1593944945149492E-3</v>
      </c>
      <c r="BW48" s="8">
        <f t="shared" si="52"/>
        <v>3.6984928361203512E-4</v>
      </c>
      <c r="BX48" s="13" t="str">
        <f t="shared" si="53"/>
        <v>Valide</v>
      </c>
      <c r="BZ48" s="59" t="str">
        <f t="shared" si="54"/>
        <v>Personal &amp; Household Goods_North America</v>
      </c>
      <c r="CA48" s="44">
        <f t="shared" si="55"/>
        <v>2</v>
      </c>
      <c r="CB48" s="44">
        <f t="shared" si="56"/>
        <v>2</v>
      </c>
      <c r="CC48" s="44">
        <f t="shared" si="57"/>
        <v>15</v>
      </c>
      <c r="CD48" s="1" t="b">
        <f t="shared" si="58"/>
        <v>0</v>
      </c>
      <c r="CE48" s="36" t="b">
        <f t="shared" si="59"/>
        <v>0</v>
      </c>
      <c r="CF48" s="11" t="str">
        <f t="shared" si="60"/>
        <v/>
      </c>
      <c r="CG48" s="11" t="str">
        <f t="shared" si="61"/>
        <v/>
      </c>
      <c r="CH48" s="37">
        <f>IFERROR(INT(CF48/mapping!$B$2)+1,0)</f>
        <v>0</v>
      </c>
      <c r="CI48" s="37">
        <f>IFERROR(INT(ABS(CG48)/mapping!$E$2)+1,0)</f>
        <v>0</v>
      </c>
      <c r="CJ48" s="1">
        <f t="shared" si="62"/>
        <v>0</v>
      </c>
      <c r="CK48" s="1" t="str" cm="1">
        <f t="array" ref="CK48">IF(OR(CD48,CE48), TRANSPOSE(_xlfn.LET(
    _xlpm.Noms, M:M,
    _xlpm.Scores, AB:AB,
    _xlpm.Poids, BD:BD,
    _xlpm.Secteur, O:O,
    _xlpm.ESG, BA:BA,
    _xlpm.Cible, BZ48,
    _xlpm.Nb, CJ48,
    _xlpm.Position, AZ:AZ,
    _xlpm.Res, IF(CD48,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49" spans="1:89" x14ac:dyDescent="0.25">
      <c r="A49" s="56" t="s">
        <v>2722</v>
      </c>
      <c r="B49" s="1">
        <v>38</v>
      </c>
      <c r="C49" s="11">
        <f t="shared" si="43"/>
        <v>0</v>
      </c>
      <c r="D49" s="11">
        <f t="shared" si="63"/>
        <v>4.0000000000000001E-3</v>
      </c>
      <c r="E49" s="11">
        <f t="shared" si="64"/>
        <v>2E-3</v>
      </c>
      <c r="F49" s="11">
        <f t="shared" si="65"/>
        <v>0.01</v>
      </c>
      <c r="G49" s="51" t="s">
        <v>238</v>
      </c>
      <c r="H49" s="8" t="str">
        <f t="shared" si="0"/>
        <v>0%North America</v>
      </c>
      <c r="I49" s="11" cm="1">
        <f t="array" ref="I49">IF(
   AZ49 = "OUT", 0,IF(
   BD49 &gt;= LARGE(IF(ISNUMBER(BD:BD), BD:BD), 3),
   BE49 - 0.001,
   IF(BE49 &gt;=VLOOKUP(P49,mapping!$A:$B,2,FALSE), BE49,VLOOKUP(P49,mapping!$A$2:$B$8,2,FALSE))
))</f>
        <v>2E-3</v>
      </c>
      <c r="J49" s="11" cm="1">
        <f t="array" ref="J49">IF(
    AZ49="OUT",0,IF(IF(
                      BD49&gt;=LARGE(IF(ISNUMBER(BD:BD),BD:BD),3),
                      BE49+0.001,
                      VLOOKUP(H49,mapping!$D:$E,2,FALSE)
                      )&gt;I49,
                   IF(
                      BD49&gt;=LARGE(IF(ISNUMBER(BD:BD),BD:BD),3),
                      BE49+0.001,
                      VLOOKUP(H49,mapping!$D:$E,2,FALSE)
                      ),
                   I49+0.002))</f>
        <v>0.01</v>
      </c>
      <c r="K49" s="8">
        <f t="shared" si="1"/>
        <v>9.2602384583093794E-4</v>
      </c>
      <c r="L49" s="1" t="str">
        <f>Pos!B883</f>
        <v>US1255231003</v>
      </c>
      <c r="M49" s="1" t="str">
        <f>_xlfn.XLOOKUP($L49,Pos!B:B,Pos!D:D,, 0)</f>
        <v>Cigna Group</v>
      </c>
      <c r="N49" s="1" t="str">
        <f>_xlfn.XLOOKUP($L49,Pos!B:B,Pos!E:E,, 0)</f>
        <v>Health Care</v>
      </c>
      <c r="O49" s="1" t="str">
        <f t="shared" si="2"/>
        <v>Health Care_North America</v>
      </c>
      <c r="P49" s="1" t="str">
        <f>_xlfn.XLOOKUP($L49,Pos!B:B,Pos!F:F,, 0)</f>
        <v>North America</v>
      </c>
      <c r="Q49" s="1">
        <v>0</v>
      </c>
      <c r="R49" s="9">
        <f>_xlfn.XLOOKUP($L49,Pos!$B:$B,Pos!N:N,0, 0)</f>
        <v>6.36</v>
      </c>
      <c r="S49" s="9">
        <f>_xlfn.XLOOKUP($L49,Pos!$B:$B,Pos!O:O,0, 0)</f>
        <v>9.0327500000000001</v>
      </c>
      <c r="T49" s="9">
        <f>_xlfn.XLOOKUP($L49,Pos!$B:$B,Pos!P:P,0, 0)</f>
        <v>4.8</v>
      </c>
      <c r="U49" s="9">
        <f>_xlfn.XLOOKUP($L49,Pos!$B:$B,Pos!Q:Q,0, 0)</f>
        <v>0.4</v>
      </c>
      <c r="V49" s="9">
        <f>_xlfn.XLOOKUP($L49,Pos!$B:$B,Pos!R:R,0, 0)</f>
        <v>2.8333330000000001</v>
      </c>
      <c r="W49" s="9">
        <f>_xlfn.XLOOKUP($L49,Pos!$B:$B,Pos!S:S,0, 0)</f>
        <v>5.32</v>
      </c>
      <c r="X49" s="9" t="str">
        <f>_xlfn.XLOOKUP($L49,Pos!$B:$B,Pos!J:J,0, 0)</f>
        <v>Outperform</v>
      </c>
      <c r="Y49" s="1">
        <v>0</v>
      </c>
      <c r="Z49" s="1">
        <v>0</v>
      </c>
      <c r="AA49" s="1">
        <f t="shared" si="3"/>
        <v>0</v>
      </c>
      <c r="AB49" s="9">
        <f>_xlfn.XLOOKUP(L49,Pos!B:B,Pos!K:K,-1,0)</f>
        <v>9.1525423728813564</v>
      </c>
      <c r="AC49" s="1" t="e">
        <f>_xlfn.XLOOKUP($L49,Pos!$A:$A,Pos!S:S,_xlfn.XLOOKUP($L49,#REF!,#REF!, ""), 0)</f>
        <v>#REF!</v>
      </c>
      <c r="AD49" s="1" t="e">
        <f>_xlfn.XLOOKUP($L49,Pos!$A:$A,Pos!T:T,_xlfn.XLOOKUP($L49,#REF!,#REF!, ""), 0)</f>
        <v>#REF!</v>
      </c>
      <c r="AE49" s="1" t="e">
        <f>_xlfn.XLOOKUP($L49,Pos!$A:$A,Pos!U:U,_xlfn.XLOOKUP($L49,#REF!,#REF!, ""), 0)</f>
        <v>#REF!</v>
      </c>
      <c r="AF49" s="1" t="e">
        <f>_xlfn.XLOOKUP($L49,Pos!$A:$A,Pos!V:V,_xlfn.XLOOKUP($L49,#REF!,#REF!, ""), 0)</f>
        <v>#REF!</v>
      </c>
      <c r="AG49" s="1" t="e">
        <f>_xlfn.XLOOKUP($L49,Pos!$A:$A,Pos!W:W,_xlfn.XLOOKUP($L49,#REF!,#REF!, ""), 0)</f>
        <v>#REF!</v>
      </c>
      <c r="AH49" s="1" t="e">
        <f>_xlfn.XLOOKUP($L49,Pos!$A:$A,Pos!X:X,_xlfn.XLOOKUP($L49,#REF!,#REF!, ""), 0)</f>
        <v>#REF!</v>
      </c>
      <c r="AI49" s="1" t="e">
        <f>_xlfn.XLOOKUP($L49,Pos!$A:$A,Pos!Y:Y,_xlfn.XLOOKUP($L49,#REF!,#REF!, ""), 0)</f>
        <v>#REF!</v>
      </c>
      <c r="AJ49" s="1" t="e">
        <f>_xlfn.XLOOKUP($L49,Pos!$A:$A,Pos!Z:Z,_xlfn.XLOOKUP($L49,#REF!,#REF!, ""), 0)</f>
        <v>#REF!</v>
      </c>
      <c r="AK49" s="1" t="e">
        <f>_xlfn.XLOOKUP($L49,Pos!$A:$A,Pos!AA:AA,_xlfn.XLOOKUP($L49,#REF!,#REF!, ""), 0)</f>
        <v>#REF!</v>
      </c>
      <c r="AL49" s="1" t="e">
        <f>_xlfn.XLOOKUP($L49,Pos!$A:$A,Pos!AB:AB,_xlfn.XLOOKUP($L49,#REF!,#REF!, ""), 0)</f>
        <v>#REF!</v>
      </c>
      <c r="AM49" s="1" t="e">
        <f>_xlfn.XLOOKUP($L49,Pos!$A:$A,Pos!AC:AC,_xlfn.XLOOKUP($L49,#REF!,#REF!, ""), 0)</f>
        <v>#REF!</v>
      </c>
      <c r="AN49" s="1" t="e">
        <f>_xlfn.XLOOKUP($L49,Pos!$A:$A,Pos!AD:AD,_xlfn.XLOOKUP($L49,#REF!,#REF!, ""), 0)</f>
        <v>#REF!</v>
      </c>
      <c r="AO49" s="1" t="e">
        <f>_xlfn.XLOOKUP($L49,Pos!$A:$A,Pos!AE:AE,_xlfn.XLOOKUP($L49,#REF!,#REF!, ""), 0)</f>
        <v>#REF!</v>
      </c>
      <c r="AP49" s="1" t="e">
        <f>_xlfn.XLOOKUP($L49,Pos!$A:$A,Pos!AF:AF,_xlfn.XLOOKUP($L49,#REF!,#REF!, ""), 0)</f>
        <v>#REF!</v>
      </c>
      <c r="AQ49" s="1" t="e">
        <f>_xlfn.XLOOKUP($L49,Pos!$A:$A,Pos!AG:AG,_xlfn.XLOOKUP($L49,#REF!,#REF!, ""), 0)</f>
        <v>#REF!</v>
      </c>
      <c r="AR49" s="1" t="e">
        <f>_xlfn.XLOOKUP($L49,Pos!$A:$A,Pos!AH:AH,_xlfn.XLOOKUP($L49,#REF!,#REF!, ""), 0)</f>
        <v>#REF!</v>
      </c>
      <c r="AS49" s="1" t="e">
        <f>_xlfn.XLOOKUP($L49,Pos!$A:$A,Pos!AI:AI,_xlfn.XLOOKUP($L49,#REF!,#REF!, ""), 0)</f>
        <v>#REF!</v>
      </c>
      <c r="AT49" s="1" t="e">
        <f>_xlfn.XLOOKUP($L49,Pos!$A:$A,Pos!AJ:AJ,_xlfn.XLOOKUP($L49,#REF!,#REF!, ""), 0)</f>
        <v>#REF!</v>
      </c>
      <c r="AU49" s="1" t="e">
        <f>_xlfn.XLOOKUP($L49,Pos!$A:$A,Pos!AK:AK,_xlfn.XLOOKUP($L49,#REF!,#REF!, ""), 0)</f>
        <v>#REF!</v>
      </c>
      <c r="AV49" s="1" t="e">
        <f>_xlfn.XLOOKUP($L49,Pos!$A:$A,Pos!AL:AL,_xlfn.XLOOKUP($L49,#REF!,#REF!, ""), 0)</f>
        <v>#REF!</v>
      </c>
      <c r="AW49" s="1" t="e">
        <f>_xlfn.XLOOKUP($L49,Pos!$A:$A,Pos!AM:AM,_xlfn.XLOOKUP($L49,#REF!,#REF!, ""), 0)</f>
        <v>#REF!</v>
      </c>
      <c r="AX49" s="1" t="e">
        <f>_xlfn.XLOOKUP($L49,Pos!$A:$A,Pos!AN:AN,_xlfn.XLOOKUP($L49,#REF!,#REF!, ""), 0)</f>
        <v>#REF!</v>
      </c>
      <c r="AY49" s="1" t="e">
        <f>_xlfn.XLOOKUP($L49,Pos!$A:$A,Pos!AO:AO,_xlfn.XLOOKUP($L49,#REF!,#REF!, ""), 0)</f>
        <v>#REF!</v>
      </c>
      <c r="AZ49" s="7" t="str">
        <f t="shared" si="4"/>
        <v>IN</v>
      </c>
      <c r="BA49" s="1">
        <f>IF(OR(_xlfn.XLOOKUP(L49,Pos!B:B,Pos!L:L,FALSE)="ESG Reason",_xlfn.XLOOKUP(L49,Pos!B:B,Pos!L:L,FALSE)="Blacklisted"),1,0)</f>
        <v>0</v>
      </c>
      <c r="BC49" s="11">
        <v>6.4307816178401931E-3</v>
      </c>
      <c r="BD49" s="11">
        <f>_xlfn.XLOOKUP($L49,Pos!$B:$B,Pos!H:H,0, 0)</f>
        <v>6.1795330603700224E-3</v>
      </c>
      <c r="BE49" s="11">
        <f>_xlfn.XLOOKUP($L49,Pos!$B:$B,Pos!I:I,0, 0)</f>
        <v>9.2602384583093794E-4</v>
      </c>
      <c r="BF49" s="18">
        <f t="shared" si="5"/>
        <v>5.2535092145390844E-3</v>
      </c>
      <c r="BG49" s="1">
        <f t="shared" si="6"/>
        <v>1</v>
      </c>
      <c r="BH49" s="1">
        <f t="shared" si="7"/>
        <v>28</v>
      </c>
      <c r="BI49" s="18">
        <f t="shared" si="8"/>
        <v>2.5124855747017064E-4</v>
      </c>
      <c r="BJ49" s="3">
        <f t="shared" si="9"/>
        <v>5.504757772009255E-3</v>
      </c>
      <c r="BK49" s="18">
        <f t="shared" si="10"/>
        <v>2.5124855747017064E-4</v>
      </c>
      <c r="BQ49" s="56" t="str">
        <f t="shared" si="49"/>
        <v>Real Estate_North America</v>
      </c>
      <c r="BR49" s="11">
        <f t="shared" si="46"/>
        <v>1.668601285316141E-2</v>
      </c>
      <c r="BS49" s="11">
        <f t="shared" si="47"/>
        <v>1.4676048466820347E-2</v>
      </c>
      <c r="BT49" s="11">
        <f t="shared" si="48"/>
        <v>1.4057177322284278E-2</v>
      </c>
      <c r="BU49" s="8">
        <f t="shared" si="50"/>
        <v>2.0099643863410628E-3</v>
      </c>
      <c r="BV49" s="8">
        <f t="shared" si="51"/>
        <v>2.6288355308771317E-3</v>
      </c>
      <c r="BW49" s="8">
        <f t="shared" si="52"/>
        <v>6.1887114453606888E-4</v>
      </c>
      <c r="BX49" s="13" t="str">
        <f t="shared" si="53"/>
        <v>Valide</v>
      </c>
      <c r="BZ49" s="59" t="str">
        <f t="shared" si="54"/>
        <v>Real Estate_North America</v>
      </c>
      <c r="CA49" s="44">
        <f t="shared" si="55"/>
        <v>6</v>
      </c>
      <c r="CB49" s="44">
        <f t="shared" si="56"/>
        <v>6</v>
      </c>
      <c r="CC49" s="44">
        <f t="shared" si="57"/>
        <v>35</v>
      </c>
      <c r="CD49" s="1" t="b">
        <f t="shared" si="58"/>
        <v>0</v>
      </c>
      <c r="CE49" s="36" t="b">
        <f t="shared" si="59"/>
        <v>0</v>
      </c>
      <c r="CF49" s="11" t="str">
        <f t="shared" si="60"/>
        <v/>
      </c>
      <c r="CG49" s="11" t="str">
        <f t="shared" si="61"/>
        <v/>
      </c>
      <c r="CH49" s="37">
        <f>IFERROR(INT(CF49/mapping!$B$2)+1,0)</f>
        <v>0</v>
      </c>
      <c r="CI49" s="37">
        <f>IFERROR(INT(ABS(CG49)/mapping!$E$2)+1,0)</f>
        <v>0</v>
      </c>
      <c r="CJ49" s="1">
        <f t="shared" si="62"/>
        <v>0</v>
      </c>
      <c r="CK49" s="1" t="str" cm="1">
        <f t="array" ref="CK49">IF(OR(CD49,CE49), TRANSPOSE(_xlfn.LET(
    _xlpm.Noms, M:M,
    _xlpm.Scores, AB:AB,
    _xlpm.Poids, BD:BD,
    _xlpm.Secteur, O:O,
    _xlpm.ESG, BA:BA,
    _xlpm.Cible, BZ49,
    _xlpm.Nb, CJ49,
    _xlpm.Position, AZ:AZ,
    _xlpm.Res, IF(CD49,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0" spans="1:89" x14ac:dyDescent="0.25">
      <c r="A50" s="57" t="s">
        <v>4015</v>
      </c>
      <c r="B50" s="1">
        <v>39</v>
      </c>
      <c r="C50" s="11">
        <f>MAX(SUMIFS(BD:BD,O:O,A50)-$C$72,0)</f>
        <v>3.380252133800974E-3</v>
      </c>
      <c r="D50" s="11">
        <f>C50+2*$C$72</f>
        <v>5.3802521338009741E-3</v>
      </c>
      <c r="E50" s="11">
        <f t="shared" si="64"/>
        <v>4.2775711667297506E-3</v>
      </c>
      <c r="F50" s="11">
        <f t="shared" si="65"/>
        <v>1.3499999999999998E-2</v>
      </c>
      <c r="G50" s="51" t="s">
        <v>229</v>
      </c>
      <c r="H50" s="8" t="str">
        <f t="shared" si="0"/>
        <v>0%North America</v>
      </c>
      <c r="I50" s="11" cm="1">
        <f t="array" ref="I50">IF(
   AZ50 = "OUT", 0,IF(
   BD50 &gt;= LARGE(IF(ISNUMBER(BD:BD), BD:BD), 3),
   BE50 - 0.001,
   IF(BE50 &gt;=VLOOKUP(P50,mapping!$A:$B,2,FALSE), BE50,VLOOKUP(P50,mapping!$A$2:$B$8,2,FALSE))
))</f>
        <v>2E-3</v>
      </c>
      <c r="J50" s="11" cm="1">
        <f t="array" ref="J50">IF(
    AZ50="OUT",0,IF(IF(
                      BD50&gt;=LARGE(IF(ISNUMBER(BD:BD),BD:BD),3),
                      BE50+0.001,
                      VLOOKUP(H50,mapping!$D:$E,2,FALSE)
                      )&gt;I50,
                   IF(
                      BD50&gt;=LARGE(IF(ISNUMBER(BD:BD),BD:BD),3),
                      BE50+0.001,
                      VLOOKUP(H50,mapping!$D:$E,2,FALSE)
                      ),
                   I50+0.002))</f>
        <v>0.01</v>
      </c>
      <c r="K50" s="8">
        <f t="shared" si="1"/>
        <v>9.5532409915956437E-4</v>
      </c>
      <c r="L50" s="1" t="str">
        <f>Pos!B1039</f>
        <v>US4432011082</v>
      </c>
      <c r="M50" s="1" t="str">
        <f>_xlfn.XLOOKUP($L50,Pos!B:B,Pos!D:D,, 0)</f>
        <v>Howmet Aerospace Inc.</v>
      </c>
      <c r="N50" s="1" t="str">
        <f>_xlfn.XLOOKUP($L50,Pos!B:B,Pos!E:E,, 0)</f>
        <v>Industrial Goods &amp; Services</v>
      </c>
      <c r="O50" s="1" t="str">
        <f t="shared" si="2"/>
        <v>Industrial Goods &amp; Services_North America</v>
      </c>
      <c r="P50" s="1" t="str">
        <f>_xlfn.XLOOKUP($L50,Pos!B:B,Pos!F:F,, 0)</f>
        <v>North America</v>
      </c>
      <c r="Q50" s="1">
        <v>0</v>
      </c>
      <c r="R50" s="9">
        <f>_xlfn.XLOOKUP($L50,Pos!$B:$B,Pos!N:N,0, 0)</f>
        <v>3.87</v>
      </c>
      <c r="S50" s="9">
        <f>_xlfn.XLOOKUP($L50,Pos!$B:$B,Pos!O:O,0, 0)</f>
        <v>0.65316669999999999</v>
      </c>
      <c r="T50" s="9">
        <f>_xlfn.XLOOKUP($L50,Pos!$B:$B,Pos!P:P,0, 0)</f>
        <v>6.75</v>
      </c>
      <c r="U50" s="9">
        <f>_xlfn.XLOOKUP($L50,Pos!$B:$B,Pos!Q:Q,0, 0)</f>
        <v>9.6999999999999993</v>
      </c>
      <c r="V50" s="9">
        <f>_xlfn.XLOOKUP($L50,Pos!$B:$B,Pos!R:R,0, 0)</f>
        <v>5.1333330000000004</v>
      </c>
      <c r="W50" s="9">
        <f>_xlfn.XLOOKUP($L50,Pos!$B:$B,Pos!S:S,0, 0)</f>
        <v>8.0483329999999995</v>
      </c>
      <c r="X50" s="9" t="str">
        <f>_xlfn.XLOOKUP($L50,Pos!$B:$B,Pos!J:J,0, 0)</f>
        <v>Buy</v>
      </c>
      <c r="Y50" s="1">
        <v>0</v>
      </c>
      <c r="Z50" s="1">
        <v>0</v>
      </c>
      <c r="AA50" s="1">
        <f t="shared" si="3"/>
        <v>0</v>
      </c>
      <c r="AB50" s="9">
        <f>_xlfn.XLOOKUP(L50,Pos!B:B,Pos!K:K,-1,0)</f>
        <v>9.5833333333333339</v>
      </c>
      <c r="AC50" s="1" t="e">
        <f>_xlfn.XLOOKUP($L50,Pos!$A:$A,Pos!S:S,_xlfn.XLOOKUP($L50,#REF!,#REF!, ""), 0)</f>
        <v>#REF!</v>
      </c>
      <c r="AD50" s="1" t="e">
        <f>_xlfn.XLOOKUP($L50,Pos!$A:$A,Pos!T:T,_xlfn.XLOOKUP($L50,#REF!,#REF!, ""), 0)</f>
        <v>#REF!</v>
      </c>
      <c r="AE50" s="1" t="e">
        <f>_xlfn.XLOOKUP($L50,Pos!$A:$A,Pos!U:U,_xlfn.XLOOKUP($L50,#REF!,#REF!, ""), 0)</f>
        <v>#REF!</v>
      </c>
      <c r="AF50" s="1" t="e">
        <f>_xlfn.XLOOKUP($L50,Pos!$A:$A,Pos!V:V,_xlfn.XLOOKUP($L50,#REF!,#REF!, ""), 0)</f>
        <v>#REF!</v>
      </c>
      <c r="AG50" s="1" t="e">
        <f>_xlfn.XLOOKUP($L50,Pos!$A:$A,Pos!W:W,_xlfn.XLOOKUP($L50,#REF!,#REF!, ""), 0)</f>
        <v>#REF!</v>
      </c>
      <c r="AH50" s="1" t="e">
        <f>_xlfn.XLOOKUP($L50,Pos!$A:$A,Pos!X:X,_xlfn.XLOOKUP($L50,#REF!,#REF!, ""), 0)</f>
        <v>#REF!</v>
      </c>
      <c r="AI50" s="1" t="e">
        <f>_xlfn.XLOOKUP($L50,Pos!$A:$A,Pos!Y:Y,_xlfn.XLOOKUP($L50,#REF!,#REF!, ""), 0)</f>
        <v>#REF!</v>
      </c>
      <c r="AJ50" s="1" t="e">
        <f>_xlfn.XLOOKUP($L50,Pos!$A:$A,Pos!Z:Z,_xlfn.XLOOKUP($L50,#REF!,#REF!, ""), 0)</f>
        <v>#REF!</v>
      </c>
      <c r="AK50" s="1" t="e">
        <f>_xlfn.XLOOKUP($L50,Pos!$A:$A,Pos!AA:AA,_xlfn.XLOOKUP($L50,#REF!,#REF!, ""), 0)</f>
        <v>#REF!</v>
      </c>
      <c r="AL50" s="1" t="e">
        <f>_xlfn.XLOOKUP($L50,Pos!$A:$A,Pos!AB:AB,_xlfn.XLOOKUP($L50,#REF!,#REF!, ""), 0)</f>
        <v>#REF!</v>
      </c>
      <c r="AM50" s="1" t="e">
        <f>_xlfn.XLOOKUP($L50,Pos!$A:$A,Pos!AC:AC,_xlfn.XLOOKUP($L50,#REF!,#REF!, ""), 0)</f>
        <v>#REF!</v>
      </c>
      <c r="AN50" s="1" t="e">
        <f>_xlfn.XLOOKUP($L50,Pos!$A:$A,Pos!AD:AD,_xlfn.XLOOKUP($L50,#REF!,#REF!, ""), 0)</f>
        <v>#REF!</v>
      </c>
      <c r="AO50" s="1" t="e">
        <f>_xlfn.XLOOKUP($L50,Pos!$A:$A,Pos!AE:AE,_xlfn.XLOOKUP($L50,#REF!,#REF!, ""), 0)</f>
        <v>#REF!</v>
      </c>
      <c r="AP50" s="1" t="e">
        <f>_xlfn.XLOOKUP($L50,Pos!$A:$A,Pos!AF:AF,_xlfn.XLOOKUP($L50,#REF!,#REF!, ""), 0)</f>
        <v>#REF!</v>
      </c>
      <c r="AQ50" s="1" t="e">
        <f>_xlfn.XLOOKUP($L50,Pos!$A:$A,Pos!AG:AG,_xlfn.XLOOKUP($L50,#REF!,#REF!, ""), 0)</f>
        <v>#REF!</v>
      </c>
      <c r="AR50" s="1" t="e">
        <f>_xlfn.XLOOKUP($L50,Pos!$A:$A,Pos!AH:AH,_xlfn.XLOOKUP($L50,#REF!,#REF!, ""), 0)</f>
        <v>#REF!</v>
      </c>
      <c r="AS50" s="1" t="e">
        <f>_xlfn.XLOOKUP($L50,Pos!$A:$A,Pos!AI:AI,_xlfn.XLOOKUP($L50,#REF!,#REF!, ""), 0)</f>
        <v>#REF!</v>
      </c>
      <c r="AT50" s="1" t="e">
        <f>_xlfn.XLOOKUP($L50,Pos!$A:$A,Pos!AJ:AJ,_xlfn.XLOOKUP($L50,#REF!,#REF!, ""), 0)</f>
        <v>#REF!</v>
      </c>
      <c r="AU50" s="1" t="e">
        <f>_xlfn.XLOOKUP($L50,Pos!$A:$A,Pos!AK:AK,_xlfn.XLOOKUP($L50,#REF!,#REF!, ""), 0)</f>
        <v>#REF!</v>
      </c>
      <c r="AV50" s="1" t="e">
        <f>_xlfn.XLOOKUP($L50,Pos!$A:$A,Pos!AL:AL,_xlfn.XLOOKUP($L50,#REF!,#REF!, ""), 0)</f>
        <v>#REF!</v>
      </c>
      <c r="AW50" s="1" t="e">
        <f>_xlfn.XLOOKUP($L50,Pos!$A:$A,Pos!AM:AM,_xlfn.XLOOKUP($L50,#REF!,#REF!, ""), 0)</f>
        <v>#REF!</v>
      </c>
      <c r="AX50" s="1" t="e">
        <f>_xlfn.XLOOKUP($L50,Pos!$A:$A,Pos!AN:AN,_xlfn.XLOOKUP($L50,#REF!,#REF!, ""), 0)</f>
        <v>#REF!</v>
      </c>
      <c r="AY50" s="1" t="e">
        <f>_xlfn.XLOOKUP($L50,Pos!$A:$A,Pos!AO:AO,_xlfn.XLOOKUP($L50,#REF!,#REF!, ""), 0)</f>
        <v>#REF!</v>
      </c>
      <c r="AZ50" s="7" t="str">
        <f t="shared" si="4"/>
        <v>IN</v>
      </c>
      <c r="BA50" s="1">
        <f>IF(OR(_xlfn.XLOOKUP(L50,Pos!B:B,Pos!L:L,FALSE)="ESG Reason",_xlfn.XLOOKUP(L50,Pos!B:B,Pos!L:L,FALSE)="Blacklisted"),1,0)</f>
        <v>0</v>
      </c>
      <c r="BC50" s="11">
        <v>5.6389983114802089E-3</v>
      </c>
      <c r="BD50" s="11">
        <f>_xlfn.XLOOKUP($L50,Pos!$B:$B,Pos!H:H,0, 0)</f>
        <v>5.58356047252212E-3</v>
      </c>
      <c r="BE50" s="11">
        <f>_xlfn.XLOOKUP($L50,Pos!$B:$B,Pos!I:I,0, 0)</f>
        <v>9.5532409915956437E-4</v>
      </c>
      <c r="BF50" s="18">
        <f t="shared" si="5"/>
        <v>4.6282363733625553E-3</v>
      </c>
      <c r="BG50" s="1">
        <f t="shared" si="6"/>
        <v>1</v>
      </c>
      <c r="BH50" s="1">
        <f t="shared" si="7"/>
        <v>29</v>
      </c>
      <c r="BI50" s="18">
        <f t="shared" si="8"/>
        <v>5.5437838958088959E-5</v>
      </c>
      <c r="BJ50" s="3">
        <f t="shared" si="9"/>
        <v>4.6836742123206442E-3</v>
      </c>
      <c r="BK50" s="18">
        <f t="shared" si="10"/>
        <v>5.5437838958088959E-5</v>
      </c>
      <c r="BQ50" s="56" t="str">
        <f t="shared" si="49"/>
        <v>Retail_North America</v>
      </c>
      <c r="BR50" s="11">
        <f t="shared" si="46"/>
        <v>8.0351752405206214E-2</v>
      </c>
      <c r="BS50" s="11">
        <f t="shared" si="47"/>
        <v>8.2351752599904127E-2</v>
      </c>
      <c r="BT50" s="11">
        <f t="shared" si="48"/>
        <v>5.8716256970076319E-2</v>
      </c>
      <c r="BU50" s="8">
        <f t="shared" si="50"/>
        <v>-2.0000001946979123E-3</v>
      </c>
      <c r="BV50" s="8">
        <f t="shared" si="51"/>
        <v>2.1635495435129895E-2</v>
      </c>
      <c r="BW50" s="8">
        <f t="shared" si="52"/>
        <v>2.3635495629827807E-2</v>
      </c>
      <c r="BX50" s="13" t="str">
        <f t="shared" si="53"/>
        <v>Valide</v>
      </c>
      <c r="BZ50" s="59" t="str">
        <f t="shared" si="54"/>
        <v>Retail_North America</v>
      </c>
      <c r="CA50" s="44">
        <f t="shared" si="55"/>
        <v>9</v>
      </c>
      <c r="CB50" s="44">
        <f t="shared" si="56"/>
        <v>3</v>
      </c>
      <c r="CC50" s="44">
        <f t="shared" si="57"/>
        <v>32</v>
      </c>
      <c r="CD50" s="1" t="b">
        <f t="shared" si="58"/>
        <v>0</v>
      </c>
      <c r="CE50" s="36" t="b">
        <f t="shared" si="59"/>
        <v>0</v>
      </c>
      <c r="CF50" s="11" t="str">
        <f t="shared" si="60"/>
        <v/>
      </c>
      <c r="CG50" s="11" t="str">
        <f>IF(CE50,F45-C45,"")</f>
        <v/>
      </c>
      <c r="CH50" s="37">
        <f>IFERROR(INT(CF50/mapping!$B$2)+1,0)</f>
        <v>0</v>
      </c>
      <c r="CI50" s="37">
        <f>IFERROR(INT(ABS(CG50)/mapping!$E$2)+1,0)</f>
        <v>0</v>
      </c>
      <c r="CJ50" s="1">
        <f>IF(CI50&gt;0,CI50,CH50)</f>
        <v>0</v>
      </c>
      <c r="CK50" s="1" t="str" cm="1">
        <f t="array" ref="CK50">IF(OR(CD50,CE50), TRANSPOSE(_xlfn.LET(
    _xlpm.Noms, M:M,
    _xlpm.Scores, AB:AB,
    _xlpm.Poids, BD:BD,
    _xlpm.Secteur, O:O,
    _xlpm.ESG, BA:BA,
    _xlpm.Cible, BZ50,
    _xlpm.Nb, CJ50,
    _xlpm.Position, AZ:AZ,
    _xlpm.Res, IF(CD50,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1" spans="1:89" x14ac:dyDescent="0.25">
      <c r="A51" s="57" t="s">
        <v>2740</v>
      </c>
      <c r="B51" s="1">
        <v>40</v>
      </c>
      <c r="C51" s="11">
        <f t="shared" ref="C51:C68" si="66">MAX(SUMIFS(BD:BD,O:O,A51)-$C$72,0)</f>
        <v>8.6844232602307711E-3</v>
      </c>
      <c r="D51" s="11">
        <f t="shared" ref="D51:D68" si="67">C51+2*$C$72</f>
        <v>1.0684423260230771E-2</v>
      </c>
      <c r="E51" s="11">
        <f t="shared" si="64"/>
        <v>3.008073216467521E-3</v>
      </c>
      <c r="F51" s="11">
        <f t="shared" si="65"/>
        <v>1.0999999999999999E-2</v>
      </c>
      <c r="G51" s="51" t="s">
        <v>277</v>
      </c>
      <c r="H51" s="8" t="str">
        <f t="shared" si="0"/>
        <v>0%Others</v>
      </c>
      <c r="I51" s="11" cm="1">
        <f t="array" ref="I51">IF(
   AZ51 = "OUT", 0,IF(
   BD51 &gt;= LARGE(IF(ISNUMBER(BD:BD), BD:BD), 3),
   BE51 - 0.001,
   IF(BE51 &gt;=VLOOKUP(P51,mapping!$A:$B,2,FALSE), BE51,VLOOKUP(P51,mapping!$A$2:$B$8,2,FALSE))
))</f>
        <v>1E-3</v>
      </c>
      <c r="J51" s="11" cm="1">
        <f t="array" ref="J51">IF(
    AZ51="OUT",0,IF(IF(
                      BD51&gt;=LARGE(IF(ISNUMBER(BD:BD),BD:BD),3),
                      BE51+0.001,
                      VLOOKUP(H51,mapping!$D:$E,2,FALSE)
                      )&gt;I51,
                   IF(
                      BD51&gt;=LARGE(IF(ISNUMBER(BD:BD),BD:BD),3),
                      BE51+0.001,
                      VLOOKUP(H51,mapping!$D:$E,2,FALSE)
                      ),
                   I51+0.002))</f>
        <v>3.0000000000000001E-3</v>
      </c>
      <c r="K51" s="8">
        <f t="shared" si="1"/>
        <v>7.9719946588763311E-4</v>
      </c>
      <c r="L51" s="1" t="str">
        <f>Pos!B8</f>
        <v>AU000000ANZ3</v>
      </c>
      <c r="M51" s="1" t="str">
        <f>_xlfn.XLOOKUP($L51,Pos!B:B,Pos!D:D,, 0)</f>
        <v>ANZ Group Holdings Limited</v>
      </c>
      <c r="N51" s="1" t="str">
        <f>_xlfn.XLOOKUP($L51,Pos!B:B,Pos!E:E,, 0)</f>
        <v>Banks</v>
      </c>
      <c r="O51" s="1" t="str">
        <f t="shared" si="2"/>
        <v>Banks_Others</v>
      </c>
      <c r="P51" s="1" t="str">
        <f>_xlfn.XLOOKUP($L51,Pos!B:B,Pos!F:F,, 0)</f>
        <v>Others</v>
      </c>
      <c r="Q51" s="1">
        <v>0</v>
      </c>
      <c r="R51" s="9">
        <f>_xlfn.XLOOKUP($L51,Pos!$B:$B,Pos!N:N,0, 0)</f>
        <v>6.36</v>
      </c>
      <c r="S51" s="9">
        <f>_xlfn.XLOOKUP($L51,Pos!$B:$B,Pos!O:O,0, 0)</f>
        <v>7.0449999999999999</v>
      </c>
      <c r="T51" s="9">
        <f>_xlfn.XLOOKUP($L51,Pos!$B:$B,Pos!P:P,0, 0)</f>
        <v>4.6500000000000004</v>
      </c>
      <c r="U51" s="9">
        <f>_xlfn.XLOOKUP($L51,Pos!$B:$B,Pos!Q:Q,0, 0)</f>
        <v>8.9</v>
      </c>
      <c r="V51" s="9">
        <f>_xlfn.XLOOKUP($L51,Pos!$B:$B,Pos!R:R,0, 0)</f>
        <v>7.4</v>
      </c>
      <c r="W51" s="9">
        <f>_xlfn.XLOOKUP($L51,Pos!$B:$B,Pos!S:S,0, 0)</f>
        <v>6.6050000000000004</v>
      </c>
      <c r="X51" s="9" t="str">
        <f>_xlfn.XLOOKUP($L51,Pos!$B:$B,Pos!J:J,0, 0)</f>
        <v>Hold</v>
      </c>
      <c r="Y51" s="1">
        <v>0</v>
      </c>
      <c r="Z51" s="1">
        <v>0</v>
      </c>
      <c r="AA51" s="1">
        <f t="shared" si="3"/>
        <v>0</v>
      </c>
      <c r="AB51" s="9">
        <f>_xlfn.XLOOKUP(L51,Pos!B:B,Pos!K:K,-1,0)</f>
        <v>9.5833333333333339</v>
      </c>
      <c r="AC51" s="1" t="e">
        <f>_xlfn.XLOOKUP($L51,Pos!$A:$A,Pos!S:S,_xlfn.XLOOKUP($L51,#REF!,#REF!, ""), 0)</f>
        <v>#REF!</v>
      </c>
      <c r="AD51" s="1" t="e">
        <f>_xlfn.XLOOKUP($L51,Pos!$A:$A,Pos!T:T,_xlfn.XLOOKUP($L51,#REF!,#REF!, ""), 0)</f>
        <v>#REF!</v>
      </c>
      <c r="AE51" s="1" t="e">
        <f>_xlfn.XLOOKUP($L51,Pos!$A:$A,Pos!U:U,_xlfn.XLOOKUP($L51,#REF!,#REF!, ""), 0)</f>
        <v>#REF!</v>
      </c>
      <c r="AF51" s="1" t="e">
        <f>_xlfn.XLOOKUP($L51,Pos!$A:$A,Pos!V:V,_xlfn.XLOOKUP($L51,#REF!,#REF!, ""), 0)</f>
        <v>#REF!</v>
      </c>
      <c r="AG51" s="1" t="e">
        <f>_xlfn.XLOOKUP($L51,Pos!$A:$A,Pos!W:W,_xlfn.XLOOKUP($L51,#REF!,#REF!, ""), 0)</f>
        <v>#REF!</v>
      </c>
      <c r="AH51" s="1" t="e">
        <f>_xlfn.XLOOKUP($L51,Pos!$A:$A,Pos!X:X,_xlfn.XLOOKUP($L51,#REF!,#REF!, ""), 0)</f>
        <v>#REF!</v>
      </c>
      <c r="AI51" s="1" t="e">
        <f>_xlfn.XLOOKUP($L51,Pos!$A:$A,Pos!Y:Y,_xlfn.XLOOKUP($L51,#REF!,#REF!, ""), 0)</f>
        <v>#REF!</v>
      </c>
      <c r="AJ51" s="1" t="e">
        <f>_xlfn.XLOOKUP($L51,Pos!$A:$A,Pos!Z:Z,_xlfn.XLOOKUP($L51,#REF!,#REF!, ""), 0)</f>
        <v>#REF!</v>
      </c>
      <c r="AK51" s="1" t="e">
        <f>_xlfn.XLOOKUP($L51,Pos!$A:$A,Pos!AA:AA,_xlfn.XLOOKUP($L51,#REF!,#REF!, ""), 0)</f>
        <v>#REF!</v>
      </c>
      <c r="AL51" s="1" t="e">
        <f>_xlfn.XLOOKUP($L51,Pos!$A:$A,Pos!AB:AB,_xlfn.XLOOKUP($L51,#REF!,#REF!, ""), 0)</f>
        <v>#REF!</v>
      </c>
      <c r="AM51" s="1" t="e">
        <f>_xlfn.XLOOKUP($L51,Pos!$A:$A,Pos!AC:AC,_xlfn.XLOOKUP($L51,#REF!,#REF!, ""), 0)</f>
        <v>#REF!</v>
      </c>
      <c r="AN51" s="1" t="e">
        <f>_xlfn.XLOOKUP($L51,Pos!$A:$A,Pos!AD:AD,_xlfn.XLOOKUP($L51,#REF!,#REF!, ""), 0)</f>
        <v>#REF!</v>
      </c>
      <c r="AO51" s="1" t="e">
        <f>_xlfn.XLOOKUP($L51,Pos!$A:$A,Pos!AE:AE,_xlfn.XLOOKUP($L51,#REF!,#REF!, ""), 0)</f>
        <v>#REF!</v>
      </c>
      <c r="AP51" s="1" t="e">
        <f>_xlfn.XLOOKUP($L51,Pos!$A:$A,Pos!AF:AF,_xlfn.XLOOKUP($L51,#REF!,#REF!, ""), 0)</f>
        <v>#REF!</v>
      </c>
      <c r="AQ51" s="1" t="e">
        <f>_xlfn.XLOOKUP($L51,Pos!$A:$A,Pos!AG:AG,_xlfn.XLOOKUP($L51,#REF!,#REF!, ""), 0)</f>
        <v>#REF!</v>
      </c>
      <c r="AR51" s="1" t="e">
        <f>_xlfn.XLOOKUP($L51,Pos!$A:$A,Pos!AH:AH,_xlfn.XLOOKUP($L51,#REF!,#REF!, ""), 0)</f>
        <v>#REF!</v>
      </c>
      <c r="AS51" s="1" t="e">
        <f>_xlfn.XLOOKUP($L51,Pos!$A:$A,Pos!AI:AI,_xlfn.XLOOKUP($L51,#REF!,#REF!, ""), 0)</f>
        <v>#REF!</v>
      </c>
      <c r="AT51" s="1" t="e">
        <f>_xlfn.XLOOKUP($L51,Pos!$A:$A,Pos!AJ:AJ,_xlfn.XLOOKUP($L51,#REF!,#REF!, ""), 0)</f>
        <v>#REF!</v>
      </c>
      <c r="AU51" s="1" t="e">
        <f>_xlfn.XLOOKUP($L51,Pos!$A:$A,Pos!AK:AK,_xlfn.XLOOKUP($L51,#REF!,#REF!, ""), 0)</f>
        <v>#REF!</v>
      </c>
      <c r="AV51" s="1" t="e">
        <f>_xlfn.XLOOKUP($L51,Pos!$A:$A,Pos!AL:AL,_xlfn.XLOOKUP($L51,#REF!,#REF!, ""), 0)</f>
        <v>#REF!</v>
      </c>
      <c r="AW51" s="1" t="e">
        <f>_xlfn.XLOOKUP($L51,Pos!$A:$A,Pos!AM:AM,_xlfn.XLOOKUP($L51,#REF!,#REF!, ""), 0)</f>
        <v>#REF!</v>
      </c>
      <c r="AX51" s="1" t="e">
        <f>_xlfn.XLOOKUP($L51,Pos!$A:$A,Pos!AN:AN,_xlfn.XLOOKUP($L51,#REF!,#REF!, ""), 0)</f>
        <v>#REF!</v>
      </c>
      <c r="AY51" s="1" t="e">
        <f>_xlfn.XLOOKUP($L51,Pos!$A:$A,Pos!AO:AO,_xlfn.XLOOKUP($L51,#REF!,#REF!, ""), 0)</f>
        <v>#REF!</v>
      </c>
      <c r="AZ51" s="7" t="str">
        <f t="shared" si="4"/>
        <v>IN</v>
      </c>
      <c r="BA51" s="1">
        <f>IF(OR(_xlfn.XLOOKUP(L51,Pos!B:B,Pos!L:L,FALSE)="ESG Reason",_xlfn.XLOOKUP(L51,Pos!B:B,Pos!L:L,FALSE)="Blacklisted"),1,0)</f>
        <v>0</v>
      </c>
      <c r="BC51" s="11">
        <v>3.0000001045371121E-3</v>
      </c>
      <c r="BD51" s="11">
        <f>_xlfn.XLOOKUP($L51,Pos!$B:$B,Pos!H:H,0, 0)</f>
        <v>5.54788608368024E-3</v>
      </c>
      <c r="BE51" s="11">
        <f>_xlfn.XLOOKUP($L51,Pos!$B:$B,Pos!I:I,0, 0)</f>
        <v>7.9719946588763311E-4</v>
      </c>
      <c r="BF51" s="18">
        <f t="shared" si="5"/>
        <v>4.7506866177926066E-3</v>
      </c>
      <c r="BG51" s="1">
        <f t="shared" si="6"/>
        <v>3</v>
      </c>
      <c r="BH51" s="1">
        <f t="shared" si="7"/>
        <v>40</v>
      </c>
      <c r="BI51" s="18">
        <f t="shared" si="8"/>
        <v>2.5478859791431279E-3</v>
      </c>
      <c r="BJ51" s="3">
        <f t="shared" si="9"/>
        <v>2.2028006386494792E-3</v>
      </c>
      <c r="BK51" s="18">
        <f t="shared" si="10"/>
        <v>-2.5478859791431279E-3</v>
      </c>
      <c r="BQ51" s="56" t="str">
        <f t="shared" si="49"/>
        <v>Technology_North America</v>
      </c>
      <c r="BR51" s="11">
        <f t="shared" si="46"/>
        <v>0.26857843911487089</v>
      </c>
      <c r="BS51" s="11">
        <f t="shared" si="47"/>
        <v>0.27336361871469722</v>
      </c>
      <c r="BT51" s="11">
        <f t="shared" si="48"/>
        <v>0.25494925632061749</v>
      </c>
      <c r="BU51" s="8">
        <f t="shared" si="50"/>
        <v>-4.785179599826328E-3</v>
      </c>
      <c r="BV51" s="8">
        <f t="shared" si="51"/>
        <v>1.3629182794253403E-2</v>
      </c>
      <c r="BW51" s="8">
        <f t="shared" si="52"/>
        <v>1.8414362394079731E-2</v>
      </c>
      <c r="BX51" s="13" t="str">
        <f t="shared" si="53"/>
        <v>Valide</v>
      </c>
      <c r="BZ51" s="59" t="str">
        <f t="shared" si="54"/>
        <v>Technology_North America</v>
      </c>
      <c r="CA51" s="44">
        <f t="shared" si="55"/>
        <v>17</v>
      </c>
      <c r="CB51" s="44">
        <f t="shared" si="56"/>
        <v>12</v>
      </c>
      <c r="CC51" s="44">
        <f t="shared" si="57"/>
        <v>99</v>
      </c>
      <c r="CD51" s="1" t="b">
        <f t="shared" si="58"/>
        <v>0</v>
      </c>
      <c r="CE51" s="36" t="b">
        <f t="shared" si="59"/>
        <v>0</v>
      </c>
      <c r="CF51" s="11" t="str">
        <f t="shared" si="60"/>
        <v/>
      </c>
      <c r="CG51" s="11" t="str">
        <f t="shared" si="61"/>
        <v/>
      </c>
      <c r="CH51" s="37">
        <f>IFERROR(INT(CF51/mapping!$B$2)+1,0)</f>
        <v>0</v>
      </c>
      <c r="CI51" s="37">
        <f>IFERROR(INT(ABS(CG51)/mapping!$E$2)+1,0)</f>
        <v>0</v>
      </c>
      <c r="CJ51" s="1">
        <f t="shared" si="62"/>
        <v>0</v>
      </c>
      <c r="CK51" s="1" t="str" cm="1">
        <f t="array" ref="CK51">IF(OR(CD51,CE51), TRANSPOSE(_xlfn.LET(
    _xlpm.Noms, M:M,
    _xlpm.Scores, AB:AB,
    _xlpm.Poids, BD:BD,
    _xlpm.Secteur, O:O,
    _xlpm.ESG, BA:BA,
    _xlpm.Cible, BZ51,
    _xlpm.Nb, CJ51,
    _xlpm.Position, AZ:AZ,
    _xlpm.Res, IF(CD51,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2" spans="1:89" x14ac:dyDescent="0.25">
      <c r="A52" s="57" t="s">
        <v>2741</v>
      </c>
      <c r="B52" s="1">
        <v>41</v>
      </c>
      <c r="C52" s="11">
        <f t="shared" si="66"/>
        <v>2.2815655496748579E-3</v>
      </c>
      <c r="D52" s="11">
        <f t="shared" si="67"/>
        <v>4.2815655496748579E-3</v>
      </c>
      <c r="E52" s="11">
        <f t="shared" si="64"/>
        <v>2E-3</v>
      </c>
      <c r="F52" s="11">
        <f t="shared" si="65"/>
        <v>6.0000000000000001E-3</v>
      </c>
      <c r="G52" s="51" t="s">
        <v>252</v>
      </c>
      <c r="H52" s="8" t="str">
        <f t="shared" si="0"/>
        <v>0%North America</v>
      </c>
      <c r="I52" s="11" cm="1">
        <f t="array" ref="I52">IF(
   AZ52 = "OUT", 0,IF(
   BD52 &gt;= LARGE(IF(ISNUMBER(BD:BD), BD:BD), 3),
   BE52 - 0.001,
   IF(BE52 &gt;=VLOOKUP(P52,mapping!$A:$B,2,FALSE), BE52,VLOOKUP(P52,mapping!$A$2:$B$8,2,FALSE))
))</f>
        <v>2E-3</v>
      </c>
      <c r="J52" s="11" cm="1">
        <f t="array" ref="J52">IF(
    AZ52="OUT",0,IF(IF(
                      BD52&gt;=LARGE(IF(ISNUMBER(BD:BD),BD:BD),3),
                      BE52+0.001,
                      VLOOKUP(H52,mapping!$D:$E,2,FALSE)
                      )&gt;I52,
                   IF(
                      BD52&gt;=LARGE(IF(ISNUMBER(BD:BD),BD:BD),3),
                      BE52+0.001,
                      VLOOKUP(H52,mapping!$D:$E,2,FALSE)
                      ),
                   I52+0.002))</f>
        <v>0.01</v>
      </c>
      <c r="K52" s="8">
        <f t="shared" si="1"/>
        <v>8.5409561350033671E-4</v>
      </c>
      <c r="L52" s="1" t="str">
        <f>Pos!B1269</f>
        <v>US9113121068</v>
      </c>
      <c r="M52" s="1" t="str">
        <f>_xlfn.XLOOKUP($L52,Pos!B:B,Pos!D:D,, 0)</f>
        <v>United Parcel Service, Inc. Class B</v>
      </c>
      <c r="N52" s="1" t="str">
        <f>_xlfn.XLOOKUP($L52,Pos!B:B,Pos!E:E,, 0)</f>
        <v>Industrial Goods &amp; Services</v>
      </c>
      <c r="O52" s="1" t="str">
        <f t="shared" si="2"/>
        <v>Industrial Goods &amp; Services_North America</v>
      </c>
      <c r="P52" s="1" t="str">
        <f>_xlfn.XLOOKUP($L52,Pos!B:B,Pos!F:F,, 0)</f>
        <v>North America</v>
      </c>
      <c r="Q52" s="1">
        <v>0</v>
      </c>
      <c r="R52" s="9">
        <f>_xlfn.XLOOKUP($L52,Pos!$B:$B,Pos!N:N,0, 0)</f>
        <v>7.93</v>
      </c>
      <c r="S52" s="9">
        <f>_xlfn.XLOOKUP($L52,Pos!$B:$B,Pos!O:O,0, 0)</f>
        <v>8.2170000000000005</v>
      </c>
      <c r="T52" s="9">
        <f>_xlfn.XLOOKUP($L52,Pos!$B:$B,Pos!P:P,0, 0)</f>
        <v>5.9749999999999996</v>
      </c>
      <c r="U52" s="9">
        <f>_xlfn.XLOOKUP($L52,Pos!$B:$B,Pos!Q:Q,0, 0)</f>
        <v>2.6</v>
      </c>
      <c r="V52" s="9">
        <f>_xlfn.XLOOKUP($L52,Pos!$B:$B,Pos!R:R,0, 0)</f>
        <v>2.5333329999999998</v>
      </c>
      <c r="W52" s="9">
        <f>_xlfn.XLOOKUP($L52,Pos!$B:$B,Pos!S:S,0, 0)</f>
        <v>1.056667</v>
      </c>
      <c r="X52" s="9" t="str">
        <f>_xlfn.XLOOKUP($L52,Pos!$B:$B,Pos!J:J,0, 0)</f>
        <v>Outperform</v>
      </c>
      <c r="Y52" s="1">
        <v>0</v>
      </c>
      <c r="Z52" s="1">
        <v>0</v>
      </c>
      <c r="AA52" s="1">
        <f t="shared" si="3"/>
        <v>0</v>
      </c>
      <c r="AB52" s="9">
        <f>_xlfn.XLOOKUP(L52,Pos!B:B,Pos!K:K,-1,0)</f>
        <v>8.6458333333333339</v>
      </c>
      <c r="AC52" s="1" t="e">
        <f>_xlfn.XLOOKUP($L52,Pos!$A:$A,Pos!S:S,_xlfn.XLOOKUP($L52,#REF!,#REF!, ""), 0)</f>
        <v>#REF!</v>
      </c>
      <c r="AD52" s="1" t="e">
        <f>_xlfn.XLOOKUP($L52,Pos!$A:$A,Pos!T:T,_xlfn.XLOOKUP($L52,#REF!,#REF!, ""), 0)</f>
        <v>#REF!</v>
      </c>
      <c r="AE52" s="1" t="e">
        <f>_xlfn.XLOOKUP($L52,Pos!$A:$A,Pos!U:U,_xlfn.XLOOKUP($L52,#REF!,#REF!, ""), 0)</f>
        <v>#REF!</v>
      </c>
      <c r="AF52" s="1" t="e">
        <f>_xlfn.XLOOKUP($L52,Pos!$A:$A,Pos!V:V,_xlfn.XLOOKUP($L52,#REF!,#REF!, ""), 0)</f>
        <v>#REF!</v>
      </c>
      <c r="AG52" s="1" t="e">
        <f>_xlfn.XLOOKUP($L52,Pos!$A:$A,Pos!W:W,_xlfn.XLOOKUP($L52,#REF!,#REF!, ""), 0)</f>
        <v>#REF!</v>
      </c>
      <c r="AH52" s="1" t="e">
        <f>_xlfn.XLOOKUP($L52,Pos!$A:$A,Pos!X:X,_xlfn.XLOOKUP($L52,#REF!,#REF!, ""), 0)</f>
        <v>#REF!</v>
      </c>
      <c r="AI52" s="1" t="e">
        <f>_xlfn.XLOOKUP($L52,Pos!$A:$A,Pos!Y:Y,_xlfn.XLOOKUP($L52,#REF!,#REF!, ""), 0)</f>
        <v>#REF!</v>
      </c>
      <c r="AJ52" s="1" t="e">
        <f>_xlfn.XLOOKUP($L52,Pos!$A:$A,Pos!Z:Z,_xlfn.XLOOKUP($L52,#REF!,#REF!, ""), 0)</f>
        <v>#REF!</v>
      </c>
      <c r="AK52" s="1" t="e">
        <f>_xlfn.XLOOKUP($L52,Pos!$A:$A,Pos!AA:AA,_xlfn.XLOOKUP($L52,#REF!,#REF!, ""), 0)</f>
        <v>#REF!</v>
      </c>
      <c r="AL52" s="1" t="e">
        <f>_xlfn.XLOOKUP($L52,Pos!$A:$A,Pos!AB:AB,_xlfn.XLOOKUP($L52,#REF!,#REF!, ""), 0)</f>
        <v>#REF!</v>
      </c>
      <c r="AM52" s="1" t="e">
        <f>_xlfn.XLOOKUP($L52,Pos!$A:$A,Pos!AC:AC,_xlfn.XLOOKUP($L52,#REF!,#REF!, ""), 0)</f>
        <v>#REF!</v>
      </c>
      <c r="AN52" s="1" t="e">
        <f>_xlfn.XLOOKUP($L52,Pos!$A:$A,Pos!AD:AD,_xlfn.XLOOKUP($L52,#REF!,#REF!, ""), 0)</f>
        <v>#REF!</v>
      </c>
      <c r="AO52" s="1" t="e">
        <f>_xlfn.XLOOKUP($L52,Pos!$A:$A,Pos!AE:AE,_xlfn.XLOOKUP($L52,#REF!,#REF!, ""), 0)</f>
        <v>#REF!</v>
      </c>
      <c r="AP52" s="1" t="e">
        <f>_xlfn.XLOOKUP($L52,Pos!$A:$A,Pos!AF:AF,_xlfn.XLOOKUP($L52,#REF!,#REF!, ""), 0)</f>
        <v>#REF!</v>
      </c>
      <c r="AQ52" s="1" t="e">
        <f>_xlfn.XLOOKUP($L52,Pos!$A:$A,Pos!AG:AG,_xlfn.XLOOKUP($L52,#REF!,#REF!, ""), 0)</f>
        <v>#REF!</v>
      </c>
      <c r="AR52" s="1" t="e">
        <f>_xlfn.XLOOKUP($L52,Pos!$A:$A,Pos!AH:AH,_xlfn.XLOOKUP($L52,#REF!,#REF!, ""), 0)</f>
        <v>#REF!</v>
      </c>
      <c r="AS52" s="1" t="e">
        <f>_xlfn.XLOOKUP($L52,Pos!$A:$A,Pos!AI:AI,_xlfn.XLOOKUP($L52,#REF!,#REF!, ""), 0)</f>
        <v>#REF!</v>
      </c>
      <c r="AT52" s="1" t="e">
        <f>_xlfn.XLOOKUP($L52,Pos!$A:$A,Pos!AJ:AJ,_xlfn.XLOOKUP($L52,#REF!,#REF!, ""), 0)</f>
        <v>#REF!</v>
      </c>
      <c r="AU52" s="1" t="e">
        <f>_xlfn.XLOOKUP($L52,Pos!$A:$A,Pos!AK:AK,_xlfn.XLOOKUP($L52,#REF!,#REF!, ""), 0)</f>
        <v>#REF!</v>
      </c>
      <c r="AV52" s="1" t="e">
        <f>_xlfn.XLOOKUP($L52,Pos!$A:$A,Pos!AL:AL,_xlfn.XLOOKUP($L52,#REF!,#REF!, ""), 0)</f>
        <v>#REF!</v>
      </c>
      <c r="AW52" s="1" t="e">
        <f>_xlfn.XLOOKUP($L52,Pos!$A:$A,Pos!AM:AM,_xlfn.XLOOKUP($L52,#REF!,#REF!, ""), 0)</f>
        <v>#REF!</v>
      </c>
      <c r="AX52" s="1" t="e">
        <f>_xlfn.XLOOKUP($L52,Pos!$A:$A,Pos!AN:AN,_xlfn.XLOOKUP($L52,#REF!,#REF!, ""), 0)</f>
        <v>#REF!</v>
      </c>
      <c r="AY52" s="1" t="e">
        <f>_xlfn.XLOOKUP($L52,Pos!$A:$A,Pos!AO:AO,_xlfn.XLOOKUP($L52,#REF!,#REF!, ""), 0)</f>
        <v>#REF!</v>
      </c>
      <c r="AZ52" s="7" t="str">
        <f t="shared" si="4"/>
        <v>IN</v>
      </c>
      <c r="BA52" s="1">
        <f>IF(OR(_xlfn.XLOOKUP(L52,Pos!B:B,Pos!L:L,FALSE)="ESG Reason",_xlfn.XLOOKUP(L52,Pos!B:B,Pos!L:L,FALSE)="Blacklisted"),1,0)</f>
        <v>0</v>
      </c>
      <c r="BC52" s="11">
        <v>5.5717270136300522E-3</v>
      </c>
      <c r="BD52" s="11">
        <f>_xlfn.XLOOKUP($L52,Pos!$B:$B,Pos!H:H,0, 0)</f>
        <v>5.5162891721227993E-3</v>
      </c>
      <c r="BE52" s="11">
        <f>_xlfn.XLOOKUP($L52,Pos!$B:$B,Pos!I:I,0, 0)</f>
        <v>8.5409561350033671E-4</v>
      </c>
      <c r="BF52" s="18">
        <f t="shared" si="5"/>
        <v>4.6621935586224628E-3</v>
      </c>
      <c r="BG52" s="1">
        <f t="shared" si="6"/>
        <v>1</v>
      </c>
      <c r="BH52" s="1">
        <f t="shared" si="7"/>
        <v>29</v>
      </c>
      <c r="BI52" s="18">
        <f t="shared" si="8"/>
        <v>5.5437841507252963E-5</v>
      </c>
      <c r="BJ52" s="3">
        <f t="shared" si="9"/>
        <v>4.7176314001297157E-3</v>
      </c>
      <c r="BK52" s="18">
        <f t="shared" si="10"/>
        <v>5.5437841507252963E-5</v>
      </c>
      <c r="BQ52" s="56" t="str">
        <f t="shared" si="49"/>
        <v>Telecommunications_North America</v>
      </c>
      <c r="BR52" s="11">
        <f t="shared" si="46"/>
        <v>1.5444345214302862E-2</v>
      </c>
      <c r="BS52" s="11">
        <f t="shared" si="47"/>
        <v>1.4654800200993079E-2</v>
      </c>
      <c r="BT52" s="11">
        <f t="shared" si="48"/>
        <v>1.4334483969961929E-2</v>
      </c>
      <c r="BU52" s="8">
        <f t="shared" si="50"/>
        <v>7.8954501330978297E-4</v>
      </c>
      <c r="BV52" s="8">
        <f t="shared" si="51"/>
        <v>1.1098612443409331E-3</v>
      </c>
      <c r="BW52" s="8">
        <f t="shared" si="52"/>
        <v>3.2031623103115012E-4</v>
      </c>
      <c r="BX52" s="13" t="str">
        <f t="shared" si="53"/>
        <v>Valide</v>
      </c>
      <c r="BZ52" s="59" t="str">
        <f t="shared" si="54"/>
        <v>Telecommunications_North America</v>
      </c>
      <c r="CA52" s="44">
        <f t="shared" si="55"/>
        <v>2</v>
      </c>
      <c r="CB52" s="44">
        <f t="shared" si="56"/>
        <v>2</v>
      </c>
      <c r="CC52" s="44">
        <f t="shared" si="57"/>
        <v>12</v>
      </c>
      <c r="CD52" s="1" t="b">
        <f t="shared" si="58"/>
        <v>0</v>
      </c>
      <c r="CE52" s="36" t="b">
        <f t="shared" si="59"/>
        <v>0</v>
      </c>
      <c r="CF52" s="11" t="str">
        <f t="shared" si="60"/>
        <v/>
      </c>
      <c r="CG52" s="11" t="str">
        <f t="shared" si="61"/>
        <v/>
      </c>
      <c r="CH52" s="37">
        <f>IFERROR(INT(CF52/mapping!$B$2)+1,0)</f>
        <v>0</v>
      </c>
      <c r="CI52" s="37">
        <f>IFERROR(INT(ABS(CG52)/mapping!$E$2)+1,0)</f>
        <v>0</v>
      </c>
      <c r="CJ52" s="1">
        <f t="shared" si="62"/>
        <v>0</v>
      </c>
      <c r="CK52" s="1" t="str" cm="1">
        <f t="array" ref="CK52">IF(OR(CD52,CE52), TRANSPOSE(_xlfn.LET(
    _xlpm.Noms, M:M,
    _xlpm.Scores, AB:AB,
    _xlpm.Poids, BD:BD,
    _xlpm.Secteur, O:O,
    _xlpm.ESG, BA:BA,
    _xlpm.Cible, BZ52,
    _xlpm.Nb, CJ52,
    _xlpm.Position, AZ:AZ,
    _xlpm.Res, IF(CD52,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3" spans="1:89" x14ac:dyDescent="0.25">
      <c r="A53" s="57" t="s">
        <v>2742</v>
      </c>
      <c r="B53" s="1">
        <v>42</v>
      </c>
      <c r="C53" s="11">
        <f t="shared" si="66"/>
        <v>1.8244144332428308E-4</v>
      </c>
      <c r="D53" s="11">
        <f t="shared" si="67"/>
        <v>2.1824414433242829E-3</v>
      </c>
      <c r="E53" s="11">
        <f t="shared" si="64"/>
        <v>1E-3</v>
      </c>
      <c r="F53" s="11">
        <f t="shared" si="65"/>
        <v>3.0000000000000001E-3</v>
      </c>
      <c r="G53" s="51" t="s">
        <v>237</v>
      </c>
      <c r="H53" s="8" t="str">
        <f t="shared" si="0"/>
        <v>0%North America</v>
      </c>
      <c r="I53" s="11" cm="1">
        <f t="array" ref="I53">IF(
   AZ53 = "OUT", 0,IF(
   BD53 &gt;= LARGE(IF(ISNUMBER(BD:BD), BD:BD), 3),
   BE53 - 0.001,
   IF(BE53 &gt;=VLOOKUP(P53,mapping!$A:$B,2,FALSE), BE53,VLOOKUP(P53,mapping!$A$2:$B$8,2,FALSE))
))</f>
        <v>2E-3</v>
      </c>
      <c r="J53" s="11" cm="1">
        <f t="array" ref="J53">IF(
    AZ53="OUT",0,IF(IF(
                      BD53&gt;=LARGE(IF(ISNUMBER(BD:BD),BD:BD),3),
                      BE53+0.001,
                      VLOOKUP(H53,mapping!$D:$E,2,FALSE)
                      )&gt;I53,
                   IF(
                      BD53&gt;=LARGE(IF(ISNUMBER(BD:BD),BD:BD),3),
                      BE53+0.001,
                      VLOOKUP(H53,mapping!$D:$E,2,FALSE)
                      ),
                   I53+0.002))</f>
        <v>0.01</v>
      </c>
      <c r="K53" s="8">
        <f t="shared" si="1"/>
        <v>9.2405794703511227E-4</v>
      </c>
      <c r="L53" s="1" t="str">
        <f>Pos!B454</f>
        <v>IE00BY7QL619</v>
      </c>
      <c r="M53" s="1" t="str">
        <f>_xlfn.XLOOKUP($L53,Pos!B:B,Pos!D:D,, 0)</f>
        <v>Johnson Controls International plc</v>
      </c>
      <c r="N53" s="1" t="str">
        <f>_xlfn.XLOOKUP($L53,Pos!B:B,Pos!E:E,, 0)</f>
        <v>Industrial Goods &amp; Services</v>
      </c>
      <c r="O53" s="1" t="str">
        <f t="shared" si="2"/>
        <v>Industrial Goods &amp; Services_North America</v>
      </c>
      <c r="P53" s="1" t="str">
        <f>_xlfn.XLOOKUP($L53,Pos!B:B,Pos!F:F,, 0)</f>
        <v>North America</v>
      </c>
      <c r="Q53" s="1">
        <v>0</v>
      </c>
      <c r="R53" s="9">
        <f>_xlfn.XLOOKUP($L53,Pos!$B:$B,Pos!N:N,0, 0)</f>
        <v>5.03</v>
      </c>
      <c r="S53" s="9">
        <f>_xlfn.XLOOKUP($L53,Pos!$B:$B,Pos!O:O,0, 0)</f>
        <v>4.1478330000000003</v>
      </c>
      <c r="T53" s="9">
        <f>_xlfn.XLOOKUP($L53,Pos!$B:$B,Pos!P:P,0, 0)</f>
        <v>3.4249999999999998</v>
      </c>
      <c r="U53" s="9">
        <f>_xlfn.XLOOKUP($L53,Pos!$B:$B,Pos!Q:Q,0, 0)</f>
        <v>9.8000000000000007</v>
      </c>
      <c r="V53" s="9">
        <f>_xlfn.XLOOKUP($L53,Pos!$B:$B,Pos!R:R,0, 0)</f>
        <v>5.8333329999999997</v>
      </c>
      <c r="W53" s="9">
        <f>_xlfn.XLOOKUP($L53,Pos!$B:$B,Pos!S:S,0, 0)</f>
        <v>4.9333330000000002</v>
      </c>
      <c r="X53" s="9" t="str">
        <f>_xlfn.XLOOKUP($L53,Pos!$B:$B,Pos!J:J,0, 0)</f>
        <v>Outperform</v>
      </c>
      <c r="Y53" s="1">
        <v>0</v>
      </c>
      <c r="Z53" s="1">
        <v>0</v>
      </c>
      <c r="AA53" s="1">
        <f t="shared" si="3"/>
        <v>0</v>
      </c>
      <c r="AB53" s="9">
        <f>_xlfn.XLOOKUP(L53,Pos!B:B,Pos!K:K,-1,0)</f>
        <v>9.1666666666666661</v>
      </c>
      <c r="AC53" s="1" t="e">
        <f>_xlfn.XLOOKUP($L53,Pos!$A:$A,Pos!S:S,_xlfn.XLOOKUP($L53,#REF!,#REF!, ""), 0)</f>
        <v>#REF!</v>
      </c>
      <c r="AD53" s="1" t="e">
        <f>_xlfn.XLOOKUP($L53,Pos!$A:$A,Pos!T:T,_xlfn.XLOOKUP($L53,#REF!,#REF!, ""), 0)</f>
        <v>#REF!</v>
      </c>
      <c r="AE53" s="1" t="e">
        <f>_xlfn.XLOOKUP($L53,Pos!$A:$A,Pos!U:U,_xlfn.XLOOKUP($L53,#REF!,#REF!, ""), 0)</f>
        <v>#REF!</v>
      </c>
      <c r="AF53" s="1" t="e">
        <f>_xlfn.XLOOKUP($L53,Pos!$A:$A,Pos!V:V,_xlfn.XLOOKUP($L53,#REF!,#REF!, ""), 0)</f>
        <v>#REF!</v>
      </c>
      <c r="AG53" s="1" t="e">
        <f>_xlfn.XLOOKUP($L53,Pos!$A:$A,Pos!W:W,_xlfn.XLOOKUP($L53,#REF!,#REF!, ""), 0)</f>
        <v>#REF!</v>
      </c>
      <c r="AH53" s="1" t="e">
        <f>_xlfn.XLOOKUP($L53,Pos!$A:$A,Pos!X:X,_xlfn.XLOOKUP($L53,#REF!,#REF!, ""), 0)</f>
        <v>#REF!</v>
      </c>
      <c r="AI53" s="1" t="e">
        <f>_xlfn.XLOOKUP($L53,Pos!$A:$A,Pos!Y:Y,_xlfn.XLOOKUP($L53,#REF!,#REF!, ""), 0)</f>
        <v>#REF!</v>
      </c>
      <c r="AJ53" s="1" t="e">
        <f>_xlfn.XLOOKUP($L53,Pos!$A:$A,Pos!Z:Z,_xlfn.XLOOKUP($L53,#REF!,#REF!, ""), 0)</f>
        <v>#REF!</v>
      </c>
      <c r="AK53" s="1" t="e">
        <f>_xlfn.XLOOKUP($L53,Pos!$A:$A,Pos!AA:AA,_xlfn.XLOOKUP($L53,#REF!,#REF!, ""), 0)</f>
        <v>#REF!</v>
      </c>
      <c r="AL53" s="1" t="e">
        <f>_xlfn.XLOOKUP($L53,Pos!$A:$A,Pos!AB:AB,_xlfn.XLOOKUP($L53,#REF!,#REF!, ""), 0)</f>
        <v>#REF!</v>
      </c>
      <c r="AM53" s="1" t="e">
        <f>_xlfn.XLOOKUP($L53,Pos!$A:$A,Pos!AC:AC,_xlfn.XLOOKUP($L53,#REF!,#REF!, ""), 0)</f>
        <v>#REF!</v>
      </c>
      <c r="AN53" s="1" t="e">
        <f>_xlfn.XLOOKUP($L53,Pos!$A:$A,Pos!AD:AD,_xlfn.XLOOKUP($L53,#REF!,#REF!, ""), 0)</f>
        <v>#REF!</v>
      </c>
      <c r="AO53" s="1" t="e">
        <f>_xlfn.XLOOKUP($L53,Pos!$A:$A,Pos!AE:AE,_xlfn.XLOOKUP($L53,#REF!,#REF!, ""), 0)</f>
        <v>#REF!</v>
      </c>
      <c r="AP53" s="1" t="e">
        <f>_xlfn.XLOOKUP($L53,Pos!$A:$A,Pos!AF:AF,_xlfn.XLOOKUP($L53,#REF!,#REF!, ""), 0)</f>
        <v>#REF!</v>
      </c>
      <c r="AQ53" s="1" t="e">
        <f>_xlfn.XLOOKUP($L53,Pos!$A:$A,Pos!AG:AG,_xlfn.XLOOKUP($L53,#REF!,#REF!, ""), 0)</f>
        <v>#REF!</v>
      </c>
      <c r="AR53" s="1" t="e">
        <f>_xlfn.XLOOKUP($L53,Pos!$A:$A,Pos!AH:AH,_xlfn.XLOOKUP($L53,#REF!,#REF!, ""), 0)</f>
        <v>#REF!</v>
      </c>
      <c r="AS53" s="1" t="e">
        <f>_xlfn.XLOOKUP($L53,Pos!$A:$A,Pos!AI:AI,_xlfn.XLOOKUP($L53,#REF!,#REF!, ""), 0)</f>
        <v>#REF!</v>
      </c>
      <c r="AT53" s="1" t="e">
        <f>_xlfn.XLOOKUP($L53,Pos!$A:$A,Pos!AJ:AJ,_xlfn.XLOOKUP($L53,#REF!,#REF!, ""), 0)</f>
        <v>#REF!</v>
      </c>
      <c r="AU53" s="1" t="e">
        <f>_xlfn.XLOOKUP($L53,Pos!$A:$A,Pos!AK:AK,_xlfn.XLOOKUP($L53,#REF!,#REF!, ""), 0)</f>
        <v>#REF!</v>
      </c>
      <c r="AV53" s="1" t="e">
        <f>_xlfn.XLOOKUP($L53,Pos!$A:$A,Pos!AL:AL,_xlfn.XLOOKUP($L53,#REF!,#REF!, ""), 0)</f>
        <v>#REF!</v>
      </c>
      <c r="AW53" s="1" t="e">
        <f>_xlfn.XLOOKUP($L53,Pos!$A:$A,Pos!AM:AM,_xlfn.XLOOKUP($L53,#REF!,#REF!, ""), 0)</f>
        <v>#REF!</v>
      </c>
      <c r="AX53" s="1" t="e">
        <f>_xlfn.XLOOKUP($L53,Pos!$A:$A,Pos!AN:AN,_xlfn.XLOOKUP($L53,#REF!,#REF!, ""), 0)</f>
        <v>#REF!</v>
      </c>
      <c r="AY53" s="1" t="e">
        <f>_xlfn.XLOOKUP($L53,Pos!$A:$A,Pos!AO:AO,_xlfn.XLOOKUP($L53,#REF!,#REF!, ""), 0)</f>
        <v>#REF!</v>
      </c>
      <c r="AZ53" s="7" t="str">
        <f t="shared" si="4"/>
        <v>IN</v>
      </c>
      <c r="BA53" s="1">
        <f>IF(OR(_xlfn.XLOOKUP(L53,Pos!B:B,Pos!L:L,FALSE)="ESG Reason",_xlfn.XLOOKUP(L53,Pos!B:B,Pos!L:L,FALSE)="Blacklisted"),1,0)</f>
        <v>0</v>
      </c>
      <c r="BC53" s="11">
        <v>4.8803361103336501E-3</v>
      </c>
      <c r="BD53" s="11">
        <f>_xlfn.XLOOKUP($L53,Pos!$B:$B,Pos!H:H,0, 0)</f>
        <v>4.8248982299310024E-3</v>
      </c>
      <c r="BE53" s="11">
        <f>_xlfn.XLOOKUP($L53,Pos!$B:$B,Pos!I:I,0, 0)</f>
        <v>9.2405794703511227E-4</v>
      </c>
      <c r="BF53" s="18">
        <f t="shared" si="5"/>
        <v>3.9008402828958899E-3</v>
      </c>
      <c r="BG53" s="1">
        <f t="shared" si="6"/>
        <v>1</v>
      </c>
      <c r="BH53" s="1">
        <f t="shared" si="7"/>
        <v>29</v>
      </c>
      <c r="BI53" s="18">
        <f t="shared" si="8"/>
        <v>5.5437880402647681E-5</v>
      </c>
      <c r="BJ53" s="3">
        <f t="shared" si="9"/>
        <v>3.9562781632985376E-3</v>
      </c>
      <c r="BK53" s="18">
        <f t="shared" si="10"/>
        <v>5.5437880402647681E-5</v>
      </c>
      <c r="BQ53" s="56" t="str">
        <f t="shared" si="49"/>
        <v>Travel &amp; Leisure_North America</v>
      </c>
      <c r="BR53" s="11">
        <f t="shared" si="46"/>
        <v>1.5358495224205579E-2</v>
      </c>
      <c r="BS53" s="11">
        <f t="shared" si="47"/>
        <v>1.3961565578105295E-2</v>
      </c>
      <c r="BT53" s="11">
        <f t="shared" si="48"/>
        <v>1.2757504785804072E-2</v>
      </c>
      <c r="BU53" s="8">
        <f t="shared" si="50"/>
        <v>1.3969296461002843E-3</v>
      </c>
      <c r="BV53" s="8">
        <f t="shared" si="51"/>
        <v>2.600990438401507E-3</v>
      </c>
      <c r="BW53" s="8">
        <f t="shared" si="52"/>
        <v>1.2040607923012227E-3</v>
      </c>
      <c r="BX53" s="13" t="str">
        <f t="shared" si="53"/>
        <v>Valide</v>
      </c>
      <c r="BZ53" s="59" t="str">
        <f t="shared" si="54"/>
        <v>Travel &amp; Leisure_North America</v>
      </c>
      <c r="CA53" s="44">
        <f t="shared" si="55"/>
        <v>3</v>
      </c>
      <c r="CB53" s="44">
        <f t="shared" si="56"/>
        <v>3</v>
      </c>
      <c r="CC53" s="44">
        <f t="shared" si="57"/>
        <v>19</v>
      </c>
      <c r="CD53" s="1" t="b">
        <f t="shared" si="58"/>
        <v>0</v>
      </c>
      <c r="CE53" s="36" t="b">
        <f t="shared" si="59"/>
        <v>0</v>
      </c>
      <c r="CF53" s="11" t="str">
        <f t="shared" si="60"/>
        <v/>
      </c>
      <c r="CG53" s="11" t="str">
        <f t="shared" si="61"/>
        <v/>
      </c>
      <c r="CH53" s="37">
        <f>IFERROR(INT(CF53/mapping!$B$2)+1,0)</f>
        <v>0</v>
      </c>
      <c r="CI53" s="37">
        <f>IFERROR(INT(ABS(CG53)/mapping!$E$2)+1,0)</f>
        <v>0</v>
      </c>
      <c r="CJ53" s="1">
        <f t="shared" si="62"/>
        <v>0</v>
      </c>
      <c r="CK53" s="1" t="str" cm="1">
        <f t="array" ref="CK53">IF(OR(CD53,CE53), TRANSPOSE(_xlfn.LET(
    _xlpm.Noms, M:M,
    _xlpm.Scores, AB:AB,
    _xlpm.Poids, BD:BD,
    _xlpm.Secteur, O:O,
    _xlpm.ESG, BA:BA,
    _xlpm.Cible, BZ53,
    _xlpm.Nb, CJ53,
    _xlpm.Position, AZ:AZ,
    _xlpm.Res, IF(CD53,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4" spans="1:89" x14ac:dyDescent="0.25">
      <c r="A54" s="57" t="s">
        <v>4016</v>
      </c>
      <c r="B54" s="1">
        <v>43</v>
      </c>
      <c r="C54" s="11">
        <f t="shared" si="66"/>
        <v>0</v>
      </c>
      <c r="D54" s="11">
        <f t="shared" si="67"/>
        <v>2E-3</v>
      </c>
      <c r="E54" s="11">
        <f t="shared" si="64"/>
        <v>1E-3</v>
      </c>
      <c r="F54" s="11">
        <f t="shared" si="65"/>
        <v>3.0000000000000001E-3</v>
      </c>
      <c r="G54" s="51" t="s">
        <v>250</v>
      </c>
      <c r="H54" s="8" t="str">
        <f t="shared" si="0"/>
        <v>0%West Europe</v>
      </c>
      <c r="I54" s="11" cm="1">
        <f t="array" ref="I54">IF(
   AZ54 = "OUT", 0,IF(
   BD54 &gt;= LARGE(IF(ISNUMBER(BD:BD), BD:BD), 3),
   BE54 - 0.001,
   IF(BE54 &gt;=VLOOKUP(P54,mapping!$A:$B,2,FALSE), BE54,VLOOKUP(P54,mapping!$A$2:$B$8,2,FALSE))
))</f>
        <v>1E-3</v>
      </c>
      <c r="J54" s="11" cm="1">
        <f t="array" ref="J54">IF(
    AZ54="OUT",0,IF(IF(
                      BD54&gt;=LARGE(IF(ISNUMBER(BD:BD),BD:BD),3),
                      BE54+0.001,
                      VLOOKUP(H54,mapping!$D:$E,2,FALSE)
                      )&gt;I54,
                   IF(
                      BD54&gt;=LARGE(IF(ISNUMBER(BD:BD),BD:BD),3),
                      BE54+0.001,
                      VLOOKUP(H54,mapping!$D:$E,2,FALSE)
                      ),
                   I54+0.002))</f>
        <v>5.0000000000000001E-3</v>
      </c>
      <c r="K54" s="8">
        <f t="shared" si="1"/>
        <v>8.610095643477436E-4</v>
      </c>
      <c r="L54" s="1" t="str">
        <f>Pos!B321</f>
        <v>FR0000125486</v>
      </c>
      <c r="M54" s="1" t="str">
        <f>_xlfn.XLOOKUP($L54,Pos!B:B,Pos!D:D,, 0)</f>
        <v>VINCI SA</v>
      </c>
      <c r="N54" s="1" t="str">
        <f>_xlfn.XLOOKUP($L54,Pos!B:B,Pos!E:E,, 0)</f>
        <v>Construction</v>
      </c>
      <c r="O54" s="1" t="str">
        <f t="shared" si="2"/>
        <v>Construction_West Europe</v>
      </c>
      <c r="P54" s="1" t="str">
        <f>_xlfn.XLOOKUP($L54,Pos!B:B,Pos!F:F,, 0)</f>
        <v>West Europe</v>
      </c>
      <c r="Q54" s="1">
        <v>0</v>
      </c>
      <c r="R54" s="9">
        <f>_xlfn.XLOOKUP($L54,Pos!$B:$B,Pos!N:N,0, 0)</f>
        <v>7.29</v>
      </c>
      <c r="S54" s="9">
        <f>_xlfn.XLOOKUP($L54,Pos!$B:$B,Pos!O:O,0, 0)</f>
        <v>8.0276669999999992</v>
      </c>
      <c r="T54" s="9">
        <f>_xlfn.XLOOKUP($L54,Pos!$B:$B,Pos!P:P,0, 0)</f>
        <v>4.1500000000000004</v>
      </c>
      <c r="U54" s="9">
        <f>_xlfn.XLOOKUP($L54,Pos!$B:$B,Pos!Q:Q,0, 0)</f>
        <v>4.4000000000000004</v>
      </c>
      <c r="V54" s="9">
        <f>_xlfn.XLOOKUP($L54,Pos!$B:$B,Pos!R:R,0, 0)</f>
        <v>7.3333329999999997</v>
      </c>
      <c r="W54" s="9">
        <f>_xlfn.XLOOKUP($L54,Pos!$B:$B,Pos!S:S,0, 0)</f>
        <v>7.0049999999999999</v>
      </c>
      <c r="X54" s="9" t="str">
        <f>_xlfn.XLOOKUP($L54,Pos!$B:$B,Pos!J:J,0, 0)</f>
        <v>Outperform</v>
      </c>
      <c r="Y54" s="1">
        <v>0</v>
      </c>
      <c r="Z54" s="1">
        <v>0</v>
      </c>
      <c r="AA54" s="1">
        <f t="shared" si="3"/>
        <v>0</v>
      </c>
      <c r="AB54" s="9">
        <f>_xlfn.XLOOKUP(L54,Pos!B:B,Pos!K:K,-1,0)</f>
        <v>8.9473684210526319</v>
      </c>
      <c r="AC54" s="1" t="e">
        <f>_xlfn.XLOOKUP($L54,Pos!$A:$A,Pos!S:S,_xlfn.XLOOKUP($L54,#REF!,#REF!, ""), 0)</f>
        <v>#REF!</v>
      </c>
      <c r="AD54" s="1" t="e">
        <f>_xlfn.XLOOKUP($L54,Pos!$A:$A,Pos!T:T,_xlfn.XLOOKUP($L54,#REF!,#REF!, ""), 0)</f>
        <v>#REF!</v>
      </c>
      <c r="AE54" s="1" t="e">
        <f>_xlfn.XLOOKUP($L54,Pos!$A:$A,Pos!U:U,_xlfn.XLOOKUP($L54,#REF!,#REF!, ""), 0)</f>
        <v>#REF!</v>
      </c>
      <c r="AF54" s="1" t="e">
        <f>_xlfn.XLOOKUP($L54,Pos!$A:$A,Pos!V:V,_xlfn.XLOOKUP($L54,#REF!,#REF!, ""), 0)</f>
        <v>#REF!</v>
      </c>
      <c r="AG54" s="1" t="e">
        <f>_xlfn.XLOOKUP($L54,Pos!$A:$A,Pos!W:W,_xlfn.XLOOKUP($L54,#REF!,#REF!, ""), 0)</f>
        <v>#REF!</v>
      </c>
      <c r="AH54" s="1" t="e">
        <f>_xlfn.XLOOKUP($L54,Pos!$A:$A,Pos!X:X,_xlfn.XLOOKUP($L54,#REF!,#REF!, ""), 0)</f>
        <v>#REF!</v>
      </c>
      <c r="AI54" s="1" t="e">
        <f>_xlfn.XLOOKUP($L54,Pos!$A:$A,Pos!Y:Y,_xlfn.XLOOKUP($L54,#REF!,#REF!, ""), 0)</f>
        <v>#REF!</v>
      </c>
      <c r="AJ54" s="1" t="e">
        <f>_xlfn.XLOOKUP($L54,Pos!$A:$A,Pos!Z:Z,_xlfn.XLOOKUP($L54,#REF!,#REF!, ""), 0)</f>
        <v>#REF!</v>
      </c>
      <c r="AK54" s="1" t="e">
        <f>_xlfn.XLOOKUP($L54,Pos!$A:$A,Pos!AA:AA,_xlfn.XLOOKUP($L54,#REF!,#REF!, ""), 0)</f>
        <v>#REF!</v>
      </c>
      <c r="AL54" s="1" t="e">
        <f>_xlfn.XLOOKUP($L54,Pos!$A:$A,Pos!AB:AB,_xlfn.XLOOKUP($L54,#REF!,#REF!, ""), 0)</f>
        <v>#REF!</v>
      </c>
      <c r="AM54" s="1" t="e">
        <f>_xlfn.XLOOKUP($L54,Pos!$A:$A,Pos!AC:AC,_xlfn.XLOOKUP($L54,#REF!,#REF!, ""), 0)</f>
        <v>#REF!</v>
      </c>
      <c r="AN54" s="1" t="e">
        <f>_xlfn.XLOOKUP($L54,Pos!$A:$A,Pos!AD:AD,_xlfn.XLOOKUP($L54,#REF!,#REF!, ""), 0)</f>
        <v>#REF!</v>
      </c>
      <c r="AO54" s="1" t="e">
        <f>_xlfn.XLOOKUP($L54,Pos!$A:$A,Pos!AE:AE,_xlfn.XLOOKUP($L54,#REF!,#REF!, ""), 0)</f>
        <v>#REF!</v>
      </c>
      <c r="AP54" s="1" t="e">
        <f>_xlfn.XLOOKUP($L54,Pos!$A:$A,Pos!AF:AF,_xlfn.XLOOKUP($L54,#REF!,#REF!, ""), 0)</f>
        <v>#REF!</v>
      </c>
      <c r="AQ54" s="1" t="e">
        <f>_xlfn.XLOOKUP($L54,Pos!$A:$A,Pos!AG:AG,_xlfn.XLOOKUP($L54,#REF!,#REF!, ""), 0)</f>
        <v>#REF!</v>
      </c>
      <c r="AR54" s="1" t="e">
        <f>_xlfn.XLOOKUP($L54,Pos!$A:$A,Pos!AH:AH,_xlfn.XLOOKUP($L54,#REF!,#REF!, ""), 0)</f>
        <v>#REF!</v>
      </c>
      <c r="AS54" s="1" t="e">
        <f>_xlfn.XLOOKUP($L54,Pos!$A:$A,Pos!AI:AI,_xlfn.XLOOKUP($L54,#REF!,#REF!, ""), 0)</f>
        <v>#REF!</v>
      </c>
      <c r="AT54" s="1" t="e">
        <f>_xlfn.XLOOKUP($L54,Pos!$A:$A,Pos!AJ:AJ,_xlfn.XLOOKUP($L54,#REF!,#REF!, ""), 0)</f>
        <v>#REF!</v>
      </c>
      <c r="AU54" s="1" t="e">
        <f>_xlfn.XLOOKUP($L54,Pos!$A:$A,Pos!AK:AK,_xlfn.XLOOKUP($L54,#REF!,#REF!, ""), 0)</f>
        <v>#REF!</v>
      </c>
      <c r="AV54" s="1" t="e">
        <f>_xlfn.XLOOKUP($L54,Pos!$A:$A,Pos!AL:AL,_xlfn.XLOOKUP($L54,#REF!,#REF!, ""), 0)</f>
        <v>#REF!</v>
      </c>
      <c r="AW54" s="1" t="e">
        <f>_xlfn.XLOOKUP($L54,Pos!$A:$A,Pos!AM:AM,_xlfn.XLOOKUP($L54,#REF!,#REF!, ""), 0)</f>
        <v>#REF!</v>
      </c>
      <c r="AX54" s="1" t="e">
        <f>_xlfn.XLOOKUP($L54,Pos!$A:$A,Pos!AN:AN,_xlfn.XLOOKUP($L54,#REF!,#REF!, ""), 0)</f>
        <v>#REF!</v>
      </c>
      <c r="AY54" s="1" t="e">
        <f>_xlfn.XLOOKUP($L54,Pos!$A:$A,Pos!AO:AO,_xlfn.XLOOKUP($L54,#REF!,#REF!, ""), 0)</f>
        <v>#REF!</v>
      </c>
      <c r="AZ54" s="7" t="str">
        <f t="shared" si="4"/>
        <v>IN</v>
      </c>
      <c r="BA54" s="1">
        <f>IF(OR(_xlfn.XLOOKUP(L54,Pos!B:B,Pos!L:L,FALSE)="ESG Reason",_xlfn.XLOOKUP(L54,Pos!B:B,Pos!L:L,FALSE)="Blacklisted"),1,0)</f>
        <v>0</v>
      </c>
      <c r="BC54" s="11">
        <v>4.9320084902901486E-3</v>
      </c>
      <c r="BD54" s="11">
        <f>_xlfn.XLOOKUP($L54,Pos!$B:$B,Pos!H:H,0, 0)</f>
        <v>4.7375436847912223E-3</v>
      </c>
      <c r="BE54" s="11">
        <f>_xlfn.XLOOKUP($L54,Pos!$B:$B,Pos!I:I,0, 0)</f>
        <v>8.610095643477436E-4</v>
      </c>
      <c r="BF54" s="18">
        <f t="shared" si="5"/>
        <v>3.8765341204434786E-3</v>
      </c>
      <c r="BG54" s="1">
        <f t="shared" si="6"/>
        <v>2</v>
      </c>
      <c r="BH54" s="1">
        <f t="shared" si="7"/>
        <v>5</v>
      </c>
      <c r="BI54" s="18">
        <f t="shared" si="8"/>
        <v>1.9446480549892634E-4</v>
      </c>
      <c r="BJ54" s="3">
        <f t="shared" si="9"/>
        <v>4.0709989259424054E-3</v>
      </c>
      <c r="BK54" s="18">
        <f t="shared" si="10"/>
        <v>1.9446480549892634E-4</v>
      </c>
      <c r="BQ54" s="56" t="str">
        <f t="shared" si="49"/>
        <v>Utilities_North America</v>
      </c>
      <c r="BR54" s="11">
        <f t="shared" si="46"/>
        <v>2.000004724393158E-3</v>
      </c>
      <c r="BS54" s="11">
        <f t="shared" si="47"/>
        <v>1.877288994464442E-3</v>
      </c>
      <c r="BT54" s="11">
        <f t="shared" si="48"/>
        <v>1.9886631847719834E-2</v>
      </c>
      <c r="BU54" s="8">
        <f t="shared" si="50"/>
        <v>1.2271572992871601E-4</v>
      </c>
      <c r="BV54" s="8">
        <f t="shared" si="51"/>
        <v>-1.7886627123326677E-2</v>
      </c>
      <c r="BW54" s="8">
        <f t="shared" si="52"/>
        <v>-1.8009342853255391E-2</v>
      </c>
      <c r="BX54" s="13" t="str">
        <f t="shared" si="53"/>
        <v>Valide</v>
      </c>
      <c r="BZ54" s="59" t="str">
        <f t="shared" si="54"/>
        <v>Utilities_North America</v>
      </c>
      <c r="CA54" s="44">
        <f t="shared" si="55"/>
        <v>1</v>
      </c>
      <c r="CB54" s="44">
        <f t="shared" si="56"/>
        <v>3</v>
      </c>
      <c r="CC54" s="44">
        <f t="shared" si="57"/>
        <v>38</v>
      </c>
      <c r="CD54" s="1" t="b">
        <f>E49&gt;D49</f>
        <v>0</v>
      </c>
      <c r="CE54" s="36" t="b">
        <f t="shared" si="59"/>
        <v>0</v>
      </c>
      <c r="CF54" s="11" t="str">
        <f t="shared" si="60"/>
        <v/>
      </c>
      <c r="CG54" s="11" t="str">
        <f t="shared" si="61"/>
        <v/>
      </c>
      <c r="CH54" s="37">
        <f>IFERROR(INT(CF54/mapping!$B$2)+1,0)</f>
        <v>0</v>
      </c>
      <c r="CI54" s="37">
        <f>IFERROR(INT(ABS(CG54)/mapping!$E$2)+1,0)</f>
        <v>0</v>
      </c>
      <c r="CJ54" s="1">
        <f t="shared" si="62"/>
        <v>0</v>
      </c>
      <c r="CK54" s="1" t="str" cm="1">
        <f t="array" ref="CK54">IF(OR(CD54,CE54), TRANSPOSE(_xlfn.LET(
    _xlpm.Noms, M:M,
    _xlpm.Scores, AB:AB,
    _xlpm.Poids, BD:BD,
    _xlpm.Secteur, O:O,
    _xlpm.ESG, BA:BA,
    _xlpm.Cible, BZ54,
    _xlpm.Nb, CJ54,
    _xlpm.Position, AZ:AZ,
    _xlpm.Res, IF(CD54,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55" spans="1:89" x14ac:dyDescent="0.25">
      <c r="A55" s="57" t="s">
        <v>2743</v>
      </c>
      <c r="B55" s="1">
        <v>44</v>
      </c>
      <c r="C55" s="11">
        <f t="shared" si="66"/>
        <v>1.4888102532969192E-4</v>
      </c>
      <c r="D55" s="11">
        <f t="shared" si="67"/>
        <v>2.148881025329692E-3</v>
      </c>
      <c r="E55" s="11">
        <f t="shared" si="64"/>
        <v>1E-3</v>
      </c>
      <c r="F55" s="11">
        <f t="shared" si="65"/>
        <v>3.0000000000000001E-3</v>
      </c>
      <c r="G55" s="51" t="s">
        <v>308</v>
      </c>
      <c r="H55" s="8" t="str">
        <f t="shared" si="0"/>
        <v>0%North America</v>
      </c>
      <c r="I55" s="11" cm="1">
        <f t="array" ref="I55">IF(
   AZ55 = "OUT", 0,IF(
   BD55 &gt;= LARGE(IF(ISNUMBER(BD:BD), BD:BD), 3),
   BE55 - 0.001,
   IF(BE55 &gt;=VLOOKUP(P55,mapping!$A:$B,2,FALSE), BE55,VLOOKUP(P55,mapping!$A$2:$B$8,2,FALSE))
))</f>
        <v>2E-3</v>
      </c>
      <c r="J55" s="11" cm="1">
        <f t="array" ref="J55">IF(
    AZ55="OUT",0,IF(IF(
                      BD55&gt;=LARGE(IF(ISNUMBER(BD:BD),BD:BD),3),
                      BE55+0.001,
                      VLOOKUP(H55,mapping!$D:$E,2,FALSE)
                      )&gt;I55,
                   IF(
                      BD55&gt;=LARGE(IF(ISNUMBER(BD:BD),BD:BD),3),
                      BE55+0.001,
                      VLOOKUP(H55,mapping!$D:$E,2,FALSE)
                      ),
                   I55+0.002))</f>
        <v>0.01</v>
      </c>
      <c r="K55" s="8">
        <f t="shared" si="1"/>
        <v>7.0245536578643136E-4</v>
      </c>
      <c r="L55" s="1" t="str">
        <f>Pos!B1309</f>
        <v>US98978V1035</v>
      </c>
      <c r="M55" s="1" t="str">
        <f>_xlfn.XLOOKUP($L55,Pos!B:B,Pos!D:D,, 0)</f>
        <v>Zoetis, Inc. Class A</v>
      </c>
      <c r="N55" s="1" t="str">
        <f>_xlfn.XLOOKUP($L55,Pos!B:B,Pos!E:E,, 0)</f>
        <v>Health Care</v>
      </c>
      <c r="O55" s="1" t="str">
        <f t="shared" si="2"/>
        <v>Health Care_North America</v>
      </c>
      <c r="P55" s="1" t="str">
        <f>_xlfn.XLOOKUP($L55,Pos!B:B,Pos!F:F,, 0)</f>
        <v>North America</v>
      </c>
      <c r="Q55" s="1">
        <v>0</v>
      </c>
      <c r="R55" s="9">
        <f>_xlfn.XLOOKUP($L55,Pos!$B:$B,Pos!N:N,0, 0)</f>
        <v>7.32</v>
      </c>
      <c r="S55" s="9">
        <f>_xlfn.XLOOKUP($L55,Pos!$B:$B,Pos!O:O,0, 0)</f>
        <v>3.767833</v>
      </c>
      <c r="T55" s="9">
        <f>_xlfn.XLOOKUP($L55,Pos!$B:$B,Pos!P:P,0, 0)</f>
        <v>7.2</v>
      </c>
      <c r="U55" s="9">
        <f>_xlfn.XLOOKUP($L55,Pos!$B:$B,Pos!Q:Q,0, 0)</f>
        <v>1.9</v>
      </c>
      <c r="V55" s="9">
        <f>_xlfn.XLOOKUP($L55,Pos!$B:$B,Pos!R:R,0, 0)</f>
        <v>5.3</v>
      </c>
      <c r="W55" s="9">
        <f>_xlfn.XLOOKUP($L55,Pos!$B:$B,Pos!S:S,0, 0)</f>
        <v>4.8916659999999998</v>
      </c>
      <c r="X55" s="9" t="str">
        <f>_xlfn.XLOOKUP($L55,Pos!$B:$B,Pos!J:J,0, 0)</f>
        <v>Outperform</v>
      </c>
      <c r="Y55" s="1">
        <v>0</v>
      </c>
      <c r="Z55" s="1">
        <v>0</v>
      </c>
      <c r="AA55" s="1">
        <f t="shared" si="3"/>
        <v>0</v>
      </c>
      <c r="AB55" s="9">
        <f>_xlfn.XLOOKUP(L55,Pos!B:B,Pos!K:K,-1,0)</f>
        <v>8.4745762711864394</v>
      </c>
      <c r="AC55" s="1" t="e">
        <f>_xlfn.XLOOKUP($L55,Pos!$A:$A,Pos!S:S,_xlfn.XLOOKUP($L55,#REF!,#REF!, ""), 0)</f>
        <v>#REF!</v>
      </c>
      <c r="AD55" s="1" t="e">
        <f>_xlfn.XLOOKUP($L55,Pos!$A:$A,Pos!T:T,_xlfn.XLOOKUP($L55,#REF!,#REF!, ""), 0)</f>
        <v>#REF!</v>
      </c>
      <c r="AE55" s="1" t="e">
        <f>_xlfn.XLOOKUP($L55,Pos!$A:$A,Pos!U:U,_xlfn.XLOOKUP($L55,#REF!,#REF!, ""), 0)</f>
        <v>#REF!</v>
      </c>
      <c r="AF55" s="1" t="e">
        <f>_xlfn.XLOOKUP($L55,Pos!$A:$A,Pos!V:V,_xlfn.XLOOKUP($L55,#REF!,#REF!, ""), 0)</f>
        <v>#REF!</v>
      </c>
      <c r="AG55" s="1" t="e">
        <f>_xlfn.XLOOKUP($L55,Pos!$A:$A,Pos!W:W,_xlfn.XLOOKUP($L55,#REF!,#REF!, ""), 0)</f>
        <v>#REF!</v>
      </c>
      <c r="AH55" s="1" t="e">
        <f>_xlfn.XLOOKUP($L55,Pos!$A:$A,Pos!X:X,_xlfn.XLOOKUP($L55,#REF!,#REF!, ""), 0)</f>
        <v>#REF!</v>
      </c>
      <c r="AI55" s="1" t="e">
        <f>_xlfn.XLOOKUP($L55,Pos!$A:$A,Pos!Y:Y,_xlfn.XLOOKUP($L55,#REF!,#REF!, ""), 0)</f>
        <v>#REF!</v>
      </c>
      <c r="AJ55" s="1" t="e">
        <f>_xlfn.XLOOKUP($L55,Pos!$A:$A,Pos!Z:Z,_xlfn.XLOOKUP($L55,#REF!,#REF!, ""), 0)</f>
        <v>#REF!</v>
      </c>
      <c r="AK55" s="1" t="e">
        <f>_xlfn.XLOOKUP($L55,Pos!$A:$A,Pos!AA:AA,_xlfn.XLOOKUP($L55,#REF!,#REF!, ""), 0)</f>
        <v>#REF!</v>
      </c>
      <c r="AL55" s="1" t="e">
        <f>_xlfn.XLOOKUP($L55,Pos!$A:$A,Pos!AB:AB,_xlfn.XLOOKUP($L55,#REF!,#REF!, ""), 0)</f>
        <v>#REF!</v>
      </c>
      <c r="AM55" s="1" t="e">
        <f>_xlfn.XLOOKUP($L55,Pos!$A:$A,Pos!AC:AC,_xlfn.XLOOKUP($L55,#REF!,#REF!, ""), 0)</f>
        <v>#REF!</v>
      </c>
      <c r="AN55" s="1" t="e">
        <f>_xlfn.XLOOKUP($L55,Pos!$A:$A,Pos!AD:AD,_xlfn.XLOOKUP($L55,#REF!,#REF!, ""), 0)</f>
        <v>#REF!</v>
      </c>
      <c r="AO55" s="1" t="e">
        <f>_xlfn.XLOOKUP($L55,Pos!$A:$A,Pos!AE:AE,_xlfn.XLOOKUP($L55,#REF!,#REF!, ""), 0)</f>
        <v>#REF!</v>
      </c>
      <c r="AP55" s="1" t="e">
        <f>_xlfn.XLOOKUP($L55,Pos!$A:$A,Pos!AF:AF,_xlfn.XLOOKUP($L55,#REF!,#REF!, ""), 0)</f>
        <v>#REF!</v>
      </c>
      <c r="AQ55" s="1" t="e">
        <f>_xlfn.XLOOKUP($L55,Pos!$A:$A,Pos!AG:AG,_xlfn.XLOOKUP($L55,#REF!,#REF!, ""), 0)</f>
        <v>#REF!</v>
      </c>
      <c r="AR55" s="1" t="e">
        <f>_xlfn.XLOOKUP($L55,Pos!$A:$A,Pos!AH:AH,_xlfn.XLOOKUP($L55,#REF!,#REF!, ""), 0)</f>
        <v>#REF!</v>
      </c>
      <c r="AS55" s="1" t="e">
        <f>_xlfn.XLOOKUP($L55,Pos!$A:$A,Pos!AI:AI,_xlfn.XLOOKUP($L55,#REF!,#REF!, ""), 0)</f>
        <v>#REF!</v>
      </c>
      <c r="AT55" s="1" t="e">
        <f>_xlfn.XLOOKUP($L55,Pos!$A:$A,Pos!AJ:AJ,_xlfn.XLOOKUP($L55,#REF!,#REF!, ""), 0)</f>
        <v>#REF!</v>
      </c>
      <c r="AU55" s="1" t="e">
        <f>_xlfn.XLOOKUP($L55,Pos!$A:$A,Pos!AK:AK,_xlfn.XLOOKUP($L55,#REF!,#REF!, ""), 0)</f>
        <v>#REF!</v>
      </c>
      <c r="AV55" s="1" t="e">
        <f>_xlfn.XLOOKUP($L55,Pos!$A:$A,Pos!AL:AL,_xlfn.XLOOKUP($L55,#REF!,#REF!, ""), 0)</f>
        <v>#REF!</v>
      </c>
      <c r="AW55" s="1" t="e">
        <f>_xlfn.XLOOKUP($L55,Pos!$A:$A,Pos!AM:AM,_xlfn.XLOOKUP($L55,#REF!,#REF!, ""), 0)</f>
        <v>#REF!</v>
      </c>
      <c r="AX55" s="1" t="e">
        <f>_xlfn.XLOOKUP($L55,Pos!$A:$A,Pos!AN:AN,_xlfn.XLOOKUP($L55,#REF!,#REF!, ""), 0)</f>
        <v>#REF!</v>
      </c>
      <c r="AY55" s="1" t="e">
        <f>_xlfn.XLOOKUP($L55,Pos!$A:$A,Pos!AO:AO,_xlfn.XLOOKUP($L55,#REF!,#REF!, ""), 0)</f>
        <v>#REF!</v>
      </c>
      <c r="AZ55" s="7" t="str">
        <f t="shared" si="4"/>
        <v>IN</v>
      </c>
      <c r="BA55" s="1">
        <f>IF(OR(_xlfn.XLOOKUP(L55,Pos!B:B,Pos!L:L,FALSE)="ESG Reason",_xlfn.XLOOKUP(L55,Pos!B:B,Pos!L:L,FALSE)="Blacklisted"),1,0)</f>
        <v>0</v>
      </c>
      <c r="BC55" s="11">
        <v>4.9640362171617953E-3</v>
      </c>
      <c r="BD55" s="11">
        <f>_xlfn.XLOOKUP($L55,Pos!$B:$B,Pos!H:H,0, 0)</f>
        <v>4.7127876241551334E-3</v>
      </c>
      <c r="BE55" s="11">
        <f>_xlfn.XLOOKUP($L55,Pos!$B:$B,Pos!I:I,0, 0)</f>
        <v>7.0245536578643136E-4</v>
      </c>
      <c r="BF55" s="18">
        <f t="shared" si="5"/>
        <v>4.0103322583687016E-3</v>
      </c>
      <c r="BG55" s="1">
        <f t="shared" si="6"/>
        <v>1</v>
      </c>
      <c r="BH55" s="1">
        <f t="shared" si="7"/>
        <v>28</v>
      </c>
      <c r="BI55" s="18">
        <f t="shared" si="8"/>
        <v>2.5124859300666193E-4</v>
      </c>
      <c r="BJ55" s="3">
        <f t="shared" si="9"/>
        <v>4.2615808513753635E-3</v>
      </c>
      <c r="BK55" s="18">
        <f t="shared" si="10"/>
        <v>2.5124859300666193E-4</v>
      </c>
      <c r="BQ55" s="27" t="s">
        <v>2752</v>
      </c>
      <c r="BR55" s="28">
        <f>SUM(BR36:BR54)</f>
        <v>0.72158636184867131</v>
      </c>
      <c r="BS55" s="28">
        <f t="shared" ref="BS55:BT55" si="68">SUM(BS36:BS54)</f>
        <v>0.72637153399098242</v>
      </c>
      <c r="BT55" s="28">
        <f t="shared" si="68"/>
        <v>0.7109481212154376</v>
      </c>
      <c r="BU55" s="77" cm="1">
        <f t="array" ref="BU55">SUM(ABS(BU36:BU54))</f>
        <v>3.0060066814353435E-2</v>
      </c>
      <c r="BV55" s="77" cm="1">
        <f t="array" ref="BV55">SUM(ABS(BV36:BV54))</f>
        <v>0.11821742288123213</v>
      </c>
      <c r="BW55" s="77" cm="1">
        <f t="array" ref="BW55">SUM(ABS(BW36:BW54))</f>
        <v>0.11770893537111722</v>
      </c>
      <c r="BX55" s="31" t="s">
        <v>4185</v>
      </c>
      <c r="BZ55" s="34" t="s">
        <v>2752</v>
      </c>
      <c r="CA55" s="47">
        <f>SUM(CA36:CA54)</f>
        <v>80</v>
      </c>
      <c r="CB55" s="47">
        <f t="shared" ref="CB55:CC55" si="69">SUM(CB36:CB54)</f>
        <v>69</v>
      </c>
      <c r="CC55" s="47">
        <f t="shared" si="69"/>
        <v>618</v>
      </c>
      <c r="CD55" s="36"/>
      <c r="CE55" s="36"/>
      <c r="CJ55" s="1"/>
      <c r="CK55" s="1"/>
    </row>
    <row r="56" spans="1:89" x14ac:dyDescent="0.25">
      <c r="A56" s="57" t="s">
        <v>2744</v>
      </c>
      <c r="B56" s="1">
        <v>45</v>
      </c>
      <c r="C56" s="11">
        <f t="shared" si="66"/>
        <v>8.24665739909595E-4</v>
      </c>
      <c r="D56" s="11">
        <f t="shared" si="67"/>
        <v>2.824665739909595E-3</v>
      </c>
      <c r="E56" s="11">
        <f t="shared" si="64"/>
        <v>2E-3</v>
      </c>
      <c r="F56" s="11">
        <f t="shared" si="65"/>
        <v>6.0000000000000001E-3</v>
      </c>
      <c r="G56" s="51" t="s">
        <v>583</v>
      </c>
      <c r="H56" s="8" t="str">
        <f t="shared" si="0"/>
        <v>0%West Europe</v>
      </c>
      <c r="I56" s="11" cm="1">
        <f t="array" ref="I56">IF(
   AZ56 = "OUT", 0,IF(
   BD56 &gt;= LARGE(IF(ISNUMBER(BD:BD), BD:BD), 3),
   BE56 - 0.001,
   IF(BE56 &gt;=VLOOKUP(P56,mapping!$A:$B,2,FALSE), BE56,VLOOKUP(P56,mapping!$A$2:$B$8,2,FALSE))
))</f>
        <v>1E-3</v>
      </c>
      <c r="J56" s="11" cm="1">
        <f t="array" ref="J56">IF(
    AZ56="OUT",0,IF(IF(
                      BD56&gt;=LARGE(IF(ISNUMBER(BD:BD),BD:BD),3),
                      BE56+0.001,
                      VLOOKUP(H56,mapping!$D:$E,2,FALSE)
                      )&gt;I56,
                   IF(
                      BD56&gt;=LARGE(IF(ISNUMBER(BD:BD),BD:BD),3),
                      BE56+0.001,
                      VLOOKUP(H56,mapping!$D:$E,2,FALSE)
                      ),
                   I56+0.002))</f>
        <v>5.0000000000000001E-3</v>
      </c>
      <c r="K56" s="8">
        <f t="shared" si="1"/>
        <v>3.2371340101336108E-4</v>
      </c>
      <c r="L56" s="1" t="str">
        <f>Pos!B485</f>
        <v>IT0004176001</v>
      </c>
      <c r="M56" s="1" t="str">
        <f>_xlfn.XLOOKUP($L56,Pos!B:B,Pos!D:D,, 0)</f>
        <v>Prysmian S.p.A.</v>
      </c>
      <c r="N56" s="1" t="str">
        <f>_xlfn.XLOOKUP($L56,Pos!B:B,Pos!E:E,, 0)</f>
        <v>Industrial Goods &amp; Services</v>
      </c>
      <c r="O56" s="1" t="str">
        <f t="shared" si="2"/>
        <v>Industrial Goods &amp; Services_West Europe</v>
      </c>
      <c r="P56" s="1" t="str">
        <f>_xlfn.XLOOKUP($L56,Pos!B:B,Pos!F:F,, 0)</f>
        <v>West Europe</v>
      </c>
      <c r="Q56" s="1">
        <v>0</v>
      </c>
      <c r="R56" s="9">
        <f>_xlfn.XLOOKUP($L56,Pos!$B:$B,Pos!N:N,0, 0)</f>
        <v>3.62</v>
      </c>
      <c r="S56" s="9">
        <f>_xlfn.XLOOKUP($L56,Pos!$B:$B,Pos!O:O,0, 0)</f>
        <v>5.2551670000000001</v>
      </c>
      <c r="T56" s="9">
        <f>_xlfn.XLOOKUP($L56,Pos!$B:$B,Pos!P:P,0, 0)</f>
        <v>5.7249999999999996</v>
      </c>
      <c r="U56" s="9">
        <f>_xlfn.XLOOKUP($L56,Pos!$B:$B,Pos!Q:Q,0, 0)</f>
        <v>9.5</v>
      </c>
      <c r="V56" s="9">
        <f>_xlfn.XLOOKUP($L56,Pos!$B:$B,Pos!R:R,0, 0)</f>
        <v>3.233333</v>
      </c>
      <c r="W56" s="9">
        <f>_xlfn.XLOOKUP($L56,Pos!$B:$B,Pos!S:S,0, 0)</f>
        <v>8.1633340000000008</v>
      </c>
      <c r="X56" s="9" t="str">
        <f>_xlfn.XLOOKUP($L56,Pos!$B:$B,Pos!J:J,0, 0)</f>
        <v>Outperform</v>
      </c>
      <c r="Y56" s="1">
        <v>0</v>
      </c>
      <c r="Z56" s="1">
        <v>0</v>
      </c>
      <c r="AA56" s="1">
        <f t="shared" si="3"/>
        <v>0</v>
      </c>
      <c r="AB56" s="9">
        <f>_xlfn.XLOOKUP(L56,Pos!B:B,Pos!K:K,-1,0)</f>
        <v>9.7014925373134329</v>
      </c>
      <c r="AC56" s="1" t="e">
        <f>_xlfn.XLOOKUP($L56,Pos!$A:$A,Pos!S:S,_xlfn.XLOOKUP($L56,#REF!,#REF!, ""), 0)</f>
        <v>#REF!</v>
      </c>
      <c r="AD56" s="1" t="e">
        <f>_xlfn.XLOOKUP($L56,Pos!$A:$A,Pos!T:T,_xlfn.XLOOKUP($L56,#REF!,#REF!, ""), 0)</f>
        <v>#REF!</v>
      </c>
      <c r="AE56" s="1" t="e">
        <f>_xlfn.XLOOKUP($L56,Pos!$A:$A,Pos!U:U,_xlfn.XLOOKUP($L56,#REF!,#REF!, ""), 0)</f>
        <v>#REF!</v>
      </c>
      <c r="AF56" s="1" t="e">
        <f>_xlfn.XLOOKUP($L56,Pos!$A:$A,Pos!V:V,_xlfn.XLOOKUP($L56,#REF!,#REF!, ""), 0)</f>
        <v>#REF!</v>
      </c>
      <c r="AG56" s="1" t="e">
        <f>_xlfn.XLOOKUP($L56,Pos!$A:$A,Pos!W:W,_xlfn.XLOOKUP($L56,#REF!,#REF!, ""), 0)</f>
        <v>#REF!</v>
      </c>
      <c r="AH56" s="1" t="e">
        <f>_xlfn.XLOOKUP($L56,Pos!$A:$A,Pos!X:X,_xlfn.XLOOKUP($L56,#REF!,#REF!, ""), 0)</f>
        <v>#REF!</v>
      </c>
      <c r="AI56" s="1" t="e">
        <f>_xlfn.XLOOKUP($L56,Pos!$A:$A,Pos!Y:Y,_xlfn.XLOOKUP($L56,#REF!,#REF!, ""), 0)</f>
        <v>#REF!</v>
      </c>
      <c r="AJ56" s="1" t="e">
        <f>_xlfn.XLOOKUP($L56,Pos!$A:$A,Pos!Z:Z,_xlfn.XLOOKUP($L56,#REF!,#REF!, ""), 0)</f>
        <v>#REF!</v>
      </c>
      <c r="AK56" s="1" t="e">
        <f>_xlfn.XLOOKUP($L56,Pos!$A:$A,Pos!AA:AA,_xlfn.XLOOKUP($L56,#REF!,#REF!, ""), 0)</f>
        <v>#REF!</v>
      </c>
      <c r="AL56" s="1" t="e">
        <f>_xlfn.XLOOKUP($L56,Pos!$A:$A,Pos!AB:AB,_xlfn.XLOOKUP($L56,#REF!,#REF!, ""), 0)</f>
        <v>#REF!</v>
      </c>
      <c r="AM56" s="1" t="e">
        <f>_xlfn.XLOOKUP($L56,Pos!$A:$A,Pos!AC:AC,_xlfn.XLOOKUP($L56,#REF!,#REF!, ""), 0)</f>
        <v>#REF!</v>
      </c>
      <c r="AN56" s="1" t="e">
        <f>_xlfn.XLOOKUP($L56,Pos!$A:$A,Pos!AD:AD,_xlfn.XLOOKUP($L56,#REF!,#REF!, ""), 0)</f>
        <v>#REF!</v>
      </c>
      <c r="AO56" s="1" t="e">
        <f>_xlfn.XLOOKUP($L56,Pos!$A:$A,Pos!AE:AE,_xlfn.XLOOKUP($L56,#REF!,#REF!, ""), 0)</f>
        <v>#REF!</v>
      </c>
      <c r="AP56" s="1" t="e">
        <f>_xlfn.XLOOKUP($L56,Pos!$A:$A,Pos!AF:AF,_xlfn.XLOOKUP($L56,#REF!,#REF!, ""), 0)</f>
        <v>#REF!</v>
      </c>
      <c r="AQ56" s="1" t="e">
        <f>_xlfn.XLOOKUP($L56,Pos!$A:$A,Pos!AG:AG,_xlfn.XLOOKUP($L56,#REF!,#REF!, ""), 0)</f>
        <v>#REF!</v>
      </c>
      <c r="AR56" s="1" t="e">
        <f>_xlfn.XLOOKUP($L56,Pos!$A:$A,Pos!AH:AH,_xlfn.XLOOKUP($L56,#REF!,#REF!, ""), 0)</f>
        <v>#REF!</v>
      </c>
      <c r="AS56" s="1" t="e">
        <f>_xlfn.XLOOKUP($L56,Pos!$A:$A,Pos!AI:AI,_xlfn.XLOOKUP($L56,#REF!,#REF!, ""), 0)</f>
        <v>#REF!</v>
      </c>
      <c r="AT56" s="1" t="e">
        <f>_xlfn.XLOOKUP($L56,Pos!$A:$A,Pos!AJ:AJ,_xlfn.XLOOKUP($L56,#REF!,#REF!, ""), 0)</f>
        <v>#REF!</v>
      </c>
      <c r="AU56" s="1" t="e">
        <f>_xlfn.XLOOKUP($L56,Pos!$A:$A,Pos!AK:AK,_xlfn.XLOOKUP($L56,#REF!,#REF!, ""), 0)</f>
        <v>#REF!</v>
      </c>
      <c r="AV56" s="1" t="e">
        <f>_xlfn.XLOOKUP($L56,Pos!$A:$A,Pos!AL:AL,_xlfn.XLOOKUP($L56,#REF!,#REF!, ""), 0)</f>
        <v>#REF!</v>
      </c>
      <c r="AW56" s="1" t="e">
        <f>_xlfn.XLOOKUP($L56,Pos!$A:$A,Pos!AM:AM,_xlfn.XLOOKUP($L56,#REF!,#REF!, ""), 0)</f>
        <v>#REF!</v>
      </c>
      <c r="AX56" s="1" t="e">
        <f>_xlfn.XLOOKUP($L56,Pos!$A:$A,Pos!AN:AN,_xlfn.XLOOKUP($L56,#REF!,#REF!, ""), 0)</f>
        <v>#REF!</v>
      </c>
      <c r="AY56" s="1" t="e">
        <f>_xlfn.XLOOKUP($L56,Pos!$A:$A,Pos!AO:AO,_xlfn.XLOOKUP($L56,#REF!,#REF!, ""), 0)</f>
        <v>#REF!</v>
      </c>
      <c r="AZ56" s="7" t="str">
        <f t="shared" si="4"/>
        <v>IN</v>
      </c>
      <c r="BA56" s="1">
        <f>IF(OR(_xlfn.XLOOKUP(L56,Pos!B:B,Pos!L:L,FALSE)="ESG Reason",_xlfn.XLOOKUP(L56,Pos!B:B,Pos!L:L,FALSE)="Blacklisted"),1,0)</f>
        <v>0</v>
      </c>
      <c r="BC56" s="11">
        <v>4.9999995213022138E-3</v>
      </c>
      <c r="BD56" s="11">
        <f>_xlfn.XLOOKUP($L56,Pos!$B:$B,Pos!H:H,0, 0)</f>
        <v>4.5723607995958263E-3</v>
      </c>
      <c r="BE56" s="11">
        <f>_xlfn.XLOOKUP($L56,Pos!$B:$B,Pos!I:I,0, 0)</f>
        <v>3.2371340101336108E-4</v>
      </c>
      <c r="BF56" s="18">
        <f t="shared" si="5"/>
        <v>4.2486473985824651E-3</v>
      </c>
      <c r="BG56" s="1">
        <f t="shared" si="6"/>
        <v>2</v>
      </c>
      <c r="BH56" s="1">
        <f t="shared" si="7"/>
        <v>10</v>
      </c>
      <c r="BI56" s="18">
        <f t="shared" si="8"/>
        <v>4.2763872170638751E-4</v>
      </c>
      <c r="BJ56" s="3">
        <f t="shared" si="9"/>
        <v>4.6762861202888526E-3</v>
      </c>
      <c r="BK56" s="18">
        <f t="shared" si="10"/>
        <v>4.2763872170638751E-4</v>
      </c>
      <c r="CD56" s="36"/>
      <c r="CE56" s="36"/>
      <c r="CJ56" s="1"/>
      <c r="CK56" s="1"/>
    </row>
    <row r="57" spans="1:89" x14ac:dyDescent="0.25">
      <c r="A57" s="57" t="s">
        <v>4019</v>
      </c>
      <c r="B57" s="1">
        <v>46</v>
      </c>
      <c r="C57" s="11">
        <f t="shared" si="66"/>
        <v>1.9142257710597597E-4</v>
      </c>
      <c r="D57" s="11">
        <f t="shared" si="67"/>
        <v>2.191422577105976E-3</v>
      </c>
      <c r="E57" s="11">
        <f t="shared" si="64"/>
        <v>1E-3</v>
      </c>
      <c r="F57" s="11">
        <f t="shared" si="65"/>
        <v>3.0000000000000001E-3</v>
      </c>
      <c r="G57" s="51" t="s">
        <v>838</v>
      </c>
      <c r="H57" s="8" t="str">
        <f t="shared" si="0"/>
        <v>0%North America</v>
      </c>
      <c r="I57" s="11" cm="1">
        <f t="array" ref="I57">IF(
   AZ57 = "OUT", 0,IF(
   BD57 &gt;= LARGE(IF(ISNUMBER(BD:BD), BD:BD), 3),
   BE57 - 0.001,
   IF(BE57 &gt;=VLOOKUP(P57,mapping!$A:$B,2,FALSE), BE57,VLOOKUP(P57,mapping!$A$2:$B$8,2,FALSE))
))</f>
        <v>2E-3</v>
      </c>
      <c r="J57" s="11" cm="1">
        <f t="array" ref="J57">IF(
    AZ57="OUT",0,IF(IF(
                      BD57&gt;=LARGE(IF(ISNUMBER(BD:BD),BD:BD),3),
                      BE57+0.001,
                      VLOOKUP(H57,mapping!$D:$E,2,FALSE)
                      )&gt;I57,
                   IF(
                      BD57&gt;=LARGE(IF(ISNUMBER(BD:BD),BD:BD),3),
                      BE57+0.001,
                      VLOOKUP(H57,mapping!$D:$E,2,FALSE)
                      ),
                   I57+0.002))</f>
        <v>0.01</v>
      </c>
      <c r="K57" s="8">
        <f t="shared" si="1"/>
        <v>1.863970303772823E-4</v>
      </c>
      <c r="L57" s="1" t="str">
        <f>Pos!B1252</f>
        <v>US8887871080</v>
      </c>
      <c r="M57" s="1" t="str">
        <f>_xlfn.XLOOKUP($L57,Pos!B:B,Pos!D:D,, 0)</f>
        <v>Toast, Inc. Class A</v>
      </c>
      <c r="N57" s="1" t="str">
        <f>_xlfn.XLOOKUP($L57,Pos!B:B,Pos!E:E,, 0)</f>
        <v>Technology</v>
      </c>
      <c r="O57" s="1" t="str">
        <f t="shared" si="2"/>
        <v>Technology_North America</v>
      </c>
      <c r="P57" s="1" t="str">
        <f>_xlfn.XLOOKUP($L57,Pos!B:B,Pos!F:F,, 0)</f>
        <v>North America</v>
      </c>
      <c r="Q57" s="1">
        <v>0</v>
      </c>
      <c r="R57" s="9">
        <f>_xlfn.XLOOKUP($L57,Pos!$B:$B,Pos!N:N,0, 0)</f>
        <v>0</v>
      </c>
      <c r="S57" s="9">
        <f>_xlfn.XLOOKUP($L57,Pos!$B:$B,Pos!O:O,0, 0)</f>
        <v>1.6013329999999999</v>
      </c>
      <c r="T57" s="9">
        <f>_xlfn.XLOOKUP($L57,Pos!$B:$B,Pos!P:P,0, 0)</f>
        <v>7.875</v>
      </c>
      <c r="U57" s="9">
        <f>_xlfn.XLOOKUP($L57,Pos!$B:$B,Pos!Q:Q,0, 0)</f>
        <v>6.2</v>
      </c>
      <c r="V57" s="9">
        <f>_xlfn.XLOOKUP($L57,Pos!$B:$B,Pos!R:R,0, 0)</f>
        <v>6.3</v>
      </c>
      <c r="W57" s="9">
        <f>_xlfn.XLOOKUP($L57,Pos!$B:$B,Pos!S:S,0, 0)</f>
        <v>8.9366660000000007</v>
      </c>
      <c r="X57" s="9" t="str">
        <f>_xlfn.XLOOKUP($L57,Pos!$B:$B,Pos!J:J,0, 0)</f>
        <v>Outperform</v>
      </c>
      <c r="Y57" s="1">
        <v>0</v>
      </c>
      <c r="Z57" s="1">
        <v>0</v>
      </c>
      <c r="AA57" s="1">
        <f t="shared" si="3"/>
        <v>0</v>
      </c>
      <c r="AB57" s="9">
        <f>_xlfn.XLOOKUP(L57,Pos!B:B,Pos!K:K,-1,0)</f>
        <v>9.8969072164948457</v>
      </c>
      <c r="AC57" s="1" t="e">
        <f>_xlfn.XLOOKUP($L57,Pos!$A:$A,Pos!S:S,_xlfn.XLOOKUP($L57,#REF!,#REF!, ""), 0)</f>
        <v>#REF!</v>
      </c>
      <c r="AD57" s="1" t="e">
        <f>_xlfn.XLOOKUP($L57,Pos!$A:$A,Pos!T:T,_xlfn.XLOOKUP($L57,#REF!,#REF!, ""), 0)</f>
        <v>#REF!</v>
      </c>
      <c r="AE57" s="1" t="e">
        <f>_xlfn.XLOOKUP($L57,Pos!$A:$A,Pos!U:U,_xlfn.XLOOKUP($L57,#REF!,#REF!, ""), 0)</f>
        <v>#REF!</v>
      </c>
      <c r="AF57" s="1" t="e">
        <f>_xlfn.XLOOKUP($L57,Pos!$A:$A,Pos!V:V,_xlfn.XLOOKUP($L57,#REF!,#REF!, ""), 0)</f>
        <v>#REF!</v>
      </c>
      <c r="AG57" s="1" t="e">
        <f>_xlfn.XLOOKUP($L57,Pos!$A:$A,Pos!W:W,_xlfn.XLOOKUP($L57,#REF!,#REF!, ""), 0)</f>
        <v>#REF!</v>
      </c>
      <c r="AH57" s="1" t="e">
        <f>_xlfn.XLOOKUP($L57,Pos!$A:$A,Pos!X:X,_xlfn.XLOOKUP($L57,#REF!,#REF!, ""), 0)</f>
        <v>#REF!</v>
      </c>
      <c r="AI57" s="1" t="e">
        <f>_xlfn.XLOOKUP($L57,Pos!$A:$A,Pos!Y:Y,_xlfn.XLOOKUP($L57,#REF!,#REF!, ""), 0)</f>
        <v>#REF!</v>
      </c>
      <c r="AJ57" s="1" t="e">
        <f>_xlfn.XLOOKUP($L57,Pos!$A:$A,Pos!Z:Z,_xlfn.XLOOKUP($L57,#REF!,#REF!, ""), 0)</f>
        <v>#REF!</v>
      </c>
      <c r="AK57" s="1" t="e">
        <f>_xlfn.XLOOKUP($L57,Pos!$A:$A,Pos!AA:AA,_xlfn.XLOOKUP($L57,#REF!,#REF!, ""), 0)</f>
        <v>#REF!</v>
      </c>
      <c r="AL57" s="1" t="e">
        <f>_xlfn.XLOOKUP($L57,Pos!$A:$A,Pos!AB:AB,_xlfn.XLOOKUP($L57,#REF!,#REF!, ""), 0)</f>
        <v>#REF!</v>
      </c>
      <c r="AM57" s="1" t="e">
        <f>_xlfn.XLOOKUP($L57,Pos!$A:$A,Pos!AC:AC,_xlfn.XLOOKUP($L57,#REF!,#REF!, ""), 0)</f>
        <v>#REF!</v>
      </c>
      <c r="AN57" s="1" t="e">
        <f>_xlfn.XLOOKUP($L57,Pos!$A:$A,Pos!AD:AD,_xlfn.XLOOKUP($L57,#REF!,#REF!, ""), 0)</f>
        <v>#REF!</v>
      </c>
      <c r="AO57" s="1" t="e">
        <f>_xlfn.XLOOKUP($L57,Pos!$A:$A,Pos!AE:AE,_xlfn.XLOOKUP($L57,#REF!,#REF!, ""), 0)</f>
        <v>#REF!</v>
      </c>
      <c r="AP57" s="1" t="e">
        <f>_xlfn.XLOOKUP($L57,Pos!$A:$A,Pos!AF:AF,_xlfn.XLOOKUP($L57,#REF!,#REF!, ""), 0)</f>
        <v>#REF!</v>
      </c>
      <c r="AQ57" s="1" t="e">
        <f>_xlfn.XLOOKUP($L57,Pos!$A:$A,Pos!AG:AG,_xlfn.XLOOKUP($L57,#REF!,#REF!, ""), 0)</f>
        <v>#REF!</v>
      </c>
      <c r="AR57" s="1" t="e">
        <f>_xlfn.XLOOKUP($L57,Pos!$A:$A,Pos!AH:AH,_xlfn.XLOOKUP($L57,#REF!,#REF!, ""), 0)</f>
        <v>#REF!</v>
      </c>
      <c r="AS57" s="1" t="e">
        <f>_xlfn.XLOOKUP($L57,Pos!$A:$A,Pos!AI:AI,_xlfn.XLOOKUP($L57,#REF!,#REF!, ""), 0)</f>
        <v>#REF!</v>
      </c>
      <c r="AT57" s="1" t="e">
        <f>_xlfn.XLOOKUP($L57,Pos!$A:$A,Pos!AJ:AJ,_xlfn.XLOOKUP($L57,#REF!,#REF!, ""), 0)</f>
        <v>#REF!</v>
      </c>
      <c r="AU57" s="1" t="e">
        <f>_xlfn.XLOOKUP($L57,Pos!$A:$A,Pos!AK:AK,_xlfn.XLOOKUP($L57,#REF!,#REF!, ""), 0)</f>
        <v>#REF!</v>
      </c>
      <c r="AV57" s="1" t="e">
        <f>_xlfn.XLOOKUP($L57,Pos!$A:$A,Pos!AL:AL,_xlfn.XLOOKUP($L57,#REF!,#REF!, ""), 0)</f>
        <v>#REF!</v>
      </c>
      <c r="AW57" s="1" t="e">
        <f>_xlfn.XLOOKUP($L57,Pos!$A:$A,Pos!AM:AM,_xlfn.XLOOKUP($L57,#REF!,#REF!, ""), 0)</f>
        <v>#REF!</v>
      </c>
      <c r="AX57" s="1" t="e">
        <f>_xlfn.XLOOKUP($L57,Pos!$A:$A,Pos!AN:AN,_xlfn.XLOOKUP($L57,#REF!,#REF!, ""), 0)</f>
        <v>#REF!</v>
      </c>
      <c r="AY57" s="1" t="e">
        <f>_xlfn.XLOOKUP($L57,Pos!$A:$A,Pos!AO:AO,_xlfn.XLOOKUP($L57,#REF!,#REF!, ""), 0)</f>
        <v>#REF!</v>
      </c>
      <c r="AZ57" s="7" t="str">
        <f t="shared" si="4"/>
        <v>IN</v>
      </c>
      <c r="BA57" s="1">
        <f>IF(OR(_xlfn.XLOOKUP(L57,Pos!B:B,Pos!L:L,FALSE)="ESG Reason",_xlfn.XLOOKUP(L57,Pos!B:B,Pos!L:L,FALSE)="Blacklisted"),1,0)</f>
        <v>0</v>
      </c>
      <c r="BC57" s="11">
        <v>1.0000000038998039E-2</v>
      </c>
      <c r="BD57" s="11">
        <f>_xlfn.XLOOKUP($L57,Pos!$B:$B,Pos!H:H,0, 0)</f>
        <v>4.3855710148732463E-3</v>
      </c>
      <c r="BE57" s="11">
        <f>_xlfn.XLOOKUP($L57,Pos!$B:$B,Pos!I:I,0, 0)</f>
        <v>1.863970303772823E-4</v>
      </c>
      <c r="BF57" s="18">
        <f t="shared" si="5"/>
        <v>4.1991739844959644E-3</v>
      </c>
      <c r="BG57" s="1">
        <f t="shared" si="6"/>
        <v>1</v>
      </c>
      <c r="BH57" s="1">
        <f t="shared" si="7"/>
        <v>35</v>
      </c>
      <c r="BI57" s="18">
        <f t="shared" si="8"/>
        <v>5.6144290241247931E-3</v>
      </c>
      <c r="BJ57" s="3">
        <f t="shared" si="9"/>
        <v>9.8136030086207575E-3</v>
      </c>
      <c r="BK57" s="18">
        <f t="shared" si="10"/>
        <v>5.6144290241247931E-3</v>
      </c>
      <c r="CD57" s="36"/>
      <c r="CE57" s="36"/>
      <c r="CJ57" s="1"/>
      <c r="CK57" s="1"/>
    </row>
    <row r="58" spans="1:89" x14ac:dyDescent="0.25">
      <c r="A58" s="57" t="s">
        <v>2745</v>
      </c>
      <c r="B58" s="1">
        <v>47</v>
      </c>
      <c r="C58" s="11">
        <f t="shared" si="66"/>
        <v>3.4347212372128648E-3</v>
      </c>
      <c r="D58" s="11">
        <f t="shared" si="67"/>
        <v>5.4347212372128648E-3</v>
      </c>
      <c r="E58" s="11">
        <f t="shared" si="64"/>
        <v>3.0000000000000001E-3</v>
      </c>
      <c r="F58" s="11">
        <f t="shared" si="65"/>
        <v>9.0000000000000011E-3</v>
      </c>
      <c r="G58" s="51" t="s">
        <v>527</v>
      </c>
      <c r="H58" s="8" t="str">
        <f t="shared" si="0"/>
        <v>0%North America</v>
      </c>
      <c r="I58" s="11" cm="1">
        <f t="array" ref="I58">IF(
   AZ58 = "OUT", 0,IF(
   BD58 &gt;= LARGE(IF(ISNUMBER(BD:BD), BD:BD), 3),
   BE58 - 0.001,
   IF(BE58 &gt;=VLOOKUP(P58,mapping!$A:$B,2,FALSE), BE58,VLOOKUP(P58,mapping!$A$2:$B$8,2,FALSE))
))</f>
        <v>2E-3</v>
      </c>
      <c r="J58" s="11" cm="1">
        <f t="array" ref="J58">IF(
    AZ58="OUT",0,IF(IF(
                      BD58&gt;=LARGE(IF(ISNUMBER(BD:BD),BD:BD),3),
                      BE58+0.001,
                      VLOOKUP(H58,mapping!$D:$E,2,FALSE)
                      )&gt;I58,
                   IF(
                      BD58&gt;=LARGE(IF(ISNUMBER(BD:BD),BD:BD),3),
                      BE58+0.001,
                      VLOOKUP(H58,mapping!$D:$E,2,FALSE)
                      ),
                   I58+0.002))</f>
        <v>0.01</v>
      </c>
      <c r="K58" s="8">
        <f t="shared" si="1"/>
        <v>3.6421635703431698E-4</v>
      </c>
      <c r="L58" s="1" t="str">
        <f>Pos!B1283</f>
        <v>US9256521090</v>
      </c>
      <c r="M58" s="1" t="str">
        <f>_xlfn.XLOOKUP($L58,Pos!B:B,Pos!D:D,, 0)</f>
        <v>VICI Properties Inc</v>
      </c>
      <c r="N58" s="1" t="str">
        <f>_xlfn.XLOOKUP($L58,Pos!B:B,Pos!E:E,, 0)</f>
        <v>Real Estate</v>
      </c>
      <c r="O58" s="1" t="str">
        <f t="shared" si="2"/>
        <v>Real Estate_North America</v>
      </c>
      <c r="P58" s="1" t="str">
        <f>_xlfn.XLOOKUP($L58,Pos!B:B,Pos!F:F,, 0)</f>
        <v>North America</v>
      </c>
      <c r="Q58" s="1">
        <v>0</v>
      </c>
      <c r="R58" s="9">
        <f>_xlfn.XLOOKUP($L58,Pos!$B:$B,Pos!N:N,0, 0)</f>
        <v>6.93</v>
      </c>
      <c r="S58" s="9">
        <f>_xlfn.XLOOKUP($L58,Pos!$B:$B,Pos!O:O,0, 0)</f>
        <v>8.0566659999999999</v>
      </c>
      <c r="T58" s="9">
        <f>_xlfn.XLOOKUP($L58,Pos!$B:$B,Pos!P:P,0, 0)</f>
        <v>6.35</v>
      </c>
      <c r="U58" s="9">
        <f>_xlfn.XLOOKUP($L58,Pos!$B:$B,Pos!Q:Q,0, 0)</f>
        <v>5.5</v>
      </c>
      <c r="V58" s="9">
        <f>_xlfn.XLOOKUP($L58,Pos!$B:$B,Pos!R:R,0, 0)</f>
        <v>8.1666670000000003</v>
      </c>
      <c r="W58" s="9">
        <f>_xlfn.XLOOKUP($L58,Pos!$B:$B,Pos!S:S,0, 0)</f>
        <v>6.1733330000000004</v>
      </c>
      <c r="X58" s="9" t="str">
        <f>_xlfn.XLOOKUP($L58,Pos!$B:$B,Pos!J:J,0, 0)</f>
        <v>Outperform</v>
      </c>
      <c r="Y58" s="1">
        <v>0</v>
      </c>
      <c r="Z58" s="1">
        <v>0</v>
      </c>
      <c r="AA58" s="1">
        <f t="shared" si="3"/>
        <v>0</v>
      </c>
      <c r="AB58" s="9">
        <f>_xlfn.XLOOKUP(L58,Pos!B:B,Pos!K:K,-1,0)</f>
        <v>9.7142857142857135</v>
      </c>
      <c r="AC58" s="1" t="e">
        <f>_xlfn.XLOOKUP($L58,Pos!$A:$A,Pos!S:S,_xlfn.XLOOKUP($L58,#REF!,#REF!, ""), 0)</f>
        <v>#REF!</v>
      </c>
      <c r="AD58" s="1" t="e">
        <f>_xlfn.XLOOKUP($L58,Pos!$A:$A,Pos!T:T,_xlfn.XLOOKUP($L58,#REF!,#REF!, ""), 0)</f>
        <v>#REF!</v>
      </c>
      <c r="AE58" s="1" t="e">
        <f>_xlfn.XLOOKUP($L58,Pos!$A:$A,Pos!U:U,_xlfn.XLOOKUP($L58,#REF!,#REF!, ""), 0)</f>
        <v>#REF!</v>
      </c>
      <c r="AF58" s="1" t="e">
        <f>_xlfn.XLOOKUP($L58,Pos!$A:$A,Pos!V:V,_xlfn.XLOOKUP($L58,#REF!,#REF!, ""), 0)</f>
        <v>#REF!</v>
      </c>
      <c r="AG58" s="1" t="e">
        <f>_xlfn.XLOOKUP($L58,Pos!$A:$A,Pos!W:W,_xlfn.XLOOKUP($L58,#REF!,#REF!, ""), 0)</f>
        <v>#REF!</v>
      </c>
      <c r="AH58" s="1" t="e">
        <f>_xlfn.XLOOKUP($L58,Pos!$A:$A,Pos!X:X,_xlfn.XLOOKUP($L58,#REF!,#REF!, ""), 0)</f>
        <v>#REF!</v>
      </c>
      <c r="AI58" s="1" t="e">
        <f>_xlfn.XLOOKUP($L58,Pos!$A:$A,Pos!Y:Y,_xlfn.XLOOKUP($L58,#REF!,#REF!, ""), 0)</f>
        <v>#REF!</v>
      </c>
      <c r="AJ58" s="1" t="e">
        <f>_xlfn.XLOOKUP($L58,Pos!$A:$A,Pos!Z:Z,_xlfn.XLOOKUP($L58,#REF!,#REF!, ""), 0)</f>
        <v>#REF!</v>
      </c>
      <c r="AK58" s="1" t="e">
        <f>_xlfn.XLOOKUP($L58,Pos!$A:$A,Pos!AA:AA,_xlfn.XLOOKUP($L58,#REF!,#REF!, ""), 0)</f>
        <v>#REF!</v>
      </c>
      <c r="AL58" s="1" t="e">
        <f>_xlfn.XLOOKUP($L58,Pos!$A:$A,Pos!AB:AB,_xlfn.XLOOKUP($L58,#REF!,#REF!, ""), 0)</f>
        <v>#REF!</v>
      </c>
      <c r="AM58" s="1" t="e">
        <f>_xlfn.XLOOKUP($L58,Pos!$A:$A,Pos!AC:AC,_xlfn.XLOOKUP($L58,#REF!,#REF!, ""), 0)</f>
        <v>#REF!</v>
      </c>
      <c r="AN58" s="1" t="e">
        <f>_xlfn.XLOOKUP($L58,Pos!$A:$A,Pos!AD:AD,_xlfn.XLOOKUP($L58,#REF!,#REF!, ""), 0)</f>
        <v>#REF!</v>
      </c>
      <c r="AO58" s="1" t="e">
        <f>_xlfn.XLOOKUP($L58,Pos!$A:$A,Pos!AE:AE,_xlfn.XLOOKUP($L58,#REF!,#REF!, ""), 0)</f>
        <v>#REF!</v>
      </c>
      <c r="AP58" s="1" t="e">
        <f>_xlfn.XLOOKUP($L58,Pos!$A:$A,Pos!AF:AF,_xlfn.XLOOKUP($L58,#REF!,#REF!, ""), 0)</f>
        <v>#REF!</v>
      </c>
      <c r="AQ58" s="1" t="e">
        <f>_xlfn.XLOOKUP($L58,Pos!$A:$A,Pos!AG:AG,_xlfn.XLOOKUP($L58,#REF!,#REF!, ""), 0)</f>
        <v>#REF!</v>
      </c>
      <c r="AR58" s="1" t="e">
        <f>_xlfn.XLOOKUP($L58,Pos!$A:$A,Pos!AH:AH,_xlfn.XLOOKUP($L58,#REF!,#REF!, ""), 0)</f>
        <v>#REF!</v>
      </c>
      <c r="AS58" s="1" t="e">
        <f>_xlfn.XLOOKUP($L58,Pos!$A:$A,Pos!AI:AI,_xlfn.XLOOKUP($L58,#REF!,#REF!, ""), 0)</f>
        <v>#REF!</v>
      </c>
      <c r="AT58" s="1" t="e">
        <f>_xlfn.XLOOKUP($L58,Pos!$A:$A,Pos!AJ:AJ,_xlfn.XLOOKUP($L58,#REF!,#REF!, ""), 0)</f>
        <v>#REF!</v>
      </c>
      <c r="AU58" s="1" t="e">
        <f>_xlfn.XLOOKUP($L58,Pos!$A:$A,Pos!AK:AK,_xlfn.XLOOKUP($L58,#REF!,#REF!, ""), 0)</f>
        <v>#REF!</v>
      </c>
      <c r="AV58" s="1" t="e">
        <f>_xlfn.XLOOKUP($L58,Pos!$A:$A,Pos!AL:AL,_xlfn.XLOOKUP($L58,#REF!,#REF!, ""), 0)</f>
        <v>#REF!</v>
      </c>
      <c r="AW58" s="1" t="e">
        <f>_xlfn.XLOOKUP($L58,Pos!$A:$A,Pos!AM:AM,_xlfn.XLOOKUP($L58,#REF!,#REF!, ""), 0)</f>
        <v>#REF!</v>
      </c>
      <c r="AX58" s="1" t="e">
        <f>_xlfn.XLOOKUP($L58,Pos!$A:$A,Pos!AN:AN,_xlfn.XLOOKUP($L58,#REF!,#REF!, ""), 0)</f>
        <v>#REF!</v>
      </c>
      <c r="AY58" s="1" t="e">
        <f>_xlfn.XLOOKUP($L58,Pos!$A:$A,Pos!AO:AO,_xlfn.XLOOKUP($L58,#REF!,#REF!, ""), 0)</f>
        <v>#REF!</v>
      </c>
      <c r="AZ58" s="7" t="str">
        <f t="shared" si="4"/>
        <v>IN</v>
      </c>
      <c r="BA58" s="1">
        <f>IF(OR(_xlfn.XLOOKUP(L58,Pos!B:B,Pos!L:L,FALSE)="ESG Reason",_xlfn.XLOOKUP(L58,Pos!B:B,Pos!L:L,FALSE)="Blacklisted"),1,0)</f>
        <v>0</v>
      </c>
      <c r="BC58" s="11">
        <v>4.6840068018691589E-3</v>
      </c>
      <c r="BD58" s="11">
        <f>_xlfn.XLOOKUP($L58,Pos!$B:$B,Pos!H:H,0, 0)</f>
        <v>4.3491304462771824E-3</v>
      </c>
      <c r="BE58" s="11">
        <f>_xlfn.XLOOKUP($L58,Pos!$B:$B,Pos!I:I,0, 0)</f>
        <v>3.6421635703431698E-4</v>
      </c>
      <c r="BF58" s="18">
        <f t="shared" si="5"/>
        <v>3.9849140892428657E-3</v>
      </c>
      <c r="BG58" s="1">
        <f t="shared" si="6"/>
        <v>1</v>
      </c>
      <c r="BH58" s="1">
        <f t="shared" si="7"/>
        <v>33</v>
      </c>
      <c r="BI58" s="18">
        <f t="shared" si="8"/>
        <v>3.3487635559197645E-4</v>
      </c>
      <c r="BJ58" s="3">
        <f t="shared" si="9"/>
        <v>4.3197904448348421E-3</v>
      </c>
      <c r="BK58" s="18">
        <f t="shared" si="10"/>
        <v>3.3487635559197645E-4</v>
      </c>
      <c r="CD58" s="36" t="s">
        <v>2770</v>
      </c>
      <c r="CE58" s="36" t="s">
        <v>2769</v>
      </c>
      <c r="CJ58" s="1"/>
      <c r="CK58" s="1"/>
    </row>
    <row r="59" spans="1:89" ht="15.75" thickBot="1" x14ac:dyDescent="0.3">
      <c r="A59" s="57" t="s">
        <v>4022</v>
      </c>
      <c r="B59" s="1">
        <v>48</v>
      </c>
      <c r="C59" s="11">
        <f t="shared" si="66"/>
        <v>1.2092116797483551E-2</v>
      </c>
      <c r="D59" s="11">
        <f t="shared" si="67"/>
        <v>1.4092116797483551E-2</v>
      </c>
      <c r="E59" s="11">
        <f t="shared" si="64"/>
        <v>6.0000000000000001E-3</v>
      </c>
      <c r="F59" s="11">
        <f t="shared" si="65"/>
        <v>1.7999999999999999E-2</v>
      </c>
      <c r="G59" s="51" t="s">
        <v>342</v>
      </c>
      <c r="H59" s="8" t="str">
        <f t="shared" si="0"/>
        <v>0%North America</v>
      </c>
      <c r="I59" s="11" cm="1">
        <f t="array" ref="I59">IF(
   AZ59 = "OUT", 0,IF(
   BD59 &gt;= LARGE(IF(ISNUMBER(BD:BD), BD:BD), 3),
   BE59 - 0.001,
   IF(BE59 &gt;=VLOOKUP(P59,mapping!$A:$B,2,FALSE), BE59,VLOOKUP(P59,mapping!$A$2:$B$8,2,FALSE))
))</f>
        <v>2E-3</v>
      </c>
      <c r="J59" s="11" cm="1">
        <f t="array" ref="J59">IF(
    AZ59="OUT",0,IF(IF(
                      BD59&gt;=LARGE(IF(ISNUMBER(BD:BD),BD:BD),3),
                      BE59+0.001,
                      VLOOKUP(H59,mapping!$D:$E,2,FALSE)
                      )&gt;I59,
                   IF(
                      BD59&gt;=LARGE(IF(ISNUMBER(BD:BD),BD:BD),3),
                      BE59+0.001,
                      VLOOKUP(H59,mapping!$D:$E,2,FALSE)
                      ),
                   I59+0.002))</f>
        <v>0.01</v>
      </c>
      <c r="K59" s="8">
        <f t="shared" si="1"/>
        <v>6.3663466173553558E-4</v>
      </c>
      <c r="L59" s="1" t="str">
        <f>Pos!B891</f>
        <v>US14149Y1082</v>
      </c>
      <c r="M59" s="1" t="str">
        <f>_xlfn.XLOOKUP($L59,Pos!B:B,Pos!D:D,, 0)</f>
        <v>Cardinal Health, Inc.</v>
      </c>
      <c r="N59" s="1" t="str">
        <f>_xlfn.XLOOKUP($L59,Pos!B:B,Pos!E:E,, 0)</f>
        <v>Health Care</v>
      </c>
      <c r="O59" s="1" t="str">
        <f t="shared" si="2"/>
        <v>Health Care_North America</v>
      </c>
      <c r="P59" s="1" t="str">
        <f>_xlfn.XLOOKUP($L59,Pos!B:B,Pos!F:F,, 0)</f>
        <v>North America</v>
      </c>
      <c r="Q59" s="1">
        <v>0</v>
      </c>
      <c r="R59" s="9">
        <f>_xlfn.XLOOKUP($L59,Pos!$B:$B,Pos!N:N,0, 0)</f>
        <v>5.15</v>
      </c>
      <c r="S59" s="9">
        <f>_xlfn.XLOOKUP($L59,Pos!$B:$B,Pos!O:O,0, 0)</f>
        <v>7.1997499999999999</v>
      </c>
      <c r="T59" s="9">
        <f>_xlfn.XLOOKUP($L59,Pos!$B:$B,Pos!P:P,0, 0)</f>
        <v>4.8</v>
      </c>
      <c r="U59" s="9">
        <f>_xlfn.XLOOKUP($L59,Pos!$B:$B,Pos!Q:Q,0, 0)</f>
        <v>9.9</v>
      </c>
      <c r="V59" s="9">
        <f>_xlfn.XLOOKUP($L59,Pos!$B:$B,Pos!R:R,0, 0)</f>
        <v>5.7666659999999998</v>
      </c>
      <c r="W59" s="9">
        <f>_xlfn.XLOOKUP($L59,Pos!$B:$B,Pos!S:S,0, 0)</f>
        <v>8.0816669999999995</v>
      </c>
      <c r="X59" s="9" t="str">
        <f>_xlfn.XLOOKUP($L59,Pos!$B:$B,Pos!J:J,0, 0)</f>
        <v>Outperform</v>
      </c>
      <c r="Y59" s="1">
        <v>0</v>
      </c>
      <c r="Z59" s="1">
        <v>0</v>
      </c>
      <c r="AA59" s="1">
        <f t="shared" si="3"/>
        <v>0</v>
      </c>
      <c r="AB59" s="9">
        <f>_xlfn.XLOOKUP(L59,Pos!B:B,Pos!K:K,-1,0)</f>
        <v>9.8305084745762716</v>
      </c>
      <c r="AC59" s="1" t="e">
        <f>_xlfn.XLOOKUP($L59,Pos!$A:$A,Pos!S:S,_xlfn.XLOOKUP($L59,#REF!,#REF!, ""), 0)</f>
        <v>#REF!</v>
      </c>
      <c r="AD59" s="1" t="e">
        <f>_xlfn.XLOOKUP($L59,Pos!$A:$A,Pos!T:T,_xlfn.XLOOKUP($L59,#REF!,#REF!, ""), 0)</f>
        <v>#REF!</v>
      </c>
      <c r="AE59" s="1" t="e">
        <f>_xlfn.XLOOKUP($L59,Pos!$A:$A,Pos!U:U,_xlfn.XLOOKUP($L59,#REF!,#REF!, ""), 0)</f>
        <v>#REF!</v>
      </c>
      <c r="AF59" s="1" t="e">
        <f>_xlfn.XLOOKUP($L59,Pos!$A:$A,Pos!V:V,_xlfn.XLOOKUP($L59,#REF!,#REF!, ""), 0)</f>
        <v>#REF!</v>
      </c>
      <c r="AG59" s="1" t="e">
        <f>_xlfn.XLOOKUP($L59,Pos!$A:$A,Pos!W:W,_xlfn.XLOOKUP($L59,#REF!,#REF!, ""), 0)</f>
        <v>#REF!</v>
      </c>
      <c r="AH59" s="1" t="e">
        <f>_xlfn.XLOOKUP($L59,Pos!$A:$A,Pos!X:X,_xlfn.XLOOKUP($L59,#REF!,#REF!, ""), 0)</f>
        <v>#REF!</v>
      </c>
      <c r="AI59" s="1" t="e">
        <f>_xlfn.XLOOKUP($L59,Pos!$A:$A,Pos!Y:Y,_xlfn.XLOOKUP($L59,#REF!,#REF!, ""), 0)</f>
        <v>#REF!</v>
      </c>
      <c r="AJ59" s="1" t="e">
        <f>_xlfn.XLOOKUP($L59,Pos!$A:$A,Pos!Z:Z,_xlfn.XLOOKUP($L59,#REF!,#REF!, ""), 0)</f>
        <v>#REF!</v>
      </c>
      <c r="AK59" s="1" t="e">
        <f>_xlfn.XLOOKUP($L59,Pos!$A:$A,Pos!AA:AA,_xlfn.XLOOKUP($L59,#REF!,#REF!, ""), 0)</f>
        <v>#REF!</v>
      </c>
      <c r="AL59" s="1" t="e">
        <f>_xlfn.XLOOKUP($L59,Pos!$A:$A,Pos!AB:AB,_xlfn.XLOOKUP($L59,#REF!,#REF!, ""), 0)</f>
        <v>#REF!</v>
      </c>
      <c r="AM59" s="1" t="e">
        <f>_xlfn.XLOOKUP($L59,Pos!$A:$A,Pos!AC:AC,_xlfn.XLOOKUP($L59,#REF!,#REF!, ""), 0)</f>
        <v>#REF!</v>
      </c>
      <c r="AN59" s="1" t="e">
        <f>_xlfn.XLOOKUP($L59,Pos!$A:$A,Pos!AD:AD,_xlfn.XLOOKUP($L59,#REF!,#REF!, ""), 0)</f>
        <v>#REF!</v>
      </c>
      <c r="AO59" s="1" t="e">
        <f>_xlfn.XLOOKUP($L59,Pos!$A:$A,Pos!AE:AE,_xlfn.XLOOKUP($L59,#REF!,#REF!, ""), 0)</f>
        <v>#REF!</v>
      </c>
      <c r="AP59" s="1" t="e">
        <f>_xlfn.XLOOKUP($L59,Pos!$A:$A,Pos!AF:AF,_xlfn.XLOOKUP($L59,#REF!,#REF!, ""), 0)</f>
        <v>#REF!</v>
      </c>
      <c r="AQ59" s="1" t="e">
        <f>_xlfn.XLOOKUP($L59,Pos!$A:$A,Pos!AG:AG,_xlfn.XLOOKUP($L59,#REF!,#REF!, ""), 0)</f>
        <v>#REF!</v>
      </c>
      <c r="AR59" s="1" t="e">
        <f>_xlfn.XLOOKUP($L59,Pos!$A:$A,Pos!AH:AH,_xlfn.XLOOKUP($L59,#REF!,#REF!, ""), 0)</f>
        <v>#REF!</v>
      </c>
      <c r="AS59" s="1" t="e">
        <f>_xlfn.XLOOKUP($L59,Pos!$A:$A,Pos!AI:AI,_xlfn.XLOOKUP($L59,#REF!,#REF!, ""), 0)</f>
        <v>#REF!</v>
      </c>
      <c r="AT59" s="1" t="e">
        <f>_xlfn.XLOOKUP($L59,Pos!$A:$A,Pos!AJ:AJ,_xlfn.XLOOKUP($L59,#REF!,#REF!, ""), 0)</f>
        <v>#REF!</v>
      </c>
      <c r="AU59" s="1" t="e">
        <f>_xlfn.XLOOKUP($L59,Pos!$A:$A,Pos!AK:AK,_xlfn.XLOOKUP($L59,#REF!,#REF!, ""), 0)</f>
        <v>#REF!</v>
      </c>
      <c r="AV59" s="1" t="e">
        <f>_xlfn.XLOOKUP($L59,Pos!$A:$A,Pos!AL:AL,_xlfn.XLOOKUP($L59,#REF!,#REF!, ""), 0)</f>
        <v>#REF!</v>
      </c>
      <c r="AW59" s="1" t="e">
        <f>_xlfn.XLOOKUP($L59,Pos!$A:$A,Pos!AM:AM,_xlfn.XLOOKUP($L59,#REF!,#REF!, ""), 0)</f>
        <v>#REF!</v>
      </c>
      <c r="AX59" s="1" t="e">
        <f>_xlfn.XLOOKUP($L59,Pos!$A:$A,Pos!AN:AN,_xlfn.XLOOKUP($L59,#REF!,#REF!, ""), 0)</f>
        <v>#REF!</v>
      </c>
      <c r="AY59" s="1" t="e">
        <f>_xlfn.XLOOKUP($L59,Pos!$A:$A,Pos!AO:AO,_xlfn.XLOOKUP($L59,#REF!,#REF!, ""), 0)</f>
        <v>#REF!</v>
      </c>
      <c r="AZ59" s="7" t="str">
        <f t="shared" si="4"/>
        <v>IN</v>
      </c>
      <c r="BA59" s="1">
        <f>IF(OR(_xlfn.XLOOKUP(L59,Pos!B:B,Pos!L:L,FALSE)="ESG Reason",_xlfn.XLOOKUP(L59,Pos!B:B,Pos!L:L,FALSE)="Blacklisted"),1,0)</f>
        <v>0</v>
      </c>
      <c r="BC59" s="11">
        <v>4.4587742318255002E-3</v>
      </c>
      <c r="BD59" s="11">
        <f>_xlfn.XLOOKUP($L59,Pos!$B:$B,Pos!H:H,0, 0)</f>
        <v>4.2075256040103506E-3</v>
      </c>
      <c r="BE59" s="11">
        <f>_xlfn.XLOOKUP($L59,Pos!$B:$B,Pos!I:I,0, 0)</f>
        <v>6.3663466173553558E-4</v>
      </c>
      <c r="BF59" s="18">
        <f t="shared" si="5"/>
        <v>3.5708909422748148E-3</v>
      </c>
      <c r="BG59" s="1">
        <f t="shared" si="6"/>
        <v>1</v>
      </c>
      <c r="BH59" s="1">
        <f t="shared" si="7"/>
        <v>28</v>
      </c>
      <c r="BI59" s="18">
        <f t="shared" si="8"/>
        <v>2.5124862781514962E-4</v>
      </c>
      <c r="BJ59" s="3">
        <f t="shared" si="9"/>
        <v>3.8221395700899644E-3</v>
      </c>
      <c r="BK59" s="18">
        <f t="shared" si="10"/>
        <v>2.5124862781514962E-4</v>
      </c>
      <c r="BQ59" s="26" t="s">
        <v>2756</v>
      </c>
      <c r="BR59" s="26" t="s">
        <v>2737</v>
      </c>
      <c r="BS59" s="26" t="s">
        <v>2738</v>
      </c>
      <c r="BT59" s="26" t="s">
        <v>2753</v>
      </c>
      <c r="BU59" s="26" t="s">
        <v>2758</v>
      </c>
      <c r="BV59" s="26" t="s">
        <v>2757</v>
      </c>
      <c r="BW59" s="26" t="s">
        <v>2759</v>
      </c>
      <c r="CA59" s="45" t="s">
        <v>2763</v>
      </c>
      <c r="CB59" s="45" t="s">
        <v>2764</v>
      </c>
      <c r="CC59" s="45" t="s">
        <v>2765</v>
      </c>
      <c r="CD59" s="26" t="s">
        <v>2771</v>
      </c>
      <c r="CE59" s="31" t="s">
        <v>2772</v>
      </c>
      <c r="CF59" s="26" t="s">
        <v>2771</v>
      </c>
      <c r="CG59" s="31" t="s">
        <v>2772</v>
      </c>
      <c r="CH59" s="26" t="s">
        <v>2771</v>
      </c>
      <c r="CI59" s="31" t="s">
        <v>2779</v>
      </c>
      <c r="CJ59" s="31" t="s">
        <v>2788</v>
      </c>
      <c r="CK59" s="42" t="s">
        <v>2787</v>
      </c>
    </row>
    <row r="60" spans="1:89" x14ac:dyDescent="0.25">
      <c r="A60" s="57" t="s">
        <v>2746</v>
      </c>
      <c r="B60" s="1">
        <v>49</v>
      </c>
      <c r="C60" s="11">
        <f t="shared" si="66"/>
        <v>1.7430944387685412E-3</v>
      </c>
      <c r="D60" s="11">
        <f t="shared" si="67"/>
        <v>3.7430944387685412E-3</v>
      </c>
      <c r="E60" s="11">
        <f t="shared" si="64"/>
        <v>2E-3</v>
      </c>
      <c r="F60" s="11">
        <f t="shared" si="65"/>
        <v>6.0000000000000001E-3</v>
      </c>
      <c r="G60" s="51" t="s">
        <v>181</v>
      </c>
      <c r="H60" s="8" t="str">
        <f t="shared" si="0"/>
        <v>0,1%Others</v>
      </c>
      <c r="I60" s="11" cm="1">
        <f t="array" ref="I60">IF(
   AZ60 = "OUT", 0,IF(
   BD60 &gt;= LARGE(IF(ISNUMBER(BD:BD), BD:BD), 3),
   BE60 - 0.001,
   IF(BE60 &gt;=VLOOKUP(P60,mapping!$A:$B,2,FALSE), BE60,VLOOKUP(P60,mapping!$A$2:$B$8,2,FALSE))
))</f>
        <v>1.178293088087761E-3</v>
      </c>
      <c r="J60" s="11" cm="1">
        <f t="array" ref="J60">IF(
    AZ60="OUT",0,IF(IF(
                      BD60&gt;=LARGE(IF(ISNUMBER(BD:BD),BD:BD),3),
                      BE60+0.001,
                      VLOOKUP(H60,mapping!$D:$E,2,FALSE)
                      )&gt;I60,
                   IF(
                      BD60&gt;=LARGE(IF(ISNUMBER(BD:BD),BD:BD),3),
                      BE60+0.001,
                      VLOOKUP(H60,mapping!$D:$E,2,FALSE)
                      ),
                   I60+0.002))</f>
        <v>5.0000000000000001E-3</v>
      </c>
      <c r="K60" s="8">
        <f t="shared" si="1"/>
        <v>1.178293088087761E-3</v>
      </c>
      <c r="L60" s="1" t="str">
        <f>Pos!B506</f>
        <v>JP3122400009</v>
      </c>
      <c r="M60" s="1" t="str">
        <f>_xlfn.XLOOKUP($L60,Pos!B:B,Pos!D:D,, 0)</f>
        <v>Advantest Corp.</v>
      </c>
      <c r="N60" s="1" t="str">
        <f>_xlfn.XLOOKUP($L60,Pos!B:B,Pos!E:E,, 0)</f>
        <v>Technology</v>
      </c>
      <c r="O60" s="1" t="str">
        <f t="shared" si="2"/>
        <v>Technology_Others</v>
      </c>
      <c r="P60" s="1" t="str">
        <f>_xlfn.XLOOKUP($L60,Pos!B:B,Pos!F:F,, 0)</f>
        <v>Others</v>
      </c>
      <c r="Q60" s="1">
        <v>0</v>
      </c>
      <c r="R60" s="9">
        <f>_xlfn.XLOOKUP($L60,Pos!$B:$B,Pos!N:N,0, 0)</f>
        <v>3.87</v>
      </c>
      <c r="S60" s="9">
        <f>_xlfn.XLOOKUP($L60,Pos!$B:$B,Pos!O:O,0, 0)</f>
        <v>1.161</v>
      </c>
      <c r="T60" s="9">
        <f>_xlfn.XLOOKUP($L60,Pos!$B:$B,Pos!P:P,0, 0)</f>
        <v>7.75</v>
      </c>
      <c r="U60" s="9">
        <f>_xlfn.XLOOKUP($L60,Pos!$B:$B,Pos!Q:Q,0, 0)</f>
        <v>9.5</v>
      </c>
      <c r="V60" s="9">
        <f>_xlfn.XLOOKUP($L60,Pos!$B:$B,Pos!R:R,0, 0)</f>
        <v>0.3333333</v>
      </c>
      <c r="W60" s="9">
        <f>_xlfn.XLOOKUP($L60,Pos!$B:$B,Pos!S:S,0, 0)</f>
        <v>8.6649999999999991</v>
      </c>
      <c r="X60" s="9" t="str">
        <f>_xlfn.XLOOKUP($L60,Pos!$B:$B,Pos!J:J,0, 0)</f>
        <v>Outperform</v>
      </c>
      <c r="Y60" s="1">
        <v>0</v>
      </c>
      <c r="Z60" s="1">
        <v>0</v>
      </c>
      <c r="AA60" s="1">
        <f t="shared" si="3"/>
        <v>0</v>
      </c>
      <c r="AB60" s="9">
        <f>_xlfn.XLOOKUP(L60,Pos!B:B,Pos!K:K,-1,0)</f>
        <v>9</v>
      </c>
      <c r="AC60" s="1" t="e">
        <f>_xlfn.XLOOKUP($L60,Pos!$A:$A,Pos!S:S,_xlfn.XLOOKUP($L60,#REF!,#REF!, ""), 0)</f>
        <v>#REF!</v>
      </c>
      <c r="AD60" s="1" t="e">
        <f>_xlfn.XLOOKUP($L60,Pos!$A:$A,Pos!T:T,_xlfn.XLOOKUP($L60,#REF!,#REF!, ""), 0)</f>
        <v>#REF!</v>
      </c>
      <c r="AE60" s="1" t="e">
        <f>_xlfn.XLOOKUP($L60,Pos!$A:$A,Pos!U:U,_xlfn.XLOOKUP($L60,#REF!,#REF!, ""), 0)</f>
        <v>#REF!</v>
      </c>
      <c r="AF60" s="1" t="e">
        <f>_xlfn.XLOOKUP($L60,Pos!$A:$A,Pos!V:V,_xlfn.XLOOKUP($L60,#REF!,#REF!, ""), 0)</f>
        <v>#REF!</v>
      </c>
      <c r="AG60" s="1" t="e">
        <f>_xlfn.XLOOKUP($L60,Pos!$A:$A,Pos!W:W,_xlfn.XLOOKUP($L60,#REF!,#REF!, ""), 0)</f>
        <v>#REF!</v>
      </c>
      <c r="AH60" s="1" t="e">
        <f>_xlfn.XLOOKUP($L60,Pos!$A:$A,Pos!X:X,_xlfn.XLOOKUP($L60,#REF!,#REF!, ""), 0)</f>
        <v>#REF!</v>
      </c>
      <c r="AI60" s="1" t="e">
        <f>_xlfn.XLOOKUP($L60,Pos!$A:$A,Pos!Y:Y,_xlfn.XLOOKUP($L60,#REF!,#REF!, ""), 0)</f>
        <v>#REF!</v>
      </c>
      <c r="AJ60" s="1" t="e">
        <f>_xlfn.XLOOKUP($L60,Pos!$A:$A,Pos!Z:Z,_xlfn.XLOOKUP($L60,#REF!,#REF!, ""), 0)</f>
        <v>#REF!</v>
      </c>
      <c r="AK60" s="1" t="e">
        <f>_xlfn.XLOOKUP($L60,Pos!$A:$A,Pos!AA:AA,_xlfn.XLOOKUP($L60,#REF!,#REF!, ""), 0)</f>
        <v>#REF!</v>
      </c>
      <c r="AL60" s="1" t="e">
        <f>_xlfn.XLOOKUP($L60,Pos!$A:$A,Pos!AB:AB,_xlfn.XLOOKUP($L60,#REF!,#REF!, ""), 0)</f>
        <v>#REF!</v>
      </c>
      <c r="AM60" s="1" t="e">
        <f>_xlfn.XLOOKUP($L60,Pos!$A:$A,Pos!AC:AC,_xlfn.XLOOKUP($L60,#REF!,#REF!, ""), 0)</f>
        <v>#REF!</v>
      </c>
      <c r="AN60" s="1" t="e">
        <f>_xlfn.XLOOKUP($L60,Pos!$A:$A,Pos!AD:AD,_xlfn.XLOOKUP($L60,#REF!,#REF!, ""), 0)</f>
        <v>#REF!</v>
      </c>
      <c r="AO60" s="1" t="e">
        <f>_xlfn.XLOOKUP($L60,Pos!$A:$A,Pos!AE:AE,_xlfn.XLOOKUP($L60,#REF!,#REF!, ""), 0)</f>
        <v>#REF!</v>
      </c>
      <c r="AP60" s="1" t="e">
        <f>_xlfn.XLOOKUP($L60,Pos!$A:$A,Pos!AF:AF,_xlfn.XLOOKUP($L60,#REF!,#REF!, ""), 0)</f>
        <v>#REF!</v>
      </c>
      <c r="AQ60" s="1" t="e">
        <f>_xlfn.XLOOKUP($L60,Pos!$A:$A,Pos!AG:AG,_xlfn.XLOOKUP($L60,#REF!,#REF!, ""), 0)</f>
        <v>#REF!</v>
      </c>
      <c r="AR60" s="1" t="e">
        <f>_xlfn.XLOOKUP($L60,Pos!$A:$A,Pos!AH:AH,_xlfn.XLOOKUP($L60,#REF!,#REF!, ""), 0)</f>
        <v>#REF!</v>
      </c>
      <c r="AS60" s="1" t="e">
        <f>_xlfn.XLOOKUP($L60,Pos!$A:$A,Pos!AI:AI,_xlfn.XLOOKUP($L60,#REF!,#REF!, ""), 0)</f>
        <v>#REF!</v>
      </c>
      <c r="AT60" s="1" t="e">
        <f>_xlfn.XLOOKUP($L60,Pos!$A:$A,Pos!AJ:AJ,_xlfn.XLOOKUP($L60,#REF!,#REF!, ""), 0)</f>
        <v>#REF!</v>
      </c>
      <c r="AU60" s="1" t="e">
        <f>_xlfn.XLOOKUP($L60,Pos!$A:$A,Pos!AK:AK,_xlfn.XLOOKUP($L60,#REF!,#REF!, ""), 0)</f>
        <v>#REF!</v>
      </c>
      <c r="AV60" s="1" t="e">
        <f>_xlfn.XLOOKUP($L60,Pos!$A:$A,Pos!AL:AL,_xlfn.XLOOKUP($L60,#REF!,#REF!, ""), 0)</f>
        <v>#REF!</v>
      </c>
      <c r="AW60" s="1" t="e">
        <f>_xlfn.XLOOKUP($L60,Pos!$A:$A,Pos!AM:AM,_xlfn.XLOOKUP($L60,#REF!,#REF!, ""), 0)</f>
        <v>#REF!</v>
      </c>
      <c r="AX60" s="1" t="e">
        <f>_xlfn.XLOOKUP($L60,Pos!$A:$A,Pos!AN:AN,_xlfn.XLOOKUP($L60,#REF!,#REF!, ""), 0)</f>
        <v>#REF!</v>
      </c>
      <c r="AY60" s="1" t="e">
        <f>_xlfn.XLOOKUP($L60,Pos!$A:$A,Pos!AO:AO,_xlfn.XLOOKUP($L60,#REF!,#REF!, ""), 0)</f>
        <v>#REF!</v>
      </c>
      <c r="AZ60" s="7" t="str">
        <f t="shared" si="4"/>
        <v>IN</v>
      </c>
      <c r="BA60" s="1">
        <f>IF(OR(_xlfn.XLOOKUP(L60,Pos!B:B,Pos!L:L,FALSE)="ESG Reason",_xlfn.XLOOKUP(L60,Pos!B:B,Pos!L:L,FALSE)="Blacklisted"),1,0)</f>
        <v>0</v>
      </c>
      <c r="BC60" s="11">
        <v>4.1421245336642079E-3</v>
      </c>
      <c r="BD60" s="11">
        <f>_xlfn.XLOOKUP($L60,Pos!$B:$B,Pos!H:H,0, 0)</f>
        <v>4.1365371765505312E-3</v>
      </c>
      <c r="BE60" s="11">
        <f>_xlfn.XLOOKUP($L60,Pos!$B:$B,Pos!I:I,0, 0)</f>
        <v>1.178293088087761E-3</v>
      </c>
      <c r="BF60" s="18">
        <f t="shared" si="5"/>
        <v>2.9582440884627702E-3</v>
      </c>
      <c r="BG60" s="1">
        <f t="shared" si="6"/>
        <v>3</v>
      </c>
      <c r="BH60" s="1">
        <f t="shared" si="7"/>
        <v>54</v>
      </c>
      <c r="BI60" s="18">
        <f t="shared" si="8"/>
        <v>5.5873571136767775E-6</v>
      </c>
      <c r="BJ60" s="3">
        <f t="shared" si="9"/>
        <v>2.9638314455764469E-3</v>
      </c>
      <c r="BK60" s="18">
        <f t="shared" si="10"/>
        <v>5.5873571136767775E-6</v>
      </c>
      <c r="BQ60" s="57" t="str">
        <f>A50</f>
        <v>Auto &amp; Parts_Others</v>
      </c>
      <c r="BR60" s="11">
        <f t="shared" ref="BR60:BR78" si="70">IF(SUMIFS(BC$4:BC$9998,$O$4:$O$9998,$BQ60)&lt;0.0001,"",SUMIFS($BC$4:$BC$9998,$O$4:$O$9998,$BQ60))</f>
        <v>5.3902467959346632E-3</v>
      </c>
      <c r="BS60" s="11">
        <f t="shared" ref="BS60:BS78" si="71">IF(SUMIFS(BD$4:BD$9998,$O$4:$O$9998,$BQ60)&lt;0.0001,"",SUMIFS($BD$4:$BD$9998,$O$4:$O$9998,$BQ60))</f>
        <v>4.3802521338009741E-3</v>
      </c>
      <c r="BT60" s="11">
        <f t="shared" ref="BT60:BT78" si="72">IF(SUMIFS(BE$4:BE$9998,$O$4:$O$9998,$BQ60)&lt;0.0001,"",SUMIFS($BE$4:$BE$9998,$O$4:$O$9998,$BQ60))</f>
        <v>4.7488808096589038E-3</v>
      </c>
      <c r="BU60" s="8">
        <f>IF(OR(BS60="",BR60=""),0,BR60-BS60)</f>
        <v>1.0099946621336892E-3</v>
      </c>
      <c r="BV60" s="8">
        <f>IF(OR(BT60="",BR60=""),0,BR60-BT60)</f>
        <v>6.4136598627575949E-4</v>
      </c>
      <c r="BW60" s="8">
        <f>IF(OR(BT60="",BS60=""),0,BS60-BT60)</f>
        <v>-3.686286758579297E-4</v>
      </c>
      <c r="BX60" s="13" t="str">
        <f>IF(BR60="","",IF(AND(ROUND(BR60,0)&lt;=ROUND(D50,0),ROUND(BR60,0)&gt;=ROUND(C50,0)),"Valide","Non valide"))</f>
        <v>Valide</v>
      </c>
      <c r="BZ60" s="60" t="str">
        <f>BQ60</f>
        <v>Auto &amp; Parts_Others</v>
      </c>
      <c r="CA60" s="44">
        <f>COUNTIFS(BC$4:BC$9999,"&gt;0.0001", $O$4:$O$9999, BZ60) + COUNTIFS(BC$4:BC$9999,"&gt;0.0001", $O$4:$O$9999, "Automobiles and Parts_Asia")</f>
        <v>3</v>
      </c>
      <c r="CB60" s="44">
        <f>COUNTIFS(BD$4:BD$9999,"&gt;0.0001", $O$4:$O$9999, BZ60) + COUNTIFS(BD$4:BD$9999,"&gt;0.0001", $O$4:$O$9999, "Automobiles and Parts_Asia")</f>
        <v>3</v>
      </c>
      <c r="CC60" s="44">
        <f>COUNTIFS(BE$3:BE$9999,"&gt;0.0001", $O$3:$O$9999, BZ60)</f>
        <v>8</v>
      </c>
      <c r="CD60" s="1" t="b">
        <f>E50&gt;D50</f>
        <v>0</v>
      </c>
      <c r="CE60" s="36" t="b">
        <f>F50&lt;C50</f>
        <v>0</v>
      </c>
      <c r="CF60" s="11" t="str">
        <f>IF(CD60,E50-D50,"")</f>
        <v/>
      </c>
      <c r="CG60" s="11" t="str">
        <f>IF(CE60,F50-C50,"")</f>
        <v/>
      </c>
      <c r="CH60" s="37">
        <f>IFERROR(INT(CF60/mapping!$B$4)+1,0)</f>
        <v>0</v>
      </c>
      <c r="CI60" s="37">
        <f>IFERROR(INT(ABS(CG60)/mapping!$E$4)+1,0)</f>
        <v>0</v>
      </c>
      <c r="CJ60" s="1">
        <f t="shared" ref="CJ60:CJ65" si="73">IF(CI60&gt;0,CI60,CH60)</f>
        <v>0</v>
      </c>
      <c r="CK60" s="1" t="str" cm="1">
        <f t="array" ref="CK60">IF(OR(CD60,CE60), TRANSPOSE(_xlfn.LET(
    _xlpm.Noms, M:M,
    _xlpm.Scores, AB:AB,
    _xlpm.Poids, BD:BD,
    _xlpm.Secteur, O:O,
    _xlpm.ESG, BA:BA,
    _xlpm.Cible, BZ60,
    _xlpm.Nb, CJ60,
    _xlpm.Position, AZ:AZ,
    _xlpm.Res, IF(CD60,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1" spans="1:89" x14ac:dyDescent="0.25">
      <c r="A61" s="57" t="s">
        <v>2747</v>
      </c>
      <c r="B61" s="1">
        <v>50</v>
      </c>
      <c r="C61" s="11">
        <f t="shared" si="66"/>
        <v>0</v>
      </c>
      <c r="D61" s="11">
        <f t="shared" si="67"/>
        <v>2E-3</v>
      </c>
      <c r="E61" s="11">
        <f t="shared" si="64"/>
        <v>0</v>
      </c>
      <c r="F61" s="11">
        <f t="shared" si="65"/>
        <v>0</v>
      </c>
      <c r="G61" s="51" t="s">
        <v>629</v>
      </c>
      <c r="H61" s="8" t="str">
        <f t="shared" si="0"/>
        <v>0%Others</v>
      </c>
      <c r="I61" s="11" cm="1">
        <f t="array" ref="I61">IF(
   AZ61 = "OUT", 0,IF(
   BD61 &gt;= LARGE(IF(ISNUMBER(BD:BD), BD:BD), 3),
   BE61 - 0.001,
   IF(BE61 &gt;=VLOOKUP(P61,mapping!$A:$B,2,FALSE), BE61,VLOOKUP(P61,mapping!$A$2:$B$8,2,FALSE))
))</f>
        <v>1E-3</v>
      </c>
      <c r="J61" s="11" cm="1">
        <f t="array" ref="J61">IF(
    AZ61="OUT",0,IF(IF(
                      BD61&gt;=LARGE(IF(ISNUMBER(BD:BD),BD:BD),3),
                      BE61+0.001,
                      VLOOKUP(H61,mapping!$D:$E,2,FALSE)
                      )&gt;I61,
                   IF(
                      BD61&gt;=LARGE(IF(ISNUMBER(BD:BD),BD:BD),3),
                      BE61+0.001,
                      VLOOKUP(H61,mapping!$D:$E,2,FALSE)
                      ),
                   I61+0.002))</f>
        <v>3.0000000000000001E-3</v>
      </c>
      <c r="K61" s="8">
        <f t="shared" si="1"/>
        <v>2.8292090098477819E-4</v>
      </c>
      <c r="L61" s="1" t="str">
        <f>Pos!B672</f>
        <v>JP3946750001</v>
      </c>
      <c r="M61" s="1" t="str">
        <f>_xlfn.XLOOKUP($L61,Pos!B:B,Pos!D:D,, 0)</f>
        <v>Japan Post Bank Co., Ltd.</v>
      </c>
      <c r="N61" s="1" t="str">
        <f>_xlfn.XLOOKUP($L61,Pos!B:B,Pos!E:E,, 0)</f>
        <v>Banks</v>
      </c>
      <c r="O61" s="1" t="str">
        <f t="shared" si="2"/>
        <v>Banks_Others</v>
      </c>
      <c r="P61" s="1" t="str">
        <f>_xlfn.XLOOKUP($L61,Pos!B:B,Pos!F:F,, 0)</f>
        <v>Others</v>
      </c>
      <c r="Q61" s="1">
        <v>0</v>
      </c>
      <c r="R61" s="9">
        <f>_xlfn.XLOOKUP($L61,Pos!$B:$B,Pos!N:N,0, 0)</f>
        <v>5.41</v>
      </c>
      <c r="S61" s="9">
        <f>_xlfn.XLOOKUP($L61,Pos!$B:$B,Pos!O:O,0, 0)</f>
        <v>6.1849999999999996</v>
      </c>
      <c r="T61" s="9">
        <f>_xlfn.XLOOKUP($L61,Pos!$B:$B,Pos!P:P,0, 0)</f>
        <v>2.6666669999999999</v>
      </c>
      <c r="U61" s="9">
        <f>_xlfn.XLOOKUP($L61,Pos!$B:$B,Pos!Q:Q,0, 0)</f>
        <v>3.1</v>
      </c>
      <c r="V61" s="9">
        <f>_xlfn.XLOOKUP($L61,Pos!$B:$B,Pos!R:R,0, 0)</f>
        <v>5.766667</v>
      </c>
      <c r="W61" s="9">
        <f>_xlfn.XLOOKUP($L61,Pos!$B:$B,Pos!S:S,0, 0)</f>
        <v>3.9883329999999999</v>
      </c>
      <c r="X61" s="9" t="str">
        <f>_xlfn.XLOOKUP($L61,Pos!$B:$B,Pos!J:J,0, 0)</f>
        <v>Outperform</v>
      </c>
      <c r="Y61" s="1">
        <v>0</v>
      </c>
      <c r="Z61" s="1">
        <v>0</v>
      </c>
      <c r="AA61" s="1">
        <f t="shared" si="3"/>
        <v>0</v>
      </c>
      <c r="AB61" s="9">
        <f>_xlfn.XLOOKUP(L61,Pos!B:B,Pos!K:K,-1,0)</f>
        <v>9.5833333333333339</v>
      </c>
      <c r="AC61" s="1" t="e">
        <f>_xlfn.XLOOKUP($L61,Pos!$A:$A,Pos!S:S,_xlfn.XLOOKUP($L61,#REF!,#REF!, ""), 0)</f>
        <v>#REF!</v>
      </c>
      <c r="AD61" s="1" t="e">
        <f>_xlfn.XLOOKUP($L61,Pos!$A:$A,Pos!T:T,_xlfn.XLOOKUP($L61,#REF!,#REF!, ""), 0)</f>
        <v>#REF!</v>
      </c>
      <c r="AE61" s="1" t="e">
        <f>_xlfn.XLOOKUP($L61,Pos!$A:$A,Pos!U:U,_xlfn.XLOOKUP($L61,#REF!,#REF!, ""), 0)</f>
        <v>#REF!</v>
      </c>
      <c r="AF61" s="1" t="e">
        <f>_xlfn.XLOOKUP($L61,Pos!$A:$A,Pos!V:V,_xlfn.XLOOKUP($L61,#REF!,#REF!, ""), 0)</f>
        <v>#REF!</v>
      </c>
      <c r="AG61" s="1" t="e">
        <f>_xlfn.XLOOKUP($L61,Pos!$A:$A,Pos!W:W,_xlfn.XLOOKUP($L61,#REF!,#REF!, ""), 0)</f>
        <v>#REF!</v>
      </c>
      <c r="AH61" s="1" t="e">
        <f>_xlfn.XLOOKUP($L61,Pos!$A:$A,Pos!X:X,_xlfn.XLOOKUP($L61,#REF!,#REF!, ""), 0)</f>
        <v>#REF!</v>
      </c>
      <c r="AI61" s="1" t="e">
        <f>_xlfn.XLOOKUP($L61,Pos!$A:$A,Pos!Y:Y,_xlfn.XLOOKUP($L61,#REF!,#REF!, ""), 0)</f>
        <v>#REF!</v>
      </c>
      <c r="AJ61" s="1" t="e">
        <f>_xlfn.XLOOKUP($L61,Pos!$A:$A,Pos!Z:Z,_xlfn.XLOOKUP($L61,#REF!,#REF!, ""), 0)</f>
        <v>#REF!</v>
      </c>
      <c r="AK61" s="1" t="e">
        <f>_xlfn.XLOOKUP($L61,Pos!$A:$A,Pos!AA:AA,_xlfn.XLOOKUP($L61,#REF!,#REF!, ""), 0)</f>
        <v>#REF!</v>
      </c>
      <c r="AL61" s="1" t="e">
        <f>_xlfn.XLOOKUP($L61,Pos!$A:$A,Pos!AB:AB,_xlfn.XLOOKUP($L61,#REF!,#REF!, ""), 0)</f>
        <v>#REF!</v>
      </c>
      <c r="AM61" s="1" t="e">
        <f>_xlfn.XLOOKUP($L61,Pos!$A:$A,Pos!AC:AC,_xlfn.XLOOKUP($L61,#REF!,#REF!, ""), 0)</f>
        <v>#REF!</v>
      </c>
      <c r="AN61" s="1" t="e">
        <f>_xlfn.XLOOKUP($L61,Pos!$A:$A,Pos!AD:AD,_xlfn.XLOOKUP($L61,#REF!,#REF!, ""), 0)</f>
        <v>#REF!</v>
      </c>
      <c r="AO61" s="1" t="e">
        <f>_xlfn.XLOOKUP($L61,Pos!$A:$A,Pos!AE:AE,_xlfn.XLOOKUP($L61,#REF!,#REF!, ""), 0)</f>
        <v>#REF!</v>
      </c>
      <c r="AP61" s="1" t="e">
        <f>_xlfn.XLOOKUP($L61,Pos!$A:$A,Pos!AF:AF,_xlfn.XLOOKUP($L61,#REF!,#REF!, ""), 0)</f>
        <v>#REF!</v>
      </c>
      <c r="AQ61" s="1" t="e">
        <f>_xlfn.XLOOKUP($L61,Pos!$A:$A,Pos!AG:AG,_xlfn.XLOOKUP($L61,#REF!,#REF!, ""), 0)</f>
        <v>#REF!</v>
      </c>
      <c r="AR61" s="1" t="e">
        <f>_xlfn.XLOOKUP($L61,Pos!$A:$A,Pos!AH:AH,_xlfn.XLOOKUP($L61,#REF!,#REF!, ""), 0)</f>
        <v>#REF!</v>
      </c>
      <c r="AS61" s="1" t="e">
        <f>_xlfn.XLOOKUP($L61,Pos!$A:$A,Pos!AI:AI,_xlfn.XLOOKUP($L61,#REF!,#REF!, ""), 0)</f>
        <v>#REF!</v>
      </c>
      <c r="AT61" s="1" t="e">
        <f>_xlfn.XLOOKUP($L61,Pos!$A:$A,Pos!AJ:AJ,_xlfn.XLOOKUP($L61,#REF!,#REF!, ""), 0)</f>
        <v>#REF!</v>
      </c>
      <c r="AU61" s="1" t="e">
        <f>_xlfn.XLOOKUP($L61,Pos!$A:$A,Pos!AK:AK,_xlfn.XLOOKUP($L61,#REF!,#REF!, ""), 0)</f>
        <v>#REF!</v>
      </c>
      <c r="AV61" s="1" t="e">
        <f>_xlfn.XLOOKUP($L61,Pos!$A:$A,Pos!AL:AL,_xlfn.XLOOKUP($L61,#REF!,#REF!, ""), 0)</f>
        <v>#REF!</v>
      </c>
      <c r="AW61" s="1" t="e">
        <f>_xlfn.XLOOKUP($L61,Pos!$A:$A,Pos!AM:AM,_xlfn.XLOOKUP($L61,#REF!,#REF!, ""), 0)</f>
        <v>#REF!</v>
      </c>
      <c r="AX61" s="1" t="e">
        <f>_xlfn.XLOOKUP($L61,Pos!$A:$A,Pos!AN:AN,_xlfn.XLOOKUP($L61,#REF!,#REF!, ""), 0)</f>
        <v>#REF!</v>
      </c>
      <c r="AY61" s="1" t="e">
        <f>_xlfn.XLOOKUP($L61,Pos!$A:$A,Pos!AO:AO,_xlfn.XLOOKUP($L61,#REF!,#REF!, ""), 0)</f>
        <v>#REF!</v>
      </c>
      <c r="AZ61" s="7" t="str">
        <f t="shared" si="4"/>
        <v>IN</v>
      </c>
      <c r="BA61" s="1">
        <f>IF(OR(_xlfn.XLOOKUP(L61,Pos!B:B,Pos!L:L,FALSE)="ESG Reason",_xlfn.XLOOKUP(L61,Pos!B:B,Pos!L:L,FALSE)="Blacklisted"),1,0)</f>
        <v>0</v>
      </c>
      <c r="BC61" s="11">
        <v>3.00000002972819E-3</v>
      </c>
      <c r="BD61" s="11">
        <f>_xlfn.XLOOKUP($L61,Pos!$B:$B,Pos!H:H,0, 0)</f>
        <v>4.1365371765505312E-3</v>
      </c>
      <c r="BE61" s="11">
        <f>_xlfn.XLOOKUP($L61,Pos!$B:$B,Pos!I:I,0, 0)</f>
        <v>2.8292090098477819E-4</v>
      </c>
      <c r="BF61" s="18">
        <f t="shared" si="5"/>
        <v>3.8536162755657532E-3</v>
      </c>
      <c r="BG61" s="1">
        <f t="shared" si="6"/>
        <v>3</v>
      </c>
      <c r="BH61" s="1">
        <f t="shared" si="7"/>
        <v>40</v>
      </c>
      <c r="BI61" s="18">
        <f t="shared" si="8"/>
        <v>1.1365371468223411E-3</v>
      </c>
      <c r="BJ61" s="3">
        <f t="shared" si="9"/>
        <v>2.7170791287434116E-3</v>
      </c>
      <c r="BK61" s="18">
        <f t="shared" si="10"/>
        <v>-1.1365371468223411E-3</v>
      </c>
      <c r="BQ61" s="57" t="str">
        <f t="shared" ref="BQ61:BQ78" si="74">A51</f>
        <v>Banks_Others</v>
      </c>
      <c r="BR61" s="11">
        <f t="shared" si="70"/>
        <v>8.6844233786466368E-3</v>
      </c>
      <c r="BS61" s="11">
        <f t="shared" si="71"/>
        <v>9.684423260230772E-3</v>
      </c>
      <c r="BT61" s="11">
        <f t="shared" si="72"/>
        <v>1.3843447927676699E-2</v>
      </c>
      <c r="BU61" s="8">
        <f t="shared" ref="BU61:BU78" si="75">IF(OR(BS61="",BR61=""),0,BR61-BS61)</f>
        <v>-9.9999988158413523E-4</v>
      </c>
      <c r="BV61" s="8">
        <f t="shared" ref="BV61:BV78" si="76">IF(OR(BT61="",BR61=""),0,BR61-BT61)</f>
        <v>-5.1590245490300626E-3</v>
      </c>
      <c r="BW61" s="8">
        <f t="shared" ref="BW61:BW78" si="77">IF(OR(BT61="",BS61=""),0,BS61-BT61)</f>
        <v>-4.1590246674459274E-3</v>
      </c>
      <c r="BX61" s="13" t="str">
        <f t="shared" ref="BX61:BX78" si="78">IF(BR61="","",IF(AND(ROUND(BR61,0)&lt;=ROUND(D51,0),ROUND(BR61,0)&gt;=ROUND(C51,0)),"Valide","Non valide"))</f>
        <v>Valide</v>
      </c>
      <c r="BZ61" s="60" t="str">
        <f t="shared" ref="BZ61:BZ78" si="79">BQ61</f>
        <v>Banks_Others</v>
      </c>
      <c r="CA61" s="44">
        <f t="shared" ref="CA61:CA78" si="80">COUNTIFS(BC$4:BC$9999,"&gt;0.0001", $O$4:$O$9999, BZ61) + COUNTIFS(BC$4:BC$9999,"&gt;0.0001", $O$4:$O$9999, "Automobiles and Parts_Asia")</f>
        <v>3</v>
      </c>
      <c r="CB61" s="44">
        <f t="shared" ref="CB61:CB78" si="81">COUNTIFS(BD$4:BD$9999,"&gt;0.0001", $O$4:$O$9999, BZ61) + COUNTIFS(BD$4:BD$9999,"&gt;0.0001", $O$4:$O$9999, "Automobiles and Parts_Asia")</f>
        <v>2</v>
      </c>
      <c r="CC61" s="44">
        <f t="shared" ref="CC61:CC78" si="82">COUNTIFS(BE$3:BE$9999,"&gt;0.0001", $O$3:$O$9999, BZ61)</f>
        <v>19</v>
      </c>
      <c r="CD61" s="1" t="b">
        <f t="shared" ref="CD61:CD78" si="83">E51&gt;D51</f>
        <v>0</v>
      </c>
      <c r="CE61" s="36" t="b">
        <f t="shared" ref="CE61:CE78" si="84">F51&lt;C51</f>
        <v>0</v>
      </c>
      <c r="CF61" s="11" t="str">
        <f t="shared" ref="CF61:CF78" si="85">IF(CD61,E51-D51,"")</f>
        <v/>
      </c>
      <c r="CG61" s="11" t="str">
        <f t="shared" ref="CG61:CG78" si="86">IF(CE61,F51-C51,"")</f>
        <v/>
      </c>
      <c r="CH61" s="37">
        <f>IFERROR(INT(CF61/mapping!$B$4)+1,0)</f>
        <v>0</v>
      </c>
      <c r="CI61" s="37">
        <f>IFERROR(INT(ABS(CG61)/mapping!$E$4)+1,0)</f>
        <v>0</v>
      </c>
      <c r="CJ61" s="1">
        <f t="shared" si="73"/>
        <v>0</v>
      </c>
      <c r="CK61" s="1" t="str" cm="1">
        <f t="array" ref="CK61">IF(OR(CD61,CE61), TRANSPOSE(_xlfn.LET(
    _xlpm.Noms, M:M,
    _xlpm.Scores, AB:AB,
    _xlpm.Poids, BD:BD,
    _xlpm.Secteur, O:O,
    _xlpm.ESG, BA:BA,
    _xlpm.Cible, BZ61,
    _xlpm.Nb, CJ61,
    _xlpm.Position, AZ:AZ,
    _xlpm.Res, IF(CD61,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2" spans="1:89" x14ac:dyDescent="0.25">
      <c r="A62" s="57" t="s">
        <v>4025</v>
      </c>
      <c r="B62" s="1">
        <v>51</v>
      </c>
      <c r="C62" s="11">
        <f t="shared" si="66"/>
        <v>1.237443490793255E-3</v>
      </c>
      <c r="D62" s="11">
        <f t="shared" si="67"/>
        <v>3.237443490793255E-3</v>
      </c>
      <c r="E62" s="11">
        <f t="shared" si="64"/>
        <v>1E-3</v>
      </c>
      <c r="F62" s="11">
        <f t="shared" si="65"/>
        <v>3.0000000000000001E-3</v>
      </c>
      <c r="G62" s="51" t="s">
        <v>178</v>
      </c>
      <c r="H62" s="8" t="str">
        <f t="shared" si="0"/>
        <v>0,1%West Europe</v>
      </c>
      <c r="I62" s="11" cm="1">
        <f t="array" ref="I62">IF(
   AZ62 = "OUT", 0,IF(
   BD62 &gt;= LARGE(IF(ISNUMBER(BD:BD), BD:BD), 3),
   BE62 - 0.001,
   IF(BE62 &gt;=VLOOKUP(P62,mapping!$A:$B,2,FALSE), BE62,VLOOKUP(P62,mapping!$A$2:$B$8,2,FALSE))
))</f>
        <v>1.1608094307567539E-3</v>
      </c>
      <c r="J62" s="11" cm="1">
        <f t="array" ref="J62">IF(
    AZ62="OUT",0,IF(IF(
                      BD62&gt;=LARGE(IF(ISNUMBER(BD:BD),BD:BD),3),
                      BE62+0.001,
                      VLOOKUP(H62,mapping!$D:$E,2,FALSE)
                      )&gt;I62,
                   IF(
                      BD62&gt;=LARGE(IF(ISNUMBER(BD:BD),BD:BD),3),
                      BE62+0.001,
                      VLOOKUP(H62,mapping!$D:$E,2,FALSE)
                      ),
                   I62+0.002))</f>
        <v>7.4999999999999997E-3</v>
      </c>
      <c r="K62" s="8">
        <f t="shared" si="1"/>
        <v>1.1608094307567539E-3</v>
      </c>
      <c r="L62" s="1" t="str">
        <f>Pos!B408</f>
        <v>GB00BN7SWP63</v>
      </c>
      <c r="M62" s="1" t="str">
        <f>_xlfn.XLOOKUP($L62,Pos!B:B,Pos!D:D,, 0)</f>
        <v>GSK plc</v>
      </c>
      <c r="N62" s="1" t="str">
        <f>_xlfn.XLOOKUP($L62,Pos!B:B,Pos!E:E,, 0)</f>
        <v>Health Care</v>
      </c>
      <c r="O62" s="1" t="str">
        <f t="shared" si="2"/>
        <v>Health Care_West Europe</v>
      </c>
      <c r="P62" s="1" t="str">
        <f>_xlfn.XLOOKUP($L62,Pos!B:B,Pos!F:F,, 0)</f>
        <v>West Europe</v>
      </c>
      <c r="Q62" s="1">
        <v>0</v>
      </c>
      <c r="R62" s="9">
        <f>_xlfn.XLOOKUP($L62,Pos!$B:$B,Pos!N:N,0, 0)</f>
        <v>7.13</v>
      </c>
      <c r="S62" s="9">
        <f>_xlfn.XLOOKUP($L62,Pos!$B:$B,Pos!O:O,0, 0)</f>
        <v>7.4988340000000004</v>
      </c>
      <c r="T62" s="9">
        <f>_xlfn.XLOOKUP($L62,Pos!$B:$B,Pos!P:P,0, 0)</f>
        <v>6.375</v>
      </c>
      <c r="U62" s="9">
        <f>_xlfn.XLOOKUP($L62,Pos!$B:$B,Pos!Q:Q,0, 0)</f>
        <v>7.5</v>
      </c>
      <c r="V62" s="9">
        <f>_xlfn.XLOOKUP($L62,Pos!$B:$B,Pos!R:R,0, 0)</f>
        <v>6.8333329999999997</v>
      </c>
      <c r="W62" s="9">
        <f>_xlfn.XLOOKUP($L62,Pos!$B:$B,Pos!S:S,0, 0)</f>
        <v>4.12</v>
      </c>
      <c r="X62" s="9" t="str">
        <f>_xlfn.XLOOKUP($L62,Pos!$B:$B,Pos!J:J,0, 0)</f>
        <v>Hold</v>
      </c>
      <c r="Y62" s="1">
        <v>0</v>
      </c>
      <c r="Z62" s="1">
        <v>0</v>
      </c>
      <c r="AA62" s="1">
        <f t="shared" si="3"/>
        <v>0</v>
      </c>
      <c r="AB62" s="9">
        <f>_xlfn.XLOOKUP(L62,Pos!B:B,Pos!K:K,-1,0)</f>
        <v>9.7297297297297298</v>
      </c>
      <c r="AC62" s="1" t="e">
        <f>_xlfn.XLOOKUP($L62,Pos!$A:$A,Pos!S:S,_xlfn.XLOOKUP($L62,#REF!,#REF!, ""), 0)</f>
        <v>#REF!</v>
      </c>
      <c r="AD62" s="1" t="e">
        <f>_xlfn.XLOOKUP($L62,Pos!$A:$A,Pos!T:T,_xlfn.XLOOKUP($L62,#REF!,#REF!, ""), 0)</f>
        <v>#REF!</v>
      </c>
      <c r="AE62" s="1" t="e">
        <f>_xlfn.XLOOKUP($L62,Pos!$A:$A,Pos!U:U,_xlfn.XLOOKUP($L62,#REF!,#REF!, ""), 0)</f>
        <v>#REF!</v>
      </c>
      <c r="AF62" s="1" t="e">
        <f>_xlfn.XLOOKUP($L62,Pos!$A:$A,Pos!V:V,_xlfn.XLOOKUP($L62,#REF!,#REF!, ""), 0)</f>
        <v>#REF!</v>
      </c>
      <c r="AG62" s="1" t="e">
        <f>_xlfn.XLOOKUP($L62,Pos!$A:$A,Pos!W:W,_xlfn.XLOOKUP($L62,#REF!,#REF!, ""), 0)</f>
        <v>#REF!</v>
      </c>
      <c r="AH62" s="1" t="e">
        <f>_xlfn.XLOOKUP($L62,Pos!$A:$A,Pos!X:X,_xlfn.XLOOKUP($L62,#REF!,#REF!, ""), 0)</f>
        <v>#REF!</v>
      </c>
      <c r="AI62" s="1" t="e">
        <f>_xlfn.XLOOKUP($L62,Pos!$A:$A,Pos!Y:Y,_xlfn.XLOOKUP($L62,#REF!,#REF!, ""), 0)</f>
        <v>#REF!</v>
      </c>
      <c r="AJ62" s="1" t="e">
        <f>_xlfn.XLOOKUP($L62,Pos!$A:$A,Pos!Z:Z,_xlfn.XLOOKUP($L62,#REF!,#REF!, ""), 0)</f>
        <v>#REF!</v>
      </c>
      <c r="AK62" s="1" t="e">
        <f>_xlfn.XLOOKUP($L62,Pos!$A:$A,Pos!AA:AA,_xlfn.XLOOKUP($L62,#REF!,#REF!, ""), 0)</f>
        <v>#REF!</v>
      </c>
      <c r="AL62" s="1" t="e">
        <f>_xlfn.XLOOKUP($L62,Pos!$A:$A,Pos!AB:AB,_xlfn.XLOOKUP($L62,#REF!,#REF!, ""), 0)</f>
        <v>#REF!</v>
      </c>
      <c r="AM62" s="1" t="e">
        <f>_xlfn.XLOOKUP($L62,Pos!$A:$A,Pos!AC:AC,_xlfn.XLOOKUP($L62,#REF!,#REF!, ""), 0)</f>
        <v>#REF!</v>
      </c>
      <c r="AN62" s="1" t="e">
        <f>_xlfn.XLOOKUP($L62,Pos!$A:$A,Pos!AD:AD,_xlfn.XLOOKUP($L62,#REF!,#REF!, ""), 0)</f>
        <v>#REF!</v>
      </c>
      <c r="AO62" s="1" t="e">
        <f>_xlfn.XLOOKUP($L62,Pos!$A:$A,Pos!AE:AE,_xlfn.XLOOKUP($L62,#REF!,#REF!, ""), 0)</f>
        <v>#REF!</v>
      </c>
      <c r="AP62" s="1" t="e">
        <f>_xlfn.XLOOKUP($L62,Pos!$A:$A,Pos!AF:AF,_xlfn.XLOOKUP($L62,#REF!,#REF!, ""), 0)</f>
        <v>#REF!</v>
      </c>
      <c r="AQ62" s="1" t="e">
        <f>_xlfn.XLOOKUP($L62,Pos!$A:$A,Pos!AG:AG,_xlfn.XLOOKUP($L62,#REF!,#REF!, ""), 0)</f>
        <v>#REF!</v>
      </c>
      <c r="AR62" s="1" t="e">
        <f>_xlfn.XLOOKUP($L62,Pos!$A:$A,Pos!AH:AH,_xlfn.XLOOKUP($L62,#REF!,#REF!, ""), 0)</f>
        <v>#REF!</v>
      </c>
      <c r="AS62" s="1" t="e">
        <f>_xlfn.XLOOKUP($L62,Pos!$A:$A,Pos!AI:AI,_xlfn.XLOOKUP($L62,#REF!,#REF!, ""), 0)</f>
        <v>#REF!</v>
      </c>
      <c r="AT62" s="1" t="e">
        <f>_xlfn.XLOOKUP($L62,Pos!$A:$A,Pos!AJ:AJ,_xlfn.XLOOKUP($L62,#REF!,#REF!, ""), 0)</f>
        <v>#REF!</v>
      </c>
      <c r="AU62" s="1" t="e">
        <f>_xlfn.XLOOKUP($L62,Pos!$A:$A,Pos!AK:AK,_xlfn.XLOOKUP($L62,#REF!,#REF!, ""), 0)</f>
        <v>#REF!</v>
      </c>
      <c r="AV62" s="1" t="e">
        <f>_xlfn.XLOOKUP($L62,Pos!$A:$A,Pos!AL:AL,_xlfn.XLOOKUP($L62,#REF!,#REF!, ""), 0)</f>
        <v>#REF!</v>
      </c>
      <c r="AW62" s="1" t="e">
        <f>_xlfn.XLOOKUP($L62,Pos!$A:$A,Pos!AM:AM,_xlfn.XLOOKUP($L62,#REF!,#REF!, ""), 0)</f>
        <v>#REF!</v>
      </c>
      <c r="AX62" s="1" t="e">
        <f>_xlfn.XLOOKUP($L62,Pos!$A:$A,Pos!AN:AN,_xlfn.XLOOKUP($L62,#REF!,#REF!, ""), 0)</f>
        <v>#REF!</v>
      </c>
      <c r="AY62" s="1" t="e">
        <f>_xlfn.XLOOKUP($L62,Pos!$A:$A,Pos!AO:AO,_xlfn.XLOOKUP($L62,#REF!,#REF!, ""), 0)</f>
        <v>#REF!</v>
      </c>
      <c r="AZ62" s="7" t="str">
        <f t="shared" si="4"/>
        <v>IN</v>
      </c>
      <c r="BA62" s="1">
        <f>IF(OR(_xlfn.XLOOKUP(L62,Pos!B:B,Pos!L:L,FALSE)="ESG Reason",_xlfn.XLOOKUP(L62,Pos!B:B,Pos!L:L,FALSE)="Blacklisted"),1,0)</f>
        <v>0</v>
      </c>
      <c r="BC62" s="11">
        <v>4.032823486459578E-3</v>
      </c>
      <c r="BD62" s="11">
        <f>_xlfn.XLOOKUP($L62,Pos!$B:$B,Pos!H:H,0, 0)</f>
        <v>4.0545915495937678E-3</v>
      </c>
      <c r="BE62" s="11">
        <f>_xlfn.XLOOKUP($L62,Pos!$B:$B,Pos!I:I,0, 0)</f>
        <v>1.1608094307567539E-3</v>
      </c>
      <c r="BF62" s="18">
        <f t="shared" si="5"/>
        <v>2.8937821188370141E-3</v>
      </c>
      <c r="BG62" s="1">
        <f t="shared" si="6"/>
        <v>2</v>
      </c>
      <c r="BH62" s="1">
        <f t="shared" si="7"/>
        <v>9</v>
      </c>
      <c r="BI62" s="18">
        <f t="shared" si="8"/>
        <v>2.1768063134189851E-5</v>
      </c>
      <c r="BJ62" s="3">
        <f t="shared" si="9"/>
        <v>2.8720140557028243E-3</v>
      </c>
      <c r="BK62" s="18">
        <f t="shared" si="10"/>
        <v>-2.1768063134189851E-5</v>
      </c>
      <c r="BQ62" s="57" t="str">
        <f t="shared" si="74"/>
        <v>Basic Resources_Others</v>
      </c>
      <c r="BR62" s="11">
        <f t="shared" si="70"/>
        <v>3.408007077043659E-3</v>
      </c>
      <c r="BS62" s="11">
        <f t="shared" si="71"/>
        <v>3.2815655496748579E-3</v>
      </c>
      <c r="BT62" s="11">
        <f t="shared" si="72"/>
        <v>3.5706337585682795E-3</v>
      </c>
      <c r="BU62" s="8">
        <f t="shared" si="75"/>
        <v>1.2644152736880111E-4</v>
      </c>
      <c r="BV62" s="8">
        <f t="shared" si="76"/>
        <v>-1.6262668152462051E-4</v>
      </c>
      <c r="BW62" s="8">
        <f t="shared" si="77"/>
        <v>-2.8906820889342162E-4</v>
      </c>
      <c r="BX62" s="13" t="str">
        <f t="shared" si="78"/>
        <v>Valide</v>
      </c>
      <c r="BZ62" s="60" t="str">
        <f t="shared" si="79"/>
        <v>Basic Resources_Others</v>
      </c>
      <c r="CA62" s="44">
        <f t="shared" si="80"/>
        <v>2</v>
      </c>
      <c r="CB62" s="44">
        <f t="shared" si="81"/>
        <v>2</v>
      </c>
      <c r="CC62" s="44">
        <f t="shared" si="82"/>
        <v>9</v>
      </c>
      <c r="CD62" s="1" t="b">
        <f t="shared" si="83"/>
        <v>0</v>
      </c>
      <c r="CE62" s="36" t="b">
        <f t="shared" si="84"/>
        <v>0</v>
      </c>
      <c r="CF62" s="11" t="str">
        <f t="shared" si="85"/>
        <v/>
      </c>
      <c r="CG62" s="11" t="str">
        <f t="shared" si="86"/>
        <v/>
      </c>
      <c r="CH62" s="37">
        <f>IFERROR(INT(CF62/mapping!$B$4)+1,0)</f>
        <v>0</v>
      </c>
      <c r="CI62" s="37">
        <f>IFERROR(INT(ABS(CG62)/mapping!$E$4)+1,0)</f>
        <v>0</v>
      </c>
      <c r="CJ62" s="1">
        <f t="shared" si="73"/>
        <v>0</v>
      </c>
      <c r="CK62" s="1" t="str" cm="1">
        <f t="array" ref="CK62">IF(OR(CD62,CE62), TRANSPOSE(_xlfn.LET(
    _xlpm.Noms, M:M,
    _xlpm.Scores, AB:AB,
    _xlpm.Poids, BD:BD,
    _xlpm.Secteur, O:O,
    _xlpm.ESG, BA:BA,
    _xlpm.Cible, BZ62,
    _xlpm.Nb, CJ62,
    _xlpm.Position, AZ:AZ,
    _xlpm.Res, IF(CD62,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3" spans="1:89" x14ac:dyDescent="0.25">
      <c r="A63" s="57" t="s">
        <v>2748</v>
      </c>
      <c r="B63" s="1">
        <v>52</v>
      </c>
      <c r="C63" s="11">
        <f t="shared" si="66"/>
        <v>9.7294352299333482E-4</v>
      </c>
      <c r="D63" s="11">
        <f t="shared" si="67"/>
        <v>2.9729435229933349E-3</v>
      </c>
      <c r="E63" s="11">
        <f t="shared" si="64"/>
        <v>2E-3</v>
      </c>
      <c r="F63" s="11">
        <f t="shared" si="65"/>
        <v>6.0000000000000001E-3</v>
      </c>
      <c r="G63" s="51" t="s">
        <v>1104</v>
      </c>
      <c r="H63" s="8" t="str">
        <f t="shared" si="0"/>
        <v>0%West Europe</v>
      </c>
      <c r="I63" s="11" cm="1">
        <f t="array" ref="I63">IF(
   AZ63 = "OUT", 0,IF(
   BD63 &gt;= LARGE(IF(ISNUMBER(BD:BD), BD:BD), 3),
   BE63 - 0.001,
   IF(BE63 &gt;=VLOOKUP(P63,mapping!$A:$B,2,FALSE), BE63,VLOOKUP(P63,mapping!$A$2:$B$8,2,FALSE))
))</f>
        <v>1E-3</v>
      </c>
      <c r="J63" s="11" cm="1">
        <f t="array" ref="J63">IF(
    AZ63="OUT",0,IF(IF(
                      BD63&gt;=LARGE(IF(ISNUMBER(BD:BD),BD:BD),3),
                      BE63+0.001,
                      VLOOKUP(H63,mapping!$D:$E,2,FALSE)
                      )&gt;I63,
                   IF(
                      BD63&gt;=LARGE(IF(ISNUMBER(BD:BD),BD:BD),3),
                      BE63+0.001,
                      VLOOKUP(H63,mapping!$D:$E,2,FALSE)
                      ),
                   I63+0.002))</f>
        <v>5.0000000000000001E-3</v>
      </c>
      <c r="K63" s="8">
        <f t="shared" si="1"/>
        <v>1.045562914505131E-4</v>
      </c>
      <c r="L63" s="1" t="str">
        <f>Pos!B487</f>
        <v>IT0004810054</v>
      </c>
      <c r="M63" s="1" t="str">
        <f>_xlfn.XLOOKUP($L63,Pos!B:B,Pos!D:D,, 0)</f>
        <v>UNIPOL ASSICURAZIONI SPA</v>
      </c>
      <c r="N63" s="1" t="str">
        <f>_xlfn.XLOOKUP($L63,Pos!B:B,Pos!E:E,, 0)</f>
        <v>Insurance</v>
      </c>
      <c r="O63" s="1" t="str">
        <f t="shared" si="2"/>
        <v>Insurance_West Europe</v>
      </c>
      <c r="P63" s="1" t="str">
        <f>_xlfn.XLOOKUP($L63,Pos!B:B,Pos!F:F,, 0)</f>
        <v>West Europe</v>
      </c>
      <c r="Q63" s="1">
        <v>0</v>
      </c>
      <c r="R63" s="9">
        <f>_xlfn.XLOOKUP($L63,Pos!$B:$B,Pos!N:N,0, 0)</f>
        <v>5.87</v>
      </c>
      <c r="S63" s="9">
        <f>_xlfn.XLOOKUP($L63,Pos!$B:$B,Pos!O:O,0, 0)</f>
        <v>6.4512499999999999</v>
      </c>
      <c r="T63" s="9">
        <f>_xlfn.XLOOKUP($L63,Pos!$B:$B,Pos!P:P,0, 0)</f>
        <v>3.5249999999999999</v>
      </c>
      <c r="U63" s="9">
        <f>_xlfn.XLOOKUP($L63,Pos!$B:$B,Pos!Q:Q,0, 0)</f>
        <v>9.5</v>
      </c>
      <c r="V63" s="9">
        <f>_xlfn.XLOOKUP($L63,Pos!$B:$B,Pos!R:R,0, 0)</f>
        <v>6.2</v>
      </c>
      <c r="W63" s="9">
        <f>_xlfn.XLOOKUP($L63,Pos!$B:$B,Pos!S:S,0, 0)</f>
        <v>6.0983330000000002</v>
      </c>
      <c r="X63" s="9" t="str">
        <f>_xlfn.XLOOKUP($L63,Pos!$B:$B,Pos!J:J,0, 0)</f>
        <v>Outperform</v>
      </c>
      <c r="Y63" s="1">
        <v>0</v>
      </c>
      <c r="Z63" s="1">
        <v>0</v>
      </c>
      <c r="AA63" s="1">
        <f t="shared" si="3"/>
        <v>0</v>
      </c>
      <c r="AB63" s="9">
        <f>_xlfn.XLOOKUP(L63,Pos!B:B,Pos!K:K,-1,0)</f>
        <v>9.6</v>
      </c>
      <c r="AC63" s="1" t="e">
        <f>_xlfn.XLOOKUP($L63,Pos!$A:$A,Pos!S:S,_xlfn.XLOOKUP($L63,#REF!,#REF!, ""), 0)</f>
        <v>#REF!</v>
      </c>
      <c r="AD63" s="1" t="e">
        <f>_xlfn.XLOOKUP($L63,Pos!$A:$A,Pos!T:T,_xlfn.XLOOKUP($L63,#REF!,#REF!, ""), 0)</f>
        <v>#REF!</v>
      </c>
      <c r="AE63" s="1" t="e">
        <f>_xlfn.XLOOKUP($L63,Pos!$A:$A,Pos!U:U,_xlfn.XLOOKUP($L63,#REF!,#REF!, ""), 0)</f>
        <v>#REF!</v>
      </c>
      <c r="AF63" s="1" t="e">
        <f>_xlfn.XLOOKUP($L63,Pos!$A:$A,Pos!V:V,_xlfn.XLOOKUP($L63,#REF!,#REF!, ""), 0)</f>
        <v>#REF!</v>
      </c>
      <c r="AG63" s="1" t="e">
        <f>_xlfn.XLOOKUP($L63,Pos!$A:$A,Pos!W:W,_xlfn.XLOOKUP($L63,#REF!,#REF!, ""), 0)</f>
        <v>#REF!</v>
      </c>
      <c r="AH63" s="1" t="e">
        <f>_xlfn.XLOOKUP($L63,Pos!$A:$A,Pos!X:X,_xlfn.XLOOKUP($L63,#REF!,#REF!, ""), 0)</f>
        <v>#REF!</v>
      </c>
      <c r="AI63" s="1" t="e">
        <f>_xlfn.XLOOKUP($L63,Pos!$A:$A,Pos!Y:Y,_xlfn.XLOOKUP($L63,#REF!,#REF!, ""), 0)</f>
        <v>#REF!</v>
      </c>
      <c r="AJ63" s="1" t="e">
        <f>_xlfn.XLOOKUP($L63,Pos!$A:$A,Pos!Z:Z,_xlfn.XLOOKUP($L63,#REF!,#REF!, ""), 0)</f>
        <v>#REF!</v>
      </c>
      <c r="AK63" s="1" t="e">
        <f>_xlfn.XLOOKUP($L63,Pos!$A:$A,Pos!AA:AA,_xlfn.XLOOKUP($L63,#REF!,#REF!, ""), 0)</f>
        <v>#REF!</v>
      </c>
      <c r="AL63" s="1" t="e">
        <f>_xlfn.XLOOKUP($L63,Pos!$A:$A,Pos!AB:AB,_xlfn.XLOOKUP($L63,#REF!,#REF!, ""), 0)</f>
        <v>#REF!</v>
      </c>
      <c r="AM63" s="1" t="e">
        <f>_xlfn.XLOOKUP($L63,Pos!$A:$A,Pos!AC:AC,_xlfn.XLOOKUP($L63,#REF!,#REF!, ""), 0)</f>
        <v>#REF!</v>
      </c>
      <c r="AN63" s="1" t="e">
        <f>_xlfn.XLOOKUP($L63,Pos!$A:$A,Pos!AD:AD,_xlfn.XLOOKUP($L63,#REF!,#REF!, ""), 0)</f>
        <v>#REF!</v>
      </c>
      <c r="AO63" s="1" t="e">
        <f>_xlfn.XLOOKUP($L63,Pos!$A:$A,Pos!AE:AE,_xlfn.XLOOKUP($L63,#REF!,#REF!, ""), 0)</f>
        <v>#REF!</v>
      </c>
      <c r="AP63" s="1" t="e">
        <f>_xlfn.XLOOKUP($L63,Pos!$A:$A,Pos!AF:AF,_xlfn.XLOOKUP($L63,#REF!,#REF!, ""), 0)</f>
        <v>#REF!</v>
      </c>
      <c r="AQ63" s="1" t="e">
        <f>_xlfn.XLOOKUP($L63,Pos!$A:$A,Pos!AG:AG,_xlfn.XLOOKUP($L63,#REF!,#REF!, ""), 0)</f>
        <v>#REF!</v>
      </c>
      <c r="AR63" s="1" t="e">
        <f>_xlfn.XLOOKUP($L63,Pos!$A:$A,Pos!AH:AH,_xlfn.XLOOKUP($L63,#REF!,#REF!, ""), 0)</f>
        <v>#REF!</v>
      </c>
      <c r="AS63" s="1" t="e">
        <f>_xlfn.XLOOKUP($L63,Pos!$A:$A,Pos!AI:AI,_xlfn.XLOOKUP($L63,#REF!,#REF!, ""), 0)</f>
        <v>#REF!</v>
      </c>
      <c r="AT63" s="1" t="e">
        <f>_xlfn.XLOOKUP($L63,Pos!$A:$A,Pos!AJ:AJ,_xlfn.XLOOKUP($L63,#REF!,#REF!, ""), 0)</f>
        <v>#REF!</v>
      </c>
      <c r="AU63" s="1" t="e">
        <f>_xlfn.XLOOKUP($L63,Pos!$A:$A,Pos!AK:AK,_xlfn.XLOOKUP($L63,#REF!,#REF!, ""), 0)</f>
        <v>#REF!</v>
      </c>
      <c r="AV63" s="1" t="e">
        <f>_xlfn.XLOOKUP($L63,Pos!$A:$A,Pos!AL:AL,_xlfn.XLOOKUP($L63,#REF!,#REF!, ""), 0)</f>
        <v>#REF!</v>
      </c>
      <c r="AW63" s="1" t="e">
        <f>_xlfn.XLOOKUP($L63,Pos!$A:$A,Pos!AM:AM,_xlfn.XLOOKUP($L63,#REF!,#REF!, ""), 0)</f>
        <v>#REF!</v>
      </c>
      <c r="AX63" s="1" t="e">
        <f>_xlfn.XLOOKUP($L63,Pos!$A:$A,Pos!AN:AN,_xlfn.XLOOKUP($L63,#REF!,#REF!, ""), 0)</f>
        <v>#REF!</v>
      </c>
      <c r="AY63" s="1" t="e">
        <f>_xlfn.XLOOKUP($L63,Pos!$A:$A,Pos!AO:AO,_xlfn.XLOOKUP($L63,#REF!,#REF!, ""), 0)</f>
        <v>#REF!</v>
      </c>
      <c r="AZ63" s="7" t="str">
        <f t="shared" si="4"/>
        <v>IN</v>
      </c>
      <c r="BA63" s="1">
        <f>IF(OR(_xlfn.XLOOKUP(L63,Pos!B:B,Pos!L:L,FALSE)="ESG Reason",_xlfn.XLOOKUP(L63,Pos!B:B,Pos!L:L,FALSE)="Blacklisted"),1,0)</f>
        <v>0</v>
      </c>
      <c r="BC63" s="11">
        <v>4.1999948530792378E-3</v>
      </c>
      <c r="BD63" s="11">
        <f>_xlfn.XLOOKUP($L63,Pos!$B:$B,Pos!H:H,0, 0)</f>
        <v>4.0055385653839717E-3</v>
      </c>
      <c r="BE63" s="11">
        <f>_xlfn.XLOOKUP($L63,Pos!$B:$B,Pos!I:I,0, 0)</f>
        <v>1.045562914505131E-4</v>
      </c>
      <c r="BF63" s="18">
        <f t="shared" si="5"/>
        <v>3.9009822739334587E-3</v>
      </c>
      <c r="BG63" s="1">
        <f t="shared" si="6"/>
        <v>2</v>
      </c>
      <c r="BH63" s="1">
        <f t="shared" si="7"/>
        <v>11</v>
      </c>
      <c r="BI63" s="18">
        <f t="shared" si="8"/>
        <v>1.9445628769526602E-4</v>
      </c>
      <c r="BJ63" s="3">
        <f t="shared" si="9"/>
        <v>4.0954385616287243E-3</v>
      </c>
      <c r="BK63" s="18">
        <f t="shared" si="10"/>
        <v>1.9445628769526602E-4</v>
      </c>
      <c r="BQ63" s="57" t="str">
        <f t="shared" si="74"/>
        <v>Chemicals_Others</v>
      </c>
      <c r="BR63" s="11">
        <f t="shared" si="70"/>
        <v>1.1880349805256289E-3</v>
      </c>
      <c r="BS63" s="11">
        <f t="shared" si="71"/>
        <v>1.1824414433242831E-3</v>
      </c>
      <c r="BT63" s="11">
        <f t="shared" si="72"/>
        <v>1.3293096110020938E-3</v>
      </c>
      <c r="BU63" s="8">
        <f t="shared" si="75"/>
        <v>5.5935372013458245E-6</v>
      </c>
      <c r="BV63" s="8">
        <f t="shared" si="76"/>
        <v>-1.4127463047646492E-4</v>
      </c>
      <c r="BW63" s="8">
        <f t="shared" si="77"/>
        <v>-1.4686816767781074E-4</v>
      </c>
      <c r="BX63" s="13" t="str">
        <f t="shared" si="78"/>
        <v>Valide</v>
      </c>
      <c r="BZ63" s="60" t="str">
        <f t="shared" si="79"/>
        <v>Chemicals_Others</v>
      </c>
      <c r="CA63" s="44">
        <f t="shared" si="80"/>
        <v>1</v>
      </c>
      <c r="CB63" s="44">
        <f t="shared" si="81"/>
        <v>1</v>
      </c>
      <c r="CC63" s="44">
        <f t="shared" si="82"/>
        <v>5</v>
      </c>
      <c r="CD63" s="1" t="b">
        <f t="shared" si="83"/>
        <v>0</v>
      </c>
      <c r="CE63" s="36" t="b">
        <f t="shared" si="84"/>
        <v>0</v>
      </c>
      <c r="CF63" s="11" t="str">
        <f t="shared" si="85"/>
        <v/>
      </c>
      <c r="CG63" s="11" t="str">
        <f t="shared" si="86"/>
        <v/>
      </c>
      <c r="CH63" s="37">
        <f>IFERROR(INT(CF63/mapping!$B$4)+1,0)</f>
        <v>0</v>
      </c>
      <c r="CI63" s="37">
        <f>IFERROR(INT(ABS(CG63)/mapping!$E$4)+1,0)</f>
        <v>0</v>
      </c>
      <c r="CJ63" s="1">
        <f t="shared" si="73"/>
        <v>0</v>
      </c>
      <c r="CK63" s="1" t="str" cm="1">
        <f t="array" ref="CK63">IF(OR(CD63,CE63), TRANSPOSE(_xlfn.LET(
    _xlpm.Noms, M:M,
    _xlpm.Scores, AB:AB,
    _xlpm.Poids, BD:BD,
    _xlpm.Secteur, O:O,
    _xlpm.ESG, BA:BA,
    _xlpm.Cible, BZ63,
    _xlpm.Nb, CJ63,
    _xlpm.Position, AZ:AZ,
    _xlpm.Res, IF(CD63,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4" spans="1:89" x14ac:dyDescent="0.25">
      <c r="A64" s="57" t="s">
        <v>2749</v>
      </c>
      <c r="B64" s="1">
        <v>53</v>
      </c>
      <c r="C64" s="11">
        <f t="shared" si="66"/>
        <v>2.3489403046010452E-3</v>
      </c>
      <c r="D64" s="11">
        <f t="shared" si="67"/>
        <v>4.3489403046010448E-3</v>
      </c>
      <c r="E64" s="11">
        <f t="shared" si="64"/>
        <v>2E-3</v>
      </c>
      <c r="F64" s="11">
        <f t="shared" si="65"/>
        <v>6.0000000000000001E-3</v>
      </c>
      <c r="G64" s="51" t="s">
        <v>289</v>
      </c>
      <c r="H64" s="8" t="str">
        <f t="shared" si="0"/>
        <v>0%North America</v>
      </c>
      <c r="I64" s="11" cm="1">
        <f t="array" ref="I64">IF(
   AZ64 = "OUT", 0,IF(
   BD64 &gt;= LARGE(IF(ISNUMBER(BD:BD), BD:BD), 3),
   BE64 - 0.001,
   IF(BE64 &gt;=VLOOKUP(P64,mapping!$A:$B,2,FALSE), BE64,VLOOKUP(P64,mapping!$A$2:$B$8,2,FALSE))
))</f>
        <v>2E-3</v>
      </c>
      <c r="J64" s="11" cm="1">
        <f t="array" ref="J64">IF(
    AZ64="OUT",0,IF(IF(
                      BD64&gt;=LARGE(IF(ISNUMBER(BD:BD),BD:BD),3),
                      BE64+0.001,
                      VLOOKUP(H64,mapping!$D:$E,2,FALSE)
                      )&gt;I64,
                   IF(
                      BD64&gt;=LARGE(IF(ISNUMBER(BD:BD),BD:BD),3),
                      BE64+0.001,
                      VLOOKUP(H64,mapping!$D:$E,2,FALSE)
                      ),
                   I64+0.002))</f>
        <v>0.01</v>
      </c>
      <c r="K64" s="8">
        <f t="shared" si="1"/>
        <v>7.2991873992884842E-4</v>
      </c>
      <c r="L64" s="1" t="str">
        <f>Pos!B1168</f>
        <v>US70450Y1038</v>
      </c>
      <c r="M64" s="1" t="str">
        <f>_xlfn.XLOOKUP($L64,Pos!B:B,Pos!D:D,, 0)</f>
        <v>PayPal Holdings, Inc.</v>
      </c>
      <c r="N64" s="1" t="str">
        <f>_xlfn.XLOOKUP($L64,Pos!B:B,Pos!E:E,, 0)</f>
        <v>Industrial Goods &amp; Services</v>
      </c>
      <c r="O64" s="1" t="str">
        <f t="shared" si="2"/>
        <v>Industrial Goods &amp; Services_North America</v>
      </c>
      <c r="P64" s="1" t="str">
        <f>_xlfn.XLOOKUP($L64,Pos!B:B,Pos!F:F,, 0)</f>
        <v>North America</v>
      </c>
      <c r="Q64" s="1">
        <v>0</v>
      </c>
      <c r="R64" s="9">
        <f>_xlfn.XLOOKUP($L64,Pos!$B:$B,Pos!N:N,0, 0)</f>
        <v>0</v>
      </c>
      <c r="S64" s="9">
        <f>_xlfn.XLOOKUP($L64,Pos!$B:$B,Pos!O:O,0, 0)</f>
        <v>8.6379999999999999</v>
      </c>
      <c r="T64" s="9">
        <f>_xlfn.XLOOKUP($L64,Pos!$B:$B,Pos!P:P,0, 0)</f>
        <v>5.2750000000000004</v>
      </c>
      <c r="U64" s="9">
        <f>_xlfn.XLOOKUP($L64,Pos!$B:$B,Pos!Q:Q,0, 0)</f>
        <v>4.5</v>
      </c>
      <c r="V64" s="9">
        <f>_xlfn.XLOOKUP($L64,Pos!$B:$B,Pos!R:R,0, 0)</f>
        <v>3.3333330000000001</v>
      </c>
      <c r="W64" s="9">
        <f>_xlfn.XLOOKUP($L64,Pos!$B:$B,Pos!S:S,0, 0)</f>
        <v>6.4883329999999999</v>
      </c>
      <c r="X64" s="9" t="str">
        <f>_xlfn.XLOOKUP($L64,Pos!$B:$B,Pos!J:J,0, 0)</f>
        <v>Outperform</v>
      </c>
      <c r="Y64" s="1">
        <v>0</v>
      </c>
      <c r="Z64" s="1">
        <v>0</v>
      </c>
      <c r="AA64" s="1">
        <f t="shared" si="3"/>
        <v>0</v>
      </c>
      <c r="AB64" s="9">
        <f>_xlfn.XLOOKUP(L64,Pos!B:B,Pos!K:K,-1,0)</f>
        <v>9.2708333333333339</v>
      </c>
      <c r="AC64" s="1" t="e">
        <f>_xlfn.XLOOKUP($L64,Pos!$A:$A,Pos!S:S,_xlfn.XLOOKUP($L64,#REF!,#REF!, ""), 0)</f>
        <v>#REF!</v>
      </c>
      <c r="AD64" s="1" t="e">
        <f>_xlfn.XLOOKUP($L64,Pos!$A:$A,Pos!T:T,_xlfn.XLOOKUP($L64,#REF!,#REF!, ""), 0)</f>
        <v>#REF!</v>
      </c>
      <c r="AE64" s="1" t="e">
        <f>_xlfn.XLOOKUP($L64,Pos!$A:$A,Pos!U:U,_xlfn.XLOOKUP($L64,#REF!,#REF!, ""), 0)</f>
        <v>#REF!</v>
      </c>
      <c r="AF64" s="1" t="e">
        <f>_xlfn.XLOOKUP($L64,Pos!$A:$A,Pos!V:V,_xlfn.XLOOKUP($L64,#REF!,#REF!, ""), 0)</f>
        <v>#REF!</v>
      </c>
      <c r="AG64" s="1" t="e">
        <f>_xlfn.XLOOKUP($L64,Pos!$A:$A,Pos!W:W,_xlfn.XLOOKUP($L64,#REF!,#REF!, ""), 0)</f>
        <v>#REF!</v>
      </c>
      <c r="AH64" s="1" t="e">
        <f>_xlfn.XLOOKUP($L64,Pos!$A:$A,Pos!X:X,_xlfn.XLOOKUP($L64,#REF!,#REF!, ""), 0)</f>
        <v>#REF!</v>
      </c>
      <c r="AI64" s="1" t="e">
        <f>_xlfn.XLOOKUP($L64,Pos!$A:$A,Pos!Y:Y,_xlfn.XLOOKUP($L64,#REF!,#REF!, ""), 0)</f>
        <v>#REF!</v>
      </c>
      <c r="AJ64" s="1" t="e">
        <f>_xlfn.XLOOKUP($L64,Pos!$A:$A,Pos!Z:Z,_xlfn.XLOOKUP($L64,#REF!,#REF!, ""), 0)</f>
        <v>#REF!</v>
      </c>
      <c r="AK64" s="1" t="e">
        <f>_xlfn.XLOOKUP($L64,Pos!$A:$A,Pos!AA:AA,_xlfn.XLOOKUP($L64,#REF!,#REF!, ""), 0)</f>
        <v>#REF!</v>
      </c>
      <c r="AL64" s="1" t="e">
        <f>_xlfn.XLOOKUP($L64,Pos!$A:$A,Pos!AB:AB,_xlfn.XLOOKUP($L64,#REF!,#REF!, ""), 0)</f>
        <v>#REF!</v>
      </c>
      <c r="AM64" s="1" t="e">
        <f>_xlfn.XLOOKUP($L64,Pos!$A:$A,Pos!AC:AC,_xlfn.XLOOKUP($L64,#REF!,#REF!, ""), 0)</f>
        <v>#REF!</v>
      </c>
      <c r="AN64" s="1" t="e">
        <f>_xlfn.XLOOKUP($L64,Pos!$A:$A,Pos!AD:AD,_xlfn.XLOOKUP($L64,#REF!,#REF!, ""), 0)</f>
        <v>#REF!</v>
      </c>
      <c r="AO64" s="1" t="e">
        <f>_xlfn.XLOOKUP($L64,Pos!$A:$A,Pos!AE:AE,_xlfn.XLOOKUP($L64,#REF!,#REF!, ""), 0)</f>
        <v>#REF!</v>
      </c>
      <c r="AP64" s="1" t="e">
        <f>_xlfn.XLOOKUP($L64,Pos!$A:$A,Pos!AF:AF,_xlfn.XLOOKUP($L64,#REF!,#REF!, ""), 0)</f>
        <v>#REF!</v>
      </c>
      <c r="AQ64" s="1" t="e">
        <f>_xlfn.XLOOKUP($L64,Pos!$A:$A,Pos!AG:AG,_xlfn.XLOOKUP($L64,#REF!,#REF!, ""), 0)</f>
        <v>#REF!</v>
      </c>
      <c r="AR64" s="1" t="e">
        <f>_xlfn.XLOOKUP($L64,Pos!$A:$A,Pos!AH:AH,_xlfn.XLOOKUP($L64,#REF!,#REF!, ""), 0)</f>
        <v>#REF!</v>
      </c>
      <c r="AS64" s="1" t="e">
        <f>_xlfn.XLOOKUP($L64,Pos!$A:$A,Pos!AI:AI,_xlfn.XLOOKUP($L64,#REF!,#REF!, ""), 0)</f>
        <v>#REF!</v>
      </c>
      <c r="AT64" s="1" t="e">
        <f>_xlfn.XLOOKUP($L64,Pos!$A:$A,Pos!AJ:AJ,_xlfn.XLOOKUP($L64,#REF!,#REF!, ""), 0)</f>
        <v>#REF!</v>
      </c>
      <c r="AU64" s="1" t="e">
        <f>_xlfn.XLOOKUP($L64,Pos!$A:$A,Pos!AK:AK,_xlfn.XLOOKUP($L64,#REF!,#REF!, ""), 0)</f>
        <v>#REF!</v>
      </c>
      <c r="AV64" s="1" t="e">
        <f>_xlfn.XLOOKUP($L64,Pos!$A:$A,Pos!AL:AL,_xlfn.XLOOKUP($L64,#REF!,#REF!, ""), 0)</f>
        <v>#REF!</v>
      </c>
      <c r="AW64" s="1" t="e">
        <f>_xlfn.XLOOKUP($L64,Pos!$A:$A,Pos!AM:AM,_xlfn.XLOOKUP($L64,#REF!,#REF!, ""), 0)</f>
        <v>#REF!</v>
      </c>
      <c r="AX64" s="1" t="e">
        <f>_xlfn.XLOOKUP($L64,Pos!$A:$A,Pos!AN:AN,_xlfn.XLOOKUP($L64,#REF!,#REF!, ""), 0)</f>
        <v>#REF!</v>
      </c>
      <c r="AY64" s="1" t="e">
        <f>_xlfn.XLOOKUP($L64,Pos!$A:$A,Pos!AO:AO,_xlfn.XLOOKUP($L64,#REF!,#REF!, ""), 0)</f>
        <v>#REF!</v>
      </c>
      <c r="AZ64" s="7" t="str">
        <f t="shared" si="4"/>
        <v>IN</v>
      </c>
      <c r="BA64" s="1">
        <f>IF(OR(_xlfn.XLOOKUP(L64,Pos!B:B,Pos!L:L,FALSE)="ESG Reason",_xlfn.XLOOKUP(L64,Pos!B:B,Pos!L:L,FALSE)="Blacklisted"),1,0)</f>
        <v>0</v>
      </c>
      <c r="BC64" s="11">
        <v>4.0369323341355283E-3</v>
      </c>
      <c r="BD64" s="11">
        <f>_xlfn.XLOOKUP($L64,Pos!$B:$B,Pos!H:H,0, 0)</f>
        <v>3.9814943944298086E-3</v>
      </c>
      <c r="BE64" s="11">
        <f>_xlfn.XLOOKUP($L64,Pos!$B:$B,Pos!I:I,0, 0)</f>
        <v>7.2991873992884842E-4</v>
      </c>
      <c r="BF64" s="18">
        <f t="shared" si="5"/>
        <v>3.25157565450096E-3</v>
      </c>
      <c r="BG64" s="1">
        <f t="shared" si="6"/>
        <v>1</v>
      </c>
      <c r="BH64" s="1">
        <f t="shared" si="7"/>
        <v>29</v>
      </c>
      <c r="BI64" s="18">
        <f t="shared" si="8"/>
        <v>5.5437939705719683E-5</v>
      </c>
      <c r="BJ64" s="3">
        <f t="shared" si="9"/>
        <v>3.3070135942066797E-3</v>
      </c>
      <c r="BK64" s="18">
        <f t="shared" si="10"/>
        <v>5.5437939705719683E-5</v>
      </c>
      <c r="BQ64" s="57" t="str">
        <f t="shared" si="74"/>
        <v>Construction_Others</v>
      </c>
      <c r="BR64" s="11">
        <f t="shared" si="70"/>
        <v>1.0000144324633156E-3</v>
      </c>
      <c r="BS64" s="11">
        <f t="shared" si="71"/>
        <v>8.6801354117401581E-4</v>
      </c>
      <c r="BT64" s="11">
        <f t="shared" si="72"/>
        <v>8.7560918333542417E-4</v>
      </c>
      <c r="BU64" s="8">
        <f t="shared" si="75"/>
        <v>1.3200089128929981E-4</v>
      </c>
      <c r="BV64" s="8">
        <f t="shared" si="76"/>
        <v>1.2440524912789145E-4</v>
      </c>
      <c r="BW64" s="8">
        <f t="shared" si="77"/>
        <v>-7.595642161408356E-6</v>
      </c>
      <c r="BX64" s="13" t="str">
        <f t="shared" si="78"/>
        <v>Valide</v>
      </c>
      <c r="BZ64" s="60" t="str">
        <f t="shared" si="79"/>
        <v>Construction_Others</v>
      </c>
      <c r="CA64" s="44">
        <f t="shared" si="80"/>
        <v>1</v>
      </c>
      <c r="CB64" s="44">
        <f t="shared" si="81"/>
        <v>1</v>
      </c>
      <c r="CC64" s="44">
        <f t="shared" si="82"/>
        <v>4</v>
      </c>
      <c r="CD64" s="1" t="b">
        <f t="shared" si="83"/>
        <v>0</v>
      </c>
      <c r="CE64" s="36" t="b">
        <f t="shared" si="84"/>
        <v>0</v>
      </c>
      <c r="CF64" s="11" t="str">
        <f t="shared" si="85"/>
        <v/>
      </c>
      <c r="CG64" s="11" t="str">
        <f t="shared" si="86"/>
        <v/>
      </c>
      <c r="CH64" s="37">
        <f>IFERROR(INT(CF64/mapping!$B$4)+1,0)</f>
        <v>0</v>
      </c>
      <c r="CI64" s="37">
        <f>IFERROR(INT(ABS(CG64)/mapping!$E$4)+1,0)</f>
        <v>0</v>
      </c>
      <c r="CJ64" s="1">
        <f t="shared" si="73"/>
        <v>0</v>
      </c>
      <c r="CK64" s="1" t="str" cm="1">
        <f t="array" ref="CK64">IF(OR(CD64,CE64), TRANSPOSE(_xlfn.LET(
    _xlpm.Noms, M:M,
    _xlpm.Scores, AB:AB,
    _xlpm.Poids, BD:BD,
    _xlpm.Secteur, O:O,
    _xlpm.ESG, BA:BA,
    _xlpm.Cible, BZ64,
    _xlpm.Nb, CJ64,
    _xlpm.Position, AZ:AZ,
    _xlpm.Res, IF(CD64,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5" spans="1:89" x14ac:dyDescent="0.25">
      <c r="A65" s="57" t="s">
        <v>2750</v>
      </c>
      <c r="B65" s="1">
        <v>54</v>
      </c>
      <c r="C65" s="11">
        <f t="shared" si="66"/>
        <v>7.6935228380879848E-3</v>
      </c>
      <c r="D65" s="11">
        <f t="shared" si="67"/>
        <v>9.693522838087984E-3</v>
      </c>
      <c r="E65" s="11">
        <f t="shared" si="64"/>
        <v>4.1782930880877606E-3</v>
      </c>
      <c r="F65" s="11">
        <f t="shared" si="65"/>
        <v>1.3999999999999999E-2</v>
      </c>
      <c r="G65" s="51" t="s">
        <v>435</v>
      </c>
      <c r="H65" s="8" t="str">
        <f t="shared" si="0"/>
        <v>0%West Europe</v>
      </c>
      <c r="I65" s="11" cm="1">
        <f t="array" ref="I65">IF(
   AZ65 = "OUT", 0,IF(
   BD65 &gt;= LARGE(IF(ISNUMBER(BD:BD), BD:BD), 3),
   BE65 - 0.001,
   IF(BE65 &gt;=VLOOKUP(P65,mapping!$A:$B,2,FALSE), BE65,VLOOKUP(P65,mapping!$A$2:$B$8,2,FALSE))
))</f>
        <v>1E-3</v>
      </c>
      <c r="J65" s="11" cm="1">
        <f t="array" ref="J65">IF(
    AZ65="OUT",0,IF(IF(
                      BD65&gt;=LARGE(IF(ISNUMBER(BD:BD),BD:BD),3),
                      BE65+0.001,
                      VLOOKUP(H65,mapping!$D:$E,2,FALSE)
                      )&gt;I65,
                   IF(
                      BD65&gt;=LARGE(IF(ISNUMBER(BD:BD),BD:BD),3),
                      BE65+0.001,
                      VLOOKUP(H65,mapping!$D:$E,2,FALSE)
                      ),
                   I65+0.002))</f>
        <v>5.0000000000000001E-3</v>
      </c>
      <c r="K65" s="8">
        <f t="shared" si="1"/>
        <v>4.9007918685332408E-4</v>
      </c>
      <c r="L65" s="1" t="str">
        <f>Pos!B385</f>
        <v>GB00B1YW4409</v>
      </c>
      <c r="M65" s="1" t="str">
        <f>_xlfn.XLOOKUP($L65,Pos!B:B,Pos!D:D,, 0)</f>
        <v>3i Group plc</v>
      </c>
      <c r="N65" s="1" t="str">
        <f>_xlfn.XLOOKUP($L65,Pos!B:B,Pos!E:E,, 0)</f>
        <v>Financial Services</v>
      </c>
      <c r="O65" s="1" t="str">
        <f t="shared" si="2"/>
        <v>Financial Services_West Europe</v>
      </c>
      <c r="P65" s="1" t="str">
        <f>_xlfn.XLOOKUP($L65,Pos!B:B,Pos!F:F,, 0)</f>
        <v>West Europe</v>
      </c>
      <c r="Q65" s="1">
        <v>0</v>
      </c>
      <c r="R65" s="9">
        <f>_xlfn.XLOOKUP($L65,Pos!$B:$B,Pos!N:N,0, 0)</f>
        <v>3.18</v>
      </c>
      <c r="S65" s="9">
        <f>_xlfn.XLOOKUP($L65,Pos!$B:$B,Pos!O:O,0, 0)</f>
        <v>7.1475</v>
      </c>
      <c r="T65" s="9">
        <f>_xlfn.XLOOKUP($L65,Pos!$B:$B,Pos!P:P,0, 0)</f>
        <v>9.4</v>
      </c>
      <c r="U65" s="9">
        <f>_xlfn.XLOOKUP($L65,Pos!$B:$B,Pos!Q:Q,0, 0)</f>
        <v>3.1</v>
      </c>
      <c r="V65" s="9">
        <f>_xlfn.XLOOKUP($L65,Pos!$B:$B,Pos!R:R,0, 0)</f>
        <v>0.63333329999999999</v>
      </c>
      <c r="W65" s="9">
        <f>_xlfn.XLOOKUP($L65,Pos!$B:$B,Pos!S:S,0, 0)</f>
        <v>8.2899999999999991</v>
      </c>
      <c r="X65" s="9" t="str">
        <f>_xlfn.XLOOKUP($L65,Pos!$B:$B,Pos!J:J,0, 0)</f>
        <v>Buy</v>
      </c>
      <c r="Y65" s="1">
        <v>0</v>
      </c>
      <c r="Z65" s="1">
        <v>0</v>
      </c>
      <c r="AA65" s="1">
        <f t="shared" si="3"/>
        <v>0</v>
      </c>
      <c r="AB65" s="9">
        <f>_xlfn.XLOOKUP(L65,Pos!B:B,Pos!K:K,-1,0)</f>
        <v>9.5238095238095237</v>
      </c>
      <c r="AC65" s="1" t="e">
        <f>_xlfn.XLOOKUP($L65,Pos!$A:$A,Pos!S:S,_xlfn.XLOOKUP($L65,#REF!,#REF!, ""), 0)</f>
        <v>#REF!</v>
      </c>
      <c r="AD65" s="1" t="e">
        <f>_xlfn.XLOOKUP($L65,Pos!$A:$A,Pos!T:T,_xlfn.XLOOKUP($L65,#REF!,#REF!, ""), 0)</f>
        <v>#REF!</v>
      </c>
      <c r="AE65" s="1" t="e">
        <f>_xlfn.XLOOKUP($L65,Pos!$A:$A,Pos!U:U,_xlfn.XLOOKUP($L65,#REF!,#REF!, ""), 0)</f>
        <v>#REF!</v>
      </c>
      <c r="AF65" s="1" t="e">
        <f>_xlfn.XLOOKUP($L65,Pos!$A:$A,Pos!V:V,_xlfn.XLOOKUP($L65,#REF!,#REF!, ""), 0)</f>
        <v>#REF!</v>
      </c>
      <c r="AG65" s="1" t="e">
        <f>_xlfn.XLOOKUP($L65,Pos!$A:$A,Pos!W:W,_xlfn.XLOOKUP($L65,#REF!,#REF!, ""), 0)</f>
        <v>#REF!</v>
      </c>
      <c r="AH65" s="1" t="e">
        <f>_xlfn.XLOOKUP($L65,Pos!$A:$A,Pos!X:X,_xlfn.XLOOKUP($L65,#REF!,#REF!, ""), 0)</f>
        <v>#REF!</v>
      </c>
      <c r="AI65" s="1" t="e">
        <f>_xlfn.XLOOKUP($L65,Pos!$A:$A,Pos!Y:Y,_xlfn.XLOOKUP($L65,#REF!,#REF!, ""), 0)</f>
        <v>#REF!</v>
      </c>
      <c r="AJ65" s="1" t="e">
        <f>_xlfn.XLOOKUP($L65,Pos!$A:$A,Pos!Z:Z,_xlfn.XLOOKUP($L65,#REF!,#REF!, ""), 0)</f>
        <v>#REF!</v>
      </c>
      <c r="AK65" s="1" t="e">
        <f>_xlfn.XLOOKUP($L65,Pos!$A:$A,Pos!AA:AA,_xlfn.XLOOKUP($L65,#REF!,#REF!, ""), 0)</f>
        <v>#REF!</v>
      </c>
      <c r="AL65" s="1" t="e">
        <f>_xlfn.XLOOKUP($L65,Pos!$A:$A,Pos!AB:AB,_xlfn.XLOOKUP($L65,#REF!,#REF!, ""), 0)</f>
        <v>#REF!</v>
      </c>
      <c r="AM65" s="1" t="e">
        <f>_xlfn.XLOOKUP($L65,Pos!$A:$A,Pos!AC:AC,_xlfn.XLOOKUP($L65,#REF!,#REF!, ""), 0)</f>
        <v>#REF!</v>
      </c>
      <c r="AN65" s="1" t="e">
        <f>_xlfn.XLOOKUP($L65,Pos!$A:$A,Pos!AD:AD,_xlfn.XLOOKUP($L65,#REF!,#REF!, ""), 0)</f>
        <v>#REF!</v>
      </c>
      <c r="AO65" s="1" t="e">
        <f>_xlfn.XLOOKUP($L65,Pos!$A:$A,Pos!AE:AE,_xlfn.XLOOKUP($L65,#REF!,#REF!, ""), 0)</f>
        <v>#REF!</v>
      </c>
      <c r="AP65" s="1" t="e">
        <f>_xlfn.XLOOKUP($L65,Pos!$A:$A,Pos!AF:AF,_xlfn.XLOOKUP($L65,#REF!,#REF!, ""), 0)</f>
        <v>#REF!</v>
      </c>
      <c r="AQ65" s="1" t="e">
        <f>_xlfn.XLOOKUP($L65,Pos!$A:$A,Pos!AG:AG,_xlfn.XLOOKUP($L65,#REF!,#REF!, ""), 0)</f>
        <v>#REF!</v>
      </c>
      <c r="AR65" s="1" t="e">
        <f>_xlfn.XLOOKUP($L65,Pos!$A:$A,Pos!AH:AH,_xlfn.XLOOKUP($L65,#REF!,#REF!, ""), 0)</f>
        <v>#REF!</v>
      </c>
      <c r="AS65" s="1" t="e">
        <f>_xlfn.XLOOKUP($L65,Pos!$A:$A,Pos!AI:AI,_xlfn.XLOOKUP($L65,#REF!,#REF!, ""), 0)</f>
        <v>#REF!</v>
      </c>
      <c r="AT65" s="1" t="e">
        <f>_xlfn.XLOOKUP($L65,Pos!$A:$A,Pos!AJ:AJ,_xlfn.XLOOKUP($L65,#REF!,#REF!, ""), 0)</f>
        <v>#REF!</v>
      </c>
      <c r="AU65" s="1" t="e">
        <f>_xlfn.XLOOKUP($L65,Pos!$A:$A,Pos!AK:AK,_xlfn.XLOOKUP($L65,#REF!,#REF!, ""), 0)</f>
        <v>#REF!</v>
      </c>
      <c r="AV65" s="1" t="e">
        <f>_xlfn.XLOOKUP($L65,Pos!$A:$A,Pos!AL:AL,_xlfn.XLOOKUP($L65,#REF!,#REF!, ""), 0)</f>
        <v>#REF!</v>
      </c>
      <c r="AW65" s="1" t="e">
        <f>_xlfn.XLOOKUP($L65,Pos!$A:$A,Pos!AM:AM,_xlfn.XLOOKUP($L65,#REF!,#REF!, ""), 0)</f>
        <v>#REF!</v>
      </c>
      <c r="AX65" s="1" t="e">
        <f>_xlfn.XLOOKUP($L65,Pos!$A:$A,Pos!AN:AN,_xlfn.XLOOKUP($L65,#REF!,#REF!, ""), 0)</f>
        <v>#REF!</v>
      </c>
      <c r="AY65" s="1" t="e">
        <f>_xlfn.XLOOKUP($L65,Pos!$A:$A,Pos!AO:AO,_xlfn.XLOOKUP($L65,#REF!,#REF!, ""), 0)</f>
        <v>#REF!</v>
      </c>
      <c r="AZ65" s="7" t="str">
        <f t="shared" si="4"/>
        <v>IN</v>
      </c>
      <c r="BA65" s="1">
        <f>IF(OR(_xlfn.XLOOKUP(L65,Pos!B:B,Pos!L:L,FALSE)="ESG Reason",_xlfn.XLOOKUP(L65,Pos!B:B,Pos!L:L,FALSE)="Blacklisted"),1,0)</f>
        <v>0</v>
      </c>
      <c r="BC65" s="11">
        <v>4.1249141505915656E-3</v>
      </c>
      <c r="BD65" s="11">
        <f>_xlfn.XLOOKUP($L65,Pos!$B:$B,Pos!H:H,0, 0)</f>
        <v>3.9304571914389351E-3</v>
      </c>
      <c r="BE65" s="11">
        <f>_xlfn.XLOOKUP($L65,Pos!$B:$B,Pos!I:I,0, 0)</f>
        <v>4.9007918685332408E-4</v>
      </c>
      <c r="BF65" s="18">
        <f t="shared" si="5"/>
        <v>3.440378004585611E-3</v>
      </c>
      <c r="BG65" s="1">
        <f t="shared" si="6"/>
        <v>2</v>
      </c>
      <c r="BH65" s="1">
        <f t="shared" si="7"/>
        <v>7</v>
      </c>
      <c r="BI65" s="18">
        <f t="shared" si="8"/>
        <v>1.9445695915263055E-4</v>
      </c>
      <c r="BJ65" s="3">
        <f t="shared" si="9"/>
        <v>3.6348349637382415E-3</v>
      </c>
      <c r="BK65" s="18">
        <f t="shared" si="10"/>
        <v>1.9445695915263055E-4</v>
      </c>
      <c r="BQ65" s="57" t="str">
        <f t="shared" si="74"/>
        <v>Energy_Others</v>
      </c>
      <c r="BR65" s="11">
        <f t="shared" si="70"/>
        <v>1.1544754773463615E-3</v>
      </c>
      <c r="BS65" s="11">
        <f t="shared" si="71"/>
        <v>1.1488810253296919E-3</v>
      </c>
      <c r="BT65" s="11">
        <f t="shared" si="72"/>
        <v>1.2905883357777757E-3</v>
      </c>
      <c r="BU65" s="8">
        <f t="shared" si="75"/>
        <v>5.5944520166695787E-6</v>
      </c>
      <c r="BV65" s="8">
        <f t="shared" si="76"/>
        <v>-1.3611285843141414E-4</v>
      </c>
      <c r="BW65" s="8">
        <f t="shared" si="77"/>
        <v>-1.4170731044808372E-4</v>
      </c>
      <c r="BX65" s="13" t="str">
        <f t="shared" si="78"/>
        <v>Valide</v>
      </c>
      <c r="BZ65" s="60" t="str">
        <f t="shared" si="79"/>
        <v>Energy_Others</v>
      </c>
      <c r="CA65" s="44">
        <f t="shared" si="80"/>
        <v>1</v>
      </c>
      <c r="CB65" s="44">
        <f t="shared" si="81"/>
        <v>1</v>
      </c>
      <c r="CC65" s="44">
        <f t="shared" si="82"/>
        <v>5</v>
      </c>
      <c r="CD65" s="1" t="b">
        <f t="shared" si="83"/>
        <v>0</v>
      </c>
      <c r="CE65" s="36" t="b">
        <f t="shared" si="84"/>
        <v>0</v>
      </c>
      <c r="CF65" s="11" t="str">
        <f t="shared" si="85"/>
        <v/>
      </c>
      <c r="CG65" s="11" t="str">
        <f t="shared" si="86"/>
        <v/>
      </c>
      <c r="CH65" s="37">
        <f>IFERROR(INT(CF65/mapping!$B$4)+1,0)</f>
        <v>0</v>
      </c>
      <c r="CI65" s="37">
        <f>IFERROR(INT(ABS(CG65)/mapping!$E$4)+1,0)</f>
        <v>0</v>
      </c>
      <c r="CJ65" s="1">
        <f t="shared" si="73"/>
        <v>0</v>
      </c>
      <c r="CK65" s="1" t="str" cm="1">
        <f t="array" ref="CK65">IF(OR(CD65,CE65), TRANSPOSE(_xlfn.LET(
    _xlpm.Noms, M:M,
    _xlpm.Scores, AB:AB,
    _xlpm.Poids, BD:BD,
    _xlpm.Secteur, O:O,
    _xlpm.ESG, BA:BA,
    _xlpm.Cible, BZ65,
    _xlpm.Nb, CJ65,
    _xlpm.Position, AZ:AZ,
    _xlpm.Res, IF(CD65,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6" spans="1:89" x14ac:dyDescent="0.25">
      <c r="A66" s="57" t="s">
        <v>2751</v>
      </c>
      <c r="B66" s="1">
        <v>55</v>
      </c>
      <c r="C66" s="11">
        <f t="shared" si="66"/>
        <v>1.7197457434007498E-3</v>
      </c>
      <c r="D66" s="11">
        <f t="shared" si="67"/>
        <v>3.7197457434007498E-3</v>
      </c>
      <c r="E66" s="11">
        <f t="shared" si="64"/>
        <v>1.237863142105959E-3</v>
      </c>
      <c r="F66" s="11">
        <f t="shared" si="65"/>
        <v>5.0000000000000001E-3</v>
      </c>
      <c r="G66" s="51" t="s">
        <v>821</v>
      </c>
      <c r="H66" s="8" t="str">
        <f t="shared" si="0"/>
        <v>0%North America</v>
      </c>
      <c r="I66" s="11" cm="1">
        <f t="array" ref="I66">IF(
   AZ66 = "OUT", 0,IF(
   BD66 &gt;= LARGE(IF(ISNUMBER(BD:BD), BD:BD), 3),
   BE66 - 0.001,
   IF(BE66 &gt;=VLOOKUP(P66,mapping!$A:$B,2,FALSE), BE66,VLOOKUP(P66,mapping!$A$2:$B$8,2,FALSE))
))</f>
        <v>2E-3</v>
      </c>
      <c r="J66" s="11" cm="1">
        <f t="array" ref="J66">IF(
    AZ66="OUT",0,IF(IF(
                      BD66&gt;=LARGE(IF(ISNUMBER(BD:BD),BD:BD),3),
                      BE66+0.001,
                      VLOOKUP(H66,mapping!$D:$E,2,FALSE)
                      )&gt;I66,
                   IF(
                      BD66&gt;=LARGE(IF(ISNUMBER(BD:BD),BD:BD),3),
                      BE66+0.001,
                      VLOOKUP(H66,mapping!$D:$E,2,FALSE)
                      ),
                   I66+0.002))</f>
        <v>0.01</v>
      </c>
      <c r="K66" s="8">
        <f t="shared" si="1"/>
        <v>1.8865977429042641E-4</v>
      </c>
      <c r="L66" s="1" t="str">
        <f>Pos!B1173</f>
        <v>US72352L1061</v>
      </c>
      <c r="M66" s="1" t="str">
        <f>_xlfn.XLOOKUP($L66,Pos!B:B,Pos!D:D,, 0)</f>
        <v>Pinterest, Inc. Class A</v>
      </c>
      <c r="N66" s="1" t="str">
        <f>_xlfn.XLOOKUP($L66,Pos!B:B,Pos!E:E,, 0)</f>
        <v>Technology</v>
      </c>
      <c r="O66" s="1" t="str">
        <f t="shared" si="2"/>
        <v>Technology_North America</v>
      </c>
      <c r="P66" s="1" t="str">
        <f>_xlfn.XLOOKUP($L66,Pos!B:B,Pos!F:F,, 0)</f>
        <v>North America</v>
      </c>
      <c r="Q66" s="1">
        <v>0</v>
      </c>
      <c r="R66" s="9">
        <f>_xlfn.XLOOKUP($L66,Pos!$B:$B,Pos!N:N,0, 0)</f>
        <v>0</v>
      </c>
      <c r="S66" s="9">
        <f>_xlfn.XLOOKUP($L66,Pos!$B:$B,Pos!O:O,0, 0)</f>
        <v>6.6914999999999996</v>
      </c>
      <c r="T66" s="9">
        <f>_xlfn.XLOOKUP($L66,Pos!$B:$B,Pos!P:P,0, 0)</f>
        <v>6.8</v>
      </c>
      <c r="U66" s="9">
        <f>_xlfn.XLOOKUP($L66,Pos!$B:$B,Pos!Q:Q,0, 0)</f>
        <v>1.2</v>
      </c>
      <c r="V66" s="9">
        <f>_xlfn.XLOOKUP($L66,Pos!$B:$B,Pos!R:R,0, 0)</f>
        <v>3.233333</v>
      </c>
      <c r="W66" s="9">
        <f>_xlfn.XLOOKUP($L66,Pos!$B:$B,Pos!S:S,0, 0)</f>
        <v>5.9066669999999997</v>
      </c>
      <c r="X66" s="9" t="str">
        <f>_xlfn.XLOOKUP($L66,Pos!$B:$B,Pos!J:J,0, 0)</f>
        <v>Outperform</v>
      </c>
      <c r="Y66" s="1">
        <v>0</v>
      </c>
      <c r="Z66" s="1">
        <v>0</v>
      </c>
      <c r="AA66" s="1">
        <f t="shared" si="3"/>
        <v>0</v>
      </c>
      <c r="AB66" s="9">
        <f>_xlfn.XLOOKUP(L66,Pos!B:B,Pos!K:K,-1,0)</f>
        <v>9.5876288659793811</v>
      </c>
      <c r="AC66" s="1" t="e">
        <f>_xlfn.XLOOKUP($L66,Pos!$A:$A,Pos!S:S,_xlfn.XLOOKUP($L66,#REF!,#REF!, ""), 0)</f>
        <v>#REF!</v>
      </c>
      <c r="AD66" s="1" t="e">
        <f>_xlfn.XLOOKUP($L66,Pos!$A:$A,Pos!T:T,_xlfn.XLOOKUP($L66,#REF!,#REF!, ""), 0)</f>
        <v>#REF!</v>
      </c>
      <c r="AE66" s="1" t="e">
        <f>_xlfn.XLOOKUP($L66,Pos!$A:$A,Pos!U:U,_xlfn.XLOOKUP($L66,#REF!,#REF!, ""), 0)</f>
        <v>#REF!</v>
      </c>
      <c r="AF66" s="1" t="e">
        <f>_xlfn.XLOOKUP($L66,Pos!$A:$A,Pos!V:V,_xlfn.XLOOKUP($L66,#REF!,#REF!, ""), 0)</f>
        <v>#REF!</v>
      </c>
      <c r="AG66" s="1" t="e">
        <f>_xlfn.XLOOKUP($L66,Pos!$A:$A,Pos!W:W,_xlfn.XLOOKUP($L66,#REF!,#REF!, ""), 0)</f>
        <v>#REF!</v>
      </c>
      <c r="AH66" s="1" t="e">
        <f>_xlfn.XLOOKUP($L66,Pos!$A:$A,Pos!X:X,_xlfn.XLOOKUP($L66,#REF!,#REF!, ""), 0)</f>
        <v>#REF!</v>
      </c>
      <c r="AI66" s="1" t="e">
        <f>_xlfn.XLOOKUP($L66,Pos!$A:$A,Pos!Y:Y,_xlfn.XLOOKUP($L66,#REF!,#REF!, ""), 0)</f>
        <v>#REF!</v>
      </c>
      <c r="AJ66" s="1" t="e">
        <f>_xlfn.XLOOKUP($L66,Pos!$A:$A,Pos!Z:Z,_xlfn.XLOOKUP($L66,#REF!,#REF!, ""), 0)</f>
        <v>#REF!</v>
      </c>
      <c r="AK66" s="1" t="e">
        <f>_xlfn.XLOOKUP($L66,Pos!$A:$A,Pos!AA:AA,_xlfn.XLOOKUP($L66,#REF!,#REF!, ""), 0)</f>
        <v>#REF!</v>
      </c>
      <c r="AL66" s="1" t="e">
        <f>_xlfn.XLOOKUP($L66,Pos!$A:$A,Pos!AB:AB,_xlfn.XLOOKUP($L66,#REF!,#REF!, ""), 0)</f>
        <v>#REF!</v>
      </c>
      <c r="AM66" s="1" t="e">
        <f>_xlfn.XLOOKUP($L66,Pos!$A:$A,Pos!AC:AC,_xlfn.XLOOKUP($L66,#REF!,#REF!, ""), 0)</f>
        <v>#REF!</v>
      </c>
      <c r="AN66" s="1" t="e">
        <f>_xlfn.XLOOKUP($L66,Pos!$A:$A,Pos!AD:AD,_xlfn.XLOOKUP($L66,#REF!,#REF!, ""), 0)</f>
        <v>#REF!</v>
      </c>
      <c r="AO66" s="1" t="e">
        <f>_xlfn.XLOOKUP($L66,Pos!$A:$A,Pos!AE:AE,_xlfn.XLOOKUP($L66,#REF!,#REF!, ""), 0)</f>
        <v>#REF!</v>
      </c>
      <c r="AP66" s="1" t="e">
        <f>_xlfn.XLOOKUP($L66,Pos!$A:$A,Pos!AF:AF,_xlfn.XLOOKUP($L66,#REF!,#REF!, ""), 0)</f>
        <v>#REF!</v>
      </c>
      <c r="AQ66" s="1" t="e">
        <f>_xlfn.XLOOKUP($L66,Pos!$A:$A,Pos!AG:AG,_xlfn.XLOOKUP($L66,#REF!,#REF!, ""), 0)</f>
        <v>#REF!</v>
      </c>
      <c r="AR66" s="1" t="e">
        <f>_xlfn.XLOOKUP($L66,Pos!$A:$A,Pos!AH:AH,_xlfn.XLOOKUP($L66,#REF!,#REF!, ""), 0)</f>
        <v>#REF!</v>
      </c>
      <c r="AS66" s="1" t="e">
        <f>_xlfn.XLOOKUP($L66,Pos!$A:$A,Pos!AI:AI,_xlfn.XLOOKUP($L66,#REF!,#REF!, ""), 0)</f>
        <v>#REF!</v>
      </c>
      <c r="AT66" s="1" t="e">
        <f>_xlfn.XLOOKUP($L66,Pos!$A:$A,Pos!AJ:AJ,_xlfn.XLOOKUP($L66,#REF!,#REF!, ""), 0)</f>
        <v>#REF!</v>
      </c>
      <c r="AU66" s="1" t="e">
        <f>_xlfn.XLOOKUP($L66,Pos!$A:$A,Pos!AK:AK,_xlfn.XLOOKUP($L66,#REF!,#REF!, ""), 0)</f>
        <v>#REF!</v>
      </c>
      <c r="AV66" s="1" t="e">
        <f>_xlfn.XLOOKUP($L66,Pos!$A:$A,Pos!AL:AL,_xlfn.XLOOKUP($L66,#REF!,#REF!, ""), 0)</f>
        <v>#REF!</v>
      </c>
      <c r="AW66" s="1" t="e">
        <f>_xlfn.XLOOKUP($L66,Pos!$A:$A,Pos!AM:AM,_xlfn.XLOOKUP($L66,#REF!,#REF!, ""), 0)</f>
        <v>#REF!</v>
      </c>
      <c r="AX66" s="1" t="e">
        <f>_xlfn.XLOOKUP($L66,Pos!$A:$A,Pos!AN:AN,_xlfn.XLOOKUP($L66,#REF!,#REF!, ""), 0)</f>
        <v>#REF!</v>
      </c>
      <c r="AY66" s="1" t="e">
        <f>_xlfn.XLOOKUP($L66,Pos!$A:$A,Pos!AO:AO,_xlfn.XLOOKUP($L66,#REF!,#REF!, ""), 0)</f>
        <v>#REF!</v>
      </c>
      <c r="AZ66" s="7" t="str">
        <f t="shared" si="4"/>
        <v>IN</v>
      </c>
      <c r="BA66" s="1">
        <f>IF(OR(_xlfn.XLOOKUP(L66,Pos!B:B,Pos!L:L,FALSE)="ESG Reason",_xlfn.XLOOKUP(L66,Pos!B:B,Pos!L:L,FALSE)="Blacklisted"),1,0)</f>
        <v>0</v>
      </c>
      <c r="BC66" s="11">
        <v>9.9999996516458179E-3</v>
      </c>
      <c r="BD66" s="11">
        <f>_xlfn.XLOOKUP($L66,Pos!$B:$B,Pos!H:H,0, 0)</f>
        <v>3.8493325266750178E-3</v>
      </c>
      <c r="BE66" s="11">
        <f>_xlfn.XLOOKUP($L66,Pos!$B:$B,Pos!I:I,0, 0)</f>
        <v>1.8865977429042641E-4</v>
      </c>
      <c r="BF66" s="18">
        <f t="shared" si="5"/>
        <v>3.6606727523845915E-3</v>
      </c>
      <c r="BG66" s="1">
        <f t="shared" si="6"/>
        <v>1</v>
      </c>
      <c r="BH66" s="1">
        <f t="shared" si="7"/>
        <v>35</v>
      </c>
      <c r="BI66" s="18">
        <f t="shared" si="8"/>
        <v>6.1506671249707996E-3</v>
      </c>
      <c r="BJ66" s="3">
        <f t="shared" si="9"/>
        <v>9.811339877355392E-3</v>
      </c>
      <c r="BK66" s="18">
        <f t="shared" si="10"/>
        <v>6.1506671249707996E-3</v>
      </c>
      <c r="BQ66" s="57" t="str">
        <f t="shared" si="74"/>
        <v>Financial Services_Others</v>
      </c>
      <c r="BR66" s="11">
        <f t="shared" si="70"/>
        <v>2.2981135431108983E-3</v>
      </c>
      <c r="BS66" s="11">
        <f t="shared" si="71"/>
        <v>1.824665739909595E-3</v>
      </c>
      <c r="BT66" s="11">
        <f t="shared" si="72"/>
        <v>2.8061958880966622E-3</v>
      </c>
      <c r="BU66" s="8">
        <f t="shared" si="75"/>
        <v>4.7344780320130331E-4</v>
      </c>
      <c r="BV66" s="8">
        <f t="shared" si="76"/>
        <v>-5.0808234498576389E-4</v>
      </c>
      <c r="BW66" s="8">
        <f t="shared" si="77"/>
        <v>-9.8153014818706721E-4</v>
      </c>
      <c r="BX66" s="13" t="str">
        <f t="shared" si="78"/>
        <v>Valide</v>
      </c>
      <c r="BZ66" s="60" t="str">
        <f t="shared" si="79"/>
        <v>Financial Services_Others</v>
      </c>
      <c r="CA66" s="44">
        <f t="shared" si="80"/>
        <v>2</v>
      </c>
      <c r="CB66" s="44">
        <f t="shared" si="81"/>
        <v>2</v>
      </c>
      <c r="CC66" s="44">
        <f t="shared" si="82"/>
        <v>9</v>
      </c>
      <c r="CD66" s="1" t="b">
        <f t="shared" si="83"/>
        <v>0</v>
      </c>
      <c r="CE66" s="36" t="b">
        <f t="shared" si="84"/>
        <v>0</v>
      </c>
      <c r="CF66" s="11" t="str">
        <f t="shared" si="85"/>
        <v/>
      </c>
      <c r="CG66" s="11" t="str">
        <f t="shared" si="86"/>
        <v/>
      </c>
      <c r="CH66" s="37">
        <f>IFERROR(INT(CF66/mapping!$B$4)+1,0)</f>
        <v>0</v>
      </c>
      <c r="CI66" s="37">
        <f>IFERROR(INT(ABS(CG66)/mapping!$E$4)+1,0)</f>
        <v>0</v>
      </c>
      <c r="CJ66" s="1">
        <f>IF(CI66&gt;0,CI66,CH66)</f>
        <v>0</v>
      </c>
      <c r="CK66" s="1" t="str" cm="1">
        <f t="array" ref="CK66">IF(OR(CD66,CE66), TRANSPOSE(_xlfn.LET(
    _xlpm.Noms, M:M,
    _xlpm.Scores, AB:AB,
    _xlpm.Poids, BD:BD,
    _xlpm.Secteur, O:O,
    _xlpm.ESG, BA:BA,
    _xlpm.Cible, BZ66,
    _xlpm.Nb, CJ66,
    _xlpm.Position, AZ:AZ,
    _xlpm.Res, IF(CD66,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7" spans="1:89" x14ac:dyDescent="0.25">
      <c r="A67" s="57" t="s">
        <v>4028</v>
      </c>
      <c r="B67" s="1">
        <v>56</v>
      </c>
      <c r="C67" s="11">
        <f t="shared" si="66"/>
        <v>0</v>
      </c>
      <c r="D67" s="11">
        <f t="shared" si="67"/>
        <v>2E-3</v>
      </c>
      <c r="E67" s="11">
        <f t="shared" si="64"/>
        <v>1E-3</v>
      </c>
      <c r="F67" s="11">
        <f t="shared" si="65"/>
        <v>3.0000000000000001E-3</v>
      </c>
      <c r="G67" s="51" t="s">
        <v>1270</v>
      </c>
      <c r="H67" s="8" t="str">
        <f t="shared" ref="H67:H130" si="87">VLOOKUP(BE67,$A$100:$B$105,2,TRUE) &amp; IF(AND(P67&lt;&gt;"Asia",P67&lt;&gt;"Others"),P67,"Others")</f>
        <v>0%West Europe</v>
      </c>
      <c r="I67" s="11" cm="1">
        <f t="array" ref="I67">IF(
   AZ67 = "OUT", 0,IF(
   BD67 &gt;= LARGE(IF(ISNUMBER(BD:BD), BD:BD), 3),
   BE67 - 0.001,
   IF(BE67 &gt;=VLOOKUP(P67,mapping!$A:$B,2,FALSE), BE67,VLOOKUP(P67,mapping!$A$2:$B$8,2,FALSE))
))</f>
        <v>1E-3</v>
      </c>
      <c r="J67" s="11" cm="1">
        <f t="array" ref="J67">IF(
    AZ67="OUT",0,IF(IF(
                      BD67&gt;=LARGE(IF(ISNUMBER(BD:BD),BD:BD),3),
                      BE67+0.001,
                      VLOOKUP(H67,mapping!$D:$E,2,FALSE)
                      )&gt;I67,
                   IF(
                      BD67&gt;=LARGE(IF(ISNUMBER(BD:BD),BD:BD),3),
                      BE67+0.001,
                      VLOOKUP(H67,mapping!$D:$E,2,FALSE)
                      ),
                   I67+0.002))</f>
        <v>5.0000000000000001E-3</v>
      </c>
      <c r="K67" s="8">
        <f t="shared" ref="K67:K130" si="88">BE67</f>
        <v>5.2605405465275953E-5</v>
      </c>
      <c r="L67" s="1" t="str">
        <f>Pos!B269</f>
        <v>ES0116870314</v>
      </c>
      <c r="M67" s="1" t="str">
        <f>_xlfn.XLOOKUP($L67,Pos!B:B,Pos!D:D,, 0)</f>
        <v>Naturgy Energy Group, S.A.</v>
      </c>
      <c r="N67" s="1" t="str">
        <f>_xlfn.XLOOKUP($L67,Pos!B:B,Pos!E:E,, 0)</f>
        <v>Utilities</v>
      </c>
      <c r="O67" s="1" t="str">
        <f t="shared" ref="O67:O130" si="89">N67&amp;"_"&amp;P67</f>
        <v>Utilities_West Europe</v>
      </c>
      <c r="P67" s="1" t="str">
        <f>_xlfn.XLOOKUP($L67,Pos!B:B,Pos!F:F,, 0)</f>
        <v>West Europe</v>
      </c>
      <c r="Q67" s="1">
        <v>0</v>
      </c>
      <c r="R67" s="9">
        <f>_xlfn.XLOOKUP($L67,Pos!$B:$B,Pos!N:N,0, 0)</f>
        <v>7.89</v>
      </c>
      <c r="S67" s="9">
        <f>_xlfn.XLOOKUP($L67,Pos!$B:$B,Pos!O:O,0, 0)</f>
        <v>6.1204999999999998</v>
      </c>
      <c r="T67" s="9">
        <f>_xlfn.XLOOKUP($L67,Pos!$B:$B,Pos!P:P,0, 0)</f>
        <v>7.25</v>
      </c>
      <c r="U67" s="9">
        <f>_xlfn.XLOOKUP($L67,Pos!$B:$B,Pos!Q:Q,0, 0)</f>
        <v>5.6</v>
      </c>
      <c r="V67" s="9">
        <f>_xlfn.XLOOKUP($L67,Pos!$B:$B,Pos!R:R,0, 0)</f>
        <v>6.5333329999999998</v>
      </c>
      <c r="W67" s="9">
        <f>_xlfn.XLOOKUP($L67,Pos!$B:$B,Pos!S:S,0, 0)</f>
        <v>6.193333</v>
      </c>
      <c r="X67" s="9" t="str">
        <f>_xlfn.XLOOKUP($L67,Pos!$B:$B,Pos!J:J,0, 0)</f>
        <v>Hold</v>
      </c>
      <c r="Y67" s="1">
        <v>0</v>
      </c>
      <c r="Z67" s="1">
        <v>0</v>
      </c>
      <c r="AA67" s="1">
        <f t="shared" ref="AA67:AA130" si="90">IF(BE67&gt;0,0,1)</f>
        <v>0</v>
      </c>
      <c r="AB67" s="9">
        <f>_xlfn.XLOOKUP(L67,Pos!B:B,Pos!K:K,-1,0)</f>
        <v>9.5454545454545467</v>
      </c>
      <c r="AC67" s="1" t="e">
        <f>_xlfn.XLOOKUP($L67,Pos!$A:$A,Pos!S:S,_xlfn.XLOOKUP($L67,#REF!,#REF!, ""), 0)</f>
        <v>#REF!</v>
      </c>
      <c r="AD67" s="1" t="e">
        <f>_xlfn.XLOOKUP($L67,Pos!$A:$A,Pos!T:T,_xlfn.XLOOKUP($L67,#REF!,#REF!, ""), 0)</f>
        <v>#REF!</v>
      </c>
      <c r="AE67" s="1" t="e">
        <f>_xlfn.XLOOKUP($L67,Pos!$A:$A,Pos!U:U,_xlfn.XLOOKUP($L67,#REF!,#REF!, ""), 0)</f>
        <v>#REF!</v>
      </c>
      <c r="AF67" s="1" t="e">
        <f>_xlfn.XLOOKUP($L67,Pos!$A:$A,Pos!V:V,_xlfn.XLOOKUP($L67,#REF!,#REF!, ""), 0)</f>
        <v>#REF!</v>
      </c>
      <c r="AG67" s="1" t="e">
        <f>_xlfn.XLOOKUP($L67,Pos!$A:$A,Pos!W:W,_xlfn.XLOOKUP($L67,#REF!,#REF!, ""), 0)</f>
        <v>#REF!</v>
      </c>
      <c r="AH67" s="1" t="e">
        <f>_xlfn.XLOOKUP($L67,Pos!$A:$A,Pos!X:X,_xlfn.XLOOKUP($L67,#REF!,#REF!, ""), 0)</f>
        <v>#REF!</v>
      </c>
      <c r="AI67" s="1" t="e">
        <f>_xlfn.XLOOKUP($L67,Pos!$A:$A,Pos!Y:Y,_xlfn.XLOOKUP($L67,#REF!,#REF!, ""), 0)</f>
        <v>#REF!</v>
      </c>
      <c r="AJ67" s="1" t="e">
        <f>_xlfn.XLOOKUP($L67,Pos!$A:$A,Pos!Z:Z,_xlfn.XLOOKUP($L67,#REF!,#REF!, ""), 0)</f>
        <v>#REF!</v>
      </c>
      <c r="AK67" s="1" t="e">
        <f>_xlfn.XLOOKUP($L67,Pos!$A:$A,Pos!AA:AA,_xlfn.XLOOKUP($L67,#REF!,#REF!, ""), 0)</f>
        <v>#REF!</v>
      </c>
      <c r="AL67" s="1" t="e">
        <f>_xlfn.XLOOKUP($L67,Pos!$A:$A,Pos!AB:AB,_xlfn.XLOOKUP($L67,#REF!,#REF!, ""), 0)</f>
        <v>#REF!</v>
      </c>
      <c r="AM67" s="1" t="e">
        <f>_xlfn.XLOOKUP($L67,Pos!$A:$A,Pos!AC:AC,_xlfn.XLOOKUP($L67,#REF!,#REF!, ""), 0)</f>
        <v>#REF!</v>
      </c>
      <c r="AN67" s="1" t="e">
        <f>_xlfn.XLOOKUP($L67,Pos!$A:$A,Pos!AD:AD,_xlfn.XLOOKUP($L67,#REF!,#REF!, ""), 0)</f>
        <v>#REF!</v>
      </c>
      <c r="AO67" s="1" t="e">
        <f>_xlfn.XLOOKUP($L67,Pos!$A:$A,Pos!AE:AE,_xlfn.XLOOKUP($L67,#REF!,#REF!, ""), 0)</f>
        <v>#REF!</v>
      </c>
      <c r="AP67" s="1" t="e">
        <f>_xlfn.XLOOKUP($L67,Pos!$A:$A,Pos!AF:AF,_xlfn.XLOOKUP($L67,#REF!,#REF!, ""), 0)</f>
        <v>#REF!</v>
      </c>
      <c r="AQ67" s="1" t="e">
        <f>_xlfn.XLOOKUP($L67,Pos!$A:$A,Pos!AG:AG,_xlfn.XLOOKUP($L67,#REF!,#REF!, ""), 0)</f>
        <v>#REF!</v>
      </c>
      <c r="AR67" s="1" t="e">
        <f>_xlfn.XLOOKUP($L67,Pos!$A:$A,Pos!AH:AH,_xlfn.XLOOKUP($L67,#REF!,#REF!, ""), 0)</f>
        <v>#REF!</v>
      </c>
      <c r="AS67" s="1" t="e">
        <f>_xlfn.XLOOKUP($L67,Pos!$A:$A,Pos!AI:AI,_xlfn.XLOOKUP($L67,#REF!,#REF!, ""), 0)</f>
        <v>#REF!</v>
      </c>
      <c r="AT67" s="1" t="e">
        <f>_xlfn.XLOOKUP($L67,Pos!$A:$A,Pos!AJ:AJ,_xlfn.XLOOKUP($L67,#REF!,#REF!, ""), 0)</f>
        <v>#REF!</v>
      </c>
      <c r="AU67" s="1" t="e">
        <f>_xlfn.XLOOKUP($L67,Pos!$A:$A,Pos!AK:AK,_xlfn.XLOOKUP($L67,#REF!,#REF!, ""), 0)</f>
        <v>#REF!</v>
      </c>
      <c r="AV67" s="1" t="e">
        <f>_xlfn.XLOOKUP($L67,Pos!$A:$A,Pos!AL:AL,_xlfn.XLOOKUP($L67,#REF!,#REF!, ""), 0)</f>
        <v>#REF!</v>
      </c>
      <c r="AW67" s="1" t="e">
        <f>_xlfn.XLOOKUP($L67,Pos!$A:$A,Pos!AM:AM,_xlfn.XLOOKUP($L67,#REF!,#REF!, ""), 0)</f>
        <v>#REF!</v>
      </c>
      <c r="AX67" s="1" t="e">
        <f>_xlfn.XLOOKUP($L67,Pos!$A:$A,Pos!AN:AN,_xlfn.XLOOKUP($L67,#REF!,#REF!, ""), 0)</f>
        <v>#REF!</v>
      </c>
      <c r="AY67" s="1" t="e">
        <f>_xlfn.XLOOKUP($L67,Pos!$A:$A,Pos!AO:AO,_xlfn.XLOOKUP($L67,#REF!,#REF!, ""), 0)</f>
        <v>#REF!</v>
      </c>
      <c r="AZ67" s="7" t="str">
        <f t="shared" ref="AZ67:AZ130" si="91">IF(BD67&gt;0,"IN","OUT")</f>
        <v>IN</v>
      </c>
      <c r="BA67" s="1">
        <f>IF(OR(_xlfn.XLOOKUP(L67,Pos!B:B,Pos!L:L,FALSE)="ESG Reason",_xlfn.XLOOKUP(L67,Pos!B:B,Pos!L:L,FALSE)="Blacklisted"),1,0)</f>
        <v>0</v>
      </c>
      <c r="BC67" s="11">
        <v>4.6835333801095932E-3</v>
      </c>
      <c r="BD67" s="11">
        <f>_xlfn.XLOOKUP($L67,Pos!$B:$B,Pos!H:H,0, 0)</f>
        <v>3.8060547329391808E-3</v>
      </c>
      <c r="BE67" s="11">
        <f>_xlfn.XLOOKUP($L67,Pos!$B:$B,Pos!I:I,0, 0)</f>
        <v>5.2605405465275953E-5</v>
      </c>
      <c r="BF67" s="18">
        <f t="shared" ref="BF67:BF130" si="92">ABS(BD67-BE67)</f>
        <v>3.753449327473905E-3</v>
      </c>
      <c r="BG67" s="1">
        <f t="shared" ref="BG67:BG130" si="93">IFERROR(VLOOKUP(P67,$A$6:$D$8,2,FALSE),3)</f>
        <v>2</v>
      </c>
      <c r="BH67" s="1">
        <f t="shared" ref="BH67:BH130" si="94">IFERROR(VLOOKUP(O67,$A$12:$D$68,2,FALSE),"")</f>
        <v>19</v>
      </c>
      <c r="BI67" s="18">
        <f t="shared" ref="BI67:BI130" si="95">ABS(BC67-BD67)</f>
        <v>8.7747864717041242E-4</v>
      </c>
      <c r="BJ67" s="3">
        <f t="shared" ref="BJ67:BJ130" si="96">IF(BC67&lt;0.0001,0,BC67-BE67)</f>
        <v>4.6309279746443175E-3</v>
      </c>
      <c r="BK67" s="18">
        <f t="shared" ref="BK67:BK130" si="97">IF(BC67&lt;0.00001,0,BC67-BD67)</f>
        <v>8.7747864717041242E-4</v>
      </c>
      <c r="BQ67" s="57" t="str">
        <f t="shared" si="74"/>
        <v>Food, Beverage &amp; Tobacco_Others</v>
      </c>
      <c r="BR67" s="11">
        <f t="shared" si="70"/>
        <v>1.1970158547523193E-3</v>
      </c>
      <c r="BS67" s="11">
        <f t="shared" si="71"/>
        <v>1.191422577105976E-3</v>
      </c>
      <c r="BT67" s="11">
        <f t="shared" si="72"/>
        <v>1.4757374064783856E-3</v>
      </c>
      <c r="BU67" s="8">
        <f t="shared" si="75"/>
        <v>5.5932776463433337E-6</v>
      </c>
      <c r="BV67" s="8">
        <f t="shared" si="76"/>
        <v>-2.7872155172606631E-4</v>
      </c>
      <c r="BW67" s="8">
        <f t="shared" si="77"/>
        <v>-2.8431482937240965E-4</v>
      </c>
      <c r="BX67" s="13" t="str">
        <f t="shared" si="78"/>
        <v>Valide</v>
      </c>
      <c r="BZ67" s="60" t="str">
        <f t="shared" si="79"/>
        <v>Food, Beverage &amp; Tobacco_Others</v>
      </c>
      <c r="CA67" s="44">
        <f t="shared" si="80"/>
        <v>1</v>
      </c>
      <c r="CB67" s="44">
        <f t="shared" si="81"/>
        <v>1</v>
      </c>
      <c r="CC67" s="44">
        <f t="shared" si="82"/>
        <v>5</v>
      </c>
      <c r="CD67" s="1" t="b">
        <f t="shared" si="83"/>
        <v>0</v>
      </c>
      <c r="CE67" s="36" t="b">
        <f t="shared" si="84"/>
        <v>0</v>
      </c>
      <c r="CF67" s="11" t="str">
        <f t="shared" si="85"/>
        <v/>
      </c>
      <c r="CG67" s="11" t="str">
        <f t="shared" si="86"/>
        <v/>
      </c>
      <c r="CH67" s="37">
        <f>IFERROR(INT(CF67/mapping!$B$4)+1,0)</f>
        <v>0</v>
      </c>
      <c r="CI67" s="37">
        <f>IFERROR(INT(ABS(CG67)/mapping!$E$4)+1,0)</f>
        <v>0</v>
      </c>
      <c r="CJ67" s="1">
        <f t="shared" ref="CJ67:CJ78" si="98">IF(CI67&gt;0,CI67,CH67)</f>
        <v>0</v>
      </c>
      <c r="CK67" s="1" t="str" cm="1">
        <f t="array" ref="CK67">IF(OR(CD67,CE67), TRANSPOSE(_xlfn.LET(
    _xlpm.Noms, M:M,
    _xlpm.Scores, AB:AB,
    _xlpm.Poids, BD:BD,
    _xlpm.Secteur, O:O,
    _xlpm.ESG, BA:BA,
    _xlpm.Cible, BZ67,
    _xlpm.Nb, CJ67,
    _xlpm.Position, AZ:AZ,
    _xlpm.Res, IF(CD67,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8" spans="1:89" x14ac:dyDescent="0.25">
      <c r="A68" s="57" t="s">
        <v>2739</v>
      </c>
      <c r="B68" s="1">
        <v>57</v>
      </c>
      <c r="C68" s="11">
        <f t="shared" si="66"/>
        <v>0</v>
      </c>
      <c r="D68" s="11">
        <f t="shared" si="67"/>
        <v>2E-3</v>
      </c>
      <c r="E68" s="11">
        <f t="shared" si="64"/>
        <v>0</v>
      </c>
      <c r="F68" s="11">
        <f t="shared" si="65"/>
        <v>0</v>
      </c>
      <c r="G68" s="51" t="s">
        <v>817</v>
      </c>
      <c r="H68" s="8" t="str">
        <f t="shared" si="87"/>
        <v>0%West Europe</v>
      </c>
      <c r="I68" s="11" cm="1">
        <f t="array" ref="I68">IF(
   AZ68 = "OUT", 0,IF(
   BD68 &gt;= LARGE(IF(ISNUMBER(BD:BD), BD:BD), 3),
   BE68 - 0.001,
   IF(BE68 &gt;=VLOOKUP(P68,mapping!$A:$B,2,FALSE), BE68,VLOOKUP(P68,mapping!$A$2:$B$8,2,FALSE))
))</f>
        <v>1E-3</v>
      </c>
      <c r="J68" s="11" cm="1">
        <f t="array" ref="J68">IF(
    AZ68="OUT",0,IF(IF(
                      BD68&gt;=LARGE(IF(ISNUMBER(BD:BD),BD:BD),3),
                      BE68+0.001,
                      VLOOKUP(H68,mapping!$D:$E,2,FALSE)
                      )&gt;I68,
                   IF(
                      BD68&gt;=LARGE(IF(ISNUMBER(BD:BD),BD:BD),3),
                      BE68+0.001,
                      VLOOKUP(H68,mapping!$D:$E,2,FALSE)
                      ),
                   I68+0.002))</f>
        <v>5.0000000000000001E-3</v>
      </c>
      <c r="K68" s="8">
        <f t="shared" si="88"/>
        <v>1.9627443163781051E-4</v>
      </c>
      <c r="L68" s="1" t="str">
        <f>Pos!B770</f>
        <v>SE0009922164</v>
      </c>
      <c r="M68" s="1" t="str">
        <f>_xlfn.XLOOKUP($L68,Pos!B:B,Pos!D:D,, 0)</f>
        <v>Essity AB Class B</v>
      </c>
      <c r="N68" s="1" t="str">
        <f>_xlfn.XLOOKUP($L68,Pos!B:B,Pos!E:E,, 0)</f>
        <v>Personal &amp; Household Goods</v>
      </c>
      <c r="O68" s="1" t="str">
        <f t="shared" si="89"/>
        <v>Personal &amp; Household Goods_West Europe</v>
      </c>
      <c r="P68" s="1" t="str">
        <f>_xlfn.XLOOKUP($L68,Pos!B:B,Pos!F:F,, 0)</f>
        <v>West Europe</v>
      </c>
      <c r="Q68" s="1">
        <v>0</v>
      </c>
      <c r="R68" s="9">
        <f>_xlfn.XLOOKUP($L68,Pos!$B:$B,Pos!N:N,0, 0)</f>
        <v>5.29</v>
      </c>
      <c r="S68" s="9">
        <f>_xlfn.XLOOKUP($L68,Pos!$B:$B,Pos!O:O,0, 0)</f>
        <v>7.0309999999999997</v>
      </c>
      <c r="T68" s="9">
        <f>_xlfn.XLOOKUP($L68,Pos!$B:$B,Pos!P:P,0, 0)</f>
        <v>5.5250000000000004</v>
      </c>
      <c r="U68" s="9">
        <f>_xlfn.XLOOKUP($L68,Pos!$B:$B,Pos!Q:Q,0, 0)</f>
        <v>2.9</v>
      </c>
      <c r="V68" s="9">
        <f>_xlfn.XLOOKUP($L68,Pos!$B:$B,Pos!R:R,0, 0)</f>
        <v>8.3666669999999996</v>
      </c>
      <c r="W68" s="9">
        <f>_xlfn.XLOOKUP($L68,Pos!$B:$B,Pos!S:S,0, 0)</f>
        <v>4</v>
      </c>
      <c r="X68" s="9" t="str">
        <f>_xlfn.XLOOKUP($L68,Pos!$B:$B,Pos!J:J,0, 0)</f>
        <v>Outperform</v>
      </c>
      <c r="Y68" s="1">
        <v>0</v>
      </c>
      <c r="Z68" s="1">
        <v>0</v>
      </c>
      <c r="AA68" s="1">
        <f t="shared" si="90"/>
        <v>0</v>
      </c>
      <c r="AB68" s="9">
        <f>_xlfn.XLOOKUP(L68,Pos!B:B,Pos!K:K,-1,0)</f>
        <v>10</v>
      </c>
      <c r="AC68" s="1" t="e">
        <f>_xlfn.XLOOKUP($L68,Pos!$A:$A,Pos!S:S,_xlfn.XLOOKUP($L68,#REF!,#REF!, ""), 0)</f>
        <v>#REF!</v>
      </c>
      <c r="AD68" s="1" t="e">
        <f>_xlfn.XLOOKUP($L68,Pos!$A:$A,Pos!T:T,_xlfn.XLOOKUP($L68,#REF!,#REF!, ""), 0)</f>
        <v>#REF!</v>
      </c>
      <c r="AE68" s="1" t="e">
        <f>_xlfn.XLOOKUP($L68,Pos!$A:$A,Pos!U:U,_xlfn.XLOOKUP($L68,#REF!,#REF!, ""), 0)</f>
        <v>#REF!</v>
      </c>
      <c r="AF68" s="1" t="e">
        <f>_xlfn.XLOOKUP($L68,Pos!$A:$A,Pos!V:V,_xlfn.XLOOKUP($L68,#REF!,#REF!, ""), 0)</f>
        <v>#REF!</v>
      </c>
      <c r="AG68" s="1" t="e">
        <f>_xlfn.XLOOKUP($L68,Pos!$A:$A,Pos!W:W,_xlfn.XLOOKUP($L68,#REF!,#REF!, ""), 0)</f>
        <v>#REF!</v>
      </c>
      <c r="AH68" s="1" t="e">
        <f>_xlfn.XLOOKUP($L68,Pos!$A:$A,Pos!X:X,_xlfn.XLOOKUP($L68,#REF!,#REF!, ""), 0)</f>
        <v>#REF!</v>
      </c>
      <c r="AI68" s="1" t="e">
        <f>_xlfn.XLOOKUP($L68,Pos!$A:$A,Pos!Y:Y,_xlfn.XLOOKUP($L68,#REF!,#REF!, ""), 0)</f>
        <v>#REF!</v>
      </c>
      <c r="AJ68" s="1" t="e">
        <f>_xlfn.XLOOKUP($L68,Pos!$A:$A,Pos!Z:Z,_xlfn.XLOOKUP($L68,#REF!,#REF!, ""), 0)</f>
        <v>#REF!</v>
      </c>
      <c r="AK68" s="1" t="e">
        <f>_xlfn.XLOOKUP($L68,Pos!$A:$A,Pos!AA:AA,_xlfn.XLOOKUP($L68,#REF!,#REF!, ""), 0)</f>
        <v>#REF!</v>
      </c>
      <c r="AL68" s="1" t="e">
        <f>_xlfn.XLOOKUP($L68,Pos!$A:$A,Pos!AB:AB,_xlfn.XLOOKUP($L68,#REF!,#REF!, ""), 0)</f>
        <v>#REF!</v>
      </c>
      <c r="AM68" s="1" t="e">
        <f>_xlfn.XLOOKUP($L68,Pos!$A:$A,Pos!AC:AC,_xlfn.XLOOKUP($L68,#REF!,#REF!, ""), 0)</f>
        <v>#REF!</v>
      </c>
      <c r="AN68" s="1" t="e">
        <f>_xlfn.XLOOKUP($L68,Pos!$A:$A,Pos!AD:AD,_xlfn.XLOOKUP($L68,#REF!,#REF!, ""), 0)</f>
        <v>#REF!</v>
      </c>
      <c r="AO68" s="1" t="e">
        <f>_xlfn.XLOOKUP($L68,Pos!$A:$A,Pos!AE:AE,_xlfn.XLOOKUP($L68,#REF!,#REF!, ""), 0)</f>
        <v>#REF!</v>
      </c>
      <c r="AP68" s="1" t="e">
        <f>_xlfn.XLOOKUP($L68,Pos!$A:$A,Pos!AF:AF,_xlfn.XLOOKUP($L68,#REF!,#REF!, ""), 0)</f>
        <v>#REF!</v>
      </c>
      <c r="AQ68" s="1" t="e">
        <f>_xlfn.XLOOKUP($L68,Pos!$A:$A,Pos!AG:AG,_xlfn.XLOOKUP($L68,#REF!,#REF!, ""), 0)</f>
        <v>#REF!</v>
      </c>
      <c r="AR68" s="1" t="e">
        <f>_xlfn.XLOOKUP($L68,Pos!$A:$A,Pos!AH:AH,_xlfn.XLOOKUP($L68,#REF!,#REF!, ""), 0)</f>
        <v>#REF!</v>
      </c>
      <c r="AS68" s="1" t="e">
        <f>_xlfn.XLOOKUP($L68,Pos!$A:$A,Pos!AI:AI,_xlfn.XLOOKUP($L68,#REF!,#REF!, ""), 0)</f>
        <v>#REF!</v>
      </c>
      <c r="AT68" s="1" t="e">
        <f>_xlfn.XLOOKUP($L68,Pos!$A:$A,Pos!AJ:AJ,_xlfn.XLOOKUP($L68,#REF!,#REF!, ""), 0)</f>
        <v>#REF!</v>
      </c>
      <c r="AU68" s="1" t="e">
        <f>_xlfn.XLOOKUP($L68,Pos!$A:$A,Pos!AK:AK,_xlfn.XLOOKUP($L68,#REF!,#REF!, ""), 0)</f>
        <v>#REF!</v>
      </c>
      <c r="AV68" s="1" t="e">
        <f>_xlfn.XLOOKUP($L68,Pos!$A:$A,Pos!AL:AL,_xlfn.XLOOKUP($L68,#REF!,#REF!, ""), 0)</f>
        <v>#REF!</v>
      </c>
      <c r="AW68" s="1" t="e">
        <f>_xlfn.XLOOKUP($L68,Pos!$A:$A,Pos!AM:AM,_xlfn.XLOOKUP($L68,#REF!,#REF!, ""), 0)</f>
        <v>#REF!</v>
      </c>
      <c r="AX68" s="1" t="e">
        <f>_xlfn.XLOOKUP($L68,Pos!$A:$A,Pos!AN:AN,_xlfn.XLOOKUP($L68,#REF!,#REF!, ""), 0)</f>
        <v>#REF!</v>
      </c>
      <c r="AY68" s="1" t="e">
        <f>_xlfn.XLOOKUP($L68,Pos!$A:$A,Pos!AO:AO,_xlfn.XLOOKUP($L68,#REF!,#REF!, ""), 0)</f>
        <v>#REF!</v>
      </c>
      <c r="AZ68" s="7" t="str">
        <f t="shared" si="91"/>
        <v>IN</v>
      </c>
      <c r="BA68" s="1">
        <f>IF(OR(_xlfn.XLOOKUP(L68,Pos!B:B,Pos!L:L,FALSE)="ESG Reason",_xlfn.XLOOKUP(L68,Pos!B:B,Pos!L:L,FALSE)="Blacklisted"),1,0)</f>
        <v>0</v>
      </c>
      <c r="BC68" s="11">
        <v>3.8784963950638119E-3</v>
      </c>
      <c r="BD68" s="11">
        <f>_xlfn.XLOOKUP($L68,Pos!$B:$B,Pos!H:H,0, 0)</f>
        <v>3.6840388841271401E-3</v>
      </c>
      <c r="BE68" s="11">
        <f>_xlfn.XLOOKUP($L68,Pos!$B:$B,Pos!I:I,0, 0)</f>
        <v>1.9627443163781051E-4</v>
      </c>
      <c r="BF68" s="18">
        <f t="shared" si="92"/>
        <v>3.4877644524893298E-3</v>
      </c>
      <c r="BG68" s="1">
        <f t="shared" si="93"/>
        <v>2</v>
      </c>
      <c r="BH68" s="1">
        <f t="shared" si="94"/>
        <v>13</v>
      </c>
      <c r="BI68" s="18">
        <f t="shared" si="95"/>
        <v>1.9445751093667175E-4</v>
      </c>
      <c r="BJ68" s="3">
        <f t="shared" si="96"/>
        <v>3.6822219634260016E-3</v>
      </c>
      <c r="BK68" s="18">
        <f t="shared" si="97"/>
        <v>1.9445751093667175E-4</v>
      </c>
      <c r="BQ68" s="57" t="str">
        <f t="shared" si="74"/>
        <v>Health Care_Others</v>
      </c>
      <c r="BR68" s="11">
        <f t="shared" si="70"/>
        <v>4.6902147039357802E-3</v>
      </c>
      <c r="BS68" s="11">
        <f t="shared" si="71"/>
        <v>4.4347212372128648E-3</v>
      </c>
      <c r="BT68" s="11">
        <f t="shared" si="72"/>
        <v>4.962079603620796E-3</v>
      </c>
      <c r="BU68" s="8">
        <f t="shared" si="75"/>
        <v>2.5549346672291539E-4</v>
      </c>
      <c r="BV68" s="8">
        <f t="shared" si="76"/>
        <v>-2.7186489968501586E-4</v>
      </c>
      <c r="BW68" s="8">
        <f t="shared" si="77"/>
        <v>-5.2735836640793125E-4</v>
      </c>
      <c r="BX68" s="13" t="str">
        <f t="shared" si="78"/>
        <v>Valide</v>
      </c>
      <c r="BZ68" s="60" t="str">
        <f t="shared" si="79"/>
        <v>Health Care_Others</v>
      </c>
      <c r="CA68" s="44">
        <f t="shared" si="80"/>
        <v>3</v>
      </c>
      <c r="CB68" s="44">
        <f t="shared" si="81"/>
        <v>3</v>
      </c>
      <c r="CC68" s="44">
        <f t="shared" si="82"/>
        <v>14</v>
      </c>
      <c r="CD68" s="1" t="b">
        <f t="shared" si="83"/>
        <v>0</v>
      </c>
      <c r="CE68" s="36" t="b">
        <f t="shared" si="84"/>
        <v>0</v>
      </c>
      <c r="CF68" s="11" t="str">
        <f t="shared" si="85"/>
        <v/>
      </c>
      <c r="CG68" s="11" t="str">
        <f t="shared" si="86"/>
        <v/>
      </c>
      <c r="CH68" s="37">
        <f>IFERROR(INT(CF68/mapping!$B$4)+1,0)</f>
        <v>0</v>
      </c>
      <c r="CI68" s="37">
        <f>IFERROR(INT(ABS(CG68)/mapping!$E$4)+1,0)</f>
        <v>0</v>
      </c>
      <c r="CJ68" s="1">
        <f t="shared" si="98"/>
        <v>0</v>
      </c>
      <c r="CK68" s="1" t="str" cm="1">
        <f t="array" ref="CK68">IF(OR(CD68,CE68), TRANSPOSE(_xlfn.LET(
    _xlpm.Noms, M:M,
    _xlpm.Scores, AB:AB,
    _xlpm.Poids, BD:BD,
    _xlpm.Secteur, O:O,
    _xlpm.ESG, BA:BA,
    _xlpm.Cible, BZ68,
    _xlpm.Nb, CJ68,
    _xlpm.Position, AZ:AZ,
    _xlpm.Res, IF(CD68,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69" spans="1:89" x14ac:dyDescent="0.25">
      <c r="C69" s="14"/>
      <c r="D69" s="14"/>
      <c r="E69" s="14"/>
      <c r="F69" s="14"/>
      <c r="G69" s="51" t="s">
        <v>667</v>
      </c>
      <c r="H69" s="8" t="str">
        <f t="shared" si="87"/>
        <v>0%Others</v>
      </c>
      <c r="I69" s="11" cm="1">
        <f t="array" ref="I69">IF(
   AZ69 = "OUT", 0,IF(
   BD69 &gt;= LARGE(IF(ISNUMBER(BD:BD), BD:BD), 3),
   BE69 - 0.001,
   IF(BE69 &gt;=VLOOKUP(P69,mapping!$A:$B,2,FALSE), BE69,VLOOKUP(P69,mapping!$A$2:$B$8,2,FALSE))
))</f>
        <v>1E-3</v>
      </c>
      <c r="J69" s="11" cm="1">
        <f t="array" ref="J69">IF(
    AZ69="OUT",0,IF(IF(
                      BD69&gt;=LARGE(IF(ISNUMBER(BD:BD),BD:BD),3),
                      BE69+0.001,
                      VLOOKUP(H69,mapping!$D:$E,2,FALSE)
                      )&gt;I69,
                   IF(
                      BD69&gt;=LARGE(IF(ISNUMBER(BD:BD),BD:BD),3),
                      BE69+0.001,
                      VLOOKUP(H69,mapping!$D:$E,2,FALSE)
                      ),
                   I69+0.002))</f>
        <v>3.0000000000000001E-3</v>
      </c>
      <c r="K69" s="8">
        <f t="shared" si="88"/>
        <v>2.7048261049617131E-4</v>
      </c>
      <c r="L69" s="1" t="str">
        <f>Pos!B612</f>
        <v>JP3635000007</v>
      </c>
      <c r="M69" s="1" t="str">
        <f>_xlfn.XLOOKUP($L69,Pos!B:B,Pos!D:D,, 0)</f>
        <v>Toyota Tsusho Corp.</v>
      </c>
      <c r="N69" s="1" t="str">
        <f>_xlfn.XLOOKUP($L69,Pos!B:B,Pos!E:E,, 0)</f>
        <v>Industrial Goods &amp; Services</v>
      </c>
      <c r="O69" s="1" t="str">
        <f t="shared" si="89"/>
        <v>Industrial Goods &amp; Services_Others</v>
      </c>
      <c r="P69" s="1" t="str">
        <f>_xlfn.XLOOKUP($L69,Pos!B:B,Pos!F:F,, 0)</f>
        <v>Others</v>
      </c>
      <c r="Q69" s="1">
        <v>0</v>
      </c>
      <c r="R69" s="9">
        <f>_xlfn.XLOOKUP($L69,Pos!$B:$B,Pos!N:N,0, 0)</f>
        <v>5.56</v>
      </c>
      <c r="S69" s="9">
        <f>_xlfn.XLOOKUP($L69,Pos!$B:$B,Pos!O:O,0, 0)</f>
        <v>6.5330000000000004</v>
      </c>
      <c r="T69" s="9">
        <f>_xlfn.XLOOKUP($L69,Pos!$B:$B,Pos!P:P,0, 0)</f>
        <v>5.7750000000000004</v>
      </c>
      <c r="U69" s="9">
        <f>_xlfn.XLOOKUP($L69,Pos!$B:$B,Pos!Q:Q,0, 0)</f>
        <v>7.8</v>
      </c>
      <c r="V69" s="9">
        <f>_xlfn.XLOOKUP($L69,Pos!$B:$B,Pos!R:R,0, 0)</f>
        <v>5.5333329999999998</v>
      </c>
      <c r="W69" s="9">
        <f>_xlfn.XLOOKUP($L69,Pos!$B:$B,Pos!S:S,0, 0)</f>
        <v>5.6749999999999998</v>
      </c>
      <c r="X69" s="9" t="str">
        <f>_xlfn.XLOOKUP($L69,Pos!$B:$B,Pos!J:J,0, 0)</f>
        <v>Outperform</v>
      </c>
      <c r="Y69" s="1">
        <v>0</v>
      </c>
      <c r="Z69" s="1">
        <v>0</v>
      </c>
      <c r="AA69" s="1">
        <f t="shared" si="90"/>
        <v>0</v>
      </c>
      <c r="AB69" s="9">
        <f>_xlfn.XLOOKUP(L69,Pos!B:B,Pos!K:K,-1,0)</f>
        <v>8.1818181818181817</v>
      </c>
      <c r="AC69" s="1" t="e">
        <f>_xlfn.XLOOKUP($L69,Pos!$A:$A,Pos!S:S,_xlfn.XLOOKUP($L69,#REF!,#REF!, ""), 0)</f>
        <v>#REF!</v>
      </c>
      <c r="AD69" s="1" t="e">
        <f>_xlfn.XLOOKUP($L69,Pos!$A:$A,Pos!T:T,_xlfn.XLOOKUP($L69,#REF!,#REF!, ""), 0)</f>
        <v>#REF!</v>
      </c>
      <c r="AE69" s="1" t="e">
        <f>_xlfn.XLOOKUP($L69,Pos!$A:$A,Pos!U:U,_xlfn.XLOOKUP($L69,#REF!,#REF!, ""), 0)</f>
        <v>#REF!</v>
      </c>
      <c r="AF69" s="1" t="e">
        <f>_xlfn.XLOOKUP($L69,Pos!$A:$A,Pos!V:V,_xlfn.XLOOKUP($L69,#REF!,#REF!, ""), 0)</f>
        <v>#REF!</v>
      </c>
      <c r="AG69" s="1" t="e">
        <f>_xlfn.XLOOKUP($L69,Pos!$A:$A,Pos!W:W,_xlfn.XLOOKUP($L69,#REF!,#REF!, ""), 0)</f>
        <v>#REF!</v>
      </c>
      <c r="AH69" s="1" t="e">
        <f>_xlfn.XLOOKUP($L69,Pos!$A:$A,Pos!X:X,_xlfn.XLOOKUP($L69,#REF!,#REF!, ""), 0)</f>
        <v>#REF!</v>
      </c>
      <c r="AI69" s="1" t="e">
        <f>_xlfn.XLOOKUP($L69,Pos!$A:$A,Pos!Y:Y,_xlfn.XLOOKUP($L69,#REF!,#REF!, ""), 0)</f>
        <v>#REF!</v>
      </c>
      <c r="AJ69" s="1" t="e">
        <f>_xlfn.XLOOKUP($L69,Pos!$A:$A,Pos!Z:Z,_xlfn.XLOOKUP($L69,#REF!,#REF!, ""), 0)</f>
        <v>#REF!</v>
      </c>
      <c r="AK69" s="1" t="e">
        <f>_xlfn.XLOOKUP($L69,Pos!$A:$A,Pos!AA:AA,_xlfn.XLOOKUP($L69,#REF!,#REF!, ""), 0)</f>
        <v>#REF!</v>
      </c>
      <c r="AL69" s="1" t="e">
        <f>_xlfn.XLOOKUP($L69,Pos!$A:$A,Pos!AB:AB,_xlfn.XLOOKUP($L69,#REF!,#REF!, ""), 0)</f>
        <v>#REF!</v>
      </c>
      <c r="AM69" s="1" t="e">
        <f>_xlfn.XLOOKUP($L69,Pos!$A:$A,Pos!AC:AC,_xlfn.XLOOKUP($L69,#REF!,#REF!, ""), 0)</f>
        <v>#REF!</v>
      </c>
      <c r="AN69" s="1" t="e">
        <f>_xlfn.XLOOKUP($L69,Pos!$A:$A,Pos!AD:AD,_xlfn.XLOOKUP($L69,#REF!,#REF!, ""), 0)</f>
        <v>#REF!</v>
      </c>
      <c r="AO69" s="1" t="e">
        <f>_xlfn.XLOOKUP($L69,Pos!$A:$A,Pos!AE:AE,_xlfn.XLOOKUP($L69,#REF!,#REF!, ""), 0)</f>
        <v>#REF!</v>
      </c>
      <c r="AP69" s="1" t="e">
        <f>_xlfn.XLOOKUP($L69,Pos!$A:$A,Pos!AF:AF,_xlfn.XLOOKUP($L69,#REF!,#REF!, ""), 0)</f>
        <v>#REF!</v>
      </c>
      <c r="AQ69" s="1" t="e">
        <f>_xlfn.XLOOKUP($L69,Pos!$A:$A,Pos!AG:AG,_xlfn.XLOOKUP($L69,#REF!,#REF!, ""), 0)</f>
        <v>#REF!</v>
      </c>
      <c r="AR69" s="1" t="e">
        <f>_xlfn.XLOOKUP($L69,Pos!$A:$A,Pos!AH:AH,_xlfn.XLOOKUP($L69,#REF!,#REF!, ""), 0)</f>
        <v>#REF!</v>
      </c>
      <c r="AS69" s="1" t="e">
        <f>_xlfn.XLOOKUP($L69,Pos!$A:$A,Pos!AI:AI,_xlfn.XLOOKUP($L69,#REF!,#REF!, ""), 0)</f>
        <v>#REF!</v>
      </c>
      <c r="AT69" s="1" t="e">
        <f>_xlfn.XLOOKUP($L69,Pos!$A:$A,Pos!AJ:AJ,_xlfn.XLOOKUP($L69,#REF!,#REF!, ""), 0)</f>
        <v>#REF!</v>
      </c>
      <c r="AU69" s="1" t="e">
        <f>_xlfn.XLOOKUP($L69,Pos!$A:$A,Pos!AK:AK,_xlfn.XLOOKUP($L69,#REF!,#REF!, ""), 0)</f>
        <v>#REF!</v>
      </c>
      <c r="AV69" s="1" t="e">
        <f>_xlfn.XLOOKUP($L69,Pos!$A:$A,Pos!AL:AL,_xlfn.XLOOKUP($L69,#REF!,#REF!, ""), 0)</f>
        <v>#REF!</v>
      </c>
      <c r="AW69" s="1" t="e">
        <f>_xlfn.XLOOKUP($L69,Pos!$A:$A,Pos!AM:AM,_xlfn.XLOOKUP($L69,#REF!,#REF!, ""), 0)</f>
        <v>#REF!</v>
      </c>
      <c r="AX69" s="1" t="e">
        <f>_xlfn.XLOOKUP($L69,Pos!$A:$A,Pos!AN:AN,_xlfn.XLOOKUP($L69,#REF!,#REF!, ""), 0)</f>
        <v>#REF!</v>
      </c>
      <c r="AY69" s="1" t="e">
        <f>_xlfn.XLOOKUP($L69,Pos!$A:$A,Pos!AO:AO,_xlfn.XLOOKUP($L69,#REF!,#REF!, ""), 0)</f>
        <v>#REF!</v>
      </c>
      <c r="AZ69" s="7" t="str">
        <f t="shared" si="91"/>
        <v>IN</v>
      </c>
      <c r="BA69" s="1">
        <f>IF(OR(_xlfn.XLOOKUP(L69,Pos!B:B,Pos!L:L,FALSE)="ESG Reason",_xlfn.XLOOKUP(L69,Pos!B:B,Pos!L:L,FALSE)="Blacklisted"),1,0)</f>
        <v>0</v>
      </c>
      <c r="BC69" s="11">
        <v>2.9999994620271801E-3</v>
      </c>
      <c r="BD69" s="11">
        <f>_xlfn.XLOOKUP($L69,Pos!$B:$B,Pos!H:H,0, 0)</f>
        <v>3.6746193796455798E-3</v>
      </c>
      <c r="BE69" s="11">
        <f>_xlfn.XLOOKUP($L69,Pos!$B:$B,Pos!I:I,0, 0)</f>
        <v>2.7048261049617131E-4</v>
      </c>
      <c r="BF69" s="18">
        <f t="shared" si="92"/>
        <v>3.4041367691494085E-3</v>
      </c>
      <c r="BG69" s="1">
        <f t="shared" si="93"/>
        <v>3</v>
      </c>
      <c r="BH69" s="1">
        <f t="shared" si="94"/>
        <v>48</v>
      </c>
      <c r="BI69" s="18">
        <f t="shared" si="95"/>
        <v>6.7461991761839967E-4</v>
      </c>
      <c r="BJ69" s="3">
        <f t="shared" si="96"/>
        <v>2.7295168515310089E-3</v>
      </c>
      <c r="BK69" s="18">
        <f t="shared" si="97"/>
        <v>-6.7461991761839967E-4</v>
      </c>
      <c r="BQ69" s="57" t="str">
        <f t="shared" si="74"/>
        <v>Industrial Goods &amp; Services_Others</v>
      </c>
      <c r="BR69" s="11">
        <f t="shared" si="70"/>
        <v>1.2092126439323239E-2</v>
      </c>
      <c r="BS69" s="11">
        <f t="shared" si="71"/>
        <v>1.3092116797483551E-2</v>
      </c>
      <c r="BT69" s="11">
        <f t="shared" si="72"/>
        <v>1.5352297936920504E-2</v>
      </c>
      <c r="BU69" s="8">
        <f t="shared" si="75"/>
        <v>-9.9999035816031139E-4</v>
      </c>
      <c r="BV69" s="8">
        <f t="shared" si="76"/>
        <v>-3.2601714975972647E-3</v>
      </c>
      <c r="BW69" s="8">
        <f t="shared" si="77"/>
        <v>-2.2601811394369533E-3</v>
      </c>
      <c r="BX69" s="13" t="str">
        <f t="shared" si="78"/>
        <v>Valide</v>
      </c>
      <c r="BZ69" s="60" t="str">
        <f t="shared" si="79"/>
        <v>Industrial Goods &amp; Services_Others</v>
      </c>
      <c r="CA69" s="44">
        <f t="shared" si="80"/>
        <v>6</v>
      </c>
      <c r="CB69" s="44">
        <f t="shared" si="81"/>
        <v>6</v>
      </c>
      <c r="CC69" s="44">
        <f t="shared" si="82"/>
        <v>36</v>
      </c>
      <c r="CD69" s="1" t="b">
        <f t="shared" si="83"/>
        <v>0</v>
      </c>
      <c r="CE69" s="36" t="b">
        <f t="shared" si="84"/>
        <v>0</v>
      </c>
      <c r="CF69" s="11" t="str">
        <f t="shared" si="85"/>
        <v/>
      </c>
      <c r="CG69" s="11" t="str">
        <f t="shared" si="86"/>
        <v/>
      </c>
      <c r="CH69" s="37">
        <f>IFERROR(INT(CF69/mapping!$B$4)+1,0)</f>
        <v>0</v>
      </c>
      <c r="CI69" s="37">
        <f>IFERROR(INT(ABS(CG69)/mapping!$E$4)+1,0)</f>
        <v>0</v>
      </c>
      <c r="CJ69" s="1">
        <f t="shared" si="98"/>
        <v>0</v>
      </c>
      <c r="CK69" s="1" t="str" cm="1">
        <f t="array" ref="CK69">IF(OR(CD69,CE69), TRANSPOSE(_xlfn.LET(
    _xlpm.Noms, M:M,
    _xlpm.Scores, AB:AB,
    _xlpm.Poids, BD:BD,
    _xlpm.Secteur, O:O,
    _xlpm.ESG, BA:BA,
    _xlpm.Cible, BZ69,
    _xlpm.Nb, CJ69,
    _xlpm.Position, AZ:AZ,
    _xlpm.Res, IF(CD69,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0" spans="1:89" x14ac:dyDescent="0.25">
      <c r="C70" s="14"/>
      <c r="D70" s="14"/>
      <c r="E70" s="14"/>
      <c r="F70" s="14"/>
      <c r="G70" s="51" t="s">
        <v>635</v>
      </c>
      <c r="H70" s="8" t="str">
        <f t="shared" si="87"/>
        <v>0%Others</v>
      </c>
      <c r="I70" s="11" cm="1">
        <f t="array" ref="I70">IF(
   AZ70 = "OUT", 0,IF(
   BD70 &gt;= LARGE(IF(ISNUMBER(BD:BD), BD:BD), 3),
   BE70 - 0.001,
   IF(BE70 &gt;=VLOOKUP(P70,mapping!$A:$B,2,FALSE), BE70,VLOOKUP(P70,mapping!$A$2:$B$8,2,FALSE))
))</f>
        <v>1E-3</v>
      </c>
      <c r="J70" s="11" cm="1">
        <f t="array" ref="J70">IF(
    AZ70="OUT",0,IF(IF(
                      BD70&gt;=LARGE(IF(ISNUMBER(BD:BD),BD:BD),3),
                      BE70+0.001,
                      VLOOKUP(H70,mapping!$D:$E,2,FALSE)
                      )&gt;I70,
                   IF(
                      BD70&gt;=LARGE(IF(ISNUMBER(BD:BD),BD:BD),3),
                      BE70+0.001,
                      VLOOKUP(H70,mapping!$D:$E,2,FALSE)
                      ),
                   I70+0.002))</f>
        <v>3.0000000000000001E-3</v>
      </c>
      <c r="K70" s="8">
        <f t="shared" si="88"/>
        <v>3.1676324466310072E-4</v>
      </c>
      <c r="L70" s="1" t="str">
        <f>Pos!B641</f>
        <v>JP3811000003</v>
      </c>
      <c r="M70" s="1" t="str">
        <f>_xlfn.XLOOKUP($L70,Pos!B:B,Pos!D:D,, 0)</f>
        <v>Fujikura Ltd</v>
      </c>
      <c r="N70" s="1" t="str">
        <f>_xlfn.XLOOKUP($L70,Pos!B:B,Pos!E:E,, 0)</f>
        <v>Industrial Goods &amp; Services</v>
      </c>
      <c r="O70" s="1" t="str">
        <f t="shared" si="89"/>
        <v>Industrial Goods &amp; Services_Others</v>
      </c>
      <c r="P70" s="1" t="str">
        <f>_xlfn.XLOOKUP($L70,Pos!B:B,Pos!F:F,, 0)</f>
        <v>Others</v>
      </c>
      <c r="Q70" s="1">
        <v>0</v>
      </c>
      <c r="R70" s="9">
        <f>_xlfn.XLOOKUP($L70,Pos!$B:$B,Pos!N:N,0, 0)</f>
        <v>5.3</v>
      </c>
      <c r="S70" s="9">
        <f>_xlfn.XLOOKUP($L70,Pos!$B:$B,Pos!O:O,0, 0)</f>
        <v>1.7985</v>
      </c>
      <c r="T70" s="9">
        <f>_xlfn.XLOOKUP($L70,Pos!$B:$B,Pos!P:P,0, 0)</f>
        <v>8.5250000000000004</v>
      </c>
      <c r="U70" s="9">
        <f>_xlfn.XLOOKUP($L70,Pos!$B:$B,Pos!Q:Q,0, 0)</f>
        <v>9.9</v>
      </c>
      <c r="V70" s="9">
        <f>_xlfn.XLOOKUP($L70,Pos!$B:$B,Pos!R:R,0, 0)</f>
        <v>0.73333329999999997</v>
      </c>
      <c r="W70" s="9">
        <f>_xlfn.XLOOKUP($L70,Pos!$B:$B,Pos!S:S,0, 0)</f>
        <v>8.4533330000000007</v>
      </c>
      <c r="X70" s="9" t="str">
        <f>_xlfn.XLOOKUP($L70,Pos!$B:$B,Pos!J:J,0, 0)</f>
        <v>Buy</v>
      </c>
      <c r="Y70" s="1">
        <v>0</v>
      </c>
      <c r="Z70" s="1">
        <v>0</v>
      </c>
      <c r="AA70" s="1">
        <f t="shared" si="90"/>
        <v>0</v>
      </c>
      <c r="AB70" s="9">
        <f>_xlfn.XLOOKUP(L70,Pos!B:B,Pos!K:K,-1,0)</f>
        <v>9.0909090909090899</v>
      </c>
      <c r="AC70" s="1" t="e">
        <f>_xlfn.XLOOKUP($L70,Pos!$A:$A,Pos!S:S,_xlfn.XLOOKUP($L70,#REF!,#REF!, ""), 0)</f>
        <v>#REF!</v>
      </c>
      <c r="AD70" s="1" t="e">
        <f>_xlfn.XLOOKUP($L70,Pos!$A:$A,Pos!T:T,_xlfn.XLOOKUP($L70,#REF!,#REF!, ""), 0)</f>
        <v>#REF!</v>
      </c>
      <c r="AE70" s="1" t="e">
        <f>_xlfn.XLOOKUP($L70,Pos!$A:$A,Pos!U:U,_xlfn.XLOOKUP($L70,#REF!,#REF!, ""), 0)</f>
        <v>#REF!</v>
      </c>
      <c r="AF70" s="1" t="e">
        <f>_xlfn.XLOOKUP($L70,Pos!$A:$A,Pos!V:V,_xlfn.XLOOKUP($L70,#REF!,#REF!, ""), 0)</f>
        <v>#REF!</v>
      </c>
      <c r="AG70" s="1" t="e">
        <f>_xlfn.XLOOKUP($L70,Pos!$A:$A,Pos!W:W,_xlfn.XLOOKUP($L70,#REF!,#REF!, ""), 0)</f>
        <v>#REF!</v>
      </c>
      <c r="AH70" s="1" t="e">
        <f>_xlfn.XLOOKUP($L70,Pos!$A:$A,Pos!X:X,_xlfn.XLOOKUP($L70,#REF!,#REF!, ""), 0)</f>
        <v>#REF!</v>
      </c>
      <c r="AI70" s="1" t="e">
        <f>_xlfn.XLOOKUP($L70,Pos!$A:$A,Pos!Y:Y,_xlfn.XLOOKUP($L70,#REF!,#REF!, ""), 0)</f>
        <v>#REF!</v>
      </c>
      <c r="AJ70" s="1" t="e">
        <f>_xlfn.XLOOKUP($L70,Pos!$A:$A,Pos!Z:Z,_xlfn.XLOOKUP($L70,#REF!,#REF!, ""), 0)</f>
        <v>#REF!</v>
      </c>
      <c r="AK70" s="1" t="e">
        <f>_xlfn.XLOOKUP($L70,Pos!$A:$A,Pos!AA:AA,_xlfn.XLOOKUP($L70,#REF!,#REF!, ""), 0)</f>
        <v>#REF!</v>
      </c>
      <c r="AL70" s="1" t="e">
        <f>_xlfn.XLOOKUP($L70,Pos!$A:$A,Pos!AB:AB,_xlfn.XLOOKUP($L70,#REF!,#REF!, ""), 0)</f>
        <v>#REF!</v>
      </c>
      <c r="AM70" s="1" t="e">
        <f>_xlfn.XLOOKUP($L70,Pos!$A:$A,Pos!AC:AC,_xlfn.XLOOKUP($L70,#REF!,#REF!, ""), 0)</f>
        <v>#REF!</v>
      </c>
      <c r="AN70" s="1" t="e">
        <f>_xlfn.XLOOKUP($L70,Pos!$A:$A,Pos!AD:AD,_xlfn.XLOOKUP($L70,#REF!,#REF!, ""), 0)</f>
        <v>#REF!</v>
      </c>
      <c r="AO70" s="1" t="e">
        <f>_xlfn.XLOOKUP($L70,Pos!$A:$A,Pos!AE:AE,_xlfn.XLOOKUP($L70,#REF!,#REF!, ""), 0)</f>
        <v>#REF!</v>
      </c>
      <c r="AP70" s="1" t="e">
        <f>_xlfn.XLOOKUP($L70,Pos!$A:$A,Pos!AF:AF,_xlfn.XLOOKUP($L70,#REF!,#REF!, ""), 0)</f>
        <v>#REF!</v>
      </c>
      <c r="AQ70" s="1" t="e">
        <f>_xlfn.XLOOKUP($L70,Pos!$A:$A,Pos!AG:AG,_xlfn.XLOOKUP($L70,#REF!,#REF!, ""), 0)</f>
        <v>#REF!</v>
      </c>
      <c r="AR70" s="1" t="e">
        <f>_xlfn.XLOOKUP($L70,Pos!$A:$A,Pos!AH:AH,_xlfn.XLOOKUP($L70,#REF!,#REF!, ""), 0)</f>
        <v>#REF!</v>
      </c>
      <c r="AS70" s="1" t="e">
        <f>_xlfn.XLOOKUP($L70,Pos!$A:$A,Pos!AI:AI,_xlfn.XLOOKUP($L70,#REF!,#REF!, ""), 0)</f>
        <v>#REF!</v>
      </c>
      <c r="AT70" s="1" t="e">
        <f>_xlfn.XLOOKUP($L70,Pos!$A:$A,Pos!AJ:AJ,_xlfn.XLOOKUP($L70,#REF!,#REF!, ""), 0)</f>
        <v>#REF!</v>
      </c>
      <c r="AU70" s="1" t="e">
        <f>_xlfn.XLOOKUP($L70,Pos!$A:$A,Pos!AK:AK,_xlfn.XLOOKUP($L70,#REF!,#REF!, ""), 0)</f>
        <v>#REF!</v>
      </c>
      <c r="AV70" s="1" t="e">
        <f>_xlfn.XLOOKUP($L70,Pos!$A:$A,Pos!AL:AL,_xlfn.XLOOKUP($L70,#REF!,#REF!, ""), 0)</f>
        <v>#REF!</v>
      </c>
      <c r="AW70" s="1" t="e">
        <f>_xlfn.XLOOKUP($L70,Pos!$A:$A,Pos!AM:AM,_xlfn.XLOOKUP($L70,#REF!,#REF!, ""), 0)</f>
        <v>#REF!</v>
      </c>
      <c r="AX70" s="1" t="e">
        <f>_xlfn.XLOOKUP($L70,Pos!$A:$A,Pos!AN:AN,_xlfn.XLOOKUP($L70,#REF!,#REF!, ""), 0)</f>
        <v>#REF!</v>
      </c>
      <c r="AY70" s="1" t="e">
        <f>_xlfn.XLOOKUP($L70,Pos!$A:$A,Pos!AO:AO,_xlfn.XLOOKUP($L70,#REF!,#REF!, ""), 0)</f>
        <v>#REF!</v>
      </c>
      <c r="AZ70" s="7" t="str">
        <f t="shared" si="91"/>
        <v>IN</v>
      </c>
      <c r="BA70" s="1">
        <f>IF(OR(_xlfn.XLOOKUP(L70,Pos!B:B,Pos!L:L,FALSE)="ESG Reason",_xlfn.XLOOKUP(L70,Pos!B:B,Pos!L:L,FALSE)="Blacklisted"),1,0)</f>
        <v>0</v>
      </c>
      <c r="BC70" s="11">
        <v>2.9999994274127451E-3</v>
      </c>
      <c r="BD70" s="11">
        <f>_xlfn.XLOOKUP($L70,Pos!$B:$B,Pos!H:H,0, 0)</f>
        <v>3.6352891769005071E-3</v>
      </c>
      <c r="BE70" s="11">
        <f>_xlfn.XLOOKUP($L70,Pos!$B:$B,Pos!I:I,0, 0)</f>
        <v>3.1676324466310072E-4</v>
      </c>
      <c r="BF70" s="18">
        <f t="shared" si="92"/>
        <v>3.3185259322374063E-3</v>
      </c>
      <c r="BG70" s="1">
        <f t="shared" si="93"/>
        <v>3</v>
      </c>
      <c r="BH70" s="1">
        <f t="shared" si="94"/>
        <v>48</v>
      </c>
      <c r="BI70" s="18">
        <f t="shared" si="95"/>
        <v>6.3528974948776204E-4</v>
      </c>
      <c r="BJ70" s="3">
        <f t="shared" si="96"/>
        <v>2.6832361827496443E-3</v>
      </c>
      <c r="BK70" s="18">
        <f t="shared" si="97"/>
        <v>-6.3528974948776204E-4</v>
      </c>
      <c r="BQ70" s="57" t="str">
        <f t="shared" si="74"/>
        <v>Insurance_Others</v>
      </c>
      <c r="BR70" s="11">
        <f t="shared" si="70"/>
        <v>2.754263786401521E-3</v>
      </c>
      <c r="BS70" s="11">
        <f t="shared" si="71"/>
        <v>2.7430944387685412E-3</v>
      </c>
      <c r="BT70" s="11">
        <f t="shared" si="72"/>
        <v>4.4002310185779795E-3</v>
      </c>
      <c r="BU70" s="8">
        <f t="shared" si="75"/>
        <v>1.1169347632979804E-5</v>
      </c>
      <c r="BV70" s="8">
        <f t="shared" si="76"/>
        <v>-1.6459672321764585E-3</v>
      </c>
      <c r="BW70" s="8">
        <f t="shared" si="77"/>
        <v>-1.6571365798094383E-3</v>
      </c>
      <c r="BX70" s="13" t="str">
        <f t="shared" si="78"/>
        <v>Valide</v>
      </c>
      <c r="BZ70" s="60" t="str">
        <f t="shared" si="79"/>
        <v>Insurance_Others</v>
      </c>
      <c r="CA70" s="44">
        <f t="shared" si="80"/>
        <v>2</v>
      </c>
      <c r="CB70" s="44">
        <f t="shared" si="81"/>
        <v>2</v>
      </c>
      <c r="CC70" s="44">
        <f t="shared" si="82"/>
        <v>11</v>
      </c>
      <c r="CD70" s="1" t="b">
        <f t="shared" si="83"/>
        <v>0</v>
      </c>
      <c r="CE70" s="36" t="b">
        <f t="shared" si="84"/>
        <v>0</v>
      </c>
      <c r="CF70" s="11" t="str">
        <f t="shared" si="85"/>
        <v/>
      </c>
      <c r="CG70" s="11" t="str">
        <f t="shared" si="86"/>
        <v/>
      </c>
      <c r="CH70" s="37">
        <f>IFERROR(INT(CF70/mapping!$B$4)+1,0)</f>
        <v>0</v>
      </c>
      <c r="CI70" s="37">
        <f>IFERROR(INT(ABS(CG70)/mapping!$E$4)+1,0)</f>
        <v>0</v>
      </c>
      <c r="CJ70" s="1">
        <f t="shared" si="98"/>
        <v>0</v>
      </c>
      <c r="CK70" s="1" t="str" cm="1">
        <f t="array" ref="CK70">IF(OR(CD70,CE70), TRANSPOSE(_xlfn.LET(
    _xlpm.Noms, M:M,
    _xlpm.Scores, AB:AB,
    _xlpm.Poids, BD:BD,
    _xlpm.Secteur, O:O,
    _xlpm.ESG, BA:BA,
    _xlpm.Cible, BZ70,
    _xlpm.Nb, CJ70,
    _xlpm.Position, AZ:AZ,
    _xlpm.Res, IF(CD70,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1" spans="1:89" x14ac:dyDescent="0.25">
      <c r="B71" s="63" t="s">
        <v>2795</v>
      </c>
      <c r="C71" s="11">
        <v>2E-3</v>
      </c>
      <c r="D71" s="14"/>
      <c r="E71" s="14"/>
      <c r="F71" s="14"/>
      <c r="G71" s="51" t="s">
        <v>85</v>
      </c>
      <c r="H71" s="8" t="str">
        <f t="shared" si="87"/>
        <v>0,2%Others</v>
      </c>
      <c r="I71" s="11" cm="1">
        <f t="array" ref="I71">IF(
   AZ71 = "OUT", 0,IF(
   BD71 &gt;= LARGE(IF(ISNUMBER(BD:BD), BD:BD), 3),
   BE71 - 0.001,
   IF(BE71 &gt;=VLOOKUP(P71,mapping!$A:$B,2,FALSE), BE71,VLOOKUP(P71,mapping!$A$2:$B$8,2,FALSE))
))</f>
        <v>2.2775711667297502E-3</v>
      </c>
      <c r="J71" s="11" cm="1">
        <f t="array" ref="J71">IF(
    AZ71="OUT",0,IF(IF(
                      BD71&gt;=LARGE(IF(ISNUMBER(BD:BD),BD:BD),3),
                      BE71+0.001,
                      VLOOKUP(H71,mapping!$D:$E,2,FALSE)
                      )&gt;I71,
                   IF(
                      BD71&gt;=LARGE(IF(ISNUMBER(BD:BD),BD:BD),3),
                      BE71+0.001,
                      VLOOKUP(H71,mapping!$D:$E,2,FALSE)
                      ),
                   I71+0.002))</f>
        <v>7.4999999999999997E-3</v>
      </c>
      <c r="K71" s="8">
        <f t="shared" si="88"/>
        <v>2.2775711667297502E-3</v>
      </c>
      <c r="L71" s="1" t="str">
        <f>Pos!B610</f>
        <v>JP3633400001</v>
      </c>
      <c r="M71" s="1" t="str">
        <f>_xlfn.XLOOKUP($L71,Pos!B:B,Pos!D:D,, 0)</f>
        <v>Toyota Motor Corp.</v>
      </c>
      <c r="N71" s="1" t="str">
        <f>_xlfn.XLOOKUP($L71,Pos!B:B,Pos!E:E,, 0)</f>
        <v>Auto &amp; Parts</v>
      </c>
      <c r="O71" s="1" t="str">
        <f t="shared" si="89"/>
        <v>Auto &amp; Parts_Others</v>
      </c>
      <c r="P71" s="1" t="str">
        <f>_xlfn.XLOOKUP($L71,Pos!B:B,Pos!F:F,, 0)</f>
        <v>Others</v>
      </c>
      <c r="Q71" s="1">
        <v>0</v>
      </c>
      <c r="R71" s="9">
        <f>_xlfn.XLOOKUP($L71,Pos!$B:$B,Pos!N:N,0, 0)</f>
        <v>5.71</v>
      </c>
      <c r="S71" s="9">
        <f>_xlfn.XLOOKUP($L71,Pos!$B:$B,Pos!O:O,0, 0)</f>
        <v>5.5283340000000001</v>
      </c>
      <c r="T71" s="9">
        <f>_xlfn.XLOOKUP($L71,Pos!$B:$B,Pos!P:P,0, 0)</f>
        <v>3.5750000000000002</v>
      </c>
      <c r="U71" s="9">
        <f>_xlfn.XLOOKUP($L71,Pos!$B:$B,Pos!Q:Q,0, 0)</f>
        <v>8.3000000000000007</v>
      </c>
      <c r="V71" s="9">
        <f>_xlfn.XLOOKUP($L71,Pos!$B:$B,Pos!R:R,0, 0)</f>
        <v>6.6333330000000004</v>
      </c>
      <c r="W71" s="9">
        <f>_xlfn.XLOOKUP($L71,Pos!$B:$B,Pos!S:S,0, 0)</f>
        <v>5.2750000000000004</v>
      </c>
      <c r="X71" s="9" t="str">
        <f>_xlfn.XLOOKUP($L71,Pos!$B:$B,Pos!J:J,0, 0)</f>
        <v>Outperform</v>
      </c>
      <c r="Y71" s="1">
        <v>0</v>
      </c>
      <c r="Z71" s="1">
        <v>0</v>
      </c>
      <c r="AA71" s="1">
        <f t="shared" si="90"/>
        <v>0</v>
      </c>
      <c r="AB71" s="9">
        <f>_xlfn.XLOOKUP(L71,Pos!B:B,Pos!K:K,-1,0)</f>
        <v>10</v>
      </c>
      <c r="AC71" s="1" t="e">
        <f>_xlfn.XLOOKUP($L71,Pos!$A:$A,Pos!S:S,_xlfn.XLOOKUP($L71,#REF!,#REF!, ""), 0)</f>
        <v>#REF!</v>
      </c>
      <c r="AD71" s="1" t="e">
        <f>_xlfn.XLOOKUP($L71,Pos!$A:$A,Pos!T:T,_xlfn.XLOOKUP($L71,#REF!,#REF!, ""), 0)</f>
        <v>#REF!</v>
      </c>
      <c r="AE71" s="1" t="e">
        <f>_xlfn.XLOOKUP($L71,Pos!$A:$A,Pos!U:U,_xlfn.XLOOKUP($L71,#REF!,#REF!, ""), 0)</f>
        <v>#REF!</v>
      </c>
      <c r="AF71" s="1" t="e">
        <f>_xlfn.XLOOKUP($L71,Pos!$A:$A,Pos!V:V,_xlfn.XLOOKUP($L71,#REF!,#REF!, ""), 0)</f>
        <v>#REF!</v>
      </c>
      <c r="AG71" s="1" t="e">
        <f>_xlfn.XLOOKUP($L71,Pos!$A:$A,Pos!W:W,_xlfn.XLOOKUP($L71,#REF!,#REF!, ""), 0)</f>
        <v>#REF!</v>
      </c>
      <c r="AH71" s="1" t="e">
        <f>_xlfn.XLOOKUP($L71,Pos!$A:$A,Pos!X:X,_xlfn.XLOOKUP($L71,#REF!,#REF!, ""), 0)</f>
        <v>#REF!</v>
      </c>
      <c r="AI71" s="1" t="e">
        <f>_xlfn.XLOOKUP($L71,Pos!$A:$A,Pos!Y:Y,_xlfn.XLOOKUP($L71,#REF!,#REF!, ""), 0)</f>
        <v>#REF!</v>
      </c>
      <c r="AJ71" s="1" t="e">
        <f>_xlfn.XLOOKUP($L71,Pos!$A:$A,Pos!Z:Z,_xlfn.XLOOKUP($L71,#REF!,#REF!, ""), 0)</f>
        <v>#REF!</v>
      </c>
      <c r="AK71" s="1" t="e">
        <f>_xlfn.XLOOKUP($L71,Pos!$A:$A,Pos!AA:AA,_xlfn.XLOOKUP($L71,#REF!,#REF!, ""), 0)</f>
        <v>#REF!</v>
      </c>
      <c r="AL71" s="1" t="e">
        <f>_xlfn.XLOOKUP($L71,Pos!$A:$A,Pos!AB:AB,_xlfn.XLOOKUP($L71,#REF!,#REF!, ""), 0)</f>
        <v>#REF!</v>
      </c>
      <c r="AM71" s="1" t="e">
        <f>_xlfn.XLOOKUP($L71,Pos!$A:$A,Pos!AC:AC,_xlfn.XLOOKUP($L71,#REF!,#REF!, ""), 0)</f>
        <v>#REF!</v>
      </c>
      <c r="AN71" s="1" t="e">
        <f>_xlfn.XLOOKUP($L71,Pos!$A:$A,Pos!AD:AD,_xlfn.XLOOKUP($L71,#REF!,#REF!, ""), 0)</f>
        <v>#REF!</v>
      </c>
      <c r="AO71" s="1" t="e">
        <f>_xlfn.XLOOKUP($L71,Pos!$A:$A,Pos!AE:AE,_xlfn.XLOOKUP($L71,#REF!,#REF!, ""), 0)</f>
        <v>#REF!</v>
      </c>
      <c r="AP71" s="1" t="e">
        <f>_xlfn.XLOOKUP($L71,Pos!$A:$A,Pos!AF:AF,_xlfn.XLOOKUP($L71,#REF!,#REF!, ""), 0)</f>
        <v>#REF!</v>
      </c>
      <c r="AQ71" s="1" t="e">
        <f>_xlfn.XLOOKUP($L71,Pos!$A:$A,Pos!AG:AG,_xlfn.XLOOKUP($L71,#REF!,#REF!, ""), 0)</f>
        <v>#REF!</v>
      </c>
      <c r="AR71" s="1" t="e">
        <f>_xlfn.XLOOKUP($L71,Pos!$A:$A,Pos!AH:AH,_xlfn.XLOOKUP($L71,#REF!,#REF!, ""), 0)</f>
        <v>#REF!</v>
      </c>
      <c r="AS71" s="1" t="e">
        <f>_xlfn.XLOOKUP($L71,Pos!$A:$A,Pos!AI:AI,_xlfn.XLOOKUP($L71,#REF!,#REF!, ""), 0)</f>
        <v>#REF!</v>
      </c>
      <c r="AT71" s="1" t="e">
        <f>_xlfn.XLOOKUP($L71,Pos!$A:$A,Pos!AJ:AJ,_xlfn.XLOOKUP($L71,#REF!,#REF!, ""), 0)</f>
        <v>#REF!</v>
      </c>
      <c r="AU71" s="1" t="e">
        <f>_xlfn.XLOOKUP($L71,Pos!$A:$A,Pos!AK:AK,_xlfn.XLOOKUP($L71,#REF!,#REF!, ""), 0)</f>
        <v>#REF!</v>
      </c>
      <c r="AV71" s="1" t="e">
        <f>_xlfn.XLOOKUP($L71,Pos!$A:$A,Pos!AL:AL,_xlfn.XLOOKUP($L71,#REF!,#REF!, ""), 0)</f>
        <v>#REF!</v>
      </c>
      <c r="AW71" s="1" t="e">
        <f>_xlfn.XLOOKUP($L71,Pos!$A:$A,Pos!AM:AM,_xlfn.XLOOKUP($L71,#REF!,#REF!, ""), 0)</f>
        <v>#REF!</v>
      </c>
      <c r="AX71" s="1" t="e">
        <f>_xlfn.XLOOKUP($L71,Pos!$A:$A,Pos!AN:AN,_xlfn.XLOOKUP($L71,#REF!,#REF!, ""), 0)</f>
        <v>#REF!</v>
      </c>
      <c r="AY71" s="1" t="e">
        <f>_xlfn.XLOOKUP($L71,Pos!$A:$A,Pos!AO:AO,_xlfn.XLOOKUP($L71,#REF!,#REF!, ""), 0)</f>
        <v>#REF!</v>
      </c>
      <c r="AZ71" s="7" t="str">
        <f t="shared" si="91"/>
        <v>IN</v>
      </c>
      <c r="BA71" s="1">
        <f>IF(OR(_xlfn.XLOOKUP(L71,Pos!B:B,Pos!L:L,FALSE)="ESG Reason",_xlfn.XLOOKUP(L71,Pos!B:B,Pos!L:L,FALSE)="Blacklisted"),1,0)</f>
        <v>0</v>
      </c>
      <c r="BC71" s="11">
        <v>3.3902433122794009E-3</v>
      </c>
      <c r="BD71" s="11">
        <f>_xlfn.XLOOKUP($L71,Pos!$B:$B,Pos!H:H,0, 0)</f>
        <v>3.5913284218439361E-3</v>
      </c>
      <c r="BE71" s="11">
        <f>_xlfn.XLOOKUP($L71,Pos!$B:$B,Pos!I:I,0, 0)</f>
        <v>2.2775711667297502E-3</v>
      </c>
      <c r="BF71" s="18">
        <f t="shared" si="92"/>
        <v>1.3137572551141859E-3</v>
      </c>
      <c r="BG71" s="1">
        <f t="shared" si="93"/>
        <v>3</v>
      </c>
      <c r="BH71" s="1">
        <f t="shared" si="94"/>
        <v>39</v>
      </c>
      <c r="BI71" s="18">
        <f t="shared" si="95"/>
        <v>2.0108510956453511E-4</v>
      </c>
      <c r="BJ71" s="3">
        <f t="shared" si="96"/>
        <v>1.1126721455496508E-3</v>
      </c>
      <c r="BK71" s="18">
        <f t="shared" si="97"/>
        <v>-2.0108510956453511E-4</v>
      </c>
      <c r="BQ71" s="57" t="str">
        <f t="shared" si="74"/>
        <v>Media_Others</v>
      </c>
      <c r="BR71" s="11" t="str">
        <f t="shared" si="70"/>
        <v/>
      </c>
      <c r="BS71" s="11" t="str">
        <f t="shared" si="71"/>
        <v/>
      </c>
      <c r="BT71" s="11" t="str">
        <f t="shared" si="72"/>
        <v/>
      </c>
      <c r="BU71" s="8">
        <f t="shared" si="75"/>
        <v>0</v>
      </c>
      <c r="BV71" s="8">
        <f t="shared" si="76"/>
        <v>0</v>
      </c>
      <c r="BW71" s="8">
        <f t="shared" si="77"/>
        <v>0</v>
      </c>
      <c r="BX71" s="13" t="str">
        <f t="shared" si="78"/>
        <v/>
      </c>
      <c r="BZ71" s="60" t="str">
        <f t="shared" si="79"/>
        <v>Media_Others</v>
      </c>
      <c r="CA71" s="44">
        <f t="shared" si="80"/>
        <v>0</v>
      </c>
      <c r="CB71" s="44">
        <f t="shared" si="81"/>
        <v>0</v>
      </c>
      <c r="CC71" s="44">
        <f t="shared" si="82"/>
        <v>0</v>
      </c>
      <c r="CD71" s="1" t="b">
        <f t="shared" si="83"/>
        <v>0</v>
      </c>
      <c r="CE71" s="36" t="b">
        <f t="shared" si="84"/>
        <v>0</v>
      </c>
      <c r="CF71" s="11" t="str">
        <f t="shared" si="85"/>
        <v/>
      </c>
      <c r="CG71" s="11" t="str">
        <f t="shared" si="86"/>
        <v/>
      </c>
      <c r="CH71" s="37">
        <f>IFERROR(INT(CF71/mapping!$B$4)+1,0)</f>
        <v>0</v>
      </c>
      <c r="CI71" s="37">
        <f>IFERROR(INT(ABS(CG71)/mapping!$E$4)+1,0)</f>
        <v>0</v>
      </c>
      <c r="CJ71" s="1">
        <f t="shared" si="98"/>
        <v>0</v>
      </c>
      <c r="CK71" s="1" t="str" cm="1">
        <f t="array" ref="CK71">IF(OR(CD71,CE71), TRANSPOSE(_xlfn.LET(
    _xlpm.Noms, M:M,
    _xlpm.Scores, AB:AB,
    _xlpm.Poids, BD:BD,
    _xlpm.Secteur, O:O,
    _xlpm.ESG, BA:BA,
    _xlpm.Cible, BZ71,
    _xlpm.Nb, CJ71,
    _xlpm.Position, AZ:AZ,
    _xlpm.Res, IF(CD71,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2" spans="1:89" x14ac:dyDescent="0.25">
      <c r="B72" s="63" t="s">
        <v>2796</v>
      </c>
      <c r="C72" s="11">
        <v>1E-3</v>
      </c>
      <c r="D72" s="14"/>
      <c r="E72" s="14"/>
      <c r="F72" s="14"/>
      <c r="G72" s="51" t="s">
        <v>876</v>
      </c>
      <c r="H72" s="8" t="str">
        <f t="shared" si="87"/>
        <v>0%North America</v>
      </c>
      <c r="I72" s="11" cm="1">
        <f t="array" ref="I72">IF(
   AZ72 = "OUT", 0,IF(
   BD72 &gt;= LARGE(IF(ISNUMBER(BD:BD), BD:BD), 3),
   BE72 - 0.001,
   IF(BE72 &gt;=VLOOKUP(P72,mapping!$A:$B,2,FALSE), BE72,VLOOKUP(P72,mapping!$A$2:$B$8,2,FALSE))
))</f>
        <v>2E-3</v>
      </c>
      <c r="J72" s="11" cm="1">
        <f t="array" ref="J72">IF(
    AZ72="OUT",0,IF(IF(
                      BD72&gt;=LARGE(IF(ISNUMBER(BD:BD),BD:BD),3),
                      BE72+0.001,
                      VLOOKUP(H72,mapping!$D:$E,2,FALSE)
                      )&gt;I72,
                   IF(
                      BD72&gt;=LARGE(IF(ISNUMBER(BD:BD),BD:BD),3),
                      BE72+0.001,
                      VLOOKUP(H72,mapping!$D:$E,2,FALSE)
                      ),
                   I72+0.002))</f>
        <v>0.01</v>
      </c>
      <c r="K72" s="8">
        <f t="shared" si="88"/>
        <v>1.6406843666718561E-4</v>
      </c>
      <c r="L72" s="1" t="str">
        <f>Pos!B939</f>
        <v>US2435371073</v>
      </c>
      <c r="M72" s="1" t="str">
        <f>_xlfn.XLOOKUP($L72,Pos!B:B,Pos!D:D,, 0)</f>
        <v>Deckers Outdoor Corporation</v>
      </c>
      <c r="N72" s="1" t="str">
        <f>_xlfn.XLOOKUP($L72,Pos!B:B,Pos!E:E,, 0)</f>
        <v>Personal &amp; Household Goods</v>
      </c>
      <c r="O72" s="1" t="str">
        <f t="shared" si="89"/>
        <v>Personal &amp; Household Goods_North America</v>
      </c>
      <c r="P72" s="1" t="str">
        <f>_xlfn.XLOOKUP($L72,Pos!B:B,Pos!F:F,, 0)</f>
        <v>North America</v>
      </c>
      <c r="Q72" s="1">
        <v>0</v>
      </c>
      <c r="R72" s="9">
        <f>_xlfn.XLOOKUP($L72,Pos!$B:$B,Pos!N:N,0, 0)</f>
        <v>0</v>
      </c>
      <c r="S72" s="9">
        <f>_xlfn.XLOOKUP($L72,Pos!$B:$B,Pos!O:O,0, 0)</f>
        <v>6.7288329999999998</v>
      </c>
      <c r="T72" s="9">
        <f>_xlfn.XLOOKUP($L72,Pos!$B:$B,Pos!P:P,0, 0)</f>
        <v>8.1750000000000007</v>
      </c>
      <c r="U72" s="9">
        <f>_xlfn.XLOOKUP($L72,Pos!$B:$B,Pos!Q:Q,0, 0)</f>
        <v>1.5</v>
      </c>
      <c r="V72" s="9">
        <f>_xlfn.XLOOKUP($L72,Pos!$B:$B,Pos!R:R,0, 0)</f>
        <v>1.3333330000000001</v>
      </c>
      <c r="W72" s="9">
        <f>_xlfn.XLOOKUP($L72,Pos!$B:$B,Pos!S:S,0, 0)</f>
        <v>5.0650000000000004</v>
      </c>
      <c r="X72" s="9" t="str">
        <f>_xlfn.XLOOKUP($L72,Pos!$B:$B,Pos!J:J,0, 0)</f>
        <v>Outperform</v>
      </c>
      <c r="Y72" s="1">
        <v>0</v>
      </c>
      <c r="Z72" s="1">
        <v>0</v>
      </c>
      <c r="AA72" s="1">
        <f t="shared" si="90"/>
        <v>0</v>
      </c>
      <c r="AB72" s="9">
        <f>_xlfn.XLOOKUP(L72,Pos!B:B,Pos!K:K,-1,0)</f>
        <v>9.2857142857142865</v>
      </c>
      <c r="AC72" s="1" t="e">
        <f>_xlfn.XLOOKUP($L72,Pos!$A:$A,Pos!S:S,_xlfn.XLOOKUP($L72,#REF!,#REF!, ""), 0)</f>
        <v>#REF!</v>
      </c>
      <c r="AD72" s="1" t="e">
        <f>_xlfn.XLOOKUP($L72,Pos!$A:$A,Pos!T:T,_xlfn.XLOOKUP($L72,#REF!,#REF!, ""), 0)</f>
        <v>#REF!</v>
      </c>
      <c r="AE72" s="1" t="e">
        <f>_xlfn.XLOOKUP($L72,Pos!$A:$A,Pos!U:U,_xlfn.XLOOKUP($L72,#REF!,#REF!, ""), 0)</f>
        <v>#REF!</v>
      </c>
      <c r="AF72" s="1" t="e">
        <f>_xlfn.XLOOKUP($L72,Pos!$A:$A,Pos!V:V,_xlfn.XLOOKUP($L72,#REF!,#REF!, ""), 0)</f>
        <v>#REF!</v>
      </c>
      <c r="AG72" s="1" t="e">
        <f>_xlfn.XLOOKUP($L72,Pos!$A:$A,Pos!W:W,_xlfn.XLOOKUP($L72,#REF!,#REF!, ""), 0)</f>
        <v>#REF!</v>
      </c>
      <c r="AH72" s="1" t="e">
        <f>_xlfn.XLOOKUP($L72,Pos!$A:$A,Pos!X:X,_xlfn.XLOOKUP($L72,#REF!,#REF!, ""), 0)</f>
        <v>#REF!</v>
      </c>
      <c r="AI72" s="1" t="e">
        <f>_xlfn.XLOOKUP($L72,Pos!$A:$A,Pos!Y:Y,_xlfn.XLOOKUP($L72,#REF!,#REF!, ""), 0)</f>
        <v>#REF!</v>
      </c>
      <c r="AJ72" s="1" t="e">
        <f>_xlfn.XLOOKUP($L72,Pos!$A:$A,Pos!Z:Z,_xlfn.XLOOKUP($L72,#REF!,#REF!, ""), 0)</f>
        <v>#REF!</v>
      </c>
      <c r="AK72" s="1" t="e">
        <f>_xlfn.XLOOKUP($L72,Pos!$A:$A,Pos!AA:AA,_xlfn.XLOOKUP($L72,#REF!,#REF!, ""), 0)</f>
        <v>#REF!</v>
      </c>
      <c r="AL72" s="1" t="e">
        <f>_xlfn.XLOOKUP($L72,Pos!$A:$A,Pos!AB:AB,_xlfn.XLOOKUP($L72,#REF!,#REF!, ""), 0)</f>
        <v>#REF!</v>
      </c>
      <c r="AM72" s="1" t="e">
        <f>_xlfn.XLOOKUP($L72,Pos!$A:$A,Pos!AC:AC,_xlfn.XLOOKUP($L72,#REF!,#REF!, ""), 0)</f>
        <v>#REF!</v>
      </c>
      <c r="AN72" s="1" t="e">
        <f>_xlfn.XLOOKUP($L72,Pos!$A:$A,Pos!AD:AD,_xlfn.XLOOKUP($L72,#REF!,#REF!, ""), 0)</f>
        <v>#REF!</v>
      </c>
      <c r="AO72" s="1" t="e">
        <f>_xlfn.XLOOKUP($L72,Pos!$A:$A,Pos!AE:AE,_xlfn.XLOOKUP($L72,#REF!,#REF!, ""), 0)</f>
        <v>#REF!</v>
      </c>
      <c r="AP72" s="1" t="e">
        <f>_xlfn.XLOOKUP($L72,Pos!$A:$A,Pos!AF:AF,_xlfn.XLOOKUP($L72,#REF!,#REF!, ""), 0)</f>
        <v>#REF!</v>
      </c>
      <c r="AQ72" s="1" t="e">
        <f>_xlfn.XLOOKUP($L72,Pos!$A:$A,Pos!AG:AG,_xlfn.XLOOKUP($L72,#REF!,#REF!, ""), 0)</f>
        <v>#REF!</v>
      </c>
      <c r="AR72" s="1" t="e">
        <f>_xlfn.XLOOKUP($L72,Pos!$A:$A,Pos!AH:AH,_xlfn.XLOOKUP($L72,#REF!,#REF!, ""), 0)</f>
        <v>#REF!</v>
      </c>
      <c r="AS72" s="1" t="e">
        <f>_xlfn.XLOOKUP($L72,Pos!$A:$A,Pos!AI:AI,_xlfn.XLOOKUP($L72,#REF!,#REF!, ""), 0)</f>
        <v>#REF!</v>
      </c>
      <c r="AT72" s="1" t="e">
        <f>_xlfn.XLOOKUP($L72,Pos!$A:$A,Pos!AJ:AJ,_xlfn.XLOOKUP($L72,#REF!,#REF!, ""), 0)</f>
        <v>#REF!</v>
      </c>
      <c r="AU72" s="1" t="e">
        <f>_xlfn.XLOOKUP($L72,Pos!$A:$A,Pos!AK:AK,_xlfn.XLOOKUP($L72,#REF!,#REF!, ""), 0)</f>
        <v>#REF!</v>
      </c>
      <c r="AV72" s="1" t="e">
        <f>_xlfn.XLOOKUP($L72,Pos!$A:$A,Pos!AL:AL,_xlfn.XLOOKUP($L72,#REF!,#REF!, ""), 0)</f>
        <v>#REF!</v>
      </c>
      <c r="AW72" s="1" t="e">
        <f>_xlfn.XLOOKUP($L72,Pos!$A:$A,Pos!AM:AM,_xlfn.XLOOKUP($L72,#REF!,#REF!, ""), 0)</f>
        <v>#REF!</v>
      </c>
      <c r="AX72" s="1" t="e">
        <f>_xlfn.XLOOKUP($L72,Pos!$A:$A,Pos!AN:AN,_xlfn.XLOOKUP($L72,#REF!,#REF!, ""), 0)</f>
        <v>#REF!</v>
      </c>
      <c r="AY72" s="1" t="e">
        <f>_xlfn.XLOOKUP($L72,Pos!$A:$A,Pos!AO:AO,_xlfn.XLOOKUP($L72,#REF!,#REF!, ""), 0)</f>
        <v>#REF!</v>
      </c>
      <c r="AZ72" s="7" t="str">
        <f t="shared" si="91"/>
        <v>IN</v>
      </c>
      <c r="BA72" s="1">
        <f>IF(OR(_xlfn.XLOOKUP(L72,Pos!B:B,Pos!L:L,FALSE)="ESG Reason",_xlfn.XLOOKUP(L72,Pos!B:B,Pos!L:L,FALSE)="Blacklisted"),1,0)</f>
        <v>0</v>
      </c>
      <c r="BC72" s="11">
        <v>3.9229275497455534E-3</v>
      </c>
      <c r="BD72" s="11">
        <f>_xlfn.XLOOKUP($L72,Pos!$B:$B,Pos!H:H,0, 0)</f>
        <v>3.5281554797177068E-3</v>
      </c>
      <c r="BE72" s="11">
        <f>_xlfn.XLOOKUP($L72,Pos!$B:$B,Pos!I:I,0, 0)</f>
        <v>1.6406843666718561E-4</v>
      </c>
      <c r="BF72" s="18">
        <f t="shared" si="92"/>
        <v>3.364087043050521E-3</v>
      </c>
      <c r="BG72" s="1">
        <f t="shared" si="93"/>
        <v>1</v>
      </c>
      <c r="BH72" s="1">
        <f t="shared" si="94"/>
        <v>32</v>
      </c>
      <c r="BI72" s="18">
        <f t="shared" si="95"/>
        <v>3.9477207002784663E-4</v>
      </c>
      <c r="BJ72" s="3">
        <f t="shared" si="96"/>
        <v>3.7588591130783677E-3</v>
      </c>
      <c r="BK72" s="18">
        <f t="shared" si="97"/>
        <v>3.9477207002784663E-4</v>
      </c>
      <c r="BQ72" s="57" t="str">
        <f t="shared" si="74"/>
        <v>Personal &amp; Household Goods_Others</v>
      </c>
      <c r="BR72" s="11">
        <f t="shared" si="70"/>
        <v>2.2430320559692165E-3</v>
      </c>
      <c r="BS72" s="11">
        <f t="shared" si="71"/>
        <v>2.237443490793255E-3</v>
      </c>
      <c r="BT72" s="11">
        <f t="shared" si="72"/>
        <v>2.392948732899575E-3</v>
      </c>
      <c r="BU72" s="8">
        <f t="shared" si="75"/>
        <v>5.5885651759615337E-6</v>
      </c>
      <c r="BV72" s="8">
        <f t="shared" si="76"/>
        <v>-1.4991667693035849E-4</v>
      </c>
      <c r="BW72" s="8">
        <f t="shared" si="77"/>
        <v>-1.5550524210632003E-4</v>
      </c>
      <c r="BX72" s="13" t="str">
        <f t="shared" si="78"/>
        <v>Valide</v>
      </c>
      <c r="BZ72" s="60" t="str">
        <f t="shared" si="79"/>
        <v>Personal &amp; Household Goods_Others</v>
      </c>
      <c r="CA72" s="44">
        <f t="shared" si="80"/>
        <v>1</v>
      </c>
      <c r="CB72" s="44">
        <f t="shared" si="81"/>
        <v>1</v>
      </c>
      <c r="CC72" s="44">
        <f t="shared" si="82"/>
        <v>6</v>
      </c>
      <c r="CD72" s="1" t="b">
        <f t="shared" si="83"/>
        <v>0</v>
      </c>
      <c r="CE72" s="36" t="b">
        <f t="shared" si="84"/>
        <v>0</v>
      </c>
      <c r="CF72" s="11" t="str">
        <f t="shared" si="85"/>
        <v/>
      </c>
      <c r="CG72" s="11" t="str">
        <f t="shared" si="86"/>
        <v/>
      </c>
      <c r="CH72" s="37">
        <f>IFERROR(INT(CF72/mapping!$B$4)+1,0)</f>
        <v>0</v>
      </c>
      <c r="CI72" s="37">
        <f>IFERROR(INT(ABS(CG72)/mapping!$E$4)+1,0)</f>
        <v>0</v>
      </c>
      <c r="CJ72" s="1">
        <f t="shared" si="98"/>
        <v>0</v>
      </c>
      <c r="CK72" s="1" t="str" cm="1">
        <f t="array" ref="CK72">IF(OR(CD72,CE72), TRANSPOSE(_xlfn.LET(
    _xlpm.Noms, M:M,
    _xlpm.Scores, AB:AB,
    _xlpm.Poids, BD:BD,
    _xlpm.Secteur, O:O,
    _xlpm.ESG, BA:BA,
    _xlpm.Cible, BZ72,
    _xlpm.Nb, CJ72,
    _xlpm.Position, AZ:AZ,
    _xlpm.Res, IF(CD72,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3" spans="1:89" x14ac:dyDescent="0.25">
      <c r="C73" s="14"/>
      <c r="D73" s="14"/>
      <c r="E73" s="14"/>
      <c r="F73" s="14"/>
      <c r="G73" s="51" t="s">
        <v>1024</v>
      </c>
      <c r="H73" s="8" t="str">
        <f t="shared" si="87"/>
        <v>0%West Europe</v>
      </c>
      <c r="I73" s="11" cm="1">
        <f t="array" ref="I73">IF(
   AZ73 = "OUT", 0,IF(
   BD73 &gt;= LARGE(IF(ISNUMBER(BD:BD), BD:BD), 3),
   BE73 - 0.001,
   IF(BE73 &gt;=VLOOKUP(P73,mapping!$A:$B,2,FALSE), BE73,VLOOKUP(P73,mapping!$A$2:$B$8,2,FALSE))
))</f>
        <v>1E-3</v>
      </c>
      <c r="J73" s="11" cm="1">
        <f t="array" ref="J73">IF(
    AZ73="OUT",0,IF(IF(
                      BD73&gt;=LARGE(IF(ISNUMBER(BD:BD),BD:BD),3),
                      BE73+0.001,
                      VLOOKUP(H73,mapping!$D:$E,2,FALSE)
                      )&gt;I73,
                   IF(
                      BD73&gt;=LARGE(IF(ISNUMBER(BD:BD),BD:BD),3),
                      BE73+0.001,
                      VLOOKUP(H73,mapping!$D:$E,2,FALSE)
                      ),
                   I73+0.002))</f>
        <v>5.0000000000000001E-3</v>
      </c>
      <c r="K73" s="8">
        <f t="shared" si="88"/>
        <v>1.2560799108621499E-4</v>
      </c>
      <c r="L73" s="1" t="str">
        <f>Pos!B715</f>
        <v>NL0011872643</v>
      </c>
      <c r="M73" s="1" t="str">
        <f>_xlfn.XLOOKUP($L73,Pos!B:B,Pos!D:D,, 0)</f>
        <v>ASR Nederland N.V.</v>
      </c>
      <c r="N73" s="1" t="str">
        <f>_xlfn.XLOOKUP($L73,Pos!B:B,Pos!E:E,, 0)</f>
        <v>Insurance</v>
      </c>
      <c r="O73" s="1" t="str">
        <f t="shared" si="89"/>
        <v>Insurance_West Europe</v>
      </c>
      <c r="P73" s="1" t="str">
        <f>_xlfn.XLOOKUP($L73,Pos!B:B,Pos!F:F,, 0)</f>
        <v>West Europe</v>
      </c>
      <c r="Q73" s="1">
        <v>0</v>
      </c>
      <c r="R73" s="9">
        <f>_xlfn.XLOOKUP($L73,Pos!$B:$B,Pos!N:N,0, 0)</f>
        <v>6.72</v>
      </c>
      <c r="S73" s="9">
        <f>_xlfn.XLOOKUP($L73,Pos!$B:$B,Pos!O:O,0, 0)</f>
        <v>6.2312500000000002</v>
      </c>
      <c r="T73" s="9">
        <f>_xlfn.XLOOKUP($L73,Pos!$B:$B,Pos!P:P,0, 0)</f>
        <v>4.7</v>
      </c>
      <c r="U73" s="9">
        <f>_xlfn.XLOOKUP($L73,Pos!$B:$B,Pos!Q:Q,0, 0)</f>
        <v>4.5</v>
      </c>
      <c r="V73" s="9">
        <f>_xlfn.XLOOKUP($L73,Pos!$B:$B,Pos!R:R,0, 0)</f>
        <v>9.0666670000000007</v>
      </c>
      <c r="W73" s="9">
        <f>_xlfn.XLOOKUP($L73,Pos!$B:$B,Pos!S:S,0, 0)</f>
        <v>4.4775</v>
      </c>
      <c r="X73" s="9" t="str">
        <f>_xlfn.XLOOKUP($L73,Pos!$B:$B,Pos!J:J,0, 0)</f>
        <v>Outperform</v>
      </c>
      <c r="Y73" s="1">
        <v>0</v>
      </c>
      <c r="Z73" s="1">
        <v>0</v>
      </c>
      <c r="AA73" s="1">
        <f t="shared" si="90"/>
        <v>0</v>
      </c>
      <c r="AB73" s="9">
        <f>_xlfn.XLOOKUP(L73,Pos!B:B,Pos!K:K,-1,0)</f>
        <v>9.2000000000000011</v>
      </c>
      <c r="AC73" s="1" t="e">
        <f>_xlfn.XLOOKUP($L73,Pos!$A:$A,Pos!S:S,_xlfn.XLOOKUP($L73,#REF!,#REF!, ""), 0)</f>
        <v>#REF!</v>
      </c>
      <c r="AD73" s="1" t="e">
        <f>_xlfn.XLOOKUP($L73,Pos!$A:$A,Pos!T:T,_xlfn.XLOOKUP($L73,#REF!,#REF!, ""), 0)</f>
        <v>#REF!</v>
      </c>
      <c r="AE73" s="1" t="e">
        <f>_xlfn.XLOOKUP($L73,Pos!$A:$A,Pos!U:U,_xlfn.XLOOKUP($L73,#REF!,#REF!, ""), 0)</f>
        <v>#REF!</v>
      </c>
      <c r="AF73" s="1" t="e">
        <f>_xlfn.XLOOKUP($L73,Pos!$A:$A,Pos!V:V,_xlfn.XLOOKUP($L73,#REF!,#REF!, ""), 0)</f>
        <v>#REF!</v>
      </c>
      <c r="AG73" s="1" t="e">
        <f>_xlfn.XLOOKUP($L73,Pos!$A:$A,Pos!W:W,_xlfn.XLOOKUP($L73,#REF!,#REF!, ""), 0)</f>
        <v>#REF!</v>
      </c>
      <c r="AH73" s="1" t="e">
        <f>_xlfn.XLOOKUP($L73,Pos!$A:$A,Pos!X:X,_xlfn.XLOOKUP($L73,#REF!,#REF!, ""), 0)</f>
        <v>#REF!</v>
      </c>
      <c r="AI73" s="1" t="e">
        <f>_xlfn.XLOOKUP($L73,Pos!$A:$A,Pos!Y:Y,_xlfn.XLOOKUP($L73,#REF!,#REF!, ""), 0)</f>
        <v>#REF!</v>
      </c>
      <c r="AJ73" s="1" t="e">
        <f>_xlfn.XLOOKUP($L73,Pos!$A:$A,Pos!Z:Z,_xlfn.XLOOKUP($L73,#REF!,#REF!, ""), 0)</f>
        <v>#REF!</v>
      </c>
      <c r="AK73" s="1" t="e">
        <f>_xlfn.XLOOKUP($L73,Pos!$A:$A,Pos!AA:AA,_xlfn.XLOOKUP($L73,#REF!,#REF!, ""), 0)</f>
        <v>#REF!</v>
      </c>
      <c r="AL73" s="1" t="e">
        <f>_xlfn.XLOOKUP($L73,Pos!$A:$A,Pos!AB:AB,_xlfn.XLOOKUP($L73,#REF!,#REF!, ""), 0)</f>
        <v>#REF!</v>
      </c>
      <c r="AM73" s="1" t="e">
        <f>_xlfn.XLOOKUP($L73,Pos!$A:$A,Pos!AC:AC,_xlfn.XLOOKUP($L73,#REF!,#REF!, ""), 0)</f>
        <v>#REF!</v>
      </c>
      <c r="AN73" s="1" t="e">
        <f>_xlfn.XLOOKUP($L73,Pos!$A:$A,Pos!AD:AD,_xlfn.XLOOKUP($L73,#REF!,#REF!, ""), 0)</f>
        <v>#REF!</v>
      </c>
      <c r="AO73" s="1" t="e">
        <f>_xlfn.XLOOKUP($L73,Pos!$A:$A,Pos!AE:AE,_xlfn.XLOOKUP($L73,#REF!,#REF!, ""), 0)</f>
        <v>#REF!</v>
      </c>
      <c r="AP73" s="1" t="e">
        <f>_xlfn.XLOOKUP($L73,Pos!$A:$A,Pos!AF:AF,_xlfn.XLOOKUP($L73,#REF!,#REF!, ""), 0)</f>
        <v>#REF!</v>
      </c>
      <c r="AQ73" s="1" t="e">
        <f>_xlfn.XLOOKUP($L73,Pos!$A:$A,Pos!AG:AG,_xlfn.XLOOKUP($L73,#REF!,#REF!, ""), 0)</f>
        <v>#REF!</v>
      </c>
      <c r="AR73" s="1" t="e">
        <f>_xlfn.XLOOKUP($L73,Pos!$A:$A,Pos!AH:AH,_xlfn.XLOOKUP($L73,#REF!,#REF!, ""), 0)</f>
        <v>#REF!</v>
      </c>
      <c r="AS73" s="1" t="e">
        <f>_xlfn.XLOOKUP($L73,Pos!$A:$A,Pos!AI:AI,_xlfn.XLOOKUP($L73,#REF!,#REF!, ""), 0)</f>
        <v>#REF!</v>
      </c>
      <c r="AT73" s="1" t="e">
        <f>_xlfn.XLOOKUP($L73,Pos!$A:$A,Pos!AJ:AJ,_xlfn.XLOOKUP($L73,#REF!,#REF!, ""), 0)</f>
        <v>#REF!</v>
      </c>
      <c r="AU73" s="1" t="e">
        <f>_xlfn.XLOOKUP($L73,Pos!$A:$A,Pos!AK:AK,_xlfn.XLOOKUP($L73,#REF!,#REF!, ""), 0)</f>
        <v>#REF!</v>
      </c>
      <c r="AV73" s="1" t="e">
        <f>_xlfn.XLOOKUP($L73,Pos!$A:$A,Pos!AL:AL,_xlfn.XLOOKUP($L73,#REF!,#REF!, ""), 0)</f>
        <v>#REF!</v>
      </c>
      <c r="AW73" s="1" t="e">
        <f>_xlfn.XLOOKUP($L73,Pos!$A:$A,Pos!AM:AM,_xlfn.XLOOKUP($L73,#REF!,#REF!, ""), 0)</f>
        <v>#REF!</v>
      </c>
      <c r="AX73" s="1" t="e">
        <f>_xlfn.XLOOKUP($L73,Pos!$A:$A,Pos!AN:AN,_xlfn.XLOOKUP($L73,#REF!,#REF!, ""), 0)</f>
        <v>#REF!</v>
      </c>
      <c r="AY73" s="1" t="e">
        <f>_xlfn.XLOOKUP($L73,Pos!$A:$A,Pos!AO:AO,_xlfn.XLOOKUP($L73,#REF!,#REF!, ""), 0)</f>
        <v>#REF!</v>
      </c>
      <c r="AZ73" s="7" t="str">
        <f t="shared" si="91"/>
        <v>IN</v>
      </c>
      <c r="BA73" s="1">
        <f>IF(OR(_xlfn.XLOOKUP(L73,Pos!B:B,Pos!L:L,FALSE)="ESG Reason",_xlfn.XLOOKUP(L73,Pos!B:B,Pos!L:L,FALSE)="Blacklisted"),1,0)</f>
        <v>0</v>
      </c>
      <c r="BC73" s="11">
        <v>3.631495174068437E-3</v>
      </c>
      <c r="BD73" s="11">
        <f>_xlfn.XLOOKUP($L73,Pos!$B:$B,Pos!H:H,0, 0)</f>
        <v>3.4370386436942311E-3</v>
      </c>
      <c r="BE73" s="11">
        <f>_xlfn.XLOOKUP($L73,Pos!$B:$B,Pos!I:I,0, 0)</f>
        <v>1.2560799108621499E-4</v>
      </c>
      <c r="BF73" s="18">
        <f t="shared" si="92"/>
        <v>3.311430652608016E-3</v>
      </c>
      <c r="BG73" s="1">
        <f t="shared" si="93"/>
        <v>2</v>
      </c>
      <c r="BH73" s="1">
        <f t="shared" si="94"/>
        <v>11</v>
      </c>
      <c r="BI73" s="18">
        <f t="shared" si="95"/>
        <v>1.9445653037420589E-4</v>
      </c>
      <c r="BJ73" s="3">
        <f t="shared" si="96"/>
        <v>3.5058871829822219E-3</v>
      </c>
      <c r="BK73" s="18">
        <f t="shared" si="97"/>
        <v>1.9445653037420589E-4</v>
      </c>
      <c r="BQ73" s="57" t="str">
        <f t="shared" si="74"/>
        <v>Real Estate_Others</v>
      </c>
      <c r="BR73" s="11">
        <f t="shared" si="70"/>
        <v>2.3214546217283274E-3</v>
      </c>
      <c r="BS73" s="11">
        <f t="shared" si="71"/>
        <v>1.9729435229933348E-3</v>
      </c>
      <c r="BT73" s="11">
        <f t="shared" si="72"/>
        <v>3.2694307588978515E-3</v>
      </c>
      <c r="BU73" s="8">
        <f t="shared" si="75"/>
        <v>3.4851109873499254E-4</v>
      </c>
      <c r="BV73" s="8">
        <f t="shared" si="76"/>
        <v>-9.4797613716952412E-4</v>
      </c>
      <c r="BW73" s="8">
        <f t="shared" si="77"/>
        <v>-1.2964872359045167E-3</v>
      </c>
      <c r="BX73" s="13" t="str">
        <f t="shared" si="78"/>
        <v>Valide</v>
      </c>
      <c r="BZ73" s="60" t="str">
        <f t="shared" si="79"/>
        <v>Real Estate_Others</v>
      </c>
      <c r="CA73" s="44">
        <f t="shared" si="80"/>
        <v>2</v>
      </c>
      <c r="CB73" s="44">
        <f t="shared" si="81"/>
        <v>2</v>
      </c>
      <c r="CC73" s="44">
        <f t="shared" si="82"/>
        <v>12</v>
      </c>
      <c r="CD73" s="1" t="b">
        <f t="shared" si="83"/>
        <v>0</v>
      </c>
      <c r="CE73" s="36" t="b">
        <f t="shared" si="84"/>
        <v>0</v>
      </c>
      <c r="CF73" s="11" t="str">
        <f t="shared" si="85"/>
        <v/>
      </c>
      <c r="CG73" s="11" t="str">
        <f t="shared" si="86"/>
        <v/>
      </c>
      <c r="CH73" s="37">
        <f>IFERROR(INT(CF73/mapping!$B$4)+1,0)</f>
        <v>0</v>
      </c>
      <c r="CI73" s="37">
        <f>IFERROR(INT(ABS(CG73)/mapping!$E$4)+1,0)</f>
        <v>0</v>
      </c>
      <c r="CJ73" s="1">
        <f t="shared" si="98"/>
        <v>0</v>
      </c>
      <c r="CK73" s="1" t="str" cm="1">
        <f t="array" ref="CK73">IF(OR(CD73,CE73), TRANSPOSE(_xlfn.LET(
    _xlpm.Noms, M:M,
    _xlpm.Scores, AB:AB,
    _xlpm.Poids, BD:BD,
    _xlpm.Secteur, O:O,
    _xlpm.ESG, BA:BA,
    _xlpm.Cible, BZ73,
    _xlpm.Nb, CJ73,
    _xlpm.Position, AZ:AZ,
    _xlpm.Res, IF(CD73,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4" spans="1:89" x14ac:dyDescent="0.25">
      <c r="C74" s="14"/>
      <c r="D74" s="14"/>
      <c r="E74" s="14"/>
      <c r="F74" s="14"/>
      <c r="G74" s="51" t="s">
        <v>529</v>
      </c>
      <c r="H74" s="8" t="str">
        <f t="shared" si="87"/>
        <v>0%Others</v>
      </c>
      <c r="I74" s="11" cm="1">
        <f t="array" ref="I74">IF(
   AZ74 = "OUT", 0,IF(
   BD74 &gt;= LARGE(IF(ISNUMBER(BD:BD), BD:BD), 3),
   BE74 - 0.001,
   IF(BE74 &gt;=VLOOKUP(P74,mapping!$A:$B,2,FALSE), BE74,VLOOKUP(P74,mapping!$A$2:$B$8,2,FALSE))
))</f>
        <v>1E-3</v>
      </c>
      <c r="J74" s="11" cm="1">
        <f t="array" ref="J74">IF(
    AZ74="OUT",0,IF(IF(
                      BD74&gt;=LARGE(IF(ISNUMBER(BD:BD),BD:BD),3),
                      BE74+0.001,
                      VLOOKUP(H74,mapping!$D:$E,2,FALSE)
                      )&gt;I74,
                   IF(
                      BD74&gt;=LARGE(IF(ISNUMBER(BD:BD),BD:BD),3),
                      BE74+0.001,
                      VLOOKUP(H74,mapping!$D:$E,2,FALSE)
                      ),
                   I74+0.002))</f>
        <v>3.0000000000000001E-3</v>
      </c>
      <c r="K74" s="8">
        <f t="shared" si="88"/>
        <v>3.5748613411161159E-4</v>
      </c>
      <c r="L74" s="1" t="str">
        <f>Pos!B544</f>
        <v>JP3304200003</v>
      </c>
      <c r="M74" s="1" t="str">
        <f>_xlfn.XLOOKUP($L74,Pos!B:B,Pos!D:D,, 0)</f>
        <v>Komatsu Ltd.</v>
      </c>
      <c r="N74" s="1" t="str">
        <f>_xlfn.XLOOKUP($L74,Pos!B:B,Pos!E:E,, 0)</f>
        <v>Industrial Goods &amp; Services</v>
      </c>
      <c r="O74" s="1" t="str">
        <f t="shared" si="89"/>
        <v>Industrial Goods &amp; Services_Others</v>
      </c>
      <c r="P74" s="1" t="str">
        <f>_xlfn.XLOOKUP($L74,Pos!B:B,Pos!F:F,, 0)</f>
        <v>Others</v>
      </c>
      <c r="Q74" s="1">
        <v>0</v>
      </c>
      <c r="R74" s="9">
        <f>_xlfn.XLOOKUP($L74,Pos!$B:$B,Pos!N:N,0, 0)</f>
        <v>6.7</v>
      </c>
      <c r="S74" s="9">
        <f>_xlfn.XLOOKUP($L74,Pos!$B:$B,Pos!O:O,0, 0)</f>
        <v>6.4213329999999997</v>
      </c>
      <c r="T74" s="9">
        <f>_xlfn.XLOOKUP($L74,Pos!$B:$B,Pos!P:P,0, 0)</f>
        <v>6.65</v>
      </c>
      <c r="U74" s="9">
        <f>_xlfn.XLOOKUP($L74,Pos!$B:$B,Pos!Q:Q,0, 0)</f>
        <v>2.9</v>
      </c>
      <c r="V74" s="9">
        <f>_xlfn.XLOOKUP($L74,Pos!$B:$B,Pos!R:R,0, 0)</f>
        <v>6</v>
      </c>
      <c r="W74" s="9">
        <f>_xlfn.XLOOKUP($L74,Pos!$B:$B,Pos!S:S,0, 0)</f>
        <v>4.8550000000000004</v>
      </c>
      <c r="X74" s="9" t="str">
        <f>_xlfn.XLOOKUP($L74,Pos!$B:$B,Pos!J:J,0, 0)</f>
        <v>Hold</v>
      </c>
      <c r="Y74" s="1">
        <v>0</v>
      </c>
      <c r="Z74" s="1">
        <v>0</v>
      </c>
      <c r="AA74" s="1">
        <f t="shared" si="90"/>
        <v>0</v>
      </c>
      <c r="AB74" s="9">
        <f>_xlfn.XLOOKUP(L74,Pos!B:B,Pos!K:K,-1,0)</f>
        <v>9.3181818181818183</v>
      </c>
      <c r="AC74" s="1" t="e">
        <f>_xlfn.XLOOKUP($L74,Pos!$A:$A,Pos!S:S,_xlfn.XLOOKUP($L74,#REF!,#REF!, ""), 0)</f>
        <v>#REF!</v>
      </c>
      <c r="AD74" s="1" t="e">
        <f>_xlfn.XLOOKUP($L74,Pos!$A:$A,Pos!T:T,_xlfn.XLOOKUP($L74,#REF!,#REF!, ""), 0)</f>
        <v>#REF!</v>
      </c>
      <c r="AE74" s="1" t="e">
        <f>_xlfn.XLOOKUP($L74,Pos!$A:$A,Pos!U:U,_xlfn.XLOOKUP($L74,#REF!,#REF!, ""), 0)</f>
        <v>#REF!</v>
      </c>
      <c r="AF74" s="1" t="e">
        <f>_xlfn.XLOOKUP($L74,Pos!$A:$A,Pos!V:V,_xlfn.XLOOKUP($L74,#REF!,#REF!, ""), 0)</f>
        <v>#REF!</v>
      </c>
      <c r="AG74" s="1" t="e">
        <f>_xlfn.XLOOKUP($L74,Pos!$A:$A,Pos!W:W,_xlfn.XLOOKUP($L74,#REF!,#REF!, ""), 0)</f>
        <v>#REF!</v>
      </c>
      <c r="AH74" s="1" t="e">
        <f>_xlfn.XLOOKUP($L74,Pos!$A:$A,Pos!X:X,_xlfn.XLOOKUP($L74,#REF!,#REF!, ""), 0)</f>
        <v>#REF!</v>
      </c>
      <c r="AI74" s="1" t="e">
        <f>_xlfn.XLOOKUP($L74,Pos!$A:$A,Pos!Y:Y,_xlfn.XLOOKUP($L74,#REF!,#REF!, ""), 0)</f>
        <v>#REF!</v>
      </c>
      <c r="AJ74" s="1" t="e">
        <f>_xlfn.XLOOKUP($L74,Pos!$A:$A,Pos!Z:Z,_xlfn.XLOOKUP($L74,#REF!,#REF!, ""), 0)</f>
        <v>#REF!</v>
      </c>
      <c r="AK74" s="1" t="e">
        <f>_xlfn.XLOOKUP($L74,Pos!$A:$A,Pos!AA:AA,_xlfn.XLOOKUP($L74,#REF!,#REF!, ""), 0)</f>
        <v>#REF!</v>
      </c>
      <c r="AL74" s="1" t="e">
        <f>_xlfn.XLOOKUP($L74,Pos!$A:$A,Pos!AB:AB,_xlfn.XLOOKUP($L74,#REF!,#REF!, ""), 0)</f>
        <v>#REF!</v>
      </c>
      <c r="AM74" s="1" t="e">
        <f>_xlfn.XLOOKUP($L74,Pos!$A:$A,Pos!AC:AC,_xlfn.XLOOKUP($L74,#REF!,#REF!, ""), 0)</f>
        <v>#REF!</v>
      </c>
      <c r="AN74" s="1" t="e">
        <f>_xlfn.XLOOKUP($L74,Pos!$A:$A,Pos!AD:AD,_xlfn.XLOOKUP($L74,#REF!,#REF!, ""), 0)</f>
        <v>#REF!</v>
      </c>
      <c r="AO74" s="1" t="e">
        <f>_xlfn.XLOOKUP($L74,Pos!$A:$A,Pos!AE:AE,_xlfn.XLOOKUP($L74,#REF!,#REF!, ""), 0)</f>
        <v>#REF!</v>
      </c>
      <c r="AP74" s="1" t="e">
        <f>_xlfn.XLOOKUP($L74,Pos!$A:$A,Pos!AF:AF,_xlfn.XLOOKUP($L74,#REF!,#REF!, ""), 0)</f>
        <v>#REF!</v>
      </c>
      <c r="AQ74" s="1" t="e">
        <f>_xlfn.XLOOKUP($L74,Pos!$A:$A,Pos!AG:AG,_xlfn.XLOOKUP($L74,#REF!,#REF!, ""), 0)</f>
        <v>#REF!</v>
      </c>
      <c r="AR74" s="1" t="e">
        <f>_xlfn.XLOOKUP($L74,Pos!$A:$A,Pos!AH:AH,_xlfn.XLOOKUP($L74,#REF!,#REF!, ""), 0)</f>
        <v>#REF!</v>
      </c>
      <c r="AS74" s="1" t="e">
        <f>_xlfn.XLOOKUP($L74,Pos!$A:$A,Pos!AI:AI,_xlfn.XLOOKUP($L74,#REF!,#REF!, ""), 0)</f>
        <v>#REF!</v>
      </c>
      <c r="AT74" s="1" t="e">
        <f>_xlfn.XLOOKUP($L74,Pos!$A:$A,Pos!AJ:AJ,_xlfn.XLOOKUP($L74,#REF!,#REF!, ""), 0)</f>
        <v>#REF!</v>
      </c>
      <c r="AU74" s="1" t="e">
        <f>_xlfn.XLOOKUP($L74,Pos!$A:$A,Pos!AK:AK,_xlfn.XLOOKUP($L74,#REF!,#REF!, ""), 0)</f>
        <v>#REF!</v>
      </c>
      <c r="AV74" s="1" t="e">
        <f>_xlfn.XLOOKUP($L74,Pos!$A:$A,Pos!AL:AL,_xlfn.XLOOKUP($L74,#REF!,#REF!, ""), 0)</f>
        <v>#REF!</v>
      </c>
      <c r="AW74" s="1" t="e">
        <f>_xlfn.XLOOKUP($L74,Pos!$A:$A,Pos!AM:AM,_xlfn.XLOOKUP($L74,#REF!,#REF!, ""), 0)</f>
        <v>#REF!</v>
      </c>
      <c r="AX74" s="1" t="e">
        <f>_xlfn.XLOOKUP($L74,Pos!$A:$A,Pos!AN:AN,_xlfn.XLOOKUP($L74,#REF!,#REF!, ""), 0)</f>
        <v>#REF!</v>
      </c>
      <c r="AY74" s="1" t="e">
        <f>_xlfn.XLOOKUP($L74,Pos!$A:$A,Pos!AO:AO,_xlfn.XLOOKUP($L74,#REF!,#REF!, ""), 0)</f>
        <v>#REF!</v>
      </c>
      <c r="AZ74" s="7" t="str">
        <f t="shared" si="91"/>
        <v>IN</v>
      </c>
      <c r="BA74" s="1">
        <f>IF(OR(_xlfn.XLOOKUP(L74,Pos!B:B,Pos!L:L,FALSE)="ESG Reason",_xlfn.XLOOKUP(L74,Pos!B:B,Pos!L:L,FALSE)="Blacklisted"),1,0)</f>
        <v>0</v>
      </c>
      <c r="BC74" s="11">
        <v>2.999998959784078E-3</v>
      </c>
      <c r="BD74" s="11">
        <f>_xlfn.XLOOKUP($L74,Pos!$B:$B,Pos!H:H,0, 0)</f>
        <v>3.334125395330902E-3</v>
      </c>
      <c r="BE74" s="11">
        <f>_xlfn.XLOOKUP($L74,Pos!$B:$B,Pos!I:I,0, 0)</f>
        <v>3.5748613411161159E-4</v>
      </c>
      <c r="BF74" s="18">
        <f t="shared" si="92"/>
        <v>2.9766392612192902E-3</v>
      </c>
      <c r="BG74" s="1">
        <f t="shared" si="93"/>
        <v>3</v>
      </c>
      <c r="BH74" s="1">
        <f t="shared" si="94"/>
        <v>48</v>
      </c>
      <c r="BI74" s="18">
        <f t="shared" si="95"/>
        <v>3.34126435546824E-4</v>
      </c>
      <c r="BJ74" s="3">
        <f t="shared" si="96"/>
        <v>2.6425128256724662E-3</v>
      </c>
      <c r="BK74" s="18">
        <f t="shared" si="97"/>
        <v>-3.34126435546824E-4</v>
      </c>
      <c r="BQ74" s="57" t="str">
        <f t="shared" si="74"/>
        <v>Retail_Others</v>
      </c>
      <c r="BR74" s="11">
        <f t="shared" si="70"/>
        <v>3.3601226021558578E-3</v>
      </c>
      <c r="BS74" s="11">
        <f t="shared" si="71"/>
        <v>3.3489403046010452E-3</v>
      </c>
      <c r="BT74" s="11">
        <f t="shared" si="72"/>
        <v>3.6092545985274994E-3</v>
      </c>
      <c r="BU74" s="8">
        <f t="shared" si="75"/>
        <v>1.1182297554812592E-5</v>
      </c>
      <c r="BV74" s="8">
        <f t="shared" si="76"/>
        <v>-2.4913199637164153E-4</v>
      </c>
      <c r="BW74" s="8">
        <f t="shared" si="77"/>
        <v>-2.6031429392645413E-4</v>
      </c>
      <c r="BX74" s="13" t="str">
        <f t="shared" si="78"/>
        <v>Valide</v>
      </c>
      <c r="BZ74" s="60" t="str">
        <f t="shared" si="79"/>
        <v>Retail_Others</v>
      </c>
      <c r="CA74" s="44">
        <f t="shared" si="80"/>
        <v>2</v>
      </c>
      <c r="CB74" s="44">
        <f t="shared" si="81"/>
        <v>2</v>
      </c>
      <c r="CC74" s="44">
        <f t="shared" si="82"/>
        <v>8</v>
      </c>
      <c r="CD74" s="1" t="b">
        <f t="shared" si="83"/>
        <v>0</v>
      </c>
      <c r="CE74" s="36" t="b">
        <f t="shared" si="84"/>
        <v>0</v>
      </c>
      <c r="CF74" s="11" t="str">
        <f t="shared" si="85"/>
        <v/>
      </c>
      <c r="CG74" s="11" t="str">
        <f t="shared" si="86"/>
        <v/>
      </c>
      <c r="CH74" s="37">
        <f>IFERROR(INT(CF74/mapping!$B$4)+1,0)</f>
        <v>0</v>
      </c>
      <c r="CI74" s="37">
        <f>IFERROR(INT(ABS(CG74)/mapping!$E$4)+1,0)</f>
        <v>0</v>
      </c>
      <c r="CJ74" s="1">
        <f t="shared" si="98"/>
        <v>0</v>
      </c>
      <c r="CK74" s="1" t="str" cm="1">
        <f t="array" ref="CK74">IF(OR(CD74,CE74), TRANSPOSE(_xlfn.LET(
    _xlpm.Noms, M:M,
    _xlpm.Scores, AB:AB,
    _xlpm.Poids, BD:BD,
    _xlpm.Secteur, O:O,
    _xlpm.ESG, BA:BA,
    _xlpm.Cible, BZ74,
    _xlpm.Nb, CJ74,
    _xlpm.Position, AZ:AZ,
    _xlpm.Res, IF(CD74,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5" spans="1:89" x14ac:dyDescent="0.25">
      <c r="C75" s="14"/>
      <c r="D75" s="14"/>
      <c r="E75" s="14"/>
      <c r="F75" s="14"/>
      <c r="G75" s="51" t="s">
        <v>1034</v>
      </c>
      <c r="H75" s="8" t="str">
        <f t="shared" si="87"/>
        <v>0%West Europe</v>
      </c>
      <c r="I75" s="11" cm="1">
        <f t="array" ref="I75">IF(
   AZ75 = "OUT", 0,IF(
   BD75 &gt;= LARGE(IF(ISNUMBER(BD:BD), BD:BD), 3),
   BE75 - 0.001,
   IF(BE75 &gt;=VLOOKUP(P75,mapping!$A:$B,2,FALSE), BE75,VLOOKUP(P75,mapping!$A$2:$B$8,2,FALSE))
))</f>
        <v>1E-3</v>
      </c>
      <c r="J75" s="11" cm="1">
        <f t="array" ref="J75">IF(
    AZ75="OUT",0,IF(IF(
                      BD75&gt;=LARGE(IF(ISNUMBER(BD:BD),BD:BD),3),
                      BE75+0.001,
                      VLOOKUP(H75,mapping!$D:$E,2,FALSE)
                      )&gt;I75,
                   IF(
                      BD75&gt;=LARGE(IF(ISNUMBER(BD:BD),BD:BD),3),
                      BE75+0.001,
                      VLOOKUP(H75,mapping!$D:$E,2,FALSE)
                      ),
                   I75+0.002))</f>
        <v>5.0000000000000001E-3</v>
      </c>
      <c r="K75" s="8">
        <f t="shared" si="88"/>
        <v>1.2159918178959911E-4</v>
      </c>
      <c r="L75" s="1" t="str">
        <f>Pos!B729</f>
        <v>NO0005052605</v>
      </c>
      <c r="M75" s="1" t="str">
        <f>_xlfn.XLOOKUP($L75,Pos!B:B,Pos!D:D,, 0)</f>
        <v>Norsk Hydro ASA</v>
      </c>
      <c r="N75" s="1" t="str">
        <f>_xlfn.XLOOKUP($L75,Pos!B:B,Pos!E:E,, 0)</f>
        <v>Basic Resources</v>
      </c>
      <c r="O75" s="1" t="str">
        <f t="shared" si="89"/>
        <v>Basic Resources_West Europe</v>
      </c>
      <c r="P75" s="1" t="str">
        <f>_xlfn.XLOOKUP($L75,Pos!B:B,Pos!F:F,, 0)</f>
        <v>West Europe</v>
      </c>
      <c r="Q75" s="1">
        <v>0</v>
      </c>
      <c r="R75" s="9">
        <f>_xlfn.XLOOKUP($L75,Pos!$B:$B,Pos!N:N,0, 0)</f>
        <v>7.72</v>
      </c>
      <c r="S75" s="9">
        <f>_xlfn.XLOOKUP($L75,Pos!$B:$B,Pos!O:O,0, 0)</f>
        <v>7.6683329999999996</v>
      </c>
      <c r="T75" s="9">
        <f>_xlfn.XLOOKUP($L75,Pos!$B:$B,Pos!P:P,0, 0)</f>
        <v>6.4249999999999998</v>
      </c>
      <c r="U75" s="9">
        <f>_xlfn.XLOOKUP($L75,Pos!$B:$B,Pos!Q:Q,0, 0)</f>
        <v>5.6</v>
      </c>
      <c r="V75" s="9">
        <f>_xlfn.XLOOKUP($L75,Pos!$B:$B,Pos!R:R,0, 0)</f>
        <v>7.7</v>
      </c>
      <c r="W75" s="9">
        <f>_xlfn.XLOOKUP($L75,Pos!$B:$B,Pos!S:S,0, 0)</f>
        <v>5.0283340000000001</v>
      </c>
      <c r="X75" s="9" t="str">
        <f>_xlfn.XLOOKUP($L75,Pos!$B:$B,Pos!J:J,0, 0)</f>
        <v>Hold</v>
      </c>
      <c r="Y75" s="1">
        <v>0</v>
      </c>
      <c r="Z75" s="1">
        <v>0</v>
      </c>
      <c r="AA75" s="1">
        <f t="shared" si="90"/>
        <v>0</v>
      </c>
      <c r="AB75" s="9">
        <f>_xlfn.XLOOKUP(L75,Pos!B:B,Pos!K:K,-1,0)</f>
        <v>10</v>
      </c>
      <c r="AC75" s="1" t="e">
        <f>_xlfn.XLOOKUP($L75,Pos!$A:$A,Pos!S:S,_xlfn.XLOOKUP($L75,#REF!,#REF!, ""), 0)</f>
        <v>#REF!</v>
      </c>
      <c r="AD75" s="1" t="e">
        <f>_xlfn.XLOOKUP($L75,Pos!$A:$A,Pos!T:T,_xlfn.XLOOKUP($L75,#REF!,#REF!, ""), 0)</f>
        <v>#REF!</v>
      </c>
      <c r="AE75" s="1" t="e">
        <f>_xlfn.XLOOKUP($L75,Pos!$A:$A,Pos!U:U,_xlfn.XLOOKUP($L75,#REF!,#REF!, ""), 0)</f>
        <v>#REF!</v>
      </c>
      <c r="AF75" s="1" t="e">
        <f>_xlfn.XLOOKUP($L75,Pos!$A:$A,Pos!V:V,_xlfn.XLOOKUP($L75,#REF!,#REF!, ""), 0)</f>
        <v>#REF!</v>
      </c>
      <c r="AG75" s="1" t="e">
        <f>_xlfn.XLOOKUP($L75,Pos!$A:$A,Pos!W:W,_xlfn.XLOOKUP($L75,#REF!,#REF!, ""), 0)</f>
        <v>#REF!</v>
      </c>
      <c r="AH75" s="1" t="e">
        <f>_xlfn.XLOOKUP($L75,Pos!$A:$A,Pos!X:X,_xlfn.XLOOKUP($L75,#REF!,#REF!, ""), 0)</f>
        <v>#REF!</v>
      </c>
      <c r="AI75" s="1" t="e">
        <f>_xlfn.XLOOKUP($L75,Pos!$A:$A,Pos!Y:Y,_xlfn.XLOOKUP($L75,#REF!,#REF!, ""), 0)</f>
        <v>#REF!</v>
      </c>
      <c r="AJ75" s="1" t="e">
        <f>_xlfn.XLOOKUP($L75,Pos!$A:$A,Pos!Z:Z,_xlfn.XLOOKUP($L75,#REF!,#REF!, ""), 0)</f>
        <v>#REF!</v>
      </c>
      <c r="AK75" s="1" t="e">
        <f>_xlfn.XLOOKUP($L75,Pos!$A:$A,Pos!AA:AA,_xlfn.XLOOKUP($L75,#REF!,#REF!, ""), 0)</f>
        <v>#REF!</v>
      </c>
      <c r="AL75" s="1" t="e">
        <f>_xlfn.XLOOKUP($L75,Pos!$A:$A,Pos!AB:AB,_xlfn.XLOOKUP($L75,#REF!,#REF!, ""), 0)</f>
        <v>#REF!</v>
      </c>
      <c r="AM75" s="1" t="e">
        <f>_xlfn.XLOOKUP($L75,Pos!$A:$A,Pos!AC:AC,_xlfn.XLOOKUP($L75,#REF!,#REF!, ""), 0)</f>
        <v>#REF!</v>
      </c>
      <c r="AN75" s="1" t="e">
        <f>_xlfn.XLOOKUP($L75,Pos!$A:$A,Pos!AD:AD,_xlfn.XLOOKUP($L75,#REF!,#REF!, ""), 0)</f>
        <v>#REF!</v>
      </c>
      <c r="AO75" s="1" t="e">
        <f>_xlfn.XLOOKUP($L75,Pos!$A:$A,Pos!AE:AE,_xlfn.XLOOKUP($L75,#REF!,#REF!, ""), 0)</f>
        <v>#REF!</v>
      </c>
      <c r="AP75" s="1" t="e">
        <f>_xlfn.XLOOKUP($L75,Pos!$A:$A,Pos!AF:AF,_xlfn.XLOOKUP($L75,#REF!,#REF!, ""), 0)</f>
        <v>#REF!</v>
      </c>
      <c r="AQ75" s="1" t="e">
        <f>_xlfn.XLOOKUP($L75,Pos!$A:$A,Pos!AG:AG,_xlfn.XLOOKUP($L75,#REF!,#REF!, ""), 0)</f>
        <v>#REF!</v>
      </c>
      <c r="AR75" s="1" t="e">
        <f>_xlfn.XLOOKUP($L75,Pos!$A:$A,Pos!AH:AH,_xlfn.XLOOKUP($L75,#REF!,#REF!, ""), 0)</f>
        <v>#REF!</v>
      </c>
      <c r="AS75" s="1" t="e">
        <f>_xlfn.XLOOKUP($L75,Pos!$A:$A,Pos!AI:AI,_xlfn.XLOOKUP($L75,#REF!,#REF!, ""), 0)</f>
        <v>#REF!</v>
      </c>
      <c r="AT75" s="1" t="e">
        <f>_xlfn.XLOOKUP($L75,Pos!$A:$A,Pos!AJ:AJ,_xlfn.XLOOKUP($L75,#REF!,#REF!, ""), 0)</f>
        <v>#REF!</v>
      </c>
      <c r="AU75" s="1" t="e">
        <f>_xlfn.XLOOKUP($L75,Pos!$A:$A,Pos!AK:AK,_xlfn.XLOOKUP($L75,#REF!,#REF!, ""), 0)</f>
        <v>#REF!</v>
      </c>
      <c r="AV75" s="1" t="e">
        <f>_xlfn.XLOOKUP($L75,Pos!$A:$A,Pos!AL:AL,_xlfn.XLOOKUP($L75,#REF!,#REF!, ""), 0)</f>
        <v>#REF!</v>
      </c>
      <c r="AW75" s="1" t="e">
        <f>_xlfn.XLOOKUP($L75,Pos!$A:$A,Pos!AM:AM,_xlfn.XLOOKUP($L75,#REF!,#REF!, ""), 0)</f>
        <v>#REF!</v>
      </c>
      <c r="AX75" s="1" t="e">
        <f>_xlfn.XLOOKUP($L75,Pos!$A:$A,Pos!AN:AN,_xlfn.XLOOKUP($L75,#REF!,#REF!, ""), 0)</f>
        <v>#REF!</v>
      </c>
      <c r="AY75" s="1" t="e">
        <f>_xlfn.XLOOKUP($L75,Pos!$A:$A,Pos!AO:AO,_xlfn.XLOOKUP($L75,#REF!,#REF!, ""), 0)</f>
        <v>#REF!</v>
      </c>
      <c r="AZ75" s="7" t="str">
        <f t="shared" si="91"/>
        <v>IN</v>
      </c>
      <c r="BA75" s="1">
        <f>IF(OR(_xlfn.XLOOKUP(L75,Pos!B:B,Pos!L:L,FALSE)="ESG Reason",_xlfn.XLOOKUP(L75,Pos!B:B,Pos!L:L,FALSE)="Blacklisted"),1,0)</f>
        <v>0</v>
      </c>
      <c r="BC75" s="11">
        <v>3.4597273638770319E-3</v>
      </c>
      <c r="BD75" s="11">
        <f>_xlfn.XLOOKUP($L75,Pos!$B:$B,Pos!H:H,0, 0)</f>
        <v>3.2652695045307192E-3</v>
      </c>
      <c r="BE75" s="11">
        <f>_xlfn.XLOOKUP($L75,Pos!$B:$B,Pos!I:I,0, 0)</f>
        <v>1.2159918178959911E-4</v>
      </c>
      <c r="BF75" s="18">
        <f t="shared" si="92"/>
        <v>3.1436703227411202E-3</v>
      </c>
      <c r="BG75" s="1">
        <f t="shared" si="93"/>
        <v>2</v>
      </c>
      <c r="BH75" s="1">
        <f t="shared" si="94"/>
        <v>3</v>
      </c>
      <c r="BI75" s="18">
        <f t="shared" si="95"/>
        <v>1.9445785934631274E-4</v>
      </c>
      <c r="BJ75" s="3">
        <f t="shared" si="96"/>
        <v>3.3381281820874329E-3</v>
      </c>
      <c r="BK75" s="18">
        <f t="shared" si="97"/>
        <v>1.9445785934631274E-4</v>
      </c>
      <c r="BQ75" s="57" t="str">
        <f t="shared" si="74"/>
        <v>Technology_Others</v>
      </c>
      <c r="BR75" s="11">
        <f t="shared" si="70"/>
        <v>9.1421318335637748E-3</v>
      </c>
      <c r="BS75" s="11">
        <f t="shared" si="71"/>
        <v>8.6935228380879848E-3</v>
      </c>
      <c r="BT75" s="11">
        <f t="shared" si="72"/>
        <v>9.4175622198572773E-3</v>
      </c>
      <c r="BU75" s="8">
        <f t="shared" si="75"/>
        <v>4.4860899547578999E-4</v>
      </c>
      <c r="BV75" s="8">
        <f t="shared" si="76"/>
        <v>-2.7543038629350251E-4</v>
      </c>
      <c r="BW75" s="8">
        <f t="shared" si="77"/>
        <v>-7.240393817692925E-4</v>
      </c>
      <c r="BX75" s="13" t="str">
        <f t="shared" si="78"/>
        <v>Valide</v>
      </c>
      <c r="BZ75" s="60" t="str">
        <f t="shared" si="79"/>
        <v>Technology_Others</v>
      </c>
      <c r="CA75" s="44">
        <f t="shared" si="80"/>
        <v>4</v>
      </c>
      <c r="CB75" s="44">
        <f t="shared" si="81"/>
        <v>4</v>
      </c>
      <c r="CC75" s="44">
        <f t="shared" si="82"/>
        <v>21</v>
      </c>
      <c r="CD75" s="1" t="b">
        <f t="shared" si="83"/>
        <v>0</v>
      </c>
      <c r="CE75" s="36" t="b">
        <f t="shared" si="84"/>
        <v>0</v>
      </c>
      <c r="CF75" s="11" t="str">
        <f t="shared" si="85"/>
        <v/>
      </c>
      <c r="CG75" s="11" t="str">
        <f t="shared" si="86"/>
        <v/>
      </c>
      <c r="CH75" s="37">
        <f>IFERROR(INT(CF75/mapping!$B$4)+1,0)</f>
        <v>0</v>
      </c>
      <c r="CI75" s="37">
        <f>IFERROR(INT(ABS(CG75)/mapping!$E$4)+1,0)</f>
        <v>0</v>
      </c>
      <c r="CJ75" s="1">
        <f t="shared" si="98"/>
        <v>0</v>
      </c>
      <c r="CK75" s="1" t="str" cm="1">
        <f t="array" ref="CK75">IF(OR(CD75,CE75), TRANSPOSE(_xlfn.LET(
    _xlpm.Noms, M:M,
    _xlpm.Scores, AB:AB,
    _xlpm.Poids, BD:BD,
    _xlpm.Secteur, O:O,
    _xlpm.ESG, BA:BA,
    _xlpm.Cible, BZ75,
    _xlpm.Nb, CJ75,
    _xlpm.Position, AZ:AZ,
    _xlpm.Res, IF(CD75,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6" spans="1:89" x14ac:dyDescent="0.25">
      <c r="C76" s="14"/>
      <c r="D76" s="14"/>
      <c r="E76" s="14"/>
      <c r="F76" s="14"/>
      <c r="G76" s="51" t="s">
        <v>978</v>
      </c>
      <c r="H76" s="8" t="str">
        <f t="shared" si="87"/>
        <v>0%West Europe</v>
      </c>
      <c r="I76" s="11" cm="1">
        <f t="array" ref="I76">IF(
   AZ76 = "OUT", 0,IF(
   BD76 &gt;= LARGE(IF(ISNUMBER(BD:BD), BD:BD), 3),
   BE76 - 0.001,
   IF(BE76 &gt;=VLOOKUP(P76,mapping!$A:$B,2,FALSE), BE76,VLOOKUP(P76,mapping!$A$2:$B$8,2,FALSE))
))</f>
        <v>1E-3</v>
      </c>
      <c r="J76" s="11" cm="1">
        <f t="array" ref="J76">IF(
    AZ76="OUT",0,IF(IF(
                      BD76&gt;=LARGE(IF(ISNUMBER(BD:BD),BD:BD),3),
                      BE76+0.001,
                      VLOOKUP(H76,mapping!$D:$E,2,FALSE)
                      )&gt;I76,
                   IF(
                      BD76&gt;=LARGE(IF(ISNUMBER(BD:BD),BD:BD),3),
                      BE76+0.001,
                      VLOOKUP(H76,mapping!$D:$E,2,FALSE)
                      ),
                   I76+0.002))</f>
        <v>5.0000000000000001E-3</v>
      </c>
      <c r="K76" s="8">
        <f t="shared" si="88"/>
        <v>1.3964632476446461E-4</v>
      </c>
      <c r="L76" s="1" t="str">
        <f>Pos!B63</f>
        <v>BMG0112X1056</v>
      </c>
      <c r="M76" s="1" t="str">
        <f>_xlfn.XLOOKUP($L76,Pos!B:B,Pos!D:D,, 0)</f>
        <v>Aegon Ltd.</v>
      </c>
      <c r="N76" s="1" t="str">
        <f>_xlfn.XLOOKUP($L76,Pos!B:B,Pos!E:E,, 0)</f>
        <v>Insurance</v>
      </c>
      <c r="O76" s="1" t="str">
        <f t="shared" si="89"/>
        <v>Insurance_West Europe</v>
      </c>
      <c r="P76" s="1" t="str">
        <f>_xlfn.XLOOKUP($L76,Pos!B:B,Pos!F:F,, 0)</f>
        <v>West Europe</v>
      </c>
      <c r="Q76" s="1">
        <v>0</v>
      </c>
      <c r="R76" s="9">
        <f>_xlfn.XLOOKUP($L76,Pos!$B:$B,Pos!N:N,0, 0)</f>
        <v>6.05</v>
      </c>
      <c r="S76" s="9">
        <f>_xlfn.XLOOKUP($L76,Pos!$B:$B,Pos!O:O,0, 0)</f>
        <v>8.2262500000000003</v>
      </c>
      <c r="T76" s="9">
        <f>_xlfn.XLOOKUP($L76,Pos!$B:$B,Pos!P:P,0, 0)</f>
        <v>5.3</v>
      </c>
      <c r="U76" s="9">
        <f>_xlfn.XLOOKUP($L76,Pos!$B:$B,Pos!Q:Q,0, 0)</f>
        <v>3.4</v>
      </c>
      <c r="V76" s="9">
        <f>_xlfn.XLOOKUP($L76,Pos!$B:$B,Pos!R:R,0, 0)</f>
        <v>3.6</v>
      </c>
      <c r="W76" s="9">
        <f>_xlfn.XLOOKUP($L76,Pos!$B:$B,Pos!S:S,0, 0)</f>
        <v>6.8408340000000001</v>
      </c>
      <c r="X76" s="9" t="str">
        <f>_xlfn.XLOOKUP($L76,Pos!$B:$B,Pos!J:J,0, 0)</f>
        <v>Outperform</v>
      </c>
      <c r="Y76" s="1">
        <v>0</v>
      </c>
      <c r="Z76" s="1">
        <v>0</v>
      </c>
      <c r="AA76" s="1">
        <f t="shared" si="90"/>
        <v>0</v>
      </c>
      <c r="AB76" s="9">
        <f>_xlfn.XLOOKUP(L76,Pos!B:B,Pos!K:K,-1,0)</f>
        <v>10</v>
      </c>
      <c r="AC76" s="1" t="e">
        <f>_xlfn.XLOOKUP($L76,Pos!$A:$A,Pos!S:S,_xlfn.XLOOKUP($L76,#REF!,#REF!, ""), 0)</f>
        <v>#REF!</v>
      </c>
      <c r="AD76" s="1" t="e">
        <f>_xlfn.XLOOKUP($L76,Pos!$A:$A,Pos!T:T,_xlfn.XLOOKUP($L76,#REF!,#REF!, ""), 0)</f>
        <v>#REF!</v>
      </c>
      <c r="AE76" s="1" t="e">
        <f>_xlfn.XLOOKUP($L76,Pos!$A:$A,Pos!U:U,_xlfn.XLOOKUP($L76,#REF!,#REF!, ""), 0)</f>
        <v>#REF!</v>
      </c>
      <c r="AF76" s="1" t="e">
        <f>_xlfn.XLOOKUP($L76,Pos!$A:$A,Pos!V:V,_xlfn.XLOOKUP($L76,#REF!,#REF!, ""), 0)</f>
        <v>#REF!</v>
      </c>
      <c r="AG76" s="1" t="e">
        <f>_xlfn.XLOOKUP($L76,Pos!$A:$A,Pos!W:W,_xlfn.XLOOKUP($L76,#REF!,#REF!, ""), 0)</f>
        <v>#REF!</v>
      </c>
      <c r="AH76" s="1" t="e">
        <f>_xlfn.XLOOKUP($L76,Pos!$A:$A,Pos!X:X,_xlfn.XLOOKUP($L76,#REF!,#REF!, ""), 0)</f>
        <v>#REF!</v>
      </c>
      <c r="AI76" s="1" t="e">
        <f>_xlfn.XLOOKUP($L76,Pos!$A:$A,Pos!Y:Y,_xlfn.XLOOKUP($L76,#REF!,#REF!, ""), 0)</f>
        <v>#REF!</v>
      </c>
      <c r="AJ76" s="1" t="e">
        <f>_xlfn.XLOOKUP($L76,Pos!$A:$A,Pos!Z:Z,_xlfn.XLOOKUP($L76,#REF!,#REF!, ""), 0)</f>
        <v>#REF!</v>
      </c>
      <c r="AK76" s="1" t="e">
        <f>_xlfn.XLOOKUP($L76,Pos!$A:$A,Pos!AA:AA,_xlfn.XLOOKUP($L76,#REF!,#REF!, ""), 0)</f>
        <v>#REF!</v>
      </c>
      <c r="AL76" s="1" t="e">
        <f>_xlfn.XLOOKUP($L76,Pos!$A:$A,Pos!AB:AB,_xlfn.XLOOKUP($L76,#REF!,#REF!, ""), 0)</f>
        <v>#REF!</v>
      </c>
      <c r="AM76" s="1" t="e">
        <f>_xlfn.XLOOKUP($L76,Pos!$A:$A,Pos!AC:AC,_xlfn.XLOOKUP($L76,#REF!,#REF!, ""), 0)</f>
        <v>#REF!</v>
      </c>
      <c r="AN76" s="1" t="e">
        <f>_xlfn.XLOOKUP($L76,Pos!$A:$A,Pos!AD:AD,_xlfn.XLOOKUP($L76,#REF!,#REF!, ""), 0)</f>
        <v>#REF!</v>
      </c>
      <c r="AO76" s="1" t="e">
        <f>_xlfn.XLOOKUP($L76,Pos!$A:$A,Pos!AE:AE,_xlfn.XLOOKUP($L76,#REF!,#REF!, ""), 0)</f>
        <v>#REF!</v>
      </c>
      <c r="AP76" s="1" t="e">
        <f>_xlfn.XLOOKUP($L76,Pos!$A:$A,Pos!AF:AF,_xlfn.XLOOKUP($L76,#REF!,#REF!, ""), 0)</f>
        <v>#REF!</v>
      </c>
      <c r="AQ76" s="1" t="e">
        <f>_xlfn.XLOOKUP($L76,Pos!$A:$A,Pos!AG:AG,_xlfn.XLOOKUP($L76,#REF!,#REF!, ""), 0)</f>
        <v>#REF!</v>
      </c>
      <c r="AR76" s="1" t="e">
        <f>_xlfn.XLOOKUP($L76,Pos!$A:$A,Pos!AH:AH,_xlfn.XLOOKUP($L76,#REF!,#REF!, ""), 0)</f>
        <v>#REF!</v>
      </c>
      <c r="AS76" s="1" t="e">
        <f>_xlfn.XLOOKUP($L76,Pos!$A:$A,Pos!AI:AI,_xlfn.XLOOKUP($L76,#REF!,#REF!, ""), 0)</f>
        <v>#REF!</v>
      </c>
      <c r="AT76" s="1" t="e">
        <f>_xlfn.XLOOKUP($L76,Pos!$A:$A,Pos!AJ:AJ,_xlfn.XLOOKUP($L76,#REF!,#REF!, ""), 0)</f>
        <v>#REF!</v>
      </c>
      <c r="AU76" s="1" t="e">
        <f>_xlfn.XLOOKUP($L76,Pos!$A:$A,Pos!AK:AK,_xlfn.XLOOKUP($L76,#REF!,#REF!, ""), 0)</f>
        <v>#REF!</v>
      </c>
      <c r="AV76" s="1" t="e">
        <f>_xlfn.XLOOKUP($L76,Pos!$A:$A,Pos!AL:AL,_xlfn.XLOOKUP($L76,#REF!,#REF!, ""), 0)</f>
        <v>#REF!</v>
      </c>
      <c r="AW76" s="1" t="e">
        <f>_xlfn.XLOOKUP($L76,Pos!$A:$A,Pos!AM:AM,_xlfn.XLOOKUP($L76,#REF!,#REF!, ""), 0)</f>
        <v>#REF!</v>
      </c>
      <c r="AX76" s="1" t="e">
        <f>_xlfn.XLOOKUP($L76,Pos!$A:$A,Pos!AN:AN,_xlfn.XLOOKUP($L76,#REF!,#REF!, ""), 0)</f>
        <v>#REF!</v>
      </c>
      <c r="AY76" s="1" t="e">
        <f>_xlfn.XLOOKUP($L76,Pos!$A:$A,Pos!AO:AO,_xlfn.XLOOKUP($L76,#REF!,#REF!, ""), 0)</f>
        <v>#REF!</v>
      </c>
      <c r="AZ76" s="7" t="str">
        <f t="shared" si="91"/>
        <v>IN</v>
      </c>
      <c r="BA76" s="1">
        <f>IF(OR(_xlfn.XLOOKUP(L76,Pos!B:B,Pos!L:L,FALSE)="ESG Reason",_xlfn.XLOOKUP(L76,Pos!B:B,Pos!L:L,FALSE)="Blacklisted"),1,0)</f>
        <v>0</v>
      </c>
      <c r="BC76" s="11">
        <v>3.4595505756730561E-3</v>
      </c>
      <c r="BD76" s="11">
        <f>_xlfn.XLOOKUP($L76,Pos!$B:$B,Pos!H:H,0, 0)</f>
        <v>3.26509401746517E-3</v>
      </c>
      <c r="BE76" s="11">
        <f>_xlfn.XLOOKUP($L76,Pos!$B:$B,Pos!I:I,0, 0)</f>
        <v>1.3964632476446461E-4</v>
      </c>
      <c r="BF76" s="18">
        <f t="shared" si="92"/>
        <v>3.1254476927007053E-3</v>
      </c>
      <c r="BG76" s="1">
        <f t="shared" si="93"/>
        <v>2</v>
      </c>
      <c r="BH76" s="1">
        <f t="shared" si="94"/>
        <v>11</v>
      </c>
      <c r="BI76" s="18">
        <f t="shared" si="95"/>
        <v>1.9445655820788613E-4</v>
      </c>
      <c r="BJ76" s="3">
        <f t="shared" si="96"/>
        <v>3.3199042509085915E-3</v>
      </c>
      <c r="BK76" s="18">
        <f t="shared" si="97"/>
        <v>1.9445655820788613E-4</v>
      </c>
      <c r="BQ76" s="57" t="str">
        <f t="shared" si="74"/>
        <v>Telecommunications_Others</v>
      </c>
      <c r="BR76" s="11">
        <f t="shared" si="70"/>
        <v>2.7253349419710236E-3</v>
      </c>
      <c r="BS76" s="11">
        <f t="shared" si="71"/>
        <v>2.7197457434007498E-3</v>
      </c>
      <c r="BT76" s="11">
        <f t="shared" si="72"/>
        <v>3.380046311291946E-3</v>
      </c>
      <c r="BU76" s="8">
        <f t="shared" si="75"/>
        <v>5.5891985702737935E-6</v>
      </c>
      <c r="BV76" s="8">
        <f t="shared" si="76"/>
        <v>-6.5471136932092246E-4</v>
      </c>
      <c r="BW76" s="8">
        <f t="shared" si="77"/>
        <v>-6.6030056789119626E-4</v>
      </c>
      <c r="BX76" s="13" t="str">
        <f t="shared" si="78"/>
        <v>Valide</v>
      </c>
      <c r="BZ76" s="60" t="str">
        <f t="shared" si="79"/>
        <v>Telecommunications_Others</v>
      </c>
      <c r="CA76" s="44">
        <f t="shared" si="80"/>
        <v>1</v>
      </c>
      <c r="CB76" s="44">
        <f t="shared" si="81"/>
        <v>1</v>
      </c>
      <c r="CC76" s="44">
        <f t="shared" si="82"/>
        <v>6</v>
      </c>
      <c r="CD76" s="1" t="b">
        <f t="shared" si="83"/>
        <v>0</v>
      </c>
      <c r="CE76" s="36" t="b">
        <f t="shared" si="84"/>
        <v>0</v>
      </c>
      <c r="CF76" s="11" t="str">
        <f t="shared" si="85"/>
        <v/>
      </c>
      <c r="CG76" s="11" t="str">
        <f t="shared" si="86"/>
        <v/>
      </c>
      <c r="CH76" s="37">
        <f>IFERROR(INT(CF76/mapping!$B$4)+1,0)</f>
        <v>0</v>
      </c>
      <c r="CI76" s="37">
        <f>IFERROR(INT(ABS(CG76)/mapping!$E$4)+1,0)</f>
        <v>0</v>
      </c>
      <c r="CJ76" s="1">
        <f t="shared" si="98"/>
        <v>0</v>
      </c>
      <c r="CK76" s="1" t="str" cm="1">
        <f t="array" ref="CK76">IF(OR(CD76,CE76), TRANSPOSE(_xlfn.LET(
    _xlpm.Noms, M:M,
    _xlpm.Scores, AB:AB,
    _xlpm.Poids, BD:BD,
    _xlpm.Secteur, O:O,
    _xlpm.ESG, BA:BA,
    _xlpm.Cible, BZ76,
    _xlpm.Nb, CJ76,
    _xlpm.Position, AZ:AZ,
    _xlpm.Res, IF(CD76,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7" spans="1:89" x14ac:dyDescent="0.25">
      <c r="C77" s="14"/>
      <c r="D77" s="14"/>
      <c r="E77" s="14"/>
      <c r="F77" s="14"/>
      <c r="G77" s="51" t="s">
        <v>592</v>
      </c>
      <c r="H77" s="8" t="str">
        <f t="shared" si="87"/>
        <v>0%Others</v>
      </c>
      <c r="I77" s="11" cm="1">
        <f t="array" ref="I77">IF(
   AZ77 = "OUT", 0,IF(
   BD77 &gt;= LARGE(IF(ISNUMBER(BD:BD), BD:BD), 3),
   BE77 - 0.001,
   IF(BE77 &gt;=VLOOKUP(P77,mapping!$A:$B,2,FALSE), BE77,VLOOKUP(P77,mapping!$A$2:$B$8,2,FALSE))
))</f>
        <v>1E-3</v>
      </c>
      <c r="J77" s="11" cm="1">
        <f t="array" ref="J77">IF(
    AZ77="OUT",0,IF(IF(
                      BD77&gt;=LARGE(IF(ISNUMBER(BD:BD),BD:BD),3),
                      BE77+0.001,
                      VLOOKUP(H77,mapping!$D:$E,2,FALSE)
                      )&gt;I77,
                   IF(
                      BD77&gt;=LARGE(IF(ISNUMBER(BD:BD),BD:BD),3),
                      BE77+0.001,
                      VLOOKUP(H77,mapping!$D:$E,2,FALSE)
                      ),
                   I77+0.002))</f>
        <v>3.0000000000000001E-3</v>
      </c>
      <c r="K77" s="8">
        <f t="shared" si="88"/>
        <v>3.1560836913423418E-4</v>
      </c>
      <c r="L77" s="1" t="str">
        <f>Pos!B536</f>
        <v>JP3242800005</v>
      </c>
      <c r="M77" s="1" t="str">
        <f>_xlfn.XLOOKUP($L77,Pos!B:B,Pos!D:D,, 0)</f>
        <v>Canon Inc.</v>
      </c>
      <c r="N77" s="1" t="str">
        <f>_xlfn.XLOOKUP($L77,Pos!B:B,Pos!E:E,, 0)</f>
        <v>Technology</v>
      </c>
      <c r="O77" s="1" t="str">
        <f t="shared" si="89"/>
        <v>Technology_Others</v>
      </c>
      <c r="P77" s="1" t="str">
        <f>_xlfn.XLOOKUP($L77,Pos!B:B,Pos!F:F,, 0)</f>
        <v>Others</v>
      </c>
      <c r="Q77" s="1">
        <v>0</v>
      </c>
      <c r="R77" s="9">
        <f>_xlfn.XLOOKUP($L77,Pos!$B:$B,Pos!N:N,0, 0)</f>
        <v>7.2</v>
      </c>
      <c r="S77" s="9">
        <f>_xlfn.XLOOKUP($L77,Pos!$B:$B,Pos!O:O,0, 0)</f>
        <v>7.8666669999999996</v>
      </c>
      <c r="T77" s="9">
        <f>_xlfn.XLOOKUP($L77,Pos!$B:$B,Pos!P:P,0, 0)</f>
        <v>3.6749999999999998</v>
      </c>
      <c r="U77" s="9">
        <f>_xlfn.XLOOKUP($L77,Pos!$B:$B,Pos!Q:Q,0, 0)</f>
        <v>1.2</v>
      </c>
      <c r="V77" s="9">
        <f>_xlfn.XLOOKUP($L77,Pos!$B:$B,Pos!R:R,0, 0)</f>
        <v>9.7666660000000007</v>
      </c>
      <c r="W77" s="9">
        <f>_xlfn.XLOOKUP($L77,Pos!$B:$B,Pos!S:S,0, 0)</f>
        <v>3.9333330000000002</v>
      </c>
      <c r="X77" s="9" t="str">
        <f>_xlfn.XLOOKUP($L77,Pos!$B:$B,Pos!J:J,0, 0)</f>
        <v>Outperform</v>
      </c>
      <c r="Y77" s="1">
        <v>0</v>
      </c>
      <c r="Z77" s="1">
        <v>0</v>
      </c>
      <c r="AA77" s="1">
        <f t="shared" si="90"/>
        <v>0</v>
      </c>
      <c r="AB77" s="9">
        <f>_xlfn.XLOOKUP(L77,Pos!B:B,Pos!K:K,-1,0)</f>
        <v>8.3333333333333339</v>
      </c>
      <c r="AC77" s="1" t="e">
        <f>_xlfn.XLOOKUP($L77,Pos!$A:$A,Pos!S:S,_xlfn.XLOOKUP($L77,#REF!,#REF!, ""), 0)</f>
        <v>#REF!</v>
      </c>
      <c r="AD77" s="1" t="e">
        <f>_xlfn.XLOOKUP($L77,Pos!$A:$A,Pos!T:T,_xlfn.XLOOKUP($L77,#REF!,#REF!, ""), 0)</f>
        <v>#REF!</v>
      </c>
      <c r="AE77" s="1" t="e">
        <f>_xlfn.XLOOKUP($L77,Pos!$A:$A,Pos!U:U,_xlfn.XLOOKUP($L77,#REF!,#REF!, ""), 0)</f>
        <v>#REF!</v>
      </c>
      <c r="AF77" s="1" t="e">
        <f>_xlfn.XLOOKUP($L77,Pos!$A:$A,Pos!V:V,_xlfn.XLOOKUP($L77,#REF!,#REF!, ""), 0)</f>
        <v>#REF!</v>
      </c>
      <c r="AG77" s="1" t="e">
        <f>_xlfn.XLOOKUP($L77,Pos!$A:$A,Pos!W:W,_xlfn.XLOOKUP($L77,#REF!,#REF!, ""), 0)</f>
        <v>#REF!</v>
      </c>
      <c r="AH77" s="1" t="e">
        <f>_xlfn.XLOOKUP($L77,Pos!$A:$A,Pos!X:X,_xlfn.XLOOKUP($L77,#REF!,#REF!, ""), 0)</f>
        <v>#REF!</v>
      </c>
      <c r="AI77" s="1" t="e">
        <f>_xlfn.XLOOKUP($L77,Pos!$A:$A,Pos!Y:Y,_xlfn.XLOOKUP($L77,#REF!,#REF!, ""), 0)</f>
        <v>#REF!</v>
      </c>
      <c r="AJ77" s="1" t="e">
        <f>_xlfn.XLOOKUP($L77,Pos!$A:$A,Pos!Z:Z,_xlfn.XLOOKUP($L77,#REF!,#REF!, ""), 0)</f>
        <v>#REF!</v>
      </c>
      <c r="AK77" s="1" t="e">
        <f>_xlfn.XLOOKUP($L77,Pos!$A:$A,Pos!AA:AA,_xlfn.XLOOKUP($L77,#REF!,#REF!, ""), 0)</f>
        <v>#REF!</v>
      </c>
      <c r="AL77" s="1" t="e">
        <f>_xlfn.XLOOKUP($L77,Pos!$A:$A,Pos!AB:AB,_xlfn.XLOOKUP($L77,#REF!,#REF!, ""), 0)</f>
        <v>#REF!</v>
      </c>
      <c r="AM77" s="1" t="e">
        <f>_xlfn.XLOOKUP($L77,Pos!$A:$A,Pos!AC:AC,_xlfn.XLOOKUP($L77,#REF!,#REF!, ""), 0)</f>
        <v>#REF!</v>
      </c>
      <c r="AN77" s="1" t="e">
        <f>_xlfn.XLOOKUP($L77,Pos!$A:$A,Pos!AD:AD,_xlfn.XLOOKUP($L77,#REF!,#REF!, ""), 0)</f>
        <v>#REF!</v>
      </c>
      <c r="AO77" s="1" t="e">
        <f>_xlfn.XLOOKUP($L77,Pos!$A:$A,Pos!AE:AE,_xlfn.XLOOKUP($L77,#REF!,#REF!, ""), 0)</f>
        <v>#REF!</v>
      </c>
      <c r="AP77" s="1" t="e">
        <f>_xlfn.XLOOKUP($L77,Pos!$A:$A,Pos!AF:AF,_xlfn.XLOOKUP($L77,#REF!,#REF!, ""), 0)</f>
        <v>#REF!</v>
      </c>
      <c r="AQ77" s="1" t="e">
        <f>_xlfn.XLOOKUP($L77,Pos!$A:$A,Pos!AG:AG,_xlfn.XLOOKUP($L77,#REF!,#REF!, ""), 0)</f>
        <v>#REF!</v>
      </c>
      <c r="AR77" s="1" t="e">
        <f>_xlfn.XLOOKUP($L77,Pos!$A:$A,Pos!AH:AH,_xlfn.XLOOKUP($L77,#REF!,#REF!, ""), 0)</f>
        <v>#REF!</v>
      </c>
      <c r="AS77" s="1" t="e">
        <f>_xlfn.XLOOKUP($L77,Pos!$A:$A,Pos!AI:AI,_xlfn.XLOOKUP($L77,#REF!,#REF!, ""), 0)</f>
        <v>#REF!</v>
      </c>
      <c r="AT77" s="1" t="e">
        <f>_xlfn.XLOOKUP($L77,Pos!$A:$A,Pos!AJ:AJ,_xlfn.XLOOKUP($L77,#REF!,#REF!, ""), 0)</f>
        <v>#REF!</v>
      </c>
      <c r="AU77" s="1" t="e">
        <f>_xlfn.XLOOKUP($L77,Pos!$A:$A,Pos!AK:AK,_xlfn.XLOOKUP($L77,#REF!,#REF!, ""), 0)</f>
        <v>#REF!</v>
      </c>
      <c r="AV77" s="1" t="e">
        <f>_xlfn.XLOOKUP($L77,Pos!$A:$A,Pos!AL:AL,_xlfn.XLOOKUP($L77,#REF!,#REF!, ""), 0)</f>
        <v>#REF!</v>
      </c>
      <c r="AW77" s="1" t="e">
        <f>_xlfn.XLOOKUP($L77,Pos!$A:$A,Pos!AM:AM,_xlfn.XLOOKUP($L77,#REF!,#REF!, ""), 0)</f>
        <v>#REF!</v>
      </c>
      <c r="AX77" s="1" t="e">
        <f>_xlfn.XLOOKUP($L77,Pos!$A:$A,Pos!AN:AN,_xlfn.XLOOKUP($L77,#REF!,#REF!, ""), 0)</f>
        <v>#REF!</v>
      </c>
      <c r="AY77" s="1" t="e">
        <f>_xlfn.XLOOKUP($L77,Pos!$A:$A,Pos!AO:AO,_xlfn.XLOOKUP($L77,#REF!,#REF!, ""), 0)</f>
        <v>#REF!</v>
      </c>
      <c r="AZ77" s="7" t="str">
        <f t="shared" si="91"/>
        <v>IN</v>
      </c>
      <c r="BA77" s="1">
        <f>IF(OR(_xlfn.XLOOKUP(L77,Pos!B:B,Pos!L:L,FALSE)="ESG Reason",_xlfn.XLOOKUP(L77,Pos!B:B,Pos!L:L,FALSE)="Blacklisted"),1,0)</f>
        <v>0</v>
      </c>
      <c r="BC77" s="11">
        <v>2.999996056283297E-3</v>
      </c>
      <c r="BD77" s="11">
        <f>_xlfn.XLOOKUP($L77,Pos!$B:$B,Pos!H:H,0, 0)</f>
        <v>3.2119113602047601E-3</v>
      </c>
      <c r="BE77" s="11">
        <f>_xlfn.XLOOKUP($L77,Pos!$B:$B,Pos!I:I,0, 0)</f>
        <v>3.1560836913423418E-4</v>
      </c>
      <c r="BF77" s="18">
        <f t="shared" si="92"/>
        <v>2.8963029910705259E-3</v>
      </c>
      <c r="BG77" s="1">
        <f t="shared" si="93"/>
        <v>3</v>
      </c>
      <c r="BH77" s="1">
        <f t="shared" si="94"/>
        <v>54</v>
      </c>
      <c r="BI77" s="18">
        <f t="shared" si="95"/>
        <v>2.119153039214631E-4</v>
      </c>
      <c r="BJ77" s="3">
        <f t="shared" si="96"/>
        <v>2.6843876871490628E-3</v>
      </c>
      <c r="BK77" s="18">
        <f t="shared" si="97"/>
        <v>-2.119153039214631E-4</v>
      </c>
      <c r="BQ77" s="57" t="str">
        <f t="shared" si="74"/>
        <v>Travel &amp; Leisure_Others</v>
      </c>
      <c r="BR77" s="11">
        <f t="shared" si="70"/>
        <v>1.000011325822527E-3</v>
      </c>
      <c r="BS77" s="11">
        <f t="shared" si="71"/>
        <v>8.3483984150128899E-4</v>
      </c>
      <c r="BT77" s="11">
        <f t="shared" si="72"/>
        <v>1.0937720217795773E-3</v>
      </c>
      <c r="BU77" s="8">
        <f t="shared" si="75"/>
        <v>1.6517148432123804E-4</v>
      </c>
      <c r="BV77" s="8">
        <f t="shared" si="76"/>
        <v>-9.376069595705026E-5</v>
      </c>
      <c r="BW77" s="8">
        <f t="shared" si="77"/>
        <v>-2.589321802782883E-4</v>
      </c>
      <c r="BX77" s="13" t="str">
        <f>IF(BR77="","",IF(AND(ROUND(BR77,0)&lt;=ROUND(D67,0),ROUND(BR77,0)&gt;=ROUND(C67,0)),"Valide","Non valide"))</f>
        <v>Valide</v>
      </c>
      <c r="BZ77" s="60" t="str">
        <f t="shared" si="79"/>
        <v>Travel &amp; Leisure_Others</v>
      </c>
      <c r="CA77" s="44">
        <f t="shared" si="80"/>
        <v>1</v>
      </c>
      <c r="CB77" s="44">
        <f t="shared" si="81"/>
        <v>1</v>
      </c>
      <c r="CC77" s="44">
        <f t="shared" si="82"/>
        <v>4</v>
      </c>
      <c r="CD77" s="1" t="b">
        <f t="shared" si="83"/>
        <v>0</v>
      </c>
      <c r="CE77" s="36" t="b">
        <f t="shared" si="84"/>
        <v>0</v>
      </c>
      <c r="CF77" s="11" t="str">
        <f t="shared" si="85"/>
        <v/>
      </c>
      <c r="CG77" s="11" t="str">
        <f t="shared" si="86"/>
        <v/>
      </c>
      <c r="CH77" s="37">
        <f>IFERROR(INT(CF77/mapping!$B$4)+1,0)</f>
        <v>0</v>
      </c>
      <c r="CI77" s="37">
        <f>IFERROR(INT(ABS(CG77)/mapping!$E$4)+1,0)</f>
        <v>0</v>
      </c>
      <c r="CJ77" s="1">
        <f t="shared" si="98"/>
        <v>0</v>
      </c>
      <c r="CK77" s="1" t="str" cm="1">
        <f t="array" ref="CK77">IF(OR(CD77,CE77), TRANSPOSE(_xlfn.LET(
    _xlpm.Noms, M:M,
    _xlpm.Scores, AB:AB,
    _xlpm.Poids, BD:BD,
    _xlpm.Secteur, O:O,
    _xlpm.ESG, BA:BA,
    _xlpm.Cible, BZ77,
    _xlpm.Nb, CJ77,
    _xlpm.Position, AZ:AZ,
    _xlpm.Res, IF(CD77,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8" spans="1:89" x14ac:dyDescent="0.25">
      <c r="C78" s="14"/>
      <c r="D78" s="14"/>
      <c r="E78" s="14"/>
      <c r="F78" s="14"/>
      <c r="G78" s="51" t="s">
        <v>1211</v>
      </c>
      <c r="H78" s="8" t="str">
        <f t="shared" si="87"/>
        <v>0%West Europe</v>
      </c>
      <c r="I78" s="11" cm="1">
        <f t="array" ref="I78">IF(
   AZ78 = "OUT", 0,IF(
   BD78 &gt;= LARGE(IF(ISNUMBER(BD:BD), BD:BD), 3),
   BE78 - 0.001,
   IF(BE78 &gt;=VLOOKUP(P78,mapping!$A:$B,2,FALSE), BE78,VLOOKUP(P78,mapping!$A$2:$B$8,2,FALSE))
))</f>
        <v>1E-3</v>
      </c>
      <c r="J78" s="11" cm="1">
        <f t="array" ref="J78">IF(
    AZ78="OUT",0,IF(IF(
                      BD78&gt;=LARGE(IF(ISNUMBER(BD:BD),BD:BD),3),
                      BE78+0.001,
                      VLOOKUP(H78,mapping!$D:$E,2,FALSE)
                      )&gt;I78,
                   IF(
                      BD78&gt;=LARGE(IF(ISNUMBER(BD:BD),BD:BD),3),
                      BE78+0.001,
                      VLOOKUP(H78,mapping!$D:$E,2,FALSE)
                      ),
                   I78+0.002))</f>
        <v>5.0000000000000001E-3</v>
      </c>
      <c r="K78" s="8">
        <f t="shared" si="88"/>
        <v>7.0063458904762372E-5</v>
      </c>
      <c r="L78" s="1" t="str">
        <f>Pos!B733</f>
        <v>NO0010208051</v>
      </c>
      <c r="M78" s="1" t="str">
        <f>_xlfn.XLOOKUP($L78,Pos!B:B,Pos!D:D,, 0)</f>
        <v>Yara International ASA</v>
      </c>
      <c r="N78" s="1" t="str">
        <f>_xlfn.XLOOKUP($L78,Pos!B:B,Pos!E:E,, 0)</f>
        <v>Chemicals</v>
      </c>
      <c r="O78" s="1" t="str">
        <f t="shared" si="89"/>
        <v>Chemicals_West Europe</v>
      </c>
      <c r="P78" s="1" t="str">
        <f>_xlfn.XLOOKUP($L78,Pos!B:B,Pos!F:F,, 0)</f>
        <v>West Europe</v>
      </c>
      <c r="Q78" s="1">
        <v>0</v>
      </c>
      <c r="R78" s="9">
        <f>_xlfn.XLOOKUP($L78,Pos!$B:$B,Pos!N:N,0, 0)</f>
        <v>7.66</v>
      </c>
      <c r="S78" s="9">
        <f>_xlfn.XLOOKUP($L78,Pos!$B:$B,Pos!O:O,0, 0)</f>
        <v>8.6479999999999997</v>
      </c>
      <c r="T78" s="9">
        <f>_xlfn.XLOOKUP($L78,Pos!$B:$B,Pos!P:P,0, 0)</f>
        <v>5.0999999999999996</v>
      </c>
      <c r="U78" s="9">
        <f>_xlfn.XLOOKUP($L78,Pos!$B:$B,Pos!Q:Q,0, 0)</f>
        <v>7.7</v>
      </c>
      <c r="V78" s="9">
        <f>_xlfn.XLOOKUP($L78,Pos!$B:$B,Pos!R:R,0, 0)</f>
        <v>7.7</v>
      </c>
      <c r="W78" s="9">
        <f>_xlfn.XLOOKUP($L78,Pos!$B:$B,Pos!S:S,0, 0)</f>
        <v>5.5650000000000004</v>
      </c>
      <c r="X78" s="9" t="str">
        <f>_xlfn.XLOOKUP($L78,Pos!$B:$B,Pos!J:J,0, 0)</f>
        <v>Hold</v>
      </c>
      <c r="Y78" s="1">
        <v>0</v>
      </c>
      <c r="Z78" s="1">
        <v>0</v>
      </c>
      <c r="AA78" s="1">
        <f t="shared" si="90"/>
        <v>0</v>
      </c>
      <c r="AB78" s="9">
        <f>_xlfn.XLOOKUP(L78,Pos!B:B,Pos!K:K,-1,0)</f>
        <v>10</v>
      </c>
      <c r="AC78" s="1" t="e">
        <f>_xlfn.XLOOKUP($L78,Pos!$A:$A,Pos!S:S,_xlfn.XLOOKUP($L78,#REF!,#REF!, ""), 0)</f>
        <v>#REF!</v>
      </c>
      <c r="AD78" s="1" t="e">
        <f>_xlfn.XLOOKUP($L78,Pos!$A:$A,Pos!T:T,_xlfn.XLOOKUP($L78,#REF!,#REF!, ""), 0)</f>
        <v>#REF!</v>
      </c>
      <c r="AE78" s="1" t="e">
        <f>_xlfn.XLOOKUP($L78,Pos!$A:$A,Pos!U:U,_xlfn.XLOOKUP($L78,#REF!,#REF!, ""), 0)</f>
        <v>#REF!</v>
      </c>
      <c r="AF78" s="1" t="e">
        <f>_xlfn.XLOOKUP($L78,Pos!$A:$A,Pos!V:V,_xlfn.XLOOKUP($L78,#REF!,#REF!, ""), 0)</f>
        <v>#REF!</v>
      </c>
      <c r="AG78" s="1" t="e">
        <f>_xlfn.XLOOKUP($L78,Pos!$A:$A,Pos!W:W,_xlfn.XLOOKUP($L78,#REF!,#REF!, ""), 0)</f>
        <v>#REF!</v>
      </c>
      <c r="AH78" s="1" t="e">
        <f>_xlfn.XLOOKUP($L78,Pos!$A:$A,Pos!X:X,_xlfn.XLOOKUP($L78,#REF!,#REF!, ""), 0)</f>
        <v>#REF!</v>
      </c>
      <c r="AI78" s="1" t="e">
        <f>_xlfn.XLOOKUP($L78,Pos!$A:$A,Pos!Y:Y,_xlfn.XLOOKUP($L78,#REF!,#REF!, ""), 0)</f>
        <v>#REF!</v>
      </c>
      <c r="AJ78" s="1" t="e">
        <f>_xlfn.XLOOKUP($L78,Pos!$A:$A,Pos!Z:Z,_xlfn.XLOOKUP($L78,#REF!,#REF!, ""), 0)</f>
        <v>#REF!</v>
      </c>
      <c r="AK78" s="1" t="e">
        <f>_xlfn.XLOOKUP($L78,Pos!$A:$A,Pos!AA:AA,_xlfn.XLOOKUP($L78,#REF!,#REF!, ""), 0)</f>
        <v>#REF!</v>
      </c>
      <c r="AL78" s="1" t="e">
        <f>_xlfn.XLOOKUP($L78,Pos!$A:$A,Pos!AB:AB,_xlfn.XLOOKUP($L78,#REF!,#REF!, ""), 0)</f>
        <v>#REF!</v>
      </c>
      <c r="AM78" s="1" t="e">
        <f>_xlfn.XLOOKUP($L78,Pos!$A:$A,Pos!AC:AC,_xlfn.XLOOKUP($L78,#REF!,#REF!, ""), 0)</f>
        <v>#REF!</v>
      </c>
      <c r="AN78" s="1" t="e">
        <f>_xlfn.XLOOKUP($L78,Pos!$A:$A,Pos!AD:AD,_xlfn.XLOOKUP($L78,#REF!,#REF!, ""), 0)</f>
        <v>#REF!</v>
      </c>
      <c r="AO78" s="1" t="e">
        <f>_xlfn.XLOOKUP($L78,Pos!$A:$A,Pos!AE:AE,_xlfn.XLOOKUP($L78,#REF!,#REF!, ""), 0)</f>
        <v>#REF!</v>
      </c>
      <c r="AP78" s="1" t="e">
        <f>_xlfn.XLOOKUP($L78,Pos!$A:$A,Pos!AF:AF,_xlfn.XLOOKUP($L78,#REF!,#REF!, ""), 0)</f>
        <v>#REF!</v>
      </c>
      <c r="AQ78" s="1" t="e">
        <f>_xlfn.XLOOKUP($L78,Pos!$A:$A,Pos!AG:AG,_xlfn.XLOOKUP($L78,#REF!,#REF!, ""), 0)</f>
        <v>#REF!</v>
      </c>
      <c r="AR78" s="1" t="e">
        <f>_xlfn.XLOOKUP($L78,Pos!$A:$A,Pos!AH:AH,_xlfn.XLOOKUP($L78,#REF!,#REF!, ""), 0)</f>
        <v>#REF!</v>
      </c>
      <c r="AS78" s="1" t="e">
        <f>_xlfn.XLOOKUP($L78,Pos!$A:$A,Pos!AI:AI,_xlfn.XLOOKUP($L78,#REF!,#REF!, ""), 0)</f>
        <v>#REF!</v>
      </c>
      <c r="AT78" s="1" t="e">
        <f>_xlfn.XLOOKUP($L78,Pos!$A:$A,Pos!AJ:AJ,_xlfn.XLOOKUP($L78,#REF!,#REF!, ""), 0)</f>
        <v>#REF!</v>
      </c>
      <c r="AU78" s="1" t="e">
        <f>_xlfn.XLOOKUP($L78,Pos!$A:$A,Pos!AK:AK,_xlfn.XLOOKUP($L78,#REF!,#REF!, ""), 0)</f>
        <v>#REF!</v>
      </c>
      <c r="AV78" s="1" t="e">
        <f>_xlfn.XLOOKUP($L78,Pos!$A:$A,Pos!AL:AL,_xlfn.XLOOKUP($L78,#REF!,#REF!, ""), 0)</f>
        <v>#REF!</v>
      </c>
      <c r="AW78" s="1" t="e">
        <f>_xlfn.XLOOKUP($L78,Pos!$A:$A,Pos!AM:AM,_xlfn.XLOOKUP($L78,#REF!,#REF!, ""), 0)</f>
        <v>#REF!</v>
      </c>
      <c r="AX78" s="1" t="e">
        <f>_xlfn.XLOOKUP($L78,Pos!$A:$A,Pos!AN:AN,_xlfn.XLOOKUP($L78,#REF!,#REF!, ""), 0)</f>
        <v>#REF!</v>
      </c>
      <c r="AY78" s="1" t="e">
        <f>_xlfn.XLOOKUP($L78,Pos!$A:$A,Pos!AO:AO,_xlfn.XLOOKUP($L78,#REF!,#REF!, ""), 0)</f>
        <v>#REF!</v>
      </c>
      <c r="AZ78" s="7" t="str">
        <f t="shared" si="91"/>
        <v>IN</v>
      </c>
      <c r="BA78" s="1">
        <f>IF(OR(_xlfn.XLOOKUP(L78,Pos!B:B,Pos!L:L,FALSE)="ESG Reason",_xlfn.XLOOKUP(L78,Pos!B:B,Pos!L:L,FALSE)="Blacklisted"),1,0)</f>
        <v>0</v>
      </c>
      <c r="BC78" s="11">
        <v>3.2359006452320738E-3</v>
      </c>
      <c r="BD78" s="11">
        <f>_xlfn.XLOOKUP($L78,Pos!$B:$B,Pos!H:H,0, 0)</f>
        <v>3.0414427737839229E-3</v>
      </c>
      <c r="BE78" s="11">
        <f>_xlfn.XLOOKUP($L78,Pos!$B:$B,Pos!I:I,0, 0)</f>
        <v>7.0063458904762372E-5</v>
      </c>
      <c r="BF78" s="18">
        <f t="shared" si="92"/>
        <v>2.9713793148791606E-3</v>
      </c>
      <c r="BG78" s="1">
        <f t="shared" si="93"/>
        <v>2</v>
      </c>
      <c r="BH78" s="1">
        <f t="shared" si="94"/>
        <v>4</v>
      </c>
      <c r="BI78" s="18">
        <f t="shared" si="95"/>
        <v>1.9445787144815093E-4</v>
      </c>
      <c r="BJ78" s="3">
        <f t="shared" si="96"/>
        <v>3.1658371863273116E-3</v>
      </c>
      <c r="BK78" s="18">
        <f t="shared" si="97"/>
        <v>1.9445787144815093E-4</v>
      </c>
      <c r="BQ78" s="57" t="str">
        <f t="shared" si="74"/>
        <v>Utilities_Others</v>
      </c>
      <c r="BR78" s="11" t="str">
        <f t="shared" si="70"/>
        <v/>
      </c>
      <c r="BS78" s="11" t="str">
        <f t="shared" si="71"/>
        <v/>
      </c>
      <c r="BT78" s="11">
        <f t="shared" si="72"/>
        <v>1.6314060964729127E-3</v>
      </c>
      <c r="BU78" s="8">
        <f t="shared" si="75"/>
        <v>0</v>
      </c>
      <c r="BV78" s="8">
        <f t="shared" si="76"/>
        <v>0</v>
      </c>
      <c r="BW78" s="8">
        <f t="shared" si="77"/>
        <v>0</v>
      </c>
      <c r="BX78" s="13" t="str">
        <f t="shared" si="78"/>
        <v/>
      </c>
      <c r="BZ78" s="60" t="str">
        <f t="shared" si="79"/>
        <v>Utilities_Others</v>
      </c>
      <c r="CA78" s="44">
        <f t="shared" si="80"/>
        <v>0</v>
      </c>
      <c r="CB78" s="44">
        <f t="shared" si="81"/>
        <v>0</v>
      </c>
      <c r="CC78" s="44">
        <f t="shared" si="82"/>
        <v>9</v>
      </c>
      <c r="CD78" s="1" t="b">
        <f t="shared" si="83"/>
        <v>0</v>
      </c>
      <c r="CE78" s="36" t="b">
        <f t="shared" si="84"/>
        <v>0</v>
      </c>
      <c r="CF78" s="11" t="str">
        <f t="shared" si="85"/>
        <v/>
      </c>
      <c r="CG78" s="11" t="str">
        <f t="shared" si="86"/>
        <v/>
      </c>
      <c r="CH78" s="37">
        <f>IFERROR(INT(CF78/mapping!$B$4)+1,0)</f>
        <v>0</v>
      </c>
      <c r="CI78" s="37">
        <f>IFERROR(INT(ABS(CG78)/mapping!$E$4)+1,0)</f>
        <v>0</v>
      </c>
      <c r="CJ78" s="1">
        <f t="shared" si="98"/>
        <v>0</v>
      </c>
      <c r="CK78" s="1" t="str" cm="1">
        <f t="array" ref="CK78">IF(OR(CD78,CE78), TRANSPOSE(_xlfn.LET(
    _xlpm.Noms, M:M,
    _xlpm.Scores, AB:AB,
    _xlpm.Poids, BD:BD,
    _xlpm.Secteur, O:O,
    _xlpm.ESG, BA:BA,
    _xlpm.Cible, BZ78,
    _xlpm.Nb, CJ78,
    _xlpm.Position, AZ:AZ,
    _xlpm.Res, IF(CD78,
        _xlfn.TAKE(_xlfn.SORTBY(_xlfn._xlws.FILTER(_xlpm.Noms, (_xlpm.Poids&lt;&gt;0)*(_xlpm.Secteur=_xlpm.Cible)*(_xlpm.ESG&lt;&gt;1), ""), _xlfn._xlws.FILTER(_xlpm.Scores, (_xlpm.Poids&lt;&gt;0)*(_xlpm.Secteur=_xlpm.Cible)*(_xlpm.ESG&lt;&gt;1), ""), -1), _xlpm.Nb),
        _xlfn.TAKE(_xlfn.SORTBY(_xlfn._xlws.FILTER(_xlpm.Noms, (_xlpm.Position="OUT")*(_xlpm.Secteur=_xlpm.Cible)*(_xlpm.ESG&lt;&gt;1), ""), _xlfn._xlws.FILTER(_xlpm.Scores, (_xlpm.Position="OUT")*(_xlpm.Secteur=_xlpm.Cible)*(_xlpm.ESG&lt;&gt;1), ""), -1), _xlpm.Nb)
    ),
    _xlpm.Res
)), "")</f>
        <v/>
      </c>
    </row>
    <row r="79" spans="1:89" x14ac:dyDescent="0.25">
      <c r="C79" s="14"/>
      <c r="D79" s="14"/>
      <c r="E79" s="14"/>
      <c r="F79" s="14"/>
      <c r="G79" s="51" t="s">
        <v>964</v>
      </c>
      <c r="H79" s="8" t="str">
        <f t="shared" si="87"/>
        <v>0%West Europe</v>
      </c>
      <c r="I79" s="11" cm="1">
        <f t="array" ref="I79">IF(
   AZ79 = "OUT", 0,IF(
   BD79 &gt;= LARGE(IF(ISNUMBER(BD:BD), BD:BD), 3),
   BE79 - 0.001,
   IF(BE79 &gt;=VLOOKUP(P79,mapping!$A:$B,2,FALSE), BE79,VLOOKUP(P79,mapping!$A$2:$B$8,2,FALSE))
))</f>
        <v>1E-3</v>
      </c>
      <c r="J79" s="11" cm="1">
        <f t="array" ref="J79">IF(
    AZ79="OUT",0,IF(IF(
                      BD79&gt;=LARGE(IF(ISNUMBER(BD:BD),BD:BD),3),
                      BE79+0.001,
                      VLOOKUP(H79,mapping!$D:$E,2,FALSE)
                      )&gt;I79,
                   IF(
                      BD79&gt;=LARGE(IF(ISNUMBER(BD:BD),BD:BD),3),
                      BE79+0.001,
                      VLOOKUP(H79,mapping!$D:$E,2,FALSE)
                      ),
                   I79+0.002))</f>
        <v>5.0000000000000001E-3</v>
      </c>
      <c r="K79" s="8">
        <f t="shared" si="88"/>
        <v>1.4525177673388069E-4</v>
      </c>
      <c r="L79" s="1" t="str">
        <f>Pos!B482</f>
        <v>IT0003796171</v>
      </c>
      <c r="M79" s="1" t="str">
        <f>_xlfn.XLOOKUP($L79,Pos!B:B,Pos!D:D,, 0)</f>
        <v>Poste Italiane SpA</v>
      </c>
      <c r="N79" s="1" t="str">
        <f>_xlfn.XLOOKUP($L79,Pos!B:B,Pos!E:E,, 0)</f>
        <v>Financial Services</v>
      </c>
      <c r="O79" s="1" t="str">
        <f t="shared" si="89"/>
        <v>Financial Services_West Europe</v>
      </c>
      <c r="P79" s="1" t="str">
        <f>_xlfn.XLOOKUP($L79,Pos!B:B,Pos!F:F,, 0)</f>
        <v>West Europe</v>
      </c>
      <c r="Q79" s="1">
        <v>0</v>
      </c>
      <c r="R79" s="9">
        <f>_xlfn.XLOOKUP($L79,Pos!$B:$B,Pos!N:N,0, 0)</f>
        <v>7.25</v>
      </c>
      <c r="S79" s="9">
        <f>_xlfn.XLOOKUP($L79,Pos!$B:$B,Pos!O:O,0, 0)</f>
        <v>3.79</v>
      </c>
      <c r="T79" s="9">
        <f>_xlfn.XLOOKUP($L79,Pos!$B:$B,Pos!P:P,0, 0)</f>
        <v>6.1666670000000003</v>
      </c>
      <c r="U79" s="9">
        <f>_xlfn.XLOOKUP($L79,Pos!$B:$B,Pos!Q:Q,0, 0)</f>
        <v>5.4</v>
      </c>
      <c r="V79" s="9">
        <f>_xlfn.XLOOKUP($L79,Pos!$B:$B,Pos!R:R,0, 0)</f>
        <v>9.6333330000000004</v>
      </c>
      <c r="W79" s="9">
        <f>_xlfn.XLOOKUP($L79,Pos!$B:$B,Pos!S:S,0, 0)</f>
        <v>5.8783329999999996</v>
      </c>
      <c r="X79" s="9" t="str">
        <f>_xlfn.XLOOKUP($L79,Pos!$B:$B,Pos!J:J,0, 0)</f>
        <v>Outperform</v>
      </c>
      <c r="Y79" s="1">
        <v>0</v>
      </c>
      <c r="Z79" s="1">
        <v>0</v>
      </c>
      <c r="AA79" s="1">
        <f t="shared" si="90"/>
        <v>0</v>
      </c>
      <c r="AB79" s="9">
        <f>_xlfn.XLOOKUP(L79,Pos!B:B,Pos!K:K,-1,0)</f>
        <v>9.0476190476190474</v>
      </c>
      <c r="AC79" s="1" t="e">
        <f>_xlfn.XLOOKUP($L79,Pos!$A:$A,Pos!S:S,_xlfn.XLOOKUP($L79,#REF!,#REF!, ""), 0)</f>
        <v>#REF!</v>
      </c>
      <c r="AD79" s="1" t="e">
        <f>_xlfn.XLOOKUP($L79,Pos!$A:$A,Pos!T:T,_xlfn.XLOOKUP($L79,#REF!,#REF!, ""), 0)</f>
        <v>#REF!</v>
      </c>
      <c r="AE79" s="1" t="e">
        <f>_xlfn.XLOOKUP($L79,Pos!$A:$A,Pos!U:U,_xlfn.XLOOKUP($L79,#REF!,#REF!, ""), 0)</f>
        <v>#REF!</v>
      </c>
      <c r="AF79" s="1" t="e">
        <f>_xlfn.XLOOKUP($L79,Pos!$A:$A,Pos!V:V,_xlfn.XLOOKUP($L79,#REF!,#REF!, ""), 0)</f>
        <v>#REF!</v>
      </c>
      <c r="AG79" s="1" t="e">
        <f>_xlfn.XLOOKUP($L79,Pos!$A:$A,Pos!W:W,_xlfn.XLOOKUP($L79,#REF!,#REF!, ""), 0)</f>
        <v>#REF!</v>
      </c>
      <c r="AH79" s="1" t="e">
        <f>_xlfn.XLOOKUP($L79,Pos!$A:$A,Pos!X:X,_xlfn.XLOOKUP($L79,#REF!,#REF!, ""), 0)</f>
        <v>#REF!</v>
      </c>
      <c r="AI79" s="1" t="e">
        <f>_xlfn.XLOOKUP($L79,Pos!$A:$A,Pos!Y:Y,_xlfn.XLOOKUP($L79,#REF!,#REF!, ""), 0)</f>
        <v>#REF!</v>
      </c>
      <c r="AJ79" s="1" t="e">
        <f>_xlfn.XLOOKUP($L79,Pos!$A:$A,Pos!Z:Z,_xlfn.XLOOKUP($L79,#REF!,#REF!, ""), 0)</f>
        <v>#REF!</v>
      </c>
      <c r="AK79" s="1" t="e">
        <f>_xlfn.XLOOKUP($L79,Pos!$A:$A,Pos!AA:AA,_xlfn.XLOOKUP($L79,#REF!,#REF!, ""), 0)</f>
        <v>#REF!</v>
      </c>
      <c r="AL79" s="1" t="e">
        <f>_xlfn.XLOOKUP($L79,Pos!$A:$A,Pos!AB:AB,_xlfn.XLOOKUP($L79,#REF!,#REF!, ""), 0)</f>
        <v>#REF!</v>
      </c>
      <c r="AM79" s="1" t="e">
        <f>_xlfn.XLOOKUP($L79,Pos!$A:$A,Pos!AC:AC,_xlfn.XLOOKUP($L79,#REF!,#REF!, ""), 0)</f>
        <v>#REF!</v>
      </c>
      <c r="AN79" s="1" t="e">
        <f>_xlfn.XLOOKUP($L79,Pos!$A:$A,Pos!AD:AD,_xlfn.XLOOKUP($L79,#REF!,#REF!, ""), 0)</f>
        <v>#REF!</v>
      </c>
      <c r="AO79" s="1" t="e">
        <f>_xlfn.XLOOKUP($L79,Pos!$A:$A,Pos!AE:AE,_xlfn.XLOOKUP($L79,#REF!,#REF!, ""), 0)</f>
        <v>#REF!</v>
      </c>
      <c r="AP79" s="1" t="e">
        <f>_xlfn.XLOOKUP($L79,Pos!$A:$A,Pos!AF:AF,_xlfn.XLOOKUP($L79,#REF!,#REF!, ""), 0)</f>
        <v>#REF!</v>
      </c>
      <c r="AQ79" s="1" t="e">
        <f>_xlfn.XLOOKUP($L79,Pos!$A:$A,Pos!AG:AG,_xlfn.XLOOKUP($L79,#REF!,#REF!, ""), 0)</f>
        <v>#REF!</v>
      </c>
      <c r="AR79" s="1" t="e">
        <f>_xlfn.XLOOKUP($L79,Pos!$A:$A,Pos!AH:AH,_xlfn.XLOOKUP($L79,#REF!,#REF!, ""), 0)</f>
        <v>#REF!</v>
      </c>
      <c r="AS79" s="1" t="e">
        <f>_xlfn.XLOOKUP($L79,Pos!$A:$A,Pos!AI:AI,_xlfn.XLOOKUP($L79,#REF!,#REF!, ""), 0)</f>
        <v>#REF!</v>
      </c>
      <c r="AT79" s="1" t="e">
        <f>_xlfn.XLOOKUP($L79,Pos!$A:$A,Pos!AJ:AJ,_xlfn.XLOOKUP($L79,#REF!,#REF!, ""), 0)</f>
        <v>#REF!</v>
      </c>
      <c r="AU79" s="1" t="e">
        <f>_xlfn.XLOOKUP($L79,Pos!$A:$A,Pos!AK:AK,_xlfn.XLOOKUP($L79,#REF!,#REF!, ""), 0)</f>
        <v>#REF!</v>
      </c>
      <c r="AV79" s="1" t="e">
        <f>_xlfn.XLOOKUP($L79,Pos!$A:$A,Pos!AL:AL,_xlfn.XLOOKUP($L79,#REF!,#REF!, ""), 0)</f>
        <v>#REF!</v>
      </c>
      <c r="AW79" s="1" t="e">
        <f>_xlfn.XLOOKUP($L79,Pos!$A:$A,Pos!AM:AM,_xlfn.XLOOKUP($L79,#REF!,#REF!, ""), 0)</f>
        <v>#REF!</v>
      </c>
      <c r="AX79" s="1" t="e">
        <f>_xlfn.XLOOKUP($L79,Pos!$A:$A,Pos!AN:AN,_xlfn.XLOOKUP($L79,#REF!,#REF!, ""), 0)</f>
        <v>#REF!</v>
      </c>
      <c r="AY79" s="1" t="e">
        <f>_xlfn.XLOOKUP($L79,Pos!$A:$A,Pos!AO:AO,_xlfn.XLOOKUP($L79,#REF!,#REF!, ""), 0)</f>
        <v>#REF!</v>
      </c>
      <c r="AZ79" s="7" t="str">
        <f t="shared" si="91"/>
        <v>IN</v>
      </c>
      <c r="BA79" s="1">
        <f>IF(OR(_xlfn.XLOOKUP(L79,Pos!B:B,Pos!L:L,FALSE)="ESG Reason",_xlfn.XLOOKUP(L79,Pos!B:B,Pos!L:L,FALSE)="Blacklisted"),1,0)</f>
        <v>0</v>
      </c>
      <c r="BC79" s="11">
        <v>3.148666448527941E-3</v>
      </c>
      <c r="BD79" s="11">
        <f>_xlfn.XLOOKUP($L79,Pos!$B:$B,Pos!H:H,0, 0)</f>
        <v>2.9542091820852E-3</v>
      </c>
      <c r="BE79" s="11">
        <f>_xlfn.XLOOKUP($L79,Pos!$B:$B,Pos!I:I,0, 0)</f>
        <v>1.4525177673388069E-4</v>
      </c>
      <c r="BF79" s="18">
        <f t="shared" si="92"/>
        <v>2.8089574053513193E-3</v>
      </c>
      <c r="BG79" s="1">
        <f t="shared" si="93"/>
        <v>2</v>
      </c>
      <c r="BH79" s="1">
        <f t="shared" si="94"/>
        <v>7</v>
      </c>
      <c r="BI79" s="18">
        <f t="shared" si="95"/>
        <v>1.9445726644274101E-4</v>
      </c>
      <c r="BJ79" s="3">
        <f t="shared" si="96"/>
        <v>3.0034146717940603E-3</v>
      </c>
      <c r="BK79" s="18">
        <f t="shared" si="97"/>
        <v>1.9445726644274101E-4</v>
      </c>
      <c r="BQ79" s="27" t="s">
        <v>2752</v>
      </c>
      <c r="BR79" s="28">
        <f>SUM(BR60:BR78)</f>
        <v>6.4649023850694751E-2</v>
      </c>
      <c r="BS79" s="28">
        <f t="shared" ref="BS79:BT79" si="99">SUM(BS60:BS78)</f>
        <v>6.3639033485392779E-2</v>
      </c>
      <c r="BT79" s="28">
        <f t="shared" si="99"/>
        <v>7.9449432219440133E-2</v>
      </c>
      <c r="BU79" s="77" cm="1">
        <f t="array" ref="BU79">SUM(ABS(BU60:BU78))</f>
        <v>5.009970844790863E-3</v>
      </c>
      <c r="BV79" s="77" cm="1">
        <f t="array" ref="BV79">SUM(ABS(BV60:BV78))</f>
        <v>1.4700544743079781E-2</v>
      </c>
      <c r="BW79" s="77" cm="1">
        <f t="array" ref="BW79">SUM(ABS(BW60:BW78))</f>
        <v>1.4178992637574448E-2</v>
      </c>
      <c r="BX79" s="31" t="s">
        <v>4185</v>
      </c>
      <c r="BZ79" s="34" t="s">
        <v>2752</v>
      </c>
      <c r="CA79" s="47">
        <f>SUM(CA60:CA78)</f>
        <v>36</v>
      </c>
      <c r="CB79" s="47">
        <f t="shared" ref="CB79:CC79" si="100">SUM(CB60:CB78)</f>
        <v>35</v>
      </c>
      <c r="CC79" s="47">
        <f t="shared" si="100"/>
        <v>191</v>
      </c>
    </row>
    <row r="80" spans="1:89" x14ac:dyDescent="0.25">
      <c r="C80" s="14"/>
      <c r="D80" s="14"/>
      <c r="E80" s="14"/>
      <c r="F80" s="14"/>
      <c r="G80" s="51" t="s">
        <v>716</v>
      </c>
      <c r="H80" s="8" t="str">
        <f t="shared" si="87"/>
        <v>0%North America</v>
      </c>
      <c r="I80" s="11" cm="1">
        <f t="array" ref="I80">IF(
   AZ80 = "OUT", 0,IF(
   BD80 &gt;= LARGE(IF(ISNUMBER(BD:BD), BD:BD), 3),
   BE80 - 0.001,
   IF(BE80 &gt;=VLOOKUP(P80,mapping!$A:$B,2,FALSE), BE80,VLOOKUP(P80,mapping!$A$2:$B$8,2,FALSE))
))</f>
        <v>2E-3</v>
      </c>
      <c r="J80" s="11" cm="1">
        <f t="array" ref="J80">IF(
    AZ80="OUT",0,IF(IF(
                      BD80&gt;=LARGE(IF(ISNUMBER(BD:BD),BD:BD),3),
                      BE80+0.001,
                      VLOOKUP(H80,mapping!$D:$E,2,FALSE)
                      )&gt;I80,
                   IF(
                      BD80&gt;=LARGE(IF(ISNUMBER(BD:BD),BD:BD),3),
                      BE80+0.001,
                      VLOOKUP(H80,mapping!$D:$E,2,FALSE)
                      ),
                   I80+0.002))</f>
        <v>0.01</v>
      </c>
      <c r="K80" s="8">
        <f t="shared" si="88"/>
        <v>2.5937662250345332E-4</v>
      </c>
      <c r="L80" s="1" t="str">
        <f>Pos!B1209</f>
        <v>US78410G1040</v>
      </c>
      <c r="M80" s="1" t="str">
        <f>_xlfn.XLOOKUP($L80,Pos!B:B,Pos!D:D,, 0)</f>
        <v>SBA Communications Corp. Class A</v>
      </c>
      <c r="N80" s="1" t="str">
        <f>_xlfn.XLOOKUP($L80,Pos!B:B,Pos!E:E,, 0)</f>
        <v>Real Estate</v>
      </c>
      <c r="O80" s="1" t="str">
        <f t="shared" si="89"/>
        <v>Real Estate_North America</v>
      </c>
      <c r="P80" s="1" t="str">
        <f>_xlfn.XLOOKUP($L80,Pos!B:B,Pos!F:F,, 0)</f>
        <v>North America</v>
      </c>
      <c r="Q80" s="1">
        <v>0</v>
      </c>
      <c r="R80" s="9">
        <f>_xlfn.XLOOKUP($L80,Pos!$B:$B,Pos!N:N,0, 0)</f>
        <v>4.25</v>
      </c>
      <c r="S80" s="9">
        <f>_xlfn.XLOOKUP($L80,Pos!$B:$B,Pos!O:O,0, 0)</f>
        <v>6.29</v>
      </c>
      <c r="T80" s="9">
        <f>_xlfn.XLOOKUP($L80,Pos!$B:$B,Pos!P:P,0, 0)</f>
        <v>7.0666669999999998</v>
      </c>
      <c r="U80" s="9">
        <f>_xlfn.XLOOKUP($L80,Pos!$B:$B,Pos!Q:Q,0, 0)</f>
        <v>4.7</v>
      </c>
      <c r="V80" s="9">
        <f>_xlfn.XLOOKUP($L80,Pos!$B:$B,Pos!R:R,0, 0)</f>
        <v>6.1666670000000003</v>
      </c>
      <c r="W80" s="9">
        <f>_xlfn.XLOOKUP($L80,Pos!$B:$B,Pos!S:S,0, 0)</f>
        <v>5.96</v>
      </c>
      <c r="X80" s="9" t="str">
        <f>_xlfn.XLOOKUP($L80,Pos!$B:$B,Pos!J:J,0, 0)</f>
        <v>Outperform</v>
      </c>
      <c r="Y80" s="1">
        <v>0</v>
      </c>
      <c r="Z80" s="1">
        <v>0</v>
      </c>
      <c r="AA80" s="1">
        <f t="shared" si="90"/>
        <v>0</v>
      </c>
      <c r="AB80" s="9">
        <f>_xlfn.XLOOKUP(L80,Pos!B:B,Pos!K:K,-1,0)</f>
        <v>8.8571428571428577</v>
      </c>
      <c r="AC80" s="1" t="e">
        <f>_xlfn.XLOOKUP($L80,Pos!$A:$A,Pos!S:S,_xlfn.XLOOKUP($L80,#REF!,#REF!, ""), 0)</f>
        <v>#REF!</v>
      </c>
      <c r="AD80" s="1" t="e">
        <f>_xlfn.XLOOKUP($L80,Pos!$A:$A,Pos!T:T,_xlfn.XLOOKUP($L80,#REF!,#REF!, ""), 0)</f>
        <v>#REF!</v>
      </c>
      <c r="AE80" s="1" t="e">
        <f>_xlfn.XLOOKUP($L80,Pos!$A:$A,Pos!U:U,_xlfn.XLOOKUP($L80,#REF!,#REF!, ""), 0)</f>
        <v>#REF!</v>
      </c>
      <c r="AF80" s="1" t="e">
        <f>_xlfn.XLOOKUP($L80,Pos!$A:$A,Pos!V:V,_xlfn.XLOOKUP($L80,#REF!,#REF!, ""), 0)</f>
        <v>#REF!</v>
      </c>
      <c r="AG80" s="1" t="e">
        <f>_xlfn.XLOOKUP($L80,Pos!$A:$A,Pos!W:W,_xlfn.XLOOKUP($L80,#REF!,#REF!, ""), 0)</f>
        <v>#REF!</v>
      </c>
      <c r="AH80" s="1" t="e">
        <f>_xlfn.XLOOKUP($L80,Pos!$A:$A,Pos!X:X,_xlfn.XLOOKUP($L80,#REF!,#REF!, ""), 0)</f>
        <v>#REF!</v>
      </c>
      <c r="AI80" s="1" t="e">
        <f>_xlfn.XLOOKUP($L80,Pos!$A:$A,Pos!Y:Y,_xlfn.XLOOKUP($L80,#REF!,#REF!, ""), 0)</f>
        <v>#REF!</v>
      </c>
      <c r="AJ80" s="1" t="e">
        <f>_xlfn.XLOOKUP($L80,Pos!$A:$A,Pos!Z:Z,_xlfn.XLOOKUP($L80,#REF!,#REF!, ""), 0)</f>
        <v>#REF!</v>
      </c>
      <c r="AK80" s="1" t="e">
        <f>_xlfn.XLOOKUP($L80,Pos!$A:$A,Pos!AA:AA,_xlfn.XLOOKUP($L80,#REF!,#REF!, ""), 0)</f>
        <v>#REF!</v>
      </c>
      <c r="AL80" s="1" t="e">
        <f>_xlfn.XLOOKUP($L80,Pos!$A:$A,Pos!AB:AB,_xlfn.XLOOKUP($L80,#REF!,#REF!, ""), 0)</f>
        <v>#REF!</v>
      </c>
      <c r="AM80" s="1" t="e">
        <f>_xlfn.XLOOKUP($L80,Pos!$A:$A,Pos!AC:AC,_xlfn.XLOOKUP($L80,#REF!,#REF!, ""), 0)</f>
        <v>#REF!</v>
      </c>
      <c r="AN80" s="1" t="e">
        <f>_xlfn.XLOOKUP($L80,Pos!$A:$A,Pos!AD:AD,_xlfn.XLOOKUP($L80,#REF!,#REF!, ""), 0)</f>
        <v>#REF!</v>
      </c>
      <c r="AO80" s="1" t="e">
        <f>_xlfn.XLOOKUP($L80,Pos!$A:$A,Pos!AE:AE,_xlfn.XLOOKUP($L80,#REF!,#REF!, ""), 0)</f>
        <v>#REF!</v>
      </c>
      <c r="AP80" s="1" t="e">
        <f>_xlfn.XLOOKUP($L80,Pos!$A:$A,Pos!AF:AF,_xlfn.XLOOKUP($L80,#REF!,#REF!, ""), 0)</f>
        <v>#REF!</v>
      </c>
      <c r="AQ80" s="1" t="e">
        <f>_xlfn.XLOOKUP($L80,Pos!$A:$A,Pos!AG:AG,_xlfn.XLOOKUP($L80,#REF!,#REF!, ""), 0)</f>
        <v>#REF!</v>
      </c>
      <c r="AR80" s="1" t="e">
        <f>_xlfn.XLOOKUP($L80,Pos!$A:$A,Pos!AH:AH,_xlfn.XLOOKUP($L80,#REF!,#REF!, ""), 0)</f>
        <v>#REF!</v>
      </c>
      <c r="AS80" s="1" t="e">
        <f>_xlfn.XLOOKUP($L80,Pos!$A:$A,Pos!AI:AI,_xlfn.XLOOKUP($L80,#REF!,#REF!, ""), 0)</f>
        <v>#REF!</v>
      </c>
      <c r="AT80" s="1" t="e">
        <f>_xlfn.XLOOKUP($L80,Pos!$A:$A,Pos!AJ:AJ,_xlfn.XLOOKUP($L80,#REF!,#REF!, ""), 0)</f>
        <v>#REF!</v>
      </c>
      <c r="AU80" s="1" t="e">
        <f>_xlfn.XLOOKUP($L80,Pos!$A:$A,Pos!AK:AK,_xlfn.XLOOKUP($L80,#REF!,#REF!, ""), 0)</f>
        <v>#REF!</v>
      </c>
      <c r="AV80" s="1" t="e">
        <f>_xlfn.XLOOKUP($L80,Pos!$A:$A,Pos!AL:AL,_xlfn.XLOOKUP($L80,#REF!,#REF!, ""), 0)</f>
        <v>#REF!</v>
      </c>
      <c r="AW80" s="1" t="e">
        <f>_xlfn.XLOOKUP($L80,Pos!$A:$A,Pos!AM:AM,_xlfn.XLOOKUP($L80,#REF!,#REF!, ""), 0)</f>
        <v>#REF!</v>
      </c>
      <c r="AX80" s="1" t="e">
        <f>_xlfn.XLOOKUP($L80,Pos!$A:$A,Pos!AN:AN,_xlfn.XLOOKUP($L80,#REF!,#REF!, ""), 0)</f>
        <v>#REF!</v>
      </c>
      <c r="AY80" s="1" t="e">
        <f>_xlfn.XLOOKUP($L80,Pos!$A:$A,Pos!AO:AO,_xlfn.XLOOKUP($L80,#REF!,#REF!, ""), 0)</f>
        <v>#REF!</v>
      </c>
      <c r="AZ80" s="7" t="str">
        <f t="shared" si="91"/>
        <v>IN</v>
      </c>
      <c r="BA80" s="1">
        <f>IF(OR(_xlfn.XLOOKUP(L80,Pos!B:B,Pos!L:L,FALSE)="ESG Reason",_xlfn.XLOOKUP(L80,Pos!B:B,Pos!L:L,FALSE)="Blacklisted"),1,0)</f>
        <v>0</v>
      </c>
      <c r="BC80" s="11">
        <v>3.257371554134711E-3</v>
      </c>
      <c r="BD80" s="11">
        <f>_xlfn.XLOOKUP($L80,Pos!$B:$B,Pos!H:H,0, 0)</f>
        <v>2.9224955182184961E-3</v>
      </c>
      <c r="BE80" s="11">
        <f>_xlfn.XLOOKUP($L80,Pos!$B:$B,Pos!I:I,0, 0)</f>
        <v>2.5937662250345332E-4</v>
      </c>
      <c r="BF80" s="18">
        <f t="shared" si="92"/>
        <v>2.6631188957150428E-3</v>
      </c>
      <c r="BG80" s="1">
        <f t="shared" si="93"/>
        <v>1</v>
      </c>
      <c r="BH80" s="1">
        <f t="shared" si="94"/>
        <v>33</v>
      </c>
      <c r="BI80" s="18">
        <f t="shared" si="95"/>
        <v>3.3487603591621489E-4</v>
      </c>
      <c r="BJ80" s="3">
        <f t="shared" si="96"/>
        <v>2.9979949316312577E-3</v>
      </c>
      <c r="BK80" s="18">
        <f t="shared" si="97"/>
        <v>3.3487603591621489E-4</v>
      </c>
    </row>
    <row r="81" spans="3:89" x14ac:dyDescent="0.25">
      <c r="C81" s="14"/>
      <c r="D81" s="14"/>
      <c r="E81" s="14"/>
      <c r="F81" s="14"/>
      <c r="G81" s="51" t="s">
        <v>428</v>
      </c>
      <c r="H81" s="8" t="str">
        <f t="shared" si="87"/>
        <v>0%West Europe</v>
      </c>
      <c r="I81" s="11" cm="1">
        <f t="array" ref="I81">IF(
   AZ81 = "OUT", 0,IF(
   BD81 &gt;= LARGE(IF(ISNUMBER(BD:BD), BD:BD), 3),
   BE81 - 0.001,
   IF(BE81 &gt;=VLOOKUP(P81,mapping!$A:$B,2,FALSE), BE81,VLOOKUP(P81,mapping!$A$2:$B$8,2,FALSE))
))</f>
        <v>1E-3</v>
      </c>
      <c r="J81" s="11" cm="1">
        <f t="array" ref="J81">IF(
    AZ81="OUT",0,IF(IF(
                      BD81&gt;=LARGE(IF(ISNUMBER(BD:BD),BD:BD),3),
                      BE81+0.001,
                      VLOOKUP(H81,mapping!$D:$E,2,FALSE)
                      )&gt;I81,
                   IF(
                      BD81&gt;=LARGE(IF(ISNUMBER(BD:BD),BD:BD),3),
                      BE81+0.001,
                      VLOOKUP(H81,mapping!$D:$E,2,FALSE)
                      ),
                   I81+0.002))</f>
        <v>5.0000000000000001E-3</v>
      </c>
      <c r="K81" s="8">
        <f t="shared" si="88"/>
        <v>4.6747085062532332E-4</v>
      </c>
      <c r="L81" s="1" t="str">
        <f>Pos!B713</f>
        <v>NL0011794037</v>
      </c>
      <c r="M81" s="1" t="str">
        <f>_xlfn.XLOOKUP($L81,Pos!B:B,Pos!D:D,, 0)</f>
        <v>Koninklijke Ahold Delhaize N.V.</v>
      </c>
      <c r="N81" s="1" t="str">
        <f>_xlfn.XLOOKUP($L81,Pos!B:B,Pos!E:E,, 0)</f>
        <v>Retail</v>
      </c>
      <c r="O81" s="1" t="str">
        <f t="shared" si="89"/>
        <v>Retail_West Europe</v>
      </c>
      <c r="P81" s="1" t="str">
        <f>_xlfn.XLOOKUP($L81,Pos!B:B,Pos!F:F,, 0)</f>
        <v>West Europe</v>
      </c>
      <c r="Q81" s="1">
        <v>0</v>
      </c>
      <c r="R81" s="9">
        <f>_xlfn.XLOOKUP($L81,Pos!$B:$B,Pos!N:N,0, 0)</f>
        <v>5.09</v>
      </c>
      <c r="S81" s="9">
        <f>_xlfn.XLOOKUP($L81,Pos!$B:$B,Pos!O:O,0, 0)</f>
        <v>8.3070000000000004</v>
      </c>
      <c r="T81" s="9">
        <f>_xlfn.XLOOKUP($L81,Pos!$B:$B,Pos!P:P,0, 0)</f>
        <v>5.125</v>
      </c>
      <c r="U81" s="9">
        <f>_xlfn.XLOOKUP($L81,Pos!$B:$B,Pos!Q:Q,0, 0)</f>
        <v>4.3</v>
      </c>
      <c r="V81" s="9">
        <f>_xlfn.XLOOKUP($L81,Pos!$B:$B,Pos!R:R,0, 0)</f>
        <v>9.3333329999999997</v>
      </c>
      <c r="W81" s="9">
        <f>_xlfn.XLOOKUP($L81,Pos!$B:$B,Pos!S:S,0, 0)</f>
        <v>5.9916669999999996</v>
      </c>
      <c r="X81" s="9" t="str">
        <f>_xlfn.XLOOKUP($L81,Pos!$B:$B,Pos!J:J,0, 0)</f>
        <v>Outperform</v>
      </c>
      <c r="Y81" s="1">
        <v>0</v>
      </c>
      <c r="Z81" s="1">
        <v>0</v>
      </c>
      <c r="AA81" s="1">
        <f t="shared" si="90"/>
        <v>0</v>
      </c>
      <c r="AB81" s="9">
        <f>_xlfn.XLOOKUP(L81,Pos!B:B,Pos!K:K,-1,0)</f>
        <v>10</v>
      </c>
      <c r="AC81" s="1" t="e">
        <f>_xlfn.XLOOKUP($L81,Pos!$A:$A,Pos!S:S,_xlfn.XLOOKUP($L81,#REF!,#REF!, ""), 0)</f>
        <v>#REF!</v>
      </c>
      <c r="AD81" s="1" t="e">
        <f>_xlfn.XLOOKUP($L81,Pos!$A:$A,Pos!T:T,_xlfn.XLOOKUP($L81,#REF!,#REF!, ""), 0)</f>
        <v>#REF!</v>
      </c>
      <c r="AE81" s="1" t="e">
        <f>_xlfn.XLOOKUP($L81,Pos!$A:$A,Pos!U:U,_xlfn.XLOOKUP($L81,#REF!,#REF!, ""), 0)</f>
        <v>#REF!</v>
      </c>
      <c r="AF81" s="1" t="e">
        <f>_xlfn.XLOOKUP($L81,Pos!$A:$A,Pos!V:V,_xlfn.XLOOKUP($L81,#REF!,#REF!, ""), 0)</f>
        <v>#REF!</v>
      </c>
      <c r="AG81" s="1" t="e">
        <f>_xlfn.XLOOKUP($L81,Pos!$A:$A,Pos!W:W,_xlfn.XLOOKUP($L81,#REF!,#REF!, ""), 0)</f>
        <v>#REF!</v>
      </c>
      <c r="AH81" s="1" t="e">
        <f>_xlfn.XLOOKUP($L81,Pos!$A:$A,Pos!X:X,_xlfn.XLOOKUP($L81,#REF!,#REF!, ""), 0)</f>
        <v>#REF!</v>
      </c>
      <c r="AI81" s="1" t="e">
        <f>_xlfn.XLOOKUP($L81,Pos!$A:$A,Pos!Y:Y,_xlfn.XLOOKUP($L81,#REF!,#REF!, ""), 0)</f>
        <v>#REF!</v>
      </c>
      <c r="AJ81" s="1" t="e">
        <f>_xlfn.XLOOKUP($L81,Pos!$A:$A,Pos!Z:Z,_xlfn.XLOOKUP($L81,#REF!,#REF!, ""), 0)</f>
        <v>#REF!</v>
      </c>
      <c r="AK81" s="1" t="e">
        <f>_xlfn.XLOOKUP($L81,Pos!$A:$A,Pos!AA:AA,_xlfn.XLOOKUP($L81,#REF!,#REF!, ""), 0)</f>
        <v>#REF!</v>
      </c>
      <c r="AL81" s="1" t="e">
        <f>_xlfn.XLOOKUP($L81,Pos!$A:$A,Pos!AB:AB,_xlfn.XLOOKUP($L81,#REF!,#REF!, ""), 0)</f>
        <v>#REF!</v>
      </c>
      <c r="AM81" s="1" t="e">
        <f>_xlfn.XLOOKUP($L81,Pos!$A:$A,Pos!AC:AC,_xlfn.XLOOKUP($L81,#REF!,#REF!, ""), 0)</f>
        <v>#REF!</v>
      </c>
      <c r="AN81" s="1" t="e">
        <f>_xlfn.XLOOKUP($L81,Pos!$A:$A,Pos!AD:AD,_xlfn.XLOOKUP($L81,#REF!,#REF!, ""), 0)</f>
        <v>#REF!</v>
      </c>
      <c r="AO81" s="1" t="e">
        <f>_xlfn.XLOOKUP($L81,Pos!$A:$A,Pos!AE:AE,_xlfn.XLOOKUP($L81,#REF!,#REF!, ""), 0)</f>
        <v>#REF!</v>
      </c>
      <c r="AP81" s="1" t="e">
        <f>_xlfn.XLOOKUP($L81,Pos!$A:$A,Pos!AF:AF,_xlfn.XLOOKUP($L81,#REF!,#REF!, ""), 0)</f>
        <v>#REF!</v>
      </c>
      <c r="AQ81" s="1" t="e">
        <f>_xlfn.XLOOKUP($L81,Pos!$A:$A,Pos!AG:AG,_xlfn.XLOOKUP($L81,#REF!,#REF!, ""), 0)</f>
        <v>#REF!</v>
      </c>
      <c r="AR81" s="1" t="e">
        <f>_xlfn.XLOOKUP($L81,Pos!$A:$A,Pos!AH:AH,_xlfn.XLOOKUP($L81,#REF!,#REF!, ""), 0)</f>
        <v>#REF!</v>
      </c>
      <c r="AS81" s="1" t="e">
        <f>_xlfn.XLOOKUP($L81,Pos!$A:$A,Pos!AI:AI,_xlfn.XLOOKUP($L81,#REF!,#REF!, ""), 0)</f>
        <v>#REF!</v>
      </c>
      <c r="AT81" s="1" t="e">
        <f>_xlfn.XLOOKUP($L81,Pos!$A:$A,Pos!AJ:AJ,_xlfn.XLOOKUP($L81,#REF!,#REF!, ""), 0)</f>
        <v>#REF!</v>
      </c>
      <c r="AU81" s="1" t="e">
        <f>_xlfn.XLOOKUP($L81,Pos!$A:$A,Pos!AK:AK,_xlfn.XLOOKUP($L81,#REF!,#REF!, ""), 0)</f>
        <v>#REF!</v>
      </c>
      <c r="AV81" s="1" t="e">
        <f>_xlfn.XLOOKUP($L81,Pos!$A:$A,Pos!AL:AL,_xlfn.XLOOKUP($L81,#REF!,#REF!, ""), 0)</f>
        <v>#REF!</v>
      </c>
      <c r="AW81" s="1" t="e">
        <f>_xlfn.XLOOKUP($L81,Pos!$A:$A,Pos!AM:AM,_xlfn.XLOOKUP($L81,#REF!,#REF!, ""), 0)</f>
        <v>#REF!</v>
      </c>
      <c r="AX81" s="1" t="e">
        <f>_xlfn.XLOOKUP($L81,Pos!$A:$A,Pos!AN:AN,_xlfn.XLOOKUP($L81,#REF!,#REF!, ""), 0)</f>
        <v>#REF!</v>
      </c>
      <c r="AY81" s="1" t="e">
        <f>_xlfn.XLOOKUP($L81,Pos!$A:$A,Pos!AO:AO,_xlfn.XLOOKUP($L81,#REF!,#REF!, ""), 0)</f>
        <v>#REF!</v>
      </c>
      <c r="AZ81" s="7" t="str">
        <f t="shared" si="91"/>
        <v>IN</v>
      </c>
      <c r="BA81" s="1">
        <f>IF(OR(_xlfn.XLOOKUP(L81,Pos!B:B,Pos!L:L,FALSE)="ESG Reason",_xlfn.XLOOKUP(L81,Pos!B:B,Pos!L:L,FALSE)="Blacklisted"),1,0)</f>
        <v>0</v>
      </c>
      <c r="BC81" s="11">
        <v>2.9662529458212108E-3</v>
      </c>
      <c r="BD81" s="11">
        <f>_xlfn.XLOOKUP($L81,Pos!$B:$B,Pos!H:H,0, 0)</f>
        <v>2.7717949317117578E-3</v>
      </c>
      <c r="BE81" s="11">
        <f>_xlfn.XLOOKUP($L81,Pos!$B:$B,Pos!I:I,0, 0)</f>
        <v>4.6747085062532332E-4</v>
      </c>
      <c r="BF81" s="18">
        <f t="shared" si="92"/>
        <v>2.3043240810864344E-3</v>
      </c>
      <c r="BG81" s="1">
        <f t="shared" si="93"/>
        <v>2</v>
      </c>
      <c r="BH81" s="1">
        <f t="shared" si="94"/>
        <v>15</v>
      </c>
      <c r="BI81" s="18">
        <f t="shared" si="95"/>
        <v>1.9445801410945297E-4</v>
      </c>
      <c r="BJ81" s="3">
        <f t="shared" si="96"/>
        <v>2.4987820951958874E-3</v>
      </c>
      <c r="BK81" s="18">
        <f t="shared" si="97"/>
        <v>1.9445801410945297E-4</v>
      </c>
    </row>
    <row r="82" spans="3:89" ht="15.75" thickBot="1" x14ac:dyDescent="0.3">
      <c r="C82" s="14"/>
      <c r="D82" s="14"/>
      <c r="E82" s="14"/>
      <c r="F82" s="14"/>
      <c r="G82" s="51" t="s">
        <v>1142</v>
      </c>
      <c r="H82" s="8" t="str">
        <f t="shared" si="87"/>
        <v>0%West Europe</v>
      </c>
      <c r="I82" s="11" cm="1">
        <f t="array" ref="I82">IF(
   AZ82 = "OUT", 0,IF(
   BD82 &gt;= LARGE(IF(ISNUMBER(BD:BD), BD:BD), 3),
   BE82 - 0.001,
   IF(BE82 &gt;=VLOOKUP(P82,mapping!$A:$B,2,FALSE), BE82,VLOOKUP(P82,mapping!$A$2:$B$8,2,FALSE))
))</f>
        <v>1E-3</v>
      </c>
      <c r="J82" s="11" cm="1">
        <f t="array" ref="J82">IF(
    AZ82="OUT",0,IF(IF(
                      BD82&gt;=LARGE(IF(ISNUMBER(BD:BD),BD:BD),3),
                      BE82+0.001,
                      VLOOKUP(H82,mapping!$D:$E,2,FALSE)
                      )&gt;I82,
                   IF(
                      BD82&gt;=LARGE(IF(ISNUMBER(BD:BD),BD:BD),3),
                      BE82+0.001,
                      VLOOKUP(H82,mapping!$D:$E,2,FALSE)
                      ),
                   I82+0.002))</f>
        <v>5.0000000000000001E-3</v>
      </c>
      <c r="K82" s="8">
        <f t="shared" si="88"/>
        <v>9.0886103726554998E-5</v>
      </c>
      <c r="L82" s="1" t="str">
        <f>Pos!B414</f>
        <v>GB00BVYVFW23</v>
      </c>
      <c r="M82" s="1" t="str">
        <f>_xlfn.XLOOKUP($L82,Pos!B:B,Pos!D:D,, 0)</f>
        <v>Auto Trader Group PLC</v>
      </c>
      <c r="N82" s="1" t="str">
        <f>_xlfn.XLOOKUP($L82,Pos!B:B,Pos!E:E,, 0)</f>
        <v>Technology</v>
      </c>
      <c r="O82" s="1" t="str">
        <f t="shared" si="89"/>
        <v>Technology_West Europe</v>
      </c>
      <c r="P82" s="1" t="str">
        <f>_xlfn.XLOOKUP($L82,Pos!B:B,Pos!F:F,, 0)</f>
        <v>West Europe</v>
      </c>
      <c r="Q82" s="1">
        <v>0</v>
      </c>
      <c r="R82" s="9">
        <f>_xlfn.XLOOKUP($L82,Pos!$B:$B,Pos!N:N,0, 0)</f>
        <v>5.84</v>
      </c>
      <c r="S82" s="9">
        <f>_xlfn.XLOOKUP($L82,Pos!$B:$B,Pos!O:O,0, 0)</f>
        <v>6.0866670000000003</v>
      </c>
      <c r="T82" s="9">
        <f>_xlfn.XLOOKUP($L82,Pos!$B:$B,Pos!P:P,0, 0)</f>
        <v>7.65</v>
      </c>
      <c r="U82" s="9">
        <f>_xlfn.XLOOKUP($L82,Pos!$B:$B,Pos!Q:Q,0, 0)</f>
        <v>3</v>
      </c>
      <c r="V82" s="9">
        <f>_xlfn.XLOOKUP($L82,Pos!$B:$B,Pos!R:R,0, 0)</f>
        <v>7.3</v>
      </c>
      <c r="W82" s="9">
        <f>_xlfn.XLOOKUP($L82,Pos!$B:$B,Pos!S:S,0, 0)</f>
        <v>4.8333329999999997</v>
      </c>
      <c r="X82" s="9" t="str">
        <f>_xlfn.XLOOKUP($L82,Pos!$B:$B,Pos!J:J,0, 0)</f>
        <v>Outperform</v>
      </c>
      <c r="Y82" s="1">
        <v>0</v>
      </c>
      <c r="Z82" s="1">
        <v>0</v>
      </c>
      <c r="AA82" s="1">
        <f t="shared" si="90"/>
        <v>0</v>
      </c>
      <c r="AB82" s="9">
        <f>_xlfn.XLOOKUP(L82,Pos!B:B,Pos!K:K,-1,0)</f>
        <v>8.8235294117647065</v>
      </c>
      <c r="AC82" s="1" t="e">
        <f>_xlfn.XLOOKUP($L82,Pos!$A:$A,Pos!S:S,_xlfn.XLOOKUP($L82,#REF!,#REF!, ""), 0)</f>
        <v>#REF!</v>
      </c>
      <c r="AD82" s="1" t="e">
        <f>_xlfn.XLOOKUP($L82,Pos!$A:$A,Pos!T:T,_xlfn.XLOOKUP($L82,#REF!,#REF!, ""), 0)</f>
        <v>#REF!</v>
      </c>
      <c r="AE82" s="1" t="e">
        <f>_xlfn.XLOOKUP($L82,Pos!$A:$A,Pos!U:U,_xlfn.XLOOKUP($L82,#REF!,#REF!, ""), 0)</f>
        <v>#REF!</v>
      </c>
      <c r="AF82" s="1" t="e">
        <f>_xlfn.XLOOKUP($L82,Pos!$A:$A,Pos!V:V,_xlfn.XLOOKUP($L82,#REF!,#REF!, ""), 0)</f>
        <v>#REF!</v>
      </c>
      <c r="AG82" s="1" t="e">
        <f>_xlfn.XLOOKUP($L82,Pos!$A:$A,Pos!W:W,_xlfn.XLOOKUP($L82,#REF!,#REF!, ""), 0)</f>
        <v>#REF!</v>
      </c>
      <c r="AH82" s="1" t="e">
        <f>_xlfn.XLOOKUP($L82,Pos!$A:$A,Pos!X:X,_xlfn.XLOOKUP($L82,#REF!,#REF!, ""), 0)</f>
        <v>#REF!</v>
      </c>
      <c r="AI82" s="1" t="e">
        <f>_xlfn.XLOOKUP($L82,Pos!$A:$A,Pos!Y:Y,_xlfn.XLOOKUP($L82,#REF!,#REF!, ""), 0)</f>
        <v>#REF!</v>
      </c>
      <c r="AJ82" s="1" t="e">
        <f>_xlfn.XLOOKUP($L82,Pos!$A:$A,Pos!Z:Z,_xlfn.XLOOKUP($L82,#REF!,#REF!, ""), 0)</f>
        <v>#REF!</v>
      </c>
      <c r="AK82" s="1" t="e">
        <f>_xlfn.XLOOKUP($L82,Pos!$A:$A,Pos!AA:AA,_xlfn.XLOOKUP($L82,#REF!,#REF!, ""), 0)</f>
        <v>#REF!</v>
      </c>
      <c r="AL82" s="1" t="e">
        <f>_xlfn.XLOOKUP($L82,Pos!$A:$A,Pos!AB:AB,_xlfn.XLOOKUP($L82,#REF!,#REF!, ""), 0)</f>
        <v>#REF!</v>
      </c>
      <c r="AM82" s="1" t="e">
        <f>_xlfn.XLOOKUP($L82,Pos!$A:$A,Pos!AC:AC,_xlfn.XLOOKUP($L82,#REF!,#REF!, ""), 0)</f>
        <v>#REF!</v>
      </c>
      <c r="AN82" s="1" t="e">
        <f>_xlfn.XLOOKUP($L82,Pos!$A:$A,Pos!AD:AD,_xlfn.XLOOKUP($L82,#REF!,#REF!, ""), 0)</f>
        <v>#REF!</v>
      </c>
      <c r="AO82" s="1" t="e">
        <f>_xlfn.XLOOKUP($L82,Pos!$A:$A,Pos!AE:AE,_xlfn.XLOOKUP($L82,#REF!,#REF!, ""), 0)</f>
        <v>#REF!</v>
      </c>
      <c r="AP82" s="1" t="e">
        <f>_xlfn.XLOOKUP($L82,Pos!$A:$A,Pos!AF:AF,_xlfn.XLOOKUP($L82,#REF!,#REF!, ""), 0)</f>
        <v>#REF!</v>
      </c>
      <c r="AQ82" s="1" t="e">
        <f>_xlfn.XLOOKUP($L82,Pos!$A:$A,Pos!AG:AG,_xlfn.XLOOKUP($L82,#REF!,#REF!, ""), 0)</f>
        <v>#REF!</v>
      </c>
      <c r="AR82" s="1" t="e">
        <f>_xlfn.XLOOKUP($L82,Pos!$A:$A,Pos!AH:AH,_xlfn.XLOOKUP($L82,#REF!,#REF!, ""), 0)</f>
        <v>#REF!</v>
      </c>
      <c r="AS82" s="1" t="e">
        <f>_xlfn.XLOOKUP($L82,Pos!$A:$A,Pos!AI:AI,_xlfn.XLOOKUP($L82,#REF!,#REF!, ""), 0)</f>
        <v>#REF!</v>
      </c>
      <c r="AT82" s="1" t="e">
        <f>_xlfn.XLOOKUP($L82,Pos!$A:$A,Pos!AJ:AJ,_xlfn.XLOOKUP($L82,#REF!,#REF!, ""), 0)</f>
        <v>#REF!</v>
      </c>
      <c r="AU82" s="1" t="e">
        <f>_xlfn.XLOOKUP($L82,Pos!$A:$A,Pos!AK:AK,_xlfn.XLOOKUP($L82,#REF!,#REF!, ""), 0)</f>
        <v>#REF!</v>
      </c>
      <c r="AV82" s="1" t="e">
        <f>_xlfn.XLOOKUP($L82,Pos!$A:$A,Pos!AL:AL,_xlfn.XLOOKUP($L82,#REF!,#REF!, ""), 0)</f>
        <v>#REF!</v>
      </c>
      <c r="AW82" s="1" t="e">
        <f>_xlfn.XLOOKUP($L82,Pos!$A:$A,Pos!AM:AM,_xlfn.XLOOKUP($L82,#REF!,#REF!, ""), 0)</f>
        <v>#REF!</v>
      </c>
      <c r="AX82" s="1" t="e">
        <f>_xlfn.XLOOKUP($L82,Pos!$A:$A,Pos!AN:AN,_xlfn.XLOOKUP($L82,#REF!,#REF!, ""), 0)</f>
        <v>#REF!</v>
      </c>
      <c r="AY82" s="1" t="e">
        <f>_xlfn.XLOOKUP($L82,Pos!$A:$A,Pos!AO:AO,_xlfn.XLOOKUP($L82,#REF!,#REF!, ""), 0)</f>
        <v>#REF!</v>
      </c>
      <c r="AZ82" s="7" t="str">
        <f t="shared" si="91"/>
        <v>IN</v>
      </c>
      <c r="BA82" s="1">
        <f>IF(OR(_xlfn.XLOOKUP(L82,Pos!B:B,Pos!L:L,FALSE)="ESG Reason",_xlfn.XLOOKUP(L82,Pos!B:B,Pos!L:L,FALSE)="Blacklisted"),1,0)</f>
        <v>0</v>
      </c>
      <c r="BC82" s="11">
        <v>3.184811467827748E-3</v>
      </c>
      <c r="BD82" s="11">
        <f>_xlfn.XLOOKUP($L82,Pos!$B:$B,Pos!H:H,0, 0)</f>
        <v>2.7515261512404861E-3</v>
      </c>
      <c r="BE82" s="11">
        <f>_xlfn.XLOOKUP($L82,Pos!$B:$B,Pos!I:I,0, 0)</f>
        <v>9.0886103726554998E-5</v>
      </c>
      <c r="BF82" s="18">
        <f t="shared" si="92"/>
        <v>2.6606400475139309E-3</v>
      </c>
      <c r="BG82" s="1">
        <f t="shared" si="93"/>
        <v>2</v>
      </c>
      <c r="BH82" s="1">
        <f t="shared" si="94"/>
        <v>16</v>
      </c>
      <c r="BI82" s="18">
        <f t="shared" si="95"/>
        <v>4.3328531658726188E-4</v>
      </c>
      <c r="BJ82" s="3">
        <f t="shared" si="96"/>
        <v>3.0939253641011927E-3</v>
      </c>
      <c r="BK82" s="18">
        <f t="shared" si="97"/>
        <v>4.3328531658726188E-4</v>
      </c>
      <c r="BQ82" s="29" t="s">
        <v>2760</v>
      </c>
      <c r="BR82" s="35">
        <f>BR31+BR55+BR79</f>
        <v>0.94671840227894355</v>
      </c>
      <c r="BS82" s="35">
        <f t="shared" ref="BS82:BU82" si="101">BS31+BS55+BS79</f>
        <v>0.94950358319847861</v>
      </c>
      <c r="BT82" s="35">
        <f>BT31+BT55+BT79</f>
        <v>0.94766557218046044</v>
      </c>
      <c r="BU82" s="35">
        <f t="shared" si="101"/>
        <v>4.5067851866209735E-2</v>
      </c>
      <c r="BV82" s="35">
        <f>BV31+BV55+BV79</f>
        <v>0.15908074790317694</v>
      </c>
      <c r="BW82" s="35">
        <f>BW31+BW55+BW79</f>
        <v>0.15851047727455742</v>
      </c>
      <c r="BZ82" s="31" t="s">
        <v>2761</v>
      </c>
      <c r="CA82" s="45" t="s">
        <v>2763</v>
      </c>
      <c r="CB82" s="45" t="s">
        <v>2764</v>
      </c>
      <c r="CC82" s="45" t="s">
        <v>2765</v>
      </c>
      <c r="CD82" s="26" t="s">
        <v>2771</v>
      </c>
      <c r="CE82" s="31" t="s">
        <v>2772</v>
      </c>
      <c r="CF82" s="26" t="s">
        <v>2771</v>
      </c>
      <c r="CG82" s="31" t="s">
        <v>2772</v>
      </c>
      <c r="CH82" s="26" t="s">
        <v>2771</v>
      </c>
      <c r="CI82" s="31" t="s">
        <v>2779</v>
      </c>
      <c r="CJ82" s="31" t="s">
        <v>2788</v>
      </c>
      <c r="CK82" s="42" t="s">
        <v>2787</v>
      </c>
    </row>
    <row r="83" spans="3:89" x14ac:dyDescent="0.25">
      <c r="C83" s="14"/>
      <c r="D83" s="14"/>
      <c r="E83" s="14"/>
      <c r="F83" s="14"/>
      <c r="G83" s="51" t="s">
        <v>709</v>
      </c>
      <c r="H83" s="8" t="str">
        <f t="shared" si="87"/>
        <v>0%North America</v>
      </c>
      <c r="I83" s="11" cm="1">
        <f t="array" ref="I83">IF(
   AZ83 = "OUT", 0,IF(
   BD83 &gt;= LARGE(IF(ISNUMBER(BD:BD), BD:BD), 3),
   BE83 - 0.001,
   IF(BE83 &gt;=VLOOKUP(P83,mapping!$A:$B,2,FALSE), BE83,VLOOKUP(P83,mapping!$A$2:$B$8,2,FALSE))
))</f>
        <v>2E-3</v>
      </c>
      <c r="J83" s="11" cm="1">
        <f t="array" ref="J83">IF(
    AZ83="OUT",0,IF(IF(
                      BD83&gt;=LARGE(IF(ISNUMBER(BD:BD),BD:BD),3),
                      BE83+0.001,
                      VLOOKUP(H83,mapping!$D:$E,2,FALSE)
                      )&gt;I83,
                   IF(
                      BD83&gt;=LARGE(IF(ISNUMBER(BD:BD),BD:BD),3),
                      BE83+0.001,
                      VLOOKUP(H83,mapping!$D:$E,2,FALSE)
                      ),
                   I83+0.002))</f>
        <v>0.01</v>
      </c>
      <c r="K83" s="8">
        <f t="shared" si="88"/>
        <v>2.560924233399141E-4</v>
      </c>
      <c r="L83" s="1" t="str">
        <f>Pos!B1174</f>
        <v>US74144T1088</v>
      </c>
      <c r="M83" s="1" t="str">
        <f>_xlfn.XLOOKUP($L83,Pos!B:B,Pos!D:D,, 0)</f>
        <v>T. Rowe Price Group, Inc.</v>
      </c>
      <c r="N83" s="1" t="str">
        <f>_xlfn.XLOOKUP($L83,Pos!B:B,Pos!E:E,, 0)</f>
        <v>Financial Services</v>
      </c>
      <c r="O83" s="1" t="str">
        <f t="shared" si="89"/>
        <v>Financial Services_North America</v>
      </c>
      <c r="P83" s="1" t="str">
        <f>_xlfn.XLOOKUP($L83,Pos!B:B,Pos!F:F,, 0)</f>
        <v>North America</v>
      </c>
      <c r="Q83" s="1">
        <v>0</v>
      </c>
      <c r="R83" s="9">
        <f>_xlfn.XLOOKUP($L83,Pos!$B:$B,Pos!N:N,0, 0)</f>
        <v>7.29</v>
      </c>
      <c r="S83" s="9">
        <f>_xlfn.XLOOKUP($L83,Pos!$B:$B,Pos!O:O,0, 0)</f>
        <v>6.2087500000000002</v>
      </c>
      <c r="T83" s="9">
        <f>_xlfn.XLOOKUP($L83,Pos!$B:$B,Pos!P:P,0, 0)</f>
        <v>7.75</v>
      </c>
      <c r="U83" s="9">
        <f>_xlfn.XLOOKUP($L83,Pos!$B:$B,Pos!Q:Q,0, 0)</f>
        <v>6.7</v>
      </c>
      <c r="V83" s="9">
        <f>_xlfn.XLOOKUP($L83,Pos!$B:$B,Pos!R:R,0, 0)</f>
        <v>8.0333330000000007</v>
      </c>
      <c r="W83" s="9">
        <f>_xlfn.XLOOKUP($L83,Pos!$B:$B,Pos!S:S,0, 0)</f>
        <v>1.631667</v>
      </c>
      <c r="X83" s="9" t="str">
        <f>_xlfn.XLOOKUP($L83,Pos!$B:$B,Pos!J:J,0, 0)</f>
        <v>Hold</v>
      </c>
      <c r="Y83" s="1">
        <v>0</v>
      </c>
      <c r="Z83" s="1">
        <v>0</v>
      </c>
      <c r="AA83" s="1">
        <f t="shared" si="90"/>
        <v>0</v>
      </c>
      <c r="AB83" s="9">
        <f>_xlfn.XLOOKUP(L83,Pos!B:B,Pos!K:K,-1,0)</f>
        <v>8.3333333333333339</v>
      </c>
      <c r="AC83" s="1" t="e">
        <f>_xlfn.XLOOKUP($L83,Pos!$A:$A,Pos!S:S,_xlfn.XLOOKUP($L83,#REF!,#REF!, ""), 0)</f>
        <v>#REF!</v>
      </c>
      <c r="AD83" s="1" t="e">
        <f>_xlfn.XLOOKUP($L83,Pos!$A:$A,Pos!T:T,_xlfn.XLOOKUP($L83,#REF!,#REF!, ""), 0)</f>
        <v>#REF!</v>
      </c>
      <c r="AE83" s="1" t="e">
        <f>_xlfn.XLOOKUP($L83,Pos!$A:$A,Pos!U:U,_xlfn.XLOOKUP($L83,#REF!,#REF!, ""), 0)</f>
        <v>#REF!</v>
      </c>
      <c r="AF83" s="1" t="e">
        <f>_xlfn.XLOOKUP($L83,Pos!$A:$A,Pos!V:V,_xlfn.XLOOKUP($L83,#REF!,#REF!, ""), 0)</f>
        <v>#REF!</v>
      </c>
      <c r="AG83" s="1" t="e">
        <f>_xlfn.XLOOKUP($L83,Pos!$A:$A,Pos!W:W,_xlfn.XLOOKUP($L83,#REF!,#REF!, ""), 0)</f>
        <v>#REF!</v>
      </c>
      <c r="AH83" s="1" t="e">
        <f>_xlfn.XLOOKUP($L83,Pos!$A:$A,Pos!X:X,_xlfn.XLOOKUP($L83,#REF!,#REF!, ""), 0)</f>
        <v>#REF!</v>
      </c>
      <c r="AI83" s="1" t="e">
        <f>_xlfn.XLOOKUP($L83,Pos!$A:$A,Pos!Y:Y,_xlfn.XLOOKUP($L83,#REF!,#REF!, ""), 0)</f>
        <v>#REF!</v>
      </c>
      <c r="AJ83" s="1" t="e">
        <f>_xlfn.XLOOKUP($L83,Pos!$A:$A,Pos!Z:Z,_xlfn.XLOOKUP($L83,#REF!,#REF!, ""), 0)</f>
        <v>#REF!</v>
      </c>
      <c r="AK83" s="1" t="e">
        <f>_xlfn.XLOOKUP($L83,Pos!$A:$A,Pos!AA:AA,_xlfn.XLOOKUP($L83,#REF!,#REF!, ""), 0)</f>
        <v>#REF!</v>
      </c>
      <c r="AL83" s="1" t="e">
        <f>_xlfn.XLOOKUP($L83,Pos!$A:$A,Pos!AB:AB,_xlfn.XLOOKUP($L83,#REF!,#REF!, ""), 0)</f>
        <v>#REF!</v>
      </c>
      <c r="AM83" s="1" t="e">
        <f>_xlfn.XLOOKUP($L83,Pos!$A:$A,Pos!AC:AC,_xlfn.XLOOKUP($L83,#REF!,#REF!, ""), 0)</f>
        <v>#REF!</v>
      </c>
      <c r="AN83" s="1" t="e">
        <f>_xlfn.XLOOKUP($L83,Pos!$A:$A,Pos!AD:AD,_xlfn.XLOOKUP($L83,#REF!,#REF!, ""), 0)</f>
        <v>#REF!</v>
      </c>
      <c r="AO83" s="1" t="e">
        <f>_xlfn.XLOOKUP($L83,Pos!$A:$A,Pos!AE:AE,_xlfn.XLOOKUP($L83,#REF!,#REF!, ""), 0)</f>
        <v>#REF!</v>
      </c>
      <c r="AP83" s="1" t="e">
        <f>_xlfn.XLOOKUP($L83,Pos!$A:$A,Pos!AF:AF,_xlfn.XLOOKUP($L83,#REF!,#REF!, ""), 0)</f>
        <v>#REF!</v>
      </c>
      <c r="AQ83" s="1" t="e">
        <f>_xlfn.XLOOKUP($L83,Pos!$A:$A,Pos!AG:AG,_xlfn.XLOOKUP($L83,#REF!,#REF!, ""), 0)</f>
        <v>#REF!</v>
      </c>
      <c r="AR83" s="1" t="e">
        <f>_xlfn.XLOOKUP($L83,Pos!$A:$A,Pos!AH:AH,_xlfn.XLOOKUP($L83,#REF!,#REF!, ""), 0)</f>
        <v>#REF!</v>
      </c>
      <c r="AS83" s="1" t="e">
        <f>_xlfn.XLOOKUP($L83,Pos!$A:$A,Pos!AI:AI,_xlfn.XLOOKUP($L83,#REF!,#REF!, ""), 0)</f>
        <v>#REF!</v>
      </c>
      <c r="AT83" s="1" t="e">
        <f>_xlfn.XLOOKUP($L83,Pos!$A:$A,Pos!AJ:AJ,_xlfn.XLOOKUP($L83,#REF!,#REF!, ""), 0)</f>
        <v>#REF!</v>
      </c>
      <c r="AU83" s="1" t="e">
        <f>_xlfn.XLOOKUP($L83,Pos!$A:$A,Pos!AK:AK,_xlfn.XLOOKUP($L83,#REF!,#REF!, ""), 0)</f>
        <v>#REF!</v>
      </c>
      <c r="AV83" s="1" t="e">
        <f>_xlfn.XLOOKUP($L83,Pos!$A:$A,Pos!AL:AL,_xlfn.XLOOKUP($L83,#REF!,#REF!, ""), 0)</f>
        <v>#REF!</v>
      </c>
      <c r="AW83" s="1" t="e">
        <f>_xlfn.XLOOKUP($L83,Pos!$A:$A,Pos!AM:AM,_xlfn.XLOOKUP($L83,#REF!,#REF!, ""), 0)</f>
        <v>#REF!</v>
      </c>
      <c r="AX83" s="1" t="e">
        <f>_xlfn.XLOOKUP($L83,Pos!$A:$A,Pos!AN:AN,_xlfn.XLOOKUP($L83,#REF!,#REF!, ""), 0)</f>
        <v>#REF!</v>
      </c>
      <c r="AY83" s="1" t="e">
        <f>_xlfn.XLOOKUP($L83,Pos!$A:$A,Pos!AO:AO,_xlfn.XLOOKUP($L83,#REF!,#REF!, ""), 0)</f>
        <v>#REF!</v>
      </c>
      <c r="AZ83" s="7" t="str">
        <f t="shared" si="91"/>
        <v>IN</v>
      </c>
      <c r="BA83" s="1">
        <f>IF(OR(_xlfn.XLOOKUP(L83,Pos!B:B,Pos!L:L,FALSE)="ESG Reason",_xlfn.XLOOKUP(L83,Pos!B:B,Pos!L:L,FALSE)="Blacklisted"),1,0)</f>
        <v>0</v>
      </c>
      <c r="BC83" s="11">
        <v>6.8690250868184569E-3</v>
      </c>
      <c r="BD83" s="11">
        <f>_xlfn.XLOOKUP($L83,Pos!$B:$B,Pos!H:H,0, 0)</f>
        <v>2.7459480293527661E-3</v>
      </c>
      <c r="BE83" s="11">
        <f>_xlfn.XLOOKUP($L83,Pos!$B:$B,Pos!I:I,0, 0)</f>
        <v>2.560924233399141E-4</v>
      </c>
      <c r="BF83" s="18">
        <f t="shared" si="92"/>
        <v>2.4898556060128519E-3</v>
      </c>
      <c r="BG83" s="1">
        <f t="shared" si="93"/>
        <v>1</v>
      </c>
      <c r="BH83" s="1">
        <f t="shared" si="94"/>
        <v>26</v>
      </c>
      <c r="BI83" s="18">
        <f t="shared" si="95"/>
        <v>4.1230770574656912E-3</v>
      </c>
      <c r="BJ83" s="3">
        <f t="shared" si="96"/>
        <v>6.6129326634785431E-3</v>
      </c>
      <c r="BK83" s="18">
        <f t="shared" si="97"/>
        <v>4.1230770574656912E-3</v>
      </c>
      <c r="BZ83" s="30" t="s">
        <v>2762</v>
      </c>
      <c r="CA83" s="46"/>
      <c r="CB83" s="46"/>
      <c r="CC83" s="46"/>
      <c r="CJ83" s="1"/>
      <c r="CK83" s="1"/>
    </row>
    <row r="84" spans="3:89" x14ac:dyDescent="0.25">
      <c r="C84" s="14"/>
      <c r="D84" s="14"/>
      <c r="E84" s="14"/>
      <c r="F84" s="14"/>
      <c r="G84" s="51" t="s">
        <v>458</v>
      </c>
      <c r="H84" s="8" t="str">
        <f t="shared" si="87"/>
        <v>0%North America</v>
      </c>
      <c r="I84" s="11" cm="1">
        <f t="array" ref="I84">IF(
   AZ84 = "OUT", 0,IF(
   BD84 &gt;= LARGE(IF(ISNUMBER(BD:BD), BD:BD), 3),
   BE84 - 0.001,
   IF(BE84 &gt;=VLOOKUP(P84,mapping!$A:$B,2,FALSE), BE84,VLOOKUP(P84,mapping!$A$2:$B$8,2,FALSE))
))</f>
        <v>2E-3</v>
      </c>
      <c r="J84" s="11" cm="1">
        <f t="array" ref="J84">IF(
    AZ84="OUT",0,IF(IF(
                      BD84&gt;=LARGE(IF(ISNUMBER(BD:BD),BD:BD),3),
                      BE84+0.001,
                      VLOOKUP(H84,mapping!$D:$E,2,FALSE)
                      )&gt;I84,
                   IF(
                      BD84&gt;=LARGE(IF(ISNUMBER(BD:BD),BD:BD),3),
                      BE84+0.001,
                      VLOOKUP(H84,mapping!$D:$E,2,FALSE)
                      ),
                   I84+0.002))</f>
        <v>0.01</v>
      </c>
      <c r="K84" s="8">
        <f t="shared" si="88"/>
        <v>4.3759971052794572E-4</v>
      </c>
      <c r="L84" s="1" t="str">
        <f>Pos!B1166</f>
        <v>US7043261079</v>
      </c>
      <c r="M84" s="1" t="str">
        <f>_xlfn.XLOOKUP($L84,Pos!B:B,Pos!D:D,, 0)</f>
        <v>Paychex, Inc.</v>
      </c>
      <c r="N84" s="1" t="str">
        <f>_xlfn.XLOOKUP($L84,Pos!B:B,Pos!E:E,, 0)</f>
        <v>Industrial Goods &amp; Services</v>
      </c>
      <c r="O84" s="1" t="str">
        <f t="shared" si="89"/>
        <v>Industrial Goods &amp; Services_North America</v>
      </c>
      <c r="P84" s="1" t="str">
        <f>_xlfn.XLOOKUP($L84,Pos!B:B,Pos!F:F,, 0)</f>
        <v>North America</v>
      </c>
      <c r="Q84" s="1">
        <v>0</v>
      </c>
      <c r="R84" s="9">
        <f>_xlfn.XLOOKUP($L84,Pos!$B:$B,Pos!N:N,0, 0)</f>
        <v>8.5399999999999991</v>
      </c>
      <c r="S84" s="9">
        <f>_xlfn.XLOOKUP($L84,Pos!$B:$B,Pos!O:O,0, 0)</f>
        <v>4.3170000000000002</v>
      </c>
      <c r="T84" s="9">
        <f>_xlfn.XLOOKUP($L84,Pos!$B:$B,Pos!P:P,0, 0)</f>
        <v>6.4249999999999998</v>
      </c>
      <c r="U84" s="9">
        <f>_xlfn.XLOOKUP($L84,Pos!$B:$B,Pos!Q:Q,0, 0)</f>
        <v>2.7</v>
      </c>
      <c r="V84" s="9">
        <f>_xlfn.XLOOKUP($L84,Pos!$B:$B,Pos!R:R,0, 0)</f>
        <v>9.2333339999999993</v>
      </c>
      <c r="W84" s="9">
        <f>_xlfn.XLOOKUP($L84,Pos!$B:$B,Pos!S:S,0, 0)</f>
        <v>7.0766669999999996</v>
      </c>
      <c r="X84" s="9" t="str">
        <f>_xlfn.XLOOKUP($L84,Pos!$B:$B,Pos!J:J,0, 0)</f>
        <v>Hold</v>
      </c>
      <c r="Y84" s="1">
        <v>0</v>
      </c>
      <c r="Z84" s="1">
        <v>0</v>
      </c>
      <c r="AA84" s="1">
        <f t="shared" si="90"/>
        <v>0</v>
      </c>
      <c r="AB84" s="9">
        <f>_xlfn.XLOOKUP(L84,Pos!B:B,Pos!K:K,-1,0)</f>
        <v>9.8958333333333339</v>
      </c>
      <c r="AC84" s="1" t="e">
        <f>_xlfn.XLOOKUP($L84,Pos!$A:$A,Pos!S:S,_xlfn.XLOOKUP($L84,#REF!,#REF!, ""), 0)</f>
        <v>#REF!</v>
      </c>
      <c r="AD84" s="1" t="e">
        <f>_xlfn.XLOOKUP($L84,Pos!$A:$A,Pos!T:T,_xlfn.XLOOKUP($L84,#REF!,#REF!, ""), 0)</f>
        <v>#REF!</v>
      </c>
      <c r="AE84" s="1" t="e">
        <f>_xlfn.XLOOKUP($L84,Pos!$A:$A,Pos!U:U,_xlfn.XLOOKUP($L84,#REF!,#REF!, ""), 0)</f>
        <v>#REF!</v>
      </c>
      <c r="AF84" s="1" t="e">
        <f>_xlfn.XLOOKUP($L84,Pos!$A:$A,Pos!V:V,_xlfn.XLOOKUP($L84,#REF!,#REF!, ""), 0)</f>
        <v>#REF!</v>
      </c>
      <c r="AG84" s="1" t="e">
        <f>_xlfn.XLOOKUP($L84,Pos!$A:$A,Pos!W:W,_xlfn.XLOOKUP($L84,#REF!,#REF!, ""), 0)</f>
        <v>#REF!</v>
      </c>
      <c r="AH84" s="1" t="e">
        <f>_xlfn.XLOOKUP($L84,Pos!$A:$A,Pos!X:X,_xlfn.XLOOKUP($L84,#REF!,#REF!, ""), 0)</f>
        <v>#REF!</v>
      </c>
      <c r="AI84" s="1" t="e">
        <f>_xlfn.XLOOKUP($L84,Pos!$A:$A,Pos!Y:Y,_xlfn.XLOOKUP($L84,#REF!,#REF!, ""), 0)</f>
        <v>#REF!</v>
      </c>
      <c r="AJ84" s="1" t="e">
        <f>_xlfn.XLOOKUP($L84,Pos!$A:$A,Pos!Z:Z,_xlfn.XLOOKUP($L84,#REF!,#REF!, ""), 0)</f>
        <v>#REF!</v>
      </c>
      <c r="AK84" s="1" t="e">
        <f>_xlfn.XLOOKUP($L84,Pos!$A:$A,Pos!AA:AA,_xlfn.XLOOKUP($L84,#REF!,#REF!, ""), 0)</f>
        <v>#REF!</v>
      </c>
      <c r="AL84" s="1" t="e">
        <f>_xlfn.XLOOKUP($L84,Pos!$A:$A,Pos!AB:AB,_xlfn.XLOOKUP($L84,#REF!,#REF!, ""), 0)</f>
        <v>#REF!</v>
      </c>
      <c r="AM84" s="1" t="e">
        <f>_xlfn.XLOOKUP($L84,Pos!$A:$A,Pos!AC:AC,_xlfn.XLOOKUP($L84,#REF!,#REF!, ""), 0)</f>
        <v>#REF!</v>
      </c>
      <c r="AN84" s="1" t="e">
        <f>_xlfn.XLOOKUP($L84,Pos!$A:$A,Pos!AD:AD,_xlfn.XLOOKUP($L84,#REF!,#REF!, ""), 0)</f>
        <v>#REF!</v>
      </c>
      <c r="AO84" s="1" t="e">
        <f>_xlfn.XLOOKUP($L84,Pos!$A:$A,Pos!AE:AE,_xlfn.XLOOKUP($L84,#REF!,#REF!, ""), 0)</f>
        <v>#REF!</v>
      </c>
      <c r="AP84" s="1" t="e">
        <f>_xlfn.XLOOKUP($L84,Pos!$A:$A,Pos!AF:AF,_xlfn.XLOOKUP($L84,#REF!,#REF!, ""), 0)</f>
        <v>#REF!</v>
      </c>
      <c r="AQ84" s="1" t="e">
        <f>_xlfn.XLOOKUP($L84,Pos!$A:$A,Pos!AG:AG,_xlfn.XLOOKUP($L84,#REF!,#REF!, ""), 0)</f>
        <v>#REF!</v>
      </c>
      <c r="AR84" s="1" t="e">
        <f>_xlfn.XLOOKUP($L84,Pos!$A:$A,Pos!AH:AH,_xlfn.XLOOKUP($L84,#REF!,#REF!, ""), 0)</f>
        <v>#REF!</v>
      </c>
      <c r="AS84" s="1" t="e">
        <f>_xlfn.XLOOKUP($L84,Pos!$A:$A,Pos!AI:AI,_xlfn.XLOOKUP($L84,#REF!,#REF!, ""), 0)</f>
        <v>#REF!</v>
      </c>
      <c r="AT84" s="1" t="e">
        <f>_xlfn.XLOOKUP($L84,Pos!$A:$A,Pos!AJ:AJ,_xlfn.XLOOKUP($L84,#REF!,#REF!, ""), 0)</f>
        <v>#REF!</v>
      </c>
      <c r="AU84" s="1" t="e">
        <f>_xlfn.XLOOKUP($L84,Pos!$A:$A,Pos!AK:AK,_xlfn.XLOOKUP($L84,#REF!,#REF!, ""), 0)</f>
        <v>#REF!</v>
      </c>
      <c r="AV84" s="1" t="e">
        <f>_xlfn.XLOOKUP($L84,Pos!$A:$A,Pos!AL:AL,_xlfn.XLOOKUP($L84,#REF!,#REF!, ""), 0)</f>
        <v>#REF!</v>
      </c>
      <c r="AW84" s="1" t="e">
        <f>_xlfn.XLOOKUP($L84,Pos!$A:$A,Pos!AM:AM,_xlfn.XLOOKUP($L84,#REF!,#REF!, ""), 0)</f>
        <v>#REF!</v>
      </c>
      <c r="AX84" s="1" t="e">
        <f>_xlfn.XLOOKUP($L84,Pos!$A:$A,Pos!AN:AN,_xlfn.XLOOKUP($L84,#REF!,#REF!, ""), 0)</f>
        <v>#REF!</v>
      </c>
      <c r="AY84" s="1" t="e">
        <f>_xlfn.XLOOKUP($L84,Pos!$A:$A,Pos!AO:AO,_xlfn.XLOOKUP($L84,#REF!,#REF!, ""), 0)</f>
        <v>#REF!</v>
      </c>
      <c r="AZ84" s="7" t="str">
        <f t="shared" si="91"/>
        <v>IN</v>
      </c>
      <c r="BA84" s="1">
        <f>IF(OR(_xlfn.XLOOKUP(L84,Pos!B:B,Pos!L:L,FALSE)="ESG Reason",_xlfn.XLOOKUP(L84,Pos!B:B,Pos!L:L,FALSE)="Blacklisted"),1,0)</f>
        <v>0</v>
      </c>
      <c r="BC84" s="11">
        <v>2.7839293003846461E-3</v>
      </c>
      <c r="BD84" s="11">
        <f>_xlfn.XLOOKUP($L84,Pos!$B:$B,Pos!H:H,0, 0)</f>
        <v>2.7284914882262658E-3</v>
      </c>
      <c r="BE84" s="11">
        <f>_xlfn.XLOOKUP($L84,Pos!$B:$B,Pos!I:I,0, 0)</f>
        <v>4.3759971052794572E-4</v>
      </c>
      <c r="BF84" s="18">
        <f t="shared" si="92"/>
        <v>2.29089177769832E-3</v>
      </c>
      <c r="BG84" s="1">
        <f t="shared" si="93"/>
        <v>1</v>
      </c>
      <c r="BH84" s="1">
        <f t="shared" si="94"/>
        <v>29</v>
      </c>
      <c r="BI84" s="18">
        <f t="shared" si="95"/>
        <v>5.5437812158380239E-5</v>
      </c>
      <c r="BJ84" s="3">
        <f t="shared" si="96"/>
        <v>2.3463295898567002E-3</v>
      </c>
      <c r="BK84" s="18">
        <f t="shared" si="97"/>
        <v>5.5437812158380239E-5</v>
      </c>
      <c r="BZ84" s="33" t="str">
        <f>BQ4</f>
        <v>North America</v>
      </c>
      <c r="CA84" s="44">
        <f>COUNTIFS($BC$4:$BC$9999,"&gt;0.000001", $P$4:$P$9999, BZ84)</f>
        <v>79</v>
      </c>
      <c r="CB84" s="44">
        <f>COUNTIFS($BD$4:$BD$9999,"&gt;0.000001", $P$4:$P$9999, BZ84)</f>
        <v>68</v>
      </c>
      <c r="CC84" s="44">
        <f>COUNTIFS($BE$4:$BE$9999,"&gt;0.0000001", $P$4:$P$9999, BZ84)</f>
        <v>640</v>
      </c>
      <c r="CD84" s="1" t="b">
        <f>SUM(C31:C49)&gt;D6</f>
        <v>0</v>
      </c>
      <c r="CE84" s="1" t="b">
        <f>SUM(D31:D49)&lt;C6</f>
        <v>0</v>
      </c>
      <c r="CF84" s="11" t="str">
        <f>IF(CD84,SUM(C31:C49) - D6,"")</f>
        <v/>
      </c>
      <c r="CG84" s="11" t="str">
        <f>IF(CE84,SUM(D31:D49)-C6,"")</f>
        <v/>
      </c>
      <c r="CH84" s="37">
        <f>IFERROR(INT(CF84/mapping!$B$2)+1,0)</f>
        <v>0</v>
      </c>
      <c r="CI84" s="37">
        <f>IFERROR(INT(ABS(CG84)/mapping!$E$2)+1,0)</f>
        <v>0</v>
      </c>
      <c r="CJ84" s="1">
        <f>IF(CI84&gt;0,CI84,CH84)</f>
        <v>0</v>
      </c>
      <c r="CK84" s="1" t="str" cm="1">
        <f t="array" ref="CK84">IF(OR(CD84,CE84), TRANSPOSE(_xlfn.LET(
    _xlpm.Noms, M:M,
    _xlpm.Scores, AB:AB,
    _xlpm.Poids, BD:BD,
    _xlpm.Region, P:P,
    _xlpm.ESG, BA:BA,
    _xlpm.Cible, BZ84,
    _xlpm.Nb, CJ84,
    _xlpm.Res, IF(CD84,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85" spans="3:89" x14ac:dyDescent="0.25">
      <c r="C85" s="14"/>
      <c r="D85" s="14"/>
      <c r="E85" s="14"/>
      <c r="F85" s="14"/>
      <c r="G85" s="51" t="s">
        <v>169</v>
      </c>
      <c r="H85" s="8" t="str">
        <f t="shared" si="87"/>
        <v>0,1%Others</v>
      </c>
      <c r="I85" s="11" cm="1">
        <f t="array" ref="I85">IF(
   AZ85 = "OUT", 0,IF(
   BD85 &gt;= LARGE(IF(ISNUMBER(BD:BD), BD:BD), 3),
   BE85 - 0.001,
   IF(BE85 &gt;=VLOOKUP(P85,mapping!$A:$B,2,FALSE), BE85,VLOOKUP(P85,mapping!$A$2:$B$8,2,FALSE))
))</f>
        <v>1.237863142105959E-3</v>
      </c>
      <c r="J85" s="11" cm="1">
        <f t="array" ref="J85">IF(
    AZ85="OUT",0,IF(IF(
                      BD85&gt;=LARGE(IF(ISNUMBER(BD:BD),BD:BD),3),
                      BE85+0.001,
                      VLOOKUP(H85,mapping!$D:$E,2,FALSE)
                      )&gt;I85,
                   IF(
                      BD85&gt;=LARGE(IF(ISNUMBER(BD:BD),BD:BD),3),
                      BE85+0.001,
                      VLOOKUP(H85,mapping!$D:$E,2,FALSE)
                      ),
                   I85+0.002))</f>
        <v>5.0000000000000001E-3</v>
      </c>
      <c r="K85" s="8">
        <f t="shared" si="88"/>
        <v>1.237863142105959E-3</v>
      </c>
      <c r="L85" s="1" t="str">
        <f>Pos!B578</f>
        <v>JP3436100006</v>
      </c>
      <c r="M85" s="1" t="str">
        <f>_xlfn.XLOOKUP($L85,Pos!B:B,Pos!D:D,, 0)</f>
        <v>SoftBank Group Corp.</v>
      </c>
      <c r="N85" s="1" t="str">
        <f>_xlfn.XLOOKUP($L85,Pos!B:B,Pos!E:E,, 0)</f>
        <v>Telecommunications</v>
      </c>
      <c r="O85" s="1" t="str">
        <f t="shared" si="89"/>
        <v>Telecommunications_Others</v>
      </c>
      <c r="P85" s="1" t="str">
        <f>_xlfn.XLOOKUP($L85,Pos!B:B,Pos!F:F,, 0)</f>
        <v>Others</v>
      </c>
      <c r="Q85" s="1">
        <v>0</v>
      </c>
      <c r="R85" s="9">
        <f>_xlfn.XLOOKUP($L85,Pos!$B:$B,Pos!N:N,0, 0)</f>
        <v>1.03</v>
      </c>
      <c r="S85" s="9">
        <f>_xlfn.XLOOKUP($L85,Pos!$B:$B,Pos!O:O,0, 0)</f>
        <v>5.3875000000000002</v>
      </c>
      <c r="T85" s="9">
        <f>_xlfn.XLOOKUP($L85,Pos!$B:$B,Pos!P:P,0, 0)</f>
        <v>2.8250000000000002</v>
      </c>
      <c r="U85" s="9">
        <f>_xlfn.XLOOKUP($L85,Pos!$B:$B,Pos!Q:Q,0, 0)</f>
        <v>9.4</v>
      </c>
      <c r="V85" s="9">
        <f>_xlfn.XLOOKUP($L85,Pos!$B:$B,Pos!R:R,0, 0)</f>
        <v>0.4</v>
      </c>
      <c r="W85" s="9">
        <f>_xlfn.XLOOKUP($L85,Pos!$B:$B,Pos!S:S,0, 0)</f>
        <v>6.02</v>
      </c>
      <c r="X85" s="9" t="str">
        <f>_xlfn.XLOOKUP($L85,Pos!$B:$B,Pos!J:J,0, 0)</f>
        <v>Outperform</v>
      </c>
      <c r="Y85" s="1">
        <v>0</v>
      </c>
      <c r="Z85" s="1">
        <v>0</v>
      </c>
      <c r="AA85" s="1">
        <f t="shared" si="90"/>
        <v>0</v>
      </c>
      <c r="AB85" s="9">
        <f>_xlfn.XLOOKUP(L85,Pos!B:B,Pos!K:K,-1,0)</f>
        <v>9.1666666666666661</v>
      </c>
      <c r="AC85" s="1" t="e">
        <f>_xlfn.XLOOKUP($L85,Pos!$A:$A,Pos!S:S,_xlfn.XLOOKUP($L85,#REF!,#REF!, ""), 0)</f>
        <v>#REF!</v>
      </c>
      <c r="AD85" s="1" t="e">
        <f>_xlfn.XLOOKUP($L85,Pos!$A:$A,Pos!T:T,_xlfn.XLOOKUP($L85,#REF!,#REF!, ""), 0)</f>
        <v>#REF!</v>
      </c>
      <c r="AE85" s="1" t="e">
        <f>_xlfn.XLOOKUP($L85,Pos!$A:$A,Pos!U:U,_xlfn.XLOOKUP($L85,#REF!,#REF!, ""), 0)</f>
        <v>#REF!</v>
      </c>
      <c r="AF85" s="1" t="e">
        <f>_xlfn.XLOOKUP($L85,Pos!$A:$A,Pos!V:V,_xlfn.XLOOKUP($L85,#REF!,#REF!, ""), 0)</f>
        <v>#REF!</v>
      </c>
      <c r="AG85" s="1" t="e">
        <f>_xlfn.XLOOKUP($L85,Pos!$A:$A,Pos!W:W,_xlfn.XLOOKUP($L85,#REF!,#REF!, ""), 0)</f>
        <v>#REF!</v>
      </c>
      <c r="AH85" s="1" t="e">
        <f>_xlfn.XLOOKUP($L85,Pos!$A:$A,Pos!X:X,_xlfn.XLOOKUP($L85,#REF!,#REF!, ""), 0)</f>
        <v>#REF!</v>
      </c>
      <c r="AI85" s="1" t="e">
        <f>_xlfn.XLOOKUP($L85,Pos!$A:$A,Pos!Y:Y,_xlfn.XLOOKUP($L85,#REF!,#REF!, ""), 0)</f>
        <v>#REF!</v>
      </c>
      <c r="AJ85" s="1" t="e">
        <f>_xlfn.XLOOKUP($L85,Pos!$A:$A,Pos!Z:Z,_xlfn.XLOOKUP($L85,#REF!,#REF!, ""), 0)</f>
        <v>#REF!</v>
      </c>
      <c r="AK85" s="1" t="e">
        <f>_xlfn.XLOOKUP($L85,Pos!$A:$A,Pos!AA:AA,_xlfn.XLOOKUP($L85,#REF!,#REF!, ""), 0)</f>
        <v>#REF!</v>
      </c>
      <c r="AL85" s="1" t="e">
        <f>_xlfn.XLOOKUP($L85,Pos!$A:$A,Pos!AB:AB,_xlfn.XLOOKUP($L85,#REF!,#REF!, ""), 0)</f>
        <v>#REF!</v>
      </c>
      <c r="AM85" s="1" t="e">
        <f>_xlfn.XLOOKUP($L85,Pos!$A:$A,Pos!AC:AC,_xlfn.XLOOKUP($L85,#REF!,#REF!, ""), 0)</f>
        <v>#REF!</v>
      </c>
      <c r="AN85" s="1" t="e">
        <f>_xlfn.XLOOKUP($L85,Pos!$A:$A,Pos!AD:AD,_xlfn.XLOOKUP($L85,#REF!,#REF!, ""), 0)</f>
        <v>#REF!</v>
      </c>
      <c r="AO85" s="1" t="e">
        <f>_xlfn.XLOOKUP($L85,Pos!$A:$A,Pos!AE:AE,_xlfn.XLOOKUP($L85,#REF!,#REF!, ""), 0)</f>
        <v>#REF!</v>
      </c>
      <c r="AP85" s="1" t="e">
        <f>_xlfn.XLOOKUP($L85,Pos!$A:$A,Pos!AF:AF,_xlfn.XLOOKUP($L85,#REF!,#REF!, ""), 0)</f>
        <v>#REF!</v>
      </c>
      <c r="AQ85" s="1" t="e">
        <f>_xlfn.XLOOKUP($L85,Pos!$A:$A,Pos!AG:AG,_xlfn.XLOOKUP($L85,#REF!,#REF!, ""), 0)</f>
        <v>#REF!</v>
      </c>
      <c r="AR85" s="1" t="e">
        <f>_xlfn.XLOOKUP($L85,Pos!$A:$A,Pos!AH:AH,_xlfn.XLOOKUP($L85,#REF!,#REF!, ""), 0)</f>
        <v>#REF!</v>
      </c>
      <c r="AS85" s="1" t="e">
        <f>_xlfn.XLOOKUP($L85,Pos!$A:$A,Pos!AI:AI,_xlfn.XLOOKUP($L85,#REF!,#REF!, ""), 0)</f>
        <v>#REF!</v>
      </c>
      <c r="AT85" s="1" t="e">
        <f>_xlfn.XLOOKUP($L85,Pos!$A:$A,Pos!AJ:AJ,_xlfn.XLOOKUP($L85,#REF!,#REF!, ""), 0)</f>
        <v>#REF!</v>
      </c>
      <c r="AU85" s="1" t="e">
        <f>_xlfn.XLOOKUP($L85,Pos!$A:$A,Pos!AK:AK,_xlfn.XLOOKUP($L85,#REF!,#REF!, ""), 0)</f>
        <v>#REF!</v>
      </c>
      <c r="AV85" s="1" t="e">
        <f>_xlfn.XLOOKUP($L85,Pos!$A:$A,Pos!AL:AL,_xlfn.XLOOKUP($L85,#REF!,#REF!, ""), 0)</f>
        <v>#REF!</v>
      </c>
      <c r="AW85" s="1" t="e">
        <f>_xlfn.XLOOKUP($L85,Pos!$A:$A,Pos!AM:AM,_xlfn.XLOOKUP($L85,#REF!,#REF!, ""), 0)</f>
        <v>#REF!</v>
      </c>
      <c r="AX85" s="1" t="e">
        <f>_xlfn.XLOOKUP($L85,Pos!$A:$A,Pos!AN:AN,_xlfn.XLOOKUP($L85,#REF!,#REF!, ""), 0)</f>
        <v>#REF!</v>
      </c>
      <c r="AY85" s="1" t="e">
        <f>_xlfn.XLOOKUP($L85,Pos!$A:$A,Pos!AO:AO,_xlfn.XLOOKUP($L85,#REF!,#REF!, ""), 0)</f>
        <v>#REF!</v>
      </c>
      <c r="AZ85" s="7" t="str">
        <f t="shared" si="91"/>
        <v>IN</v>
      </c>
      <c r="BA85" s="1">
        <f>IF(OR(_xlfn.XLOOKUP(L85,Pos!B:B,Pos!L:L,FALSE)="ESG Reason",_xlfn.XLOOKUP(L85,Pos!B:B,Pos!L:L,FALSE)="Blacklisted"),1,0)</f>
        <v>0</v>
      </c>
      <c r="BC85" s="11">
        <v>2.725334303988291E-3</v>
      </c>
      <c r="BD85" s="11">
        <f>_xlfn.XLOOKUP($L85,Pos!$B:$B,Pos!H:H,0, 0)</f>
        <v>2.7197457434007498E-3</v>
      </c>
      <c r="BE85" s="11">
        <f>_xlfn.XLOOKUP($L85,Pos!$B:$B,Pos!I:I,0, 0)</f>
        <v>1.237863142105959E-3</v>
      </c>
      <c r="BF85" s="18">
        <f t="shared" si="92"/>
        <v>1.4818826012947908E-3</v>
      </c>
      <c r="BG85" s="1">
        <f t="shared" si="93"/>
        <v>3</v>
      </c>
      <c r="BH85" s="1">
        <f t="shared" si="94"/>
        <v>55</v>
      </c>
      <c r="BI85" s="18">
        <f t="shared" si="95"/>
        <v>5.5885605875411783E-6</v>
      </c>
      <c r="BJ85" s="3">
        <f t="shared" si="96"/>
        <v>1.487471161882332E-3</v>
      </c>
      <c r="BK85" s="18">
        <f t="shared" si="97"/>
        <v>5.5885605875411783E-6</v>
      </c>
      <c r="BZ85" s="33" t="str">
        <f t="shared" ref="BZ85:BZ86" si="102">BQ5</f>
        <v>West Europe</v>
      </c>
      <c r="CA85" s="44">
        <f t="shared" ref="CA85:CA86" si="103">COUNTIFS($BC$4:$BC$9999,"&gt;0.000001", $P$4:$P$9999, BZ85)</f>
        <v>44</v>
      </c>
      <c r="CB85" s="44">
        <f t="shared" ref="CB85:CB86" si="104">COUNTIFS($BD$4:$BD$9999,"&gt;0.000001", $P$4:$P$9999, BZ85)</f>
        <v>42</v>
      </c>
      <c r="CC85" s="44">
        <f t="shared" ref="CC85:CC86" si="105">COUNTIFS($BE$4:$BE$9999,"&gt;0.0000001", $P$4:$P$9999, BZ85)</f>
        <v>388</v>
      </c>
      <c r="CD85" s="1" t="b">
        <f>SUM(C12:C30)&gt;D7</f>
        <v>0</v>
      </c>
      <c r="CE85" s="1" t="b">
        <f>SUM(D12:D30)&lt;C7</f>
        <v>0</v>
      </c>
      <c r="CF85" s="11" t="str">
        <f>IF(CD85,SUM(C12:C30) - D7,"")</f>
        <v/>
      </c>
      <c r="CG85" s="11" t="str">
        <f>IF(CE85,SUM(D12:D30)-C7,"")</f>
        <v/>
      </c>
      <c r="CH85" s="37">
        <f>IFERROR(INT(CF85/mapping!$B$3)+1,0)</f>
        <v>0</v>
      </c>
      <c r="CI85" s="37">
        <f>IFERROR(INT(ABS(CG85)/mapping!$E$2)+1,0)</f>
        <v>0</v>
      </c>
      <c r="CJ85" s="1">
        <f t="shared" ref="CJ85:CJ86" si="106">IF(CI85&gt;0,CI85,CH85)</f>
        <v>0</v>
      </c>
      <c r="CK85" s="1" t="str" cm="1">
        <f t="array" ref="CK85">IF(OR(CD85,CE85), TRANSPOSE(_xlfn.LET(
    _xlpm.Noms, M:M,
    _xlpm.Scores, AB:AB,
    _xlpm.Poids, BD:BD,
    _xlpm.Region, P:P,
    _xlpm.ESG, BA:BA,
    _xlpm.Cible, BZ85,
    _xlpm.Nb, CJ85,
    _xlpm.Res, IF(CD85,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86" spans="3:89" x14ac:dyDescent="0.25">
      <c r="D86" s="14"/>
      <c r="E86" s="14"/>
      <c r="F86" s="14"/>
      <c r="G86" s="51" t="s">
        <v>1141</v>
      </c>
      <c r="H86" s="8" t="str">
        <f t="shared" si="87"/>
        <v>0%West Europe</v>
      </c>
      <c r="I86" s="11" cm="1">
        <f t="array" ref="I86">IF(
   AZ86 = "OUT", 0,IF(
   BD86 &gt;= LARGE(IF(ISNUMBER(BD:BD), BD:BD), 3),
   BE86 - 0.001,
   IF(BE86 &gt;=VLOOKUP(P86,mapping!$A:$B,2,FALSE), BE86,VLOOKUP(P86,mapping!$A$2:$B$8,2,FALSE))
))</f>
        <v>1E-3</v>
      </c>
      <c r="J86" s="11" cm="1">
        <f t="array" ref="J86">IF(
    AZ86="OUT",0,IF(IF(
                      BD86&gt;=LARGE(IF(ISNUMBER(BD:BD),BD:BD),3),
                      BE86+0.001,
                      VLOOKUP(H86,mapping!$D:$E,2,FALSE)
                      )&gt;I86,
                   IF(
                      BD86&gt;=LARGE(IF(ISNUMBER(BD:BD),BD:BD),3),
                      BE86+0.001,
                      VLOOKUP(H86,mapping!$D:$E,2,FALSE)
                      ),
                   I86+0.002))</f>
        <v>5.0000000000000001E-3</v>
      </c>
      <c r="K86" s="8">
        <f t="shared" si="88"/>
        <v>8.9881931102936332E-5</v>
      </c>
      <c r="L86" s="1" t="str">
        <f>Pos!B326</f>
        <v>FR0000131906</v>
      </c>
      <c r="M86" s="1" t="str">
        <f>_xlfn.XLOOKUP($L86,Pos!B:B,Pos!D:D,, 0)</f>
        <v>Renault SA</v>
      </c>
      <c r="N86" s="1" t="str">
        <f>_xlfn.XLOOKUP($L86,Pos!B:B,Pos!E:E,, 0)</f>
        <v>Auto &amp; Parts</v>
      </c>
      <c r="O86" s="1" t="str">
        <f t="shared" si="89"/>
        <v>Auto &amp; Parts_West Europe</v>
      </c>
      <c r="P86" s="1" t="str">
        <f>_xlfn.XLOOKUP($L86,Pos!B:B,Pos!F:F,, 0)</f>
        <v>West Europe</v>
      </c>
      <c r="Q86" s="1">
        <v>0</v>
      </c>
      <c r="R86" s="9">
        <f>_xlfn.XLOOKUP($L86,Pos!$B:$B,Pos!N:N,0, 0)</f>
        <v>7.62</v>
      </c>
      <c r="S86" s="9">
        <f>_xlfn.XLOOKUP($L86,Pos!$B:$B,Pos!O:O,0, 0)</f>
        <v>8.84375</v>
      </c>
      <c r="T86" s="9">
        <f>_xlfn.XLOOKUP($L86,Pos!$B:$B,Pos!P:P,0, 0)</f>
        <v>1.05</v>
      </c>
      <c r="U86" s="9">
        <f>_xlfn.XLOOKUP($L86,Pos!$B:$B,Pos!Q:Q,0, 0)</f>
        <v>1.3</v>
      </c>
      <c r="V86" s="9">
        <f>_xlfn.XLOOKUP($L86,Pos!$B:$B,Pos!R:R,0, 0)</f>
        <v>4.2666659999999998</v>
      </c>
      <c r="W86" s="9">
        <f>_xlfn.XLOOKUP($L86,Pos!$B:$B,Pos!S:S,0, 0)</f>
        <v>4.7575000000000003</v>
      </c>
      <c r="X86" s="9" t="str">
        <f>_xlfn.XLOOKUP($L86,Pos!$B:$B,Pos!J:J,0, 0)</f>
        <v>Outperform</v>
      </c>
      <c r="Y86" s="1">
        <v>0</v>
      </c>
      <c r="Z86" s="1">
        <v>0</v>
      </c>
      <c r="AA86" s="1">
        <f t="shared" si="90"/>
        <v>0</v>
      </c>
      <c r="AB86" s="9">
        <f>_xlfn.XLOOKUP(L86,Pos!B:B,Pos!K:K,-1,0)</f>
        <v>10</v>
      </c>
      <c r="AC86" s="1" t="e">
        <f>_xlfn.XLOOKUP($L86,Pos!$A:$A,Pos!S:S,_xlfn.XLOOKUP($L86,#REF!,#REF!, ""), 0)</f>
        <v>#REF!</v>
      </c>
      <c r="AD86" s="1" t="e">
        <f>_xlfn.XLOOKUP($L86,Pos!$A:$A,Pos!T:T,_xlfn.XLOOKUP($L86,#REF!,#REF!, ""), 0)</f>
        <v>#REF!</v>
      </c>
      <c r="AE86" s="1" t="e">
        <f>_xlfn.XLOOKUP($L86,Pos!$A:$A,Pos!U:U,_xlfn.XLOOKUP($L86,#REF!,#REF!, ""), 0)</f>
        <v>#REF!</v>
      </c>
      <c r="AF86" s="1" t="e">
        <f>_xlfn.XLOOKUP($L86,Pos!$A:$A,Pos!V:V,_xlfn.XLOOKUP($L86,#REF!,#REF!, ""), 0)</f>
        <v>#REF!</v>
      </c>
      <c r="AG86" s="1" t="e">
        <f>_xlfn.XLOOKUP($L86,Pos!$A:$A,Pos!W:W,_xlfn.XLOOKUP($L86,#REF!,#REF!, ""), 0)</f>
        <v>#REF!</v>
      </c>
      <c r="AH86" s="1" t="e">
        <f>_xlfn.XLOOKUP($L86,Pos!$A:$A,Pos!X:X,_xlfn.XLOOKUP($L86,#REF!,#REF!, ""), 0)</f>
        <v>#REF!</v>
      </c>
      <c r="AI86" s="1" t="e">
        <f>_xlfn.XLOOKUP($L86,Pos!$A:$A,Pos!Y:Y,_xlfn.XLOOKUP($L86,#REF!,#REF!, ""), 0)</f>
        <v>#REF!</v>
      </c>
      <c r="AJ86" s="1" t="e">
        <f>_xlfn.XLOOKUP($L86,Pos!$A:$A,Pos!Z:Z,_xlfn.XLOOKUP($L86,#REF!,#REF!, ""), 0)</f>
        <v>#REF!</v>
      </c>
      <c r="AK86" s="1" t="e">
        <f>_xlfn.XLOOKUP($L86,Pos!$A:$A,Pos!AA:AA,_xlfn.XLOOKUP($L86,#REF!,#REF!, ""), 0)</f>
        <v>#REF!</v>
      </c>
      <c r="AL86" s="1" t="e">
        <f>_xlfn.XLOOKUP($L86,Pos!$A:$A,Pos!AB:AB,_xlfn.XLOOKUP($L86,#REF!,#REF!, ""), 0)</f>
        <v>#REF!</v>
      </c>
      <c r="AM86" s="1" t="e">
        <f>_xlfn.XLOOKUP($L86,Pos!$A:$A,Pos!AC:AC,_xlfn.XLOOKUP($L86,#REF!,#REF!, ""), 0)</f>
        <v>#REF!</v>
      </c>
      <c r="AN86" s="1" t="e">
        <f>_xlfn.XLOOKUP($L86,Pos!$A:$A,Pos!AD:AD,_xlfn.XLOOKUP($L86,#REF!,#REF!, ""), 0)</f>
        <v>#REF!</v>
      </c>
      <c r="AO86" s="1" t="e">
        <f>_xlfn.XLOOKUP($L86,Pos!$A:$A,Pos!AE:AE,_xlfn.XLOOKUP($L86,#REF!,#REF!, ""), 0)</f>
        <v>#REF!</v>
      </c>
      <c r="AP86" s="1" t="e">
        <f>_xlfn.XLOOKUP($L86,Pos!$A:$A,Pos!AF:AF,_xlfn.XLOOKUP($L86,#REF!,#REF!, ""), 0)</f>
        <v>#REF!</v>
      </c>
      <c r="AQ86" s="1" t="e">
        <f>_xlfn.XLOOKUP($L86,Pos!$A:$A,Pos!AG:AG,_xlfn.XLOOKUP($L86,#REF!,#REF!, ""), 0)</f>
        <v>#REF!</v>
      </c>
      <c r="AR86" s="1" t="e">
        <f>_xlfn.XLOOKUP($L86,Pos!$A:$A,Pos!AH:AH,_xlfn.XLOOKUP($L86,#REF!,#REF!, ""), 0)</f>
        <v>#REF!</v>
      </c>
      <c r="AS86" s="1" t="e">
        <f>_xlfn.XLOOKUP($L86,Pos!$A:$A,Pos!AI:AI,_xlfn.XLOOKUP($L86,#REF!,#REF!, ""), 0)</f>
        <v>#REF!</v>
      </c>
      <c r="AT86" s="1" t="e">
        <f>_xlfn.XLOOKUP($L86,Pos!$A:$A,Pos!AJ:AJ,_xlfn.XLOOKUP($L86,#REF!,#REF!, ""), 0)</f>
        <v>#REF!</v>
      </c>
      <c r="AU86" s="1" t="e">
        <f>_xlfn.XLOOKUP($L86,Pos!$A:$A,Pos!AK:AK,_xlfn.XLOOKUP($L86,#REF!,#REF!, ""), 0)</f>
        <v>#REF!</v>
      </c>
      <c r="AV86" s="1" t="e">
        <f>_xlfn.XLOOKUP($L86,Pos!$A:$A,Pos!AL:AL,_xlfn.XLOOKUP($L86,#REF!,#REF!, ""), 0)</f>
        <v>#REF!</v>
      </c>
      <c r="AW86" s="1" t="e">
        <f>_xlfn.XLOOKUP($L86,Pos!$A:$A,Pos!AM:AM,_xlfn.XLOOKUP($L86,#REF!,#REF!, ""), 0)</f>
        <v>#REF!</v>
      </c>
      <c r="AX86" s="1" t="e">
        <f>_xlfn.XLOOKUP($L86,Pos!$A:$A,Pos!AN:AN,_xlfn.XLOOKUP($L86,#REF!,#REF!, ""), 0)</f>
        <v>#REF!</v>
      </c>
      <c r="AY86" s="1" t="e">
        <f>_xlfn.XLOOKUP($L86,Pos!$A:$A,Pos!AO:AO,_xlfn.XLOOKUP($L86,#REF!,#REF!, ""), 0)</f>
        <v>#REF!</v>
      </c>
      <c r="AZ86" s="7" t="str">
        <f t="shared" si="91"/>
        <v>IN</v>
      </c>
      <c r="BA86" s="1">
        <f>IF(OR(_xlfn.XLOOKUP(L86,Pos!B:B,Pos!L:L,FALSE)="ESG Reason",_xlfn.XLOOKUP(L86,Pos!B:B,Pos!L:L,FALSE)="Blacklisted"),1,0)</f>
        <v>0</v>
      </c>
      <c r="BC86" s="11">
        <v>2.896619436772609E-3</v>
      </c>
      <c r="BD86" s="11">
        <f>_xlfn.XLOOKUP($L86,Pos!$B:$B,Pos!H:H,0, 0)</f>
        <v>2.7021614815434161E-3</v>
      </c>
      <c r="BE86" s="11">
        <f>_xlfn.XLOOKUP($L86,Pos!$B:$B,Pos!I:I,0, 0)</f>
        <v>8.9881931102936332E-5</v>
      </c>
      <c r="BF86" s="18">
        <f t="shared" si="92"/>
        <v>2.6122795504404796E-3</v>
      </c>
      <c r="BG86" s="1">
        <f t="shared" si="93"/>
        <v>2</v>
      </c>
      <c r="BH86" s="1">
        <f t="shared" si="94"/>
        <v>1</v>
      </c>
      <c r="BI86" s="18">
        <f t="shared" si="95"/>
        <v>1.9445795522919293E-4</v>
      </c>
      <c r="BJ86" s="3">
        <f t="shared" si="96"/>
        <v>2.8067375056696725E-3</v>
      </c>
      <c r="BK86" s="18">
        <f t="shared" si="97"/>
        <v>1.9445795522919293E-4</v>
      </c>
      <c r="BZ86" s="33" t="str">
        <f t="shared" si="102"/>
        <v>Others</v>
      </c>
      <c r="CA86" s="44">
        <f t="shared" si="103"/>
        <v>36</v>
      </c>
      <c r="CB86" s="44">
        <f t="shared" si="104"/>
        <v>35</v>
      </c>
      <c r="CC86" s="44">
        <f t="shared" si="105"/>
        <v>280</v>
      </c>
      <c r="CD86" s="1" t="b">
        <f>SUM(C50:C68)&gt;D8</f>
        <v>0</v>
      </c>
      <c r="CE86" s="1" t="b">
        <f>SUM(D50:D68)&lt;C8</f>
        <v>0</v>
      </c>
      <c r="CF86" s="11" t="str">
        <f>IF(CD86,SUM(C50:C68) - D8,"")</f>
        <v/>
      </c>
      <c r="CG86" s="11" t="str">
        <f>IF(CE86,SUM(D50:D68)-C8,"")</f>
        <v/>
      </c>
      <c r="CH86" s="37">
        <f>IFERROR(INT(CF86/mapping!$B$4)+1,0)</f>
        <v>0</v>
      </c>
      <c r="CI86" s="37">
        <f>IFERROR(INT(ABS(CG86)/mapping!$E$2)+1,0)</f>
        <v>0</v>
      </c>
      <c r="CJ86" s="1">
        <f t="shared" si="106"/>
        <v>0</v>
      </c>
      <c r="CK86" s="1" t="str" cm="1">
        <f t="array" ref="CK86">IF(OR(CD86,CE86), TRANSPOSE(_xlfn.LET(
    _xlpm.Noms, M:M,
    _xlpm.Scores, AB:AB,
    _xlpm.Poids, BD:BD,
    _xlpm.Region, P:P,
    _xlpm.ESG, BA:BA,
    _xlpm.Cible, BZ86,
    _xlpm.Nb, CJ86,
    _xlpm.Res, IF(CD86,
        _xlfn.TAKE(_xlfn.SORTBY(_xlfn._xlws.FILTER(_xlpm.Noms, (_xlpm.Poids&lt;&gt;0)*(_xlpm.Region=_xlpm.Cible)*(_xlpm.ESG&lt;&gt;1), ""), _xlfn._xlws.FILTER(_xlpm.Scores, (_xlpm.Poids&lt;&gt;0)*(_xlpm.Region=_xlpm.Cible)*(_xlpm.ESG&lt;&gt;1), ""), -1), _xlpm.Nb),
        _xlfn.TAKE(_xlfn.SORTBY(_xlfn._xlws.FILTER(_xlpm.Noms, (_xlpm.Poids=0)*(_xlpm.Region=_xlpm.Cible)*(_xlpm.ESG&lt;&gt;1), ""), _xlfn._xlws.FILTER(_xlpm.Scores, (_xlpm.Poids=0)*(_xlpm.Region=_xlpm.Cible)*(_xlpm.ESG&lt;&gt;1), ""), -1), _xlpm.Nb)
    ),
    _xlpm.Res
)), "")</f>
        <v/>
      </c>
    </row>
    <row r="87" spans="3:89" x14ac:dyDescent="0.25">
      <c r="C87" s="14"/>
      <c r="D87" s="14"/>
      <c r="E87" s="14"/>
      <c r="F87" s="14"/>
      <c r="G87" s="51" t="s">
        <v>347</v>
      </c>
      <c r="H87" s="8" t="str">
        <f t="shared" si="87"/>
        <v>0%Others</v>
      </c>
      <c r="I87" s="11" cm="1">
        <f t="array" ref="I87">IF(
   AZ87 = "OUT", 0,IF(
   BD87 &gt;= LARGE(IF(ISNUMBER(BD:BD), BD:BD), 3),
   BE87 - 0.001,
   IF(BE87 &gt;=VLOOKUP(P87,mapping!$A:$B,2,FALSE), BE87,VLOOKUP(P87,mapping!$A$2:$B$8,2,FALSE))
))</f>
        <v>1E-3</v>
      </c>
      <c r="J87" s="11" cm="1">
        <f t="array" ref="J87">IF(
    AZ87="OUT",0,IF(IF(
                      BD87&gt;=LARGE(IF(ISNUMBER(BD:BD),BD:BD),3),
                      BE87+0.001,
                      VLOOKUP(H87,mapping!$D:$E,2,FALSE)
                      )&gt;I87,
                   IF(
                      BD87&gt;=LARGE(IF(ISNUMBER(BD:BD),BD:BD),3),
                      BE87+0.001,
                      VLOOKUP(H87,mapping!$D:$E,2,FALSE)
                      ),
                   I87+0.002))</f>
        <v>3.0000000000000001E-3</v>
      </c>
      <c r="K87" s="8">
        <f t="shared" si="88"/>
        <v>6.1730552391101121E-4</v>
      </c>
      <c r="L87" s="1" t="str">
        <f>Pos!B647</f>
        <v>JP3837800006</v>
      </c>
      <c r="M87" s="1" t="str">
        <f>_xlfn.XLOOKUP($L87,Pos!B:B,Pos!D:D,, 0)</f>
        <v>HOYA CORPORATION</v>
      </c>
      <c r="N87" s="1" t="str">
        <f>_xlfn.XLOOKUP($L87,Pos!B:B,Pos!E:E,, 0)</f>
        <v>Health Care</v>
      </c>
      <c r="O87" s="1" t="str">
        <f t="shared" si="89"/>
        <v>Health Care_Others</v>
      </c>
      <c r="P87" s="1" t="str">
        <f>_xlfn.XLOOKUP($L87,Pos!B:B,Pos!F:F,, 0)</f>
        <v>Others</v>
      </c>
      <c r="Q87" s="1">
        <v>0</v>
      </c>
      <c r="R87" s="9">
        <f>_xlfn.XLOOKUP($L87,Pos!$B:$B,Pos!N:N,0, 0)</f>
        <v>6.89</v>
      </c>
      <c r="S87" s="9">
        <f>_xlfn.XLOOKUP($L87,Pos!$B:$B,Pos!O:O,0, 0)</f>
        <v>2.88</v>
      </c>
      <c r="T87" s="9">
        <f>_xlfn.XLOOKUP($L87,Pos!$B:$B,Pos!P:P,0, 0)</f>
        <v>8.6999999999999993</v>
      </c>
      <c r="U87" s="9">
        <f>_xlfn.XLOOKUP($L87,Pos!$B:$B,Pos!Q:Q,0, 0)</f>
        <v>7.1</v>
      </c>
      <c r="V87" s="9">
        <f>_xlfn.XLOOKUP($L87,Pos!$B:$B,Pos!R:R,0, 0)</f>
        <v>5.5333329999999998</v>
      </c>
      <c r="W87" s="9">
        <f>_xlfn.XLOOKUP($L87,Pos!$B:$B,Pos!S:S,0, 0)</f>
        <v>5.07</v>
      </c>
      <c r="X87" s="9" t="str">
        <f>_xlfn.XLOOKUP($L87,Pos!$B:$B,Pos!J:J,0, 0)</f>
        <v>Buy</v>
      </c>
      <c r="Y87" s="1">
        <v>0</v>
      </c>
      <c r="Z87" s="1">
        <v>0</v>
      </c>
      <c r="AA87" s="1">
        <f t="shared" si="90"/>
        <v>0</v>
      </c>
      <c r="AB87" s="9">
        <f>_xlfn.XLOOKUP(L87,Pos!B:B,Pos!K:K,-1,0)</f>
        <v>9.7222222222222214</v>
      </c>
      <c r="AC87" s="1" t="e">
        <f>_xlfn.XLOOKUP($L87,Pos!$A:$A,Pos!S:S,_xlfn.XLOOKUP($L87,#REF!,#REF!, ""), 0)</f>
        <v>#REF!</v>
      </c>
      <c r="AD87" s="1" t="e">
        <f>_xlfn.XLOOKUP($L87,Pos!$A:$A,Pos!T:T,_xlfn.XLOOKUP($L87,#REF!,#REF!, ""), 0)</f>
        <v>#REF!</v>
      </c>
      <c r="AE87" s="1" t="e">
        <f>_xlfn.XLOOKUP($L87,Pos!$A:$A,Pos!U:U,_xlfn.XLOOKUP($L87,#REF!,#REF!, ""), 0)</f>
        <v>#REF!</v>
      </c>
      <c r="AF87" s="1" t="e">
        <f>_xlfn.XLOOKUP($L87,Pos!$A:$A,Pos!V:V,_xlfn.XLOOKUP($L87,#REF!,#REF!, ""), 0)</f>
        <v>#REF!</v>
      </c>
      <c r="AG87" s="1" t="e">
        <f>_xlfn.XLOOKUP($L87,Pos!$A:$A,Pos!W:W,_xlfn.XLOOKUP($L87,#REF!,#REF!, ""), 0)</f>
        <v>#REF!</v>
      </c>
      <c r="AH87" s="1" t="e">
        <f>_xlfn.XLOOKUP($L87,Pos!$A:$A,Pos!X:X,_xlfn.XLOOKUP($L87,#REF!,#REF!, ""), 0)</f>
        <v>#REF!</v>
      </c>
      <c r="AI87" s="1" t="e">
        <f>_xlfn.XLOOKUP($L87,Pos!$A:$A,Pos!Y:Y,_xlfn.XLOOKUP($L87,#REF!,#REF!, ""), 0)</f>
        <v>#REF!</v>
      </c>
      <c r="AJ87" s="1" t="e">
        <f>_xlfn.XLOOKUP($L87,Pos!$A:$A,Pos!Z:Z,_xlfn.XLOOKUP($L87,#REF!,#REF!, ""), 0)</f>
        <v>#REF!</v>
      </c>
      <c r="AK87" s="1" t="e">
        <f>_xlfn.XLOOKUP($L87,Pos!$A:$A,Pos!AA:AA,_xlfn.XLOOKUP($L87,#REF!,#REF!, ""), 0)</f>
        <v>#REF!</v>
      </c>
      <c r="AL87" s="1" t="e">
        <f>_xlfn.XLOOKUP($L87,Pos!$A:$A,Pos!AB:AB,_xlfn.XLOOKUP($L87,#REF!,#REF!, ""), 0)</f>
        <v>#REF!</v>
      </c>
      <c r="AM87" s="1" t="e">
        <f>_xlfn.XLOOKUP($L87,Pos!$A:$A,Pos!AC:AC,_xlfn.XLOOKUP($L87,#REF!,#REF!, ""), 0)</f>
        <v>#REF!</v>
      </c>
      <c r="AN87" s="1" t="e">
        <f>_xlfn.XLOOKUP($L87,Pos!$A:$A,Pos!AD:AD,_xlfn.XLOOKUP($L87,#REF!,#REF!, ""), 0)</f>
        <v>#REF!</v>
      </c>
      <c r="AO87" s="1" t="e">
        <f>_xlfn.XLOOKUP($L87,Pos!$A:$A,Pos!AE:AE,_xlfn.XLOOKUP($L87,#REF!,#REF!, ""), 0)</f>
        <v>#REF!</v>
      </c>
      <c r="AP87" s="1" t="e">
        <f>_xlfn.XLOOKUP($L87,Pos!$A:$A,Pos!AF:AF,_xlfn.XLOOKUP($L87,#REF!,#REF!, ""), 0)</f>
        <v>#REF!</v>
      </c>
      <c r="AQ87" s="1" t="e">
        <f>_xlfn.XLOOKUP($L87,Pos!$A:$A,Pos!AG:AG,_xlfn.XLOOKUP($L87,#REF!,#REF!, ""), 0)</f>
        <v>#REF!</v>
      </c>
      <c r="AR87" s="1" t="e">
        <f>_xlfn.XLOOKUP($L87,Pos!$A:$A,Pos!AH:AH,_xlfn.XLOOKUP($L87,#REF!,#REF!, ""), 0)</f>
        <v>#REF!</v>
      </c>
      <c r="AS87" s="1" t="e">
        <f>_xlfn.XLOOKUP($L87,Pos!$A:$A,Pos!AI:AI,_xlfn.XLOOKUP($L87,#REF!,#REF!, ""), 0)</f>
        <v>#REF!</v>
      </c>
      <c r="AT87" s="1" t="e">
        <f>_xlfn.XLOOKUP($L87,Pos!$A:$A,Pos!AJ:AJ,_xlfn.XLOOKUP($L87,#REF!,#REF!, ""), 0)</f>
        <v>#REF!</v>
      </c>
      <c r="AU87" s="1" t="e">
        <f>_xlfn.XLOOKUP($L87,Pos!$A:$A,Pos!AK:AK,_xlfn.XLOOKUP($L87,#REF!,#REF!, ""), 0)</f>
        <v>#REF!</v>
      </c>
      <c r="AV87" s="1" t="e">
        <f>_xlfn.XLOOKUP($L87,Pos!$A:$A,Pos!AL:AL,_xlfn.XLOOKUP($L87,#REF!,#REF!, ""), 0)</f>
        <v>#REF!</v>
      </c>
      <c r="AW87" s="1" t="e">
        <f>_xlfn.XLOOKUP($L87,Pos!$A:$A,Pos!AM:AM,_xlfn.XLOOKUP($L87,#REF!,#REF!, ""), 0)</f>
        <v>#REF!</v>
      </c>
      <c r="AX87" s="1" t="e">
        <f>_xlfn.XLOOKUP($L87,Pos!$A:$A,Pos!AN:AN,_xlfn.XLOOKUP($L87,#REF!,#REF!, ""), 0)</f>
        <v>#REF!</v>
      </c>
      <c r="AY87" s="1" t="e">
        <f>_xlfn.XLOOKUP($L87,Pos!$A:$A,Pos!AO:AO,_xlfn.XLOOKUP($L87,#REF!,#REF!, ""), 0)</f>
        <v>#REF!</v>
      </c>
      <c r="AZ87" s="7" t="str">
        <f t="shared" si="91"/>
        <v>IN</v>
      </c>
      <c r="BA87" s="1">
        <f>IF(OR(_xlfn.XLOOKUP(L87,Pos!B:B,Pos!L:L,FALSE)="ESG Reason",_xlfn.XLOOKUP(L87,Pos!B:B,Pos!L:L,FALSE)="Blacklisted"),1,0)</f>
        <v>0</v>
      </c>
      <c r="BC87" s="11">
        <v>2.555430046772114E-3</v>
      </c>
      <c r="BD87" s="11">
        <f>_xlfn.XLOOKUP($L87,Pos!$B:$B,Pos!H:H,0, 0)</f>
        <v>2.549841563292239E-3</v>
      </c>
      <c r="BE87" s="11">
        <f>_xlfn.XLOOKUP($L87,Pos!$B:$B,Pos!I:I,0, 0)</f>
        <v>6.1730552391101121E-4</v>
      </c>
      <c r="BF87" s="18">
        <f t="shared" si="92"/>
        <v>1.9325360393812278E-3</v>
      </c>
      <c r="BG87" s="1">
        <f t="shared" si="93"/>
        <v>3</v>
      </c>
      <c r="BH87" s="1">
        <f t="shared" si="94"/>
        <v>47</v>
      </c>
      <c r="BI87" s="18">
        <f t="shared" si="95"/>
        <v>5.588483479875006E-6</v>
      </c>
      <c r="BJ87" s="3">
        <f t="shared" si="96"/>
        <v>1.9381245228611028E-3</v>
      </c>
      <c r="BK87" s="18">
        <f t="shared" si="97"/>
        <v>5.588483479875006E-6</v>
      </c>
      <c r="CG87" s="11"/>
    </row>
    <row r="88" spans="3:89" x14ac:dyDescent="0.25">
      <c r="C88" s="3"/>
      <c r="D88" s="3"/>
      <c r="E88" s="3"/>
      <c r="F88" s="3"/>
      <c r="G88" s="51" t="s">
        <v>617</v>
      </c>
      <c r="H88" s="8" t="str">
        <f t="shared" si="87"/>
        <v>0%Others</v>
      </c>
      <c r="I88" s="11" cm="1">
        <f t="array" ref="I88">IF(
   AZ88 = "OUT", 0,IF(
   BD88 &gt;= LARGE(IF(ISNUMBER(BD:BD), BD:BD), 3),
   BE88 - 0.001,
   IF(BE88 &gt;=VLOOKUP(P88,mapping!$A:$B,2,FALSE), BE88,VLOOKUP(P88,mapping!$A$2:$B$8,2,FALSE))
))</f>
        <v>1E-3</v>
      </c>
      <c r="J88" s="11" cm="1">
        <f t="array" ref="J88">IF(
    AZ88="OUT",0,IF(IF(
                      BD88&gt;=LARGE(IF(ISNUMBER(BD:BD),BD:BD),3),
                      BE88+0.001,
                      VLOOKUP(H88,mapping!$D:$E,2,FALSE)
                      )&gt;I88,
                   IF(
                      BD88&gt;=LARGE(IF(ISNUMBER(BD:BD),BD:BD),3),
                      BE88+0.001,
                      VLOOKUP(H88,mapping!$D:$E,2,FALSE)
                      ),
                   I88+0.002))</f>
        <v>3.0000000000000001E-3</v>
      </c>
      <c r="K88" s="8">
        <f t="shared" si="88"/>
        <v>2.9293252264538772E-4</v>
      </c>
      <c r="L88" s="1" t="str">
        <f>Pos!B19</f>
        <v>AU000000FMG4</v>
      </c>
      <c r="M88" s="1" t="str">
        <f>_xlfn.XLOOKUP($L88,Pos!B:B,Pos!D:D,, 0)</f>
        <v>Fortescue Ltd</v>
      </c>
      <c r="N88" s="1" t="str">
        <f>_xlfn.XLOOKUP($L88,Pos!B:B,Pos!E:E,, 0)</f>
        <v>Basic Resources</v>
      </c>
      <c r="O88" s="1" t="str">
        <f t="shared" si="89"/>
        <v>Basic Resources_Others</v>
      </c>
      <c r="P88" s="1" t="str">
        <f>_xlfn.XLOOKUP($L88,Pos!B:B,Pos!F:F,, 0)</f>
        <v>Others</v>
      </c>
      <c r="Q88" s="1">
        <v>0</v>
      </c>
      <c r="R88" s="9">
        <f>_xlfn.XLOOKUP($L88,Pos!$B:$B,Pos!N:N,0, 0)</f>
        <v>6.38</v>
      </c>
      <c r="S88" s="9">
        <f>_xlfn.XLOOKUP($L88,Pos!$B:$B,Pos!O:O,0, 0)</f>
        <v>7.8231669999999998</v>
      </c>
      <c r="T88" s="9">
        <f>_xlfn.XLOOKUP($L88,Pos!$B:$B,Pos!P:P,0, 0)</f>
        <v>7.375</v>
      </c>
      <c r="U88" s="9">
        <f>_xlfn.XLOOKUP($L88,Pos!$B:$B,Pos!Q:Q,0, 0)</f>
        <v>5</v>
      </c>
      <c r="V88" s="9">
        <f>_xlfn.XLOOKUP($L88,Pos!$B:$B,Pos!R:R,0, 0)</f>
        <v>6.8333329999999997</v>
      </c>
      <c r="W88" s="9">
        <f>_xlfn.XLOOKUP($L88,Pos!$B:$B,Pos!S:S,0, 0)</f>
        <v>2.58</v>
      </c>
      <c r="X88" s="9" t="str">
        <f>_xlfn.XLOOKUP($L88,Pos!$B:$B,Pos!J:J,0, 0)</f>
        <v>Hold</v>
      </c>
      <c r="Y88" s="1">
        <v>0</v>
      </c>
      <c r="Z88" s="1">
        <v>0</v>
      </c>
      <c r="AA88" s="1">
        <f t="shared" si="90"/>
        <v>0</v>
      </c>
      <c r="AB88" s="9">
        <f>_xlfn.XLOOKUP(L88,Pos!B:B,Pos!K:K,-1,0)</f>
        <v>6.3636363636363633</v>
      </c>
      <c r="AC88" s="1" t="e">
        <f>_xlfn.XLOOKUP($L88,Pos!$A:$A,Pos!S:S,_xlfn.XLOOKUP($L88,#REF!,#REF!, ""), 0)</f>
        <v>#REF!</v>
      </c>
      <c r="AD88" s="1" t="e">
        <f>_xlfn.XLOOKUP($L88,Pos!$A:$A,Pos!T:T,_xlfn.XLOOKUP($L88,#REF!,#REF!, ""), 0)</f>
        <v>#REF!</v>
      </c>
      <c r="AE88" s="1" t="e">
        <f>_xlfn.XLOOKUP($L88,Pos!$A:$A,Pos!U:U,_xlfn.XLOOKUP($L88,#REF!,#REF!, ""), 0)</f>
        <v>#REF!</v>
      </c>
      <c r="AF88" s="1" t="e">
        <f>_xlfn.XLOOKUP($L88,Pos!$A:$A,Pos!V:V,_xlfn.XLOOKUP($L88,#REF!,#REF!, ""), 0)</f>
        <v>#REF!</v>
      </c>
      <c r="AG88" s="1" t="e">
        <f>_xlfn.XLOOKUP($L88,Pos!$A:$A,Pos!W:W,_xlfn.XLOOKUP($L88,#REF!,#REF!, ""), 0)</f>
        <v>#REF!</v>
      </c>
      <c r="AH88" s="1" t="e">
        <f>_xlfn.XLOOKUP($L88,Pos!$A:$A,Pos!X:X,_xlfn.XLOOKUP($L88,#REF!,#REF!, ""), 0)</f>
        <v>#REF!</v>
      </c>
      <c r="AI88" s="1" t="e">
        <f>_xlfn.XLOOKUP($L88,Pos!$A:$A,Pos!Y:Y,_xlfn.XLOOKUP($L88,#REF!,#REF!, ""), 0)</f>
        <v>#REF!</v>
      </c>
      <c r="AJ88" s="1" t="e">
        <f>_xlfn.XLOOKUP($L88,Pos!$A:$A,Pos!Z:Z,_xlfn.XLOOKUP($L88,#REF!,#REF!, ""), 0)</f>
        <v>#REF!</v>
      </c>
      <c r="AK88" s="1" t="e">
        <f>_xlfn.XLOOKUP($L88,Pos!$A:$A,Pos!AA:AA,_xlfn.XLOOKUP($L88,#REF!,#REF!, ""), 0)</f>
        <v>#REF!</v>
      </c>
      <c r="AL88" s="1" t="e">
        <f>_xlfn.XLOOKUP($L88,Pos!$A:$A,Pos!AB:AB,_xlfn.XLOOKUP($L88,#REF!,#REF!, ""), 0)</f>
        <v>#REF!</v>
      </c>
      <c r="AM88" s="1" t="e">
        <f>_xlfn.XLOOKUP($L88,Pos!$A:$A,Pos!AC:AC,_xlfn.XLOOKUP($L88,#REF!,#REF!, ""), 0)</f>
        <v>#REF!</v>
      </c>
      <c r="AN88" s="1" t="e">
        <f>_xlfn.XLOOKUP($L88,Pos!$A:$A,Pos!AD:AD,_xlfn.XLOOKUP($L88,#REF!,#REF!, ""), 0)</f>
        <v>#REF!</v>
      </c>
      <c r="AO88" s="1" t="e">
        <f>_xlfn.XLOOKUP($L88,Pos!$A:$A,Pos!AE:AE,_xlfn.XLOOKUP($L88,#REF!,#REF!, ""), 0)</f>
        <v>#REF!</v>
      </c>
      <c r="AP88" s="1" t="e">
        <f>_xlfn.XLOOKUP($L88,Pos!$A:$A,Pos!AF:AF,_xlfn.XLOOKUP($L88,#REF!,#REF!, ""), 0)</f>
        <v>#REF!</v>
      </c>
      <c r="AQ88" s="1" t="e">
        <f>_xlfn.XLOOKUP($L88,Pos!$A:$A,Pos!AG:AG,_xlfn.XLOOKUP($L88,#REF!,#REF!, ""), 0)</f>
        <v>#REF!</v>
      </c>
      <c r="AR88" s="1" t="e">
        <f>_xlfn.XLOOKUP($L88,Pos!$A:$A,Pos!AH:AH,_xlfn.XLOOKUP($L88,#REF!,#REF!, ""), 0)</f>
        <v>#REF!</v>
      </c>
      <c r="AS88" s="1" t="e">
        <f>_xlfn.XLOOKUP($L88,Pos!$A:$A,Pos!AI:AI,_xlfn.XLOOKUP($L88,#REF!,#REF!, ""), 0)</f>
        <v>#REF!</v>
      </c>
      <c r="AT88" s="1" t="e">
        <f>_xlfn.XLOOKUP($L88,Pos!$A:$A,Pos!AJ:AJ,_xlfn.XLOOKUP($L88,#REF!,#REF!, ""), 0)</f>
        <v>#REF!</v>
      </c>
      <c r="AU88" s="1" t="e">
        <f>_xlfn.XLOOKUP($L88,Pos!$A:$A,Pos!AK:AK,_xlfn.XLOOKUP($L88,#REF!,#REF!, ""), 0)</f>
        <v>#REF!</v>
      </c>
      <c r="AV88" s="1" t="e">
        <f>_xlfn.XLOOKUP($L88,Pos!$A:$A,Pos!AL:AL,_xlfn.XLOOKUP($L88,#REF!,#REF!, ""), 0)</f>
        <v>#REF!</v>
      </c>
      <c r="AW88" s="1" t="e">
        <f>_xlfn.XLOOKUP($L88,Pos!$A:$A,Pos!AM:AM,_xlfn.XLOOKUP($L88,#REF!,#REF!, ""), 0)</f>
        <v>#REF!</v>
      </c>
      <c r="AX88" s="1" t="e">
        <f>_xlfn.XLOOKUP($L88,Pos!$A:$A,Pos!AN:AN,_xlfn.XLOOKUP($L88,#REF!,#REF!, ""), 0)</f>
        <v>#REF!</v>
      </c>
      <c r="AY88" s="1" t="e">
        <f>_xlfn.XLOOKUP($L88,Pos!$A:$A,Pos!AO:AO,_xlfn.XLOOKUP($L88,#REF!,#REF!, ""), 0)</f>
        <v>#REF!</v>
      </c>
      <c r="AZ88" s="7" t="str">
        <f t="shared" si="91"/>
        <v>IN</v>
      </c>
      <c r="BA88" s="1">
        <f>IF(OR(_xlfn.XLOOKUP(L88,Pos!B:B,Pos!L:L,FALSE)="ESG Reason",_xlfn.XLOOKUP(L88,Pos!B:B,Pos!L:L,FALSE)="Blacklisted"),1,0)</f>
        <v>0</v>
      </c>
      <c r="BC88" s="11">
        <v>2.4079901991591029E-3</v>
      </c>
      <c r="BD88" s="11">
        <f>_xlfn.XLOOKUP($L88,Pos!$B:$B,Pos!H:H,0, 0)</f>
        <v>2.4024020957789192E-3</v>
      </c>
      <c r="BE88" s="11">
        <f>_xlfn.XLOOKUP($L88,Pos!$B:$B,Pos!I:I,0, 0)</f>
        <v>2.9293252264538772E-4</v>
      </c>
      <c r="BF88" s="18">
        <f t="shared" si="92"/>
        <v>2.1094695731335316E-3</v>
      </c>
      <c r="BG88" s="1">
        <f t="shared" si="93"/>
        <v>3</v>
      </c>
      <c r="BH88" s="1">
        <f t="shared" si="94"/>
        <v>41</v>
      </c>
      <c r="BI88" s="18">
        <f t="shared" si="95"/>
        <v>5.588103380183701E-6</v>
      </c>
      <c r="BJ88" s="3">
        <f t="shared" si="96"/>
        <v>2.1150576765137153E-3</v>
      </c>
      <c r="BK88" s="18">
        <f t="shared" si="97"/>
        <v>5.588103380183701E-6</v>
      </c>
    </row>
    <row r="89" spans="3:89" x14ac:dyDescent="0.25">
      <c r="C89" s="3"/>
      <c r="D89" s="3"/>
      <c r="E89" s="3"/>
      <c r="F89" s="3"/>
      <c r="G89" s="51" t="s">
        <v>582</v>
      </c>
      <c r="H89" s="8" t="str">
        <f t="shared" si="87"/>
        <v>0%West Europe</v>
      </c>
      <c r="I89" s="11" cm="1">
        <f t="array" ref="I89">IF(
   AZ89 = "OUT", 0,IF(
   BD89 &gt;= LARGE(IF(ISNUMBER(BD:BD), BD:BD), 3),
   BE89 - 0.001,
   IF(BE89 &gt;=VLOOKUP(P89,mapping!$A:$B,2,FALSE), BE89,VLOOKUP(P89,mapping!$A$2:$B$8,2,FALSE))
))</f>
        <v>1E-3</v>
      </c>
      <c r="J89" s="11" cm="1">
        <f t="array" ref="J89">IF(
    AZ89="OUT",0,IF(IF(
                      BD89&gt;=LARGE(IF(ISNUMBER(BD:BD),BD:BD),3),
                      BE89+0.001,
                      VLOOKUP(H89,mapping!$D:$E,2,FALSE)
                      )&gt;I89,
                   IF(
                      BD89&gt;=LARGE(IF(ISNUMBER(BD:BD),BD:BD),3),
                      BE89+0.001,
                      VLOOKUP(H89,mapping!$D:$E,2,FALSE)
                      ),
                   I89+0.002))</f>
        <v>5.0000000000000001E-3</v>
      </c>
      <c r="K89" s="8">
        <f t="shared" si="88"/>
        <v>3.2944377196914189E-4</v>
      </c>
      <c r="L89" s="1" t="str">
        <f>Pos!B397</f>
        <v>GB00BH4HKS39</v>
      </c>
      <c r="M89" s="1" t="str">
        <f>_xlfn.XLOOKUP($L89,Pos!B:B,Pos!D:D,, 0)</f>
        <v>Vodafone Group Public Limited Company</v>
      </c>
      <c r="N89" s="1" t="str">
        <f>_xlfn.XLOOKUP($L89,Pos!B:B,Pos!E:E,, 0)</f>
        <v>Telecommunications</v>
      </c>
      <c r="O89" s="1" t="str">
        <f t="shared" si="89"/>
        <v>Telecommunications_West Europe</v>
      </c>
      <c r="P89" s="1" t="str">
        <f>_xlfn.XLOOKUP($L89,Pos!B:B,Pos!F:F,, 0)</f>
        <v>West Europe</v>
      </c>
      <c r="Q89" s="1">
        <v>0</v>
      </c>
      <c r="R89" s="9">
        <f>_xlfn.XLOOKUP($L89,Pos!$B:$B,Pos!N:N,0, 0)</f>
        <v>2.97</v>
      </c>
      <c r="S89" s="9">
        <f>_xlfn.XLOOKUP($L89,Pos!$B:$B,Pos!O:O,0, 0)</f>
        <v>8.4474999999999998</v>
      </c>
      <c r="T89" s="9">
        <f>_xlfn.XLOOKUP($L89,Pos!$B:$B,Pos!P:P,0, 0)</f>
        <v>2.0249999999999999</v>
      </c>
      <c r="U89" s="9">
        <f>_xlfn.XLOOKUP($L89,Pos!$B:$B,Pos!Q:Q,0, 0)</f>
        <v>3.7</v>
      </c>
      <c r="V89" s="9">
        <f>_xlfn.XLOOKUP($L89,Pos!$B:$B,Pos!R:R,0, 0)</f>
        <v>4.6333339999999996</v>
      </c>
      <c r="W89" s="9">
        <f>_xlfn.XLOOKUP($L89,Pos!$B:$B,Pos!S:S,0, 0)</f>
        <v>4.585</v>
      </c>
      <c r="X89" s="9" t="str">
        <f>_xlfn.XLOOKUP($L89,Pos!$B:$B,Pos!J:J,0, 0)</f>
        <v>Hold</v>
      </c>
      <c r="Y89" s="1">
        <v>0</v>
      </c>
      <c r="Z89" s="1">
        <v>0</v>
      </c>
      <c r="AA89" s="1">
        <f t="shared" si="90"/>
        <v>0</v>
      </c>
      <c r="AB89" s="9">
        <f>_xlfn.XLOOKUP(L89,Pos!B:B,Pos!K:K,-1,0)</f>
        <v>9.375</v>
      </c>
      <c r="AC89" s="1" t="e">
        <f>_xlfn.XLOOKUP($L89,Pos!$A:$A,Pos!S:S,_xlfn.XLOOKUP($L89,#REF!,#REF!, ""), 0)</f>
        <v>#REF!</v>
      </c>
      <c r="AD89" s="1" t="e">
        <f>_xlfn.XLOOKUP($L89,Pos!$A:$A,Pos!T:T,_xlfn.XLOOKUP($L89,#REF!,#REF!, ""), 0)</f>
        <v>#REF!</v>
      </c>
      <c r="AE89" s="1" t="e">
        <f>_xlfn.XLOOKUP($L89,Pos!$A:$A,Pos!U:U,_xlfn.XLOOKUP($L89,#REF!,#REF!, ""), 0)</f>
        <v>#REF!</v>
      </c>
      <c r="AF89" s="1" t="e">
        <f>_xlfn.XLOOKUP($L89,Pos!$A:$A,Pos!V:V,_xlfn.XLOOKUP($L89,#REF!,#REF!, ""), 0)</f>
        <v>#REF!</v>
      </c>
      <c r="AG89" s="1" t="e">
        <f>_xlfn.XLOOKUP($L89,Pos!$A:$A,Pos!W:W,_xlfn.XLOOKUP($L89,#REF!,#REF!, ""), 0)</f>
        <v>#REF!</v>
      </c>
      <c r="AH89" s="1" t="e">
        <f>_xlfn.XLOOKUP($L89,Pos!$A:$A,Pos!X:X,_xlfn.XLOOKUP($L89,#REF!,#REF!, ""), 0)</f>
        <v>#REF!</v>
      </c>
      <c r="AI89" s="1" t="e">
        <f>_xlfn.XLOOKUP($L89,Pos!$A:$A,Pos!Y:Y,_xlfn.XLOOKUP($L89,#REF!,#REF!, ""), 0)</f>
        <v>#REF!</v>
      </c>
      <c r="AJ89" s="1" t="e">
        <f>_xlfn.XLOOKUP($L89,Pos!$A:$A,Pos!Z:Z,_xlfn.XLOOKUP($L89,#REF!,#REF!, ""), 0)</f>
        <v>#REF!</v>
      </c>
      <c r="AK89" s="1" t="e">
        <f>_xlfn.XLOOKUP($L89,Pos!$A:$A,Pos!AA:AA,_xlfn.XLOOKUP($L89,#REF!,#REF!, ""), 0)</f>
        <v>#REF!</v>
      </c>
      <c r="AL89" s="1" t="e">
        <f>_xlfn.XLOOKUP($L89,Pos!$A:$A,Pos!AB:AB,_xlfn.XLOOKUP($L89,#REF!,#REF!, ""), 0)</f>
        <v>#REF!</v>
      </c>
      <c r="AM89" s="1" t="e">
        <f>_xlfn.XLOOKUP($L89,Pos!$A:$A,Pos!AC:AC,_xlfn.XLOOKUP($L89,#REF!,#REF!, ""), 0)</f>
        <v>#REF!</v>
      </c>
      <c r="AN89" s="1" t="e">
        <f>_xlfn.XLOOKUP($L89,Pos!$A:$A,Pos!AD:AD,_xlfn.XLOOKUP($L89,#REF!,#REF!, ""), 0)</f>
        <v>#REF!</v>
      </c>
      <c r="AO89" s="1" t="e">
        <f>_xlfn.XLOOKUP($L89,Pos!$A:$A,Pos!AE:AE,_xlfn.XLOOKUP($L89,#REF!,#REF!, ""), 0)</f>
        <v>#REF!</v>
      </c>
      <c r="AP89" s="1" t="e">
        <f>_xlfn.XLOOKUP($L89,Pos!$A:$A,Pos!AF:AF,_xlfn.XLOOKUP($L89,#REF!,#REF!, ""), 0)</f>
        <v>#REF!</v>
      </c>
      <c r="AQ89" s="1" t="e">
        <f>_xlfn.XLOOKUP($L89,Pos!$A:$A,Pos!AG:AG,_xlfn.XLOOKUP($L89,#REF!,#REF!, ""), 0)</f>
        <v>#REF!</v>
      </c>
      <c r="AR89" s="1" t="e">
        <f>_xlfn.XLOOKUP($L89,Pos!$A:$A,Pos!AH:AH,_xlfn.XLOOKUP($L89,#REF!,#REF!, ""), 0)</f>
        <v>#REF!</v>
      </c>
      <c r="AS89" s="1" t="e">
        <f>_xlfn.XLOOKUP($L89,Pos!$A:$A,Pos!AI:AI,_xlfn.XLOOKUP($L89,#REF!,#REF!, ""), 0)</f>
        <v>#REF!</v>
      </c>
      <c r="AT89" s="1" t="e">
        <f>_xlfn.XLOOKUP($L89,Pos!$A:$A,Pos!AJ:AJ,_xlfn.XLOOKUP($L89,#REF!,#REF!, ""), 0)</f>
        <v>#REF!</v>
      </c>
      <c r="AU89" s="1" t="e">
        <f>_xlfn.XLOOKUP($L89,Pos!$A:$A,Pos!AK:AK,_xlfn.XLOOKUP($L89,#REF!,#REF!, ""), 0)</f>
        <v>#REF!</v>
      </c>
      <c r="AV89" s="1" t="e">
        <f>_xlfn.XLOOKUP($L89,Pos!$A:$A,Pos!AL:AL,_xlfn.XLOOKUP($L89,#REF!,#REF!, ""), 0)</f>
        <v>#REF!</v>
      </c>
      <c r="AW89" s="1" t="e">
        <f>_xlfn.XLOOKUP($L89,Pos!$A:$A,Pos!AM:AM,_xlfn.XLOOKUP($L89,#REF!,#REF!, ""), 0)</f>
        <v>#REF!</v>
      </c>
      <c r="AX89" s="1" t="e">
        <f>_xlfn.XLOOKUP($L89,Pos!$A:$A,Pos!AN:AN,_xlfn.XLOOKUP($L89,#REF!,#REF!, ""), 0)</f>
        <v>#REF!</v>
      </c>
      <c r="AY89" s="1" t="e">
        <f>_xlfn.XLOOKUP($L89,Pos!$A:$A,Pos!AO:AO,_xlfn.XLOOKUP($L89,#REF!,#REF!, ""), 0)</f>
        <v>#REF!</v>
      </c>
      <c r="AZ89" s="7" t="str">
        <f t="shared" si="91"/>
        <v>IN</v>
      </c>
      <c r="BA89" s="1">
        <f>IF(OR(_xlfn.XLOOKUP(L89,Pos!B:B,Pos!L:L,FALSE)="ESG Reason",_xlfn.XLOOKUP(L89,Pos!B:B,Pos!L:L,FALSE)="Blacklisted"),1,0)</f>
        <v>0</v>
      </c>
      <c r="BC89" s="11">
        <v>2.5251320007200762E-3</v>
      </c>
      <c r="BD89" s="11">
        <f>_xlfn.XLOOKUP($L89,Pos!$B:$B,Pos!H:H,0, 0)</f>
        <v>2.3306743105241381E-3</v>
      </c>
      <c r="BE89" s="11">
        <f>_xlfn.XLOOKUP($L89,Pos!$B:$B,Pos!I:I,0, 0)</f>
        <v>3.2944377196914189E-4</v>
      </c>
      <c r="BF89" s="18">
        <f t="shared" si="92"/>
        <v>2.0012305385549963E-3</v>
      </c>
      <c r="BG89" s="1">
        <f t="shared" si="93"/>
        <v>2</v>
      </c>
      <c r="BH89" s="1">
        <f t="shared" si="94"/>
        <v>17</v>
      </c>
      <c r="BI89" s="18">
        <f t="shared" si="95"/>
        <v>1.9445769019593804E-4</v>
      </c>
      <c r="BJ89" s="3">
        <f t="shared" si="96"/>
        <v>2.1956882287509343E-3</v>
      </c>
      <c r="BK89" s="18">
        <f t="shared" si="97"/>
        <v>1.9445769019593804E-4</v>
      </c>
    </row>
    <row r="90" spans="3:89" x14ac:dyDescent="0.25">
      <c r="C90" s="3"/>
      <c r="D90" s="3"/>
      <c r="E90" s="3"/>
      <c r="F90" s="3"/>
      <c r="G90" s="51" t="s">
        <v>759</v>
      </c>
      <c r="H90" s="8" t="str">
        <f t="shared" si="87"/>
        <v>0%West Europe</v>
      </c>
      <c r="I90" s="11" cm="1">
        <f t="array" ref="I90">IF(
   AZ90 = "OUT", 0,IF(
   BD90 &gt;= LARGE(IF(ISNUMBER(BD:BD), BD:BD), 3),
   BE90 - 0.001,
   IF(BE90 &gt;=VLOOKUP(P90,mapping!$A:$B,2,FALSE), BE90,VLOOKUP(P90,mapping!$A$2:$B$8,2,FALSE))
))</f>
        <v>1E-3</v>
      </c>
      <c r="J90" s="11" cm="1">
        <f t="array" ref="J90">IF(
    AZ90="OUT",0,IF(IF(
                      BD90&gt;=LARGE(IF(ISNUMBER(BD:BD),BD:BD),3),
                      BE90+0.001,
                      VLOOKUP(H90,mapping!$D:$E,2,FALSE)
                      )&gt;I90,
                   IF(
                      BD90&gt;=LARGE(IF(ISNUMBER(BD:BD),BD:BD),3),
                      BE90+0.001,
                      VLOOKUP(H90,mapping!$D:$E,2,FALSE)
                      ),
                   I90+0.002))</f>
        <v>5.0000000000000001E-3</v>
      </c>
      <c r="K90" s="8">
        <f t="shared" si="88"/>
        <v>2.2173740173996959E-4</v>
      </c>
      <c r="L90" s="1" t="str">
        <f>Pos!B310</f>
        <v>FR0000120693</v>
      </c>
      <c r="M90" s="1" t="str">
        <f>_xlfn.XLOOKUP($L90,Pos!B:B,Pos!D:D,, 0)</f>
        <v>Pernod Ricard SA</v>
      </c>
      <c r="N90" s="1" t="str">
        <f>_xlfn.XLOOKUP($L90,Pos!B:B,Pos!E:E,, 0)</f>
        <v>Food, Beverage &amp; Tobacco</v>
      </c>
      <c r="O90" s="1" t="str">
        <f t="shared" si="89"/>
        <v>Food, Beverage &amp; Tobacco_West Europe</v>
      </c>
      <c r="P90" s="1" t="str">
        <f>_xlfn.XLOOKUP($L90,Pos!B:B,Pos!F:F,, 0)</f>
        <v>West Europe</v>
      </c>
      <c r="Q90" s="1">
        <v>0</v>
      </c>
      <c r="R90" s="9">
        <f>_xlfn.XLOOKUP($L90,Pos!$B:$B,Pos!N:N,0, 0)</f>
        <v>6.82</v>
      </c>
      <c r="S90" s="9">
        <f>_xlfn.XLOOKUP($L90,Pos!$B:$B,Pos!O:O,0, 0)</f>
        <v>6.9485000000000001</v>
      </c>
      <c r="T90" s="9">
        <f>_xlfn.XLOOKUP($L90,Pos!$B:$B,Pos!P:P,0, 0)</f>
        <v>3.8250000000000002</v>
      </c>
      <c r="U90" s="9">
        <f>_xlfn.XLOOKUP($L90,Pos!$B:$B,Pos!Q:Q,0, 0)</f>
        <v>0.6</v>
      </c>
      <c r="V90" s="9">
        <f>_xlfn.XLOOKUP($L90,Pos!$B:$B,Pos!R:R,0, 0)</f>
        <v>1.6333329999999999</v>
      </c>
      <c r="W90" s="9">
        <f>_xlfn.XLOOKUP($L90,Pos!$B:$B,Pos!S:S,0, 0)</f>
        <v>1.8033330000000001</v>
      </c>
      <c r="X90" s="9" t="str">
        <f>_xlfn.XLOOKUP($L90,Pos!$B:$B,Pos!J:J,0, 0)</f>
        <v>Outperform</v>
      </c>
      <c r="Y90" s="1">
        <v>0</v>
      </c>
      <c r="Z90" s="1">
        <v>0</v>
      </c>
      <c r="AA90" s="1">
        <f t="shared" si="90"/>
        <v>0</v>
      </c>
      <c r="AB90" s="9">
        <f>_xlfn.XLOOKUP(L90,Pos!B:B,Pos!K:K,-1,0)</f>
        <v>9.5454545454545467</v>
      </c>
      <c r="AC90" s="1" t="e">
        <f>_xlfn.XLOOKUP($L90,Pos!$A:$A,Pos!S:S,_xlfn.XLOOKUP($L90,#REF!,#REF!, ""), 0)</f>
        <v>#REF!</v>
      </c>
      <c r="AD90" s="1" t="e">
        <f>_xlfn.XLOOKUP($L90,Pos!$A:$A,Pos!T:T,_xlfn.XLOOKUP($L90,#REF!,#REF!, ""), 0)</f>
        <v>#REF!</v>
      </c>
      <c r="AE90" s="1" t="e">
        <f>_xlfn.XLOOKUP($L90,Pos!$A:$A,Pos!U:U,_xlfn.XLOOKUP($L90,#REF!,#REF!, ""), 0)</f>
        <v>#REF!</v>
      </c>
      <c r="AF90" s="1" t="e">
        <f>_xlfn.XLOOKUP($L90,Pos!$A:$A,Pos!V:V,_xlfn.XLOOKUP($L90,#REF!,#REF!, ""), 0)</f>
        <v>#REF!</v>
      </c>
      <c r="AG90" s="1" t="e">
        <f>_xlfn.XLOOKUP($L90,Pos!$A:$A,Pos!W:W,_xlfn.XLOOKUP($L90,#REF!,#REF!, ""), 0)</f>
        <v>#REF!</v>
      </c>
      <c r="AH90" s="1" t="e">
        <f>_xlfn.XLOOKUP($L90,Pos!$A:$A,Pos!X:X,_xlfn.XLOOKUP($L90,#REF!,#REF!, ""), 0)</f>
        <v>#REF!</v>
      </c>
      <c r="AI90" s="1" t="e">
        <f>_xlfn.XLOOKUP($L90,Pos!$A:$A,Pos!Y:Y,_xlfn.XLOOKUP($L90,#REF!,#REF!, ""), 0)</f>
        <v>#REF!</v>
      </c>
      <c r="AJ90" s="1" t="e">
        <f>_xlfn.XLOOKUP($L90,Pos!$A:$A,Pos!Z:Z,_xlfn.XLOOKUP($L90,#REF!,#REF!, ""), 0)</f>
        <v>#REF!</v>
      </c>
      <c r="AK90" s="1" t="e">
        <f>_xlfn.XLOOKUP($L90,Pos!$A:$A,Pos!AA:AA,_xlfn.XLOOKUP($L90,#REF!,#REF!, ""), 0)</f>
        <v>#REF!</v>
      </c>
      <c r="AL90" s="1" t="e">
        <f>_xlfn.XLOOKUP($L90,Pos!$A:$A,Pos!AB:AB,_xlfn.XLOOKUP($L90,#REF!,#REF!, ""), 0)</f>
        <v>#REF!</v>
      </c>
      <c r="AM90" s="1" t="e">
        <f>_xlfn.XLOOKUP($L90,Pos!$A:$A,Pos!AC:AC,_xlfn.XLOOKUP($L90,#REF!,#REF!, ""), 0)</f>
        <v>#REF!</v>
      </c>
      <c r="AN90" s="1" t="e">
        <f>_xlfn.XLOOKUP($L90,Pos!$A:$A,Pos!AD:AD,_xlfn.XLOOKUP($L90,#REF!,#REF!, ""), 0)</f>
        <v>#REF!</v>
      </c>
      <c r="AO90" s="1" t="e">
        <f>_xlfn.XLOOKUP($L90,Pos!$A:$A,Pos!AE:AE,_xlfn.XLOOKUP($L90,#REF!,#REF!, ""), 0)</f>
        <v>#REF!</v>
      </c>
      <c r="AP90" s="1" t="e">
        <f>_xlfn.XLOOKUP($L90,Pos!$A:$A,Pos!AF:AF,_xlfn.XLOOKUP($L90,#REF!,#REF!, ""), 0)</f>
        <v>#REF!</v>
      </c>
      <c r="AQ90" s="1" t="e">
        <f>_xlfn.XLOOKUP($L90,Pos!$A:$A,Pos!AG:AG,_xlfn.XLOOKUP($L90,#REF!,#REF!, ""), 0)</f>
        <v>#REF!</v>
      </c>
      <c r="AR90" s="1" t="e">
        <f>_xlfn.XLOOKUP($L90,Pos!$A:$A,Pos!AH:AH,_xlfn.XLOOKUP($L90,#REF!,#REF!, ""), 0)</f>
        <v>#REF!</v>
      </c>
      <c r="AS90" s="1" t="e">
        <f>_xlfn.XLOOKUP($L90,Pos!$A:$A,Pos!AI:AI,_xlfn.XLOOKUP($L90,#REF!,#REF!, ""), 0)</f>
        <v>#REF!</v>
      </c>
      <c r="AT90" s="1" t="e">
        <f>_xlfn.XLOOKUP($L90,Pos!$A:$A,Pos!AJ:AJ,_xlfn.XLOOKUP($L90,#REF!,#REF!, ""), 0)</f>
        <v>#REF!</v>
      </c>
      <c r="AU90" s="1" t="e">
        <f>_xlfn.XLOOKUP($L90,Pos!$A:$A,Pos!AK:AK,_xlfn.XLOOKUP($L90,#REF!,#REF!, ""), 0)</f>
        <v>#REF!</v>
      </c>
      <c r="AV90" s="1" t="e">
        <f>_xlfn.XLOOKUP($L90,Pos!$A:$A,Pos!AL:AL,_xlfn.XLOOKUP($L90,#REF!,#REF!, ""), 0)</f>
        <v>#REF!</v>
      </c>
      <c r="AW90" s="1" t="e">
        <f>_xlfn.XLOOKUP($L90,Pos!$A:$A,Pos!AM:AM,_xlfn.XLOOKUP($L90,#REF!,#REF!, ""), 0)</f>
        <v>#REF!</v>
      </c>
      <c r="AX90" s="1" t="e">
        <f>_xlfn.XLOOKUP($L90,Pos!$A:$A,Pos!AN:AN,_xlfn.XLOOKUP($L90,#REF!,#REF!, ""), 0)</f>
        <v>#REF!</v>
      </c>
      <c r="AY90" s="1" t="e">
        <f>_xlfn.XLOOKUP($L90,Pos!$A:$A,Pos!AO:AO,_xlfn.XLOOKUP($L90,#REF!,#REF!, ""), 0)</f>
        <v>#REF!</v>
      </c>
      <c r="AZ90" s="7" t="str">
        <f t="shared" si="91"/>
        <v>IN</v>
      </c>
      <c r="BA90" s="1">
        <f>IF(OR(_xlfn.XLOOKUP(L90,Pos!B:B,Pos!L:L,FALSE)="ESG Reason",_xlfn.XLOOKUP(L90,Pos!B:B,Pos!L:L,FALSE)="Blacklisted"),1,0)</f>
        <v>0</v>
      </c>
      <c r="BC90" s="11">
        <v>2.5150755705167418E-3</v>
      </c>
      <c r="BD90" s="11">
        <f>_xlfn.XLOOKUP($L90,Pos!$B:$B,Pos!H:H,0, 0)</f>
        <v>2.3206177175028831E-3</v>
      </c>
      <c r="BE90" s="11">
        <f>_xlfn.XLOOKUP($L90,Pos!$B:$B,Pos!I:I,0, 0)</f>
        <v>2.2173740173996959E-4</v>
      </c>
      <c r="BF90" s="18">
        <f t="shared" si="92"/>
        <v>2.0988803157629137E-3</v>
      </c>
      <c r="BG90" s="1">
        <f t="shared" si="93"/>
        <v>2</v>
      </c>
      <c r="BH90" s="1">
        <f t="shared" si="94"/>
        <v>8</v>
      </c>
      <c r="BI90" s="18">
        <f t="shared" si="95"/>
        <v>1.9445785301385864E-4</v>
      </c>
      <c r="BJ90" s="3">
        <f t="shared" si="96"/>
        <v>2.2933381687767723E-3</v>
      </c>
      <c r="BK90" s="18">
        <f t="shared" si="97"/>
        <v>1.9445785301385864E-4</v>
      </c>
    </row>
    <row r="91" spans="3:89" x14ac:dyDescent="0.25">
      <c r="C91" s="3"/>
      <c r="D91" s="3"/>
      <c r="E91" s="3"/>
      <c r="F91" s="3"/>
      <c r="G91" s="51" t="s">
        <v>751</v>
      </c>
      <c r="H91" s="8" t="str">
        <f t="shared" si="87"/>
        <v>0%North America</v>
      </c>
      <c r="I91" s="11" cm="1">
        <f t="array" ref="I91">IF(
   AZ91 = "OUT", 0,IF(
   BD91 &gt;= LARGE(IF(ISNUMBER(BD:BD), BD:BD), 3),
   BE91 - 0.001,
   IF(BE91 &gt;=VLOOKUP(P91,mapping!$A:$B,2,FALSE), BE91,VLOOKUP(P91,mapping!$A$2:$B$8,2,FALSE))
))</f>
        <v>2E-3</v>
      </c>
      <c r="J91" s="11" cm="1">
        <f t="array" ref="J91">IF(
    AZ91="OUT",0,IF(IF(
                      BD91&gt;=LARGE(IF(ISNUMBER(BD:BD),BD:BD),3),
                      BE91+0.001,
                      VLOOKUP(H91,mapping!$D:$E,2,FALSE)
                      )&gt;I91,
                   IF(
                      BD91&gt;=LARGE(IF(ISNUMBER(BD:BD),BD:BD),3),
                      BE91+0.001,
                      VLOOKUP(H91,mapping!$D:$E,2,FALSE)
                      ),
                   I91+0.002))</f>
        <v>0.01</v>
      </c>
      <c r="K91" s="8">
        <f t="shared" si="88"/>
        <v>2.2900710665823279E-4</v>
      </c>
      <c r="L91" s="1" t="str">
        <f>Pos!B1175</f>
        <v>US74251V1026</v>
      </c>
      <c r="M91" s="1" t="str">
        <f>_xlfn.XLOOKUP($L91,Pos!B:B,Pos!D:D,, 0)</f>
        <v>Principal Financial Group, Inc.</v>
      </c>
      <c r="N91" s="1" t="str">
        <f>_xlfn.XLOOKUP($L91,Pos!B:B,Pos!E:E,, 0)</f>
        <v>Financial Services</v>
      </c>
      <c r="O91" s="1" t="str">
        <f t="shared" si="89"/>
        <v>Financial Services_North America</v>
      </c>
      <c r="P91" s="1" t="str">
        <f>_xlfn.XLOOKUP($L91,Pos!B:B,Pos!F:F,, 0)</f>
        <v>North America</v>
      </c>
      <c r="Q91" s="1">
        <v>0</v>
      </c>
      <c r="R91" s="9">
        <f>_xlfn.XLOOKUP($L91,Pos!$B:$B,Pos!N:N,0, 0)</f>
        <v>7.03</v>
      </c>
      <c r="S91" s="9">
        <f>_xlfn.XLOOKUP($L91,Pos!$B:$B,Pos!O:O,0, 0)</f>
        <v>7.4550000000000001</v>
      </c>
      <c r="T91" s="9">
        <f>_xlfn.XLOOKUP($L91,Pos!$B:$B,Pos!P:P,0, 0)</f>
        <v>4.7666659999999998</v>
      </c>
      <c r="U91" s="9">
        <f>_xlfn.XLOOKUP($L91,Pos!$B:$B,Pos!Q:Q,0, 0)</f>
        <v>5</v>
      </c>
      <c r="V91" s="9">
        <f>_xlfn.XLOOKUP($L91,Pos!$B:$B,Pos!R:R,0, 0)</f>
        <v>5.5333329999999998</v>
      </c>
      <c r="W91" s="9">
        <f>_xlfn.XLOOKUP($L91,Pos!$B:$B,Pos!S:S,0, 0)</f>
        <v>2.34</v>
      </c>
      <c r="X91" s="9" t="str">
        <f>_xlfn.XLOOKUP($L91,Pos!$B:$B,Pos!J:J,0, 0)</f>
        <v>Hold</v>
      </c>
      <c r="Y91" s="1">
        <v>0</v>
      </c>
      <c r="Z91" s="1">
        <v>0</v>
      </c>
      <c r="AA91" s="1">
        <f t="shared" si="90"/>
        <v>0</v>
      </c>
      <c r="AB91" s="9">
        <f>_xlfn.XLOOKUP(L91,Pos!B:B,Pos!K:K,-1,0)</f>
        <v>9.7222222222222214</v>
      </c>
      <c r="AC91" s="1" t="e">
        <f>_xlfn.XLOOKUP($L91,Pos!$A:$A,Pos!S:S,_xlfn.XLOOKUP($L91,#REF!,#REF!, ""), 0)</f>
        <v>#REF!</v>
      </c>
      <c r="AD91" s="1" t="e">
        <f>_xlfn.XLOOKUP($L91,Pos!$A:$A,Pos!T:T,_xlfn.XLOOKUP($L91,#REF!,#REF!, ""), 0)</f>
        <v>#REF!</v>
      </c>
      <c r="AE91" s="1" t="e">
        <f>_xlfn.XLOOKUP($L91,Pos!$A:$A,Pos!U:U,_xlfn.XLOOKUP($L91,#REF!,#REF!, ""), 0)</f>
        <v>#REF!</v>
      </c>
      <c r="AF91" s="1" t="e">
        <f>_xlfn.XLOOKUP($L91,Pos!$A:$A,Pos!V:V,_xlfn.XLOOKUP($L91,#REF!,#REF!, ""), 0)</f>
        <v>#REF!</v>
      </c>
      <c r="AG91" s="1" t="e">
        <f>_xlfn.XLOOKUP($L91,Pos!$A:$A,Pos!W:W,_xlfn.XLOOKUP($L91,#REF!,#REF!, ""), 0)</f>
        <v>#REF!</v>
      </c>
      <c r="AH91" s="1" t="e">
        <f>_xlfn.XLOOKUP($L91,Pos!$A:$A,Pos!X:X,_xlfn.XLOOKUP($L91,#REF!,#REF!, ""), 0)</f>
        <v>#REF!</v>
      </c>
      <c r="AI91" s="1" t="e">
        <f>_xlfn.XLOOKUP($L91,Pos!$A:$A,Pos!Y:Y,_xlfn.XLOOKUP($L91,#REF!,#REF!, ""), 0)</f>
        <v>#REF!</v>
      </c>
      <c r="AJ91" s="1" t="e">
        <f>_xlfn.XLOOKUP($L91,Pos!$A:$A,Pos!Z:Z,_xlfn.XLOOKUP($L91,#REF!,#REF!, ""), 0)</f>
        <v>#REF!</v>
      </c>
      <c r="AK91" s="1" t="e">
        <f>_xlfn.XLOOKUP($L91,Pos!$A:$A,Pos!AA:AA,_xlfn.XLOOKUP($L91,#REF!,#REF!, ""), 0)</f>
        <v>#REF!</v>
      </c>
      <c r="AL91" s="1" t="e">
        <f>_xlfn.XLOOKUP($L91,Pos!$A:$A,Pos!AB:AB,_xlfn.XLOOKUP($L91,#REF!,#REF!, ""), 0)</f>
        <v>#REF!</v>
      </c>
      <c r="AM91" s="1" t="e">
        <f>_xlfn.XLOOKUP($L91,Pos!$A:$A,Pos!AC:AC,_xlfn.XLOOKUP($L91,#REF!,#REF!, ""), 0)</f>
        <v>#REF!</v>
      </c>
      <c r="AN91" s="1" t="e">
        <f>_xlfn.XLOOKUP($L91,Pos!$A:$A,Pos!AD:AD,_xlfn.XLOOKUP($L91,#REF!,#REF!, ""), 0)</f>
        <v>#REF!</v>
      </c>
      <c r="AO91" s="1" t="e">
        <f>_xlfn.XLOOKUP($L91,Pos!$A:$A,Pos!AE:AE,_xlfn.XLOOKUP($L91,#REF!,#REF!, ""), 0)</f>
        <v>#REF!</v>
      </c>
      <c r="AP91" s="1" t="e">
        <f>_xlfn.XLOOKUP($L91,Pos!$A:$A,Pos!AF:AF,_xlfn.XLOOKUP($L91,#REF!,#REF!, ""), 0)</f>
        <v>#REF!</v>
      </c>
      <c r="AQ91" s="1" t="e">
        <f>_xlfn.XLOOKUP($L91,Pos!$A:$A,Pos!AG:AG,_xlfn.XLOOKUP($L91,#REF!,#REF!, ""), 0)</f>
        <v>#REF!</v>
      </c>
      <c r="AR91" s="1" t="e">
        <f>_xlfn.XLOOKUP($L91,Pos!$A:$A,Pos!AH:AH,_xlfn.XLOOKUP($L91,#REF!,#REF!, ""), 0)</f>
        <v>#REF!</v>
      </c>
      <c r="AS91" s="1" t="e">
        <f>_xlfn.XLOOKUP($L91,Pos!$A:$A,Pos!AI:AI,_xlfn.XLOOKUP($L91,#REF!,#REF!, ""), 0)</f>
        <v>#REF!</v>
      </c>
      <c r="AT91" s="1" t="e">
        <f>_xlfn.XLOOKUP($L91,Pos!$A:$A,Pos!AJ:AJ,_xlfn.XLOOKUP($L91,#REF!,#REF!, ""), 0)</f>
        <v>#REF!</v>
      </c>
      <c r="AU91" s="1" t="e">
        <f>_xlfn.XLOOKUP($L91,Pos!$A:$A,Pos!AK:AK,_xlfn.XLOOKUP($L91,#REF!,#REF!, ""), 0)</f>
        <v>#REF!</v>
      </c>
      <c r="AV91" s="1" t="e">
        <f>_xlfn.XLOOKUP($L91,Pos!$A:$A,Pos!AL:AL,_xlfn.XLOOKUP($L91,#REF!,#REF!, ""), 0)</f>
        <v>#REF!</v>
      </c>
      <c r="AW91" s="1" t="e">
        <f>_xlfn.XLOOKUP($L91,Pos!$A:$A,Pos!AM:AM,_xlfn.XLOOKUP($L91,#REF!,#REF!, ""), 0)</f>
        <v>#REF!</v>
      </c>
      <c r="AX91" s="1" t="e">
        <f>_xlfn.XLOOKUP($L91,Pos!$A:$A,Pos!AN:AN,_xlfn.XLOOKUP($L91,#REF!,#REF!, ""), 0)</f>
        <v>#REF!</v>
      </c>
      <c r="AY91" s="1" t="e">
        <f>_xlfn.XLOOKUP($L91,Pos!$A:$A,Pos!AO:AO,_xlfn.XLOOKUP($L91,#REF!,#REF!, ""), 0)</f>
        <v>#REF!</v>
      </c>
      <c r="AZ91" s="7" t="str">
        <f t="shared" si="91"/>
        <v>IN</v>
      </c>
      <c r="BA91" s="1">
        <f>IF(OR(_xlfn.XLOOKUP(L91,Pos!B:B,Pos!L:L,FALSE)="ESG Reason",_xlfn.XLOOKUP(L91,Pos!B:B,Pos!L:L,FALSE)="Blacklisted"),1,0)</f>
        <v>0</v>
      </c>
      <c r="BC91" s="11">
        <v>6.4132322942737317E-3</v>
      </c>
      <c r="BD91" s="11">
        <f>_xlfn.XLOOKUP($L91,Pos!$B:$B,Pos!H:H,0, 0)</f>
        <v>2.2901549191963379E-3</v>
      </c>
      <c r="BE91" s="11">
        <f>_xlfn.XLOOKUP($L91,Pos!$B:$B,Pos!I:I,0, 0)</f>
        <v>2.2900710665823279E-4</v>
      </c>
      <c r="BF91" s="18">
        <f t="shared" si="92"/>
        <v>2.0611478125381051E-3</v>
      </c>
      <c r="BG91" s="1">
        <f t="shared" si="93"/>
        <v>1</v>
      </c>
      <c r="BH91" s="1">
        <f t="shared" si="94"/>
        <v>26</v>
      </c>
      <c r="BI91" s="18">
        <f t="shared" si="95"/>
        <v>4.1230773750773938E-3</v>
      </c>
      <c r="BJ91" s="3">
        <f t="shared" si="96"/>
        <v>6.1842251876154993E-3</v>
      </c>
      <c r="BK91" s="18">
        <f t="shared" si="97"/>
        <v>4.1230773750773938E-3</v>
      </c>
    </row>
    <row r="92" spans="3:89" x14ac:dyDescent="0.25">
      <c r="C92" s="3"/>
      <c r="D92" s="3"/>
      <c r="E92" s="3"/>
      <c r="F92" s="3"/>
      <c r="G92" s="51" t="s">
        <v>912</v>
      </c>
      <c r="H92" s="8" t="str">
        <f t="shared" si="87"/>
        <v>0%Others</v>
      </c>
      <c r="I92" s="11" cm="1">
        <f t="array" ref="I92">IF(
   AZ92 = "OUT", 0,IF(
   BD92 &gt;= LARGE(IF(ISNUMBER(BD:BD), BD:BD), 3),
   BE92 - 0.001,
   IF(BE92 &gt;=VLOOKUP(P92,mapping!$A:$B,2,FALSE), BE92,VLOOKUP(P92,mapping!$A$2:$B$8,2,FALSE))
))</f>
        <v>1E-3</v>
      </c>
      <c r="J92" s="11" cm="1">
        <f t="array" ref="J92">IF(
    AZ92="OUT",0,IF(IF(
                      BD92&gt;=LARGE(IF(ISNUMBER(BD:BD),BD:BD),3),
                      BE92+0.001,
                      VLOOKUP(H92,mapping!$D:$E,2,FALSE)
                      )&gt;I92,
                   IF(
                      BD92&gt;=LARGE(IF(ISNUMBER(BD:BD),BD:BD),3),
                      BE92+0.001,
                      VLOOKUP(H92,mapping!$D:$E,2,FALSE)
                      ),
                   I92+0.002))</f>
        <v>3.0000000000000001E-3</v>
      </c>
      <c r="K92" s="8">
        <f t="shared" si="88"/>
        <v>1.646998326326947E-4</v>
      </c>
      <c r="L92" s="1" t="str">
        <f>Pos!B504</f>
        <v>JP3118000003</v>
      </c>
      <c r="M92" s="1" t="str">
        <f>_xlfn.XLOOKUP($L92,Pos!B:B,Pos!D:D,, 0)</f>
        <v>Asics Corporation</v>
      </c>
      <c r="N92" s="1" t="str">
        <f>_xlfn.XLOOKUP($L92,Pos!B:B,Pos!E:E,, 0)</f>
        <v>Personal &amp; Household Goods</v>
      </c>
      <c r="O92" s="1" t="str">
        <f t="shared" si="89"/>
        <v>Personal &amp; Household Goods_Others</v>
      </c>
      <c r="P92" s="1" t="str">
        <f>_xlfn.XLOOKUP($L92,Pos!B:B,Pos!F:F,, 0)</f>
        <v>Others</v>
      </c>
      <c r="Q92" s="1">
        <v>0</v>
      </c>
      <c r="R92" s="9">
        <f>_xlfn.XLOOKUP($L92,Pos!$B:$B,Pos!N:N,0, 0)</f>
        <v>3.38</v>
      </c>
      <c r="S92" s="9">
        <f>_xlfn.XLOOKUP($L92,Pos!$B:$B,Pos!O:O,0, 0)</f>
        <v>2.0085000000000002</v>
      </c>
      <c r="T92" s="9">
        <f>_xlfn.XLOOKUP($L92,Pos!$B:$B,Pos!P:P,0, 0)</f>
        <v>8.25</v>
      </c>
      <c r="U92" s="9">
        <f>_xlfn.XLOOKUP($L92,Pos!$B:$B,Pos!Q:Q,0, 0)</f>
        <v>9</v>
      </c>
      <c r="V92" s="9">
        <f>_xlfn.XLOOKUP($L92,Pos!$B:$B,Pos!R:R,0, 0)</f>
        <v>2.9333330000000002</v>
      </c>
      <c r="W92" s="9">
        <f>_xlfn.XLOOKUP($L92,Pos!$B:$B,Pos!S:S,0, 0)</f>
        <v>8.2483339999999998</v>
      </c>
      <c r="X92" s="9" t="str">
        <f>_xlfn.XLOOKUP($L92,Pos!$B:$B,Pos!J:J,0, 0)</f>
        <v>Outperform</v>
      </c>
      <c r="Y92" s="1">
        <v>0</v>
      </c>
      <c r="Z92" s="1">
        <v>0</v>
      </c>
      <c r="AA92" s="1">
        <f t="shared" si="90"/>
        <v>0</v>
      </c>
      <c r="AB92" s="9">
        <f>_xlfn.XLOOKUP(L92,Pos!B:B,Pos!K:K,-1,0)</f>
        <v>8.5714285714285712</v>
      </c>
      <c r="AC92" s="1" t="e">
        <f>_xlfn.XLOOKUP($L92,Pos!$A:$A,Pos!S:S,_xlfn.XLOOKUP($L92,#REF!,#REF!, ""), 0)</f>
        <v>#REF!</v>
      </c>
      <c r="AD92" s="1" t="e">
        <f>_xlfn.XLOOKUP($L92,Pos!$A:$A,Pos!T:T,_xlfn.XLOOKUP($L92,#REF!,#REF!, ""), 0)</f>
        <v>#REF!</v>
      </c>
      <c r="AE92" s="1" t="e">
        <f>_xlfn.XLOOKUP($L92,Pos!$A:$A,Pos!U:U,_xlfn.XLOOKUP($L92,#REF!,#REF!, ""), 0)</f>
        <v>#REF!</v>
      </c>
      <c r="AF92" s="1" t="e">
        <f>_xlfn.XLOOKUP($L92,Pos!$A:$A,Pos!V:V,_xlfn.XLOOKUP($L92,#REF!,#REF!, ""), 0)</f>
        <v>#REF!</v>
      </c>
      <c r="AG92" s="1" t="e">
        <f>_xlfn.XLOOKUP($L92,Pos!$A:$A,Pos!W:W,_xlfn.XLOOKUP($L92,#REF!,#REF!, ""), 0)</f>
        <v>#REF!</v>
      </c>
      <c r="AH92" s="1" t="e">
        <f>_xlfn.XLOOKUP($L92,Pos!$A:$A,Pos!X:X,_xlfn.XLOOKUP($L92,#REF!,#REF!, ""), 0)</f>
        <v>#REF!</v>
      </c>
      <c r="AI92" s="1" t="e">
        <f>_xlfn.XLOOKUP($L92,Pos!$A:$A,Pos!Y:Y,_xlfn.XLOOKUP($L92,#REF!,#REF!, ""), 0)</f>
        <v>#REF!</v>
      </c>
      <c r="AJ92" s="1" t="e">
        <f>_xlfn.XLOOKUP($L92,Pos!$A:$A,Pos!Z:Z,_xlfn.XLOOKUP($L92,#REF!,#REF!, ""), 0)</f>
        <v>#REF!</v>
      </c>
      <c r="AK92" s="1" t="e">
        <f>_xlfn.XLOOKUP($L92,Pos!$A:$A,Pos!AA:AA,_xlfn.XLOOKUP($L92,#REF!,#REF!, ""), 0)</f>
        <v>#REF!</v>
      </c>
      <c r="AL92" s="1" t="e">
        <f>_xlfn.XLOOKUP($L92,Pos!$A:$A,Pos!AB:AB,_xlfn.XLOOKUP($L92,#REF!,#REF!, ""), 0)</f>
        <v>#REF!</v>
      </c>
      <c r="AM92" s="1" t="e">
        <f>_xlfn.XLOOKUP($L92,Pos!$A:$A,Pos!AC:AC,_xlfn.XLOOKUP($L92,#REF!,#REF!, ""), 0)</f>
        <v>#REF!</v>
      </c>
      <c r="AN92" s="1" t="e">
        <f>_xlfn.XLOOKUP($L92,Pos!$A:$A,Pos!AD:AD,_xlfn.XLOOKUP($L92,#REF!,#REF!, ""), 0)</f>
        <v>#REF!</v>
      </c>
      <c r="AO92" s="1" t="e">
        <f>_xlfn.XLOOKUP($L92,Pos!$A:$A,Pos!AE:AE,_xlfn.XLOOKUP($L92,#REF!,#REF!, ""), 0)</f>
        <v>#REF!</v>
      </c>
      <c r="AP92" s="1" t="e">
        <f>_xlfn.XLOOKUP($L92,Pos!$A:$A,Pos!AF:AF,_xlfn.XLOOKUP($L92,#REF!,#REF!, ""), 0)</f>
        <v>#REF!</v>
      </c>
      <c r="AQ92" s="1" t="e">
        <f>_xlfn.XLOOKUP($L92,Pos!$A:$A,Pos!AG:AG,_xlfn.XLOOKUP($L92,#REF!,#REF!, ""), 0)</f>
        <v>#REF!</v>
      </c>
      <c r="AR92" s="1" t="e">
        <f>_xlfn.XLOOKUP($L92,Pos!$A:$A,Pos!AH:AH,_xlfn.XLOOKUP($L92,#REF!,#REF!, ""), 0)</f>
        <v>#REF!</v>
      </c>
      <c r="AS92" s="1" t="e">
        <f>_xlfn.XLOOKUP($L92,Pos!$A:$A,Pos!AI:AI,_xlfn.XLOOKUP($L92,#REF!,#REF!, ""), 0)</f>
        <v>#REF!</v>
      </c>
      <c r="AT92" s="1" t="e">
        <f>_xlfn.XLOOKUP($L92,Pos!$A:$A,Pos!AJ:AJ,_xlfn.XLOOKUP($L92,#REF!,#REF!, ""), 0)</f>
        <v>#REF!</v>
      </c>
      <c r="AU92" s="1" t="e">
        <f>_xlfn.XLOOKUP($L92,Pos!$A:$A,Pos!AK:AK,_xlfn.XLOOKUP($L92,#REF!,#REF!, ""), 0)</f>
        <v>#REF!</v>
      </c>
      <c r="AV92" s="1" t="e">
        <f>_xlfn.XLOOKUP($L92,Pos!$A:$A,Pos!AL:AL,_xlfn.XLOOKUP($L92,#REF!,#REF!, ""), 0)</f>
        <v>#REF!</v>
      </c>
      <c r="AW92" s="1" t="e">
        <f>_xlfn.XLOOKUP($L92,Pos!$A:$A,Pos!AM:AM,_xlfn.XLOOKUP($L92,#REF!,#REF!, ""), 0)</f>
        <v>#REF!</v>
      </c>
      <c r="AX92" s="1" t="e">
        <f>_xlfn.XLOOKUP($L92,Pos!$A:$A,Pos!AN:AN,_xlfn.XLOOKUP($L92,#REF!,#REF!, ""), 0)</f>
        <v>#REF!</v>
      </c>
      <c r="AY92" s="1" t="e">
        <f>_xlfn.XLOOKUP($L92,Pos!$A:$A,Pos!AO:AO,_xlfn.XLOOKUP($L92,#REF!,#REF!, ""), 0)</f>
        <v>#REF!</v>
      </c>
      <c r="AZ92" s="7" t="str">
        <f t="shared" si="91"/>
        <v>IN</v>
      </c>
      <c r="BA92" s="1">
        <f>IF(OR(_xlfn.XLOOKUP(L92,Pos!B:B,Pos!L:L,FALSE)="ESG Reason",_xlfn.XLOOKUP(L92,Pos!B:B,Pos!L:L,FALSE)="Blacklisted"),1,0)</f>
        <v>0</v>
      </c>
      <c r="BC92" s="11">
        <v>2.2430314167428489E-3</v>
      </c>
      <c r="BD92" s="11">
        <f>_xlfn.XLOOKUP($L92,Pos!$B:$B,Pos!H:H,0, 0)</f>
        <v>2.237443490793255E-3</v>
      </c>
      <c r="BE92" s="11">
        <f>_xlfn.XLOOKUP($L92,Pos!$B:$B,Pos!I:I,0, 0)</f>
        <v>1.646998326326947E-4</v>
      </c>
      <c r="BF92" s="18">
        <f t="shared" si="92"/>
        <v>2.0727436581605601E-3</v>
      </c>
      <c r="BG92" s="1">
        <f t="shared" si="93"/>
        <v>3</v>
      </c>
      <c r="BH92" s="1">
        <f t="shared" si="94"/>
        <v>51</v>
      </c>
      <c r="BI92" s="18">
        <f t="shared" si="95"/>
        <v>5.5879259495939491E-6</v>
      </c>
      <c r="BJ92" s="3">
        <f t="shared" si="96"/>
        <v>2.0783315841101544E-3</v>
      </c>
      <c r="BK92" s="18">
        <f t="shared" si="97"/>
        <v>5.5879259495939491E-6</v>
      </c>
    </row>
    <row r="93" spans="3:89" x14ac:dyDescent="0.25">
      <c r="C93" s="3"/>
      <c r="D93" s="3"/>
      <c r="E93" s="3"/>
      <c r="F93" s="3"/>
      <c r="G93" s="51" t="s">
        <v>939</v>
      </c>
      <c r="H93" s="8" t="str">
        <f t="shared" si="87"/>
        <v>0%North America</v>
      </c>
      <c r="I93" s="11" cm="1">
        <f t="array" ref="I93">IF(
   AZ93 = "OUT", 0,IF(
   BD93 &gt;= LARGE(IF(ISNUMBER(BD:BD), BD:BD), 3),
   BE93 - 0.001,
   IF(BE93 &gt;=VLOOKUP(P93,mapping!$A:$B,2,FALSE), BE93,VLOOKUP(P93,mapping!$A$2:$B$8,2,FALSE))
))</f>
        <v>2E-3</v>
      </c>
      <c r="J93" s="11" cm="1">
        <f t="array" ref="J93">IF(
    AZ93="OUT",0,IF(IF(
                      BD93&gt;=LARGE(IF(ISNUMBER(BD:BD),BD:BD),3),
                      BE93+0.001,
                      VLOOKUP(H93,mapping!$D:$E,2,FALSE)
                      )&gt;I93,
                   IF(
                      BD93&gt;=LARGE(IF(ISNUMBER(BD:BD),BD:BD),3),
                      BE93+0.001,
                      VLOOKUP(H93,mapping!$D:$E,2,FALSE)
                      ),
                   I93+0.002))</f>
        <v>0.01</v>
      </c>
      <c r="K93" s="8">
        <f t="shared" si="88"/>
        <v>1.5038295661895591E-4</v>
      </c>
      <c r="L93" s="1" t="str">
        <f>Pos!B834</f>
        <v>US0357108390</v>
      </c>
      <c r="M93" s="1" t="str">
        <f>_xlfn.XLOOKUP($L93,Pos!B:B,Pos!D:D,, 0)</f>
        <v>Annaly Capital Management, Inc.</v>
      </c>
      <c r="N93" s="1" t="str">
        <f>_xlfn.XLOOKUP($L93,Pos!B:B,Pos!E:E,, 0)</f>
        <v>Real Estate</v>
      </c>
      <c r="O93" s="1" t="str">
        <f t="shared" si="89"/>
        <v>Real Estate_North America</v>
      </c>
      <c r="P93" s="1" t="str">
        <f>_xlfn.XLOOKUP($L93,Pos!B:B,Pos!F:F,, 0)</f>
        <v>North America</v>
      </c>
      <c r="Q93" s="1">
        <v>0</v>
      </c>
      <c r="R93" s="9">
        <f>_xlfn.XLOOKUP($L93,Pos!$B:$B,Pos!N:N,0, 0)</f>
        <v>8.17</v>
      </c>
      <c r="S93" s="9">
        <f>_xlfn.XLOOKUP($L93,Pos!$B:$B,Pos!O:O,0, 0)</f>
        <v>5.2350000000000003</v>
      </c>
      <c r="T93" s="9">
        <f>_xlfn.XLOOKUP($L93,Pos!$B:$B,Pos!P:P,0, 0)</f>
        <v>4.8250000000000002</v>
      </c>
      <c r="U93" s="9">
        <f>_xlfn.XLOOKUP($L93,Pos!$B:$B,Pos!Q:Q,0, 0)</f>
        <v>6.2</v>
      </c>
      <c r="V93" s="9">
        <f>_xlfn.XLOOKUP($L93,Pos!$B:$B,Pos!R:R,0, 0)</f>
        <v>9.6666670000000003</v>
      </c>
      <c r="W93" s="9">
        <f>_xlfn.XLOOKUP($L93,Pos!$B:$B,Pos!S:S,0, 0)</f>
        <v>5.9033340000000001</v>
      </c>
      <c r="X93" s="9" t="str">
        <f>_xlfn.XLOOKUP($L93,Pos!$B:$B,Pos!J:J,0, 0)</f>
        <v>Outperform</v>
      </c>
      <c r="Y93" s="1">
        <v>0</v>
      </c>
      <c r="Z93" s="1">
        <v>0</v>
      </c>
      <c r="AA93" s="1">
        <f t="shared" si="90"/>
        <v>0</v>
      </c>
      <c r="AB93" s="9">
        <f>_xlfn.XLOOKUP(L93,Pos!B:B,Pos!K:K,-1,0)</f>
        <v>9.1428571428571423</v>
      </c>
      <c r="AC93" s="1" t="e">
        <f>_xlfn.XLOOKUP($L93,Pos!$A:$A,Pos!S:S,_xlfn.XLOOKUP($L93,#REF!,#REF!, ""), 0)</f>
        <v>#REF!</v>
      </c>
      <c r="AD93" s="1" t="e">
        <f>_xlfn.XLOOKUP($L93,Pos!$A:$A,Pos!T:T,_xlfn.XLOOKUP($L93,#REF!,#REF!, ""), 0)</f>
        <v>#REF!</v>
      </c>
      <c r="AE93" s="1" t="e">
        <f>_xlfn.XLOOKUP($L93,Pos!$A:$A,Pos!U:U,_xlfn.XLOOKUP($L93,#REF!,#REF!, ""), 0)</f>
        <v>#REF!</v>
      </c>
      <c r="AF93" s="1" t="e">
        <f>_xlfn.XLOOKUP($L93,Pos!$A:$A,Pos!V:V,_xlfn.XLOOKUP($L93,#REF!,#REF!, ""), 0)</f>
        <v>#REF!</v>
      </c>
      <c r="AG93" s="1" t="e">
        <f>_xlfn.XLOOKUP($L93,Pos!$A:$A,Pos!W:W,_xlfn.XLOOKUP($L93,#REF!,#REF!, ""), 0)</f>
        <v>#REF!</v>
      </c>
      <c r="AH93" s="1" t="e">
        <f>_xlfn.XLOOKUP($L93,Pos!$A:$A,Pos!X:X,_xlfn.XLOOKUP($L93,#REF!,#REF!, ""), 0)</f>
        <v>#REF!</v>
      </c>
      <c r="AI93" s="1" t="e">
        <f>_xlfn.XLOOKUP($L93,Pos!$A:$A,Pos!Y:Y,_xlfn.XLOOKUP($L93,#REF!,#REF!, ""), 0)</f>
        <v>#REF!</v>
      </c>
      <c r="AJ93" s="1" t="e">
        <f>_xlfn.XLOOKUP($L93,Pos!$A:$A,Pos!Z:Z,_xlfn.XLOOKUP($L93,#REF!,#REF!, ""), 0)</f>
        <v>#REF!</v>
      </c>
      <c r="AK93" s="1" t="e">
        <f>_xlfn.XLOOKUP($L93,Pos!$A:$A,Pos!AA:AA,_xlfn.XLOOKUP($L93,#REF!,#REF!, ""), 0)</f>
        <v>#REF!</v>
      </c>
      <c r="AL93" s="1" t="e">
        <f>_xlfn.XLOOKUP($L93,Pos!$A:$A,Pos!AB:AB,_xlfn.XLOOKUP($L93,#REF!,#REF!, ""), 0)</f>
        <v>#REF!</v>
      </c>
      <c r="AM93" s="1" t="e">
        <f>_xlfn.XLOOKUP($L93,Pos!$A:$A,Pos!AC:AC,_xlfn.XLOOKUP($L93,#REF!,#REF!, ""), 0)</f>
        <v>#REF!</v>
      </c>
      <c r="AN93" s="1" t="e">
        <f>_xlfn.XLOOKUP($L93,Pos!$A:$A,Pos!AD:AD,_xlfn.XLOOKUP($L93,#REF!,#REF!, ""), 0)</f>
        <v>#REF!</v>
      </c>
      <c r="AO93" s="1" t="e">
        <f>_xlfn.XLOOKUP($L93,Pos!$A:$A,Pos!AE:AE,_xlfn.XLOOKUP($L93,#REF!,#REF!, ""), 0)</f>
        <v>#REF!</v>
      </c>
      <c r="AP93" s="1" t="e">
        <f>_xlfn.XLOOKUP($L93,Pos!$A:$A,Pos!AF:AF,_xlfn.XLOOKUP($L93,#REF!,#REF!, ""), 0)</f>
        <v>#REF!</v>
      </c>
      <c r="AQ93" s="1" t="e">
        <f>_xlfn.XLOOKUP($L93,Pos!$A:$A,Pos!AG:AG,_xlfn.XLOOKUP($L93,#REF!,#REF!, ""), 0)</f>
        <v>#REF!</v>
      </c>
      <c r="AR93" s="1" t="e">
        <f>_xlfn.XLOOKUP($L93,Pos!$A:$A,Pos!AH:AH,_xlfn.XLOOKUP($L93,#REF!,#REF!, ""), 0)</f>
        <v>#REF!</v>
      </c>
      <c r="AS93" s="1" t="e">
        <f>_xlfn.XLOOKUP($L93,Pos!$A:$A,Pos!AI:AI,_xlfn.XLOOKUP($L93,#REF!,#REF!, ""), 0)</f>
        <v>#REF!</v>
      </c>
      <c r="AT93" s="1" t="e">
        <f>_xlfn.XLOOKUP($L93,Pos!$A:$A,Pos!AJ:AJ,_xlfn.XLOOKUP($L93,#REF!,#REF!, ""), 0)</f>
        <v>#REF!</v>
      </c>
      <c r="AU93" s="1" t="e">
        <f>_xlfn.XLOOKUP($L93,Pos!$A:$A,Pos!AK:AK,_xlfn.XLOOKUP($L93,#REF!,#REF!, ""), 0)</f>
        <v>#REF!</v>
      </c>
      <c r="AV93" s="1" t="e">
        <f>_xlfn.XLOOKUP($L93,Pos!$A:$A,Pos!AL:AL,_xlfn.XLOOKUP($L93,#REF!,#REF!, ""), 0)</f>
        <v>#REF!</v>
      </c>
      <c r="AW93" s="1" t="e">
        <f>_xlfn.XLOOKUP($L93,Pos!$A:$A,Pos!AM:AM,_xlfn.XLOOKUP($L93,#REF!,#REF!, ""), 0)</f>
        <v>#REF!</v>
      </c>
      <c r="AX93" s="1" t="e">
        <f>_xlfn.XLOOKUP($L93,Pos!$A:$A,Pos!AN:AN,_xlfn.XLOOKUP($L93,#REF!,#REF!, ""), 0)</f>
        <v>#REF!</v>
      </c>
      <c r="AY93" s="1" t="e">
        <f>_xlfn.XLOOKUP($L93,Pos!$A:$A,Pos!AO:AO,_xlfn.XLOOKUP($L93,#REF!,#REF!, ""), 0)</f>
        <v>#REF!</v>
      </c>
      <c r="AZ93" s="7" t="str">
        <f t="shared" si="91"/>
        <v>IN</v>
      </c>
      <c r="BA93" s="1">
        <f>IF(OR(_xlfn.XLOOKUP(L93,Pos!B:B,Pos!L:L,FALSE)="ESG Reason",_xlfn.XLOOKUP(L93,Pos!B:B,Pos!L:L,FALSE)="Blacklisted"),1,0)</f>
        <v>0</v>
      </c>
      <c r="BC93" s="11">
        <v>2.5336590730769769E-3</v>
      </c>
      <c r="BD93" s="11">
        <f>_xlfn.XLOOKUP($L93,Pos!$B:$B,Pos!H:H,0, 0)</f>
        <v>2.1987844552423062E-3</v>
      </c>
      <c r="BE93" s="11">
        <f>_xlfn.XLOOKUP($L93,Pos!$B:$B,Pos!I:I,0, 0)</f>
        <v>1.5038295661895591E-4</v>
      </c>
      <c r="BF93" s="18">
        <f t="shared" si="92"/>
        <v>2.0484014986233501E-3</v>
      </c>
      <c r="BG93" s="1">
        <f t="shared" si="93"/>
        <v>1</v>
      </c>
      <c r="BH93" s="1">
        <f t="shared" si="94"/>
        <v>33</v>
      </c>
      <c r="BI93" s="18">
        <f t="shared" si="95"/>
        <v>3.3487461783467077E-4</v>
      </c>
      <c r="BJ93" s="3">
        <f t="shared" si="96"/>
        <v>2.3832761164580209E-3</v>
      </c>
      <c r="BK93" s="18">
        <f t="shared" si="97"/>
        <v>3.3487461783467077E-4</v>
      </c>
    </row>
    <row r="94" spans="3:89" x14ac:dyDescent="0.25">
      <c r="C94" s="3"/>
      <c r="D94" s="3"/>
      <c r="E94" s="3"/>
      <c r="F94" s="3"/>
      <c r="G94" s="51" t="s">
        <v>544</v>
      </c>
      <c r="H94" s="8" t="str">
        <f t="shared" si="87"/>
        <v>0%Others</v>
      </c>
      <c r="I94" s="11" cm="1">
        <f t="array" ref="I94">IF(
   AZ94 = "OUT", 0,IF(
   BD94 &gt;= LARGE(IF(ISNUMBER(BD:BD), BD:BD), 3),
   BE94 - 0.001,
   IF(BE94 &gt;=VLOOKUP(P94,mapping!$A:$B,2,FALSE), BE94,VLOOKUP(P94,mapping!$A$2:$B$8,2,FALSE))
))</f>
        <v>1E-3</v>
      </c>
      <c r="J94" s="11" cm="1">
        <f t="array" ref="J94">IF(
    AZ94="OUT",0,IF(IF(
                      BD94&gt;=LARGE(IF(ISNUMBER(BD:BD),BD:BD),3),
                      BE94+0.001,
                      VLOOKUP(H94,mapping!$D:$E,2,FALSE)
                      )&gt;I94,
                   IF(
                      BD94&gt;=LARGE(IF(ISNUMBER(BD:BD),BD:BD),3),
                      BE94+0.001,
                      VLOOKUP(H94,mapping!$D:$E,2,FALSE)
                      ),
                   I94+0.002))</f>
        <v>3.0000000000000001E-3</v>
      </c>
      <c r="K94" s="8">
        <f t="shared" si="88"/>
        <v>3.4779966187027499E-4</v>
      </c>
      <c r="L94" s="1" t="str">
        <f>Pos!B572</f>
        <v>JP3422950000</v>
      </c>
      <c r="M94" s="1" t="str">
        <f>_xlfn.XLOOKUP($L94,Pos!B:B,Pos!D:D,, 0)</f>
        <v>Seven &amp; I Holdings Co., Ltd.</v>
      </c>
      <c r="N94" s="1" t="str">
        <f>_xlfn.XLOOKUP($L94,Pos!B:B,Pos!E:E,, 0)</f>
        <v>Retail</v>
      </c>
      <c r="O94" s="1" t="str">
        <f t="shared" si="89"/>
        <v>Retail_Others</v>
      </c>
      <c r="P94" s="1" t="str">
        <f>_xlfn.XLOOKUP($L94,Pos!B:B,Pos!F:F,, 0)</f>
        <v>Others</v>
      </c>
      <c r="Q94" s="1">
        <v>0</v>
      </c>
      <c r="R94" s="9">
        <f>_xlfn.XLOOKUP($L94,Pos!$B:$B,Pos!N:N,0, 0)</f>
        <v>5.63</v>
      </c>
      <c r="S94" s="9">
        <f>_xlfn.XLOOKUP($L94,Pos!$B:$B,Pos!O:O,0, 0)</f>
        <v>5.593</v>
      </c>
      <c r="T94" s="9">
        <f>_xlfn.XLOOKUP($L94,Pos!$B:$B,Pos!P:P,0, 0)</f>
        <v>2.85</v>
      </c>
      <c r="U94" s="9">
        <f>_xlfn.XLOOKUP($L94,Pos!$B:$B,Pos!Q:Q,0, 0)</f>
        <v>2.6</v>
      </c>
      <c r="V94" s="9">
        <f>_xlfn.XLOOKUP($L94,Pos!$B:$B,Pos!R:R,0, 0)</f>
        <v>4.4000000000000004</v>
      </c>
      <c r="W94" s="9">
        <f>_xlfn.XLOOKUP($L94,Pos!$B:$B,Pos!S:S,0, 0)</f>
        <v>4.1733339999999997</v>
      </c>
      <c r="X94" s="9" t="str">
        <f>_xlfn.XLOOKUP($L94,Pos!$B:$B,Pos!J:J,0, 0)</f>
        <v>Outperform</v>
      </c>
      <c r="Y94" s="1">
        <v>0</v>
      </c>
      <c r="Z94" s="1">
        <v>0</v>
      </c>
      <c r="AA94" s="1">
        <f t="shared" si="90"/>
        <v>0</v>
      </c>
      <c r="AB94" s="9">
        <f>_xlfn.XLOOKUP(L94,Pos!B:B,Pos!K:K,-1,0)</f>
        <v>8.6666666666666679</v>
      </c>
      <c r="AC94" s="1" t="e">
        <f>_xlfn.XLOOKUP($L94,Pos!$A:$A,Pos!S:S,_xlfn.XLOOKUP($L94,#REF!,#REF!, ""), 0)</f>
        <v>#REF!</v>
      </c>
      <c r="AD94" s="1" t="e">
        <f>_xlfn.XLOOKUP($L94,Pos!$A:$A,Pos!T:T,_xlfn.XLOOKUP($L94,#REF!,#REF!, ""), 0)</f>
        <v>#REF!</v>
      </c>
      <c r="AE94" s="1" t="e">
        <f>_xlfn.XLOOKUP($L94,Pos!$A:$A,Pos!U:U,_xlfn.XLOOKUP($L94,#REF!,#REF!, ""), 0)</f>
        <v>#REF!</v>
      </c>
      <c r="AF94" s="1" t="e">
        <f>_xlfn.XLOOKUP($L94,Pos!$A:$A,Pos!V:V,_xlfn.XLOOKUP($L94,#REF!,#REF!, ""), 0)</f>
        <v>#REF!</v>
      </c>
      <c r="AG94" s="1" t="e">
        <f>_xlfn.XLOOKUP($L94,Pos!$A:$A,Pos!W:W,_xlfn.XLOOKUP($L94,#REF!,#REF!, ""), 0)</f>
        <v>#REF!</v>
      </c>
      <c r="AH94" s="1" t="e">
        <f>_xlfn.XLOOKUP($L94,Pos!$A:$A,Pos!X:X,_xlfn.XLOOKUP($L94,#REF!,#REF!, ""), 0)</f>
        <v>#REF!</v>
      </c>
      <c r="AI94" s="1" t="e">
        <f>_xlfn.XLOOKUP($L94,Pos!$A:$A,Pos!Y:Y,_xlfn.XLOOKUP($L94,#REF!,#REF!, ""), 0)</f>
        <v>#REF!</v>
      </c>
      <c r="AJ94" s="1" t="e">
        <f>_xlfn.XLOOKUP($L94,Pos!$A:$A,Pos!Z:Z,_xlfn.XLOOKUP($L94,#REF!,#REF!, ""), 0)</f>
        <v>#REF!</v>
      </c>
      <c r="AK94" s="1" t="e">
        <f>_xlfn.XLOOKUP($L94,Pos!$A:$A,Pos!AA:AA,_xlfn.XLOOKUP($L94,#REF!,#REF!, ""), 0)</f>
        <v>#REF!</v>
      </c>
      <c r="AL94" s="1" t="e">
        <f>_xlfn.XLOOKUP($L94,Pos!$A:$A,Pos!AB:AB,_xlfn.XLOOKUP($L94,#REF!,#REF!, ""), 0)</f>
        <v>#REF!</v>
      </c>
      <c r="AM94" s="1" t="e">
        <f>_xlfn.XLOOKUP($L94,Pos!$A:$A,Pos!AC:AC,_xlfn.XLOOKUP($L94,#REF!,#REF!, ""), 0)</f>
        <v>#REF!</v>
      </c>
      <c r="AN94" s="1" t="e">
        <f>_xlfn.XLOOKUP($L94,Pos!$A:$A,Pos!AD:AD,_xlfn.XLOOKUP($L94,#REF!,#REF!, ""), 0)</f>
        <v>#REF!</v>
      </c>
      <c r="AO94" s="1" t="e">
        <f>_xlfn.XLOOKUP($L94,Pos!$A:$A,Pos!AE:AE,_xlfn.XLOOKUP($L94,#REF!,#REF!, ""), 0)</f>
        <v>#REF!</v>
      </c>
      <c r="AP94" s="1" t="e">
        <f>_xlfn.XLOOKUP($L94,Pos!$A:$A,Pos!AF:AF,_xlfn.XLOOKUP($L94,#REF!,#REF!, ""), 0)</f>
        <v>#REF!</v>
      </c>
      <c r="AQ94" s="1" t="e">
        <f>_xlfn.XLOOKUP($L94,Pos!$A:$A,Pos!AG:AG,_xlfn.XLOOKUP($L94,#REF!,#REF!, ""), 0)</f>
        <v>#REF!</v>
      </c>
      <c r="AR94" s="1" t="e">
        <f>_xlfn.XLOOKUP($L94,Pos!$A:$A,Pos!AH:AH,_xlfn.XLOOKUP($L94,#REF!,#REF!, ""), 0)</f>
        <v>#REF!</v>
      </c>
      <c r="AS94" s="1" t="e">
        <f>_xlfn.XLOOKUP($L94,Pos!$A:$A,Pos!AI:AI,_xlfn.XLOOKUP($L94,#REF!,#REF!, ""), 0)</f>
        <v>#REF!</v>
      </c>
      <c r="AT94" s="1" t="e">
        <f>_xlfn.XLOOKUP($L94,Pos!$A:$A,Pos!AJ:AJ,_xlfn.XLOOKUP($L94,#REF!,#REF!, ""), 0)</f>
        <v>#REF!</v>
      </c>
      <c r="AU94" s="1" t="e">
        <f>_xlfn.XLOOKUP($L94,Pos!$A:$A,Pos!AK:AK,_xlfn.XLOOKUP($L94,#REF!,#REF!, ""), 0)</f>
        <v>#REF!</v>
      </c>
      <c r="AV94" s="1" t="e">
        <f>_xlfn.XLOOKUP($L94,Pos!$A:$A,Pos!AL:AL,_xlfn.XLOOKUP($L94,#REF!,#REF!, ""), 0)</f>
        <v>#REF!</v>
      </c>
      <c r="AW94" s="1" t="e">
        <f>_xlfn.XLOOKUP($L94,Pos!$A:$A,Pos!AM:AM,_xlfn.XLOOKUP($L94,#REF!,#REF!, ""), 0)</f>
        <v>#REF!</v>
      </c>
      <c r="AX94" s="1" t="e">
        <f>_xlfn.XLOOKUP($L94,Pos!$A:$A,Pos!AN:AN,_xlfn.XLOOKUP($L94,#REF!,#REF!, ""), 0)</f>
        <v>#REF!</v>
      </c>
      <c r="AY94" s="1" t="e">
        <f>_xlfn.XLOOKUP($L94,Pos!$A:$A,Pos!AO:AO,_xlfn.XLOOKUP($L94,#REF!,#REF!, ""), 0)</f>
        <v>#REF!</v>
      </c>
      <c r="AZ94" s="7" t="str">
        <f t="shared" si="91"/>
        <v>IN</v>
      </c>
      <c r="BA94" s="1">
        <f>IF(OR(_xlfn.XLOOKUP(L94,Pos!B:B,Pos!L:L,FALSE)="ESG Reason",_xlfn.XLOOKUP(L94,Pos!B:B,Pos!L:L,FALSE)="Blacklisted"),1,0)</f>
        <v>0</v>
      </c>
      <c r="BC94" s="11">
        <v>2.1690250154726611E-3</v>
      </c>
      <c r="BD94" s="11">
        <f>_xlfn.XLOOKUP($L94,Pos!$B:$B,Pos!H:H,0, 0)</f>
        <v>2.1634366442233842E-3</v>
      </c>
      <c r="BE94" s="11">
        <f>_xlfn.XLOOKUP($L94,Pos!$B:$B,Pos!I:I,0, 0)</f>
        <v>3.4779966187027499E-4</v>
      </c>
      <c r="BF94" s="18">
        <f t="shared" si="92"/>
        <v>1.8156369823531093E-3</v>
      </c>
      <c r="BG94" s="1">
        <f t="shared" si="93"/>
        <v>3</v>
      </c>
      <c r="BH94" s="1">
        <f t="shared" si="94"/>
        <v>53</v>
      </c>
      <c r="BI94" s="18">
        <f t="shared" si="95"/>
        <v>5.5883712492769272E-6</v>
      </c>
      <c r="BJ94" s="3">
        <f t="shared" si="96"/>
        <v>1.8212253536023862E-3</v>
      </c>
      <c r="BK94" s="18">
        <f t="shared" si="97"/>
        <v>5.5883712492769272E-6</v>
      </c>
    </row>
    <row r="95" spans="3:89" x14ac:dyDescent="0.25">
      <c r="C95" s="3"/>
      <c r="D95" s="3"/>
      <c r="E95" s="3"/>
      <c r="F95" s="3"/>
      <c r="G95" s="51" t="s">
        <v>1069</v>
      </c>
      <c r="H95" s="8" t="str">
        <f t="shared" si="87"/>
        <v>0%West Europe</v>
      </c>
      <c r="I95" s="11" cm="1">
        <f t="array" ref="I95">IF(
   AZ95 = "OUT", 0,IF(
   BD95 &gt;= LARGE(IF(ISNUMBER(BD:BD), BD:BD), 3),
   BE95 - 0.001,
   IF(BE95 &gt;=VLOOKUP(P95,mapping!$A:$B,2,FALSE), BE95,VLOOKUP(P95,mapping!$A$2:$B$8,2,FALSE))
))</f>
        <v>1E-3</v>
      </c>
      <c r="J95" s="11" cm="1">
        <f t="array" ref="J95">IF(
    AZ95="OUT",0,IF(IF(
                      BD95&gt;=LARGE(IF(ISNUMBER(BD:BD),BD:BD),3),
                      BE95+0.001,
                      VLOOKUP(H95,mapping!$D:$E,2,FALSE)
                      )&gt;I95,
                   IF(
                      BD95&gt;=LARGE(IF(ISNUMBER(BD:BD),BD:BD),3),
                      BE95+0.001,
                      VLOOKUP(H95,mapping!$D:$E,2,FALSE)
                      ),
                   I95+0.002))</f>
        <v>5.0000000000000001E-3</v>
      </c>
      <c r="K95" s="8">
        <f t="shared" si="88"/>
        <v>1.127487366155349E-4</v>
      </c>
      <c r="L95" s="1" t="str">
        <f>Pos!B358</f>
        <v>GB0006731235</v>
      </c>
      <c r="M95" s="1" t="str">
        <f>_xlfn.XLOOKUP($L95,Pos!B:B,Pos!D:D,, 0)</f>
        <v>Associated British Foods plc</v>
      </c>
      <c r="N95" s="1" t="str">
        <f>_xlfn.XLOOKUP($L95,Pos!B:B,Pos!E:E,, 0)</f>
        <v>Food, Beverage &amp; Tobacco</v>
      </c>
      <c r="O95" s="1" t="str">
        <f t="shared" si="89"/>
        <v>Food, Beverage &amp; Tobacco_West Europe</v>
      </c>
      <c r="P95" s="1" t="str">
        <f>_xlfn.XLOOKUP($L95,Pos!B:B,Pos!F:F,, 0)</f>
        <v>West Europe</v>
      </c>
      <c r="Q95" s="1">
        <v>0</v>
      </c>
      <c r="R95" s="9">
        <f>_xlfn.XLOOKUP($L95,Pos!$B:$B,Pos!N:N,0, 0)</f>
        <v>4.3600000000000003</v>
      </c>
      <c r="S95" s="9">
        <f>_xlfn.XLOOKUP($L95,Pos!$B:$B,Pos!O:O,0, 0)</f>
        <v>8.1983329999999999</v>
      </c>
      <c r="T95" s="9">
        <f>_xlfn.XLOOKUP($L95,Pos!$B:$B,Pos!P:P,0, 0)</f>
        <v>4.2750000000000004</v>
      </c>
      <c r="U95" s="9">
        <f>_xlfn.XLOOKUP($L95,Pos!$B:$B,Pos!Q:Q,0, 0)</f>
        <v>1.6</v>
      </c>
      <c r="V95" s="9">
        <f>_xlfn.XLOOKUP($L95,Pos!$B:$B,Pos!R:R,0, 0)</f>
        <v>2.2999999999999998</v>
      </c>
      <c r="W95" s="9">
        <f>_xlfn.XLOOKUP($L95,Pos!$B:$B,Pos!S:S,0, 0)</f>
        <v>6.2816669999999997</v>
      </c>
      <c r="X95" s="9" t="str">
        <f>_xlfn.XLOOKUP($L95,Pos!$B:$B,Pos!J:J,0, 0)</f>
        <v>Hold</v>
      </c>
      <c r="Y95" s="1">
        <v>0</v>
      </c>
      <c r="Z95" s="1">
        <v>0</v>
      </c>
      <c r="AA95" s="1">
        <f t="shared" si="90"/>
        <v>0</v>
      </c>
      <c r="AB95" s="9">
        <f>_xlfn.XLOOKUP(L95,Pos!B:B,Pos!K:K,-1,0)</f>
        <v>9.0909090909090899</v>
      </c>
      <c r="AC95" s="1" t="e">
        <f>_xlfn.XLOOKUP($L95,Pos!$A:$A,Pos!S:S,_xlfn.XLOOKUP($L95,#REF!,#REF!, ""), 0)</f>
        <v>#REF!</v>
      </c>
      <c r="AD95" s="1" t="e">
        <f>_xlfn.XLOOKUP($L95,Pos!$A:$A,Pos!T:T,_xlfn.XLOOKUP($L95,#REF!,#REF!, ""), 0)</f>
        <v>#REF!</v>
      </c>
      <c r="AE95" s="1" t="e">
        <f>_xlfn.XLOOKUP($L95,Pos!$A:$A,Pos!U:U,_xlfn.XLOOKUP($L95,#REF!,#REF!, ""), 0)</f>
        <v>#REF!</v>
      </c>
      <c r="AF95" s="1" t="e">
        <f>_xlfn.XLOOKUP($L95,Pos!$A:$A,Pos!V:V,_xlfn.XLOOKUP($L95,#REF!,#REF!, ""), 0)</f>
        <v>#REF!</v>
      </c>
      <c r="AG95" s="1" t="e">
        <f>_xlfn.XLOOKUP($L95,Pos!$A:$A,Pos!W:W,_xlfn.XLOOKUP($L95,#REF!,#REF!, ""), 0)</f>
        <v>#REF!</v>
      </c>
      <c r="AH95" s="1" t="e">
        <f>_xlfn.XLOOKUP($L95,Pos!$A:$A,Pos!X:X,_xlfn.XLOOKUP($L95,#REF!,#REF!, ""), 0)</f>
        <v>#REF!</v>
      </c>
      <c r="AI95" s="1" t="e">
        <f>_xlfn.XLOOKUP($L95,Pos!$A:$A,Pos!Y:Y,_xlfn.XLOOKUP($L95,#REF!,#REF!, ""), 0)</f>
        <v>#REF!</v>
      </c>
      <c r="AJ95" s="1" t="e">
        <f>_xlfn.XLOOKUP($L95,Pos!$A:$A,Pos!Z:Z,_xlfn.XLOOKUP($L95,#REF!,#REF!, ""), 0)</f>
        <v>#REF!</v>
      </c>
      <c r="AK95" s="1" t="e">
        <f>_xlfn.XLOOKUP($L95,Pos!$A:$A,Pos!AA:AA,_xlfn.XLOOKUP($L95,#REF!,#REF!, ""), 0)</f>
        <v>#REF!</v>
      </c>
      <c r="AL95" s="1" t="e">
        <f>_xlfn.XLOOKUP($L95,Pos!$A:$A,Pos!AB:AB,_xlfn.XLOOKUP($L95,#REF!,#REF!, ""), 0)</f>
        <v>#REF!</v>
      </c>
      <c r="AM95" s="1" t="e">
        <f>_xlfn.XLOOKUP($L95,Pos!$A:$A,Pos!AC:AC,_xlfn.XLOOKUP($L95,#REF!,#REF!, ""), 0)</f>
        <v>#REF!</v>
      </c>
      <c r="AN95" s="1" t="e">
        <f>_xlfn.XLOOKUP($L95,Pos!$A:$A,Pos!AD:AD,_xlfn.XLOOKUP($L95,#REF!,#REF!, ""), 0)</f>
        <v>#REF!</v>
      </c>
      <c r="AO95" s="1" t="e">
        <f>_xlfn.XLOOKUP($L95,Pos!$A:$A,Pos!AE:AE,_xlfn.XLOOKUP($L95,#REF!,#REF!, ""), 0)</f>
        <v>#REF!</v>
      </c>
      <c r="AP95" s="1" t="e">
        <f>_xlfn.XLOOKUP($L95,Pos!$A:$A,Pos!AF:AF,_xlfn.XLOOKUP($L95,#REF!,#REF!, ""), 0)</f>
        <v>#REF!</v>
      </c>
      <c r="AQ95" s="1" t="e">
        <f>_xlfn.XLOOKUP($L95,Pos!$A:$A,Pos!AG:AG,_xlfn.XLOOKUP($L95,#REF!,#REF!, ""), 0)</f>
        <v>#REF!</v>
      </c>
      <c r="AR95" s="1" t="e">
        <f>_xlfn.XLOOKUP($L95,Pos!$A:$A,Pos!AH:AH,_xlfn.XLOOKUP($L95,#REF!,#REF!, ""), 0)</f>
        <v>#REF!</v>
      </c>
      <c r="AS95" s="1" t="e">
        <f>_xlfn.XLOOKUP($L95,Pos!$A:$A,Pos!AI:AI,_xlfn.XLOOKUP($L95,#REF!,#REF!, ""), 0)</f>
        <v>#REF!</v>
      </c>
      <c r="AT95" s="1" t="e">
        <f>_xlfn.XLOOKUP($L95,Pos!$A:$A,Pos!AJ:AJ,_xlfn.XLOOKUP($L95,#REF!,#REF!, ""), 0)</f>
        <v>#REF!</v>
      </c>
      <c r="AU95" s="1" t="e">
        <f>_xlfn.XLOOKUP($L95,Pos!$A:$A,Pos!AK:AK,_xlfn.XLOOKUP($L95,#REF!,#REF!, ""), 0)</f>
        <v>#REF!</v>
      </c>
      <c r="AV95" s="1" t="e">
        <f>_xlfn.XLOOKUP($L95,Pos!$A:$A,Pos!AL:AL,_xlfn.XLOOKUP($L95,#REF!,#REF!, ""), 0)</f>
        <v>#REF!</v>
      </c>
      <c r="AW95" s="1" t="e">
        <f>_xlfn.XLOOKUP($L95,Pos!$A:$A,Pos!AM:AM,_xlfn.XLOOKUP($L95,#REF!,#REF!, ""), 0)</f>
        <v>#REF!</v>
      </c>
      <c r="AX95" s="1" t="e">
        <f>_xlfn.XLOOKUP($L95,Pos!$A:$A,Pos!AN:AN,_xlfn.XLOOKUP($L95,#REF!,#REF!, ""), 0)</f>
        <v>#REF!</v>
      </c>
      <c r="AY95" s="1" t="e">
        <f>_xlfn.XLOOKUP($L95,Pos!$A:$A,Pos!AO:AO,_xlfn.XLOOKUP($L95,#REF!,#REF!, ""), 0)</f>
        <v>#REF!</v>
      </c>
      <c r="AZ95" s="7" t="str">
        <f t="shared" si="91"/>
        <v>IN</v>
      </c>
      <c r="BA95" s="1">
        <f>IF(OR(_xlfn.XLOOKUP(L95,Pos!B:B,Pos!L:L,FALSE)="ESG Reason",_xlfn.XLOOKUP(L95,Pos!B:B,Pos!L:L,FALSE)="Blacklisted"),1,0)</f>
        <v>0</v>
      </c>
      <c r="BC95" s="11">
        <v>2.2606618302061709E-3</v>
      </c>
      <c r="BD95" s="11">
        <f>_xlfn.XLOOKUP($L95,Pos!$B:$B,Pos!H:H,0, 0)</f>
        <v>2.0662040235524658E-3</v>
      </c>
      <c r="BE95" s="11">
        <f>_xlfn.XLOOKUP($L95,Pos!$B:$B,Pos!I:I,0, 0)</f>
        <v>1.127487366155349E-4</v>
      </c>
      <c r="BF95" s="18">
        <f t="shared" si="92"/>
        <v>1.953455286936931E-3</v>
      </c>
      <c r="BG95" s="1">
        <f t="shared" si="93"/>
        <v>2</v>
      </c>
      <c r="BH95" s="1">
        <f t="shared" si="94"/>
        <v>8</v>
      </c>
      <c r="BI95" s="18">
        <f t="shared" si="95"/>
        <v>1.9445780665370508E-4</v>
      </c>
      <c r="BJ95" s="3">
        <f t="shared" si="96"/>
        <v>2.1479130935906361E-3</v>
      </c>
      <c r="BK95" s="18">
        <f t="shared" si="97"/>
        <v>1.9445780665370508E-4</v>
      </c>
    </row>
    <row r="96" spans="3:89" x14ac:dyDescent="0.25">
      <c r="C96" s="3"/>
      <c r="D96" s="3"/>
      <c r="E96" s="3"/>
      <c r="F96" s="3"/>
      <c r="G96" s="51" t="s">
        <v>574</v>
      </c>
      <c r="H96" s="8" t="str">
        <f t="shared" si="87"/>
        <v>0%North America</v>
      </c>
      <c r="I96" s="11" cm="1">
        <f t="array" ref="I96">IF(
   AZ96 = "OUT", 0,IF(
   BD96 &gt;= LARGE(IF(ISNUMBER(BD:BD), BD:BD), 3),
   BE96 - 0.001,
   IF(BE96 &gt;=VLOOKUP(P96,mapping!$A:$B,2,FALSE), BE96,VLOOKUP(P96,mapping!$A$2:$B$8,2,FALSE))
))</f>
        <v>2E-3</v>
      </c>
      <c r="J96" s="11" cm="1">
        <f t="array" ref="J96">IF(
    AZ96="OUT",0,IF(IF(
                      BD96&gt;=LARGE(IF(ISNUMBER(BD:BD),BD:BD),3),
                      BE96+0.001,
                      VLOOKUP(H96,mapping!$D:$E,2,FALSE)
                      )&gt;I96,
                   IF(
                      BD96&gt;=LARGE(IF(ISNUMBER(BD:BD),BD:BD),3),
                      BE96+0.001,
                      VLOOKUP(H96,mapping!$D:$E,2,FALSE)
                      ),
                   I96+0.002))</f>
        <v>0.01</v>
      </c>
      <c r="K96" s="8">
        <f t="shared" si="88"/>
        <v>3.2045930642539899E-4</v>
      </c>
      <c r="L96" s="1" t="str">
        <f>Pos!B744</f>
        <v>PA1436583006</v>
      </c>
      <c r="M96" s="1" t="str">
        <f>_xlfn.XLOOKUP($L96,Pos!B:B,Pos!D:D,, 0)</f>
        <v>Carnival Corporation</v>
      </c>
      <c r="N96" s="1" t="str">
        <f>_xlfn.XLOOKUP($L96,Pos!B:B,Pos!E:E,, 0)</f>
        <v>Travel &amp; Leisure</v>
      </c>
      <c r="O96" s="1" t="str">
        <f t="shared" si="89"/>
        <v>Travel &amp; Leisure_North America</v>
      </c>
      <c r="P96" s="1" t="str">
        <f>_xlfn.XLOOKUP($L96,Pos!B:B,Pos!F:F,, 0)</f>
        <v>North America</v>
      </c>
      <c r="Q96" s="1">
        <v>0</v>
      </c>
      <c r="R96" s="9">
        <f>_xlfn.XLOOKUP($L96,Pos!$B:$B,Pos!N:N,0, 0)</f>
        <v>0</v>
      </c>
      <c r="S96" s="9">
        <f>_xlfn.XLOOKUP($L96,Pos!$B:$B,Pos!O:O,0, 0)</f>
        <v>7.1660000000000004</v>
      </c>
      <c r="T96" s="9">
        <f>_xlfn.XLOOKUP($L96,Pos!$B:$B,Pos!P:P,0, 0)</f>
        <v>4.7666659999999998</v>
      </c>
      <c r="U96" s="9">
        <f>_xlfn.XLOOKUP($L96,Pos!$B:$B,Pos!Q:Q,0, 0)</f>
        <v>8.4</v>
      </c>
      <c r="V96" s="9">
        <f>_xlfn.XLOOKUP($L96,Pos!$B:$B,Pos!R:R,0, 0)</f>
        <v>3.7</v>
      </c>
      <c r="W96" s="9">
        <f>_xlfn.XLOOKUP($L96,Pos!$B:$B,Pos!S:S,0, 0)</f>
        <v>8.42</v>
      </c>
      <c r="X96" s="9" t="str">
        <f>_xlfn.XLOOKUP($L96,Pos!$B:$B,Pos!J:J,0, 0)</f>
        <v>Outperform</v>
      </c>
      <c r="Y96" s="1">
        <v>0</v>
      </c>
      <c r="Z96" s="1">
        <v>0</v>
      </c>
      <c r="AA96" s="1">
        <f t="shared" si="90"/>
        <v>0</v>
      </c>
      <c r="AB96" s="9">
        <f>_xlfn.XLOOKUP(L96,Pos!B:B,Pos!K:K,-1,0)</f>
        <v>10</v>
      </c>
      <c r="AC96" s="1" t="e">
        <f>_xlfn.XLOOKUP($L96,Pos!$A:$A,Pos!S:S,_xlfn.XLOOKUP($L96,#REF!,#REF!, ""), 0)</f>
        <v>#REF!</v>
      </c>
      <c r="AD96" s="1" t="e">
        <f>_xlfn.XLOOKUP($L96,Pos!$A:$A,Pos!T:T,_xlfn.XLOOKUP($L96,#REF!,#REF!, ""), 0)</f>
        <v>#REF!</v>
      </c>
      <c r="AE96" s="1" t="e">
        <f>_xlfn.XLOOKUP($L96,Pos!$A:$A,Pos!U:U,_xlfn.XLOOKUP($L96,#REF!,#REF!, ""), 0)</f>
        <v>#REF!</v>
      </c>
      <c r="AF96" s="1" t="e">
        <f>_xlfn.XLOOKUP($L96,Pos!$A:$A,Pos!V:V,_xlfn.XLOOKUP($L96,#REF!,#REF!, ""), 0)</f>
        <v>#REF!</v>
      </c>
      <c r="AG96" s="1" t="e">
        <f>_xlfn.XLOOKUP($L96,Pos!$A:$A,Pos!W:W,_xlfn.XLOOKUP($L96,#REF!,#REF!, ""), 0)</f>
        <v>#REF!</v>
      </c>
      <c r="AH96" s="1" t="e">
        <f>_xlfn.XLOOKUP($L96,Pos!$A:$A,Pos!X:X,_xlfn.XLOOKUP($L96,#REF!,#REF!, ""), 0)</f>
        <v>#REF!</v>
      </c>
      <c r="AI96" s="1" t="e">
        <f>_xlfn.XLOOKUP($L96,Pos!$A:$A,Pos!Y:Y,_xlfn.XLOOKUP($L96,#REF!,#REF!, ""), 0)</f>
        <v>#REF!</v>
      </c>
      <c r="AJ96" s="1" t="e">
        <f>_xlfn.XLOOKUP($L96,Pos!$A:$A,Pos!Z:Z,_xlfn.XLOOKUP($L96,#REF!,#REF!, ""), 0)</f>
        <v>#REF!</v>
      </c>
      <c r="AK96" s="1" t="e">
        <f>_xlfn.XLOOKUP($L96,Pos!$A:$A,Pos!AA:AA,_xlfn.XLOOKUP($L96,#REF!,#REF!, ""), 0)</f>
        <v>#REF!</v>
      </c>
      <c r="AL96" s="1" t="e">
        <f>_xlfn.XLOOKUP($L96,Pos!$A:$A,Pos!AB:AB,_xlfn.XLOOKUP($L96,#REF!,#REF!, ""), 0)</f>
        <v>#REF!</v>
      </c>
      <c r="AM96" s="1" t="e">
        <f>_xlfn.XLOOKUP($L96,Pos!$A:$A,Pos!AC:AC,_xlfn.XLOOKUP($L96,#REF!,#REF!, ""), 0)</f>
        <v>#REF!</v>
      </c>
      <c r="AN96" s="1" t="e">
        <f>_xlfn.XLOOKUP($L96,Pos!$A:$A,Pos!AD:AD,_xlfn.XLOOKUP($L96,#REF!,#REF!, ""), 0)</f>
        <v>#REF!</v>
      </c>
      <c r="AO96" s="1" t="e">
        <f>_xlfn.XLOOKUP($L96,Pos!$A:$A,Pos!AE:AE,_xlfn.XLOOKUP($L96,#REF!,#REF!, ""), 0)</f>
        <v>#REF!</v>
      </c>
      <c r="AP96" s="1" t="e">
        <f>_xlfn.XLOOKUP($L96,Pos!$A:$A,Pos!AF:AF,_xlfn.XLOOKUP($L96,#REF!,#REF!, ""), 0)</f>
        <v>#REF!</v>
      </c>
      <c r="AQ96" s="1" t="e">
        <f>_xlfn.XLOOKUP($L96,Pos!$A:$A,Pos!AG:AG,_xlfn.XLOOKUP($L96,#REF!,#REF!, ""), 0)</f>
        <v>#REF!</v>
      </c>
      <c r="AR96" s="1" t="e">
        <f>_xlfn.XLOOKUP($L96,Pos!$A:$A,Pos!AH:AH,_xlfn.XLOOKUP($L96,#REF!,#REF!, ""), 0)</f>
        <v>#REF!</v>
      </c>
      <c r="AS96" s="1" t="e">
        <f>_xlfn.XLOOKUP($L96,Pos!$A:$A,Pos!AI:AI,_xlfn.XLOOKUP($L96,#REF!,#REF!, ""), 0)</f>
        <v>#REF!</v>
      </c>
      <c r="AT96" s="1" t="e">
        <f>_xlfn.XLOOKUP($L96,Pos!$A:$A,Pos!AJ:AJ,_xlfn.XLOOKUP($L96,#REF!,#REF!, ""), 0)</f>
        <v>#REF!</v>
      </c>
      <c r="AU96" s="1" t="e">
        <f>_xlfn.XLOOKUP($L96,Pos!$A:$A,Pos!AK:AK,_xlfn.XLOOKUP($L96,#REF!,#REF!, ""), 0)</f>
        <v>#REF!</v>
      </c>
      <c r="AV96" s="1" t="e">
        <f>_xlfn.XLOOKUP($L96,Pos!$A:$A,Pos!AL:AL,_xlfn.XLOOKUP($L96,#REF!,#REF!, ""), 0)</f>
        <v>#REF!</v>
      </c>
      <c r="AW96" s="1" t="e">
        <f>_xlfn.XLOOKUP($L96,Pos!$A:$A,Pos!AM:AM,_xlfn.XLOOKUP($L96,#REF!,#REF!, ""), 0)</f>
        <v>#REF!</v>
      </c>
      <c r="AX96" s="1" t="e">
        <f>_xlfn.XLOOKUP($L96,Pos!$A:$A,Pos!AN:AN,_xlfn.XLOOKUP($L96,#REF!,#REF!, ""), 0)</f>
        <v>#REF!</v>
      </c>
      <c r="AY96" s="1" t="e">
        <f>_xlfn.XLOOKUP($L96,Pos!$A:$A,Pos!AO:AO,_xlfn.XLOOKUP($L96,#REF!,#REF!, ""), 0)</f>
        <v>#REF!</v>
      </c>
      <c r="AZ96" s="7" t="str">
        <f t="shared" si="91"/>
        <v>IN</v>
      </c>
      <c r="BA96" s="1">
        <f>IF(OR(_xlfn.XLOOKUP(L96,Pos!B:B,Pos!L:L,FALSE)="ESG Reason",_xlfn.XLOOKUP(L96,Pos!B:B,Pos!L:L,FALSE)="Blacklisted"),1,0)</f>
        <v>0</v>
      </c>
      <c r="BC96" s="11">
        <v>2.4015534135984548E-3</v>
      </c>
      <c r="BD96" s="11">
        <f>_xlfn.XLOOKUP($L96,Pos!$B:$B,Pos!H:H,0, 0)</f>
        <v>2.0067808273507319E-3</v>
      </c>
      <c r="BE96" s="11">
        <f>_xlfn.XLOOKUP($L96,Pos!$B:$B,Pos!I:I,0, 0)</f>
        <v>3.2045930642539899E-4</v>
      </c>
      <c r="BF96" s="18">
        <f t="shared" si="92"/>
        <v>1.686321520925333E-3</v>
      </c>
      <c r="BG96" s="1">
        <f t="shared" si="93"/>
        <v>1</v>
      </c>
      <c r="BH96" s="1">
        <f t="shared" si="94"/>
        <v>37</v>
      </c>
      <c r="BI96" s="18">
        <f t="shared" si="95"/>
        <v>3.9477258624772294E-4</v>
      </c>
      <c r="BJ96" s="3">
        <f t="shared" si="96"/>
        <v>2.0810941071730559E-3</v>
      </c>
      <c r="BK96" s="18">
        <f t="shared" si="97"/>
        <v>3.9477258624772294E-4</v>
      </c>
    </row>
    <row r="97" spans="1:63" x14ac:dyDescent="0.25">
      <c r="C97" s="3"/>
      <c r="D97" s="3"/>
      <c r="E97" s="3"/>
      <c r="F97" s="3"/>
      <c r="G97" s="51" t="s">
        <v>1177</v>
      </c>
      <c r="H97" s="8" t="str">
        <f t="shared" si="87"/>
        <v>0%West Europe</v>
      </c>
      <c r="I97" s="11" cm="1">
        <f t="array" ref="I97">IF(
   AZ97 = "OUT", 0,IF(
   BD97 &gt;= LARGE(IF(ISNUMBER(BD:BD), BD:BD), 3),
   BE97 - 0.001,
   IF(BE97 &gt;=VLOOKUP(P97,mapping!$A:$B,2,FALSE), BE97,VLOOKUP(P97,mapping!$A$2:$B$8,2,FALSE))
))</f>
        <v>1E-3</v>
      </c>
      <c r="J97" s="11" cm="1">
        <f t="array" ref="J97">IF(
    AZ97="OUT",0,IF(IF(
                      BD97&gt;=LARGE(IF(ISNUMBER(BD:BD),BD:BD),3),
                      BE97+0.001,
                      VLOOKUP(H97,mapping!$D:$E,2,FALSE)
                      )&gt;I97,
                   IF(
                      BD97&gt;=LARGE(IF(ISNUMBER(BD:BD),BD:BD),3),
                      BE97+0.001,
                      VLOOKUP(H97,mapping!$D:$E,2,FALSE)
                      ),
                   I97+0.002))</f>
        <v>5.0000000000000001E-3</v>
      </c>
      <c r="K97" s="8">
        <f t="shared" si="88"/>
        <v>7.9549040612862499E-5</v>
      </c>
      <c r="L97" s="1" t="str">
        <f>Pos!B281</f>
        <v>ES0177542018</v>
      </c>
      <c r="M97" s="1" t="str">
        <f>_xlfn.XLOOKUP($L97,Pos!B:B,Pos!D:D,, 0)</f>
        <v>International Consolidated Airlines Group SA</v>
      </c>
      <c r="N97" s="1" t="str">
        <f>_xlfn.XLOOKUP($L97,Pos!B:B,Pos!E:E,, 0)</f>
        <v>Travel &amp; Leisure</v>
      </c>
      <c r="O97" s="1" t="str">
        <f t="shared" si="89"/>
        <v>Travel &amp; Leisure_West Europe</v>
      </c>
      <c r="P97" s="1" t="str">
        <f>_xlfn.XLOOKUP($L97,Pos!B:B,Pos!F:F,, 0)</f>
        <v>West Europe</v>
      </c>
      <c r="Q97" s="1">
        <v>0</v>
      </c>
      <c r="R97" s="9">
        <f>_xlfn.XLOOKUP($L97,Pos!$B:$B,Pos!N:N,0, 0)</f>
        <v>4.34</v>
      </c>
      <c r="S97" s="9">
        <f>_xlfn.XLOOKUP($L97,Pos!$B:$B,Pos!O:O,0, 0)</f>
        <v>7.7465000000000002</v>
      </c>
      <c r="T97" s="9">
        <f>_xlfn.XLOOKUP($L97,Pos!$B:$B,Pos!P:P,0, 0)</f>
        <v>6.5750000000000002</v>
      </c>
      <c r="U97" s="9">
        <f>_xlfn.XLOOKUP($L97,Pos!$B:$B,Pos!Q:Q,0, 0)</f>
        <v>9.6</v>
      </c>
      <c r="V97" s="9">
        <f>_xlfn.XLOOKUP($L97,Pos!$B:$B,Pos!R:R,0, 0)</f>
        <v>2.733333</v>
      </c>
      <c r="W97" s="9">
        <f>_xlfn.XLOOKUP($L97,Pos!$B:$B,Pos!S:S,0, 0)</f>
        <v>7.5216669999999999</v>
      </c>
      <c r="X97" s="9" t="str">
        <f>_xlfn.XLOOKUP($L97,Pos!$B:$B,Pos!J:J,0, 0)</f>
        <v>Outperform</v>
      </c>
      <c r="Y97" s="1">
        <v>0</v>
      </c>
      <c r="Z97" s="1">
        <v>0</v>
      </c>
      <c r="AA97" s="1">
        <f t="shared" si="90"/>
        <v>0</v>
      </c>
      <c r="AB97" s="9">
        <f>_xlfn.XLOOKUP(L97,Pos!B:B,Pos!K:K,-1,0)</f>
        <v>10</v>
      </c>
      <c r="AC97" s="1" t="e">
        <f>_xlfn.XLOOKUP($L97,Pos!$A:$A,Pos!S:S,_xlfn.XLOOKUP($L97,#REF!,#REF!, ""), 0)</f>
        <v>#REF!</v>
      </c>
      <c r="AD97" s="1" t="e">
        <f>_xlfn.XLOOKUP($L97,Pos!$A:$A,Pos!T:T,_xlfn.XLOOKUP($L97,#REF!,#REF!, ""), 0)</f>
        <v>#REF!</v>
      </c>
      <c r="AE97" s="1" t="e">
        <f>_xlfn.XLOOKUP($L97,Pos!$A:$A,Pos!U:U,_xlfn.XLOOKUP($L97,#REF!,#REF!, ""), 0)</f>
        <v>#REF!</v>
      </c>
      <c r="AF97" s="1" t="e">
        <f>_xlfn.XLOOKUP($L97,Pos!$A:$A,Pos!V:V,_xlfn.XLOOKUP($L97,#REF!,#REF!, ""), 0)</f>
        <v>#REF!</v>
      </c>
      <c r="AG97" s="1" t="e">
        <f>_xlfn.XLOOKUP($L97,Pos!$A:$A,Pos!W:W,_xlfn.XLOOKUP($L97,#REF!,#REF!, ""), 0)</f>
        <v>#REF!</v>
      </c>
      <c r="AH97" s="1" t="e">
        <f>_xlfn.XLOOKUP($L97,Pos!$A:$A,Pos!X:X,_xlfn.XLOOKUP($L97,#REF!,#REF!, ""), 0)</f>
        <v>#REF!</v>
      </c>
      <c r="AI97" s="1" t="e">
        <f>_xlfn.XLOOKUP($L97,Pos!$A:$A,Pos!Y:Y,_xlfn.XLOOKUP($L97,#REF!,#REF!, ""), 0)</f>
        <v>#REF!</v>
      </c>
      <c r="AJ97" s="1" t="e">
        <f>_xlfn.XLOOKUP($L97,Pos!$A:$A,Pos!Z:Z,_xlfn.XLOOKUP($L97,#REF!,#REF!, ""), 0)</f>
        <v>#REF!</v>
      </c>
      <c r="AK97" s="1" t="e">
        <f>_xlfn.XLOOKUP($L97,Pos!$A:$A,Pos!AA:AA,_xlfn.XLOOKUP($L97,#REF!,#REF!, ""), 0)</f>
        <v>#REF!</v>
      </c>
      <c r="AL97" s="1" t="e">
        <f>_xlfn.XLOOKUP($L97,Pos!$A:$A,Pos!AB:AB,_xlfn.XLOOKUP($L97,#REF!,#REF!, ""), 0)</f>
        <v>#REF!</v>
      </c>
      <c r="AM97" s="1" t="e">
        <f>_xlfn.XLOOKUP($L97,Pos!$A:$A,Pos!AC:AC,_xlfn.XLOOKUP($L97,#REF!,#REF!, ""), 0)</f>
        <v>#REF!</v>
      </c>
      <c r="AN97" s="1" t="e">
        <f>_xlfn.XLOOKUP($L97,Pos!$A:$A,Pos!AD:AD,_xlfn.XLOOKUP($L97,#REF!,#REF!, ""), 0)</f>
        <v>#REF!</v>
      </c>
      <c r="AO97" s="1" t="e">
        <f>_xlfn.XLOOKUP($L97,Pos!$A:$A,Pos!AE:AE,_xlfn.XLOOKUP($L97,#REF!,#REF!, ""), 0)</f>
        <v>#REF!</v>
      </c>
      <c r="AP97" s="1" t="e">
        <f>_xlfn.XLOOKUP($L97,Pos!$A:$A,Pos!AF:AF,_xlfn.XLOOKUP($L97,#REF!,#REF!, ""), 0)</f>
        <v>#REF!</v>
      </c>
      <c r="AQ97" s="1" t="e">
        <f>_xlfn.XLOOKUP($L97,Pos!$A:$A,Pos!AG:AG,_xlfn.XLOOKUP($L97,#REF!,#REF!, ""), 0)</f>
        <v>#REF!</v>
      </c>
      <c r="AR97" s="1" t="e">
        <f>_xlfn.XLOOKUP($L97,Pos!$A:$A,Pos!AH:AH,_xlfn.XLOOKUP($L97,#REF!,#REF!, ""), 0)</f>
        <v>#REF!</v>
      </c>
      <c r="AS97" s="1" t="e">
        <f>_xlfn.XLOOKUP($L97,Pos!$A:$A,Pos!AI:AI,_xlfn.XLOOKUP($L97,#REF!,#REF!, ""), 0)</f>
        <v>#REF!</v>
      </c>
      <c r="AT97" s="1" t="e">
        <f>_xlfn.XLOOKUP($L97,Pos!$A:$A,Pos!AJ:AJ,_xlfn.XLOOKUP($L97,#REF!,#REF!, ""), 0)</f>
        <v>#REF!</v>
      </c>
      <c r="AU97" s="1" t="e">
        <f>_xlfn.XLOOKUP($L97,Pos!$A:$A,Pos!AK:AK,_xlfn.XLOOKUP($L97,#REF!,#REF!, ""), 0)</f>
        <v>#REF!</v>
      </c>
      <c r="AV97" s="1" t="e">
        <f>_xlfn.XLOOKUP($L97,Pos!$A:$A,Pos!AL:AL,_xlfn.XLOOKUP($L97,#REF!,#REF!, ""), 0)</f>
        <v>#REF!</v>
      </c>
      <c r="AW97" s="1" t="e">
        <f>_xlfn.XLOOKUP($L97,Pos!$A:$A,Pos!AM:AM,_xlfn.XLOOKUP($L97,#REF!,#REF!, ""), 0)</f>
        <v>#REF!</v>
      </c>
      <c r="AX97" s="1" t="e">
        <f>_xlfn.XLOOKUP($L97,Pos!$A:$A,Pos!AN:AN,_xlfn.XLOOKUP($L97,#REF!,#REF!, ""), 0)</f>
        <v>#REF!</v>
      </c>
      <c r="AY97" s="1" t="e">
        <f>_xlfn.XLOOKUP($L97,Pos!$A:$A,Pos!AO:AO,_xlfn.XLOOKUP($L97,#REF!,#REF!, ""), 0)</f>
        <v>#REF!</v>
      </c>
      <c r="AZ97" s="7" t="str">
        <f t="shared" si="91"/>
        <v>IN</v>
      </c>
      <c r="BA97" s="1">
        <f>IF(OR(_xlfn.XLOOKUP(L97,Pos!B:B,Pos!L:L,FALSE)="ESG Reason",_xlfn.XLOOKUP(L97,Pos!B:B,Pos!L:L,FALSE)="Blacklisted"),1,0)</f>
        <v>0</v>
      </c>
      <c r="BC97" s="11">
        <v>2.1428285159477449E-3</v>
      </c>
      <c r="BD97" s="11">
        <f>_xlfn.XLOOKUP($L97,Pos!$B:$B,Pos!H:H,0, 0)</f>
        <v>1.9483703963366621E-3</v>
      </c>
      <c r="BE97" s="11">
        <f>_xlfn.XLOOKUP($L97,Pos!$B:$B,Pos!I:I,0, 0)</f>
        <v>7.9549040612862499E-5</v>
      </c>
      <c r="BF97" s="18">
        <f t="shared" si="92"/>
        <v>1.8688213557237997E-3</v>
      </c>
      <c r="BG97" s="1">
        <f t="shared" si="93"/>
        <v>2</v>
      </c>
      <c r="BH97" s="1">
        <f t="shared" si="94"/>
        <v>18</v>
      </c>
      <c r="BI97" s="18">
        <f t="shared" si="95"/>
        <v>1.9445811961108276E-4</v>
      </c>
      <c r="BJ97" s="3">
        <f t="shared" si="96"/>
        <v>2.0632794753348825E-3</v>
      </c>
      <c r="BK97" s="18">
        <f t="shared" si="97"/>
        <v>1.9445811961108276E-4</v>
      </c>
    </row>
    <row r="98" spans="1:63" x14ac:dyDescent="0.25">
      <c r="C98" s="3"/>
      <c r="D98" s="3"/>
      <c r="E98" s="3"/>
      <c r="F98" s="3"/>
      <c r="G98" s="51" t="s">
        <v>812</v>
      </c>
      <c r="H98" s="8" t="str">
        <f t="shared" si="87"/>
        <v>0%West Europe</v>
      </c>
      <c r="I98" s="11" cm="1">
        <f t="array" ref="I98">IF(
   AZ98 = "OUT", 0,IF(
   BD98 &gt;= LARGE(IF(ISNUMBER(BD:BD), BD:BD), 3),
   BE98 - 0.001,
   IF(BE98 &gt;=VLOOKUP(P98,mapping!$A:$B,2,FALSE), BE98,VLOOKUP(P98,mapping!$A$2:$B$8,2,FALSE))
))</f>
        <v>1E-3</v>
      </c>
      <c r="J98" s="11" cm="1">
        <f t="array" ref="J98">IF(
    AZ98="OUT",0,IF(IF(
                      BD98&gt;=LARGE(IF(ISNUMBER(BD:BD),BD:BD),3),
                      BE98+0.001,
                      VLOOKUP(H98,mapping!$D:$E,2,FALSE)
                      )&gt;I98,
                   IF(
                      BD98&gt;=LARGE(IF(ISNUMBER(BD:BD),BD:BD),3),
                      BE98+0.001,
                      VLOOKUP(H98,mapping!$D:$E,2,FALSE)
                      ),
                   I98+0.002))</f>
        <v>5.0000000000000001E-3</v>
      </c>
      <c r="K98" s="8">
        <f t="shared" si="88"/>
        <v>2.0717638861997271E-4</v>
      </c>
      <c r="L98" s="1" t="str">
        <f>Pos!B282</f>
        <v>ES0178430E18</v>
      </c>
      <c r="M98" s="1" t="str">
        <f>_xlfn.XLOOKUP($L98,Pos!B:B,Pos!D:D,, 0)</f>
        <v>Telefonica SA</v>
      </c>
      <c r="N98" s="1" t="str">
        <f>_xlfn.XLOOKUP($L98,Pos!B:B,Pos!E:E,, 0)</f>
        <v>Telecommunications</v>
      </c>
      <c r="O98" s="1" t="str">
        <f t="shared" si="89"/>
        <v>Telecommunications_West Europe</v>
      </c>
      <c r="P98" s="1" t="str">
        <f>_xlfn.XLOOKUP($L98,Pos!B:B,Pos!F:F,, 0)</f>
        <v>West Europe</v>
      </c>
      <c r="Q98" s="1">
        <v>0</v>
      </c>
      <c r="R98" s="9">
        <f>_xlfn.XLOOKUP($L98,Pos!$B:$B,Pos!N:N,0, 0)</f>
        <v>5.48</v>
      </c>
      <c r="S98" s="9">
        <f>_xlfn.XLOOKUP($L98,Pos!$B:$B,Pos!O:O,0, 0)</f>
        <v>7.6587500000000004</v>
      </c>
      <c r="T98" s="9">
        <f>_xlfn.XLOOKUP($L98,Pos!$B:$B,Pos!P:P,0, 0)</f>
        <v>3.4750000000000001</v>
      </c>
      <c r="U98" s="9">
        <f>_xlfn.XLOOKUP($L98,Pos!$B:$B,Pos!Q:Q,0, 0)</f>
        <v>1.7</v>
      </c>
      <c r="V98" s="9">
        <f>_xlfn.XLOOKUP($L98,Pos!$B:$B,Pos!R:R,0, 0)</f>
        <v>2.8</v>
      </c>
      <c r="W98" s="9">
        <f>_xlfn.XLOOKUP($L98,Pos!$B:$B,Pos!S:S,0, 0)</f>
        <v>3.7875000000000001</v>
      </c>
      <c r="X98" s="9" t="str">
        <f>_xlfn.XLOOKUP($L98,Pos!$B:$B,Pos!J:J,0, 0)</f>
        <v>Hold</v>
      </c>
      <c r="Y98" s="1">
        <v>0</v>
      </c>
      <c r="Z98" s="1">
        <v>0</v>
      </c>
      <c r="AA98" s="1">
        <f t="shared" si="90"/>
        <v>0</v>
      </c>
      <c r="AB98" s="9">
        <f>_xlfn.XLOOKUP(L98,Pos!B:B,Pos!K:K,-1,0)</f>
        <v>10</v>
      </c>
      <c r="AC98" s="1" t="e">
        <f>_xlfn.XLOOKUP($L98,Pos!$A:$A,Pos!S:S,_xlfn.XLOOKUP($L98,#REF!,#REF!, ""), 0)</f>
        <v>#REF!</v>
      </c>
      <c r="AD98" s="1" t="e">
        <f>_xlfn.XLOOKUP($L98,Pos!$A:$A,Pos!T:T,_xlfn.XLOOKUP($L98,#REF!,#REF!, ""), 0)</f>
        <v>#REF!</v>
      </c>
      <c r="AE98" s="1" t="e">
        <f>_xlfn.XLOOKUP($L98,Pos!$A:$A,Pos!U:U,_xlfn.XLOOKUP($L98,#REF!,#REF!, ""), 0)</f>
        <v>#REF!</v>
      </c>
      <c r="AF98" s="1" t="e">
        <f>_xlfn.XLOOKUP($L98,Pos!$A:$A,Pos!V:V,_xlfn.XLOOKUP($L98,#REF!,#REF!, ""), 0)</f>
        <v>#REF!</v>
      </c>
      <c r="AG98" s="1" t="e">
        <f>_xlfn.XLOOKUP($L98,Pos!$A:$A,Pos!W:W,_xlfn.XLOOKUP($L98,#REF!,#REF!, ""), 0)</f>
        <v>#REF!</v>
      </c>
      <c r="AH98" s="1" t="e">
        <f>_xlfn.XLOOKUP($L98,Pos!$A:$A,Pos!X:X,_xlfn.XLOOKUP($L98,#REF!,#REF!, ""), 0)</f>
        <v>#REF!</v>
      </c>
      <c r="AI98" s="1" t="e">
        <f>_xlfn.XLOOKUP($L98,Pos!$A:$A,Pos!Y:Y,_xlfn.XLOOKUP($L98,#REF!,#REF!, ""), 0)</f>
        <v>#REF!</v>
      </c>
      <c r="AJ98" s="1" t="e">
        <f>_xlfn.XLOOKUP($L98,Pos!$A:$A,Pos!Z:Z,_xlfn.XLOOKUP($L98,#REF!,#REF!, ""), 0)</f>
        <v>#REF!</v>
      </c>
      <c r="AK98" s="1" t="e">
        <f>_xlfn.XLOOKUP($L98,Pos!$A:$A,Pos!AA:AA,_xlfn.XLOOKUP($L98,#REF!,#REF!, ""), 0)</f>
        <v>#REF!</v>
      </c>
      <c r="AL98" s="1" t="e">
        <f>_xlfn.XLOOKUP($L98,Pos!$A:$A,Pos!AB:AB,_xlfn.XLOOKUP($L98,#REF!,#REF!, ""), 0)</f>
        <v>#REF!</v>
      </c>
      <c r="AM98" s="1" t="e">
        <f>_xlfn.XLOOKUP($L98,Pos!$A:$A,Pos!AC:AC,_xlfn.XLOOKUP($L98,#REF!,#REF!, ""), 0)</f>
        <v>#REF!</v>
      </c>
      <c r="AN98" s="1" t="e">
        <f>_xlfn.XLOOKUP($L98,Pos!$A:$A,Pos!AD:AD,_xlfn.XLOOKUP($L98,#REF!,#REF!, ""), 0)</f>
        <v>#REF!</v>
      </c>
      <c r="AO98" s="1" t="e">
        <f>_xlfn.XLOOKUP($L98,Pos!$A:$A,Pos!AE:AE,_xlfn.XLOOKUP($L98,#REF!,#REF!, ""), 0)</f>
        <v>#REF!</v>
      </c>
      <c r="AP98" s="1" t="e">
        <f>_xlfn.XLOOKUP($L98,Pos!$A:$A,Pos!AF:AF,_xlfn.XLOOKUP($L98,#REF!,#REF!, ""), 0)</f>
        <v>#REF!</v>
      </c>
      <c r="AQ98" s="1" t="e">
        <f>_xlfn.XLOOKUP($L98,Pos!$A:$A,Pos!AG:AG,_xlfn.XLOOKUP($L98,#REF!,#REF!, ""), 0)</f>
        <v>#REF!</v>
      </c>
      <c r="AR98" s="1" t="e">
        <f>_xlfn.XLOOKUP($L98,Pos!$A:$A,Pos!AH:AH,_xlfn.XLOOKUP($L98,#REF!,#REF!, ""), 0)</f>
        <v>#REF!</v>
      </c>
      <c r="AS98" s="1" t="e">
        <f>_xlfn.XLOOKUP($L98,Pos!$A:$A,Pos!AI:AI,_xlfn.XLOOKUP($L98,#REF!,#REF!, ""), 0)</f>
        <v>#REF!</v>
      </c>
      <c r="AT98" s="1" t="e">
        <f>_xlfn.XLOOKUP($L98,Pos!$A:$A,Pos!AJ:AJ,_xlfn.XLOOKUP($L98,#REF!,#REF!, ""), 0)</f>
        <v>#REF!</v>
      </c>
      <c r="AU98" s="1" t="e">
        <f>_xlfn.XLOOKUP($L98,Pos!$A:$A,Pos!AK:AK,_xlfn.XLOOKUP($L98,#REF!,#REF!, ""), 0)</f>
        <v>#REF!</v>
      </c>
      <c r="AV98" s="1" t="e">
        <f>_xlfn.XLOOKUP($L98,Pos!$A:$A,Pos!AL:AL,_xlfn.XLOOKUP($L98,#REF!,#REF!, ""), 0)</f>
        <v>#REF!</v>
      </c>
      <c r="AW98" s="1" t="e">
        <f>_xlfn.XLOOKUP($L98,Pos!$A:$A,Pos!AM:AM,_xlfn.XLOOKUP($L98,#REF!,#REF!, ""), 0)</f>
        <v>#REF!</v>
      </c>
      <c r="AX98" s="1" t="e">
        <f>_xlfn.XLOOKUP($L98,Pos!$A:$A,Pos!AN:AN,_xlfn.XLOOKUP($L98,#REF!,#REF!, ""), 0)</f>
        <v>#REF!</v>
      </c>
      <c r="AY98" s="1" t="e">
        <f>_xlfn.XLOOKUP($L98,Pos!$A:$A,Pos!AO:AO,_xlfn.XLOOKUP($L98,#REF!,#REF!, ""), 0)</f>
        <v>#REF!</v>
      </c>
      <c r="AZ98" s="7" t="str">
        <f t="shared" si="91"/>
        <v>IN</v>
      </c>
      <c r="BA98" s="1">
        <f>IF(OR(_xlfn.XLOOKUP(L98,Pos!B:B,Pos!L:L,FALSE)="ESG Reason",_xlfn.XLOOKUP(L98,Pos!B:B,Pos!L:L,FALSE)="Blacklisted"),1,0)</f>
        <v>0</v>
      </c>
      <c r="BC98" s="11">
        <v>2.128872780883312E-3</v>
      </c>
      <c r="BD98" s="11">
        <f>_xlfn.XLOOKUP($L98,Pos!$B:$B,Pos!H:H,0, 0)</f>
        <v>1.934415167475066E-3</v>
      </c>
      <c r="BE98" s="11">
        <f>_xlfn.XLOOKUP($L98,Pos!$B:$B,Pos!I:I,0, 0)</f>
        <v>2.0717638861997271E-4</v>
      </c>
      <c r="BF98" s="18">
        <f t="shared" si="92"/>
        <v>1.7272387788550933E-3</v>
      </c>
      <c r="BG98" s="1">
        <f t="shared" si="93"/>
        <v>2</v>
      </c>
      <c r="BH98" s="1">
        <f t="shared" si="94"/>
        <v>17</v>
      </c>
      <c r="BI98" s="18">
        <f t="shared" si="95"/>
        <v>1.9445761340824595E-4</v>
      </c>
      <c r="BJ98" s="3">
        <f t="shared" si="96"/>
        <v>1.9216963922633393E-3</v>
      </c>
      <c r="BK98" s="18">
        <f t="shared" si="97"/>
        <v>1.9445761340824595E-4</v>
      </c>
    </row>
    <row r="99" spans="1:63" x14ac:dyDescent="0.25">
      <c r="C99" s="3"/>
      <c r="D99" s="3"/>
      <c r="E99" s="3"/>
      <c r="F99" s="3"/>
      <c r="G99" s="51" t="s">
        <v>498</v>
      </c>
      <c r="H99" s="8" t="str">
        <f t="shared" si="87"/>
        <v>0%North America</v>
      </c>
      <c r="I99" s="11" cm="1">
        <f t="array" ref="I99">IF(
   AZ99 = "OUT", 0,IF(
   BD99 &gt;= LARGE(IF(ISNUMBER(BD:BD), BD:BD), 3),
   BE99 - 0.001,
   IF(BE99 &gt;=VLOOKUP(P99,mapping!$A:$B,2,FALSE), BE99,VLOOKUP(P99,mapping!$A$2:$B$8,2,FALSE))
))</f>
        <v>2E-3</v>
      </c>
      <c r="J99" s="11" cm="1">
        <f t="array" ref="J99">IF(
    AZ99="OUT",0,IF(IF(
                      BD99&gt;=LARGE(IF(ISNUMBER(BD:BD),BD:BD),3),
                      BE99+0.001,
                      VLOOKUP(H99,mapping!$D:$E,2,FALSE)
                      )&gt;I99,
                   IF(
                      BD99&gt;=LARGE(IF(ISNUMBER(BD:BD),BD:BD),3),
                      BE99+0.001,
                      VLOOKUP(H99,mapping!$D:$E,2,FALSE)
                      ),
                   I99+0.002))</f>
        <v>0.01</v>
      </c>
      <c r="K99" s="8">
        <f t="shared" si="88"/>
        <v>3.8657775573042467E-4</v>
      </c>
      <c r="L99" s="1" t="str">
        <f>Pos!B1234</f>
        <v>US87165B1035</v>
      </c>
      <c r="M99" s="1" t="str">
        <f>_xlfn.XLOOKUP($L99,Pos!B:B,Pos!D:D,, 0)</f>
        <v>Synchrony Financial</v>
      </c>
      <c r="N99" s="1" t="str">
        <f>_xlfn.XLOOKUP($L99,Pos!B:B,Pos!E:E,, 0)</f>
        <v>Industrial Goods &amp; Services</v>
      </c>
      <c r="O99" s="1" t="str">
        <f t="shared" si="89"/>
        <v>Industrial Goods &amp; Services_North America</v>
      </c>
      <c r="P99" s="1" t="str">
        <f>_xlfn.XLOOKUP($L99,Pos!B:B,Pos!F:F,, 0)</f>
        <v>North America</v>
      </c>
      <c r="Q99" s="1">
        <v>0</v>
      </c>
      <c r="R99" s="9">
        <f>_xlfn.XLOOKUP($L99,Pos!$B:$B,Pos!N:N,0, 0)</f>
        <v>5.53</v>
      </c>
      <c r="S99" s="9">
        <f>_xlfn.XLOOKUP($L99,Pos!$B:$B,Pos!O:O,0, 0)</f>
        <v>9.4039999999999999</v>
      </c>
      <c r="T99" s="9">
        <f>_xlfn.XLOOKUP($L99,Pos!$B:$B,Pos!P:P,0, 0)</f>
        <v>6.08</v>
      </c>
      <c r="U99" s="9">
        <f>_xlfn.XLOOKUP($L99,Pos!$B:$B,Pos!Q:Q,0, 0)</f>
        <v>7</v>
      </c>
      <c r="V99" s="9">
        <f>_xlfn.XLOOKUP($L99,Pos!$B:$B,Pos!R:R,0, 0)</f>
        <v>3.9</v>
      </c>
      <c r="W99" s="9">
        <f>_xlfn.XLOOKUP($L99,Pos!$B:$B,Pos!S:S,0, 0)</f>
        <v>4.62</v>
      </c>
      <c r="X99" s="9" t="str">
        <f>_xlfn.XLOOKUP($L99,Pos!$B:$B,Pos!J:J,0, 0)</f>
        <v>Outperform</v>
      </c>
      <c r="Y99" s="1">
        <v>0</v>
      </c>
      <c r="Z99" s="1">
        <v>0</v>
      </c>
      <c r="AA99" s="1">
        <f t="shared" si="90"/>
        <v>0</v>
      </c>
      <c r="AB99" s="9">
        <f>_xlfn.XLOOKUP(L99,Pos!B:B,Pos!K:K,-1,0)</f>
        <v>9.4791666666666661</v>
      </c>
      <c r="AC99" s="1" t="e">
        <f>_xlfn.XLOOKUP($L99,Pos!$A:$A,Pos!S:S,_xlfn.XLOOKUP($L99,#REF!,#REF!, ""), 0)</f>
        <v>#REF!</v>
      </c>
      <c r="AD99" s="1" t="e">
        <f>_xlfn.XLOOKUP($L99,Pos!$A:$A,Pos!T:T,_xlfn.XLOOKUP($L99,#REF!,#REF!, ""), 0)</f>
        <v>#REF!</v>
      </c>
      <c r="AE99" s="1" t="e">
        <f>_xlfn.XLOOKUP($L99,Pos!$A:$A,Pos!U:U,_xlfn.XLOOKUP($L99,#REF!,#REF!, ""), 0)</f>
        <v>#REF!</v>
      </c>
      <c r="AF99" s="1" t="e">
        <f>_xlfn.XLOOKUP($L99,Pos!$A:$A,Pos!V:V,_xlfn.XLOOKUP($L99,#REF!,#REF!, ""), 0)</f>
        <v>#REF!</v>
      </c>
      <c r="AG99" s="1" t="e">
        <f>_xlfn.XLOOKUP($L99,Pos!$A:$A,Pos!W:W,_xlfn.XLOOKUP($L99,#REF!,#REF!, ""), 0)</f>
        <v>#REF!</v>
      </c>
      <c r="AH99" s="1" t="e">
        <f>_xlfn.XLOOKUP($L99,Pos!$A:$A,Pos!X:X,_xlfn.XLOOKUP($L99,#REF!,#REF!, ""), 0)</f>
        <v>#REF!</v>
      </c>
      <c r="AI99" s="1" t="e">
        <f>_xlfn.XLOOKUP($L99,Pos!$A:$A,Pos!Y:Y,_xlfn.XLOOKUP($L99,#REF!,#REF!, ""), 0)</f>
        <v>#REF!</v>
      </c>
      <c r="AJ99" s="1" t="e">
        <f>_xlfn.XLOOKUP($L99,Pos!$A:$A,Pos!Z:Z,_xlfn.XLOOKUP($L99,#REF!,#REF!, ""), 0)</f>
        <v>#REF!</v>
      </c>
      <c r="AK99" s="1" t="e">
        <f>_xlfn.XLOOKUP($L99,Pos!$A:$A,Pos!AA:AA,_xlfn.XLOOKUP($L99,#REF!,#REF!, ""), 0)</f>
        <v>#REF!</v>
      </c>
      <c r="AL99" s="1" t="e">
        <f>_xlfn.XLOOKUP($L99,Pos!$A:$A,Pos!AB:AB,_xlfn.XLOOKUP($L99,#REF!,#REF!, ""), 0)</f>
        <v>#REF!</v>
      </c>
      <c r="AM99" s="1" t="e">
        <f>_xlfn.XLOOKUP($L99,Pos!$A:$A,Pos!AC:AC,_xlfn.XLOOKUP($L99,#REF!,#REF!, ""), 0)</f>
        <v>#REF!</v>
      </c>
      <c r="AN99" s="1" t="e">
        <f>_xlfn.XLOOKUP($L99,Pos!$A:$A,Pos!AD:AD,_xlfn.XLOOKUP($L99,#REF!,#REF!, ""), 0)</f>
        <v>#REF!</v>
      </c>
      <c r="AO99" s="1" t="e">
        <f>_xlfn.XLOOKUP($L99,Pos!$A:$A,Pos!AE:AE,_xlfn.XLOOKUP($L99,#REF!,#REF!, ""), 0)</f>
        <v>#REF!</v>
      </c>
      <c r="AP99" s="1" t="e">
        <f>_xlfn.XLOOKUP($L99,Pos!$A:$A,Pos!AF:AF,_xlfn.XLOOKUP($L99,#REF!,#REF!, ""), 0)</f>
        <v>#REF!</v>
      </c>
      <c r="AQ99" s="1" t="e">
        <f>_xlfn.XLOOKUP($L99,Pos!$A:$A,Pos!AG:AG,_xlfn.XLOOKUP($L99,#REF!,#REF!, ""), 0)</f>
        <v>#REF!</v>
      </c>
      <c r="AR99" s="1" t="e">
        <f>_xlfn.XLOOKUP($L99,Pos!$A:$A,Pos!AH:AH,_xlfn.XLOOKUP($L99,#REF!,#REF!, ""), 0)</f>
        <v>#REF!</v>
      </c>
      <c r="AS99" s="1" t="e">
        <f>_xlfn.XLOOKUP($L99,Pos!$A:$A,Pos!AI:AI,_xlfn.XLOOKUP($L99,#REF!,#REF!, ""), 0)</f>
        <v>#REF!</v>
      </c>
      <c r="AT99" s="1" t="e">
        <f>_xlfn.XLOOKUP($L99,Pos!$A:$A,Pos!AJ:AJ,_xlfn.XLOOKUP($L99,#REF!,#REF!, ""), 0)</f>
        <v>#REF!</v>
      </c>
      <c r="AU99" s="1" t="e">
        <f>_xlfn.XLOOKUP($L99,Pos!$A:$A,Pos!AK:AK,_xlfn.XLOOKUP($L99,#REF!,#REF!, ""), 0)</f>
        <v>#REF!</v>
      </c>
      <c r="AV99" s="1" t="e">
        <f>_xlfn.XLOOKUP($L99,Pos!$A:$A,Pos!AL:AL,_xlfn.XLOOKUP($L99,#REF!,#REF!, ""), 0)</f>
        <v>#REF!</v>
      </c>
      <c r="AW99" s="1" t="e">
        <f>_xlfn.XLOOKUP($L99,Pos!$A:$A,Pos!AM:AM,_xlfn.XLOOKUP($L99,#REF!,#REF!, ""), 0)</f>
        <v>#REF!</v>
      </c>
      <c r="AX99" s="1" t="e">
        <f>_xlfn.XLOOKUP($L99,Pos!$A:$A,Pos!AN:AN,_xlfn.XLOOKUP($L99,#REF!,#REF!, ""), 0)</f>
        <v>#REF!</v>
      </c>
      <c r="AY99" s="1" t="e">
        <f>_xlfn.XLOOKUP($L99,Pos!$A:$A,Pos!AO:AO,_xlfn.XLOOKUP($L99,#REF!,#REF!, ""), 0)</f>
        <v>#REF!</v>
      </c>
      <c r="AZ99" s="7" t="str">
        <f t="shared" si="91"/>
        <v>IN</v>
      </c>
      <c r="BA99" s="1">
        <f>IF(OR(_xlfn.XLOOKUP(L99,Pos!B:B,Pos!L:L,FALSE)="ESG Reason",_xlfn.XLOOKUP(L99,Pos!B:B,Pos!L:L,FALSE)="Blacklisted"),1,0)</f>
        <v>0</v>
      </c>
      <c r="BC99" s="11">
        <v>2.000055117218548E-3</v>
      </c>
      <c r="BD99" s="11">
        <f>_xlfn.XLOOKUP($L99,Pos!$B:$B,Pos!H:H,0, 0)</f>
        <v>1.8912928876128931E-3</v>
      </c>
      <c r="BE99" s="11">
        <f>_xlfn.XLOOKUP($L99,Pos!$B:$B,Pos!I:I,0, 0)</f>
        <v>3.8657775573042467E-4</v>
      </c>
      <c r="BF99" s="18">
        <f t="shared" si="92"/>
        <v>1.5047151318824683E-3</v>
      </c>
      <c r="BG99" s="1">
        <f t="shared" si="93"/>
        <v>1</v>
      </c>
      <c r="BH99" s="1">
        <f t="shared" si="94"/>
        <v>29</v>
      </c>
      <c r="BI99" s="18">
        <f t="shared" si="95"/>
        <v>1.087622296056549E-4</v>
      </c>
      <c r="BJ99" s="3">
        <f t="shared" si="96"/>
        <v>1.6134773614881232E-3</v>
      </c>
      <c r="BK99" s="18">
        <f t="shared" si="97"/>
        <v>1.087622296056549E-4</v>
      </c>
    </row>
    <row r="100" spans="1:63" x14ac:dyDescent="0.25">
      <c r="A100" s="67">
        <v>0</v>
      </c>
      <c r="B100" s="19" t="s">
        <v>2689</v>
      </c>
      <c r="C100" s="3"/>
      <c r="D100" s="3"/>
      <c r="E100" s="3"/>
      <c r="F100" s="3"/>
      <c r="G100" s="51" t="s">
        <v>168</v>
      </c>
      <c r="H100" s="8" t="str">
        <f t="shared" si="87"/>
        <v>0,1%North America</v>
      </c>
      <c r="I100" s="11" cm="1">
        <f t="array" ref="I100">IF(
   AZ100 = "OUT", 0,IF(
   BD100 &gt;= LARGE(IF(ISNUMBER(BD:BD), BD:BD), 3),
   BE100 - 0.001,
   IF(BE100 &gt;=VLOOKUP(P100,mapping!$A:$B,2,FALSE), BE100,VLOOKUP(P100,mapping!$A$2:$B$8,2,FALSE))
))</f>
        <v>2E-3</v>
      </c>
      <c r="J100" s="11" cm="1">
        <f t="array" ref="J100">IF(
    AZ100="OUT",0,IF(IF(
                      BD100&gt;=LARGE(IF(ISNUMBER(BD:BD),BD:BD),3),
                      BE100+0.001,
                      VLOOKUP(H100,mapping!$D:$E,2,FALSE)
                      )&gt;I100,
                   IF(
                      BD100&gt;=LARGE(IF(ISNUMBER(BD:BD),BD:BD),3),
                      BE100+0.001,
                      VLOOKUP(H100,mapping!$D:$E,2,FALSE)
                      ),
                   I100+0.002))</f>
        <v>1.4999999999999999E-2</v>
      </c>
      <c r="K100" s="8">
        <f t="shared" si="88"/>
        <v>1.2103419591772181E-3</v>
      </c>
      <c r="L100" s="1" t="str">
        <f>Pos!B1134</f>
        <v>US6516391066</v>
      </c>
      <c r="M100" s="1" t="str">
        <f>_xlfn.XLOOKUP($L100,Pos!B:B,Pos!D:D,, 0)</f>
        <v>Newmont Corporation</v>
      </c>
      <c r="N100" s="1" t="str">
        <f>_xlfn.XLOOKUP($L100,Pos!B:B,Pos!E:E,, 0)</f>
        <v>Basic Resources</v>
      </c>
      <c r="O100" s="1" t="str">
        <f t="shared" si="89"/>
        <v>Basic Resources_North America</v>
      </c>
      <c r="P100" s="1" t="str">
        <f>_xlfn.XLOOKUP($L100,Pos!B:B,Pos!F:F,, 0)</f>
        <v>North America</v>
      </c>
      <c r="Q100" s="1">
        <v>0</v>
      </c>
      <c r="R100" s="9">
        <f>_xlfn.XLOOKUP($L100,Pos!$B:$B,Pos!N:N,0, 0)</f>
        <v>3.2</v>
      </c>
      <c r="S100" s="9">
        <f>_xlfn.XLOOKUP($L100,Pos!$B:$B,Pos!O:O,0, 0)</f>
        <v>7.0088330000000001</v>
      </c>
      <c r="T100" s="9">
        <f>_xlfn.XLOOKUP($L100,Pos!$B:$B,Pos!P:P,0, 0)</f>
        <v>6.55</v>
      </c>
      <c r="U100" s="9">
        <f>_xlfn.XLOOKUP($L100,Pos!$B:$B,Pos!Q:Q,0, 0)</f>
        <v>8.9</v>
      </c>
      <c r="V100" s="9">
        <f>_xlfn.XLOOKUP($L100,Pos!$B:$B,Pos!R:R,0, 0)</f>
        <v>4.3666669999999996</v>
      </c>
      <c r="W100" s="9">
        <f>_xlfn.XLOOKUP($L100,Pos!$B:$B,Pos!S:S,0, 0)</f>
        <v>7.9550000000000001</v>
      </c>
      <c r="X100" s="9" t="str">
        <f>_xlfn.XLOOKUP($L100,Pos!$B:$B,Pos!J:J,0, 0)</f>
        <v>Outperform</v>
      </c>
      <c r="Y100" s="1">
        <v>0</v>
      </c>
      <c r="Z100" s="1">
        <v>0</v>
      </c>
      <c r="AA100" s="1">
        <f t="shared" si="90"/>
        <v>0</v>
      </c>
      <c r="AB100" s="9">
        <f>_xlfn.XLOOKUP(L100,Pos!B:B,Pos!K:K,-1,0)</f>
        <v>10</v>
      </c>
      <c r="AC100" s="1" t="e">
        <f>_xlfn.XLOOKUP($L100,Pos!$A:$A,Pos!S:S,_xlfn.XLOOKUP($L100,#REF!,#REF!, ""), 0)</f>
        <v>#REF!</v>
      </c>
      <c r="AD100" s="1" t="e">
        <f>_xlfn.XLOOKUP($L100,Pos!$A:$A,Pos!T:T,_xlfn.XLOOKUP($L100,#REF!,#REF!, ""), 0)</f>
        <v>#REF!</v>
      </c>
      <c r="AE100" s="1" t="e">
        <f>_xlfn.XLOOKUP($L100,Pos!$A:$A,Pos!U:U,_xlfn.XLOOKUP($L100,#REF!,#REF!, ""), 0)</f>
        <v>#REF!</v>
      </c>
      <c r="AF100" s="1" t="e">
        <f>_xlfn.XLOOKUP($L100,Pos!$A:$A,Pos!V:V,_xlfn.XLOOKUP($L100,#REF!,#REF!, ""), 0)</f>
        <v>#REF!</v>
      </c>
      <c r="AG100" s="1" t="e">
        <f>_xlfn.XLOOKUP($L100,Pos!$A:$A,Pos!W:W,_xlfn.XLOOKUP($L100,#REF!,#REF!, ""), 0)</f>
        <v>#REF!</v>
      </c>
      <c r="AH100" s="1" t="e">
        <f>_xlfn.XLOOKUP($L100,Pos!$A:$A,Pos!X:X,_xlfn.XLOOKUP($L100,#REF!,#REF!, ""), 0)</f>
        <v>#REF!</v>
      </c>
      <c r="AI100" s="1" t="e">
        <f>_xlfn.XLOOKUP($L100,Pos!$A:$A,Pos!Y:Y,_xlfn.XLOOKUP($L100,#REF!,#REF!, ""), 0)</f>
        <v>#REF!</v>
      </c>
      <c r="AJ100" s="1" t="e">
        <f>_xlfn.XLOOKUP($L100,Pos!$A:$A,Pos!Z:Z,_xlfn.XLOOKUP($L100,#REF!,#REF!, ""), 0)</f>
        <v>#REF!</v>
      </c>
      <c r="AK100" s="1" t="e">
        <f>_xlfn.XLOOKUP($L100,Pos!$A:$A,Pos!AA:AA,_xlfn.XLOOKUP($L100,#REF!,#REF!, ""), 0)</f>
        <v>#REF!</v>
      </c>
      <c r="AL100" s="1" t="e">
        <f>_xlfn.XLOOKUP($L100,Pos!$A:$A,Pos!AB:AB,_xlfn.XLOOKUP($L100,#REF!,#REF!, ""), 0)</f>
        <v>#REF!</v>
      </c>
      <c r="AM100" s="1" t="e">
        <f>_xlfn.XLOOKUP($L100,Pos!$A:$A,Pos!AC:AC,_xlfn.XLOOKUP($L100,#REF!,#REF!, ""), 0)</f>
        <v>#REF!</v>
      </c>
      <c r="AN100" s="1" t="e">
        <f>_xlfn.XLOOKUP($L100,Pos!$A:$A,Pos!AD:AD,_xlfn.XLOOKUP($L100,#REF!,#REF!, ""), 0)</f>
        <v>#REF!</v>
      </c>
      <c r="AO100" s="1" t="e">
        <f>_xlfn.XLOOKUP($L100,Pos!$A:$A,Pos!AE:AE,_xlfn.XLOOKUP($L100,#REF!,#REF!, ""), 0)</f>
        <v>#REF!</v>
      </c>
      <c r="AP100" s="1" t="e">
        <f>_xlfn.XLOOKUP($L100,Pos!$A:$A,Pos!AF:AF,_xlfn.XLOOKUP($L100,#REF!,#REF!, ""), 0)</f>
        <v>#REF!</v>
      </c>
      <c r="AQ100" s="1" t="e">
        <f>_xlfn.XLOOKUP($L100,Pos!$A:$A,Pos!AG:AG,_xlfn.XLOOKUP($L100,#REF!,#REF!, ""), 0)</f>
        <v>#REF!</v>
      </c>
      <c r="AR100" s="1" t="e">
        <f>_xlfn.XLOOKUP($L100,Pos!$A:$A,Pos!AH:AH,_xlfn.XLOOKUP($L100,#REF!,#REF!, ""), 0)</f>
        <v>#REF!</v>
      </c>
      <c r="AS100" s="1" t="e">
        <f>_xlfn.XLOOKUP($L100,Pos!$A:$A,Pos!AI:AI,_xlfn.XLOOKUP($L100,#REF!,#REF!, ""), 0)</f>
        <v>#REF!</v>
      </c>
      <c r="AT100" s="1" t="e">
        <f>_xlfn.XLOOKUP($L100,Pos!$A:$A,Pos!AJ:AJ,_xlfn.XLOOKUP($L100,#REF!,#REF!, ""), 0)</f>
        <v>#REF!</v>
      </c>
      <c r="AU100" s="1" t="e">
        <f>_xlfn.XLOOKUP($L100,Pos!$A:$A,Pos!AK:AK,_xlfn.XLOOKUP($L100,#REF!,#REF!, ""), 0)</f>
        <v>#REF!</v>
      </c>
      <c r="AV100" s="1" t="e">
        <f>_xlfn.XLOOKUP($L100,Pos!$A:$A,Pos!AL:AL,_xlfn.XLOOKUP($L100,#REF!,#REF!, ""), 0)</f>
        <v>#REF!</v>
      </c>
      <c r="AW100" s="1" t="e">
        <f>_xlfn.XLOOKUP($L100,Pos!$A:$A,Pos!AM:AM,_xlfn.XLOOKUP($L100,#REF!,#REF!, ""), 0)</f>
        <v>#REF!</v>
      </c>
      <c r="AX100" s="1" t="e">
        <f>_xlfn.XLOOKUP($L100,Pos!$A:$A,Pos!AN:AN,_xlfn.XLOOKUP($L100,#REF!,#REF!, ""), 0)</f>
        <v>#REF!</v>
      </c>
      <c r="AY100" s="1" t="e">
        <f>_xlfn.XLOOKUP($L100,Pos!$A:$A,Pos!AO:AO,_xlfn.XLOOKUP($L100,#REF!,#REF!, ""), 0)</f>
        <v>#REF!</v>
      </c>
      <c r="AZ100" s="7" t="str">
        <f t="shared" si="91"/>
        <v>IN</v>
      </c>
      <c r="BA100" s="1">
        <f>IF(OR(_xlfn.XLOOKUP(L100,Pos!B:B,Pos!L:L,FALSE)="ESG Reason",_xlfn.XLOOKUP(L100,Pos!B:B,Pos!L:L,FALSE)="Blacklisted"),1,0)</f>
        <v>0</v>
      </c>
      <c r="BC100" s="11">
        <v>2.272062108953038E-3</v>
      </c>
      <c r="BD100" s="11">
        <f>_xlfn.XLOOKUP($L100,Pos!$B:$B,Pos!H:H,0, 0)</f>
        <v>1.877288994464442E-3</v>
      </c>
      <c r="BE100" s="11">
        <f>_xlfn.XLOOKUP($L100,Pos!$B:$B,Pos!I:I,0, 0)</f>
        <v>1.2103419591772181E-3</v>
      </c>
      <c r="BF100" s="18">
        <f t="shared" si="92"/>
        <v>6.6694703528722386E-4</v>
      </c>
      <c r="BG100" s="1">
        <f t="shared" si="93"/>
        <v>1</v>
      </c>
      <c r="BH100" s="1">
        <f t="shared" si="94"/>
        <v>22</v>
      </c>
      <c r="BI100" s="18">
        <f t="shared" si="95"/>
        <v>3.9477311448859608E-4</v>
      </c>
      <c r="BJ100" s="3">
        <f t="shared" si="96"/>
        <v>1.0617201497758199E-3</v>
      </c>
      <c r="BK100" s="18">
        <f t="shared" si="97"/>
        <v>3.9477311448859608E-4</v>
      </c>
    </row>
    <row r="101" spans="1:63" x14ac:dyDescent="0.25">
      <c r="A101" s="68" t="s">
        <v>2792</v>
      </c>
      <c r="B101" s="20" t="s">
        <v>2792</v>
      </c>
      <c r="C101" s="3"/>
      <c r="D101" s="3"/>
      <c r="E101" s="3"/>
      <c r="F101" s="3"/>
      <c r="G101" s="51" t="s">
        <v>869</v>
      </c>
      <c r="H101" s="8" t="str">
        <f t="shared" si="87"/>
        <v>0%North America</v>
      </c>
      <c r="I101" s="11" cm="1">
        <f t="array" ref="I101">IF(
   AZ101 = "OUT", 0,IF(
   BD101 &gt;= LARGE(IF(ISNUMBER(BD:BD), BD:BD), 3),
   BE101 - 0.001,
   IF(BE101 &gt;=VLOOKUP(P101,mapping!$A:$B,2,FALSE), BE101,VLOOKUP(P101,mapping!$A$2:$B$8,2,FALSE))
))</f>
        <v>2E-3</v>
      </c>
      <c r="J101" s="11" cm="1">
        <f t="array" ref="J101">IF(
    AZ101="OUT",0,IF(IF(
                      BD101&gt;=LARGE(IF(ISNUMBER(BD:BD),BD:BD),3),
                      BE101+0.001,
                      VLOOKUP(H101,mapping!$D:$E,2,FALSE)
                      )&gt;I101,
                   IF(
                      BD101&gt;=LARGE(IF(ISNUMBER(BD:BD),BD:BD),3),
                      BE101+0.001,
                      VLOOKUP(H101,mapping!$D:$E,2,FALSE)
                      ),
                   I101+0.002))</f>
        <v>0.01</v>
      </c>
      <c r="K101" s="8">
        <f t="shared" si="88"/>
        <v>1.74764362334767E-4</v>
      </c>
      <c r="L101" s="1" t="str">
        <f>Pos!B881</f>
        <v>US1252691001</v>
      </c>
      <c r="M101" s="1" t="str">
        <f>_xlfn.XLOOKUP($L101,Pos!B:B,Pos!D:D,, 0)</f>
        <v>CF Industries Holdings, Inc.</v>
      </c>
      <c r="N101" s="1" t="str">
        <f>_xlfn.XLOOKUP($L101,Pos!B:B,Pos!E:E,, 0)</f>
        <v>Chemicals</v>
      </c>
      <c r="O101" s="1" t="str">
        <f t="shared" si="89"/>
        <v>Chemicals_North America</v>
      </c>
      <c r="P101" s="1" t="str">
        <f>_xlfn.XLOOKUP($L101,Pos!B:B,Pos!F:F,, 0)</f>
        <v>North America</v>
      </c>
      <c r="Q101" s="1">
        <v>0</v>
      </c>
      <c r="R101" s="9">
        <f>_xlfn.XLOOKUP($L101,Pos!$B:$B,Pos!N:N,0, 0)</f>
        <v>6.12</v>
      </c>
      <c r="S101" s="9">
        <f>_xlfn.XLOOKUP($L101,Pos!$B:$B,Pos!O:O,0, 0)</f>
        <v>8.4483339999999991</v>
      </c>
      <c r="T101" s="9">
        <f>_xlfn.XLOOKUP($L101,Pos!$B:$B,Pos!P:P,0, 0)</f>
        <v>6.6749999999999998</v>
      </c>
      <c r="U101" s="9">
        <f>_xlfn.XLOOKUP($L101,Pos!$B:$B,Pos!Q:Q,0, 0)</f>
        <v>3.2</v>
      </c>
      <c r="V101" s="9">
        <f>_xlfn.XLOOKUP($L101,Pos!$B:$B,Pos!R:R,0, 0)</f>
        <v>6.5666669999999998</v>
      </c>
      <c r="W101" s="9">
        <f>_xlfn.XLOOKUP($L101,Pos!$B:$B,Pos!S:S,0, 0)</f>
        <v>5.2716669999999999</v>
      </c>
      <c r="X101" s="9" t="str">
        <f>_xlfn.XLOOKUP($L101,Pos!$B:$B,Pos!J:J,0, 0)</f>
        <v>Hold</v>
      </c>
      <c r="Y101" s="1">
        <v>0</v>
      </c>
      <c r="Z101" s="1">
        <v>0</v>
      </c>
      <c r="AA101" s="1">
        <f t="shared" si="90"/>
        <v>0</v>
      </c>
      <c r="AB101" s="9">
        <f>_xlfn.XLOOKUP(L101,Pos!B:B,Pos!K:K,-1,0)</f>
        <v>10</v>
      </c>
      <c r="AC101" s="1" t="e">
        <f>_xlfn.XLOOKUP($L101,Pos!$A:$A,Pos!S:S,_xlfn.XLOOKUP($L101,#REF!,#REF!, ""), 0)</f>
        <v>#REF!</v>
      </c>
      <c r="AD101" s="1" t="e">
        <f>_xlfn.XLOOKUP($L101,Pos!$A:$A,Pos!T:T,_xlfn.XLOOKUP($L101,#REF!,#REF!, ""), 0)</f>
        <v>#REF!</v>
      </c>
      <c r="AE101" s="1" t="e">
        <f>_xlfn.XLOOKUP($L101,Pos!$A:$A,Pos!U:U,_xlfn.XLOOKUP($L101,#REF!,#REF!, ""), 0)</f>
        <v>#REF!</v>
      </c>
      <c r="AF101" s="1" t="e">
        <f>_xlfn.XLOOKUP($L101,Pos!$A:$A,Pos!V:V,_xlfn.XLOOKUP($L101,#REF!,#REF!, ""), 0)</f>
        <v>#REF!</v>
      </c>
      <c r="AG101" s="1" t="e">
        <f>_xlfn.XLOOKUP($L101,Pos!$A:$A,Pos!W:W,_xlfn.XLOOKUP($L101,#REF!,#REF!, ""), 0)</f>
        <v>#REF!</v>
      </c>
      <c r="AH101" s="1" t="e">
        <f>_xlfn.XLOOKUP($L101,Pos!$A:$A,Pos!X:X,_xlfn.XLOOKUP($L101,#REF!,#REF!, ""), 0)</f>
        <v>#REF!</v>
      </c>
      <c r="AI101" s="1" t="e">
        <f>_xlfn.XLOOKUP($L101,Pos!$A:$A,Pos!Y:Y,_xlfn.XLOOKUP($L101,#REF!,#REF!, ""), 0)</f>
        <v>#REF!</v>
      </c>
      <c r="AJ101" s="1" t="e">
        <f>_xlfn.XLOOKUP($L101,Pos!$A:$A,Pos!Z:Z,_xlfn.XLOOKUP($L101,#REF!,#REF!, ""), 0)</f>
        <v>#REF!</v>
      </c>
      <c r="AK101" s="1" t="e">
        <f>_xlfn.XLOOKUP($L101,Pos!$A:$A,Pos!AA:AA,_xlfn.XLOOKUP($L101,#REF!,#REF!, ""), 0)</f>
        <v>#REF!</v>
      </c>
      <c r="AL101" s="1" t="e">
        <f>_xlfn.XLOOKUP($L101,Pos!$A:$A,Pos!AB:AB,_xlfn.XLOOKUP($L101,#REF!,#REF!, ""), 0)</f>
        <v>#REF!</v>
      </c>
      <c r="AM101" s="1" t="e">
        <f>_xlfn.XLOOKUP($L101,Pos!$A:$A,Pos!AC:AC,_xlfn.XLOOKUP($L101,#REF!,#REF!, ""), 0)</f>
        <v>#REF!</v>
      </c>
      <c r="AN101" s="1" t="e">
        <f>_xlfn.XLOOKUP($L101,Pos!$A:$A,Pos!AD:AD,_xlfn.XLOOKUP($L101,#REF!,#REF!, ""), 0)</f>
        <v>#REF!</v>
      </c>
      <c r="AO101" s="1" t="e">
        <f>_xlfn.XLOOKUP($L101,Pos!$A:$A,Pos!AE:AE,_xlfn.XLOOKUP($L101,#REF!,#REF!, ""), 0)</f>
        <v>#REF!</v>
      </c>
      <c r="AP101" s="1" t="e">
        <f>_xlfn.XLOOKUP($L101,Pos!$A:$A,Pos!AF:AF,_xlfn.XLOOKUP($L101,#REF!,#REF!, ""), 0)</f>
        <v>#REF!</v>
      </c>
      <c r="AQ101" s="1" t="e">
        <f>_xlfn.XLOOKUP($L101,Pos!$A:$A,Pos!AG:AG,_xlfn.XLOOKUP($L101,#REF!,#REF!, ""), 0)</f>
        <v>#REF!</v>
      </c>
      <c r="AR101" s="1" t="e">
        <f>_xlfn.XLOOKUP($L101,Pos!$A:$A,Pos!AH:AH,_xlfn.XLOOKUP($L101,#REF!,#REF!, ""), 0)</f>
        <v>#REF!</v>
      </c>
      <c r="AS101" s="1" t="e">
        <f>_xlfn.XLOOKUP($L101,Pos!$A:$A,Pos!AI:AI,_xlfn.XLOOKUP($L101,#REF!,#REF!, ""), 0)</f>
        <v>#REF!</v>
      </c>
      <c r="AT101" s="1" t="e">
        <f>_xlfn.XLOOKUP($L101,Pos!$A:$A,Pos!AJ:AJ,_xlfn.XLOOKUP($L101,#REF!,#REF!, ""), 0)</f>
        <v>#REF!</v>
      </c>
      <c r="AU101" s="1" t="e">
        <f>_xlfn.XLOOKUP($L101,Pos!$A:$A,Pos!AK:AK,_xlfn.XLOOKUP($L101,#REF!,#REF!, ""), 0)</f>
        <v>#REF!</v>
      </c>
      <c r="AV101" s="1" t="e">
        <f>_xlfn.XLOOKUP($L101,Pos!$A:$A,Pos!AL:AL,_xlfn.XLOOKUP($L101,#REF!,#REF!, ""), 0)</f>
        <v>#REF!</v>
      </c>
      <c r="AW101" s="1" t="e">
        <f>_xlfn.XLOOKUP($L101,Pos!$A:$A,Pos!AM:AM,_xlfn.XLOOKUP($L101,#REF!,#REF!, ""), 0)</f>
        <v>#REF!</v>
      </c>
      <c r="AX101" s="1" t="e">
        <f>_xlfn.XLOOKUP($L101,Pos!$A:$A,Pos!AN:AN,_xlfn.XLOOKUP($L101,#REF!,#REF!, ""), 0)</f>
        <v>#REF!</v>
      </c>
      <c r="AY101" s="1" t="e">
        <f>_xlfn.XLOOKUP($L101,Pos!$A:$A,Pos!AO:AO,_xlfn.XLOOKUP($L101,#REF!,#REF!, ""), 0)</f>
        <v>#REF!</v>
      </c>
      <c r="AZ101" s="7" t="str">
        <f t="shared" si="91"/>
        <v>IN</v>
      </c>
      <c r="BA101" s="1">
        <f>IF(OR(_xlfn.XLOOKUP(L101,Pos!B:B,Pos!L:L,FALSE)="ESG Reason",_xlfn.XLOOKUP(L101,Pos!B:B,Pos!L:L,FALSE)="Blacklisted"),1,0)</f>
        <v>0</v>
      </c>
      <c r="BC101" s="11">
        <v>2.2720623002481719E-3</v>
      </c>
      <c r="BD101" s="11">
        <f>_xlfn.XLOOKUP($L101,Pos!$B:$B,Pos!H:H,0, 0)</f>
        <v>1.877288994464442E-3</v>
      </c>
      <c r="BE101" s="11">
        <f>_xlfn.XLOOKUP($L101,Pos!$B:$B,Pos!I:I,0, 0)</f>
        <v>1.74764362334767E-4</v>
      </c>
      <c r="BF101" s="18">
        <f t="shared" si="92"/>
        <v>1.702524632129675E-3</v>
      </c>
      <c r="BG101" s="1">
        <f t="shared" si="93"/>
        <v>1</v>
      </c>
      <c r="BH101" s="1">
        <f t="shared" si="94"/>
        <v>23</v>
      </c>
      <c r="BI101" s="18">
        <f t="shared" si="95"/>
        <v>3.9477330578372989E-4</v>
      </c>
      <c r="BJ101" s="3">
        <f t="shared" si="96"/>
        <v>2.0972979379134046E-3</v>
      </c>
      <c r="BK101" s="18">
        <f t="shared" si="97"/>
        <v>3.9477330578372989E-4</v>
      </c>
    </row>
    <row r="102" spans="1:63" x14ac:dyDescent="0.25">
      <c r="A102" s="69">
        <v>1E-3</v>
      </c>
      <c r="B102" s="20" t="s">
        <v>2690</v>
      </c>
      <c r="C102" s="3"/>
      <c r="D102" s="3"/>
      <c r="E102" s="3"/>
      <c r="F102" s="3"/>
      <c r="G102" s="51" t="s">
        <v>994</v>
      </c>
      <c r="H102" s="8" t="str">
        <f t="shared" si="87"/>
        <v>0%North America</v>
      </c>
      <c r="I102" s="11" cm="1">
        <f t="array" ref="I102">IF(
   AZ102 = "OUT", 0,IF(
   BD102 &gt;= LARGE(IF(ISNUMBER(BD:BD), BD:BD), 3),
   BE102 - 0.001,
   IF(BE102 &gt;=VLOOKUP(P102,mapping!$A:$B,2,FALSE), BE102,VLOOKUP(P102,mapping!$A$2:$B$8,2,FALSE))
))</f>
        <v>2E-3</v>
      </c>
      <c r="J102" s="11" cm="1">
        <f t="array" ref="J102">IF(
    AZ102="OUT",0,IF(IF(
                      BD102&gt;=LARGE(IF(ISNUMBER(BD:BD),BD:BD),3),
                      BE102+0.001,
                      VLOOKUP(H102,mapping!$D:$E,2,FALSE)
                      )&gt;I102,
                   IF(
                      BD102&gt;=LARGE(IF(ISNUMBER(BD:BD),BD:BD),3),
                      BE102+0.001,
                      VLOOKUP(H102,mapping!$D:$E,2,FALSE)
                      ),
                   I102+0.002))</f>
        <v>0.01</v>
      </c>
      <c r="K102" s="8">
        <f t="shared" si="88"/>
        <v>1.3418279436562631E-4</v>
      </c>
      <c r="L102" s="1" t="str">
        <f>Pos!B976</f>
        <v>US29472R1086</v>
      </c>
      <c r="M102" s="1" t="str">
        <f>_xlfn.XLOOKUP($L102,Pos!B:B,Pos!D:D,, 0)</f>
        <v>Equity LifeStyle Properties, Inc.</v>
      </c>
      <c r="N102" s="1" t="str">
        <f>_xlfn.XLOOKUP($L102,Pos!B:B,Pos!E:E,, 0)</f>
        <v>Real Estate</v>
      </c>
      <c r="O102" s="1" t="str">
        <f t="shared" si="89"/>
        <v>Real Estate_North America</v>
      </c>
      <c r="P102" s="1" t="str">
        <f>_xlfn.XLOOKUP($L102,Pos!B:B,Pos!F:F,, 0)</f>
        <v>North America</v>
      </c>
      <c r="Q102" s="1">
        <v>0</v>
      </c>
      <c r="R102" s="9">
        <f>_xlfn.XLOOKUP($L102,Pos!$B:$B,Pos!N:N,0, 0)</f>
        <v>8.3000000000000007</v>
      </c>
      <c r="S102" s="9">
        <f>_xlfn.XLOOKUP($L102,Pos!$B:$B,Pos!O:O,0, 0)</f>
        <v>1.7490000000000001</v>
      </c>
      <c r="T102" s="9">
        <f>_xlfn.XLOOKUP($L102,Pos!$B:$B,Pos!P:P,0, 0)</f>
        <v>6.15</v>
      </c>
      <c r="U102" s="9">
        <f>_xlfn.XLOOKUP($L102,Pos!$B:$B,Pos!Q:Q,0, 0)</f>
        <v>3.3</v>
      </c>
      <c r="V102" s="9">
        <f>_xlfn.XLOOKUP($L102,Pos!$B:$B,Pos!R:R,0, 0)</f>
        <v>9.8666669999999996</v>
      </c>
      <c r="W102" s="9">
        <f>_xlfn.XLOOKUP($L102,Pos!$B:$B,Pos!S:S,0, 0)</f>
        <v>6.8266660000000003</v>
      </c>
      <c r="X102" s="9" t="str">
        <f>_xlfn.XLOOKUP($L102,Pos!$B:$B,Pos!J:J,0, 0)</f>
        <v>Outperform</v>
      </c>
      <c r="Y102" s="1">
        <v>0</v>
      </c>
      <c r="Z102" s="1">
        <v>0</v>
      </c>
      <c r="AA102" s="1">
        <f t="shared" si="90"/>
        <v>0</v>
      </c>
      <c r="AB102" s="9">
        <f>_xlfn.XLOOKUP(L102,Pos!B:B,Pos!K:K,-1,0)</f>
        <v>9.4285714285714288</v>
      </c>
      <c r="AC102" s="1" t="e">
        <f>_xlfn.XLOOKUP($L102,Pos!$A:$A,Pos!S:S,_xlfn.XLOOKUP($L102,#REF!,#REF!, ""), 0)</f>
        <v>#REF!</v>
      </c>
      <c r="AD102" s="1" t="e">
        <f>_xlfn.XLOOKUP($L102,Pos!$A:$A,Pos!T:T,_xlfn.XLOOKUP($L102,#REF!,#REF!, ""), 0)</f>
        <v>#REF!</v>
      </c>
      <c r="AE102" s="1" t="e">
        <f>_xlfn.XLOOKUP($L102,Pos!$A:$A,Pos!U:U,_xlfn.XLOOKUP($L102,#REF!,#REF!, ""), 0)</f>
        <v>#REF!</v>
      </c>
      <c r="AF102" s="1" t="e">
        <f>_xlfn.XLOOKUP($L102,Pos!$A:$A,Pos!V:V,_xlfn.XLOOKUP($L102,#REF!,#REF!, ""), 0)</f>
        <v>#REF!</v>
      </c>
      <c r="AG102" s="1" t="e">
        <f>_xlfn.XLOOKUP($L102,Pos!$A:$A,Pos!W:W,_xlfn.XLOOKUP($L102,#REF!,#REF!, ""), 0)</f>
        <v>#REF!</v>
      </c>
      <c r="AH102" s="1" t="e">
        <f>_xlfn.XLOOKUP($L102,Pos!$A:$A,Pos!X:X,_xlfn.XLOOKUP($L102,#REF!,#REF!, ""), 0)</f>
        <v>#REF!</v>
      </c>
      <c r="AI102" s="1" t="e">
        <f>_xlfn.XLOOKUP($L102,Pos!$A:$A,Pos!Y:Y,_xlfn.XLOOKUP($L102,#REF!,#REF!, ""), 0)</f>
        <v>#REF!</v>
      </c>
      <c r="AJ102" s="1" t="e">
        <f>_xlfn.XLOOKUP($L102,Pos!$A:$A,Pos!Z:Z,_xlfn.XLOOKUP($L102,#REF!,#REF!, ""), 0)</f>
        <v>#REF!</v>
      </c>
      <c r="AK102" s="1" t="e">
        <f>_xlfn.XLOOKUP($L102,Pos!$A:$A,Pos!AA:AA,_xlfn.XLOOKUP($L102,#REF!,#REF!, ""), 0)</f>
        <v>#REF!</v>
      </c>
      <c r="AL102" s="1" t="e">
        <f>_xlfn.XLOOKUP($L102,Pos!$A:$A,Pos!AB:AB,_xlfn.XLOOKUP($L102,#REF!,#REF!, ""), 0)</f>
        <v>#REF!</v>
      </c>
      <c r="AM102" s="1" t="e">
        <f>_xlfn.XLOOKUP($L102,Pos!$A:$A,Pos!AC:AC,_xlfn.XLOOKUP($L102,#REF!,#REF!, ""), 0)</f>
        <v>#REF!</v>
      </c>
      <c r="AN102" s="1" t="e">
        <f>_xlfn.XLOOKUP($L102,Pos!$A:$A,Pos!AD:AD,_xlfn.XLOOKUP($L102,#REF!,#REF!, ""), 0)</f>
        <v>#REF!</v>
      </c>
      <c r="AO102" s="1" t="e">
        <f>_xlfn.XLOOKUP($L102,Pos!$A:$A,Pos!AE:AE,_xlfn.XLOOKUP($L102,#REF!,#REF!, ""), 0)</f>
        <v>#REF!</v>
      </c>
      <c r="AP102" s="1" t="e">
        <f>_xlfn.XLOOKUP($L102,Pos!$A:$A,Pos!AF:AF,_xlfn.XLOOKUP($L102,#REF!,#REF!, ""), 0)</f>
        <v>#REF!</v>
      </c>
      <c r="AQ102" s="1" t="e">
        <f>_xlfn.XLOOKUP($L102,Pos!$A:$A,Pos!AG:AG,_xlfn.XLOOKUP($L102,#REF!,#REF!, ""), 0)</f>
        <v>#REF!</v>
      </c>
      <c r="AR102" s="1" t="e">
        <f>_xlfn.XLOOKUP($L102,Pos!$A:$A,Pos!AH:AH,_xlfn.XLOOKUP($L102,#REF!,#REF!, ""), 0)</f>
        <v>#REF!</v>
      </c>
      <c r="AS102" s="1" t="e">
        <f>_xlfn.XLOOKUP($L102,Pos!$A:$A,Pos!AI:AI,_xlfn.XLOOKUP($L102,#REF!,#REF!, ""), 0)</f>
        <v>#REF!</v>
      </c>
      <c r="AT102" s="1" t="e">
        <f>_xlfn.XLOOKUP($L102,Pos!$A:$A,Pos!AJ:AJ,_xlfn.XLOOKUP($L102,#REF!,#REF!, ""), 0)</f>
        <v>#REF!</v>
      </c>
      <c r="AU102" s="1" t="e">
        <f>_xlfn.XLOOKUP($L102,Pos!$A:$A,Pos!AK:AK,_xlfn.XLOOKUP($L102,#REF!,#REF!, ""), 0)</f>
        <v>#REF!</v>
      </c>
      <c r="AV102" s="1" t="e">
        <f>_xlfn.XLOOKUP($L102,Pos!$A:$A,Pos!AL:AL,_xlfn.XLOOKUP($L102,#REF!,#REF!, ""), 0)</f>
        <v>#REF!</v>
      </c>
      <c r="AW102" s="1" t="e">
        <f>_xlfn.XLOOKUP($L102,Pos!$A:$A,Pos!AM:AM,_xlfn.XLOOKUP($L102,#REF!,#REF!, ""), 0)</f>
        <v>#REF!</v>
      </c>
      <c r="AX102" s="1" t="e">
        <f>_xlfn.XLOOKUP($L102,Pos!$A:$A,Pos!AN:AN,_xlfn.XLOOKUP($L102,#REF!,#REF!, ""), 0)</f>
        <v>#REF!</v>
      </c>
      <c r="AY102" s="1" t="e">
        <f>_xlfn.XLOOKUP($L102,Pos!$A:$A,Pos!AO:AO,_xlfn.XLOOKUP($L102,#REF!,#REF!, ""), 0)</f>
        <v>#REF!</v>
      </c>
      <c r="AZ102" s="7" t="str">
        <f t="shared" si="91"/>
        <v>IN</v>
      </c>
      <c r="BA102" s="1">
        <f>IF(OR(_xlfn.XLOOKUP(L102,Pos!B:B,Pos!L:L,FALSE)="ESG Reason",_xlfn.XLOOKUP(L102,Pos!B:B,Pos!L:L,FALSE)="Blacklisted"),1,0)</f>
        <v>0</v>
      </c>
      <c r="BC102" s="11">
        <v>2.1181455915508379E-3</v>
      </c>
      <c r="BD102" s="11">
        <f>_xlfn.XLOOKUP($L102,Pos!$B:$B,Pos!H:H,0, 0)</f>
        <v>1.783268261873188E-3</v>
      </c>
      <c r="BE102" s="11">
        <f>_xlfn.XLOOKUP($L102,Pos!$B:$B,Pos!I:I,0, 0)</f>
        <v>1.3418279436562631E-4</v>
      </c>
      <c r="BF102" s="18">
        <f t="shared" si="92"/>
        <v>1.6490854675075617E-3</v>
      </c>
      <c r="BG102" s="1">
        <f t="shared" si="93"/>
        <v>1</v>
      </c>
      <c r="BH102" s="1">
        <f t="shared" si="94"/>
        <v>33</v>
      </c>
      <c r="BI102" s="18">
        <f t="shared" si="95"/>
        <v>3.348773296776499E-4</v>
      </c>
      <c r="BJ102" s="3">
        <f t="shared" si="96"/>
        <v>1.9839627971852116E-3</v>
      </c>
      <c r="BK102" s="18">
        <f t="shared" si="97"/>
        <v>3.348773296776499E-4</v>
      </c>
    </row>
    <row r="103" spans="1:63" x14ac:dyDescent="0.25">
      <c r="A103" s="69">
        <v>2E-3</v>
      </c>
      <c r="B103" s="20" t="s">
        <v>2691</v>
      </c>
      <c r="C103" s="3"/>
      <c r="D103" s="3"/>
      <c r="E103" s="3"/>
      <c r="F103" s="3"/>
      <c r="G103" s="51" t="s">
        <v>955</v>
      </c>
      <c r="H103" s="8" t="str">
        <f t="shared" si="87"/>
        <v>0%North America</v>
      </c>
      <c r="I103" s="11" cm="1">
        <f t="array" ref="I103">IF(
   AZ103 = "OUT", 0,IF(
   BD103 &gt;= LARGE(IF(ISNUMBER(BD:BD), BD:BD), 3),
   BE103 - 0.001,
   IF(BE103 &gt;=VLOOKUP(P103,mapping!$A:$B,2,FALSE), BE103,VLOOKUP(P103,mapping!$A$2:$B$8,2,FALSE))
))</f>
        <v>2E-3</v>
      </c>
      <c r="J103" s="11" cm="1">
        <f t="array" ref="J103">IF(
    AZ103="OUT",0,IF(IF(
                      BD103&gt;=LARGE(IF(ISNUMBER(BD:BD),BD:BD),3),
                      BE103+0.001,
                      VLOOKUP(H103,mapping!$D:$E,2,FALSE)
                      )&gt;I103,
                   IF(
                      BD103&gt;=LARGE(IF(ISNUMBER(BD:BD),BD:BD),3),
                      BE103+0.001,
                      VLOOKUP(H103,mapping!$D:$E,2,FALSE)
                      ),
                   I103+0.002))</f>
        <v>0.01</v>
      </c>
      <c r="K103" s="8">
        <f t="shared" si="88"/>
        <v>1.4576175424506891E-4</v>
      </c>
      <c r="L103" s="1" t="str">
        <f>Pos!B1010</f>
        <v>US36467J1088</v>
      </c>
      <c r="M103" s="1" t="str">
        <f>_xlfn.XLOOKUP($L103,Pos!B:B,Pos!D:D,, 0)</f>
        <v>Gaming and Leisure Properties, Inc.</v>
      </c>
      <c r="N103" s="1" t="str">
        <f>_xlfn.XLOOKUP($L103,Pos!B:B,Pos!E:E,, 0)</f>
        <v>Real Estate</v>
      </c>
      <c r="O103" s="1" t="str">
        <f t="shared" si="89"/>
        <v>Real Estate_North America</v>
      </c>
      <c r="P103" s="1" t="str">
        <f>_xlfn.XLOOKUP($L103,Pos!B:B,Pos!F:F,, 0)</f>
        <v>North America</v>
      </c>
      <c r="Q103" s="1">
        <v>0</v>
      </c>
      <c r="R103" s="9">
        <f>_xlfn.XLOOKUP($L103,Pos!$B:$B,Pos!N:N,0, 0)</f>
        <v>8.42</v>
      </c>
      <c r="S103" s="9">
        <f>_xlfn.XLOOKUP($L103,Pos!$B:$B,Pos!O:O,0, 0)</f>
        <v>4.0758330000000003</v>
      </c>
      <c r="T103" s="9">
        <f>_xlfn.XLOOKUP($L103,Pos!$B:$B,Pos!P:P,0, 0)</f>
        <v>5.85</v>
      </c>
      <c r="U103" s="9">
        <f>_xlfn.XLOOKUP($L103,Pos!$B:$B,Pos!Q:Q,0, 0)</f>
        <v>5.7</v>
      </c>
      <c r="V103" s="9">
        <f>_xlfn.XLOOKUP($L103,Pos!$B:$B,Pos!R:R,0, 0)</f>
        <v>9.8666669999999996</v>
      </c>
      <c r="W103" s="9">
        <f>_xlfn.XLOOKUP($L103,Pos!$B:$B,Pos!S:S,0, 0)</f>
        <v>5.9866669999999997</v>
      </c>
      <c r="X103" s="9" t="str">
        <f>_xlfn.XLOOKUP($L103,Pos!$B:$B,Pos!J:J,0, 0)</f>
        <v>Outperform</v>
      </c>
      <c r="Y103" s="1">
        <v>0</v>
      </c>
      <c r="Z103" s="1">
        <v>0</v>
      </c>
      <c r="AA103" s="1">
        <f t="shared" si="90"/>
        <v>0</v>
      </c>
      <c r="AB103" s="9">
        <f>_xlfn.XLOOKUP(L103,Pos!B:B,Pos!K:K,-1,0)</f>
        <v>8.5714285714285712</v>
      </c>
      <c r="AC103" s="1" t="e">
        <f>_xlfn.XLOOKUP($L103,Pos!$A:$A,Pos!S:S,_xlfn.XLOOKUP($L103,#REF!,#REF!, ""), 0)</f>
        <v>#REF!</v>
      </c>
      <c r="AD103" s="1" t="e">
        <f>_xlfn.XLOOKUP($L103,Pos!$A:$A,Pos!T:T,_xlfn.XLOOKUP($L103,#REF!,#REF!, ""), 0)</f>
        <v>#REF!</v>
      </c>
      <c r="AE103" s="1" t="e">
        <f>_xlfn.XLOOKUP($L103,Pos!$A:$A,Pos!U:U,_xlfn.XLOOKUP($L103,#REF!,#REF!, ""), 0)</f>
        <v>#REF!</v>
      </c>
      <c r="AF103" s="1" t="e">
        <f>_xlfn.XLOOKUP($L103,Pos!$A:$A,Pos!V:V,_xlfn.XLOOKUP($L103,#REF!,#REF!, ""), 0)</f>
        <v>#REF!</v>
      </c>
      <c r="AG103" s="1" t="e">
        <f>_xlfn.XLOOKUP($L103,Pos!$A:$A,Pos!W:W,_xlfn.XLOOKUP($L103,#REF!,#REF!, ""), 0)</f>
        <v>#REF!</v>
      </c>
      <c r="AH103" s="1" t="e">
        <f>_xlfn.XLOOKUP($L103,Pos!$A:$A,Pos!X:X,_xlfn.XLOOKUP($L103,#REF!,#REF!, ""), 0)</f>
        <v>#REF!</v>
      </c>
      <c r="AI103" s="1" t="e">
        <f>_xlfn.XLOOKUP($L103,Pos!$A:$A,Pos!Y:Y,_xlfn.XLOOKUP($L103,#REF!,#REF!, ""), 0)</f>
        <v>#REF!</v>
      </c>
      <c r="AJ103" s="1" t="e">
        <f>_xlfn.XLOOKUP($L103,Pos!$A:$A,Pos!Z:Z,_xlfn.XLOOKUP($L103,#REF!,#REF!, ""), 0)</f>
        <v>#REF!</v>
      </c>
      <c r="AK103" s="1" t="e">
        <f>_xlfn.XLOOKUP($L103,Pos!$A:$A,Pos!AA:AA,_xlfn.XLOOKUP($L103,#REF!,#REF!, ""), 0)</f>
        <v>#REF!</v>
      </c>
      <c r="AL103" s="1" t="e">
        <f>_xlfn.XLOOKUP($L103,Pos!$A:$A,Pos!AB:AB,_xlfn.XLOOKUP($L103,#REF!,#REF!, ""), 0)</f>
        <v>#REF!</v>
      </c>
      <c r="AM103" s="1" t="e">
        <f>_xlfn.XLOOKUP($L103,Pos!$A:$A,Pos!AC:AC,_xlfn.XLOOKUP($L103,#REF!,#REF!, ""), 0)</f>
        <v>#REF!</v>
      </c>
      <c r="AN103" s="1" t="e">
        <f>_xlfn.XLOOKUP($L103,Pos!$A:$A,Pos!AD:AD,_xlfn.XLOOKUP($L103,#REF!,#REF!, ""), 0)</f>
        <v>#REF!</v>
      </c>
      <c r="AO103" s="1" t="e">
        <f>_xlfn.XLOOKUP($L103,Pos!$A:$A,Pos!AE:AE,_xlfn.XLOOKUP($L103,#REF!,#REF!, ""), 0)</f>
        <v>#REF!</v>
      </c>
      <c r="AP103" s="1" t="e">
        <f>_xlfn.XLOOKUP($L103,Pos!$A:$A,Pos!AF:AF,_xlfn.XLOOKUP($L103,#REF!,#REF!, ""), 0)</f>
        <v>#REF!</v>
      </c>
      <c r="AQ103" s="1" t="e">
        <f>_xlfn.XLOOKUP($L103,Pos!$A:$A,Pos!AG:AG,_xlfn.XLOOKUP($L103,#REF!,#REF!, ""), 0)</f>
        <v>#REF!</v>
      </c>
      <c r="AR103" s="1" t="e">
        <f>_xlfn.XLOOKUP($L103,Pos!$A:$A,Pos!AH:AH,_xlfn.XLOOKUP($L103,#REF!,#REF!, ""), 0)</f>
        <v>#REF!</v>
      </c>
      <c r="AS103" s="1" t="e">
        <f>_xlfn.XLOOKUP($L103,Pos!$A:$A,Pos!AI:AI,_xlfn.XLOOKUP($L103,#REF!,#REF!, ""), 0)</f>
        <v>#REF!</v>
      </c>
      <c r="AT103" s="1" t="e">
        <f>_xlfn.XLOOKUP($L103,Pos!$A:$A,Pos!AJ:AJ,_xlfn.XLOOKUP($L103,#REF!,#REF!, ""), 0)</f>
        <v>#REF!</v>
      </c>
      <c r="AU103" s="1" t="e">
        <f>_xlfn.XLOOKUP($L103,Pos!$A:$A,Pos!AK:AK,_xlfn.XLOOKUP($L103,#REF!,#REF!, ""), 0)</f>
        <v>#REF!</v>
      </c>
      <c r="AV103" s="1" t="e">
        <f>_xlfn.XLOOKUP($L103,Pos!$A:$A,Pos!AL:AL,_xlfn.XLOOKUP($L103,#REF!,#REF!, ""), 0)</f>
        <v>#REF!</v>
      </c>
      <c r="AW103" s="1" t="e">
        <f>_xlfn.XLOOKUP($L103,Pos!$A:$A,Pos!AM:AM,_xlfn.XLOOKUP($L103,#REF!,#REF!, ""), 0)</f>
        <v>#REF!</v>
      </c>
      <c r="AX103" s="1" t="e">
        <f>_xlfn.XLOOKUP($L103,Pos!$A:$A,Pos!AN:AN,_xlfn.XLOOKUP($L103,#REF!,#REF!, ""), 0)</f>
        <v>#REF!</v>
      </c>
      <c r="AY103" s="1" t="e">
        <f>_xlfn.XLOOKUP($L103,Pos!$A:$A,Pos!AO:AO,_xlfn.XLOOKUP($L103,#REF!,#REF!, ""), 0)</f>
        <v>#REF!</v>
      </c>
      <c r="AZ103" s="7" t="str">
        <f t="shared" si="91"/>
        <v>IN</v>
      </c>
      <c r="BA103" s="1">
        <f>IF(OR(_xlfn.XLOOKUP(L103,Pos!B:B,Pos!L:L,FALSE)="ESG Reason",_xlfn.XLOOKUP(L103,Pos!B:B,Pos!L:L,FALSE)="Blacklisted"),1,0)</f>
        <v>0</v>
      </c>
      <c r="BC103" s="11">
        <v>2.0742318900516228E-3</v>
      </c>
      <c r="BD103" s="11">
        <f>_xlfn.XLOOKUP($L103,Pos!$B:$B,Pos!H:H,0, 0)</f>
        <v>1.739383449167142E-3</v>
      </c>
      <c r="BE103" s="11">
        <f>_xlfn.XLOOKUP($L103,Pos!$B:$B,Pos!I:I,0, 0)</f>
        <v>1.4576175424506891E-4</v>
      </c>
      <c r="BF103" s="18">
        <f t="shared" si="92"/>
        <v>1.5936216949220732E-3</v>
      </c>
      <c r="BG103" s="1">
        <f t="shared" si="93"/>
        <v>1</v>
      </c>
      <c r="BH103" s="1">
        <f t="shared" si="94"/>
        <v>33</v>
      </c>
      <c r="BI103" s="18">
        <f t="shared" si="95"/>
        <v>3.3484844088448084E-4</v>
      </c>
      <c r="BJ103" s="3">
        <f t="shared" si="96"/>
        <v>1.928470135806554E-3</v>
      </c>
      <c r="BK103" s="18">
        <f t="shared" si="97"/>
        <v>3.3484844088448084E-4</v>
      </c>
    </row>
    <row r="104" spans="1:63" x14ac:dyDescent="0.25">
      <c r="A104" s="69">
        <v>3.0000000000000001E-3</v>
      </c>
      <c r="B104" s="20" t="s">
        <v>2780</v>
      </c>
      <c r="D104" s="3"/>
      <c r="E104" s="3"/>
      <c r="F104" s="3"/>
      <c r="G104" s="51" t="s">
        <v>1030</v>
      </c>
      <c r="H104" s="8" t="str">
        <f t="shared" si="87"/>
        <v>0%North America</v>
      </c>
      <c r="I104" s="11" cm="1">
        <f t="array" ref="I104">IF(
   AZ104 = "OUT", 0,IF(
   BD104 &gt;= LARGE(IF(ISNUMBER(BD:BD), BD:BD), 3),
   BE104 - 0.001,
   IF(BE104 &gt;=VLOOKUP(P104,mapping!$A:$B,2,FALSE), BE104,VLOOKUP(P104,mapping!$A$2:$B$8,2,FALSE))
))</f>
        <v>2E-3</v>
      </c>
      <c r="J104" s="11" cm="1">
        <f t="array" ref="J104">IF(
    AZ104="OUT",0,IF(IF(
                      BD104&gt;=LARGE(IF(ISNUMBER(BD:BD),BD:BD),3),
                      BE104+0.001,
                      VLOOKUP(H104,mapping!$D:$E,2,FALSE)
                      )&gt;I104,
                   IF(
                      BD104&gt;=LARGE(IF(ISNUMBER(BD:BD),BD:BD),3),
                      BE104+0.001,
                      VLOOKUP(H104,mapping!$D:$E,2,FALSE)
                      ),
                   I104+0.002))</f>
        <v>0.01</v>
      </c>
      <c r="K104" s="8">
        <f t="shared" si="88"/>
        <v>1.237692116111817E-4</v>
      </c>
      <c r="L104" s="1" t="str">
        <f>Pos!B824</f>
        <v>US02665T3068</v>
      </c>
      <c r="M104" s="1" t="str">
        <f>_xlfn.XLOOKUP($L104,Pos!B:B,Pos!D:D,, 0)</f>
        <v>American Homes 4 Rent Class A</v>
      </c>
      <c r="N104" s="1" t="str">
        <f>_xlfn.XLOOKUP($L104,Pos!B:B,Pos!E:E,, 0)</f>
        <v>Real Estate</v>
      </c>
      <c r="O104" s="1" t="str">
        <f t="shared" si="89"/>
        <v>Real Estate_North America</v>
      </c>
      <c r="P104" s="1" t="str">
        <f>_xlfn.XLOOKUP($L104,Pos!B:B,Pos!F:F,, 0)</f>
        <v>North America</v>
      </c>
      <c r="Q104" s="1">
        <v>0</v>
      </c>
      <c r="R104" s="9">
        <f>_xlfn.XLOOKUP($L104,Pos!$B:$B,Pos!N:N,0, 0)</f>
        <v>8.77</v>
      </c>
      <c r="S104" s="9">
        <f>_xlfn.XLOOKUP($L104,Pos!$B:$B,Pos!O:O,0, 0)</f>
        <v>2.9803329999999999</v>
      </c>
      <c r="T104" s="9">
        <f>_xlfn.XLOOKUP($L104,Pos!$B:$B,Pos!P:P,0, 0)</f>
        <v>4.75</v>
      </c>
      <c r="U104" s="9">
        <f>_xlfn.XLOOKUP($L104,Pos!$B:$B,Pos!Q:Q,0, 0)</f>
        <v>5.3</v>
      </c>
      <c r="V104" s="9">
        <f>_xlfn.XLOOKUP($L104,Pos!$B:$B,Pos!R:R,0, 0)</f>
        <v>9.8000000000000007</v>
      </c>
      <c r="W104" s="9">
        <f>_xlfn.XLOOKUP($L104,Pos!$B:$B,Pos!S:S,0, 0)</f>
        <v>6.3566669999999998</v>
      </c>
      <c r="X104" s="9" t="str">
        <f>_xlfn.XLOOKUP($L104,Pos!$B:$B,Pos!J:J,0, 0)</f>
        <v>Outperform</v>
      </c>
      <c r="Y104" s="1">
        <v>0</v>
      </c>
      <c r="Z104" s="1">
        <v>0</v>
      </c>
      <c r="AA104" s="1">
        <f t="shared" si="90"/>
        <v>0</v>
      </c>
      <c r="AB104" s="9">
        <f>_xlfn.XLOOKUP(L104,Pos!B:B,Pos!K:K,-1,0)</f>
        <v>10</v>
      </c>
      <c r="AC104" s="1" t="e">
        <f>_xlfn.XLOOKUP($L104,Pos!$A:$A,Pos!S:S,_xlfn.XLOOKUP($L104,#REF!,#REF!, ""), 0)</f>
        <v>#REF!</v>
      </c>
      <c r="AD104" s="1" t="e">
        <f>_xlfn.XLOOKUP($L104,Pos!$A:$A,Pos!T:T,_xlfn.XLOOKUP($L104,#REF!,#REF!, ""), 0)</f>
        <v>#REF!</v>
      </c>
      <c r="AE104" s="1" t="e">
        <f>_xlfn.XLOOKUP($L104,Pos!$A:$A,Pos!U:U,_xlfn.XLOOKUP($L104,#REF!,#REF!, ""), 0)</f>
        <v>#REF!</v>
      </c>
      <c r="AF104" s="1" t="e">
        <f>_xlfn.XLOOKUP($L104,Pos!$A:$A,Pos!V:V,_xlfn.XLOOKUP($L104,#REF!,#REF!, ""), 0)</f>
        <v>#REF!</v>
      </c>
      <c r="AG104" s="1" t="e">
        <f>_xlfn.XLOOKUP($L104,Pos!$A:$A,Pos!W:W,_xlfn.XLOOKUP($L104,#REF!,#REF!, ""), 0)</f>
        <v>#REF!</v>
      </c>
      <c r="AH104" s="1" t="e">
        <f>_xlfn.XLOOKUP($L104,Pos!$A:$A,Pos!X:X,_xlfn.XLOOKUP($L104,#REF!,#REF!, ""), 0)</f>
        <v>#REF!</v>
      </c>
      <c r="AI104" s="1" t="e">
        <f>_xlfn.XLOOKUP($L104,Pos!$A:$A,Pos!Y:Y,_xlfn.XLOOKUP($L104,#REF!,#REF!, ""), 0)</f>
        <v>#REF!</v>
      </c>
      <c r="AJ104" s="1" t="e">
        <f>_xlfn.XLOOKUP($L104,Pos!$A:$A,Pos!Z:Z,_xlfn.XLOOKUP($L104,#REF!,#REF!, ""), 0)</f>
        <v>#REF!</v>
      </c>
      <c r="AK104" s="1" t="e">
        <f>_xlfn.XLOOKUP($L104,Pos!$A:$A,Pos!AA:AA,_xlfn.XLOOKUP($L104,#REF!,#REF!, ""), 0)</f>
        <v>#REF!</v>
      </c>
      <c r="AL104" s="1" t="e">
        <f>_xlfn.XLOOKUP($L104,Pos!$A:$A,Pos!AB:AB,_xlfn.XLOOKUP($L104,#REF!,#REF!, ""), 0)</f>
        <v>#REF!</v>
      </c>
      <c r="AM104" s="1" t="e">
        <f>_xlfn.XLOOKUP($L104,Pos!$A:$A,Pos!AC:AC,_xlfn.XLOOKUP($L104,#REF!,#REF!, ""), 0)</f>
        <v>#REF!</v>
      </c>
      <c r="AN104" s="1" t="e">
        <f>_xlfn.XLOOKUP($L104,Pos!$A:$A,Pos!AD:AD,_xlfn.XLOOKUP($L104,#REF!,#REF!, ""), 0)</f>
        <v>#REF!</v>
      </c>
      <c r="AO104" s="1" t="e">
        <f>_xlfn.XLOOKUP($L104,Pos!$A:$A,Pos!AE:AE,_xlfn.XLOOKUP($L104,#REF!,#REF!, ""), 0)</f>
        <v>#REF!</v>
      </c>
      <c r="AP104" s="1" t="e">
        <f>_xlfn.XLOOKUP($L104,Pos!$A:$A,Pos!AF:AF,_xlfn.XLOOKUP($L104,#REF!,#REF!, ""), 0)</f>
        <v>#REF!</v>
      </c>
      <c r="AQ104" s="1" t="e">
        <f>_xlfn.XLOOKUP($L104,Pos!$A:$A,Pos!AG:AG,_xlfn.XLOOKUP($L104,#REF!,#REF!, ""), 0)</f>
        <v>#REF!</v>
      </c>
      <c r="AR104" s="1" t="e">
        <f>_xlfn.XLOOKUP($L104,Pos!$A:$A,Pos!AH:AH,_xlfn.XLOOKUP($L104,#REF!,#REF!, ""), 0)</f>
        <v>#REF!</v>
      </c>
      <c r="AS104" s="1" t="e">
        <f>_xlfn.XLOOKUP($L104,Pos!$A:$A,Pos!AI:AI,_xlfn.XLOOKUP($L104,#REF!,#REF!, ""), 0)</f>
        <v>#REF!</v>
      </c>
      <c r="AT104" s="1" t="e">
        <f>_xlfn.XLOOKUP($L104,Pos!$A:$A,Pos!AJ:AJ,_xlfn.XLOOKUP($L104,#REF!,#REF!, ""), 0)</f>
        <v>#REF!</v>
      </c>
      <c r="AU104" s="1" t="e">
        <f>_xlfn.XLOOKUP($L104,Pos!$A:$A,Pos!AK:AK,_xlfn.XLOOKUP($L104,#REF!,#REF!, ""), 0)</f>
        <v>#REF!</v>
      </c>
      <c r="AV104" s="1" t="e">
        <f>_xlfn.XLOOKUP($L104,Pos!$A:$A,Pos!AL:AL,_xlfn.XLOOKUP($L104,#REF!,#REF!, ""), 0)</f>
        <v>#REF!</v>
      </c>
      <c r="AW104" s="1" t="e">
        <f>_xlfn.XLOOKUP($L104,Pos!$A:$A,Pos!AM:AM,_xlfn.XLOOKUP($L104,#REF!,#REF!, ""), 0)</f>
        <v>#REF!</v>
      </c>
      <c r="AX104" s="1" t="e">
        <f>_xlfn.XLOOKUP($L104,Pos!$A:$A,Pos!AN:AN,_xlfn.XLOOKUP($L104,#REF!,#REF!, ""), 0)</f>
        <v>#REF!</v>
      </c>
      <c r="AY104" s="1" t="e">
        <f>_xlfn.XLOOKUP($L104,Pos!$A:$A,Pos!AO:AO,_xlfn.XLOOKUP($L104,#REF!,#REF!, ""), 0)</f>
        <v>#REF!</v>
      </c>
      <c r="AZ104" s="7" t="str">
        <f t="shared" si="91"/>
        <v>IN</v>
      </c>
      <c r="BA104" s="1">
        <f>IF(OR(_xlfn.XLOOKUP(L104,Pos!B:B,Pos!L:L,FALSE)="ESG Reason",_xlfn.XLOOKUP(L104,Pos!B:B,Pos!L:L,FALSE)="Blacklisted"),1,0)</f>
        <v>0</v>
      </c>
      <c r="BC104" s="11">
        <v>2.0185950438939182E-3</v>
      </c>
      <c r="BD104" s="11">
        <f>_xlfn.XLOOKUP($L104,Pos!$B:$B,Pos!H:H,0, 0)</f>
        <v>1.682986336042033E-3</v>
      </c>
      <c r="BE104" s="11">
        <f>_xlfn.XLOOKUP($L104,Pos!$B:$B,Pos!I:I,0, 0)</f>
        <v>1.237692116111817E-4</v>
      </c>
      <c r="BF104" s="18">
        <f t="shared" si="92"/>
        <v>1.5592171244308514E-3</v>
      </c>
      <c r="BG104" s="1">
        <f t="shared" si="93"/>
        <v>1</v>
      </c>
      <c r="BH104" s="1">
        <f t="shared" si="94"/>
        <v>33</v>
      </c>
      <c r="BI104" s="18">
        <f t="shared" si="95"/>
        <v>3.3560870785188522E-4</v>
      </c>
      <c r="BJ104" s="3">
        <f t="shared" si="96"/>
        <v>1.8948258322827366E-3</v>
      </c>
      <c r="BK104" s="18">
        <f t="shared" si="97"/>
        <v>3.3560870785188522E-4</v>
      </c>
    </row>
    <row r="105" spans="1:63" x14ac:dyDescent="0.25">
      <c r="A105" s="63">
        <v>1</v>
      </c>
      <c r="B105" s="21" t="s">
        <v>2692</v>
      </c>
      <c r="C105" s="3"/>
      <c r="D105" s="3"/>
      <c r="E105" s="3"/>
      <c r="F105" s="3"/>
      <c r="G105" s="51" t="s">
        <v>528</v>
      </c>
      <c r="H105" s="8" t="str">
        <f t="shared" si="87"/>
        <v>0%Others</v>
      </c>
      <c r="I105" s="11" cm="1">
        <f t="array" ref="I105">IF(
   AZ105 = "OUT", 0,IF(
   BD105 &gt;= LARGE(IF(ISNUMBER(BD:BD), BD:BD), 3),
   BE105 - 0.001,
   IF(BE105 &gt;=VLOOKUP(P105,mapping!$A:$B,2,FALSE), BE105,VLOOKUP(P105,mapping!$A$2:$B$8,2,FALSE))
))</f>
        <v>1E-3</v>
      </c>
      <c r="J105" s="11" cm="1">
        <f t="array" ref="J105">IF(
    AZ105="OUT",0,IF(IF(
                      BD105&gt;=LARGE(IF(ISNUMBER(BD:BD),BD:BD),3),
                      BE105+0.001,
                      VLOOKUP(H105,mapping!$D:$E,2,FALSE)
                      )&gt;I105,
                   IF(
                      BD105&gt;=LARGE(IF(ISNUMBER(BD:BD),BD:BD),3),
                      BE105+0.001,
                      VLOOKUP(H105,mapping!$D:$E,2,FALSE)
                      ),
                   I105+0.002))</f>
        <v>3.0000000000000001E-3</v>
      </c>
      <c r="K105" s="8">
        <f t="shared" si="88"/>
        <v>3.5168855294058878E-4</v>
      </c>
      <c r="L105" s="1" t="str">
        <f>Pos!B515</f>
        <v>JP3165000005</v>
      </c>
      <c r="M105" s="1" t="str">
        <f>_xlfn.XLOOKUP($L105,Pos!B:B,Pos!D:D,, 0)</f>
        <v>Sompo Holdings,Inc.</v>
      </c>
      <c r="N105" s="1" t="str">
        <f>_xlfn.XLOOKUP($L105,Pos!B:B,Pos!E:E,, 0)</f>
        <v>Insurance</v>
      </c>
      <c r="O105" s="1" t="str">
        <f t="shared" si="89"/>
        <v>Insurance_Others</v>
      </c>
      <c r="P105" s="1" t="str">
        <f>_xlfn.XLOOKUP($L105,Pos!B:B,Pos!F:F,, 0)</f>
        <v>Others</v>
      </c>
      <c r="Q105" s="1">
        <v>0</v>
      </c>
      <c r="R105" s="9">
        <f>_xlfn.XLOOKUP($L105,Pos!$B:$B,Pos!N:N,0, 0)</f>
        <v>5.62</v>
      </c>
      <c r="S105" s="9">
        <f>_xlfn.XLOOKUP($L105,Pos!$B:$B,Pos!O:O,0, 0)</f>
        <v>5.9574999999999996</v>
      </c>
      <c r="T105" s="9">
        <f>_xlfn.XLOOKUP($L105,Pos!$B:$B,Pos!P:P,0, 0)</f>
        <v>2.4</v>
      </c>
      <c r="U105" s="9">
        <f>_xlfn.XLOOKUP($L105,Pos!$B:$B,Pos!Q:Q,0, 0)</f>
        <v>7.3</v>
      </c>
      <c r="V105" s="9">
        <f>_xlfn.XLOOKUP($L105,Pos!$B:$B,Pos!R:R,0, 0)</f>
        <v>5.4666670000000002</v>
      </c>
      <c r="W105" s="9">
        <f>_xlfn.XLOOKUP($L105,Pos!$B:$B,Pos!S:S,0, 0)</f>
        <v>5.0049999999999999</v>
      </c>
      <c r="X105" s="9" t="str">
        <f>_xlfn.XLOOKUP($L105,Pos!$B:$B,Pos!J:J,0, 0)</f>
        <v>Outperform</v>
      </c>
      <c r="Y105" s="1">
        <v>0</v>
      </c>
      <c r="Z105" s="1">
        <v>0</v>
      </c>
      <c r="AA105" s="1">
        <f t="shared" si="90"/>
        <v>0</v>
      </c>
      <c r="AB105" s="9">
        <f>_xlfn.XLOOKUP(L105,Pos!B:B,Pos!K:K,-1,0)</f>
        <v>9.5833333333333339</v>
      </c>
      <c r="AC105" s="1" t="e">
        <f>_xlfn.XLOOKUP($L105,Pos!$A:$A,Pos!S:S,_xlfn.XLOOKUP($L105,#REF!,#REF!, ""), 0)</f>
        <v>#REF!</v>
      </c>
      <c r="AD105" s="1" t="e">
        <f>_xlfn.XLOOKUP($L105,Pos!$A:$A,Pos!T:T,_xlfn.XLOOKUP($L105,#REF!,#REF!, ""), 0)</f>
        <v>#REF!</v>
      </c>
      <c r="AE105" s="1" t="e">
        <f>_xlfn.XLOOKUP($L105,Pos!$A:$A,Pos!U:U,_xlfn.XLOOKUP($L105,#REF!,#REF!, ""), 0)</f>
        <v>#REF!</v>
      </c>
      <c r="AF105" s="1" t="e">
        <f>_xlfn.XLOOKUP($L105,Pos!$A:$A,Pos!V:V,_xlfn.XLOOKUP($L105,#REF!,#REF!, ""), 0)</f>
        <v>#REF!</v>
      </c>
      <c r="AG105" s="1" t="e">
        <f>_xlfn.XLOOKUP($L105,Pos!$A:$A,Pos!W:W,_xlfn.XLOOKUP($L105,#REF!,#REF!, ""), 0)</f>
        <v>#REF!</v>
      </c>
      <c r="AH105" s="1" t="e">
        <f>_xlfn.XLOOKUP($L105,Pos!$A:$A,Pos!X:X,_xlfn.XLOOKUP($L105,#REF!,#REF!, ""), 0)</f>
        <v>#REF!</v>
      </c>
      <c r="AI105" s="1" t="e">
        <f>_xlfn.XLOOKUP($L105,Pos!$A:$A,Pos!Y:Y,_xlfn.XLOOKUP($L105,#REF!,#REF!, ""), 0)</f>
        <v>#REF!</v>
      </c>
      <c r="AJ105" s="1" t="e">
        <f>_xlfn.XLOOKUP($L105,Pos!$A:$A,Pos!Z:Z,_xlfn.XLOOKUP($L105,#REF!,#REF!, ""), 0)</f>
        <v>#REF!</v>
      </c>
      <c r="AK105" s="1" t="e">
        <f>_xlfn.XLOOKUP($L105,Pos!$A:$A,Pos!AA:AA,_xlfn.XLOOKUP($L105,#REF!,#REF!, ""), 0)</f>
        <v>#REF!</v>
      </c>
      <c r="AL105" s="1" t="e">
        <f>_xlfn.XLOOKUP($L105,Pos!$A:$A,Pos!AB:AB,_xlfn.XLOOKUP($L105,#REF!,#REF!, ""), 0)</f>
        <v>#REF!</v>
      </c>
      <c r="AM105" s="1" t="e">
        <f>_xlfn.XLOOKUP($L105,Pos!$A:$A,Pos!AC:AC,_xlfn.XLOOKUP($L105,#REF!,#REF!, ""), 0)</f>
        <v>#REF!</v>
      </c>
      <c r="AN105" s="1" t="e">
        <f>_xlfn.XLOOKUP($L105,Pos!$A:$A,Pos!AD:AD,_xlfn.XLOOKUP($L105,#REF!,#REF!, ""), 0)</f>
        <v>#REF!</v>
      </c>
      <c r="AO105" s="1" t="e">
        <f>_xlfn.XLOOKUP($L105,Pos!$A:$A,Pos!AE:AE,_xlfn.XLOOKUP($L105,#REF!,#REF!, ""), 0)</f>
        <v>#REF!</v>
      </c>
      <c r="AP105" s="1" t="e">
        <f>_xlfn.XLOOKUP($L105,Pos!$A:$A,Pos!AF:AF,_xlfn.XLOOKUP($L105,#REF!,#REF!, ""), 0)</f>
        <v>#REF!</v>
      </c>
      <c r="AQ105" s="1" t="e">
        <f>_xlfn.XLOOKUP($L105,Pos!$A:$A,Pos!AG:AG,_xlfn.XLOOKUP($L105,#REF!,#REF!, ""), 0)</f>
        <v>#REF!</v>
      </c>
      <c r="AR105" s="1" t="e">
        <f>_xlfn.XLOOKUP($L105,Pos!$A:$A,Pos!AH:AH,_xlfn.XLOOKUP($L105,#REF!,#REF!, ""), 0)</f>
        <v>#REF!</v>
      </c>
      <c r="AS105" s="1" t="e">
        <f>_xlfn.XLOOKUP($L105,Pos!$A:$A,Pos!AI:AI,_xlfn.XLOOKUP($L105,#REF!,#REF!, ""), 0)</f>
        <v>#REF!</v>
      </c>
      <c r="AT105" s="1" t="e">
        <f>_xlfn.XLOOKUP($L105,Pos!$A:$A,Pos!AJ:AJ,_xlfn.XLOOKUP($L105,#REF!,#REF!, ""), 0)</f>
        <v>#REF!</v>
      </c>
      <c r="AU105" s="1" t="e">
        <f>_xlfn.XLOOKUP($L105,Pos!$A:$A,Pos!AK:AK,_xlfn.XLOOKUP($L105,#REF!,#REF!, ""), 0)</f>
        <v>#REF!</v>
      </c>
      <c r="AV105" s="1" t="e">
        <f>_xlfn.XLOOKUP($L105,Pos!$A:$A,Pos!AL:AL,_xlfn.XLOOKUP($L105,#REF!,#REF!, ""), 0)</f>
        <v>#REF!</v>
      </c>
      <c r="AW105" s="1" t="e">
        <f>_xlfn.XLOOKUP($L105,Pos!$A:$A,Pos!AM:AM,_xlfn.XLOOKUP($L105,#REF!,#REF!, ""), 0)</f>
        <v>#REF!</v>
      </c>
      <c r="AX105" s="1" t="e">
        <f>_xlfn.XLOOKUP($L105,Pos!$A:$A,Pos!AN:AN,_xlfn.XLOOKUP($L105,#REF!,#REF!, ""), 0)</f>
        <v>#REF!</v>
      </c>
      <c r="AY105" s="1" t="e">
        <f>_xlfn.XLOOKUP($L105,Pos!$A:$A,Pos!AO:AO,_xlfn.XLOOKUP($L105,#REF!,#REF!, ""), 0)</f>
        <v>#REF!</v>
      </c>
      <c r="AZ105" s="7" t="str">
        <f t="shared" si="91"/>
        <v>IN</v>
      </c>
      <c r="BA105" s="1">
        <f>IF(OR(_xlfn.XLOOKUP(L105,Pos!B:B,Pos!L:L,FALSE)="ESG Reason",_xlfn.XLOOKUP(L105,Pos!B:B,Pos!L:L,FALSE)="Blacklisted"),1,0)</f>
        <v>0</v>
      </c>
      <c r="BC105" s="11">
        <v>1.6752022449212361E-3</v>
      </c>
      <c r="BD105" s="11">
        <f>_xlfn.XLOOKUP($L105,Pos!$B:$B,Pos!H:H,0, 0)</f>
        <v>1.669614422983618E-3</v>
      </c>
      <c r="BE105" s="11">
        <f>_xlfn.XLOOKUP($L105,Pos!$B:$B,Pos!I:I,0, 0)</f>
        <v>3.5168855294058878E-4</v>
      </c>
      <c r="BF105" s="18">
        <f t="shared" si="92"/>
        <v>1.3179258700430291E-3</v>
      </c>
      <c r="BG105" s="1">
        <f t="shared" si="93"/>
        <v>3</v>
      </c>
      <c r="BH105" s="1">
        <f t="shared" si="94"/>
        <v>49</v>
      </c>
      <c r="BI105" s="18">
        <f t="shared" si="95"/>
        <v>5.5878219376180507E-6</v>
      </c>
      <c r="BJ105" s="3">
        <f t="shared" si="96"/>
        <v>1.3235136919806474E-3</v>
      </c>
      <c r="BK105" s="18">
        <f t="shared" si="97"/>
        <v>5.5878219376180507E-6</v>
      </c>
    </row>
    <row r="106" spans="1:63" x14ac:dyDescent="0.25">
      <c r="C106" s="3"/>
      <c r="D106" s="3"/>
      <c r="E106" s="3"/>
      <c r="F106" s="3"/>
      <c r="G106" s="51" t="s">
        <v>72</v>
      </c>
      <c r="H106" s="8" t="str">
        <f t="shared" si="87"/>
        <v>0,2%North America</v>
      </c>
      <c r="I106" s="11" cm="1">
        <f t="array" ref="I106">IF(
   AZ106 = "OUT", 0,IF(
   BD106 &gt;= LARGE(IF(ISNUMBER(BD:BD), BD:BD), 3),
   BE106 - 0.001,
   IF(BE106 &gt;=VLOOKUP(P106,mapping!$A:$B,2,FALSE), BE106,VLOOKUP(P106,mapping!$A$2:$B$8,2,FALSE))
))</f>
        <v>2.4737789882435259E-3</v>
      </c>
      <c r="J106" s="11" cm="1">
        <f t="array" ref="J106">IF(
    AZ106="OUT",0,IF(IF(
                      BD106&gt;=LARGE(IF(ISNUMBER(BD:BD),BD:BD),3),
                      BE106+0.001,
                      VLOOKUP(H106,mapping!$D:$E,2,FALSE)
                      )&gt;I106,
                   IF(
                      BD106&gt;=LARGE(IF(ISNUMBER(BD:BD),BD:BD),3),
                      BE106+0.001,
                      VLOOKUP(H106,mapping!$D:$E,2,FALSE)
                      ),
                   I106+0.002))</f>
        <v>2.2499999999999999E-2</v>
      </c>
      <c r="K106" s="8">
        <f t="shared" si="88"/>
        <v>2.4737789882435259E-3</v>
      </c>
      <c r="L106" s="1" t="str">
        <f>Pos!B1169</f>
        <v>US7134481081</v>
      </c>
      <c r="M106" s="1" t="str">
        <f>_xlfn.XLOOKUP($L106,Pos!B:B,Pos!D:D,, 0)</f>
        <v>PepsiCo, Inc.</v>
      </c>
      <c r="N106" s="1" t="str">
        <f>_xlfn.XLOOKUP($L106,Pos!B:B,Pos!E:E,, 0)</f>
        <v>Food, Beverage &amp; Tobacco</v>
      </c>
      <c r="O106" s="1" t="str">
        <f t="shared" si="89"/>
        <v>Food, Beverage &amp; Tobacco_North America</v>
      </c>
      <c r="P106" s="1" t="str">
        <f>_xlfn.XLOOKUP($L106,Pos!B:B,Pos!F:F,, 0)</f>
        <v>North America</v>
      </c>
      <c r="Q106" s="1">
        <v>0</v>
      </c>
      <c r="R106" s="9">
        <f>_xlfn.XLOOKUP($L106,Pos!$B:$B,Pos!N:N,0, 0)</f>
        <v>7.1500009999999996</v>
      </c>
      <c r="S106" s="9">
        <f>_xlfn.XLOOKUP($L106,Pos!$B:$B,Pos!O:O,0, 0)</f>
        <v>3.145</v>
      </c>
      <c r="T106" s="9">
        <f>_xlfn.XLOOKUP($L106,Pos!$B:$B,Pos!P:P,0, 0)</f>
        <v>5.7750000000000004</v>
      </c>
      <c r="U106" s="9">
        <f>_xlfn.XLOOKUP($L106,Pos!$B:$B,Pos!Q:Q,0, 0)</f>
        <v>6.2</v>
      </c>
      <c r="V106" s="9">
        <f>_xlfn.XLOOKUP($L106,Pos!$B:$B,Pos!R:R,0, 0)</f>
        <v>7.1333330000000004</v>
      </c>
      <c r="W106" s="9">
        <f>_xlfn.XLOOKUP($L106,Pos!$B:$B,Pos!S:S,0, 0)</f>
        <v>4.9816669999999998</v>
      </c>
      <c r="X106" s="9" t="str">
        <f>_xlfn.XLOOKUP($L106,Pos!$B:$B,Pos!J:J,0, 0)</f>
        <v>Hold</v>
      </c>
      <c r="Y106" s="1">
        <v>0</v>
      </c>
      <c r="Z106" s="1">
        <v>0</v>
      </c>
      <c r="AA106" s="1">
        <f t="shared" si="90"/>
        <v>0</v>
      </c>
      <c r="AB106" s="9">
        <f>_xlfn.XLOOKUP(L106,Pos!B:B,Pos!K:K,-1,0)</f>
        <v>8.0952380952380949</v>
      </c>
      <c r="AC106" s="1" t="e">
        <f>_xlfn.XLOOKUP($L106,Pos!$A:$A,Pos!S:S,_xlfn.XLOOKUP($L106,#REF!,#REF!, ""), 0)</f>
        <v>#REF!</v>
      </c>
      <c r="AD106" s="1" t="e">
        <f>_xlfn.XLOOKUP($L106,Pos!$A:$A,Pos!T:T,_xlfn.XLOOKUP($L106,#REF!,#REF!, ""), 0)</f>
        <v>#REF!</v>
      </c>
      <c r="AE106" s="1" t="e">
        <f>_xlfn.XLOOKUP($L106,Pos!$A:$A,Pos!U:U,_xlfn.XLOOKUP($L106,#REF!,#REF!, ""), 0)</f>
        <v>#REF!</v>
      </c>
      <c r="AF106" s="1" t="e">
        <f>_xlfn.XLOOKUP($L106,Pos!$A:$A,Pos!V:V,_xlfn.XLOOKUP($L106,#REF!,#REF!, ""), 0)</f>
        <v>#REF!</v>
      </c>
      <c r="AG106" s="1" t="e">
        <f>_xlfn.XLOOKUP($L106,Pos!$A:$A,Pos!W:W,_xlfn.XLOOKUP($L106,#REF!,#REF!, ""), 0)</f>
        <v>#REF!</v>
      </c>
      <c r="AH106" s="1" t="e">
        <f>_xlfn.XLOOKUP($L106,Pos!$A:$A,Pos!X:X,_xlfn.XLOOKUP($L106,#REF!,#REF!, ""), 0)</f>
        <v>#REF!</v>
      </c>
      <c r="AI106" s="1" t="e">
        <f>_xlfn.XLOOKUP($L106,Pos!$A:$A,Pos!Y:Y,_xlfn.XLOOKUP($L106,#REF!,#REF!, ""), 0)</f>
        <v>#REF!</v>
      </c>
      <c r="AJ106" s="1" t="e">
        <f>_xlfn.XLOOKUP($L106,Pos!$A:$A,Pos!Z:Z,_xlfn.XLOOKUP($L106,#REF!,#REF!, ""), 0)</f>
        <v>#REF!</v>
      </c>
      <c r="AK106" s="1" t="e">
        <f>_xlfn.XLOOKUP($L106,Pos!$A:$A,Pos!AA:AA,_xlfn.XLOOKUP($L106,#REF!,#REF!, ""), 0)</f>
        <v>#REF!</v>
      </c>
      <c r="AL106" s="1" t="e">
        <f>_xlfn.XLOOKUP($L106,Pos!$A:$A,Pos!AB:AB,_xlfn.XLOOKUP($L106,#REF!,#REF!, ""), 0)</f>
        <v>#REF!</v>
      </c>
      <c r="AM106" s="1" t="e">
        <f>_xlfn.XLOOKUP($L106,Pos!$A:$A,Pos!AC:AC,_xlfn.XLOOKUP($L106,#REF!,#REF!, ""), 0)</f>
        <v>#REF!</v>
      </c>
      <c r="AN106" s="1" t="e">
        <f>_xlfn.XLOOKUP($L106,Pos!$A:$A,Pos!AD:AD,_xlfn.XLOOKUP($L106,#REF!,#REF!, ""), 0)</f>
        <v>#REF!</v>
      </c>
      <c r="AO106" s="1" t="e">
        <f>_xlfn.XLOOKUP($L106,Pos!$A:$A,Pos!AE:AE,_xlfn.XLOOKUP($L106,#REF!,#REF!, ""), 0)</f>
        <v>#REF!</v>
      </c>
      <c r="AP106" s="1" t="e">
        <f>_xlfn.XLOOKUP($L106,Pos!$A:$A,Pos!AF:AF,_xlfn.XLOOKUP($L106,#REF!,#REF!, ""), 0)</f>
        <v>#REF!</v>
      </c>
      <c r="AQ106" s="1" t="e">
        <f>_xlfn.XLOOKUP($L106,Pos!$A:$A,Pos!AG:AG,_xlfn.XLOOKUP($L106,#REF!,#REF!, ""), 0)</f>
        <v>#REF!</v>
      </c>
      <c r="AR106" s="1" t="e">
        <f>_xlfn.XLOOKUP($L106,Pos!$A:$A,Pos!AH:AH,_xlfn.XLOOKUP($L106,#REF!,#REF!, ""), 0)</f>
        <v>#REF!</v>
      </c>
      <c r="AS106" s="1" t="e">
        <f>_xlfn.XLOOKUP($L106,Pos!$A:$A,Pos!AI:AI,_xlfn.XLOOKUP($L106,#REF!,#REF!, ""), 0)</f>
        <v>#REF!</v>
      </c>
      <c r="AT106" s="1" t="e">
        <f>_xlfn.XLOOKUP($L106,Pos!$A:$A,Pos!AJ:AJ,_xlfn.XLOOKUP($L106,#REF!,#REF!, ""), 0)</f>
        <v>#REF!</v>
      </c>
      <c r="AU106" s="1" t="e">
        <f>_xlfn.XLOOKUP($L106,Pos!$A:$A,Pos!AK:AK,_xlfn.XLOOKUP($L106,#REF!,#REF!, ""), 0)</f>
        <v>#REF!</v>
      </c>
      <c r="AV106" s="1" t="e">
        <f>_xlfn.XLOOKUP($L106,Pos!$A:$A,Pos!AL:AL,_xlfn.XLOOKUP($L106,#REF!,#REF!, ""), 0)</f>
        <v>#REF!</v>
      </c>
      <c r="AW106" s="1" t="e">
        <f>_xlfn.XLOOKUP($L106,Pos!$A:$A,Pos!AM:AM,_xlfn.XLOOKUP($L106,#REF!,#REF!, ""), 0)</f>
        <v>#REF!</v>
      </c>
      <c r="AX106" s="1" t="e">
        <f>_xlfn.XLOOKUP($L106,Pos!$A:$A,Pos!AN:AN,_xlfn.XLOOKUP($L106,#REF!,#REF!, ""), 0)</f>
        <v>#REF!</v>
      </c>
      <c r="AY106" s="1" t="e">
        <f>_xlfn.XLOOKUP($L106,Pos!$A:$A,Pos!AO:AO,_xlfn.XLOOKUP($L106,#REF!,#REF!, ""), 0)</f>
        <v>#REF!</v>
      </c>
      <c r="AZ106" s="7" t="str">
        <f t="shared" si="91"/>
        <v>IN</v>
      </c>
      <c r="BA106" s="1">
        <f>IF(OR(_xlfn.XLOOKUP(L106,Pos!B:B,Pos!L:L,FALSE)="ESG Reason",_xlfn.XLOOKUP(L106,Pos!B:B,Pos!L:L,FALSE)="Blacklisted"),1,0)</f>
        <v>0</v>
      </c>
      <c r="BC106" s="11">
        <v>2.4737804303624589E-3</v>
      </c>
      <c r="BD106" s="11">
        <f>_xlfn.XLOOKUP($L106,Pos!$B:$B,Pos!H:H,0, 0)</f>
        <v>1.48709095674063E-3</v>
      </c>
      <c r="BE106" s="11">
        <f>_xlfn.XLOOKUP($L106,Pos!$B:$B,Pos!I:I,0, 0)</f>
        <v>2.4737789882435259E-3</v>
      </c>
      <c r="BF106" s="18">
        <f t="shared" si="92"/>
        <v>9.8668803150289588E-4</v>
      </c>
      <c r="BG106" s="1">
        <f t="shared" si="93"/>
        <v>1</v>
      </c>
      <c r="BH106" s="1">
        <f t="shared" si="94"/>
        <v>27</v>
      </c>
      <c r="BI106" s="18">
        <f t="shared" si="95"/>
        <v>9.8668947362182883E-4</v>
      </c>
      <c r="BJ106" s="3">
        <f t="shared" si="96"/>
        <v>1.4421189329510975E-9</v>
      </c>
      <c r="BK106" s="18">
        <f t="shared" si="97"/>
        <v>9.8668947362182883E-4</v>
      </c>
    </row>
    <row r="107" spans="1:63" x14ac:dyDescent="0.25">
      <c r="C107" s="3"/>
      <c r="D107" s="3"/>
      <c r="E107" s="3"/>
      <c r="F107" s="3"/>
      <c r="G107" s="51" t="s">
        <v>1223</v>
      </c>
      <c r="H107" s="8" t="str">
        <f t="shared" si="87"/>
        <v>0%West Europe</v>
      </c>
      <c r="I107" s="11" cm="1">
        <f t="array" ref="I107">IF(
   AZ107 = "OUT", 0,IF(
   BD107 &gt;= LARGE(IF(ISNUMBER(BD:BD), BD:BD), 3),
   BE107 - 0.001,
   IF(BE107 &gt;=VLOOKUP(P107,mapping!$A:$B,2,FALSE), BE107,VLOOKUP(P107,mapping!$A$2:$B$8,2,FALSE))
))</f>
        <v>1E-3</v>
      </c>
      <c r="J107" s="11" cm="1">
        <f t="array" ref="J107">IF(
    AZ107="OUT",0,IF(IF(
                      BD107&gt;=LARGE(IF(ISNUMBER(BD:BD),BD:BD),3),
                      BE107+0.001,
                      VLOOKUP(H107,mapping!$D:$E,2,FALSE)
                      )&gt;I107,
                   IF(
                      BD107&gt;=LARGE(IF(ISNUMBER(BD:BD),BD:BD),3),
                      BE107+0.001,
                      VLOOKUP(H107,mapping!$D:$E,2,FALSE)
                      ),
                   I107+0.002))</f>
        <v>5.0000000000000001E-3</v>
      </c>
      <c r="K107" s="8">
        <f t="shared" si="88"/>
        <v>6.6007952510681515E-5</v>
      </c>
      <c r="L107" s="1" t="str">
        <f>Pos!B3</f>
        <v>AT0000606306</v>
      </c>
      <c r="M107" s="1" t="str">
        <f>_xlfn.XLOOKUP($L107,Pos!B:B,Pos!D:D,, 0)</f>
        <v>Raiffeisen Bank International AG</v>
      </c>
      <c r="N107" s="1" t="str">
        <f>_xlfn.XLOOKUP($L107,Pos!B:B,Pos!E:E,, 0)</f>
        <v>Banks</v>
      </c>
      <c r="O107" s="1" t="str">
        <f t="shared" si="89"/>
        <v>Banks_West Europe</v>
      </c>
      <c r="P107" s="1" t="str">
        <f>_xlfn.XLOOKUP($L107,Pos!B:B,Pos!F:F,, 0)</f>
        <v>West Europe</v>
      </c>
      <c r="Q107" s="1">
        <v>0</v>
      </c>
      <c r="R107" s="9">
        <f>_xlfn.XLOOKUP($L107,Pos!$B:$B,Pos!N:N,0, 0)</f>
        <v>4.72</v>
      </c>
      <c r="S107" s="9">
        <f>_xlfn.XLOOKUP($L107,Pos!$B:$B,Pos!O:O,0, 0)</f>
        <v>8.8174989999999998</v>
      </c>
      <c r="T107" s="9">
        <f>_xlfn.XLOOKUP($L107,Pos!$B:$B,Pos!P:P,0, 0)</f>
        <v>5.3</v>
      </c>
      <c r="U107" s="9">
        <f>_xlfn.XLOOKUP($L107,Pos!$B:$B,Pos!Q:Q,0, 0)</f>
        <v>9.4</v>
      </c>
      <c r="V107" s="9">
        <f>_xlfn.XLOOKUP($L107,Pos!$B:$B,Pos!R:R,0, 0)</f>
        <v>0.56666669999999997</v>
      </c>
      <c r="W107" s="9">
        <f>_xlfn.XLOOKUP($L107,Pos!$B:$B,Pos!S:S,0, 0)</f>
        <v>6.05</v>
      </c>
      <c r="X107" s="9" t="str">
        <f>_xlfn.XLOOKUP($L107,Pos!$B:$B,Pos!J:J,0, 0)</f>
        <v>Outperform</v>
      </c>
      <c r="Y107" s="1">
        <v>0</v>
      </c>
      <c r="Z107" s="1">
        <v>0</v>
      </c>
      <c r="AA107" s="1">
        <f t="shared" si="90"/>
        <v>0</v>
      </c>
      <c r="AB107" s="9">
        <f>_xlfn.XLOOKUP(L107,Pos!B:B,Pos!K:K,-1,0)</f>
        <v>9.7222222222222214</v>
      </c>
      <c r="AC107" s="1" t="e">
        <f>_xlfn.XLOOKUP($L107,Pos!$A:$A,Pos!S:S,_xlfn.XLOOKUP($L107,#REF!,#REF!, ""), 0)</f>
        <v>#REF!</v>
      </c>
      <c r="AD107" s="1" t="e">
        <f>_xlfn.XLOOKUP($L107,Pos!$A:$A,Pos!T:T,_xlfn.XLOOKUP($L107,#REF!,#REF!, ""), 0)</f>
        <v>#REF!</v>
      </c>
      <c r="AE107" s="1" t="e">
        <f>_xlfn.XLOOKUP($L107,Pos!$A:$A,Pos!U:U,_xlfn.XLOOKUP($L107,#REF!,#REF!, ""), 0)</f>
        <v>#REF!</v>
      </c>
      <c r="AF107" s="1" t="e">
        <f>_xlfn.XLOOKUP($L107,Pos!$A:$A,Pos!V:V,_xlfn.XLOOKUP($L107,#REF!,#REF!, ""), 0)</f>
        <v>#REF!</v>
      </c>
      <c r="AG107" s="1" t="e">
        <f>_xlfn.XLOOKUP($L107,Pos!$A:$A,Pos!W:W,_xlfn.XLOOKUP($L107,#REF!,#REF!, ""), 0)</f>
        <v>#REF!</v>
      </c>
      <c r="AH107" s="1" t="e">
        <f>_xlfn.XLOOKUP($L107,Pos!$A:$A,Pos!X:X,_xlfn.XLOOKUP($L107,#REF!,#REF!, ""), 0)</f>
        <v>#REF!</v>
      </c>
      <c r="AI107" s="1" t="e">
        <f>_xlfn.XLOOKUP($L107,Pos!$A:$A,Pos!Y:Y,_xlfn.XLOOKUP($L107,#REF!,#REF!, ""), 0)</f>
        <v>#REF!</v>
      </c>
      <c r="AJ107" s="1" t="e">
        <f>_xlfn.XLOOKUP($L107,Pos!$A:$A,Pos!Z:Z,_xlfn.XLOOKUP($L107,#REF!,#REF!, ""), 0)</f>
        <v>#REF!</v>
      </c>
      <c r="AK107" s="1" t="e">
        <f>_xlfn.XLOOKUP($L107,Pos!$A:$A,Pos!AA:AA,_xlfn.XLOOKUP($L107,#REF!,#REF!, ""), 0)</f>
        <v>#REF!</v>
      </c>
      <c r="AL107" s="1" t="e">
        <f>_xlfn.XLOOKUP($L107,Pos!$A:$A,Pos!AB:AB,_xlfn.XLOOKUP($L107,#REF!,#REF!, ""), 0)</f>
        <v>#REF!</v>
      </c>
      <c r="AM107" s="1" t="e">
        <f>_xlfn.XLOOKUP($L107,Pos!$A:$A,Pos!AC:AC,_xlfn.XLOOKUP($L107,#REF!,#REF!, ""), 0)</f>
        <v>#REF!</v>
      </c>
      <c r="AN107" s="1" t="e">
        <f>_xlfn.XLOOKUP($L107,Pos!$A:$A,Pos!AD:AD,_xlfn.XLOOKUP($L107,#REF!,#REF!, ""), 0)</f>
        <v>#REF!</v>
      </c>
      <c r="AO107" s="1" t="e">
        <f>_xlfn.XLOOKUP($L107,Pos!$A:$A,Pos!AE:AE,_xlfn.XLOOKUP($L107,#REF!,#REF!, ""), 0)</f>
        <v>#REF!</v>
      </c>
      <c r="AP107" s="1" t="e">
        <f>_xlfn.XLOOKUP($L107,Pos!$A:$A,Pos!AF:AF,_xlfn.XLOOKUP($L107,#REF!,#REF!, ""), 0)</f>
        <v>#REF!</v>
      </c>
      <c r="AQ107" s="1" t="e">
        <f>_xlfn.XLOOKUP($L107,Pos!$A:$A,Pos!AG:AG,_xlfn.XLOOKUP($L107,#REF!,#REF!, ""), 0)</f>
        <v>#REF!</v>
      </c>
      <c r="AR107" s="1" t="e">
        <f>_xlfn.XLOOKUP($L107,Pos!$A:$A,Pos!AH:AH,_xlfn.XLOOKUP($L107,#REF!,#REF!, ""), 0)</f>
        <v>#REF!</v>
      </c>
      <c r="AS107" s="1" t="e">
        <f>_xlfn.XLOOKUP($L107,Pos!$A:$A,Pos!AI:AI,_xlfn.XLOOKUP($L107,#REF!,#REF!, ""), 0)</f>
        <v>#REF!</v>
      </c>
      <c r="AT107" s="1" t="e">
        <f>_xlfn.XLOOKUP($L107,Pos!$A:$A,Pos!AJ:AJ,_xlfn.XLOOKUP($L107,#REF!,#REF!, ""), 0)</f>
        <v>#REF!</v>
      </c>
      <c r="AU107" s="1" t="e">
        <f>_xlfn.XLOOKUP($L107,Pos!$A:$A,Pos!AK:AK,_xlfn.XLOOKUP($L107,#REF!,#REF!, ""), 0)</f>
        <v>#REF!</v>
      </c>
      <c r="AV107" s="1" t="e">
        <f>_xlfn.XLOOKUP($L107,Pos!$A:$A,Pos!AL:AL,_xlfn.XLOOKUP($L107,#REF!,#REF!, ""), 0)</f>
        <v>#REF!</v>
      </c>
      <c r="AW107" s="1" t="e">
        <f>_xlfn.XLOOKUP($L107,Pos!$A:$A,Pos!AM:AM,_xlfn.XLOOKUP($L107,#REF!,#REF!, ""), 0)</f>
        <v>#REF!</v>
      </c>
      <c r="AX107" s="1" t="e">
        <f>_xlfn.XLOOKUP($L107,Pos!$A:$A,Pos!AN:AN,_xlfn.XLOOKUP($L107,#REF!,#REF!, ""), 0)</f>
        <v>#REF!</v>
      </c>
      <c r="AY107" s="1" t="e">
        <f>_xlfn.XLOOKUP($L107,Pos!$A:$A,Pos!AO:AO,_xlfn.XLOOKUP($L107,#REF!,#REF!, ""), 0)</f>
        <v>#REF!</v>
      </c>
      <c r="AZ107" s="7" t="str">
        <f t="shared" si="91"/>
        <v>IN</v>
      </c>
      <c r="BA107" s="1">
        <f>IF(OR(_xlfn.XLOOKUP(L107,Pos!B:B,Pos!L:L,FALSE)="ESG Reason",_xlfn.XLOOKUP(L107,Pos!B:B,Pos!L:L,FALSE)="Blacklisted"),1,0)</f>
        <v>0</v>
      </c>
      <c r="BC107" s="11">
        <v>3.8231896312920081E-3</v>
      </c>
      <c r="BD107" s="11">
        <f>_xlfn.XLOOKUP($L107,Pos!$B:$B,Pos!H:H,0, 0)</f>
        <v>1.484408663859202E-3</v>
      </c>
      <c r="BE107" s="11">
        <f>_xlfn.XLOOKUP($L107,Pos!$B:$B,Pos!I:I,0, 0)</f>
        <v>6.6007952510681515E-5</v>
      </c>
      <c r="BF107" s="18">
        <f t="shared" si="92"/>
        <v>1.4184007113485205E-3</v>
      </c>
      <c r="BG107" s="1">
        <f t="shared" si="93"/>
        <v>2</v>
      </c>
      <c r="BH107" s="1">
        <f t="shared" si="94"/>
        <v>2</v>
      </c>
      <c r="BI107" s="18">
        <f t="shared" si="95"/>
        <v>2.3387809674328061E-3</v>
      </c>
      <c r="BJ107" s="3">
        <f t="shared" si="96"/>
        <v>3.7571816787813268E-3</v>
      </c>
      <c r="BK107" s="18">
        <f t="shared" si="97"/>
        <v>2.3387809674328061E-3</v>
      </c>
    </row>
    <row r="108" spans="1:63" x14ac:dyDescent="0.25">
      <c r="C108" s="3"/>
      <c r="D108" s="3"/>
      <c r="E108" s="3"/>
      <c r="F108" s="3"/>
      <c r="G108" s="51" t="s">
        <v>1162</v>
      </c>
      <c r="H108" s="8" t="str">
        <f t="shared" si="87"/>
        <v>0%West Europe</v>
      </c>
      <c r="I108" s="11" cm="1">
        <f t="array" ref="I108">IF(
   AZ108 = "OUT", 0,IF(
   BD108 &gt;= LARGE(IF(ISNUMBER(BD:BD), BD:BD), 3),
   BE108 - 0.001,
   IF(BE108 &gt;=VLOOKUP(P108,mapping!$A:$B,2,FALSE), BE108,VLOOKUP(P108,mapping!$A$2:$B$8,2,FALSE))
))</f>
        <v>1E-3</v>
      </c>
      <c r="J108" s="11" cm="1">
        <f t="array" ref="J108">IF(
    AZ108="OUT",0,IF(IF(
                      BD108&gt;=LARGE(IF(ISNUMBER(BD:BD),BD:BD),3),
                      BE108+0.001,
                      VLOOKUP(H108,mapping!$D:$E,2,FALSE)
                      )&gt;I108,
                   IF(
                      BD108&gt;=LARGE(IF(ISNUMBER(BD:BD),BD:BD),3),
                      BE108+0.001,
                      VLOOKUP(H108,mapping!$D:$E,2,FALSE)
                      ),
                   I108+0.002))</f>
        <v>5.0000000000000001E-3</v>
      </c>
      <c r="K108" s="8">
        <f t="shared" si="88"/>
        <v>8.5205490333397401E-5</v>
      </c>
      <c r="L108" s="1" t="str">
        <f>Pos!B349</f>
        <v>GB0000811801</v>
      </c>
      <c r="M108" s="1" t="str">
        <f>_xlfn.XLOOKUP($L108,Pos!B:B,Pos!D:D,, 0)</f>
        <v>Barratt Redrow plc</v>
      </c>
      <c r="N108" s="1" t="str">
        <f>_xlfn.XLOOKUP($L108,Pos!B:B,Pos!E:E,, 0)</f>
        <v>Personal &amp; Household Goods</v>
      </c>
      <c r="O108" s="1" t="str">
        <f t="shared" si="89"/>
        <v>Personal &amp; Household Goods_West Europe</v>
      </c>
      <c r="P108" s="1" t="str">
        <f>_xlfn.XLOOKUP($L108,Pos!B:B,Pos!F:F,, 0)</f>
        <v>West Europe</v>
      </c>
      <c r="Q108" s="1">
        <v>0</v>
      </c>
      <c r="R108" s="9">
        <f>_xlfn.XLOOKUP($L108,Pos!$B:$B,Pos!N:N,0, 0)</f>
        <v>5.6</v>
      </c>
      <c r="S108" s="9">
        <f>_xlfn.XLOOKUP($L108,Pos!$B:$B,Pos!O:O,0, 0)</f>
        <v>5.2880000000000003</v>
      </c>
      <c r="T108" s="9">
        <f>_xlfn.XLOOKUP($L108,Pos!$B:$B,Pos!P:P,0, 0)</f>
        <v>4.375</v>
      </c>
      <c r="U108" s="9">
        <f>_xlfn.XLOOKUP($L108,Pos!$B:$B,Pos!Q:Q,0, 0)</f>
        <v>1.6</v>
      </c>
      <c r="V108" s="9">
        <f>_xlfn.XLOOKUP($L108,Pos!$B:$B,Pos!R:R,0, 0)</f>
        <v>6</v>
      </c>
      <c r="W108" s="9">
        <f>_xlfn.XLOOKUP($L108,Pos!$B:$B,Pos!S:S,0, 0)</f>
        <v>4.3683329999999998</v>
      </c>
      <c r="X108" s="9" t="str">
        <f>_xlfn.XLOOKUP($L108,Pos!$B:$B,Pos!J:J,0, 0)</f>
        <v>Buy</v>
      </c>
      <c r="Y108" s="1">
        <v>0</v>
      </c>
      <c r="Z108" s="1">
        <v>0</v>
      </c>
      <c r="AA108" s="1">
        <f t="shared" si="90"/>
        <v>0</v>
      </c>
      <c r="AB108" s="9">
        <f>_xlfn.XLOOKUP(L108,Pos!B:B,Pos!K:K,-1,0)</f>
        <v>9.2857142857142865</v>
      </c>
      <c r="AC108" s="1" t="e">
        <f>_xlfn.XLOOKUP($L108,Pos!$A:$A,Pos!S:S,_xlfn.XLOOKUP($L108,#REF!,#REF!, ""), 0)</f>
        <v>#REF!</v>
      </c>
      <c r="AD108" s="1" t="e">
        <f>_xlfn.XLOOKUP($L108,Pos!$A:$A,Pos!T:T,_xlfn.XLOOKUP($L108,#REF!,#REF!, ""), 0)</f>
        <v>#REF!</v>
      </c>
      <c r="AE108" s="1" t="e">
        <f>_xlfn.XLOOKUP($L108,Pos!$A:$A,Pos!U:U,_xlfn.XLOOKUP($L108,#REF!,#REF!, ""), 0)</f>
        <v>#REF!</v>
      </c>
      <c r="AF108" s="1" t="e">
        <f>_xlfn.XLOOKUP($L108,Pos!$A:$A,Pos!V:V,_xlfn.XLOOKUP($L108,#REF!,#REF!, ""), 0)</f>
        <v>#REF!</v>
      </c>
      <c r="AG108" s="1" t="e">
        <f>_xlfn.XLOOKUP($L108,Pos!$A:$A,Pos!W:W,_xlfn.XLOOKUP($L108,#REF!,#REF!, ""), 0)</f>
        <v>#REF!</v>
      </c>
      <c r="AH108" s="1" t="e">
        <f>_xlfn.XLOOKUP($L108,Pos!$A:$A,Pos!X:X,_xlfn.XLOOKUP($L108,#REF!,#REF!, ""), 0)</f>
        <v>#REF!</v>
      </c>
      <c r="AI108" s="1" t="e">
        <f>_xlfn.XLOOKUP($L108,Pos!$A:$A,Pos!Y:Y,_xlfn.XLOOKUP($L108,#REF!,#REF!, ""), 0)</f>
        <v>#REF!</v>
      </c>
      <c r="AJ108" s="1" t="e">
        <f>_xlfn.XLOOKUP($L108,Pos!$A:$A,Pos!Z:Z,_xlfn.XLOOKUP($L108,#REF!,#REF!, ""), 0)</f>
        <v>#REF!</v>
      </c>
      <c r="AK108" s="1" t="e">
        <f>_xlfn.XLOOKUP($L108,Pos!$A:$A,Pos!AA:AA,_xlfn.XLOOKUP($L108,#REF!,#REF!, ""), 0)</f>
        <v>#REF!</v>
      </c>
      <c r="AL108" s="1" t="e">
        <f>_xlfn.XLOOKUP($L108,Pos!$A:$A,Pos!AB:AB,_xlfn.XLOOKUP($L108,#REF!,#REF!, ""), 0)</f>
        <v>#REF!</v>
      </c>
      <c r="AM108" s="1" t="e">
        <f>_xlfn.XLOOKUP($L108,Pos!$A:$A,Pos!AC:AC,_xlfn.XLOOKUP($L108,#REF!,#REF!, ""), 0)</f>
        <v>#REF!</v>
      </c>
      <c r="AN108" s="1" t="e">
        <f>_xlfn.XLOOKUP($L108,Pos!$A:$A,Pos!AD:AD,_xlfn.XLOOKUP($L108,#REF!,#REF!, ""), 0)</f>
        <v>#REF!</v>
      </c>
      <c r="AO108" s="1" t="e">
        <f>_xlfn.XLOOKUP($L108,Pos!$A:$A,Pos!AE:AE,_xlfn.XLOOKUP($L108,#REF!,#REF!, ""), 0)</f>
        <v>#REF!</v>
      </c>
      <c r="AP108" s="1" t="e">
        <f>_xlfn.XLOOKUP($L108,Pos!$A:$A,Pos!AF:AF,_xlfn.XLOOKUP($L108,#REF!,#REF!, ""), 0)</f>
        <v>#REF!</v>
      </c>
      <c r="AQ108" s="1" t="e">
        <f>_xlfn.XLOOKUP($L108,Pos!$A:$A,Pos!AG:AG,_xlfn.XLOOKUP($L108,#REF!,#REF!, ""), 0)</f>
        <v>#REF!</v>
      </c>
      <c r="AR108" s="1" t="e">
        <f>_xlfn.XLOOKUP($L108,Pos!$A:$A,Pos!AH:AH,_xlfn.XLOOKUP($L108,#REF!,#REF!, ""), 0)</f>
        <v>#REF!</v>
      </c>
      <c r="AS108" s="1" t="e">
        <f>_xlfn.XLOOKUP($L108,Pos!$A:$A,Pos!AI:AI,_xlfn.XLOOKUP($L108,#REF!,#REF!, ""), 0)</f>
        <v>#REF!</v>
      </c>
      <c r="AT108" s="1" t="e">
        <f>_xlfn.XLOOKUP($L108,Pos!$A:$A,Pos!AJ:AJ,_xlfn.XLOOKUP($L108,#REF!,#REF!, ""), 0)</f>
        <v>#REF!</v>
      </c>
      <c r="AU108" s="1" t="e">
        <f>_xlfn.XLOOKUP($L108,Pos!$A:$A,Pos!AK:AK,_xlfn.XLOOKUP($L108,#REF!,#REF!, ""), 0)</f>
        <v>#REF!</v>
      </c>
      <c r="AV108" s="1" t="e">
        <f>_xlfn.XLOOKUP($L108,Pos!$A:$A,Pos!AL:AL,_xlfn.XLOOKUP($L108,#REF!,#REF!, ""), 0)</f>
        <v>#REF!</v>
      </c>
      <c r="AW108" s="1" t="e">
        <f>_xlfn.XLOOKUP($L108,Pos!$A:$A,Pos!AM:AM,_xlfn.XLOOKUP($L108,#REF!,#REF!, ""), 0)</f>
        <v>#REF!</v>
      </c>
      <c r="AX108" s="1" t="e">
        <f>_xlfn.XLOOKUP($L108,Pos!$A:$A,Pos!AN:AN,_xlfn.XLOOKUP($L108,#REF!,#REF!, ""), 0)</f>
        <v>#REF!</v>
      </c>
      <c r="AY108" s="1" t="e">
        <f>_xlfn.XLOOKUP($L108,Pos!$A:$A,Pos!AO:AO,_xlfn.XLOOKUP($L108,#REF!,#REF!, ""), 0)</f>
        <v>#REF!</v>
      </c>
      <c r="AZ108" s="7" t="str">
        <f t="shared" si="91"/>
        <v>IN</v>
      </c>
      <c r="BA108" s="1">
        <f>IF(OR(_xlfn.XLOOKUP(L108,Pos!B:B,Pos!L:L,FALSE)="ESG Reason",_xlfn.XLOOKUP(L108,Pos!B:B,Pos!L:L,FALSE)="Blacklisted"),1,0)</f>
        <v>0</v>
      </c>
      <c r="BC108" s="11">
        <v>1.6262914194213321E-3</v>
      </c>
      <c r="BD108" s="11">
        <f>_xlfn.XLOOKUP($L108,Pos!$B:$B,Pos!H:H,0, 0)</f>
        <v>1.431833890457682E-3</v>
      </c>
      <c r="BE108" s="11">
        <f>_xlfn.XLOOKUP($L108,Pos!$B:$B,Pos!I:I,0, 0)</f>
        <v>8.5205490333397401E-5</v>
      </c>
      <c r="BF108" s="18">
        <f t="shared" si="92"/>
        <v>1.3466284001242845E-3</v>
      </c>
      <c r="BG108" s="1">
        <f t="shared" si="93"/>
        <v>2</v>
      </c>
      <c r="BH108" s="1">
        <f t="shared" si="94"/>
        <v>13</v>
      </c>
      <c r="BI108" s="18">
        <f t="shared" si="95"/>
        <v>1.944575289636501E-4</v>
      </c>
      <c r="BJ108" s="3">
        <f t="shared" si="96"/>
        <v>1.5410859290879346E-3</v>
      </c>
      <c r="BK108" s="18">
        <f t="shared" si="97"/>
        <v>1.944575289636501E-4</v>
      </c>
    </row>
    <row r="109" spans="1:63" x14ac:dyDescent="0.25">
      <c r="C109" s="3"/>
      <c r="D109" s="3"/>
      <c r="E109" s="3"/>
      <c r="F109" s="3"/>
      <c r="G109" s="51" t="s">
        <v>740</v>
      </c>
      <c r="H109" s="8" t="str">
        <f t="shared" si="87"/>
        <v>0%North America</v>
      </c>
      <c r="I109" s="11" cm="1">
        <f t="array" ref="I109">IF(
   AZ109 = "OUT", 0,IF(
   BD109 &gt;= LARGE(IF(ISNUMBER(BD:BD), BD:BD), 3),
   BE109 - 0.001,
   IF(BE109 &gt;=VLOOKUP(P109,mapping!$A:$B,2,FALSE), BE109,VLOOKUP(P109,mapping!$A$2:$B$8,2,FALSE))
))</f>
        <v>2E-3</v>
      </c>
      <c r="J109" s="11" cm="1">
        <f t="array" ref="J109">IF(
    AZ109="OUT",0,IF(IF(
                      BD109&gt;=LARGE(IF(ISNUMBER(BD:BD),BD:BD),3),
                      BE109+0.001,
                      VLOOKUP(H109,mapping!$D:$E,2,FALSE)
                      )&gt;I109,
                   IF(
                      BD109&gt;=LARGE(IF(ISNUMBER(BD:BD),BD:BD),3),
                      BE109+0.001,
                      VLOOKUP(H109,mapping!$D:$E,2,FALSE)
                      ),
                   I109+0.002))</f>
        <v>0.01</v>
      </c>
      <c r="K109" s="8">
        <f t="shared" si="88"/>
        <v>2.4382545889105331E-4</v>
      </c>
      <c r="L109" s="1" t="str">
        <f>Pos!B937</f>
        <v>US2371941053</v>
      </c>
      <c r="M109" s="1" t="str">
        <f>_xlfn.XLOOKUP($L109,Pos!B:B,Pos!D:D,, 0)</f>
        <v>Darden Restaurants, Inc.</v>
      </c>
      <c r="N109" s="1" t="str">
        <f>_xlfn.XLOOKUP($L109,Pos!B:B,Pos!E:E,, 0)</f>
        <v>Travel &amp; Leisure</v>
      </c>
      <c r="O109" s="1" t="str">
        <f t="shared" si="89"/>
        <v>Travel &amp; Leisure_North America</v>
      </c>
      <c r="P109" s="1" t="str">
        <f>_xlfn.XLOOKUP($L109,Pos!B:B,Pos!F:F,, 0)</f>
        <v>North America</v>
      </c>
      <c r="Q109" s="1">
        <v>0</v>
      </c>
      <c r="R109" s="9">
        <f>_xlfn.XLOOKUP($L109,Pos!$B:$B,Pos!N:N,0, 0)</f>
        <v>8.52</v>
      </c>
      <c r="S109" s="9">
        <f>_xlfn.XLOOKUP($L109,Pos!$B:$B,Pos!O:O,0, 0)</f>
        <v>5.6651670000000003</v>
      </c>
      <c r="T109" s="9">
        <f>_xlfn.XLOOKUP($L109,Pos!$B:$B,Pos!P:P,0, 0)</f>
        <v>5.5</v>
      </c>
      <c r="U109" s="9">
        <f>_xlfn.XLOOKUP($L109,Pos!$B:$B,Pos!Q:Q,0, 0)</f>
        <v>2.4</v>
      </c>
      <c r="V109" s="9">
        <f>_xlfn.XLOOKUP($L109,Pos!$B:$B,Pos!R:R,0, 0)</f>
        <v>5.2333340000000002</v>
      </c>
      <c r="W109" s="9">
        <f>_xlfn.XLOOKUP($L109,Pos!$B:$B,Pos!S:S,0, 0)</f>
        <v>6.335</v>
      </c>
      <c r="X109" s="9" t="str">
        <f>_xlfn.XLOOKUP($L109,Pos!$B:$B,Pos!J:J,0, 0)</f>
        <v>Outperform</v>
      </c>
      <c r="Y109" s="1">
        <v>0</v>
      </c>
      <c r="Z109" s="1">
        <v>0</v>
      </c>
      <c r="AA109" s="1">
        <f t="shared" si="90"/>
        <v>0</v>
      </c>
      <c r="AB109" s="9">
        <f>_xlfn.XLOOKUP(L109,Pos!B:B,Pos!K:K,-1,0)</f>
        <v>9.5</v>
      </c>
      <c r="AC109" s="1" t="e">
        <f>_xlfn.XLOOKUP($L109,Pos!$A:$A,Pos!S:S,_xlfn.XLOOKUP($L109,#REF!,#REF!, ""), 0)</f>
        <v>#REF!</v>
      </c>
      <c r="AD109" s="1" t="e">
        <f>_xlfn.XLOOKUP($L109,Pos!$A:$A,Pos!T:T,_xlfn.XLOOKUP($L109,#REF!,#REF!, ""), 0)</f>
        <v>#REF!</v>
      </c>
      <c r="AE109" s="1" t="e">
        <f>_xlfn.XLOOKUP($L109,Pos!$A:$A,Pos!U:U,_xlfn.XLOOKUP($L109,#REF!,#REF!, ""), 0)</f>
        <v>#REF!</v>
      </c>
      <c r="AF109" s="1" t="e">
        <f>_xlfn.XLOOKUP($L109,Pos!$A:$A,Pos!V:V,_xlfn.XLOOKUP($L109,#REF!,#REF!, ""), 0)</f>
        <v>#REF!</v>
      </c>
      <c r="AG109" s="1" t="e">
        <f>_xlfn.XLOOKUP($L109,Pos!$A:$A,Pos!W:W,_xlfn.XLOOKUP($L109,#REF!,#REF!, ""), 0)</f>
        <v>#REF!</v>
      </c>
      <c r="AH109" s="1" t="e">
        <f>_xlfn.XLOOKUP($L109,Pos!$A:$A,Pos!X:X,_xlfn.XLOOKUP($L109,#REF!,#REF!, ""), 0)</f>
        <v>#REF!</v>
      </c>
      <c r="AI109" s="1" t="e">
        <f>_xlfn.XLOOKUP($L109,Pos!$A:$A,Pos!Y:Y,_xlfn.XLOOKUP($L109,#REF!,#REF!, ""), 0)</f>
        <v>#REF!</v>
      </c>
      <c r="AJ109" s="1" t="e">
        <f>_xlfn.XLOOKUP($L109,Pos!$A:$A,Pos!Z:Z,_xlfn.XLOOKUP($L109,#REF!,#REF!, ""), 0)</f>
        <v>#REF!</v>
      </c>
      <c r="AK109" s="1" t="e">
        <f>_xlfn.XLOOKUP($L109,Pos!$A:$A,Pos!AA:AA,_xlfn.XLOOKUP($L109,#REF!,#REF!, ""), 0)</f>
        <v>#REF!</v>
      </c>
      <c r="AL109" s="1" t="e">
        <f>_xlfn.XLOOKUP($L109,Pos!$A:$A,Pos!AB:AB,_xlfn.XLOOKUP($L109,#REF!,#REF!, ""), 0)</f>
        <v>#REF!</v>
      </c>
      <c r="AM109" s="1" t="e">
        <f>_xlfn.XLOOKUP($L109,Pos!$A:$A,Pos!AC:AC,_xlfn.XLOOKUP($L109,#REF!,#REF!, ""), 0)</f>
        <v>#REF!</v>
      </c>
      <c r="AN109" s="1" t="e">
        <f>_xlfn.XLOOKUP($L109,Pos!$A:$A,Pos!AD:AD,_xlfn.XLOOKUP($L109,#REF!,#REF!, ""), 0)</f>
        <v>#REF!</v>
      </c>
      <c r="AO109" s="1" t="e">
        <f>_xlfn.XLOOKUP($L109,Pos!$A:$A,Pos!AE:AE,_xlfn.XLOOKUP($L109,#REF!,#REF!, ""), 0)</f>
        <v>#REF!</v>
      </c>
      <c r="AP109" s="1" t="e">
        <f>_xlfn.XLOOKUP($L109,Pos!$A:$A,Pos!AF:AF,_xlfn.XLOOKUP($L109,#REF!,#REF!, ""), 0)</f>
        <v>#REF!</v>
      </c>
      <c r="AQ109" s="1" t="e">
        <f>_xlfn.XLOOKUP($L109,Pos!$A:$A,Pos!AG:AG,_xlfn.XLOOKUP($L109,#REF!,#REF!, ""), 0)</f>
        <v>#REF!</v>
      </c>
      <c r="AR109" s="1" t="e">
        <f>_xlfn.XLOOKUP($L109,Pos!$A:$A,Pos!AH:AH,_xlfn.XLOOKUP($L109,#REF!,#REF!, ""), 0)</f>
        <v>#REF!</v>
      </c>
      <c r="AS109" s="1" t="e">
        <f>_xlfn.XLOOKUP($L109,Pos!$A:$A,Pos!AI:AI,_xlfn.XLOOKUP($L109,#REF!,#REF!, ""), 0)</f>
        <v>#REF!</v>
      </c>
      <c r="AT109" s="1" t="e">
        <f>_xlfn.XLOOKUP($L109,Pos!$A:$A,Pos!AJ:AJ,_xlfn.XLOOKUP($L109,#REF!,#REF!, ""), 0)</f>
        <v>#REF!</v>
      </c>
      <c r="AU109" s="1" t="e">
        <f>_xlfn.XLOOKUP($L109,Pos!$A:$A,Pos!AK:AK,_xlfn.XLOOKUP($L109,#REF!,#REF!, ""), 0)</f>
        <v>#REF!</v>
      </c>
      <c r="AV109" s="1" t="e">
        <f>_xlfn.XLOOKUP($L109,Pos!$A:$A,Pos!AL:AL,_xlfn.XLOOKUP($L109,#REF!,#REF!, ""), 0)</f>
        <v>#REF!</v>
      </c>
      <c r="AW109" s="1" t="e">
        <f>_xlfn.XLOOKUP($L109,Pos!$A:$A,Pos!AM:AM,_xlfn.XLOOKUP($L109,#REF!,#REF!, ""), 0)</f>
        <v>#REF!</v>
      </c>
      <c r="AX109" s="1" t="e">
        <f>_xlfn.XLOOKUP($L109,Pos!$A:$A,Pos!AN:AN,_xlfn.XLOOKUP($L109,#REF!,#REF!, ""), 0)</f>
        <v>#REF!</v>
      </c>
      <c r="AY109" s="1" t="e">
        <f>_xlfn.XLOOKUP($L109,Pos!$A:$A,Pos!AO:AO,_xlfn.XLOOKUP($L109,#REF!,#REF!, ""), 0)</f>
        <v>#REF!</v>
      </c>
      <c r="AZ109" s="7" t="str">
        <f t="shared" si="91"/>
        <v>IN</v>
      </c>
      <c r="BA109" s="1">
        <f>IF(OR(_xlfn.XLOOKUP(L109,Pos!B:B,Pos!L:L,FALSE)="ESG Reason",_xlfn.XLOOKUP(L109,Pos!B:B,Pos!L:L,FALSE)="Blacklisted"),1,0)</f>
        <v>0</v>
      </c>
      <c r="BC109" s="11">
        <v>2.0000065490520052E-3</v>
      </c>
      <c r="BD109" s="11">
        <f>_xlfn.XLOOKUP($L109,Pos!$B:$B,Pos!H:H,0, 0)</f>
        <v>1.3926240144471649E-3</v>
      </c>
      <c r="BE109" s="11">
        <f>_xlfn.XLOOKUP($L109,Pos!$B:$B,Pos!I:I,0, 0)</f>
        <v>2.4382545889105331E-4</v>
      </c>
      <c r="BF109" s="18">
        <f t="shared" si="92"/>
        <v>1.1487985555561117E-3</v>
      </c>
      <c r="BG109" s="1">
        <f t="shared" si="93"/>
        <v>1</v>
      </c>
      <c r="BH109" s="1">
        <f t="shared" si="94"/>
        <v>37</v>
      </c>
      <c r="BI109" s="18">
        <f t="shared" si="95"/>
        <v>6.0738253460484028E-4</v>
      </c>
      <c r="BJ109" s="3">
        <f t="shared" si="96"/>
        <v>1.7561810901609519E-3</v>
      </c>
      <c r="BK109" s="18">
        <f t="shared" si="97"/>
        <v>6.0738253460484028E-4</v>
      </c>
    </row>
    <row r="110" spans="1:63" x14ac:dyDescent="0.25">
      <c r="C110" s="3"/>
      <c r="D110" s="3"/>
      <c r="E110" s="3"/>
      <c r="F110" s="3"/>
      <c r="G110" s="51" t="s">
        <v>268</v>
      </c>
      <c r="H110" s="8" t="str">
        <f t="shared" si="87"/>
        <v>0%North America</v>
      </c>
      <c r="I110" s="11" cm="1">
        <f t="array" ref="I110">IF(
   AZ110 = "OUT", 0,IF(
   BD110 &gt;= LARGE(IF(ISNUMBER(BD:BD), BD:BD), 3),
   BE110 - 0.001,
   IF(BE110 &gt;=VLOOKUP(P110,mapping!$A:$B,2,FALSE), BE110,VLOOKUP(P110,mapping!$A$2:$B$8,2,FALSE))
))</f>
        <v>2E-3</v>
      </c>
      <c r="J110" s="11" cm="1">
        <f t="array" ref="J110">IF(
    AZ110="OUT",0,IF(IF(
                      BD110&gt;=LARGE(IF(ISNUMBER(BD:BD),BD:BD),3),
                      BE110+0.001,
                      VLOOKUP(H110,mapping!$D:$E,2,FALSE)
                      )&gt;I110,
                   IF(
                      BD110&gt;=LARGE(IF(ISNUMBER(BD:BD),BD:BD),3),
                      BE110+0.001,
                      VLOOKUP(H110,mapping!$D:$E,2,FALSE)
                      ),
                   I110+0.002))</f>
        <v>0.01</v>
      </c>
      <c r="K110" s="8">
        <f t="shared" si="88"/>
        <v>8.2529633631478569E-4</v>
      </c>
      <c r="L110" s="1" t="str">
        <f>Pos!B1186</f>
        <v>US74762E1029</v>
      </c>
      <c r="M110" s="1" t="str">
        <f>_xlfn.XLOOKUP($L110,Pos!B:B,Pos!D:D,, 0)</f>
        <v>Quanta Services, Inc.</v>
      </c>
      <c r="N110" s="1" t="str">
        <f>_xlfn.XLOOKUP($L110,Pos!B:B,Pos!E:E,, 0)</f>
        <v>Construction</v>
      </c>
      <c r="O110" s="1" t="str">
        <f t="shared" si="89"/>
        <v>Construction_North America</v>
      </c>
      <c r="P110" s="1" t="str">
        <f>_xlfn.XLOOKUP($L110,Pos!B:B,Pos!F:F,, 0)</f>
        <v>North America</v>
      </c>
      <c r="Q110" s="1">
        <v>0</v>
      </c>
      <c r="R110" s="9">
        <f>_xlfn.XLOOKUP($L110,Pos!$B:$B,Pos!N:N,0, 0)</f>
        <v>3.06</v>
      </c>
      <c r="S110" s="9">
        <f>_xlfn.XLOOKUP($L110,Pos!$B:$B,Pos!O:O,0, 0)</f>
        <v>2.088333</v>
      </c>
      <c r="T110" s="9">
        <f>_xlfn.XLOOKUP($L110,Pos!$B:$B,Pos!P:P,0, 0)</f>
        <v>4.3250000000000002</v>
      </c>
      <c r="U110" s="9">
        <f>_xlfn.XLOOKUP($L110,Pos!$B:$B,Pos!Q:Q,0, 0)</f>
        <v>8.8000000000000007</v>
      </c>
      <c r="V110" s="9">
        <f>_xlfn.XLOOKUP($L110,Pos!$B:$B,Pos!R:R,0, 0)</f>
        <v>4.3666669999999996</v>
      </c>
      <c r="W110" s="9">
        <f>_xlfn.XLOOKUP($L110,Pos!$B:$B,Pos!S:S,0, 0)</f>
        <v>8.4066670000000006</v>
      </c>
      <c r="X110" s="9" t="str">
        <f>_xlfn.XLOOKUP($L110,Pos!$B:$B,Pos!J:J,0, 0)</f>
        <v>Outperform</v>
      </c>
      <c r="Y110" s="1">
        <v>0</v>
      </c>
      <c r="Z110" s="1">
        <v>0</v>
      </c>
      <c r="AA110" s="1">
        <f t="shared" si="90"/>
        <v>0</v>
      </c>
      <c r="AB110" s="9">
        <f>_xlfn.XLOOKUP(L110,Pos!B:B,Pos!K:K,-1,0)</f>
        <v>7.8571428571428568</v>
      </c>
      <c r="AC110" s="1" t="e">
        <f>_xlfn.XLOOKUP($L110,Pos!$A:$A,Pos!S:S,_xlfn.XLOOKUP($L110,#REF!,#REF!, ""), 0)</f>
        <v>#REF!</v>
      </c>
      <c r="AD110" s="1" t="e">
        <f>_xlfn.XLOOKUP($L110,Pos!$A:$A,Pos!T:T,_xlfn.XLOOKUP($L110,#REF!,#REF!, ""), 0)</f>
        <v>#REF!</v>
      </c>
      <c r="AE110" s="1" t="e">
        <f>_xlfn.XLOOKUP($L110,Pos!$A:$A,Pos!U:U,_xlfn.XLOOKUP($L110,#REF!,#REF!, ""), 0)</f>
        <v>#REF!</v>
      </c>
      <c r="AF110" s="1" t="e">
        <f>_xlfn.XLOOKUP($L110,Pos!$A:$A,Pos!V:V,_xlfn.XLOOKUP($L110,#REF!,#REF!, ""), 0)</f>
        <v>#REF!</v>
      </c>
      <c r="AG110" s="1" t="e">
        <f>_xlfn.XLOOKUP($L110,Pos!$A:$A,Pos!W:W,_xlfn.XLOOKUP($L110,#REF!,#REF!, ""), 0)</f>
        <v>#REF!</v>
      </c>
      <c r="AH110" s="1" t="e">
        <f>_xlfn.XLOOKUP($L110,Pos!$A:$A,Pos!X:X,_xlfn.XLOOKUP($L110,#REF!,#REF!, ""), 0)</f>
        <v>#REF!</v>
      </c>
      <c r="AI110" s="1" t="e">
        <f>_xlfn.XLOOKUP($L110,Pos!$A:$A,Pos!Y:Y,_xlfn.XLOOKUP($L110,#REF!,#REF!, ""), 0)</f>
        <v>#REF!</v>
      </c>
      <c r="AJ110" s="1" t="e">
        <f>_xlfn.XLOOKUP($L110,Pos!$A:$A,Pos!Z:Z,_xlfn.XLOOKUP($L110,#REF!,#REF!, ""), 0)</f>
        <v>#REF!</v>
      </c>
      <c r="AK110" s="1" t="e">
        <f>_xlfn.XLOOKUP($L110,Pos!$A:$A,Pos!AA:AA,_xlfn.XLOOKUP($L110,#REF!,#REF!, ""), 0)</f>
        <v>#REF!</v>
      </c>
      <c r="AL110" s="1" t="e">
        <f>_xlfn.XLOOKUP($L110,Pos!$A:$A,Pos!AB:AB,_xlfn.XLOOKUP($L110,#REF!,#REF!, ""), 0)</f>
        <v>#REF!</v>
      </c>
      <c r="AM110" s="1" t="e">
        <f>_xlfn.XLOOKUP($L110,Pos!$A:$A,Pos!AC:AC,_xlfn.XLOOKUP($L110,#REF!,#REF!, ""), 0)</f>
        <v>#REF!</v>
      </c>
      <c r="AN110" s="1" t="e">
        <f>_xlfn.XLOOKUP($L110,Pos!$A:$A,Pos!AD:AD,_xlfn.XLOOKUP($L110,#REF!,#REF!, ""), 0)</f>
        <v>#REF!</v>
      </c>
      <c r="AO110" s="1" t="e">
        <f>_xlfn.XLOOKUP($L110,Pos!$A:$A,Pos!AE:AE,_xlfn.XLOOKUP($L110,#REF!,#REF!, ""), 0)</f>
        <v>#REF!</v>
      </c>
      <c r="AP110" s="1" t="e">
        <f>_xlfn.XLOOKUP($L110,Pos!$A:$A,Pos!AF:AF,_xlfn.XLOOKUP($L110,#REF!,#REF!, ""), 0)</f>
        <v>#REF!</v>
      </c>
      <c r="AQ110" s="1" t="e">
        <f>_xlfn.XLOOKUP($L110,Pos!$A:$A,Pos!AG:AG,_xlfn.XLOOKUP($L110,#REF!,#REF!, ""), 0)</f>
        <v>#REF!</v>
      </c>
      <c r="AR110" s="1" t="e">
        <f>_xlfn.XLOOKUP($L110,Pos!$A:$A,Pos!AH:AH,_xlfn.XLOOKUP($L110,#REF!,#REF!, ""), 0)</f>
        <v>#REF!</v>
      </c>
      <c r="AS110" s="1" t="e">
        <f>_xlfn.XLOOKUP($L110,Pos!$A:$A,Pos!AI:AI,_xlfn.XLOOKUP($L110,#REF!,#REF!, ""), 0)</f>
        <v>#REF!</v>
      </c>
      <c r="AT110" s="1" t="e">
        <f>_xlfn.XLOOKUP($L110,Pos!$A:$A,Pos!AJ:AJ,_xlfn.XLOOKUP($L110,#REF!,#REF!, ""), 0)</f>
        <v>#REF!</v>
      </c>
      <c r="AU110" s="1" t="e">
        <f>_xlfn.XLOOKUP($L110,Pos!$A:$A,Pos!AK:AK,_xlfn.XLOOKUP($L110,#REF!,#REF!, ""), 0)</f>
        <v>#REF!</v>
      </c>
      <c r="AV110" s="1" t="e">
        <f>_xlfn.XLOOKUP($L110,Pos!$A:$A,Pos!AL:AL,_xlfn.XLOOKUP($L110,#REF!,#REF!, ""), 0)</f>
        <v>#REF!</v>
      </c>
      <c r="AW110" s="1" t="e">
        <f>_xlfn.XLOOKUP($L110,Pos!$A:$A,Pos!AM:AM,_xlfn.XLOOKUP($L110,#REF!,#REF!, ""), 0)</f>
        <v>#REF!</v>
      </c>
      <c r="AX110" s="1" t="e">
        <f>_xlfn.XLOOKUP($L110,Pos!$A:$A,Pos!AN:AN,_xlfn.XLOOKUP($L110,#REF!,#REF!, ""), 0)</f>
        <v>#REF!</v>
      </c>
      <c r="AY110" s="1" t="e">
        <f>_xlfn.XLOOKUP($L110,Pos!$A:$A,Pos!AO:AO,_xlfn.XLOOKUP($L110,#REF!,#REF!, ""), 0)</f>
        <v>#REF!</v>
      </c>
      <c r="AZ110" s="7" t="str">
        <f t="shared" si="91"/>
        <v>IN</v>
      </c>
      <c r="BA110" s="1">
        <f>IF(OR(_xlfn.XLOOKUP(L110,Pos!B:B,Pos!L:L,FALSE)="ESG Reason",_xlfn.XLOOKUP(L110,Pos!B:B,Pos!L:L,FALSE)="Blacklisted"),1,0)</f>
        <v>0</v>
      </c>
      <c r="BC110" s="11">
        <v>2.0000001911411069E-3</v>
      </c>
      <c r="BD110" s="11">
        <f>_xlfn.XLOOKUP($L110,Pos!$B:$B,Pos!H:H,0, 0)</f>
        <v>1.343610127829803E-3</v>
      </c>
      <c r="BE110" s="11">
        <f>_xlfn.XLOOKUP($L110,Pos!$B:$B,Pos!I:I,0, 0)</f>
        <v>8.2529633631478569E-4</v>
      </c>
      <c r="BF110" s="18">
        <f t="shared" si="92"/>
        <v>5.1831379151501733E-4</v>
      </c>
      <c r="BG110" s="1">
        <f t="shared" si="93"/>
        <v>1</v>
      </c>
      <c r="BH110" s="1">
        <f t="shared" si="94"/>
        <v>24</v>
      </c>
      <c r="BI110" s="18">
        <f t="shared" si="95"/>
        <v>6.5639006331130387E-4</v>
      </c>
      <c r="BJ110" s="3">
        <f t="shared" si="96"/>
        <v>1.1747038548263213E-3</v>
      </c>
      <c r="BK110" s="18">
        <f t="shared" si="97"/>
        <v>6.5639006331130387E-4</v>
      </c>
    </row>
    <row r="111" spans="1:63" x14ac:dyDescent="0.25">
      <c r="C111" s="3"/>
      <c r="D111" s="3"/>
      <c r="E111" s="3"/>
      <c r="F111" s="3"/>
      <c r="G111" s="51" t="s">
        <v>735</v>
      </c>
      <c r="H111" s="8" t="str">
        <f t="shared" si="87"/>
        <v>0%North America</v>
      </c>
      <c r="I111" s="11" cm="1">
        <f t="array" ref="I111">IF(
   AZ111 = "OUT", 0,IF(
   BD111 &gt;= LARGE(IF(ISNUMBER(BD:BD), BD:BD), 3),
   BE111 - 0.001,
   IF(BE111 &gt;=VLOOKUP(P111,mapping!$A:$B,2,FALSE), BE111,VLOOKUP(P111,mapping!$A$2:$B$8,2,FALSE))
))</f>
        <v>2E-3</v>
      </c>
      <c r="J111" s="11" cm="1">
        <f t="array" ref="J111">IF(
    AZ111="OUT",0,IF(IF(
                      BD111&gt;=LARGE(IF(ISNUMBER(BD:BD),BD:BD),3),
                      BE111+0.001,
                      VLOOKUP(H111,mapping!$D:$E,2,FALSE)
                      )&gt;I111,
                   IF(
                      BD111&gt;=LARGE(IF(ISNUMBER(BD:BD),BD:BD),3),
                      BE111+0.001,
                      VLOOKUP(H111,mapping!$D:$E,2,FALSE)
                      ),
                   I111+0.002))</f>
        <v>0.01</v>
      </c>
      <c r="K111" s="8">
        <f t="shared" si="88"/>
        <v>2.3796816864488259E-4</v>
      </c>
      <c r="L111" s="1" t="str">
        <f>Pos!B495</f>
        <v>JE00BJ1F3079</v>
      </c>
      <c r="M111" s="1" t="str">
        <f>_xlfn.XLOOKUP($L111,Pos!B:B,Pos!D:D,, 0)</f>
        <v>Amcor PLC</v>
      </c>
      <c r="N111" s="1" t="str">
        <f>_xlfn.XLOOKUP($L111,Pos!B:B,Pos!E:E,, 0)</f>
        <v>Industrial Goods &amp; Services</v>
      </c>
      <c r="O111" s="1" t="str">
        <f t="shared" si="89"/>
        <v>Industrial Goods &amp; Services_North America</v>
      </c>
      <c r="P111" s="1" t="str">
        <f>_xlfn.XLOOKUP($L111,Pos!B:B,Pos!F:F,, 0)</f>
        <v>North America</v>
      </c>
      <c r="Q111" s="1">
        <v>0</v>
      </c>
      <c r="R111" s="9">
        <f>_xlfn.XLOOKUP($L111,Pos!$B:$B,Pos!N:N,0, 0)</f>
        <v>7.39</v>
      </c>
      <c r="S111" s="9">
        <f>_xlfn.XLOOKUP($L111,Pos!$B:$B,Pos!O:O,0, 0)</f>
        <v>8.3281670000000005</v>
      </c>
      <c r="T111" s="9">
        <f>_xlfn.XLOOKUP($L111,Pos!$B:$B,Pos!P:P,0, 0)</f>
        <v>2.0249999999999999</v>
      </c>
      <c r="U111" s="9">
        <f>_xlfn.XLOOKUP($L111,Pos!$B:$B,Pos!Q:Q,0, 0)</f>
        <v>1.7</v>
      </c>
      <c r="V111" s="9">
        <f>_xlfn.XLOOKUP($L111,Pos!$B:$B,Pos!R:R,0, 0)</f>
        <v>7.5666669999999998</v>
      </c>
      <c r="W111" s="9">
        <f>_xlfn.XLOOKUP($L111,Pos!$B:$B,Pos!S:S,0, 0)</f>
        <v>6.3716670000000004</v>
      </c>
      <c r="X111" s="9" t="str">
        <f>_xlfn.XLOOKUP($L111,Pos!$B:$B,Pos!J:J,0, 0)</f>
        <v>Outperform</v>
      </c>
      <c r="Y111" s="1">
        <v>0</v>
      </c>
      <c r="Z111" s="1">
        <v>0</v>
      </c>
      <c r="AA111" s="1">
        <f t="shared" si="90"/>
        <v>0</v>
      </c>
      <c r="AB111" s="9">
        <f>_xlfn.XLOOKUP(L111,Pos!B:B,Pos!K:K,-1,0)</f>
        <v>8.8541666666666661</v>
      </c>
      <c r="AC111" s="1" t="e">
        <f>_xlfn.XLOOKUP($L111,Pos!$A:$A,Pos!S:S,_xlfn.XLOOKUP($L111,#REF!,#REF!, ""), 0)</f>
        <v>#REF!</v>
      </c>
      <c r="AD111" s="1" t="e">
        <f>_xlfn.XLOOKUP($L111,Pos!$A:$A,Pos!T:T,_xlfn.XLOOKUP($L111,#REF!,#REF!, ""), 0)</f>
        <v>#REF!</v>
      </c>
      <c r="AE111" s="1" t="e">
        <f>_xlfn.XLOOKUP($L111,Pos!$A:$A,Pos!U:U,_xlfn.XLOOKUP($L111,#REF!,#REF!, ""), 0)</f>
        <v>#REF!</v>
      </c>
      <c r="AF111" s="1" t="e">
        <f>_xlfn.XLOOKUP($L111,Pos!$A:$A,Pos!V:V,_xlfn.XLOOKUP($L111,#REF!,#REF!, ""), 0)</f>
        <v>#REF!</v>
      </c>
      <c r="AG111" s="1" t="e">
        <f>_xlfn.XLOOKUP($L111,Pos!$A:$A,Pos!W:W,_xlfn.XLOOKUP($L111,#REF!,#REF!, ""), 0)</f>
        <v>#REF!</v>
      </c>
      <c r="AH111" s="1" t="e">
        <f>_xlfn.XLOOKUP($L111,Pos!$A:$A,Pos!X:X,_xlfn.XLOOKUP($L111,#REF!,#REF!, ""), 0)</f>
        <v>#REF!</v>
      </c>
      <c r="AI111" s="1" t="e">
        <f>_xlfn.XLOOKUP($L111,Pos!$A:$A,Pos!Y:Y,_xlfn.XLOOKUP($L111,#REF!,#REF!, ""), 0)</f>
        <v>#REF!</v>
      </c>
      <c r="AJ111" s="1" t="e">
        <f>_xlfn.XLOOKUP($L111,Pos!$A:$A,Pos!Z:Z,_xlfn.XLOOKUP($L111,#REF!,#REF!, ""), 0)</f>
        <v>#REF!</v>
      </c>
      <c r="AK111" s="1" t="e">
        <f>_xlfn.XLOOKUP($L111,Pos!$A:$A,Pos!AA:AA,_xlfn.XLOOKUP($L111,#REF!,#REF!, ""), 0)</f>
        <v>#REF!</v>
      </c>
      <c r="AL111" s="1" t="e">
        <f>_xlfn.XLOOKUP($L111,Pos!$A:$A,Pos!AB:AB,_xlfn.XLOOKUP($L111,#REF!,#REF!, ""), 0)</f>
        <v>#REF!</v>
      </c>
      <c r="AM111" s="1" t="e">
        <f>_xlfn.XLOOKUP($L111,Pos!$A:$A,Pos!AC:AC,_xlfn.XLOOKUP($L111,#REF!,#REF!, ""), 0)</f>
        <v>#REF!</v>
      </c>
      <c r="AN111" s="1" t="e">
        <f>_xlfn.XLOOKUP($L111,Pos!$A:$A,Pos!AD:AD,_xlfn.XLOOKUP($L111,#REF!,#REF!, ""), 0)</f>
        <v>#REF!</v>
      </c>
      <c r="AO111" s="1" t="e">
        <f>_xlfn.XLOOKUP($L111,Pos!$A:$A,Pos!AE:AE,_xlfn.XLOOKUP($L111,#REF!,#REF!, ""), 0)</f>
        <v>#REF!</v>
      </c>
      <c r="AP111" s="1" t="e">
        <f>_xlfn.XLOOKUP($L111,Pos!$A:$A,Pos!AF:AF,_xlfn.XLOOKUP($L111,#REF!,#REF!, ""), 0)</f>
        <v>#REF!</v>
      </c>
      <c r="AQ111" s="1" t="e">
        <f>_xlfn.XLOOKUP($L111,Pos!$A:$A,Pos!AG:AG,_xlfn.XLOOKUP($L111,#REF!,#REF!, ""), 0)</f>
        <v>#REF!</v>
      </c>
      <c r="AR111" s="1" t="e">
        <f>_xlfn.XLOOKUP($L111,Pos!$A:$A,Pos!AH:AH,_xlfn.XLOOKUP($L111,#REF!,#REF!, ""), 0)</f>
        <v>#REF!</v>
      </c>
      <c r="AS111" s="1" t="e">
        <f>_xlfn.XLOOKUP($L111,Pos!$A:$A,Pos!AI:AI,_xlfn.XLOOKUP($L111,#REF!,#REF!, ""), 0)</f>
        <v>#REF!</v>
      </c>
      <c r="AT111" s="1" t="e">
        <f>_xlfn.XLOOKUP($L111,Pos!$A:$A,Pos!AJ:AJ,_xlfn.XLOOKUP($L111,#REF!,#REF!, ""), 0)</f>
        <v>#REF!</v>
      </c>
      <c r="AU111" s="1" t="e">
        <f>_xlfn.XLOOKUP($L111,Pos!$A:$A,Pos!AK:AK,_xlfn.XLOOKUP($L111,#REF!,#REF!, ""), 0)</f>
        <v>#REF!</v>
      </c>
      <c r="AV111" s="1" t="e">
        <f>_xlfn.XLOOKUP($L111,Pos!$A:$A,Pos!AL:AL,_xlfn.XLOOKUP($L111,#REF!,#REF!, ""), 0)</f>
        <v>#REF!</v>
      </c>
      <c r="AW111" s="1" t="e">
        <f>_xlfn.XLOOKUP($L111,Pos!$A:$A,Pos!AM:AM,_xlfn.XLOOKUP($L111,#REF!,#REF!, ""), 0)</f>
        <v>#REF!</v>
      </c>
      <c r="AX111" s="1" t="e">
        <f>_xlfn.XLOOKUP($L111,Pos!$A:$A,Pos!AN:AN,_xlfn.XLOOKUP($L111,#REF!,#REF!, ""), 0)</f>
        <v>#REF!</v>
      </c>
      <c r="AY111" s="1" t="e">
        <f>_xlfn.XLOOKUP($L111,Pos!$A:$A,Pos!AO:AO,_xlfn.XLOOKUP($L111,#REF!,#REF!, ""), 0)</f>
        <v>#REF!</v>
      </c>
      <c r="AZ111" s="7" t="str">
        <f t="shared" si="91"/>
        <v>IN</v>
      </c>
      <c r="BA111" s="1">
        <f>IF(OR(_xlfn.XLOOKUP(L111,Pos!B:B,Pos!L:L,FALSE)="ESG Reason",_xlfn.XLOOKUP(L111,Pos!B:B,Pos!L:L,FALSE)="Blacklisted"),1,0)</f>
        <v>0</v>
      </c>
      <c r="BC111" s="11">
        <v>2.0000014501152701E-3</v>
      </c>
      <c r="BD111" s="11">
        <f>_xlfn.XLOOKUP($L111,Pos!$B:$B,Pos!H:H,0, 0)</f>
        <v>1.332672859884497E-3</v>
      </c>
      <c r="BE111" s="11">
        <f>_xlfn.XLOOKUP($L111,Pos!$B:$B,Pos!I:I,0, 0)</f>
        <v>2.3796816864488259E-4</v>
      </c>
      <c r="BF111" s="18">
        <f t="shared" si="92"/>
        <v>1.0947046912396143E-3</v>
      </c>
      <c r="BG111" s="1">
        <f t="shared" si="93"/>
        <v>1</v>
      </c>
      <c r="BH111" s="1">
        <f t="shared" si="94"/>
        <v>29</v>
      </c>
      <c r="BI111" s="18">
        <f t="shared" si="95"/>
        <v>6.6732859023077313E-4</v>
      </c>
      <c r="BJ111" s="3">
        <f t="shared" si="96"/>
        <v>1.7620332814703875E-3</v>
      </c>
      <c r="BK111" s="18">
        <f t="shared" si="97"/>
        <v>6.6732859023077313E-4</v>
      </c>
    </row>
    <row r="112" spans="1:63" x14ac:dyDescent="0.25">
      <c r="C112" s="3"/>
      <c r="D112" s="3"/>
      <c r="E112" s="3"/>
      <c r="F112" s="3"/>
      <c r="G112" s="51" t="s">
        <v>1011</v>
      </c>
      <c r="H112" s="8" t="str">
        <f t="shared" si="87"/>
        <v>0%Others</v>
      </c>
      <c r="I112" s="11" cm="1">
        <f t="array" ref="I112">IF(
   AZ112 = "OUT", 0,IF(
   BD112 &gt;= LARGE(IF(ISNUMBER(BD:BD), BD:BD), 3),
   BE112 - 0.001,
   IF(BE112 &gt;=VLOOKUP(P112,mapping!$A:$B,2,FALSE), BE112,VLOOKUP(P112,mapping!$A$2:$B$8,2,FALSE))
))</f>
        <v>1E-3</v>
      </c>
      <c r="J112" s="11" cm="1">
        <f t="array" ref="J112">IF(
    AZ112="OUT",0,IF(IF(
                      BD112&gt;=LARGE(IF(ISNUMBER(BD:BD),BD:BD),3),
                      BE112+0.001,
                      VLOOKUP(H112,mapping!$D:$E,2,FALSE)
                      )&gt;I112,
                   IF(
                      BD112&gt;=LARGE(IF(ISNUMBER(BD:BD),BD:BD),3),
                      BE112+0.001,
                      VLOOKUP(H112,mapping!$D:$E,2,FALSE)
                      ),
                   I112+0.002))</f>
        <v>3.0000000000000001E-3</v>
      </c>
      <c r="K112" s="8">
        <f t="shared" si="88"/>
        <v>1.3045482775412841E-4</v>
      </c>
      <c r="L112" s="1" t="str">
        <f>Pos!B570</f>
        <v>JP3420600003</v>
      </c>
      <c r="M112" s="1" t="str">
        <f>_xlfn.XLOOKUP($L112,Pos!B:B,Pos!D:D,, 0)</f>
        <v>Sekisui House, Ltd.</v>
      </c>
      <c r="N112" s="1" t="str">
        <f>_xlfn.XLOOKUP($L112,Pos!B:B,Pos!E:E,, 0)</f>
        <v>Real Estate</v>
      </c>
      <c r="O112" s="1" t="str">
        <f t="shared" si="89"/>
        <v>Real Estate_Others</v>
      </c>
      <c r="P112" s="1" t="str">
        <f>_xlfn.XLOOKUP($L112,Pos!B:B,Pos!F:F,, 0)</f>
        <v>Others</v>
      </c>
      <c r="Q112" s="1">
        <v>0</v>
      </c>
      <c r="R112" s="9">
        <f>_xlfn.XLOOKUP($L112,Pos!$B:$B,Pos!N:N,0, 0)</f>
        <v>7.06</v>
      </c>
      <c r="S112" s="9">
        <f>_xlfn.XLOOKUP($L112,Pos!$B:$B,Pos!O:O,0, 0)</f>
        <v>6.94625</v>
      </c>
      <c r="T112" s="9">
        <f>_xlfn.XLOOKUP($L112,Pos!$B:$B,Pos!P:P,0, 0)</f>
        <v>4.5250000000000004</v>
      </c>
      <c r="U112" s="9">
        <f>_xlfn.XLOOKUP($L112,Pos!$B:$B,Pos!Q:Q,0, 0)</f>
        <v>2.2000000000000002</v>
      </c>
      <c r="V112" s="9">
        <f>_xlfn.XLOOKUP($L112,Pos!$B:$B,Pos!R:R,0, 0)</f>
        <v>8.1666659999999993</v>
      </c>
      <c r="W112" s="9">
        <f>_xlfn.XLOOKUP($L112,Pos!$B:$B,Pos!S:S,0, 0)</f>
        <v>5.97</v>
      </c>
      <c r="X112" s="9" t="str">
        <f>_xlfn.XLOOKUP($L112,Pos!$B:$B,Pos!J:J,0, 0)</f>
        <v>Outperform</v>
      </c>
      <c r="Y112" s="1">
        <v>0</v>
      </c>
      <c r="Z112" s="1">
        <v>0</v>
      </c>
      <c r="AA112" s="1">
        <f t="shared" si="90"/>
        <v>0</v>
      </c>
      <c r="AB112" s="9">
        <f>_xlfn.XLOOKUP(L112,Pos!B:B,Pos!K:K,-1,0)</f>
        <v>9.5833333333333339</v>
      </c>
      <c r="AC112" s="1" t="e">
        <f>_xlfn.XLOOKUP($L112,Pos!$A:$A,Pos!S:S,_xlfn.XLOOKUP($L112,#REF!,#REF!, ""), 0)</f>
        <v>#REF!</v>
      </c>
      <c r="AD112" s="1" t="e">
        <f>_xlfn.XLOOKUP($L112,Pos!$A:$A,Pos!T:T,_xlfn.XLOOKUP($L112,#REF!,#REF!, ""), 0)</f>
        <v>#REF!</v>
      </c>
      <c r="AE112" s="1" t="e">
        <f>_xlfn.XLOOKUP($L112,Pos!$A:$A,Pos!U:U,_xlfn.XLOOKUP($L112,#REF!,#REF!, ""), 0)</f>
        <v>#REF!</v>
      </c>
      <c r="AF112" s="1" t="e">
        <f>_xlfn.XLOOKUP($L112,Pos!$A:$A,Pos!V:V,_xlfn.XLOOKUP($L112,#REF!,#REF!, ""), 0)</f>
        <v>#REF!</v>
      </c>
      <c r="AG112" s="1" t="e">
        <f>_xlfn.XLOOKUP($L112,Pos!$A:$A,Pos!W:W,_xlfn.XLOOKUP($L112,#REF!,#REF!, ""), 0)</f>
        <v>#REF!</v>
      </c>
      <c r="AH112" s="1" t="e">
        <f>_xlfn.XLOOKUP($L112,Pos!$A:$A,Pos!X:X,_xlfn.XLOOKUP($L112,#REF!,#REF!, ""), 0)</f>
        <v>#REF!</v>
      </c>
      <c r="AI112" s="1" t="e">
        <f>_xlfn.XLOOKUP($L112,Pos!$A:$A,Pos!Y:Y,_xlfn.XLOOKUP($L112,#REF!,#REF!, ""), 0)</f>
        <v>#REF!</v>
      </c>
      <c r="AJ112" s="1" t="e">
        <f>_xlfn.XLOOKUP($L112,Pos!$A:$A,Pos!Z:Z,_xlfn.XLOOKUP($L112,#REF!,#REF!, ""), 0)</f>
        <v>#REF!</v>
      </c>
      <c r="AK112" s="1" t="e">
        <f>_xlfn.XLOOKUP($L112,Pos!$A:$A,Pos!AA:AA,_xlfn.XLOOKUP($L112,#REF!,#REF!, ""), 0)</f>
        <v>#REF!</v>
      </c>
      <c r="AL112" s="1" t="e">
        <f>_xlfn.XLOOKUP($L112,Pos!$A:$A,Pos!AB:AB,_xlfn.XLOOKUP($L112,#REF!,#REF!, ""), 0)</f>
        <v>#REF!</v>
      </c>
      <c r="AM112" s="1" t="e">
        <f>_xlfn.XLOOKUP($L112,Pos!$A:$A,Pos!AC:AC,_xlfn.XLOOKUP($L112,#REF!,#REF!, ""), 0)</f>
        <v>#REF!</v>
      </c>
      <c r="AN112" s="1" t="e">
        <f>_xlfn.XLOOKUP($L112,Pos!$A:$A,Pos!AD:AD,_xlfn.XLOOKUP($L112,#REF!,#REF!, ""), 0)</f>
        <v>#REF!</v>
      </c>
      <c r="AO112" s="1" t="e">
        <f>_xlfn.XLOOKUP($L112,Pos!$A:$A,Pos!AE:AE,_xlfn.XLOOKUP($L112,#REF!,#REF!, ""), 0)</f>
        <v>#REF!</v>
      </c>
      <c r="AP112" s="1" t="e">
        <f>_xlfn.XLOOKUP($L112,Pos!$A:$A,Pos!AF:AF,_xlfn.XLOOKUP($L112,#REF!,#REF!, ""), 0)</f>
        <v>#REF!</v>
      </c>
      <c r="AQ112" s="1" t="e">
        <f>_xlfn.XLOOKUP($L112,Pos!$A:$A,Pos!AG:AG,_xlfn.XLOOKUP($L112,#REF!,#REF!, ""), 0)</f>
        <v>#REF!</v>
      </c>
      <c r="AR112" s="1" t="e">
        <f>_xlfn.XLOOKUP($L112,Pos!$A:$A,Pos!AH:AH,_xlfn.XLOOKUP($L112,#REF!,#REF!, ""), 0)</f>
        <v>#REF!</v>
      </c>
      <c r="AS112" s="1" t="e">
        <f>_xlfn.XLOOKUP($L112,Pos!$A:$A,Pos!AI:AI,_xlfn.XLOOKUP($L112,#REF!,#REF!, ""), 0)</f>
        <v>#REF!</v>
      </c>
      <c r="AT112" s="1" t="e">
        <f>_xlfn.XLOOKUP($L112,Pos!$A:$A,Pos!AJ:AJ,_xlfn.XLOOKUP($L112,#REF!,#REF!, ""), 0)</f>
        <v>#REF!</v>
      </c>
      <c r="AU112" s="1" t="e">
        <f>_xlfn.XLOOKUP($L112,Pos!$A:$A,Pos!AK:AK,_xlfn.XLOOKUP($L112,#REF!,#REF!, ""), 0)</f>
        <v>#REF!</v>
      </c>
      <c r="AV112" s="1" t="e">
        <f>_xlfn.XLOOKUP($L112,Pos!$A:$A,Pos!AL:AL,_xlfn.XLOOKUP($L112,#REF!,#REF!, ""), 0)</f>
        <v>#REF!</v>
      </c>
      <c r="AW112" s="1" t="e">
        <f>_xlfn.XLOOKUP($L112,Pos!$A:$A,Pos!AM:AM,_xlfn.XLOOKUP($L112,#REF!,#REF!, ""), 0)</f>
        <v>#REF!</v>
      </c>
      <c r="AX112" s="1" t="e">
        <f>_xlfn.XLOOKUP($L112,Pos!$A:$A,Pos!AN:AN,_xlfn.XLOOKUP($L112,#REF!,#REF!, ""), 0)</f>
        <v>#REF!</v>
      </c>
      <c r="AY112" s="1" t="e">
        <f>_xlfn.XLOOKUP($L112,Pos!$A:$A,Pos!AO:AO,_xlfn.XLOOKUP($L112,#REF!,#REF!, ""), 0)</f>
        <v>#REF!</v>
      </c>
      <c r="AZ112" s="7" t="str">
        <f t="shared" si="91"/>
        <v>IN</v>
      </c>
      <c r="BA112" s="1">
        <f>IF(OR(_xlfn.XLOOKUP(L112,Pos!B:B,Pos!L:L,FALSE)="ESG Reason",_xlfn.XLOOKUP(L112,Pos!B:B,Pos!L:L,FALSE)="Blacklisted"),1,0)</f>
        <v>0</v>
      </c>
      <c r="BC112" s="11">
        <v>1.3214483664942081E-3</v>
      </c>
      <c r="BD112" s="11">
        <f>_xlfn.XLOOKUP($L112,Pos!$B:$B,Pos!H:H,0, 0)</f>
        <v>1.3158602081917729E-3</v>
      </c>
      <c r="BE112" s="11">
        <f>_xlfn.XLOOKUP($L112,Pos!$B:$B,Pos!I:I,0, 0)</f>
        <v>1.3045482775412841E-4</v>
      </c>
      <c r="BF112" s="18">
        <f t="shared" si="92"/>
        <v>1.1854053804376445E-3</v>
      </c>
      <c r="BG112" s="1">
        <f t="shared" si="93"/>
        <v>3</v>
      </c>
      <c r="BH112" s="1">
        <f t="shared" si="94"/>
        <v>52</v>
      </c>
      <c r="BI112" s="18">
        <f t="shared" si="95"/>
        <v>5.5881583024351266E-6</v>
      </c>
      <c r="BJ112" s="3">
        <f t="shared" si="96"/>
        <v>1.1909935387400797E-3</v>
      </c>
      <c r="BK112" s="18">
        <f t="shared" si="97"/>
        <v>5.5881583024351266E-6</v>
      </c>
    </row>
    <row r="113" spans="3:63" x14ac:dyDescent="0.25">
      <c r="C113" s="3"/>
      <c r="D113" s="3"/>
      <c r="E113" s="3"/>
      <c r="F113" s="3"/>
      <c r="G113" s="51" t="s">
        <v>634</v>
      </c>
      <c r="H113" s="8" t="str">
        <f t="shared" si="87"/>
        <v>0%West Europe</v>
      </c>
      <c r="I113" s="11" cm="1">
        <f t="array" ref="I113">IF(
   AZ113 = "OUT", 0,IF(
   BD113 &gt;= LARGE(IF(ISNUMBER(BD:BD), BD:BD), 3),
   BE113 - 0.001,
   IF(BE113 &gt;=VLOOKUP(P113,mapping!$A:$B,2,FALSE), BE113,VLOOKUP(P113,mapping!$A$2:$B$8,2,FALSE))
))</f>
        <v>1E-3</v>
      </c>
      <c r="J113" s="11" cm="1">
        <f t="array" ref="J113">IF(
    AZ113="OUT",0,IF(IF(
                      BD113&gt;=LARGE(IF(ISNUMBER(BD:BD),BD:BD),3),
                      BE113+0.001,
                      VLOOKUP(H113,mapping!$D:$E,2,FALSE)
                      )&gt;I113,
                   IF(
                      BD113&gt;=LARGE(IF(ISNUMBER(BD:BD),BD:BD),3),
                      BE113+0.001,
                      VLOOKUP(H113,mapping!$D:$E,2,FALSE)
                      ),
                   I113+0.002))</f>
        <v>5.0000000000000001E-3</v>
      </c>
      <c r="K113" s="8">
        <f t="shared" si="88"/>
        <v>2.9360722519303927E-4</v>
      </c>
      <c r="L113" s="1" t="str">
        <f>Pos!B204</f>
        <v>DE0005785604</v>
      </c>
      <c r="M113" s="1" t="str">
        <f>_xlfn.XLOOKUP($L113,Pos!B:B,Pos!D:D,, 0)</f>
        <v>Fresenius SE &amp; Co. KGaA</v>
      </c>
      <c r="N113" s="1" t="str">
        <f>_xlfn.XLOOKUP($L113,Pos!B:B,Pos!E:E,, 0)</f>
        <v>Health Care</v>
      </c>
      <c r="O113" s="1" t="str">
        <f t="shared" si="89"/>
        <v>Health Care_West Europe</v>
      </c>
      <c r="P113" s="1" t="str">
        <f>_xlfn.XLOOKUP($L113,Pos!B:B,Pos!F:F,, 0)</f>
        <v>West Europe</v>
      </c>
      <c r="Q113" s="1">
        <v>0</v>
      </c>
      <c r="R113" s="9">
        <f>_xlfn.XLOOKUP($L113,Pos!$B:$B,Pos!N:N,0, 0)</f>
        <v>6.27</v>
      </c>
      <c r="S113" s="9">
        <f>_xlfn.XLOOKUP($L113,Pos!$B:$B,Pos!O:O,0, 0)</f>
        <v>7.1414999999999997</v>
      </c>
      <c r="T113" s="9">
        <f>_xlfn.XLOOKUP($L113,Pos!$B:$B,Pos!P:P,0, 0)</f>
        <v>2.25</v>
      </c>
      <c r="U113" s="9">
        <f>_xlfn.XLOOKUP($L113,Pos!$B:$B,Pos!Q:Q,0, 0)</f>
        <v>9.6</v>
      </c>
      <c r="V113" s="9">
        <f>_xlfn.XLOOKUP($L113,Pos!$B:$B,Pos!R:R,0, 0)</f>
        <v>9.3666669999999996</v>
      </c>
      <c r="W113" s="9">
        <f>_xlfn.XLOOKUP($L113,Pos!$B:$B,Pos!S:S,0, 0)</f>
        <v>4.113334</v>
      </c>
      <c r="X113" s="9" t="str">
        <f>_xlfn.XLOOKUP($L113,Pos!$B:$B,Pos!J:J,0, 0)</f>
        <v>Outperform</v>
      </c>
      <c r="Y113" s="1">
        <v>0</v>
      </c>
      <c r="Z113" s="1">
        <v>0</v>
      </c>
      <c r="AA113" s="1">
        <f t="shared" si="90"/>
        <v>0</v>
      </c>
      <c r="AB113" s="9">
        <f>_xlfn.XLOOKUP(L113,Pos!B:B,Pos!K:K,-1,0)</f>
        <v>9.4594594594594597</v>
      </c>
      <c r="AC113" s="1" t="e">
        <f>_xlfn.XLOOKUP($L113,Pos!$A:$A,Pos!S:S,_xlfn.XLOOKUP($L113,#REF!,#REF!, ""), 0)</f>
        <v>#REF!</v>
      </c>
      <c r="AD113" s="1" t="e">
        <f>_xlfn.XLOOKUP($L113,Pos!$A:$A,Pos!T:T,_xlfn.XLOOKUP($L113,#REF!,#REF!, ""), 0)</f>
        <v>#REF!</v>
      </c>
      <c r="AE113" s="1" t="e">
        <f>_xlfn.XLOOKUP($L113,Pos!$A:$A,Pos!U:U,_xlfn.XLOOKUP($L113,#REF!,#REF!, ""), 0)</f>
        <v>#REF!</v>
      </c>
      <c r="AF113" s="1" t="e">
        <f>_xlfn.XLOOKUP($L113,Pos!$A:$A,Pos!V:V,_xlfn.XLOOKUP($L113,#REF!,#REF!, ""), 0)</f>
        <v>#REF!</v>
      </c>
      <c r="AG113" s="1" t="e">
        <f>_xlfn.XLOOKUP($L113,Pos!$A:$A,Pos!W:W,_xlfn.XLOOKUP($L113,#REF!,#REF!, ""), 0)</f>
        <v>#REF!</v>
      </c>
      <c r="AH113" s="1" t="e">
        <f>_xlfn.XLOOKUP($L113,Pos!$A:$A,Pos!X:X,_xlfn.XLOOKUP($L113,#REF!,#REF!, ""), 0)</f>
        <v>#REF!</v>
      </c>
      <c r="AI113" s="1" t="e">
        <f>_xlfn.XLOOKUP($L113,Pos!$A:$A,Pos!Y:Y,_xlfn.XLOOKUP($L113,#REF!,#REF!, ""), 0)</f>
        <v>#REF!</v>
      </c>
      <c r="AJ113" s="1" t="e">
        <f>_xlfn.XLOOKUP($L113,Pos!$A:$A,Pos!Z:Z,_xlfn.XLOOKUP($L113,#REF!,#REF!, ""), 0)</f>
        <v>#REF!</v>
      </c>
      <c r="AK113" s="1" t="e">
        <f>_xlfn.XLOOKUP($L113,Pos!$A:$A,Pos!AA:AA,_xlfn.XLOOKUP($L113,#REF!,#REF!, ""), 0)</f>
        <v>#REF!</v>
      </c>
      <c r="AL113" s="1" t="e">
        <f>_xlfn.XLOOKUP($L113,Pos!$A:$A,Pos!AB:AB,_xlfn.XLOOKUP($L113,#REF!,#REF!, ""), 0)</f>
        <v>#REF!</v>
      </c>
      <c r="AM113" s="1" t="e">
        <f>_xlfn.XLOOKUP($L113,Pos!$A:$A,Pos!AC:AC,_xlfn.XLOOKUP($L113,#REF!,#REF!, ""), 0)</f>
        <v>#REF!</v>
      </c>
      <c r="AN113" s="1" t="e">
        <f>_xlfn.XLOOKUP($L113,Pos!$A:$A,Pos!AD:AD,_xlfn.XLOOKUP($L113,#REF!,#REF!, ""), 0)</f>
        <v>#REF!</v>
      </c>
      <c r="AO113" s="1" t="e">
        <f>_xlfn.XLOOKUP($L113,Pos!$A:$A,Pos!AE:AE,_xlfn.XLOOKUP($L113,#REF!,#REF!, ""), 0)</f>
        <v>#REF!</v>
      </c>
      <c r="AP113" s="1" t="e">
        <f>_xlfn.XLOOKUP($L113,Pos!$A:$A,Pos!AF:AF,_xlfn.XLOOKUP($L113,#REF!,#REF!, ""), 0)</f>
        <v>#REF!</v>
      </c>
      <c r="AQ113" s="1" t="e">
        <f>_xlfn.XLOOKUP($L113,Pos!$A:$A,Pos!AG:AG,_xlfn.XLOOKUP($L113,#REF!,#REF!, ""), 0)</f>
        <v>#REF!</v>
      </c>
      <c r="AR113" s="1" t="e">
        <f>_xlfn.XLOOKUP($L113,Pos!$A:$A,Pos!AH:AH,_xlfn.XLOOKUP($L113,#REF!,#REF!, ""), 0)</f>
        <v>#REF!</v>
      </c>
      <c r="AS113" s="1" t="e">
        <f>_xlfn.XLOOKUP($L113,Pos!$A:$A,Pos!AI:AI,_xlfn.XLOOKUP($L113,#REF!,#REF!, ""), 0)</f>
        <v>#REF!</v>
      </c>
      <c r="AT113" s="1" t="e">
        <f>_xlfn.XLOOKUP($L113,Pos!$A:$A,Pos!AJ:AJ,_xlfn.XLOOKUP($L113,#REF!,#REF!, ""), 0)</f>
        <v>#REF!</v>
      </c>
      <c r="AU113" s="1" t="e">
        <f>_xlfn.XLOOKUP($L113,Pos!$A:$A,Pos!AK:AK,_xlfn.XLOOKUP($L113,#REF!,#REF!, ""), 0)</f>
        <v>#REF!</v>
      </c>
      <c r="AV113" s="1" t="e">
        <f>_xlfn.XLOOKUP($L113,Pos!$A:$A,Pos!AL:AL,_xlfn.XLOOKUP($L113,#REF!,#REF!, ""), 0)</f>
        <v>#REF!</v>
      </c>
      <c r="AW113" s="1" t="e">
        <f>_xlfn.XLOOKUP($L113,Pos!$A:$A,Pos!AM:AM,_xlfn.XLOOKUP($L113,#REF!,#REF!, ""), 0)</f>
        <v>#REF!</v>
      </c>
      <c r="AX113" s="1" t="e">
        <f>_xlfn.XLOOKUP($L113,Pos!$A:$A,Pos!AN:AN,_xlfn.XLOOKUP($L113,#REF!,#REF!, ""), 0)</f>
        <v>#REF!</v>
      </c>
      <c r="AY113" s="1" t="e">
        <f>_xlfn.XLOOKUP($L113,Pos!$A:$A,Pos!AO:AO,_xlfn.XLOOKUP($L113,#REF!,#REF!, ""), 0)</f>
        <v>#REF!</v>
      </c>
      <c r="AZ113" s="7" t="str">
        <f t="shared" si="91"/>
        <v>IN</v>
      </c>
      <c r="BA113" s="1">
        <f>IF(OR(_xlfn.XLOOKUP(L113,Pos!B:B,Pos!L:L,FALSE)="ESG Reason",_xlfn.XLOOKUP(L113,Pos!B:B,Pos!L:L,FALSE)="Blacklisted"),1,0)</f>
        <v>0</v>
      </c>
      <c r="BC113" s="11">
        <v>1.274115992787916E-3</v>
      </c>
      <c r="BD113" s="11">
        <f>_xlfn.XLOOKUP($L113,Pos!$B:$B,Pos!H:H,0, 0)</f>
        <v>1.295883281368882E-3</v>
      </c>
      <c r="BE113" s="11">
        <f>_xlfn.XLOOKUP($L113,Pos!$B:$B,Pos!I:I,0, 0)</f>
        <v>2.9360722519303927E-4</v>
      </c>
      <c r="BF113" s="18">
        <f t="shared" si="92"/>
        <v>1.0022760561758427E-3</v>
      </c>
      <c r="BG113" s="1">
        <f t="shared" si="93"/>
        <v>2</v>
      </c>
      <c r="BH113" s="1">
        <f t="shared" si="94"/>
        <v>9</v>
      </c>
      <c r="BI113" s="18">
        <f t="shared" si="95"/>
        <v>2.1767288580965992E-5</v>
      </c>
      <c r="BJ113" s="3">
        <f t="shared" si="96"/>
        <v>9.8050876759487671E-4</v>
      </c>
      <c r="BK113" s="18">
        <f t="shared" si="97"/>
        <v>-2.1767288580965992E-5</v>
      </c>
    </row>
    <row r="114" spans="3:63" x14ac:dyDescent="0.25">
      <c r="C114" s="3"/>
      <c r="D114" s="3"/>
      <c r="E114" s="3"/>
      <c r="F114" s="3"/>
      <c r="G114" s="51" t="s">
        <v>494</v>
      </c>
      <c r="H114" s="8" t="str">
        <f t="shared" si="87"/>
        <v>0%Others</v>
      </c>
      <c r="I114" s="11" cm="1">
        <f t="array" ref="I114">IF(
   AZ114 = "OUT", 0,IF(
   BD114 &gt;= LARGE(IF(ISNUMBER(BD:BD), BD:BD), 3),
   BE114 - 0.001,
   IF(BE114 &gt;=VLOOKUP(P114,mapping!$A:$B,2,FALSE), BE114,VLOOKUP(P114,mapping!$A$2:$B$8,2,FALSE))
))</f>
        <v>1E-3</v>
      </c>
      <c r="J114" s="11" cm="1">
        <f t="array" ref="J114">IF(
    AZ114="OUT",0,IF(IF(
                      BD114&gt;=LARGE(IF(ISNUMBER(BD:BD),BD:BD),3),
                      BE114+0.001,
                      VLOOKUP(H114,mapping!$D:$E,2,FALSE)
                      )&gt;I114,
                   IF(
                      BD114&gt;=LARGE(IF(ISNUMBER(BD:BD),BD:BD),3),
                      BE114+0.001,
                      VLOOKUP(H114,mapping!$D:$E,2,FALSE)
                      ),
                   I114+0.002))</f>
        <v>3.0000000000000001E-3</v>
      </c>
      <c r="K114" s="8">
        <f t="shared" si="88"/>
        <v>3.9174954178720851E-4</v>
      </c>
      <c r="L114" s="1" t="str">
        <f>Pos!B524</f>
        <v>JP3200450009</v>
      </c>
      <c r="M114" s="1" t="str">
        <f>_xlfn.XLOOKUP($L114,Pos!B:B,Pos!D:D,, 0)</f>
        <v>ORIX Corporation</v>
      </c>
      <c r="N114" s="1" t="str">
        <f>_xlfn.XLOOKUP($L114,Pos!B:B,Pos!E:E,, 0)</f>
        <v>Financial Services</v>
      </c>
      <c r="O114" s="1" t="str">
        <f t="shared" si="89"/>
        <v>Financial Services_Others</v>
      </c>
      <c r="P114" s="1" t="str">
        <f>_xlfn.XLOOKUP($L114,Pos!B:B,Pos!F:F,, 0)</f>
        <v>Others</v>
      </c>
      <c r="Q114" s="1">
        <v>0</v>
      </c>
      <c r="R114" s="9">
        <f>_xlfn.XLOOKUP($L114,Pos!$B:$B,Pos!N:N,0, 0)</f>
        <v>6.02</v>
      </c>
      <c r="S114" s="9">
        <f>_xlfn.XLOOKUP($L114,Pos!$B:$B,Pos!O:O,0, 0)</f>
        <v>5.0662500000000001</v>
      </c>
      <c r="T114" s="9">
        <f>_xlfn.XLOOKUP($L114,Pos!$B:$B,Pos!P:P,0, 0)</f>
        <v>4.55</v>
      </c>
      <c r="U114" s="9">
        <f>_xlfn.XLOOKUP($L114,Pos!$B:$B,Pos!Q:Q,0, 0)</f>
        <v>4.0999999999999996</v>
      </c>
      <c r="V114" s="9">
        <f>_xlfn.XLOOKUP($L114,Pos!$B:$B,Pos!R:R,0, 0)</f>
        <v>8.1333330000000004</v>
      </c>
      <c r="W114" s="9">
        <f>_xlfn.XLOOKUP($L114,Pos!$B:$B,Pos!S:S,0, 0)</f>
        <v>6.9850009999999996</v>
      </c>
      <c r="X114" s="9" t="str">
        <f>_xlfn.XLOOKUP($L114,Pos!$B:$B,Pos!J:J,0, 0)</f>
        <v>Outperform</v>
      </c>
      <c r="Y114" s="1">
        <v>0</v>
      </c>
      <c r="Z114" s="1">
        <v>0</v>
      </c>
      <c r="AA114" s="1">
        <f t="shared" si="90"/>
        <v>0</v>
      </c>
      <c r="AB114" s="9">
        <f>_xlfn.XLOOKUP(L114,Pos!B:B,Pos!K:K,-1,0)</f>
        <v>7.7777777777777777</v>
      </c>
      <c r="AC114" s="1" t="e">
        <f>_xlfn.XLOOKUP($L114,Pos!$A:$A,Pos!S:S,_xlfn.XLOOKUP($L114,#REF!,#REF!, ""), 0)</f>
        <v>#REF!</v>
      </c>
      <c r="AD114" s="1" t="e">
        <f>_xlfn.XLOOKUP($L114,Pos!$A:$A,Pos!T:T,_xlfn.XLOOKUP($L114,#REF!,#REF!, ""), 0)</f>
        <v>#REF!</v>
      </c>
      <c r="AE114" s="1" t="e">
        <f>_xlfn.XLOOKUP($L114,Pos!$A:$A,Pos!U:U,_xlfn.XLOOKUP($L114,#REF!,#REF!, ""), 0)</f>
        <v>#REF!</v>
      </c>
      <c r="AF114" s="1" t="e">
        <f>_xlfn.XLOOKUP($L114,Pos!$A:$A,Pos!V:V,_xlfn.XLOOKUP($L114,#REF!,#REF!, ""), 0)</f>
        <v>#REF!</v>
      </c>
      <c r="AG114" s="1" t="e">
        <f>_xlfn.XLOOKUP($L114,Pos!$A:$A,Pos!W:W,_xlfn.XLOOKUP($L114,#REF!,#REF!, ""), 0)</f>
        <v>#REF!</v>
      </c>
      <c r="AH114" s="1" t="e">
        <f>_xlfn.XLOOKUP($L114,Pos!$A:$A,Pos!X:X,_xlfn.XLOOKUP($L114,#REF!,#REF!, ""), 0)</f>
        <v>#REF!</v>
      </c>
      <c r="AI114" s="1" t="e">
        <f>_xlfn.XLOOKUP($L114,Pos!$A:$A,Pos!Y:Y,_xlfn.XLOOKUP($L114,#REF!,#REF!, ""), 0)</f>
        <v>#REF!</v>
      </c>
      <c r="AJ114" s="1" t="e">
        <f>_xlfn.XLOOKUP($L114,Pos!$A:$A,Pos!Z:Z,_xlfn.XLOOKUP($L114,#REF!,#REF!, ""), 0)</f>
        <v>#REF!</v>
      </c>
      <c r="AK114" s="1" t="e">
        <f>_xlfn.XLOOKUP($L114,Pos!$A:$A,Pos!AA:AA,_xlfn.XLOOKUP($L114,#REF!,#REF!, ""), 0)</f>
        <v>#REF!</v>
      </c>
      <c r="AL114" s="1" t="e">
        <f>_xlfn.XLOOKUP($L114,Pos!$A:$A,Pos!AB:AB,_xlfn.XLOOKUP($L114,#REF!,#REF!, ""), 0)</f>
        <v>#REF!</v>
      </c>
      <c r="AM114" s="1" t="e">
        <f>_xlfn.XLOOKUP($L114,Pos!$A:$A,Pos!AC:AC,_xlfn.XLOOKUP($L114,#REF!,#REF!, ""), 0)</f>
        <v>#REF!</v>
      </c>
      <c r="AN114" s="1" t="e">
        <f>_xlfn.XLOOKUP($L114,Pos!$A:$A,Pos!AD:AD,_xlfn.XLOOKUP($L114,#REF!,#REF!, ""), 0)</f>
        <v>#REF!</v>
      </c>
      <c r="AO114" s="1" t="e">
        <f>_xlfn.XLOOKUP($L114,Pos!$A:$A,Pos!AE:AE,_xlfn.XLOOKUP($L114,#REF!,#REF!, ""), 0)</f>
        <v>#REF!</v>
      </c>
      <c r="AP114" s="1" t="e">
        <f>_xlfn.XLOOKUP($L114,Pos!$A:$A,Pos!AF:AF,_xlfn.XLOOKUP($L114,#REF!,#REF!, ""), 0)</f>
        <v>#REF!</v>
      </c>
      <c r="AQ114" s="1" t="e">
        <f>_xlfn.XLOOKUP($L114,Pos!$A:$A,Pos!AG:AG,_xlfn.XLOOKUP($L114,#REF!,#REF!, ""), 0)</f>
        <v>#REF!</v>
      </c>
      <c r="AR114" s="1" t="e">
        <f>_xlfn.XLOOKUP($L114,Pos!$A:$A,Pos!AH:AH,_xlfn.XLOOKUP($L114,#REF!,#REF!, ""), 0)</f>
        <v>#REF!</v>
      </c>
      <c r="AS114" s="1" t="e">
        <f>_xlfn.XLOOKUP($L114,Pos!$A:$A,Pos!AI:AI,_xlfn.XLOOKUP($L114,#REF!,#REF!, ""), 0)</f>
        <v>#REF!</v>
      </c>
      <c r="AT114" s="1" t="e">
        <f>_xlfn.XLOOKUP($L114,Pos!$A:$A,Pos!AJ:AJ,_xlfn.XLOOKUP($L114,#REF!,#REF!, ""), 0)</f>
        <v>#REF!</v>
      </c>
      <c r="AU114" s="1" t="e">
        <f>_xlfn.XLOOKUP($L114,Pos!$A:$A,Pos!AK:AK,_xlfn.XLOOKUP($L114,#REF!,#REF!, ""), 0)</f>
        <v>#REF!</v>
      </c>
      <c r="AV114" s="1" t="e">
        <f>_xlfn.XLOOKUP($L114,Pos!$A:$A,Pos!AL:AL,_xlfn.XLOOKUP($L114,#REF!,#REF!, ""), 0)</f>
        <v>#REF!</v>
      </c>
      <c r="AW114" s="1" t="e">
        <f>_xlfn.XLOOKUP($L114,Pos!$A:$A,Pos!AM:AM,_xlfn.XLOOKUP($L114,#REF!,#REF!, ""), 0)</f>
        <v>#REF!</v>
      </c>
      <c r="AX114" s="1" t="e">
        <f>_xlfn.XLOOKUP($L114,Pos!$A:$A,Pos!AN:AN,_xlfn.XLOOKUP($L114,#REF!,#REF!, ""), 0)</f>
        <v>#REF!</v>
      </c>
      <c r="AY114" s="1" t="e">
        <f>_xlfn.XLOOKUP($L114,Pos!$A:$A,Pos!AO:AO,_xlfn.XLOOKUP($L114,#REF!,#REF!, ""), 0)</f>
        <v>#REF!</v>
      </c>
      <c r="AZ114" s="7" t="str">
        <f t="shared" si="91"/>
        <v>IN</v>
      </c>
      <c r="BA114" s="1">
        <f>IF(OR(_xlfn.XLOOKUP(L114,Pos!B:B,Pos!L:L,FALSE)="ESG Reason",_xlfn.XLOOKUP(L114,Pos!B:B,Pos!L:L,FALSE)="Blacklisted"),1,0)</f>
        <v>0</v>
      </c>
      <c r="BC114" s="11">
        <v>1.2981096295872131E-3</v>
      </c>
      <c r="BD114" s="11">
        <f>_xlfn.XLOOKUP($L114,Pos!$B:$B,Pos!H:H,0, 0)</f>
        <v>1.292521810571851E-3</v>
      </c>
      <c r="BE114" s="11">
        <f>_xlfn.XLOOKUP($L114,Pos!$B:$B,Pos!I:I,0, 0)</f>
        <v>3.9174954178720851E-4</v>
      </c>
      <c r="BF114" s="18">
        <f t="shared" si="92"/>
        <v>9.0077226878464253E-4</v>
      </c>
      <c r="BG114" s="1">
        <f t="shared" si="93"/>
        <v>3</v>
      </c>
      <c r="BH114" s="1">
        <f t="shared" si="94"/>
        <v>45</v>
      </c>
      <c r="BI114" s="18">
        <f t="shared" si="95"/>
        <v>5.5878190153620805E-6</v>
      </c>
      <c r="BJ114" s="3">
        <f t="shared" si="96"/>
        <v>9.0636008780000461E-4</v>
      </c>
      <c r="BK114" s="18">
        <f t="shared" si="97"/>
        <v>5.5878190153620805E-6</v>
      </c>
    </row>
    <row r="115" spans="3:63" x14ac:dyDescent="0.25">
      <c r="C115" s="3"/>
      <c r="D115" s="3"/>
      <c r="E115" s="3"/>
      <c r="F115" s="3"/>
      <c r="G115" s="51" t="s">
        <v>790</v>
      </c>
      <c r="H115" s="8" t="str">
        <f t="shared" si="87"/>
        <v>0%North America</v>
      </c>
      <c r="I115" s="11" cm="1">
        <f t="array" ref="I115">IF(
   AZ115 = "OUT", 0,IF(
   BD115 &gt;= LARGE(IF(ISNUMBER(BD:BD), BD:BD), 3),
   BE115 - 0.001,
   IF(BE115 &gt;=VLOOKUP(P115,mapping!$A:$B,2,FALSE), BE115,VLOOKUP(P115,mapping!$A$2:$B$8,2,FALSE))
))</f>
        <v>2E-3</v>
      </c>
      <c r="J115" s="11" cm="1">
        <f t="array" ref="J115">IF(
    AZ115="OUT",0,IF(IF(
                      BD115&gt;=LARGE(IF(ISNUMBER(BD:BD),BD:BD),3),
                      BE115+0.001,
                      VLOOKUP(H115,mapping!$D:$E,2,FALSE)
                      )&gt;I115,
                   IF(
                      BD115&gt;=LARGE(IF(ISNUMBER(BD:BD),BD:BD),3),
                      BE115+0.001,
                      VLOOKUP(H115,mapping!$D:$E,2,FALSE)
                      ),
                   I115+0.002))</f>
        <v>0.01</v>
      </c>
      <c r="K115" s="8">
        <f t="shared" si="88"/>
        <v>2.130928878652851E-4</v>
      </c>
      <c r="L115" s="1" t="str">
        <f>Pos!B436</f>
        <v>IE00028FXN24</v>
      </c>
      <c r="M115" s="1" t="str">
        <f>_xlfn.XLOOKUP($L115,Pos!B:B,Pos!D:D,, 0)</f>
        <v>Smurfit Westrock PLC</v>
      </c>
      <c r="N115" s="1" t="str">
        <f>_xlfn.XLOOKUP($L115,Pos!B:B,Pos!E:E,, 0)</f>
        <v>Industrial Goods &amp; Services</v>
      </c>
      <c r="O115" s="1" t="str">
        <f t="shared" si="89"/>
        <v>Industrial Goods &amp; Services_North America</v>
      </c>
      <c r="P115" s="1" t="str">
        <f>_xlfn.XLOOKUP($L115,Pos!B:B,Pos!F:F,, 0)</f>
        <v>North America</v>
      </c>
      <c r="Q115" s="1">
        <v>0</v>
      </c>
      <c r="R115" s="9">
        <f>_xlfn.XLOOKUP($L115,Pos!$B:$B,Pos!N:N,0, 0)</f>
        <v>8.76</v>
      </c>
      <c r="S115" s="9">
        <f>_xlfn.XLOOKUP($L115,Pos!$B:$B,Pos!O:O,0, 0)</f>
        <v>8.3254999999999999</v>
      </c>
      <c r="T115" s="9">
        <f>_xlfn.XLOOKUP($L115,Pos!$B:$B,Pos!P:P,0, 0)</f>
        <v>2.7</v>
      </c>
      <c r="U115" s="9">
        <f>_xlfn.XLOOKUP($L115,Pos!$B:$B,Pos!Q:Q,0, 0)</f>
        <v>0.2</v>
      </c>
      <c r="V115" s="9">
        <f>_xlfn.XLOOKUP($L115,Pos!$B:$B,Pos!R:R,0, 0)</f>
        <v>1.433333</v>
      </c>
      <c r="W115" s="9">
        <f>_xlfn.XLOOKUP($L115,Pos!$B:$B,Pos!S:S,0, 0)</f>
        <v>7.5949999999999998</v>
      </c>
      <c r="X115" s="9" t="str">
        <f>_xlfn.XLOOKUP($L115,Pos!$B:$B,Pos!J:J,0, 0)</f>
        <v>Buy</v>
      </c>
      <c r="Y115" s="1">
        <v>0</v>
      </c>
      <c r="Z115" s="1">
        <v>0</v>
      </c>
      <c r="AA115" s="1">
        <f t="shared" si="90"/>
        <v>0</v>
      </c>
      <c r="AB115" s="9">
        <f>_xlfn.XLOOKUP(L115,Pos!B:B,Pos!K:K,-1,0)</f>
        <v>10</v>
      </c>
      <c r="AC115" s="1" t="e">
        <f>_xlfn.XLOOKUP($L115,Pos!$A:$A,Pos!S:S,_xlfn.XLOOKUP($L115,#REF!,#REF!, ""), 0)</f>
        <v>#REF!</v>
      </c>
      <c r="AD115" s="1" t="e">
        <f>_xlfn.XLOOKUP($L115,Pos!$A:$A,Pos!T:T,_xlfn.XLOOKUP($L115,#REF!,#REF!, ""), 0)</f>
        <v>#REF!</v>
      </c>
      <c r="AE115" s="1" t="e">
        <f>_xlfn.XLOOKUP($L115,Pos!$A:$A,Pos!U:U,_xlfn.XLOOKUP($L115,#REF!,#REF!, ""), 0)</f>
        <v>#REF!</v>
      </c>
      <c r="AF115" s="1" t="e">
        <f>_xlfn.XLOOKUP($L115,Pos!$A:$A,Pos!V:V,_xlfn.XLOOKUP($L115,#REF!,#REF!, ""), 0)</f>
        <v>#REF!</v>
      </c>
      <c r="AG115" s="1" t="e">
        <f>_xlfn.XLOOKUP($L115,Pos!$A:$A,Pos!W:W,_xlfn.XLOOKUP($L115,#REF!,#REF!, ""), 0)</f>
        <v>#REF!</v>
      </c>
      <c r="AH115" s="1" t="e">
        <f>_xlfn.XLOOKUP($L115,Pos!$A:$A,Pos!X:X,_xlfn.XLOOKUP($L115,#REF!,#REF!, ""), 0)</f>
        <v>#REF!</v>
      </c>
      <c r="AI115" s="1" t="e">
        <f>_xlfn.XLOOKUP($L115,Pos!$A:$A,Pos!Y:Y,_xlfn.XLOOKUP($L115,#REF!,#REF!, ""), 0)</f>
        <v>#REF!</v>
      </c>
      <c r="AJ115" s="1" t="e">
        <f>_xlfn.XLOOKUP($L115,Pos!$A:$A,Pos!Z:Z,_xlfn.XLOOKUP($L115,#REF!,#REF!, ""), 0)</f>
        <v>#REF!</v>
      </c>
      <c r="AK115" s="1" t="e">
        <f>_xlfn.XLOOKUP($L115,Pos!$A:$A,Pos!AA:AA,_xlfn.XLOOKUP($L115,#REF!,#REF!, ""), 0)</f>
        <v>#REF!</v>
      </c>
      <c r="AL115" s="1" t="e">
        <f>_xlfn.XLOOKUP($L115,Pos!$A:$A,Pos!AB:AB,_xlfn.XLOOKUP($L115,#REF!,#REF!, ""), 0)</f>
        <v>#REF!</v>
      </c>
      <c r="AM115" s="1" t="e">
        <f>_xlfn.XLOOKUP($L115,Pos!$A:$A,Pos!AC:AC,_xlfn.XLOOKUP($L115,#REF!,#REF!, ""), 0)</f>
        <v>#REF!</v>
      </c>
      <c r="AN115" s="1" t="e">
        <f>_xlfn.XLOOKUP($L115,Pos!$A:$A,Pos!AD:AD,_xlfn.XLOOKUP($L115,#REF!,#REF!, ""), 0)</f>
        <v>#REF!</v>
      </c>
      <c r="AO115" s="1" t="e">
        <f>_xlfn.XLOOKUP($L115,Pos!$A:$A,Pos!AE:AE,_xlfn.XLOOKUP($L115,#REF!,#REF!, ""), 0)</f>
        <v>#REF!</v>
      </c>
      <c r="AP115" s="1" t="e">
        <f>_xlfn.XLOOKUP($L115,Pos!$A:$A,Pos!AF:AF,_xlfn.XLOOKUP($L115,#REF!,#REF!, ""), 0)</f>
        <v>#REF!</v>
      </c>
      <c r="AQ115" s="1" t="e">
        <f>_xlfn.XLOOKUP($L115,Pos!$A:$A,Pos!AG:AG,_xlfn.XLOOKUP($L115,#REF!,#REF!, ""), 0)</f>
        <v>#REF!</v>
      </c>
      <c r="AR115" s="1" t="e">
        <f>_xlfn.XLOOKUP($L115,Pos!$A:$A,Pos!AH:AH,_xlfn.XLOOKUP($L115,#REF!,#REF!, ""), 0)</f>
        <v>#REF!</v>
      </c>
      <c r="AS115" s="1" t="e">
        <f>_xlfn.XLOOKUP($L115,Pos!$A:$A,Pos!AI:AI,_xlfn.XLOOKUP($L115,#REF!,#REF!, ""), 0)</f>
        <v>#REF!</v>
      </c>
      <c r="AT115" s="1" t="e">
        <f>_xlfn.XLOOKUP($L115,Pos!$A:$A,Pos!AJ:AJ,_xlfn.XLOOKUP($L115,#REF!,#REF!, ""), 0)</f>
        <v>#REF!</v>
      </c>
      <c r="AU115" s="1" t="e">
        <f>_xlfn.XLOOKUP($L115,Pos!$A:$A,Pos!AK:AK,_xlfn.XLOOKUP($L115,#REF!,#REF!, ""), 0)</f>
        <v>#REF!</v>
      </c>
      <c r="AV115" s="1" t="e">
        <f>_xlfn.XLOOKUP($L115,Pos!$A:$A,Pos!AL:AL,_xlfn.XLOOKUP($L115,#REF!,#REF!, ""), 0)</f>
        <v>#REF!</v>
      </c>
      <c r="AW115" s="1" t="e">
        <f>_xlfn.XLOOKUP($L115,Pos!$A:$A,Pos!AM:AM,_xlfn.XLOOKUP($L115,#REF!,#REF!, ""), 0)</f>
        <v>#REF!</v>
      </c>
      <c r="AX115" s="1" t="e">
        <f>_xlfn.XLOOKUP($L115,Pos!$A:$A,Pos!AN:AN,_xlfn.XLOOKUP($L115,#REF!,#REF!, ""), 0)</f>
        <v>#REF!</v>
      </c>
      <c r="AY115" s="1" t="e">
        <f>_xlfn.XLOOKUP($L115,Pos!$A:$A,Pos!AO:AO,_xlfn.XLOOKUP($L115,#REF!,#REF!, ""), 0)</f>
        <v>#REF!</v>
      </c>
      <c r="AZ115" s="7" t="str">
        <f t="shared" si="91"/>
        <v>IN</v>
      </c>
      <c r="BA115" s="1">
        <f>IF(OR(_xlfn.XLOOKUP(L115,Pos!B:B,Pos!L:L,FALSE)="ESG Reason",_xlfn.XLOOKUP(L115,Pos!B:B,Pos!L:L,FALSE)="Blacklisted"),1,0)</f>
        <v>0</v>
      </c>
      <c r="BC115" s="11">
        <v>2.0000012352387711E-3</v>
      </c>
      <c r="BD115" s="11">
        <f>_xlfn.XLOOKUP($L115,Pos!$B:$B,Pos!H:H,0, 0)</f>
        <v>1.2650439135998041E-3</v>
      </c>
      <c r="BE115" s="11">
        <f>_xlfn.XLOOKUP($L115,Pos!$B:$B,Pos!I:I,0, 0)</f>
        <v>2.130928878652851E-4</v>
      </c>
      <c r="BF115" s="18">
        <f t="shared" si="92"/>
        <v>1.0519510257345189E-3</v>
      </c>
      <c r="BG115" s="1">
        <f t="shared" si="93"/>
        <v>1</v>
      </c>
      <c r="BH115" s="1">
        <f t="shared" si="94"/>
        <v>29</v>
      </c>
      <c r="BI115" s="18">
        <f t="shared" si="95"/>
        <v>7.3495732163896704E-4</v>
      </c>
      <c r="BJ115" s="3">
        <f t="shared" si="96"/>
        <v>1.7869083473734861E-3</v>
      </c>
      <c r="BK115" s="18">
        <f t="shared" si="97"/>
        <v>7.3495732163896704E-4</v>
      </c>
    </row>
    <row r="116" spans="3:63" x14ac:dyDescent="0.25">
      <c r="C116" s="3"/>
      <c r="D116" s="3"/>
      <c r="E116" s="3"/>
      <c r="F116" s="3"/>
      <c r="G116" s="51" t="s">
        <v>916</v>
      </c>
      <c r="H116" s="8" t="str">
        <f t="shared" si="87"/>
        <v>0%Others</v>
      </c>
      <c r="I116" s="11" cm="1">
        <f t="array" ref="I116">IF(
   AZ116 = "OUT", 0,IF(
   BD116 &gt;= LARGE(IF(ISNUMBER(BD:BD), BD:BD), 3),
   BE116 - 0.001,
   IF(BE116 &gt;=VLOOKUP(P116,mapping!$A:$B,2,FALSE), BE116,VLOOKUP(P116,mapping!$A$2:$B$8,2,FALSE))
))</f>
        <v>1E-3</v>
      </c>
      <c r="J116" s="11" cm="1">
        <f t="array" ref="J116">IF(
    AZ116="OUT",0,IF(IF(
                      BD116&gt;=LARGE(IF(ISNUMBER(BD:BD),BD:BD),3),
                      BE116+0.001,
                      VLOOKUP(H116,mapping!$D:$E,2,FALSE)
                      )&gt;I116,
                   IF(
                      BD116&gt;=LARGE(IF(ISNUMBER(BD:BD),BD:BD),3),
                      BE116+0.001,
                      VLOOKUP(H116,mapping!$D:$E,2,FALSE)
                      ),
                   I116+0.002))</f>
        <v>3.0000000000000001E-3</v>
      </c>
      <c r="K116" s="8">
        <f t="shared" si="88"/>
        <v>1.5829865972211111E-4</v>
      </c>
      <c r="L116" s="1" t="str">
        <f>Pos!B539</f>
        <v>JP3258000003</v>
      </c>
      <c r="M116" s="1" t="str">
        <f>_xlfn.XLOOKUP($L116,Pos!B:B,Pos!D:D,, 0)</f>
        <v>Kirin Holdings Co. Ltd.</v>
      </c>
      <c r="N116" s="1" t="str">
        <f>_xlfn.XLOOKUP($L116,Pos!B:B,Pos!E:E,, 0)</f>
        <v>Food, Beverage &amp; Tobacco</v>
      </c>
      <c r="O116" s="1" t="str">
        <f t="shared" si="89"/>
        <v>Food, Beverage &amp; Tobacco_Others</v>
      </c>
      <c r="P116" s="1" t="str">
        <f>_xlfn.XLOOKUP($L116,Pos!B:B,Pos!F:F,, 0)</f>
        <v>Others</v>
      </c>
      <c r="Q116" s="1">
        <v>0</v>
      </c>
      <c r="R116" s="9">
        <f>_xlfn.XLOOKUP($L116,Pos!$B:$B,Pos!N:N,0, 0)</f>
        <v>5.25</v>
      </c>
      <c r="S116" s="9">
        <f>_xlfn.XLOOKUP($L116,Pos!$B:$B,Pos!O:O,0, 0)</f>
        <v>5.4530000000000003</v>
      </c>
      <c r="T116" s="9">
        <f>_xlfn.XLOOKUP($L116,Pos!$B:$B,Pos!P:P,0, 0)</f>
        <v>3.3</v>
      </c>
      <c r="U116" s="9">
        <f>_xlfn.XLOOKUP($L116,Pos!$B:$B,Pos!Q:Q,0, 0)</f>
        <v>6.6</v>
      </c>
      <c r="V116" s="9">
        <f>_xlfn.XLOOKUP($L116,Pos!$B:$B,Pos!R:R,0, 0)</f>
        <v>5.7666659999999998</v>
      </c>
      <c r="W116" s="9">
        <f>_xlfn.XLOOKUP($L116,Pos!$B:$B,Pos!S:S,0, 0)</f>
        <v>5.4016669999999998</v>
      </c>
      <c r="X116" s="9" t="str">
        <f>_xlfn.XLOOKUP($L116,Pos!$B:$B,Pos!J:J,0, 0)</f>
        <v>Hold</v>
      </c>
      <c r="Y116" s="1">
        <v>0</v>
      </c>
      <c r="Z116" s="1">
        <v>0</v>
      </c>
      <c r="AA116" s="1">
        <f t="shared" si="90"/>
        <v>0</v>
      </c>
      <c r="AB116" s="9">
        <f>_xlfn.XLOOKUP(L116,Pos!B:B,Pos!K:K,-1,0)</f>
        <v>10</v>
      </c>
      <c r="AC116" s="1" t="e">
        <f>_xlfn.XLOOKUP($L116,Pos!$A:$A,Pos!S:S,_xlfn.XLOOKUP($L116,#REF!,#REF!, ""), 0)</f>
        <v>#REF!</v>
      </c>
      <c r="AD116" s="1" t="e">
        <f>_xlfn.XLOOKUP($L116,Pos!$A:$A,Pos!T:T,_xlfn.XLOOKUP($L116,#REF!,#REF!, ""), 0)</f>
        <v>#REF!</v>
      </c>
      <c r="AE116" s="1" t="e">
        <f>_xlfn.XLOOKUP($L116,Pos!$A:$A,Pos!U:U,_xlfn.XLOOKUP($L116,#REF!,#REF!, ""), 0)</f>
        <v>#REF!</v>
      </c>
      <c r="AF116" s="1" t="e">
        <f>_xlfn.XLOOKUP($L116,Pos!$A:$A,Pos!V:V,_xlfn.XLOOKUP($L116,#REF!,#REF!, ""), 0)</f>
        <v>#REF!</v>
      </c>
      <c r="AG116" s="1" t="e">
        <f>_xlfn.XLOOKUP($L116,Pos!$A:$A,Pos!W:W,_xlfn.XLOOKUP($L116,#REF!,#REF!, ""), 0)</f>
        <v>#REF!</v>
      </c>
      <c r="AH116" s="1" t="e">
        <f>_xlfn.XLOOKUP($L116,Pos!$A:$A,Pos!X:X,_xlfn.XLOOKUP($L116,#REF!,#REF!, ""), 0)</f>
        <v>#REF!</v>
      </c>
      <c r="AI116" s="1" t="e">
        <f>_xlfn.XLOOKUP($L116,Pos!$A:$A,Pos!Y:Y,_xlfn.XLOOKUP($L116,#REF!,#REF!, ""), 0)</f>
        <v>#REF!</v>
      </c>
      <c r="AJ116" s="1" t="e">
        <f>_xlfn.XLOOKUP($L116,Pos!$A:$A,Pos!Z:Z,_xlfn.XLOOKUP($L116,#REF!,#REF!, ""), 0)</f>
        <v>#REF!</v>
      </c>
      <c r="AK116" s="1" t="e">
        <f>_xlfn.XLOOKUP($L116,Pos!$A:$A,Pos!AA:AA,_xlfn.XLOOKUP($L116,#REF!,#REF!, ""), 0)</f>
        <v>#REF!</v>
      </c>
      <c r="AL116" s="1" t="e">
        <f>_xlfn.XLOOKUP($L116,Pos!$A:$A,Pos!AB:AB,_xlfn.XLOOKUP($L116,#REF!,#REF!, ""), 0)</f>
        <v>#REF!</v>
      </c>
      <c r="AM116" s="1" t="e">
        <f>_xlfn.XLOOKUP($L116,Pos!$A:$A,Pos!AC:AC,_xlfn.XLOOKUP($L116,#REF!,#REF!, ""), 0)</f>
        <v>#REF!</v>
      </c>
      <c r="AN116" s="1" t="e">
        <f>_xlfn.XLOOKUP($L116,Pos!$A:$A,Pos!AD:AD,_xlfn.XLOOKUP($L116,#REF!,#REF!, ""), 0)</f>
        <v>#REF!</v>
      </c>
      <c r="AO116" s="1" t="e">
        <f>_xlfn.XLOOKUP($L116,Pos!$A:$A,Pos!AE:AE,_xlfn.XLOOKUP($L116,#REF!,#REF!, ""), 0)</f>
        <v>#REF!</v>
      </c>
      <c r="AP116" s="1" t="e">
        <f>_xlfn.XLOOKUP($L116,Pos!$A:$A,Pos!AF:AF,_xlfn.XLOOKUP($L116,#REF!,#REF!, ""), 0)</f>
        <v>#REF!</v>
      </c>
      <c r="AQ116" s="1" t="e">
        <f>_xlfn.XLOOKUP($L116,Pos!$A:$A,Pos!AG:AG,_xlfn.XLOOKUP($L116,#REF!,#REF!, ""), 0)</f>
        <v>#REF!</v>
      </c>
      <c r="AR116" s="1" t="e">
        <f>_xlfn.XLOOKUP($L116,Pos!$A:$A,Pos!AH:AH,_xlfn.XLOOKUP($L116,#REF!,#REF!, ""), 0)</f>
        <v>#REF!</v>
      </c>
      <c r="AS116" s="1" t="e">
        <f>_xlfn.XLOOKUP($L116,Pos!$A:$A,Pos!AI:AI,_xlfn.XLOOKUP($L116,#REF!,#REF!, ""), 0)</f>
        <v>#REF!</v>
      </c>
      <c r="AT116" s="1" t="e">
        <f>_xlfn.XLOOKUP($L116,Pos!$A:$A,Pos!AJ:AJ,_xlfn.XLOOKUP($L116,#REF!,#REF!, ""), 0)</f>
        <v>#REF!</v>
      </c>
      <c r="AU116" s="1" t="e">
        <f>_xlfn.XLOOKUP($L116,Pos!$A:$A,Pos!AK:AK,_xlfn.XLOOKUP($L116,#REF!,#REF!, ""), 0)</f>
        <v>#REF!</v>
      </c>
      <c r="AV116" s="1" t="e">
        <f>_xlfn.XLOOKUP($L116,Pos!$A:$A,Pos!AL:AL,_xlfn.XLOOKUP($L116,#REF!,#REF!, ""), 0)</f>
        <v>#REF!</v>
      </c>
      <c r="AW116" s="1" t="e">
        <f>_xlfn.XLOOKUP($L116,Pos!$A:$A,Pos!AM:AM,_xlfn.XLOOKUP($L116,#REF!,#REF!, ""), 0)</f>
        <v>#REF!</v>
      </c>
      <c r="AX116" s="1" t="e">
        <f>_xlfn.XLOOKUP($L116,Pos!$A:$A,Pos!AN:AN,_xlfn.XLOOKUP($L116,#REF!,#REF!, ""), 0)</f>
        <v>#REF!</v>
      </c>
      <c r="AY116" s="1" t="e">
        <f>_xlfn.XLOOKUP($L116,Pos!$A:$A,Pos!AO:AO,_xlfn.XLOOKUP($L116,#REF!,#REF!, ""), 0)</f>
        <v>#REF!</v>
      </c>
      <c r="AZ116" s="7" t="str">
        <f t="shared" si="91"/>
        <v>IN</v>
      </c>
      <c r="BA116" s="1">
        <f>IF(OR(_xlfn.XLOOKUP(L116,Pos!B:B,Pos!L:L,FALSE)="ESG Reason",_xlfn.XLOOKUP(L116,Pos!B:B,Pos!L:L,FALSE)="Blacklisted"),1,0)</f>
        <v>0</v>
      </c>
      <c r="BC116" s="11">
        <v>1.197015138210058E-3</v>
      </c>
      <c r="BD116" s="11">
        <f>_xlfn.XLOOKUP($L116,Pos!$B:$B,Pos!H:H,0, 0)</f>
        <v>1.191422577105976E-3</v>
      </c>
      <c r="BE116" s="11">
        <f>_xlfn.XLOOKUP($L116,Pos!$B:$B,Pos!I:I,0, 0)</f>
        <v>1.5829865972211111E-4</v>
      </c>
      <c r="BF116" s="18">
        <f t="shared" si="92"/>
        <v>1.033123917383865E-3</v>
      </c>
      <c r="BG116" s="1">
        <f t="shared" si="93"/>
        <v>3</v>
      </c>
      <c r="BH116" s="1">
        <f t="shared" si="94"/>
        <v>46</v>
      </c>
      <c r="BI116" s="18">
        <f t="shared" si="95"/>
        <v>5.5925611040820444E-6</v>
      </c>
      <c r="BJ116" s="3">
        <f t="shared" si="96"/>
        <v>1.038716478487947E-3</v>
      </c>
      <c r="BK116" s="18">
        <f t="shared" si="97"/>
        <v>5.5925611040820444E-6</v>
      </c>
    </row>
    <row r="117" spans="3:63" x14ac:dyDescent="0.25">
      <c r="C117" s="3"/>
      <c r="D117" s="3"/>
      <c r="E117" s="3"/>
      <c r="F117" s="3"/>
      <c r="G117" s="51" t="s">
        <v>729</v>
      </c>
      <c r="H117" s="8" t="str">
        <f t="shared" si="87"/>
        <v>0%Others</v>
      </c>
      <c r="I117" s="11" cm="1">
        <f t="array" ref="I117">IF(
   AZ117 = "OUT", 0,IF(
   BD117 &gt;= LARGE(IF(ISNUMBER(BD:BD), BD:BD), 3),
   BE117 - 0.001,
   IF(BE117 &gt;=VLOOKUP(P117,mapping!$A:$B,2,FALSE), BE117,VLOOKUP(P117,mapping!$A$2:$B$8,2,FALSE))
))</f>
        <v>1E-3</v>
      </c>
      <c r="J117" s="11" cm="1">
        <f t="array" ref="J117">IF(
    AZ117="OUT",0,IF(IF(
                      BD117&gt;=LARGE(IF(ISNUMBER(BD:BD),BD:BD),3),
                      BE117+0.001,
                      VLOOKUP(H117,mapping!$D:$E,2,FALSE)
                      )&gt;I117,
                   IF(
                      BD117&gt;=LARGE(IF(ISNUMBER(BD:BD),BD:BD),3),
                      BE117+0.001,
                      VLOOKUP(H117,mapping!$D:$E,2,FALSE)
                      ),
                   I117+0.002))</f>
        <v>3.0000000000000001E-3</v>
      </c>
      <c r="K117" s="8">
        <f t="shared" si="88"/>
        <v>2.4302213679459059E-4</v>
      </c>
      <c r="L117" s="1" t="str">
        <f>Pos!B48</f>
        <v>AU0000030678</v>
      </c>
      <c r="M117" s="1" t="str">
        <f>_xlfn.XLOOKUP($L117,Pos!B:B,Pos!D:D,, 0)</f>
        <v>Coles Group Ltd.</v>
      </c>
      <c r="N117" s="1" t="str">
        <f>_xlfn.XLOOKUP($L117,Pos!B:B,Pos!E:E,, 0)</f>
        <v>Retail</v>
      </c>
      <c r="O117" s="1" t="str">
        <f t="shared" si="89"/>
        <v>Retail_Others</v>
      </c>
      <c r="P117" s="1" t="str">
        <f>_xlfn.XLOOKUP($L117,Pos!B:B,Pos!F:F,, 0)</f>
        <v>Others</v>
      </c>
      <c r="Q117" s="1">
        <v>0</v>
      </c>
      <c r="R117" s="9">
        <f>_xlfn.XLOOKUP($L117,Pos!$B:$B,Pos!N:N,0, 0)</f>
        <v>5.7</v>
      </c>
      <c r="S117" s="9">
        <f>_xlfn.XLOOKUP($L117,Pos!$B:$B,Pos!O:O,0, 0)</f>
        <v>4.3926670000000003</v>
      </c>
      <c r="T117" s="9">
        <f>_xlfn.XLOOKUP($L117,Pos!$B:$B,Pos!P:P,0, 0)</f>
        <v>4.6749999999999998</v>
      </c>
      <c r="U117" s="9">
        <f>_xlfn.XLOOKUP($L117,Pos!$B:$B,Pos!Q:Q,0, 0)</f>
        <v>6.4</v>
      </c>
      <c r="V117" s="9">
        <f>_xlfn.XLOOKUP($L117,Pos!$B:$B,Pos!R:R,0, 0)</f>
        <v>4.0999999999999996</v>
      </c>
      <c r="W117" s="9">
        <f>_xlfn.XLOOKUP($L117,Pos!$B:$B,Pos!S:S,0, 0)</f>
        <v>6.7033329999999998</v>
      </c>
      <c r="X117" s="9" t="str">
        <f>_xlfn.XLOOKUP($L117,Pos!$B:$B,Pos!J:J,0, 0)</f>
        <v>Outperform</v>
      </c>
      <c r="Y117" s="1">
        <v>0</v>
      </c>
      <c r="Z117" s="1">
        <v>0</v>
      </c>
      <c r="AA117" s="1">
        <f t="shared" si="90"/>
        <v>0</v>
      </c>
      <c r="AB117" s="9">
        <f>_xlfn.XLOOKUP(L117,Pos!B:B,Pos!K:K,-1,0)</f>
        <v>9.6666666666666661</v>
      </c>
      <c r="AC117" s="1" t="e">
        <f>_xlfn.XLOOKUP($L117,Pos!$A:$A,Pos!S:S,_xlfn.XLOOKUP($L117,#REF!,#REF!, ""), 0)</f>
        <v>#REF!</v>
      </c>
      <c r="AD117" s="1" t="e">
        <f>_xlfn.XLOOKUP($L117,Pos!$A:$A,Pos!T:T,_xlfn.XLOOKUP($L117,#REF!,#REF!, ""), 0)</f>
        <v>#REF!</v>
      </c>
      <c r="AE117" s="1" t="e">
        <f>_xlfn.XLOOKUP($L117,Pos!$A:$A,Pos!U:U,_xlfn.XLOOKUP($L117,#REF!,#REF!, ""), 0)</f>
        <v>#REF!</v>
      </c>
      <c r="AF117" s="1" t="e">
        <f>_xlfn.XLOOKUP($L117,Pos!$A:$A,Pos!V:V,_xlfn.XLOOKUP($L117,#REF!,#REF!, ""), 0)</f>
        <v>#REF!</v>
      </c>
      <c r="AG117" s="1" t="e">
        <f>_xlfn.XLOOKUP($L117,Pos!$A:$A,Pos!W:W,_xlfn.XLOOKUP($L117,#REF!,#REF!, ""), 0)</f>
        <v>#REF!</v>
      </c>
      <c r="AH117" s="1" t="e">
        <f>_xlfn.XLOOKUP($L117,Pos!$A:$A,Pos!X:X,_xlfn.XLOOKUP($L117,#REF!,#REF!, ""), 0)</f>
        <v>#REF!</v>
      </c>
      <c r="AI117" s="1" t="e">
        <f>_xlfn.XLOOKUP($L117,Pos!$A:$A,Pos!Y:Y,_xlfn.XLOOKUP($L117,#REF!,#REF!, ""), 0)</f>
        <v>#REF!</v>
      </c>
      <c r="AJ117" s="1" t="e">
        <f>_xlfn.XLOOKUP($L117,Pos!$A:$A,Pos!Z:Z,_xlfn.XLOOKUP($L117,#REF!,#REF!, ""), 0)</f>
        <v>#REF!</v>
      </c>
      <c r="AK117" s="1" t="e">
        <f>_xlfn.XLOOKUP($L117,Pos!$A:$A,Pos!AA:AA,_xlfn.XLOOKUP($L117,#REF!,#REF!, ""), 0)</f>
        <v>#REF!</v>
      </c>
      <c r="AL117" s="1" t="e">
        <f>_xlfn.XLOOKUP($L117,Pos!$A:$A,Pos!AB:AB,_xlfn.XLOOKUP($L117,#REF!,#REF!, ""), 0)</f>
        <v>#REF!</v>
      </c>
      <c r="AM117" s="1" t="e">
        <f>_xlfn.XLOOKUP($L117,Pos!$A:$A,Pos!AC:AC,_xlfn.XLOOKUP($L117,#REF!,#REF!, ""), 0)</f>
        <v>#REF!</v>
      </c>
      <c r="AN117" s="1" t="e">
        <f>_xlfn.XLOOKUP($L117,Pos!$A:$A,Pos!AD:AD,_xlfn.XLOOKUP($L117,#REF!,#REF!, ""), 0)</f>
        <v>#REF!</v>
      </c>
      <c r="AO117" s="1" t="e">
        <f>_xlfn.XLOOKUP($L117,Pos!$A:$A,Pos!AE:AE,_xlfn.XLOOKUP($L117,#REF!,#REF!, ""), 0)</f>
        <v>#REF!</v>
      </c>
      <c r="AP117" s="1" t="e">
        <f>_xlfn.XLOOKUP($L117,Pos!$A:$A,Pos!AF:AF,_xlfn.XLOOKUP($L117,#REF!,#REF!, ""), 0)</f>
        <v>#REF!</v>
      </c>
      <c r="AQ117" s="1" t="e">
        <f>_xlfn.XLOOKUP($L117,Pos!$A:$A,Pos!AG:AG,_xlfn.XLOOKUP($L117,#REF!,#REF!, ""), 0)</f>
        <v>#REF!</v>
      </c>
      <c r="AR117" s="1" t="e">
        <f>_xlfn.XLOOKUP($L117,Pos!$A:$A,Pos!AH:AH,_xlfn.XLOOKUP($L117,#REF!,#REF!, ""), 0)</f>
        <v>#REF!</v>
      </c>
      <c r="AS117" s="1" t="e">
        <f>_xlfn.XLOOKUP($L117,Pos!$A:$A,Pos!AI:AI,_xlfn.XLOOKUP($L117,#REF!,#REF!, ""), 0)</f>
        <v>#REF!</v>
      </c>
      <c r="AT117" s="1" t="e">
        <f>_xlfn.XLOOKUP($L117,Pos!$A:$A,Pos!AJ:AJ,_xlfn.XLOOKUP($L117,#REF!,#REF!, ""), 0)</f>
        <v>#REF!</v>
      </c>
      <c r="AU117" s="1" t="e">
        <f>_xlfn.XLOOKUP($L117,Pos!$A:$A,Pos!AK:AK,_xlfn.XLOOKUP($L117,#REF!,#REF!, ""), 0)</f>
        <v>#REF!</v>
      </c>
      <c r="AV117" s="1" t="e">
        <f>_xlfn.XLOOKUP($L117,Pos!$A:$A,Pos!AL:AL,_xlfn.XLOOKUP($L117,#REF!,#REF!, ""), 0)</f>
        <v>#REF!</v>
      </c>
      <c r="AW117" s="1" t="e">
        <f>_xlfn.XLOOKUP($L117,Pos!$A:$A,Pos!AM:AM,_xlfn.XLOOKUP($L117,#REF!,#REF!, ""), 0)</f>
        <v>#REF!</v>
      </c>
      <c r="AX117" s="1" t="e">
        <f>_xlfn.XLOOKUP($L117,Pos!$A:$A,Pos!AN:AN,_xlfn.XLOOKUP($L117,#REF!,#REF!, ""), 0)</f>
        <v>#REF!</v>
      </c>
      <c r="AY117" s="1" t="e">
        <f>_xlfn.XLOOKUP($L117,Pos!$A:$A,Pos!AO:AO,_xlfn.XLOOKUP($L117,#REF!,#REF!, ""), 0)</f>
        <v>#REF!</v>
      </c>
      <c r="AZ117" s="7" t="str">
        <f t="shared" si="91"/>
        <v>IN</v>
      </c>
      <c r="BA117" s="1">
        <f>IF(OR(_xlfn.XLOOKUP(L117,Pos!B:B,Pos!L:L,FALSE)="ESG Reason",_xlfn.XLOOKUP(L117,Pos!B:B,Pos!L:L,FALSE)="Blacklisted"),1,0)</f>
        <v>0</v>
      </c>
      <c r="BC117" s="11">
        <v>1.1910964094223311E-3</v>
      </c>
      <c r="BD117" s="11">
        <f>_xlfn.XLOOKUP($L117,Pos!$B:$B,Pos!H:H,0, 0)</f>
        <v>1.1855036603776611E-3</v>
      </c>
      <c r="BE117" s="11">
        <f>_xlfn.XLOOKUP($L117,Pos!$B:$B,Pos!I:I,0, 0)</f>
        <v>2.4302213679459059E-4</v>
      </c>
      <c r="BF117" s="18">
        <f t="shared" si="92"/>
        <v>9.4248152358307046E-4</v>
      </c>
      <c r="BG117" s="1">
        <f t="shared" si="93"/>
        <v>3</v>
      </c>
      <c r="BH117" s="1">
        <f t="shared" si="94"/>
        <v>53</v>
      </c>
      <c r="BI117" s="18">
        <f t="shared" si="95"/>
        <v>5.5927490446700499E-6</v>
      </c>
      <c r="BJ117" s="3">
        <f t="shared" si="96"/>
        <v>9.4807427262774051E-4</v>
      </c>
      <c r="BK117" s="18">
        <f t="shared" si="97"/>
        <v>5.5927490446700499E-6</v>
      </c>
    </row>
    <row r="118" spans="3:63" x14ac:dyDescent="0.25">
      <c r="C118" s="3"/>
      <c r="D118" s="3"/>
      <c r="E118" s="3"/>
      <c r="F118" s="3"/>
      <c r="G118" s="51" t="s">
        <v>968</v>
      </c>
      <c r="H118" s="8" t="str">
        <f t="shared" si="87"/>
        <v>0%Others</v>
      </c>
      <c r="I118" s="11" cm="1">
        <f t="array" ref="I118">IF(
   AZ118 = "OUT", 0,IF(
   BD118 &gt;= LARGE(IF(ISNUMBER(BD:BD), BD:BD), 3),
   BE118 - 0.001,
   IF(BE118 &gt;=VLOOKUP(P118,mapping!$A:$B,2,FALSE), BE118,VLOOKUP(P118,mapping!$A$2:$B$8,2,FALSE))
))</f>
        <v>1E-3</v>
      </c>
      <c r="J118" s="11" cm="1">
        <f t="array" ref="J118">IF(
    AZ118="OUT",0,IF(IF(
                      BD118&gt;=LARGE(IF(ISNUMBER(BD:BD),BD:BD),3),
                      BE118+0.001,
                      VLOOKUP(H118,mapping!$D:$E,2,FALSE)
                      )&gt;I118,
                   IF(
                      BD118&gt;=LARGE(IF(ISNUMBER(BD:BD),BD:BD),3),
                      BE118+0.001,
                      VLOOKUP(H118,mapping!$D:$E,2,FALSE)
                      ),
                   I118+0.002))</f>
        <v>3.0000000000000001E-3</v>
      </c>
      <c r="K118" s="8">
        <f t="shared" si="88"/>
        <v>1.4733069270712209E-4</v>
      </c>
      <c r="L118" s="1" t="str">
        <f>Pos!B501</f>
        <v>JP3111200006</v>
      </c>
      <c r="M118" s="1" t="str">
        <f>_xlfn.XLOOKUP($L118,Pos!B:B,Pos!D:D,, 0)</f>
        <v>Asahi Kasei Corporation</v>
      </c>
      <c r="N118" s="1" t="str">
        <f>_xlfn.XLOOKUP($L118,Pos!B:B,Pos!E:E,, 0)</f>
        <v>Chemicals</v>
      </c>
      <c r="O118" s="1" t="str">
        <f t="shared" si="89"/>
        <v>Chemicals_Others</v>
      </c>
      <c r="P118" s="1" t="str">
        <f>_xlfn.XLOOKUP($L118,Pos!B:B,Pos!F:F,, 0)</f>
        <v>Others</v>
      </c>
      <c r="Q118" s="1">
        <v>0</v>
      </c>
      <c r="R118" s="9">
        <f>_xlfn.XLOOKUP($L118,Pos!$B:$B,Pos!N:N,0, 0)</f>
        <v>5.54</v>
      </c>
      <c r="S118" s="9">
        <f>_xlfn.XLOOKUP($L118,Pos!$B:$B,Pos!O:O,0, 0)</f>
        <v>6.9871670000000003</v>
      </c>
      <c r="T118" s="9">
        <f>_xlfn.XLOOKUP($L118,Pos!$B:$B,Pos!P:P,0, 0)</f>
        <v>5.35</v>
      </c>
      <c r="U118" s="9">
        <f>_xlfn.XLOOKUP($L118,Pos!$B:$B,Pos!Q:Q,0, 0)</f>
        <v>5</v>
      </c>
      <c r="V118" s="9">
        <f>_xlfn.XLOOKUP($L118,Pos!$B:$B,Pos!R:R,0, 0)</f>
        <v>7.6</v>
      </c>
      <c r="W118" s="9">
        <f>_xlfn.XLOOKUP($L118,Pos!$B:$B,Pos!S:S,0, 0)</f>
        <v>4.1283329999999996</v>
      </c>
      <c r="X118" s="9" t="str">
        <f>_xlfn.XLOOKUP($L118,Pos!$B:$B,Pos!J:J,0, 0)</f>
        <v>Outperform</v>
      </c>
      <c r="Y118" s="1">
        <v>0</v>
      </c>
      <c r="Z118" s="1">
        <v>0</v>
      </c>
      <c r="AA118" s="1">
        <f t="shared" si="90"/>
        <v>0</v>
      </c>
      <c r="AB118" s="9">
        <f>_xlfn.XLOOKUP(L118,Pos!B:B,Pos!K:K,-1,0)</f>
        <v>10</v>
      </c>
      <c r="AC118" s="1" t="e">
        <f>_xlfn.XLOOKUP($L118,Pos!$A:$A,Pos!S:S,_xlfn.XLOOKUP($L118,#REF!,#REF!, ""), 0)</f>
        <v>#REF!</v>
      </c>
      <c r="AD118" s="1" t="e">
        <f>_xlfn.XLOOKUP($L118,Pos!$A:$A,Pos!T:T,_xlfn.XLOOKUP($L118,#REF!,#REF!, ""), 0)</f>
        <v>#REF!</v>
      </c>
      <c r="AE118" s="1" t="e">
        <f>_xlfn.XLOOKUP($L118,Pos!$A:$A,Pos!U:U,_xlfn.XLOOKUP($L118,#REF!,#REF!, ""), 0)</f>
        <v>#REF!</v>
      </c>
      <c r="AF118" s="1" t="e">
        <f>_xlfn.XLOOKUP($L118,Pos!$A:$A,Pos!V:V,_xlfn.XLOOKUP($L118,#REF!,#REF!, ""), 0)</f>
        <v>#REF!</v>
      </c>
      <c r="AG118" s="1" t="e">
        <f>_xlfn.XLOOKUP($L118,Pos!$A:$A,Pos!W:W,_xlfn.XLOOKUP($L118,#REF!,#REF!, ""), 0)</f>
        <v>#REF!</v>
      </c>
      <c r="AH118" s="1" t="e">
        <f>_xlfn.XLOOKUP($L118,Pos!$A:$A,Pos!X:X,_xlfn.XLOOKUP($L118,#REF!,#REF!, ""), 0)</f>
        <v>#REF!</v>
      </c>
      <c r="AI118" s="1" t="e">
        <f>_xlfn.XLOOKUP($L118,Pos!$A:$A,Pos!Y:Y,_xlfn.XLOOKUP($L118,#REF!,#REF!, ""), 0)</f>
        <v>#REF!</v>
      </c>
      <c r="AJ118" s="1" t="e">
        <f>_xlfn.XLOOKUP($L118,Pos!$A:$A,Pos!Z:Z,_xlfn.XLOOKUP($L118,#REF!,#REF!, ""), 0)</f>
        <v>#REF!</v>
      </c>
      <c r="AK118" s="1" t="e">
        <f>_xlfn.XLOOKUP($L118,Pos!$A:$A,Pos!AA:AA,_xlfn.XLOOKUP($L118,#REF!,#REF!, ""), 0)</f>
        <v>#REF!</v>
      </c>
      <c r="AL118" s="1" t="e">
        <f>_xlfn.XLOOKUP($L118,Pos!$A:$A,Pos!AB:AB,_xlfn.XLOOKUP($L118,#REF!,#REF!, ""), 0)</f>
        <v>#REF!</v>
      </c>
      <c r="AM118" s="1" t="e">
        <f>_xlfn.XLOOKUP($L118,Pos!$A:$A,Pos!AC:AC,_xlfn.XLOOKUP($L118,#REF!,#REF!, ""), 0)</f>
        <v>#REF!</v>
      </c>
      <c r="AN118" s="1" t="e">
        <f>_xlfn.XLOOKUP($L118,Pos!$A:$A,Pos!AD:AD,_xlfn.XLOOKUP($L118,#REF!,#REF!, ""), 0)</f>
        <v>#REF!</v>
      </c>
      <c r="AO118" s="1" t="e">
        <f>_xlfn.XLOOKUP($L118,Pos!$A:$A,Pos!AE:AE,_xlfn.XLOOKUP($L118,#REF!,#REF!, ""), 0)</f>
        <v>#REF!</v>
      </c>
      <c r="AP118" s="1" t="e">
        <f>_xlfn.XLOOKUP($L118,Pos!$A:$A,Pos!AF:AF,_xlfn.XLOOKUP($L118,#REF!,#REF!, ""), 0)</f>
        <v>#REF!</v>
      </c>
      <c r="AQ118" s="1" t="e">
        <f>_xlfn.XLOOKUP($L118,Pos!$A:$A,Pos!AG:AG,_xlfn.XLOOKUP($L118,#REF!,#REF!, ""), 0)</f>
        <v>#REF!</v>
      </c>
      <c r="AR118" s="1" t="e">
        <f>_xlfn.XLOOKUP($L118,Pos!$A:$A,Pos!AH:AH,_xlfn.XLOOKUP($L118,#REF!,#REF!, ""), 0)</f>
        <v>#REF!</v>
      </c>
      <c r="AS118" s="1" t="e">
        <f>_xlfn.XLOOKUP($L118,Pos!$A:$A,Pos!AI:AI,_xlfn.XLOOKUP($L118,#REF!,#REF!, ""), 0)</f>
        <v>#REF!</v>
      </c>
      <c r="AT118" s="1" t="e">
        <f>_xlfn.XLOOKUP($L118,Pos!$A:$A,Pos!AJ:AJ,_xlfn.XLOOKUP($L118,#REF!,#REF!, ""), 0)</f>
        <v>#REF!</v>
      </c>
      <c r="AU118" s="1" t="e">
        <f>_xlfn.XLOOKUP($L118,Pos!$A:$A,Pos!AK:AK,_xlfn.XLOOKUP($L118,#REF!,#REF!, ""), 0)</f>
        <v>#REF!</v>
      </c>
      <c r="AV118" s="1" t="e">
        <f>_xlfn.XLOOKUP($L118,Pos!$A:$A,Pos!AL:AL,_xlfn.XLOOKUP($L118,#REF!,#REF!, ""), 0)</f>
        <v>#REF!</v>
      </c>
      <c r="AW118" s="1" t="e">
        <f>_xlfn.XLOOKUP($L118,Pos!$A:$A,Pos!AM:AM,_xlfn.XLOOKUP($L118,#REF!,#REF!, ""), 0)</f>
        <v>#REF!</v>
      </c>
      <c r="AX118" s="1" t="e">
        <f>_xlfn.XLOOKUP($L118,Pos!$A:$A,Pos!AN:AN,_xlfn.XLOOKUP($L118,#REF!,#REF!, ""), 0)</f>
        <v>#REF!</v>
      </c>
      <c r="AY118" s="1" t="e">
        <f>_xlfn.XLOOKUP($L118,Pos!$A:$A,Pos!AO:AO,_xlfn.XLOOKUP($L118,#REF!,#REF!, ""), 0)</f>
        <v>#REF!</v>
      </c>
      <c r="AZ118" s="7" t="str">
        <f t="shared" si="91"/>
        <v>IN</v>
      </c>
      <c r="BA118" s="1">
        <f>IF(OR(_xlfn.XLOOKUP(L118,Pos!B:B,Pos!L:L,FALSE)="ESG Reason",_xlfn.XLOOKUP(L118,Pos!B:B,Pos!L:L,FALSE)="Blacklisted"),1,0)</f>
        <v>0</v>
      </c>
      <c r="BC118" s="11">
        <v>1.1880344425240429E-3</v>
      </c>
      <c r="BD118" s="11">
        <f>_xlfn.XLOOKUP($L118,Pos!$B:$B,Pos!H:H,0, 0)</f>
        <v>1.1824414433242831E-3</v>
      </c>
      <c r="BE118" s="11">
        <f>_xlfn.XLOOKUP($L118,Pos!$B:$B,Pos!I:I,0, 0)</f>
        <v>1.4733069270712209E-4</v>
      </c>
      <c r="BF118" s="18">
        <f t="shared" si="92"/>
        <v>1.035110750617161E-3</v>
      </c>
      <c r="BG118" s="1">
        <f t="shared" si="93"/>
        <v>3</v>
      </c>
      <c r="BH118" s="1">
        <f t="shared" si="94"/>
        <v>42</v>
      </c>
      <c r="BI118" s="18">
        <f t="shared" si="95"/>
        <v>5.5929991997598349E-6</v>
      </c>
      <c r="BJ118" s="3">
        <f t="shared" si="96"/>
        <v>1.0407037498169208E-3</v>
      </c>
      <c r="BK118" s="18">
        <f t="shared" si="97"/>
        <v>5.5929991997598349E-6</v>
      </c>
    </row>
    <row r="119" spans="3:63" x14ac:dyDescent="0.25">
      <c r="C119" s="3"/>
      <c r="D119" s="3"/>
      <c r="E119" s="3"/>
      <c r="F119" s="3"/>
      <c r="G119" s="51" t="s">
        <v>1153</v>
      </c>
      <c r="H119" s="8" t="str">
        <f t="shared" si="87"/>
        <v>0%Others</v>
      </c>
      <c r="I119" s="11" cm="1">
        <f t="array" ref="I119">IF(
   AZ119 = "OUT", 0,IF(
   BD119 &gt;= LARGE(IF(ISNUMBER(BD:BD), BD:BD), 3),
   BE119 - 0.001,
   IF(BE119 &gt;=VLOOKUP(P119,mapping!$A:$B,2,FALSE), BE119,VLOOKUP(P119,mapping!$A$2:$B$8,2,FALSE))
))</f>
        <v>1E-3</v>
      </c>
      <c r="J119" s="11" cm="1">
        <f t="array" ref="J119">IF(
    AZ119="OUT",0,IF(IF(
                      BD119&gt;=LARGE(IF(ISNUMBER(BD:BD),BD:BD),3),
                      BE119+0.001,
                      VLOOKUP(H119,mapping!$D:$E,2,FALSE)
                      )&gt;I119,
                   IF(
                      BD119&gt;=LARGE(IF(ISNUMBER(BD:BD),BD:BD),3),
                      BE119+0.001,
                      VLOOKUP(H119,mapping!$D:$E,2,FALSE)
                      ),
                   I119+0.002))</f>
        <v>3.0000000000000001E-3</v>
      </c>
      <c r="K119" s="8">
        <f t="shared" si="88"/>
        <v>8.5500425160371852E-5</v>
      </c>
      <c r="L119" s="1" t="str">
        <f>Pos!B9</f>
        <v>AU000000APA1</v>
      </c>
      <c r="M119" s="1" t="str">
        <f>_xlfn.XLOOKUP($L119,Pos!B:B,Pos!D:D,, 0)</f>
        <v>APA Group</v>
      </c>
      <c r="N119" s="1" t="str">
        <f>_xlfn.XLOOKUP($L119,Pos!B:B,Pos!E:E,, 0)</f>
        <v>Energy</v>
      </c>
      <c r="O119" s="1" t="str">
        <f t="shared" si="89"/>
        <v>Energy_Others</v>
      </c>
      <c r="P119" s="1" t="str">
        <f>_xlfn.XLOOKUP($L119,Pos!B:B,Pos!F:F,, 0)</f>
        <v>Others</v>
      </c>
      <c r="Q119" s="1">
        <v>0</v>
      </c>
      <c r="R119" s="9">
        <f>_xlfn.XLOOKUP($L119,Pos!$B:$B,Pos!N:N,0, 0)</f>
        <v>8.1799990000000005</v>
      </c>
      <c r="S119" s="9">
        <f>_xlfn.XLOOKUP($L119,Pos!$B:$B,Pos!O:O,0, 0)</f>
        <v>2.3355000000000001</v>
      </c>
      <c r="T119" s="9">
        <f>_xlfn.XLOOKUP($L119,Pos!$B:$B,Pos!P:P,0, 0)</f>
        <v>3.35</v>
      </c>
      <c r="U119" s="9">
        <f>_xlfn.XLOOKUP($L119,Pos!$B:$B,Pos!Q:Q,0, 0)</f>
        <v>7.2</v>
      </c>
      <c r="V119" s="9">
        <f>_xlfn.XLOOKUP($L119,Pos!$B:$B,Pos!R:R,0, 0)</f>
        <v>9.5</v>
      </c>
      <c r="W119" s="9">
        <f>_xlfn.XLOOKUP($L119,Pos!$B:$B,Pos!S:S,0, 0)</f>
        <v>7.75</v>
      </c>
      <c r="X119" s="9" t="str">
        <f>_xlfn.XLOOKUP($L119,Pos!$B:$B,Pos!J:J,0, 0)</f>
        <v>Hold</v>
      </c>
      <c r="Y119" s="1">
        <v>0</v>
      </c>
      <c r="Z119" s="1">
        <v>0</v>
      </c>
      <c r="AA119" s="1">
        <f t="shared" si="90"/>
        <v>0</v>
      </c>
      <c r="AB119" s="9">
        <f>_xlfn.XLOOKUP(L119,Pos!B:B,Pos!K:K,-1,0)</f>
        <v>4.2857142857142856</v>
      </c>
      <c r="AC119" s="1" t="e">
        <f>_xlfn.XLOOKUP($L119,Pos!$A:$A,Pos!S:S,_xlfn.XLOOKUP($L119,#REF!,#REF!, ""), 0)</f>
        <v>#REF!</v>
      </c>
      <c r="AD119" s="1" t="e">
        <f>_xlfn.XLOOKUP($L119,Pos!$A:$A,Pos!T:T,_xlfn.XLOOKUP($L119,#REF!,#REF!, ""), 0)</f>
        <v>#REF!</v>
      </c>
      <c r="AE119" s="1" t="e">
        <f>_xlfn.XLOOKUP($L119,Pos!$A:$A,Pos!U:U,_xlfn.XLOOKUP($L119,#REF!,#REF!, ""), 0)</f>
        <v>#REF!</v>
      </c>
      <c r="AF119" s="1" t="e">
        <f>_xlfn.XLOOKUP($L119,Pos!$A:$A,Pos!V:V,_xlfn.XLOOKUP($L119,#REF!,#REF!, ""), 0)</f>
        <v>#REF!</v>
      </c>
      <c r="AG119" s="1" t="e">
        <f>_xlfn.XLOOKUP($L119,Pos!$A:$A,Pos!W:W,_xlfn.XLOOKUP($L119,#REF!,#REF!, ""), 0)</f>
        <v>#REF!</v>
      </c>
      <c r="AH119" s="1" t="e">
        <f>_xlfn.XLOOKUP($L119,Pos!$A:$A,Pos!X:X,_xlfn.XLOOKUP($L119,#REF!,#REF!, ""), 0)</f>
        <v>#REF!</v>
      </c>
      <c r="AI119" s="1" t="e">
        <f>_xlfn.XLOOKUP($L119,Pos!$A:$A,Pos!Y:Y,_xlfn.XLOOKUP($L119,#REF!,#REF!, ""), 0)</f>
        <v>#REF!</v>
      </c>
      <c r="AJ119" s="1" t="e">
        <f>_xlfn.XLOOKUP($L119,Pos!$A:$A,Pos!Z:Z,_xlfn.XLOOKUP($L119,#REF!,#REF!, ""), 0)</f>
        <v>#REF!</v>
      </c>
      <c r="AK119" s="1" t="e">
        <f>_xlfn.XLOOKUP($L119,Pos!$A:$A,Pos!AA:AA,_xlfn.XLOOKUP($L119,#REF!,#REF!, ""), 0)</f>
        <v>#REF!</v>
      </c>
      <c r="AL119" s="1" t="e">
        <f>_xlfn.XLOOKUP($L119,Pos!$A:$A,Pos!AB:AB,_xlfn.XLOOKUP($L119,#REF!,#REF!, ""), 0)</f>
        <v>#REF!</v>
      </c>
      <c r="AM119" s="1" t="e">
        <f>_xlfn.XLOOKUP($L119,Pos!$A:$A,Pos!AC:AC,_xlfn.XLOOKUP($L119,#REF!,#REF!, ""), 0)</f>
        <v>#REF!</v>
      </c>
      <c r="AN119" s="1" t="e">
        <f>_xlfn.XLOOKUP($L119,Pos!$A:$A,Pos!AD:AD,_xlfn.XLOOKUP($L119,#REF!,#REF!, ""), 0)</f>
        <v>#REF!</v>
      </c>
      <c r="AO119" s="1" t="e">
        <f>_xlfn.XLOOKUP($L119,Pos!$A:$A,Pos!AE:AE,_xlfn.XLOOKUP($L119,#REF!,#REF!, ""), 0)</f>
        <v>#REF!</v>
      </c>
      <c r="AP119" s="1" t="e">
        <f>_xlfn.XLOOKUP($L119,Pos!$A:$A,Pos!AF:AF,_xlfn.XLOOKUP($L119,#REF!,#REF!, ""), 0)</f>
        <v>#REF!</v>
      </c>
      <c r="AQ119" s="1" t="e">
        <f>_xlfn.XLOOKUP($L119,Pos!$A:$A,Pos!AG:AG,_xlfn.XLOOKUP($L119,#REF!,#REF!, ""), 0)</f>
        <v>#REF!</v>
      </c>
      <c r="AR119" s="1" t="e">
        <f>_xlfn.XLOOKUP($L119,Pos!$A:$A,Pos!AH:AH,_xlfn.XLOOKUP($L119,#REF!,#REF!, ""), 0)</f>
        <v>#REF!</v>
      </c>
      <c r="AS119" s="1" t="e">
        <f>_xlfn.XLOOKUP($L119,Pos!$A:$A,Pos!AI:AI,_xlfn.XLOOKUP($L119,#REF!,#REF!, ""), 0)</f>
        <v>#REF!</v>
      </c>
      <c r="AT119" s="1" t="e">
        <f>_xlfn.XLOOKUP($L119,Pos!$A:$A,Pos!AJ:AJ,_xlfn.XLOOKUP($L119,#REF!,#REF!, ""), 0)</f>
        <v>#REF!</v>
      </c>
      <c r="AU119" s="1" t="e">
        <f>_xlfn.XLOOKUP($L119,Pos!$A:$A,Pos!AK:AK,_xlfn.XLOOKUP($L119,#REF!,#REF!, ""), 0)</f>
        <v>#REF!</v>
      </c>
      <c r="AV119" s="1" t="e">
        <f>_xlfn.XLOOKUP($L119,Pos!$A:$A,Pos!AL:AL,_xlfn.XLOOKUP($L119,#REF!,#REF!, ""), 0)</f>
        <v>#REF!</v>
      </c>
      <c r="AW119" s="1" t="e">
        <f>_xlfn.XLOOKUP($L119,Pos!$A:$A,Pos!AM:AM,_xlfn.XLOOKUP($L119,#REF!,#REF!, ""), 0)</f>
        <v>#REF!</v>
      </c>
      <c r="AX119" s="1" t="e">
        <f>_xlfn.XLOOKUP($L119,Pos!$A:$A,Pos!AN:AN,_xlfn.XLOOKUP($L119,#REF!,#REF!, ""), 0)</f>
        <v>#REF!</v>
      </c>
      <c r="AY119" s="1" t="e">
        <f>_xlfn.XLOOKUP($L119,Pos!$A:$A,Pos!AO:AO,_xlfn.XLOOKUP($L119,#REF!,#REF!, ""), 0)</f>
        <v>#REF!</v>
      </c>
      <c r="AZ119" s="7" t="str">
        <f t="shared" si="91"/>
        <v>IN</v>
      </c>
      <c r="BA119" s="1">
        <f>IF(OR(_xlfn.XLOOKUP(L119,Pos!B:B,Pos!L:L,FALSE)="ESG Reason",_xlfn.XLOOKUP(L119,Pos!B:B,Pos!L:L,FALSE)="Blacklisted"),1,0)</f>
        <v>0</v>
      </c>
      <c r="BC119" s="11">
        <v>1.1544749393477289E-3</v>
      </c>
      <c r="BD119" s="11">
        <f>_xlfn.XLOOKUP($L119,Pos!$B:$B,Pos!H:H,0, 0)</f>
        <v>1.1488810253296919E-3</v>
      </c>
      <c r="BE119" s="11">
        <f>_xlfn.XLOOKUP($L119,Pos!$B:$B,Pos!I:I,0, 0)</f>
        <v>8.5500425160371852E-5</v>
      </c>
      <c r="BF119" s="18">
        <f t="shared" si="92"/>
        <v>1.0633806001693201E-3</v>
      </c>
      <c r="BG119" s="1">
        <f t="shared" si="93"/>
        <v>3</v>
      </c>
      <c r="BH119" s="1">
        <f t="shared" si="94"/>
        <v>44</v>
      </c>
      <c r="BI119" s="18">
        <f t="shared" si="95"/>
        <v>5.5939140180369558E-6</v>
      </c>
      <c r="BJ119" s="3">
        <f t="shared" si="96"/>
        <v>1.0689745141873571E-3</v>
      </c>
      <c r="BK119" s="18">
        <f t="shared" si="97"/>
        <v>5.5939140180369558E-6</v>
      </c>
    </row>
    <row r="120" spans="3:63" x14ac:dyDescent="0.25">
      <c r="C120" s="3"/>
      <c r="D120" s="3"/>
      <c r="E120" s="3"/>
      <c r="F120" s="3"/>
      <c r="G120" s="51" t="s">
        <v>1239</v>
      </c>
      <c r="H120" s="8" t="str">
        <f t="shared" si="87"/>
        <v>0%West Europe</v>
      </c>
      <c r="I120" s="11" cm="1">
        <f t="array" ref="I120">IF(
   AZ120 = "OUT", 0,IF(
   BD120 &gt;= LARGE(IF(ISNUMBER(BD:BD), BD:BD), 3),
   BE120 - 0.001,
   IF(BE120 &gt;=VLOOKUP(P120,mapping!$A:$B,2,FALSE), BE120,VLOOKUP(P120,mapping!$A$2:$B$8,2,FALSE))
))</f>
        <v>1E-3</v>
      </c>
      <c r="J120" s="11" cm="1">
        <f t="array" ref="J120">IF(
    AZ120="OUT",0,IF(IF(
                      BD120&gt;=LARGE(IF(ISNUMBER(BD:BD),BD:BD),3),
                      BE120+0.001,
                      VLOOKUP(H120,mapping!$D:$E,2,FALSE)
                      )&gt;I120,
                   IF(
                      BD120&gt;=LARGE(IF(ISNUMBER(BD:BD),BD:BD),3),
                      BE120+0.001,
                      VLOOKUP(H120,mapping!$D:$E,2,FALSE)
                      ),
                   I120+0.002))</f>
        <v>5.0000000000000001E-3</v>
      </c>
      <c r="K120" s="8">
        <f t="shared" si="88"/>
        <v>6.3775793246080602E-5</v>
      </c>
      <c r="L120" s="1" t="str">
        <f>Pos!B241</f>
        <v>DE000LEG1110</v>
      </c>
      <c r="M120" s="1" t="str">
        <f>_xlfn.XLOOKUP($L120,Pos!B:B,Pos!D:D,, 0)</f>
        <v>LEG Immobilien SE</v>
      </c>
      <c r="N120" s="1" t="str">
        <f>_xlfn.XLOOKUP($L120,Pos!B:B,Pos!E:E,, 0)</f>
        <v>Real Estate</v>
      </c>
      <c r="O120" s="1" t="str">
        <f t="shared" si="89"/>
        <v>Real Estate_West Europe</v>
      </c>
      <c r="P120" s="1" t="str">
        <f>_xlfn.XLOOKUP($L120,Pos!B:B,Pos!F:F,, 0)</f>
        <v>West Europe</v>
      </c>
      <c r="Q120" s="1">
        <v>0</v>
      </c>
      <c r="R120" s="9">
        <f>_xlfn.XLOOKUP($L120,Pos!$B:$B,Pos!N:N,0, 0)</f>
        <v>5.75</v>
      </c>
      <c r="S120" s="9">
        <f>_xlfn.XLOOKUP($L120,Pos!$B:$B,Pos!O:O,0, 0)</f>
        <v>7.7430000000000003</v>
      </c>
      <c r="T120" s="9">
        <f>_xlfn.XLOOKUP($L120,Pos!$B:$B,Pos!P:P,0, 0)</f>
        <v>4.625</v>
      </c>
      <c r="U120" s="9">
        <f>_xlfn.XLOOKUP($L120,Pos!$B:$B,Pos!Q:Q,0, 0)</f>
        <v>1.6</v>
      </c>
      <c r="V120" s="9">
        <f>_xlfn.XLOOKUP($L120,Pos!$B:$B,Pos!R:R,0, 0)</f>
        <v>4.4000000000000004</v>
      </c>
      <c r="W120" s="9">
        <f>_xlfn.XLOOKUP($L120,Pos!$B:$B,Pos!S:S,0, 0)</f>
        <v>5.6083340000000002</v>
      </c>
      <c r="X120" s="9" t="str">
        <f>_xlfn.XLOOKUP($L120,Pos!$B:$B,Pos!J:J,0, 0)</f>
        <v>Outperform</v>
      </c>
      <c r="Y120" s="1">
        <v>0</v>
      </c>
      <c r="Z120" s="1">
        <v>0</v>
      </c>
      <c r="AA120" s="1">
        <f t="shared" si="90"/>
        <v>0</v>
      </c>
      <c r="AB120" s="9">
        <f>_xlfn.XLOOKUP(L120,Pos!B:B,Pos!K:K,-1,0)</f>
        <v>10</v>
      </c>
      <c r="AC120" s="1" t="e">
        <f>_xlfn.XLOOKUP($L120,Pos!$A:$A,Pos!S:S,_xlfn.XLOOKUP($L120,#REF!,#REF!, ""), 0)</f>
        <v>#REF!</v>
      </c>
      <c r="AD120" s="1" t="e">
        <f>_xlfn.XLOOKUP($L120,Pos!$A:$A,Pos!T:T,_xlfn.XLOOKUP($L120,#REF!,#REF!, ""), 0)</f>
        <v>#REF!</v>
      </c>
      <c r="AE120" s="1" t="e">
        <f>_xlfn.XLOOKUP($L120,Pos!$A:$A,Pos!U:U,_xlfn.XLOOKUP($L120,#REF!,#REF!, ""), 0)</f>
        <v>#REF!</v>
      </c>
      <c r="AF120" s="1" t="e">
        <f>_xlfn.XLOOKUP($L120,Pos!$A:$A,Pos!V:V,_xlfn.XLOOKUP($L120,#REF!,#REF!, ""), 0)</f>
        <v>#REF!</v>
      </c>
      <c r="AG120" s="1" t="e">
        <f>_xlfn.XLOOKUP($L120,Pos!$A:$A,Pos!W:W,_xlfn.XLOOKUP($L120,#REF!,#REF!, ""), 0)</f>
        <v>#REF!</v>
      </c>
      <c r="AH120" s="1" t="e">
        <f>_xlfn.XLOOKUP($L120,Pos!$A:$A,Pos!X:X,_xlfn.XLOOKUP($L120,#REF!,#REF!, ""), 0)</f>
        <v>#REF!</v>
      </c>
      <c r="AI120" s="1" t="e">
        <f>_xlfn.XLOOKUP($L120,Pos!$A:$A,Pos!Y:Y,_xlfn.XLOOKUP($L120,#REF!,#REF!, ""), 0)</f>
        <v>#REF!</v>
      </c>
      <c r="AJ120" s="1" t="e">
        <f>_xlfn.XLOOKUP($L120,Pos!$A:$A,Pos!Z:Z,_xlfn.XLOOKUP($L120,#REF!,#REF!, ""), 0)</f>
        <v>#REF!</v>
      </c>
      <c r="AK120" s="1" t="e">
        <f>_xlfn.XLOOKUP($L120,Pos!$A:$A,Pos!AA:AA,_xlfn.XLOOKUP($L120,#REF!,#REF!, ""), 0)</f>
        <v>#REF!</v>
      </c>
      <c r="AL120" s="1" t="e">
        <f>_xlfn.XLOOKUP($L120,Pos!$A:$A,Pos!AB:AB,_xlfn.XLOOKUP($L120,#REF!,#REF!, ""), 0)</f>
        <v>#REF!</v>
      </c>
      <c r="AM120" s="1" t="e">
        <f>_xlfn.XLOOKUP($L120,Pos!$A:$A,Pos!AC:AC,_xlfn.XLOOKUP($L120,#REF!,#REF!, ""), 0)</f>
        <v>#REF!</v>
      </c>
      <c r="AN120" s="1" t="e">
        <f>_xlfn.XLOOKUP($L120,Pos!$A:$A,Pos!AD:AD,_xlfn.XLOOKUP($L120,#REF!,#REF!, ""), 0)</f>
        <v>#REF!</v>
      </c>
      <c r="AO120" s="1" t="e">
        <f>_xlfn.XLOOKUP($L120,Pos!$A:$A,Pos!AE:AE,_xlfn.XLOOKUP($L120,#REF!,#REF!, ""), 0)</f>
        <v>#REF!</v>
      </c>
      <c r="AP120" s="1" t="e">
        <f>_xlfn.XLOOKUP($L120,Pos!$A:$A,Pos!AF:AF,_xlfn.XLOOKUP($L120,#REF!,#REF!, ""), 0)</f>
        <v>#REF!</v>
      </c>
      <c r="AQ120" s="1" t="e">
        <f>_xlfn.XLOOKUP($L120,Pos!$A:$A,Pos!AG:AG,_xlfn.XLOOKUP($L120,#REF!,#REF!, ""), 0)</f>
        <v>#REF!</v>
      </c>
      <c r="AR120" s="1" t="e">
        <f>_xlfn.XLOOKUP($L120,Pos!$A:$A,Pos!AH:AH,_xlfn.XLOOKUP($L120,#REF!,#REF!, ""), 0)</f>
        <v>#REF!</v>
      </c>
      <c r="AS120" s="1" t="e">
        <f>_xlfn.XLOOKUP($L120,Pos!$A:$A,Pos!AI:AI,_xlfn.XLOOKUP($L120,#REF!,#REF!, ""), 0)</f>
        <v>#REF!</v>
      </c>
      <c r="AT120" s="1" t="e">
        <f>_xlfn.XLOOKUP($L120,Pos!$A:$A,Pos!AJ:AJ,_xlfn.XLOOKUP($L120,#REF!,#REF!, ""), 0)</f>
        <v>#REF!</v>
      </c>
      <c r="AU120" s="1" t="e">
        <f>_xlfn.XLOOKUP($L120,Pos!$A:$A,Pos!AK:AK,_xlfn.XLOOKUP($L120,#REF!,#REF!, ""), 0)</f>
        <v>#REF!</v>
      </c>
      <c r="AV120" s="1" t="e">
        <f>_xlfn.XLOOKUP($L120,Pos!$A:$A,Pos!AL:AL,_xlfn.XLOOKUP($L120,#REF!,#REF!, ""), 0)</f>
        <v>#REF!</v>
      </c>
      <c r="AW120" s="1" t="e">
        <f>_xlfn.XLOOKUP($L120,Pos!$A:$A,Pos!AM:AM,_xlfn.XLOOKUP($L120,#REF!,#REF!, ""), 0)</f>
        <v>#REF!</v>
      </c>
      <c r="AX120" s="1" t="e">
        <f>_xlfn.XLOOKUP($L120,Pos!$A:$A,Pos!AN:AN,_xlfn.XLOOKUP($L120,#REF!,#REF!, ""), 0)</f>
        <v>#REF!</v>
      </c>
      <c r="AY120" s="1" t="e">
        <f>_xlfn.XLOOKUP($L120,Pos!$A:$A,Pos!AO:AO,_xlfn.XLOOKUP($L120,#REF!,#REF!, ""), 0)</f>
        <v>#REF!</v>
      </c>
      <c r="AZ120" s="7" t="str">
        <f t="shared" si="91"/>
        <v>IN</v>
      </c>
      <c r="BA120" s="1">
        <f>IF(OR(_xlfn.XLOOKUP(L120,Pos!B:B,Pos!L:L,FALSE)="ESG Reason",_xlfn.XLOOKUP(L120,Pos!B:B,Pos!L:L,FALSE)="Blacklisted"),1,0)</f>
        <v>0</v>
      </c>
      <c r="BC120" s="11">
        <v>1.3254098765402649E-3</v>
      </c>
      <c r="BD120" s="11">
        <f>_xlfn.XLOOKUP($L120,Pos!$B:$B,Pos!H:H,0, 0)</f>
        <v>1.130950533137194E-3</v>
      </c>
      <c r="BE120" s="11">
        <f>_xlfn.XLOOKUP($L120,Pos!$B:$B,Pos!I:I,0, 0)</f>
        <v>6.3775793246080602E-5</v>
      </c>
      <c r="BF120" s="18">
        <f t="shared" si="92"/>
        <v>1.0671747398911134E-3</v>
      </c>
      <c r="BG120" s="1">
        <f t="shared" si="93"/>
        <v>2</v>
      </c>
      <c r="BH120" s="1">
        <f t="shared" si="94"/>
        <v>14</v>
      </c>
      <c r="BI120" s="18">
        <f t="shared" si="95"/>
        <v>1.9445934340307086E-4</v>
      </c>
      <c r="BJ120" s="3">
        <f t="shared" si="96"/>
        <v>1.2616340832941842E-3</v>
      </c>
      <c r="BK120" s="18">
        <f t="shared" si="97"/>
        <v>1.9445934340307086E-4</v>
      </c>
    </row>
    <row r="121" spans="3:63" x14ac:dyDescent="0.25">
      <c r="C121" s="3"/>
      <c r="D121" s="3"/>
      <c r="E121" s="3"/>
      <c r="F121" s="3"/>
      <c r="G121" s="51" t="s">
        <v>623</v>
      </c>
      <c r="H121" s="8" t="str">
        <f t="shared" si="87"/>
        <v>0%Others</v>
      </c>
      <c r="I121" s="11" cm="1">
        <f t="array" ref="I121">IF(
   AZ121 = "OUT", 0,IF(
   BD121 &gt;= LARGE(IF(ISNUMBER(BD:BD), BD:BD), 3),
   BE121 - 0.001,
   IF(BE121 &gt;=VLOOKUP(P121,mapping!$A:$B,2,FALSE), BE121,VLOOKUP(P121,mapping!$A$2:$B$8,2,FALSE))
))</f>
        <v>1E-3</v>
      </c>
      <c r="J121" s="11" cm="1">
        <f t="array" ref="J121">IF(
    AZ121="OUT",0,IF(IF(
                      BD121&gt;=LARGE(IF(ISNUMBER(BD:BD),BD:BD),3),
                      BE121+0.001,
                      VLOOKUP(H121,mapping!$D:$E,2,FALSE)
                      )&gt;I121,
                   IF(
                      BD121&gt;=LARGE(IF(ISNUMBER(BD:BD),BD:BD),3),
                      BE121+0.001,
                      VLOOKUP(H121,mapping!$D:$E,2,FALSE)
                      ),
                   I121+0.002))</f>
        <v>3.0000000000000001E-3</v>
      </c>
      <c r="K121" s="8">
        <f t="shared" si="88"/>
        <v>2.9251575930176721E-4</v>
      </c>
      <c r="L121" s="1" t="str">
        <f>Pos!B670</f>
        <v>JP3942400007</v>
      </c>
      <c r="M121" s="1" t="str">
        <f>_xlfn.XLOOKUP($L121,Pos!B:B,Pos!D:D,, 0)</f>
        <v>Astellas Pharma Inc.</v>
      </c>
      <c r="N121" s="1" t="str">
        <f>_xlfn.XLOOKUP($L121,Pos!B:B,Pos!E:E,, 0)</f>
        <v>Health Care</v>
      </c>
      <c r="O121" s="1" t="str">
        <f t="shared" si="89"/>
        <v>Health Care_Others</v>
      </c>
      <c r="P121" s="1" t="str">
        <f>_xlfn.XLOOKUP($L121,Pos!B:B,Pos!F:F,, 0)</f>
        <v>Others</v>
      </c>
      <c r="Q121" s="1">
        <v>0</v>
      </c>
      <c r="R121" s="9">
        <f>_xlfn.XLOOKUP($L121,Pos!$B:$B,Pos!N:N,0, 0)</f>
        <v>8.33</v>
      </c>
      <c r="S121" s="9">
        <f>_xlfn.XLOOKUP($L121,Pos!$B:$B,Pos!O:O,0, 0)</f>
        <v>7.4515000000000002</v>
      </c>
      <c r="T121" s="9">
        <f>_xlfn.XLOOKUP($L121,Pos!$B:$B,Pos!P:P,0, 0)</f>
        <v>5.2249999999999996</v>
      </c>
      <c r="U121" s="9">
        <f>_xlfn.XLOOKUP($L121,Pos!$B:$B,Pos!Q:Q,0, 0)</f>
        <v>8</v>
      </c>
      <c r="V121" s="9">
        <f>_xlfn.XLOOKUP($L121,Pos!$B:$B,Pos!R:R,0, 0)</f>
        <v>7.4</v>
      </c>
      <c r="W121" s="9">
        <f>_xlfn.XLOOKUP($L121,Pos!$B:$B,Pos!S:S,0, 0)</f>
        <v>4.9283330000000003</v>
      </c>
      <c r="X121" s="9" t="str">
        <f>_xlfn.XLOOKUP($L121,Pos!$B:$B,Pos!J:J,0, 0)</f>
        <v>Outperform</v>
      </c>
      <c r="Y121" s="1">
        <v>0</v>
      </c>
      <c r="Z121" s="1">
        <v>0</v>
      </c>
      <c r="AA121" s="1">
        <f t="shared" si="90"/>
        <v>0</v>
      </c>
      <c r="AB121" s="9">
        <f>_xlfn.XLOOKUP(L121,Pos!B:B,Pos!K:K,-1,0)</f>
        <v>8.8888888888888893</v>
      </c>
      <c r="AC121" s="1" t="e">
        <f>_xlfn.XLOOKUP($L121,Pos!$A:$A,Pos!S:S,_xlfn.XLOOKUP($L121,#REF!,#REF!, ""), 0)</f>
        <v>#REF!</v>
      </c>
      <c r="AD121" s="1" t="e">
        <f>_xlfn.XLOOKUP($L121,Pos!$A:$A,Pos!T:T,_xlfn.XLOOKUP($L121,#REF!,#REF!, ""), 0)</f>
        <v>#REF!</v>
      </c>
      <c r="AE121" s="1" t="e">
        <f>_xlfn.XLOOKUP($L121,Pos!$A:$A,Pos!U:U,_xlfn.XLOOKUP($L121,#REF!,#REF!, ""), 0)</f>
        <v>#REF!</v>
      </c>
      <c r="AF121" s="1" t="e">
        <f>_xlfn.XLOOKUP($L121,Pos!$A:$A,Pos!V:V,_xlfn.XLOOKUP($L121,#REF!,#REF!, ""), 0)</f>
        <v>#REF!</v>
      </c>
      <c r="AG121" s="1" t="e">
        <f>_xlfn.XLOOKUP($L121,Pos!$A:$A,Pos!W:W,_xlfn.XLOOKUP($L121,#REF!,#REF!, ""), 0)</f>
        <v>#REF!</v>
      </c>
      <c r="AH121" s="1" t="e">
        <f>_xlfn.XLOOKUP($L121,Pos!$A:$A,Pos!X:X,_xlfn.XLOOKUP($L121,#REF!,#REF!, ""), 0)</f>
        <v>#REF!</v>
      </c>
      <c r="AI121" s="1" t="e">
        <f>_xlfn.XLOOKUP($L121,Pos!$A:$A,Pos!Y:Y,_xlfn.XLOOKUP($L121,#REF!,#REF!, ""), 0)</f>
        <v>#REF!</v>
      </c>
      <c r="AJ121" s="1" t="e">
        <f>_xlfn.XLOOKUP($L121,Pos!$A:$A,Pos!Z:Z,_xlfn.XLOOKUP($L121,#REF!,#REF!, ""), 0)</f>
        <v>#REF!</v>
      </c>
      <c r="AK121" s="1" t="e">
        <f>_xlfn.XLOOKUP($L121,Pos!$A:$A,Pos!AA:AA,_xlfn.XLOOKUP($L121,#REF!,#REF!, ""), 0)</f>
        <v>#REF!</v>
      </c>
      <c r="AL121" s="1" t="e">
        <f>_xlfn.XLOOKUP($L121,Pos!$A:$A,Pos!AB:AB,_xlfn.XLOOKUP($L121,#REF!,#REF!, ""), 0)</f>
        <v>#REF!</v>
      </c>
      <c r="AM121" s="1" t="e">
        <f>_xlfn.XLOOKUP($L121,Pos!$A:$A,Pos!AC:AC,_xlfn.XLOOKUP($L121,#REF!,#REF!, ""), 0)</f>
        <v>#REF!</v>
      </c>
      <c r="AN121" s="1" t="e">
        <f>_xlfn.XLOOKUP($L121,Pos!$A:$A,Pos!AD:AD,_xlfn.XLOOKUP($L121,#REF!,#REF!, ""), 0)</f>
        <v>#REF!</v>
      </c>
      <c r="AO121" s="1" t="e">
        <f>_xlfn.XLOOKUP($L121,Pos!$A:$A,Pos!AE:AE,_xlfn.XLOOKUP($L121,#REF!,#REF!, ""), 0)</f>
        <v>#REF!</v>
      </c>
      <c r="AP121" s="1" t="e">
        <f>_xlfn.XLOOKUP($L121,Pos!$A:$A,Pos!AF:AF,_xlfn.XLOOKUP($L121,#REF!,#REF!, ""), 0)</f>
        <v>#REF!</v>
      </c>
      <c r="AQ121" s="1" t="e">
        <f>_xlfn.XLOOKUP($L121,Pos!$A:$A,Pos!AG:AG,_xlfn.XLOOKUP($L121,#REF!,#REF!, ""), 0)</f>
        <v>#REF!</v>
      </c>
      <c r="AR121" s="1" t="e">
        <f>_xlfn.XLOOKUP($L121,Pos!$A:$A,Pos!AH:AH,_xlfn.XLOOKUP($L121,#REF!,#REF!, ""), 0)</f>
        <v>#REF!</v>
      </c>
      <c r="AS121" s="1" t="e">
        <f>_xlfn.XLOOKUP($L121,Pos!$A:$A,Pos!AI:AI,_xlfn.XLOOKUP($L121,#REF!,#REF!, ""), 0)</f>
        <v>#REF!</v>
      </c>
      <c r="AT121" s="1" t="e">
        <f>_xlfn.XLOOKUP($L121,Pos!$A:$A,Pos!AJ:AJ,_xlfn.XLOOKUP($L121,#REF!,#REF!, ""), 0)</f>
        <v>#REF!</v>
      </c>
      <c r="AU121" s="1" t="e">
        <f>_xlfn.XLOOKUP($L121,Pos!$A:$A,Pos!AK:AK,_xlfn.XLOOKUP($L121,#REF!,#REF!, ""), 0)</f>
        <v>#REF!</v>
      </c>
      <c r="AV121" s="1" t="e">
        <f>_xlfn.XLOOKUP($L121,Pos!$A:$A,Pos!AL:AL,_xlfn.XLOOKUP($L121,#REF!,#REF!, ""), 0)</f>
        <v>#REF!</v>
      </c>
      <c r="AW121" s="1" t="e">
        <f>_xlfn.XLOOKUP($L121,Pos!$A:$A,Pos!AM:AM,_xlfn.XLOOKUP($L121,#REF!,#REF!, ""), 0)</f>
        <v>#REF!</v>
      </c>
      <c r="AX121" s="1" t="e">
        <f>_xlfn.XLOOKUP($L121,Pos!$A:$A,Pos!AN:AN,_xlfn.XLOOKUP($L121,#REF!,#REF!, ""), 0)</f>
        <v>#REF!</v>
      </c>
      <c r="AY121" s="1" t="e">
        <f>_xlfn.XLOOKUP($L121,Pos!$A:$A,Pos!AO:AO,_xlfn.XLOOKUP($L121,#REF!,#REF!, ""), 0)</f>
        <v>#REF!</v>
      </c>
      <c r="AZ121" s="7" t="str">
        <f t="shared" si="91"/>
        <v>IN</v>
      </c>
      <c r="BA121" s="1">
        <f>IF(OR(_xlfn.XLOOKUP(L121,Pos!B:B,Pos!L:L,FALSE)="ESG Reason",_xlfn.XLOOKUP(L121,Pos!B:B,Pos!L:L,FALSE)="Blacklisted"),1,0)</f>
        <v>0</v>
      </c>
      <c r="BC121" s="11">
        <v>1.1347768783147711E-3</v>
      </c>
      <c r="BD121" s="11">
        <f>_xlfn.XLOOKUP($L121,Pos!$B:$B,Pos!H:H,0, 0)</f>
        <v>1.1291833281532021E-3</v>
      </c>
      <c r="BE121" s="11">
        <f>_xlfn.XLOOKUP($L121,Pos!$B:$B,Pos!I:I,0, 0)</f>
        <v>2.9251575930176721E-4</v>
      </c>
      <c r="BF121" s="18">
        <f t="shared" si="92"/>
        <v>8.3666756885143485E-4</v>
      </c>
      <c r="BG121" s="1">
        <f t="shared" si="93"/>
        <v>3</v>
      </c>
      <c r="BH121" s="1">
        <f t="shared" si="94"/>
        <v>47</v>
      </c>
      <c r="BI121" s="18">
        <f t="shared" si="95"/>
        <v>5.593550161568997E-6</v>
      </c>
      <c r="BJ121" s="3">
        <f t="shared" si="96"/>
        <v>8.4226111901300384E-4</v>
      </c>
      <c r="BK121" s="18">
        <f t="shared" si="97"/>
        <v>5.593550161568997E-6</v>
      </c>
    </row>
    <row r="122" spans="3:63" x14ac:dyDescent="0.25">
      <c r="C122" s="3"/>
      <c r="D122" s="3"/>
      <c r="E122" s="3"/>
      <c r="F122" s="3"/>
      <c r="G122" s="51" t="s">
        <v>741</v>
      </c>
      <c r="H122" s="8" t="str">
        <f t="shared" si="87"/>
        <v>0%Others</v>
      </c>
      <c r="I122" s="11" cm="1">
        <f t="array" ref="I122">IF(
   AZ122 = "OUT", 0,IF(
   BD122 &gt;= LARGE(IF(ISNUMBER(BD:BD), BD:BD), 3),
   BE122 - 0.001,
   IF(BE122 &gt;=VLOOKUP(P122,mapping!$A:$B,2,FALSE), BE122,VLOOKUP(P122,mapping!$A$2:$B$8,2,FALSE))
))</f>
        <v>1E-3</v>
      </c>
      <c r="J122" s="11" cm="1">
        <f t="array" ref="J122">IF(
    AZ122="OUT",0,IF(IF(
                      BD122&gt;=LARGE(IF(ISNUMBER(BD:BD),BD:BD),3),
                      BE122+0.001,
                      VLOOKUP(H122,mapping!$D:$E,2,FALSE)
                      )&gt;I122,
                   IF(
                      BD122&gt;=LARGE(IF(ISNUMBER(BD:BD),BD:BD),3),
                      BE122+0.001,
                      VLOOKUP(H122,mapping!$D:$E,2,FALSE)
                      ),
                   I122+0.002))</f>
        <v>3.0000000000000001E-3</v>
      </c>
      <c r="K122" s="8">
        <f t="shared" si="88"/>
        <v>2.3131775785277699E-4</v>
      </c>
      <c r="L122" s="1" t="str">
        <f>Pos!B30</f>
        <v>AU000000QBE9</v>
      </c>
      <c r="M122" s="1" t="str">
        <f>_xlfn.XLOOKUP($L122,Pos!B:B,Pos!D:D,, 0)</f>
        <v>QBE Insurance Group Limited</v>
      </c>
      <c r="N122" s="1" t="str">
        <f>_xlfn.XLOOKUP($L122,Pos!B:B,Pos!E:E,, 0)</f>
        <v>Insurance</v>
      </c>
      <c r="O122" s="1" t="str">
        <f t="shared" si="89"/>
        <v>Insurance_Others</v>
      </c>
      <c r="P122" s="1" t="str">
        <f>_xlfn.XLOOKUP($L122,Pos!B:B,Pos!F:F,, 0)</f>
        <v>Others</v>
      </c>
      <c r="Q122" s="1">
        <v>0</v>
      </c>
      <c r="R122" s="9">
        <f>_xlfn.XLOOKUP($L122,Pos!$B:$B,Pos!N:N,0, 0)</f>
        <v>6.6</v>
      </c>
      <c r="S122" s="9">
        <f>_xlfn.XLOOKUP($L122,Pos!$B:$B,Pos!O:O,0, 0)</f>
        <v>8.1875</v>
      </c>
      <c r="T122" s="9">
        <f>_xlfn.XLOOKUP($L122,Pos!$B:$B,Pos!P:P,0, 0)</f>
        <v>5.0999999999999996</v>
      </c>
      <c r="U122" s="9">
        <f>_xlfn.XLOOKUP($L122,Pos!$B:$B,Pos!Q:Q,0, 0)</f>
        <v>4.7</v>
      </c>
      <c r="V122" s="9">
        <f>_xlfn.XLOOKUP($L122,Pos!$B:$B,Pos!R:R,0, 0)</f>
        <v>4.3333329999999997</v>
      </c>
      <c r="W122" s="9">
        <f>_xlfn.XLOOKUP($L122,Pos!$B:$B,Pos!S:S,0, 0)</f>
        <v>6.6041670000000003</v>
      </c>
      <c r="X122" s="9" t="str">
        <f>_xlfn.XLOOKUP($L122,Pos!$B:$B,Pos!J:J,0, 0)</f>
        <v>Outperform</v>
      </c>
      <c r="Y122" s="1">
        <v>0</v>
      </c>
      <c r="Z122" s="1">
        <v>0</v>
      </c>
      <c r="AA122" s="1">
        <f t="shared" si="90"/>
        <v>0</v>
      </c>
      <c r="AB122" s="9">
        <f>_xlfn.XLOOKUP(L122,Pos!B:B,Pos!K:K,-1,0)</f>
        <v>9.5833333333333339</v>
      </c>
      <c r="AC122" s="1" t="e">
        <f>_xlfn.XLOOKUP($L122,Pos!$A:$A,Pos!S:S,_xlfn.XLOOKUP($L122,#REF!,#REF!, ""), 0)</f>
        <v>#REF!</v>
      </c>
      <c r="AD122" s="1" t="e">
        <f>_xlfn.XLOOKUP($L122,Pos!$A:$A,Pos!T:T,_xlfn.XLOOKUP($L122,#REF!,#REF!, ""), 0)</f>
        <v>#REF!</v>
      </c>
      <c r="AE122" s="1" t="e">
        <f>_xlfn.XLOOKUP($L122,Pos!$A:$A,Pos!U:U,_xlfn.XLOOKUP($L122,#REF!,#REF!, ""), 0)</f>
        <v>#REF!</v>
      </c>
      <c r="AF122" s="1" t="e">
        <f>_xlfn.XLOOKUP($L122,Pos!$A:$A,Pos!V:V,_xlfn.XLOOKUP($L122,#REF!,#REF!, ""), 0)</f>
        <v>#REF!</v>
      </c>
      <c r="AG122" s="1" t="e">
        <f>_xlfn.XLOOKUP($L122,Pos!$A:$A,Pos!W:W,_xlfn.XLOOKUP($L122,#REF!,#REF!, ""), 0)</f>
        <v>#REF!</v>
      </c>
      <c r="AH122" s="1" t="e">
        <f>_xlfn.XLOOKUP($L122,Pos!$A:$A,Pos!X:X,_xlfn.XLOOKUP($L122,#REF!,#REF!, ""), 0)</f>
        <v>#REF!</v>
      </c>
      <c r="AI122" s="1" t="e">
        <f>_xlfn.XLOOKUP($L122,Pos!$A:$A,Pos!Y:Y,_xlfn.XLOOKUP($L122,#REF!,#REF!, ""), 0)</f>
        <v>#REF!</v>
      </c>
      <c r="AJ122" s="1" t="e">
        <f>_xlfn.XLOOKUP($L122,Pos!$A:$A,Pos!Z:Z,_xlfn.XLOOKUP($L122,#REF!,#REF!, ""), 0)</f>
        <v>#REF!</v>
      </c>
      <c r="AK122" s="1" t="e">
        <f>_xlfn.XLOOKUP($L122,Pos!$A:$A,Pos!AA:AA,_xlfn.XLOOKUP($L122,#REF!,#REF!, ""), 0)</f>
        <v>#REF!</v>
      </c>
      <c r="AL122" s="1" t="e">
        <f>_xlfn.XLOOKUP($L122,Pos!$A:$A,Pos!AB:AB,_xlfn.XLOOKUP($L122,#REF!,#REF!, ""), 0)</f>
        <v>#REF!</v>
      </c>
      <c r="AM122" s="1" t="e">
        <f>_xlfn.XLOOKUP($L122,Pos!$A:$A,Pos!AC:AC,_xlfn.XLOOKUP($L122,#REF!,#REF!, ""), 0)</f>
        <v>#REF!</v>
      </c>
      <c r="AN122" s="1" t="e">
        <f>_xlfn.XLOOKUP($L122,Pos!$A:$A,Pos!AD:AD,_xlfn.XLOOKUP($L122,#REF!,#REF!, ""), 0)</f>
        <v>#REF!</v>
      </c>
      <c r="AO122" s="1" t="e">
        <f>_xlfn.XLOOKUP($L122,Pos!$A:$A,Pos!AE:AE,_xlfn.XLOOKUP($L122,#REF!,#REF!, ""), 0)</f>
        <v>#REF!</v>
      </c>
      <c r="AP122" s="1" t="e">
        <f>_xlfn.XLOOKUP($L122,Pos!$A:$A,Pos!AF:AF,_xlfn.XLOOKUP($L122,#REF!,#REF!, ""), 0)</f>
        <v>#REF!</v>
      </c>
      <c r="AQ122" s="1" t="e">
        <f>_xlfn.XLOOKUP($L122,Pos!$A:$A,Pos!AG:AG,_xlfn.XLOOKUP($L122,#REF!,#REF!, ""), 0)</f>
        <v>#REF!</v>
      </c>
      <c r="AR122" s="1" t="e">
        <f>_xlfn.XLOOKUP($L122,Pos!$A:$A,Pos!AH:AH,_xlfn.XLOOKUP($L122,#REF!,#REF!, ""), 0)</f>
        <v>#REF!</v>
      </c>
      <c r="AS122" s="1" t="e">
        <f>_xlfn.XLOOKUP($L122,Pos!$A:$A,Pos!AI:AI,_xlfn.XLOOKUP($L122,#REF!,#REF!, ""), 0)</f>
        <v>#REF!</v>
      </c>
      <c r="AT122" s="1" t="e">
        <f>_xlfn.XLOOKUP($L122,Pos!$A:$A,Pos!AJ:AJ,_xlfn.XLOOKUP($L122,#REF!,#REF!, ""), 0)</f>
        <v>#REF!</v>
      </c>
      <c r="AU122" s="1" t="e">
        <f>_xlfn.XLOOKUP($L122,Pos!$A:$A,Pos!AK:AK,_xlfn.XLOOKUP($L122,#REF!,#REF!, ""), 0)</f>
        <v>#REF!</v>
      </c>
      <c r="AV122" s="1" t="e">
        <f>_xlfn.XLOOKUP($L122,Pos!$A:$A,Pos!AL:AL,_xlfn.XLOOKUP($L122,#REF!,#REF!, ""), 0)</f>
        <v>#REF!</v>
      </c>
      <c r="AW122" s="1" t="e">
        <f>_xlfn.XLOOKUP($L122,Pos!$A:$A,Pos!AM:AM,_xlfn.XLOOKUP($L122,#REF!,#REF!, ""), 0)</f>
        <v>#REF!</v>
      </c>
      <c r="AX122" s="1" t="e">
        <f>_xlfn.XLOOKUP($L122,Pos!$A:$A,Pos!AN:AN,_xlfn.XLOOKUP($L122,#REF!,#REF!, ""), 0)</f>
        <v>#REF!</v>
      </c>
      <c r="AY122" s="1" t="e">
        <f>_xlfn.XLOOKUP($L122,Pos!$A:$A,Pos!AO:AO,_xlfn.XLOOKUP($L122,#REF!,#REF!, ""), 0)</f>
        <v>#REF!</v>
      </c>
      <c r="AZ122" s="7" t="str">
        <f t="shared" si="91"/>
        <v>IN</v>
      </c>
      <c r="BA122" s="1">
        <f>IF(OR(_xlfn.XLOOKUP(L122,Pos!B:B,Pos!L:L,FALSE)="ESG Reason",_xlfn.XLOOKUP(L122,Pos!B:B,Pos!L:L,FALSE)="Blacklisted"),1,0)</f>
        <v>0</v>
      </c>
      <c r="BC122" s="11">
        <v>1.079060460334893E-3</v>
      </c>
      <c r="BD122" s="11">
        <f>_xlfn.XLOOKUP($L122,Pos!$B:$B,Pos!H:H,0, 0)</f>
        <v>1.073480015784923E-3</v>
      </c>
      <c r="BE122" s="11">
        <f>_xlfn.XLOOKUP($L122,Pos!$B:$B,Pos!I:I,0, 0)</f>
        <v>2.3131775785277699E-4</v>
      </c>
      <c r="BF122" s="18">
        <f t="shared" si="92"/>
        <v>8.4216225793214594E-4</v>
      </c>
      <c r="BG122" s="1">
        <f t="shared" si="93"/>
        <v>3</v>
      </c>
      <c r="BH122" s="1">
        <f t="shared" si="94"/>
        <v>49</v>
      </c>
      <c r="BI122" s="18">
        <f t="shared" si="95"/>
        <v>5.5804445499700074E-6</v>
      </c>
      <c r="BJ122" s="3">
        <f t="shared" si="96"/>
        <v>8.4774270248211595E-4</v>
      </c>
      <c r="BK122" s="18">
        <f t="shared" si="97"/>
        <v>5.5804445499700074E-6</v>
      </c>
    </row>
    <row r="123" spans="3:63" x14ac:dyDescent="0.25">
      <c r="C123" s="3"/>
      <c r="D123" s="3"/>
      <c r="E123" s="3"/>
      <c r="F123" s="3"/>
      <c r="G123" s="51" t="s">
        <v>1263</v>
      </c>
      <c r="H123" s="8" t="str">
        <f t="shared" si="87"/>
        <v>0%West Europe</v>
      </c>
      <c r="I123" s="11" cm="1">
        <f t="array" ref="I123">IF(
   AZ123 = "OUT", 0,IF(
   BD123 &gt;= LARGE(IF(ISNUMBER(BD:BD), BD:BD), 3),
   BE123 - 0.001,
   IF(BE123 &gt;=VLOOKUP(P123,mapping!$A:$B,2,FALSE), BE123,VLOOKUP(P123,mapping!$A$2:$B$8,2,FALSE))
))</f>
        <v>1E-3</v>
      </c>
      <c r="J123" s="11" cm="1">
        <f t="array" ref="J123">IF(
    AZ123="OUT",0,IF(IF(
                      BD123&gt;=LARGE(IF(ISNUMBER(BD:BD),BD:BD),3),
                      BE123+0.001,
                      VLOOKUP(H123,mapping!$D:$E,2,FALSE)
                      )&gt;I123,
                   IF(
                      BD123&gt;=LARGE(IF(ISNUMBER(BD:BD),BD:BD),3),
                      BE123+0.001,
                      VLOOKUP(H123,mapping!$D:$E,2,FALSE)
                      ),
                   I123+0.002))</f>
        <v>5.0000000000000001E-3</v>
      </c>
      <c r="K123" s="8">
        <f t="shared" si="88"/>
        <v>5.6679224642706201E-5</v>
      </c>
      <c r="L123" s="1" t="str">
        <f>Pos!B699</f>
        <v>NL0000379121</v>
      </c>
      <c r="M123" s="1" t="str">
        <f>_xlfn.XLOOKUP($L123,Pos!B:B,Pos!D:D,, 0)</f>
        <v>Randstad NV</v>
      </c>
      <c r="N123" s="1" t="str">
        <f>_xlfn.XLOOKUP($L123,Pos!B:B,Pos!E:E,, 0)</f>
        <v>Industrial Goods &amp; Services</v>
      </c>
      <c r="O123" s="1" t="str">
        <f t="shared" si="89"/>
        <v>Industrial Goods &amp; Services_West Europe</v>
      </c>
      <c r="P123" s="1" t="str">
        <f>_xlfn.XLOOKUP($L123,Pos!B:B,Pos!F:F,, 0)</f>
        <v>West Europe</v>
      </c>
      <c r="Q123" s="1">
        <v>0</v>
      </c>
      <c r="R123" s="9">
        <f>_xlfn.XLOOKUP($L123,Pos!$B:$B,Pos!N:N,0, 0)</f>
        <v>7.38</v>
      </c>
      <c r="S123" s="9">
        <f>_xlfn.XLOOKUP($L123,Pos!$B:$B,Pos!O:O,0, 0)</f>
        <v>7.9070010000000002</v>
      </c>
      <c r="T123" s="9">
        <f>_xlfn.XLOOKUP($L123,Pos!$B:$B,Pos!P:P,0, 0)</f>
        <v>3.625</v>
      </c>
      <c r="U123" s="9">
        <f>_xlfn.XLOOKUP($L123,Pos!$B:$B,Pos!Q:Q,0, 0)</f>
        <v>3</v>
      </c>
      <c r="V123" s="9">
        <f>_xlfn.XLOOKUP($L123,Pos!$B:$B,Pos!R:R,0, 0)</f>
        <v>6.0666669999999998</v>
      </c>
      <c r="W123" s="9">
        <f>_xlfn.XLOOKUP($L123,Pos!$B:$B,Pos!S:S,0, 0)</f>
        <v>1.598333</v>
      </c>
      <c r="X123" s="9" t="str">
        <f>_xlfn.XLOOKUP($L123,Pos!$B:$B,Pos!J:J,0, 0)</f>
        <v>Hold</v>
      </c>
      <c r="Y123" s="1">
        <v>0</v>
      </c>
      <c r="Z123" s="1">
        <v>0</v>
      </c>
      <c r="AA123" s="1">
        <f t="shared" si="90"/>
        <v>0</v>
      </c>
      <c r="AB123" s="9">
        <f>_xlfn.XLOOKUP(L123,Pos!B:B,Pos!K:K,-1,0)</f>
        <v>9.5522388059701484</v>
      </c>
      <c r="AC123" s="1" t="e">
        <f>_xlfn.XLOOKUP($L123,Pos!$A:$A,Pos!S:S,_xlfn.XLOOKUP($L123,#REF!,#REF!, ""), 0)</f>
        <v>#REF!</v>
      </c>
      <c r="AD123" s="1" t="e">
        <f>_xlfn.XLOOKUP($L123,Pos!$A:$A,Pos!T:T,_xlfn.XLOOKUP($L123,#REF!,#REF!, ""), 0)</f>
        <v>#REF!</v>
      </c>
      <c r="AE123" s="1" t="e">
        <f>_xlfn.XLOOKUP($L123,Pos!$A:$A,Pos!U:U,_xlfn.XLOOKUP($L123,#REF!,#REF!, ""), 0)</f>
        <v>#REF!</v>
      </c>
      <c r="AF123" s="1" t="e">
        <f>_xlfn.XLOOKUP($L123,Pos!$A:$A,Pos!V:V,_xlfn.XLOOKUP($L123,#REF!,#REF!, ""), 0)</f>
        <v>#REF!</v>
      </c>
      <c r="AG123" s="1" t="e">
        <f>_xlfn.XLOOKUP($L123,Pos!$A:$A,Pos!W:W,_xlfn.XLOOKUP($L123,#REF!,#REF!, ""), 0)</f>
        <v>#REF!</v>
      </c>
      <c r="AH123" s="1" t="e">
        <f>_xlfn.XLOOKUP($L123,Pos!$A:$A,Pos!X:X,_xlfn.XLOOKUP($L123,#REF!,#REF!, ""), 0)</f>
        <v>#REF!</v>
      </c>
      <c r="AI123" s="1" t="e">
        <f>_xlfn.XLOOKUP($L123,Pos!$A:$A,Pos!Y:Y,_xlfn.XLOOKUP($L123,#REF!,#REF!, ""), 0)</f>
        <v>#REF!</v>
      </c>
      <c r="AJ123" s="1" t="e">
        <f>_xlfn.XLOOKUP($L123,Pos!$A:$A,Pos!Z:Z,_xlfn.XLOOKUP($L123,#REF!,#REF!, ""), 0)</f>
        <v>#REF!</v>
      </c>
      <c r="AK123" s="1" t="e">
        <f>_xlfn.XLOOKUP($L123,Pos!$A:$A,Pos!AA:AA,_xlfn.XLOOKUP($L123,#REF!,#REF!, ""), 0)</f>
        <v>#REF!</v>
      </c>
      <c r="AL123" s="1" t="e">
        <f>_xlfn.XLOOKUP($L123,Pos!$A:$A,Pos!AB:AB,_xlfn.XLOOKUP($L123,#REF!,#REF!, ""), 0)</f>
        <v>#REF!</v>
      </c>
      <c r="AM123" s="1" t="e">
        <f>_xlfn.XLOOKUP($L123,Pos!$A:$A,Pos!AC:AC,_xlfn.XLOOKUP($L123,#REF!,#REF!, ""), 0)</f>
        <v>#REF!</v>
      </c>
      <c r="AN123" s="1" t="e">
        <f>_xlfn.XLOOKUP($L123,Pos!$A:$A,Pos!AD:AD,_xlfn.XLOOKUP($L123,#REF!,#REF!, ""), 0)</f>
        <v>#REF!</v>
      </c>
      <c r="AO123" s="1" t="e">
        <f>_xlfn.XLOOKUP($L123,Pos!$A:$A,Pos!AE:AE,_xlfn.XLOOKUP($L123,#REF!,#REF!, ""), 0)</f>
        <v>#REF!</v>
      </c>
      <c r="AP123" s="1" t="e">
        <f>_xlfn.XLOOKUP($L123,Pos!$A:$A,Pos!AF:AF,_xlfn.XLOOKUP($L123,#REF!,#REF!, ""), 0)</f>
        <v>#REF!</v>
      </c>
      <c r="AQ123" s="1" t="e">
        <f>_xlfn.XLOOKUP($L123,Pos!$A:$A,Pos!AG:AG,_xlfn.XLOOKUP($L123,#REF!,#REF!, ""), 0)</f>
        <v>#REF!</v>
      </c>
      <c r="AR123" s="1" t="e">
        <f>_xlfn.XLOOKUP($L123,Pos!$A:$A,Pos!AH:AH,_xlfn.XLOOKUP($L123,#REF!,#REF!, ""), 0)</f>
        <v>#REF!</v>
      </c>
      <c r="AS123" s="1" t="e">
        <f>_xlfn.XLOOKUP($L123,Pos!$A:$A,Pos!AI:AI,_xlfn.XLOOKUP($L123,#REF!,#REF!, ""), 0)</f>
        <v>#REF!</v>
      </c>
      <c r="AT123" s="1" t="e">
        <f>_xlfn.XLOOKUP($L123,Pos!$A:$A,Pos!AJ:AJ,_xlfn.XLOOKUP($L123,#REF!,#REF!, ""), 0)</f>
        <v>#REF!</v>
      </c>
      <c r="AU123" s="1" t="e">
        <f>_xlfn.XLOOKUP($L123,Pos!$A:$A,Pos!AK:AK,_xlfn.XLOOKUP($L123,#REF!,#REF!, ""), 0)</f>
        <v>#REF!</v>
      </c>
      <c r="AV123" s="1" t="e">
        <f>_xlfn.XLOOKUP($L123,Pos!$A:$A,Pos!AL:AL,_xlfn.XLOOKUP($L123,#REF!,#REF!, ""), 0)</f>
        <v>#REF!</v>
      </c>
      <c r="AW123" s="1" t="e">
        <f>_xlfn.XLOOKUP($L123,Pos!$A:$A,Pos!AM:AM,_xlfn.XLOOKUP($L123,#REF!,#REF!, ""), 0)</f>
        <v>#REF!</v>
      </c>
      <c r="AX123" s="1" t="e">
        <f>_xlfn.XLOOKUP($L123,Pos!$A:$A,Pos!AN:AN,_xlfn.XLOOKUP($L123,#REF!,#REF!, ""), 0)</f>
        <v>#REF!</v>
      </c>
      <c r="AY123" s="1" t="e">
        <f>_xlfn.XLOOKUP($L123,Pos!$A:$A,Pos!AO:AO,_xlfn.XLOOKUP($L123,#REF!,#REF!, ""), 0)</f>
        <v>#REF!</v>
      </c>
      <c r="AZ123" s="7" t="str">
        <f t="shared" si="91"/>
        <v>IN</v>
      </c>
      <c r="BA123" s="1">
        <f>IF(OR(_xlfn.XLOOKUP(L123,Pos!B:B,Pos!L:L,FALSE)="ESG Reason",_xlfn.XLOOKUP(L123,Pos!B:B,Pos!L:L,FALSE)="Blacklisted"),1,0)</f>
        <v>0</v>
      </c>
      <c r="BC123" s="11">
        <v>2.5811389273687839E-3</v>
      </c>
      <c r="BD123" s="11">
        <f>_xlfn.XLOOKUP($L123,Pos!$B:$B,Pos!H:H,0, 0)</f>
        <v>1.0544121648990859E-3</v>
      </c>
      <c r="BE123" s="11">
        <f>_xlfn.XLOOKUP($L123,Pos!$B:$B,Pos!I:I,0, 0)</f>
        <v>5.6679224642706201E-5</v>
      </c>
      <c r="BF123" s="18">
        <f t="shared" si="92"/>
        <v>9.9773294025637979E-4</v>
      </c>
      <c r="BG123" s="1">
        <f t="shared" si="93"/>
        <v>2</v>
      </c>
      <c r="BH123" s="1">
        <f t="shared" si="94"/>
        <v>10</v>
      </c>
      <c r="BI123" s="18">
        <f t="shared" si="95"/>
        <v>1.526726762469698E-3</v>
      </c>
      <c r="BJ123" s="3">
        <f t="shared" si="96"/>
        <v>2.5244597027260776E-3</v>
      </c>
      <c r="BK123" s="18">
        <f t="shared" si="97"/>
        <v>1.526726762469698E-3</v>
      </c>
    </row>
    <row r="124" spans="3:63" x14ac:dyDescent="0.25">
      <c r="C124" s="3"/>
      <c r="D124" s="3"/>
      <c r="E124" s="3"/>
      <c r="F124" s="3"/>
      <c r="G124" s="51" t="s">
        <v>1043</v>
      </c>
      <c r="H124" s="8" t="str">
        <f t="shared" si="87"/>
        <v>0%Others</v>
      </c>
      <c r="I124" s="11" cm="1">
        <f t="array" ref="I124">IF(
   AZ124 = "OUT", 0,IF(
   BD124 &gt;= LARGE(IF(ISNUMBER(BD:BD), BD:BD), 3),
   BE124 - 0.001,
   IF(BE124 &gt;=VLOOKUP(P124,mapping!$A:$B,2,FALSE), BE124,VLOOKUP(P124,mapping!$A$2:$B$8,2,FALSE))
))</f>
        <v>1E-3</v>
      </c>
      <c r="J124" s="11" cm="1">
        <f t="array" ref="J124">IF(
    AZ124="OUT",0,IF(IF(
                      BD124&gt;=LARGE(IF(ISNUMBER(BD:BD),BD:BD),3),
                      BE124+0.001,
                      VLOOKUP(H124,mapping!$D:$E,2,FALSE)
                      )&gt;I124,
                   IF(
                      BD124&gt;=LARGE(IF(ISNUMBER(BD:BD),BD:BD),3),
                      BE124+0.001,
                      VLOOKUP(H124,mapping!$D:$E,2,FALSE)
                      ),
                   I124+0.002))</f>
        <v>3.0000000000000001E-3</v>
      </c>
      <c r="K124" s="8">
        <f t="shared" si="88"/>
        <v>1.1965668655086659E-4</v>
      </c>
      <c r="L124" s="1" t="str">
        <f>Pos!B615</f>
        <v>JP3659000008</v>
      </c>
      <c r="M124" s="1" t="str">
        <f>_xlfn.XLOOKUP($L124,Pos!B:B,Pos!D:D,, 0)</f>
        <v>West Japan Railway Company</v>
      </c>
      <c r="N124" s="1" t="str">
        <f>_xlfn.XLOOKUP($L124,Pos!B:B,Pos!E:E,, 0)</f>
        <v>Industrial Goods &amp; Services</v>
      </c>
      <c r="O124" s="1" t="str">
        <f t="shared" si="89"/>
        <v>Industrial Goods &amp; Services_Others</v>
      </c>
      <c r="P124" s="1" t="str">
        <f>_xlfn.XLOOKUP($L124,Pos!B:B,Pos!F:F,, 0)</f>
        <v>Others</v>
      </c>
      <c r="Q124" s="1">
        <v>0</v>
      </c>
      <c r="R124" s="9">
        <f>_xlfn.XLOOKUP($L124,Pos!$B:$B,Pos!N:N,0, 0)</f>
        <v>5.73</v>
      </c>
      <c r="S124" s="9">
        <f>_xlfn.XLOOKUP($L124,Pos!$B:$B,Pos!O:O,0, 0)</f>
        <v>6.4424999999999999</v>
      </c>
      <c r="T124" s="9">
        <f>_xlfn.XLOOKUP($L124,Pos!$B:$B,Pos!P:P,0, 0)</f>
        <v>4.1500000000000004</v>
      </c>
      <c r="U124" s="9">
        <f>_xlfn.XLOOKUP($L124,Pos!$B:$B,Pos!Q:Q,0, 0)</f>
        <v>2.8</v>
      </c>
      <c r="V124" s="9">
        <f>_xlfn.XLOOKUP($L124,Pos!$B:$B,Pos!R:R,0, 0)</f>
        <v>9.7666660000000007</v>
      </c>
      <c r="W124" s="9">
        <f>_xlfn.XLOOKUP($L124,Pos!$B:$B,Pos!S:S,0, 0)</f>
        <v>7.5350000000000001</v>
      </c>
      <c r="X124" s="9" t="str">
        <f>_xlfn.XLOOKUP($L124,Pos!$B:$B,Pos!J:J,0, 0)</f>
        <v>Hold</v>
      </c>
      <c r="Y124" s="1">
        <v>0</v>
      </c>
      <c r="Z124" s="1">
        <v>0</v>
      </c>
      <c r="AA124" s="1">
        <f t="shared" si="90"/>
        <v>0</v>
      </c>
      <c r="AB124" s="9">
        <f>_xlfn.XLOOKUP(L124,Pos!B:B,Pos!K:K,-1,0)</f>
        <v>9.5454545454545467</v>
      </c>
      <c r="AC124" s="1" t="e">
        <f>_xlfn.XLOOKUP($L124,Pos!$A:$A,Pos!S:S,_xlfn.XLOOKUP($L124,#REF!,#REF!, ""), 0)</f>
        <v>#REF!</v>
      </c>
      <c r="AD124" s="1" t="e">
        <f>_xlfn.XLOOKUP($L124,Pos!$A:$A,Pos!T:T,_xlfn.XLOOKUP($L124,#REF!,#REF!, ""), 0)</f>
        <v>#REF!</v>
      </c>
      <c r="AE124" s="1" t="e">
        <f>_xlfn.XLOOKUP($L124,Pos!$A:$A,Pos!U:U,_xlfn.XLOOKUP($L124,#REF!,#REF!, ""), 0)</f>
        <v>#REF!</v>
      </c>
      <c r="AF124" s="1" t="e">
        <f>_xlfn.XLOOKUP($L124,Pos!$A:$A,Pos!V:V,_xlfn.XLOOKUP($L124,#REF!,#REF!, ""), 0)</f>
        <v>#REF!</v>
      </c>
      <c r="AG124" s="1" t="e">
        <f>_xlfn.XLOOKUP($L124,Pos!$A:$A,Pos!W:W,_xlfn.XLOOKUP($L124,#REF!,#REF!, ""), 0)</f>
        <v>#REF!</v>
      </c>
      <c r="AH124" s="1" t="e">
        <f>_xlfn.XLOOKUP($L124,Pos!$A:$A,Pos!X:X,_xlfn.XLOOKUP($L124,#REF!,#REF!, ""), 0)</f>
        <v>#REF!</v>
      </c>
      <c r="AI124" s="1" t="e">
        <f>_xlfn.XLOOKUP($L124,Pos!$A:$A,Pos!Y:Y,_xlfn.XLOOKUP($L124,#REF!,#REF!, ""), 0)</f>
        <v>#REF!</v>
      </c>
      <c r="AJ124" s="1" t="e">
        <f>_xlfn.XLOOKUP($L124,Pos!$A:$A,Pos!Z:Z,_xlfn.XLOOKUP($L124,#REF!,#REF!, ""), 0)</f>
        <v>#REF!</v>
      </c>
      <c r="AK124" s="1" t="e">
        <f>_xlfn.XLOOKUP($L124,Pos!$A:$A,Pos!AA:AA,_xlfn.XLOOKUP($L124,#REF!,#REF!, ""), 0)</f>
        <v>#REF!</v>
      </c>
      <c r="AL124" s="1" t="e">
        <f>_xlfn.XLOOKUP($L124,Pos!$A:$A,Pos!AB:AB,_xlfn.XLOOKUP($L124,#REF!,#REF!, ""), 0)</f>
        <v>#REF!</v>
      </c>
      <c r="AM124" s="1" t="e">
        <f>_xlfn.XLOOKUP($L124,Pos!$A:$A,Pos!AC:AC,_xlfn.XLOOKUP($L124,#REF!,#REF!, ""), 0)</f>
        <v>#REF!</v>
      </c>
      <c r="AN124" s="1" t="e">
        <f>_xlfn.XLOOKUP($L124,Pos!$A:$A,Pos!AD:AD,_xlfn.XLOOKUP($L124,#REF!,#REF!, ""), 0)</f>
        <v>#REF!</v>
      </c>
      <c r="AO124" s="1" t="e">
        <f>_xlfn.XLOOKUP($L124,Pos!$A:$A,Pos!AE:AE,_xlfn.XLOOKUP($L124,#REF!,#REF!, ""), 0)</f>
        <v>#REF!</v>
      </c>
      <c r="AP124" s="1" t="e">
        <f>_xlfn.XLOOKUP($L124,Pos!$A:$A,Pos!AF:AF,_xlfn.XLOOKUP($L124,#REF!,#REF!, ""), 0)</f>
        <v>#REF!</v>
      </c>
      <c r="AQ124" s="1" t="e">
        <f>_xlfn.XLOOKUP($L124,Pos!$A:$A,Pos!AG:AG,_xlfn.XLOOKUP($L124,#REF!,#REF!, ""), 0)</f>
        <v>#REF!</v>
      </c>
      <c r="AR124" s="1" t="e">
        <f>_xlfn.XLOOKUP($L124,Pos!$A:$A,Pos!AH:AH,_xlfn.XLOOKUP($L124,#REF!,#REF!, ""), 0)</f>
        <v>#REF!</v>
      </c>
      <c r="AS124" s="1" t="e">
        <f>_xlfn.XLOOKUP($L124,Pos!$A:$A,Pos!AI:AI,_xlfn.XLOOKUP($L124,#REF!,#REF!, ""), 0)</f>
        <v>#REF!</v>
      </c>
      <c r="AT124" s="1" t="e">
        <f>_xlfn.XLOOKUP($L124,Pos!$A:$A,Pos!AJ:AJ,_xlfn.XLOOKUP($L124,#REF!,#REF!, ""), 0)</f>
        <v>#REF!</v>
      </c>
      <c r="AU124" s="1" t="e">
        <f>_xlfn.XLOOKUP($L124,Pos!$A:$A,Pos!AK:AK,_xlfn.XLOOKUP($L124,#REF!,#REF!, ""), 0)</f>
        <v>#REF!</v>
      </c>
      <c r="AV124" s="1" t="e">
        <f>_xlfn.XLOOKUP($L124,Pos!$A:$A,Pos!AL:AL,_xlfn.XLOOKUP($L124,#REF!,#REF!, ""), 0)</f>
        <v>#REF!</v>
      </c>
      <c r="AW124" s="1" t="e">
        <f>_xlfn.XLOOKUP($L124,Pos!$A:$A,Pos!AM:AM,_xlfn.XLOOKUP($L124,#REF!,#REF!, ""), 0)</f>
        <v>#REF!</v>
      </c>
      <c r="AX124" s="1" t="e">
        <f>_xlfn.XLOOKUP($L124,Pos!$A:$A,Pos!AN:AN,_xlfn.XLOOKUP($L124,#REF!,#REF!, ""), 0)</f>
        <v>#REF!</v>
      </c>
      <c r="AY124" s="1" t="e">
        <f>_xlfn.XLOOKUP($L124,Pos!$A:$A,Pos!AO:AO,_xlfn.XLOOKUP($L124,#REF!,#REF!, ""), 0)</f>
        <v>#REF!</v>
      </c>
      <c r="AZ124" s="7" t="str">
        <f t="shared" si="91"/>
        <v>IN</v>
      </c>
      <c r="BA124" s="1">
        <f>IF(OR(_xlfn.XLOOKUP(L124,Pos!B:B,Pos!L:L,FALSE)="ESG Reason",_xlfn.XLOOKUP(L124,Pos!B:B,Pos!L:L,FALSE)="Blacklisted"),1,0)</f>
        <v>0</v>
      </c>
      <c r="BC124" s="11">
        <v>1.0920677734199979E-3</v>
      </c>
      <c r="BD124" s="11">
        <f>_xlfn.XLOOKUP($L124,Pos!$B:$B,Pos!H:H,0, 0)</f>
        <v>9.6919470089961107E-4</v>
      </c>
      <c r="BE124" s="11">
        <f>_xlfn.XLOOKUP($L124,Pos!$B:$B,Pos!I:I,0, 0)</f>
        <v>1.1965668655086659E-4</v>
      </c>
      <c r="BF124" s="18">
        <f t="shared" si="92"/>
        <v>8.4953801434874447E-4</v>
      </c>
      <c r="BG124" s="1">
        <f t="shared" si="93"/>
        <v>3</v>
      </c>
      <c r="BH124" s="1">
        <f t="shared" si="94"/>
        <v>48</v>
      </c>
      <c r="BI124" s="18">
        <f t="shared" si="95"/>
        <v>1.2287307252038685E-4</v>
      </c>
      <c r="BJ124" s="3">
        <f t="shared" si="96"/>
        <v>9.7241108686913131E-4</v>
      </c>
      <c r="BK124" s="18">
        <f t="shared" si="97"/>
        <v>1.2287307252038685E-4</v>
      </c>
    </row>
    <row r="125" spans="3:63" x14ac:dyDescent="0.25">
      <c r="C125" s="3"/>
      <c r="D125" s="3"/>
      <c r="E125" s="3"/>
      <c r="F125" s="3"/>
      <c r="G125" s="51" t="s">
        <v>370</v>
      </c>
      <c r="H125" s="8" t="str">
        <f t="shared" si="87"/>
        <v>0%North America</v>
      </c>
      <c r="I125" s="11" cm="1">
        <f t="array" ref="I125">IF(
   AZ125 = "OUT", 0,IF(
   BD125 &gt;= LARGE(IF(ISNUMBER(BD:BD), BD:BD), 3),
   BE125 - 0.001,
   IF(BE125 &gt;=VLOOKUP(P125,mapping!$A:$B,2,FALSE), BE125,VLOOKUP(P125,mapping!$A$2:$B$8,2,FALSE))
))</f>
        <v>2E-3</v>
      </c>
      <c r="J125" s="11" cm="1">
        <f t="array" ref="J125">IF(
    AZ125="OUT",0,IF(IF(
                      BD125&gt;=LARGE(IF(ISNUMBER(BD:BD),BD:BD),3),
                      BE125+0.001,
                      VLOOKUP(H125,mapping!$D:$E,2,FALSE)
                      )&gt;I125,
                   IF(
                      BD125&gt;=LARGE(IF(ISNUMBER(BD:BD),BD:BD),3),
                      BE125+0.001,
                      VLOOKUP(H125,mapping!$D:$E,2,FALSE)
                      ),
                   I125+0.002))</f>
        <v>0.01</v>
      </c>
      <c r="K125" s="8">
        <f t="shared" si="88"/>
        <v>5.8028269683284869E-4</v>
      </c>
      <c r="L125" s="1" t="str">
        <f>Pos!B983</f>
        <v>US30161N1019</v>
      </c>
      <c r="M125" s="1" t="str">
        <f>_xlfn.XLOOKUP($L125,Pos!B:B,Pos!D:D,, 0)</f>
        <v>Exelon Corporation</v>
      </c>
      <c r="N125" s="1" t="str">
        <f>_xlfn.XLOOKUP($L125,Pos!B:B,Pos!E:E,, 0)</f>
        <v>Utilities</v>
      </c>
      <c r="O125" s="1" t="str">
        <f t="shared" si="89"/>
        <v>Utilities_North America</v>
      </c>
      <c r="P125" s="1" t="str">
        <f>_xlfn.XLOOKUP($L125,Pos!B:B,Pos!F:F,, 0)</f>
        <v>North America</v>
      </c>
      <c r="Q125" s="1">
        <v>0</v>
      </c>
      <c r="R125" s="9">
        <f>_xlfn.XLOOKUP($L125,Pos!$B:$B,Pos!N:N,0, 0)</f>
        <v>5.21</v>
      </c>
      <c r="S125" s="9">
        <f>_xlfn.XLOOKUP($L125,Pos!$B:$B,Pos!O:O,0, 0)</f>
        <v>8.6010000000000009</v>
      </c>
      <c r="T125" s="9">
        <f>_xlfn.XLOOKUP($L125,Pos!$B:$B,Pos!P:P,0, 0)</f>
        <v>4.7249999999999996</v>
      </c>
      <c r="U125" s="9">
        <f>_xlfn.XLOOKUP($L125,Pos!$B:$B,Pos!Q:Q,0, 0)</f>
        <v>5.8</v>
      </c>
      <c r="V125" s="9">
        <f>_xlfn.XLOOKUP($L125,Pos!$B:$B,Pos!R:R,0, 0)</f>
        <v>5.9333330000000002</v>
      </c>
      <c r="W125" s="9">
        <f>_xlfn.XLOOKUP($L125,Pos!$B:$B,Pos!S:S,0, 0)</f>
        <v>4.8383330000000004</v>
      </c>
      <c r="X125" s="9" t="str">
        <f>_xlfn.XLOOKUP($L125,Pos!$B:$B,Pos!J:J,0, 0)</f>
        <v>Outperform</v>
      </c>
      <c r="Y125" s="1">
        <v>0</v>
      </c>
      <c r="Z125" s="1">
        <v>0</v>
      </c>
      <c r="AA125" s="1">
        <f t="shared" si="90"/>
        <v>0</v>
      </c>
      <c r="AB125" s="9">
        <f>_xlfn.XLOOKUP(L125,Pos!B:B,Pos!K:K,-1,0)</f>
        <v>9.0909090909090899</v>
      </c>
      <c r="AC125" s="1" t="e">
        <f>_xlfn.XLOOKUP($L125,Pos!$A:$A,Pos!S:S,_xlfn.XLOOKUP($L125,#REF!,#REF!, ""), 0)</f>
        <v>#REF!</v>
      </c>
      <c r="AD125" s="1" t="e">
        <f>_xlfn.XLOOKUP($L125,Pos!$A:$A,Pos!T:T,_xlfn.XLOOKUP($L125,#REF!,#REF!, ""), 0)</f>
        <v>#REF!</v>
      </c>
      <c r="AE125" s="1" t="e">
        <f>_xlfn.XLOOKUP($L125,Pos!$A:$A,Pos!U:U,_xlfn.XLOOKUP($L125,#REF!,#REF!, ""), 0)</f>
        <v>#REF!</v>
      </c>
      <c r="AF125" s="1" t="e">
        <f>_xlfn.XLOOKUP($L125,Pos!$A:$A,Pos!V:V,_xlfn.XLOOKUP($L125,#REF!,#REF!, ""), 0)</f>
        <v>#REF!</v>
      </c>
      <c r="AG125" s="1" t="e">
        <f>_xlfn.XLOOKUP($L125,Pos!$A:$A,Pos!W:W,_xlfn.XLOOKUP($L125,#REF!,#REF!, ""), 0)</f>
        <v>#REF!</v>
      </c>
      <c r="AH125" s="1" t="e">
        <f>_xlfn.XLOOKUP($L125,Pos!$A:$A,Pos!X:X,_xlfn.XLOOKUP($L125,#REF!,#REF!, ""), 0)</f>
        <v>#REF!</v>
      </c>
      <c r="AI125" s="1" t="e">
        <f>_xlfn.XLOOKUP($L125,Pos!$A:$A,Pos!Y:Y,_xlfn.XLOOKUP($L125,#REF!,#REF!, ""), 0)</f>
        <v>#REF!</v>
      </c>
      <c r="AJ125" s="1" t="e">
        <f>_xlfn.XLOOKUP($L125,Pos!$A:$A,Pos!Z:Z,_xlfn.XLOOKUP($L125,#REF!,#REF!, ""), 0)</f>
        <v>#REF!</v>
      </c>
      <c r="AK125" s="1" t="e">
        <f>_xlfn.XLOOKUP($L125,Pos!$A:$A,Pos!AA:AA,_xlfn.XLOOKUP($L125,#REF!,#REF!, ""), 0)</f>
        <v>#REF!</v>
      </c>
      <c r="AL125" s="1" t="e">
        <f>_xlfn.XLOOKUP($L125,Pos!$A:$A,Pos!AB:AB,_xlfn.XLOOKUP($L125,#REF!,#REF!, ""), 0)</f>
        <v>#REF!</v>
      </c>
      <c r="AM125" s="1" t="e">
        <f>_xlfn.XLOOKUP($L125,Pos!$A:$A,Pos!AC:AC,_xlfn.XLOOKUP($L125,#REF!,#REF!, ""), 0)</f>
        <v>#REF!</v>
      </c>
      <c r="AN125" s="1" t="e">
        <f>_xlfn.XLOOKUP($L125,Pos!$A:$A,Pos!AD:AD,_xlfn.XLOOKUP($L125,#REF!,#REF!, ""), 0)</f>
        <v>#REF!</v>
      </c>
      <c r="AO125" s="1" t="e">
        <f>_xlfn.XLOOKUP($L125,Pos!$A:$A,Pos!AE:AE,_xlfn.XLOOKUP($L125,#REF!,#REF!, ""), 0)</f>
        <v>#REF!</v>
      </c>
      <c r="AP125" s="1" t="e">
        <f>_xlfn.XLOOKUP($L125,Pos!$A:$A,Pos!AF:AF,_xlfn.XLOOKUP($L125,#REF!,#REF!, ""), 0)</f>
        <v>#REF!</v>
      </c>
      <c r="AQ125" s="1" t="e">
        <f>_xlfn.XLOOKUP($L125,Pos!$A:$A,Pos!AG:AG,_xlfn.XLOOKUP($L125,#REF!,#REF!, ""), 0)</f>
        <v>#REF!</v>
      </c>
      <c r="AR125" s="1" t="e">
        <f>_xlfn.XLOOKUP($L125,Pos!$A:$A,Pos!AH:AH,_xlfn.XLOOKUP($L125,#REF!,#REF!, ""), 0)</f>
        <v>#REF!</v>
      </c>
      <c r="AS125" s="1" t="e">
        <f>_xlfn.XLOOKUP($L125,Pos!$A:$A,Pos!AI:AI,_xlfn.XLOOKUP($L125,#REF!,#REF!, ""), 0)</f>
        <v>#REF!</v>
      </c>
      <c r="AT125" s="1" t="e">
        <f>_xlfn.XLOOKUP($L125,Pos!$A:$A,Pos!AJ:AJ,_xlfn.XLOOKUP($L125,#REF!,#REF!, ""), 0)</f>
        <v>#REF!</v>
      </c>
      <c r="AU125" s="1" t="e">
        <f>_xlfn.XLOOKUP($L125,Pos!$A:$A,Pos!AK:AK,_xlfn.XLOOKUP($L125,#REF!,#REF!, ""), 0)</f>
        <v>#REF!</v>
      </c>
      <c r="AV125" s="1" t="e">
        <f>_xlfn.XLOOKUP($L125,Pos!$A:$A,Pos!AL:AL,_xlfn.XLOOKUP($L125,#REF!,#REF!, ""), 0)</f>
        <v>#REF!</v>
      </c>
      <c r="AW125" s="1" t="e">
        <f>_xlfn.XLOOKUP($L125,Pos!$A:$A,Pos!AM:AM,_xlfn.XLOOKUP($L125,#REF!,#REF!, ""), 0)</f>
        <v>#REF!</v>
      </c>
      <c r="AX125" s="1" t="e">
        <f>_xlfn.XLOOKUP($L125,Pos!$A:$A,Pos!AN:AN,_xlfn.XLOOKUP($L125,#REF!,#REF!, ""), 0)</f>
        <v>#REF!</v>
      </c>
      <c r="AY125" s="1" t="e">
        <f>_xlfn.XLOOKUP($L125,Pos!$A:$A,Pos!AO:AO,_xlfn.XLOOKUP($L125,#REF!,#REF!, ""), 0)</f>
        <v>#REF!</v>
      </c>
      <c r="AZ125" s="7" t="str">
        <f t="shared" si="91"/>
        <v>IN</v>
      </c>
      <c r="BA125" s="1">
        <f>IF(OR(_xlfn.XLOOKUP(L125,Pos!B:B,Pos!L:L,FALSE)="ESG Reason",_xlfn.XLOOKUP(L125,Pos!B:B,Pos!L:L,FALSE)="Blacklisted"),1,0)</f>
        <v>0</v>
      </c>
      <c r="BC125" s="11">
        <v>2.000001127007467E-3</v>
      </c>
      <c r="BD125" s="11">
        <f>_xlfn.XLOOKUP($L125,Pos!$B:$B,Pos!H:H,0, 0)</f>
        <v>9.3608391114505729E-4</v>
      </c>
      <c r="BE125" s="11">
        <f>_xlfn.XLOOKUP($L125,Pos!$B:$B,Pos!I:I,0, 0)</f>
        <v>5.8028269683284869E-4</v>
      </c>
      <c r="BF125" s="18">
        <f t="shared" si="92"/>
        <v>3.558012143122086E-4</v>
      </c>
      <c r="BG125" s="1">
        <f t="shared" si="93"/>
        <v>1</v>
      </c>
      <c r="BH125" s="1">
        <f t="shared" si="94"/>
        <v>38</v>
      </c>
      <c r="BI125" s="18">
        <f t="shared" si="95"/>
        <v>1.0639172158624097E-3</v>
      </c>
      <c r="BJ125" s="3">
        <f t="shared" si="96"/>
        <v>1.4197184301746183E-3</v>
      </c>
      <c r="BK125" s="18">
        <f t="shared" si="97"/>
        <v>1.0639172158624097E-3</v>
      </c>
    </row>
    <row r="126" spans="3:63" x14ac:dyDescent="0.25">
      <c r="C126" s="3"/>
      <c r="D126" s="3"/>
      <c r="E126" s="3"/>
      <c r="F126" s="3"/>
      <c r="G126" s="51" t="s">
        <v>858</v>
      </c>
      <c r="H126" s="8" t="str">
        <f t="shared" si="87"/>
        <v>0%Others</v>
      </c>
      <c r="I126" s="11" cm="1">
        <f t="array" ref="I126">IF(
   AZ126 = "OUT", 0,IF(
   BD126 &gt;= LARGE(IF(ISNUMBER(BD:BD), BD:BD), 3),
   BE126 - 0.001,
   IF(BE126 &gt;=VLOOKUP(P126,mapping!$A:$B,2,FALSE), BE126,VLOOKUP(P126,mapping!$A$2:$B$8,2,FALSE))
))</f>
        <v>1E-3</v>
      </c>
      <c r="J126" s="11" cm="1">
        <f t="array" ref="J126">IF(
    AZ126="OUT",0,IF(IF(
                      BD126&gt;=LARGE(IF(ISNUMBER(BD:BD),BD:BD),3),
                      BE126+0.001,
                      VLOOKUP(H126,mapping!$D:$E,2,FALSE)
                      )&gt;I126,
                   IF(
                      BD126&gt;=LARGE(IF(ISNUMBER(BD:BD),BD:BD),3),
                      BE126+0.001,
                      VLOOKUP(H126,mapping!$D:$E,2,FALSE)
                      ),
                   I126+0.002))</f>
        <v>3.0000000000000001E-3</v>
      </c>
      <c r="K126" s="8">
        <f t="shared" si="88"/>
        <v>1.8577143529344589E-4</v>
      </c>
      <c r="L126" s="1" t="str">
        <f>Pos!B18</f>
        <v>AU000000EVN4</v>
      </c>
      <c r="M126" s="1" t="str">
        <f>_xlfn.XLOOKUP($L126,Pos!B:B,Pos!D:D,, 0)</f>
        <v>Evolution Mining Limited</v>
      </c>
      <c r="N126" s="1" t="str">
        <f>_xlfn.XLOOKUP($L126,Pos!B:B,Pos!E:E,, 0)</f>
        <v>Basic Resources</v>
      </c>
      <c r="O126" s="1" t="str">
        <f t="shared" si="89"/>
        <v>Basic Resources_Others</v>
      </c>
      <c r="P126" s="1" t="str">
        <f>_xlfn.XLOOKUP($L126,Pos!B:B,Pos!F:F,, 0)</f>
        <v>Others</v>
      </c>
      <c r="Q126" s="1">
        <v>0</v>
      </c>
      <c r="R126" s="9">
        <f>_xlfn.XLOOKUP($L126,Pos!$B:$B,Pos!N:N,0, 0)</f>
        <v>5.93</v>
      </c>
      <c r="S126" s="9">
        <f>_xlfn.XLOOKUP($L126,Pos!$B:$B,Pos!O:O,0, 0)</f>
        <v>4.3176670000000001</v>
      </c>
      <c r="T126" s="9">
        <f>_xlfn.XLOOKUP($L126,Pos!$B:$B,Pos!P:P,0, 0)</f>
        <v>7.1749999999999998</v>
      </c>
      <c r="U126" s="9">
        <f>_xlfn.XLOOKUP($L126,Pos!$B:$B,Pos!Q:Q,0, 0)</f>
        <v>9</v>
      </c>
      <c r="V126" s="9">
        <f>_xlfn.XLOOKUP($L126,Pos!$B:$B,Pos!R:R,0, 0)</f>
        <v>4.1666670000000003</v>
      </c>
      <c r="W126" s="9">
        <f>_xlfn.XLOOKUP($L126,Pos!$B:$B,Pos!S:S,0, 0)</f>
        <v>8.67</v>
      </c>
      <c r="X126" s="9" t="str">
        <f>_xlfn.XLOOKUP($L126,Pos!$B:$B,Pos!J:J,0, 0)</f>
        <v>Hold</v>
      </c>
      <c r="Y126" s="1">
        <v>0</v>
      </c>
      <c r="Z126" s="1">
        <v>0</v>
      </c>
      <c r="AA126" s="1">
        <f t="shared" si="90"/>
        <v>0</v>
      </c>
      <c r="AB126" s="9">
        <f>_xlfn.XLOOKUP(L126,Pos!B:B,Pos!K:K,-1,0)</f>
        <v>8.1818181818181817</v>
      </c>
      <c r="AC126" s="1" t="e">
        <f>_xlfn.XLOOKUP($L126,Pos!$A:$A,Pos!S:S,_xlfn.XLOOKUP($L126,#REF!,#REF!, ""), 0)</f>
        <v>#REF!</v>
      </c>
      <c r="AD126" s="1" t="e">
        <f>_xlfn.XLOOKUP($L126,Pos!$A:$A,Pos!T:T,_xlfn.XLOOKUP($L126,#REF!,#REF!, ""), 0)</f>
        <v>#REF!</v>
      </c>
      <c r="AE126" s="1" t="e">
        <f>_xlfn.XLOOKUP($L126,Pos!$A:$A,Pos!U:U,_xlfn.XLOOKUP($L126,#REF!,#REF!, ""), 0)</f>
        <v>#REF!</v>
      </c>
      <c r="AF126" s="1" t="e">
        <f>_xlfn.XLOOKUP($L126,Pos!$A:$A,Pos!V:V,_xlfn.XLOOKUP($L126,#REF!,#REF!, ""), 0)</f>
        <v>#REF!</v>
      </c>
      <c r="AG126" s="1" t="e">
        <f>_xlfn.XLOOKUP($L126,Pos!$A:$A,Pos!W:W,_xlfn.XLOOKUP($L126,#REF!,#REF!, ""), 0)</f>
        <v>#REF!</v>
      </c>
      <c r="AH126" s="1" t="e">
        <f>_xlfn.XLOOKUP($L126,Pos!$A:$A,Pos!X:X,_xlfn.XLOOKUP($L126,#REF!,#REF!, ""), 0)</f>
        <v>#REF!</v>
      </c>
      <c r="AI126" s="1" t="e">
        <f>_xlfn.XLOOKUP($L126,Pos!$A:$A,Pos!Y:Y,_xlfn.XLOOKUP($L126,#REF!,#REF!, ""), 0)</f>
        <v>#REF!</v>
      </c>
      <c r="AJ126" s="1" t="e">
        <f>_xlfn.XLOOKUP($L126,Pos!$A:$A,Pos!Z:Z,_xlfn.XLOOKUP($L126,#REF!,#REF!, ""), 0)</f>
        <v>#REF!</v>
      </c>
      <c r="AK126" s="1" t="e">
        <f>_xlfn.XLOOKUP($L126,Pos!$A:$A,Pos!AA:AA,_xlfn.XLOOKUP($L126,#REF!,#REF!, ""), 0)</f>
        <v>#REF!</v>
      </c>
      <c r="AL126" s="1" t="e">
        <f>_xlfn.XLOOKUP($L126,Pos!$A:$A,Pos!AB:AB,_xlfn.XLOOKUP($L126,#REF!,#REF!, ""), 0)</f>
        <v>#REF!</v>
      </c>
      <c r="AM126" s="1" t="e">
        <f>_xlfn.XLOOKUP($L126,Pos!$A:$A,Pos!AC:AC,_xlfn.XLOOKUP($L126,#REF!,#REF!, ""), 0)</f>
        <v>#REF!</v>
      </c>
      <c r="AN126" s="1" t="e">
        <f>_xlfn.XLOOKUP($L126,Pos!$A:$A,Pos!AD:AD,_xlfn.XLOOKUP($L126,#REF!,#REF!, ""), 0)</f>
        <v>#REF!</v>
      </c>
      <c r="AO126" s="1" t="e">
        <f>_xlfn.XLOOKUP($L126,Pos!$A:$A,Pos!AE:AE,_xlfn.XLOOKUP($L126,#REF!,#REF!, ""), 0)</f>
        <v>#REF!</v>
      </c>
      <c r="AP126" s="1" t="e">
        <f>_xlfn.XLOOKUP($L126,Pos!$A:$A,Pos!AF:AF,_xlfn.XLOOKUP($L126,#REF!,#REF!, ""), 0)</f>
        <v>#REF!</v>
      </c>
      <c r="AQ126" s="1" t="e">
        <f>_xlfn.XLOOKUP($L126,Pos!$A:$A,Pos!AG:AG,_xlfn.XLOOKUP($L126,#REF!,#REF!, ""), 0)</f>
        <v>#REF!</v>
      </c>
      <c r="AR126" s="1" t="e">
        <f>_xlfn.XLOOKUP($L126,Pos!$A:$A,Pos!AH:AH,_xlfn.XLOOKUP($L126,#REF!,#REF!, ""), 0)</f>
        <v>#REF!</v>
      </c>
      <c r="AS126" s="1" t="e">
        <f>_xlfn.XLOOKUP($L126,Pos!$A:$A,Pos!AI:AI,_xlfn.XLOOKUP($L126,#REF!,#REF!, ""), 0)</f>
        <v>#REF!</v>
      </c>
      <c r="AT126" s="1" t="e">
        <f>_xlfn.XLOOKUP($L126,Pos!$A:$A,Pos!AJ:AJ,_xlfn.XLOOKUP($L126,#REF!,#REF!, ""), 0)</f>
        <v>#REF!</v>
      </c>
      <c r="AU126" s="1" t="e">
        <f>_xlfn.XLOOKUP($L126,Pos!$A:$A,Pos!AK:AK,_xlfn.XLOOKUP($L126,#REF!,#REF!, ""), 0)</f>
        <v>#REF!</v>
      </c>
      <c r="AV126" s="1" t="e">
        <f>_xlfn.XLOOKUP($L126,Pos!$A:$A,Pos!AL:AL,_xlfn.XLOOKUP($L126,#REF!,#REF!, ""), 0)</f>
        <v>#REF!</v>
      </c>
      <c r="AW126" s="1" t="e">
        <f>_xlfn.XLOOKUP($L126,Pos!$A:$A,Pos!AM:AM,_xlfn.XLOOKUP($L126,#REF!,#REF!, ""), 0)</f>
        <v>#REF!</v>
      </c>
      <c r="AX126" s="1" t="e">
        <f>_xlfn.XLOOKUP($L126,Pos!$A:$A,Pos!AN:AN,_xlfn.XLOOKUP($L126,#REF!,#REF!, ""), 0)</f>
        <v>#REF!</v>
      </c>
      <c r="AY126" s="1" t="e">
        <f>_xlfn.XLOOKUP($L126,Pos!$A:$A,Pos!AO:AO,_xlfn.XLOOKUP($L126,#REF!,#REF!, ""), 0)</f>
        <v>#REF!</v>
      </c>
      <c r="AZ126" s="7" t="str">
        <f t="shared" si="91"/>
        <v>IN</v>
      </c>
      <c r="BA126" s="1">
        <f>IF(OR(_xlfn.XLOOKUP(L126,Pos!B:B,Pos!L:L,FALSE)="ESG Reason",_xlfn.XLOOKUP(L126,Pos!B:B,Pos!L:L,FALSE)="Blacklisted"),1,0)</f>
        <v>0</v>
      </c>
      <c r="BC126" s="11">
        <v>1.000016053704301E-3</v>
      </c>
      <c r="BD126" s="11">
        <f>_xlfn.XLOOKUP($L126,Pos!$B:$B,Pos!H:H,0, 0)</f>
        <v>8.7916345389593871E-4</v>
      </c>
      <c r="BE126" s="11">
        <f>_xlfn.XLOOKUP($L126,Pos!$B:$B,Pos!I:I,0, 0)</f>
        <v>1.8577143529344589E-4</v>
      </c>
      <c r="BF126" s="18">
        <f t="shared" si="92"/>
        <v>6.9339201860249284E-4</v>
      </c>
      <c r="BG126" s="1">
        <f t="shared" si="93"/>
        <v>3</v>
      </c>
      <c r="BH126" s="1">
        <f t="shared" si="94"/>
        <v>41</v>
      </c>
      <c r="BI126" s="18">
        <f t="shared" si="95"/>
        <v>1.2085259980836234E-4</v>
      </c>
      <c r="BJ126" s="3">
        <f t="shared" si="96"/>
        <v>8.1424461841085518E-4</v>
      </c>
      <c r="BK126" s="18">
        <f t="shared" si="97"/>
        <v>1.2085259980836234E-4</v>
      </c>
    </row>
    <row r="127" spans="3:63" x14ac:dyDescent="0.25">
      <c r="C127" s="3"/>
      <c r="D127" s="3"/>
      <c r="E127" s="3"/>
      <c r="F127" s="3"/>
      <c r="G127" s="51" t="s">
        <v>837</v>
      </c>
      <c r="H127" s="8" t="str">
        <f t="shared" si="87"/>
        <v>0%Others</v>
      </c>
      <c r="I127" s="11" cm="1">
        <f t="array" ref="I127">IF(
   AZ127 = "OUT", 0,IF(
   BD127 &gt;= LARGE(IF(ISNUMBER(BD:BD), BD:BD), 3),
   BE127 - 0.001,
   IF(BE127 &gt;=VLOOKUP(P127,mapping!$A:$B,2,FALSE), BE127,VLOOKUP(P127,mapping!$A$2:$B$8,2,FALSE))
))</f>
        <v>1E-3</v>
      </c>
      <c r="J127" s="11" cm="1">
        <f t="array" ref="J127">IF(
    AZ127="OUT",0,IF(IF(
                      BD127&gt;=LARGE(IF(ISNUMBER(BD:BD),BD:BD),3),
                      BE127+0.001,
                      VLOOKUP(H127,mapping!$D:$E,2,FALSE)
                      )&gt;I127,
                   IF(
                      BD127&gt;=LARGE(IF(ISNUMBER(BD:BD),BD:BD),3),
                      BE127+0.001,
                      VLOOKUP(H127,mapping!$D:$E,2,FALSE)
                      ),
                   I127+0.002))</f>
        <v>3.0000000000000001E-3</v>
      </c>
      <c r="K127" s="8">
        <f t="shared" si="88"/>
        <v>1.9131917849173909E-4</v>
      </c>
      <c r="L127" s="1" t="str">
        <f>Pos!B527</f>
        <v>JP3210200006</v>
      </c>
      <c r="M127" s="1" t="str">
        <f>_xlfn.XLOOKUP($L127,Pos!B:B,Pos!D:D,, 0)</f>
        <v>Kajima Corporation</v>
      </c>
      <c r="N127" s="1" t="str">
        <f>_xlfn.XLOOKUP($L127,Pos!B:B,Pos!E:E,, 0)</f>
        <v>Construction</v>
      </c>
      <c r="O127" s="1" t="str">
        <f t="shared" si="89"/>
        <v>Construction_Others</v>
      </c>
      <c r="P127" s="1" t="str">
        <f>_xlfn.XLOOKUP($L127,Pos!B:B,Pos!F:F,, 0)</f>
        <v>Others</v>
      </c>
      <c r="Q127" s="1">
        <v>0</v>
      </c>
      <c r="R127" s="9">
        <f>_xlfn.XLOOKUP($L127,Pos!$B:$B,Pos!N:N,0, 0)</f>
        <v>5.74</v>
      </c>
      <c r="S127" s="9">
        <f>_xlfn.XLOOKUP($L127,Pos!$B:$B,Pos!O:O,0, 0)</f>
        <v>5.4658340000000001</v>
      </c>
      <c r="T127" s="9">
        <f>_xlfn.XLOOKUP($L127,Pos!$B:$B,Pos!P:P,0, 0)</f>
        <v>5.55</v>
      </c>
      <c r="U127" s="9">
        <f>_xlfn.XLOOKUP($L127,Pos!$B:$B,Pos!Q:Q,0, 0)</f>
        <v>9.5</v>
      </c>
      <c r="V127" s="9">
        <f>_xlfn.XLOOKUP($L127,Pos!$B:$B,Pos!R:R,0, 0)</f>
        <v>6.7</v>
      </c>
      <c r="W127" s="9">
        <f>_xlfn.XLOOKUP($L127,Pos!$B:$B,Pos!S:S,0, 0)</f>
        <v>6.6166669999999996</v>
      </c>
      <c r="X127" s="9" t="str">
        <f>_xlfn.XLOOKUP($L127,Pos!$B:$B,Pos!J:J,0, 0)</f>
        <v>Buy</v>
      </c>
      <c r="Y127" s="1">
        <v>0</v>
      </c>
      <c r="Z127" s="1">
        <v>0</v>
      </c>
      <c r="AA127" s="1">
        <f t="shared" si="90"/>
        <v>0</v>
      </c>
      <c r="AB127" s="9">
        <f>_xlfn.XLOOKUP(L127,Pos!B:B,Pos!K:K,-1,0)</f>
        <v>10</v>
      </c>
      <c r="AC127" s="1" t="e">
        <f>_xlfn.XLOOKUP($L127,Pos!$A:$A,Pos!S:S,_xlfn.XLOOKUP($L127,#REF!,#REF!, ""), 0)</f>
        <v>#REF!</v>
      </c>
      <c r="AD127" s="1" t="e">
        <f>_xlfn.XLOOKUP($L127,Pos!$A:$A,Pos!T:T,_xlfn.XLOOKUP($L127,#REF!,#REF!, ""), 0)</f>
        <v>#REF!</v>
      </c>
      <c r="AE127" s="1" t="e">
        <f>_xlfn.XLOOKUP($L127,Pos!$A:$A,Pos!U:U,_xlfn.XLOOKUP($L127,#REF!,#REF!, ""), 0)</f>
        <v>#REF!</v>
      </c>
      <c r="AF127" s="1" t="e">
        <f>_xlfn.XLOOKUP($L127,Pos!$A:$A,Pos!V:V,_xlfn.XLOOKUP($L127,#REF!,#REF!, ""), 0)</f>
        <v>#REF!</v>
      </c>
      <c r="AG127" s="1" t="e">
        <f>_xlfn.XLOOKUP($L127,Pos!$A:$A,Pos!W:W,_xlfn.XLOOKUP($L127,#REF!,#REF!, ""), 0)</f>
        <v>#REF!</v>
      </c>
      <c r="AH127" s="1" t="e">
        <f>_xlfn.XLOOKUP($L127,Pos!$A:$A,Pos!X:X,_xlfn.XLOOKUP($L127,#REF!,#REF!, ""), 0)</f>
        <v>#REF!</v>
      </c>
      <c r="AI127" s="1" t="e">
        <f>_xlfn.XLOOKUP($L127,Pos!$A:$A,Pos!Y:Y,_xlfn.XLOOKUP($L127,#REF!,#REF!, ""), 0)</f>
        <v>#REF!</v>
      </c>
      <c r="AJ127" s="1" t="e">
        <f>_xlfn.XLOOKUP($L127,Pos!$A:$A,Pos!Z:Z,_xlfn.XLOOKUP($L127,#REF!,#REF!, ""), 0)</f>
        <v>#REF!</v>
      </c>
      <c r="AK127" s="1" t="e">
        <f>_xlfn.XLOOKUP($L127,Pos!$A:$A,Pos!AA:AA,_xlfn.XLOOKUP($L127,#REF!,#REF!, ""), 0)</f>
        <v>#REF!</v>
      </c>
      <c r="AL127" s="1" t="e">
        <f>_xlfn.XLOOKUP($L127,Pos!$A:$A,Pos!AB:AB,_xlfn.XLOOKUP($L127,#REF!,#REF!, ""), 0)</f>
        <v>#REF!</v>
      </c>
      <c r="AM127" s="1" t="e">
        <f>_xlfn.XLOOKUP($L127,Pos!$A:$A,Pos!AC:AC,_xlfn.XLOOKUP($L127,#REF!,#REF!, ""), 0)</f>
        <v>#REF!</v>
      </c>
      <c r="AN127" s="1" t="e">
        <f>_xlfn.XLOOKUP($L127,Pos!$A:$A,Pos!AD:AD,_xlfn.XLOOKUP($L127,#REF!,#REF!, ""), 0)</f>
        <v>#REF!</v>
      </c>
      <c r="AO127" s="1" t="e">
        <f>_xlfn.XLOOKUP($L127,Pos!$A:$A,Pos!AE:AE,_xlfn.XLOOKUP($L127,#REF!,#REF!, ""), 0)</f>
        <v>#REF!</v>
      </c>
      <c r="AP127" s="1" t="e">
        <f>_xlfn.XLOOKUP($L127,Pos!$A:$A,Pos!AF:AF,_xlfn.XLOOKUP($L127,#REF!,#REF!, ""), 0)</f>
        <v>#REF!</v>
      </c>
      <c r="AQ127" s="1" t="e">
        <f>_xlfn.XLOOKUP($L127,Pos!$A:$A,Pos!AG:AG,_xlfn.XLOOKUP($L127,#REF!,#REF!, ""), 0)</f>
        <v>#REF!</v>
      </c>
      <c r="AR127" s="1" t="e">
        <f>_xlfn.XLOOKUP($L127,Pos!$A:$A,Pos!AH:AH,_xlfn.XLOOKUP($L127,#REF!,#REF!, ""), 0)</f>
        <v>#REF!</v>
      </c>
      <c r="AS127" s="1" t="e">
        <f>_xlfn.XLOOKUP($L127,Pos!$A:$A,Pos!AI:AI,_xlfn.XLOOKUP($L127,#REF!,#REF!, ""), 0)</f>
        <v>#REF!</v>
      </c>
      <c r="AT127" s="1" t="e">
        <f>_xlfn.XLOOKUP($L127,Pos!$A:$A,Pos!AJ:AJ,_xlfn.XLOOKUP($L127,#REF!,#REF!, ""), 0)</f>
        <v>#REF!</v>
      </c>
      <c r="AU127" s="1" t="e">
        <f>_xlfn.XLOOKUP($L127,Pos!$A:$A,Pos!AK:AK,_xlfn.XLOOKUP($L127,#REF!,#REF!, ""), 0)</f>
        <v>#REF!</v>
      </c>
      <c r="AV127" s="1" t="e">
        <f>_xlfn.XLOOKUP($L127,Pos!$A:$A,Pos!AL:AL,_xlfn.XLOOKUP($L127,#REF!,#REF!, ""), 0)</f>
        <v>#REF!</v>
      </c>
      <c r="AW127" s="1" t="e">
        <f>_xlfn.XLOOKUP($L127,Pos!$A:$A,Pos!AM:AM,_xlfn.XLOOKUP($L127,#REF!,#REF!, ""), 0)</f>
        <v>#REF!</v>
      </c>
      <c r="AX127" s="1" t="e">
        <f>_xlfn.XLOOKUP($L127,Pos!$A:$A,Pos!AN:AN,_xlfn.XLOOKUP($L127,#REF!,#REF!, ""), 0)</f>
        <v>#REF!</v>
      </c>
      <c r="AY127" s="1" t="e">
        <f>_xlfn.XLOOKUP($L127,Pos!$A:$A,Pos!AO:AO,_xlfn.XLOOKUP($L127,#REF!,#REF!, ""), 0)</f>
        <v>#REF!</v>
      </c>
      <c r="AZ127" s="7" t="str">
        <f t="shared" si="91"/>
        <v>IN</v>
      </c>
      <c r="BA127" s="1">
        <f>IF(OR(_xlfn.XLOOKUP(L127,Pos!B:B,Pos!L:L,FALSE)="ESG Reason",_xlfn.XLOOKUP(L127,Pos!B:B,Pos!L:L,FALSE)="Blacklisted"),1,0)</f>
        <v>0</v>
      </c>
      <c r="BC127" s="11">
        <v>1.000014162960315E-3</v>
      </c>
      <c r="BD127" s="11">
        <f>_xlfn.XLOOKUP($L127,Pos!$B:$B,Pos!H:H,0, 0)</f>
        <v>8.6801354117401581E-4</v>
      </c>
      <c r="BE127" s="11">
        <f>_xlfn.XLOOKUP($L127,Pos!$B:$B,Pos!I:I,0, 0)</f>
        <v>1.9131917849173909E-4</v>
      </c>
      <c r="BF127" s="18">
        <f t="shared" si="92"/>
        <v>6.7669436268227672E-4</v>
      </c>
      <c r="BG127" s="1">
        <f t="shared" si="93"/>
        <v>3</v>
      </c>
      <c r="BH127" s="1">
        <f t="shared" si="94"/>
        <v>43</v>
      </c>
      <c r="BI127" s="18">
        <f t="shared" si="95"/>
        <v>1.3200062178629916E-4</v>
      </c>
      <c r="BJ127" s="3">
        <f t="shared" si="96"/>
        <v>8.0869498446857588E-4</v>
      </c>
      <c r="BK127" s="18">
        <f t="shared" si="97"/>
        <v>1.3200062178629916E-4</v>
      </c>
    </row>
    <row r="128" spans="3:63" x14ac:dyDescent="0.25">
      <c r="C128" s="3"/>
      <c r="D128" s="3"/>
      <c r="E128" s="3"/>
      <c r="F128" s="3"/>
      <c r="G128" s="51" t="s">
        <v>1309</v>
      </c>
      <c r="H128" s="8" t="str">
        <f t="shared" si="87"/>
        <v>0%West Europe</v>
      </c>
      <c r="I128" s="11" cm="1">
        <f t="array" ref="I128">IF(
   AZ128 = "OUT", 0,IF(
   BD128 &gt;= LARGE(IF(ISNUMBER(BD:BD), BD:BD), 3),
   BE128 - 0.001,
   IF(BE128 &gt;=VLOOKUP(P128,mapping!$A:$B,2,FALSE), BE128,VLOOKUP(P128,mapping!$A$2:$B$8,2,FALSE))
))</f>
        <v>1E-3</v>
      </c>
      <c r="J128" s="11" cm="1">
        <f t="array" ref="J128">IF(
    AZ128="OUT",0,IF(IF(
                      BD128&gt;=LARGE(IF(ISNUMBER(BD:BD),BD:BD),3),
                      BE128+0.001,
                      VLOOKUP(H128,mapping!$D:$E,2,FALSE)
                      )&gt;I128,
                   IF(
                      BD128&gt;=LARGE(IF(ISNUMBER(BD:BD),BD:BD),3),
                      BE128+0.001,
                      VLOOKUP(H128,mapping!$D:$E,2,FALSE)
                      ),
                   I128+0.002))</f>
        <v>5.0000000000000001E-3</v>
      </c>
      <c r="K128" s="8">
        <f t="shared" si="88"/>
        <v>3.898892590439058E-5</v>
      </c>
      <c r="L128" s="1" t="str">
        <f>Pos!B492</f>
        <v>IT0005366767</v>
      </c>
      <c r="M128" s="1" t="str">
        <f>_xlfn.XLOOKUP($L128,Pos!B:B,Pos!D:D,, 0)</f>
        <v>Nexi S.p.A.</v>
      </c>
      <c r="N128" s="1" t="str">
        <f>_xlfn.XLOOKUP($L128,Pos!B:B,Pos!E:E,, 0)</f>
        <v>Industrial Goods &amp; Services</v>
      </c>
      <c r="O128" s="1" t="str">
        <f t="shared" si="89"/>
        <v>Industrial Goods &amp; Services_West Europe</v>
      </c>
      <c r="P128" s="1" t="str">
        <f>_xlfn.XLOOKUP($L128,Pos!B:B,Pos!F:F,, 0)</f>
        <v>West Europe</v>
      </c>
      <c r="Q128" s="1">
        <v>0</v>
      </c>
      <c r="R128" s="9">
        <f>_xlfn.XLOOKUP($L128,Pos!$B:$B,Pos!N:N,0, 0)</f>
        <v>8.9499999999999993</v>
      </c>
      <c r="S128" s="9">
        <f>_xlfn.XLOOKUP($L128,Pos!$B:$B,Pos!O:O,0, 0)</f>
        <v>8.5758329999999994</v>
      </c>
      <c r="T128" s="9">
        <f>_xlfn.XLOOKUP($L128,Pos!$B:$B,Pos!P:P,0, 0)</f>
        <v>2.2749999999999999</v>
      </c>
      <c r="U128" s="9">
        <f>_xlfn.XLOOKUP($L128,Pos!$B:$B,Pos!Q:Q,0, 0)</f>
        <v>0.7</v>
      </c>
      <c r="V128" s="9">
        <f>_xlfn.XLOOKUP($L128,Pos!$B:$B,Pos!R:R,0, 0)</f>
        <v>1.433333</v>
      </c>
      <c r="W128" s="9">
        <f>_xlfn.XLOOKUP($L128,Pos!$B:$B,Pos!S:S,0, 0)</f>
        <v>4.4249999999999998</v>
      </c>
      <c r="X128" s="9" t="str">
        <f>_xlfn.XLOOKUP($L128,Pos!$B:$B,Pos!J:J,0, 0)</f>
        <v>Outperform</v>
      </c>
      <c r="Y128" s="1">
        <v>0</v>
      </c>
      <c r="Z128" s="1">
        <v>0</v>
      </c>
      <c r="AA128" s="1">
        <f t="shared" si="90"/>
        <v>0</v>
      </c>
      <c r="AB128" s="9">
        <f>_xlfn.XLOOKUP(L128,Pos!B:B,Pos!K:K,-1,0)</f>
        <v>8.9552238805970159</v>
      </c>
      <c r="AC128" s="1" t="e">
        <f>_xlfn.XLOOKUP($L128,Pos!$A:$A,Pos!S:S,_xlfn.XLOOKUP($L128,#REF!,#REF!, ""), 0)</f>
        <v>#REF!</v>
      </c>
      <c r="AD128" s="1" t="e">
        <f>_xlfn.XLOOKUP($L128,Pos!$A:$A,Pos!T:T,_xlfn.XLOOKUP($L128,#REF!,#REF!, ""), 0)</f>
        <v>#REF!</v>
      </c>
      <c r="AE128" s="1" t="e">
        <f>_xlfn.XLOOKUP($L128,Pos!$A:$A,Pos!U:U,_xlfn.XLOOKUP($L128,#REF!,#REF!, ""), 0)</f>
        <v>#REF!</v>
      </c>
      <c r="AF128" s="1" t="e">
        <f>_xlfn.XLOOKUP($L128,Pos!$A:$A,Pos!V:V,_xlfn.XLOOKUP($L128,#REF!,#REF!, ""), 0)</f>
        <v>#REF!</v>
      </c>
      <c r="AG128" s="1" t="e">
        <f>_xlfn.XLOOKUP($L128,Pos!$A:$A,Pos!W:W,_xlfn.XLOOKUP($L128,#REF!,#REF!, ""), 0)</f>
        <v>#REF!</v>
      </c>
      <c r="AH128" s="1" t="e">
        <f>_xlfn.XLOOKUP($L128,Pos!$A:$A,Pos!X:X,_xlfn.XLOOKUP($L128,#REF!,#REF!, ""), 0)</f>
        <v>#REF!</v>
      </c>
      <c r="AI128" s="1" t="e">
        <f>_xlfn.XLOOKUP($L128,Pos!$A:$A,Pos!Y:Y,_xlfn.XLOOKUP($L128,#REF!,#REF!, ""), 0)</f>
        <v>#REF!</v>
      </c>
      <c r="AJ128" s="1" t="e">
        <f>_xlfn.XLOOKUP($L128,Pos!$A:$A,Pos!Z:Z,_xlfn.XLOOKUP($L128,#REF!,#REF!, ""), 0)</f>
        <v>#REF!</v>
      </c>
      <c r="AK128" s="1" t="e">
        <f>_xlfn.XLOOKUP($L128,Pos!$A:$A,Pos!AA:AA,_xlfn.XLOOKUP($L128,#REF!,#REF!, ""), 0)</f>
        <v>#REF!</v>
      </c>
      <c r="AL128" s="1" t="e">
        <f>_xlfn.XLOOKUP($L128,Pos!$A:$A,Pos!AB:AB,_xlfn.XLOOKUP($L128,#REF!,#REF!, ""), 0)</f>
        <v>#REF!</v>
      </c>
      <c r="AM128" s="1" t="e">
        <f>_xlfn.XLOOKUP($L128,Pos!$A:$A,Pos!AC:AC,_xlfn.XLOOKUP($L128,#REF!,#REF!, ""), 0)</f>
        <v>#REF!</v>
      </c>
      <c r="AN128" s="1" t="e">
        <f>_xlfn.XLOOKUP($L128,Pos!$A:$A,Pos!AD:AD,_xlfn.XLOOKUP($L128,#REF!,#REF!, ""), 0)</f>
        <v>#REF!</v>
      </c>
      <c r="AO128" s="1" t="e">
        <f>_xlfn.XLOOKUP($L128,Pos!$A:$A,Pos!AE:AE,_xlfn.XLOOKUP($L128,#REF!,#REF!, ""), 0)</f>
        <v>#REF!</v>
      </c>
      <c r="AP128" s="1" t="e">
        <f>_xlfn.XLOOKUP($L128,Pos!$A:$A,Pos!AF:AF,_xlfn.XLOOKUP($L128,#REF!,#REF!, ""), 0)</f>
        <v>#REF!</v>
      </c>
      <c r="AQ128" s="1" t="e">
        <f>_xlfn.XLOOKUP($L128,Pos!$A:$A,Pos!AG:AG,_xlfn.XLOOKUP($L128,#REF!,#REF!, ""), 0)</f>
        <v>#REF!</v>
      </c>
      <c r="AR128" s="1" t="e">
        <f>_xlfn.XLOOKUP($L128,Pos!$A:$A,Pos!AH:AH,_xlfn.XLOOKUP($L128,#REF!,#REF!, ""), 0)</f>
        <v>#REF!</v>
      </c>
      <c r="AS128" s="1" t="e">
        <f>_xlfn.XLOOKUP($L128,Pos!$A:$A,Pos!AI:AI,_xlfn.XLOOKUP($L128,#REF!,#REF!, ""), 0)</f>
        <v>#REF!</v>
      </c>
      <c r="AT128" s="1" t="e">
        <f>_xlfn.XLOOKUP($L128,Pos!$A:$A,Pos!AJ:AJ,_xlfn.XLOOKUP($L128,#REF!,#REF!, ""), 0)</f>
        <v>#REF!</v>
      </c>
      <c r="AU128" s="1" t="e">
        <f>_xlfn.XLOOKUP($L128,Pos!$A:$A,Pos!AK:AK,_xlfn.XLOOKUP($L128,#REF!,#REF!, ""), 0)</f>
        <v>#REF!</v>
      </c>
      <c r="AV128" s="1" t="e">
        <f>_xlfn.XLOOKUP($L128,Pos!$A:$A,Pos!AL:AL,_xlfn.XLOOKUP($L128,#REF!,#REF!, ""), 0)</f>
        <v>#REF!</v>
      </c>
      <c r="AW128" s="1" t="e">
        <f>_xlfn.XLOOKUP($L128,Pos!$A:$A,Pos!AM:AM,_xlfn.XLOOKUP($L128,#REF!,#REF!, ""), 0)</f>
        <v>#REF!</v>
      </c>
      <c r="AX128" s="1" t="e">
        <f>_xlfn.XLOOKUP($L128,Pos!$A:$A,Pos!AN:AN,_xlfn.XLOOKUP($L128,#REF!,#REF!, ""), 0)</f>
        <v>#REF!</v>
      </c>
      <c r="AY128" s="1" t="e">
        <f>_xlfn.XLOOKUP($L128,Pos!$A:$A,Pos!AO:AO,_xlfn.XLOOKUP($L128,#REF!,#REF!, ""), 0)</f>
        <v>#REF!</v>
      </c>
      <c r="AZ128" s="7" t="str">
        <f t="shared" si="91"/>
        <v>IN</v>
      </c>
      <c r="BA128" s="1">
        <f>IF(OR(_xlfn.XLOOKUP(L128,Pos!B:B,Pos!L:L,FALSE)="ESG Reason",_xlfn.XLOOKUP(L128,Pos!B:B,Pos!L:L,FALSE)="Blacklisted"),1,0)</f>
        <v>0</v>
      </c>
      <c r="BC128" s="11">
        <v>2.369085557020912E-3</v>
      </c>
      <c r="BD128" s="11">
        <f>_xlfn.XLOOKUP($L128,Pos!$B:$B,Pos!H:H,0, 0)</f>
        <v>8.4235883872607663E-4</v>
      </c>
      <c r="BE128" s="11">
        <f>_xlfn.XLOOKUP($L128,Pos!$B:$B,Pos!I:I,0, 0)</f>
        <v>3.898892590439058E-5</v>
      </c>
      <c r="BF128" s="18">
        <f t="shared" si="92"/>
        <v>8.0336991282168604E-4</v>
      </c>
      <c r="BG128" s="1">
        <f t="shared" si="93"/>
        <v>2</v>
      </c>
      <c r="BH128" s="1">
        <f t="shared" si="94"/>
        <v>10</v>
      </c>
      <c r="BI128" s="18">
        <f t="shared" si="95"/>
        <v>1.5267267182948355E-3</v>
      </c>
      <c r="BJ128" s="3">
        <f t="shared" si="96"/>
        <v>2.3300966311165213E-3</v>
      </c>
      <c r="BK128" s="18">
        <f t="shared" si="97"/>
        <v>1.5267267182948355E-3</v>
      </c>
    </row>
    <row r="129" spans="3:63" x14ac:dyDescent="0.25">
      <c r="C129" s="3"/>
      <c r="D129" s="3"/>
      <c r="E129" s="3"/>
      <c r="F129" s="3"/>
      <c r="G129" s="51" t="s">
        <v>1329</v>
      </c>
      <c r="H129" s="8" t="str">
        <f t="shared" si="87"/>
        <v>0%Others</v>
      </c>
      <c r="I129" s="11" cm="1">
        <f t="array" ref="I129">IF(
   AZ129 = "OUT", 0,IF(
   BD129 &gt;= LARGE(IF(ISNUMBER(BD:BD), BD:BD), 3),
   BE129 - 0.001,
   IF(BE129 &gt;=VLOOKUP(P129,mapping!$A:$B,2,FALSE), BE129,VLOOKUP(P129,mapping!$A$2:$B$8,2,FALSE))
))</f>
        <v>1E-3</v>
      </c>
      <c r="J129" s="11" cm="1">
        <f t="array" ref="J129">IF(
    AZ129="OUT",0,IF(IF(
                      BD129&gt;=LARGE(IF(ISNUMBER(BD:BD),BD:BD),3),
                      BE129+0.001,
                      VLOOKUP(H129,mapping!$D:$E,2,FALSE)
                      )&gt;I129,
                   IF(
                      BD129&gt;=LARGE(IF(ISNUMBER(BD:BD),BD:BD),3),
                      BE129+0.001,
                      VLOOKUP(H129,mapping!$D:$E,2,FALSE)
                      ),
                   I129+0.002))</f>
        <v>3.0000000000000001E-3</v>
      </c>
      <c r="K129" s="8">
        <f t="shared" si="88"/>
        <v>1.210186935615276E-5</v>
      </c>
      <c r="L129" s="1" t="str">
        <f>Pos!B619</f>
        <v>JP3705200008</v>
      </c>
      <c r="M129" s="1" t="str">
        <f>_xlfn.XLOOKUP($L129,Pos!B:B,Pos!D:D,, 0)</f>
        <v>Japan Airlines Co., Ltd.</v>
      </c>
      <c r="N129" s="1" t="str">
        <f>_xlfn.XLOOKUP($L129,Pos!B:B,Pos!E:E,, 0)</f>
        <v>Travel &amp; Leisure</v>
      </c>
      <c r="O129" s="1" t="str">
        <f t="shared" si="89"/>
        <v>Travel &amp; Leisure_Others</v>
      </c>
      <c r="P129" s="1" t="str">
        <f>_xlfn.XLOOKUP($L129,Pos!B:B,Pos!F:F,, 0)</f>
        <v>Others</v>
      </c>
      <c r="Q129" s="1">
        <v>0</v>
      </c>
      <c r="R129" s="9">
        <f>_xlfn.XLOOKUP($L129,Pos!$B:$B,Pos!N:N,0, 0)</f>
        <v>6.8</v>
      </c>
      <c r="S129" s="9">
        <f>_xlfn.XLOOKUP($L129,Pos!$B:$B,Pos!O:O,0, 0)</f>
        <v>8.1475000000000009</v>
      </c>
      <c r="T129" s="9">
        <f>_xlfn.XLOOKUP($L129,Pos!$B:$B,Pos!P:P,0, 0)</f>
        <v>5.5250000000000004</v>
      </c>
      <c r="U129" s="9">
        <f>_xlfn.XLOOKUP($L129,Pos!$B:$B,Pos!Q:Q,0, 0)</f>
        <v>3.1</v>
      </c>
      <c r="V129" s="9">
        <f>_xlfn.XLOOKUP($L129,Pos!$B:$B,Pos!R:R,0, 0)</f>
        <v>8.033334</v>
      </c>
      <c r="W129" s="9">
        <f>_xlfn.XLOOKUP($L129,Pos!$B:$B,Pos!S:S,0, 0)</f>
        <v>8.1349990000000005</v>
      </c>
      <c r="X129" s="9" t="str">
        <f>_xlfn.XLOOKUP($L129,Pos!$B:$B,Pos!J:J,0, 0)</f>
        <v>Outperform</v>
      </c>
      <c r="Y129" s="1">
        <v>0</v>
      </c>
      <c r="Z129" s="1">
        <v>0</v>
      </c>
      <c r="AA129" s="1">
        <f t="shared" si="90"/>
        <v>0</v>
      </c>
      <c r="AB129" s="9">
        <f>_xlfn.XLOOKUP(L129,Pos!B:B,Pos!K:K,-1,0)</f>
        <v>9.375</v>
      </c>
      <c r="AC129" s="1" t="e">
        <f>_xlfn.XLOOKUP($L129,Pos!$A:$A,Pos!S:S,_xlfn.XLOOKUP($L129,#REF!,#REF!, ""), 0)</f>
        <v>#REF!</v>
      </c>
      <c r="AD129" s="1" t="e">
        <f>_xlfn.XLOOKUP($L129,Pos!$A:$A,Pos!T:T,_xlfn.XLOOKUP($L129,#REF!,#REF!, ""), 0)</f>
        <v>#REF!</v>
      </c>
      <c r="AE129" s="1" t="e">
        <f>_xlfn.XLOOKUP($L129,Pos!$A:$A,Pos!U:U,_xlfn.XLOOKUP($L129,#REF!,#REF!, ""), 0)</f>
        <v>#REF!</v>
      </c>
      <c r="AF129" s="1" t="e">
        <f>_xlfn.XLOOKUP($L129,Pos!$A:$A,Pos!V:V,_xlfn.XLOOKUP($L129,#REF!,#REF!, ""), 0)</f>
        <v>#REF!</v>
      </c>
      <c r="AG129" s="1" t="e">
        <f>_xlfn.XLOOKUP($L129,Pos!$A:$A,Pos!W:W,_xlfn.XLOOKUP($L129,#REF!,#REF!, ""), 0)</f>
        <v>#REF!</v>
      </c>
      <c r="AH129" s="1" t="e">
        <f>_xlfn.XLOOKUP($L129,Pos!$A:$A,Pos!X:X,_xlfn.XLOOKUP($L129,#REF!,#REF!, ""), 0)</f>
        <v>#REF!</v>
      </c>
      <c r="AI129" s="1" t="e">
        <f>_xlfn.XLOOKUP($L129,Pos!$A:$A,Pos!Y:Y,_xlfn.XLOOKUP($L129,#REF!,#REF!, ""), 0)</f>
        <v>#REF!</v>
      </c>
      <c r="AJ129" s="1" t="e">
        <f>_xlfn.XLOOKUP($L129,Pos!$A:$A,Pos!Z:Z,_xlfn.XLOOKUP($L129,#REF!,#REF!, ""), 0)</f>
        <v>#REF!</v>
      </c>
      <c r="AK129" s="1" t="e">
        <f>_xlfn.XLOOKUP($L129,Pos!$A:$A,Pos!AA:AA,_xlfn.XLOOKUP($L129,#REF!,#REF!, ""), 0)</f>
        <v>#REF!</v>
      </c>
      <c r="AL129" s="1" t="e">
        <f>_xlfn.XLOOKUP($L129,Pos!$A:$A,Pos!AB:AB,_xlfn.XLOOKUP($L129,#REF!,#REF!, ""), 0)</f>
        <v>#REF!</v>
      </c>
      <c r="AM129" s="1" t="e">
        <f>_xlfn.XLOOKUP($L129,Pos!$A:$A,Pos!AC:AC,_xlfn.XLOOKUP($L129,#REF!,#REF!, ""), 0)</f>
        <v>#REF!</v>
      </c>
      <c r="AN129" s="1" t="e">
        <f>_xlfn.XLOOKUP($L129,Pos!$A:$A,Pos!AD:AD,_xlfn.XLOOKUP($L129,#REF!,#REF!, ""), 0)</f>
        <v>#REF!</v>
      </c>
      <c r="AO129" s="1" t="e">
        <f>_xlfn.XLOOKUP($L129,Pos!$A:$A,Pos!AE:AE,_xlfn.XLOOKUP($L129,#REF!,#REF!, ""), 0)</f>
        <v>#REF!</v>
      </c>
      <c r="AP129" s="1" t="e">
        <f>_xlfn.XLOOKUP($L129,Pos!$A:$A,Pos!AF:AF,_xlfn.XLOOKUP($L129,#REF!,#REF!, ""), 0)</f>
        <v>#REF!</v>
      </c>
      <c r="AQ129" s="1" t="e">
        <f>_xlfn.XLOOKUP($L129,Pos!$A:$A,Pos!AG:AG,_xlfn.XLOOKUP($L129,#REF!,#REF!, ""), 0)</f>
        <v>#REF!</v>
      </c>
      <c r="AR129" s="1" t="e">
        <f>_xlfn.XLOOKUP($L129,Pos!$A:$A,Pos!AH:AH,_xlfn.XLOOKUP($L129,#REF!,#REF!, ""), 0)</f>
        <v>#REF!</v>
      </c>
      <c r="AS129" s="1" t="e">
        <f>_xlfn.XLOOKUP($L129,Pos!$A:$A,Pos!AI:AI,_xlfn.XLOOKUP($L129,#REF!,#REF!, ""), 0)</f>
        <v>#REF!</v>
      </c>
      <c r="AT129" s="1" t="e">
        <f>_xlfn.XLOOKUP($L129,Pos!$A:$A,Pos!AJ:AJ,_xlfn.XLOOKUP($L129,#REF!,#REF!, ""), 0)</f>
        <v>#REF!</v>
      </c>
      <c r="AU129" s="1" t="e">
        <f>_xlfn.XLOOKUP($L129,Pos!$A:$A,Pos!AK:AK,_xlfn.XLOOKUP($L129,#REF!,#REF!, ""), 0)</f>
        <v>#REF!</v>
      </c>
      <c r="AV129" s="1" t="e">
        <f>_xlfn.XLOOKUP($L129,Pos!$A:$A,Pos!AL:AL,_xlfn.XLOOKUP($L129,#REF!,#REF!, ""), 0)</f>
        <v>#REF!</v>
      </c>
      <c r="AW129" s="1" t="e">
        <f>_xlfn.XLOOKUP($L129,Pos!$A:$A,Pos!AM:AM,_xlfn.XLOOKUP($L129,#REF!,#REF!, ""), 0)</f>
        <v>#REF!</v>
      </c>
      <c r="AX129" s="1" t="e">
        <f>_xlfn.XLOOKUP($L129,Pos!$A:$A,Pos!AN:AN,_xlfn.XLOOKUP($L129,#REF!,#REF!, ""), 0)</f>
        <v>#REF!</v>
      </c>
      <c r="AY129" s="1" t="e">
        <f>_xlfn.XLOOKUP($L129,Pos!$A:$A,Pos!AO:AO,_xlfn.XLOOKUP($L129,#REF!,#REF!, ""), 0)</f>
        <v>#REF!</v>
      </c>
      <c r="AZ129" s="7" t="str">
        <f t="shared" si="91"/>
        <v>IN</v>
      </c>
      <c r="BA129" s="1">
        <f>IF(OR(_xlfn.XLOOKUP(L129,Pos!B:B,Pos!L:L,FALSE)="ESG Reason",_xlfn.XLOOKUP(L129,Pos!B:B,Pos!L:L,FALSE)="Blacklisted"),1,0)</f>
        <v>0</v>
      </c>
      <c r="BC129" s="11">
        <v>1.0000104290569399E-3</v>
      </c>
      <c r="BD129" s="11">
        <f>_xlfn.XLOOKUP($L129,Pos!$B:$B,Pos!H:H,0, 0)</f>
        <v>8.3483984150128899E-4</v>
      </c>
      <c r="BE129" s="11">
        <f>_xlfn.XLOOKUP($L129,Pos!$B:$B,Pos!I:I,0, 0)</f>
        <v>1.210186935615276E-5</v>
      </c>
      <c r="BF129" s="18">
        <f t="shared" si="92"/>
        <v>8.2273797214513624E-4</v>
      </c>
      <c r="BG129" s="1">
        <f t="shared" si="93"/>
        <v>3</v>
      </c>
      <c r="BH129" s="1">
        <f t="shared" si="94"/>
        <v>56</v>
      </c>
      <c r="BI129" s="18">
        <f t="shared" si="95"/>
        <v>1.6517058755565091E-4</v>
      </c>
      <c r="BJ129" s="3">
        <f t="shared" si="96"/>
        <v>9.8790855970078703E-4</v>
      </c>
      <c r="BK129" s="18">
        <f t="shared" si="97"/>
        <v>1.6517058755565091E-4</v>
      </c>
    </row>
    <row r="130" spans="3:63" x14ac:dyDescent="0.25">
      <c r="C130" s="3"/>
      <c r="D130" s="3"/>
      <c r="E130" s="3"/>
      <c r="F130" s="3"/>
      <c r="G130" s="51" t="s">
        <v>1298</v>
      </c>
      <c r="H130" s="8" t="str">
        <f t="shared" si="87"/>
        <v>0%Others</v>
      </c>
      <c r="I130" s="11" cm="1">
        <f t="array" ref="I130">IF(
   AZ130 = "OUT", 0,IF(
   BD130 &gt;= LARGE(IF(ISNUMBER(BD:BD), BD:BD), 3),
   BE130 - 0.001,
   IF(BE130 &gt;=VLOOKUP(P130,mapping!$A:$B,2,FALSE), BE130,VLOOKUP(P130,mapping!$A$2:$B$8,2,FALSE))
))</f>
        <v>1E-3</v>
      </c>
      <c r="J130" s="11" cm="1">
        <f t="array" ref="J130">IF(
    AZ130="OUT",0,IF(IF(
                      BD130&gt;=LARGE(IF(ISNUMBER(BD:BD),BD:BD),3),
                      BE130+0.001,
                      VLOOKUP(H130,mapping!$D:$E,2,FALSE)
                      )&gt;I130,
                   IF(
                      BD130&gt;=LARGE(IF(ISNUMBER(BD:BD),BD:BD),3),
                      BE130+0.001,
                      VLOOKUP(H130,mapping!$D:$E,2,FALSE)
                      ),
                   I130+0.002))</f>
        <v>3.0000000000000001E-3</v>
      </c>
      <c r="K130" s="8">
        <f t="shared" si="88"/>
        <v>4.3446523412068187E-5</v>
      </c>
      <c r="L130" s="1" t="str">
        <f>Pos!B502</f>
        <v>JP3112000009</v>
      </c>
      <c r="M130" s="1" t="str">
        <f>_xlfn.XLOOKUP($L130,Pos!B:B,Pos!D:D,, 0)</f>
        <v>AGC Inc.</v>
      </c>
      <c r="N130" s="1" t="str">
        <f>_xlfn.XLOOKUP($L130,Pos!B:B,Pos!E:E,, 0)</f>
        <v>Industrial Goods &amp; Services</v>
      </c>
      <c r="O130" s="1" t="str">
        <f t="shared" si="89"/>
        <v>Industrial Goods &amp; Services_Others</v>
      </c>
      <c r="P130" s="1" t="str">
        <f>_xlfn.XLOOKUP($L130,Pos!B:B,Pos!F:F,, 0)</f>
        <v>Others</v>
      </c>
      <c r="Q130" s="1">
        <v>0</v>
      </c>
      <c r="R130" s="9">
        <f>_xlfn.XLOOKUP($L130,Pos!$B:$B,Pos!N:N,0, 0)</f>
        <v>7.01</v>
      </c>
      <c r="S130" s="9">
        <f>_xlfn.XLOOKUP($L130,Pos!$B:$B,Pos!O:O,0, 0)</f>
        <v>6.893167</v>
      </c>
      <c r="T130" s="9">
        <f>_xlfn.XLOOKUP($L130,Pos!$B:$B,Pos!P:P,0, 0)</f>
        <v>3.55</v>
      </c>
      <c r="U130" s="9">
        <f>_xlfn.XLOOKUP($L130,Pos!$B:$B,Pos!Q:Q,0, 0)</f>
        <v>5.4</v>
      </c>
      <c r="V130" s="9">
        <f>_xlfn.XLOOKUP($L130,Pos!$B:$B,Pos!R:R,0, 0)</f>
        <v>8.8000000000000007</v>
      </c>
      <c r="W130" s="9">
        <f>_xlfn.XLOOKUP($L130,Pos!$B:$B,Pos!S:S,0, 0)</f>
        <v>1.2649999999999999</v>
      </c>
      <c r="X130" s="9" t="str">
        <f>_xlfn.XLOOKUP($L130,Pos!$B:$B,Pos!J:J,0, 0)</f>
        <v>Outperform</v>
      </c>
      <c r="Y130" s="1">
        <v>0</v>
      </c>
      <c r="Z130" s="1">
        <v>0</v>
      </c>
      <c r="AA130" s="1">
        <f t="shared" si="90"/>
        <v>0</v>
      </c>
      <c r="AB130" s="9">
        <f>_xlfn.XLOOKUP(L130,Pos!B:B,Pos!K:K,-1,0)</f>
        <v>8.8636363636363633</v>
      </c>
      <c r="AC130" s="1" t="e">
        <f>_xlfn.XLOOKUP($L130,Pos!$A:$A,Pos!S:S,_xlfn.XLOOKUP($L130,#REF!,#REF!, ""), 0)</f>
        <v>#REF!</v>
      </c>
      <c r="AD130" s="1" t="e">
        <f>_xlfn.XLOOKUP($L130,Pos!$A:$A,Pos!T:T,_xlfn.XLOOKUP($L130,#REF!,#REF!, ""), 0)</f>
        <v>#REF!</v>
      </c>
      <c r="AE130" s="1" t="e">
        <f>_xlfn.XLOOKUP($L130,Pos!$A:$A,Pos!U:U,_xlfn.XLOOKUP($L130,#REF!,#REF!, ""), 0)</f>
        <v>#REF!</v>
      </c>
      <c r="AF130" s="1" t="e">
        <f>_xlfn.XLOOKUP($L130,Pos!$A:$A,Pos!V:V,_xlfn.XLOOKUP($L130,#REF!,#REF!, ""), 0)</f>
        <v>#REF!</v>
      </c>
      <c r="AG130" s="1" t="e">
        <f>_xlfn.XLOOKUP($L130,Pos!$A:$A,Pos!W:W,_xlfn.XLOOKUP($L130,#REF!,#REF!, ""), 0)</f>
        <v>#REF!</v>
      </c>
      <c r="AH130" s="1" t="e">
        <f>_xlfn.XLOOKUP($L130,Pos!$A:$A,Pos!X:X,_xlfn.XLOOKUP($L130,#REF!,#REF!, ""), 0)</f>
        <v>#REF!</v>
      </c>
      <c r="AI130" s="1" t="e">
        <f>_xlfn.XLOOKUP($L130,Pos!$A:$A,Pos!Y:Y,_xlfn.XLOOKUP($L130,#REF!,#REF!, ""), 0)</f>
        <v>#REF!</v>
      </c>
      <c r="AJ130" s="1" t="e">
        <f>_xlfn.XLOOKUP($L130,Pos!$A:$A,Pos!Z:Z,_xlfn.XLOOKUP($L130,#REF!,#REF!, ""), 0)</f>
        <v>#REF!</v>
      </c>
      <c r="AK130" s="1" t="e">
        <f>_xlfn.XLOOKUP($L130,Pos!$A:$A,Pos!AA:AA,_xlfn.XLOOKUP($L130,#REF!,#REF!, ""), 0)</f>
        <v>#REF!</v>
      </c>
      <c r="AL130" s="1" t="e">
        <f>_xlfn.XLOOKUP($L130,Pos!$A:$A,Pos!AB:AB,_xlfn.XLOOKUP($L130,#REF!,#REF!, ""), 0)</f>
        <v>#REF!</v>
      </c>
      <c r="AM130" s="1" t="e">
        <f>_xlfn.XLOOKUP($L130,Pos!$A:$A,Pos!AC:AC,_xlfn.XLOOKUP($L130,#REF!,#REF!, ""), 0)</f>
        <v>#REF!</v>
      </c>
      <c r="AN130" s="1" t="e">
        <f>_xlfn.XLOOKUP($L130,Pos!$A:$A,Pos!AD:AD,_xlfn.XLOOKUP($L130,#REF!,#REF!, ""), 0)</f>
        <v>#REF!</v>
      </c>
      <c r="AO130" s="1" t="e">
        <f>_xlfn.XLOOKUP($L130,Pos!$A:$A,Pos!AE:AE,_xlfn.XLOOKUP($L130,#REF!,#REF!, ""), 0)</f>
        <v>#REF!</v>
      </c>
      <c r="AP130" s="1" t="e">
        <f>_xlfn.XLOOKUP($L130,Pos!$A:$A,Pos!AF:AF,_xlfn.XLOOKUP($L130,#REF!,#REF!, ""), 0)</f>
        <v>#REF!</v>
      </c>
      <c r="AQ130" s="1" t="e">
        <f>_xlfn.XLOOKUP($L130,Pos!$A:$A,Pos!AG:AG,_xlfn.XLOOKUP($L130,#REF!,#REF!, ""), 0)</f>
        <v>#REF!</v>
      </c>
      <c r="AR130" s="1" t="e">
        <f>_xlfn.XLOOKUP($L130,Pos!$A:$A,Pos!AH:AH,_xlfn.XLOOKUP($L130,#REF!,#REF!, ""), 0)</f>
        <v>#REF!</v>
      </c>
      <c r="AS130" s="1" t="e">
        <f>_xlfn.XLOOKUP($L130,Pos!$A:$A,Pos!AI:AI,_xlfn.XLOOKUP($L130,#REF!,#REF!, ""), 0)</f>
        <v>#REF!</v>
      </c>
      <c r="AT130" s="1" t="e">
        <f>_xlfn.XLOOKUP($L130,Pos!$A:$A,Pos!AJ:AJ,_xlfn.XLOOKUP($L130,#REF!,#REF!, ""), 0)</f>
        <v>#REF!</v>
      </c>
      <c r="AU130" s="1" t="e">
        <f>_xlfn.XLOOKUP($L130,Pos!$A:$A,Pos!AK:AK,_xlfn.XLOOKUP($L130,#REF!,#REF!, ""), 0)</f>
        <v>#REF!</v>
      </c>
      <c r="AV130" s="1" t="e">
        <f>_xlfn.XLOOKUP($L130,Pos!$A:$A,Pos!AL:AL,_xlfn.XLOOKUP($L130,#REF!,#REF!, ""), 0)</f>
        <v>#REF!</v>
      </c>
      <c r="AW130" s="1" t="e">
        <f>_xlfn.XLOOKUP($L130,Pos!$A:$A,Pos!AM:AM,_xlfn.XLOOKUP($L130,#REF!,#REF!, ""), 0)</f>
        <v>#REF!</v>
      </c>
      <c r="AX130" s="1" t="e">
        <f>_xlfn.XLOOKUP($L130,Pos!$A:$A,Pos!AN:AN,_xlfn.XLOOKUP($L130,#REF!,#REF!, ""), 0)</f>
        <v>#REF!</v>
      </c>
      <c r="AY130" s="1" t="e">
        <f>_xlfn.XLOOKUP($L130,Pos!$A:$A,Pos!AO:AO,_xlfn.XLOOKUP($L130,#REF!,#REF!, ""), 0)</f>
        <v>#REF!</v>
      </c>
      <c r="AZ130" s="7" t="str">
        <f t="shared" si="91"/>
        <v>IN</v>
      </c>
      <c r="BA130" s="1">
        <f>IF(OR(_xlfn.XLOOKUP(L130,Pos!B:B,Pos!L:L,FALSE)="ESG Reason",_xlfn.XLOOKUP(L130,Pos!B:B,Pos!L:L,FALSE)="Blacklisted"),1,0)</f>
        <v>0</v>
      </c>
      <c r="BC130" s="11">
        <v>1.000047658638919E-3</v>
      </c>
      <c r="BD130" s="11">
        <f>_xlfn.XLOOKUP($L130,Pos!$B:$B,Pos!H:H,0, 0)</f>
        <v>8.0387074036117204E-4</v>
      </c>
      <c r="BE130" s="11">
        <f>_xlfn.XLOOKUP($L130,Pos!$B:$B,Pos!I:I,0, 0)</f>
        <v>4.3446523412068187E-5</v>
      </c>
      <c r="BF130" s="18">
        <f t="shared" si="92"/>
        <v>7.6042421694910386E-4</v>
      </c>
      <c r="BG130" s="1">
        <f t="shared" si="93"/>
        <v>3</v>
      </c>
      <c r="BH130" s="1">
        <f t="shared" si="94"/>
        <v>48</v>
      </c>
      <c r="BI130" s="18">
        <f t="shared" si="95"/>
        <v>1.9617691827774697E-4</v>
      </c>
      <c r="BJ130" s="3">
        <f t="shared" si="96"/>
        <v>9.5660113522685083E-4</v>
      </c>
      <c r="BK130" s="18">
        <f t="shared" si="97"/>
        <v>1.9617691827774697E-4</v>
      </c>
    </row>
    <row r="131" spans="3:63" x14ac:dyDescent="0.25">
      <c r="C131" s="3"/>
      <c r="D131" s="3"/>
      <c r="E131" s="3"/>
      <c r="F131" s="3"/>
      <c r="G131" s="51" t="s">
        <v>1241</v>
      </c>
      <c r="H131" s="8" t="str">
        <f t="shared" ref="H131:H194" si="107">VLOOKUP(BE131,$A$100:$B$105,2,TRUE) &amp; IF(AND(P131&lt;&gt;"Asia",P131&lt;&gt;"Others"),P131,"Others")</f>
        <v>0%West Europe</v>
      </c>
      <c r="I131" s="11" cm="1">
        <f t="array" ref="I131">IF(
   AZ131 = "OUT", 0,IF(
   BD131 &gt;= LARGE(IF(ISNUMBER(BD:BD), BD:BD), 3),
   BE131 - 0.001,
   IF(BE131 &gt;=VLOOKUP(P131,mapping!$A:$B,2,FALSE), BE131,VLOOKUP(P131,mapping!$A$2:$B$8,2,FALSE))
))</f>
        <v>1E-3</v>
      </c>
      <c r="J131" s="11" cm="1">
        <f t="array" ref="J131">IF(
    AZ131="OUT",0,IF(IF(
                      BD131&gt;=LARGE(IF(ISNUMBER(BD:BD),BD:BD),3),
                      BE131+0.001,
                      VLOOKUP(H131,mapping!$D:$E,2,FALSE)
                      )&gt;I131,
                   IF(
                      BD131&gt;=LARGE(IF(ISNUMBER(BD:BD),BD:BD),3),
                      BE131+0.001,
                      VLOOKUP(H131,mapping!$D:$E,2,FALSE)
                      ),
                   I131+0.002))</f>
        <v>5.0000000000000001E-3</v>
      </c>
      <c r="K131" s="8">
        <f t="shared" ref="K131:K194" si="108">BE131</f>
        <v>6.1377758770201881E-5</v>
      </c>
      <c r="L131" s="1" t="str">
        <f>Pos!B338</f>
        <v>FR0010908533</v>
      </c>
      <c r="M131" s="1" t="str">
        <f>_xlfn.XLOOKUP($L131,Pos!B:B,Pos!D:D,, 0)</f>
        <v>Edenred SA</v>
      </c>
      <c r="N131" s="1" t="str">
        <f>_xlfn.XLOOKUP($L131,Pos!B:B,Pos!E:E,, 0)</f>
        <v>Industrial Goods &amp; Services</v>
      </c>
      <c r="O131" s="1" t="str">
        <f t="shared" ref="O131:O194" si="109">N131&amp;"_"&amp;P131</f>
        <v>Industrial Goods &amp; Services_West Europe</v>
      </c>
      <c r="P131" s="1" t="str">
        <f>_xlfn.XLOOKUP($L131,Pos!B:B,Pos!F:F,, 0)</f>
        <v>West Europe</v>
      </c>
      <c r="Q131" s="1">
        <v>0</v>
      </c>
      <c r="R131" s="9">
        <f>_xlfn.XLOOKUP($L131,Pos!$B:$B,Pos!N:N,0, 0)</f>
        <v>7.91</v>
      </c>
      <c r="S131" s="9">
        <f>_xlfn.XLOOKUP($L131,Pos!$B:$B,Pos!O:O,0, 0)</f>
        <v>8.6392500000000005</v>
      </c>
      <c r="T131" s="9">
        <f>_xlfn.XLOOKUP($L131,Pos!$B:$B,Pos!P:P,0, 0)</f>
        <v>5.6333339999999996</v>
      </c>
      <c r="U131" s="9">
        <f>_xlfn.XLOOKUP($L131,Pos!$B:$B,Pos!Q:Q,0, 0)</f>
        <v>1</v>
      </c>
      <c r="V131" s="9">
        <f>_xlfn.XLOOKUP($L131,Pos!$B:$B,Pos!R:R,0, 0)</f>
        <v>0.3</v>
      </c>
      <c r="W131" s="9">
        <f>_xlfn.XLOOKUP($L131,Pos!$B:$B,Pos!S:S,0, 0)</f>
        <v>5.4883329999999999</v>
      </c>
      <c r="X131" s="9" t="str">
        <f>_xlfn.XLOOKUP($L131,Pos!$B:$B,Pos!J:J,0, 0)</f>
        <v>Outperform</v>
      </c>
      <c r="Y131" s="1">
        <v>0</v>
      </c>
      <c r="Z131" s="1">
        <v>0</v>
      </c>
      <c r="AA131" s="1">
        <f t="shared" ref="AA131:AA194" si="110">IF(BE131&gt;0,0,1)</f>
        <v>0</v>
      </c>
      <c r="AB131" s="9">
        <f>_xlfn.XLOOKUP(L131,Pos!B:B,Pos!K:K,-1,0)</f>
        <v>8.8059701492537314</v>
      </c>
      <c r="AC131" s="1" t="e">
        <f>_xlfn.XLOOKUP($L131,Pos!$A:$A,Pos!S:S,_xlfn.XLOOKUP($L131,#REF!,#REF!, ""), 0)</f>
        <v>#REF!</v>
      </c>
      <c r="AD131" s="1" t="e">
        <f>_xlfn.XLOOKUP($L131,Pos!$A:$A,Pos!T:T,_xlfn.XLOOKUP($L131,#REF!,#REF!, ""), 0)</f>
        <v>#REF!</v>
      </c>
      <c r="AE131" s="1" t="e">
        <f>_xlfn.XLOOKUP($L131,Pos!$A:$A,Pos!U:U,_xlfn.XLOOKUP($L131,#REF!,#REF!, ""), 0)</f>
        <v>#REF!</v>
      </c>
      <c r="AF131" s="1" t="e">
        <f>_xlfn.XLOOKUP($L131,Pos!$A:$A,Pos!V:V,_xlfn.XLOOKUP($L131,#REF!,#REF!, ""), 0)</f>
        <v>#REF!</v>
      </c>
      <c r="AG131" s="1" t="e">
        <f>_xlfn.XLOOKUP($L131,Pos!$A:$A,Pos!W:W,_xlfn.XLOOKUP($L131,#REF!,#REF!, ""), 0)</f>
        <v>#REF!</v>
      </c>
      <c r="AH131" s="1" t="e">
        <f>_xlfn.XLOOKUP($L131,Pos!$A:$A,Pos!X:X,_xlfn.XLOOKUP($L131,#REF!,#REF!, ""), 0)</f>
        <v>#REF!</v>
      </c>
      <c r="AI131" s="1" t="e">
        <f>_xlfn.XLOOKUP($L131,Pos!$A:$A,Pos!Y:Y,_xlfn.XLOOKUP($L131,#REF!,#REF!, ""), 0)</f>
        <v>#REF!</v>
      </c>
      <c r="AJ131" s="1" t="e">
        <f>_xlfn.XLOOKUP($L131,Pos!$A:$A,Pos!Z:Z,_xlfn.XLOOKUP($L131,#REF!,#REF!, ""), 0)</f>
        <v>#REF!</v>
      </c>
      <c r="AK131" s="1" t="e">
        <f>_xlfn.XLOOKUP($L131,Pos!$A:$A,Pos!AA:AA,_xlfn.XLOOKUP($L131,#REF!,#REF!, ""), 0)</f>
        <v>#REF!</v>
      </c>
      <c r="AL131" s="1" t="e">
        <f>_xlfn.XLOOKUP($L131,Pos!$A:$A,Pos!AB:AB,_xlfn.XLOOKUP($L131,#REF!,#REF!, ""), 0)</f>
        <v>#REF!</v>
      </c>
      <c r="AM131" s="1" t="e">
        <f>_xlfn.XLOOKUP($L131,Pos!$A:$A,Pos!AC:AC,_xlfn.XLOOKUP($L131,#REF!,#REF!, ""), 0)</f>
        <v>#REF!</v>
      </c>
      <c r="AN131" s="1" t="e">
        <f>_xlfn.XLOOKUP($L131,Pos!$A:$A,Pos!AD:AD,_xlfn.XLOOKUP($L131,#REF!,#REF!, ""), 0)</f>
        <v>#REF!</v>
      </c>
      <c r="AO131" s="1" t="e">
        <f>_xlfn.XLOOKUP($L131,Pos!$A:$A,Pos!AE:AE,_xlfn.XLOOKUP($L131,#REF!,#REF!, ""), 0)</f>
        <v>#REF!</v>
      </c>
      <c r="AP131" s="1" t="e">
        <f>_xlfn.XLOOKUP($L131,Pos!$A:$A,Pos!AF:AF,_xlfn.XLOOKUP($L131,#REF!,#REF!, ""), 0)</f>
        <v>#REF!</v>
      </c>
      <c r="AQ131" s="1" t="e">
        <f>_xlfn.XLOOKUP($L131,Pos!$A:$A,Pos!AG:AG,_xlfn.XLOOKUP($L131,#REF!,#REF!, ""), 0)</f>
        <v>#REF!</v>
      </c>
      <c r="AR131" s="1" t="e">
        <f>_xlfn.XLOOKUP($L131,Pos!$A:$A,Pos!AH:AH,_xlfn.XLOOKUP($L131,#REF!,#REF!, ""), 0)</f>
        <v>#REF!</v>
      </c>
      <c r="AS131" s="1" t="e">
        <f>_xlfn.XLOOKUP($L131,Pos!$A:$A,Pos!AI:AI,_xlfn.XLOOKUP($L131,#REF!,#REF!, ""), 0)</f>
        <v>#REF!</v>
      </c>
      <c r="AT131" s="1" t="e">
        <f>_xlfn.XLOOKUP($L131,Pos!$A:$A,Pos!AJ:AJ,_xlfn.XLOOKUP($L131,#REF!,#REF!, ""), 0)</f>
        <v>#REF!</v>
      </c>
      <c r="AU131" s="1" t="e">
        <f>_xlfn.XLOOKUP($L131,Pos!$A:$A,Pos!AK:AK,_xlfn.XLOOKUP($L131,#REF!,#REF!, ""), 0)</f>
        <v>#REF!</v>
      </c>
      <c r="AV131" s="1" t="e">
        <f>_xlfn.XLOOKUP($L131,Pos!$A:$A,Pos!AL:AL,_xlfn.XLOOKUP($L131,#REF!,#REF!, ""), 0)</f>
        <v>#REF!</v>
      </c>
      <c r="AW131" s="1" t="e">
        <f>_xlfn.XLOOKUP($L131,Pos!$A:$A,Pos!AM:AM,_xlfn.XLOOKUP($L131,#REF!,#REF!, ""), 0)</f>
        <v>#REF!</v>
      </c>
      <c r="AX131" s="1" t="e">
        <f>_xlfn.XLOOKUP($L131,Pos!$A:$A,Pos!AN:AN,_xlfn.XLOOKUP($L131,#REF!,#REF!, ""), 0)</f>
        <v>#REF!</v>
      </c>
      <c r="AY131" s="1" t="e">
        <f>_xlfn.XLOOKUP($L131,Pos!$A:$A,Pos!AO:AO,_xlfn.XLOOKUP($L131,#REF!,#REF!, ""), 0)</f>
        <v>#REF!</v>
      </c>
      <c r="AZ131" s="7" t="str">
        <f t="shared" ref="AZ131:AZ194" si="111">IF(BD131&gt;0,"IN","OUT")</f>
        <v>IN</v>
      </c>
      <c r="BA131" s="1">
        <f>IF(OR(_xlfn.XLOOKUP(L131,Pos!B:B,Pos!L:L,FALSE)="ESG Reason",_xlfn.XLOOKUP(L131,Pos!B:B,Pos!L:L,FALSE)="Blacklisted"),1,0)</f>
        <v>0</v>
      </c>
      <c r="BC131" s="11">
        <v>2.3195939173819352E-3</v>
      </c>
      <c r="BD131" s="11">
        <f>_xlfn.XLOOKUP($L131,Pos!$B:$B,Pos!H:H,0, 0)</f>
        <v>7.928672226458455E-4</v>
      </c>
      <c r="BE131" s="11">
        <f>_xlfn.XLOOKUP($L131,Pos!$B:$B,Pos!I:I,0, 0)</f>
        <v>6.1377758770201881E-5</v>
      </c>
      <c r="BF131" s="18">
        <f t="shared" ref="BF131:BF194" si="112">ABS(BD131-BE131)</f>
        <v>7.3148946387564362E-4</v>
      </c>
      <c r="BG131" s="1">
        <f t="shared" ref="BG131:BG194" si="113">IFERROR(VLOOKUP(P131,$A$6:$D$8,2,FALSE),3)</f>
        <v>2</v>
      </c>
      <c r="BH131" s="1">
        <f t="shared" ref="BH131:BH194" si="114">IFERROR(VLOOKUP(O131,$A$12:$D$68,2,FALSE),"")</f>
        <v>10</v>
      </c>
      <c r="BI131" s="18">
        <f t="shared" ref="BI131:BI194" si="115">ABS(BC131-BD131)</f>
        <v>1.5267266947360898E-3</v>
      </c>
      <c r="BJ131" s="3">
        <f t="shared" ref="BJ131:BJ194" si="116">IF(BC131&lt;0.0001,0,BC131-BE131)</f>
        <v>2.2582161586117335E-3</v>
      </c>
      <c r="BK131" s="18">
        <f t="shared" ref="BK131:BK194" si="117">IF(BC131&lt;0.00001,0,BC131-BD131)</f>
        <v>1.5267266947360898E-3</v>
      </c>
    </row>
    <row r="132" spans="3:63" x14ac:dyDescent="0.25">
      <c r="C132" s="3"/>
      <c r="D132" s="3"/>
      <c r="E132" s="3"/>
      <c r="F132" s="3"/>
      <c r="G132" s="51" t="s">
        <v>897</v>
      </c>
      <c r="H132" s="8" t="str">
        <f t="shared" si="107"/>
        <v>0%Others</v>
      </c>
      <c r="I132" s="11" cm="1">
        <f t="array" ref="I132">IF(
   AZ132 = "OUT", 0,IF(
   BD132 &gt;= LARGE(IF(ISNUMBER(BD:BD), BD:BD), 3),
   BE132 - 0.001,
   IF(BE132 &gt;=VLOOKUP(P132,mapping!$A:$B,2,FALSE), BE132,VLOOKUP(P132,mapping!$A$2:$B$8,2,FALSE))
))</f>
        <v>1E-3</v>
      </c>
      <c r="J132" s="11" cm="1">
        <f t="array" ref="J132">IF(
    AZ132="OUT",0,IF(IF(
                      BD132&gt;=LARGE(IF(ISNUMBER(BD:BD),BD:BD),3),
                      BE132+0.001,
                      VLOOKUP(H132,mapping!$D:$E,2,FALSE)
                      )&gt;I132,
                   IF(
                      BD132&gt;=LARGE(IF(ISNUMBER(BD:BD),BD:BD),3),
                      BE132+0.001,
                      VLOOKUP(H132,mapping!$D:$E,2,FALSE)
                      ),
                   I132+0.002))</f>
        <v>3.0000000000000001E-3</v>
      </c>
      <c r="K132" s="8">
        <f t="shared" si="108"/>
        <v>1.6840179529186699E-4</v>
      </c>
      <c r="L132" s="1" t="str">
        <f>Pos!B548</f>
        <v>JP3347200002</v>
      </c>
      <c r="M132" s="1" t="str">
        <f>_xlfn.XLOOKUP($L132,Pos!B:B,Pos!D:D,, 0)</f>
        <v>Shionogi &amp; Co., Ltd.</v>
      </c>
      <c r="N132" s="1" t="str">
        <f>_xlfn.XLOOKUP($L132,Pos!B:B,Pos!E:E,, 0)</f>
        <v>Health Care</v>
      </c>
      <c r="O132" s="1" t="str">
        <f t="shared" si="109"/>
        <v>Health Care_Others</v>
      </c>
      <c r="P132" s="1" t="str">
        <f>_xlfn.XLOOKUP($L132,Pos!B:B,Pos!F:F,, 0)</f>
        <v>Others</v>
      </c>
      <c r="Q132" s="1">
        <v>0</v>
      </c>
      <c r="R132" s="9">
        <f>_xlfn.XLOOKUP($L132,Pos!$B:$B,Pos!N:N,0, 0)</f>
        <v>6.93</v>
      </c>
      <c r="S132" s="9">
        <f>_xlfn.XLOOKUP($L132,Pos!$B:$B,Pos!O:O,0, 0)</f>
        <v>7.0679999999999996</v>
      </c>
      <c r="T132" s="9">
        <f>_xlfn.XLOOKUP($L132,Pos!$B:$B,Pos!P:P,0, 0)</f>
        <v>6.5250000000000004</v>
      </c>
      <c r="U132" s="9">
        <f>_xlfn.XLOOKUP($L132,Pos!$B:$B,Pos!Q:Q,0, 0)</f>
        <v>7</v>
      </c>
      <c r="V132" s="9">
        <f>_xlfn.XLOOKUP($L132,Pos!$B:$B,Pos!R:R,0, 0)</f>
        <v>8.466666</v>
      </c>
      <c r="W132" s="9">
        <f>_xlfn.XLOOKUP($L132,Pos!$B:$B,Pos!S:S,0, 0)</f>
        <v>5.0166659999999998</v>
      </c>
      <c r="X132" s="9" t="str">
        <f>_xlfn.XLOOKUP($L132,Pos!$B:$B,Pos!J:J,0, 0)</f>
        <v>Hold</v>
      </c>
      <c r="Y132" s="1">
        <v>0</v>
      </c>
      <c r="Z132" s="1">
        <v>0</v>
      </c>
      <c r="AA132" s="1">
        <f t="shared" si="110"/>
        <v>0</v>
      </c>
      <c r="AB132" s="9">
        <f>_xlfn.XLOOKUP(L132,Pos!B:B,Pos!K:K,-1,0)</f>
        <v>8.3333333333333339</v>
      </c>
      <c r="AC132" s="1" t="e">
        <f>_xlfn.XLOOKUP($L132,Pos!$A:$A,Pos!S:S,_xlfn.XLOOKUP($L132,#REF!,#REF!, ""), 0)</f>
        <v>#REF!</v>
      </c>
      <c r="AD132" s="1" t="e">
        <f>_xlfn.XLOOKUP($L132,Pos!$A:$A,Pos!T:T,_xlfn.XLOOKUP($L132,#REF!,#REF!, ""), 0)</f>
        <v>#REF!</v>
      </c>
      <c r="AE132" s="1" t="e">
        <f>_xlfn.XLOOKUP($L132,Pos!$A:$A,Pos!U:U,_xlfn.XLOOKUP($L132,#REF!,#REF!, ""), 0)</f>
        <v>#REF!</v>
      </c>
      <c r="AF132" s="1" t="e">
        <f>_xlfn.XLOOKUP($L132,Pos!$A:$A,Pos!V:V,_xlfn.XLOOKUP($L132,#REF!,#REF!, ""), 0)</f>
        <v>#REF!</v>
      </c>
      <c r="AG132" s="1" t="e">
        <f>_xlfn.XLOOKUP($L132,Pos!$A:$A,Pos!W:W,_xlfn.XLOOKUP($L132,#REF!,#REF!, ""), 0)</f>
        <v>#REF!</v>
      </c>
      <c r="AH132" s="1" t="e">
        <f>_xlfn.XLOOKUP($L132,Pos!$A:$A,Pos!X:X,_xlfn.XLOOKUP($L132,#REF!,#REF!, ""), 0)</f>
        <v>#REF!</v>
      </c>
      <c r="AI132" s="1" t="e">
        <f>_xlfn.XLOOKUP($L132,Pos!$A:$A,Pos!Y:Y,_xlfn.XLOOKUP($L132,#REF!,#REF!, ""), 0)</f>
        <v>#REF!</v>
      </c>
      <c r="AJ132" s="1" t="e">
        <f>_xlfn.XLOOKUP($L132,Pos!$A:$A,Pos!Z:Z,_xlfn.XLOOKUP($L132,#REF!,#REF!, ""), 0)</f>
        <v>#REF!</v>
      </c>
      <c r="AK132" s="1" t="e">
        <f>_xlfn.XLOOKUP($L132,Pos!$A:$A,Pos!AA:AA,_xlfn.XLOOKUP($L132,#REF!,#REF!, ""), 0)</f>
        <v>#REF!</v>
      </c>
      <c r="AL132" s="1" t="e">
        <f>_xlfn.XLOOKUP($L132,Pos!$A:$A,Pos!AB:AB,_xlfn.XLOOKUP($L132,#REF!,#REF!, ""), 0)</f>
        <v>#REF!</v>
      </c>
      <c r="AM132" s="1" t="e">
        <f>_xlfn.XLOOKUP($L132,Pos!$A:$A,Pos!AC:AC,_xlfn.XLOOKUP($L132,#REF!,#REF!, ""), 0)</f>
        <v>#REF!</v>
      </c>
      <c r="AN132" s="1" t="e">
        <f>_xlfn.XLOOKUP($L132,Pos!$A:$A,Pos!AD:AD,_xlfn.XLOOKUP($L132,#REF!,#REF!, ""), 0)</f>
        <v>#REF!</v>
      </c>
      <c r="AO132" s="1" t="e">
        <f>_xlfn.XLOOKUP($L132,Pos!$A:$A,Pos!AE:AE,_xlfn.XLOOKUP($L132,#REF!,#REF!, ""), 0)</f>
        <v>#REF!</v>
      </c>
      <c r="AP132" s="1" t="e">
        <f>_xlfn.XLOOKUP($L132,Pos!$A:$A,Pos!AF:AF,_xlfn.XLOOKUP($L132,#REF!,#REF!, ""), 0)</f>
        <v>#REF!</v>
      </c>
      <c r="AQ132" s="1" t="e">
        <f>_xlfn.XLOOKUP($L132,Pos!$A:$A,Pos!AG:AG,_xlfn.XLOOKUP($L132,#REF!,#REF!, ""), 0)</f>
        <v>#REF!</v>
      </c>
      <c r="AR132" s="1" t="e">
        <f>_xlfn.XLOOKUP($L132,Pos!$A:$A,Pos!AH:AH,_xlfn.XLOOKUP($L132,#REF!,#REF!, ""), 0)</f>
        <v>#REF!</v>
      </c>
      <c r="AS132" s="1" t="e">
        <f>_xlfn.XLOOKUP($L132,Pos!$A:$A,Pos!AI:AI,_xlfn.XLOOKUP($L132,#REF!,#REF!, ""), 0)</f>
        <v>#REF!</v>
      </c>
      <c r="AT132" s="1" t="e">
        <f>_xlfn.XLOOKUP($L132,Pos!$A:$A,Pos!AJ:AJ,_xlfn.XLOOKUP($L132,#REF!,#REF!, ""), 0)</f>
        <v>#REF!</v>
      </c>
      <c r="AU132" s="1" t="e">
        <f>_xlfn.XLOOKUP($L132,Pos!$A:$A,Pos!AK:AK,_xlfn.XLOOKUP($L132,#REF!,#REF!, ""), 0)</f>
        <v>#REF!</v>
      </c>
      <c r="AV132" s="1" t="e">
        <f>_xlfn.XLOOKUP($L132,Pos!$A:$A,Pos!AL:AL,_xlfn.XLOOKUP($L132,#REF!,#REF!, ""), 0)</f>
        <v>#REF!</v>
      </c>
      <c r="AW132" s="1" t="e">
        <f>_xlfn.XLOOKUP($L132,Pos!$A:$A,Pos!AM:AM,_xlfn.XLOOKUP($L132,#REF!,#REF!, ""), 0)</f>
        <v>#REF!</v>
      </c>
      <c r="AX132" s="1" t="e">
        <f>_xlfn.XLOOKUP($L132,Pos!$A:$A,Pos!AN:AN,_xlfn.XLOOKUP($L132,#REF!,#REF!, ""), 0)</f>
        <v>#REF!</v>
      </c>
      <c r="AY132" s="1" t="e">
        <f>_xlfn.XLOOKUP($L132,Pos!$A:$A,Pos!AO:AO,_xlfn.XLOOKUP($L132,#REF!,#REF!, ""), 0)</f>
        <v>#REF!</v>
      </c>
      <c r="AZ132" s="7" t="str">
        <f t="shared" si="111"/>
        <v>IN</v>
      </c>
      <c r="BA132" s="1">
        <f>IF(OR(_xlfn.XLOOKUP(L132,Pos!B:B,Pos!L:L,FALSE)="ESG Reason",_xlfn.XLOOKUP(L132,Pos!B:B,Pos!L:L,FALSE)="Blacklisted"),1,0)</f>
        <v>0</v>
      </c>
      <c r="BC132" s="11">
        <v>1.000006314195677E-3</v>
      </c>
      <c r="BD132" s="11">
        <f>_xlfn.XLOOKUP($L132,Pos!$B:$B,Pos!H:H,0, 0)</f>
        <v>7.5569634576742363E-4</v>
      </c>
      <c r="BE132" s="11">
        <f>_xlfn.XLOOKUP($L132,Pos!$B:$B,Pos!I:I,0, 0)</f>
        <v>1.6840179529186699E-4</v>
      </c>
      <c r="BF132" s="18">
        <f t="shared" si="112"/>
        <v>5.8729455047555666E-4</v>
      </c>
      <c r="BG132" s="1">
        <f t="shared" si="113"/>
        <v>3</v>
      </c>
      <c r="BH132" s="1">
        <f t="shared" si="114"/>
        <v>47</v>
      </c>
      <c r="BI132" s="18">
        <f t="shared" si="115"/>
        <v>2.4430996842825334E-4</v>
      </c>
      <c r="BJ132" s="3">
        <f t="shared" si="116"/>
        <v>8.3160451890381001E-4</v>
      </c>
      <c r="BK132" s="18">
        <f t="shared" si="117"/>
        <v>2.4430996842825334E-4</v>
      </c>
    </row>
    <row r="133" spans="3:63" x14ac:dyDescent="0.25">
      <c r="C133" s="3"/>
      <c r="D133" s="3"/>
      <c r="E133" s="3"/>
      <c r="F133" s="3"/>
      <c r="G133" s="51" t="s">
        <v>1129</v>
      </c>
      <c r="H133" s="8" t="str">
        <f t="shared" si="107"/>
        <v>0%Others</v>
      </c>
      <c r="I133" s="11" cm="1">
        <f t="array" ref="I133">IF(
   AZ133 = "OUT", 0,IF(
   BD133 &gt;= LARGE(IF(ISNUMBER(BD:BD), BD:BD), 3),
   BE133 - 0.001,
   IF(BE133 &gt;=VLOOKUP(P133,mapping!$A:$B,2,FALSE), BE133,VLOOKUP(P133,mapping!$A$2:$B$8,2,FALSE))
))</f>
        <v>1E-3</v>
      </c>
      <c r="J133" s="11" cm="1">
        <f t="array" ref="J133">IF(
    AZ133="OUT",0,IF(IF(
                      BD133&gt;=LARGE(IF(ISNUMBER(BD:BD),BD:BD),3),
                      BE133+0.001,
                      VLOOKUP(H133,mapping!$D:$E,2,FALSE)
                      )&gt;I133,
                   IF(
                      BD133&gt;=LARGE(IF(ISNUMBER(BD:BD),BD:BD),3),
                      BE133+0.001,
                      VLOOKUP(H133,mapping!$D:$E,2,FALSE)
                      ),
                   I133+0.002))</f>
        <v>3.0000000000000001E-3</v>
      </c>
      <c r="K133" s="8">
        <f t="shared" si="108"/>
        <v>9.4367512863924478E-5</v>
      </c>
      <c r="L133" s="1" t="str">
        <f>Pos!B13</f>
        <v>AU000000CAR3</v>
      </c>
      <c r="M133" s="1" t="str">
        <f>_xlfn.XLOOKUP($L133,Pos!B:B,Pos!D:D,, 0)</f>
        <v>CAR Group Limited</v>
      </c>
      <c r="N133" s="1" t="str">
        <f>_xlfn.XLOOKUP($L133,Pos!B:B,Pos!E:E,, 0)</f>
        <v>Technology</v>
      </c>
      <c r="O133" s="1" t="str">
        <f t="shared" si="109"/>
        <v>Technology_Others</v>
      </c>
      <c r="P133" s="1" t="str">
        <f>_xlfn.XLOOKUP($L133,Pos!B:B,Pos!F:F,, 0)</f>
        <v>Others</v>
      </c>
      <c r="Q133" s="1">
        <v>0</v>
      </c>
      <c r="R133" s="9">
        <f>_xlfn.XLOOKUP($L133,Pos!$B:$B,Pos!N:N,0, 0)</f>
        <v>8.2000010000000003</v>
      </c>
      <c r="S133" s="9">
        <f>_xlfn.XLOOKUP($L133,Pos!$B:$B,Pos!O:O,0, 0)</f>
        <v>7.728167</v>
      </c>
      <c r="T133" s="9">
        <f>_xlfn.XLOOKUP($L133,Pos!$B:$B,Pos!P:P,0, 0)</f>
        <v>4.0999999999999996</v>
      </c>
      <c r="U133" s="9">
        <f>_xlfn.XLOOKUP($L133,Pos!$B:$B,Pos!Q:Q,0, 0)</f>
        <v>9</v>
      </c>
      <c r="V133" s="9">
        <f>_xlfn.XLOOKUP($L133,Pos!$B:$B,Pos!R:R,0, 0)</f>
        <v>9</v>
      </c>
      <c r="W133" s="9">
        <f>_xlfn.XLOOKUP($L133,Pos!$B:$B,Pos!S:S,0, 0)</f>
        <v>3.4533330000000002</v>
      </c>
      <c r="X133" s="9" t="str">
        <f>_xlfn.XLOOKUP($L133,Pos!$B:$B,Pos!J:J,0, 0)</f>
        <v>Outperform</v>
      </c>
      <c r="Y133" s="1">
        <v>0</v>
      </c>
      <c r="Z133" s="1">
        <v>0</v>
      </c>
      <c r="AA133" s="1">
        <f t="shared" si="110"/>
        <v>0</v>
      </c>
      <c r="AB133" s="9">
        <f>_xlfn.XLOOKUP(L133,Pos!B:B,Pos!K:K,-1,0)</f>
        <v>9.8333333333333321</v>
      </c>
      <c r="AC133" s="1" t="e">
        <f>_xlfn.XLOOKUP($L133,Pos!$A:$A,Pos!S:S,_xlfn.XLOOKUP($L133,#REF!,#REF!, ""), 0)</f>
        <v>#REF!</v>
      </c>
      <c r="AD133" s="1" t="e">
        <f>_xlfn.XLOOKUP($L133,Pos!$A:$A,Pos!T:T,_xlfn.XLOOKUP($L133,#REF!,#REF!, ""), 0)</f>
        <v>#REF!</v>
      </c>
      <c r="AE133" s="1" t="e">
        <f>_xlfn.XLOOKUP($L133,Pos!$A:$A,Pos!U:U,_xlfn.XLOOKUP($L133,#REF!,#REF!, ""), 0)</f>
        <v>#REF!</v>
      </c>
      <c r="AF133" s="1" t="e">
        <f>_xlfn.XLOOKUP($L133,Pos!$A:$A,Pos!V:V,_xlfn.XLOOKUP($L133,#REF!,#REF!, ""), 0)</f>
        <v>#REF!</v>
      </c>
      <c r="AG133" s="1" t="e">
        <f>_xlfn.XLOOKUP($L133,Pos!$A:$A,Pos!W:W,_xlfn.XLOOKUP($L133,#REF!,#REF!, ""), 0)</f>
        <v>#REF!</v>
      </c>
      <c r="AH133" s="1" t="e">
        <f>_xlfn.XLOOKUP($L133,Pos!$A:$A,Pos!X:X,_xlfn.XLOOKUP($L133,#REF!,#REF!, ""), 0)</f>
        <v>#REF!</v>
      </c>
      <c r="AI133" s="1" t="e">
        <f>_xlfn.XLOOKUP($L133,Pos!$A:$A,Pos!Y:Y,_xlfn.XLOOKUP($L133,#REF!,#REF!, ""), 0)</f>
        <v>#REF!</v>
      </c>
      <c r="AJ133" s="1" t="e">
        <f>_xlfn.XLOOKUP($L133,Pos!$A:$A,Pos!Z:Z,_xlfn.XLOOKUP($L133,#REF!,#REF!, ""), 0)</f>
        <v>#REF!</v>
      </c>
      <c r="AK133" s="1" t="e">
        <f>_xlfn.XLOOKUP($L133,Pos!$A:$A,Pos!AA:AA,_xlfn.XLOOKUP($L133,#REF!,#REF!, ""), 0)</f>
        <v>#REF!</v>
      </c>
      <c r="AL133" s="1" t="e">
        <f>_xlfn.XLOOKUP($L133,Pos!$A:$A,Pos!AB:AB,_xlfn.XLOOKUP($L133,#REF!,#REF!, ""), 0)</f>
        <v>#REF!</v>
      </c>
      <c r="AM133" s="1" t="e">
        <f>_xlfn.XLOOKUP($L133,Pos!$A:$A,Pos!AC:AC,_xlfn.XLOOKUP($L133,#REF!,#REF!, ""), 0)</f>
        <v>#REF!</v>
      </c>
      <c r="AN133" s="1" t="e">
        <f>_xlfn.XLOOKUP($L133,Pos!$A:$A,Pos!AD:AD,_xlfn.XLOOKUP($L133,#REF!,#REF!, ""), 0)</f>
        <v>#REF!</v>
      </c>
      <c r="AO133" s="1" t="e">
        <f>_xlfn.XLOOKUP($L133,Pos!$A:$A,Pos!AE:AE,_xlfn.XLOOKUP($L133,#REF!,#REF!, ""), 0)</f>
        <v>#REF!</v>
      </c>
      <c r="AP133" s="1" t="e">
        <f>_xlfn.XLOOKUP($L133,Pos!$A:$A,Pos!AF:AF,_xlfn.XLOOKUP($L133,#REF!,#REF!, ""), 0)</f>
        <v>#REF!</v>
      </c>
      <c r="AQ133" s="1" t="e">
        <f>_xlfn.XLOOKUP($L133,Pos!$A:$A,Pos!AG:AG,_xlfn.XLOOKUP($L133,#REF!,#REF!, ""), 0)</f>
        <v>#REF!</v>
      </c>
      <c r="AR133" s="1" t="e">
        <f>_xlfn.XLOOKUP($L133,Pos!$A:$A,Pos!AH:AH,_xlfn.XLOOKUP($L133,#REF!,#REF!, ""), 0)</f>
        <v>#REF!</v>
      </c>
      <c r="AS133" s="1" t="e">
        <f>_xlfn.XLOOKUP($L133,Pos!$A:$A,Pos!AI:AI,_xlfn.XLOOKUP($L133,#REF!,#REF!, ""), 0)</f>
        <v>#REF!</v>
      </c>
      <c r="AT133" s="1" t="e">
        <f>_xlfn.XLOOKUP($L133,Pos!$A:$A,Pos!AJ:AJ,_xlfn.XLOOKUP($L133,#REF!,#REF!, ""), 0)</f>
        <v>#REF!</v>
      </c>
      <c r="AU133" s="1" t="e">
        <f>_xlfn.XLOOKUP($L133,Pos!$A:$A,Pos!AK:AK,_xlfn.XLOOKUP($L133,#REF!,#REF!, ""), 0)</f>
        <v>#REF!</v>
      </c>
      <c r="AV133" s="1" t="e">
        <f>_xlfn.XLOOKUP($L133,Pos!$A:$A,Pos!AL:AL,_xlfn.XLOOKUP($L133,#REF!,#REF!, ""), 0)</f>
        <v>#REF!</v>
      </c>
      <c r="AW133" s="1" t="e">
        <f>_xlfn.XLOOKUP($L133,Pos!$A:$A,Pos!AM:AM,_xlfn.XLOOKUP($L133,#REF!,#REF!, ""), 0)</f>
        <v>#REF!</v>
      </c>
      <c r="AX133" s="1" t="e">
        <f>_xlfn.XLOOKUP($L133,Pos!$A:$A,Pos!AN:AN,_xlfn.XLOOKUP($L133,#REF!,#REF!, ""), 0)</f>
        <v>#REF!</v>
      </c>
      <c r="AY133" s="1" t="e">
        <f>_xlfn.XLOOKUP($L133,Pos!$A:$A,Pos!AO:AO,_xlfn.XLOOKUP($L133,#REF!,#REF!, ""), 0)</f>
        <v>#REF!</v>
      </c>
      <c r="AZ133" s="7" t="str">
        <f t="shared" si="111"/>
        <v>IN</v>
      </c>
      <c r="BA133" s="1">
        <f>IF(OR(_xlfn.XLOOKUP(L133,Pos!B:B,Pos!L:L,FALSE)="ESG Reason",_xlfn.XLOOKUP(L133,Pos!B:B,Pos!L:L,FALSE)="Blacklisted"),1,0)</f>
        <v>0</v>
      </c>
      <c r="BC133" s="11">
        <v>1.000004897200506E-3</v>
      </c>
      <c r="BD133" s="11">
        <f>_xlfn.XLOOKUP($L133,Pos!$B:$B,Pos!H:H,0, 0)</f>
        <v>7.0402701521269468E-4</v>
      </c>
      <c r="BE133" s="11">
        <f>_xlfn.XLOOKUP($L133,Pos!$B:$B,Pos!I:I,0, 0)</f>
        <v>9.4367512863924478E-5</v>
      </c>
      <c r="BF133" s="18">
        <f t="shared" si="112"/>
        <v>6.0965950234877025E-4</v>
      </c>
      <c r="BG133" s="1">
        <f t="shared" si="113"/>
        <v>3</v>
      </c>
      <c r="BH133" s="1">
        <f t="shared" si="114"/>
        <v>54</v>
      </c>
      <c r="BI133" s="18">
        <f t="shared" si="115"/>
        <v>2.9597788198781135E-4</v>
      </c>
      <c r="BJ133" s="3">
        <f t="shared" si="116"/>
        <v>9.0563738433658159E-4</v>
      </c>
      <c r="BK133" s="18">
        <f t="shared" si="117"/>
        <v>2.9597788198781135E-4</v>
      </c>
    </row>
    <row r="134" spans="3:63" x14ac:dyDescent="0.25">
      <c r="C134" s="3"/>
      <c r="D134" s="3"/>
      <c r="E134" s="3"/>
      <c r="F134" s="3"/>
      <c r="G134" s="51" t="s">
        <v>1178</v>
      </c>
      <c r="H134" s="8" t="str">
        <f t="shared" si="107"/>
        <v>0%Others</v>
      </c>
      <c r="I134" s="11" cm="1">
        <f t="array" ref="I134">IF(
   AZ134 = "OUT", 0,IF(
   BD134 &gt;= LARGE(IF(ISNUMBER(BD:BD), BD:BD), 3),
   BE134 - 0.001,
   IF(BE134 &gt;=VLOOKUP(P134,mapping!$A:$B,2,FALSE), BE134,VLOOKUP(P134,mapping!$A$2:$B$8,2,FALSE))
))</f>
        <v>1E-3</v>
      </c>
      <c r="J134" s="11" cm="1">
        <f t="array" ref="J134">IF(
    AZ134="OUT",0,IF(IF(
                      BD134&gt;=LARGE(IF(ISNUMBER(BD:BD),BD:BD),3),
                      BE134+0.001,
                      VLOOKUP(H134,mapping!$D:$E,2,FALSE)
                      )&gt;I134,
                   IF(
                      BD134&gt;=LARGE(IF(ISNUMBER(BD:BD),BD:BD),3),
                      BE134+0.001,
                      VLOOKUP(H134,mapping!$D:$E,2,FALSE)
                      ),
                   I134+0.002))</f>
        <v>3.0000000000000001E-3</v>
      </c>
      <c r="K134" s="8">
        <f t="shared" si="108"/>
        <v>7.9112484260914027E-5</v>
      </c>
      <c r="L134" s="1" t="str">
        <f>Pos!B634</f>
        <v>JP3774200004</v>
      </c>
      <c r="M134" s="1" t="str">
        <f>_xlfn.XLOOKUP($L134,Pos!B:B,Pos!D:D,, 0)</f>
        <v>Hankyu Hanshin Holdings, Inc.</v>
      </c>
      <c r="N134" s="1" t="str">
        <f>_xlfn.XLOOKUP($L134,Pos!B:B,Pos!E:E,, 0)</f>
        <v>Industrial Goods &amp; Services</v>
      </c>
      <c r="O134" s="1" t="str">
        <f t="shared" si="109"/>
        <v>Industrial Goods &amp; Services_Others</v>
      </c>
      <c r="P134" s="1" t="str">
        <f>_xlfn.XLOOKUP($L134,Pos!B:B,Pos!F:F,, 0)</f>
        <v>Others</v>
      </c>
      <c r="Q134" s="1">
        <v>0</v>
      </c>
      <c r="R134" s="9">
        <f>_xlfn.XLOOKUP($L134,Pos!$B:$B,Pos!N:N,0, 0)</f>
        <v>5.4</v>
      </c>
      <c r="S134" s="9">
        <f>_xlfn.XLOOKUP($L134,Pos!$B:$B,Pos!O:O,0, 0)</f>
        <v>5.8832500000000003</v>
      </c>
      <c r="T134" s="9">
        <f>_xlfn.XLOOKUP($L134,Pos!$B:$B,Pos!P:P,0, 0)</f>
        <v>2.8250000000000002</v>
      </c>
      <c r="U134" s="9">
        <f>_xlfn.XLOOKUP($L134,Pos!$B:$B,Pos!Q:Q,0, 0)</f>
        <v>2.9</v>
      </c>
      <c r="V134" s="9">
        <f>_xlfn.XLOOKUP($L134,Pos!$B:$B,Pos!R:R,0, 0)</f>
        <v>7.6</v>
      </c>
      <c r="W134" s="9">
        <f>_xlfn.XLOOKUP($L134,Pos!$B:$B,Pos!S:S,0, 0)</f>
        <v>7.1283339999999997</v>
      </c>
      <c r="X134" s="9" t="str">
        <f>_xlfn.XLOOKUP($L134,Pos!$B:$B,Pos!J:J,0, 0)</f>
        <v>Hold</v>
      </c>
      <c r="Y134" s="1">
        <v>0</v>
      </c>
      <c r="Z134" s="1">
        <v>0</v>
      </c>
      <c r="AA134" s="1">
        <f t="shared" si="110"/>
        <v>0</v>
      </c>
      <c r="AB134" s="9">
        <f>_xlfn.XLOOKUP(L134,Pos!B:B,Pos!K:K,-1,0)</f>
        <v>8.4090909090909101</v>
      </c>
      <c r="AC134" s="1" t="e">
        <f>_xlfn.XLOOKUP($L134,Pos!$A:$A,Pos!S:S,_xlfn.XLOOKUP($L134,#REF!,#REF!, ""), 0)</f>
        <v>#REF!</v>
      </c>
      <c r="AD134" s="1" t="e">
        <f>_xlfn.XLOOKUP($L134,Pos!$A:$A,Pos!T:T,_xlfn.XLOOKUP($L134,#REF!,#REF!, ""), 0)</f>
        <v>#REF!</v>
      </c>
      <c r="AE134" s="1" t="e">
        <f>_xlfn.XLOOKUP($L134,Pos!$A:$A,Pos!U:U,_xlfn.XLOOKUP($L134,#REF!,#REF!, ""), 0)</f>
        <v>#REF!</v>
      </c>
      <c r="AF134" s="1" t="e">
        <f>_xlfn.XLOOKUP($L134,Pos!$A:$A,Pos!V:V,_xlfn.XLOOKUP($L134,#REF!,#REF!, ""), 0)</f>
        <v>#REF!</v>
      </c>
      <c r="AG134" s="1" t="e">
        <f>_xlfn.XLOOKUP($L134,Pos!$A:$A,Pos!W:W,_xlfn.XLOOKUP($L134,#REF!,#REF!, ""), 0)</f>
        <v>#REF!</v>
      </c>
      <c r="AH134" s="1" t="e">
        <f>_xlfn.XLOOKUP($L134,Pos!$A:$A,Pos!X:X,_xlfn.XLOOKUP($L134,#REF!,#REF!, ""), 0)</f>
        <v>#REF!</v>
      </c>
      <c r="AI134" s="1" t="e">
        <f>_xlfn.XLOOKUP($L134,Pos!$A:$A,Pos!Y:Y,_xlfn.XLOOKUP($L134,#REF!,#REF!, ""), 0)</f>
        <v>#REF!</v>
      </c>
      <c r="AJ134" s="1" t="e">
        <f>_xlfn.XLOOKUP($L134,Pos!$A:$A,Pos!Z:Z,_xlfn.XLOOKUP($L134,#REF!,#REF!, ""), 0)</f>
        <v>#REF!</v>
      </c>
      <c r="AK134" s="1" t="e">
        <f>_xlfn.XLOOKUP($L134,Pos!$A:$A,Pos!AA:AA,_xlfn.XLOOKUP($L134,#REF!,#REF!, ""), 0)</f>
        <v>#REF!</v>
      </c>
      <c r="AL134" s="1" t="e">
        <f>_xlfn.XLOOKUP($L134,Pos!$A:$A,Pos!AB:AB,_xlfn.XLOOKUP($L134,#REF!,#REF!, ""), 0)</f>
        <v>#REF!</v>
      </c>
      <c r="AM134" s="1" t="e">
        <f>_xlfn.XLOOKUP($L134,Pos!$A:$A,Pos!AC:AC,_xlfn.XLOOKUP($L134,#REF!,#REF!, ""), 0)</f>
        <v>#REF!</v>
      </c>
      <c r="AN134" s="1" t="e">
        <f>_xlfn.XLOOKUP($L134,Pos!$A:$A,Pos!AD:AD,_xlfn.XLOOKUP($L134,#REF!,#REF!, ""), 0)</f>
        <v>#REF!</v>
      </c>
      <c r="AO134" s="1" t="e">
        <f>_xlfn.XLOOKUP($L134,Pos!$A:$A,Pos!AE:AE,_xlfn.XLOOKUP($L134,#REF!,#REF!, ""), 0)</f>
        <v>#REF!</v>
      </c>
      <c r="AP134" s="1" t="e">
        <f>_xlfn.XLOOKUP($L134,Pos!$A:$A,Pos!AF:AF,_xlfn.XLOOKUP($L134,#REF!,#REF!, ""), 0)</f>
        <v>#REF!</v>
      </c>
      <c r="AQ134" s="1" t="e">
        <f>_xlfn.XLOOKUP($L134,Pos!$A:$A,Pos!AG:AG,_xlfn.XLOOKUP($L134,#REF!,#REF!, ""), 0)</f>
        <v>#REF!</v>
      </c>
      <c r="AR134" s="1" t="e">
        <f>_xlfn.XLOOKUP($L134,Pos!$A:$A,Pos!AH:AH,_xlfn.XLOOKUP($L134,#REF!,#REF!, ""), 0)</f>
        <v>#REF!</v>
      </c>
      <c r="AS134" s="1" t="e">
        <f>_xlfn.XLOOKUP($L134,Pos!$A:$A,Pos!AI:AI,_xlfn.XLOOKUP($L134,#REF!,#REF!, ""), 0)</f>
        <v>#REF!</v>
      </c>
      <c r="AT134" s="1" t="e">
        <f>_xlfn.XLOOKUP($L134,Pos!$A:$A,Pos!AJ:AJ,_xlfn.XLOOKUP($L134,#REF!,#REF!, ""), 0)</f>
        <v>#REF!</v>
      </c>
      <c r="AU134" s="1" t="e">
        <f>_xlfn.XLOOKUP($L134,Pos!$A:$A,Pos!AK:AK,_xlfn.XLOOKUP($L134,#REF!,#REF!, ""), 0)</f>
        <v>#REF!</v>
      </c>
      <c r="AV134" s="1" t="e">
        <f>_xlfn.XLOOKUP($L134,Pos!$A:$A,Pos!AL:AL,_xlfn.XLOOKUP($L134,#REF!,#REF!, ""), 0)</f>
        <v>#REF!</v>
      </c>
      <c r="AW134" s="1" t="e">
        <f>_xlfn.XLOOKUP($L134,Pos!$A:$A,Pos!AM:AM,_xlfn.XLOOKUP($L134,#REF!,#REF!, ""), 0)</f>
        <v>#REF!</v>
      </c>
      <c r="AX134" s="1" t="e">
        <f>_xlfn.XLOOKUP($L134,Pos!$A:$A,Pos!AN:AN,_xlfn.XLOOKUP($L134,#REF!,#REF!, ""), 0)</f>
        <v>#REF!</v>
      </c>
      <c r="AY134" s="1" t="e">
        <f>_xlfn.XLOOKUP($L134,Pos!$A:$A,Pos!AO:AO,_xlfn.XLOOKUP($L134,#REF!,#REF!, ""), 0)</f>
        <v>#REF!</v>
      </c>
      <c r="AZ134" s="7" t="str">
        <f t="shared" si="111"/>
        <v>IN</v>
      </c>
      <c r="BA134" s="1">
        <f>IF(OR(_xlfn.XLOOKUP(L134,Pos!B:B,Pos!L:L,FALSE)="ESG Reason",_xlfn.XLOOKUP(L134,Pos!B:B,Pos!L:L,FALSE)="Blacklisted"),1,0)</f>
        <v>0</v>
      </c>
      <c r="BC134" s="11">
        <v>1.000008811848384E-3</v>
      </c>
      <c r="BD134" s="11">
        <f>_xlfn.XLOOKUP($L134,Pos!$B:$B,Pos!H:H,0, 0)</f>
        <v>6.7501740434577895E-4</v>
      </c>
      <c r="BE134" s="11">
        <f>_xlfn.XLOOKUP($L134,Pos!$B:$B,Pos!I:I,0, 0)</f>
        <v>7.9112484260914027E-5</v>
      </c>
      <c r="BF134" s="18">
        <f t="shared" si="112"/>
        <v>5.9590492008486492E-4</v>
      </c>
      <c r="BG134" s="1">
        <f t="shared" si="113"/>
        <v>3</v>
      </c>
      <c r="BH134" s="1">
        <f t="shared" si="114"/>
        <v>48</v>
      </c>
      <c r="BI134" s="18">
        <f t="shared" si="115"/>
        <v>3.2499140750260507E-4</v>
      </c>
      <c r="BJ134" s="3">
        <f t="shared" si="116"/>
        <v>9.2089632758747E-4</v>
      </c>
      <c r="BK134" s="18">
        <f t="shared" si="117"/>
        <v>3.2499140750260507E-4</v>
      </c>
    </row>
    <row r="135" spans="3:63" x14ac:dyDescent="0.25">
      <c r="C135" s="3"/>
      <c r="D135" s="3"/>
      <c r="E135" s="3"/>
      <c r="F135" s="3"/>
      <c r="G135" s="51" t="s">
        <v>1209</v>
      </c>
      <c r="H135" s="8" t="str">
        <f t="shared" si="107"/>
        <v>0%Others</v>
      </c>
      <c r="I135" s="11" cm="1">
        <f t="array" ref="I135">IF(
   AZ135 = "OUT", 0,IF(
   BD135 &gt;= LARGE(IF(ISNUMBER(BD:BD), BD:BD), 3),
   BE135 - 0.001,
   IF(BE135 &gt;=VLOOKUP(P135,mapping!$A:$B,2,FALSE), BE135,VLOOKUP(P135,mapping!$A$2:$B$8,2,FALSE))
))</f>
        <v>1E-3</v>
      </c>
      <c r="J135" s="11" cm="1">
        <f t="array" ref="J135">IF(
    AZ135="OUT",0,IF(IF(
                      BD135&gt;=LARGE(IF(ISNUMBER(BD:BD),BD:BD),3),
                      BE135+0.001,
                      VLOOKUP(H135,mapping!$D:$E,2,FALSE)
                      )&gt;I135,
                   IF(
                      BD135&gt;=LARGE(IF(ISNUMBER(BD:BD),BD:BD),3),
                      BE135+0.001,
                      VLOOKUP(H135,mapping!$D:$E,2,FALSE)
                      ),
                   I135+0.002))</f>
        <v>3.0000000000000001E-3</v>
      </c>
      <c r="K135" s="8">
        <f t="shared" si="108"/>
        <v>7.2404924782812496E-5</v>
      </c>
      <c r="L135" s="1" t="str">
        <f>Pos!B43</f>
        <v>AU000000VCX7</v>
      </c>
      <c r="M135" s="1" t="str">
        <f>_xlfn.XLOOKUP($L135,Pos!B:B,Pos!D:D,, 0)</f>
        <v>Vicinity Centres</v>
      </c>
      <c r="N135" s="1" t="str">
        <f>_xlfn.XLOOKUP($L135,Pos!B:B,Pos!E:E,, 0)</f>
        <v>Real Estate</v>
      </c>
      <c r="O135" s="1" t="str">
        <f t="shared" si="109"/>
        <v>Real Estate_Others</v>
      </c>
      <c r="P135" s="1" t="str">
        <f>_xlfn.XLOOKUP($L135,Pos!B:B,Pos!F:F,, 0)</f>
        <v>Others</v>
      </c>
      <c r="Q135" s="1">
        <v>0</v>
      </c>
      <c r="R135" s="9">
        <f>_xlfn.XLOOKUP($L135,Pos!$B:$B,Pos!N:N,0, 0)</f>
        <v>6.1</v>
      </c>
      <c r="S135" s="9">
        <f>_xlfn.XLOOKUP($L135,Pos!$B:$B,Pos!O:O,0, 0)</f>
        <v>5.9588330000000003</v>
      </c>
      <c r="T135" s="9">
        <f>_xlfn.XLOOKUP($L135,Pos!$B:$B,Pos!P:P,0, 0)</f>
        <v>7.35</v>
      </c>
      <c r="U135" s="9">
        <f>_xlfn.XLOOKUP($L135,Pos!$B:$B,Pos!Q:Q,0, 0)</f>
        <v>6</v>
      </c>
      <c r="V135" s="9">
        <f>_xlfn.XLOOKUP($L135,Pos!$B:$B,Pos!R:R,0, 0)</f>
        <v>6.1666670000000003</v>
      </c>
      <c r="W135" s="9">
        <f>_xlfn.XLOOKUP($L135,Pos!$B:$B,Pos!S:S,0, 0)</f>
        <v>5</v>
      </c>
      <c r="X135" s="9" t="str">
        <f>_xlfn.XLOOKUP($L135,Pos!$B:$B,Pos!J:J,0, 0)</f>
        <v>Hold</v>
      </c>
      <c r="Y135" s="1">
        <v>0</v>
      </c>
      <c r="Z135" s="1">
        <v>0</v>
      </c>
      <c r="AA135" s="1">
        <f t="shared" si="110"/>
        <v>0</v>
      </c>
      <c r="AB135" s="9">
        <f>_xlfn.XLOOKUP(L135,Pos!B:B,Pos!K:K,-1,0)</f>
        <v>9.5833333333333339</v>
      </c>
      <c r="AC135" s="1" t="e">
        <f>_xlfn.XLOOKUP($L135,Pos!$A:$A,Pos!S:S,_xlfn.XLOOKUP($L135,#REF!,#REF!, ""), 0)</f>
        <v>#REF!</v>
      </c>
      <c r="AD135" s="1" t="e">
        <f>_xlfn.XLOOKUP($L135,Pos!$A:$A,Pos!T:T,_xlfn.XLOOKUP($L135,#REF!,#REF!, ""), 0)</f>
        <v>#REF!</v>
      </c>
      <c r="AE135" s="1" t="e">
        <f>_xlfn.XLOOKUP($L135,Pos!$A:$A,Pos!U:U,_xlfn.XLOOKUP($L135,#REF!,#REF!, ""), 0)</f>
        <v>#REF!</v>
      </c>
      <c r="AF135" s="1" t="e">
        <f>_xlfn.XLOOKUP($L135,Pos!$A:$A,Pos!V:V,_xlfn.XLOOKUP($L135,#REF!,#REF!, ""), 0)</f>
        <v>#REF!</v>
      </c>
      <c r="AG135" s="1" t="e">
        <f>_xlfn.XLOOKUP($L135,Pos!$A:$A,Pos!W:W,_xlfn.XLOOKUP($L135,#REF!,#REF!, ""), 0)</f>
        <v>#REF!</v>
      </c>
      <c r="AH135" s="1" t="e">
        <f>_xlfn.XLOOKUP($L135,Pos!$A:$A,Pos!X:X,_xlfn.XLOOKUP($L135,#REF!,#REF!, ""), 0)</f>
        <v>#REF!</v>
      </c>
      <c r="AI135" s="1" t="e">
        <f>_xlfn.XLOOKUP($L135,Pos!$A:$A,Pos!Y:Y,_xlfn.XLOOKUP($L135,#REF!,#REF!, ""), 0)</f>
        <v>#REF!</v>
      </c>
      <c r="AJ135" s="1" t="e">
        <f>_xlfn.XLOOKUP($L135,Pos!$A:$A,Pos!Z:Z,_xlfn.XLOOKUP($L135,#REF!,#REF!, ""), 0)</f>
        <v>#REF!</v>
      </c>
      <c r="AK135" s="1" t="e">
        <f>_xlfn.XLOOKUP($L135,Pos!$A:$A,Pos!AA:AA,_xlfn.XLOOKUP($L135,#REF!,#REF!, ""), 0)</f>
        <v>#REF!</v>
      </c>
      <c r="AL135" s="1" t="e">
        <f>_xlfn.XLOOKUP($L135,Pos!$A:$A,Pos!AB:AB,_xlfn.XLOOKUP($L135,#REF!,#REF!, ""), 0)</f>
        <v>#REF!</v>
      </c>
      <c r="AM135" s="1" t="e">
        <f>_xlfn.XLOOKUP($L135,Pos!$A:$A,Pos!AC:AC,_xlfn.XLOOKUP($L135,#REF!,#REF!, ""), 0)</f>
        <v>#REF!</v>
      </c>
      <c r="AN135" s="1" t="e">
        <f>_xlfn.XLOOKUP($L135,Pos!$A:$A,Pos!AD:AD,_xlfn.XLOOKUP($L135,#REF!,#REF!, ""), 0)</f>
        <v>#REF!</v>
      </c>
      <c r="AO135" s="1" t="e">
        <f>_xlfn.XLOOKUP($L135,Pos!$A:$A,Pos!AE:AE,_xlfn.XLOOKUP($L135,#REF!,#REF!, ""), 0)</f>
        <v>#REF!</v>
      </c>
      <c r="AP135" s="1" t="e">
        <f>_xlfn.XLOOKUP($L135,Pos!$A:$A,Pos!AF:AF,_xlfn.XLOOKUP($L135,#REF!,#REF!, ""), 0)</f>
        <v>#REF!</v>
      </c>
      <c r="AQ135" s="1" t="e">
        <f>_xlfn.XLOOKUP($L135,Pos!$A:$A,Pos!AG:AG,_xlfn.XLOOKUP($L135,#REF!,#REF!, ""), 0)</f>
        <v>#REF!</v>
      </c>
      <c r="AR135" s="1" t="e">
        <f>_xlfn.XLOOKUP($L135,Pos!$A:$A,Pos!AH:AH,_xlfn.XLOOKUP($L135,#REF!,#REF!, ""), 0)</f>
        <v>#REF!</v>
      </c>
      <c r="AS135" s="1" t="e">
        <f>_xlfn.XLOOKUP($L135,Pos!$A:$A,Pos!AI:AI,_xlfn.XLOOKUP($L135,#REF!,#REF!, ""), 0)</f>
        <v>#REF!</v>
      </c>
      <c r="AT135" s="1" t="e">
        <f>_xlfn.XLOOKUP($L135,Pos!$A:$A,Pos!AJ:AJ,_xlfn.XLOOKUP($L135,#REF!,#REF!, ""), 0)</f>
        <v>#REF!</v>
      </c>
      <c r="AU135" s="1" t="e">
        <f>_xlfn.XLOOKUP($L135,Pos!$A:$A,Pos!AK:AK,_xlfn.XLOOKUP($L135,#REF!,#REF!, ""), 0)</f>
        <v>#REF!</v>
      </c>
      <c r="AV135" s="1" t="e">
        <f>_xlfn.XLOOKUP($L135,Pos!$A:$A,Pos!AL:AL,_xlfn.XLOOKUP($L135,#REF!,#REF!, ""), 0)</f>
        <v>#REF!</v>
      </c>
      <c r="AW135" s="1" t="e">
        <f>_xlfn.XLOOKUP($L135,Pos!$A:$A,Pos!AM:AM,_xlfn.XLOOKUP($L135,#REF!,#REF!, ""), 0)</f>
        <v>#REF!</v>
      </c>
      <c r="AX135" s="1" t="e">
        <f>_xlfn.XLOOKUP($L135,Pos!$A:$A,Pos!AN:AN,_xlfn.XLOOKUP($L135,#REF!,#REF!, ""), 0)</f>
        <v>#REF!</v>
      </c>
      <c r="AY135" s="1" t="e">
        <f>_xlfn.XLOOKUP($L135,Pos!$A:$A,Pos!AO:AO,_xlfn.XLOOKUP($L135,#REF!,#REF!, ""), 0)</f>
        <v>#REF!</v>
      </c>
      <c r="AZ135" s="7" t="str">
        <f t="shared" si="111"/>
        <v>IN</v>
      </c>
      <c r="BA135" s="1">
        <f>IF(OR(_xlfn.XLOOKUP(L135,Pos!B:B,Pos!L:L,FALSE)="ESG Reason",_xlfn.XLOOKUP(L135,Pos!B:B,Pos!L:L,FALSE)="Blacklisted"),1,0)</f>
        <v>0</v>
      </c>
      <c r="BC135" s="11">
        <v>1.0000041391441581E-3</v>
      </c>
      <c r="BD135" s="11">
        <f>_xlfn.XLOOKUP($L135,Pos!$B:$B,Pos!H:H,0, 0)</f>
        <v>6.5708331480156192E-4</v>
      </c>
      <c r="BE135" s="11">
        <f>_xlfn.XLOOKUP($L135,Pos!$B:$B,Pos!I:I,0, 0)</f>
        <v>7.2404924782812496E-5</v>
      </c>
      <c r="BF135" s="18">
        <f t="shared" si="112"/>
        <v>5.8467839001874944E-4</v>
      </c>
      <c r="BG135" s="1">
        <f t="shared" si="113"/>
        <v>3</v>
      </c>
      <c r="BH135" s="1">
        <f t="shared" si="114"/>
        <v>52</v>
      </c>
      <c r="BI135" s="18">
        <f t="shared" si="115"/>
        <v>3.4292082434259617E-4</v>
      </c>
      <c r="BJ135" s="3">
        <f t="shared" si="116"/>
        <v>9.275992143613456E-4</v>
      </c>
      <c r="BK135" s="18">
        <f t="shared" si="117"/>
        <v>3.4292082434259617E-4</v>
      </c>
    </row>
    <row r="136" spans="3:63" x14ac:dyDescent="0.25">
      <c r="C136" s="3"/>
      <c r="D136" s="3"/>
      <c r="E136" s="3"/>
      <c r="F136" s="3"/>
      <c r="G136" s="51" t="s">
        <v>1267</v>
      </c>
      <c r="H136" s="8" t="str">
        <f t="shared" si="107"/>
        <v>0%Others</v>
      </c>
      <c r="I136" s="11" cm="1">
        <f t="array" ref="I136">IF(
   AZ136 = "OUT", 0,IF(
   BD136 &gt;= LARGE(IF(ISNUMBER(BD:BD), BD:BD), 3),
   BE136 - 0.001,
   IF(BE136 &gt;=VLOOKUP(P136,mapping!$A:$B,2,FALSE), BE136,VLOOKUP(P136,mapping!$A$2:$B$8,2,FALSE))
))</f>
        <v>1E-3</v>
      </c>
      <c r="J136" s="11" cm="1">
        <f t="array" ref="J136">IF(
    AZ136="OUT",0,IF(IF(
                      BD136&gt;=LARGE(IF(ISNUMBER(BD:BD),BD:BD),3),
                      BE136+0.001,
                      VLOOKUP(H136,mapping!$D:$E,2,FALSE)
                      )&gt;I136,
                   IF(
                      BD136&gt;=LARGE(IF(ISNUMBER(BD:BD),BD:BD),3),
                      BE136+0.001,
                      VLOOKUP(H136,mapping!$D:$E,2,FALSE)
                      ),
                   I136+0.002))</f>
        <v>3.0000000000000001E-3</v>
      </c>
      <c r="K136" s="8">
        <f t="shared" si="108"/>
        <v>5.4353041087407517E-5</v>
      </c>
      <c r="L136" s="1" t="str">
        <f>Pos!B587</f>
        <v>JP3494600004</v>
      </c>
      <c r="M136" s="1" t="str">
        <f>_xlfn.XLOOKUP($L136,Pos!B:B,Pos!D:D,, 0)</f>
        <v>SCREEN Holdings Co., Ltd</v>
      </c>
      <c r="N136" s="1" t="str">
        <f>_xlfn.XLOOKUP($L136,Pos!B:B,Pos!E:E,, 0)</f>
        <v>Technology</v>
      </c>
      <c r="O136" s="1" t="str">
        <f t="shared" si="109"/>
        <v>Technology_Others</v>
      </c>
      <c r="P136" s="1" t="str">
        <f>_xlfn.XLOOKUP($L136,Pos!B:B,Pos!F:F,, 0)</f>
        <v>Others</v>
      </c>
      <c r="Q136" s="1">
        <v>0</v>
      </c>
      <c r="R136" s="9">
        <f>_xlfn.XLOOKUP($L136,Pos!$B:$B,Pos!N:N,0, 0)</f>
        <v>5.07</v>
      </c>
      <c r="S136" s="9">
        <f>_xlfn.XLOOKUP($L136,Pos!$B:$B,Pos!O:O,0, 0)</f>
        <v>7.0231669999999999</v>
      </c>
      <c r="T136" s="9">
        <f>_xlfn.XLOOKUP($L136,Pos!$B:$B,Pos!P:P,0, 0)</f>
        <v>7.125</v>
      </c>
      <c r="U136" s="9">
        <f>_xlfn.XLOOKUP($L136,Pos!$B:$B,Pos!Q:Q,0, 0)</f>
        <v>3.6</v>
      </c>
      <c r="V136" s="9">
        <f>_xlfn.XLOOKUP($L136,Pos!$B:$B,Pos!R:R,0, 0)</f>
        <v>3.1333329999999999</v>
      </c>
      <c r="W136" s="9">
        <f>_xlfn.XLOOKUP($L136,Pos!$B:$B,Pos!S:S,0, 0)</f>
        <v>4.8499999999999996</v>
      </c>
      <c r="X136" s="9" t="str">
        <f>_xlfn.XLOOKUP($L136,Pos!$B:$B,Pos!J:J,0, 0)</f>
        <v>Outperform</v>
      </c>
      <c r="Y136" s="1">
        <v>0</v>
      </c>
      <c r="Z136" s="1">
        <v>0</v>
      </c>
      <c r="AA136" s="1">
        <f t="shared" si="110"/>
        <v>0</v>
      </c>
      <c r="AB136" s="9">
        <f>_xlfn.XLOOKUP(L136,Pos!B:B,Pos!K:K,-1,0)</f>
        <v>8.6666666666666679</v>
      </c>
      <c r="AC136" s="1" t="e">
        <f>_xlfn.XLOOKUP($L136,Pos!$A:$A,Pos!S:S,_xlfn.XLOOKUP($L136,#REF!,#REF!, ""), 0)</f>
        <v>#REF!</v>
      </c>
      <c r="AD136" s="1" t="e">
        <f>_xlfn.XLOOKUP($L136,Pos!$A:$A,Pos!T:T,_xlfn.XLOOKUP($L136,#REF!,#REF!, ""), 0)</f>
        <v>#REF!</v>
      </c>
      <c r="AE136" s="1" t="e">
        <f>_xlfn.XLOOKUP($L136,Pos!$A:$A,Pos!U:U,_xlfn.XLOOKUP($L136,#REF!,#REF!, ""), 0)</f>
        <v>#REF!</v>
      </c>
      <c r="AF136" s="1" t="e">
        <f>_xlfn.XLOOKUP($L136,Pos!$A:$A,Pos!V:V,_xlfn.XLOOKUP($L136,#REF!,#REF!, ""), 0)</f>
        <v>#REF!</v>
      </c>
      <c r="AG136" s="1" t="e">
        <f>_xlfn.XLOOKUP($L136,Pos!$A:$A,Pos!W:W,_xlfn.XLOOKUP($L136,#REF!,#REF!, ""), 0)</f>
        <v>#REF!</v>
      </c>
      <c r="AH136" s="1" t="e">
        <f>_xlfn.XLOOKUP($L136,Pos!$A:$A,Pos!X:X,_xlfn.XLOOKUP($L136,#REF!,#REF!, ""), 0)</f>
        <v>#REF!</v>
      </c>
      <c r="AI136" s="1" t="e">
        <f>_xlfn.XLOOKUP($L136,Pos!$A:$A,Pos!Y:Y,_xlfn.XLOOKUP($L136,#REF!,#REF!, ""), 0)</f>
        <v>#REF!</v>
      </c>
      <c r="AJ136" s="1" t="e">
        <f>_xlfn.XLOOKUP($L136,Pos!$A:$A,Pos!Z:Z,_xlfn.XLOOKUP($L136,#REF!,#REF!, ""), 0)</f>
        <v>#REF!</v>
      </c>
      <c r="AK136" s="1" t="e">
        <f>_xlfn.XLOOKUP($L136,Pos!$A:$A,Pos!AA:AA,_xlfn.XLOOKUP($L136,#REF!,#REF!, ""), 0)</f>
        <v>#REF!</v>
      </c>
      <c r="AL136" s="1" t="e">
        <f>_xlfn.XLOOKUP($L136,Pos!$A:$A,Pos!AB:AB,_xlfn.XLOOKUP($L136,#REF!,#REF!, ""), 0)</f>
        <v>#REF!</v>
      </c>
      <c r="AM136" s="1" t="e">
        <f>_xlfn.XLOOKUP($L136,Pos!$A:$A,Pos!AC:AC,_xlfn.XLOOKUP($L136,#REF!,#REF!, ""), 0)</f>
        <v>#REF!</v>
      </c>
      <c r="AN136" s="1" t="e">
        <f>_xlfn.XLOOKUP($L136,Pos!$A:$A,Pos!AD:AD,_xlfn.XLOOKUP($L136,#REF!,#REF!, ""), 0)</f>
        <v>#REF!</v>
      </c>
      <c r="AO136" s="1" t="e">
        <f>_xlfn.XLOOKUP($L136,Pos!$A:$A,Pos!AE:AE,_xlfn.XLOOKUP($L136,#REF!,#REF!, ""), 0)</f>
        <v>#REF!</v>
      </c>
      <c r="AP136" s="1" t="e">
        <f>_xlfn.XLOOKUP($L136,Pos!$A:$A,Pos!AF:AF,_xlfn.XLOOKUP($L136,#REF!,#REF!, ""), 0)</f>
        <v>#REF!</v>
      </c>
      <c r="AQ136" s="1" t="e">
        <f>_xlfn.XLOOKUP($L136,Pos!$A:$A,Pos!AG:AG,_xlfn.XLOOKUP($L136,#REF!,#REF!, ""), 0)</f>
        <v>#REF!</v>
      </c>
      <c r="AR136" s="1" t="e">
        <f>_xlfn.XLOOKUP($L136,Pos!$A:$A,Pos!AH:AH,_xlfn.XLOOKUP($L136,#REF!,#REF!, ""), 0)</f>
        <v>#REF!</v>
      </c>
      <c r="AS136" s="1" t="e">
        <f>_xlfn.XLOOKUP($L136,Pos!$A:$A,Pos!AI:AI,_xlfn.XLOOKUP($L136,#REF!,#REF!, ""), 0)</f>
        <v>#REF!</v>
      </c>
      <c r="AT136" s="1" t="e">
        <f>_xlfn.XLOOKUP($L136,Pos!$A:$A,Pos!AJ:AJ,_xlfn.XLOOKUP($L136,#REF!,#REF!, ""), 0)</f>
        <v>#REF!</v>
      </c>
      <c r="AU136" s="1" t="e">
        <f>_xlfn.XLOOKUP($L136,Pos!$A:$A,Pos!AK:AK,_xlfn.XLOOKUP($L136,#REF!,#REF!, ""), 0)</f>
        <v>#REF!</v>
      </c>
      <c r="AV136" s="1" t="e">
        <f>_xlfn.XLOOKUP($L136,Pos!$A:$A,Pos!AL:AL,_xlfn.XLOOKUP($L136,#REF!,#REF!, ""), 0)</f>
        <v>#REF!</v>
      </c>
      <c r="AW136" s="1" t="e">
        <f>_xlfn.XLOOKUP($L136,Pos!$A:$A,Pos!AM:AM,_xlfn.XLOOKUP($L136,#REF!,#REF!, ""), 0)</f>
        <v>#REF!</v>
      </c>
      <c r="AX136" s="1" t="e">
        <f>_xlfn.XLOOKUP($L136,Pos!$A:$A,Pos!AN:AN,_xlfn.XLOOKUP($L136,#REF!,#REF!, ""), 0)</f>
        <v>#REF!</v>
      </c>
      <c r="AY136" s="1" t="e">
        <f>_xlfn.XLOOKUP($L136,Pos!$A:$A,Pos!AO:AO,_xlfn.XLOOKUP($L136,#REF!,#REF!, ""), 0)</f>
        <v>#REF!</v>
      </c>
      <c r="AZ136" s="7" t="str">
        <f t="shared" si="111"/>
        <v>IN</v>
      </c>
      <c r="BA136" s="1">
        <f>IF(OR(_xlfn.XLOOKUP(L136,Pos!B:B,Pos!L:L,FALSE)="ESG Reason",_xlfn.XLOOKUP(L136,Pos!B:B,Pos!L:L,FALSE)="Blacklisted"),1,0)</f>
        <v>0</v>
      </c>
      <c r="BC136" s="11">
        <v>1.000003829970945E-3</v>
      </c>
      <c r="BD136" s="11">
        <f>_xlfn.XLOOKUP($L136,Pos!$B:$B,Pos!H:H,0, 0)</f>
        <v>6.4104728611999722E-4</v>
      </c>
      <c r="BE136" s="11">
        <f>_xlfn.XLOOKUP($L136,Pos!$B:$B,Pos!I:I,0, 0)</f>
        <v>5.4353041087407517E-5</v>
      </c>
      <c r="BF136" s="18">
        <f t="shared" si="112"/>
        <v>5.8669424503258972E-4</v>
      </c>
      <c r="BG136" s="1">
        <f t="shared" si="113"/>
        <v>3</v>
      </c>
      <c r="BH136" s="1">
        <f t="shared" si="114"/>
        <v>54</v>
      </c>
      <c r="BI136" s="18">
        <f t="shared" si="115"/>
        <v>3.5895654385094779E-4</v>
      </c>
      <c r="BJ136" s="3">
        <f t="shared" si="116"/>
        <v>9.4565078888353752E-4</v>
      </c>
      <c r="BK136" s="18">
        <f t="shared" si="117"/>
        <v>3.5895654385094779E-4</v>
      </c>
    </row>
    <row r="137" spans="3:63" x14ac:dyDescent="0.25">
      <c r="C137" s="3"/>
      <c r="D137" s="3"/>
      <c r="E137" s="3"/>
      <c r="F137" s="3"/>
      <c r="G137" s="51" t="s">
        <v>1251</v>
      </c>
      <c r="H137" s="8" t="str">
        <f t="shared" si="107"/>
        <v>0%West Europe</v>
      </c>
      <c r="I137" s="11" cm="1">
        <f t="array" ref="I137">IF(
   AZ137 = "OUT", 0,IF(
   BD137 &gt;= LARGE(IF(ISNUMBER(BD:BD), BD:BD), 3),
   BE137 - 0.001,
   IF(BE137 &gt;=VLOOKUP(P137,mapping!$A:$B,2,FALSE), BE137,VLOOKUP(P137,mapping!$A$2:$B$8,2,FALSE))
))</f>
        <v>1E-3</v>
      </c>
      <c r="J137" s="11" cm="1">
        <f t="array" ref="J137">IF(
    AZ137="OUT",0,IF(IF(
                      BD137&gt;=LARGE(IF(ISNUMBER(BD:BD),BD:BD),3),
                      BE137+0.001,
                      VLOOKUP(H137,mapping!$D:$E,2,FALSE)
                      )&gt;I137,
                   IF(
                      BD137&gt;=LARGE(IF(ISNUMBER(BD:BD),BD:BD),3),
                      BE137+0.001,
                      VLOOKUP(H137,mapping!$D:$E,2,FALSE)
                      ),
                   I137+0.002))</f>
        <v>5.0000000000000001E-3</v>
      </c>
      <c r="K137" s="8">
        <f t="shared" si="108"/>
        <v>6.104344795849417E-5</v>
      </c>
      <c r="L137" s="1" t="str">
        <f>Pos!B271</f>
        <v>ES0125220311</v>
      </c>
      <c r="M137" s="1" t="str">
        <f>_xlfn.XLOOKUP($L137,Pos!B:B,Pos!D:D,, 0)</f>
        <v>Acciona SA</v>
      </c>
      <c r="N137" s="1" t="str">
        <f>_xlfn.XLOOKUP($L137,Pos!B:B,Pos!E:E,, 0)</f>
        <v>Construction</v>
      </c>
      <c r="O137" s="1" t="str">
        <f t="shared" si="109"/>
        <v>Construction_West Europe</v>
      </c>
      <c r="P137" s="1" t="str">
        <f>_xlfn.XLOOKUP($L137,Pos!B:B,Pos!F:F,, 0)</f>
        <v>West Europe</v>
      </c>
      <c r="Q137" s="1">
        <v>0</v>
      </c>
      <c r="R137" s="9">
        <f>_xlfn.XLOOKUP($L137,Pos!$B:$B,Pos!N:N,0, 0)</f>
        <v>6.79</v>
      </c>
      <c r="S137" s="9">
        <f>_xlfn.XLOOKUP($L137,Pos!$B:$B,Pos!O:O,0, 0)</f>
        <v>7.8369999999999997</v>
      </c>
      <c r="T137" s="9">
        <f>_xlfn.XLOOKUP($L137,Pos!$B:$B,Pos!P:P,0, 0)</f>
        <v>3.2749999999999999</v>
      </c>
      <c r="U137" s="9">
        <f>_xlfn.XLOOKUP($L137,Pos!$B:$B,Pos!Q:Q,0, 0)</f>
        <v>5.5</v>
      </c>
      <c r="V137" s="9">
        <f>_xlfn.XLOOKUP($L137,Pos!$B:$B,Pos!R:R,0, 0)</f>
        <v>5.6333330000000004</v>
      </c>
      <c r="W137" s="9">
        <f>_xlfn.XLOOKUP($L137,Pos!$B:$B,Pos!S:S,0, 0)</f>
        <v>7.238334</v>
      </c>
      <c r="X137" s="9" t="str">
        <f>_xlfn.XLOOKUP($L137,Pos!$B:$B,Pos!J:J,0, 0)</f>
        <v>Underperform</v>
      </c>
      <c r="Y137" s="1">
        <v>0</v>
      </c>
      <c r="Z137" s="1">
        <v>0</v>
      </c>
      <c r="AA137" s="1">
        <f t="shared" si="110"/>
        <v>0</v>
      </c>
      <c r="AB137" s="9">
        <f>_xlfn.XLOOKUP(L137,Pos!B:B,Pos!K:K,-1,0)</f>
        <v>10</v>
      </c>
      <c r="AC137" s="1" t="e">
        <f>_xlfn.XLOOKUP($L137,Pos!$A:$A,Pos!S:S,_xlfn.XLOOKUP($L137,#REF!,#REF!, ""), 0)</f>
        <v>#REF!</v>
      </c>
      <c r="AD137" s="1" t="e">
        <f>_xlfn.XLOOKUP($L137,Pos!$A:$A,Pos!T:T,_xlfn.XLOOKUP($L137,#REF!,#REF!, ""), 0)</f>
        <v>#REF!</v>
      </c>
      <c r="AE137" s="1" t="e">
        <f>_xlfn.XLOOKUP($L137,Pos!$A:$A,Pos!U:U,_xlfn.XLOOKUP($L137,#REF!,#REF!, ""), 0)</f>
        <v>#REF!</v>
      </c>
      <c r="AF137" s="1" t="e">
        <f>_xlfn.XLOOKUP($L137,Pos!$A:$A,Pos!V:V,_xlfn.XLOOKUP($L137,#REF!,#REF!, ""), 0)</f>
        <v>#REF!</v>
      </c>
      <c r="AG137" s="1" t="e">
        <f>_xlfn.XLOOKUP($L137,Pos!$A:$A,Pos!W:W,_xlfn.XLOOKUP($L137,#REF!,#REF!, ""), 0)</f>
        <v>#REF!</v>
      </c>
      <c r="AH137" s="1" t="e">
        <f>_xlfn.XLOOKUP($L137,Pos!$A:$A,Pos!X:X,_xlfn.XLOOKUP($L137,#REF!,#REF!, ""), 0)</f>
        <v>#REF!</v>
      </c>
      <c r="AI137" s="1" t="e">
        <f>_xlfn.XLOOKUP($L137,Pos!$A:$A,Pos!Y:Y,_xlfn.XLOOKUP($L137,#REF!,#REF!, ""), 0)</f>
        <v>#REF!</v>
      </c>
      <c r="AJ137" s="1" t="e">
        <f>_xlfn.XLOOKUP($L137,Pos!$A:$A,Pos!Z:Z,_xlfn.XLOOKUP($L137,#REF!,#REF!, ""), 0)</f>
        <v>#REF!</v>
      </c>
      <c r="AK137" s="1" t="e">
        <f>_xlfn.XLOOKUP($L137,Pos!$A:$A,Pos!AA:AA,_xlfn.XLOOKUP($L137,#REF!,#REF!, ""), 0)</f>
        <v>#REF!</v>
      </c>
      <c r="AL137" s="1" t="e">
        <f>_xlfn.XLOOKUP($L137,Pos!$A:$A,Pos!AB:AB,_xlfn.XLOOKUP($L137,#REF!,#REF!, ""), 0)</f>
        <v>#REF!</v>
      </c>
      <c r="AM137" s="1" t="e">
        <f>_xlfn.XLOOKUP($L137,Pos!$A:$A,Pos!AC:AC,_xlfn.XLOOKUP($L137,#REF!,#REF!, ""), 0)</f>
        <v>#REF!</v>
      </c>
      <c r="AN137" s="1" t="e">
        <f>_xlfn.XLOOKUP($L137,Pos!$A:$A,Pos!AD:AD,_xlfn.XLOOKUP($L137,#REF!,#REF!, ""), 0)</f>
        <v>#REF!</v>
      </c>
      <c r="AO137" s="1" t="e">
        <f>_xlfn.XLOOKUP($L137,Pos!$A:$A,Pos!AE:AE,_xlfn.XLOOKUP($L137,#REF!,#REF!, ""), 0)</f>
        <v>#REF!</v>
      </c>
      <c r="AP137" s="1" t="e">
        <f>_xlfn.XLOOKUP($L137,Pos!$A:$A,Pos!AF:AF,_xlfn.XLOOKUP($L137,#REF!,#REF!, ""), 0)</f>
        <v>#REF!</v>
      </c>
      <c r="AQ137" s="1" t="e">
        <f>_xlfn.XLOOKUP($L137,Pos!$A:$A,Pos!AG:AG,_xlfn.XLOOKUP($L137,#REF!,#REF!, ""), 0)</f>
        <v>#REF!</v>
      </c>
      <c r="AR137" s="1" t="e">
        <f>_xlfn.XLOOKUP($L137,Pos!$A:$A,Pos!AH:AH,_xlfn.XLOOKUP($L137,#REF!,#REF!, ""), 0)</f>
        <v>#REF!</v>
      </c>
      <c r="AS137" s="1" t="e">
        <f>_xlfn.XLOOKUP($L137,Pos!$A:$A,Pos!AI:AI,_xlfn.XLOOKUP($L137,#REF!,#REF!, ""), 0)</f>
        <v>#REF!</v>
      </c>
      <c r="AT137" s="1" t="e">
        <f>_xlfn.XLOOKUP($L137,Pos!$A:$A,Pos!AJ:AJ,_xlfn.XLOOKUP($L137,#REF!,#REF!, ""), 0)</f>
        <v>#REF!</v>
      </c>
      <c r="AU137" s="1" t="e">
        <f>_xlfn.XLOOKUP($L137,Pos!$A:$A,Pos!AK:AK,_xlfn.XLOOKUP($L137,#REF!,#REF!, ""), 0)</f>
        <v>#REF!</v>
      </c>
      <c r="AV137" s="1" t="e">
        <f>_xlfn.XLOOKUP($L137,Pos!$A:$A,Pos!AL:AL,_xlfn.XLOOKUP($L137,#REF!,#REF!, ""), 0)</f>
        <v>#REF!</v>
      </c>
      <c r="AW137" s="1" t="e">
        <f>_xlfn.XLOOKUP($L137,Pos!$A:$A,Pos!AM:AM,_xlfn.XLOOKUP($L137,#REF!,#REF!, ""), 0)</f>
        <v>#REF!</v>
      </c>
      <c r="AX137" s="1" t="e">
        <f>_xlfn.XLOOKUP($L137,Pos!$A:$A,Pos!AN:AN,_xlfn.XLOOKUP($L137,#REF!,#REF!, ""), 0)</f>
        <v>#REF!</v>
      </c>
      <c r="AY137" s="1" t="e">
        <f>_xlfn.XLOOKUP($L137,Pos!$A:$A,Pos!AO:AO,_xlfn.XLOOKUP($L137,#REF!,#REF!, ""), 0)</f>
        <v>#REF!</v>
      </c>
      <c r="AZ137" s="7" t="str">
        <f t="shared" si="111"/>
        <v>IN</v>
      </c>
      <c r="BA137" s="1">
        <f>IF(OR(_xlfn.XLOOKUP(L137,Pos!B:B,Pos!L:L,FALSE)="ESG Reason",_xlfn.XLOOKUP(L137,Pos!B:B,Pos!L:L,FALSE)="Blacklisted"),1,0)</f>
        <v>0</v>
      </c>
      <c r="BC137" s="11">
        <v>1.0000078010453421E-3</v>
      </c>
      <c r="BD137" s="11">
        <f>_xlfn.XLOOKUP($L137,Pos!$B:$B,Pos!H:H,0, 0)</f>
        <v>6.2623813040930585E-4</v>
      </c>
      <c r="BE137" s="11">
        <f>_xlfn.XLOOKUP($L137,Pos!$B:$B,Pos!I:I,0, 0)</f>
        <v>6.104344795849417E-5</v>
      </c>
      <c r="BF137" s="18">
        <f t="shared" si="112"/>
        <v>5.6519468245081167E-4</v>
      </c>
      <c r="BG137" s="1">
        <f t="shared" si="113"/>
        <v>2</v>
      </c>
      <c r="BH137" s="1">
        <f t="shared" si="114"/>
        <v>5</v>
      </c>
      <c r="BI137" s="18">
        <f t="shared" si="115"/>
        <v>3.7376967063603621E-4</v>
      </c>
      <c r="BJ137" s="3">
        <f t="shared" si="116"/>
        <v>9.3896435308684788E-4</v>
      </c>
      <c r="BK137" s="18">
        <f t="shared" si="117"/>
        <v>3.7376967063603621E-4</v>
      </c>
    </row>
    <row r="138" spans="3:63" x14ac:dyDescent="0.25">
      <c r="C138" s="3"/>
      <c r="D138" s="3"/>
      <c r="E138" s="3"/>
      <c r="F138" s="3"/>
      <c r="G138" s="51" t="s">
        <v>1076</v>
      </c>
      <c r="H138" s="8" t="str">
        <f t="shared" si="107"/>
        <v>0%West Europe</v>
      </c>
      <c r="I138" s="11" cm="1">
        <f t="array" ref="I138">IF(
   AZ138 = "OUT", 0,IF(
   BD138 &gt;= LARGE(IF(ISNUMBER(BD:BD), BD:BD), 3),
   BE138 - 0.001,
   IF(BE138 &gt;=VLOOKUP(P138,mapping!$A:$B,2,FALSE), BE138,VLOOKUP(P138,mapping!$A$2:$B$8,2,FALSE))
))</f>
        <v>1E-3</v>
      </c>
      <c r="J138" s="11" cm="1">
        <f t="array" ref="J138">IF(
    AZ138="OUT",0,IF(IF(
                      BD138&gt;=LARGE(IF(ISNUMBER(BD:BD),BD:BD),3),
                      BE138+0.001,
                      VLOOKUP(H138,mapping!$D:$E,2,FALSE)
                      )&gt;I138,
                   IF(
                      BD138&gt;=LARGE(IF(ISNUMBER(BD:BD),BD:BD),3),
                      BE138+0.001,
                      VLOOKUP(H138,mapping!$D:$E,2,FALSE)
                      ),
                   I138+0.002))</f>
        <v>5.0000000000000001E-3</v>
      </c>
      <c r="K138" s="8">
        <f t="shared" si="108"/>
        <v>1.1199412192208231E-4</v>
      </c>
      <c r="L138" s="1" t="str">
        <f>Pos!B205</f>
        <v>DE0005785802</v>
      </c>
      <c r="M138" s="1" t="str">
        <f>_xlfn.XLOOKUP($L138,Pos!B:B,Pos!D:D,, 0)</f>
        <v>Fresenius Medical Care AG</v>
      </c>
      <c r="N138" s="1" t="str">
        <f>_xlfn.XLOOKUP($L138,Pos!B:B,Pos!E:E,, 0)</f>
        <v>Health Care</v>
      </c>
      <c r="O138" s="1" t="str">
        <f t="shared" si="109"/>
        <v>Health Care_West Europe</v>
      </c>
      <c r="P138" s="1" t="str">
        <f>_xlfn.XLOOKUP($L138,Pos!B:B,Pos!F:F,, 0)</f>
        <v>West Europe</v>
      </c>
      <c r="Q138" s="1">
        <v>0</v>
      </c>
      <c r="R138" s="9">
        <f>_xlfn.XLOOKUP($L138,Pos!$B:$B,Pos!N:N,0, 0)</f>
        <v>6.93</v>
      </c>
      <c r="S138" s="9">
        <f>_xlfn.XLOOKUP($L138,Pos!$B:$B,Pos!O:O,0, 0)</f>
        <v>9.2925000000000004</v>
      </c>
      <c r="T138" s="9">
        <f>_xlfn.XLOOKUP($L138,Pos!$B:$B,Pos!P:P,0, 0)</f>
        <v>2.5</v>
      </c>
      <c r="U138" s="9">
        <f>_xlfn.XLOOKUP($L138,Pos!$B:$B,Pos!Q:Q,0, 0)</f>
        <v>7.1</v>
      </c>
      <c r="V138" s="9">
        <f>_xlfn.XLOOKUP($L138,Pos!$B:$B,Pos!R:R,0, 0)</f>
        <v>5.766667</v>
      </c>
      <c r="W138" s="9">
        <f>_xlfn.XLOOKUP($L138,Pos!$B:$B,Pos!S:S,0, 0)</f>
        <v>4.9583329999999997</v>
      </c>
      <c r="X138" s="9" t="str">
        <f>_xlfn.XLOOKUP($L138,Pos!$B:$B,Pos!J:J,0, 0)</f>
        <v>Hold</v>
      </c>
      <c r="Y138" s="1">
        <v>0</v>
      </c>
      <c r="Z138" s="1">
        <v>0</v>
      </c>
      <c r="AA138" s="1">
        <f t="shared" si="110"/>
        <v>0</v>
      </c>
      <c r="AB138" s="9">
        <f>_xlfn.XLOOKUP(L138,Pos!B:B,Pos!K:K,-1,0)</f>
        <v>10</v>
      </c>
      <c r="AC138" s="1" t="e">
        <f>_xlfn.XLOOKUP($L138,Pos!$A:$A,Pos!S:S,_xlfn.XLOOKUP($L138,#REF!,#REF!, ""), 0)</f>
        <v>#REF!</v>
      </c>
      <c r="AD138" s="1" t="e">
        <f>_xlfn.XLOOKUP($L138,Pos!$A:$A,Pos!T:T,_xlfn.XLOOKUP($L138,#REF!,#REF!, ""), 0)</f>
        <v>#REF!</v>
      </c>
      <c r="AE138" s="1" t="e">
        <f>_xlfn.XLOOKUP($L138,Pos!$A:$A,Pos!U:U,_xlfn.XLOOKUP($L138,#REF!,#REF!, ""), 0)</f>
        <v>#REF!</v>
      </c>
      <c r="AF138" s="1" t="e">
        <f>_xlfn.XLOOKUP($L138,Pos!$A:$A,Pos!V:V,_xlfn.XLOOKUP($L138,#REF!,#REF!, ""), 0)</f>
        <v>#REF!</v>
      </c>
      <c r="AG138" s="1" t="e">
        <f>_xlfn.XLOOKUP($L138,Pos!$A:$A,Pos!W:W,_xlfn.XLOOKUP($L138,#REF!,#REF!, ""), 0)</f>
        <v>#REF!</v>
      </c>
      <c r="AH138" s="1" t="e">
        <f>_xlfn.XLOOKUP($L138,Pos!$A:$A,Pos!X:X,_xlfn.XLOOKUP($L138,#REF!,#REF!, ""), 0)</f>
        <v>#REF!</v>
      </c>
      <c r="AI138" s="1" t="e">
        <f>_xlfn.XLOOKUP($L138,Pos!$A:$A,Pos!Y:Y,_xlfn.XLOOKUP($L138,#REF!,#REF!, ""), 0)</f>
        <v>#REF!</v>
      </c>
      <c r="AJ138" s="1" t="e">
        <f>_xlfn.XLOOKUP($L138,Pos!$A:$A,Pos!Z:Z,_xlfn.XLOOKUP($L138,#REF!,#REF!, ""), 0)</f>
        <v>#REF!</v>
      </c>
      <c r="AK138" s="1" t="e">
        <f>_xlfn.XLOOKUP($L138,Pos!$A:$A,Pos!AA:AA,_xlfn.XLOOKUP($L138,#REF!,#REF!, ""), 0)</f>
        <v>#REF!</v>
      </c>
      <c r="AL138" s="1" t="e">
        <f>_xlfn.XLOOKUP($L138,Pos!$A:$A,Pos!AB:AB,_xlfn.XLOOKUP($L138,#REF!,#REF!, ""), 0)</f>
        <v>#REF!</v>
      </c>
      <c r="AM138" s="1" t="e">
        <f>_xlfn.XLOOKUP($L138,Pos!$A:$A,Pos!AC:AC,_xlfn.XLOOKUP($L138,#REF!,#REF!, ""), 0)</f>
        <v>#REF!</v>
      </c>
      <c r="AN138" s="1" t="e">
        <f>_xlfn.XLOOKUP($L138,Pos!$A:$A,Pos!AD:AD,_xlfn.XLOOKUP($L138,#REF!,#REF!, ""), 0)</f>
        <v>#REF!</v>
      </c>
      <c r="AO138" s="1" t="e">
        <f>_xlfn.XLOOKUP($L138,Pos!$A:$A,Pos!AE:AE,_xlfn.XLOOKUP($L138,#REF!,#REF!, ""), 0)</f>
        <v>#REF!</v>
      </c>
      <c r="AP138" s="1" t="e">
        <f>_xlfn.XLOOKUP($L138,Pos!$A:$A,Pos!AF:AF,_xlfn.XLOOKUP($L138,#REF!,#REF!, ""), 0)</f>
        <v>#REF!</v>
      </c>
      <c r="AQ138" s="1" t="e">
        <f>_xlfn.XLOOKUP($L138,Pos!$A:$A,Pos!AG:AG,_xlfn.XLOOKUP($L138,#REF!,#REF!, ""), 0)</f>
        <v>#REF!</v>
      </c>
      <c r="AR138" s="1" t="e">
        <f>_xlfn.XLOOKUP($L138,Pos!$A:$A,Pos!AH:AH,_xlfn.XLOOKUP($L138,#REF!,#REF!, ""), 0)</f>
        <v>#REF!</v>
      </c>
      <c r="AS138" s="1" t="e">
        <f>_xlfn.XLOOKUP($L138,Pos!$A:$A,Pos!AI:AI,_xlfn.XLOOKUP($L138,#REF!,#REF!, ""), 0)</f>
        <v>#REF!</v>
      </c>
      <c r="AT138" s="1" t="e">
        <f>_xlfn.XLOOKUP($L138,Pos!$A:$A,Pos!AJ:AJ,_xlfn.XLOOKUP($L138,#REF!,#REF!, ""), 0)</f>
        <v>#REF!</v>
      </c>
      <c r="AU138" s="1" t="e">
        <f>_xlfn.XLOOKUP($L138,Pos!$A:$A,Pos!AK:AK,_xlfn.XLOOKUP($L138,#REF!,#REF!, ""), 0)</f>
        <v>#REF!</v>
      </c>
      <c r="AV138" s="1" t="e">
        <f>_xlfn.XLOOKUP($L138,Pos!$A:$A,Pos!AL:AL,_xlfn.XLOOKUP($L138,#REF!,#REF!, ""), 0)</f>
        <v>#REF!</v>
      </c>
      <c r="AW138" s="1" t="e">
        <f>_xlfn.XLOOKUP($L138,Pos!$A:$A,Pos!AM:AM,_xlfn.XLOOKUP($L138,#REF!,#REF!, ""), 0)</f>
        <v>#REF!</v>
      </c>
      <c r="AX138" s="1" t="e">
        <f>_xlfn.XLOOKUP($L138,Pos!$A:$A,Pos!AN:AN,_xlfn.XLOOKUP($L138,#REF!,#REF!, ""), 0)</f>
        <v>#REF!</v>
      </c>
      <c r="AY138" s="1" t="e">
        <f>_xlfn.XLOOKUP($L138,Pos!$A:$A,Pos!AO:AO,_xlfn.XLOOKUP($L138,#REF!,#REF!, ""), 0)</f>
        <v>#REF!</v>
      </c>
      <c r="AZ138" s="7" t="str">
        <f t="shared" si="111"/>
        <v>IN</v>
      </c>
      <c r="BA138" s="1">
        <f>IF(OR(_xlfn.XLOOKUP(L138,Pos!B:B,Pos!L:L,FALSE)="ESG Reason",_xlfn.XLOOKUP(L138,Pos!B:B,Pos!L:L,FALSE)="Blacklisted"),1,0)</f>
        <v>0</v>
      </c>
      <c r="BC138" s="11">
        <v>1.0000025011099669E-3</v>
      </c>
      <c r="BD138" s="11">
        <f>_xlfn.XLOOKUP($L138,Pos!$B:$B,Pos!H:H,0, 0)</f>
        <v>5.8835817961694022E-4</v>
      </c>
      <c r="BE138" s="11">
        <f>_xlfn.XLOOKUP($L138,Pos!$B:$B,Pos!I:I,0, 0)</f>
        <v>1.1199412192208231E-4</v>
      </c>
      <c r="BF138" s="18">
        <f t="shared" si="112"/>
        <v>4.7636405769485791E-4</v>
      </c>
      <c r="BG138" s="1">
        <f t="shared" si="113"/>
        <v>2</v>
      </c>
      <c r="BH138" s="1">
        <f t="shared" si="114"/>
        <v>9</v>
      </c>
      <c r="BI138" s="18">
        <f t="shared" si="115"/>
        <v>4.1164432149302672E-4</v>
      </c>
      <c r="BJ138" s="3">
        <f t="shared" si="116"/>
        <v>8.8800837918788468E-4</v>
      </c>
      <c r="BK138" s="18">
        <f t="shared" si="117"/>
        <v>4.1164432149302672E-4</v>
      </c>
    </row>
    <row r="139" spans="3:63" x14ac:dyDescent="0.25">
      <c r="C139" s="3"/>
      <c r="D139" s="3"/>
      <c r="E139" s="3"/>
      <c r="F139" s="3"/>
      <c r="G139" s="51" t="s">
        <v>564</v>
      </c>
      <c r="H139" s="8" t="str">
        <f t="shared" si="107"/>
        <v>0%North America</v>
      </c>
      <c r="I139" s="11" cm="1">
        <f t="array" ref="I139">IF(
   AZ139 = "OUT", 0,IF(
   BD139 &gt;= LARGE(IF(ISNUMBER(BD:BD), BD:BD), 3),
   BE139 - 0.001,
   IF(BE139 &gt;=VLOOKUP(P139,mapping!$A:$B,2,FALSE), BE139,VLOOKUP(P139,mapping!$A$2:$B$8,2,FALSE))
))</f>
        <v>2E-3</v>
      </c>
      <c r="J139" s="11" cm="1">
        <f t="array" ref="J139">IF(
    AZ139="OUT",0,IF(IF(
                      BD139&gt;=LARGE(IF(ISNUMBER(BD:BD),BD:BD),3),
                      BE139+0.001,
                      VLOOKUP(H139,mapping!$D:$E,2,FALSE)
                      )&gt;I139,
                   IF(
                      BD139&gt;=LARGE(IF(ISNUMBER(BD:BD),BD:BD),3),
                      BE139+0.001,
                      VLOOKUP(H139,mapping!$D:$E,2,FALSE)
                      ),
                   I139+0.002))</f>
        <v>0.01</v>
      </c>
      <c r="K139" s="8">
        <f t="shared" si="108"/>
        <v>3.3868907715775228E-4</v>
      </c>
      <c r="L139" s="1" t="str">
        <f>Pos!B969</f>
        <v>US29084Q1004</v>
      </c>
      <c r="M139" s="1" t="str">
        <f>_xlfn.XLOOKUP($L139,Pos!B:B,Pos!D:D,, 0)</f>
        <v>EMCOR Group, Inc.</v>
      </c>
      <c r="N139" s="1" t="str">
        <f>_xlfn.XLOOKUP($L139,Pos!B:B,Pos!E:E,, 0)</f>
        <v>Construction</v>
      </c>
      <c r="O139" s="1" t="str">
        <f t="shared" si="109"/>
        <v>Construction_North America</v>
      </c>
      <c r="P139" s="1" t="str">
        <f>_xlfn.XLOOKUP($L139,Pos!B:B,Pos!F:F,, 0)</f>
        <v>North America</v>
      </c>
      <c r="Q139" s="1">
        <v>0</v>
      </c>
      <c r="R139" s="9">
        <f>_xlfn.XLOOKUP($L139,Pos!$B:$B,Pos!N:N,0, 0)</f>
        <v>6.59</v>
      </c>
      <c r="S139" s="9">
        <f>_xlfn.XLOOKUP($L139,Pos!$B:$B,Pos!O:O,0, 0)</f>
        <v>3.2191670000000001</v>
      </c>
      <c r="T139" s="9">
        <f>_xlfn.XLOOKUP($L139,Pos!$B:$B,Pos!P:P,0, 0)</f>
        <v>8.1</v>
      </c>
      <c r="U139" s="9">
        <f>_xlfn.XLOOKUP($L139,Pos!$B:$B,Pos!Q:Q,0, 0)</f>
        <v>8</v>
      </c>
      <c r="V139" s="9">
        <f>_xlfn.XLOOKUP($L139,Pos!$B:$B,Pos!R:R,0, 0)</f>
        <v>6.3</v>
      </c>
      <c r="W139" s="9">
        <f>_xlfn.XLOOKUP($L139,Pos!$B:$B,Pos!S:S,0, 0)</f>
        <v>8.2750000000000004</v>
      </c>
      <c r="X139" s="9" t="str">
        <f>_xlfn.XLOOKUP($L139,Pos!$B:$B,Pos!J:J,0, 0)</f>
        <v>Outperform</v>
      </c>
      <c r="Y139" s="1">
        <v>0</v>
      </c>
      <c r="Z139" s="1">
        <v>0</v>
      </c>
      <c r="AA139" s="1">
        <f t="shared" si="110"/>
        <v>0</v>
      </c>
      <c r="AB139" s="9">
        <f>_xlfn.XLOOKUP(L139,Pos!B:B,Pos!K:K,-1,0)</f>
        <v>9.2857142857142865</v>
      </c>
      <c r="AC139" s="1" t="e">
        <f>_xlfn.XLOOKUP($L139,Pos!$A:$A,Pos!S:S,_xlfn.XLOOKUP($L139,#REF!,#REF!, ""), 0)</f>
        <v>#REF!</v>
      </c>
      <c r="AD139" s="1" t="e">
        <f>_xlfn.XLOOKUP($L139,Pos!$A:$A,Pos!T:T,_xlfn.XLOOKUP($L139,#REF!,#REF!, ""), 0)</f>
        <v>#REF!</v>
      </c>
      <c r="AE139" s="1" t="e">
        <f>_xlfn.XLOOKUP($L139,Pos!$A:$A,Pos!U:U,_xlfn.XLOOKUP($L139,#REF!,#REF!, ""), 0)</f>
        <v>#REF!</v>
      </c>
      <c r="AF139" s="1" t="e">
        <f>_xlfn.XLOOKUP($L139,Pos!$A:$A,Pos!V:V,_xlfn.XLOOKUP($L139,#REF!,#REF!, ""), 0)</f>
        <v>#REF!</v>
      </c>
      <c r="AG139" s="1" t="e">
        <f>_xlfn.XLOOKUP($L139,Pos!$A:$A,Pos!W:W,_xlfn.XLOOKUP($L139,#REF!,#REF!, ""), 0)</f>
        <v>#REF!</v>
      </c>
      <c r="AH139" s="1" t="e">
        <f>_xlfn.XLOOKUP($L139,Pos!$A:$A,Pos!X:X,_xlfn.XLOOKUP($L139,#REF!,#REF!, ""), 0)</f>
        <v>#REF!</v>
      </c>
      <c r="AI139" s="1" t="e">
        <f>_xlfn.XLOOKUP($L139,Pos!$A:$A,Pos!Y:Y,_xlfn.XLOOKUP($L139,#REF!,#REF!, ""), 0)</f>
        <v>#REF!</v>
      </c>
      <c r="AJ139" s="1" t="e">
        <f>_xlfn.XLOOKUP($L139,Pos!$A:$A,Pos!Z:Z,_xlfn.XLOOKUP($L139,#REF!,#REF!, ""), 0)</f>
        <v>#REF!</v>
      </c>
      <c r="AK139" s="1" t="e">
        <f>_xlfn.XLOOKUP($L139,Pos!$A:$A,Pos!AA:AA,_xlfn.XLOOKUP($L139,#REF!,#REF!, ""), 0)</f>
        <v>#REF!</v>
      </c>
      <c r="AL139" s="1" t="e">
        <f>_xlfn.XLOOKUP($L139,Pos!$A:$A,Pos!AB:AB,_xlfn.XLOOKUP($L139,#REF!,#REF!, ""), 0)</f>
        <v>#REF!</v>
      </c>
      <c r="AM139" s="1" t="e">
        <f>_xlfn.XLOOKUP($L139,Pos!$A:$A,Pos!AC:AC,_xlfn.XLOOKUP($L139,#REF!,#REF!, ""), 0)</f>
        <v>#REF!</v>
      </c>
      <c r="AN139" s="1" t="e">
        <f>_xlfn.XLOOKUP($L139,Pos!$A:$A,Pos!AD:AD,_xlfn.XLOOKUP($L139,#REF!,#REF!, ""), 0)</f>
        <v>#REF!</v>
      </c>
      <c r="AO139" s="1" t="e">
        <f>_xlfn.XLOOKUP($L139,Pos!$A:$A,Pos!AE:AE,_xlfn.XLOOKUP($L139,#REF!,#REF!, ""), 0)</f>
        <v>#REF!</v>
      </c>
      <c r="AP139" s="1" t="e">
        <f>_xlfn.XLOOKUP($L139,Pos!$A:$A,Pos!AF:AF,_xlfn.XLOOKUP($L139,#REF!,#REF!, ""), 0)</f>
        <v>#REF!</v>
      </c>
      <c r="AQ139" s="1" t="e">
        <f>_xlfn.XLOOKUP($L139,Pos!$A:$A,Pos!AG:AG,_xlfn.XLOOKUP($L139,#REF!,#REF!, ""), 0)</f>
        <v>#REF!</v>
      </c>
      <c r="AR139" s="1" t="e">
        <f>_xlfn.XLOOKUP($L139,Pos!$A:$A,Pos!AH:AH,_xlfn.XLOOKUP($L139,#REF!,#REF!, ""), 0)</f>
        <v>#REF!</v>
      </c>
      <c r="AS139" s="1" t="e">
        <f>_xlfn.XLOOKUP($L139,Pos!$A:$A,Pos!AI:AI,_xlfn.XLOOKUP($L139,#REF!,#REF!, ""), 0)</f>
        <v>#REF!</v>
      </c>
      <c r="AT139" s="1" t="e">
        <f>_xlfn.XLOOKUP($L139,Pos!$A:$A,Pos!AJ:AJ,_xlfn.XLOOKUP($L139,#REF!,#REF!, ""), 0)</f>
        <v>#REF!</v>
      </c>
      <c r="AU139" s="1" t="e">
        <f>_xlfn.XLOOKUP($L139,Pos!$A:$A,Pos!AK:AK,_xlfn.XLOOKUP($L139,#REF!,#REF!, ""), 0)</f>
        <v>#REF!</v>
      </c>
      <c r="AV139" s="1" t="e">
        <f>_xlfn.XLOOKUP($L139,Pos!$A:$A,Pos!AL:AL,_xlfn.XLOOKUP($L139,#REF!,#REF!, ""), 0)</f>
        <v>#REF!</v>
      </c>
      <c r="AW139" s="1" t="e">
        <f>_xlfn.XLOOKUP($L139,Pos!$A:$A,Pos!AM:AM,_xlfn.XLOOKUP($L139,#REF!,#REF!, ""), 0)</f>
        <v>#REF!</v>
      </c>
      <c r="AX139" s="1" t="e">
        <f>_xlfn.XLOOKUP($L139,Pos!$A:$A,Pos!AN:AN,_xlfn.XLOOKUP($L139,#REF!,#REF!, ""), 0)</f>
        <v>#REF!</v>
      </c>
      <c r="AY139" s="1" t="e">
        <f>_xlfn.XLOOKUP($L139,Pos!$A:$A,Pos!AO:AO,_xlfn.XLOOKUP($L139,#REF!,#REF!, ""), 0)</f>
        <v>#REF!</v>
      </c>
      <c r="AZ139" s="7" t="str">
        <f t="shared" si="111"/>
        <v>IN</v>
      </c>
      <c r="BA139" s="1">
        <f>IF(OR(_xlfn.XLOOKUP(L139,Pos!B:B,Pos!L:L,FALSE)="ESG Reason",_xlfn.XLOOKUP(L139,Pos!B:B,Pos!L:L,FALSE)="Blacklisted"),1,0)</f>
        <v>0</v>
      </c>
      <c r="BC139" s="11">
        <v>2.0000004137796781E-3</v>
      </c>
      <c r="BD139" s="11">
        <f>_xlfn.XLOOKUP($L139,Pos!$B:$B,Pos!H:H,0, 0)</f>
        <v>5.3367886663463926E-4</v>
      </c>
      <c r="BE139" s="11">
        <f>_xlfn.XLOOKUP($L139,Pos!$B:$B,Pos!I:I,0, 0)</f>
        <v>3.3868907715775228E-4</v>
      </c>
      <c r="BF139" s="18">
        <f t="shared" si="112"/>
        <v>1.9498978947688698E-4</v>
      </c>
      <c r="BG139" s="1">
        <f t="shared" si="113"/>
        <v>1</v>
      </c>
      <c r="BH139" s="1">
        <f t="shared" si="114"/>
        <v>24</v>
      </c>
      <c r="BI139" s="18">
        <f t="shared" si="115"/>
        <v>1.4663215471450389E-3</v>
      </c>
      <c r="BJ139" s="3">
        <f t="shared" si="116"/>
        <v>1.6613113366219258E-3</v>
      </c>
      <c r="BK139" s="18">
        <f t="shared" si="117"/>
        <v>1.4663215471450389E-3</v>
      </c>
    </row>
    <row r="140" spans="3:63" x14ac:dyDescent="0.25">
      <c r="C140" s="3"/>
      <c r="D140" s="3"/>
      <c r="E140" s="3"/>
      <c r="F140" s="3"/>
      <c r="G140" s="51" t="s">
        <v>901</v>
      </c>
      <c r="H140" s="8" t="str">
        <f t="shared" si="107"/>
        <v>0%Others</v>
      </c>
      <c r="I140" s="11" cm="1">
        <f t="array" ref="I140">IF(
   AZ140 = "OUT", 0,IF(
   BD140 &gt;= LARGE(IF(ISNUMBER(BD:BD), BD:BD), 3),
   BE140 - 0.001,
   IF(BE140 &gt;=VLOOKUP(P140,mapping!$A:$B,2,FALSE), BE140,VLOOKUP(P140,mapping!$A$2:$B$8,2,FALSE))
))</f>
        <v>1E-3</v>
      </c>
      <c r="J140" s="11" cm="1">
        <f t="array" ref="J140">IF(
    AZ140="OUT",0,IF(IF(
                      BD140&gt;=LARGE(IF(ISNUMBER(BD:BD),BD:BD),3),
                      BE140+0.001,
                      VLOOKUP(H140,mapping!$D:$E,2,FALSE)
                      )&gt;I140,
                   IF(
                      BD140&gt;=LARGE(IF(ISNUMBER(BD:BD),BD:BD),3),
                      BE140+0.001,
                      VLOOKUP(H140,mapping!$D:$E,2,FALSE)
                      ),
                   I140+0.002))</f>
        <v>3.0000000000000001E-3</v>
      </c>
      <c r="K140" s="8">
        <f t="shared" si="108"/>
        <v>1.6389571041462199E-4</v>
      </c>
      <c r="L140" s="1" t="str">
        <f>Pos!B592</f>
        <v>JP3502200003</v>
      </c>
      <c r="M140" s="1" t="str">
        <f>_xlfn.XLOOKUP($L140,Pos!B:B,Pos!D:D,, 0)</f>
        <v>Daiwa Securities Group Inc.</v>
      </c>
      <c r="N140" s="1" t="str">
        <f>_xlfn.XLOOKUP($L140,Pos!B:B,Pos!E:E,, 0)</f>
        <v>Financial Services</v>
      </c>
      <c r="O140" s="1" t="str">
        <f t="shared" si="109"/>
        <v>Financial Services_Others</v>
      </c>
      <c r="P140" s="1" t="str">
        <f>_xlfn.XLOOKUP($L140,Pos!B:B,Pos!F:F,, 0)</f>
        <v>Others</v>
      </c>
      <c r="Q140" s="1">
        <v>0</v>
      </c>
      <c r="R140" s="9">
        <f>_xlfn.XLOOKUP($L140,Pos!$B:$B,Pos!N:N,0, 0)</f>
        <v>5.99</v>
      </c>
      <c r="S140" s="9">
        <f>_xlfn.XLOOKUP($L140,Pos!$B:$B,Pos!O:O,0, 0)</f>
        <v>6.6124999999999998</v>
      </c>
      <c r="T140" s="9">
        <f>_xlfn.XLOOKUP($L140,Pos!$B:$B,Pos!P:P,0, 0)</f>
        <v>3.05</v>
      </c>
      <c r="U140" s="9">
        <f>_xlfn.XLOOKUP($L140,Pos!$B:$B,Pos!Q:Q,0, 0)</f>
        <v>6</v>
      </c>
      <c r="V140" s="9">
        <f>_xlfn.XLOOKUP($L140,Pos!$B:$B,Pos!R:R,0, 0)</f>
        <v>6.5666669999999998</v>
      </c>
      <c r="W140" s="9">
        <f>_xlfn.XLOOKUP($L140,Pos!$B:$B,Pos!S:S,0, 0)</f>
        <v>3.8766669999999999</v>
      </c>
      <c r="X140" s="9" t="str">
        <f>_xlfn.XLOOKUP($L140,Pos!$B:$B,Pos!J:J,0, 0)</f>
        <v>Hold</v>
      </c>
      <c r="Y140" s="1">
        <v>0</v>
      </c>
      <c r="Z140" s="1">
        <v>0</v>
      </c>
      <c r="AA140" s="1">
        <f t="shared" si="110"/>
        <v>0</v>
      </c>
      <c r="AB140" s="9">
        <f>_xlfn.XLOOKUP(L140,Pos!B:B,Pos!K:K,-1,0)</f>
        <v>6.1111111111111116</v>
      </c>
      <c r="AC140" s="1" t="e">
        <f>_xlfn.XLOOKUP($L140,Pos!$A:$A,Pos!S:S,_xlfn.XLOOKUP($L140,#REF!,#REF!, ""), 0)</f>
        <v>#REF!</v>
      </c>
      <c r="AD140" s="1" t="e">
        <f>_xlfn.XLOOKUP($L140,Pos!$A:$A,Pos!T:T,_xlfn.XLOOKUP($L140,#REF!,#REF!, ""), 0)</f>
        <v>#REF!</v>
      </c>
      <c r="AE140" s="1" t="e">
        <f>_xlfn.XLOOKUP($L140,Pos!$A:$A,Pos!U:U,_xlfn.XLOOKUP($L140,#REF!,#REF!, ""), 0)</f>
        <v>#REF!</v>
      </c>
      <c r="AF140" s="1" t="e">
        <f>_xlfn.XLOOKUP($L140,Pos!$A:$A,Pos!V:V,_xlfn.XLOOKUP($L140,#REF!,#REF!, ""), 0)</f>
        <v>#REF!</v>
      </c>
      <c r="AG140" s="1" t="e">
        <f>_xlfn.XLOOKUP($L140,Pos!$A:$A,Pos!W:W,_xlfn.XLOOKUP($L140,#REF!,#REF!, ""), 0)</f>
        <v>#REF!</v>
      </c>
      <c r="AH140" s="1" t="e">
        <f>_xlfn.XLOOKUP($L140,Pos!$A:$A,Pos!X:X,_xlfn.XLOOKUP($L140,#REF!,#REF!, ""), 0)</f>
        <v>#REF!</v>
      </c>
      <c r="AI140" s="1" t="e">
        <f>_xlfn.XLOOKUP($L140,Pos!$A:$A,Pos!Y:Y,_xlfn.XLOOKUP($L140,#REF!,#REF!, ""), 0)</f>
        <v>#REF!</v>
      </c>
      <c r="AJ140" s="1" t="e">
        <f>_xlfn.XLOOKUP($L140,Pos!$A:$A,Pos!Z:Z,_xlfn.XLOOKUP($L140,#REF!,#REF!, ""), 0)</f>
        <v>#REF!</v>
      </c>
      <c r="AK140" s="1" t="e">
        <f>_xlfn.XLOOKUP($L140,Pos!$A:$A,Pos!AA:AA,_xlfn.XLOOKUP($L140,#REF!,#REF!, ""), 0)</f>
        <v>#REF!</v>
      </c>
      <c r="AL140" s="1" t="e">
        <f>_xlfn.XLOOKUP($L140,Pos!$A:$A,Pos!AB:AB,_xlfn.XLOOKUP($L140,#REF!,#REF!, ""), 0)</f>
        <v>#REF!</v>
      </c>
      <c r="AM140" s="1" t="e">
        <f>_xlfn.XLOOKUP($L140,Pos!$A:$A,Pos!AC:AC,_xlfn.XLOOKUP($L140,#REF!,#REF!, ""), 0)</f>
        <v>#REF!</v>
      </c>
      <c r="AN140" s="1" t="e">
        <f>_xlfn.XLOOKUP($L140,Pos!$A:$A,Pos!AD:AD,_xlfn.XLOOKUP($L140,#REF!,#REF!, ""), 0)</f>
        <v>#REF!</v>
      </c>
      <c r="AO140" s="1" t="e">
        <f>_xlfn.XLOOKUP($L140,Pos!$A:$A,Pos!AE:AE,_xlfn.XLOOKUP($L140,#REF!,#REF!, ""), 0)</f>
        <v>#REF!</v>
      </c>
      <c r="AP140" s="1" t="e">
        <f>_xlfn.XLOOKUP($L140,Pos!$A:$A,Pos!AF:AF,_xlfn.XLOOKUP($L140,#REF!,#REF!, ""), 0)</f>
        <v>#REF!</v>
      </c>
      <c r="AQ140" s="1" t="e">
        <f>_xlfn.XLOOKUP($L140,Pos!$A:$A,Pos!AG:AG,_xlfn.XLOOKUP($L140,#REF!,#REF!, ""), 0)</f>
        <v>#REF!</v>
      </c>
      <c r="AR140" s="1" t="e">
        <f>_xlfn.XLOOKUP($L140,Pos!$A:$A,Pos!AH:AH,_xlfn.XLOOKUP($L140,#REF!,#REF!, ""), 0)</f>
        <v>#REF!</v>
      </c>
      <c r="AS140" s="1" t="e">
        <f>_xlfn.XLOOKUP($L140,Pos!$A:$A,Pos!AI:AI,_xlfn.XLOOKUP($L140,#REF!,#REF!, ""), 0)</f>
        <v>#REF!</v>
      </c>
      <c r="AT140" s="1" t="e">
        <f>_xlfn.XLOOKUP($L140,Pos!$A:$A,Pos!AJ:AJ,_xlfn.XLOOKUP($L140,#REF!,#REF!, ""), 0)</f>
        <v>#REF!</v>
      </c>
      <c r="AU140" s="1" t="e">
        <f>_xlfn.XLOOKUP($L140,Pos!$A:$A,Pos!AK:AK,_xlfn.XLOOKUP($L140,#REF!,#REF!, ""), 0)</f>
        <v>#REF!</v>
      </c>
      <c r="AV140" s="1" t="e">
        <f>_xlfn.XLOOKUP($L140,Pos!$A:$A,Pos!AL:AL,_xlfn.XLOOKUP($L140,#REF!,#REF!, ""), 0)</f>
        <v>#REF!</v>
      </c>
      <c r="AW140" s="1" t="e">
        <f>_xlfn.XLOOKUP($L140,Pos!$A:$A,Pos!AM:AM,_xlfn.XLOOKUP($L140,#REF!,#REF!, ""), 0)</f>
        <v>#REF!</v>
      </c>
      <c r="AX140" s="1" t="e">
        <f>_xlfn.XLOOKUP($L140,Pos!$A:$A,Pos!AN:AN,_xlfn.XLOOKUP($L140,#REF!,#REF!, ""), 0)</f>
        <v>#REF!</v>
      </c>
      <c r="AY140" s="1" t="e">
        <f>_xlfn.XLOOKUP($L140,Pos!$A:$A,Pos!AO:AO,_xlfn.XLOOKUP($L140,#REF!,#REF!, ""), 0)</f>
        <v>#REF!</v>
      </c>
      <c r="AZ140" s="7" t="str">
        <f t="shared" si="111"/>
        <v>IN</v>
      </c>
      <c r="BA140" s="1">
        <f>IF(OR(_xlfn.XLOOKUP(L140,Pos!B:B,Pos!L:L,FALSE)="ESG Reason",_xlfn.XLOOKUP(L140,Pos!B:B,Pos!L:L,FALSE)="Blacklisted"),1,0)</f>
        <v>0</v>
      </c>
      <c r="BC140" s="11">
        <v>1.0000028958595821E-3</v>
      </c>
      <c r="BD140" s="11">
        <f>_xlfn.XLOOKUP($L140,Pos!$B:$B,Pos!H:H,0, 0)</f>
        <v>5.3214392933774403E-4</v>
      </c>
      <c r="BE140" s="11">
        <f>_xlfn.XLOOKUP($L140,Pos!$B:$B,Pos!I:I,0, 0)</f>
        <v>1.6389571041462199E-4</v>
      </c>
      <c r="BF140" s="18">
        <f t="shared" si="112"/>
        <v>3.6824821892312204E-4</v>
      </c>
      <c r="BG140" s="1">
        <f t="shared" si="113"/>
        <v>3</v>
      </c>
      <c r="BH140" s="1">
        <f t="shared" si="114"/>
        <v>45</v>
      </c>
      <c r="BI140" s="18">
        <f t="shared" si="115"/>
        <v>4.6785896652183807E-4</v>
      </c>
      <c r="BJ140" s="3">
        <f t="shared" si="116"/>
        <v>8.3610718544496017E-4</v>
      </c>
      <c r="BK140" s="18">
        <f t="shared" si="117"/>
        <v>4.6785896652183807E-4</v>
      </c>
    </row>
    <row r="141" spans="3:63" x14ac:dyDescent="0.25">
      <c r="C141" s="3"/>
      <c r="D141" s="3"/>
      <c r="E141" s="3"/>
      <c r="F141" s="3"/>
      <c r="G141" s="51" t="s">
        <v>628</v>
      </c>
      <c r="H141" s="8" t="str">
        <f t="shared" si="107"/>
        <v>0%North America</v>
      </c>
      <c r="I141" s="11" cm="1">
        <f t="array" ref="I141">IF(
   AZ141 = "OUT", 0,IF(
   BD141 &gt;= LARGE(IF(ISNUMBER(BD:BD), BD:BD), 3),
   BE141 - 0.001,
   IF(BE141 &gt;=VLOOKUP(P141,mapping!$A:$B,2,FALSE), BE141,VLOOKUP(P141,mapping!$A$2:$B$8,2,FALSE))
))</f>
        <v>0</v>
      </c>
      <c r="J141" s="11" cm="1">
        <f t="array" ref="J141">IF(
    AZ141="OUT",0,IF(IF(
                      BD141&gt;=LARGE(IF(ISNUMBER(BD:BD),BD:BD),3),
                      BE141+0.001,
                      VLOOKUP(H141,mapping!$D:$E,2,FALSE)
                      )&gt;I141,
                   IF(
                      BD141&gt;=LARGE(IF(ISNUMBER(BD:BD),BD:BD),3),
                      BE141+0.001,
                      VLOOKUP(H141,mapping!$D:$E,2,FALSE)
                      ),
                   I141+0.002))</f>
        <v>0</v>
      </c>
      <c r="K141" s="8">
        <f t="shared" si="108"/>
        <v>2.9279000098360238E-4</v>
      </c>
      <c r="L141" s="1" t="str">
        <f>Pos!B982</f>
        <v>US30040W1080</v>
      </c>
      <c r="M141" s="1" t="str">
        <f>_xlfn.XLOOKUP($L141,Pos!B:B,Pos!D:D,, 0)</f>
        <v>Eversource Energy</v>
      </c>
      <c r="N141" s="1" t="str">
        <f>_xlfn.XLOOKUP($L141,Pos!B:B,Pos!E:E,, 0)</f>
        <v>Utilities</v>
      </c>
      <c r="O141" s="1" t="str">
        <f t="shared" si="109"/>
        <v>Utilities_North America</v>
      </c>
      <c r="P141" s="1" t="str">
        <f>_xlfn.XLOOKUP($L141,Pos!B:B,Pos!F:F,, 0)</f>
        <v>North America</v>
      </c>
      <c r="Q141" s="1">
        <v>0</v>
      </c>
      <c r="R141" s="9">
        <f>_xlfn.XLOOKUP($L141,Pos!$B:$B,Pos!N:N,0, 0)</f>
        <v>8.2100000000000009</v>
      </c>
      <c r="S141" s="9">
        <f>_xlfn.XLOOKUP($L141,Pos!$B:$B,Pos!O:O,0, 0)</f>
        <v>8.495749</v>
      </c>
      <c r="T141" s="9">
        <f>_xlfn.XLOOKUP($L141,Pos!$B:$B,Pos!P:P,0, 0)</f>
        <v>3.8250000000000002</v>
      </c>
      <c r="U141" s="9">
        <f>_xlfn.XLOOKUP($L141,Pos!$B:$B,Pos!Q:Q,0, 0)</f>
        <v>6.8</v>
      </c>
      <c r="V141" s="9">
        <f>_xlfn.XLOOKUP($L141,Pos!$B:$B,Pos!R:R,0, 0)</f>
        <v>1.433333</v>
      </c>
      <c r="W141" s="9">
        <f>_xlfn.XLOOKUP($L141,Pos!$B:$B,Pos!S:S,0, 0)</f>
        <v>2.8616670000000002</v>
      </c>
      <c r="X141" s="9" t="str">
        <f>_xlfn.XLOOKUP($L141,Pos!$B:$B,Pos!J:J,0, 0)</f>
        <v>Outperform</v>
      </c>
      <c r="Y141" s="1">
        <v>0</v>
      </c>
      <c r="Z141" s="1">
        <v>0</v>
      </c>
      <c r="AA141" s="1">
        <f t="shared" si="110"/>
        <v>0</v>
      </c>
      <c r="AB141" s="9">
        <f>_xlfn.XLOOKUP(L141,Pos!B:B,Pos!K:K,-1,0)</f>
        <v>9.6969696969696972</v>
      </c>
      <c r="AC141" s="1" t="e">
        <f>_xlfn.XLOOKUP($L141,Pos!$A:$A,Pos!S:S,_xlfn.XLOOKUP($L141,#REF!,#REF!, ""), 0)</f>
        <v>#REF!</v>
      </c>
      <c r="AD141" s="1" t="e">
        <f>_xlfn.XLOOKUP($L141,Pos!$A:$A,Pos!T:T,_xlfn.XLOOKUP($L141,#REF!,#REF!, ""), 0)</f>
        <v>#REF!</v>
      </c>
      <c r="AE141" s="1" t="e">
        <f>_xlfn.XLOOKUP($L141,Pos!$A:$A,Pos!U:U,_xlfn.XLOOKUP($L141,#REF!,#REF!, ""), 0)</f>
        <v>#REF!</v>
      </c>
      <c r="AF141" s="1" t="e">
        <f>_xlfn.XLOOKUP($L141,Pos!$A:$A,Pos!V:V,_xlfn.XLOOKUP($L141,#REF!,#REF!, ""), 0)</f>
        <v>#REF!</v>
      </c>
      <c r="AG141" s="1" t="e">
        <f>_xlfn.XLOOKUP($L141,Pos!$A:$A,Pos!W:W,_xlfn.XLOOKUP($L141,#REF!,#REF!, ""), 0)</f>
        <v>#REF!</v>
      </c>
      <c r="AH141" s="1" t="e">
        <f>_xlfn.XLOOKUP($L141,Pos!$A:$A,Pos!X:X,_xlfn.XLOOKUP($L141,#REF!,#REF!, ""), 0)</f>
        <v>#REF!</v>
      </c>
      <c r="AI141" s="1" t="e">
        <f>_xlfn.XLOOKUP($L141,Pos!$A:$A,Pos!Y:Y,_xlfn.XLOOKUP($L141,#REF!,#REF!, ""), 0)</f>
        <v>#REF!</v>
      </c>
      <c r="AJ141" s="1" t="e">
        <f>_xlfn.XLOOKUP($L141,Pos!$A:$A,Pos!Z:Z,_xlfn.XLOOKUP($L141,#REF!,#REF!, ""), 0)</f>
        <v>#REF!</v>
      </c>
      <c r="AK141" s="1" t="e">
        <f>_xlfn.XLOOKUP($L141,Pos!$A:$A,Pos!AA:AA,_xlfn.XLOOKUP($L141,#REF!,#REF!, ""), 0)</f>
        <v>#REF!</v>
      </c>
      <c r="AL141" s="1" t="e">
        <f>_xlfn.XLOOKUP($L141,Pos!$A:$A,Pos!AB:AB,_xlfn.XLOOKUP($L141,#REF!,#REF!, ""), 0)</f>
        <v>#REF!</v>
      </c>
      <c r="AM141" s="1" t="e">
        <f>_xlfn.XLOOKUP($L141,Pos!$A:$A,Pos!AC:AC,_xlfn.XLOOKUP($L141,#REF!,#REF!, ""), 0)</f>
        <v>#REF!</v>
      </c>
      <c r="AN141" s="1" t="e">
        <f>_xlfn.XLOOKUP($L141,Pos!$A:$A,Pos!AD:AD,_xlfn.XLOOKUP($L141,#REF!,#REF!, ""), 0)</f>
        <v>#REF!</v>
      </c>
      <c r="AO141" s="1" t="e">
        <f>_xlfn.XLOOKUP($L141,Pos!$A:$A,Pos!AE:AE,_xlfn.XLOOKUP($L141,#REF!,#REF!, ""), 0)</f>
        <v>#REF!</v>
      </c>
      <c r="AP141" s="1" t="e">
        <f>_xlfn.XLOOKUP($L141,Pos!$A:$A,Pos!AF:AF,_xlfn.XLOOKUP($L141,#REF!,#REF!, ""), 0)</f>
        <v>#REF!</v>
      </c>
      <c r="AQ141" s="1" t="e">
        <f>_xlfn.XLOOKUP($L141,Pos!$A:$A,Pos!AG:AG,_xlfn.XLOOKUP($L141,#REF!,#REF!, ""), 0)</f>
        <v>#REF!</v>
      </c>
      <c r="AR141" s="1" t="e">
        <f>_xlfn.XLOOKUP($L141,Pos!$A:$A,Pos!AH:AH,_xlfn.XLOOKUP($L141,#REF!,#REF!, ""), 0)</f>
        <v>#REF!</v>
      </c>
      <c r="AS141" s="1" t="e">
        <f>_xlfn.XLOOKUP($L141,Pos!$A:$A,Pos!AI:AI,_xlfn.XLOOKUP($L141,#REF!,#REF!, ""), 0)</f>
        <v>#REF!</v>
      </c>
      <c r="AT141" s="1" t="e">
        <f>_xlfn.XLOOKUP($L141,Pos!$A:$A,Pos!AJ:AJ,_xlfn.XLOOKUP($L141,#REF!,#REF!, ""), 0)</f>
        <v>#REF!</v>
      </c>
      <c r="AU141" s="1" t="e">
        <f>_xlfn.XLOOKUP($L141,Pos!$A:$A,Pos!AK:AK,_xlfn.XLOOKUP($L141,#REF!,#REF!, ""), 0)</f>
        <v>#REF!</v>
      </c>
      <c r="AV141" s="1" t="e">
        <f>_xlfn.XLOOKUP($L141,Pos!$A:$A,Pos!AL:AL,_xlfn.XLOOKUP($L141,#REF!,#REF!, ""), 0)</f>
        <v>#REF!</v>
      </c>
      <c r="AW141" s="1" t="e">
        <f>_xlfn.XLOOKUP($L141,Pos!$A:$A,Pos!AM:AM,_xlfn.XLOOKUP($L141,#REF!,#REF!, ""), 0)</f>
        <v>#REF!</v>
      </c>
      <c r="AX141" s="1" t="e">
        <f>_xlfn.XLOOKUP($L141,Pos!$A:$A,Pos!AN:AN,_xlfn.XLOOKUP($L141,#REF!,#REF!, ""), 0)</f>
        <v>#REF!</v>
      </c>
      <c r="AY141" s="1" t="e">
        <f>_xlfn.XLOOKUP($L141,Pos!$A:$A,Pos!AO:AO,_xlfn.XLOOKUP($L141,#REF!,#REF!, ""), 0)</f>
        <v>#REF!</v>
      </c>
      <c r="AZ141" s="7" t="s">
        <v>4183</v>
      </c>
      <c r="BA141" s="1">
        <f>IF(OR(_xlfn.XLOOKUP(L141,Pos!B:B,Pos!L:L,FALSE)="ESG Reason",_xlfn.XLOOKUP(L141,Pos!B:B,Pos!L:L,FALSE)="Blacklisted"),1,0)</f>
        <v>0</v>
      </c>
      <c r="BC141" s="11">
        <v>1.056311994739888E-10</v>
      </c>
      <c r="BD141" s="11">
        <f>_xlfn.XLOOKUP($L141,Pos!$B:$B,Pos!H:H,0, 0)</f>
        <v>4.9562545015312406E-4</v>
      </c>
      <c r="BE141" s="11">
        <f>_xlfn.XLOOKUP($L141,Pos!$B:$B,Pos!I:I,0, 0)</f>
        <v>2.9279000098360238E-4</v>
      </c>
      <c r="BF141" s="18">
        <f t="shared" si="112"/>
        <v>2.0283544916952168E-4</v>
      </c>
      <c r="BG141" s="1">
        <f t="shared" si="113"/>
        <v>1</v>
      </c>
      <c r="BH141" s="1">
        <f t="shared" si="114"/>
        <v>38</v>
      </c>
      <c r="BI141" s="18">
        <f t="shared" si="115"/>
        <v>4.9562534452192463E-4</v>
      </c>
      <c r="BJ141" s="3">
        <f t="shared" si="116"/>
        <v>0</v>
      </c>
      <c r="BK141" s="18">
        <f t="shared" si="117"/>
        <v>0</v>
      </c>
    </row>
    <row r="142" spans="3:63" x14ac:dyDescent="0.25">
      <c r="C142" s="3"/>
      <c r="D142" s="3"/>
      <c r="E142" s="3"/>
      <c r="F142" s="3"/>
      <c r="G142" s="51" t="s">
        <v>661</v>
      </c>
      <c r="H142" s="8" t="str">
        <f t="shared" si="107"/>
        <v>0%North America</v>
      </c>
      <c r="I142" s="11" cm="1">
        <f t="array" ref="I142">IF(
   AZ142 = "OUT", 0,IF(
   BD142 &gt;= LARGE(IF(ISNUMBER(BD:BD), BD:BD), 3),
   BE142 - 0.001,
   IF(BE142 &gt;=VLOOKUP(P142,mapping!$A:$B,2,FALSE), BE142,VLOOKUP(P142,mapping!$A$2:$B$8,2,FALSE))
))</f>
        <v>0</v>
      </c>
      <c r="J142" s="11" cm="1">
        <f t="array" ref="J142">IF(
    AZ142="OUT",0,IF(IF(
                      BD142&gt;=LARGE(IF(ISNUMBER(BD:BD),BD:BD),3),
                      BE142+0.001,
                      VLOOKUP(H142,mapping!$D:$E,2,FALSE)
                      )&gt;I142,
                   IF(
                      BD142&gt;=LARGE(IF(ISNUMBER(BD:BD),BD:BD),3),
                      BE142+0.001,
                      VLOOKUP(H142,mapping!$D:$E,2,FALSE)
                      ),
                   I142+0.002))</f>
        <v>0</v>
      </c>
      <c r="K142" s="8">
        <f t="shared" si="108"/>
        <v>2.7860234460988232E-4</v>
      </c>
      <c r="L142" s="1" t="str">
        <f>Pos!B966</f>
        <v>US2810201077</v>
      </c>
      <c r="M142" s="1" t="str">
        <f>_xlfn.XLOOKUP($L142,Pos!B:B,Pos!D:D,, 0)</f>
        <v>Edison International</v>
      </c>
      <c r="N142" s="1" t="str">
        <f>_xlfn.XLOOKUP($L142,Pos!B:B,Pos!E:E,, 0)</f>
        <v>Utilities</v>
      </c>
      <c r="O142" s="1" t="str">
        <f t="shared" si="109"/>
        <v>Utilities_North America</v>
      </c>
      <c r="P142" s="1" t="str">
        <f>_xlfn.XLOOKUP($L142,Pos!B:B,Pos!F:F,, 0)</f>
        <v>North America</v>
      </c>
      <c r="Q142" s="1">
        <v>0</v>
      </c>
      <c r="R142" s="9">
        <f>_xlfn.XLOOKUP($L142,Pos!$B:$B,Pos!N:N,0, 0)</f>
        <v>7.17</v>
      </c>
      <c r="S142" s="9">
        <f>_xlfn.XLOOKUP($L142,Pos!$B:$B,Pos!O:O,0, 0)</f>
        <v>9.6994989999999994</v>
      </c>
      <c r="T142" s="9">
        <f>_xlfn.XLOOKUP($L142,Pos!$B:$B,Pos!P:P,0, 0)</f>
        <v>6.15</v>
      </c>
      <c r="U142" s="9">
        <f>_xlfn.XLOOKUP($L142,Pos!$B:$B,Pos!Q:Q,0, 0)</f>
        <v>0.6</v>
      </c>
      <c r="V142" s="9">
        <f>_xlfn.XLOOKUP($L142,Pos!$B:$B,Pos!R:R,0, 0)</f>
        <v>1.2</v>
      </c>
      <c r="W142" s="9">
        <f>_xlfn.XLOOKUP($L142,Pos!$B:$B,Pos!S:S,0, 0)</f>
        <v>7.1083340000000002</v>
      </c>
      <c r="X142" s="9" t="str">
        <f>_xlfn.XLOOKUP($L142,Pos!$B:$B,Pos!J:J,0, 0)</f>
        <v>Outperform</v>
      </c>
      <c r="Y142" s="1">
        <v>0</v>
      </c>
      <c r="Z142" s="1">
        <v>0</v>
      </c>
      <c r="AA142" s="1">
        <f t="shared" si="110"/>
        <v>0</v>
      </c>
      <c r="AB142" s="9">
        <f>_xlfn.XLOOKUP(L142,Pos!B:B,Pos!K:K,-1,0)</f>
        <v>10</v>
      </c>
      <c r="AC142" s="1" t="e">
        <f>_xlfn.XLOOKUP($L142,Pos!$A:$A,Pos!S:S,_xlfn.XLOOKUP($L142,#REF!,#REF!, ""), 0)</f>
        <v>#REF!</v>
      </c>
      <c r="AD142" s="1" t="e">
        <f>_xlfn.XLOOKUP($L142,Pos!$A:$A,Pos!T:T,_xlfn.XLOOKUP($L142,#REF!,#REF!, ""), 0)</f>
        <v>#REF!</v>
      </c>
      <c r="AE142" s="1" t="e">
        <f>_xlfn.XLOOKUP($L142,Pos!$A:$A,Pos!U:U,_xlfn.XLOOKUP($L142,#REF!,#REF!, ""), 0)</f>
        <v>#REF!</v>
      </c>
      <c r="AF142" s="1" t="e">
        <f>_xlfn.XLOOKUP($L142,Pos!$A:$A,Pos!V:V,_xlfn.XLOOKUP($L142,#REF!,#REF!, ""), 0)</f>
        <v>#REF!</v>
      </c>
      <c r="AG142" s="1" t="e">
        <f>_xlfn.XLOOKUP($L142,Pos!$A:$A,Pos!W:W,_xlfn.XLOOKUP($L142,#REF!,#REF!, ""), 0)</f>
        <v>#REF!</v>
      </c>
      <c r="AH142" s="1" t="e">
        <f>_xlfn.XLOOKUP($L142,Pos!$A:$A,Pos!X:X,_xlfn.XLOOKUP($L142,#REF!,#REF!, ""), 0)</f>
        <v>#REF!</v>
      </c>
      <c r="AI142" s="1" t="e">
        <f>_xlfn.XLOOKUP($L142,Pos!$A:$A,Pos!Y:Y,_xlfn.XLOOKUP($L142,#REF!,#REF!, ""), 0)</f>
        <v>#REF!</v>
      </c>
      <c r="AJ142" s="1" t="e">
        <f>_xlfn.XLOOKUP($L142,Pos!$A:$A,Pos!Z:Z,_xlfn.XLOOKUP($L142,#REF!,#REF!, ""), 0)</f>
        <v>#REF!</v>
      </c>
      <c r="AK142" s="1" t="e">
        <f>_xlfn.XLOOKUP($L142,Pos!$A:$A,Pos!AA:AA,_xlfn.XLOOKUP($L142,#REF!,#REF!, ""), 0)</f>
        <v>#REF!</v>
      </c>
      <c r="AL142" s="1" t="e">
        <f>_xlfn.XLOOKUP($L142,Pos!$A:$A,Pos!AB:AB,_xlfn.XLOOKUP($L142,#REF!,#REF!, ""), 0)</f>
        <v>#REF!</v>
      </c>
      <c r="AM142" s="1" t="e">
        <f>_xlfn.XLOOKUP($L142,Pos!$A:$A,Pos!AC:AC,_xlfn.XLOOKUP($L142,#REF!,#REF!, ""), 0)</f>
        <v>#REF!</v>
      </c>
      <c r="AN142" s="1" t="e">
        <f>_xlfn.XLOOKUP($L142,Pos!$A:$A,Pos!AD:AD,_xlfn.XLOOKUP($L142,#REF!,#REF!, ""), 0)</f>
        <v>#REF!</v>
      </c>
      <c r="AO142" s="1" t="e">
        <f>_xlfn.XLOOKUP($L142,Pos!$A:$A,Pos!AE:AE,_xlfn.XLOOKUP($L142,#REF!,#REF!, ""), 0)</f>
        <v>#REF!</v>
      </c>
      <c r="AP142" s="1" t="e">
        <f>_xlfn.XLOOKUP($L142,Pos!$A:$A,Pos!AF:AF,_xlfn.XLOOKUP($L142,#REF!,#REF!, ""), 0)</f>
        <v>#REF!</v>
      </c>
      <c r="AQ142" s="1" t="e">
        <f>_xlfn.XLOOKUP($L142,Pos!$A:$A,Pos!AG:AG,_xlfn.XLOOKUP($L142,#REF!,#REF!, ""), 0)</f>
        <v>#REF!</v>
      </c>
      <c r="AR142" s="1" t="e">
        <f>_xlfn.XLOOKUP($L142,Pos!$A:$A,Pos!AH:AH,_xlfn.XLOOKUP($L142,#REF!,#REF!, ""), 0)</f>
        <v>#REF!</v>
      </c>
      <c r="AS142" s="1" t="e">
        <f>_xlfn.XLOOKUP($L142,Pos!$A:$A,Pos!AI:AI,_xlfn.XLOOKUP($L142,#REF!,#REF!, ""), 0)</f>
        <v>#REF!</v>
      </c>
      <c r="AT142" s="1" t="e">
        <f>_xlfn.XLOOKUP($L142,Pos!$A:$A,Pos!AJ:AJ,_xlfn.XLOOKUP($L142,#REF!,#REF!, ""), 0)</f>
        <v>#REF!</v>
      </c>
      <c r="AU142" s="1" t="e">
        <f>_xlfn.XLOOKUP($L142,Pos!$A:$A,Pos!AK:AK,_xlfn.XLOOKUP($L142,#REF!,#REF!, ""), 0)</f>
        <v>#REF!</v>
      </c>
      <c r="AV142" s="1" t="e">
        <f>_xlfn.XLOOKUP($L142,Pos!$A:$A,Pos!AL:AL,_xlfn.XLOOKUP($L142,#REF!,#REF!, ""), 0)</f>
        <v>#REF!</v>
      </c>
      <c r="AW142" s="1" t="e">
        <f>_xlfn.XLOOKUP($L142,Pos!$A:$A,Pos!AM:AM,_xlfn.XLOOKUP($L142,#REF!,#REF!, ""), 0)</f>
        <v>#REF!</v>
      </c>
      <c r="AX142" s="1" t="e">
        <f>_xlfn.XLOOKUP($L142,Pos!$A:$A,Pos!AN:AN,_xlfn.XLOOKUP($L142,#REF!,#REF!, ""), 0)</f>
        <v>#REF!</v>
      </c>
      <c r="AY142" s="1" t="e">
        <f>_xlfn.XLOOKUP($L142,Pos!$A:$A,Pos!AO:AO,_xlfn.XLOOKUP($L142,#REF!,#REF!, ""), 0)</f>
        <v>#REF!</v>
      </c>
      <c r="AZ142" s="7" t="s">
        <v>4183</v>
      </c>
      <c r="BA142" s="1">
        <f>IF(OR(_xlfn.XLOOKUP(L142,Pos!B:B,Pos!L:L,FALSE)="ESG Reason",_xlfn.XLOOKUP(L142,Pos!B:B,Pos!L:L,FALSE)="Blacklisted"),1,0)</f>
        <v>0</v>
      </c>
      <c r="BC142" s="11">
        <v>1.042474394093141E-10</v>
      </c>
      <c r="BD142" s="11">
        <f>_xlfn.XLOOKUP($L142,Pos!$B:$B,Pos!H:H,0, 0)</f>
        <v>4.4557963316626078E-4</v>
      </c>
      <c r="BE142" s="11">
        <f>_xlfn.XLOOKUP($L142,Pos!$B:$B,Pos!I:I,0, 0)</f>
        <v>2.7860234460988232E-4</v>
      </c>
      <c r="BF142" s="18">
        <f t="shared" si="112"/>
        <v>1.6697728855637846E-4</v>
      </c>
      <c r="BG142" s="1">
        <f t="shared" si="113"/>
        <v>1</v>
      </c>
      <c r="BH142" s="1">
        <f t="shared" si="114"/>
        <v>38</v>
      </c>
      <c r="BI142" s="18">
        <f t="shared" si="115"/>
        <v>4.4557952891882138E-4</v>
      </c>
      <c r="BJ142" s="3">
        <f t="shared" si="116"/>
        <v>0</v>
      </c>
      <c r="BK142" s="18">
        <f t="shared" si="117"/>
        <v>0</v>
      </c>
    </row>
    <row r="143" spans="3:63" x14ac:dyDescent="0.25">
      <c r="C143" s="3"/>
      <c r="D143" s="3"/>
      <c r="E143" s="3"/>
      <c r="F143" s="3"/>
      <c r="G143" s="51" t="s">
        <v>594</v>
      </c>
      <c r="H143" s="8" t="str">
        <f t="shared" si="107"/>
        <v>0%Others</v>
      </c>
      <c r="I143" s="11" cm="1">
        <f t="array" ref="I143">IF(
   AZ143 = "OUT", 0,IF(
   BD143 &gt;= LARGE(IF(ISNUMBER(BD:BD), BD:BD), 3),
   BE143 - 0.001,
   IF(BE143 &gt;=VLOOKUP(P143,mapping!$A:$B,2,FALSE), BE143,VLOOKUP(P143,mapping!$A$2:$B$8,2,FALSE))
))</f>
        <v>1E-3</v>
      </c>
      <c r="J143" s="11" cm="1">
        <f t="array" ref="J143">IF(
    AZ143="OUT",0,IF(IF(
                      BD143&gt;=LARGE(IF(ISNUMBER(BD:BD),BD:BD),3),
                      BE143+0.001,
                      VLOOKUP(H143,mapping!$D:$E,2,FALSE)
                      )&gt;I143,
                   IF(
                      BD143&gt;=LARGE(IF(ISNUMBER(BD:BD),BD:BD),3),
                      BE143+0.001,
                      VLOOKUP(H143,mapping!$D:$E,2,FALSE)
                      ),
                   I143+0.002))</f>
        <v>3.0000000000000001E-3</v>
      </c>
      <c r="K143" s="8">
        <f t="shared" si="108"/>
        <v>3.1171937804871919E-4</v>
      </c>
      <c r="L143" s="1" t="str">
        <f>Pos!B601</f>
        <v>JP3551500006</v>
      </c>
      <c r="M143" s="1" t="str">
        <f>_xlfn.XLOOKUP($L143,Pos!B:B,Pos!D:D,, 0)</f>
        <v>DENSO CORPORATION</v>
      </c>
      <c r="N143" s="1" t="str">
        <f>_xlfn.XLOOKUP($L143,Pos!B:B,Pos!E:E,, 0)</f>
        <v>Auto &amp; Parts</v>
      </c>
      <c r="O143" s="1" t="str">
        <f t="shared" si="109"/>
        <v>Auto &amp; Parts_Others</v>
      </c>
      <c r="P143" s="1" t="str">
        <f>_xlfn.XLOOKUP($L143,Pos!B:B,Pos!F:F,, 0)</f>
        <v>Others</v>
      </c>
      <c r="Q143" s="1">
        <v>0</v>
      </c>
      <c r="R143" s="9">
        <f>_xlfn.XLOOKUP($L143,Pos!$B:$B,Pos!N:N,0, 0)</f>
        <v>6.33</v>
      </c>
      <c r="S143" s="9">
        <f>_xlfn.XLOOKUP($L143,Pos!$B:$B,Pos!O:O,0, 0)</f>
        <v>6.6621670000000002</v>
      </c>
      <c r="T143" s="9">
        <f>_xlfn.XLOOKUP($L143,Pos!$B:$B,Pos!P:P,0, 0)</f>
        <v>4.8</v>
      </c>
      <c r="U143" s="9">
        <f>_xlfn.XLOOKUP($L143,Pos!$B:$B,Pos!Q:Q,0, 0)</f>
        <v>4.4000000000000004</v>
      </c>
      <c r="V143" s="9">
        <f>_xlfn.XLOOKUP($L143,Pos!$B:$B,Pos!R:R,0, 0)</f>
        <v>7.9</v>
      </c>
      <c r="W143" s="9">
        <f>_xlfn.XLOOKUP($L143,Pos!$B:$B,Pos!S:S,0, 0)</f>
        <v>5.0816670000000004</v>
      </c>
      <c r="X143" s="9" t="str">
        <f>_xlfn.XLOOKUP($L143,Pos!$B:$B,Pos!J:J,0, 0)</f>
        <v>Outperform</v>
      </c>
      <c r="Y143" s="1">
        <v>0</v>
      </c>
      <c r="Z143" s="1">
        <v>0</v>
      </c>
      <c r="AA143" s="1">
        <f t="shared" si="110"/>
        <v>0</v>
      </c>
      <c r="AB143" s="9">
        <f>_xlfn.XLOOKUP(L143,Pos!B:B,Pos!K:K,-1,0)</f>
        <v>8.3333333333333339</v>
      </c>
      <c r="AC143" s="1" t="e">
        <f>_xlfn.XLOOKUP($L143,Pos!$A:$A,Pos!S:S,_xlfn.XLOOKUP($L143,#REF!,#REF!, ""), 0)</f>
        <v>#REF!</v>
      </c>
      <c r="AD143" s="1" t="e">
        <f>_xlfn.XLOOKUP($L143,Pos!$A:$A,Pos!T:T,_xlfn.XLOOKUP($L143,#REF!,#REF!, ""), 0)</f>
        <v>#REF!</v>
      </c>
      <c r="AE143" s="1" t="e">
        <f>_xlfn.XLOOKUP($L143,Pos!$A:$A,Pos!U:U,_xlfn.XLOOKUP($L143,#REF!,#REF!, ""), 0)</f>
        <v>#REF!</v>
      </c>
      <c r="AF143" s="1" t="e">
        <f>_xlfn.XLOOKUP($L143,Pos!$A:$A,Pos!V:V,_xlfn.XLOOKUP($L143,#REF!,#REF!, ""), 0)</f>
        <v>#REF!</v>
      </c>
      <c r="AG143" s="1" t="e">
        <f>_xlfn.XLOOKUP($L143,Pos!$A:$A,Pos!W:W,_xlfn.XLOOKUP($L143,#REF!,#REF!, ""), 0)</f>
        <v>#REF!</v>
      </c>
      <c r="AH143" s="1" t="e">
        <f>_xlfn.XLOOKUP($L143,Pos!$A:$A,Pos!X:X,_xlfn.XLOOKUP($L143,#REF!,#REF!, ""), 0)</f>
        <v>#REF!</v>
      </c>
      <c r="AI143" s="1" t="e">
        <f>_xlfn.XLOOKUP($L143,Pos!$A:$A,Pos!Y:Y,_xlfn.XLOOKUP($L143,#REF!,#REF!, ""), 0)</f>
        <v>#REF!</v>
      </c>
      <c r="AJ143" s="1" t="e">
        <f>_xlfn.XLOOKUP($L143,Pos!$A:$A,Pos!Z:Z,_xlfn.XLOOKUP($L143,#REF!,#REF!, ""), 0)</f>
        <v>#REF!</v>
      </c>
      <c r="AK143" s="1" t="e">
        <f>_xlfn.XLOOKUP($L143,Pos!$A:$A,Pos!AA:AA,_xlfn.XLOOKUP($L143,#REF!,#REF!, ""), 0)</f>
        <v>#REF!</v>
      </c>
      <c r="AL143" s="1" t="e">
        <f>_xlfn.XLOOKUP($L143,Pos!$A:$A,Pos!AB:AB,_xlfn.XLOOKUP($L143,#REF!,#REF!, ""), 0)</f>
        <v>#REF!</v>
      </c>
      <c r="AM143" s="1" t="e">
        <f>_xlfn.XLOOKUP($L143,Pos!$A:$A,Pos!AC:AC,_xlfn.XLOOKUP($L143,#REF!,#REF!, ""), 0)</f>
        <v>#REF!</v>
      </c>
      <c r="AN143" s="1" t="e">
        <f>_xlfn.XLOOKUP($L143,Pos!$A:$A,Pos!AD:AD,_xlfn.XLOOKUP($L143,#REF!,#REF!, ""), 0)</f>
        <v>#REF!</v>
      </c>
      <c r="AO143" s="1" t="e">
        <f>_xlfn.XLOOKUP($L143,Pos!$A:$A,Pos!AE:AE,_xlfn.XLOOKUP($L143,#REF!,#REF!, ""), 0)</f>
        <v>#REF!</v>
      </c>
      <c r="AP143" s="1" t="e">
        <f>_xlfn.XLOOKUP($L143,Pos!$A:$A,Pos!AF:AF,_xlfn.XLOOKUP($L143,#REF!,#REF!, ""), 0)</f>
        <v>#REF!</v>
      </c>
      <c r="AQ143" s="1" t="e">
        <f>_xlfn.XLOOKUP($L143,Pos!$A:$A,Pos!AG:AG,_xlfn.XLOOKUP($L143,#REF!,#REF!, ""), 0)</f>
        <v>#REF!</v>
      </c>
      <c r="AR143" s="1" t="e">
        <f>_xlfn.XLOOKUP($L143,Pos!$A:$A,Pos!AH:AH,_xlfn.XLOOKUP($L143,#REF!,#REF!, ""), 0)</f>
        <v>#REF!</v>
      </c>
      <c r="AS143" s="1" t="e">
        <f>_xlfn.XLOOKUP($L143,Pos!$A:$A,Pos!AI:AI,_xlfn.XLOOKUP($L143,#REF!,#REF!, ""), 0)</f>
        <v>#REF!</v>
      </c>
      <c r="AT143" s="1" t="e">
        <f>_xlfn.XLOOKUP($L143,Pos!$A:$A,Pos!AJ:AJ,_xlfn.XLOOKUP($L143,#REF!,#REF!, ""), 0)</f>
        <v>#REF!</v>
      </c>
      <c r="AU143" s="1" t="e">
        <f>_xlfn.XLOOKUP($L143,Pos!$A:$A,Pos!AK:AK,_xlfn.XLOOKUP($L143,#REF!,#REF!, ""), 0)</f>
        <v>#REF!</v>
      </c>
      <c r="AV143" s="1" t="e">
        <f>_xlfn.XLOOKUP($L143,Pos!$A:$A,Pos!AL:AL,_xlfn.XLOOKUP($L143,#REF!,#REF!, ""), 0)</f>
        <v>#REF!</v>
      </c>
      <c r="AW143" s="1" t="e">
        <f>_xlfn.XLOOKUP($L143,Pos!$A:$A,Pos!AM:AM,_xlfn.XLOOKUP($L143,#REF!,#REF!, ""), 0)</f>
        <v>#REF!</v>
      </c>
      <c r="AX143" s="1" t="e">
        <f>_xlfn.XLOOKUP($L143,Pos!$A:$A,Pos!AN:AN,_xlfn.XLOOKUP($L143,#REF!,#REF!, ""), 0)</f>
        <v>#REF!</v>
      </c>
      <c r="AY143" s="1" t="e">
        <f>_xlfn.XLOOKUP($L143,Pos!$A:$A,Pos!AO:AO,_xlfn.XLOOKUP($L143,#REF!,#REF!, ""), 0)</f>
        <v>#REF!</v>
      </c>
      <c r="AZ143" s="7" t="str">
        <f t="shared" si="111"/>
        <v>IN</v>
      </c>
      <c r="BA143" s="1">
        <f>IF(OR(_xlfn.XLOOKUP(L143,Pos!B:B,Pos!L:L,FALSE)="ESG Reason",_xlfn.XLOOKUP(L143,Pos!B:B,Pos!L:L,FALSE)="Blacklisted"),1,0)</f>
        <v>0</v>
      </c>
      <c r="BC143" s="11">
        <v>1.0000014431237061E-3</v>
      </c>
      <c r="BD143" s="11">
        <f>_xlfn.XLOOKUP($L143,Pos!$B:$B,Pos!H:H,0, 0)</f>
        <v>4.3508734018228281E-4</v>
      </c>
      <c r="BE143" s="11">
        <f>_xlfn.XLOOKUP($L143,Pos!$B:$B,Pos!I:I,0, 0)</f>
        <v>3.1171937804871919E-4</v>
      </c>
      <c r="BF143" s="18">
        <f t="shared" si="112"/>
        <v>1.2336796213356362E-4</v>
      </c>
      <c r="BG143" s="1">
        <f t="shared" si="113"/>
        <v>3</v>
      </c>
      <c r="BH143" s="1">
        <f t="shared" si="114"/>
        <v>39</v>
      </c>
      <c r="BI143" s="18">
        <f t="shared" si="115"/>
        <v>5.6491410294142331E-4</v>
      </c>
      <c r="BJ143" s="3">
        <f t="shared" si="116"/>
        <v>6.8828206507498687E-4</v>
      </c>
      <c r="BK143" s="18">
        <f t="shared" si="117"/>
        <v>5.6491410294142331E-4</v>
      </c>
    </row>
    <row r="144" spans="3:63" x14ac:dyDescent="0.25">
      <c r="C144" s="3"/>
      <c r="D144" s="3"/>
      <c r="E144" s="3"/>
      <c r="F144" s="3"/>
      <c r="G144" s="51" t="s">
        <v>662</v>
      </c>
      <c r="H144" s="8" t="str">
        <f t="shared" si="107"/>
        <v>0%West Europe</v>
      </c>
      <c r="I144" s="11" cm="1">
        <f t="array" ref="I144">IF(
   AZ144 = "OUT", 0,IF(
   BD144 &gt;= LARGE(IF(ISNUMBER(BD:BD), BD:BD), 3),
   BE144 - 0.001,
   IF(BE144 &gt;=VLOOKUP(P144,mapping!$A:$B,2,FALSE), BE144,VLOOKUP(P144,mapping!$A$2:$B$8,2,FALSE))
))</f>
        <v>1E-3</v>
      </c>
      <c r="J144" s="11" cm="1">
        <f t="array" ref="J144">IF(
    AZ144="OUT",0,IF(IF(
                      BD144&gt;=LARGE(IF(ISNUMBER(BD:BD),BD:BD),3),
                      BE144+0.001,
                      VLOOKUP(H144,mapping!$D:$E,2,FALSE)
                      )&gt;I144,
                   IF(
                      BD144&gt;=LARGE(IF(ISNUMBER(BD:BD),BD:BD),3),
                      BE144+0.001,
                      VLOOKUP(H144,mapping!$D:$E,2,FALSE)
                      ),
                   I144+0.002))</f>
        <v>5.0000000000000001E-3</v>
      </c>
      <c r="K144" s="8">
        <f t="shared" si="108"/>
        <v>2.7024587451480591E-4</v>
      </c>
      <c r="L144" s="1" t="str">
        <f>Pos!B323</f>
        <v>FR0000130577</v>
      </c>
      <c r="M144" s="1" t="str">
        <f>_xlfn.XLOOKUP($L144,Pos!B:B,Pos!D:D,, 0)</f>
        <v>Publicis Groupe SA</v>
      </c>
      <c r="N144" s="1" t="str">
        <f>_xlfn.XLOOKUP($L144,Pos!B:B,Pos!E:E,, 0)</f>
        <v>Media</v>
      </c>
      <c r="O144" s="1" t="str">
        <f t="shared" si="109"/>
        <v>Media_West Europe</v>
      </c>
      <c r="P144" s="1" t="str">
        <f>_xlfn.XLOOKUP($L144,Pos!B:B,Pos!F:F,, 0)</f>
        <v>West Europe</v>
      </c>
      <c r="Q144" s="1">
        <v>0</v>
      </c>
      <c r="R144" s="9">
        <f>_xlfn.XLOOKUP($L144,Pos!$B:$B,Pos!N:N,0, 0)</f>
        <v>6.49</v>
      </c>
      <c r="S144" s="9">
        <f>_xlfn.XLOOKUP($L144,Pos!$B:$B,Pos!O:O,0, 0)</f>
        <v>6.2919999999999998</v>
      </c>
      <c r="T144" s="9">
        <f>_xlfn.XLOOKUP($L144,Pos!$B:$B,Pos!P:P,0, 0)</f>
        <v>4.5750000000000002</v>
      </c>
      <c r="U144" s="9">
        <f>_xlfn.XLOOKUP($L144,Pos!$B:$B,Pos!Q:Q,0, 0)</f>
        <v>5.4</v>
      </c>
      <c r="V144" s="9">
        <f>_xlfn.XLOOKUP($L144,Pos!$B:$B,Pos!R:R,0, 0)</f>
        <v>8.533334</v>
      </c>
      <c r="W144" s="9">
        <f>_xlfn.XLOOKUP($L144,Pos!$B:$B,Pos!S:S,0, 0)</f>
        <v>6.6349999999999998</v>
      </c>
      <c r="X144" s="9" t="str">
        <f>_xlfn.XLOOKUP($L144,Pos!$B:$B,Pos!J:J,0, 0)</f>
        <v>Outperform</v>
      </c>
      <c r="Y144" s="1">
        <v>0</v>
      </c>
      <c r="Z144" s="1">
        <v>0</v>
      </c>
      <c r="AA144" s="1">
        <f t="shared" si="110"/>
        <v>0</v>
      </c>
      <c r="AB144" s="9">
        <f>_xlfn.XLOOKUP(L144,Pos!B:B,Pos!K:K,-1,0)</f>
        <v>10</v>
      </c>
      <c r="AC144" s="1" t="e">
        <f>_xlfn.XLOOKUP($L144,Pos!$A:$A,Pos!S:S,_xlfn.XLOOKUP($L144,#REF!,#REF!, ""), 0)</f>
        <v>#REF!</v>
      </c>
      <c r="AD144" s="1" t="e">
        <f>_xlfn.XLOOKUP($L144,Pos!$A:$A,Pos!T:T,_xlfn.XLOOKUP($L144,#REF!,#REF!, ""), 0)</f>
        <v>#REF!</v>
      </c>
      <c r="AE144" s="1" t="e">
        <f>_xlfn.XLOOKUP($L144,Pos!$A:$A,Pos!U:U,_xlfn.XLOOKUP($L144,#REF!,#REF!, ""), 0)</f>
        <v>#REF!</v>
      </c>
      <c r="AF144" s="1" t="e">
        <f>_xlfn.XLOOKUP($L144,Pos!$A:$A,Pos!V:V,_xlfn.XLOOKUP($L144,#REF!,#REF!, ""), 0)</f>
        <v>#REF!</v>
      </c>
      <c r="AG144" s="1" t="e">
        <f>_xlfn.XLOOKUP($L144,Pos!$A:$A,Pos!W:W,_xlfn.XLOOKUP($L144,#REF!,#REF!, ""), 0)</f>
        <v>#REF!</v>
      </c>
      <c r="AH144" s="1" t="e">
        <f>_xlfn.XLOOKUP($L144,Pos!$A:$A,Pos!X:X,_xlfn.XLOOKUP($L144,#REF!,#REF!, ""), 0)</f>
        <v>#REF!</v>
      </c>
      <c r="AI144" s="1" t="e">
        <f>_xlfn.XLOOKUP($L144,Pos!$A:$A,Pos!Y:Y,_xlfn.XLOOKUP($L144,#REF!,#REF!, ""), 0)</f>
        <v>#REF!</v>
      </c>
      <c r="AJ144" s="1" t="e">
        <f>_xlfn.XLOOKUP($L144,Pos!$A:$A,Pos!Z:Z,_xlfn.XLOOKUP($L144,#REF!,#REF!, ""), 0)</f>
        <v>#REF!</v>
      </c>
      <c r="AK144" s="1" t="e">
        <f>_xlfn.XLOOKUP($L144,Pos!$A:$A,Pos!AA:AA,_xlfn.XLOOKUP($L144,#REF!,#REF!, ""), 0)</f>
        <v>#REF!</v>
      </c>
      <c r="AL144" s="1" t="e">
        <f>_xlfn.XLOOKUP($L144,Pos!$A:$A,Pos!AB:AB,_xlfn.XLOOKUP($L144,#REF!,#REF!, ""), 0)</f>
        <v>#REF!</v>
      </c>
      <c r="AM144" s="1" t="e">
        <f>_xlfn.XLOOKUP($L144,Pos!$A:$A,Pos!AC:AC,_xlfn.XLOOKUP($L144,#REF!,#REF!, ""), 0)</f>
        <v>#REF!</v>
      </c>
      <c r="AN144" s="1" t="e">
        <f>_xlfn.XLOOKUP($L144,Pos!$A:$A,Pos!AD:AD,_xlfn.XLOOKUP($L144,#REF!,#REF!, ""), 0)</f>
        <v>#REF!</v>
      </c>
      <c r="AO144" s="1" t="e">
        <f>_xlfn.XLOOKUP($L144,Pos!$A:$A,Pos!AE:AE,_xlfn.XLOOKUP($L144,#REF!,#REF!, ""), 0)</f>
        <v>#REF!</v>
      </c>
      <c r="AP144" s="1" t="e">
        <f>_xlfn.XLOOKUP($L144,Pos!$A:$A,Pos!AF:AF,_xlfn.XLOOKUP($L144,#REF!,#REF!, ""), 0)</f>
        <v>#REF!</v>
      </c>
      <c r="AQ144" s="1" t="e">
        <f>_xlfn.XLOOKUP($L144,Pos!$A:$A,Pos!AG:AG,_xlfn.XLOOKUP($L144,#REF!,#REF!, ""), 0)</f>
        <v>#REF!</v>
      </c>
      <c r="AR144" s="1" t="e">
        <f>_xlfn.XLOOKUP($L144,Pos!$A:$A,Pos!AH:AH,_xlfn.XLOOKUP($L144,#REF!,#REF!, ""), 0)</f>
        <v>#REF!</v>
      </c>
      <c r="AS144" s="1" t="e">
        <f>_xlfn.XLOOKUP($L144,Pos!$A:$A,Pos!AI:AI,_xlfn.XLOOKUP($L144,#REF!,#REF!, ""), 0)</f>
        <v>#REF!</v>
      </c>
      <c r="AT144" s="1" t="e">
        <f>_xlfn.XLOOKUP($L144,Pos!$A:$A,Pos!AJ:AJ,_xlfn.XLOOKUP($L144,#REF!,#REF!, ""), 0)</f>
        <v>#REF!</v>
      </c>
      <c r="AU144" s="1" t="e">
        <f>_xlfn.XLOOKUP($L144,Pos!$A:$A,Pos!AK:AK,_xlfn.XLOOKUP($L144,#REF!,#REF!, ""), 0)</f>
        <v>#REF!</v>
      </c>
      <c r="AV144" s="1" t="e">
        <f>_xlfn.XLOOKUP($L144,Pos!$A:$A,Pos!AL:AL,_xlfn.XLOOKUP($L144,#REF!,#REF!, ""), 0)</f>
        <v>#REF!</v>
      </c>
      <c r="AW144" s="1" t="e">
        <f>_xlfn.XLOOKUP($L144,Pos!$A:$A,Pos!AM:AM,_xlfn.XLOOKUP($L144,#REF!,#REF!, ""), 0)</f>
        <v>#REF!</v>
      </c>
      <c r="AX144" s="1" t="e">
        <f>_xlfn.XLOOKUP($L144,Pos!$A:$A,Pos!AN:AN,_xlfn.XLOOKUP($L144,#REF!,#REF!, ""), 0)</f>
        <v>#REF!</v>
      </c>
      <c r="AY144" s="1" t="e">
        <f>_xlfn.XLOOKUP($L144,Pos!$A:$A,Pos!AO:AO,_xlfn.XLOOKUP($L144,#REF!,#REF!, ""), 0)</f>
        <v>#REF!</v>
      </c>
      <c r="AZ144" s="7" t="str">
        <f t="shared" si="111"/>
        <v>IN</v>
      </c>
      <c r="BA144" s="1">
        <f>IF(OR(_xlfn.XLOOKUP(L144,Pos!B:B,Pos!L:L,FALSE)="ESG Reason",_xlfn.XLOOKUP(L144,Pos!B:B,Pos!L:L,FALSE)="Blacklisted"),1,0)</f>
        <v>0</v>
      </c>
      <c r="BC144" s="11">
        <v>1.0000024228427849E-3</v>
      </c>
      <c r="BD144" s="11">
        <f>_xlfn.XLOOKUP($L144,Pos!$B:$B,Pos!H:H,0, 0)</f>
        <v>3.9011814395597258E-4</v>
      </c>
      <c r="BE144" s="11">
        <f>_xlfn.XLOOKUP($L144,Pos!$B:$B,Pos!I:I,0, 0)</f>
        <v>2.7024587451480591E-4</v>
      </c>
      <c r="BF144" s="18">
        <f t="shared" si="112"/>
        <v>1.1987226944116668E-4</v>
      </c>
      <c r="BG144" s="1">
        <f t="shared" si="113"/>
        <v>2</v>
      </c>
      <c r="BH144" s="1">
        <f t="shared" si="114"/>
        <v>12</v>
      </c>
      <c r="BI144" s="18">
        <f t="shared" si="115"/>
        <v>6.0988427888681229E-4</v>
      </c>
      <c r="BJ144" s="3">
        <f t="shared" si="116"/>
        <v>7.2975654832797897E-4</v>
      </c>
      <c r="BK144" s="18">
        <f t="shared" si="117"/>
        <v>6.0988427888681229E-4</v>
      </c>
    </row>
    <row r="145" spans="3:63" x14ac:dyDescent="0.25">
      <c r="C145" s="3"/>
      <c r="D145" s="3"/>
      <c r="E145" s="3"/>
      <c r="F145" s="3"/>
      <c r="G145" s="51" t="s">
        <v>476</v>
      </c>
      <c r="H145" s="8" t="str">
        <f t="shared" si="107"/>
        <v>0%Others</v>
      </c>
      <c r="I145" s="11" cm="1">
        <f t="array" ref="I145">IF(
   AZ145 = "OUT", 0,IF(
   BD145 &gt;= LARGE(IF(ISNUMBER(BD:BD), BD:BD), 3),
   BE145 - 0.001,
   IF(BE145 &gt;=VLOOKUP(P145,mapping!$A:$B,2,FALSE), BE145,VLOOKUP(P145,mapping!$A$2:$B$8,2,FALSE))
))</f>
        <v>1E-3</v>
      </c>
      <c r="J145" s="11" cm="1">
        <f t="array" ref="J145">IF(
    AZ145="OUT",0,IF(IF(
                      BD145&gt;=LARGE(IF(ISNUMBER(BD:BD),BD:BD),3),
                      BE145+0.001,
                      VLOOKUP(H145,mapping!$D:$E,2,FALSE)
                      )&gt;I145,
                   IF(
                      BD145&gt;=LARGE(IF(ISNUMBER(BD:BD),BD:BD),3),
                      BE145+0.001,
                      VLOOKUP(H145,mapping!$D:$E,2,FALSE)
                      ),
                   I145+0.002))</f>
        <v>3.0000000000000001E-3</v>
      </c>
      <c r="K145" s="8">
        <f t="shared" si="108"/>
        <v>3.9729038393661531E-4</v>
      </c>
      <c r="L145" s="1" t="str">
        <f>Pos!B566</f>
        <v>JP3407400005</v>
      </c>
      <c r="M145" s="1" t="str">
        <f>_xlfn.XLOOKUP($L145,Pos!B:B,Pos!D:D,, 0)</f>
        <v>Sumitomo Electric Industries, Ltd.</v>
      </c>
      <c r="N145" s="1" t="str">
        <f>_xlfn.XLOOKUP($L145,Pos!B:B,Pos!E:E,, 0)</f>
        <v>Auto &amp; Parts</v>
      </c>
      <c r="O145" s="1" t="str">
        <f t="shared" si="109"/>
        <v>Auto &amp; Parts_Others</v>
      </c>
      <c r="P145" s="1" t="str">
        <f>_xlfn.XLOOKUP($L145,Pos!B:B,Pos!F:F,, 0)</f>
        <v>Others</v>
      </c>
      <c r="Q145" s="1">
        <v>0</v>
      </c>
      <c r="R145" s="9">
        <f>_xlfn.XLOOKUP($L145,Pos!$B:$B,Pos!N:N,0, 0)</f>
        <v>5.69</v>
      </c>
      <c r="S145" s="9">
        <f>_xlfn.XLOOKUP($L145,Pos!$B:$B,Pos!O:O,0, 0)</f>
        <v>5.037833</v>
      </c>
      <c r="T145" s="9">
        <f>_xlfn.XLOOKUP($L145,Pos!$B:$B,Pos!P:P,0, 0)</f>
        <v>5.3</v>
      </c>
      <c r="U145" s="9">
        <f>_xlfn.XLOOKUP($L145,Pos!$B:$B,Pos!Q:Q,0, 0)</f>
        <v>9.8000000000000007</v>
      </c>
      <c r="V145" s="9">
        <f>_xlfn.XLOOKUP($L145,Pos!$B:$B,Pos!R:R,0, 0)</f>
        <v>1.1666669999999999</v>
      </c>
      <c r="W145" s="9">
        <f>_xlfn.XLOOKUP($L145,Pos!$B:$B,Pos!S:S,0, 0)</f>
        <v>6.2949999999999999</v>
      </c>
      <c r="X145" s="9" t="str">
        <f>_xlfn.XLOOKUP($L145,Pos!$B:$B,Pos!J:J,0, 0)</f>
        <v>Outperform</v>
      </c>
      <c r="Y145" s="1">
        <v>0</v>
      </c>
      <c r="Z145" s="1">
        <v>0</v>
      </c>
      <c r="AA145" s="1">
        <f t="shared" si="110"/>
        <v>0</v>
      </c>
      <c r="AB145" s="9">
        <f>_xlfn.XLOOKUP(L145,Pos!B:B,Pos!K:K,-1,0)</f>
        <v>9.1666666666666661</v>
      </c>
      <c r="AC145" s="1" t="e">
        <f>_xlfn.XLOOKUP($L145,Pos!$A:$A,Pos!S:S,_xlfn.XLOOKUP($L145,#REF!,#REF!, ""), 0)</f>
        <v>#REF!</v>
      </c>
      <c r="AD145" s="1" t="e">
        <f>_xlfn.XLOOKUP($L145,Pos!$A:$A,Pos!T:T,_xlfn.XLOOKUP($L145,#REF!,#REF!, ""), 0)</f>
        <v>#REF!</v>
      </c>
      <c r="AE145" s="1" t="e">
        <f>_xlfn.XLOOKUP($L145,Pos!$A:$A,Pos!U:U,_xlfn.XLOOKUP($L145,#REF!,#REF!, ""), 0)</f>
        <v>#REF!</v>
      </c>
      <c r="AF145" s="1" t="e">
        <f>_xlfn.XLOOKUP($L145,Pos!$A:$A,Pos!V:V,_xlfn.XLOOKUP($L145,#REF!,#REF!, ""), 0)</f>
        <v>#REF!</v>
      </c>
      <c r="AG145" s="1" t="e">
        <f>_xlfn.XLOOKUP($L145,Pos!$A:$A,Pos!W:W,_xlfn.XLOOKUP($L145,#REF!,#REF!, ""), 0)</f>
        <v>#REF!</v>
      </c>
      <c r="AH145" s="1" t="e">
        <f>_xlfn.XLOOKUP($L145,Pos!$A:$A,Pos!X:X,_xlfn.XLOOKUP($L145,#REF!,#REF!, ""), 0)</f>
        <v>#REF!</v>
      </c>
      <c r="AI145" s="1" t="e">
        <f>_xlfn.XLOOKUP($L145,Pos!$A:$A,Pos!Y:Y,_xlfn.XLOOKUP($L145,#REF!,#REF!, ""), 0)</f>
        <v>#REF!</v>
      </c>
      <c r="AJ145" s="1" t="e">
        <f>_xlfn.XLOOKUP($L145,Pos!$A:$A,Pos!Z:Z,_xlfn.XLOOKUP($L145,#REF!,#REF!, ""), 0)</f>
        <v>#REF!</v>
      </c>
      <c r="AK145" s="1" t="e">
        <f>_xlfn.XLOOKUP($L145,Pos!$A:$A,Pos!AA:AA,_xlfn.XLOOKUP($L145,#REF!,#REF!, ""), 0)</f>
        <v>#REF!</v>
      </c>
      <c r="AL145" s="1" t="e">
        <f>_xlfn.XLOOKUP($L145,Pos!$A:$A,Pos!AB:AB,_xlfn.XLOOKUP($L145,#REF!,#REF!, ""), 0)</f>
        <v>#REF!</v>
      </c>
      <c r="AM145" s="1" t="e">
        <f>_xlfn.XLOOKUP($L145,Pos!$A:$A,Pos!AC:AC,_xlfn.XLOOKUP($L145,#REF!,#REF!, ""), 0)</f>
        <v>#REF!</v>
      </c>
      <c r="AN145" s="1" t="e">
        <f>_xlfn.XLOOKUP($L145,Pos!$A:$A,Pos!AD:AD,_xlfn.XLOOKUP($L145,#REF!,#REF!, ""), 0)</f>
        <v>#REF!</v>
      </c>
      <c r="AO145" s="1" t="e">
        <f>_xlfn.XLOOKUP($L145,Pos!$A:$A,Pos!AE:AE,_xlfn.XLOOKUP($L145,#REF!,#REF!, ""), 0)</f>
        <v>#REF!</v>
      </c>
      <c r="AP145" s="1" t="e">
        <f>_xlfn.XLOOKUP($L145,Pos!$A:$A,Pos!AF:AF,_xlfn.XLOOKUP($L145,#REF!,#REF!, ""), 0)</f>
        <v>#REF!</v>
      </c>
      <c r="AQ145" s="1" t="e">
        <f>_xlfn.XLOOKUP($L145,Pos!$A:$A,Pos!AG:AG,_xlfn.XLOOKUP($L145,#REF!,#REF!, ""), 0)</f>
        <v>#REF!</v>
      </c>
      <c r="AR145" s="1" t="e">
        <f>_xlfn.XLOOKUP($L145,Pos!$A:$A,Pos!AH:AH,_xlfn.XLOOKUP($L145,#REF!,#REF!, ""), 0)</f>
        <v>#REF!</v>
      </c>
      <c r="AS145" s="1" t="e">
        <f>_xlfn.XLOOKUP($L145,Pos!$A:$A,Pos!AI:AI,_xlfn.XLOOKUP($L145,#REF!,#REF!, ""), 0)</f>
        <v>#REF!</v>
      </c>
      <c r="AT145" s="1" t="e">
        <f>_xlfn.XLOOKUP($L145,Pos!$A:$A,Pos!AJ:AJ,_xlfn.XLOOKUP($L145,#REF!,#REF!, ""), 0)</f>
        <v>#REF!</v>
      </c>
      <c r="AU145" s="1" t="e">
        <f>_xlfn.XLOOKUP($L145,Pos!$A:$A,Pos!AK:AK,_xlfn.XLOOKUP($L145,#REF!,#REF!, ""), 0)</f>
        <v>#REF!</v>
      </c>
      <c r="AV145" s="1" t="e">
        <f>_xlfn.XLOOKUP($L145,Pos!$A:$A,Pos!AL:AL,_xlfn.XLOOKUP($L145,#REF!,#REF!, ""), 0)</f>
        <v>#REF!</v>
      </c>
      <c r="AW145" s="1" t="e">
        <f>_xlfn.XLOOKUP($L145,Pos!$A:$A,Pos!AM:AM,_xlfn.XLOOKUP($L145,#REF!,#REF!, ""), 0)</f>
        <v>#REF!</v>
      </c>
      <c r="AX145" s="1" t="e">
        <f>_xlfn.XLOOKUP($L145,Pos!$A:$A,Pos!AN:AN,_xlfn.XLOOKUP($L145,#REF!,#REF!, ""), 0)</f>
        <v>#REF!</v>
      </c>
      <c r="AY145" s="1" t="e">
        <f>_xlfn.XLOOKUP($L145,Pos!$A:$A,Pos!AO:AO,_xlfn.XLOOKUP($L145,#REF!,#REF!, ""), 0)</f>
        <v>#REF!</v>
      </c>
      <c r="AZ145" s="7" t="str">
        <f t="shared" si="111"/>
        <v>IN</v>
      </c>
      <c r="BA145" s="1">
        <f>IF(OR(_xlfn.XLOOKUP(L145,Pos!B:B,Pos!L:L,FALSE)="ESG Reason",_xlfn.XLOOKUP(L145,Pos!B:B,Pos!L:L,FALSE)="Blacklisted"),1,0)</f>
        <v>0</v>
      </c>
      <c r="BC145" s="11">
        <v>1.000001242984067E-3</v>
      </c>
      <c r="BD145" s="11">
        <f>_xlfn.XLOOKUP($L145,Pos!$B:$B,Pos!H:H,0, 0)</f>
        <v>3.5383637177475492E-4</v>
      </c>
      <c r="BE145" s="11">
        <f>_xlfn.XLOOKUP($L145,Pos!$B:$B,Pos!I:I,0, 0)</f>
        <v>3.9729038393661531E-4</v>
      </c>
      <c r="BF145" s="18">
        <f t="shared" si="112"/>
        <v>4.3454012161860394E-5</v>
      </c>
      <c r="BG145" s="1">
        <f t="shared" si="113"/>
        <v>3</v>
      </c>
      <c r="BH145" s="1">
        <f t="shared" si="114"/>
        <v>39</v>
      </c>
      <c r="BI145" s="18">
        <f t="shared" si="115"/>
        <v>6.4616487120931212E-4</v>
      </c>
      <c r="BJ145" s="3">
        <f t="shared" si="116"/>
        <v>6.0271085904745167E-4</v>
      </c>
      <c r="BK145" s="18">
        <f t="shared" si="117"/>
        <v>6.4616487120931212E-4</v>
      </c>
    </row>
    <row r="146" spans="3:63" x14ac:dyDescent="0.25">
      <c r="C146" s="3"/>
      <c r="D146" s="3"/>
      <c r="E146" s="3"/>
      <c r="F146" s="3"/>
      <c r="G146" s="51" t="s">
        <v>1313</v>
      </c>
      <c r="H146" s="8" t="str">
        <f t="shared" si="107"/>
        <v>0%West Europe</v>
      </c>
      <c r="I146" s="11" cm="1">
        <f t="array" ref="I146">IF(
   AZ146 = "OUT", 0,IF(
   BD146 &gt;= LARGE(IF(ISNUMBER(BD:BD), BD:BD), 3),
   BE146 - 0.001,
   IF(BE146 &gt;=VLOOKUP(P146,mapping!$A:$B,2,FALSE), BE146,VLOOKUP(P146,mapping!$A$2:$B$8,2,FALSE))
))</f>
        <v>1E-3</v>
      </c>
      <c r="J146" s="11" cm="1">
        <f t="array" ref="J146">IF(
    AZ146="OUT",0,IF(IF(
                      BD146&gt;=LARGE(IF(ISNUMBER(BD:BD),BD:BD),3),
                      BE146+0.001,
                      VLOOKUP(H146,mapping!$D:$E,2,FALSE)
                      )&gt;I146,
                   IF(
                      BD146&gt;=LARGE(IF(ISNUMBER(BD:BD),BD:BD),3),
                      BE146+0.001,
                      VLOOKUP(H146,mapping!$D:$E,2,FALSE)
                      ),
                   I146+0.002))</f>
        <v>5.0000000000000001E-3</v>
      </c>
      <c r="K146" s="8">
        <f t="shared" si="108"/>
        <v>3.5019872650272672E-5</v>
      </c>
      <c r="L146" s="1" t="str">
        <f>Pos!B278</f>
        <v>ES0171996087</v>
      </c>
      <c r="M146" s="1" t="str">
        <f>_xlfn.XLOOKUP($L146,Pos!B:B,Pos!D:D,, 0)</f>
        <v>Grifols, S.A. Class A</v>
      </c>
      <c r="N146" s="1" t="str">
        <f>_xlfn.XLOOKUP($L146,Pos!B:B,Pos!E:E,, 0)</f>
        <v>Health Care</v>
      </c>
      <c r="O146" s="1" t="str">
        <f t="shared" si="109"/>
        <v>Health Care_West Europe</v>
      </c>
      <c r="P146" s="1" t="str">
        <f>_xlfn.XLOOKUP($L146,Pos!B:B,Pos!F:F,, 0)</f>
        <v>West Europe</v>
      </c>
      <c r="Q146" s="1">
        <v>0</v>
      </c>
      <c r="R146" s="9">
        <f>_xlfn.XLOOKUP($L146,Pos!$B:$B,Pos!N:N,0, 0)</f>
        <v>0</v>
      </c>
      <c r="S146" s="9">
        <f>_xlfn.XLOOKUP($L146,Pos!$B:$B,Pos!O:O,0, 0)</f>
        <v>8.0133329999999994</v>
      </c>
      <c r="T146" s="9">
        <f>_xlfn.XLOOKUP($L146,Pos!$B:$B,Pos!P:P,0, 0)</f>
        <v>2.2000000000000002</v>
      </c>
      <c r="U146" s="9">
        <f>_xlfn.XLOOKUP($L146,Pos!$B:$B,Pos!Q:Q,0, 0)</f>
        <v>4.3</v>
      </c>
      <c r="V146" s="9">
        <f>_xlfn.XLOOKUP($L146,Pos!$B:$B,Pos!R:R,0, 0)</f>
        <v>3.8333330000000001</v>
      </c>
      <c r="W146" s="9">
        <f>_xlfn.XLOOKUP($L146,Pos!$B:$B,Pos!S:S,0, 0)</f>
        <v>7.375</v>
      </c>
      <c r="X146" s="9" t="str">
        <f>_xlfn.XLOOKUP($L146,Pos!$B:$B,Pos!J:J,0, 0)</f>
        <v>Outperform</v>
      </c>
      <c r="Y146" s="1">
        <v>0</v>
      </c>
      <c r="Z146" s="1">
        <v>0</v>
      </c>
      <c r="AA146" s="1">
        <f t="shared" si="110"/>
        <v>0</v>
      </c>
      <c r="AB146" s="9">
        <f>_xlfn.XLOOKUP(L146,Pos!B:B,Pos!K:K,-1,0)</f>
        <v>9.1891891891891895</v>
      </c>
      <c r="AC146" s="1" t="e">
        <f>_xlfn.XLOOKUP($L146,Pos!$A:$A,Pos!S:S,_xlfn.XLOOKUP($L146,#REF!,#REF!, ""), 0)</f>
        <v>#REF!</v>
      </c>
      <c r="AD146" s="1" t="e">
        <f>_xlfn.XLOOKUP($L146,Pos!$A:$A,Pos!T:T,_xlfn.XLOOKUP($L146,#REF!,#REF!, ""), 0)</f>
        <v>#REF!</v>
      </c>
      <c r="AE146" s="1" t="e">
        <f>_xlfn.XLOOKUP($L146,Pos!$A:$A,Pos!U:U,_xlfn.XLOOKUP($L146,#REF!,#REF!, ""), 0)</f>
        <v>#REF!</v>
      </c>
      <c r="AF146" s="1" t="e">
        <f>_xlfn.XLOOKUP($L146,Pos!$A:$A,Pos!V:V,_xlfn.XLOOKUP($L146,#REF!,#REF!, ""), 0)</f>
        <v>#REF!</v>
      </c>
      <c r="AG146" s="1" t="e">
        <f>_xlfn.XLOOKUP($L146,Pos!$A:$A,Pos!W:W,_xlfn.XLOOKUP($L146,#REF!,#REF!, ""), 0)</f>
        <v>#REF!</v>
      </c>
      <c r="AH146" s="1" t="e">
        <f>_xlfn.XLOOKUP($L146,Pos!$A:$A,Pos!X:X,_xlfn.XLOOKUP($L146,#REF!,#REF!, ""), 0)</f>
        <v>#REF!</v>
      </c>
      <c r="AI146" s="1" t="e">
        <f>_xlfn.XLOOKUP($L146,Pos!$A:$A,Pos!Y:Y,_xlfn.XLOOKUP($L146,#REF!,#REF!, ""), 0)</f>
        <v>#REF!</v>
      </c>
      <c r="AJ146" s="1" t="e">
        <f>_xlfn.XLOOKUP($L146,Pos!$A:$A,Pos!Z:Z,_xlfn.XLOOKUP($L146,#REF!,#REF!, ""), 0)</f>
        <v>#REF!</v>
      </c>
      <c r="AK146" s="1" t="e">
        <f>_xlfn.XLOOKUP($L146,Pos!$A:$A,Pos!AA:AA,_xlfn.XLOOKUP($L146,#REF!,#REF!, ""), 0)</f>
        <v>#REF!</v>
      </c>
      <c r="AL146" s="1" t="e">
        <f>_xlfn.XLOOKUP($L146,Pos!$A:$A,Pos!AB:AB,_xlfn.XLOOKUP($L146,#REF!,#REF!, ""), 0)</f>
        <v>#REF!</v>
      </c>
      <c r="AM146" s="1" t="e">
        <f>_xlfn.XLOOKUP($L146,Pos!$A:$A,Pos!AC:AC,_xlfn.XLOOKUP($L146,#REF!,#REF!, ""), 0)</f>
        <v>#REF!</v>
      </c>
      <c r="AN146" s="1" t="e">
        <f>_xlfn.XLOOKUP($L146,Pos!$A:$A,Pos!AD:AD,_xlfn.XLOOKUP($L146,#REF!,#REF!, ""), 0)</f>
        <v>#REF!</v>
      </c>
      <c r="AO146" s="1" t="e">
        <f>_xlfn.XLOOKUP($L146,Pos!$A:$A,Pos!AE:AE,_xlfn.XLOOKUP($L146,#REF!,#REF!, ""), 0)</f>
        <v>#REF!</v>
      </c>
      <c r="AP146" s="1" t="e">
        <f>_xlfn.XLOOKUP($L146,Pos!$A:$A,Pos!AF:AF,_xlfn.XLOOKUP($L146,#REF!,#REF!, ""), 0)</f>
        <v>#REF!</v>
      </c>
      <c r="AQ146" s="1" t="e">
        <f>_xlfn.XLOOKUP($L146,Pos!$A:$A,Pos!AG:AG,_xlfn.XLOOKUP($L146,#REF!,#REF!, ""), 0)</f>
        <v>#REF!</v>
      </c>
      <c r="AR146" s="1" t="e">
        <f>_xlfn.XLOOKUP($L146,Pos!$A:$A,Pos!AH:AH,_xlfn.XLOOKUP($L146,#REF!,#REF!, ""), 0)</f>
        <v>#REF!</v>
      </c>
      <c r="AS146" s="1" t="e">
        <f>_xlfn.XLOOKUP($L146,Pos!$A:$A,Pos!AI:AI,_xlfn.XLOOKUP($L146,#REF!,#REF!, ""), 0)</f>
        <v>#REF!</v>
      </c>
      <c r="AT146" s="1" t="e">
        <f>_xlfn.XLOOKUP($L146,Pos!$A:$A,Pos!AJ:AJ,_xlfn.XLOOKUP($L146,#REF!,#REF!, ""), 0)</f>
        <v>#REF!</v>
      </c>
      <c r="AU146" s="1" t="e">
        <f>_xlfn.XLOOKUP($L146,Pos!$A:$A,Pos!AK:AK,_xlfn.XLOOKUP($L146,#REF!,#REF!, ""), 0)</f>
        <v>#REF!</v>
      </c>
      <c r="AV146" s="1" t="e">
        <f>_xlfn.XLOOKUP($L146,Pos!$A:$A,Pos!AL:AL,_xlfn.XLOOKUP($L146,#REF!,#REF!, ""), 0)</f>
        <v>#REF!</v>
      </c>
      <c r="AW146" s="1" t="e">
        <f>_xlfn.XLOOKUP($L146,Pos!$A:$A,Pos!AM:AM,_xlfn.XLOOKUP($L146,#REF!,#REF!, ""), 0)</f>
        <v>#REF!</v>
      </c>
      <c r="AX146" s="1" t="e">
        <f>_xlfn.XLOOKUP($L146,Pos!$A:$A,Pos!AN:AN,_xlfn.XLOOKUP($L146,#REF!,#REF!, ""), 0)</f>
        <v>#REF!</v>
      </c>
      <c r="AY146" s="1" t="e">
        <f>_xlfn.XLOOKUP($L146,Pos!$A:$A,Pos!AO:AO,_xlfn.XLOOKUP($L146,#REF!,#REF!, ""), 0)</f>
        <v>#REF!</v>
      </c>
      <c r="AZ146" s="7" t="str">
        <f t="shared" si="111"/>
        <v>IN</v>
      </c>
      <c r="BA146" s="1">
        <f>IF(OR(_xlfn.XLOOKUP(L146,Pos!B:B,Pos!L:L,FALSE)="ESG Reason",_xlfn.XLOOKUP(L146,Pos!B:B,Pos!L:L,FALSE)="Blacklisted"),1,0)</f>
        <v>0</v>
      </c>
      <c r="BC146" s="11">
        <v>1.0000012258257461E-3</v>
      </c>
      <c r="BD146" s="11">
        <f>_xlfn.XLOOKUP($L146,Pos!$B:$B,Pos!H:H,0, 0)</f>
        <v>3.14581920163957E-4</v>
      </c>
      <c r="BE146" s="11">
        <f>_xlfn.XLOOKUP($L146,Pos!$B:$B,Pos!I:I,0, 0)</f>
        <v>3.5019872650272672E-5</v>
      </c>
      <c r="BF146" s="18">
        <f t="shared" si="112"/>
        <v>2.795620475136843E-4</v>
      </c>
      <c r="BG146" s="1">
        <f t="shared" si="113"/>
        <v>2</v>
      </c>
      <c r="BH146" s="1">
        <f t="shared" si="114"/>
        <v>9</v>
      </c>
      <c r="BI146" s="18">
        <f t="shared" si="115"/>
        <v>6.8541930566178911E-4</v>
      </c>
      <c r="BJ146" s="3">
        <f t="shared" si="116"/>
        <v>9.6498135317547341E-4</v>
      </c>
      <c r="BK146" s="18">
        <f t="shared" si="117"/>
        <v>6.8541930566178911E-4</v>
      </c>
    </row>
    <row r="147" spans="3:63" x14ac:dyDescent="0.25">
      <c r="C147" s="3"/>
      <c r="D147" s="3"/>
      <c r="E147" s="3"/>
      <c r="F147" s="3"/>
      <c r="G147" s="51" t="s">
        <v>700</v>
      </c>
      <c r="H147" s="8" t="str">
        <f t="shared" si="107"/>
        <v>0%North America</v>
      </c>
      <c r="I147" s="11" cm="1">
        <f t="array" ref="I147">IF(
   AZ147 = "OUT", 0,IF(
   BD147 &gt;= LARGE(IF(ISNUMBER(BD:BD), BD:BD), 3),
   BE147 - 0.001,
   IF(BE147 &gt;=VLOOKUP(P147,mapping!$A:$B,2,FALSE), BE147,VLOOKUP(P147,mapping!$A$2:$B$8,2,FALSE))
))</f>
        <v>0</v>
      </c>
      <c r="J147" s="11" cm="1">
        <f t="array" ref="J147">IF(
    AZ147="OUT",0,IF(IF(
                      BD147&gt;=LARGE(IF(ISNUMBER(BD:BD),BD:BD),3),
                      BE147+0.001,
                      VLOOKUP(H147,mapping!$D:$E,2,FALSE)
                      )&gt;I147,
                   IF(
                      BD147&gt;=LARGE(IF(ISNUMBER(BD:BD),BD:BD),3),
                      BE147+0.001,
                      VLOOKUP(H147,mapping!$D:$E,2,FALSE)
                      ),
                   I147+0.002))</f>
        <v>0</v>
      </c>
      <c r="K147" s="8">
        <f t="shared" si="108"/>
        <v>2.5600541011482422E-4</v>
      </c>
      <c r="L147" s="1" t="str">
        <f>Pos!B394</f>
        <v>GB00BDCPN049</v>
      </c>
      <c r="M147" s="1" t="str">
        <f>_xlfn.XLOOKUP($L147,Pos!B:B,Pos!D:D,, 0)</f>
        <v>Coca-Cola Europacific Partners plc</v>
      </c>
      <c r="N147" s="1" t="str">
        <f>_xlfn.XLOOKUP($L147,Pos!B:B,Pos!E:E,, 0)</f>
        <v>Food, Beverage &amp; Tobacco</v>
      </c>
      <c r="O147" s="1" t="str">
        <f t="shared" si="109"/>
        <v>Food, Beverage &amp; Tobacco_North America</v>
      </c>
      <c r="P147" s="1" t="str">
        <f>_xlfn.XLOOKUP($L147,Pos!B:B,Pos!F:F,, 0)</f>
        <v>North America</v>
      </c>
      <c r="Q147" s="1">
        <v>0</v>
      </c>
      <c r="R147" s="9">
        <f>_xlfn.XLOOKUP($L147,Pos!$B:$B,Pos!N:N,0, 0)</f>
        <v>8.23</v>
      </c>
      <c r="S147" s="9">
        <f>_xlfn.XLOOKUP($L147,Pos!$B:$B,Pos!O:O,0, 0)</f>
        <v>3.7921670000000001</v>
      </c>
      <c r="T147" s="9">
        <f>_xlfn.XLOOKUP($L147,Pos!$B:$B,Pos!P:P,0, 0)</f>
        <v>6.2</v>
      </c>
      <c r="U147" s="9">
        <f>_xlfn.XLOOKUP($L147,Pos!$B:$B,Pos!Q:Q,0, 0)</f>
        <v>5.5</v>
      </c>
      <c r="V147" s="9">
        <f>_xlfn.XLOOKUP($L147,Pos!$B:$B,Pos!R:R,0, 0)</f>
        <v>9.7666660000000007</v>
      </c>
      <c r="W147" s="9">
        <f>_xlfn.XLOOKUP($L147,Pos!$B:$B,Pos!S:S,0, 0)</f>
        <v>7.8683339999999999</v>
      </c>
      <c r="X147" s="9" t="str">
        <f>_xlfn.XLOOKUP($L147,Pos!$B:$B,Pos!J:J,0, 0)</f>
        <v>Outperform</v>
      </c>
      <c r="Y147" s="1">
        <v>0</v>
      </c>
      <c r="Z147" s="1">
        <v>0</v>
      </c>
      <c r="AA147" s="1">
        <f t="shared" si="110"/>
        <v>0</v>
      </c>
      <c r="AB147" s="9">
        <f>_xlfn.XLOOKUP(L147,Pos!B:B,Pos!K:K,-1,0)</f>
        <v>9.5238095238095237</v>
      </c>
      <c r="AC147" s="1" t="e">
        <f>_xlfn.XLOOKUP($L147,Pos!$A:$A,Pos!S:S,_xlfn.XLOOKUP($L147,#REF!,#REF!, ""), 0)</f>
        <v>#REF!</v>
      </c>
      <c r="AD147" s="1" t="e">
        <f>_xlfn.XLOOKUP($L147,Pos!$A:$A,Pos!T:T,_xlfn.XLOOKUP($L147,#REF!,#REF!, ""), 0)</f>
        <v>#REF!</v>
      </c>
      <c r="AE147" s="1" t="e">
        <f>_xlfn.XLOOKUP($L147,Pos!$A:$A,Pos!U:U,_xlfn.XLOOKUP($L147,#REF!,#REF!, ""), 0)</f>
        <v>#REF!</v>
      </c>
      <c r="AF147" s="1" t="e">
        <f>_xlfn.XLOOKUP($L147,Pos!$A:$A,Pos!V:V,_xlfn.XLOOKUP($L147,#REF!,#REF!, ""), 0)</f>
        <v>#REF!</v>
      </c>
      <c r="AG147" s="1" t="e">
        <f>_xlfn.XLOOKUP($L147,Pos!$A:$A,Pos!W:W,_xlfn.XLOOKUP($L147,#REF!,#REF!, ""), 0)</f>
        <v>#REF!</v>
      </c>
      <c r="AH147" s="1" t="e">
        <f>_xlfn.XLOOKUP($L147,Pos!$A:$A,Pos!X:X,_xlfn.XLOOKUP($L147,#REF!,#REF!, ""), 0)</f>
        <v>#REF!</v>
      </c>
      <c r="AI147" s="1" t="e">
        <f>_xlfn.XLOOKUP($L147,Pos!$A:$A,Pos!Y:Y,_xlfn.XLOOKUP($L147,#REF!,#REF!, ""), 0)</f>
        <v>#REF!</v>
      </c>
      <c r="AJ147" s="1" t="e">
        <f>_xlfn.XLOOKUP($L147,Pos!$A:$A,Pos!Z:Z,_xlfn.XLOOKUP($L147,#REF!,#REF!, ""), 0)</f>
        <v>#REF!</v>
      </c>
      <c r="AK147" s="1" t="e">
        <f>_xlfn.XLOOKUP($L147,Pos!$A:$A,Pos!AA:AA,_xlfn.XLOOKUP($L147,#REF!,#REF!, ""), 0)</f>
        <v>#REF!</v>
      </c>
      <c r="AL147" s="1" t="e">
        <f>_xlfn.XLOOKUP($L147,Pos!$A:$A,Pos!AB:AB,_xlfn.XLOOKUP($L147,#REF!,#REF!, ""), 0)</f>
        <v>#REF!</v>
      </c>
      <c r="AM147" s="1" t="e">
        <f>_xlfn.XLOOKUP($L147,Pos!$A:$A,Pos!AC:AC,_xlfn.XLOOKUP($L147,#REF!,#REF!, ""), 0)</f>
        <v>#REF!</v>
      </c>
      <c r="AN147" s="1" t="e">
        <f>_xlfn.XLOOKUP($L147,Pos!$A:$A,Pos!AD:AD,_xlfn.XLOOKUP($L147,#REF!,#REF!, ""), 0)</f>
        <v>#REF!</v>
      </c>
      <c r="AO147" s="1" t="e">
        <f>_xlfn.XLOOKUP($L147,Pos!$A:$A,Pos!AE:AE,_xlfn.XLOOKUP($L147,#REF!,#REF!, ""), 0)</f>
        <v>#REF!</v>
      </c>
      <c r="AP147" s="1" t="e">
        <f>_xlfn.XLOOKUP($L147,Pos!$A:$A,Pos!AF:AF,_xlfn.XLOOKUP($L147,#REF!,#REF!, ""), 0)</f>
        <v>#REF!</v>
      </c>
      <c r="AQ147" s="1" t="e">
        <f>_xlfn.XLOOKUP($L147,Pos!$A:$A,Pos!AG:AG,_xlfn.XLOOKUP($L147,#REF!,#REF!, ""), 0)</f>
        <v>#REF!</v>
      </c>
      <c r="AR147" s="1" t="e">
        <f>_xlfn.XLOOKUP($L147,Pos!$A:$A,Pos!AH:AH,_xlfn.XLOOKUP($L147,#REF!,#REF!, ""), 0)</f>
        <v>#REF!</v>
      </c>
      <c r="AS147" s="1" t="e">
        <f>_xlfn.XLOOKUP($L147,Pos!$A:$A,Pos!AI:AI,_xlfn.XLOOKUP($L147,#REF!,#REF!, ""), 0)</f>
        <v>#REF!</v>
      </c>
      <c r="AT147" s="1" t="e">
        <f>_xlfn.XLOOKUP($L147,Pos!$A:$A,Pos!AJ:AJ,_xlfn.XLOOKUP($L147,#REF!,#REF!, ""), 0)</f>
        <v>#REF!</v>
      </c>
      <c r="AU147" s="1" t="e">
        <f>_xlfn.XLOOKUP($L147,Pos!$A:$A,Pos!AK:AK,_xlfn.XLOOKUP($L147,#REF!,#REF!, ""), 0)</f>
        <v>#REF!</v>
      </c>
      <c r="AV147" s="1" t="e">
        <f>_xlfn.XLOOKUP($L147,Pos!$A:$A,Pos!AL:AL,_xlfn.XLOOKUP($L147,#REF!,#REF!, ""), 0)</f>
        <v>#REF!</v>
      </c>
      <c r="AW147" s="1" t="e">
        <f>_xlfn.XLOOKUP($L147,Pos!$A:$A,Pos!AM:AM,_xlfn.XLOOKUP($L147,#REF!,#REF!, ""), 0)</f>
        <v>#REF!</v>
      </c>
      <c r="AX147" s="1" t="e">
        <f>_xlfn.XLOOKUP($L147,Pos!$A:$A,Pos!AN:AN,_xlfn.XLOOKUP($L147,#REF!,#REF!, ""), 0)</f>
        <v>#REF!</v>
      </c>
      <c r="AY147" s="1" t="e">
        <f>_xlfn.XLOOKUP($L147,Pos!$A:$A,Pos!AO:AO,_xlfn.XLOOKUP($L147,#REF!,#REF!, ""), 0)</f>
        <v>#REF!</v>
      </c>
      <c r="AZ147" s="7" t="s">
        <v>4183</v>
      </c>
      <c r="BA147" s="1">
        <f>IF(OR(_xlfn.XLOOKUP(L147,Pos!B:B,Pos!L:L,FALSE)="ESG Reason",_xlfn.XLOOKUP(L147,Pos!B:B,Pos!L:L,FALSE)="Blacklisted"),1,0)</f>
        <v>0</v>
      </c>
      <c r="BC147" s="11">
        <v>9.684723971391575E-11</v>
      </c>
      <c r="BD147" s="11">
        <f>_xlfn.XLOOKUP($L147,Pos!$B:$B,Pos!H:H,0, 0)</f>
        <v>3.0892267427937408E-4</v>
      </c>
      <c r="BE147" s="11">
        <f>_xlfn.XLOOKUP($L147,Pos!$B:$B,Pos!I:I,0, 0)</f>
        <v>2.5600541011482422E-4</v>
      </c>
      <c r="BF147" s="18">
        <f t="shared" si="112"/>
        <v>5.2917264164549862E-5</v>
      </c>
      <c r="BG147" s="1">
        <f t="shared" si="113"/>
        <v>1</v>
      </c>
      <c r="BH147" s="1">
        <f t="shared" si="114"/>
        <v>27</v>
      </c>
      <c r="BI147" s="18">
        <f t="shared" si="115"/>
        <v>3.0892257743213438E-4</v>
      </c>
      <c r="BJ147" s="3">
        <f t="shared" si="116"/>
        <v>0</v>
      </c>
      <c r="BK147" s="18">
        <f t="shared" si="117"/>
        <v>0</v>
      </c>
    </row>
    <row r="148" spans="3:63" x14ac:dyDescent="0.25">
      <c r="C148" s="3"/>
      <c r="D148" s="3"/>
      <c r="E148" s="3"/>
      <c r="F148" s="3"/>
      <c r="G148" s="51" t="s">
        <v>998</v>
      </c>
      <c r="H148" s="8" t="str">
        <f t="shared" si="107"/>
        <v>0%North America</v>
      </c>
      <c r="I148" s="11" cm="1">
        <f t="array" ref="I148">IF(
   AZ148 = "OUT", 0,IF(
   BD148 &gt;= LARGE(IF(ISNUMBER(BD:BD), BD:BD), 3),
   BE148 - 0.001,
   IF(BE148 &gt;=VLOOKUP(P148,mapping!$A:$B,2,FALSE), BE148,VLOOKUP(P148,mapping!$A$2:$B$8,2,FALSE))
))</f>
        <v>0</v>
      </c>
      <c r="J148" s="11" cm="1">
        <f t="array" ref="J148">IF(
    AZ148="OUT",0,IF(IF(
                      BD148&gt;=LARGE(IF(ISNUMBER(BD:BD),BD:BD),3),
                      BE148+0.001,
                      VLOOKUP(H148,mapping!$D:$E,2,FALSE)
                      )&gt;I148,
                   IF(
                      BD148&gt;=LARGE(IF(ISNUMBER(BD:BD),BD:BD),3),
                      BE148+0.001,
                      VLOOKUP(H148,mapping!$D:$E,2,FALSE)
                      ),
                   I148+0.002))</f>
        <v>0</v>
      </c>
      <c r="K148" s="8">
        <f t="shared" si="108"/>
        <v>1.3250263899978001E-4</v>
      </c>
      <c r="L148" s="1" t="str">
        <f>Pos!B1219</f>
        <v>US8326964058</v>
      </c>
      <c r="M148" s="1" t="str">
        <f>_xlfn.XLOOKUP($L148,Pos!B:B,Pos!D:D,, 0)</f>
        <v>J.M. Smucker Company</v>
      </c>
      <c r="N148" s="1" t="str">
        <f>_xlfn.XLOOKUP($L148,Pos!B:B,Pos!E:E,, 0)</f>
        <v>Food, Beverage &amp; Tobacco</v>
      </c>
      <c r="O148" s="1" t="str">
        <f t="shared" si="109"/>
        <v>Food, Beverage &amp; Tobacco_North America</v>
      </c>
      <c r="P148" s="1" t="str">
        <f>_xlfn.XLOOKUP($L148,Pos!B:B,Pos!F:F,, 0)</f>
        <v>North America</v>
      </c>
      <c r="Q148" s="1">
        <v>0</v>
      </c>
      <c r="R148" s="9">
        <f>_xlfn.XLOOKUP($L148,Pos!$B:$B,Pos!N:N,0, 0)</f>
        <v>6.71</v>
      </c>
      <c r="S148" s="9">
        <f>_xlfn.XLOOKUP($L148,Pos!$B:$B,Pos!O:O,0, 0)</f>
        <v>5.579167</v>
      </c>
      <c r="T148" s="9">
        <f>_xlfn.XLOOKUP($L148,Pos!$B:$B,Pos!P:P,0, 0)</f>
        <v>4.4249999999999998</v>
      </c>
      <c r="U148" s="9">
        <f>_xlfn.XLOOKUP($L148,Pos!$B:$B,Pos!Q:Q,0, 0)</f>
        <v>4</v>
      </c>
      <c r="V148" s="9">
        <f>_xlfn.XLOOKUP($L148,Pos!$B:$B,Pos!R:R,0, 0)</f>
        <v>8.5666670000000007</v>
      </c>
      <c r="W148" s="9">
        <f>_xlfn.XLOOKUP($L148,Pos!$B:$B,Pos!S:S,0, 0)</f>
        <v>3.4733329999999998</v>
      </c>
      <c r="X148" s="9" t="str">
        <f>_xlfn.XLOOKUP($L148,Pos!$B:$B,Pos!J:J,0, 0)</f>
        <v>Outperform</v>
      </c>
      <c r="Y148" s="1">
        <v>0</v>
      </c>
      <c r="Z148" s="1">
        <v>0</v>
      </c>
      <c r="AA148" s="1">
        <f t="shared" si="110"/>
        <v>0</v>
      </c>
      <c r="AB148" s="9">
        <f>_xlfn.XLOOKUP(L148,Pos!B:B,Pos!K:K,-1,0)</f>
        <v>8.5714285714285712</v>
      </c>
      <c r="AC148" s="1" t="e">
        <f>_xlfn.XLOOKUP($L148,Pos!$A:$A,Pos!S:S,_xlfn.XLOOKUP($L148,#REF!,#REF!, ""), 0)</f>
        <v>#REF!</v>
      </c>
      <c r="AD148" s="1" t="e">
        <f>_xlfn.XLOOKUP($L148,Pos!$A:$A,Pos!T:T,_xlfn.XLOOKUP($L148,#REF!,#REF!, ""), 0)</f>
        <v>#REF!</v>
      </c>
      <c r="AE148" s="1" t="e">
        <f>_xlfn.XLOOKUP($L148,Pos!$A:$A,Pos!U:U,_xlfn.XLOOKUP($L148,#REF!,#REF!, ""), 0)</f>
        <v>#REF!</v>
      </c>
      <c r="AF148" s="1" t="e">
        <f>_xlfn.XLOOKUP($L148,Pos!$A:$A,Pos!V:V,_xlfn.XLOOKUP($L148,#REF!,#REF!, ""), 0)</f>
        <v>#REF!</v>
      </c>
      <c r="AG148" s="1" t="e">
        <f>_xlfn.XLOOKUP($L148,Pos!$A:$A,Pos!W:W,_xlfn.XLOOKUP($L148,#REF!,#REF!, ""), 0)</f>
        <v>#REF!</v>
      </c>
      <c r="AH148" s="1" t="e">
        <f>_xlfn.XLOOKUP($L148,Pos!$A:$A,Pos!X:X,_xlfn.XLOOKUP($L148,#REF!,#REF!, ""), 0)</f>
        <v>#REF!</v>
      </c>
      <c r="AI148" s="1" t="e">
        <f>_xlfn.XLOOKUP($L148,Pos!$A:$A,Pos!Y:Y,_xlfn.XLOOKUP($L148,#REF!,#REF!, ""), 0)</f>
        <v>#REF!</v>
      </c>
      <c r="AJ148" s="1" t="e">
        <f>_xlfn.XLOOKUP($L148,Pos!$A:$A,Pos!Z:Z,_xlfn.XLOOKUP($L148,#REF!,#REF!, ""), 0)</f>
        <v>#REF!</v>
      </c>
      <c r="AK148" s="1" t="e">
        <f>_xlfn.XLOOKUP($L148,Pos!$A:$A,Pos!AA:AA,_xlfn.XLOOKUP($L148,#REF!,#REF!, ""), 0)</f>
        <v>#REF!</v>
      </c>
      <c r="AL148" s="1" t="e">
        <f>_xlfn.XLOOKUP($L148,Pos!$A:$A,Pos!AB:AB,_xlfn.XLOOKUP($L148,#REF!,#REF!, ""), 0)</f>
        <v>#REF!</v>
      </c>
      <c r="AM148" s="1" t="e">
        <f>_xlfn.XLOOKUP($L148,Pos!$A:$A,Pos!AC:AC,_xlfn.XLOOKUP($L148,#REF!,#REF!, ""), 0)</f>
        <v>#REF!</v>
      </c>
      <c r="AN148" s="1" t="e">
        <f>_xlfn.XLOOKUP($L148,Pos!$A:$A,Pos!AD:AD,_xlfn.XLOOKUP($L148,#REF!,#REF!, ""), 0)</f>
        <v>#REF!</v>
      </c>
      <c r="AO148" s="1" t="e">
        <f>_xlfn.XLOOKUP($L148,Pos!$A:$A,Pos!AE:AE,_xlfn.XLOOKUP($L148,#REF!,#REF!, ""), 0)</f>
        <v>#REF!</v>
      </c>
      <c r="AP148" s="1" t="e">
        <f>_xlfn.XLOOKUP($L148,Pos!$A:$A,Pos!AF:AF,_xlfn.XLOOKUP($L148,#REF!,#REF!, ""), 0)</f>
        <v>#REF!</v>
      </c>
      <c r="AQ148" s="1" t="e">
        <f>_xlfn.XLOOKUP($L148,Pos!$A:$A,Pos!AG:AG,_xlfn.XLOOKUP($L148,#REF!,#REF!, ""), 0)</f>
        <v>#REF!</v>
      </c>
      <c r="AR148" s="1" t="e">
        <f>_xlfn.XLOOKUP($L148,Pos!$A:$A,Pos!AH:AH,_xlfn.XLOOKUP($L148,#REF!,#REF!, ""), 0)</f>
        <v>#REF!</v>
      </c>
      <c r="AS148" s="1" t="e">
        <f>_xlfn.XLOOKUP($L148,Pos!$A:$A,Pos!AI:AI,_xlfn.XLOOKUP($L148,#REF!,#REF!, ""), 0)</f>
        <v>#REF!</v>
      </c>
      <c r="AT148" s="1" t="e">
        <f>_xlfn.XLOOKUP($L148,Pos!$A:$A,Pos!AJ:AJ,_xlfn.XLOOKUP($L148,#REF!,#REF!, ""), 0)</f>
        <v>#REF!</v>
      </c>
      <c r="AU148" s="1" t="e">
        <f>_xlfn.XLOOKUP($L148,Pos!$A:$A,Pos!AK:AK,_xlfn.XLOOKUP($L148,#REF!,#REF!, ""), 0)</f>
        <v>#REF!</v>
      </c>
      <c r="AV148" s="1" t="e">
        <f>_xlfn.XLOOKUP($L148,Pos!$A:$A,Pos!AL:AL,_xlfn.XLOOKUP($L148,#REF!,#REF!, ""), 0)</f>
        <v>#REF!</v>
      </c>
      <c r="AW148" s="1" t="e">
        <f>_xlfn.XLOOKUP($L148,Pos!$A:$A,Pos!AM:AM,_xlfn.XLOOKUP($L148,#REF!,#REF!, ""), 0)</f>
        <v>#REF!</v>
      </c>
      <c r="AX148" s="1" t="e">
        <f>_xlfn.XLOOKUP($L148,Pos!$A:$A,Pos!AN:AN,_xlfn.XLOOKUP($L148,#REF!,#REF!, ""), 0)</f>
        <v>#REF!</v>
      </c>
      <c r="AY148" s="1" t="e">
        <f>_xlfn.XLOOKUP($L148,Pos!$A:$A,Pos!AO:AO,_xlfn.XLOOKUP($L148,#REF!,#REF!, ""), 0)</f>
        <v>#REF!</v>
      </c>
      <c r="AZ148" s="7" t="s">
        <v>4183</v>
      </c>
      <c r="BA148" s="1">
        <f>IF(OR(_xlfn.XLOOKUP(L148,Pos!B:B,Pos!L:L,FALSE)="ESG Reason",_xlfn.XLOOKUP(L148,Pos!B:B,Pos!L:L,FALSE)="Blacklisted"),1,0)</f>
        <v>0</v>
      </c>
      <c r="BC148" s="11">
        <v>9.0278561458435968E-11</v>
      </c>
      <c r="BD148" s="11">
        <f>_xlfn.XLOOKUP($L148,Pos!$B:$B,Pos!H:H,0, 0)</f>
        <v>8.1275363444437262E-5</v>
      </c>
      <c r="BE148" s="11">
        <f>_xlfn.XLOOKUP($L148,Pos!$B:$B,Pos!I:I,0, 0)</f>
        <v>1.3250263899978001E-4</v>
      </c>
      <c r="BF148" s="18">
        <f t="shared" si="112"/>
        <v>5.1227275555342747E-5</v>
      </c>
      <c r="BG148" s="1">
        <f t="shared" si="113"/>
        <v>1</v>
      </c>
      <c r="BH148" s="1">
        <f t="shared" si="114"/>
        <v>27</v>
      </c>
      <c r="BI148" s="18">
        <f t="shared" si="115"/>
        <v>8.1275273165875808E-5</v>
      </c>
      <c r="BJ148" s="3">
        <f t="shared" si="116"/>
        <v>0</v>
      </c>
      <c r="BK148" s="18">
        <f t="shared" si="117"/>
        <v>0</v>
      </c>
    </row>
    <row r="149" spans="3:63" x14ac:dyDescent="0.25">
      <c r="C149" s="3"/>
      <c r="D149" s="3"/>
      <c r="E149" s="3"/>
      <c r="F149" s="3"/>
      <c r="G149" s="51" t="s">
        <v>25</v>
      </c>
      <c r="H149" s="8" t="str">
        <f t="shared" si="107"/>
        <v>0,3%North America</v>
      </c>
      <c r="I149" s="11" cm="1">
        <f t="array" ref="I149">IF(
   AZ149 = "OUT", 0,IF(
   BD149 &gt;= LARGE(IF(ISNUMBER(BD:BD), BD:BD), 3),
   BE149 - 0.001,
   IF(BE149 &gt;=VLOOKUP(P149,mapping!$A:$B,2,FALSE), BE149,VLOOKUP(P149,mapping!$A$2:$B$8,2,FALSE))
))</f>
        <v>0</v>
      </c>
      <c r="J149" s="11" cm="1">
        <f t="array" ref="J149">IF(
    AZ149="OUT",0,IF(IF(
                      BD149&gt;=LARGE(IF(ISNUMBER(BD:BD),BD:BD),3),
                      BE149+0.001,
                      VLOOKUP(H149,mapping!$D:$E,2,FALSE)
                      )&gt;I149,
                   IF(
                      BD149&gt;=LARGE(IF(ISNUMBER(BD:BD),BD:BD),3),
                      BE149+0.001,
                      VLOOKUP(H149,mapping!$D:$E,2,FALSE)
                      ),
                   I149+0.002))</f>
        <v>0</v>
      </c>
      <c r="K149" s="8">
        <f t="shared" si="108"/>
        <v>4.1645189628383983E-2</v>
      </c>
      <c r="L149" s="1" t="str">
        <f>Pos!B816</f>
        <v>US02079K3059</v>
      </c>
      <c r="M149" s="1" t="str">
        <f>_xlfn.XLOOKUP($L149,Pos!B:B,Pos!D:D,, 0)</f>
        <v>Alphabet Inc. Class A</v>
      </c>
      <c r="N149" s="1" t="str">
        <f>_xlfn.XLOOKUP($L149,Pos!B:B,Pos!E:E,, 0)</f>
        <v>Technology</v>
      </c>
      <c r="O149" s="1" t="str">
        <f t="shared" si="109"/>
        <v>Technology_North America</v>
      </c>
      <c r="P149" s="1" t="str">
        <f>_xlfn.XLOOKUP($L149,Pos!B:B,Pos!F:F,, 0)</f>
        <v>North America</v>
      </c>
      <c r="Q149" s="1">
        <v>0</v>
      </c>
      <c r="R149" s="9">
        <f>_xlfn.XLOOKUP($L149,Pos!$B:$B,Pos!N:N,0, 0)</f>
        <v>6.37</v>
      </c>
      <c r="S149" s="9">
        <f>_xlfn.XLOOKUP($L149,Pos!$B:$B,Pos!O:O,0, 0)</f>
        <v>4.3724999999999996</v>
      </c>
      <c r="T149" s="9">
        <f>_xlfn.XLOOKUP($L149,Pos!$B:$B,Pos!P:P,0, 0)</f>
        <v>7.15</v>
      </c>
      <c r="U149" s="9">
        <f>_xlfn.XLOOKUP($L149,Pos!$B:$B,Pos!Q:Q,0, 0)</f>
        <v>7.9</v>
      </c>
      <c r="V149" s="9">
        <f>_xlfn.XLOOKUP($L149,Pos!$B:$B,Pos!R:R,0, 0)</f>
        <v>6.4666670000000002</v>
      </c>
      <c r="W149" s="9">
        <f>_xlfn.XLOOKUP($L149,Pos!$B:$B,Pos!S:S,0, 0)</f>
        <v>7.87</v>
      </c>
      <c r="X149" s="9" t="str">
        <f>_xlfn.XLOOKUP($L149,Pos!$B:$B,Pos!J:J,0, 0)</f>
        <v>Buy</v>
      </c>
      <c r="Y149" s="1">
        <v>0</v>
      </c>
      <c r="Z149" s="1">
        <v>0</v>
      </c>
      <c r="AA149" s="1">
        <f t="shared" si="110"/>
        <v>0</v>
      </c>
      <c r="AB149" s="9">
        <f>_xlfn.XLOOKUP(L149,Pos!B:B,Pos!K:K,-1,0)</f>
        <v>5.8762886597938149</v>
      </c>
      <c r="AC149" s="1" t="e">
        <f>_xlfn.XLOOKUP($L149,Pos!$A:$A,Pos!S:S,_xlfn.XLOOKUP($L149,#REF!,#REF!, ""), 0)</f>
        <v>#REF!</v>
      </c>
      <c r="AD149" s="1" t="e">
        <f>_xlfn.XLOOKUP($L149,Pos!$A:$A,Pos!T:T,_xlfn.XLOOKUP($L149,#REF!,#REF!, ""), 0)</f>
        <v>#REF!</v>
      </c>
      <c r="AE149" s="1" t="e">
        <f>_xlfn.XLOOKUP($L149,Pos!$A:$A,Pos!U:U,_xlfn.XLOOKUP($L149,#REF!,#REF!, ""), 0)</f>
        <v>#REF!</v>
      </c>
      <c r="AF149" s="1" t="e">
        <f>_xlfn.XLOOKUP($L149,Pos!$A:$A,Pos!V:V,_xlfn.XLOOKUP($L149,#REF!,#REF!, ""), 0)</f>
        <v>#REF!</v>
      </c>
      <c r="AG149" s="1" t="e">
        <f>_xlfn.XLOOKUP($L149,Pos!$A:$A,Pos!W:W,_xlfn.XLOOKUP($L149,#REF!,#REF!, ""), 0)</f>
        <v>#REF!</v>
      </c>
      <c r="AH149" s="1" t="e">
        <f>_xlfn.XLOOKUP($L149,Pos!$A:$A,Pos!X:X,_xlfn.XLOOKUP($L149,#REF!,#REF!, ""), 0)</f>
        <v>#REF!</v>
      </c>
      <c r="AI149" s="1" t="e">
        <f>_xlfn.XLOOKUP($L149,Pos!$A:$A,Pos!Y:Y,_xlfn.XLOOKUP($L149,#REF!,#REF!, ""), 0)</f>
        <v>#REF!</v>
      </c>
      <c r="AJ149" s="1" t="e">
        <f>_xlfn.XLOOKUP($L149,Pos!$A:$A,Pos!Z:Z,_xlfn.XLOOKUP($L149,#REF!,#REF!, ""), 0)</f>
        <v>#REF!</v>
      </c>
      <c r="AK149" s="1" t="e">
        <f>_xlfn.XLOOKUP($L149,Pos!$A:$A,Pos!AA:AA,_xlfn.XLOOKUP($L149,#REF!,#REF!, ""), 0)</f>
        <v>#REF!</v>
      </c>
      <c r="AL149" s="1" t="e">
        <f>_xlfn.XLOOKUP($L149,Pos!$A:$A,Pos!AB:AB,_xlfn.XLOOKUP($L149,#REF!,#REF!, ""), 0)</f>
        <v>#REF!</v>
      </c>
      <c r="AM149" s="1" t="e">
        <f>_xlfn.XLOOKUP($L149,Pos!$A:$A,Pos!AC:AC,_xlfn.XLOOKUP($L149,#REF!,#REF!, ""), 0)</f>
        <v>#REF!</v>
      </c>
      <c r="AN149" s="1" t="e">
        <f>_xlfn.XLOOKUP($L149,Pos!$A:$A,Pos!AD:AD,_xlfn.XLOOKUP($L149,#REF!,#REF!, ""), 0)</f>
        <v>#REF!</v>
      </c>
      <c r="AO149" s="1" t="e">
        <f>_xlfn.XLOOKUP($L149,Pos!$A:$A,Pos!AE:AE,_xlfn.XLOOKUP($L149,#REF!,#REF!, ""), 0)</f>
        <v>#REF!</v>
      </c>
      <c r="AP149" s="1" t="e">
        <f>_xlfn.XLOOKUP($L149,Pos!$A:$A,Pos!AF:AF,_xlfn.XLOOKUP($L149,#REF!,#REF!, ""), 0)</f>
        <v>#REF!</v>
      </c>
      <c r="AQ149" s="1" t="e">
        <f>_xlfn.XLOOKUP($L149,Pos!$A:$A,Pos!AG:AG,_xlfn.XLOOKUP($L149,#REF!,#REF!, ""), 0)</f>
        <v>#REF!</v>
      </c>
      <c r="AR149" s="1" t="e">
        <f>_xlfn.XLOOKUP($L149,Pos!$A:$A,Pos!AH:AH,_xlfn.XLOOKUP($L149,#REF!,#REF!, ""), 0)</f>
        <v>#REF!</v>
      </c>
      <c r="AS149" s="1" t="e">
        <f>_xlfn.XLOOKUP($L149,Pos!$A:$A,Pos!AI:AI,_xlfn.XLOOKUP($L149,#REF!,#REF!, ""), 0)</f>
        <v>#REF!</v>
      </c>
      <c r="AT149" s="1" t="e">
        <f>_xlfn.XLOOKUP($L149,Pos!$A:$A,Pos!AJ:AJ,_xlfn.XLOOKUP($L149,#REF!,#REF!, ""), 0)</f>
        <v>#REF!</v>
      </c>
      <c r="AU149" s="1" t="e">
        <f>_xlfn.XLOOKUP($L149,Pos!$A:$A,Pos!AK:AK,_xlfn.XLOOKUP($L149,#REF!,#REF!, ""), 0)</f>
        <v>#REF!</v>
      </c>
      <c r="AV149" s="1" t="e">
        <f>_xlfn.XLOOKUP($L149,Pos!$A:$A,Pos!AL:AL,_xlfn.XLOOKUP($L149,#REF!,#REF!, ""), 0)</f>
        <v>#REF!</v>
      </c>
      <c r="AW149" s="1" t="e">
        <f>_xlfn.XLOOKUP($L149,Pos!$A:$A,Pos!AM:AM,_xlfn.XLOOKUP($L149,#REF!,#REF!, ""), 0)</f>
        <v>#REF!</v>
      </c>
      <c r="AX149" s="1" t="e">
        <f>_xlfn.XLOOKUP($L149,Pos!$A:$A,Pos!AN:AN,_xlfn.XLOOKUP($L149,#REF!,#REF!, ""), 0)</f>
        <v>#REF!</v>
      </c>
      <c r="AY149" s="1" t="e">
        <f>_xlfn.XLOOKUP($L149,Pos!$A:$A,Pos!AO:AO,_xlfn.XLOOKUP($L149,#REF!,#REF!, ""), 0)</f>
        <v>#REF!</v>
      </c>
      <c r="AZ149" s="7" t="str">
        <f t="shared" si="111"/>
        <v>OUT</v>
      </c>
      <c r="BA149" s="1">
        <f>IF(OR(_xlfn.XLOOKUP(L149,Pos!B:B,Pos!L:L,FALSE)="ESG Reason",_xlfn.XLOOKUP(L149,Pos!B:B,Pos!L:L,FALSE)="Blacklisted"),1,0)</f>
        <v>0</v>
      </c>
      <c r="BC149" s="11">
        <v>1.9841977164197309E-10</v>
      </c>
      <c r="BD149" s="11">
        <f>_xlfn.XLOOKUP($L149,Pos!$B:$B,Pos!H:H,0, 0)</f>
        <v>0</v>
      </c>
      <c r="BE149" s="11">
        <f>_xlfn.XLOOKUP($L149,Pos!$B:$B,Pos!I:I,0, 0)</f>
        <v>4.1645189628383983E-2</v>
      </c>
      <c r="BF149" s="18">
        <f t="shared" si="112"/>
        <v>4.1645189628383983E-2</v>
      </c>
      <c r="BG149" s="1">
        <f t="shared" si="113"/>
        <v>1</v>
      </c>
      <c r="BH149" s="1">
        <f t="shared" si="114"/>
        <v>35</v>
      </c>
      <c r="BI149" s="18">
        <f t="shared" si="115"/>
        <v>1.9841977164197309E-10</v>
      </c>
      <c r="BJ149" s="3">
        <f t="shared" si="116"/>
        <v>0</v>
      </c>
      <c r="BK149" s="18">
        <f t="shared" si="117"/>
        <v>0</v>
      </c>
    </row>
    <row r="150" spans="3:63" x14ac:dyDescent="0.25">
      <c r="C150" s="3"/>
      <c r="D150" s="3"/>
      <c r="E150" s="3"/>
      <c r="F150" s="3"/>
      <c r="G150" s="51" t="s">
        <v>24</v>
      </c>
      <c r="H150" s="8" t="str">
        <f t="shared" si="107"/>
        <v>0,3%North America</v>
      </c>
      <c r="I150" s="11" cm="1">
        <f t="array" ref="I150">IF(
   AZ150 = "OUT", 0,IF(
   BD150 &gt;= LARGE(IF(ISNUMBER(BD:BD), BD:BD), 3),
   BE150 - 0.001,
   IF(BE150 &gt;=VLOOKUP(P150,mapping!$A:$B,2,FALSE), BE150,VLOOKUP(P150,mapping!$A$2:$B$8,2,FALSE))
))</f>
        <v>0</v>
      </c>
      <c r="J150" s="11" cm="1">
        <f t="array" ref="J150">IF(
    AZ150="OUT",0,IF(IF(
                      BD150&gt;=LARGE(IF(ISNUMBER(BD:BD),BD:BD),3),
                      BE150+0.001,
                      VLOOKUP(H150,mapping!$D:$E,2,FALSE)
                      )&gt;I150,
                   IF(
                      BD150&gt;=LARGE(IF(ISNUMBER(BD:BD),BD:BD),3),
                      BE150+0.001,
                      VLOOKUP(H150,mapping!$D:$E,2,FALSE)
                      ),
                   I150+0.002))</f>
        <v>0</v>
      </c>
      <c r="K150" s="8">
        <f t="shared" si="108"/>
        <v>2.7214216273055949E-2</v>
      </c>
      <c r="L150" s="1" t="str">
        <f>Pos!B819</f>
        <v>US0231351067</v>
      </c>
      <c r="M150" s="1" t="str">
        <f>_xlfn.XLOOKUP($L150,Pos!B:B,Pos!D:D,, 0)</f>
        <v>Amazon.com, Inc.</v>
      </c>
      <c r="N150" s="1" t="str">
        <f>_xlfn.XLOOKUP($L150,Pos!B:B,Pos!E:E,, 0)</f>
        <v>Retail</v>
      </c>
      <c r="O150" s="1" t="str">
        <f t="shared" si="109"/>
        <v>Retail_North America</v>
      </c>
      <c r="P150" s="1" t="str">
        <f>_xlfn.XLOOKUP($L150,Pos!B:B,Pos!F:F,, 0)</f>
        <v>North America</v>
      </c>
      <c r="Q150" s="1">
        <v>0</v>
      </c>
      <c r="R150" s="9">
        <f>_xlfn.XLOOKUP($L150,Pos!$B:$B,Pos!N:N,0, 0)</f>
        <v>0</v>
      </c>
      <c r="S150" s="9">
        <f>_xlfn.XLOOKUP($L150,Pos!$B:$B,Pos!O:O,0, 0)</f>
        <v>3.0794999999999999</v>
      </c>
      <c r="T150" s="9">
        <f>_xlfn.XLOOKUP($L150,Pos!$B:$B,Pos!P:P,0, 0)</f>
        <v>5.7750000000000004</v>
      </c>
      <c r="U150" s="9">
        <f>_xlfn.XLOOKUP($L150,Pos!$B:$B,Pos!Q:Q,0, 0)</f>
        <v>8.4</v>
      </c>
      <c r="V150" s="9">
        <f>_xlfn.XLOOKUP($L150,Pos!$B:$B,Pos!R:R,0, 0)</f>
        <v>4.9333330000000002</v>
      </c>
      <c r="W150" s="9">
        <f>_xlfn.XLOOKUP($L150,Pos!$B:$B,Pos!S:S,0, 0)</f>
        <v>8.6383329999999994</v>
      </c>
      <c r="X150" s="9" t="str">
        <f>_xlfn.XLOOKUP($L150,Pos!$B:$B,Pos!J:J,0, 0)</f>
        <v>Buy</v>
      </c>
      <c r="Y150" s="1">
        <v>0</v>
      </c>
      <c r="Z150" s="1">
        <v>0</v>
      </c>
      <c r="AA150" s="1">
        <f t="shared" si="110"/>
        <v>0</v>
      </c>
      <c r="AB150" s="9">
        <f>_xlfn.XLOOKUP(L150,Pos!B:B,Pos!K:K,-1,0)</f>
        <v>5.5555555555555554</v>
      </c>
      <c r="AC150" s="1" t="e">
        <f>_xlfn.XLOOKUP($L150,Pos!$A:$A,Pos!S:S,_xlfn.XLOOKUP($L150,#REF!,#REF!, ""), 0)</f>
        <v>#REF!</v>
      </c>
      <c r="AD150" s="1" t="e">
        <f>_xlfn.XLOOKUP($L150,Pos!$A:$A,Pos!T:T,_xlfn.XLOOKUP($L150,#REF!,#REF!, ""), 0)</f>
        <v>#REF!</v>
      </c>
      <c r="AE150" s="1" t="e">
        <f>_xlfn.XLOOKUP($L150,Pos!$A:$A,Pos!U:U,_xlfn.XLOOKUP($L150,#REF!,#REF!, ""), 0)</f>
        <v>#REF!</v>
      </c>
      <c r="AF150" s="1" t="e">
        <f>_xlfn.XLOOKUP($L150,Pos!$A:$A,Pos!V:V,_xlfn.XLOOKUP($L150,#REF!,#REF!, ""), 0)</f>
        <v>#REF!</v>
      </c>
      <c r="AG150" s="1" t="e">
        <f>_xlfn.XLOOKUP($L150,Pos!$A:$A,Pos!W:W,_xlfn.XLOOKUP($L150,#REF!,#REF!, ""), 0)</f>
        <v>#REF!</v>
      </c>
      <c r="AH150" s="1" t="e">
        <f>_xlfn.XLOOKUP($L150,Pos!$A:$A,Pos!X:X,_xlfn.XLOOKUP($L150,#REF!,#REF!, ""), 0)</f>
        <v>#REF!</v>
      </c>
      <c r="AI150" s="1" t="e">
        <f>_xlfn.XLOOKUP($L150,Pos!$A:$A,Pos!Y:Y,_xlfn.XLOOKUP($L150,#REF!,#REF!, ""), 0)</f>
        <v>#REF!</v>
      </c>
      <c r="AJ150" s="1" t="e">
        <f>_xlfn.XLOOKUP($L150,Pos!$A:$A,Pos!Z:Z,_xlfn.XLOOKUP($L150,#REF!,#REF!, ""), 0)</f>
        <v>#REF!</v>
      </c>
      <c r="AK150" s="1" t="e">
        <f>_xlfn.XLOOKUP($L150,Pos!$A:$A,Pos!AA:AA,_xlfn.XLOOKUP($L150,#REF!,#REF!, ""), 0)</f>
        <v>#REF!</v>
      </c>
      <c r="AL150" s="1" t="e">
        <f>_xlfn.XLOOKUP($L150,Pos!$A:$A,Pos!AB:AB,_xlfn.XLOOKUP($L150,#REF!,#REF!, ""), 0)</f>
        <v>#REF!</v>
      </c>
      <c r="AM150" s="1" t="e">
        <f>_xlfn.XLOOKUP($L150,Pos!$A:$A,Pos!AC:AC,_xlfn.XLOOKUP($L150,#REF!,#REF!, ""), 0)</f>
        <v>#REF!</v>
      </c>
      <c r="AN150" s="1" t="e">
        <f>_xlfn.XLOOKUP($L150,Pos!$A:$A,Pos!AD:AD,_xlfn.XLOOKUP($L150,#REF!,#REF!, ""), 0)</f>
        <v>#REF!</v>
      </c>
      <c r="AO150" s="1" t="e">
        <f>_xlfn.XLOOKUP($L150,Pos!$A:$A,Pos!AE:AE,_xlfn.XLOOKUP($L150,#REF!,#REF!, ""), 0)</f>
        <v>#REF!</v>
      </c>
      <c r="AP150" s="1" t="e">
        <f>_xlfn.XLOOKUP($L150,Pos!$A:$A,Pos!AF:AF,_xlfn.XLOOKUP($L150,#REF!,#REF!, ""), 0)</f>
        <v>#REF!</v>
      </c>
      <c r="AQ150" s="1" t="e">
        <f>_xlfn.XLOOKUP($L150,Pos!$A:$A,Pos!AG:AG,_xlfn.XLOOKUP($L150,#REF!,#REF!, ""), 0)</f>
        <v>#REF!</v>
      </c>
      <c r="AR150" s="1" t="e">
        <f>_xlfn.XLOOKUP($L150,Pos!$A:$A,Pos!AH:AH,_xlfn.XLOOKUP($L150,#REF!,#REF!, ""), 0)</f>
        <v>#REF!</v>
      </c>
      <c r="AS150" s="1" t="e">
        <f>_xlfn.XLOOKUP($L150,Pos!$A:$A,Pos!AI:AI,_xlfn.XLOOKUP($L150,#REF!,#REF!, ""), 0)</f>
        <v>#REF!</v>
      </c>
      <c r="AT150" s="1" t="e">
        <f>_xlfn.XLOOKUP($L150,Pos!$A:$A,Pos!AJ:AJ,_xlfn.XLOOKUP($L150,#REF!,#REF!, ""), 0)</f>
        <v>#REF!</v>
      </c>
      <c r="AU150" s="1" t="e">
        <f>_xlfn.XLOOKUP($L150,Pos!$A:$A,Pos!AK:AK,_xlfn.XLOOKUP($L150,#REF!,#REF!, ""), 0)</f>
        <v>#REF!</v>
      </c>
      <c r="AV150" s="1" t="e">
        <f>_xlfn.XLOOKUP($L150,Pos!$A:$A,Pos!AL:AL,_xlfn.XLOOKUP($L150,#REF!,#REF!, ""), 0)</f>
        <v>#REF!</v>
      </c>
      <c r="AW150" s="1" t="e">
        <f>_xlfn.XLOOKUP($L150,Pos!$A:$A,Pos!AM:AM,_xlfn.XLOOKUP($L150,#REF!,#REF!, ""), 0)</f>
        <v>#REF!</v>
      </c>
      <c r="AX150" s="1" t="e">
        <f>_xlfn.XLOOKUP($L150,Pos!$A:$A,Pos!AN:AN,_xlfn.XLOOKUP($L150,#REF!,#REF!, ""), 0)</f>
        <v>#REF!</v>
      </c>
      <c r="AY150" s="1" t="e">
        <f>_xlfn.XLOOKUP($L150,Pos!$A:$A,Pos!AO:AO,_xlfn.XLOOKUP($L150,#REF!,#REF!, ""), 0)</f>
        <v>#REF!</v>
      </c>
      <c r="AZ150" s="7" t="str">
        <f t="shared" si="111"/>
        <v>OUT</v>
      </c>
      <c r="BA150" s="1">
        <f>IF(OR(_xlfn.XLOOKUP(L150,Pos!B:B,Pos!L:L,FALSE)="ESG Reason",_xlfn.XLOOKUP(L150,Pos!B:B,Pos!L:L,FALSE)="Blacklisted"),1,0)</f>
        <v>1</v>
      </c>
      <c r="BC150" s="11">
        <v>2.007483190551679E-10</v>
      </c>
      <c r="BD150" s="11">
        <f>_xlfn.XLOOKUP($L150,Pos!$B:$B,Pos!H:H,0, 0)</f>
        <v>0</v>
      </c>
      <c r="BE150" s="11">
        <f>_xlfn.XLOOKUP($L150,Pos!$B:$B,Pos!I:I,0, 0)</f>
        <v>2.7214216273055949E-2</v>
      </c>
      <c r="BF150" s="18">
        <f t="shared" si="112"/>
        <v>2.7214216273055949E-2</v>
      </c>
      <c r="BG150" s="1">
        <f t="shared" si="113"/>
        <v>1</v>
      </c>
      <c r="BH150" s="1">
        <f t="shared" si="114"/>
        <v>34</v>
      </c>
      <c r="BI150" s="18">
        <f t="shared" si="115"/>
        <v>2.007483190551679E-10</v>
      </c>
      <c r="BJ150" s="3">
        <f t="shared" si="116"/>
        <v>0</v>
      </c>
      <c r="BK150" s="18">
        <f t="shared" si="117"/>
        <v>0</v>
      </c>
    </row>
    <row r="151" spans="3:63" x14ac:dyDescent="0.25">
      <c r="C151" s="3"/>
      <c r="D151" s="3"/>
      <c r="E151" s="3"/>
      <c r="F151" s="3"/>
      <c r="G151" s="51" t="s">
        <v>26</v>
      </c>
      <c r="H151" s="8" t="str">
        <f t="shared" si="107"/>
        <v>0,3%North America</v>
      </c>
      <c r="I151" s="11" cm="1">
        <f t="array" ref="I151">IF(
   AZ151 = "OUT", 0,IF(
   BD151 &gt;= LARGE(IF(ISNUMBER(BD:BD), BD:BD), 3),
   BE151 - 0.001,
   IF(BE151 &gt;=VLOOKUP(P151,mapping!$A:$B,2,FALSE), BE151,VLOOKUP(P151,mapping!$A$2:$B$8,2,FALSE))
))</f>
        <v>0</v>
      </c>
      <c r="J151" s="11" cm="1">
        <f t="array" ref="J151">IF(
    AZ151="OUT",0,IF(IF(
                      BD151&gt;=LARGE(IF(ISNUMBER(BD:BD),BD:BD),3),
                      BE151+0.001,
                      VLOOKUP(H151,mapping!$D:$E,2,FALSE)
                      )&gt;I151,
                   IF(
                      BD151&gt;=LARGE(IF(ISNUMBER(BD:BD),BD:BD),3),
                      BE151+0.001,
                      VLOOKUP(H151,mapping!$D:$E,2,FALSE)
                      ),
                   I151+0.002))</f>
        <v>0</v>
      </c>
      <c r="K151" s="8">
        <f t="shared" si="108"/>
        <v>2.1977320320256542E-2</v>
      </c>
      <c r="L151" s="1" t="str">
        <f>Pos!B873</f>
        <v>US11135F1012</v>
      </c>
      <c r="M151" s="1" t="str">
        <f>_xlfn.XLOOKUP($L151,Pos!B:B,Pos!D:D,, 0)</f>
        <v>Broadcom Inc.</v>
      </c>
      <c r="N151" s="1" t="str">
        <f>_xlfn.XLOOKUP($L151,Pos!B:B,Pos!E:E,, 0)</f>
        <v>Technology</v>
      </c>
      <c r="O151" s="1" t="str">
        <f t="shared" si="109"/>
        <v>Technology_North America</v>
      </c>
      <c r="P151" s="1" t="str">
        <f>_xlfn.XLOOKUP($L151,Pos!B:B,Pos!F:F,, 0)</f>
        <v>North America</v>
      </c>
      <c r="Q151" s="1">
        <v>0</v>
      </c>
      <c r="R151" s="9">
        <f>_xlfn.XLOOKUP($L151,Pos!$B:$B,Pos!N:N,0, 0)</f>
        <v>6.2</v>
      </c>
      <c r="S151" s="9">
        <f>_xlfn.XLOOKUP($L151,Pos!$B:$B,Pos!O:O,0, 0)</f>
        <v>1.3640000000000001</v>
      </c>
      <c r="T151" s="9">
        <f>_xlfn.XLOOKUP($L151,Pos!$B:$B,Pos!P:P,0, 0)</f>
        <v>0</v>
      </c>
      <c r="U151" s="9">
        <f>_xlfn.XLOOKUP($L151,Pos!$B:$B,Pos!Q:Q,0, 0)</f>
        <v>9</v>
      </c>
      <c r="V151" s="9">
        <f>_xlfn.XLOOKUP($L151,Pos!$B:$B,Pos!R:R,0, 0)</f>
        <v>2.9</v>
      </c>
      <c r="W151" s="9">
        <f>_xlfn.XLOOKUP($L151,Pos!$B:$B,Pos!S:S,0, 0)</f>
        <v>8.6233339999999998</v>
      </c>
      <c r="X151" s="9" t="str">
        <f>_xlfn.XLOOKUP($L151,Pos!$B:$B,Pos!J:J,0, 0)</f>
        <v>Buy</v>
      </c>
      <c r="Y151" s="1">
        <v>0</v>
      </c>
      <c r="Z151" s="1">
        <v>0</v>
      </c>
      <c r="AA151" s="1">
        <f t="shared" si="110"/>
        <v>0</v>
      </c>
      <c r="AB151" s="9">
        <f>_xlfn.XLOOKUP(L151,Pos!B:B,Pos!K:K,-1,0)</f>
        <v>6.1855670103092786</v>
      </c>
      <c r="AC151" s="1" t="e">
        <f>_xlfn.XLOOKUP($L151,Pos!$A:$A,Pos!S:S,_xlfn.XLOOKUP($L151,#REF!,#REF!, ""), 0)</f>
        <v>#REF!</v>
      </c>
      <c r="AD151" s="1" t="e">
        <f>_xlfn.XLOOKUP($L151,Pos!$A:$A,Pos!T:T,_xlfn.XLOOKUP($L151,#REF!,#REF!, ""), 0)</f>
        <v>#REF!</v>
      </c>
      <c r="AE151" s="1" t="e">
        <f>_xlfn.XLOOKUP($L151,Pos!$A:$A,Pos!U:U,_xlfn.XLOOKUP($L151,#REF!,#REF!, ""), 0)</f>
        <v>#REF!</v>
      </c>
      <c r="AF151" s="1" t="e">
        <f>_xlfn.XLOOKUP($L151,Pos!$A:$A,Pos!V:V,_xlfn.XLOOKUP($L151,#REF!,#REF!, ""), 0)</f>
        <v>#REF!</v>
      </c>
      <c r="AG151" s="1" t="e">
        <f>_xlfn.XLOOKUP($L151,Pos!$A:$A,Pos!W:W,_xlfn.XLOOKUP($L151,#REF!,#REF!, ""), 0)</f>
        <v>#REF!</v>
      </c>
      <c r="AH151" s="1" t="e">
        <f>_xlfn.XLOOKUP($L151,Pos!$A:$A,Pos!X:X,_xlfn.XLOOKUP($L151,#REF!,#REF!, ""), 0)</f>
        <v>#REF!</v>
      </c>
      <c r="AI151" s="1" t="e">
        <f>_xlfn.XLOOKUP($L151,Pos!$A:$A,Pos!Y:Y,_xlfn.XLOOKUP($L151,#REF!,#REF!, ""), 0)</f>
        <v>#REF!</v>
      </c>
      <c r="AJ151" s="1" t="e">
        <f>_xlfn.XLOOKUP($L151,Pos!$A:$A,Pos!Z:Z,_xlfn.XLOOKUP($L151,#REF!,#REF!, ""), 0)</f>
        <v>#REF!</v>
      </c>
      <c r="AK151" s="1" t="e">
        <f>_xlfn.XLOOKUP($L151,Pos!$A:$A,Pos!AA:AA,_xlfn.XLOOKUP($L151,#REF!,#REF!, ""), 0)</f>
        <v>#REF!</v>
      </c>
      <c r="AL151" s="1" t="e">
        <f>_xlfn.XLOOKUP($L151,Pos!$A:$A,Pos!AB:AB,_xlfn.XLOOKUP($L151,#REF!,#REF!, ""), 0)</f>
        <v>#REF!</v>
      </c>
      <c r="AM151" s="1" t="e">
        <f>_xlfn.XLOOKUP($L151,Pos!$A:$A,Pos!AC:AC,_xlfn.XLOOKUP($L151,#REF!,#REF!, ""), 0)</f>
        <v>#REF!</v>
      </c>
      <c r="AN151" s="1" t="e">
        <f>_xlfn.XLOOKUP($L151,Pos!$A:$A,Pos!AD:AD,_xlfn.XLOOKUP($L151,#REF!,#REF!, ""), 0)</f>
        <v>#REF!</v>
      </c>
      <c r="AO151" s="1" t="e">
        <f>_xlfn.XLOOKUP($L151,Pos!$A:$A,Pos!AE:AE,_xlfn.XLOOKUP($L151,#REF!,#REF!, ""), 0)</f>
        <v>#REF!</v>
      </c>
      <c r="AP151" s="1" t="e">
        <f>_xlfn.XLOOKUP($L151,Pos!$A:$A,Pos!AF:AF,_xlfn.XLOOKUP($L151,#REF!,#REF!, ""), 0)</f>
        <v>#REF!</v>
      </c>
      <c r="AQ151" s="1" t="e">
        <f>_xlfn.XLOOKUP($L151,Pos!$A:$A,Pos!AG:AG,_xlfn.XLOOKUP($L151,#REF!,#REF!, ""), 0)</f>
        <v>#REF!</v>
      </c>
      <c r="AR151" s="1" t="e">
        <f>_xlfn.XLOOKUP($L151,Pos!$A:$A,Pos!AH:AH,_xlfn.XLOOKUP($L151,#REF!,#REF!, ""), 0)</f>
        <v>#REF!</v>
      </c>
      <c r="AS151" s="1" t="e">
        <f>_xlfn.XLOOKUP($L151,Pos!$A:$A,Pos!AI:AI,_xlfn.XLOOKUP($L151,#REF!,#REF!, ""), 0)</f>
        <v>#REF!</v>
      </c>
      <c r="AT151" s="1" t="e">
        <f>_xlfn.XLOOKUP($L151,Pos!$A:$A,Pos!AJ:AJ,_xlfn.XLOOKUP($L151,#REF!,#REF!, ""), 0)</f>
        <v>#REF!</v>
      </c>
      <c r="AU151" s="1" t="e">
        <f>_xlfn.XLOOKUP($L151,Pos!$A:$A,Pos!AK:AK,_xlfn.XLOOKUP($L151,#REF!,#REF!, ""), 0)</f>
        <v>#REF!</v>
      </c>
      <c r="AV151" s="1" t="e">
        <f>_xlfn.XLOOKUP($L151,Pos!$A:$A,Pos!AL:AL,_xlfn.XLOOKUP($L151,#REF!,#REF!, ""), 0)</f>
        <v>#REF!</v>
      </c>
      <c r="AW151" s="1" t="e">
        <f>_xlfn.XLOOKUP($L151,Pos!$A:$A,Pos!AM:AM,_xlfn.XLOOKUP($L151,#REF!,#REF!, ""), 0)</f>
        <v>#REF!</v>
      </c>
      <c r="AX151" s="1" t="e">
        <f>_xlfn.XLOOKUP($L151,Pos!$A:$A,Pos!AN:AN,_xlfn.XLOOKUP($L151,#REF!,#REF!, ""), 0)</f>
        <v>#REF!</v>
      </c>
      <c r="AY151" s="1" t="e">
        <f>_xlfn.XLOOKUP($L151,Pos!$A:$A,Pos!AO:AO,_xlfn.XLOOKUP($L151,#REF!,#REF!, ""), 0)</f>
        <v>#REF!</v>
      </c>
      <c r="AZ151" s="7" t="str">
        <f t="shared" si="111"/>
        <v>OUT</v>
      </c>
      <c r="BA151" s="1">
        <f>IF(OR(_xlfn.XLOOKUP(L151,Pos!B:B,Pos!L:L,FALSE)="ESG Reason",_xlfn.XLOOKUP(L151,Pos!B:B,Pos!L:L,FALSE)="Blacklisted"),1,0)</f>
        <v>0</v>
      </c>
      <c r="BC151" s="11">
        <v>1.9841977164196291E-10</v>
      </c>
      <c r="BD151" s="11">
        <f>_xlfn.XLOOKUP($L151,Pos!$B:$B,Pos!H:H,0, 0)</f>
        <v>0</v>
      </c>
      <c r="BE151" s="11">
        <f>_xlfn.XLOOKUP($L151,Pos!$B:$B,Pos!I:I,0, 0)</f>
        <v>2.1977320320256542E-2</v>
      </c>
      <c r="BF151" s="18">
        <f t="shared" si="112"/>
        <v>2.1977320320256542E-2</v>
      </c>
      <c r="BG151" s="1">
        <f t="shared" si="113"/>
        <v>1</v>
      </c>
      <c r="BH151" s="1">
        <f t="shared" si="114"/>
        <v>35</v>
      </c>
      <c r="BI151" s="18">
        <f t="shared" si="115"/>
        <v>1.9841977164196291E-10</v>
      </c>
      <c r="BJ151" s="3">
        <f t="shared" si="116"/>
        <v>0</v>
      </c>
      <c r="BK151" s="18">
        <f t="shared" si="117"/>
        <v>0</v>
      </c>
    </row>
    <row r="152" spans="3:63" x14ac:dyDescent="0.25">
      <c r="C152" s="3"/>
      <c r="D152" s="3"/>
      <c r="E152" s="3"/>
      <c r="F152" s="3"/>
      <c r="G152" s="51" t="s">
        <v>27</v>
      </c>
      <c r="H152" s="8" t="str">
        <f t="shared" si="107"/>
        <v>0,3%North America</v>
      </c>
      <c r="I152" s="11" cm="1">
        <f t="array" ref="I152">IF(
   AZ152 = "OUT", 0,IF(
   BD152 &gt;= LARGE(IF(ISNUMBER(BD:BD), BD:BD), 3),
   BE152 - 0.001,
   IF(BE152 &gt;=VLOOKUP(P152,mapping!$A:$B,2,FALSE), BE152,VLOOKUP(P152,mapping!$A$2:$B$8,2,FALSE))
))</f>
        <v>0</v>
      </c>
      <c r="J152" s="11" cm="1">
        <f t="array" ref="J152">IF(
    AZ152="OUT",0,IF(IF(
                      BD152&gt;=LARGE(IF(ISNUMBER(BD:BD),BD:BD),3),
                      BE152+0.001,
                      VLOOKUP(H152,mapping!$D:$E,2,FALSE)
                      )&gt;I152,
                   IF(
                      BD152&gt;=LARGE(IF(ISNUMBER(BD:BD),BD:BD),3),
                      BE152+0.001,
                      VLOOKUP(H152,mapping!$D:$E,2,FALSE)
                      ),
                   I152+0.002))</f>
        <v>0</v>
      </c>
      <c r="K152" s="8">
        <f t="shared" si="108"/>
        <v>1.707761561696091E-2</v>
      </c>
      <c r="L152" s="1" t="str">
        <f>Pos!B988</f>
        <v>US30303M1027</v>
      </c>
      <c r="M152" s="1" t="str">
        <f>_xlfn.XLOOKUP($L152,Pos!B:B,Pos!D:D,, 0)</f>
        <v>Meta Platforms Inc Class A</v>
      </c>
      <c r="N152" s="1" t="str">
        <f>_xlfn.XLOOKUP($L152,Pos!B:B,Pos!E:E,, 0)</f>
        <v>Technology</v>
      </c>
      <c r="O152" s="1" t="str">
        <f t="shared" si="109"/>
        <v>Technology_North America</v>
      </c>
      <c r="P152" s="1" t="str">
        <f>_xlfn.XLOOKUP($L152,Pos!B:B,Pos!F:F,, 0)</f>
        <v>North America</v>
      </c>
      <c r="Q152" s="1">
        <v>0</v>
      </c>
      <c r="R152" s="9">
        <f>_xlfn.XLOOKUP($L152,Pos!$B:$B,Pos!N:N,0, 0)</f>
        <v>5.15</v>
      </c>
      <c r="S152" s="9">
        <f>_xlfn.XLOOKUP($L152,Pos!$B:$B,Pos!O:O,0, 0)</f>
        <v>4.8654999999999999</v>
      </c>
      <c r="T152" s="9">
        <f>_xlfn.XLOOKUP($L152,Pos!$B:$B,Pos!P:P,0, 0)</f>
        <v>6.65</v>
      </c>
      <c r="U152" s="9">
        <f>_xlfn.XLOOKUP($L152,Pos!$B:$B,Pos!Q:Q,0, 0)</f>
        <v>2</v>
      </c>
      <c r="V152" s="9">
        <f>_xlfn.XLOOKUP($L152,Pos!$B:$B,Pos!R:R,0, 0)</f>
        <v>5.3333329999999997</v>
      </c>
      <c r="W152" s="9">
        <f>_xlfn.XLOOKUP($L152,Pos!$B:$B,Pos!S:S,0, 0)</f>
        <v>7.1633329999999997</v>
      </c>
      <c r="X152" s="9" t="str">
        <f>_xlfn.XLOOKUP($L152,Pos!$B:$B,Pos!J:J,0, 0)</f>
        <v>Buy</v>
      </c>
      <c r="Y152" s="1">
        <v>0</v>
      </c>
      <c r="Z152" s="1">
        <v>0</v>
      </c>
      <c r="AA152" s="1">
        <f t="shared" si="110"/>
        <v>0</v>
      </c>
      <c r="AB152" s="9">
        <f>_xlfn.XLOOKUP(L152,Pos!B:B,Pos!K:K,-1,0)</f>
        <v>3.2989690721649478</v>
      </c>
      <c r="AC152" s="1" t="e">
        <f>_xlfn.XLOOKUP($L152,Pos!$A:$A,Pos!S:S,_xlfn.XLOOKUP($L152,#REF!,#REF!, ""), 0)</f>
        <v>#REF!</v>
      </c>
      <c r="AD152" s="1" t="e">
        <f>_xlfn.XLOOKUP($L152,Pos!$A:$A,Pos!T:T,_xlfn.XLOOKUP($L152,#REF!,#REF!, ""), 0)</f>
        <v>#REF!</v>
      </c>
      <c r="AE152" s="1" t="e">
        <f>_xlfn.XLOOKUP($L152,Pos!$A:$A,Pos!U:U,_xlfn.XLOOKUP($L152,#REF!,#REF!, ""), 0)</f>
        <v>#REF!</v>
      </c>
      <c r="AF152" s="1" t="e">
        <f>_xlfn.XLOOKUP($L152,Pos!$A:$A,Pos!V:V,_xlfn.XLOOKUP($L152,#REF!,#REF!, ""), 0)</f>
        <v>#REF!</v>
      </c>
      <c r="AG152" s="1" t="e">
        <f>_xlfn.XLOOKUP($L152,Pos!$A:$A,Pos!W:W,_xlfn.XLOOKUP($L152,#REF!,#REF!, ""), 0)</f>
        <v>#REF!</v>
      </c>
      <c r="AH152" s="1" t="e">
        <f>_xlfn.XLOOKUP($L152,Pos!$A:$A,Pos!X:X,_xlfn.XLOOKUP($L152,#REF!,#REF!, ""), 0)</f>
        <v>#REF!</v>
      </c>
      <c r="AI152" s="1" t="e">
        <f>_xlfn.XLOOKUP($L152,Pos!$A:$A,Pos!Y:Y,_xlfn.XLOOKUP($L152,#REF!,#REF!, ""), 0)</f>
        <v>#REF!</v>
      </c>
      <c r="AJ152" s="1" t="e">
        <f>_xlfn.XLOOKUP($L152,Pos!$A:$A,Pos!Z:Z,_xlfn.XLOOKUP($L152,#REF!,#REF!, ""), 0)</f>
        <v>#REF!</v>
      </c>
      <c r="AK152" s="1" t="e">
        <f>_xlfn.XLOOKUP($L152,Pos!$A:$A,Pos!AA:AA,_xlfn.XLOOKUP($L152,#REF!,#REF!, ""), 0)</f>
        <v>#REF!</v>
      </c>
      <c r="AL152" s="1" t="e">
        <f>_xlfn.XLOOKUP($L152,Pos!$A:$A,Pos!AB:AB,_xlfn.XLOOKUP($L152,#REF!,#REF!, ""), 0)</f>
        <v>#REF!</v>
      </c>
      <c r="AM152" s="1" t="e">
        <f>_xlfn.XLOOKUP($L152,Pos!$A:$A,Pos!AC:AC,_xlfn.XLOOKUP($L152,#REF!,#REF!, ""), 0)</f>
        <v>#REF!</v>
      </c>
      <c r="AN152" s="1" t="e">
        <f>_xlfn.XLOOKUP($L152,Pos!$A:$A,Pos!AD:AD,_xlfn.XLOOKUP($L152,#REF!,#REF!, ""), 0)</f>
        <v>#REF!</v>
      </c>
      <c r="AO152" s="1" t="e">
        <f>_xlfn.XLOOKUP($L152,Pos!$A:$A,Pos!AE:AE,_xlfn.XLOOKUP($L152,#REF!,#REF!, ""), 0)</f>
        <v>#REF!</v>
      </c>
      <c r="AP152" s="1" t="e">
        <f>_xlfn.XLOOKUP($L152,Pos!$A:$A,Pos!AF:AF,_xlfn.XLOOKUP($L152,#REF!,#REF!, ""), 0)</f>
        <v>#REF!</v>
      </c>
      <c r="AQ152" s="1" t="e">
        <f>_xlfn.XLOOKUP($L152,Pos!$A:$A,Pos!AG:AG,_xlfn.XLOOKUP($L152,#REF!,#REF!, ""), 0)</f>
        <v>#REF!</v>
      </c>
      <c r="AR152" s="1" t="e">
        <f>_xlfn.XLOOKUP($L152,Pos!$A:$A,Pos!AH:AH,_xlfn.XLOOKUP($L152,#REF!,#REF!, ""), 0)</f>
        <v>#REF!</v>
      </c>
      <c r="AS152" s="1" t="e">
        <f>_xlfn.XLOOKUP($L152,Pos!$A:$A,Pos!AI:AI,_xlfn.XLOOKUP($L152,#REF!,#REF!, ""), 0)</f>
        <v>#REF!</v>
      </c>
      <c r="AT152" s="1" t="e">
        <f>_xlfn.XLOOKUP($L152,Pos!$A:$A,Pos!AJ:AJ,_xlfn.XLOOKUP($L152,#REF!,#REF!, ""), 0)</f>
        <v>#REF!</v>
      </c>
      <c r="AU152" s="1" t="e">
        <f>_xlfn.XLOOKUP($L152,Pos!$A:$A,Pos!AK:AK,_xlfn.XLOOKUP($L152,#REF!,#REF!, ""), 0)</f>
        <v>#REF!</v>
      </c>
      <c r="AV152" s="1" t="e">
        <f>_xlfn.XLOOKUP($L152,Pos!$A:$A,Pos!AL:AL,_xlfn.XLOOKUP($L152,#REF!,#REF!, ""), 0)</f>
        <v>#REF!</v>
      </c>
      <c r="AW152" s="1" t="e">
        <f>_xlfn.XLOOKUP($L152,Pos!$A:$A,Pos!AM:AM,_xlfn.XLOOKUP($L152,#REF!,#REF!, ""), 0)</f>
        <v>#REF!</v>
      </c>
      <c r="AX152" s="1" t="e">
        <f>_xlfn.XLOOKUP($L152,Pos!$A:$A,Pos!AN:AN,_xlfn.XLOOKUP($L152,#REF!,#REF!, ""), 0)</f>
        <v>#REF!</v>
      </c>
      <c r="AY152" s="1" t="e">
        <f>_xlfn.XLOOKUP($L152,Pos!$A:$A,Pos!AO:AO,_xlfn.XLOOKUP($L152,#REF!,#REF!, ""), 0)</f>
        <v>#REF!</v>
      </c>
      <c r="AZ152" s="7" t="str">
        <f t="shared" si="111"/>
        <v>OUT</v>
      </c>
      <c r="BA152" s="1">
        <f>IF(OR(_xlfn.XLOOKUP(L152,Pos!B:B,Pos!L:L,FALSE)="ESG Reason",_xlfn.XLOOKUP(L152,Pos!B:B,Pos!L:L,FALSE)="Blacklisted"),1,0)</f>
        <v>1</v>
      </c>
      <c r="BC152" s="11">
        <v>1.9841977164197581E-10</v>
      </c>
      <c r="BD152" s="11">
        <f>_xlfn.XLOOKUP($L152,Pos!$B:$B,Pos!H:H,0, 0)</f>
        <v>0</v>
      </c>
      <c r="BE152" s="11">
        <f>_xlfn.XLOOKUP($L152,Pos!$B:$B,Pos!I:I,0, 0)</f>
        <v>1.707761561696091E-2</v>
      </c>
      <c r="BF152" s="18">
        <f t="shared" si="112"/>
        <v>1.707761561696091E-2</v>
      </c>
      <c r="BG152" s="1">
        <f t="shared" si="113"/>
        <v>1</v>
      </c>
      <c r="BH152" s="1">
        <f t="shared" si="114"/>
        <v>35</v>
      </c>
      <c r="BI152" s="18">
        <f t="shared" si="115"/>
        <v>1.9841977164197581E-10</v>
      </c>
      <c r="BJ152" s="3">
        <f t="shared" si="116"/>
        <v>0</v>
      </c>
      <c r="BK152" s="18">
        <f t="shared" si="117"/>
        <v>0</v>
      </c>
    </row>
    <row r="153" spans="3:63" x14ac:dyDescent="0.25">
      <c r="C153" s="3"/>
      <c r="D153" s="3"/>
      <c r="E153" s="3"/>
      <c r="F153" s="3"/>
      <c r="G153" s="51" t="s">
        <v>28</v>
      </c>
      <c r="H153" s="8" t="str">
        <f t="shared" si="107"/>
        <v>0,3%North America</v>
      </c>
      <c r="I153" s="11" cm="1">
        <f t="array" ref="I153">IF(
   AZ153 = "OUT", 0,IF(
   BD153 &gt;= LARGE(IF(ISNUMBER(BD:BD), BD:BD), 3),
   BE153 - 0.001,
   IF(BE153 &gt;=VLOOKUP(P153,mapping!$A:$B,2,FALSE), BE153,VLOOKUP(P153,mapping!$A$2:$B$8,2,FALSE))
))</f>
        <v>0</v>
      </c>
      <c r="J153" s="11" cm="1">
        <f t="array" ref="J153">IF(
    AZ153="OUT",0,IF(IF(
                      BD153&gt;=LARGE(IF(ISNUMBER(BD:BD),BD:BD),3),
                      BE153+0.001,
                      VLOOKUP(H153,mapping!$D:$E,2,FALSE)
                      )&gt;I153,
                   IF(
                      BD153&gt;=LARGE(IF(ISNUMBER(BD:BD),BD:BD),3),
                      BE153+0.001,
                      VLOOKUP(H153,mapping!$D:$E,2,FALSE)
                      ),
                   I153+0.002))</f>
        <v>0</v>
      </c>
      <c r="K153" s="8">
        <f t="shared" si="108"/>
        <v>1.477321537249509E-2</v>
      </c>
      <c r="L153" s="1" t="str">
        <f>Pos!B1244</f>
        <v>US88160R1014</v>
      </c>
      <c r="M153" s="1" t="str">
        <f>_xlfn.XLOOKUP($L153,Pos!B:B,Pos!D:D,, 0)</f>
        <v>Tesla, Inc.</v>
      </c>
      <c r="N153" s="1" t="str">
        <f>_xlfn.XLOOKUP($L153,Pos!B:B,Pos!E:E,, 0)</f>
        <v>Auto &amp; Parts</v>
      </c>
      <c r="O153" s="1" t="str">
        <f t="shared" si="109"/>
        <v>Auto &amp; Parts_North America</v>
      </c>
      <c r="P153" s="1" t="str">
        <f>_xlfn.XLOOKUP($L153,Pos!B:B,Pos!F:F,, 0)</f>
        <v>North America</v>
      </c>
      <c r="Q153" s="1">
        <v>0</v>
      </c>
      <c r="R153" s="9">
        <f>_xlfn.XLOOKUP($L153,Pos!$B:$B,Pos!N:N,0, 0)</f>
        <v>0</v>
      </c>
      <c r="S153" s="9">
        <f>_xlfn.XLOOKUP($L153,Pos!$B:$B,Pos!O:O,0, 0)</f>
        <v>0.34499999999999997</v>
      </c>
      <c r="T153" s="9">
        <f>_xlfn.XLOOKUP($L153,Pos!$B:$B,Pos!P:P,0, 0)</f>
        <v>4.4249999999999998</v>
      </c>
      <c r="U153" s="9">
        <f>_xlfn.XLOOKUP($L153,Pos!$B:$B,Pos!Q:Q,0, 0)</f>
        <v>4.7</v>
      </c>
      <c r="V153" s="9">
        <f>_xlfn.XLOOKUP($L153,Pos!$B:$B,Pos!R:R,0, 0)</f>
        <v>0.96666669999999999</v>
      </c>
      <c r="W153" s="9">
        <f>_xlfn.XLOOKUP($L153,Pos!$B:$B,Pos!S:S,0, 0)</f>
        <v>2.7966669999999998</v>
      </c>
      <c r="X153" s="9" t="str">
        <f>_xlfn.XLOOKUP($L153,Pos!$B:$B,Pos!J:J,0, 0)</f>
        <v>Hold</v>
      </c>
      <c r="Y153" s="1">
        <v>0</v>
      </c>
      <c r="Z153" s="1">
        <v>0</v>
      </c>
      <c r="AA153" s="1">
        <f t="shared" si="110"/>
        <v>0</v>
      </c>
      <c r="AB153" s="9">
        <f>_xlfn.XLOOKUP(L153,Pos!B:B,Pos!K:K,-1,0)</f>
        <v>3.333333333333333</v>
      </c>
      <c r="AC153" s="1" t="e">
        <f>_xlfn.XLOOKUP($L153,Pos!$A:$A,Pos!S:S,_xlfn.XLOOKUP($L153,#REF!,#REF!, ""), 0)</f>
        <v>#REF!</v>
      </c>
      <c r="AD153" s="1" t="e">
        <f>_xlfn.XLOOKUP($L153,Pos!$A:$A,Pos!T:T,_xlfn.XLOOKUP($L153,#REF!,#REF!, ""), 0)</f>
        <v>#REF!</v>
      </c>
      <c r="AE153" s="1" t="e">
        <f>_xlfn.XLOOKUP($L153,Pos!$A:$A,Pos!U:U,_xlfn.XLOOKUP($L153,#REF!,#REF!, ""), 0)</f>
        <v>#REF!</v>
      </c>
      <c r="AF153" s="1" t="e">
        <f>_xlfn.XLOOKUP($L153,Pos!$A:$A,Pos!V:V,_xlfn.XLOOKUP($L153,#REF!,#REF!, ""), 0)</f>
        <v>#REF!</v>
      </c>
      <c r="AG153" s="1" t="e">
        <f>_xlfn.XLOOKUP($L153,Pos!$A:$A,Pos!W:W,_xlfn.XLOOKUP($L153,#REF!,#REF!, ""), 0)</f>
        <v>#REF!</v>
      </c>
      <c r="AH153" s="1" t="e">
        <f>_xlfn.XLOOKUP($L153,Pos!$A:$A,Pos!X:X,_xlfn.XLOOKUP($L153,#REF!,#REF!, ""), 0)</f>
        <v>#REF!</v>
      </c>
      <c r="AI153" s="1" t="e">
        <f>_xlfn.XLOOKUP($L153,Pos!$A:$A,Pos!Y:Y,_xlfn.XLOOKUP($L153,#REF!,#REF!, ""), 0)</f>
        <v>#REF!</v>
      </c>
      <c r="AJ153" s="1" t="e">
        <f>_xlfn.XLOOKUP($L153,Pos!$A:$A,Pos!Z:Z,_xlfn.XLOOKUP($L153,#REF!,#REF!, ""), 0)</f>
        <v>#REF!</v>
      </c>
      <c r="AK153" s="1" t="e">
        <f>_xlfn.XLOOKUP($L153,Pos!$A:$A,Pos!AA:AA,_xlfn.XLOOKUP($L153,#REF!,#REF!, ""), 0)</f>
        <v>#REF!</v>
      </c>
      <c r="AL153" s="1" t="e">
        <f>_xlfn.XLOOKUP($L153,Pos!$A:$A,Pos!AB:AB,_xlfn.XLOOKUP($L153,#REF!,#REF!, ""), 0)</f>
        <v>#REF!</v>
      </c>
      <c r="AM153" s="1" t="e">
        <f>_xlfn.XLOOKUP($L153,Pos!$A:$A,Pos!AC:AC,_xlfn.XLOOKUP($L153,#REF!,#REF!, ""), 0)</f>
        <v>#REF!</v>
      </c>
      <c r="AN153" s="1" t="e">
        <f>_xlfn.XLOOKUP($L153,Pos!$A:$A,Pos!AD:AD,_xlfn.XLOOKUP($L153,#REF!,#REF!, ""), 0)</f>
        <v>#REF!</v>
      </c>
      <c r="AO153" s="1" t="e">
        <f>_xlfn.XLOOKUP($L153,Pos!$A:$A,Pos!AE:AE,_xlfn.XLOOKUP($L153,#REF!,#REF!, ""), 0)</f>
        <v>#REF!</v>
      </c>
      <c r="AP153" s="1" t="e">
        <f>_xlfn.XLOOKUP($L153,Pos!$A:$A,Pos!AF:AF,_xlfn.XLOOKUP($L153,#REF!,#REF!, ""), 0)</f>
        <v>#REF!</v>
      </c>
      <c r="AQ153" s="1" t="e">
        <f>_xlfn.XLOOKUP($L153,Pos!$A:$A,Pos!AG:AG,_xlfn.XLOOKUP($L153,#REF!,#REF!, ""), 0)</f>
        <v>#REF!</v>
      </c>
      <c r="AR153" s="1" t="e">
        <f>_xlfn.XLOOKUP($L153,Pos!$A:$A,Pos!AH:AH,_xlfn.XLOOKUP($L153,#REF!,#REF!, ""), 0)</f>
        <v>#REF!</v>
      </c>
      <c r="AS153" s="1" t="e">
        <f>_xlfn.XLOOKUP($L153,Pos!$A:$A,Pos!AI:AI,_xlfn.XLOOKUP($L153,#REF!,#REF!, ""), 0)</f>
        <v>#REF!</v>
      </c>
      <c r="AT153" s="1" t="e">
        <f>_xlfn.XLOOKUP($L153,Pos!$A:$A,Pos!AJ:AJ,_xlfn.XLOOKUP($L153,#REF!,#REF!, ""), 0)</f>
        <v>#REF!</v>
      </c>
      <c r="AU153" s="1" t="e">
        <f>_xlfn.XLOOKUP($L153,Pos!$A:$A,Pos!AK:AK,_xlfn.XLOOKUP($L153,#REF!,#REF!, ""), 0)</f>
        <v>#REF!</v>
      </c>
      <c r="AV153" s="1" t="e">
        <f>_xlfn.XLOOKUP($L153,Pos!$A:$A,Pos!AL:AL,_xlfn.XLOOKUP($L153,#REF!,#REF!, ""), 0)</f>
        <v>#REF!</v>
      </c>
      <c r="AW153" s="1" t="e">
        <f>_xlfn.XLOOKUP($L153,Pos!$A:$A,Pos!AM:AM,_xlfn.XLOOKUP($L153,#REF!,#REF!, ""), 0)</f>
        <v>#REF!</v>
      </c>
      <c r="AX153" s="1" t="e">
        <f>_xlfn.XLOOKUP($L153,Pos!$A:$A,Pos!AN:AN,_xlfn.XLOOKUP($L153,#REF!,#REF!, ""), 0)</f>
        <v>#REF!</v>
      </c>
      <c r="AY153" s="1" t="e">
        <f>_xlfn.XLOOKUP($L153,Pos!$A:$A,Pos!AO:AO,_xlfn.XLOOKUP($L153,#REF!,#REF!, ""), 0)</f>
        <v>#REF!</v>
      </c>
      <c r="AZ153" s="7" t="str">
        <f t="shared" si="111"/>
        <v>OUT</v>
      </c>
      <c r="BA153" s="1">
        <f>IF(OR(_xlfn.XLOOKUP(L153,Pos!B:B,Pos!L:L,FALSE)="ESG Reason",_xlfn.XLOOKUP(L153,Pos!B:B,Pos!L:L,FALSE)="Blacklisted"),1,0)</f>
        <v>1</v>
      </c>
      <c r="BC153" s="11">
        <v>1.7569451917114421E-10</v>
      </c>
      <c r="BD153" s="11">
        <f>_xlfn.XLOOKUP($L153,Pos!$B:$B,Pos!H:H,0, 0)</f>
        <v>0</v>
      </c>
      <c r="BE153" s="11">
        <f>_xlfn.XLOOKUP($L153,Pos!$B:$B,Pos!I:I,0, 0)</f>
        <v>1.477321537249509E-2</v>
      </c>
      <c r="BF153" s="18">
        <f t="shared" si="112"/>
        <v>1.477321537249509E-2</v>
      </c>
      <c r="BG153" s="1">
        <f t="shared" si="113"/>
        <v>1</v>
      </c>
      <c r="BH153" s="1">
        <f t="shared" si="114"/>
        <v>20</v>
      </c>
      <c r="BI153" s="18">
        <f t="shared" si="115"/>
        <v>1.7569451917114421E-10</v>
      </c>
      <c r="BJ153" s="3">
        <f t="shared" si="116"/>
        <v>0</v>
      </c>
      <c r="BK153" s="18">
        <f t="shared" si="117"/>
        <v>0</v>
      </c>
    </row>
    <row r="154" spans="3:63" x14ac:dyDescent="0.25">
      <c r="C154" s="3"/>
      <c r="D154" s="3"/>
      <c r="E154" s="3"/>
      <c r="F154" s="3"/>
      <c r="G154" s="51" t="s">
        <v>30</v>
      </c>
      <c r="H154" s="8" t="str">
        <f t="shared" si="107"/>
        <v>0,3%North America</v>
      </c>
      <c r="I154" s="11" cm="1">
        <f t="array" ref="I154">IF(
   AZ154 = "OUT", 0,IF(
   BD154 &gt;= LARGE(IF(ISNUMBER(BD:BD), BD:BD), 3),
   BE154 - 0.001,
   IF(BE154 &gt;=VLOOKUP(P154,mapping!$A:$B,2,FALSE), BE154,VLOOKUP(P154,mapping!$A$2:$B$8,2,FALSE))
))</f>
        <v>0</v>
      </c>
      <c r="J154" s="11" cm="1">
        <f t="array" ref="J154">IF(
    AZ154="OUT",0,IF(IF(
                      BD154&gt;=LARGE(IF(ISNUMBER(BD:BD),BD:BD),3),
                      BE154+0.001,
                      VLOOKUP(H154,mapping!$D:$E,2,FALSE)
                      )&gt;I154,
                   IF(
                      BD154&gt;=LARGE(IF(ISNUMBER(BD:BD),BD:BD),3),
                      BE154+0.001,
                      VLOOKUP(H154,mapping!$D:$E,2,FALSE)
                      ),
                   I154+0.002))</f>
        <v>0</v>
      </c>
      <c r="K154" s="8">
        <f t="shared" si="108"/>
        <v>1.04950651389053E-2</v>
      </c>
      <c r="L154" s="1" t="str">
        <f>Pos!B1092</f>
        <v>US5324571083</v>
      </c>
      <c r="M154" s="1" t="str">
        <f>_xlfn.XLOOKUP($L154,Pos!B:B,Pos!D:D,, 0)</f>
        <v>Eli Lilly and Company</v>
      </c>
      <c r="N154" s="1" t="str">
        <f>_xlfn.XLOOKUP($L154,Pos!B:B,Pos!E:E,, 0)</f>
        <v>Health Care</v>
      </c>
      <c r="O154" s="1" t="str">
        <f t="shared" si="109"/>
        <v>Health Care_North America</v>
      </c>
      <c r="P154" s="1" t="str">
        <f>_xlfn.XLOOKUP($L154,Pos!B:B,Pos!F:F,, 0)</f>
        <v>North America</v>
      </c>
      <c r="Q154" s="1">
        <v>0</v>
      </c>
      <c r="R154" s="9">
        <f>_xlfn.XLOOKUP($L154,Pos!$B:$B,Pos!N:N,0, 0)</f>
        <v>6.31</v>
      </c>
      <c r="S154" s="9">
        <f>_xlfn.XLOOKUP($L154,Pos!$B:$B,Pos!O:O,0, 0)</f>
        <v>0.91600000000000004</v>
      </c>
      <c r="T154" s="9">
        <f>_xlfn.XLOOKUP($L154,Pos!$B:$B,Pos!P:P,0, 0)</f>
        <v>7.45</v>
      </c>
      <c r="U154" s="9">
        <f>_xlfn.XLOOKUP($L154,Pos!$B:$B,Pos!Q:Q,0, 0)</f>
        <v>8.5</v>
      </c>
      <c r="V154" s="9">
        <f>_xlfn.XLOOKUP($L154,Pos!$B:$B,Pos!R:R,0, 0)</f>
        <v>1.3666670000000001</v>
      </c>
      <c r="W154" s="9">
        <f>_xlfn.XLOOKUP($L154,Pos!$B:$B,Pos!S:S,0, 0)</f>
        <v>9.5399989999999999</v>
      </c>
      <c r="X154" s="9" t="str">
        <f>_xlfn.XLOOKUP($L154,Pos!$B:$B,Pos!J:J,0, 0)</f>
        <v>Outperform</v>
      </c>
      <c r="Y154" s="1">
        <v>0</v>
      </c>
      <c r="Z154" s="1">
        <v>0</v>
      </c>
      <c r="AA154" s="1">
        <f t="shared" si="110"/>
        <v>0</v>
      </c>
      <c r="AB154" s="9">
        <f>_xlfn.XLOOKUP(L154,Pos!B:B,Pos!K:K,-1,0)</f>
        <v>7.9661016949152543</v>
      </c>
      <c r="AC154" s="1" t="e">
        <f>_xlfn.XLOOKUP($L154,Pos!$A:$A,Pos!S:S,_xlfn.XLOOKUP($L154,#REF!,#REF!, ""), 0)</f>
        <v>#REF!</v>
      </c>
      <c r="AD154" s="1" t="e">
        <f>_xlfn.XLOOKUP($L154,Pos!$A:$A,Pos!T:T,_xlfn.XLOOKUP($L154,#REF!,#REF!, ""), 0)</f>
        <v>#REF!</v>
      </c>
      <c r="AE154" s="1" t="e">
        <f>_xlfn.XLOOKUP($L154,Pos!$A:$A,Pos!U:U,_xlfn.XLOOKUP($L154,#REF!,#REF!, ""), 0)</f>
        <v>#REF!</v>
      </c>
      <c r="AF154" s="1" t="e">
        <f>_xlfn.XLOOKUP($L154,Pos!$A:$A,Pos!V:V,_xlfn.XLOOKUP($L154,#REF!,#REF!, ""), 0)</f>
        <v>#REF!</v>
      </c>
      <c r="AG154" s="1" t="e">
        <f>_xlfn.XLOOKUP($L154,Pos!$A:$A,Pos!W:W,_xlfn.XLOOKUP($L154,#REF!,#REF!, ""), 0)</f>
        <v>#REF!</v>
      </c>
      <c r="AH154" s="1" t="e">
        <f>_xlfn.XLOOKUP($L154,Pos!$A:$A,Pos!X:X,_xlfn.XLOOKUP($L154,#REF!,#REF!, ""), 0)</f>
        <v>#REF!</v>
      </c>
      <c r="AI154" s="1" t="e">
        <f>_xlfn.XLOOKUP($L154,Pos!$A:$A,Pos!Y:Y,_xlfn.XLOOKUP($L154,#REF!,#REF!, ""), 0)</f>
        <v>#REF!</v>
      </c>
      <c r="AJ154" s="1" t="e">
        <f>_xlfn.XLOOKUP($L154,Pos!$A:$A,Pos!Z:Z,_xlfn.XLOOKUP($L154,#REF!,#REF!, ""), 0)</f>
        <v>#REF!</v>
      </c>
      <c r="AK154" s="1" t="e">
        <f>_xlfn.XLOOKUP($L154,Pos!$A:$A,Pos!AA:AA,_xlfn.XLOOKUP($L154,#REF!,#REF!, ""), 0)</f>
        <v>#REF!</v>
      </c>
      <c r="AL154" s="1" t="e">
        <f>_xlfn.XLOOKUP($L154,Pos!$A:$A,Pos!AB:AB,_xlfn.XLOOKUP($L154,#REF!,#REF!, ""), 0)</f>
        <v>#REF!</v>
      </c>
      <c r="AM154" s="1" t="e">
        <f>_xlfn.XLOOKUP($L154,Pos!$A:$A,Pos!AC:AC,_xlfn.XLOOKUP($L154,#REF!,#REF!, ""), 0)</f>
        <v>#REF!</v>
      </c>
      <c r="AN154" s="1" t="e">
        <f>_xlfn.XLOOKUP($L154,Pos!$A:$A,Pos!AD:AD,_xlfn.XLOOKUP($L154,#REF!,#REF!, ""), 0)</f>
        <v>#REF!</v>
      </c>
      <c r="AO154" s="1" t="e">
        <f>_xlfn.XLOOKUP($L154,Pos!$A:$A,Pos!AE:AE,_xlfn.XLOOKUP($L154,#REF!,#REF!, ""), 0)</f>
        <v>#REF!</v>
      </c>
      <c r="AP154" s="1" t="e">
        <f>_xlfn.XLOOKUP($L154,Pos!$A:$A,Pos!AF:AF,_xlfn.XLOOKUP($L154,#REF!,#REF!, ""), 0)</f>
        <v>#REF!</v>
      </c>
      <c r="AQ154" s="1" t="e">
        <f>_xlfn.XLOOKUP($L154,Pos!$A:$A,Pos!AG:AG,_xlfn.XLOOKUP($L154,#REF!,#REF!, ""), 0)</f>
        <v>#REF!</v>
      </c>
      <c r="AR154" s="1" t="e">
        <f>_xlfn.XLOOKUP($L154,Pos!$A:$A,Pos!AH:AH,_xlfn.XLOOKUP($L154,#REF!,#REF!, ""), 0)</f>
        <v>#REF!</v>
      </c>
      <c r="AS154" s="1" t="e">
        <f>_xlfn.XLOOKUP($L154,Pos!$A:$A,Pos!AI:AI,_xlfn.XLOOKUP($L154,#REF!,#REF!, ""), 0)</f>
        <v>#REF!</v>
      </c>
      <c r="AT154" s="1" t="e">
        <f>_xlfn.XLOOKUP($L154,Pos!$A:$A,Pos!AJ:AJ,_xlfn.XLOOKUP($L154,#REF!,#REF!, ""), 0)</f>
        <v>#REF!</v>
      </c>
      <c r="AU154" s="1" t="e">
        <f>_xlfn.XLOOKUP($L154,Pos!$A:$A,Pos!AK:AK,_xlfn.XLOOKUP($L154,#REF!,#REF!, ""), 0)</f>
        <v>#REF!</v>
      </c>
      <c r="AV154" s="1" t="e">
        <f>_xlfn.XLOOKUP($L154,Pos!$A:$A,Pos!AL:AL,_xlfn.XLOOKUP($L154,#REF!,#REF!, ""), 0)</f>
        <v>#REF!</v>
      </c>
      <c r="AW154" s="1" t="e">
        <f>_xlfn.XLOOKUP($L154,Pos!$A:$A,Pos!AM:AM,_xlfn.XLOOKUP($L154,#REF!,#REF!, ""), 0)</f>
        <v>#REF!</v>
      </c>
      <c r="AX154" s="1" t="e">
        <f>_xlfn.XLOOKUP($L154,Pos!$A:$A,Pos!AN:AN,_xlfn.XLOOKUP($L154,#REF!,#REF!, ""), 0)</f>
        <v>#REF!</v>
      </c>
      <c r="AY154" s="1" t="e">
        <f>_xlfn.XLOOKUP($L154,Pos!$A:$A,Pos!AO:AO,_xlfn.XLOOKUP($L154,#REF!,#REF!, ""), 0)</f>
        <v>#REF!</v>
      </c>
      <c r="AZ154" s="7" t="str">
        <f t="shared" si="111"/>
        <v>OUT</v>
      </c>
      <c r="BA154" s="1">
        <f>IF(OR(_xlfn.XLOOKUP(L154,Pos!B:B,Pos!L:L,FALSE)="ESG Reason",_xlfn.XLOOKUP(L154,Pos!B:B,Pos!L:L,FALSE)="Blacklisted"),1,0)</f>
        <v>0</v>
      </c>
      <c r="BC154" s="11">
        <v>9.1208690037955112E-11</v>
      </c>
      <c r="BD154" s="11">
        <f>_xlfn.XLOOKUP($L154,Pos!$B:$B,Pos!H:H,0, 0)</f>
        <v>0</v>
      </c>
      <c r="BE154" s="11">
        <f>_xlfn.XLOOKUP($L154,Pos!$B:$B,Pos!I:I,0, 0)</f>
        <v>1.04950651389053E-2</v>
      </c>
      <c r="BF154" s="18">
        <f t="shared" si="112"/>
        <v>1.04950651389053E-2</v>
      </c>
      <c r="BG154" s="1">
        <f t="shared" si="113"/>
        <v>1</v>
      </c>
      <c r="BH154" s="1">
        <f t="shared" si="114"/>
        <v>28</v>
      </c>
      <c r="BI154" s="18">
        <f t="shared" si="115"/>
        <v>9.1208690037955112E-11</v>
      </c>
      <c r="BJ154" s="3">
        <f t="shared" si="116"/>
        <v>0</v>
      </c>
      <c r="BK154" s="18">
        <f t="shared" si="117"/>
        <v>0</v>
      </c>
    </row>
    <row r="155" spans="3:63" x14ac:dyDescent="0.25">
      <c r="C155" s="3"/>
      <c r="D155" s="3"/>
      <c r="E155" s="3"/>
      <c r="F155" s="3"/>
      <c r="G155" s="51" t="s">
        <v>29</v>
      </c>
      <c r="H155" s="8" t="str">
        <f t="shared" si="107"/>
        <v>0,3%North America</v>
      </c>
      <c r="I155" s="11" cm="1">
        <f t="array" ref="I155">IF(
   AZ155 = "OUT", 0,IF(
   BD155 &gt;= LARGE(IF(ISNUMBER(BD:BD), BD:BD), 3),
   BE155 - 0.001,
   IF(BE155 &gt;=VLOOKUP(P155,mapping!$A:$B,2,FALSE), BE155,VLOOKUP(P155,mapping!$A$2:$B$8,2,FALSE))
))</f>
        <v>0</v>
      </c>
      <c r="J155" s="11" cm="1">
        <f t="array" ref="J155">IF(
    AZ155="OUT",0,IF(IF(
                      BD155&gt;=LARGE(IF(ISNUMBER(BD:BD),BD:BD),3),
                      BE155+0.001,
                      VLOOKUP(H155,mapping!$D:$E,2,FALSE)
                      )&gt;I155,
                   IF(
                      BD155&gt;=LARGE(IF(ISNUMBER(BD:BD),BD:BD),3),
                      BE155+0.001,
                      VLOOKUP(H155,mapping!$D:$E,2,FALSE)
                      ),
                   I155+0.002))</f>
        <v>0</v>
      </c>
      <c r="K155" s="8">
        <f t="shared" si="108"/>
        <v>1.046350034138991E-2</v>
      </c>
      <c r="L155" s="1" t="str">
        <f>Pos!B1066</f>
        <v>US46625H1005</v>
      </c>
      <c r="M155" s="1" t="str">
        <f>_xlfn.XLOOKUP($L155,Pos!B:B,Pos!D:D,, 0)</f>
        <v>JPMorgan Chase &amp; Co.</v>
      </c>
      <c r="N155" s="1" t="str">
        <f>_xlfn.XLOOKUP($L155,Pos!B:B,Pos!E:E,, 0)</f>
        <v>Banks</v>
      </c>
      <c r="O155" s="1" t="str">
        <f t="shared" si="109"/>
        <v>Banks_North America</v>
      </c>
      <c r="P155" s="1" t="str">
        <f>_xlfn.XLOOKUP($L155,Pos!B:B,Pos!F:F,, 0)</f>
        <v>North America</v>
      </c>
      <c r="Q155" s="1">
        <v>0</v>
      </c>
      <c r="R155" s="9">
        <f>_xlfn.XLOOKUP($L155,Pos!$B:$B,Pos!N:N,0, 0)</f>
        <v>5.48</v>
      </c>
      <c r="S155" s="9">
        <f>_xlfn.XLOOKUP($L155,Pos!$B:$B,Pos!O:O,0, 0)</f>
        <v>3.5825</v>
      </c>
      <c r="T155" s="9">
        <f>_xlfn.XLOOKUP($L155,Pos!$B:$B,Pos!P:P,0, 0)</f>
        <v>7.0250000000000004</v>
      </c>
      <c r="U155" s="9">
        <f>_xlfn.XLOOKUP($L155,Pos!$B:$B,Pos!Q:Q,0, 0)</f>
        <v>8.6</v>
      </c>
      <c r="V155" s="9">
        <f>_xlfn.XLOOKUP($L155,Pos!$B:$B,Pos!R:R,0, 0)</f>
        <v>4.5666669999999998</v>
      </c>
      <c r="W155" s="9">
        <f>_xlfn.XLOOKUP($L155,Pos!$B:$B,Pos!S:S,0, 0)</f>
        <v>5.7125000000000004</v>
      </c>
      <c r="X155" s="9" t="str">
        <f>_xlfn.XLOOKUP($L155,Pos!$B:$B,Pos!J:J,0, 0)</f>
        <v>Outperform</v>
      </c>
      <c r="Y155" s="1">
        <v>0</v>
      </c>
      <c r="Z155" s="1">
        <v>0</v>
      </c>
      <c r="AA155" s="1">
        <f t="shared" si="110"/>
        <v>0</v>
      </c>
      <c r="AB155" s="9">
        <f>_xlfn.XLOOKUP(L155,Pos!B:B,Pos!K:K,-1,0)</f>
        <v>2.1428571428571428</v>
      </c>
      <c r="AC155" s="1" t="e">
        <f>_xlfn.XLOOKUP($L155,Pos!$A:$A,Pos!S:S,_xlfn.XLOOKUP($L155,#REF!,#REF!, ""), 0)</f>
        <v>#REF!</v>
      </c>
      <c r="AD155" s="1" t="e">
        <f>_xlfn.XLOOKUP($L155,Pos!$A:$A,Pos!T:T,_xlfn.XLOOKUP($L155,#REF!,#REF!, ""), 0)</f>
        <v>#REF!</v>
      </c>
      <c r="AE155" s="1" t="e">
        <f>_xlfn.XLOOKUP($L155,Pos!$A:$A,Pos!U:U,_xlfn.XLOOKUP($L155,#REF!,#REF!, ""), 0)</f>
        <v>#REF!</v>
      </c>
      <c r="AF155" s="1" t="e">
        <f>_xlfn.XLOOKUP($L155,Pos!$A:$A,Pos!V:V,_xlfn.XLOOKUP($L155,#REF!,#REF!, ""), 0)</f>
        <v>#REF!</v>
      </c>
      <c r="AG155" s="1" t="e">
        <f>_xlfn.XLOOKUP($L155,Pos!$A:$A,Pos!W:W,_xlfn.XLOOKUP($L155,#REF!,#REF!, ""), 0)</f>
        <v>#REF!</v>
      </c>
      <c r="AH155" s="1" t="e">
        <f>_xlfn.XLOOKUP($L155,Pos!$A:$A,Pos!X:X,_xlfn.XLOOKUP($L155,#REF!,#REF!, ""), 0)</f>
        <v>#REF!</v>
      </c>
      <c r="AI155" s="1" t="e">
        <f>_xlfn.XLOOKUP($L155,Pos!$A:$A,Pos!Y:Y,_xlfn.XLOOKUP($L155,#REF!,#REF!, ""), 0)</f>
        <v>#REF!</v>
      </c>
      <c r="AJ155" s="1" t="e">
        <f>_xlfn.XLOOKUP($L155,Pos!$A:$A,Pos!Z:Z,_xlfn.XLOOKUP($L155,#REF!,#REF!, ""), 0)</f>
        <v>#REF!</v>
      </c>
      <c r="AK155" s="1" t="e">
        <f>_xlfn.XLOOKUP($L155,Pos!$A:$A,Pos!AA:AA,_xlfn.XLOOKUP($L155,#REF!,#REF!, ""), 0)</f>
        <v>#REF!</v>
      </c>
      <c r="AL155" s="1" t="e">
        <f>_xlfn.XLOOKUP($L155,Pos!$A:$A,Pos!AB:AB,_xlfn.XLOOKUP($L155,#REF!,#REF!, ""), 0)</f>
        <v>#REF!</v>
      </c>
      <c r="AM155" s="1" t="e">
        <f>_xlfn.XLOOKUP($L155,Pos!$A:$A,Pos!AC:AC,_xlfn.XLOOKUP($L155,#REF!,#REF!, ""), 0)</f>
        <v>#REF!</v>
      </c>
      <c r="AN155" s="1" t="e">
        <f>_xlfn.XLOOKUP($L155,Pos!$A:$A,Pos!AD:AD,_xlfn.XLOOKUP($L155,#REF!,#REF!, ""), 0)</f>
        <v>#REF!</v>
      </c>
      <c r="AO155" s="1" t="e">
        <f>_xlfn.XLOOKUP($L155,Pos!$A:$A,Pos!AE:AE,_xlfn.XLOOKUP($L155,#REF!,#REF!, ""), 0)</f>
        <v>#REF!</v>
      </c>
      <c r="AP155" s="1" t="e">
        <f>_xlfn.XLOOKUP($L155,Pos!$A:$A,Pos!AF:AF,_xlfn.XLOOKUP($L155,#REF!,#REF!, ""), 0)</f>
        <v>#REF!</v>
      </c>
      <c r="AQ155" s="1" t="e">
        <f>_xlfn.XLOOKUP($L155,Pos!$A:$A,Pos!AG:AG,_xlfn.XLOOKUP($L155,#REF!,#REF!, ""), 0)</f>
        <v>#REF!</v>
      </c>
      <c r="AR155" s="1" t="e">
        <f>_xlfn.XLOOKUP($L155,Pos!$A:$A,Pos!AH:AH,_xlfn.XLOOKUP($L155,#REF!,#REF!, ""), 0)</f>
        <v>#REF!</v>
      </c>
      <c r="AS155" s="1" t="e">
        <f>_xlfn.XLOOKUP($L155,Pos!$A:$A,Pos!AI:AI,_xlfn.XLOOKUP($L155,#REF!,#REF!, ""), 0)</f>
        <v>#REF!</v>
      </c>
      <c r="AT155" s="1" t="e">
        <f>_xlfn.XLOOKUP($L155,Pos!$A:$A,Pos!AJ:AJ,_xlfn.XLOOKUP($L155,#REF!,#REF!, ""), 0)</f>
        <v>#REF!</v>
      </c>
      <c r="AU155" s="1" t="e">
        <f>_xlfn.XLOOKUP($L155,Pos!$A:$A,Pos!AK:AK,_xlfn.XLOOKUP($L155,#REF!,#REF!, ""), 0)</f>
        <v>#REF!</v>
      </c>
      <c r="AV155" s="1" t="e">
        <f>_xlfn.XLOOKUP($L155,Pos!$A:$A,Pos!AL:AL,_xlfn.XLOOKUP($L155,#REF!,#REF!, ""), 0)</f>
        <v>#REF!</v>
      </c>
      <c r="AW155" s="1" t="e">
        <f>_xlfn.XLOOKUP($L155,Pos!$A:$A,Pos!AM:AM,_xlfn.XLOOKUP($L155,#REF!,#REF!, ""), 0)</f>
        <v>#REF!</v>
      </c>
      <c r="AX155" s="1" t="e">
        <f>_xlfn.XLOOKUP($L155,Pos!$A:$A,Pos!AN:AN,_xlfn.XLOOKUP($L155,#REF!,#REF!, ""), 0)</f>
        <v>#REF!</v>
      </c>
      <c r="AY155" s="1" t="e">
        <f>_xlfn.XLOOKUP($L155,Pos!$A:$A,Pos!AO:AO,_xlfn.XLOOKUP($L155,#REF!,#REF!, ""), 0)</f>
        <v>#REF!</v>
      </c>
      <c r="AZ155" s="7" t="str">
        <f t="shared" si="111"/>
        <v>OUT</v>
      </c>
      <c r="BA155" s="1">
        <f>IF(OR(_xlfn.XLOOKUP(L155,Pos!B:B,Pos!L:L,FALSE)="ESG Reason",_xlfn.XLOOKUP(L155,Pos!B:B,Pos!L:L,FALSE)="Blacklisted"),1,0)</f>
        <v>0</v>
      </c>
      <c r="BC155" s="11">
        <v>1.8080508817765811E-10</v>
      </c>
      <c r="BD155" s="11">
        <f>_xlfn.XLOOKUP($L155,Pos!$B:$B,Pos!H:H,0, 0)</f>
        <v>0</v>
      </c>
      <c r="BE155" s="11">
        <f>_xlfn.XLOOKUP($L155,Pos!$B:$B,Pos!I:I,0, 0)</f>
        <v>1.046350034138991E-2</v>
      </c>
      <c r="BF155" s="18">
        <f t="shared" si="112"/>
        <v>1.046350034138991E-2</v>
      </c>
      <c r="BG155" s="1">
        <f t="shared" si="113"/>
        <v>1</v>
      </c>
      <c r="BH155" s="1">
        <f t="shared" si="114"/>
        <v>21</v>
      </c>
      <c r="BI155" s="18">
        <f t="shared" si="115"/>
        <v>1.8080508817765811E-10</v>
      </c>
      <c r="BJ155" s="3">
        <f t="shared" si="116"/>
        <v>0</v>
      </c>
      <c r="BK155" s="18">
        <f t="shared" si="117"/>
        <v>0</v>
      </c>
    </row>
    <row r="156" spans="3:63" x14ac:dyDescent="0.25">
      <c r="C156" s="3"/>
      <c r="D156" s="3"/>
      <c r="E156" s="3"/>
      <c r="F156" s="3"/>
      <c r="G156" s="51" t="s">
        <v>31</v>
      </c>
      <c r="H156" s="8" t="str">
        <f t="shared" si="107"/>
        <v>0,3%North America</v>
      </c>
      <c r="I156" s="11" cm="1">
        <f t="array" ref="I156">IF(
   AZ156 = "OUT", 0,IF(
   BD156 &gt;= LARGE(IF(ISNUMBER(BD:BD), BD:BD), 3),
   BE156 - 0.001,
   IF(BE156 &gt;=VLOOKUP(P156,mapping!$A:$B,2,FALSE), BE156,VLOOKUP(P156,mapping!$A$2:$B$8,2,FALSE))
))</f>
        <v>0</v>
      </c>
      <c r="J156" s="11" cm="1">
        <f t="array" ref="J156">IF(
    AZ156="OUT",0,IF(IF(
                      BD156&gt;=LARGE(IF(ISNUMBER(BD:BD),BD:BD),3),
                      BE156+0.001,
                      VLOOKUP(H156,mapping!$D:$E,2,FALSE)
                      )&gt;I156,
                   IF(
                      BD156&gt;=LARGE(IF(ISNUMBER(BD:BD),BD:BD),3),
                      BE156+0.001,
                      VLOOKUP(H156,mapping!$D:$E,2,FALSE)
                      ),
                   I156+0.002))</f>
        <v>0</v>
      </c>
      <c r="K156" s="8">
        <f t="shared" si="108"/>
        <v>8.6131541083317477E-3</v>
      </c>
      <c r="L156" s="1" t="str">
        <f>Pos!B860</f>
        <v>US0846707026</v>
      </c>
      <c r="M156" s="1" t="str">
        <f>_xlfn.XLOOKUP($L156,Pos!B:B,Pos!D:D,, 0)</f>
        <v>Berkshire Hathaway Inc. Class B</v>
      </c>
      <c r="N156" s="1" t="str">
        <f>_xlfn.XLOOKUP($L156,Pos!B:B,Pos!E:E,, 0)</f>
        <v>Financial Services</v>
      </c>
      <c r="O156" s="1" t="str">
        <f t="shared" si="109"/>
        <v>Financial Services_North America</v>
      </c>
      <c r="P156" s="1" t="str">
        <f>_xlfn.XLOOKUP($L156,Pos!B:B,Pos!F:F,, 0)</f>
        <v>North America</v>
      </c>
      <c r="Q156" s="1">
        <v>0</v>
      </c>
      <c r="R156" s="9">
        <f>_xlfn.XLOOKUP($L156,Pos!$B:$B,Pos!N:N,0, 0)</f>
        <v>0</v>
      </c>
      <c r="S156" s="9">
        <f>_xlfn.XLOOKUP($L156,Pos!$B:$B,Pos!O:O,0, 0)</f>
        <v>4.8899999999999997</v>
      </c>
      <c r="T156" s="9">
        <f>_xlfn.XLOOKUP($L156,Pos!$B:$B,Pos!P:P,0, 0)</f>
        <v>3.6</v>
      </c>
      <c r="U156" s="9">
        <f>_xlfn.XLOOKUP($L156,Pos!$B:$B,Pos!Q:Q,0, 0)</f>
        <v>4.7</v>
      </c>
      <c r="V156" s="9">
        <f>_xlfn.XLOOKUP($L156,Pos!$B:$B,Pos!R:R,0, 0)</f>
        <v>9.033334</v>
      </c>
      <c r="W156" s="9">
        <f>_xlfn.XLOOKUP($L156,Pos!$B:$B,Pos!S:S,0, 0)</f>
        <v>4.88</v>
      </c>
      <c r="X156" s="9" t="str">
        <f>_xlfn.XLOOKUP($L156,Pos!$B:$B,Pos!J:J,0, 0)</f>
        <v>Hold</v>
      </c>
      <c r="Y156" s="1">
        <v>0</v>
      </c>
      <c r="Z156" s="1">
        <v>0</v>
      </c>
      <c r="AA156" s="1">
        <f t="shared" si="110"/>
        <v>0</v>
      </c>
      <c r="AB156" s="9">
        <f>_xlfn.XLOOKUP(L156,Pos!B:B,Pos!K:K,-1,0)</f>
        <v>1.944444444444444</v>
      </c>
      <c r="AC156" s="1" t="e">
        <f>_xlfn.XLOOKUP($L156,Pos!$A:$A,Pos!S:S,_xlfn.XLOOKUP($L156,#REF!,#REF!, ""), 0)</f>
        <v>#REF!</v>
      </c>
      <c r="AD156" s="1" t="e">
        <f>_xlfn.XLOOKUP($L156,Pos!$A:$A,Pos!T:T,_xlfn.XLOOKUP($L156,#REF!,#REF!, ""), 0)</f>
        <v>#REF!</v>
      </c>
      <c r="AE156" s="1" t="e">
        <f>_xlfn.XLOOKUP($L156,Pos!$A:$A,Pos!U:U,_xlfn.XLOOKUP($L156,#REF!,#REF!, ""), 0)</f>
        <v>#REF!</v>
      </c>
      <c r="AF156" s="1" t="e">
        <f>_xlfn.XLOOKUP($L156,Pos!$A:$A,Pos!V:V,_xlfn.XLOOKUP($L156,#REF!,#REF!, ""), 0)</f>
        <v>#REF!</v>
      </c>
      <c r="AG156" s="1" t="e">
        <f>_xlfn.XLOOKUP($L156,Pos!$A:$A,Pos!W:W,_xlfn.XLOOKUP($L156,#REF!,#REF!, ""), 0)</f>
        <v>#REF!</v>
      </c>
      <c r="AH156" s="1" t="e">
        <f>_xlfn.XLOOKUP($L156,Pos!$A:$A,Pos!X:X,_xlfn.XLOOKUP($L156,#REF!,#REF!, ""), 0)</f>
        <v>#REF!</v>
      </c>
      <c r="AI156" s="1" t="e">
        <f>_xlfn.XLOOKUP($L156,Pos!$A:$A,Pos!Y:Y,_xlfn.XLOOKUP($L156,#REF!,#REF!, ""), 0)</f>
        <v>#REF!</v>
      </c>
      <c r="AJ156" s="1" t="e">
        <f>_xlfn.XLOOKUP($L156,Pos!$A:$A,Pos!Z:Z,_xlfn.XLOOKUP($L156,#REF!,#REF!, ""), 0)</f>
        <v>#REF!</v>
      </c>
      <c r="AK156" s="1" t="e">
        <f>_xlfn.XLOOKUP($L156,Pos!$A:$A,Pos!AA:AA,_xlfn.XLOOKUP($L156,#REF!,#REF!, ""), 0)</f>
        <v>#REF!</v>
      </c>
      <c r="AL156" s="1" t="e">
        <f>_xlfn.XLOOKUP($L156,Pos!$A:$A,Pos!AB:AB,_xlfn.XLOOKUP($L156,#REF!,#REF!, ""), 0)</f>
        <v>#REF!</v>
      </c>
      <c r="AM156" s="1" t="e">
        <f>_xlfn.XLOOKUP($L156,Pos!$A:$A,Pos!AC:AC,_xlfn.XLOOKUP($L156,#REF!,#REF!, ""), 0)</f>
        <v>#REF!</v>
      </c>
      <c r="AN156" s="1" t="e">
        <f>_xlfn.XLOOKUP($L156,Pos!$A:$A,Pos!AD:AD,_xlfn.XLOOKUP($L156,#REF!,#REF!, ""), 0)</f>
        <v>#REF!</v>
      </c>
      <c r="AO156" s="1" t="e">
        <f>_xlfn.XLOOKUP($L156,Pos!$A:$A,Pos!AE:AE,_xlfn.XLOOKUP($L156,#REF!,#REF!, ""), 0)</f>
        <v>#REF!</v>
      </c>
      <c r="AP156" s="1" t="e">
        <f>_xlfn.XLOOKUP($L156,Pos!$A:$A,Pos!AF:AF,_xlfn.XLOOKUP($L156,#REF!,#REF!, ""), 0)</f>
        <v>#REF!</v>
      </c>
      <c r="AQ156" s="1" t="e">
        <f>_xlfn.XLOOKUP($L156,Pos!$A:$A,Pos!AG:AG,_xlfn.XLOOKUP($L156,#REF!,#REF!, ""), 0)</f>
        <v>#REF!</v>
      </c>
      <c r="AR156" s="1" t="e">
        <f>_xlfn.XLOOKUP($L156,Pos!$A:$A,Pos!AH:AH,_xlfn.XLOOKUP($L156,#REF!,#REF!, ""), 0)</f>
        <v>#REF!</v>
      </c>
      <c r="AS156" s="1" t="e">
        <f>_xlfn.XLOOKUP($L156,Pos!$A:$A,Pos!AI:AI,_xlfn.XLOOKUP($L156,#REF!,#REF!, ""), 0)</f>
        <v>#REF!</v>
      </c>
      <c r="AT156" s="1" t="e">
        <f>_xlfn.XLOOKUP($L156,Pos!$A:$A,Pos!AJ:AJ,_xlfn.XLOOKUP($L156,#REF!,#REF!, ""), 0)</f>
        <v>#REF!</v>
      </c>
      <c r="AU156" s="1" t="e">
        <f>_xlfn.XLOOKUP($L156,Pos!$A:$A,Pos!AK:AK,_xlfn.XLOOKUP($L156,#REF!,#REF!, ""), 0)</f>
        <v>#REF!</v>
      </c>
      <c r="AV156" s="1" t="e">
        <f>_xlfn.XLOOKUP($L156,Pos!$A:$A,Pos!AL:AL,_xlfn.XLOOKUP($L156,#REF!,#REF!, ""), 0)</f>
        <v>#REF!</v>
      </c>
      <c r="AW156" s="1" t="e">
        <f>_xlfn.XLOOKUP($L156,Pos!$A:$A,Pos!AM:AM,_xlfn.XLOOKUP($L156,#REF!,#REF!, ""), 0)</f>
        <v>#REF!</v>
      </c>
      <c r="AX156" s="1" t="e">
        <f>_xlfn.XLOOKUP($L156,Pos!$A:$A,Pos!AN:AN,_xlfn.XLOOKUP($L156,#REF!,#REF!, ""), 0)</f>
        <v>#REF!</v>
      </c>
      <c r="AY156" s="1" t="e">
        <f>_xlfn.XLOOKUP($L156,Pos!$A:$A,Pos!AO:AO,_xlfn.XLOOKUP($L156,#REF!,#REF!, ""), 0)</f>
        <v>#REF!</v>
      </c>
      <c r="AZ156" s="7" t="str">
        <f t="shared" si="111"/>
        <v>OUT</v>
      </c>
      <c r="BA156" s="1">
        <f>IF(OR(_xlfn.XLOOKUP(L156,Pos!B:B,Pos!L:L,FALSE)="ESG Reason",_xlfn.XLOOKUP(L156,Pos!B:B,Pos!L:L,FALSE)="Blacklisted"),1,0)</f>
        <v>1</v>
      </c>
      <c r="BC156" s="11">
        <v>1.51970559523986E-10</v>
      </c>
      <c r="BD156" s="11">
        <f>_xlfn.XLOOKUP($L156,Pos!$B:$B,Pos!H:H,0, 0)</f>
        <v>0</v>
      </c>
      <c r="BE156" s="11">
        <f>_xlfn.XLOOKUP($L156,Pos!$B:$B,Pos!I:I,0, 0)</f>
        <v>8.6131541083317477E-3</v>
      </c>
      <c r="BF156" s="18">
        <f t="shared" si="112"/>
        <v>8.6131541083317477E-3</v>
      </c>
      <c r="BG156" s="1">
        <f t="shared" si="113"/>
        <v>1</v>
      </c>
      <c r="BH156" s="1">
        <f t="shared" si="114"/>
        <v>26</v>
      </c>
      <c r="BI156" s="18">
        <f t="shared" si="115"/>
        <v>1.51970559523986E-10</v>
      </c>
      <c r="BJ156" s="3">
        <f t="shared" si="116"/>
        <v>0</v>
      </c>
      <c r="BK156" s="18">
        <f t="shared" si="117"/>
        <v>0</v>
      </c>
    </row>
    <row r="157" spans="3:63" x14ac:dyDescent="0.25">
      <c r="C157" s="3"/>
      <c r="D157" s="3"/>
      <c r="E157" s="3"/>
      <c r="F157" s="3"/>
      <c r="G157" s="51" t="s">
        <v>32</v>
      </c>
      <c r="H157" s="8" t="str">
        <f t="shared" si="107"/>
        <v>0,3%North America</v>
      </c>
      <c r="I157" s="11" cm="1">
        <f t="array" ref="I157">IF(
   AZ157 = "OUT", 0,IF(
   BD157 &gt;= LARGE(IF(ISNUMBER(BD:BD), BD:BD), 3),
   BE157 - 0.001,
   IF(BE157 &gt;=VLOOKUP(P157,mapping!$A:$B,2,FALSE), BE157,VLOOKUP(P157,mapping!$A$2:$B$8,2,FALSE))
))</f>
        <v>0</v>
      </c>
      <c r="J157" s="11" cm="1">
        <f t="array" ref="J157">IF(
    AZ157="OUT",0,IF(IF(
                      BD157&gt;=LARGE(IF(ISNUMBER(BD:BD),BD:BD),3),
                      BE157+0.001,
                      VLOOKUP(H157,mapping!$D:$E,2,FALSE)
                      )&gt;I157,
                   IF(
                      BD157&gt;=LARGE(IF(ISNUMBER(BD:BD),BD:BD),3),
                      BE157+0.001,
                      VLOOKUP(H157,mapping!$D:$E,2,FALSE)
                      ),
                   I157+0.002))</f>
        <v>0</v>
      </c>
      <c r="K157" s="8">
        <f t="shared" si="108"/>
        <v>6.9044354011596684E-3</v>
      </c>
      <c r="L157" s="1" t="str">
        <f>Pos!B1284</f>
        <v>US92826C8394</v>
      </c>
      <c r="M157" s="1" t="str">
        <f>_xlfn.XLOOKUP($L157,Pos!B:B,Pos!D:D,, 0)</f>
        <v>Visa Inc. Class A</v>
      </c>
      <c r="N157" s="1" t="str">
        <f>_xlfn.XLOOKUP($L157,Pos!B:B,Pos!E:E,, 0)</f>
        <v>Industrial Goods &amp; Services</v>
      </c>
      <c r="O157" s="1" t="str">
        <f t="shared" si="109"/>
        <v>Industrial Goods &amp; Services_North America</v>
      </c>
      <c r="P157" s="1" t="str">
        <f>_xlfn.XLOOKUP($L157,Pos!B:B,Pos!F:F,, 0)</f>
        <v>North America</v>
      </c>
      <c r="Q157" s="1">
        <v>0</v>
      </c>
      <c r="R157" s="9">
        <f>_xlfn.XLOOKUP($L157,Pos!$B:$B,Pos!N:N,0, 0)</f>
        <v>4.7</v>
      </c>
      <c r="S157" s="9">
        <f>_xlfn.XLOOKUP($L157,Pos!$B:$B,Pos!O:O,0, 0)</f>
        <v>2.0118330000000002</v>
      </c>
      <c r="T157" s="9">
        <f>_xlfn.XLOOKUP($L157,Pos!$B:$B,Pos!P:P,0, 0)</f>
        <v>7.15</v>
      </c>
      <c r="U157" s="9">
        <f>_xlfn.XLOOKUP($L157,Pos!$B:$B,Pos!Q:Q,0, 0)</f>
        <v>5.2</v>
      </c>
      <c r="V157" s="9">
        <f>_xlfn.XLOOKUP($L157,Pos!$B:$B,Pos!R:R,0, 0)</f>
        <v>9.0666670000000007</v>
      </c>
      <c r="W157" s="9">
        <f>_xlfn.XLOOKUP($L157,Pos!$B:$B,Pos!S:S,0, 0)</f>
        <v>8.1733329999999995</v>
      </c>
      <c r="X157" s="9" t="str">
        <f>_xlfn.XLOOKUP($L157,Pos!$B:$B,Pos!J:J,0, 0)</f>
        <v>Outperform</v>
      </c>
      <c r="Y157" s="1">
        <v>0</v>
      </c>
      <c r="Z157" s="1">
        <v>0</v>
      </c>
      <c r="AA157" s="1">
        <f t="shared" si="110"/>
        <v>0</v>
      </c>
      <c r="AB157" s="9">
        <f>_xlfn.XLOOKUP(L157,Pos!B:B,Pos!K:K,-1,0)</f>
        <v>5.1041666666666661</v>
      </c>
      <c r="AC157" s="1" t="e">
        <f>_xlfn.XLOOKUP($L157,Pos!$A:$A,Pos!S:S,_xlfn.XLOOKUP($L157,#REF!,#REF!, ""), 0)</f>
        <v>#REF!</v>
      </c>
      <c r="AD157" s="1" t="e">
        <f>_xlfn.XLOOKUP($L157,Pos!$A:$A,Pos!T:T,_xlfn.XLOOKUP($L157,#REF!,#REF!, ""), 0)</f>
        <v>#REF!</v>
      </c>
      <c r="AE157" s="1" t="e">
        <f>_xlfn.XLOOKUP($L157,Pos!$A:$A,Pos!U:U,_xlfn.XLOOKUP($L157,#REF!,#REF!, ""), 0)</f>
        <v>#REF!</v>
      </c>
      <c r="AF157" s="1" t="e">
        <f>_xlfn.XLOOKUP($L157,Pos!$A:$A,Pos!V:V,_xlfn.XLOOKUP($L157,#REF!,#REF!, ""), 0)</f>
        <v>#REF!</v>
      </c>
      <c r="AG157" s="1" t="e">
        <f>_xlfn.XLOOKUP($L157,Pos!$A:$A,Pos!W:W,_xlfn.XLOOKUP($L157,#REF!,#REF!, ""), 0)</f>
        <v>#REF!</v>
      </c>
      <c r="AH157" s="1" t="e">
        <f>_xlfn.XLOOKUP($L157,Pos!$A:$A,Pos!X:X,_xlfn.XLOOKUP($L157,#REF!,#REF!, ""), 0)</f>
        <v>#REF!</v>
      </c>
      <c r="AI157" s="1" t="e">
        <f>_xlfn.XLOOKUP($L157,Pos!$A:$A,Pos!Y:Y,_xlfn.XLOOKUP($L157,#REF!,#REF!, ""), 0)</f>
        <v>#REF!</v>
      </c>
      <c r="AJ157" s="1" t="e">
        <f>_xlfn.XLOOKUP($L157,Pos!$A:$A,Pos!Z:Z,_xlfn.XLOOKUP($L157,#REF!,#REF!, ""), 0)</f>
        <v>#REF!</v>
      </c>
      <c r="AK157" s="1" t="e">
        <f>_xlfn.XLOOKUP($L157,Pos!$A:$A,Pos!AA:AA,_xlfn.XLOOKUP($L157,#REF!,#REF!, ""), 0)</f>
        <v>#REF!</v>
      </c>
      <c r="AL157" s="1" t="e">
        <f>_xlfn.XLOOKUP($L157,Pos!$A:$A,Pos!AB:AB,_xlfn.XLOOKUP($L157,#REF!,#REF!, ""), 0)</f>
        <v>#REF!</v>
      </c>
      <c r="AM157" s="1" t="e">
        <f>_xlfn.XLOOKUP($L157,Pos!$A:$A,Pos!AC:AC,_xlfn.XLOOKUP($L157,#REF!,#REF!, ""), 0)</f>
        <v>#REF!</v>
      </c>
      <c r="AN157" s="1" t="e">
        <f>_xlfn.XLOOKUP($L157,Pos!$A:$A,Pos!AD:AD,_xlfn.XLOOKUP($L157,#REF!,#REF!, ""), 0)</f>
        <v>#REF!</v>
      </c>
      <c r="AO157" s="1" t="e">
        <f>_xlfn.XLOOKUP($L157,Pos!$A:$A,Pos!AE:AE,_xlfn.XLOOKUP($L157,#REF!,#REF!, ""), 0)</f>
        <v>#REF!</v>
      </c>
      <c r="AP157" s="1" t="e">
        <f>_xlfn.XLOOKUP($L157,Pos!$A:$A,Pos!AF:AF,_xlfn.XLOOKUP($L157,#REF!,#REF!, ""), 0)</f>
        <v>#REF!</v>
      </c>
      <c r="AQ157" s="1" t="e">
        <f>_xlfn.XLOOKUP($L157,Pos!$A:$A,Pos!AG:AG,_xlfn.XLOOKUP($L157,#REF!,#REF!, ""), 0)</f>
        <v>#REF!</v>
      </c>
      <c r="AR157" s="1" t="e">
        <f>_xlfn.XLOOKUP($L157,Pos!$A:$A,Pos!AH:AH,_xlfn.XLOOKUP($L157,#REF!,#REF!, ""), 0)</f>
        <v>#REF!</v>
      </c>
      <c r="AS157" s="1" t="e">
        <f>_xlfn.XLOOKUP($L157,Pos!$A:$A,Pos!AI:AI,_xlfn.XLOOKUP($L157,#REF!,#REF!, ""), 0)</f>
        <v>#REF!</v>
      </c>
      <c r="AT157" s="1" t="e">
        <f>_xlfn.XLOOKUP($L157,Pos!$A:$A,Pos!AJ:AJ,_xlfn.XLOOKUP($L157,#REF!,#REF!, ""), 0)</f>
        <v>#REF!</v>
      </c>
      <c r="AU157" s="1" t="e">
        <f>_xlfn.XLOOKUP($L157,Pos!$A:$A,Pos!AK:AK,_xlfn.XLOOKUP($L157,#REF!,#REF!, ""), 0)</f>
        <v>#REF!</v>
      </c>
      <c r="AV157" s="1" t="e">
        <f>_xlfn.XLOOKUP($L157,Pos!$A:$A,Pos!AL:AL,_xlfn.XLOOKUP($L157,#REF!,#REF!, ""), 0)</f>
        <v>#REF!</v>
      </c>
      <c r="AW157" s="1" t="e">
        <f>_xlfn.XLOOKUP($L157,Pos!$A:$A,Pos!AM:AM,_xlfn.XLOOKUP($L157,#REF!,#REF!, ""), 0)</f>
        <v>#REF!</v>
      </c>
      <c r="AX157" s="1" t="e">
        <f>_xlfn.XLOOKUP($L157,Pos!$A:$A,Pos!AN:AN,_xlfn.XLOOKUP($L157,#REF!,#REF!, ""), 0)</f>
        <v>#REF!</v>
      </c>
      <c r="AY157" s="1" t="e">
        <f>_xlfn.XLOOKUP($L157,Pos!$A:$A,Pos!AO:AO,_xlfn.XLOOKUP($L157,#REF!,#REF!, ""), 0)</f>
        <v>#REF!</v>
      </c>
      <c r="AZ157" s="7" t="str">
        <f t="shared" si="111"/>
        <v>OUT</v>
      </c>
      <c r="BA157" s="1">
        <f>IF(OR(_xlfn.XLOOKUP(L157,Pos!B:B,Pos!L:L,FALSE)="ESG Reason",_xlfn.XLOOKUP(L157,Pos!B:B,Pos!L:L,FALSE)="Blacklisted"),1,0)</f>
        <v>0</v>
      </c>
      <c r="BC157" s="11">
        <v>8.6308018493322727E-11</v>
      </c>
      <c r="BD157" s="11">
        <f>_xlfn.XLOOKUP($L157,Pos!$B:$B,Pos!H:H,0, 0)</f>
        <v>0</v>
      </c>
      <c r="BE157" s="11">
        <f>_xlfn.XLOOKUP($L157,Pos!$B:$B,Pos!I:I,0, 0)</f>
        <v>6.9044354011596684E-3</v>
      </c>
      <c r="BF157" s="18">
        <f t="shared" si="112"/>
        <v>6.9044354011596684E-3</v>
      </c>
      <c r="BG157" s="1">
        <f t="shared" si="113"/>
        <v>1</v>
      </c>
      <c r="BH157" s="1">
        <f t="shared" si="114"/>
        <v>29</v>
      </c>
      <c r="BI157" s="18">
        <f t="shared" si="115"/>
        <v>8.6308018493322727E-11</v>
      </c>
      <c r="BJ157" s="3">
        <f t="shared" si="116"/>
        <v>0</v>
      </c>
      <c r="BK157" s="18">
        <f t="shared" si="117"/>
        <v>0</v>
      </c>
    </row>
    <row r="158" spans="3:63" x14ac:dyDescent="0.25">
      <c r="C158" s="3"/>
      <c r="D158" s="3"/>
      <c r="E158" s="3"/>
      <c r="F158" s="3"/>
      <c r="G158" s="51" t="s">
        <v>35</v>
      </c>
      <c r="H158" s="8" t="str">
        <f t="shared" si="107"/>
        <v>0,3%North America</v>
      </c>
      <c r="I158" s="11" cm="1">
        <f t="array" ref="I158">IF(
   AZ158 = "OUT", 0,IF(
   BD158 &gt;= LARGE(IF(ISNUMBER(BD:BD), BD:BD), 3),
   BE158 - 0.001,
   IF(BE158 &gt;=VLOOKUP(P158,mapping!$A:$B,2,FALSE), BE158,VLOOKUP(P158,mapping!$A$2:$B$8,2,FALSE))
))</f>
        <v>0</v>
      </c>
      <c r="J158" s="11" cm="1">
        <f t="array" ref="J158">IF(
    AZ158="OUT",0,IF(IF(
                      BD158&gt;=LARGE(IF(ISNUMBER(BD:BD),BD:BD),3),
                      BE158+0.001,
                      VLOOKUP(H158,mapping!$D:$E,2,FALSE)
                      )&gt;I158,
                   IF(
                      BD158&gt;=LARGE(IF(ISNUMBER(BD:BD),BD:BD),3),
                      BE158+0.001,
                      VLOOKUP(H158,mapping!$D:$E,2,FALSE)
                      ),
                   I158+0.002))</f>
        <v>0</v>
      </c>
      <c r="K158" s="8">
        <f t="shared" si="108"/>
        <v>6.0439216121645333E-3</v>
      </c>
      <c r="L158" s="1" t="str">
        <f>Pos!B1069</f>
        <v>US4781601046</v>
      </c>
      <c r="M158" s="1" t="str">
        <f>_xlfn.XLOOKUP($L158,Pos!B:B,Pos!D:D,, 0)</f>
        <v>Johnson &amp; Johnson</v>
      </c>
      <c r="N158" s="1" t="str">
        <f>_xlfn.XLOOKUP($L158,Pos!B:B,Pos!E:E,, 0)</f>
        <v>Health Care</v>
      </c>
      <c r="O158" s="1" t="str">
        <f t="shared" si="109"/>
        <v>Health Care_North America</v>
      </c>
      <c r="P158" s="1" t="str">
        <f>_xlfn.XLOOKUP($L158,Pos!B:B,Pos!F:F,, 0)</f>
        <v>North America</v>
      </c>
      <c r="Q158" s="1">
        <v>0</v>
      </c>
      <c r="R158" s="9">
        <f>_xlfn.XLOOKUP($L158,Pos!$B:$B,Pos!N:N,0, 0)</f>
        <v>7.7600009999999999</v>
      </c>
      <c r="S158" s="9">
        <f>_xlfn.XLOOKUP($L158,Pos!$B:$B,Pos!O:O,0, 0)</f>
        <v>4.8239999999999998</v>
      </c>
      <c r="T158" s="9">
        <f>_xlfn.XLOOKUP($L158,Pos!$B:$B,Pos!P:P,0, 0)</f>
        <v>5.8250000000000002</v>
      </c>
      <c r="U158" s="9">
        <f>_xlfn.XLOOKUP($L158,Pos!$B:$B,Pos!Q:Q,0, 0)</f>
        <v>7.1</v>
      </c>
      <c r="V158" s="9">
        <f>_xlfn.XLOOKUP($L158,Pos!$B:$B,Pos!R:R,0, 0)</f>
        <v>9.7333339999999993</v>
      </c>
      <c r="W158" s="9">
        <f>_xlfn.XLOOKUP($L158,Pos!$B:$B,Pos!S:S,0, 0)</f>
        <v>4.83</v>
      </c>
      <c r="X158" s="9" t="str">
        <f>_xlfn.XLOOKUP($L158,Pos!$B:$B,Pos!J:J,0, 0)</f>
        <v>Outperform</v>
      </c>
      <c r="Y158" s="1">
        <v>0</v>
      </c>
      <c r="Z158" s="1">
        <v>0</v>
      </c>
      <c r="AA158" s="1">
        <f t="shared" si="110"/>
        <v>0</v>
      </c>
      <c r="AB158" s="9">
        <f>_xlfn.XLOOKUP(L158,Pos!B:B,Pos!K:K,-1,0)</f>
        <v>6.2711864406779663</v>
      </c>
      <c r="AC158" s="1" t="e">
        <f>_xlfn.XLOOKUP($L158,Pos!$A:$A,Pos!S:S,_xlfn.XLOOKUP($L158,#REF!,#REF!, ""), 0)</f>
        <v>#REF!</v>
      </c>
      <c r="AD158" s="1" t="e">
        <f>_xlfn.XLOOKUP($L158,Pos!$A:$A,Pos!T:T,_xlfn.XLOOKUP($L158,#REF!,#REF!, ""), 0)</f>
        <v>#REF!</v>
      </c>
      <c r="AE158" s="1" t="e">
        <f>_xlfn.XLOOKUP($L158,Pos!$A:$A,Pos!U:U,_xlfn.XLOOKUP($L158,#REF!,#REF!, ""), 0)</f>
        <v>#REF!</v>
      </c>
      <c r="AF158" s="1" t="e">
        <f>_xlfn.XLOOKUP($L158,Pos!$A:$A,Pos!V:V,_xlfn.XLOOKUP($L158,#REF!,#REF!, ""), 0)</f>
        <v>#REF!</v>
      </c>
      <c r="AG158" s="1" t="e">
        <f>_xlfn.XLOOKUP($L158,Pos!$A:$A,Pos!W:W,_xlfn.XLOOKUP($L158,#REF!,#REF!, ""), 0)</f>
        <v>#REF!</v>
      </c>
      <c r="AH158" s="1" t="e">
        <f>_xlfn.XLOOKUP($L158,Pos!$A:$A,Pos!X:X,_xlfn.XLOOKUP($L158,#REF!,#REF!, ""), 0)</f>
        <v>#REF!</v>
      </c>
      <c r="AI158" s="1" t="e">
        <f>_xlfn.XLOOKUP($L158,Pos!$A:$A,Pos!Y:Y,_xlfn.XLOOKUP($L158,#REF!,#REF!, ""), 0)</f>
        <v>#REF!</v>
      </c>
      <c r="AJ158" s="1" t="e">
        <f>_xlfn.XLOOKUP($L158,Pos!$A:$A,Pos!Z:Z,_xlfn.XLOOKUP($L158,#REF!,#REF!, ""), 0)</f>
        <v>#REF!</v>
      </c>
      <c r="AK158" s="1" t="e">
        <f>_xlfn.XLOOKUP($L158,Pos!$A:$A,Pos!AA:AA,_xlfn.XLOOKUP($L158,#REF!,#REF!, ""), 0)</f>
        <v>#REF!</v>
      </c>
      <c r="AL158" s="1" t="e">
        <f>_xlfn.XLOOKUP($L158,Pos!$A:$A,Pos!AB:AB,_xlfn.XLOOKUP($L158,#REF!,#REF!, ""), 0)</f>
        <v>#REF!</v>
      </c>
      <c r="AM158" s="1" t="e">
        <f>_xlfn.XLOOKUP($L158,Pos!$A:$A,Pos!AC:AC,_xlfn.XLOOKUP($L158,#REF!,#REF!, ""), 0)</f>
        <v>#REF!</v>
      </c>
      <c r="AN158" s="1" t="e">
        <f>_xlfn.XLOOKUP($L158,Pos!$A:$A,Pos!AD:AD,_xlfn.XLOOKUP($L158,#REF!,#REF!, ""), 0)</f>
        <v>#REF!</v>
      </c>
      <c r="AO158" s="1" t="e">
        <f>_xlfn.XLOOKUP($L158,Pos!$A:$A,Pos!AE:AE,_xlfn.XLOOKUP($L158,#REF!,#REF!, ""), 0)</f>
        <v>#REF!</v>
      </c>
      <c r="AP158" s="1" t="e">
        <f>_xlfn.XLOOKUP($L158,Pos!$A:$A,Pos!AF:AF,_xlfn.XLOOKUP($L158,#REF!,#REF!, ""), 0)</f>
        <v>#REF!</v>
      </c>
      <c r="AQ158" s="1" t="e">
        <f>_xlfn.XLOOKUP($L158,Pos!$A:$A,Pos!AG:AG,_xlfn.XLOOKUP($L158,#REF!,#REF!, ""), 0)</f>
        <v>#REF!</v>
      </c>
      <c r="AR158" s="1" t="e">
        <f>_xlfn.XLOOKUP($L158,Pos!$A:$A,Pos!AH:AH,_xlfn.XLOOKUP($L158,#REF!,#REF!, ""), 0)</f>
        <v>#REF!</v>
      </c>
      <c r="AS158" s="1" t="e">
        <f>_xlfn.XLOOKUP($L158,Pos!$A:$A,Pos!AI:AI,_xlfn.XLOOKUP($L158,#REF!,#REF!, ""), 0)</f>
        <v>#REF!</v>
      </c>
      <c r="AT158" s="1" t="e">
        <f>_xlfn.XLOOKUP($L158,Pos!$A:$A,Pos!AJ:AJ,_xlfn.XLOOKUP($L158,#REF!,#REF!, ""), 0)</f>
        <v>#REF!</v>
      </c>
      <c r="AU158" s="1" t="e">
        <f>_xlfn.XLOOKUP($L158,Pos!$A:$A,Pos!AK:AK,_xlfn.XLOOKUP($L158,#REF!,#REF!, ""), 0)</f>
        <v>#REF!</v>
      </c>
      <c r="AV158" s="1" t="e">
        <f>_xlfn.XLOOKUP($L158,Pos!$A:$A,Pos!AL:AL,_xlfn.XLOOKUP($L158,#REF!,#REF!, ""), 0)</f>
        <v>#REF!</v>
      </c>
      <c r="AW158" s="1" t="e">
        <f>_xlfn.XLOOKUP($L158,Pos!$A:$A,Pos!AM:AM,_xlfn.XLOOKUP($L158,#REF!,#REF!, ""), 0)</f>
        <v>#REF!</v>
      </c>
      <c r="AX158" s="1" t="e">
        <f>_xlfn.XLOOKUP($L158,Pos!$A:$A,Pos!AN:AN,_xlfn.XLOOKUP($L158,#REF!,#REF!, ""), 0)</f>
        <v>#REF!</v>
      </c>
      <c r="AY158" s="1" t="e">
        <f>_xlfn.XLOOKUP($L158,Pos!$A:$A,Pos!AO:AO,_xlfn.XLOOKUP($L158,#REF!,#REF!, ""), 0)</f>
        <v>#REF!</v>
      </c>
      <c r="AZ158" s="7" t="str">
        <f t="shared" si="111"/>
        <v>OUT</v>
      </c>
      <c r="BA158" s="1">
        <f>IF(OR(_xlfn.XLOOKUP(L158,Pos!B:B,Pos!L:L,FALSE)="ESG Reason",_xlfn.XLOOKUP(L158,Pos!B:B,Pos!L:L,FALSE)="Blacklisted"),1,0)</f>
        <v>0</v>
      </c>
      <c r="BC158" s="11">
        <v>9.1208690037955035E-11</v>
      </c>
      <c r="BD158" s="11">
        <f>_xlfn.XLOOKUP($L158,Pos!$B:$B,Pos!H:H,0, 0)</f>
        <v>0</v>
      </c>
      <c r="BE158" s="11">
        <f>_xlfn.XLOOKUP($L158,Pos!$B:$B,Pos!I:I,0, 0)</f>
        <v>6.0439216121645333E-3</v>
      </c>
      <c r="BF158" s="18">
        <f t="shared" si="112"/>
        <v>6.0439216121645333E-3</v>
      </c>
      <c r="BG158" s="1">
        <f t="shared" si="113"/>
        <v>1</v>
      </c>
      <c r="BH158" s="1">
        <f t="shared" si="114"/>
        <v>28</v>
      </c>
      <c r="BI158" s="18">
        <f t="shared" si="115"/>
        <v>9.1208690037955035E-11</v>
      </c>
      <c r="BJ158" s="3">
        <f t="shared" si="116"/>
        <v>0</v>
      </c>
      <c r="BK158" s="18">
        <f t="shared" si="117"/>
        <v>0</v>
      </c>
    </row>
    <row r="159" spans="3:63" x14ac:dyDescent="0.25">
      <c r="C159" s="3"/>
      <c r="D159" s="3"/>
      <c r="E159" s="3"/>
      <c r="F159" s="3"/>
      <c r="G159" s="51" t="s">
        <v>33</v>
      </c>
      <c r="H159" s="8" t="str">
        <f t="shared" si="107"/>
        <v>0,3%North America</v>
      </c>
      <c r="I159" s="11" cm="1">
        <f t="array" ref="I159">IF(
   AZ159 = "OUT", 0,IF(
   BD159 &gt;= LARGE(IF(ISNUMBER(BD:BD), BD:BD), 3),
   BE159 - 0.001,
   IF(BE159 &gt;=VLOOKUP(P159,mapping!$A:$B,2,FALSE), BE159,VLOOKUP(P159,mapping!$A$2:$B$8,2,FALSE))
))</f>
        <v>0</v>
      </c>
      <c r="J159" s="11" cm="1">
        <f t="array" ref="J159">IF(
    AZ159="OUT",0,IF(IF(
                      BD159&gt;=LARGE(IF(ISNUMBER(BD:BD),BD:BD),3),
                      BE159+0.001,
                      VLOOKUP(H159,mapping!$D:$E,2,FALSE)
                      )&gt;I159,
                   IF(
                      BD159&gt;=LARGE(IF(ISNUMBER(BD:BD),BD:BD),3),
                      BE159+0.001,
                      VLOOKUP(H159,mapping!$D:$E,2,FALSE)
                      ),
                   I159+0.002))</f>
        <v>0</v>
      </c>
      <c r="K159" s="8">
        <f t="shared" si="108"/>
        <v>6.0062908926931556E-3</v>
      </c>
      <c r="L159" s="1" t="str">
        <f>Pos!B987</f>
        <v>US30231G1022</v>
      </c>
      <c r="M159" s="1" t="str">
        <f>_xlfn.XLOOKUP($L159,Pos!B:B,Pos!D:D,, 0)</f>
        <v>Exxon Mobil Corporation</v>
      </c>
      <c r="N159" s="1" t="str">
        <f>_xlfn.XLOOKUP($L159,Pos!B:B,Pos!E:E,, 0)</f>
        <v>Energy</v>
      </c>
      <c r="O159" s="1" t="str">
        <f t="shared" si="109"/>
        <v>Energy_North America</v>
      </c>
      <c r="P159" s="1" t="str">
        <f>_xlfn.XLOOKUP($L159,Pos!B:B,Pos!F:F,, 0)</f>
        <v>North America</v>
      </c>
      <c r="Q159" s="1">
        <v>0</v>
      </c>
      <c r="R159" s="9">
        <f>_xlfn.XLOOKUP($L159,Pos!$B:$B,Pos!N:N,0, 0)</f>
        <v>5.99</v>
      </c>
      <c r="S159" s="9">
        <f>_xlfn.XLOOKUP($L159,Pos!$B:$B,Pos!O:O,0, 0)</f>
        <v>5.6443329999999996</v>
      </c>
      <c r="T159" s="9">
        <f>_xlfn.XLOOKUP($L159,Pos!$B:$B,Pos!P:P,0, 0)</f>
        <v>5.2</v>
      </c>
      <c r="U159" s="9">
        <f>_xlfn.XLOOKUP($L159,Pos!$B:$B,Pos!Q:Q,0, 0)</f>
        <v>7</v>
      </c>
      <c r="V159" s="9">
        <f>_xlfn.XLOOKUP($L159,Pos!$B:$B,Pos!R:R,0, 0)</f>
        <v>8</v>
      </c>
      <c r="W159" s="9">
        <f>_xlfn.XLOOKUP($L159,Pos!$B:$B,Pos!S:S,0, 0)</f>
        <v>5.375</v>
      </c>
      <c r="X159" s="9" t="str">
        <f>_xlfn.XLOOKUP($L159,Pos!$B:$B,Pos!J:J,0, 0)</f>
        <v>Outperform</v>
      </c>
      <c r="Y159" s="1">
        <v>0</v>
      </c>
      <c r="Z159" s="1">
        <v>0</v>
      </c>
      <c r="AA159" s="1">
        <f t="shared" si="110"/>
        <v>0</v>
      </c>
      <c r="AB159" s="9">
        <f>_xlfn.XLOOKUP(L159,Pos!B:B,Pos!K:K,-1,0)</f>
        <v>4.7826086956521738</v>
      </c>
      <c r="AC159" s="1" t="e">
        <f>_xlfn.XLOOKUP($L159,Pos!$A:$A,Pos!S:S,_xlfn.XLOOKUP($L159,#REF!,#REF!, ""), 0)</f>
        <v>#REF!</v>
      </c>
      <c r="AD159" s="1" t="e">
        <f>_xlfn.XLOOKUP($L159,Pos!$A:$A,Pos!T:T,_xlfn.XLOOKUP($L159,#REF!,#REF!, ""), 0)</f>
        <v>#REF!</v>
      </c>
      <c r="AE159" s="1" t="e">
        <f>_xlfn.XLOOKUP($L159,Pos!$A:$A,Pos!U:U,_xlfn.XLOOKUP($L159,#REF!,#REF!, ""), 0)</f>
        <v>#REF!</v>
      </c>
      <c r="AF159" s="1" t="e">
        <f>_xlfn.XLOOKUP($L159,Pos!$A:$A,Pos!V:V,_xlfn.XLOOKUP($L159,#REF!,#REF!, ""), 0)</f>
        <v>#REF!</v>
      </c>
      <c r="AG159" s="1" t="e">
        <f>_xlfn.XLOOKUP($L159,Pos!$A:$A,Pos!W:W,_xlfn.XLOOKUP($L159,#REF!,#REF!, ""), 0)</f>
        <v>#REF!</v>
      </c>
      <c r="AH159" s="1" t="e">
        <f>_xlfn.XLOOKUP($L159,Pos!$A:$A,Pos!X:X,_xlfn.XLOOKUP($L159,#REF!,#REF!, ""), 0)</f>
        <v>#REF!</v>
      </c>
      <c r="AI159" s="1" t="e">
        <f>_xlfn.XLOOKUP($L159,Pos!$A:$A,Pos!Y:Y,_xlfn.XLOOKUP($L159,#REF!,#REF!, ""), 0)</f>
        <v>#REF!</v>
      </c>
      <c r="AJ159" s="1" t="e">
        <f>_xlfn.XLOOKUP($L159,Pos!$A:$A,Pos!Z:Z,_xlfn.XLOOKUP($L159,#REF!,#REF!, ""), 0)</f>
        <v>#REF!</v>
      </c>
      <c r="AK159" s="1" t="e">
        <f>_xlfn.XLOOKUP($L159,Pos!$A:$A,Pos!AA:AA,_xlfn.XLOOKUP($L159,#REF!,#REF!, ""), 0)</f>
        <v>#REF!</v>
      </c>
      <c r="AL159" s="1" t="e">
        <f>_xlfn.XLOOKUP($L159,Pos!$A:$A,Pos!AB:AB,_xlfn.XLOOKUP($L159,#REF!,#REF!, ""), 0)</f>
        <v>#REF!</v>
      </c>
      <c r="AM159" s="1" t="e">
        <f>_xlfn.XLOOKUP($L159,Pos!$A:$A,Pos!AC:AC,_xlfn.XLOOKUP($L159,#REF!,#REF!, ""), 0)</f>
        <v>#REF!</v>
      </c>
      <c r="AN159" s="1" t="e">
        <f>_xlfn.XLOOKUP($L159,Pos!$A:$A,Pos!AD:AD,_xlfn.XLOOKUP($L159,#REF!,#REF!, ""), 0)</f>
        <v>#REF!</v>
      </c>
      <c r="AO159" s="1" t="e">
        <f>_xlfn.XLOOKUP($L159,Pos!$A:$A,Pos!AE:AE,_xlfn.XLOOKUP($L159,#REF!,#REF!, ""), 0)</f>
        <v>#REF!</v>
      </c>
      <c r="AP159" s="1" t="e">
        <f>_xlfn.XLOOKUP($L159,Pos!$A:$A,Pos!AF:AF,_xlfn.XLOOKUP($L159,#REF!,#REF!, ""), 0)</f>
        <v>#REF!</v>
      </c>
      <c r="AQ159" s="1" t="e">
        <f>_xlfn.XLOOKUP($L159,Pos!$A:$A,Pos!AG:AG,_xlfn.XLOOKUP($L159,#REF!,#REF!, ""), 0)</f>
        <v>#REF!</v>
      </c>
      <c r="AR159" s="1" t="e">
        <f>_xlfn.XLOOKUP($L159,Pos!$A:$A,Pos!AH:AH,_xlfn.XLOOKUP($L159,#REF!,#REF!, ""), 0)</f>
        <v>#REF!</v>
      </c>
      <c r="AS159" s="1" t="e">
        <f>_xlfn.XLOOKUP($L159,Pos!$A:$A,Pos!AI:AI,_xlfn.XLOOKUP($L159,#REF!,#REF!, ""), 0)</f>
        <v>#REF!</v>
      </c>
      <c r="AT159" s="1" t="e">
        <f>_xlfn.XLOOKUP($L159,Pos!$A:$A,Pos!AJ:AJ,_xlfn.XLOOKUP($L159,#REF!,#REF!, ""), 0)</f>
        <v>#REF!</v>
      </c>
      <c r="AU159" s="1" t="e">
        <f>_xlfn.XLOOKUP($L159,Pos!$A:$A,Pos!AK:AK,_xlfn.XLOOKUP($L159,#REF!,#REF!, ""), 0)</f>
        <v>#REF!</v>
      </c>
      <c r="AV159" s="1" t="e">
        <f>_xlfn.XLOOKUP($L159,Pos!$A:$A,Pos!AL:AL,_xlfn.XLOOKUP($L159,#REF!,#REF!, ""), 0)</f>
        <v>#REF!</v>
      </c>
      <c r="AW159" s="1" t="e">
        <f>_xlfn.XLOOKUP($L159,Pos!$A:$A,Pos!AM:AM,_xlfn.XLOOKUP($L159,#REF!,#REF!, ""), 0)</f>
        <v>#REF!</v>
      </c>
      <c r="AX159" s="1" t="e">
        <f>_xlfn.XLOOKUP($L159,Pos!$A:$A,Pos!AN:AN,_xlfn.XLOOKUP($L159,#REF!,#REF!, ""), 0)</f>
        <v>#REF!</v>
      </c>
      <c r="AY159" s="1" t="e">
        <f>_xlfn.XLOOKUP($L159,Pos!$A:$A,Pos!AO:AO,_xlfn.XLOOKUP($L159,#REF!,#REF!, ""), 0)</f>
        <v>#REF!</v>
      </c>
      <c r="AZ159" s="7" t="str">
        <f t="shared" si="111"/>
        <v>OUT</v>
      </c>
      <c r="BA159" s="1">
        <f>IF(OR(_xlfn.XLOOKUP(L159,Pos!B:B,Pos!L:L,FALSE)="ESG Reason",_xlfn.XLOOKUP(L159,Pos!B:B,Pos!L:L,FALSE)="Blacklisted"),1,0)</f>
        <v>1</v>
      </c>
      <c r="BC159" s="11">
        <v>1.9312721027366091E-10</v>
      </c>
      <c r="BD159" s="11">
        <f>_xlfn.XLOOKUP($L159,Pos!$B:$B,Pos!H:H,0, 0)</f>
        <v>0</v>
      </c>
      <c r="BE159" s="11">
        <f>_xlfn.XLOOKUP($L159,Pos!$B:$B,Pos!I:I,0, 0)</f>
        <v>6.0062908926931556E-3</v>
      </c>
      <c r="BF159" s="18">
        <f t="shared" si="112"/>
        <v>6.0062908926931556E-3</v>
      </c>
      <c r="BG159" s="1">
        <f t="shared" si="113"/>
        <v>1</v>
      </c>
      <c r="BH159" s="1">
        <f t="shared" si="114"/>
        <v>25</v>
      </c>
      <c r="BI159" s="18">
        <f t="shared" si="115"/>
        <v>1.9312721027366091E-10</v>
      </c>
      <c r="BJ159" s="3">
        <f t="shared" si="116"/>
        <v>0</v>
      </c>
      <c r="BK159" s="18">
        <f t="shared" si="117"/>
        <v>0</v>
      </c>
    </row>
    <row r="160" spans="3:63" x14ac:dyDescent="0.25">
      <c r="C160" s="3"/>
      <c r="D160" s="3"/>
      <c r="E160" s="3"/>
      <c r="F160" s="3"/>
      <c r="G160" s="51" t="s">
        <v>34</v>
      </c>
      <c r="H160" s="8" t="str">
        <f t="shared" si="107"/>
        <v>0,3%North America</v>
      </c>
      <c r="I160" s="11" cm="1">
        <f t="array" ref="I160">IF(
   AZ160 = "OUT", 0,IF(
   BD160 &gt;= LARGE(IF(ISNUMBER(BD:BD), BD:BD), 3),
   BE160 - 0.001,
   IF(BE160 &gt;=VLOOKUP(P160,mapping!$A:$B,2,FALSE), BE160,VLOOKUP(P160,mapping!$A$2:$B$8,2,FALSE))
))</f>
        <v>0</v>
      </c>
      <c r="J160" s="11" cm="1">
        <f t="array" ref="J160">IF(
    AZ160="OUT",0,IF(IF(
                      BD160&gt;=LARGE(IF(ISNUMBER(BD:BD),BD:BD),3),
                      BE160+0.001,
                      VLOOKUP(H160,mapping!$D:$E,2,FALSE)
                      )&gt;I160,
                   IF(
                      BD160&gt;=LARGE(IF(ISNUMBER(BD:BD),BD:BD),3),
                      BE160+0.001,
                      VLOOKUP(H160,mapping!$D:$E,2,FALSE)
                      ),
                   I160+0.002))</f>
        <v>0</v>
      </c>
      <c r="K160" s="8">
        <f t="shared" si="108"/>
        <v>5.9128916970032008E-3</v>
      </c>
      <c r="L160" s="1" t="str">
        <f>Pos!B1290</f>
        <v>US9311421039</v>
      </c>
      <c r="M160" s="1" t="str">
        <f>_xlfn.XLOOKUP($L160,Pos!B:B,Pos!D:D,, 0)</f>
        <v>Walmart Inc.</v>
      </c>
      <c r="N160" s="1" t="str">
        <f>_xlfn.XLOOKUP($L160,Pos!B:B,Pos!E:E,, 0)</f>
        <v>Retail</v>
      </c>
      <c r="O160" s="1" t="str">
        <f t="shared" si="109"/>
        <v>Retail_North America</v>
      </c>
      <c r="P160" s="1" t="str">
        <f>_xlfn.XLOOKUP($L160,Pos!B:B,Pos!F:F,, 0)</f>
        <v>North America</v>
      </c>
      <c r="Q160" s="1">
        <v>0</v>
      </c>
      <c r="R160" s="9">
        <f>_xlfn.XLOOKUP($L160,Pos!$B:$B,Pos!N:N,0, 0)</f>
        <v>6.03</v>
      </c>
      <c r="S160" s="9">
        <f>_xlfn.XLOOKUP($L160,Pos!$B:$B,Pos!O:O,0, 0)</f>
        <v>3.2876669999999999</v>
      </c>
      <c r="T160" s="9">
        <f>_xlfn.XLOOKUP($L160,Pos!$B:$B,Pos!P:P,0, 0)</f>
        <v>5.2750000000000004</v>
      </c>
      <c r="U160" s="9">
        <f>_xlfn.XLOOKUP($L160,Pos!$B:$B,Pos!Q:Q,0, 0)</f>
        <v>5.7</v>
      </c>
      <c r="V160" s="9">
        <f>_xlfn.XLOOKUP($L160,Pos!$B:$B,Pos!R:R,0, 0)</f>
        <v>8.1333330000000004</v>
      </c>
      <c r="W160" s="9">
        <f>_xlfn.XLOOKUP($L160,Pos!$B:$B,Pos!S:S,0, 0)</f>
        <v>6.375</v>
      </c>
      <c r="X160" s="9" t="str">
        <f>_xlfn.XLOOKUP($L160,Pos!$B:$B,Pos!J:J,0, 0)</f>
        <v>Buy</v>
      </c>
      <c r="Y160" s="1">
        <v>0</v>
      </c>
      <c r="Z160" s="1">
        <v>0</v>
      </c>
      <c r="AA160" s="1">
        <f t="shared" si="110"/>
        <v>0</v>
      </c>
      <c r="AB160" s="9">
        <f>_xlfn.XLOOKUP(L160,Pos!B:B,Pos!K:K,-1,0)</f>
        <v>4.0740740740740744</v>
      </c>
      <c r="AC160" s="1" t="e">
        <f>_xlfn.XLOOKUP($L160,Pos!$A:$A,Pos!S:S,_xlfn.XLOOKUP($L160,#REF!,#REF!, ""), 0)</f>
        <v>#REF!</v>
      </c>
      <c r="AD160" s="1" t="e">
        <f>_xlfn.XLOOKUP($L160,Pos!$A:$A,Pos!T:T,_xlfn.XLOOKUP($L160,#REF!,#REF!, ""), 0)</f>
        <v>#REF!</v>
      </c>
      <c r="AE160" s="1" t="e">
        <f>_xlfn.XLOOKUP($L160,Pos!$A:$A,Pos!U:U,_xlfn.XLOOKUP($L160,#REF!,#REF!, ""), 0)</f>
        <v>#REF!</v>
      </c>
      <c r="AF160" s="1" t="e">
        <f>_xlfn.XLOOKUP($L160,Pos!$A:$A,Pos!V:V,_xlfn.XLOOKUP($L160,#REF!,#REF!, ""), 0)</f>
        <v>#REF!</v>
      </c>
      <c r="AG160" s="1" t="e">
        <f>_xlfn.XLOOKUP($L160,Pos!$A:$A,Pos!W:W,_xlfn.XLOOKUP($L160,#REF!,#REF!, ""), 0)</f>
        <v>#REF!</v>
      </c>
      <c r="AH160" s="1" t="e">
        <f>_xlfn.XLOOKUP($L160,Pos!$A:$A,Pos!X:X,_xlfn.XLOOKUP($L160,#REF!,#REF!, ""), 0)</f>
        <v>#REF!</v>
      </c>
      <c r="AI160" s="1" t="e">
        <f>_xlfn.XLOOKUP($L160,Pos!$A:$A,Pos!Y:Y,_xlfn.XLOOKUP($L160,#REF!,#REF!, ""), 0)</f>
        <v>#REF!</v>
      </c>
      <c r="AJ160" s="1" t="e">
        <f>_xlfn.XLOOKUP($L160,Pos!$A:$A,Pos!Z:Z,_xlfn.XLOOKUP($L160,#REF!,#REF!, ""), 0)</f>
        <v>#REF!</v>
      </c>
      <c r="AK160" s="1" t="e">
        <f>_xlfn.XLOOKUP($L160,Pos!$A:$A,Pos!AA:AA,_xlfn.XLOOKUP($L160,#REF!,#REF!, ""), 0)</f>
        <v>#REF!</v>
      </c>
      <c r="AL160" s="1" t="e">
        <f>_xlfn.XLOOKUP($L160,Pos!$A:$A,Pos!AB:AB,_xlfn.XLOOKUP($L160,#REF!,#REF!, ""), 0)</f>
        <v>#REF!</v>
      </c>
      <c r="AM160" s="1" t="e">
        <f>_xlfn.XLOOKUP($L160,Pos!$A:$A,Pos!AC:AC,_xlfn.XLOOKUP($L160,#REF!,#REF!, ""), 0)</f>
        <v>#REF!</v>
      </c>
      <c r="AN160" s="1" t="e">
        <f>_xlfn.XLOOKUP($L160,Pos!$A:$A,Pos!AD:AD,_xlfn.XLOOKUP($L160,#REF!,#REF!, ""), 0)</f>
        <v>#REF!</v>
      </c>
      <c r="AO160" s="1" t="e">
        <f>_xlfn.XLOOKUP($L160,Pos!$A:$A,Pos!AE:AE,_xlfn.XLOOKUP($L160,#REF!,#REF!, ""), 0)</f>
        <v>#REF!</v>
      </c>
      <c r="AP160" s="1" t="e">
        <f>_xlfn.XLOOKUP($L160,Pos!$A:$A,Pos!AF:AF,_xlfn.XLOOKUP($L160,#REF!,#REF!, ""), 0)</f>
        <v>#REF!</v>
      </c>
      <c r="AQ160" s="1" t="e">
        <f>_xlfn.XLOOKUP($L160,Pos!$A:$A,Pos!AG:AG,_xlfn.XLOOKUP($L160,#REF!,#REF!, ""), 0)</f>
        <v>#REF!</v>
      </c>
      <c r="AR160" s="1" t="e">
        <f>_xlfn.XLOOKUP($L160,Pos!$A:$A,Pos!AH:AH,_xlfn.XLOOKUP($L160,#REF!,#REF!, ""), 0)</f>
        <v>#REF!</v>
      </c>
      <c r="AS160" s="1" t="e">
        <f>_xlfn.XLOOKUP($L160,Pos!$A:$A,Pos!AI:AI,_xlfn.XLOOKUP($L160,#REF!,#REF!, ""), 0)</f>
        <v>#REF!</v>
      </c>
      <c r="AT160" s="1" t="e">
        <f>_xlfn.XLOOKUP($L160,Pos!$A:$A,Pos!AJ:AJ,_xlfn.XLOOKUP($L160,#REF!,#REF!, ""), 0)</f>
        <v>#REF!</v>
      </c>
      <c r="AU160" s="1" t="e">
        <f>_xlfn.XLOOKUP($L160,Pos!$A:$A,Pos!AK:AK,_xlfn.XLOOKUP($L160,#REF!,#REF!, ""), 0)</f>
        <v>#REF!</v>
      </c>
      <c r="AV160" s="1" t="e">
        <f>_xlfn.XLOOKUP($L160,Pos!$A:$A,Pos!AL:AL,_xlfn.XLOOKUP($L160,#REF!,#REF!, ""), 0)</f>
        <v>#REF!</v>
      </c>
      <c r="AW160" s="1" t="e">
        <f>_xlfn.XLOOKUP($L160,Pos!$A:$A,Pos!AM:AM,_xlfn.XLOOKUP($L160,#REF!,#REF!, ""), 0)</f>
        <v>#REF!</v>
      </c>
      <c r="AX160" s="1" t="e">
        <f>_xlfn.XLOOKUP($L160,Pos!$A:$A,Pos!AN:AN,_xlfn.XLOOKUP($L160,#REF!,#REF!, ""), 0)</f>
        <v>#REF!</v>
      </c>
      <c r="AY160" s="1" t="e">
        <f>_xlfn.XLOOKUP($L160,Pos!$A:$A,Pos!AO:AO,_xlfn.XLOOKUP($L160,#REF!,#REF!, ""), 0)</f>
        <v>#REF!</v>
      </c>
      <c r="AZ160" s="7" t="str">
        <f t="shared" si="111"/>
        <v>OUT</v>
      </c>
      <c r="BA160" s="1">
        <f>IF(OR(_xlfn.XLOOKUP(L160,Pos!B:B,Pos!L:L,FALSE)="ESG Reason",_xlfn.XLOOKUP(L160,Pos!B:B,Pos!L:L,FALSE)="Blacklisted"),1,0)</f>
        <v>0</v>
      </c>
      <c r="BC160" s="11">
        <v>2.007483190551662E-10</v>
      </c>
      <c r="BD160" s="11">
        <f>_xlfn.XLOOKUP($L160,Pos!$B:$B,Pos!H:H,0, 0)</f>
        <v>0</v>
      </c>
      <c r="BE160" s="11">
        <f>_xlfn.XLOOKUP($L160,Pos!$B:$B,Pos!I:I,0, 0)</f>
        <v>5.9128916970032008E-3</v>
      </c>
      <c r="BF160" s="18">
        <f t="shared" si="112"/>
        <v>5.9128916970032008E-3</v>
      </c>
      <c r="BG160" s="1">
        <f t="shared" si="113"/>
        <v>1</v>
      </c>
      <c r="BH160" s="1">
        <f t="shared" si="114"/>
        <v>34</v>
      </c>
      <c r="BI160" s="18">
        <f t="shared" si="115"/>
        <v>2.007483190551662E-10</v>
      </c>
      <c r="BJ160" s="3">
        <f t="shared" si="116"/>
        <v>0</v>
      </c>
      <c r="BK160" s="18">
        <f t="shared" si="117"/>
        <v>0</v>
      </c>
    </row>
    <row r="161" spans="3:63" x14ac:dyDescent="0.25">
      <c r="C161" s="3"/>
      <c r="D161" s="3"/>
      <c r="E161" s="3"/>
      <c r="F161" s="3"/>
      <c r="G161" s="51" t="s">
        <v>37</v>
      </c>
      <c r="H161" s="8" t="str">
        <f t="shared" si="107"/>
        <v>0,3%North America</v>
      </c>
      <c r="I161" s="11" cm="1">
        <f t="array" ref="I161">IF(
   AZ161 = "OUT", 0,IF(
   BD161 &gt;= LARGE(IF(ISNUMBER(BD:BD), BD:BD), 3),
   BE161 - 0.001,
   IF(BE161 &gt;=VLOOKUP(P161,mapping!$A:$B,2,FALSE), BE161,VLOOKUP(P161,mapping!$A$2:$B$8,2,FALSE))
))</f>
        <v>0</v>
      </c>
      <c r="J161" s="11" cm="1">
        <f t="array" ref="J161">IF(
    AZ161="OUT",0,IF(IF(
                      BD161&gt;=LARGE(IF(ISNUMBER(BD:BD),BD:BD),3),
                      BE161+0.001,
                      VLOOKUP(H161,mapping!$D:$E,2,FALSE)
                      )&gt;I161,
                   IF(
                      BD161&gt;=LARGE(IF(ISNUMBER(BD:BD),BD:BD),3),
                      BE161+0.001,
                      VLOOKUP(H161,mapping!$D:$E,2,FALSE)
                      ),
                   I161+0.002))</f>
        <v>0</v>
      </c>
      <c r="K161" s="8">
        <f t="shared" si="108"/>
        <v>5.7219056691468354E-3</v>
      </c>
      <c r="L161" s="1" t="str">
        <f>Pos!B1107</f>
        <v>US57636Q1040</v>
      </c>
      <c r="M161" s="1" t="str">
        <f>_xlfn.XLOOKUP($L161,Pos!B:B,Pos!D:D,, 0)</f>
        <v>Mastercard Incorporated Class A</v>
      </c>
      <c r="N161" s="1" t="str">
        <f>_xlfn.XLOOKUP($L161,Pos!B:B,Pos!E:E,, 0)</f>
        <v>Industrial Goods &amp; Services</v>
      </c>
      <c r="O161" s="1" t="str">
        <f t="shared" si="109"/>
        <v>Industrial Goods &amp; Services_North America</v>
      </c>
      <c r="P161" s="1" t="str">
        <f>_xlfn.XLOOKUP($L161,Pos!B:B,Pos!F:F,, 0)</f>
        <v>North America</v>
      </c>
      <c r="Q161" s="1">
        <v>0</v>
      </c>
      <c r="R161" s="9">
        <f>_xlfn.XLOOKUP($L161,Pos!$B:$B,Pos!N:N,0, 0)</f>
        <v>4.47</v>
      </c>
      <c r="S161" s="9">
        <f>_xlfn.XLOOKUP($L161,Pos!$B:$B,Pos!O:O,0, 0)</f>
        <v>1.1891670000000001</v>
      </c>
      <c r="T161" s="9">
        <f>_xlfn.XLOOKUP($L161,Pos!$B:$B,Pos!P:P,0, 0)</f>
        <v>7.8250000000000002</v>
      </c>
      <c r="U161" s="9">
        <f>_xlfn.XLOOKUP($L161,Pos!$B:$B,Pos!Q:Q,0, 0)</f>
        <v>6.4</v>
      </c>
      <c r="V161" s="9">
        <f>_xlfn.XLOOKUP($L161,Pos!$B:$B,Pos!R:R,0, 0)</f>
        <v>8.4333329999999993</v>
      </c>
      <c r="W161" s="9">
        <f>_xlfn.XLOOKUP($L161,Pos!$B:$B,Pos!S:S,0, 0)</f>
        <v>8.6616660000000003</v>
      </c>
      <c r="X161" s="9" t="str">
        <f>_xlfn.XLOOKUP($L161,Pos!$B:$B,Pos!J:J,0, 0)</f>
        <v>Outperform</v>
      </c>
      <c r="Y161" s="1">
        <v>0</v>
      </c>
      <c r="Z161" s="1">
        <v>0</v>
      </c>
      <c r="AA161" s="1">
        <f t="shared" si="110"/>
        <v>0</v>
      </c>
      <c r="AB161" s="9">
        <f>_xlfn.XLOOKUP(L161,Pos!B:B,Pos!K:K,-1,0)</f>
        <v>2.1875</v>
      </c>
      <c r="AC161" s="1" t="e">
        <f>_xlfn.XLOOKUP($L161,Pos!$A:$A,Pos!S:S,_xlfn.XLOOKUP($L161,#REF!,#REF!, ""), 0)</f>
        <v>#REF!</v>
      </c>
      <c r="AD161" s="1" t="e">
        <f>_xlfn.XLOOKUP($L161,Pos!$A:$A,Pos!T:T,_xlfn.XLOOKUP($L161,#REF!,#REF!, ""), 0)</f>
        <v>#REF!</v>
      </c>
      <c r="AE161" s="1" t="e">
        <f>_xlfn.XLOOKUP($L161,Pos!$A:$A,Pos!U:U,_xlfn.XLOOKUP($L161,#REF!,#REF!, ""), 0)</f>
        <v>#REF!</v>
      </c>
      <c r="AF161" s="1" t="e">
        <f>_xlfn.XLOOKUP($L161,Pos!$A:$A,Pos!V:V,_xlfn.XLOOKUP($L161,#REF!,#REF!, ""), 0)</f>
        <v>#REF!</v>
      </c>
      <c r="AG161" s="1" t="e">
        <f>_xlfn.XLOOKUP($L161,Pos!$A:$A,Pos!W:W,_xlfn.XLOOKUP($L161,#REF!,#REF!, ""), 0)</f>
        <v>#REF!</v>
      </c>
      <c r="AH161" s="1" t="e">
        <f>_xlfn.XLOOKUP($L161,Pos!$A:$A,Pos!X:X,_xlfn.XLOOKUP($L161,#REF!,#REF!, ""), 0)</f>
        <v>#REF!</v>
      </c>
      <c r="AI161" s="1" t="e">
        <f>_xlfn.XLOOKUP($L161,Pos!$A:$A,Pos!Y:Y,_xlfn.XLOOKUP($L161,#REF!,#REF!, ""), 0)</f>
        <v>#REF!</v>
      </c>
      <c r="AJ161" s="1" t="e">
        <f>_xlfn.XLOOKUP($L161,Pos!$A:$A,Pos!Z:Z,_xlfn.XLOOKUP($L161,#REF!,#REF!, ""), 0)</f>
        <v>#REF!</v>
      </c>
      <c r="AK161" s="1" t="e">
        <f>_xlfn.XLOOKUP($L161,Pos!$A:$A,Pos!AA:AA,_xlfn.XLOOKUP($L161,#REF!,#REF!, ""), 0)</f>
        <v>#REF!</v>
      </c>
      <c r="AL161" s="1" t="e">
        <f>_xlfn.XLOOKUP($L161,Pos!$A:$A,Pos!AB:AB,_xlfn.XLOOKUP($L161,#REF!,#REF!, ""), 0)</f>
        <v>#REF!</v>
      </c>
      <c r="AM161" s="1" t="e">
        <f>_xlfn.XLOOKUP($L161,Pos!$A:$A,Pos!AC:AC,_xlfn.XLOOKUP($L161,#REF!,#REF!, ""), 0)</f>
        <v>#REF!</v>
      </c>
      <c r="AN161" s="1" t="e">
        <f>_xlfn.XLOOKUP($L161,Pos!$A:$A,Pos!AD:AD,_xlfn.XLOOKUP($L161,#REF!,#REF!, ""), 0)</f>
        <v>#REF!</v>
      </c>
      <c r="AO161" s="1" t="e">
        <f>_xlfn.XLOOKUP($L161,Pos!$A:$A,Pos!AE:AE,_xlfn.XLOOKUP($L161,#REF!,#REF!, ""), 0)</f>
        <v>#REF!</v>
      </c>
      <c r="AP161" s="1" t="e">
        <f>_xlfn.XLOOKUP($L161,Pos!$A:$A,Pos!AF:AF,_xlfn.XLOOKUP($L161,#REF!,#REF!, ""), 0)</f>
        <v>#REF!</v>
      </c>
      <c r="AQ161" s="1" t="e">
        <f>_xlfn.XLOOKUP($L161,Pos!$A:$A,Pos!AG:AG,_xlfn.XLOOKUP($L161,#REF!,#REF!, ""), 0)</f>
        <v>#REF!</v>
      </c>
      <c r="AR161" s="1" t="e">
        <f>_xlfn.XLOOKUP($L161,Pos!$A:$A,Pos!AH:AH,_xlfn.XLOOKUP($L161,#REF!,#REF!, ""), 0)</f>
        <v>#REF!</v>
      </c>
      <c r="AS161" s="1" t="e">
        <f>_xlfn.XLOOKUP($L161,Pos!$A:$A,Pos!AI:AI,_xlfn.XLOOKUP($L161,#REF!,#REF!, ""), 0)</f>
        <v>#REF!</v>
      </c>
      <c r="AT161" s="1" t="e">
        <f>_xlfn.XLOOKUP($L161,Pos!$A:$A,Pos!AJ:AJ,_xlfn.XLOOKUP($L161,#REF!,#REF!, ""), 0)</f>
        <v>#REF!</v>
      </c>
      <c r="AU161" s="1" t="e">
        <f>_xlfn.XLOOKUP($L161,Pos!$A:$A,Pos!AK:AK,_xlfn.XLOOKUP($L161,#REF!,#REF!, ""), 0)</f>
        <v>#REF!</v>
      </c>
      <c r="AV161" s="1" t="e">
        <f>_xlfn.XLOOKUP($L161,Pos!$A:$A,Pos!AL:AL,_xlfn.XLOOKUP($L161,#REF!,#REF!, ""), 0)</f>
        <v>#REF!</v>
      </c>
      <c r="AW161" s="1" t="e">
        <f>_xlfn.XLOOKUP($L161,Pos!$A:$A,Pos!AM:AM,_xlfn.XLOOKUP($L161,#REF!,#REF!, ""), 0)</f>
        <v>#REF!</v>
      </c>
      <c r="AX161" s="1" t="e">
        <f>_xlfn.XLOOKUP($L161,Pos!$A:$A,Pos!AN:AN,_xlfn.XLOOKUP($L161,#REF!,#REF!, ""), 0)</f>
        <v>#REF!</v>
      </c>
      <c r="AY161" s="1" t="e">
        <f>_xlfn.XLOOKUP($L161,Pos!$A:$A,Pos!AO:AO,_xlfn.XLOOKUP($L161,#REF!,#REF!, ""), 0)</f>
        <v>#REF!</v>
      </c>
      <c r="AZ161" s="7" t="str">
        <f t="shared" si="111"/>
        <v>OUT</v>
      </c>
      <c r="BA161" s="1">
        <f>IF(OR(_xlfn.XLOOKUP(L161,Pos!B:B,Pos!L:L,FALSE)="ESG Reason",_xlfn.XLOOKUP(L161,Pos!B:B,Pos!L:L,FALSE)="Blacklisted"),1,0)</f>
        <v>0</v>
      </c>
      <c r="BC161" s="11">
        <v>8.6308018493320465E-11</v>
      </c>
      <c r="BD161" s="11">
        <f>_xlfn.XLOOKUP($L161,Pos!$B:$B,Pos!H:H,0, 0)</f>
        <v>0</v>
      </c>
      <c r="BE161" s="11">
        <f>_xlfn.XLOOKUP($L161,Pos!$B:$B,Pos!I:I,0, 0)</f>
        <v>5.7219056691468354E-3</v>
      </c>
      <c r="BF161" s="18">
        <f t="shared" si="112"/>
        <v>5.7219056691468354E-3</v>
      </c>
      <c r="BG161" s="1">
        <f t="shared" si="113"/>
        <v>1</v>
      </c>
      <c r="BH161" s="1">
        <f t="shared" si="114"/>
        <v>29</v>
      </c>
      <c r="BI161" s="18">
        <f t="shared" si="115"/>
        <v>8.6308018493320465E-11</v>
      </c>
      <c r="BJ161" s="3">
        <f t="shared" si="116"/>
        <v>0</v>
      </c>
      <c r="BK161" s="18">
        <f t="shared" si="117"/>
        <v>0</v>
      </c>
    </row>
    <row r="162" spans="3:63" x14ac:dyDescent="0.25">
      <c r="C162" s="3"/>
      <c r="D162" s="3"/>
      <c r="E162" s="3"/>
      <c r="F162" s="3"/>
      <c r="G162" s="51" t="s">
        <v>36</v>
      </c>
      <c r="H162" s="8" t="str">
        <f t="shared" si="107"/>
        <v>0,3%North America</v>
      </c>
      <c r="I162" s="11" cm="1">
        <f t="array" ref="I162">IF(
   AZ162 = "OUT", 0,IF(
   BD162 &gt;= LARGE(IF(ISNUMBER(BD:BD), BD:BD), 3),
   BE162 - 0.001,
   IF(BE162 &gt;=VLOOKUP(P162,mapping!$A:$B,2,FALSE), BE162,VLOOKUP(P162,mapping!$A$2:$B$8,2,FALSE))
))</f>
        <v>0</v>
      </c>
      <c r="J162" s="11" cm="1">
        <f t="array" ref="J162">IF(
    AZ162="OUT",0,IF(IF(
                      BD162&gt;=LARGE(IF(ISNUMBER(BD:BD),BD:BD),3),
                      BE162+0.001,
                      VLOOKUP(H162,mapping!$D:$E,2,FALSE)
                      )&gt;I162,
                   IF(
                      BD162&gt;=LARGE(IF(ISNUMBER(BD:BD),BD:BD),3),
                      BE162+0.001,
                      VLOOKUP(H162,mapping!$D:$E,2,FALSE)
                      ),
                   I162+0.002))</f>
        <v>0</v>
      </c>
      <c r="K162" s="8">
        <f t="shared" si="108"/>
        <v>5.5850128628880634E-3</v>
      </c>
      <c r="L162" s="1" t="str">
        <f>Pos!B1132</f>
        <v>US64110L1061</v>
      </c>
      <c r="M162" s="1" t="str">
        <f>_xlfn.XLOOKUP($L162,Pos!B:B,Pos!D:D,, 0)</f>
        <v>Netflix, Inc.</v>
      </c>
      <c r="N162" s="1" t="str">
        <f>_xlfn.XLOOKUP($L162,Pos!B:B,Pos!E:E,, 0)</f>
        <v>Media</v>
      </c>
      <c r="O162" s="1" t="str">
        <f t="shared" si="109"/>
        <v>Media_North America</v>
      </c>
      <c r="P162" s="1" t="str">
        <f>_xlfn.XLOOKUP($L162,Pos!B:B,Pos!F:F,, 0)</f>
        <v>North America</v>
      </c>
      <c r="Q162" s="1">
        <v>0</v>
      </c>
      <c r="R162" s="9">
        <f>_xlfn.XLOOKUP($L162,Pos!$B:$B,Pos!N:N,0, 0)</f>
        <v>0</v>
      </c>
      <c r="S162" s="9">
        <f>_xlfn.XLOOKUP($L162,Pos!$B:$B,Pos!O:O,0, 0)</f>
        <v>1.3793329999999999</v>
      </c>
      <c r="T162" s="9">
        <f>_xlfn.XLOOKUP($L162,Pos!$B:$B,Pos!P:P,0, 0)</f>
        <v>6.875</v>
      </c>
      <c r="U162" s="9">
        <f>_xlfn.XLOOKUP($L162,Pos!$B:$B,Pos!Q:Q,0, 0)</f>
        <v>6.2</v>
      </c>
      <c r="V162" s="9">
        <f>_xlfn.XLOOKUP($L162,Pos!$B:$B,Pos!R:R,0, 0)</f>
        <v>4.5666669999999998</v>
      </c>
      <c r="W162" s="9">
        <f>_xlfn.XLOOKUP($L162,Pos!$B:$B,Pos!S:S,0, 0)</f>
        <v>8.0716669999999997</v>
      </c>
      <c r="X162" s="9" t="str">
        <f>_xlfn.XLOOKUP($L162,Pos!$B:$B,Pos!J:J,0, 0)</f>
        <v>Outperform</v>
      </c>
      <c r="Y162" s="1">
        <v>0</v>
      </c>
      <c r="Z162" s="1">
        <v>0</v>
      </c>
      <c r="AA162" s="1">
        <f t="shared" si="110"/>
        <v>0</v>
      </c>
      <c r="AB162" s="9">
        <f>_xlfn.XLOOKUP(L162,Pos!B:B,Pos!K:K,-1,0)</f>
        <v>4.6153846153846159</v>
      </c>
      <c r="AC162" s="1" t="e">
        <f>_xlfn.XLOOKUP($L162,Pos!$A:$A,Pos!S:S,_xlfn.XLOOKUP($L162,#REF!,#REF!, ""), 0)</f>
        <v>#REF!</v>
      </c>
      <c r="AD162" s="1" t="e">
        <f>_xlfn.XLOOKUP($L162,Pos!$A:$A,Pos!T:T,_xlfn.XLOOKUP($L162,#REF!,#REF!, ""), 0)</f>
        <v>#REF!</v>
      </c>
      <c r="AE162" s="1" t="e">
        <f>_xlfn.XLOOKUP($L162,Pos!$A:$A,Pos!U:U,_xlfn.XLOOKUP($L162,#REF!,#REF!, ""), 0)</f>
        <v>#REF!</v>
      </c>
      <c r="AF162" s="1" t="e">
        <f>_xlfn.XLOOKUP($L162,Pos!$A:$A,Pos!V:V,_xlfn.XLOOKUP($L162,#REF!,#REF!, ""), 0)</f>
        <v>#REF!</v>
      </c>
      <c r="AG162" s="1" t="e">
        <f>_xlfn.XLOOKUP($L162,Pos!$A:$A,Pos!W:W,_xlfn.XLOOKUP($L162,#REF!,#REF!, ""), 0)</f>
        <v>#REF!</v>
      </c>
      <c r="AH162" s="1" t="e">
        <f>_xlfn.XLOOKUP($L162,Pos!$A:$A,Pos!X:X,_xlfn.XLOOKUP($L162,#REF!,#REF!, ""), 0)</f>
        <v>#REF!</v>
      </c>
      <c r="AI162" s="1" t="e">
        <f>_xlfn.XLOOKUP($L162,Pos!$A:$A,Pos!Y:Y,_xlfn.XLOOKUP($L162,#REF!,#REF!, ""), 0)</f>
        <v>#REF!</v>
      </c>
      <c r="AJ162" s="1" t="e">
        <f>_xlfn.XLOOKUP($L162,Pos!$A:$A,Pos!Z:Z,_xlfn.XLOOKUP($L162,#REF!,#REF!, ""), 0)</f>
        <v>#REF!</v>
      </c>
      <c r="AK162" s="1" t="e">
        <f>_xlfn.XLOOKUP($L162,Pos!$A:$A,Pos!AA:AA,_xlfn.XLOOKUP($L162,#REF!,#REF!, ""), 0)</f>
        <v>#REF!</v>
      </c>
      <c r="AL162" s="1" t="e">
        <f>_xlfn.XLOOKUP($L162,Pos!$A:$A,Pos!AB:AB,_xlfn.XLOOKUP($L162,#REF!,#REF!, ""), 0)</f>
        <v>#REF!</v>
      </c>
      <c r="AM162" s="1" t="e">
        <f>_xlfn.XLOOKUP($L162,Pos!$A:$A,Pos!AC:AC,_xlfn.XLOOKUP($L162,#REF!,#REF!, ""), 0)</f>
        <v>#REF!</v>
      </c>
      <c r="AN162" s="1" t="e">
        <f>_xlfn.XLOOKUP($L162,Pos!$A:$A,Pos!AD:AD,_xlfn.XLOOKUP($L162,#REF!,#REF!, ""), 0)</f>
        <v>#REF!</v>
      </c>
      <c r="AO162" s="1" t="e">
        <f>_xlfn.XLOOKUP($L162,Pos!$A:$A,Pos!AE:AE,_xlfn.XLOOKUP($L162,#REF!,#REF!, ""), 0)</f>
        <v>#REF!</v>
      </c>
      <c r="AP162" s="1" t="e">
        <f>_xlfn.XLOOKUP($L162,Pos!$A:$A,Pos!AF:AF,_xlfn.XLOOKUP($L162,#REF!,#REF!, ""), 0)</f>
        <v>#REF!</v>
      </c>
      <c r="AQ162" s="1" t="e">
        <f>_xlfn.XLOOKUP($L162,Pos!$A:$A,Pos!AG:AG,_xlfn.XLOOKUP($L162,#REF!,#REF!, ""), 0)</f>
        <v>#REF!</v>
      </c>
      <c r="AR162" s="1" t="e">
        <f>_xlfn.XLOOKUP($L162,Pos!$A:$A,Pos!AH:AH,_xlfn.XLOOKUP($L162,#REF!,#REF!, ""), 0)</f>
        <v>#REF!</v>
      </c>
      <c r="AS162" s="1" t="e">
        <f>_xlfn.XLOOKUP($L162,Pos!$A:$A,Pos!AI:AI,_xlfn.XLOOKUP($L162,#REF!,#REF!, ""), 0)</f>
        <v>#REF!</v>
      </c>
      <c r="AT162" s="1" t="e">
        <f>_xlfn.XLOOKUP($L162,Pos!$A:$A,Pos!AJ:AJ,_xlfn.XLOOKUP($L162,#REF!,#REF!, ""), 0)</f>
        <v>#REF!</v>
      </c>
      <c r="AU162" s="1" t="e">
        <f>_xlfn.XLOOKUP($L162,Pos!$A:$A,Pos!AK:AK,_xlfn.XLOOKUP($L162,#REF!,#REF!, ""), 0)</f>
        <v>#REF!</v>
      </c>
      <c r="AV162" s="1" t="e">
        <f>_xlfn.XLOOKUP($L162,Pos!$A:$A,Pos!AL:AL,_xlfn.XLOOKUP($L162,#REF!,#REF!, ""), 0)</f>
        <v>#REF!</v>
      </c>
      <c r="AW162" s="1" t="e">
        <f>_xlfn.XLOOKUP($L162,Pos!$A:$A,Pos!AM:AM,_xlfn.XLOOKUP($L162,#REF!,#REF!, ""), 0)</f>
        <v>#REF!</v>
      </c>
      <c r="AX162" s="1" t="e">
        <f>_xlfn.XLOOKUP($L162,Pos!$A:$A,Pos!AN:AN,_xlfn.XLOOKUP($L162,#REF!,#REF!, ""), 0)</f>
        <v>#REF!</v>
      </c>
      <c r="AY162" s="1" t="e">
        <f>_xlfn.XLOOKUP($L162,Pos!$A:$A,Pos!AO:AO,_xlfn.XLOOKUP($L162,#REF!,#REF!, ""), 0)</f>
        <v>#REF!</v>
      </c>
      <c r="AZ162" s="7" t="str">
        <f t="shared" si="111"/>
        <v>OUT</v>
      </c>
      <c r="BA162" s="1">
        <f>IF(OR(_xlfn.XLOOKUP(L162,Pos!B:B,Pos!L:L,FALSE)="ESG Reason",_xlfn.XLOOKUP(L162,Pos!B:B,Pos!L:L,FALSE)="Blacklisted"),1,0)</f>
        <v>1</v>
      </c>
      <c r="BC162" s="11">
        <v>8.1484712026530932E-11</v>
      </c>
      <c r="BD162" s="11">
        <f>_xlfn.XLOOKUP($L162,Pos!$B:$B,Pos!H:H,0, 0)</f>
        <v>0</v>
      </c>
      <c r="BE162" s="11">
        <f>_xlfn.XLOOKUP($L162,Pos!$B:$B,Pos!I:I,0, 0)</f>
        <v>5.5850128628880634E-3</v>
      </c>
      <c r="BF162" s="18">
        <f t="shared" si="112"/>
        <v>5.5850128628880634E-3</v>
      </c>
      <c r="BG162" s="1">
        <f t="shared" si="113"/>
        <v>1</v>
      </c>
      <c r="BH162" s="1">
        <f t="shared" si="114"/>
        <v>31</v>
      </c>
      <c r="BI162" s="18">
        <f t="shared" si="115"/>
        <v>8.1484712026530932E-11</v>
      </c>
      <c r="BJ162" s="3">
        <f t="shared" si="116"/>
        <v>0</v>
      </c>
      <c r="BK162" s="18">
        <f t="shared" si="117"/>
        <v>0</v>
      </c>
    </row>
    <row r="163" spans="3:63" x14ac:dyDescent="0.25">
      <c r="C163" s="3"/>
      <c r="D163" s="3"/>
      <c r="E163" s="3"/>
      <c r="F163" s="3"/>
      <c r="G163" s="51" t="s">
        <v>39</v>
      </c>
      <c r="H163" s="8" t="str">
        <f t="shared" si="107"/>
        <v>0,3%North America</v>
      </c>
      <c r="I163" s="11" cm="1">
        <f t="array" ref="I163">IF(
   AZ163 = "OUT", 0,IF(
   BD163 &gt;= LARGE(IF(ISNUMBER(BD:BD), BD:BD), 3),
   BE163 - 0.001,
   IF(BE163 &gt;=VLOOKUP(P163,mapping!$A:$B,2,FALSE), BE163,VLOOKUP(P163,mapping!$A$2:$B$8,2,FALSE))
))</f>
        <v>0</v>
      </c>
      <c r="J163" s="11" cm="1">
        <f t="array" ref="J163">IF(
    AZ163="OUT",0,IF(IF(
                      BD163&gt;=LARGE(IF(ISNUMBER(BD:BD),BD:BD),3),
                      BE163+0.001,
                      VLOOKUP(H163,mapping!$D:$E,2,FALSE)
                      )&gt;I163,
                   IF(
                      BD163&gt;=LARGE(IF(ISNUMBER(BD:BD),BD:BD),3),
                      BE163+0.001,
                      VLOOKUP(H163,mapping!$D:$E,2,FALSE)
                      ),
                   I163+0.002))</f>
        <v>0</v>
      </c>
      <c r="K163" s="8">
        <f t="shared" si="108"/>
        <v>4.9081049800488476E-3</v>
      </c>
      <c r="L163" s="1" t="str">
        <f>Pos!B929</f>
        <v>US22160K1051</v>
      </c>
      <c r="M163" s="1" t="str">
        <f>_xlfn.XLOOKUP($L163,Pos!B:B,Pos!D:D,, 0)</f>
        <v>Costco Wholesale Corporation</v>
      </c>
      <c r="N163" s="1" t="str">
        <f>_xlfn.XLOOKUP($L163,Pos!B:B,Pos!E:E,, 0)</f>
        <v>Retail</v>
      </c>
      <c r="O163" s="1" t="str">
        <f t="shared" si="109"/>
        <v>Retail_North America</v>
      </c>
      <c r="P163" s="1" t="str">
        <f>_xlfn.XLOOKUP($L163,Pos!B:B,Pos!F:F,, 0)</f>
        <v>North America</v>
      </c>
      <c r="Q163" s="1">
        <v>0</v>
      </c>
      <c r="R163" s="9">
        <f>_xlfn.XLOOKUP($L163,Pos!$B:$B,Pos!N:N,0, 0)</f>
        <v>5.55</v>
      </c>
      <c r="S163" s="9">
        <f>_xlfn.XLOOKUP($L163,Pos!$B:$B,Pos!O:O,0, 0)</f>
        <v>2.71</v>
      </c>
      <c r="T163" s="9">
        <f>_xlfn.XLOOKUP($L163,Pos!$B:$B,Pos!P:P,0, 0)</f>
        <v>6.2249999999999996</v>
      </c>
      <c r="U163" s="9">
        <f>_xlfn.XLOOKUP($L163,Pos!$B:$B,Pos!Q:Q,0, 0)</f>
        <v>2.9</v>
      </c>
      <c r="V163" s="9">
        <f>_xlfn.XLOOKUP($L163,Pos!$B:$B,Pos!R:R,0, 0)</f>
        <v>9.6999999999999993</v>
      </c>
      <c r="W163" s="9">
        <f>_xlfn.XLOOKUP($L163,Pos!$B:$B,Pos!S:S,0, 0)</f>
        <v>7.5866670000000003</v>
      </c>
      <c r="X163" s="9" t="str">
        <f>_xlfn.XLOOKUP($L163,Pos!$B:$B,Pos!J:J,0, 0)</f>
        <v>Outperform</v>
      </c>
      <c r="Y163" s="1">
        <v>0</v>
      </c>
      <c r="Z163" s="1">
        <v>0</v>
      </c>
      <c r="AA163" s="1">
        <f t="shared" si="110"/>
        <v>0</v>
      </c>
      <c r="AB163" s="9">
        <f>_xlfn.XLOOKUP(L163,Pos!B:B,Pos!K:K,-1,0)</f>
        <v>3.333333333333333</v>
      </c>
      <c r="AC163" s="1" t="e">
        <f>_xlfn.XLOOKUP($L163,Pos!$A:$A,Pos!S:S,_xlfn.XLOOKUP($L163,#REF!,#REF!, ""), 0)</f>
        <v>#REF!</v>
      </c>
      <c r="AD163" s="1" t="e">
        <f>_xlfn.XLOOKUP($L163,Pos!$A:$A,Pos!T:T,_xlfn.XLOOKUP($L163,#REF!,#REF!, ""), 0)</f>
        <v>#REF!</v>
      </c>
      <c r="AE163" s="1" t="e">
        <f>_xlfn.XLOOKUP($L163,Pos!$A:$A,Pos!U:U,_xlfn.XLOOKUP($L163,#REF!,#REF!, ""), 0)</f>
        <v>#REF!</v>
      </c>
      <c r="AF163" s="1" t="e">
        <f>_xlfn.XLOOKUP($L163,Pos!$A:$A,Pos!V:V,_xlfn.XLOOKUP($L163,#REF!,#REF!, ""), 0)</f>
        <v>#REF!</v>
      </c>
      <c r="AG163" s="1" t="e">
        <f>_xlfn.XLOOKUP($L163,Pos!$A:$A,Pos!W:W,_xlfn.XLOOKUP($L163,#REF!,#REF!, ""), 0)</f>
        <v>#REF!</v>
      </c>
      <c r="AH163" s="1" t="e">
        <f>_xlfn.XLOOKUP($L163,Pos!$A:$A,Pos!X:X,_xlfn.XLOOKUP($L163,#REF!,#REF!, ""), 0)</f>
        <v>#REF!</v>
      </c>
      <c r="AI163" s="1" t="e">
        <f>_xlfn.XLOOKUP($L163,Pos!$A:$A,Pos!Y:Y,_xlfn.XLOOKUP($L163,#REF!,#REF!, ""), 0)</f>
        <v>#REF!</v>
      </c>
      <c r="AJ163" s="1" t="e">
        <f>_xlfn.XLOOKUP($L163,Pos!$A:$A,Pos!Z:Z,_xlfn.XLOOKUP($L163,#REF!,#REF!, ""), 0)</f>
        <v>#REF!</v>
      </c>
      <c r="AK163" s="1" t="e">
        <f>_xlfn.XLOOKUP($L163,Pos!$A:$A,Pos!AA:AA,_xlfn.XLOOKUP($L163,#REF!,#REF!, ""), 0)</f>
        <v>#REF!</v>
      </c>
      <c r="AL163" s="1" t="e">
        <f>_xlfn.XLOOKUP($L163,Pos!$A:$A,Pos!AB:AB,_xlfn.XLOOKUP($L163,#REF!,#REF!, ""), 0)</f>
        <v>#REF!</v>
      </c>
      <c r="AM163" s="1" t="e">
        <f>_xlfn.XLOOKUP($L163,Pos!$A:$A,Pos!AC:AC,_xlfn.XLOOKUP($L163,#REF!,#REF!, ""), 0)</f>
        <v>#REF!</v>
      </c>
      <c r="AN163" s="1" t="e">
        <f>_xlfn.XLOOKUP($L163,Pos!$A:$A,Pos!AD:AD,_xlfn.XLOOKUP($L163,#REF!,#REF!, ""), 0)</f>
        <v>#REF!</v>
      </c>
      <c r="AO163" s="1" t="e">
        <f>_xlfn.XLOOKUP($L163,Pos!$A:$A,Pos!AE:AE,_xlfn.XLOOKUP($L163,#REF!,#REF!, ""), 0)</f>
        <v>#REF!</v>
      </c>
      <c r="AP163" s="1" t="e">
        <f>_xlfn.XLOOKUP($L163,Pos!$A:$A,Pos!AF:AF,_xlfn.XLOOKUP($L163,#REF!,#REF!, ""), 0)</f>
        <v>#REF!</v>
      </c>
      <c r="AQ163" s="1" t="e">
        <f>_xlfn.XLOOKUP($L163,Pos!$A:$A,Pos!AG:AG,_xlfn.XLOOKUP($L163,#REF!,#REF!, ""), 0)</f>
        <v>#REF!</v>
      </c>
      <c r="AR163" s="1" t="e">
        <f>_xlfn.XLOOKUP($L163,Pos!$A:$A,Pos!AH:AH,_xlfn.XLOOKUP($L163,#REF!,#REF!, ""), 0)</f>
        <v>#REF!</v>
      </c>
      <c r="AS163" s="1" t="e">
        <f>_xlfn.XLOOKUP($L163,Pos!$A:$A,Pos!AI:AI,_xlfn.XLOOKUP($L163,#REF!,#REF!, ""), 0)</f>
        <v>#REF!</v>
      </c>
      <c r="AT163" s="1" t="e">
        <f>_xlfn.XLOOKUP($L163,Pos!$A:$A,Pos!AJ:AJ,_xlfn.XLOOKUP($L163,#REF!,#REF!, ""), 0)</f>
        <v>#REF!</v>
      </c>
      <c r="AU163" s="1" t="e">
        <f>_xlfn.XLOOKUP($L163,Pos!$A:$A,Pos!AK:AK,_xlfn.XLOOKUP($L163,#REF!,#REF!, ""), 0)</f>
        <v>#REF!</v>
      </c>
      <c r="AV163" s="1" t="e">
        <f>_xlfn.XLOOKUP($L163,Pos!$A:$A,Pos!AL:AL,_xlfn.XLOOKUP($L163,#REF!,#REF!, ""), 0)</f>
        <v>#REF!</v>
      </c>
      <c r="AW163" s="1" t="e">
        <f>_xlfn.XLOOKUP($L163,Pos!$A:$A,Pos!AM:AM,_xlfn.XLOOKUP($L163,#REF!,#REF!, ""), 0)</f>
        <v>#REF!</v>
      </c>
      <c r="AX163" s="1" t="e">
        <f>_xlfn.XLOOKUP($L163,Pos!$A:$A,Pos!AN:AN,_xlfn.XLOOKUP($L163,#REF!,#REF!, ""), 0)</f>
        <v>#REF!</v>
      </c>
      <c r="AY163" s="1" t="e">
        <f>_xlfn.XLOOKUP($L163,Pos!$A:$A,Pos!AO:AO,_xlfn.XLOOKUP($L163,#REF!,#REF!, ""), 0)</f>
        <v>#REF!</v>
      </c>
      <c r="AZ163" s="7" t="str">
        <f t="shared" si="111"/>
        <v>OUT</v>
      </c>
      <c r="BA163" s="1">
        <f>IF(OR(_xlfn.XLOOKUP(L163,Pos!B:B,Pos!L:L,FALSE)="ESG Reason",_xlfn.XLOOKUP(L163,Pos!B:B,Pos!L:L,FALSE)="Blacklisted"),1,0)</f>
        <v>0</v>
      </c>
      <c r="BC163" s="11">
        <v>2.0074831905516839E-10</v>
      </c>
      <c r="BD163" s="11">
        <f>_xlfn.XLOOKUP($L163,Pos!$B:$B,Pos!H:H,0, 0)</f>
        <v>0</v>
      </c>
      <c r="BE163" s="11">
        <f>_xlfn.XLOOKUP($L163,Pos!$B:$B,Pos!I:I,0, 0)</f>
        <v>4.9081049800488476E-3</v>
      </c>
      <c r="BF163" s="18">
        <f t="shared" si="112"/>
        <v>4.9081049800488476E-3</v>
      </c>
      <c r="BG163" s="1">
        <f t="shared" si="113"/>
        <v>1</v>
      </c>
      <c r="BH163" s="1">
        <f t="shared" si="114"/>
        <v>34</v>
      </c>
      <c r="BI163" s="18">
        <f t="shared" si="115"/>
        <v>2.0074831905516839E-10</v>
      </c>
      <c r="BJ163" s="3">
        <f t="shared" si="116"/>
        <v>0</v>
      </c>
      <c r="BK163" s="18">
        <f t="shared" si="117"/>
        <v>0</v>
      </c>
    </row>
    <row r="164" spans="3:63" x14ac:dyDescent="0.25">
      <c r="C164" s="3"/>
      <c r="D164" s="3"/>
      <c r="E164" s="3"/>
      <c r="F164" s="3"/>
      <c r="G164" s="51" t="s">
        <v>40</v>
      </c>
      <c r="H164" s="8" t="str">
        <f t="shared" si="107"/>
        <v>0,3%North America</v>
      </c>
      <c r="I164" s="11" cm="1">
        <f t="array" ref="I164">IF(
   AZ164 = "OUT", 0,IF(
   BD164 &gt;= LARGE(IF(ISNUMBER(BD:BD), BD:BD), 3),
   BE164 - 0.001,
   IF(BE164 &gt;=VLOOKUP(P164,mapping!$A:$B,2,FALSE), BE164,VLOOKUP(P164,mapping!$A$2:$B$8,2,FALSE))
))</f>
        <v>0</v>
      </c>
      <c r="J164" s="11" cm="1">
        <f t="array" ref="J164">IF(
    AZ164="OUT",0,IF(IF(
                      BD164&gt;=LARGE(IF(ISNUMBER(BD:BD),BD:BD),3),
                      BE164+0.001,
                      VLOOKUP(H164,mapping!$D:$E,2,FALSE)
                      )&gt;I164,
                   IF(
                      BD164&gt;=LARGE(IF(ISNUMBER(BD:BD),BD:BD),3),
                      BE164+0.001,
                      VLOOKUP(H164,mapping!$D:$E,2,FALSE)
                      ),
                   I164+0.002))</f>
        <v>0</v>
      </c>
      <c r="K164" s="8">
        <f t="shared" si="108"/>
        <v>4.8767252106557734E-3</v>
      </c>
      <c r="L164" s="1" t="str">
        <f>Pos!B804</f>
        <v>US00287Y1091</v>
      </c>
      <c r="M164" s="1" t="str">
        <f>_xlfn.XLOOKUP($L164,Pos!B:B,Pos!D:D,, 0)</f>
        <v>AbbVie, Inc.</v>
      </c>
      <c r="N164" s="1" t="str">
        <f>_xlfn.XLOOKUP($L164,Pos!B:B,Pos!E:E,, 0)</f>
        <v>Health Care</v>
      </c>
      <c r="O164" s="1" t="str">
        <f t="shared" si="109"/>
        <v>Health Care_North America</v>
      </c>
      <c r="P164" s="1" t="str">
        <f>_xlfn.XLOOKUP($L164,Pos!B:B,Pos!F:F,, 0)</f>
        <v>North America</v>
      </c>
      <c r="Q164" s="1">
        <v>0</v>
      </c>
      <c r="R164" s="9">
        <f>_xlfn.XLOOKUP($L164,Pos!$B:$B,Pos!N:N,0, 0)</f>
        <v>8.0399999999999991</v>
      </c>
      <c r="S164" s="9">
        <f>_xlfn.XLOOKUP($L164,Pos!$B:$B,Pos!O:O,0, 0)</f>
        <v>3.2383329999999999</v>
      </c>
      <c r="T164" s="9">
        <f>_xlfn.XLOOKUP($L164,Pos!$B:$B,Pos!P:P,0, 0)</f>
        <v>5.7249999999999996</v>
      </c>
      <c r="U164" s="9">
        <f>_xlfn.XLOOKUP($L164,Pos!$B:$B,Pos!Q:Q,0, 0)</f>
        <v>6.5</v>
      </c>
      <c r="V164" s="9">
        <f>_xlfn.XLOOKUP($L164,Pos!$B:$B,Pos!R:R,0, 0)</f>
        <v>7.8666669999999996</v>
      </c>
      <c r="W164" s="9">
        <f>_xlfn.XLOOKUP($L164,Pos!$B:$B,Pos!S:S,0, 0)</f>
        <v>3.415</v>
      </c>
      <c r="X164" s="9" t="str">
        <f>_xlfn.XLOOKUP($L164,Pos!$B:$B,Pos!J:J,0, 0)</f>
        <v>Outperform</v>
      </c>
      <c r="Y164" s="1">
        <v>0</v>
      </c>
      <c r="Z164" s="1">
        <v>0</v>
      </c>
      <c r="AA164" s="1">
        <f t="shared" si="110"/>
        <v>0</v>
      </c>
      <c r="AB164" s="9">
        <f>_xlfn.XLOOKUP(L164,Pos!B:B,Pos!K:K,-1,0)</f>
        <v>5.4237288135593218</v>
      </c>
      <c r="AC164" s="1" t="e">
        <f>_xlfn.XLOOKUP($L164,Pos!$A:$A,Pos!S:S,_xlfn.XLOOKUP($L164,#REF!,#REF!, ""), 0)</f>
        <v>#REF!</v>
      </c>
      <c r="AD164" s="1" t="e">
        <f>_xlfn.XLOOKUP($L164,Pos!$A:$A,Pos!T:T,_xlfn.XLOOKUP($L164,#REF!,#REF!, ""), 0)</f>
        <v>#REF!</v>
      </c>
      <c r="AE164" s="1" t="e">
        <f>_xlfn.XLOOKUP($L164,Pos!$A:$A,Pos!U:U,_xlfn.XLOOKUP($L164,#REF!,#REF!, ""), 0)</f>
        <v>#REF!</v>
      </c>
      <c r="AF164" s="1" t="e">
        <f>_xlfn.XLOOKUP($L164,Pos!$A:$A,Pos!V:V,_xlfn.XLOOKUP($L164,#REF!,#REF!, ""), 0)</f>
        <v>#REF!</v>
      </c>
      <c r="AG164" s="1" t="e">
        <f>_xlfn.XLOOKUP($L164,Pos!$A:$A,Pos!W:W,_xlfn.XLOOKUP($L164,#REF!,#REF!, ""), 0)</f>
        <v>#REF!</v>
      </c>
      <c r="AH164" s="1" t="e">
        <f>_xlfn.XLOOKUP($L164,Pos!$A:$A,Pos!X:X,_xlfn.XLOOKUP($L164,#REF!,#REF!, ""), 0)</f>
        <v>#REF!</v>
      </c>
      <c r="AI164" s="1" t="e">
        <f>_xlfn.XLOOKUP($L164,Pos!$A:$A,Pos!Y:Y,_xlfn.XLOOKUP($L164,#REF!,#REF!, ""), 0)</f>
        <v>#REF!</v>
      </c>
      <c r="AJ164" s="1" t="e">
        <f>_xlfn.XLOOKUP($L164,Pos!$A:$A,Pos!Z:Z,_xlfn.XLOOKUP($L164,#REF!,#REF!, ""), 0)</f>
        <v>#REF!</v>
      </c>
      <c r="AK164" s="1" t="e">
        <f>_xlfn.XLOOKUP($L164,Pos!$A:$A,Pos!AA:AA,_xlfn.XLOOKUP($L164,#REF!,#REF!, ""), 0)</f>
        <v>#REF!</v>
      </c>
      <c r="AL164" s="1" t="e">
        <f>_xlfn.XLOOKUP($L164,Pos!$A:$A,Pos!AB:AB,_xlfn.XLOOKUP($L164,#REF!,#REF!, ""), 0)</f>
        <v>#REF!</v>
      </c>
      <c r="AM164" s="1" t="e">
        <f>_xlfn.XLOOKUP($L164,Pos!$A:$A,Pos!AC:AC,_xlfn.XLOOKUP($L164,#REF!,#REF!, ""), 0)</f>
        <v>#REF!</v>
      </c>
      <c r="AN164" s="1" t="e">
        <f>_xlfn.XLOOKUP($L164,Pos!$A:$A,Pos!AD:AD,_xlfn.XLOOKUP($L164,#REF!,#REF!, ""), 0)</f>
        <v>#REF!</v>
      </c>
      <c r="AO164" s="1" t="e">
        <f>_xlfn.XLOOKUP($L164,Pos!$A:$A,Pos!AE:AE,_xlfn.XLOOKUP($L164,#REF!,#REF!, ""), 0)</f>
        <v>#REF!</v>
      </c>
      <c r="AP164" s="1" t="e">
        <f>_xlfn.XLOOKUP($L164,Pos!$A:$A,Pos!AF:AF,_xlfn.XLOOKUP($L164,#REF!,#REF!, ""), 0)</f>
        <v>#REF!</v>
      </c>
      <c r="AQ164" s="1" t="e">
        <f>_xlfn.XLOOKUP($L164,Pos!$A:$A,Pos!AG:AG,_xlfn.XLOOKUP($L164,#REF!,#REF!, ""), 0)</f>
        <v>#REF!</v>
      </c>
      <c r="AR164" s="1" t="e">
        <f>_xlfn.XLOOKUP($L164,Pos!$A:$A,Pos!AH:AH,_xlfn.XLOOKUP($L164,#REF!,#REF!, ""), 0)</f>
        <v>#REF!</v>
      </c>
      <c r="AS164" s="1" t="e">
        <f>_xlfn.XLOOKUP($L164,Pos!$A:$A,Pos!AI:AI,_xlfn.XLOOKUP($L164,#REF!,#REF!, ""), 0)</f>
        <v>#REF!</v>
      </c>
      <c r="AT164" s="1" t="e">
        <f>_xlfn.XLOOKUP($L164,Pos!$A:$A,Pos!AJ:AJ,_xlfn.XLOOKUP($L164,#REF!,#REF!, ""), 0)</f>
        <v>#REF!</v>
      </c>
      <c r="AU164" s="1" t="e">
        <f>_xlfn.XLOOKUP($L164,Pos!$A:$A,Pos!AK:AK,_xlfn.XLOOKUP($L164,#REF!,#REF!, ""), 0)</f>
        <v>#REF!</v>
      </c>
      <c r="AV164" s="1" t="e">
        <f>_xlfn.XLOOKUP($L164,Pos!$A:$A,Pos!AL:AL,_xlfn.XLOOKUP($L164,#REF!,#REF!, ""), 0)</f>
        <v>#REF!</v>
      </c>
      <c r="AW164" s="1" t="e">
        <f>_xlfn.XLOOKUP($L164,Pos!$A:$A,Pos!AM:AM,_xlfn.XLOOKUP($L164,#REF!,#REF!, ""), 0)</f>
        <v>#REF!</v>
      </c>
      <c r="AX164" s="1" t="e">
        <f>_xlfn.XLOOKUP($L164,Pos!$A:$A,Pos!AN:AN,_xlfn.XLOOKUP($L164,#REF!,#REF!, ""), 0)</f>
        <v>#REF!</v>
      </c>
      <c r="AY164" s="1" t="e">
        <f>_xlfn.XLOOKUP($L164,Pos!$A:$A,Pos!AO:AO,_xlfn.XLOOKUP($L164,#REF!,#REF!, ""), 0)</f>
        <v>#REF!</v>
      </c>
      <c r="AZ164" s="7" t="str">
        <f t="shared" si="111"/>
        <v>OUT</v>
      </c>
      <c r="BA164" s="1">
        <f>IF(OR(_xlfn.XLOOKUP(L164,Pos!B:B,Pos!L:L,FALSE)="ESG Reason",_xlfn.XLOOKUP(L164,Pos!B:B,Pos!L:L,FALSE)="Blacklisted"),1,0)</f>
        <v>0</v>
      </c>
      <c r="BC164" s="11">
        <v>9.1208690037955552E-11</v>
      </c>
      <c r="BD164" s="11">
        <f>_xlfn.XLOOKUP($L164,Pos!$B:$B,Pos!H:H,0, 0)</f>
        <v>0</v>
      </c>
      <c r="BE164" s="11">
        <f>_xlfn.XLOOKUP($L164,Pos!$B:$B,Pos!I:I,0, 0)</f>
        <v>4.8767252106557734E-3</v>
      </c>
      <c r="BF164" s="18">
        <f t="shared" si="112"/>
        <v>4.8767252106557734E-3</v>
      </c>
      <c r="BG164" s="1">
        <f t="shared" si="113"/>
        <v>1</v>
      </c>
      <c r="BH164" s="1">
        <f t="shared" si="114"/>
        <v>28</v>
      </c>
      <c r="BI164" s="18">
        <f t="shared" si="115"/>
        <v>9.1208690037955552E-11</v>
      </c>
      <c r="BJ164" s="3">
        <f t="shared" si="116"/>
        <v>0</v>
      </c>
      <c r="BK164" s="18">
        <f t="shared" si="117"/>
        <v>0</v>
      </c>
    </row>
    <row r="165" spans="3:63" x14ac:dyDescent="0.25">
      <c r="C165" s="3"/>
      <c r="D165" s="3"/>
      <c r="E165" s="3"/>
      <c r="F165" s="3"/>
      <c r="G165" s="51" t="s">
        <v>41</v>
      </c>
      <c r="H165" s="8" t="str">
        <f t="shared" si="107"/>
        <v>0,3%North America</v>
      </c>
      <c r="I165" s="11" cm="1">
        <f t="array" ref="I165">IF(
   AZ165 = "OUT", 0,IF(
   BD165 &gt;= LARGE(IF(ISNUMBER(BD:BD), BD:BD), 3),
   BE165 - 0.001,
   IF(BE165 &gt;=VLOOKUP(P165,mapping!$A:$B,2,FALSE), BE165,VLOOKUP(P165,mapping!$A$2:$B$8,2,FALSE))
))</f>
        <v>0</v>
      </c>
      <c r="J165" s="11" cm="1">
        <f t="array" ref="J165">IF(
    AZ165="OUT",0,IF(IF(
                      BD165&gt;=LARGE(IF(ISNUMBER(BD:BD),BD:BD),3),
                      BE165+0.001,
                      VLOOKUP(H165,mapping!$D:$E,2,FALSE)
                      )&gt;I165,
                   IF(
                      BD165&gt;=LARGE(IF(ISNUMBER(BD:BD),BD:BD),3),
                      BE165+0.001,
                      VLOOKUP(H165,mapping!$D:$E,2,FALSE)
                      ),
                   I165+0.002))</f>
        <v>0</v>
      </c>
      <c r="K165" s="8">
        <f t="shared" si="108"/>
        <v>4.6309618572252451E-3</v>
      </c>
      <c r="L165" s="1" t="str">
        <f>Pos!B1163</f>
        <v>US69608A1088</v>
      </c>
      <c r="M165" s="1" t="str">
        <f>_xlfn.XLOOKUP($L165,Pos!B:B,Pos!D:D,, 0)</f>
        <v>Palantir Technologies Inc. Class A</v>
      </c>
      <c r="N165" s="1" t="str">
        <f>_xlfn.XLOOKUP($L165,Pos!B:B,Pos!E:E,, 0)</f>
        <v>Technology</v>
      </c>
      <c r="O165" s="1" t="str">
        <f t="shared" si="109"/>
        <v>Technology_North America</v>
      </c>
      <c r="P165" s="1" t="str">
        <f>_xlfn.XLOOKUP($L165,Pos!B:B,Pos!F:F,, 0)</f>
        <v>North America</v>
      </c>
      <c r="Q165" s="1">
        <v>0</v>
      </c>
      <c r="R165" s="9">
        <f>_xlfn.XLOOKUP($L165,Pos!$B:$B,Pos!N:N,0, 0)</f>
        <v>0</v>
      </c>
      <c r="S165" s="9">
        <f>_xlfn.XLOOKUP($L165,Pos!$B:$B,Pos!O:O,0, 0)</f>
        <v>0.29933330000000002</v>
      </c>
      <c r="T165" s="9">
        <f>_xlfn.XLOOKUP($L165,Pos!$B:$B,Pos!P:P,0, 0)</f>
        <v>6.2</v>
      </c>
      <c r="U165" s="9">
        <f>_xlfn.XLOOKUP($L165,Pos!$B:$B,Pos!Q:Q,0, 0)</f>
        <v>9.6</v>
      </c>
      <c r="V165" s="9">
        <f>_xlfn.XLOOKUP($L165,Pos!$B:$B,Pos!R:R,0, 0)</f>
        <v>1.6666669999999999</v>
      </c>
      <c r="W165" s="9">
        <f>_xlfn.XLOOKUP($L165,Pos!$B:$B,Pos!S:S,0, 0)</f>
        <v>8.0849989999999998</v>
      </c>
      <c r="X165" s="9" t="str">
        <f>_xlfn.XLOOKUP($L165,Pos!$B:$B,Pos!J:J,0, 0)</f>
        <v>Hold</v>
      </c>
      <c r="Y165" s="1">
        <v>0</v>
      </c>
      <c r="Z165" s="1">
        <v>0</v>
      </c>
      <c r="AA165" s="1">
        <f t="shared" si="110"/>
        <v>0</v>
      </c>
      <c r="AB165" s="9">
        <f>_xlfn.XLOOKUP(L165,Pos!B:B,Pos!K:K,-1,0)</f>
        <v>6.7010309278350508</v>
      </c>
      <c r="AC165" s="1" t="e">
        <f>_xlfn.XLOOKUP($L165,Pos!$A:$A,Pos!S:S,_xlfn.XLOOKUP($L165,#REF!,#REF!, ""), 0)</f>
        <v>#REF!</v>
      </c>
      <c r="AD165" s="1" t="e">
        <f>_xlfn.XLOOKUP($L165,Pos!$A:$A,Pos!T:T,_xlfn.XLOOKUP($L165,#REF!,#REF!, ""), 0)</f>
        <v>#REF!</v>
      </c>
      <c r="AE165" s="1" t="e">
        <f>_xlfn.XLOOKUP($L165,Pos!$A:$A,Pos!U:U,_xlfn.XLOOKUP($L165,#REF!,#REF!, ""), 0)</f>
        <v>#REF!</v>
      </c>
      <c r="AF165" s="1" t="e">
        <f>_xlfn.XLOOKUP($L165,Pos!$A:$A,Pos!V:V,_xlfn.XLOOKUP($L165,#REF!,#REF!, ""), 0)</f>
        <v>#REF!</v>
      </c>
      <c r="AG165" s="1" t="e">
        <f>_xlfn.XLOOKUP($L165,Pos!$A:$A,Pos!W:W,_xlfn.XLOOKUP($L165,#REF!,#REF!, ""), 0)</f>
        <v>#REF!</v>
      </c>
      <c r="AH165" s="1" t="e">
        <f>_xlfn.XLOOKUP($L165,Pos!$A:$A,Pos!X:X,_xlfn.XLOOKUP($L165,#REF!,#REF!, ""), 0)</f>
        <v>#REF!</v>
      </c>
      <c r="AI165" s="1" t="e">
        <f>_xlfn.XLOOKUP($L165,Pos!$A:$A,Pos!Y:Y,_xlfn.XLOOKUP($L165,#REF!,#REF!, ""), 0)</f>
        <v>#REF!</v>
      </c>
      <c r="AJ165" s="1" t="e">
        <f>_xlfn.XLOOKUP($L165,Pos!$A:$A,Pos!Z:Z,_xlfn.XLOOKUP($L165,#REF!,#REF!, ""), 0)</f>
        <v>#REF!</v>
      </c>
      <c r="AK165" s="1" t="e">
        <f>_xlfn.XLOOKUP($L165,Pos!$A:$A,Pos!AA:AA,_xlfn.XLOOKUP($L165,#REF!,#REF!, ""), 0)</f>
        <v>#REF!</v>
      </c>
      <c r="AL165" s="1" t="e">
        <f>_xlfn.XLOOKUP($L165,Pos!$A:$A,Pos!AB:AB,_xlfn.XLOOKUP($L165,#REF!,#REF!, ""), 0)</f>
        <v>#REF!</v>
      </c>
      <c r="AM165" s="1" t="e">
        <f>_xlfn.XLOOKUP($L165,Pos!$A:$A,Pos!AC:AC,_xlfn.XLOOKUP($L165,#REF!,#REF!, ""), 0)</f>
        <v>#REF!</v>
      </c>
      <c r="AN165" s="1" t="e">
        <f>_xlfn.XLOOKUP($L165,Pos!$A:$A,Pos!AD:AD,_xlfn.XLOOKUP($L165,#REF!,#REF!, ""), 0)</f>
        <v>#REF!</v>
      </c>
      <c r="AO165" s="1" t="e">
        <f>_xlfn.XLOOKUP($L165,Pos!$A:$A,Pos!AE:AE,_xlfn.XLOOKUP($L165,#REF!,#REF!, ""), 0)</f>
        <v>#REF!</v>
      </c>
      <c r="AP165" s="1" t="e">
        <f>_xlfn.XLOOKUP($L165,Pos!$A:$A,Pos!AF:AF,_xlfn.XLOOKUP($L165,#REF!,#REF!, ""), 0)</f>
        <v>#REF!</v>
      </c>
      <c r="AQ165" s="1" t="e">
        <f>_xlfn.XLOOKUP($L165,Pos!$A:$A,Pos!AG:AG,_xlfn.XLOOKUP($L165,#REF!,#REF!, ""), 0)</f>
        <v>#REF!</v>
      </c>
      <c r="AR165" s="1" t="e">
        <f>_xlfn.XLOOKUP($L165,Pos!$A:$A,Pos!AH:AH,_xlfn.XLOOKUP($L165,#REF!,#REF!, ""), 0)</f>
        <v>#REF!</v>
      </c>
      <c r="AS165" s="1" t="e">
        <f>_xlfn.XLOOKUP($L165,Pos!$A:$A,Pos!AI:AI,_xlfn.XLOOKUP($L165,#REF!,#REF!, ""), 0)</f>
        <v>#REF!</v>
      </c>
      <c r="AT165" s="1" t="e">
        <f>_xlfn.XLOOKUP($L165,Pos!$A:$A,Pos!AJ:AJ,_xlfn.XLOOKUP($L165,#REF!,#REF!, ""), 0)</f>
        <v>#REF!</v>
      </c>
      <c r="AU165" s="1" t="e">
        <f>_xlfn.XLOOKUP($L165,Pos!$A:$A,Pos!AK:AK,_xlfn.XLOOKUP($L165,#REF!,#REF!, ""), 0)</f>
        <v>#REF!</v>
      </c>
      <c r="AV165" s="1" t="e">
        <f>_xlfn.XLOOKUP($L165,Pos!$A:$A,Pos!AL:AL,_xlfn.XLOOKUP($L165,#REF!,#REF!, ""), 0)</f>
        <v>#REF!</v>
      </c>
      <c r="AW165" s="1" t="e">
        <f>_xlfn.XLOOKUP($L165,Pos!$A:$A,Pos!AM:AM,_xlfn.XLOOKUP($L165,#REF!,#REF!, ""), 0)</f>
        <v>#REF!</v>
      </c>
      <c r="AX165" s="1" t="e">
        <f>_xlfn.XLOOKUP($L165,Pos!$A:$A,Pos!AN:AN,_xlfn.XLOOKUP($L165,#REF!,#REF!, ""), 0)</f>
        <v>#REF!</v>
      </c>
      <c r="AY165" s="1" t="e">
        <f>_xlfn.XLOOKUP($L165,Pos!$A:$A,Pos!AO:AO,_xlfn.XLOOKUP($L165,#REF!,#REF!, ""), 0)</f>
        <v>#REF!</v>
      </c>
      <c r="AZ165" s="7" t="str">
        <f t="shared" si="111"/>
        <v>OUT</v>
      </c>
      <c r="BA165" s="1">
        <f>IF(OR(_xlfn.XLOOKUP(L165,Pos!B:B,Pos!L:L,FALSE)="ESG Reason",_xlfn.XLOOKUP(L165,Pos!B:B,Pos!L:L,FALSE)="Blacklisted"),1,0)</f>
        <v>1</v>
      </c>
      <c r="BC165" s="11">
        <v>1.9841977164197229E-10</v>
      </c>
      <c r="BD165" s="11">
        <f>_xlfn.XLOOKUP($L165,Pos!$B:$B,Pos!H:H,0, 0)</f>
        <v>0</v>
      </c>
      <c r="BE165" s="11">
        <f>_xlfn.XLOOKUP($L165,Pos!$B:$B,Pos!I:I,0, 0)</f>
        <v>4.6309618572252451E-3</v>
      </c>
      <c r="BF165" s="18">
        <f t="shared" si="112"/>
        <v>4.6309618572252451E-3</v>
      </c>
      <c r="BG165" s="1">
        <f t="shared" si="113"/>
        <v>1</v>
      </c>
      <c r="BH165" s="1">
        <f t="shared" si="114"/>
        <v>35</v>
      </c>
      <c r="BI165" s="18">
        <f t="shared" si="115"/>
        <v>1.9841977164197229E-10</v>
      </c>
      <c r="BJ165" s="3">
        <f t="shared" si="116"/>
        <v>0</v>
      </c>
      <c r="BK165" s="18">
        <f t="shared" si="117"/>
        <v>0</v>
      </c>
    </row>
    <row r="166" spans="3:63" x14ac:dyDescent="0.25">
      <c r="C166" s="3"/>
      <c r="D166" s="3"/>
      <c r="E166" s="3"/>
      <c r="F166" s="3"/>
      <c r="G166" s="51" t="s">
        <v>42</v>
      </c>
      <c r="H166" s="8" t="str">
        <f t="shared" si="107"/>
        <v>0,3%North America</v>
      </c>
      <c r="I166" s="11" cm="1">
        <f t="array" ref="I166">IF(
   AZ166 = "OUT", 0,IF(
   BD166 &gt;= LARGE(IF(ISNUMBER(BD:BD), BD:BD), 3),
   BE166 - 0.001,
   IF(BE166 &gt;=VLOOKUP(P166,mapping!$A:$B,2,FALSE), BE166,VLOOKUP(P166,mapping!$A$2:$B$8,2,FALSE))
))</f>
        <v>0</v>
      </c>
      <c r="J166" s="11" cm="1">
        <f t="array" ref="J166">IF(
    AZ166="OUT",0,IF(IF(
                      BD166&gt;=LARGE(IF(ISNUMBER(BD:BD),BD:BD),3),
                      BE166+0.001,
                      VLOOKUP(H166,mapping!$D:$E,2,FALSE)
                      )&gt;I166,
                   IF(
                      BD166&gt;=LARGE(IF(ISNUMBER(BD:BD),BD:BD),3),
                      BE166+0.001,
                      VLOOKUP(H166,mapping!$D:$E,2,FALSE)
                      ),
                   I166+0.002))</f>
        <v>0</v>
      </c>
      <c r="K166" s="8">
        <f t="shared" si="108"/>
        <v>4.5870981904117918E-3</v>
      </c>
      <c r="L166" s="1" t="str">
        <f>Pos!B854</f>
        <v>US0605051046</v>
      </c>
      <c r="M166" s="1" t="str">
        <f>_xlfn.XLOOKUP($L166,Pos!B:B,Pos!D:D,, 0)</f>
        <v>Bank of America Corp</v>
      </c>
      <c r="N166" s="1" t="str">
        <f>_xlfn.XLOOKUP($L166,Pos!B:B,Pos!E:E,, 0)</f>
        <v>Banks</v>
      </c>
      <c r="O166" s="1" t="str">
        <f t="shared" si="109"/>
        <v>Banks_North America</v>
      </c>
      <c r="P166" s="1" t="str">
        <f>_xlfn.XLOOKUP($L166,Pos!B:B,Pos!F:F,, 0)</f>
        <v>North America</v>
      </c>
      <c r="Q166" s="1">
        <v>0</v>
      </c>
      <c r="R166" s="9">
        <f>_xlfn.XLOOKUP($L166,Pos!$B:$B,Pos!N:N,0, 0)</f>
        <v>4.5999999999999996</v>
      </c>
      <c r="S166" s="9">
        <f>_xlfn.XLOOKUP($L166,Pos!$B:$B,Pos!O:O,0, 0)</f>
        <v>5.7275</v>
      </c>
      <c r="T166" s="9">
        <f>_xlfn.XLOOKUP($L166,Pos!$B:$B,Pos!P:P,0, 0)</f>
        <v>2.0249999999999999</v>
      </c>
      <c r="U166" s="9">
        <f>_xlfn.XLOOKUP($L166,Pos!$B:$B,Pos!Q:Q,0, 0)</f>
        <v>8</v>
      </c>
      <c r="V166" s="9">
        <f>_xlfn.XLOOKUP($L166,Pos!$B:$B,Pos!R:R,0, 0)</f>
        <v>3.6666669999999999</v>
      </c>
      <c r="W166" s="9">
        <f>_xlfn.XLOOKUP($L166,Pos!$B:$B,Pos!S:S,0, 0)</f>
        <v>6.1658330000000001</v>
      </c>
      <c r="X166" s="9" t="str">
        <f>_xlfn.XLOOKUP($L166,Pos!$B:$B,Pos!J:J,0, 0)</f>
        <v>Outperform</v>
      </c>
      <c r="Y166" s="1">
        <v>0</v>
      </c>
      <c r="Z166" s="1">
        <v>0</v>
      </c>
      <c r="AA166" s="1">
        <f t="shared" si="110"/>
        <v>0</v>
      </c>
      <c r="AB166" s="9">
        <f>_xlfn.XLOOKUP(L166,Pos!B:B,Pos!K:K,-1,0)</f>
        <v>5</v>
      </c>
      <c r="AC166" s="1" t="e">
        <f>_xlfn.XLOOKUP($L166,Pos!$A:$A,Pos!S:S,_xlfn.XLOOKUP($L166,#REF!,#REF!, ""), 0)</f>
        <v>#REF!</v>
      </c>
      <c r="AD166" s="1" t="e">
        <f>_xlfn.XLOOKUP($L166,Pos!$A:$A,Pos!T:T,_xlfn.XLOOKUP($L166,#REF!,#REF!, ""), 0)</f>
        <v>#REF!</v>
      </c>
      <c r="AE166" s="1" t="e">
        <f>_xlfn.XLOOKUP($L166,Pos!$A:$A,Pos!U:U,_xlfn.XLOOKUP($L166,#REF!,#REF!, ""), 0)</f>
        <v>#REF!</v>
      </c>
      <c r="AF166" s="1" t="e">
        <f>_xlfn.XLOOKUP($L166,Pos!$A:$A,Pos!V:V,_xlfn.XLOOKUP($L166,#REF!,#REF!, ""), 0)</f>
        <v>#REF!</v>
      </c>
      <c r="AG166" s="1" t="e">
        <f>_xlfn.XLOOKUP($L166,Pos!$A:$A,Pos!W:W,_xlfn.XLOOKUP($L166,#REF!,#REF!, ""), 0)</f>
        <v>#REF!</v>
      </c>
      <c r="AH166" s="1" t="e">
        <f>_xlfn.XLOOKUP($L166,Pos!$A:$A,Pos!X:X,_xlfn.XLOOKUP($L166,#REF!,#REF!, ""), 0)</f>
        <v>#REF!</v>
      </c>
      <c r="AI166" s="1" t="e">
        <f>_xlfn.XLOOKUP($L166,Pos!$A:$A,Pos!Y:Y,_xlfn.XLOOKUP($L166,#REF!,#REF!, ""), 0)</f>
        <v>#REF!</v>
      </c>
      <c r="AJ166" s="1" t="e">
        <f>_xlfn.XLOOKUP($L166,Pos!$A:$A,Pos!Z:Z,_xlfn.XLOOKUP($L166,#REF!,#REF!, ""), 0)</f>
        <v>#REF!</v>
      </c>
      <c r="AK166" s="1" t="e">
        <f>_xlfn.XLOOKUP($L166,Pos!$A:$A,Pos!AA:AA,_xlfn.XLOOKUP($L166,#REF!,#REF!, ""), 0)</f>
        <v>#REF!</v>
      </c>
      <c r="AL166" s="1" t="e">
        <f>_xlfn.XLOOKUP($L166,Pos!$A:$A,Pos!AB:AB,_xlfn.XLOOKUP($L166,#REF!,#REF!, ""), 0)</f>
        <v>#REF!</v>
      </c>
      <c r="AM166" s="1" t="e">
        <f>_xlfn.XLOOKUP($L166,Pos!$A:$A,Pos!AC:AC,_xlfn.XLOOKUP($L166,#REF!,#REF!, ""), 0)</f>
        <v>#REF!</v>
      </c>
      <c r="AN166" s="1" t="e">
        <f>_xlfn.XLOOKUP($L166,Pos!$A:$A,Pos!AD:AD,_xlfn.XLOOKUP($L166,#REF!,#REF!, ""), 0)</f>
        <v>#REF!</v>
      </c>
      <c r="AO166" s="1" t="e">
        <f>_xlfn.XLOOKUP($L166,Pos!$A:$A,Pos!AE:AE,_xlfn.XLOOKUP($L166,#REF!,#REF!, ""), 0)</f>
        <v>#REF!</v>
      </c>
      <c r="AP166" s="1" t="e">
        <f>_xlfn.XLOOKUP($L166,Pos!$A:$A,Pos!AF:AF,_xlfn.XLOOKUP($L166,#REF!,#REF!, ""), 0)</f>
        <v>#REF!</v>
      </c>
      <c r="AQ166" s="1" t="e">
        <f>_xlfn.XLOOKUP($L166,Pos!$A:$A,Pos!AG:AG,_xlfn.XLOOKUP($L166,#REF!,#REF!, ""), 0)</f>
        <v>#REF!</v>
      </c>
      <c r="AR166" s="1" t="e">
        <f>_xlfn.XLOOKUP($L166,Pos!$A:$A,Pos!AH:AH,_xlfn.XLOOKUP($L166,#REF!,#REF!, ""), 0)</f>
        <v>#REF!</v>
      </c>
      <c r="AS166" s="1" t="e">
        <f>_xlfn.XLOOKUP($L166,Pos!$A:$A,Pos!AI:AI,_xlfn.XLOOKUP($L166,#REF!,#REF!, ""), 0)</f>
        <v>#REF!</v>
      </c>
      <c r="AT166" s="1" t="e">
        <f>_xlfn.XLOOKUP($L166,Pos!$A:$A,Pos!AJ:AJ,_xlfn.XLOOKUP($L166,#REF!,#REF!, ""), 0)</f>
        <v>#REF!</v>
      </c>
      <c r="AU166" s="1" t="e">
        <f>_xlfn.XLOOKUP($L166,Pos!$A:$A,Pos!AK:AK,_xlfn.XLOOKUP($L166,#REF!,#REF!, ""), 0)</f>
        <v>#REF!</v>
      </c>
      <c r="AV166" s="1" t="e">
        <f>_xlfn.XLOOKUP($L166,Pos!$A:$A,Pos!AL:AL,_xlfn.XLOOKUP($L166,#REF!,#REF!, ""), 0)</f>
        <v>#REF!</v>
      </c>
      <c r="AW166" s="1" t="e">
        <f>_xlfn.XLOOKUP($L166,Pos!$A:$A,Pos!AM:AM,_xlfn.XLOOKUP($L166,#REF!,#REF!, ""), 0)</f>
        <v>#REF!</v>
      </c>
      <c r="AX166" s="1" t="e">
        <f>_xlfn.XLOOKUP($L166,Pos!$A:$A,Pos!AN:AN,_xlfn.XLOOKUP($L166,#REF!,#REF!, ""), 0)</f>
        <v>#REF!</v>
      </c>
      <c r="AY166" s="1" t="e">
        <f>_xlfn.XLOOKUP($L166,Pos!$A:$A,Pos!AO:AO,_xlfn.XLOOKUP($L166,#REF!,#REF!, ""), 0)</f>
        <v>#REF!</v>
      </c>
      <c r="AZ166" s="7" t="str">
        <f t="shared" si="111"/>
        <v>OUT</v>
      </c>
      <c r="BA166" s="1">
        <f>IF(OR(_xlfn.XLOOKUP(L166,Pos!B:B,Pos!L:L,FALSE)="ESG Reason",_xlfn.XLOOKUP(L166,Pos!B:B,Pos!L:L,FALSE)="Blacklisted"),1,0)</f>
        <v>0</v>
      </c>
      <c r="BC166" s="11">
        <v>1.80805088177655E-10</v>
      </c>
      <c r="BD166" s="11">
        <f>_xlfn.XLOOKUP($L166,Pos!$B:$B,Pos!H:H,0, 0)</f>
        <v>0</v>
      </c>
      <c r="BE166" s="11">
        <f>_xlfn.XLOOKUP($L166,Pos!$B:$B,Pos!I:I,0, 0)</f>
        <v>4.5870981904117918E-3</v>
      </c>
      <c r="BF166" s="18">
        <f t="shared" si="112"/>
        <v>4.5870981904117918E-3</v>
      </c>
      <c r="BG166" s="1">
        <f t="shared" si="113"/>
        <v>1</v>
      </c>
      <c r="BH166" s="1">
        <f t="shared" si="114"/>
        <v>21</v>
      </c>
      <c r="BI166" s="18">
        <f t="shared" si="115"/>
        <v>1.80805088177655E-10</v>
      </c>
      <c r="BJ166" s="3">
        <f t="shared" si="116"/>
        <v>0</v>
      </c>
      <c r="BK166" s="18">
        <f t="shared" si="117"/>
        <v>0</v>
      </c>
    </row>
    <row r="167" spans="3:63" x14ac:dyDescent="0.25">
      <c r="C167" s="3"/>
      <c r="D167" s="3"/>
      <c r="E167" s="3"/>
      <c r="F167" s="3"/>
      <c r="G167" s="51" t="s">
        <v>44</v>
      </c>
      <c r="H167" s="8" t="str">
        <f t="shared" si="107"/>
        <v>0,3%North America</v>
      </c>
      <c r="I167" s="11" cm="1">
        <f t="array" ref="I167">IF(
   AZ167 = "OUT", 0,IF(
   BD167 &gt;= LARGE(IF(ISNUMBER(BD:BD), BD:BD), 3),
   BE167 - 0.001,
   IF(BE167 &gt;=VLOOKUP(P167,mapping!$A:$B,2,FALSE), BE167,VLOOKUP(P167,mapping!$A$2:$B$8,2,FALSE))
))</f>
        <v>0</v>
      </c>
      <c r="J167" s="11" cm="1">
        <f t="array" ref="J167">IF(
    AZ167="OUT",0,IF(IF(
                      BD167&gt;=LARGE(IF(ISNUMBER(BD:BD),BD:BD),3),
                      BE167+0.001,
                      VLOOKUP(H167,mapping!$D:$E,2,FALSE)
                      )&gt;I167,
                   IF(
                      BD167&gt;=LARGE(IF(ISNUMBER(BD:BD),BD:BD),3),
                      BE167+0.001,
                      VLOOKUP(H167,mapping!$D:$E,2,FALSE)
                      ),
                   I167+0.002))</f>
        <v>0</v>
      </c>
      <c r="K167" s="8">
        <f t="shared" si="108"/>
        <v>4.29940946476809E-3</v>
      </c>
      <c r="L167" s="1" t="str">
        <f>Pos!B1036</f>
        <v>US4370761029</v>
      </c>
      <c r="M167" s="1" t="str">
        <f>_xlfn.XLOOKUP($L167,Pos!B:B,Pos!D:D,, 0)</f>
        <v>Home Depot, Inc.</v>
      </c>
      <c r="N167" s="1" t="str">
        <f>_xlfn.XLOOKUP($L167,Pos!B:B,Pos!E:E,, 0)</f>
        <v>Retail</v>
      </c>
      <c r="O167" s="1" t="str">
        <f t="shared" si="109"/>
        <v>Retail_North America</v>
      </c>
      <c r="P167" s="1" t="str">
        <f>_xlfn.XLOOKUP($L167,Pos!B:B,Pos!F:F,, 0)</f>
        <v>North America</v>
      </c>
      <c r="Q167" s="1">
        <v>0</v>
      </c>
      <c r="R167" s="9">
        <f>_xlfn.XLOOKUP($L167,Pos!$B:$B,Pos!N:N,0, 0)</f>
        <v>7.41</v>
      </c>
      <c r="S167" s="9">
        <f>_xlfn.XLOOKUP($L167,Pos!$B:$B,Pos!O:O,0, 0)</f>
        <v>3.8184999999999998</v>
      </c>
      <c r="T167" s="9">
        <f>_xlfn.XLOOKUP($L167,Pos!$B:$B,Pos!P:P,0, 0)</f>
        <v>6.8</v>
      </c>
      <c r="U167" s="9">
        <f>_xlfn.XLOOKUP($L167,Pos!$B:$B,Pos!Q:Q,0, 0)</f>
        <v>0.8</v>
      </c>
      <c r="V167" s="9">
        <f>_xlfn.XLOOKUP($L167,Pos!$B:$B,Pos!R:R,0, 0)</f>
        <v>7.9333330000000002</v>
      </c>
      <c r="W167" s="9">
        <f>_xlfn.XLOOKUP($L167,Pos!$B:$B,Pos!S:S,0, 0)</f>
        <v>3.0649999999999999</v>
      </c>
      <c r="X167" s="9" t="str">
        <f>_xlfn.XLOOKUP($L167,Pos!$B:$B,Pos!J:J,0, 0)</f>
        <v>Outperform</v>
      </c>
      <c r="Y167" s="1">
        <v>0</v>
      </c>
      <c r="Z167" s="1">
        <v>0</v>
      </c>
      <c r="AA167" s="1">
        <f t="shared" si="110"/>
        <v>0</v>
      </c>
      <c r="AB167" s="9">
        <f>_xlfn.XLOOKUP(L167,Pos!B:B,Pos!K:K,-1,0)</f>
        <v>2.2222222222222219</v>
      </c>
      <c r="AC167" s="1" t="e">
        <f>_xlfn.XLOOKUP($L167,Pos!$A:$A,Pos!S:S,_xlfn.XLOOKUP($L167,#REF!,#REF!, ""), 0)</f>
        <v>#REF!</v>
      </c>
      <c r="AD167" s="1" t="e">
        <f>_xlfn.XLOOKUP($L167,Pos!$A:$A,Pos!T:T,_xlfn.XLOOKUP($L167,#REF!,#REF!, ""), 0)</f>
        <v>#REF!</v>
      </c>
      <c r="AE167" s="1" t="e">
        <f>_xlfn.XLOOKUP($L167,Pos!$A:$A,Pos!U:U,_xlfn.XLOOKUP($L167,#REF!,#REF!, ""), 0)</f>
        <v>#REF!</v>
      </c>
      <c r="AF167" s="1" t="e">
        <f>_xlfn.XLOOKUP($L167,Pos!$A:$A,Pos!V:V,_xlfn.XLOOKUP($L167,#REF!,#REF!, ""), 0)</f>
        <v>#REF!</v>
      </c>
      <c r="AG167" s="1" t="e">
        <f>_xlfn.XLOOKUP($L167,Pos!$A:$A,Pos!W:W,_xlfn.XLOOKUP($L167,#REF!,#REF!, ""), 0)</f>
        <v>#REF!</v>
      </c>
      <c r="AH167" s="1" t="e">
        <f>_xlfn.XLOOKUP($L167,Pos!$A:$A,Pos!X:X,_xlfn.XLOOKUP($L167,#REF!,#REF!, ""), 0)</f>
        <v>#REF!</v>
      </c>
      <c r="AI167" s="1" t="e">
        <f>_xlfn.XLOOKUP($L167,Pos!$A:$A,Pos!Y:Y,_xlfn.XLOOKUP($L167,#REF!,#REF!, ""), 0)</f>
        <v>#REF!</v>
      </c>
      <c r="AJ167" s="1" t="e">
        <f>_xlfn.XLOOKUP($L167,Pos!$A:$A,Pos!Z:Z,_xlfn.XLOOKUP($L167,#REF!,#REF!, ""), 0)</f>
        <v>#REF!</v>
      </c>
      <c r="AK167" s="1" t="e">
        <f>_xlfn.XLOOKUP($L167,Pos!$A:$A,Pos!AA:AA,_xlfn.XLOOKUP($L167,#REF!,#REF!, ""), 0)</f>
        <v>#REF!</v>
      </c>
      <c r="AL167" s="1" t="e">
        <f>_xlfn.XLOOKUP($L167,Pos!$A:$A,Pos!AB:AB,_xlfn.XLOOKUP($L167,#REF!,#REF!, ""), 0)</f>
        <v>#REF!</v>
      </c>
      <c r="AM167" s="1" t="e">
        <f>_xlfn.XLOOKUP($L167,Pos!$A:$A,Pos!AC:AC,_xlfn.XLOOKUP($L167,#REF!,#REF!, ""), 0)</f>
        <v>#REF!</v>
      </c>
      <c r="AN167" s="1" t="e">
        <f>_xlfn.XLOOKUP($L167,Pos!$A:$A,Pos!AD:AD,_xlfn.XLOOKUP($L167,#REF!,#REF!, ""), 0)</f>
        <v>#REF!</v>
      </c>
      <c r="AO167" s="1" t="e">
        <f>_xlfn.XLOOKUP($L167,Pos!$A:$A,Pos!AE:AE,_xlfn.XLOOKUP($L167,#REF!,#REF!, ""), 0)</f>
        <v>#REF!</v>
      </c>
      <c r="AP167" s="1" t="e">
        <f>_xlfn.XLOOKUP($L167,Pos!$A:$A,Pos!AF:AF,_xlfn.XLOOKUP($L167,#REF!,#REF!, ""), 0)</f>
        <v>#REF!</v>
      </c>
      <c r="AQ167" s="1" t="e">
        <f>_xlfn.XLOOKUP($L167,Pos!$A:$A,Pos!AG:AG,_xlfn.XLOOKUP($L167,#REF!,#REF!, ""), 0)</f>
        <v>#REF!</v>
      </c>
      <c r="AR167" s="1" t="e">
        <f>_xlfn.XLOOKUP($L167,Pos!$A:$A,Pos!AH:AH,_xlfn.XLOOKUP($L167,#REF!,#REF!, ""), 0)</f>
        <v>#REF!</v>
      </c>
      <c r="AS167" s="1" t="e">
        <f>_xlfn.XLOOKUP($L167,Pos!$A:$A,Pos!AI:AI,_xlfn.XLOOKUP($L167,#REF!,#REF!, ""), 0)</f>
        <v>#REF!</v>
      </c>
      <c r="AT167" s="1" t="e">
        <f>_xlfn.XLOOKUP($L167,Pos!$A:$A,Pos!AJ:AJ,_xlfn.XLOOKUP($L167,#REF!,#REF!, ""), 0)</f>
        <v>#REF!</v>
      </c>
      <c r="AU167" s="1" t="e">
        <f>_xlfn.XLOOKUP($L167,Pos!$A:$A,Pos!AK:AK,_xlfn.XLOOKUP($L167,#REF!,#REF!, ""), 0)</f>
        <v>#REF!</v>
      </c>
      <c r="AV167" s="1" t="e">
        <f>_xlfn.XLOOKUP($L167,Pos!$A:$A,Pos!AL:AL,_xlfn.XLOOKUP($L167,#REF!,#REF!, ""), 0)</f>
        <v>#REF!</v>
      </c>
      <c r="AW167" s="1" t="e">
        <f>_xlfn.XLOOKUP($L167,Pos!$A:$A,Pos!AM:AM,_xlfn.XLOOKUP($L167,#REF!,#REF!, ""), 0)</f>
        <v>#REF!</v>
      </c>
      <c r="AX167" s="1" t="e">
        <f>_xlfn.XLOOKUP($L167,Pos!$A:$A,Pos!AN:AN,_xlfn.XLOOKUP($L167,#REF!,#REF!, ""), 0)</f>
        <v>#REF!</v>
      </c>
      <c r="AY167" s="1" t="e">
        <f>_xlfn.XLOOKUP($L167,Pos!$A:$A,Pos!AO:AO,_xlfn.XLOOKUP($L167,#REF!,#REF!, ""), 0)</f>
        <v>#REF!</v>
      </c>
      <c r="AZ167" s="7" t="str">
        <f t="shared" si="111"/>
        <v>OUT</v>
      </c>
      <c r="BA167" s="1">
        <f>IF(OR(_xlfn.XLOOKUP(L167,Pos!B:B,Pos!L:L,FALSE)="ESG Reason",_xlfn.XLOOKUP(L167,Pos!B:B,Pos!L:L,FALSE)="Blacklisted"),1,0)</f>
        <v>1</v>
      </c>
      <c r="BC167" s="11">
        <v>2.0074831905517059E-10</v>
      </c>
      <c r="BD167" s="11">
        <f>_xlfn.XLOOKUP($L167,Pos!$B:$B,Pos!H:H,0, 0)</f>
        <v>0</v>
      </c>
      <c r="BE167" s="11">
        <f>_xlfn.XLOOKUP($L167,Pos!$B:$B,Pos!I:I,0, 0)</f>
        <v>4.29940946476809E-3</v>
      </c>
      <c r="BF167" s="18">
        <f t="shared" si="112"/>
        <v>4.29940946476809E-3</v>
      </c>
      <c r="BG167" s="1">
        <f t="shared" si="113"/>
        <v>1</v>
      </c>
      <c r="BH167" s="1">
        <f t="shared" si="114"/>
        <v>34</v>
      </c>
      <c r="BI167" s="18">
        <f t="shared" si="115"/>
        <v>2.0074831905517059E-10</v>
      </c>
      <c r="BJ167" s="3">
        <f t="shared" si="116"/>
        <v>0</v>
      </c>
      <c r="BK167" s="18">
        <f t="shared" si="117"/>
        <v>0</v>
      </c>
    </row>
    <row r="168" spans="3:63" x14ac:dyDescent="0.25">
      <c r="C168" s="3"/>
      <c r="D168" s="3"/>
      <c r="E168" s="3"/>
      <c r="F168" s="3"/>
      <c r="G168" s="51" t="s">
        <v>43</v>
      </c>
      <c r="H168" s="8" t="str">
        <f t="shared" si="107"/>
        <v>0,3%North America</v>
      </c>
      <c r="I168" s="11" cm="1">
        <f t="array" ref="I168">IF(
   AZ168 = "OUT", 0,IF(
   BD168 &gt;= LARGE(IF(ISNUMBER(BD:BD), BD:BD), 3),
   BE168 - 0.001,
   IF(BE168 &gt;=VLOOKUP(P168,mapping!$A:$B,2,FALSE), BE168,VLOOKUP(P168,mapping!$A$2:$B$8,2,FALSE))
))</f>
        <v>0</v>
      </c>
      <c r="J168" s="11" cm="1">
        <f t="array" ref="J168">IF(
    AZ168="OUT",0,IF(IF(
                      BD168&gt;=LARGE(IF(ISNUMBER(BD:BD),BD:BD),3),
                      BE168+0.001,
                      VLOOKUP(H168,mapping!$D:$E,2,FALSE)
                      )&gt;I168,
                   IF(
                      BD168&gt;=LARGE(IF(ISNUMBER(BD:BD),BD:BD),3),
                      BE168+0.001,
                      VLOOKUP(H168,mapping!$D:$E,2,FALSE)
                      ),
                   I168+0.002))</f>
        <v>0</v>
      </c>
      <c r="K168" s="8">
        <f t="shared" si="108"/>
        <v>4.299328452455075E-3</v>
      </c>
      <c r="L168" s="1" t="str">
        <f>Pos!B807</f>
        <v>US0079031078</v>
      </c>
      <c r="M168" s="1" t="str">
        <f>_xlfn.XLOOKUP($L168,Pos!B:B,Pos!D:D,, 0)</f>
        <v>Advanced Micro Devices, Inc.</v>
      </c>
      <c r="N168" s="1" t="str">
        <f>_xlfn.XLOOKUP($L168,Pos!B:B,Pos!E:E,, 0)</f>
        <v>Technology</v>
      </c>
      <c r="O168" s="1" t="str">
        <f t="shared" si="109"/>
        <v>Technology_North America</v>
      </c>
      <c r="P168" s="1" t="str">
        <f>_xlfn.XLOOKUP($L168,Pos!B:B,Pos!F:F,, 0)</f>
        <v>North America</v>
      </c>
      <c r="Q168" s="1">
        <v>0</v>
      </c>
      <c r="R168" s="9">
        <f>_xlfn.XLOOKUP($L168,Pos!$B:$B,Pos!N:N,0, 0)</f>
        <v>0</v>
      </c>
      <c r="S168" s="9">
        <f>_xlfn.XLOOKUP($L168,Pos!$B:$B,Pos!O:O,0, 0)</f>
        <v>3.0203329999999999</v>
      </c>
      <c r="T168" s="9">
        <f>_xlfn.XLOOKUP($L168,Pos!$B:$B,Pos!P:P,0, 0)</f>
        <v>3.0249999999999999</v>
      </c>
      <c r="U168" s="9">
        <f>_xlfn.XLOOKUP($L168,Pos!$B:$B,Pos!Q:Q,0, 0)</f>
        <v>8.1</v>
      </c>
      <c r="V168" s="9">
        <f>_xlfn.XLOOKUP($L168,Pos!$B:$B,Pos!R:R,0, 0)</f>
        <v>0.86666670000000001</v>
      </c>
      <c r="W168" s="9">
        <f>_xlfn.XLOOKUP($L168,Pos!$B:$B,Pos!S:S,0, 0)</f>
        <v>6.2433329999999998</v>
      </c>
      <c r="X168" s="9" t="str">
        <f>_xlfn.XLOOKUP($L168,Pos!$B:$B,Pos!J:J,0, 0)</f>
        <v>Outperform</v>
      </c>
      <c r="Y168" s="1">
        <v>0</v>
      </c>
      <c r="Z168" s="1">
        <v>0</v>
      </c>
      <c r="AA168" s="1">
        <f t="shared" si="110"/>
        <v>0</v>
      </c>
      <c r="AB168" s="9">
        <f>_xlfn.XLOOKUP(L168,Pos!B:B,Pos!K:K,-1,0)</f>
        <v>0.92783505154639179</v>
      </c>
      <c r="AC168" s="1" t="e">
        <f>_xlfn.XLOOKUP($L168,Pos!$A:$A,Pos!S:S,_xlfn.XLOOKUP($L168,#REF!,#REF!, ""), 0)</f>
        <v>#REF!</v>
      </c>
      <c r="AD168" s="1" t="e">
        <f>_xlfn.XLOOKUP($L168,Pos!$A:$A,Pos!T:T,_xlfn.XLOOKUP($L168,#REF!,#REF!, ""), 0)</f>
        <v>#REF!</v>
      </c>
      <c r="AE168" s="1" t="e">
        <f>_xlfn.XLOOKUP($L168,Pos!$A:$A,Pos!U:U,_xlfn.XLOOKUP($L168,#REF!,#REF!, ""), 0)</f>
        <v>#REF!</v>
      </c>
      <c r="AF168" s="1" t="e">
        <f>_xlfn.XLOOKUP($L168,Pos!$A:$A,Pos!V:V,_xlfn.XLOOKUP($L168,#REF!,#REF!, ""), 0)</f>
        <v>#REF!</v>
      </c>
      <c r="AG168" s="1" t="e">
        <f>_xlfn.XLOOKUP($L168,Pos!$A:$A,Pos!W:W,_xlfn.XLOOKUP($L168,#REF!,#REF!, ""), 0)</f>
        <v>#REF!</v>
      </c>
      <c r="AH168" s="1" t="e">
        <f>_xlfn.XLOOKUP($L168,Pos!$A:$A,Pos!X:X,_xlfn.XLOOKUP($L168,#REF!,#REF!, ""), 0)</f>
        <v>#REF!</v>
      </c>
      <c r="AI168" s="1" t="e">
        <f>_xlfn.XLOOKUP($L168,Pos!$A:$A,Pos!Y:Y,_xlfn.XLOOKUP($L168,#REF!,#REF!, ""), 0)</f>
        <v>#REF!</v>
      </c>
      <c r="AJ168" s="1" t="e">
        <f>_xlfn.XLOOKUP($L168,Pos!$A:$A,Pos!Z:Z,_xlfn.XLOOKUP($L168,#REF!,#REF!, ""), 0)</f>
        <v>#REF!</v>
      </c>
      <c r="AK168" s="1" t="e">
        <f>_xlfn.XLOOKUP($L168,Pos!$A:$A,Pos!AA:AA,_xlfn.XLOOKUP($L168,#REF!,#REF!, ""), 0)</f>
        <v>#REF!</v>
      </c>
      <c r="AL168" s="1" t="e">
        <f>_xlfn.XLOOKUP($L168,Pos!$A:$A,Pos!AB:AB,_xlfn.XLOOKUP($L168,#REF!,#REF!, ""), 0)</f>
        <v>#REF!</v>
      </c>
      <c r="AM168" s="1" t="e">
        <f>_xlfn.XLOOKUP($L168,Pos!$A:$A,Pos!AC:AC,_xlfn.XLOOKUP($L168,#REF!,#REF!, ""), 0)</f>
        <v>#REF!</v>
      </c>
      <c r="AN168" s="1" t="e">
        <f>_xlfn.XLOOKUP($L168,Pos!$A:$A,Pos!AD:AD,_xlfn.XLOOKUP($L168,#REF!,#REF!, ""), 0)</f>
        <v>#REF!</v>
      </c>
      <c r="AO168" s="1" t="e">
        <f>_xlfn.XLOOKUP($L168,Pos!$A:$A,Pos!AE:AE,_xlfn.XLOOKUP($L168,#REF!,#REF!, ""), 0)</f>
        <v>#REF!</v>
      </c>
      <c r="AP168" s="1" t="e">
        <f>_xlfn.XLOOKUP($L168,Pos!$A:$A,Pos!AF:AF,_xlfn.XLOOKUP($L168,#REF!,#REF!, ""), 0)</f>
        <v>#REF!</v>
      </c>
      <c r="AQ168" s="1" t="e">
        <f>_xlfn.XLOOKUP($L168,Pos!$A:$A,Pos!AG:AG,_xlfn.XLOOKUP($L168,#REF!,#REF!, ""), 0)</f>
        <v>#REF!</v>
      </c>
      <c r="AR168" s="1" t="e">
        <f>_xlfn.XLOOKUP($L168,Pos!$A:$A,Pos!AH:AH,_xlfn.XLOOKUP($L168,#REF!,#REF!, ""), 0)</f>
        <v>#REF!</v>
      </c>
      <c r="AS168" s="1" t="e">
        <f>_xlfn.XLOOKUP($L168,Pos!$A:$A,Pos!AI:AI,_xlfn.XLOOKUP($L168,#REF!,#REF!, ""), 0)</f>
        <v>#REF!</v>
      </c>
      <c r="AT168" s="1" t="e">
        <f>_xlfn.XLOOKUP($L168,Pos!$A:$A,Pos!AJ:AJ,_xlfn.XLOOKUP($L168,#REF!,#REF!, ""), 0)</f>
        <v>#REF!</v>
      </c>
      <c r="AU168" s="1" t="e">
        <f>_xlfn.XLOOKUP($L168,Pos!$A:$A,Pos!AK:AK,_xlfn.XLOOKUP($L168,#REF!,#REF!, ""), 0)</f>
        <v>#REF!</v>
      </c>
      <c r="AV168" s="1" t="e">
        <f>_xlfn.XLOOKUP($L168,Pos!$A:$A,Pos!AL:AL,_xlfn.XLOOKUP($L168,#REF!,#REF!, ""), 0)</f>
        <v>#REF!</v>
      </c>
      <c r="AW168" s="1" t="e">
        <f>_xlfn.XLOOKUP($L168,Pos!$A:$A,Pos!AM:AM,_xlfn.XLOOKUP($L168,#REF!,#REF!, ""), 0)</f>
        <v>#REF!</v>
      </c>
      <c r="AX168" s="1" t="e">
        <f>_xlfn.XLOOKUP($L168,Pos!$A:$A,Pos!AN:AN,_xlfn.XLOOKUP($L168,#REF!,#REF!, ""), 0)</f>
        <v>#REF!</v>
      </c>
      <c r="AY168" s="1" t="e">
        <f>_xlfn.XLOOKUP($L168,Pos!$A:$A,Pos!AO:AO,_xlfn.XLOOKUP($L168,#REF!,#REF!, ""), 0)</f>
        <v>#REF!</v>
      </c>
      <c r="AZ168" s="7" t="str">
        <f t="shared" si="111"/>
        <v>OUT</v>
      </c>
      <c r="BA168" s="1">
        <f>IF(OR(_xlfn.XLOOKUP(L168,Pos!B:B,Pos!L:L,FALSE)="ESG Reason",_xlfn.XLOOKUP(L168,Pos!B:B,Pos!L:L,FALSE)="Blacklisted"),1,0)</f>
        <v>0</v>
      </c>
      <c r="BC168" s="11">
        <v>1.9841977164197769E-10</v>
      </c>
      <c r="BD168" s="11">
        <f>_xlfn.XLOOKUP($L168,Pos!$B:$B,Pos!H:H,0, 0)</f>
        <v>0</v>
      </c>
      <c r="BE168" s="11">
        <f>_xlfn.XLOOKUP($L168,Pos!$B:$B,Pos!I:I,0, 0)</f>
        <v>4.299328452455075E-3</v>
      </c>
      <c r="BF168" s="18">
        <f t="shared" si="112"/>
        <v>4.299328452455075E-3</v>
      </c>
      <c r="BG168" s="1">
        <f t="shared" si="113"/>
        <v>1</v>
      </c>
      <c r="BH168" s="1">
        <f t="shared" si="114"/>
        <v>35</v>
      </c>
      <c r="BI168" s="18">
        <f t="shared" si="115"/>
        <v>1.9841977164197769E-10</v>
      </c>
      <c r="BJ168" s="3">
        <f t="shared" si="116"/>
        <v>0</v>
      </c>
      <c r="BK168" s="18">
        <f t="shared" si="117"/>
        <v>0</v>
      </c>
    </row>
    <row r="169" spans="3:63" x14ac:dyDescent="0.25">
      <c r="C169" s="3"/>
      <c r="D169" s="3"/>
      <c r="E169" s="3"/>
      <c r="F169" s="3"/>
      <c r="G169" s="51" t="s">
        <v>45</v>
      </c>
      <c r="H169" s="8" t="str">
        <f t="shared" si="107"/>
        <v>0,3%North America</v>
      </c>
      <c r="I169" s="11" cm="1">
        <f t="array" ref="I169">IF(
   AZ169 = "OUT", 0,IF(
   BD169 &gt;= LARGE(IF(ISNUMBER(BD:BD), BD:BD), 3),
   BE169 - 0.001,
   IF(BE169 &gt;=VLOOKUP(P169,mapping!$A:$B,2,FALSE), BE169,VLOOKUP(P169,mapping!$A$2:$B$8,2,FALSE))
))</f>
        <v>0</v>
      </c>
      <c r="J169" s="11" cm="1">
        <f t="array" ref="J169">IF(
    AZ169="OUT",0,IF(IF(
                      BD169&gt;=LARGE(IF(ISNUMBER(BD:BD),BD:BD),3),
                      BE169+0.001,
                      VLOOKUP(H169,mapping!$D:$E,2,FALSE)
                      )&gt;I169,
                   IF(
                      BD169&gt;=LARGE(IF(ISNUMBER(BD:BD),BD:BD),3),
                      BE169+0.001,
                      VLOOKUP(H169,mapping!$D:$E,2,FALSE)
                      ),
                   I169+0.002))</f>
        <v>0</v>
      </c>
      <c r="K169" s="8">
        <f t="shared" si="108"/>
        <v>4.2069124061934349E-3</v>
      </c>
      <c r="L169" s="1" t="str">
        <f>Pos!B1176</f>
        <v>US7427181091</v>
      </c>
      <c r="M169" s="1" t="str">
        <f>_xlfn.XLOOKUP($L169,Pos!B:B,Pos!D:D,, 0)</f>
        <v>Procter &amp; Gamble Company</v>
      </c>
      <c r="N169" s="1" t="str">
        <f>_xlfn.XLOOKUP($L169,Pos!B:B,Pos!E:E,, 0)</f>
        <v>Personal &amp; Household Goods</v>
      </c>
      <c r="O169" s="1" t="str">
        <f t="shared" si="109"/>
        <v>Personal &amp; Household Goods_North America</v>
      </c>
      <c r="P169" s="1" t="str">
        <f>_xlfn.XLOOKUP($L169,Pos!B:B,Pos!F:F,, 0)</f>
        <v>North America</v>
      </c>
      <c r="Q169" s="1">
        <v>0</v>
      </c>
      <c r="R169" s="9">
        <f>_xlfn.XLOOKUP($L169,Pos!$B:$B,Pos!N:N,0, 0)</f>
        <v>5.51</v>
      </c>
      <c r="S169" s="9">
        <f>_xlfn.XLOOKUP($L169,Pos!$B:$B,Pos!O:O,0, 0)</f>
        <v>2.490167</v>
      </c>
      <c r="T169" s="9">
        <f>_xlfn.XLOOKUP($L169,Pos!$B:$B,Pos!P:P,0, 0)</f>
        <v>6.05</v>
      </c>
      <c r="U169" s="9">
        <f>_xlfn.XLOOKUP($L169,Pos!$B:$B,Pos!Q:Q,0, 0)</f>
        <v>4.8</v>
      </c>
      <c r="V169" s="9">
        <f>_xlfn.XLOOKUP($L169,Pos!$B:$B,Pos!R:R,0, 0)</f>
        <v>9.2666660000000007</v>
      </c>
      <c r="W169" s="9">
        <f>_xlfn.XLOOKUP($L169,Pos!$B:$B,Pos!S:S,0, 0)</f>
        <v>6.6916669999999998</v>
      </c>
      <c r="X169" s="9" t="str">
        <f>_xlfn.XLOOKUP($L169,Pos!$B:$B,Pos!J:J,0, 0)</f>
        <v>Outperform</v>
      </c>
      <c r="Y169" s="1">
        <v>0</v>
      </c>
      <c r="Z169" s="1">
        <v>0</v>
      </c>
      <c r="AA169" s="1">
        <f t="shared" si="110"/>
        <v>0</v>
      </c>
      <c r="AB169" s="9">
        <f>_xlfn.XLOOKUP(L169,Pos!B:B,Pos!K:K,-1,0)</f>
        <v>5</v>
      </c>
      <c r="AC169" s="1" t="e">
        <f>_xlfn.XLOOKUP($L169,Pos!$A:$A,Pos!S:S,_xlfn.XLOOKUP($L169,#REF!,#REF!, ""), 0)</f>
        <v>#REF!</v>
      </c>
      <c r="AD169" s="1" t="e">
        <f>_xlfn.XLOOKUP($L169,Pos!$A:$A,Pos!T:T,_xlfn.XLOOKUP($L169,#REF!,#REF!, ""), 0)</f>
        <v>#REF!</v>
      </c>
      <c r="AE169" s="1" t="e">
        <f>_xlfn.XLOOKUP($L169,Pos!$A:$A,Pos!U:U,_xlfn.XLOOKUP($L169,#REF!,#REF!, ""), 0)</f>
        <v>#REF!</v>
      </c>
      <c r="AF169" s="1" t="e">
        <f>_xlfn.XLOOKUP($L169,Pos!$A:$A,Pos!V:V,_xlfn.XLOOKUP($L169,#REF!,#REF!, ""), 0)</f>
        <v>#REF!</v>
      </c>
      <c r="AG169" s="1" t="e">
        <f>_xlfn.XLOOKUP($L169,Pos!$A:$A,Pos!W:W,_xlfn.XLOOKUP($L169,#REF!,#REF!, ""), 0)</f>
        <v>#REF!</v>
      </c>
      <c r="AH169" s="1" t="e">
        <f>_xlfn.XLOOKUP($L169,Pos!$A:$A,Pos!X:X,_xlfn.XLOOKUP($L169,#REF!,#REF!, ""), 0)</f>
        <v>#REF!</v>
      </c>
      <c r="AI169" s="1" t="e">
        <f>_xlfn.XLOOKUP($L169,Pos!$A:$A,Pos!Y:Y,_xlfn.XLOOKUP($L169,#REF!,#REF!, ""), 0)</f>
        <v>#REF!</v>
      </c>
      <c r="AJ169" s="1" t="e">
        <f>_xlfn.XLOOKUP($L169,Pos!$A:$A,Pos!Z:Z,_xlfn.XLOOKUP($L169,#REF!,#REF!, ""), 0)</f>
        <v>#REF!</v>
      </c>
      <c r="AK169" s="1" t="e">
        <f>_xlfn.XLOOKUP($L169,Pos!$A:$A,Pos!AA:AA,_xlfn.XLOOKUP($L169,#REF!,#REF!, ""), 0)</f>
        <v>#REF!</v>
      </c>
      <c r="AL169" s="1" t="e">
        <f>_xlfn.XLOOKUP($L169,Pos!$A:$A,Pos!AB:AB,_xlfn.XLOOKUP($L169,#REF!,#REF!, ""), 0)</f>
        <v>#REF!</v>
      </c>
      <c r="AM169" s="1" t="e">
        <f>_xlfn.XLOOKUP($L169,Pos!$A:$A,Pos!AC:AC,_xlfn.XLOOKUP($L169,#REF!,#REF!, ""), 0)</f>
        <v>#REF!</v>
      </c>
      <c r="AN169" s="1" t="e">
        <f>_xlfn.XLOOKUP($L169,Pos!$A:$A,Pos!AD:AD,_xlfn.XLOOKUP($L169,#REF!,#REF!, ""), 0)</f>
        <v>#REF!</v>
      </c>
      <c r="AO169" s="1" t="e">
        <f>_xlfn.XLOOKUP($L169,Pos!$A:$A,Pos!AE:AE,_xlfn.XLOOKUP($L169,#REF!,#REF!, ""), 0)</f>
        <v>#REF!</v>
      </c>
      <c r="AP169" s="1" t="e">
        <f>_xlfn.XLOOKUP($L169,Pos!$A:$A,Pos!AF:AF,_xlfn.XLOOKUP($L169,#REF!,#REF!, ""), 0)</f>
        <v>#REF!</v>
      </c>
      <c r="AQ169" s="1" t="e">
        <f>_xlfn.XLOOKUP($L169,Pos!$A:$A,Pos!AG:AG,_xlfn.XLOOKUP($L169,#REF!,#REF!, ""), 0)</f>
        <v>#REF!</v>
      </c>
      <c r="AR169" s="1" t="e">
        <f>_xlfn.XLOOKUP($L169,Pos!$A:$A,Pos!AH:AH,_xlfn.XLOOKUP($L169,#REF!,#REF!, ""), 0)</f>
        <v>#REF!</v>
      </c>
      <c r="AS169" s="1" t="e">
        <f>_xlfn.XLOOKUP($L169,Pos!$A:$A,Pos!AI:AI,_xlfn.XLOOKUP($L169,#REF!,#REF!, ""), 0)</f>
        <v>#REF!</v>
      </c>
      <c r="AT169" s="1" t="e">
        <f>_xlfn.XLOOKUP($L169,Pos!$A:$A,Pos!AJ:AJ,_xlfn.XLOOKUP($L169,#REF!,#REF!, ""), 0)</f>
        <v>#REF!</v>
      </c>
      <c r="AU169" s="1" t="e">
        <f>_xlfn.XLOOKUP($L169,Pos!$A:$A,Pos!AK:AK,_xlfn.XLOOKUP($L169,#REF!,#REF!, ""), 0)</f>
        <v>#REF!</v>
      </c>
      <c r="AV169" s="1" t="e">
        <f>_xlfn.XLOOKUP($L169,Pos!$A:$A,Pos!AL:AL,_xlfn.XLOOKUP($L169,#REF!,#REF!, ""), 0)</f>
        <v>#REF!</v>
      </c>
      <c r="AW169" s="1" t="e">
        <f>_xlfn.XLOOKUP($L169,Pos!$A:$A,Pos!AM:AM,_xlfn.XLOOKUP($L169,#REF!,#REF!, ""), 0)</f>
        <v>#REF!</v>
      </c>
      <c r="AX169" s="1" t="e">
        <f>_xlfn.XLOOKUP($L169,Pos!$A:$A,Pos!AN:AN,_xlfn.XLOOKUP($L169,#REF!,#REF!, ""), 0)</f>
        <v>#REF!</v>
      </c>
      <c r="AY169" s="1" t="e">
        <f>_xlfn.XLOOKUP($L169,Pos!$A:$A,Pos!AO:AO,_xlfn.XLOOKUP($L169,#REF!,#REF!, ""), 0)</f>
        <v>#REF!</v>
      </c>
      <c r="AZ169" s="7" t="str">
        <f t="shared" si="111"/>
        <v>OUT</v>
      </c>
      <c r="BA169" s="1">
        <f>IF(OR(_xlfn.XLOOKUP(L169,Pos!B:B,Pos!L:L,FALSE)="ESG Reason",_xlfn.XLOOKUP(L169,Pos!B:B,Pos!L:L,FALSE)="Blacklisted"),1,0)</f>
        <v>0</v>
      </c>
      <c r="BC169" s="11">
        <v>9.2701377179546661E-11</v>
      </c>
      <c r="BD169" s="11">
        <f>_xlfn.XLOOKUP($L169,Pos!$B:$B,Pos!H:H,0, 0)</f>
        <v>0</v>
      </c>
      <c r="BE169" s="11">
        <f>_xlfn.XLOOKUP($L169,Pos!$B:$B,Pos!I:I,0, 0)</f>
        <v>4.2069124061934349E-3</v>
      </c>
      <c r="BF169" s="18">
        <f t="shared" si="112"/>
        <v>4.2069124061934349E-3</v>
      </c>
      <c r="BG169" s="1">
        <f t="shared" si="113"/>
        <v>1</v>
      </c>
      <c r="BH169" s="1">
        <f t="shared" si="114"/>
        <v>32</v>
      </c>
      <c r="BI169" s="18">
        <f t="shared" si="115"/>
        <v>9.2701377179546661E-11</v>
      </c>
      <c r="BJ169" s="3">
        <f t="shared" si="116"/>
        <v>0</v>
      </c>
      <c r="BK169" s="18">
        <f t="shared" si="117"/>
        <v>0</v>
      </c>
    </row>
    <row r="170" spans="3:63" x14ac:dyDescent="0.25">
      <c r="C170" s="3"/>
      <c r="D170" s="3"/>
      <c r="E170" s="3"/>
      <c r="F170" s="3"/>
      <c r="G170" s="51" t="s">
        <v>46</v>
      </c>
      <c r="H170" s="8" t="str">
        <f t="shared" si="107"/>
        <v>0,3%North America</v>
      </c>
      <c r="I170" s="11" cm="1">
        <f t="array" ref="I170">IF(
   AZ170 = "OUT", 0,IF(
   BD170 &gt;= LARGE(IF(ISNUMBER(BD:BD), BD:BD), 3),
   BE170 - 0.001,
   IF(BE170 &gt;=VLOOKUP(P170,mapping!$A:$B,2,FALSE), BE170,VLOOKUP(P170,mapping!$A$2:$B$8,2,FALSE))
))</f>
        <v>0</v>
      </c>
      <c r="J170" s="11" cm="1">
        <f t="array" ref="J170">IF(
    AZ170="OUT",0,IF(IF(
                      BD170&gt;=LARGE(IF(ISNUMBER(BD:BD),BD:BD),3),
                      BE170+0.001,
                      VLOOKUP(H170,mapping!$D:$E,2,FALSE)
                      )&gt;I170,
                   IF(
                      BD170&gt;=LARGE(IF(ISNUMBER(BD:BD),BD:BD),3),
                      BE170+0.001,
                      VLOOKUP(H170,mapping!$D:$E,2,FALSE)
                      ),
                   I170+0.002))</f>
        <v>0</v>
      </c>
      <c r="K170" s="8">
        <f t="shared" si="108"/>
        <v>4.1584080340418507E-3</v>
      </c>
      <c r="L170" s="1" t="str">
        <f>Pos!B1154</f>
        <v>US68389X1054</v>
      </c>
      <c r="M170" s="1" t="str">
        <f>_xlfn.XLOOKUP($L170,Pos!B:B,Pos!D:D,, 0)</f>
        <v>Oracle Corporation</v>
      </c>
      <c r="N170" s="1" t="str">
        <f>_xlfn.XLOOKUP($L170,Pos!B:B,Pos!E:E,, 0)</f>
        <v>Technology</v>
      </c>
      <c r="O170" s="1" t="str">
        <f t="shared" si="109"/>
        <v>Technology_North America</v>
      </c>
      <c r="P170" s="1" t="str">
        <f>_xlfn.XLOOKUP($L170,Pos!B:B,Pos!F:F,, 0)</f>
        <v>North America</v>
      </c>
      <c r="Q170" s="1">
        <v>0</v>
      </c>
      <c r="R170" s="9">
        <f>_xlfn.XLOOKUP($L170,Pos!$B:$B,Pos!N:N,0, 0)</f>
        <v>7.29</v>
      </c>
      <c r="S170" s="9">
        <f>_xlfn.XLOOKUP($L170,Pos!$B:$B,Pos!O:O,0, 0)</f>
        <v>3.7502499999999999</v>
      </c>
      <c r="T170" s="9">
        <f>_xlfn.XLOOKUP($L170,Pos!$B:$B,Pos!P:P,0, 0)</f>
        <v>4.7249999999999996</v>
      </c>
      <c r="U170" s="9">
        <f>_xlfn.XLOOKUP($L170,Pos!$B:$B,Pos!Q:Q,0, 0)</f>
        <v>4.3</v>
      </c>
      <c r="V170" s="9">
        <f>_xlfn.XLOOKUP($L170,Pos!$B:$B,Pos!R:R,0, 0)</f>
        <v>1.5</v>
      </c>
      <c r="W170" s="9">
        <f>_xlfn.XLOOKUP($L170,Pos!$B:$B,Pos!S:S,0, 0)</f>
        <v>5.8733329999999997</v>
      </c>
      <c r="X170" s="9" t="str">
        <f>_xlfn.XLOOKUP($L170,Pos!$B:$B,Pos!J:J,0, 0)</f>
        <v>Outperform</v>
      </c>
      <c r="Y170" s="1">
        <v>0</v>
      </c>
      <c r="Z170" s="1">
        <v>0</v>
      </c>
      <c r="AA170" s="1">
        <f t="shared" si="110"/>
        <v>0</v>
      </c>
      <c r="AB170" s="9">
        <f>_xlfn.XLOOKUP(L170,Pos!B:B,Pos!K:K,-1,0)</f>
        <v>5.0515463917525771</v>
      </c>
      <c r="AC170" s="1" t="e">
        <f>_xlfn.XLOOKUP($L170,Pos!$A:$A,Pos!S:S,_xlfn.XLOOKUP($L170,#REF!,#REF!, ""), 0)</f>
        <v>#REF!</v>
      </c>
      <c r="AD170" s="1" t="e">
        <f>_xlfn.XLOOKUP($L170,Pos!$A:$A,Pos!T:T,_xlfn.XLOOKUP($L170,#REF!,#REF!, ""), 0)</f>
        <v>#REF!</v>
      </c>
      <c r="AE170" s="1" t="e">
        <f>_xlfn.XLOOKUP($L170,Pos!$A:$A,Pos!U:U,_xlfn.XLOOKUP($L170,#REF!,#REF!, ""), 0)</f>
        <v>#REF!</v>
      </c>
      <c r="AF170" s="1" t="e">
        <f>_xlfn.XLOOKUP($L170,Pos!$A:$A,Pos!V:V,_xlfn.XLOOKUP($L170,#REF!,#REF!, ""), 0)</f>
        <v>#REF!</v>
      </c>
      <c r="AG170" s="1" t="e">
        <f>_xlfn.XLOOKUP($L170,Pos!$A:$A,Pos!W:W,_xlfn.XLOOKUP($L170,#REF!,#REF!, ""), 0)</f>
        <v>#REF!</v>
      </c>
      <c r="AH170" s="1" t="e">
        <f>_xlfn.XLOOKUP($L170,Pos!$A:$A,Pos!X:X,_xlfn.XLOOKUP($L170,#REF!,#REF!, ""), 0)</f>
        <v>#REF!</v>
      </c>
      <c r="AI170" s="1" t="e">
        <f>_xlfn.XLOOKUP($L170,Pos!$A:$A,Pos!Y:Y,_xlfn.XLOOKUP($L170,#REF!,#REF!, ""), 0)</f>
        <v>#REF!</v>
      </c>
      <c r="AJ170" s="1" t="e">
        <f>_xlfn.XLOOKUP($L170,Pos!$A:$A,Pos!Z:Z,_xlfn.XLOOKUP($L170,#REF!,#REF!, ""), 0)</f>
        <v>#REF!</v>
      </c>
      <c r="AK170" s="1" t="e">
        <f>_xlfn.XLOOKUP($L170,Pos!$A:$A,Pos!AA:AA,_xlfn.XLOOKUP($L170,#REF!,#REF!, ""), 0)</f>
        <v>#REF!</v>
      </c>
      <c r="AL170" s="1" t="e">
        <f>_xlfn.XLOOKUP($L170,Pos!$A:$A,Pos!AB:AB,_xlfn.XLOOKUP($L170,#REF!,#REF!, ""), 0)</f>
        <v>#REF!</v>
      </c>
      <c r="AM170" s="1" t="e">
        <f>_xlfn.XLOOKUP($L170,Pos!$A:$A,Pos!AC:AC,_xlfn.XLOOKUP($L170,#REF!,#REF!, ""), 0)</f>
        <v>#REF!</v>
      </c>
      <c r="AN170" s="1" t="e">
        <f>_xlfn.XLOOKUP($L170,Pos!$A:$A,Pos!AD:AD,_xlfn.XLOOKUP($L170,#REF!,#REF!, ""), 0)</f>
        <v>#REF!</v>
      </c>
      <c r="AO170" s="1" t="e">
        <f>_xlfn.XLOOKUP($L170,Pos!$A:$A,Pos!AE:AE,_xlfn.XLOOKUP($L170,#REF!,#REF!, ""), 0)</f>
        <v>#REF!</v>
      </c>
      <c r="AP170" s="1" t="e">
        <f>_xlfn.XLOOKUP($L170,Pos!$A:$A,Pos!AF:AF,_xlfn.XLOOKUP($L170,#REF!,#REF!, ""), 0)</f>
        <v>#REF!</v>
      </c>
      <c r="AQ170" s="1" t="e">
        <f>_xlfn.XLOOKUP($L170,Pos!$A:$A,Pos!AG:AG,_xlfn.XLOOKUP($L170,#REF!,#REF!, ""), 0)</f>
        <v>#REF!</v>
      </c>
      <c r="AR170" s="1" t="e">
        <f>_xlfn.XLOOKUP($L170,Pos!$A:$A,Pos!AH:AH,_xlfn.XLOOKUP($L170,#REF!,#REF!, ""), 0)</f>
        <v>#REF!</v>
      </c>
      <c r="AS170" s="1" t="e">
        <f>_xlfn.XLOOKUP($L170,Pos!$A:$A,Pos!AI:AI,_xlfn.XLOOKUP($L170,#REF!,#REF!, ""), 0)</f>
        <v>#REF!</v>
      </c>
      <c r="AT170" s="1" t="e">
        <f>_xlfn.XLOOKUP($L170,Pos!$A:$A,Pos!AJ:AJ,_xlfn.XLOOKUP($L170,#REF!,#REF!, ""), 0)</f>
        <v>#REF!</v>
      </c>
      <c r="AU170" s="1" t="e">
        <f>_xlfn.XLOOKUP($L170,Pos!$A:$A,Pos!AK:AK,_xlfn.XLOOKUP($L170,#REF!,#REF!, ""), 0)</f>
        <v>#REF!</v>
      </c>
      <c r="AV170" s="1" t="e">
        <f>_xlfn.XLOOKUP($L170,Pos!$A:$A,Pos!AL:AL,_xlfn.XLOOKUP($L170,#REF!,#REF!, ""), 0)</f>
        <v>#REF!</v>
      </c>
      <c r="AW170" s="1" t="e">
        <f>_xlfn.XLOOKUP($L170,Pos!$A:$A,Pos!AM:AM,_xlfn.XLOOKUP($L170,#REF!,#REF!, ""), 0)</f>
        <v>#REF!</v>
      </c>
      <c r="AX170" s="1" t="e">
        <f>_xlfn.XLOOKUP($L170,Pos!$A:$A,Pos!AN:AN,_xlfn.XLOOKUP($L170,#REF!,#REF!, ""), 0)</f>
        <v>#REF!</v>
      </c>
      <c r="AY170" s="1" t="e">
        <f>_xlfn.XLOOKUP($L170,Pos!$A:$A,Pos!AO:AO,_xlfn.XLOOKUP($L170,#REF!,#REF!, ""), 0)</f>
        <v>#REF!</v>
      </c>
      <c r="AZ170" s="7" t="str">
        <f t="shared" si="111"/>
        <v>OUT</v>
      </c>
      <c r="BA170" s="1">
        <f>IF(OR(_xlfn.XLOOKUP(L170,Pos!B:B,Pos!L:L,FALSE)="ESG Reason",_xlfn.XLOOKUP(L170,Pos!B:B,Pos!L:L,FALSE)="Blacklisted"),1,0)</f>
        <v>0</v>
      </c>
      <c r="BC170" s="11">
        <v>1.984197716419742E-10</v>
      </c>
      <c r="BD170" s="11">
        <f>_xlfn.XLOOKUP($L170,Pos!$B:$B,Pos!H:H,0, 0)</f>
        <v>0</v>
      </c>
      <c r="BE170" s="11">
        <f>_xlfn.XLOOKUP($L170,Pos!$B:$B,Pos!I:I,0, 0)</f>
        <v>4.1584080340418507E-3</v>
      </c>
      <c r="BF170" s="18">
        <f t="shared" si="112"/>
        <v>4.1584080340418507E-3</v>
      </c>
      <c r="BG170" s="1">
        <f t="shared" si="113"/>
        <v>1</v>
      </c>
      <c r="BH170" s="1">
        <f t="shared" si="114"/>
        <v>35</v>
      </c>
      <c r="BI170" s="18">
        <f t="shared" si="115"/>
        <v>1.984197716419742E-10</v>
      </c>
      <c r="BJ170" s="3">
        <f t="shared" si="116"/>
        <v>0</v>
      </c>
      <c r="BK170" s="18">
        <f t="shared" si="117"/>
        <v>0</v>
      </c>
    </row>
    <row r="171" spans="3:63" x14ac:dyDescent="0.25">
      <c r="C171" s="3"/>
      <c r="D171" s="3"/>
      <c r="E171" s="3"/>
      <c r="F171" s="3"/>
      <c r="G171" s="51" t="s">
        <v>48</v>
      </c>
      <c r="H171" s="8" t="str">
        <f t="shared" si="107"/>
        <v>0,3%North America</v>
      </c>
      <c r="I171" s="11" cm="1">
        <f t="array" ref="I171">IF(
   AZ171 = "OUT", 0,IF(
   BD171 &gt;= LARGE(IF(ISNUMBER(BD:BD), BD:BD), 3),
   BE171 - 0.001,
   IF(BE171 &gt;=VLOOKUP(P171,mapping!$A:$B,2,FALSE), BE171,VLOOKUP(P171,mapping!$A$2:$B$8,2,FALSE))
))</f>
        <v>0</v>
      </c>
      <c r="J171" s="11" cm="1">
        <f t="array" ref="J171">IF(
    AZ171="OUT",0,IF(IF(
                      BD171&gt;=LARGE(IF(ISNUMBER(BD:BD),BD:BD),3),
                      BE171+0.001,
                      VLOOKUP(H171,mapping!$D:$E,2,FALSE)
                      )&gt;I171,
                   IF(
                      BD171&gt;=LARGE(IF(ISNUMBER(BD:BD),BD:BD),3),
                      BE171+0.001,
                      VLOOKUP(H171,mapping!$D:$E,2,FALSE)
                      ),
                   I171+0.002))</f>
        <v>0</v>
      </c>
      <c r="K171" s="8">
        <f t="shared" si="108"/>
        <v>3.7111620573834722E-3</v>
      </c>
      <c r="L171" s="1" t="str">
        <f>Pos!B907</f>
        <v>US17275R1023</v>
      </c>
      <c r="M171" s="1" t="str">
        <f>_xlfn.XLOOKUP($L171,Pos!B:B,Pos!D:D,, 0)</f>
        <v>Cisco Systems, Inc.</v>
      </c>
      <c r="N171" s="1" t="str">
        <f>_xlfn.XLOOKUP($L171,Pos!B:B,Pos!E:E,, 0)</f>
        <v>Telecommunications</v>
      </c>
      <c r="O171" s="1" t="str">
        <f t="shared" si="109"/>
        <v>Telecommunications_North America</v>
      </c>
      <c r="P171" s="1" t="str">
        <f>_xlfn.XLOOKUP($L171,Pos!B:B,Pos!F:F,, 0)</f>
        <v>North America</v>
      </c>
      <c r="Q171" s="1">
        <v>0</v>
      </c>
      <c r="R171" s="9">
        <f>_xlfn.XLOOKUP($L171,Pos!$B:$B,Pos!N:N,0, 0)</f>
        <v>4.62</v>
      </c>
      <c r="S171" s="9">
        <f>_xlfn.XLOOKUP($L171,Pos!$B:$B,Pos!O:O,0, 0)</f>
        <v>2.8248329999999999</v>
      </c>
      <c r="T171" s="9">
        <f>_xlfn.XLOOKUP($L171,Pos!$B:$B,Pos!P:P,0, 0)</f>
        <v>5.9249999999999998</v>
      </c>
      <c r="U171" s="9">
        <f>_xlfn.XLOOKUP($L171,Pos!$B:$B,Pos!Q:Q,0, 0)</f>
        <v>7.5</v>
      </c>
      <c r="V171" s="9">
        <f>_xlfn.XLOOKUP($L171,Pos!$B:$B,Pos!R:R,0, 0)</f>
        <v>4.4666670000000002</v>
      </c>
      <c r="W171" s="9">
        <f>_xlfn.XLOOKUP($L171,Pos!$B:$B,Pos!S:S,0, 0)</f>
        <v>4.6466669999999999</v>
      </c>
      <c r="X171" s="9" t="str">
        <f>_xlfn.XLOOKUP($L171,Pos!$B:$B,Pos!J:J,0, 0)</f>
        <v>Outperform</v>
      </c>
      <c r="Y171" s="1">
        <v>0</v>
      </c>
      <c r="Z171" s="1">
        <v>0</v>
      </c>
      <c r="AA171" s="1">
        <f t="shared" si="110"/>
        <v>0</v>
      </c>
      <c r="AB171" s="9">
        <f>_xlfn.XLOOKUP(L171,Pos!B:B,Pos!K:K,-1,0)</f>
        <v>2.7272727272727271</v>
      </c>
      <c r="AC171" s="1" t="e">
        <f>_xlfn.XLOOKUP($L171,Pos!$A:$A,Pos!S:S,_xlfn.XLOOKUP($L171,#REF!,#REF!, ""), 0)</f>
        <v>#REF!</v>
      </c>
      <c r="AD171" s="1" t="e">
        <f>_xlfn.XLOOKUP($L171,Pos!$A:$A,Pos!T:T,_xlfn.XLOOKUP($L171,#REF!,#REF!, ""), 0)</f>
        <v>#REF!</v>
      </c>
      <c r="AE171" s="1" t="e">
        <f>_xlfn.XLOOKUP($L171,Pos!$A:$A,Pos!U:U,_xlfn.XLOOKUP($L171,#REF!,#REF!, ""), 0)</f>
        <v>#REF!</v>
      </c>
      <c r="AF171" s="1" t="e">
        <f>_xlfn.XLOOKUP($L171,Pos!$A:$A,Pos!V:V,_xlfn.XLOOKUP($L171,#REF!,#REF!, ""), 0)</f>
        <v>#REF!</v>
      </c>
      <c r="AG171" s="1" t="e">
        <f>_xlfn.XLOOKUP($L171,Pos!$A:$A,Pos!W:W,_xlfn.XLOOKUP($L171,#REF!,#REF!, ""), 0)</f>
        <v>#REF!</v>
      </c>
      <c r="AH171" s="1" t="e">
        <f>_xlfn.XLOOKUP($L171,Pos!$A:$A,Pos!X:X,_xlfn.XLOOKUP($L171,#REF!,#REF!, ""), 0)</f>
        <v>#REF!</v>
      </c>
      <c r="AI171" s="1" t="e">
        <f>_xlfn.XLOOKUP($L171,Pos!$A:$A,Pos!Y:Y,_xlfn.XLOOKUP($L171,#REF!,#REF!, ""), 0)</f>
        <v>#REF!</v>
      </c>
      <c r="AJ171" s="1" t="e">
        <f>_xlfn.XLOOKUP($L171,Pos!$A:$A,Pos!Z:Z,_xlfn.XLOOKUP($L171,#REF!,#REF!, ""), 0)</f>
        <v>#REF!</v>
      </c>
      <c r="AK171" s="1" t="e">
        <f>_xlfn.XLOOKUP($L171,Pos!$A:$A,Pos!AA:AA,_xlfn.XLOOKUP($L171,#REF!,#REF!, ""), 0)</f>
        <v>#REF!</v>
      </c>
      <c r="AL171" s="1" t="e">
        <f>_xlfn.XLOOKUP($L171,Pos!$A:$A,Pos!AB:AB,_xlfn.XLOOKUP($L171,#REF!,#REF!, ""), 0)</f>
        <v>#REF!</v>
      </c>
      <c r="AM171" s="1" t="e">
        <f>_xlfn.XLOOKUP($L171,Pos!$A:$A,Pos!AC:AC,_xlfn.XLOOKUP($L171,#REF!,#REF!, ""), 0)</f>
        <v>#REF!</v>
      </c>
      <c r="AN171" s="1" t="e">
        <f>_xlfn.XLOOKUP($L171,Pos!$A:$A,Pos!AD:AD,_xlfn.XLOOKUP($L171,#REF!,#REF!, ""), 0)</f>
        <v>#REF!</v>
      </c>
      <c r="AO171" s="1" t="e">
        <f>_xlfn.XLOOKUP($L171,Pos!$A:$A,Pos!AE:AE,_xlfn.XLOOKUP($L171,#REF!,#REF!, ""), 0)</f>
        <v>#REF!</v>
      </c>
      <c r="AP171" s="1" t="e">
        <f>_xlfn.XLOOKUP($L171,Pos!$A:$A,Pos!AF:AF,_xlfn.XLOOKUP($L171,#REF!,#REF!, ""), 0)</f>
        <v>#REF!</v>
      </c>
      <c r="AQ171" s="1" t="e">
        <f>_xlfn.XLOOKUP($L171,Pos!$A:$A,Pos!AG:AG,_xlfn.XLOOKUP($L171,#REF!,#REF!, ""), 0)</f>
        <v>#REF!</v>
      </c>
      <c r="AR171" s="1" t="e">
        <f>_xlfn.XLOOKUP($L171,Pos!$A:$A,Pos!AH:AH,_xlfn.XLOOKUP($L171,#REF!,#REF!, ""), 0)</f>
        <v>#REF!</v>
      </c>
      <c r="AS171" s="1" t="e">
        <f>_xlfn.XLOOKUP($L171,Pos!$A:$A,Pos!AI:AI,_xlfn.XLOOKUP($L171,#REF!,#REF!, ""), 0)</f>
        <v>#REF!</v>
      </c>
      <c r="AT171" s="1" t="e">
        <f>_xlfn.XLOOKUP($L171,Pos!$A:$A,Pos!AJ:AJ,_xlfn.XLOOKUP($L171,#REF!,#REF!, ""), 0)</f>
        <v>#REF!</v>
      </c>
      <c r="AU171" s="1" t="e">
        <f>_xlfn.XLOOKUP($L171,Pos!$A:$A,Pos!AK:AK,_xlfn.XLOOKUP($L171,#REF!,#REF!, ""), 0)</f>
        <v>#REF!</v>
      </c>
      <c r="AV171" s="1" t="e">
        <f>_xlfn.XLOOKUP($L171,Pos!$A:$A,Pos!AL:AL,_xlfn.XLOOKUP($L171,#REF!,#REF!, ""), 0)</f>
        <v>#REF!</v>
      </c>
      <c r="AW171" s="1" t="e">
        <f>_xlfn.XLOOKUP($L171,Pos!$A:$A,Pos!AM:AM,_xlfn.XLOOKUP($L171,#REF!,#REF!, ""), 0)</f>
        <v>#REF!</v>
      </c>
      <c r="AX171" s="1" t="e">
        <f>_xlfn.XLOOKUP($L171,Pos!$A:$A,Pos!AN:AN,_xlfn.XLOOKUP($L171,#REF!,#REF!, ""), 0)</f>
        <v>#REF!</v>
      </c>
      <c r="AY171" s="1" t="e">
        <f>_xlfn.XLOOKUP($L171,Pos!$A:$A,Pos!AO:AO,_xlfn.XLOOKUP($L171,#REF!,#REF!, ""), 0)</f>
        <v>#REF!</v>
      </c>
      <c r="AZ171" s="7" t="str">
        <f t="shared" si="111"/>
        <v>OUT</v>
      </c>
      <c r="BA171" s="1">
        <f>IF(OR(_xlfn.XLOOKUP(L171,Pos!B:B,Pos!L:L,FALSE)="ESG Reason",_xlfn.XLOOKUP(L171,Pos!B:B,Pos!L:L,FALSE)="Blacklisted"),1,0)</f>
        <v>0</v>
      </c>
      <c r="BC171" s="11">
        <v>9.4763446256971415E-11</v>
      </c>
      <c r="BD171" s="11">
        <f>_xlfn.XLOOKUP($L171,Pos!$B:$B,Pos!H:H,0, 0)</f>
        <v>0</v>
      </c>
      <c r="BE171" s="11">
        <f>_xlfn.XLOOKUP($L171,Pos!$B:$B,Pos!I:I,0, 0)</f>
        <v>3.7111620573834722E-3</v>
      </c>
      <c r="BF171" s="18">
        <f t="shared" si="112"/>
        <v>3.7111620573834722E-3</v>
      </c>
      <c r="BG171" s="1">
        <f t="shared" si="113"/>
        <v>1</v>
      </c>
      <c r="BH171" s="1">
        <f t="shared" si="114"/>
        <v>36</v>
      </c>
      <c r="BI171" s="18">
        <f t="shared" si="115"/>
        <v>9.4763446256971415E-11</v>
      </c>
      <c r="BJ171" s="3">
        <f t="shared" si="116"/>
        <v>0</v>
      </c>
      <c r="BK171" s="18">
        <f t="shared" si="117"/>
        <v>0</v>
      </c>
    </row>
    <row r="172" spans="3:63" x14ac:dyDescent="0.25">
      <c r="C172" s="3"/>
      <c r="D172" s="3"/>
      <c r="E172" s="3"/>
      <c r="F172" s="3"/>
      <c r="G172" s="51" t="s">
        <v>51</v>
      </c>
      <c r="H172" s="8" t="str">
        <f t="shared" si="107"/>
        <v>0,3%North America</v>
      </c>
      <c r="I172" s="11" cm="1">
        <f t="array" ref="I172">IF(
   AZ172 = "OUT", 0,IF(
   BD172 &gt;= LARGE(IF(ISNUMBER(BD:BD), BD:BD), 3),
   BE172 - 0.001,
   IF(BE172 &gt;=VLOOKUP(P172,mapping!$A:$B,2,FALSE), BE172,VLOOKUP(P172,mapping!$A$2:$B$8,2,FALSE))
))</f>
        <v>0</v>
      </c>
      <c r="J172" s="11" cm="1">
        <f t="array" ref="J172">IF(
    AZ172="OUT",0,IF(IF(
                      BD172&gt;=LARGE(IF(ISNUMBER(BD:BD),BD:BD),3),
                      BE172+0.001,
                      VLOOKUP(H172,mapping!$D:$E,2,FALSE)
                      )&gt;I172,
                   IF(
                      BD172&gt;=LARGE(IF(ISNUMBER(BD:BD),BD:BD),3),
                      BE172+0.001,
                      VLOOKUP(H172,mapping!$D:$E,2,FALSE)
                      ),
                   I172+0.002))</f>
        <v>0</v>
      </c>
      <c r="K172" s="8">
        <f t="shared" si="108"/>
        <v>3.6509679085094571E-3</v>
      </c>
      <c r="L172" s="1" t="str">
        <f>Pos!B1272</f>
        <v>US91324P1021</v>
      </c>
      <c r="M172" s="1" t="str">
        <f>_xlfn.XLOOKUP($L172,Pos!B:B,Pos!D:D,, 0)</f>
        <v>UnitedHealth Group Incorporated</v>
      </c>
      <c r="N172" s="1" t="str">
        <f>_xlfn.XLOOKUP($L172,Pos!B:B,Pos!E:E,, 0)</f>
        <v>Health Care</v>
      </c>
      <c r="O172" s="1" t="str">
        <f t="shared" si="109"/>
        <v>Health Care_North America</v>
      </c>
      <c r="P172" s="1" t="str">
        <f>_xlfn.XLOOKUP($L172,Pos!B:B,Pos!F:F,, 0)</f>
        <v>North America</v>
      </c>
      <c r="Q172" s="1">
        <v>0</v>
      </c>
      <c r="R172" s="9">
        <f>_xlfn.XLOOKUP($L172,Pos!$B:$B,Pos!N:N,0, 0)</f>
        <v>8.16</v>
      </c>
      <c r="S172" s="9">
        <f>_xlfn.XLOOKUP($L172,Pos!$B:$B,Pos!O:O,0, 0)</f>
        <v>6.5925000000000002</v>
      </c>
      <c r="T172" s="9">
        <f>_xlfn.XLOOKUP($L172,Pos!$B:$B,Pos!P:P,0, 0)</f>
        <v>5.0999999999999996</v>
      </c>
      <c r="U172" s="9">
        <f>_xlfn.XLOOKUP($L172,Pos!$B:$B,Pos!Q:Q,0, 0)</f>
        <v>3</v>
      </c>
      <c r="V172" s="9">
        <f>_xlfn.XLOOKUP($L172,Pos!$B:$B,Pos!R:R,0, 0)</f>
        <v>2.1</v>
      </c>
      <c r="W172" s="9">
        <f>_xlfn.XLOOKUP($L172,Pos!$B:$B,Pos!S:S,0, 0)</f>
        <v>4.8250000000000002</v>
      </c>
      <c r="X172" s="9" t="str">
        <f>_xlfn.XLOOKUP($L172,Pos!$B:$B,Pos!J:J,0, 0)</f>
        <v>Outperform</v>
      </c>
      <c r="Y172" s="1">
        <v>0</v>
      </c>
      <c r="Z172" s="1">
        <v>0</v>
      </c>
      <c r="AA172" s="1">
        <f t="shared" si="110"/>
        <v>0</v>
      </c>
      <c r="AB172" s="9">
        <f>_xlfn.XLOOKUP(L172,Pos!B:B,Pos!K:K,-1,0)</f>
        <v>7.796610169491526</v>
      </c>
      <c r="AC172" s="1" t="e">
        <f>_xlfn.XLOOKUP($L172,Pos!$A:$A,Pos!S:S,_xlfn.XLOOKUP($L172,#REF!,#REF!, ""), 0)</f>
        <v>#REF!</v>
      </c>
      <c r="AD172" s="1" t="e">
        <f>_xlfn.XLOOKUP($L172,Pos!$A:$A,Pos!T:T,_xlfn.XLOOKUP($L172,#REF!,#REF!, ""), 0)</f>
        <v>#REF!</v>
      </c>
      <c r="AE172" s="1" t="e">
        <f>_xlfn.XLOOKUP($L172,Pos!$A:$A,Pos!U:U,_xlfn.XLOOKUP($L172,#REF!,#REF!, ""), 0)</f>
        <v>#REF!</v>
      </c>
      <c r="AF172" s="1" t="e">
        <f>_xlfn.XLOOKUP($L172,Pos!$A:$A,Pos!V:V,_xlfn.XLOOKUP($L172,#REF!,#REF!, ""), 0)</f>
        <v>#REF!</v>
      </c>
      <c r="AG172" s="1" t="e">
        <f>_xlfn.XLOOKUP($L172,Pos!$A:$A,Pos!W:W,_xlfn.XLOOKUP($L172,#REF!,#REF!, ""), 0)</f>
        <v>#REF!</v>
      </c>
      <c r="AH172" s="1" t="e">
        <f>_xlfn.XLOOKUP($L172,Pos!$A:$A,Pos!X:X,_xlfn.XLOOKUP($L172,#REF!,#REF!, ""), 0)</f>
        <v>#REF!</v>
      </c>
      <c r="AI172" s="1" t="e">
        <f>_xlfn.XLOOKUP($L172,Pos!$A:$A,Pos!Y:Y,_xlfn.XLOOKUP($L172,#REF!,#REF!, ""), 0)</f>
        <v>#REF!</v>
      </c>
      <c r="AJ172" s="1" t="e">
        <f>_xlfn.XLOOKUP($L172,Pos!$A:$A,Pos!Z:Z,_xlfn.XLOOKUP($L172,#REF!,#REF!, ""), 0)</f>
        <v>#REF!</v>
      </c>
      <c r="AK172" s="1" t="e">
        <f>_xlfn.XLOOKUP($L172,Pos!$A:$A,Pos!AA:AA,_xlfn.XLOOKUP($L172,#REF!,#REF!, ""), 0)</f>
        <v>#REF!</v>
      </c>
      <c r="AL172" s="1" t="e">
        <f>_xlfn.XLOOKUP($L172,Pos!$A:$A,Pos!AB:AB,_xlfn.XLOOKUP($L172,#REF!,#REF!, ""), 0)</f>
        <v>#REF!</v>
      </c>
      <c r="AM172" s="1" t="e">
        <f>_xlfn.XLOOKUP($L172,Pos!$A:$A,Pos!AC:AC,_xlfn.XLOOKUP($L172,#REF!,#REF!, ""), 0)</f>
        <v>#REF!</v>
      </c>
      <c r="AN172" s="1" t="e">
        <f>_xlfn.XLOOKUP($L172,Pos!$A:$A,Pos!AD:AD,_xlfn.XLOOKUP($L172,#REF!,#REF!, ""), 0)</f>
        <v>#REF!</v>
      </c>
      <c r="AO172" s="1" t="e">
        <f>_xlfn.XLOOKUP($L172,Pos!$A:$A,Pos!AE:AE,_xlfn.XLOOKUP($L172,#REF!,#REF!, ""), 0)</f>
        <v>#REF!</v>
      </c>
      <c r="AP172" s="1" t="e">
        <f>_xlfn.XLOOKUP($L172,Pos!$A:$A,Pos!AF:AF,_xlfn.XLOOKUP($L172,#REF!,#REF!, ""), 0)</f>
        <v>#REF!</v>
      </c>
      <c r="AQ172" s="1" t="e">
        <f>_xlfn.XLOOKUP($L172,Pos!$A:$A,Pos!AG:AG,_xlfn.XLOOKUP($L172,#REF!,#REF!, ""), 0)</f>
        <v>#REF!</v>
      </c>
      <c r="AR172" s="1" t="e">
        <f>_xlfn.XLOOKUP($L172,Pos!$A:$A,Pos!AH:AH,_xlfn.XLOOKUP($L172,#REF!,#REF!, ""), 0)</f>
        <v>#REF!</v>
      </c>
      <c r="AS172" s="1" t="e">
        <f>_xlfn.XLOOKUP($L172,Pos!$A:$A,Pos!AI:AI,_xlfn.XLOOKUP($L172,#REF!,#REF!, ""), 0)</f>
        <v>#REF!</v>
      </c>
      <c r="AT172" s="1" t="e">
        <f>_xlfn.XLOOKUP($L172,Pos!$A:$A,Pos!AJ:AJ,_xlfn.XLOOKUP($L172,#REF!,#REF!, ""), 0)</f>
        <v>#REF!</v>
      </c>
      <c r="AU172" s="1" t="e">
        <f>_xlfn.XLOOKUP($L172,Pos!$A:$A,Pos!AK:AK,_xlfn.XLOOKUP($L172,#REF!,#REF!, ""), 0)</f>
        <v>#REF!</v>
      </c>
      <c r="AV172" s="1" t="e">
        <f>_xlfn.XLOOKUP($L172,Pos!$A:$A,Pos!AL:AL,_xlfn.XLOOKUP($L172,#REF!,#REF!, ""), 0)</f>
        <v>#REF!</v>
      </c>
      <c r="AW172" s="1" t="e">
        <f>_xlfn.XLOOKUP($L172,Pos!$A:$A,Pos!AM:AM,_xlfn.XLOOKUP($L172,#REF!,#REF!, ""), 0)</f>
        <v>#REF!</v>
      </c>
      <c r="AX172" s="1" t="e">
        <f>_xlfn.XLOOKUP($L172,Pos!$A:$A,Pos!AN:AN,_xlfn.XLOOKUP($L172,#REF!,#REF!, ""), 0)</f>
        <v>#REF!</v>
      </c>
      <c r="AY172" s="1" t="e">
        <f>_xlfn.XLOOKUP($L172,Pos!$A:$A,Pos!AO:AO,_xlfn.XLOOKUP($L172,#REF!,#REF!, ""), 0)</f>
        <v>#REF!</v>
      </c>
      <c r="AZ172" s="7" t="str">
        <f t="shared" si="111"/>
        <v>OUT</v>
      </c>
      <c r="BA172" s="1">
        <f>IF(OR(_xlfn.XLOOKUP(L172,Pos!B:B,Pos!L:L,FALSE)="ESG Reason",_xlfn.XLOOKUP(L172,Pos!B:B,Pos!L:L,FALSE)="Blacklisted"),1,0)</f>
        <v>0</v>
      </c>
      <c r="BC172" s="11">
        <v>9.1208690037955254E-11</v>
      </c>
      <c r="BD172" s="11">
        <f>_xlfn.XLOOKUP($L172,Pos!$B:$B,Pos!H:H,0, 0)</f>
        <v>0</v>
      </c>
      <c r="BE172" s="11">
        <f>_xlfn.XLOOKUP($L172,Pos!$B:$B,Pos!I:I,0, 0)</f>
        <v>3.6509679085094571E-3</v>
      </c>
      <c r="BF172" s="18">
        <f t="shared" si="112"/>
        <v>3.6509679085094571E-3</v>
      </c>
      <c r="BG172" s="1">
        <f t="shared" si="113"/>
        <v>1</v>
      </c>
      <c r="BH172" s="1">
        <f t="shared" si="114"/>
        <v>28</v>
      </c>
      <c r="BI172" s="18">
        <f t="shared" si="115"/>
        <v>9.1208690037955254E-11</v>
      </c>
      <c r="BJ172" s="3">
        <f t="shared" si="116"/>
        <v>0</v>
      </c>
      <c r="BK172" s="18">
        <f t="shared" si="117"/>
        <v>0</v>
      </c>
    </row>
    <row r="173" spans="3:63" x14ac:dyDescent="0.25">
      <c r="C173" s="3"/>
      <c r="D173" s="3"/>
      <c r="E173" s="3"/>
      <c r="F173" s="3"/>
      <c r="G173" s="51" t="s">
        <v>50</v>
      </c>
      <c r="H173" s="8" t="str">
        <f t="shared" si="107"/>
        <v>0,3%North America</v>
      </c>
      <c r="I173" s="11" cm="1">
        <f t="array" ref="I173">IF(
   AZ173 = "OUT", 0,IF(
   BD173 &gt;= LARGE(IF(ISNUMBER(BD:BD), BD:BD), 3),
   BE173 - 0.001,
   IF(BE173 &gt;=VLOOKUP(P173,mapping!$A:$B,2,FALSE), BE173,VLOOKUP(P173,mapping!$A$2:$B$8,2,FALSE))
))</f>
        <v>0</v>
      </c>
      <c r="J173" s="11" cm="1">
        <f t="array" ref="J173">IF(
    AZ173="OUT",0,IF(IF(
                      BD173&gt;=LARGE(IF(ISNUMBER(BD:BD),BD:BD),3),
                      BE173+0.001,
                      VLOOKUP(H173,mapping!$D:$E,2,FALSE)
                      )&gt;I173,
                   IF(
                      BD173&gt;=LARGE(IF(ISNUMBER(BD:BD),BD:BD),3),
                      BE173+0.001,
                      VLOOKUP(H173,mapping!$D:$E,2,FALSE)
                      ),
                   I173+0.002))</f>
        <v>0</v>
      </c>
      <c r="K173" s="8">
        <f t="shared" si="108"/>
        <v>3.6323540794042921E-3</v>
      </c>
      <c r="L173" s="1" t="str">
        <f>Pos!B913</f>
        <v>US1912161007</v>
      </c>
      <c r="M173" s="1" t="str">
        <f>_xlfn.XLOOKUP($L173,Pos!B:B,Pos!D:D,, 0)</f>
        <v>Coca-Cola Company</v>
      </c>
      <c r="N173" s="1" t="str">
        <f>_xlfn.XLOOKUP($L173,Pos!B:B,Pos!E:E,, 0)</f>
        <v>Food, Beverage &amp; Tobacco</v>
      </c>
      <c r="O173" s="1" t="str">
        <f t="shared" si="109"/>
        <v>Food, Beverage &amp; Tobacco_North America</v>
      </c>
      <c r="P173" s="1" t="str">
        <f>_xlfn.XLOOKUP($L173,Pos!B:B,Pos!F:F,, 0)</f>
        <v>North America</v>
      </c>
      <c r="Q173" s="1">
        <v>0</v>
      </c>
      <c r="R173" s="9">
        <f>_xlfn.XLOOKUP($L173,Pos!$B:$B,Pos!N:N,0, 0)</f>
        <v>4.99</v>
      </c>
      <c r="S173" s="9">
        <f>_xlfn.XLOOKUP($L173,Pos!$B:$B,Pos!O:O,0, 0)</f>
        <v>1.149667</v>
      </c>
      <c r="T173" s="9">
        <f>_xlfn.XLOOKUP($L173,Pos!$B:$B,Pos!P:P,0, 0)</f>
        <v>5.5250000000000004</v>
      </c>
      <c r="U173" s="9">
        <f>_xlfn.XLOOKUP($L173,Pos!$B:$B,Pos!Q:Q,0, 0)</f>
        <v>6</v>
      </c>
      <c r="V173" s="9">
        <f>_xlfn.XLOOKUP($L173,Pos!$B:$B,Pos!R:R,0, 0)</f>
        <v>9.6999999999999993</v>
      </c>
      <c r="W173" s="9">
        <f>_xlfn.XLOOKUP($L173,Pos!$B:$B,Pos!S:S,0, 0)</f>
        <v>6.8650000000000002</v>
      </c>
      <c r="X173" s="9" t="str">
        <f>_xlfn.XLOOKUP($L173,Pos!$B:$B,Pos!J:J,0, 0)</f>
        <v>Outperform</v>
      </c>
      <c r="Y173" s="1">
        <v>0</v>
      </c>
      <c r="Z173" s="1">
        <v>0</v>
      </c>
      <c r="AA173" s="1">
        <f t="shared" si="110"/>
        <v>0</v>
      </c>
      <c r="AB173" s="9">
        <f>_xlfn.XLOOKUP(L173,Pos!B:B,Pos!K:K,-1,0)</f>
        <v>2.8571428571428572</v>
      </c>
      <c r="AC173" s="1" t="e">
        <f>_xlfn.XLOOKUP($L173,Pos!$A:$A,Pos!S:S,_xlfn.XLOOKUP($L173,#REF!,#REF!, ""), 0)</f>
        <v>#REF!</v>
      </c>
      <c r="AD173" s="1" t="e">
        <f>_xlfn.XLOOKUP($L173,Pos!$A:$A,Pos!T:T,_xlfn.XLOOKUP($L173,#REF!,#REF!, ""), 0)</f>
        <v>#REF!</v>
      </c>
      <c r="AE173" s="1" t="e">
        <f>_xlfn.XLOOKUP($L173,Pos!$A:$A,Pos!U:U,_xlfn.XLOOKUP($L173,#REF!,#REF!, ""), 0)</f>
        <v>#REF!</v>
      </c>
      <c r="AF173" s="1" t="e">
        <f>_xlfn.XLOOKUP($L173,Pos!$A:$A,Pos!V:V,_xlfn.XLOOKUP($L173,#REF!,#REF!, ""), 0)</f>
        <v>#REF!</v>
      </c>
      <c r="AG173" s="1" t="e">
        <f>_xlfn.XLOOKUP($L173,Pos!$A:$A,Pos!W:W,_xlfn.XLOOKUP($L173,#REF!,#REF!, ""), 0)</f>
        <v>#REF!</v>
      </c>
      <c r="AH173" s="1" t="e">
        <f>_xlfn.XLOOKUP($L173,Pos!$A:$A,Pos!X:X,_xlfn.XLOOKUP($L173,#REF!,#REF!, ""), 0)</f>
        <v>#REF!</v>
      </c>
      <c r="AI173" s="1" t="e">
        <f>_xlfn.XLOOKUP($L173,Pos!$A:$A,Pos!Y:Y,_xlfn.XLOOKUP($L173,#REF!,#REF!, ""), 0)</f>
        <v>#REF!</v>
      </c>
      <c r="AJ173" s="1" t="e">
        <f>_xlfn.XLOOKUP($L173,Pos!$A:$A,Pos!Z:Z,_xlfn.XLOOKUP($L173,#REF!,#REF!, ""), 0)</f>
        <v>#REF!</v>
      </c>
      <c r="AK173" s="1" t="e">
        <f>_xlfn.XLOOKUP($L173,Pos!$A:$A,Pos!AA:AA,_xlfn.XLOOKUP($L173,#REF!,#REF!, ""), 0)</f>
        <v>#REF!</v>
      </c>
      <c r="AL173" s="1" t="e">
        <f>_xlfn.XLOOKUP($L173,Pos!$A:$A,Pos!AB:AB,_xlfn.XLOOKUP($L173,#REF!,#REF!, ""), 0)</f>
        <v>#REF!</v>
      </c>
      <c r="AM173" s="1" t="e">
        <f>_xlfn.XLOOKUP($L173,Pos!$A:$A,Pos!AC:AC,_xlfn.XLOOKUP($L173,#REF!,#REF!, ""), 0)</f>
        <v>#REF!</v>
      </c>
      <c r="AN173" s="1" t="e">
        <f>_xlfn.XLOOKUP($L173,Pos!$A:$A,Pos!AD:AD,_xlfn.XLOOKUP($L173,#REF!,#REF!, ""), 0)</f>
        <v>#REF!</v>
      </c>
      <c r="AO173" s="1" t="e">
        <f>_xlfn.XLOOKUP($L173,Pos!$A:$A,Pos!AE:AE,_xlfn.XLOOKUP($L173,#REF!,#REF!, ""), 0)</f>
        <v>#REF!</v>
      </c>
      <c r="AP173" s="1" t="e">
        <f>_xlfn.XLOOKUP($L173,Pos!$A:$A,Pos!AF:AF,_xlfn.XLOOKUP($L173,#REF!,#REF!, ""), 0)</f>
        <v>#REF!</v>
      </c>
      <c r="AQ173" s="1" t="e">
        <f>_xlfn.XLOOKUP($L173,Pos!$A:$A,Pos!AG:AG,_xlfn.XLOOKUP($L173,#REF!,#REF!, ""), 0)</f>
        <v>#REF!</v>
      </c>
      <c r="AR173" s="1" t="e">
        <f>_xlfn.XLOOKUP($L173,Pos!$A:$A,Pos!AH:AH,_xlfn.XLOOKUP($L173,#REF!,#REF!, ""), 0)</f>
        <v>#REF!</v>
      </c>
      <c r="AS173" s="1" t="e">
        <f>_xlfn.XLOOKUP($L173,Pos!$A:$A,Pos!AI:AI,_xlfn.XLOOKUP($L173,#REF!,#REF!, ""), 0)</f>
        <v>#REF!</v>
      </c>
      <c r="AT173" s="1" t="e">
        <f>_xlfn.XLOOKUP($L173,Pos!$A:$A,Pos!AJ:AJ,_xlfn.XLOOKUP($L173,#REF!,#REF!, ""), 0)</f>
        <v>#REF!</v>
      </c>
      <c r="AU173" s="1" t="e">
        <f>_xlfn.XLOOKUP($L173,Pos!$A:$A,Pos!AK:AK,_xlfn.XLOOKUP($L173,#REF!,#REF!, ""), 0)</f>
        <v>#REF!</v>
      </c>
      <c r="AV173" s="1" t="e">
        <f>_xlfn.XLOOKUP($L173,Pos!$A:$A,Pos!AL:AL,_xlfn.XLOOKUP($L173,#REF!,#REF!, ""), 0)</f>
        <v>#REF!</v>
      </c>
      <c r="AW173" s="1" t="e">
        <f>_xlfn.XLOOKUP($L173,Pos!$A:$A,Pos!AM:AM,_xlfn.XLOOKUP($L173,#REF!,#REF!, ""), 0)</f>
        <v>#REF!</v>
      </c>
      <c r="AX173" s="1" t="e">
        <f>_xlfn.XLOOKUP($L173,Pos!$A:$A,Pos!AN:AN,_xlfn.XLOOKUP($L173,#REF!,#REF!, ""), 0)</f>
        <v>#REF!</v>
      </c>
      <c r="AY173" s="1" t="e">
        <f>_xlfn.XLOOKUP($L173,Pos!$A:$A,Pos!AO:AO,_xlfn.XLOOKUP($L173,#REF!,#REF!, ""), 0)</f>
        <v>#REF!</v>
      </c>
      <c r="AZ173" s="7" t="str">
        <f t="shared" si="111"/>
        <v>OUT</v>
      </c>
      <c r="BA173" s="1">
        <f>IF(OR(_xlfn.XLOOKUP(L173,Pos!B:B,Pos!L:L,FALSE)="ESG Reason",_xlfn.XLOOKUP(L173,Pos!B:B,Pos!L:L,FALSE)="Blacklisted"),1,0)</f>
        <v>0</v>
      </c>
      <c r="BC173" s="11">
        <v>8.7898396531319711E-11</v>
      </c>
      <c r="BD173" s="11">
        <f>_xlfn.XLOOKUP($L173,Pos!$B:$B,Pos!H:H,0, 0)</f>
        <v>0</v>
      </c>
      <c r="BE173" s="11">
        <f>_xlfn.XLOOKUP($L173,Pos!$B:$B,Pos!I:I,0, 0)</f>
        <v>3.6323540794042921E-3</v>
      </c>
      <c r="BF173" s="18">
        <f t="shared" si="112"/>
        <v>3.6323540794042921E-3</v>
      </c>
      <c r="BG173" s="1">
        <f t="shared" si="113"/>
        <v>1</v>
      </c>
      <c r="BH173" s="1">
        <f t="shared" si="114"/>
        <v>27</v>
      </c>
      <c r="BI173" s="18">
        <f t="shared" si="115"/>
        <v>8.7898396531319711E-11</v>
      </c>
      <c r="BJ173" s="3">
        <f t="shared" si="116"/>
        <v>0</v>
      </c>
      <c r="BK173" s="18">
        <f t="shared" si="117"/>
        <v>0</v>
      </c>
    </row>
    <row r="174" spans="3:63" x14ac:dyDescent="0.25">
      <c r="C174" s="3"/>
      <c r="D174" s="3"/>
      <c r="E174" s="3"/>
      <c r="F174" s="3"/>
      <c r="G174" s="51" t="s">
        <v>49</v>
      </c>
      <c r="H174" s="8" t="str">
        <f t="shared" si="107"/>
        <v>0,3%North America</v>
      </c>
      <c r="I174" s="11" cm="1">
        <f t="array" ref="I174">IF(
   AZ174 = "OUT", 0,IF(
   BD174 &gt;= LARGE(IF(ISNUMBER(BD:BD), BD:BD), 3),
   BE174 - 0.001,
   IF(BE174 &gt;=VLOOKUP(P174,mapping!$A:$B,2,FALSE), BE174,VLOOKUP(P174,mapping!$A$2:$B$8,2,FALSE))
))</f>
        <v>0</v>
      </c>
      <c r="J174" s="11" cm="1">
        <f t="array" ref="J174">IF(
    AZ174="OUT",0,IF(IF(
                      BD174&gt;=LARGE(IF(ISNUMBER(BD:BD),BD:BD),3),
                      BE174+0.001,
                      VLOOKUP(H174,mapping!$D:$E,2,FALSE)
                      )&gt;I174,
                   IF(
                      BD174&gt;=LARGE(IF(ISNUMBER(BD:BD),BD:BD),3),
                      BE174+0.001,
                      VLOOKUP(H174,mapping!$D:$E,2,FALSE)
                      ),
                   I174+0.002))</f>
        <v>0</v>
      </c>
      <c r="K174" s="8">
        <f t="shared" si="108"/>
        <v>3.540578130430671E-3</v>
      </c>
      <c r="L174" s="1" t="str">
        <f>Pos!B902</f>
        <v>US1667641005</v>
      </c>
      <c r="M174" s="1" t="str">
        <f>_xlfn.XLOOKUP($L174,Pos!B:B,Pos!D:D,, 0)</f>
        <v>Chevron Corporation</v>
      </c>
      <c r="N174" s="1" t="str">
        <f>_xlfn.XLOOKUP($L174,Pos!B:B,Pos!E:E,, 0)</f>
        <v>Energy</v>
      </c>
      <c r="O174" s="1" t="str">
        <f t="shared" si="109"/>
        <v>Energy_North America</v>
      </c>
      <c r="P174" s="1" t="str">
        <f>_xlfn.XLOOKUP($L174,Pos!B:B,Pos!F:F,, 0)</f>
        <v>North America</v>
      </c>
      <c r="Q174" s="1">
        <v>0</v>
      </c>
      <c r="R174" s="9">
        <f>_xlfn.XLOOKUP($L174,Pos!$B:$B,Pos!N:N,0, 0)</f>
        <v>7.44</v>
      </c>
      <c r="S174" s="9">
        <f>_xlfn.XLOOKUP($L174,Pos!$B:$B,Pos!O:O,0, 0)</f>
        <v>5.2901670000000003</v>
      </c>
      <c r="T174" s="9">
        <f>_xlfn.XLOOKUP($L174,Pos!$B:$B,Pos!P:P,0, 0)</f>
        <v>3.6749999999999998</v>
      </c>
      <c r="U174" s="9">
        <f>_xlfn.XLOOKUP($L174,Pos!$B:$B,Pos!Q:Q,0, 0)</f>
        <v>2.1</v>
      </c>
      <c r="V174" s="9">
        <f>_xlfn.XLOOKUP($L174,Pos!$B:$B,Pos!R:R,0, 0)</f>
        <v>8.4666669999999993</v>
      </c>
      <c r="W174" s="9">
        <f>_xlfn.XLOOKUP($L174,Pos!$B:$B,Pos!S:S,0, 0)</f>
        <v>2.6150000000000002</v>
      </c>
      <c r="X174" s="9" t="str">
        <f>_xlfn.XLOOKUP($L174,Pos!$B:$B,Pos!J:J,0, 0)</f>
        <v>Outperform</v>
      </c>
      <c r="Y174" s="1">
        <v>0</v>
      </c>
      <c r="Z174" s="1">
        <v>0</v>
      </c>
      <c r="AA174" s="1">
        <f t="shared" si="110"/>
        <v>0</v>
      </c>
      <c r="AB174" s="9">
        <f>_xlfn.XLOOKUP(L174,Pos!B:B,Pos!K:K,-1,0)</f>
        <v>3.9130434782608701</v>
      </c>
      <c r="AC174" s="1" t="e">
        <f>_xlfn.XLOOKUP($L174,Pos!$A:$A,Pos!S:S,_xlfn.XLOOKUP($L174,#REF!,#REF!, ""), 0)</f>
        <v>#REF!</v>
      </c>
      <c r="AD174" s="1" t="e">
        <f>_xlfn.XLOOKUP($L174,Pos!$A:$A,Pos!T:T,_xlfn.XLOOKUP($L174,#REF!,#REF!, ""), 0)</f>
        <v>#REF!</v>
      </c>
      <c r="AE174" s="1" t="e">
        <f>_xlfn.XLOOKUP($L174,Pos!$A:$A,Pos!U:U,_xlfn.XLOOKUP($L174,#REF!,#REF!, ""), 0)</f>
        <v>#REF!</v>
      </c>
      <c r="AF174" s="1" t="e">
        <f>_xlfn.XLOOKUP($L174,Pos!$A:$A,Pos!V:V,_xlfn.XLOOKUP($L174,#REF!,#REF!, ""), 0)</f>
        <v>#REF!</v>
      </c>
      <c r="AG174" s="1" t="e">
        <f>_xlfn.XLOOKUP($L174,Pos!$A:$A,Pos!W:W,_xlfn.XLOOKUP($L174,#REF!,#REF!, ""), 0)</f>
        <v>#REF!</v>
      </c>
      <c r="AH174" s="1" t="e">
        <f>_xlfn.XLOOKUP($L174,Pos!$A:$A,Pos!X:X,_xlfn.XLOOKUP($L174,#REF!,#REF!, ""), 0)</f>
        <v>#REF!</v>
      </c>
      <c r="AI174" s="1" t="e">
        <f>_xlfn.XLOOKUP($L174,Pos!$A:$A,Pos!Y:Y,_xlfn.XLOOKUP($L174,#REF!,#REF!, ""), 0)</f>
        <v>#REF!</v>
      </c>
      <c r="AJ174" s="1" t="e">
        <f>_xlfn.XLOOKUP($L174,Pos!$A:$A,Pos!Z:Z,_xlfn.XLOOKUP($L174,#REF!,#REF!, ""), 0)</f>
        <v>#REF!</v>
      </c>
      <c r="AK174" s="1" t="e">
        <f>_xlfn.XLOOKUP($L174,Pos!$A:$A,Pos!AA:AA,_xlfn.XLOOKUP($L174,#REF!,#REF!, ""), 0)</f>
        <v>#REF!</v>
      </c>
      <c r="AL174" s="1" t="e">
        <f>_xlfn.XLOOKUP($L174,Pos!$A:$A,Pos!AB:AB,_xlfn.XLOOKUP($L174,#REF!,#REF!, ""), 0)</f>
        <v>#REF!</v>
      </c>
      <c r="AM174" s="1" t="e">
        <f>_xlfn.XLOOKUP($L174,Pos!$A:$A,Pos!AC:AC,_xlfn.XLOOKUP($L174,#REF!,#REF!, ""), 0)</f>
        <v>#REF!</v>
      </c>
      <c r="AN174" s="1" t="e">
        <f>_xlfn.XLOOKUP($L174,Pos!$A:$A,Pos!AD:AD,_xlfn.XLOOKUP($L174,#REF!,#REF!, ""), 0)</f>
        <v>#REF!</v>
      </c>
      <c r="AO174" s="1" t="e">
        <f>_xlfn.XLOOKUP($L174,Pos!$A:$A,Pos!AE:AE,_xlfn.XLOOKUP($L174,#REF!,#REF!, ""), 0)</f>
        <v>#REF!</v>
      </c>
      <c r="AP174" s="1" t="e">
        <f>_xlfn.XLOOKUP($L174,Pos!$A:$A,Pos!AF:AF,_xlfn.XLOOKUP($L174,#REF!,#REF!, ""), 0)</f>
        <v>#REF!</v>
      </c>
      <c r="AQ174" s="1" t="e">
        <f>_xlfn.XLOOKUP($L174,Pos!$A:$A,Pos!AG:AG,_xlfn.XLOOKUP($L174,#REF!,#REF!, ""), 0)</f>
        <v>#REF!</v>
      </c>
      <c r="AR174" s="1" t="e">
        <f>_xlfn.XLOOKUP($L174,Pos!$A:$A,Pos!AH:AH,_xlfn.XLOOKUP($L174,#REF!,#REF!, ""), 0)</f>
        <v>#REF!</v>
      </c>
      <c r="AS174" s="1" t="e">
        <f>_xlfn.XLOOKUP($L174,Pos!$A:$A,Pos!AI:AI,_xlfn.XLOOKUP($L174,#REF!,#REF!, ""), 0)</f>
        <v>#REF!</v>
      </c>
      <c r="AT174" s="1" t="e">
        <f>_xlfn.XLOOKUP($L174,Pos!$A:$A,Pos!AJ:AJ,_xlfn.XLOOKUP($L174,#REF!,#REF!, ""), 0)</f>
        <v>#REF!</v>
      </c>
      <c r="AU174" s="1" t="e">
        <f>_xlfn.XLOOKUP($L174,Pos!$A:$A,Pos!AK:AK,_xlfn.XLOOKUP($L174,#REF!,#REF!, ""), 0)</f>
        <v>#REF!</v>
      </c>
      <c r="AV174" s="1" t="e">
        <f>_xlfn.XLOOKUP($L174,Pos!$A:$A,Pos!AL:AL,_xlfn.XLOOKUP($L174,#REF!,#REF!, ""), 0)</f>
        <v>#REF!</v>
      </c>
      <c r="AW174" s="1" t="e">
        <f>_xlfn.XLOOKUP($L174,Pos!$A:$A,Pos!AM:AM,_xlfn.XLOOKUP($L174,#REF!,#REF!, ""), 0)</f>
        <v>#REF!</v>
      </c>
      <c r="AX174" s="1" t="e">
        <f>_xlfn.XLOOKUP($L174,Pos!$A:$A,Pos!AN:AN,_xlfn.XLOOKUP($L174,#REF!,#REF!, ""), 0)</f>
        <v>#REF!</v>
      </c>
      <c r="AY174" s="1" t="e">
        <f>_xlfn.XLOOKUP($L174,Pos!$A:$A,Pos!AO:AO,_xlfn.XLOOKUP($L174,#REF!,#REF!, ""), 0)</f>
        <v>#REF!</v>
      </c>
      <c r="AZ174" s="7" t="str">
        <f t="shared" si="111"/>
        <v>OUT</v>
      </c>
      <c r="BA174" s="1">
        <f>IF(OR(_xlfn.XLOOKUP(L174,Pos!B:B,Pos!L:L,FALSE)="ESG Reason",_xlfn.XLOOKUP(L174,Pos!B:B,Pos!L:L,FALSE)="Blacklisted"),1,0)</f>
        <v>1</v>
      </c>
      <c r="BC174" s="11">
        <v>1.9312721027366279E-10</v>
      </c>
      <c r="BD174" s="11">
        <f>_xlfn.XLOOKUP($L174,Pos!$B:$B,Pos!H:H,0, 0)</f>
        <v>0</v>
      </c>
      <c r="BE174" s="11">
        <f>_xlfn.XLOOKUP($L174,Pos!$B:$B,Pos!I:I,0, 0)</f>
        <v>3.540578130430671E-3</v>
      </c>
      <c r="BF174" s="18">
        <f t="shared" si="112"/>
        <v>3.540578130430671E-3</v>
      </c>
      <c r="BG174" s="1">
        <f t="shared" si="113"/>
        <v>1</v>
      </c>
      <c r="BH174" s="1">
        <f t="shared" si="114"/>
        <v>25</v>
      </c>
      <c r="BI174" s="18">
        <f t="shared" si="115"/>
        <v>1.9312721027366279E-10</v>
      </c>
      <c r="BJ174" s="3">
        <f t="shared" si="116"/>
        <v>0</v>
      </c>
      <c r="BK174" s="18">
        <f t="shared" si="117"/>
        <v>0</v>
      </c>
    </row>
    <row r="175" spans="3:63" x14ac:dyDescent="0.25">
      <c r="C175" s="3"/>
      <c r="D175" s="3"/>
      <c r="E175" s="3"/>
      <c r="F175" s="3"/>
      <c r="G175" s="51" t="s">
        <v>52</v>
      </c>
      <c r="H175" s="8" t="str">
        <f t="shared" si="107"/>
        <v>0,3%North America</v>
      </c>
      <c r="I175" s="11" cm="1">
        <f t="array" ref="I175">IF(
   AZ175 = "OUT", 0,IF(
   BD175 &gt;= LARGE(IF(ISNUMBER(BD:BD), BD:BD), 3),
   BE175 - 0.001,
   IF(BE175 &gt;=VLOOKUP(P175,mapping!$A:$B,2,FALSE), BE175,VLOOKUP(P175,mapping!$A$2:$B$8,2,FALSE))
))</f>
        <v>3.4640004914394291E-3</v>
      </c>
      <c r="J175" s="11" cm="1">
        <f t="array" ref="J175">IF(
    AZ175="OUT",0,IF(IF(
                      BD175&gt;=LARGE(IF(ISNUMBER(BD:BD),BD:BD),3),
                      BE175+0.001,
                      VLOOKUP(H175,mapping!$D:$E,2,FALSE)
                      )&gt;I175,
                   IF(
                      BD175&gt;=LARGE(IF(ISNUMBER(BD:BD),BD:BD),3),
                      BE175+0.001,
                      VLOOKUP(H175,mapping!$D:$E,2,FALSE)
                      ),
                   I175+0.002))</f>
        <v>0.03</v>
      </c>
      <c r="K175" s="8">
        <f t="shared" si="108"/>
        <v>3.4640004914394291E-3</v>
      </c>
      <c r="L175" s="1" t="str">
        <f>Pos!B1057</f>
        <v>US4592001014</v>
      </c>
      <c r="M175" s="1" t="str">
        <f>_xlfn.XLOOKUP($L175,Pos!B:B,Pos!D:D,, 0)</f>
        <v>International Business Machines Corporation</v>
      </c>
      <c r="N175" s="1" t="str">
        <f>_xlfn.XLOOKUP($L175,Pos!B:B,Pos!E:E,, 0)</f>
        <v>Technology</v>
      </c>
      <c r="O175" s="1" t="str">
        <f t="shared" si="109"/>
        <v>Technology_North America</v>
      </c>
      <c r="P175" s="1" t="str">
        <f>_xlfn.XLOOKUP($L175,Pos!B:B,Pos!F:F,, 0)</f>
        <v>North America</v>
      </c>
      <c r="Q175" s="1">
        <v>0</v>
      </c>
      <c r="R175" s="9">
        <f>_xlfn.XLOOKUP($L175,Pos!$B:$B,Pos!N:N,0, 0)</f>
        <v>7.39</v>
      </c>
      <c r="S175" s="9">
        <f>_xlfn.XLOOKUP($L175,Pos!$B:$B,Pos!O:O,0, 0)</f>
        <v>5.6248329999999997</v>
      </c>
      <c r="T175" s="9">
        <f>_xlfn.XLOOKUP($L175,Pos!$B:$B,Pos!P:P,0, 0)</f>
        <v>3.95</v>
      </c>
      <c r="U175" s="9">
        <f>_xlfn.XLOOKUP($L175,Pos!$B:$B,Pos!Q:Q,0, 0)</f>
        <v>6.5</v>
      </c>
      <c r="V175" s="9">
        <f>_xlfn.XLOOKUP($L175,Pos!$B:$B,Pos!R:R,0, 0)</f>
        <v>8.1666659999999993</v>
      </c>
      <c r="W175" s="9">
        <f>_xlfn.XLOOKUP($L175,Pos!$B:$B,Pos!S:S,0, 0)</f>
        <v>4.665</v>
      </c>
      <c r="X175" s="9" t="str">
        <f>_xlfn.XLOOKUP($L175,Pos!$B:$B,Pos!J:J,0, 0)</f>
        <v>Outperform</v>
      </c>
      <c r="Y175" s="1">
        <v>0</v>
      </c>
      <c r="Z175" s="1">
        <v>0</v>
      </c>
      <c r="AA175" s="1">
        <f t="shared" si="110"/>
        <v>0</v>
      </c>
      <c r="AB175" s="9">
        <f>_xlfn.XLOOKUP(L175,Pos!B:B,Pos!K:K,-1,0)</f>
        <v>7.9381443298969074</v>
      </c>
      <c r="AC175" s="1" t="e">
        <f>_xlfn.XLOOKUP($L175,Pos!$A:$A,Pos!S:S,_xlfn.XLOOKUP($L175,#REF!,#REF!, ""), 0)</f>
        <v>#REF!</v>
      </c>
      <c r="AD175" s="1" t="e">
        <f>_xlfn.XLOOKUP($L175,Pos!$A:$A,Pos!T:T,_xlfn.XLOOKUP($L175,#REF!,#REF!, ""), 0)</f>
        <v>#REF!</v>
      </c>
      <c r="AE175" s="1" t="e">
        <f>_xlfn.XLOOKUP($L175,Pos!$A:$A,Pos!U:U,_xlfn.XLOOKUP($L175,#REF!,#REF!, ""), 0)</f>
        <v>#REF!</v>
      </c>
      <c r="AF175" s="1" t="e">
        <f>_xlfn.XLOOKUP($L175,Pos!$A:$A,Pos!V:V,_xlfn.XLOOKUP($L175,#REF!,#REF!, ""), 0)</f>
        <v>#REF!</v>
      </c>
      <c r="AG175" s="1" t="e">
        <f>_xlfn.XLOOKUP($L175,Pos!$A:$A,Pos!W:W,_xlfn.XLOOKUP($L175,#REF!,#REF!, ""), 0)</f>
        <v>#REF!</v>
      </c>
      <c r="AH175" s="1" t="e">
        <f>_xlfn.XLOOKUP($L175,Pos!$A:$A,Pos!X:X,_xlfn.XLOOKUP($L175,#REF!,#REF!, ""), 0)</f>
        <v>#REF!</v>
      </c>
      <c r="AI175" s="1" t="e">
        <f>_xlfn.XLOOKUP($L175,Pos!$A:$A,Pos!Y:Y,_xlfn.XLOOKUP($L175,#REF!,#REF!, ""), 0)</f>
        <v>#REF!</v>
      </c>
      <c r="AJ175" s="1" t="e">
        <f>_xlfn.XLOOKUP($L175,Pos!$A:$A,Pos!Z:Z,_xlfn.XLOOKUP($L175,#REF!,#REF!, ""), 0)</f>
        <v>#REF!</v>
      </c>
      <c r="AK175" s="1" t="e">
        <f>_xlfn.XLOOKUP($L175,Pos!$A:$A,Pos!AA:AA,_xlfn.XLOOKUP($L175,#REF!,#REF!, ""), 0)</f>
        <v>#REF!</v>
      </c>
      <c r="AL175" s="1" t="e">
        <f>_xlfn.XLOOKUP($L175,Pos!$A:$A,Pos!AB:AB,_xlfn.XLOOKUP($L175,#REF!,#REF!, ""), 0)</f>
        <v>#REF!</v>
      </c>
      <c r="AM175" s="1" t="e">
        <f>_xlfn.XLOOKUP($L175,Pos!$A:$A,Pos!AC:AC,_xlfn.XLOOKUP($L175,#REF!,#REF!, ""), 0)</f>
        <v>#REF!</v>
      </c>
      <c r="AN175" s="1" t="e">
        <f>_xlfn.XLOOKUP($L175,Pos!$A:$A,Pos!AD:AD,_xlfn.XLOOKUP($L175,#REF!,#REF!, ""), 0)</f>
        <v>#REF!</v>
      </c>
      <c r="AO175" s="1" t="e">
        <f>_xlfn.XLOOKUP($L175,Pos!$A:$A,Pos!AE:AE,_xlfn.XLOOKUP($L175,#REF!,#REF!, ""), 0)</f>
        <v>#REF!</v>
      </c>
      <c r="AP175" s="1" t="e">
        <f>_xlfn.XLOOKUP($L175,Pos!$A:$A,Pos!AF:AF,_xlfn.XLOOKUP($L175,#REF!,#REF!, ""), 0)</f>
        <v>#REF!</v>
      </c>
      <c r="AQ175" s="1" t="e">
        <f>_xlfn.XLOOKUP($L175,Pos!$A:$A,Pos!AG:AG,_xlfn.XLOOKUP($L175,#REF!,#REF!, ""), 0)</f>
        <v>#REF!</v>
      </c>
      <c r="AR175" s="1" t="e">
        <f>_xlfn.XLOOKUP($L175,Pos!$A:$A,Pos!AH:AH,_xlfn.XLOOKUP($L175,#REF!,#REF!, ""), 0)</f>
        <v>#REF!</v>
      </c>
      <c r="AS175" s="1" t="e">
        <f>_xlfn.XLOOKUP($L175,Pos!$A:$A,Pos!AI:AI,_xlfn.XLOOKUP($L175,#REF!,#REF!, ""), 0)</f>
        <v>#REF!</v>
      </c>
      <c r="AT175" s="1" t="e">
        <f>_xlfn.XLOOKUP($L175,Pos!$A:$A,Pos!AJ:AJ,_xlfn.XLOOKUP($L175,#REF!,#REF!, ""), 0)</f>
        <v>#REF!</v>
      </c>
      <c r="AU175" s="1" t="e">
        <f>_xlfn.XLOOKUP($L175,Pos!$A:$A,Pos!AK:AK,_xlfn.XLOOKUP($L175,#REF!,#REF!, ""), 0)</f>
        <v>#REF!</v>
      </c>
      <c r="AV175" s="1" t="e">
        <f>_xlfn.XLOOKUP($L175,Pos!$A:$A,Pos!AL:AL,_xlfn.XLOOKUP($L175,#REF!,#REF!, ""), 0)</f>
        <v>#REF!</v>
      </c>
      <c r="AW175" s="1" t="e">
        <f>_xlfn.XLOOKUP($L175,Pos!$A:$A,Pos!AM:AM,_xlfn.XLOOKUP($L175,#REF!,#REF!, ""), 0)</f>
        <v>#REF!</v>
      </c>
      <c r="AX175" s="1" t="e">
        <f>_xlfn.XLOOKUP($L175,Pos!$A:$A,Pos!AN:AN,_xlfn.XLOOKUP($L175,#REF!,#REF!, ""), 0)</f>
        <v>#REF!</v>
      </c>
      <c r="AY175" s="1" t="e">
        <f>_xlfn.XLOOKUP($L175,Pos!$A:$A,Pos!AO:AO,_xlfn.XLOOKUP($L175,#REF!,#REF!, ""), 0)</f>
        <v>#REF!</v>
      </c>
      <c r="AZ175" s="7" t="s">
        <v>4184</v>
      </c>
      <c r="BA175" s="1">
        <f>IF(OR(_xlfn.XLOOKUP(L175,Pos!B:B,Pos!L:L,FALSE)="ESG Reason",_xlfn.XLOOKUP(L175,Pos!B:B,Pos!L:L,FALSE)="Blacklisted"),1,0)</f>
        <v>0</v>
      </c>
      <c r="BC175" s="11">
        <v>9.3109106343958904E-3</v>
      </c>
      <c r="BD175" s="11">
        <f>_xlfn.XLOOKUP($L175,Pos!$B:$B,Pos!H:H,0, 0)</f>
        <v>0</v>
      </c>
      <c r="BE175" s="11">
        <f>_xlfn.XLOOKUP($L175,Pos!$B:$B,Pos!I:I,0, 0)</f>
        <v>3.4640004914394291E-3</v>
      </c>
      <c r="BF175" s="18">
        <f t="shared" si="112"/>
        <v>3.4640004914394291E-3</v>
      </c>
      <c r="BG175" s="1">
        <f t="shared" si="113"/>
        <v>1</v>
      </c>
      <c r="BH175" s="1">
        <f t="shared" si="114"/>
        <v>35</v>
      </c>
      <c r="BI175" s="18">
        <f t="shared" si="115"/>
        <v>9.3109106343958904E-3</v>
      </c>
      <c r="BJ175" s="3">
        <f t="shared" si="116"/>
        <v>5.8469101429564612E-3</v>
      </c>
      <c r="BK175" s="18">
        <f t="shared" si="117"/>
        <v>9.3109106343958904E-3</v>
      </c>
    </row>
    <row r="176" spans="3:63" x14ac:dyDescent="0.25">
      <c r="C176" s="3"/>
      <c r="D176" s="3"/>
      <c r="E176" s="3"/>
      <c r="F176" s="3"/>
      <c r="G176" s="51" t="s">
        <v>55</v>
      </c>
      <c r="H176" s="8" t="str">
        <f t="shared" si="107"/>
        <v>0,3%North America</v>
      </c>
      <c r="I176" s="11" cm="1">
        <f t="array" ref="I176">IF(
   AZ176 = "OUT", 0,IF(
   BD176 &gt;= LARGE(IF(ISNUMBER(BD:BD), BD:BD), 3),
   BE176 - 0.001,
   IF(BE176 &gt;=VLOOKUP(P176,mapping!$A:$B,2,FALSE), BE176,VLOOKUP(P176,mapping!$A$2:$B$8,2,FALSE))
))</f>
        <v>0</v>
      </c>
      <c r="J176" s="11" cm="1">
        <f t="array" ref="J176">IF(
    AZ176="OUT",0,IF(IF(
                      BD176&gt;=LARGE(IF(ISNUMBER(BD:BD),BD:BD),3),
                      BE176+0.001,
                      VLOOKUP(H176,mapping!$D:$E,2,FALSE)
                      )&gt;I176,
                   IF(
                      BD176&gt;=LARGE(IF(ISNUMBER(BD:BD),BD:BD),3),
                      BE176+0.001,
                      VLOOKUP(H176,mapping!$D:$E,2,FALSE)
                      ),
                   I176+0.002))</f>
        <v>0</v>
      </c>
      <c r="K176" s="8">
        <f t="shared" si="108"/>
        <v>3.3420459556397792E-3</v>
      </c>
      <c r="L176" s="1" t="str">
        <f>Pos!B1295</f>
        <v>US9497461015</v>
      </c>
      <c r="M176" s="1" t="str">
        <f>_xlfn.XLOOKUP($L176,Pos!B:B,Pos!D:D,, 0)</f>
        <v>Wells Fargo &amp; Company</v>
      </c>
      <c r="N176" s="1" t="str">
        <f>_xlfn.XLOOKUP($L176,Pos!B:B,Pos!E:E,, 0)</f>
        <v>Banks</v>
      </c>
      <c r="O176" s="1" t="str">
        <f t="shared" si="109"/>
        <v>Banks_North America</v>
      </c>
      <c r="P176" s="1" t="str">
        <f>_xlfn.XLOOKUP($L176,Pos!B:B,Pos!F:F,, 0)</f>
        <v>North America</v>
      </c>
      <c r="Q176" s="1">
        <v>0</v>
      </c>
      <c r="R176" s="9">
        <f>_xlfn.XLOOKUP($L176,Pos!$B:$B,Pos!N:N,0, 0)</f>
        <v>4.8</v>
      </c>
      <c r="S176" s="9">
        <f>_xlfn.XLOOKUP($L176,Pos!$B:$B,Pos!O:O,0, 0)</f>
        <v>5.56</v>
      </c>
      <c r="T176" s="9">
        <f>_xlfn.XLOOKUP($L176,Pos!$B:$B,Pos!P:P,0, 0)</f>
        <v>2.65</v>
      </c>
      <c r="U176" s="9">
        <f>_xlfn.XLOOKUP($L176,Pos!$B:$B,Pos!Q:Q,0, 0)</f>
        <v>8.1</v>
      </c>
      <c r="V176" s="9">
        <f>_xlfn.XLOOKUP($L176,Pos!$B:$B,Pos!R:R,0, 0)</f>
        <v>1.7</v>
      </c>
      <c r="W176" s="9">
        <f>_xlfn.XLOOKUP($L176,Pos!$B:$B,Pos!S:S,0, 0)</f>
        <v>5.4633330000000004</v>
      </c>
      <c r="X176" s="9" t="str">
        <f>_xlfn.XLOOKUP($L176,Pos!$B:$B,Pos!J:J,0, 0)</f>
        <v>Outperform</v>
      </c>
      <c r="Y176" s="1">
        <v>0</v>
      </c>
      <c r="Z176" s="1">
        <v>0</v>
      </c>
      <c r="AA176" s="1">
        <f t="shared" si="110"/>
        <v>0</v>
      </c>
      <c r="AB176" s="9">
        <f>_xlfn.XLOOKUP(L176,Pos!B:B,Pos!K:K,-1,0)</f>
        <v>2.8571428571428572</v>
      </c>
      <c r="AC176" s="1" t="e">
        <f>_xlfn.XLOOKUP($L176,Pos!$A:$A,Pos!S:S,_xlfn.XLOOKUP($L176,#REF!,#REF!, ""), 0)</f>
        <v>#REF!</v>
      </c>
      <c r="AD176" s="1" t="e">
        <f>_xlfn.XLOOKUP($L176,Pos!$A:$A,Pos!T:T,_xlfn.XLOOKUP($L176,#REF!,#REF!, ""), 0)</f>
        <v>#REF!</v>
      </c>
      <c r="AE176" s="1" t="e">
        <f>_xlfn.XLOOKUP($L176,Pos!$A:$A,Pos!U:U,_xlfn.XLOOKUP($L176,#REF!,#REF!, ""), 0)</f>
        <v>#REF!</v>
      </c>
      <c r="AF176" s="1" t="e">
        <f>_xlfn.XLOOKUP($L176,Pos!$A:$A,Pos!V:V,_xlfn.XLOOKUP($L176,#REF!,#REF!, ""), 0)</f>
        <v>#REF!</v>
      </c>
      <c r="AG176" s="1" t="e">
        <f>_xlfn.XLOOKUP($L176,Pos!$A:$A,Pos!W:W,_xlfn.XLOOKUP($L176,#REF!,#REF!, ""), 0)</f>
        <v>#REF!</v>
      </c>
      <c r="AH176" s="1" t="e">
        <f>_xlfn.XLOOKUP($L176,Pos!$A:$A,Pos!X:X,_xlfn.XLOOKUP($L176,#REF!,#REF!, ""), 0)</f>
        <v>#REF!</v>
      </c>
      <c r="AI176" s="1" t="e">
        <f>_xlfn.XLOOKUP($L176,Pos!$A:$A,Pos!Y:Y,_xlfn.XLOOKUP($L176,#REF!,#REF!, ""), 0)</f>
        <v>#REF!</v>
      </c>
      <c r="AJ176" s="1" t="e">
        <f>_xlfn.XLOOKUP($L176,Pos!$A:$A,Pos!Z:Z,_xlfn.XLOOKUP($L176,#REF!,#REF!, ""), 0)</f>
        <v>#REF!</v>
      </c>
      <c r="AK176" s="1" t="e">
        <f>_xlfn.XLOOKUP($L176,Pos!$A:$A,Pos!AA:AA,_xlfn.XLOOKUP($L176,#REF!,#REF!, ""), 0)</f>
        <v>#REF!</v>
      </c>
      <c r="AL176" s="1" t="e">
        <f>_xlfn.XLOOKUP($L176,Pos!$A:$A,Pos!AB:AB,_xlfn.XLOOKUP($L176,#REF!,#REF!, ""), 0)</f>
        <v>#REF!</v>
      </c>
      <c r="AM176" s="1" t="e">
        <f>_xlfn.XLOOKUP($L176,Pos!$A:$A,Pos!AC:AC,_xlfn.XLOOKUP($L176,#REF!,#REF!, ""), 0)</f>
        <v>#REF!</v>
      </c>
      <c r="AN176" s="1" t="e">
        <f>_xlfn.XLOOKUP($L176,Pos!$A:$A,Pos!AD:AD,_xlfn.XLOOKUP($L176,#REF!,#REF!, ""), 0)</f>
        <v>#REF!</v>
      </c>
      <c r="AO176" s="1" t="e">
        <f>_xlfn.XLOOKUP($L176,Pos!$A:$A,Pos!AE:AE,_xlfn.XLOOKUP($L176,#REF!,#REF!, ""), 0)</f>
        <v>#REF!</v>
      </c>
      <c r="AP176" s="1" t="e">
        <f>_xlfn.XLOOKUP($L176,Pos!$A:$A,Pos!AF:AF,_xlfn.XLOOKUP($L176,#REF!,#REF!, ""), 0)</f>
        <v>#REF!</v>
      </c>
      <c r="AQ176" s="1" t="e">
        <f>_xlfn.XLOOKUP($L176,Pos!$A:$A,Pos!AG:AG,_xlfn.XLOOKUP($L176,#REF!,#REF!, ""), 0)</f>
        <v>#REF!</v>
      </c>
      <c r="AR176" s="1" t="e">
        <f>_xlfn.XLOOKUP($L176,Pos!$A:$A,Pos!AH:AH,_xlfn.XLOOKUP($L176,#REF!,#REF!, ""), 0)</f>
        <v>#REF!</v>
      </c>
      <c r="AS176" s="1" t="e">
        <f>_xlfn.XLOOKUP($L176,Pos!$A:$A,Pos!AI:AI,_xlfn.XLOOKUP($L176,#REF!,#REF!, ""), 0)</f>
        <v>#REF!</v>
      </c>
      <c r="AT176" s="1" t="e">
        <f>_xlfn.XLOOKUP($L176,Pos!$A:$A,Pos!AJ:AJ,_xlfn.XLOOKUP($L176,#REF!,#REF!, ""), 0)</f>
        <v>#REF!</v>
      </c>
      <c r="AU176" s="1" t="e">
        <f>_xlfn.XLOOKUP($L176,Pos!$A:$A,Pos!AK:AK,_xlfn.XLOOKUP($L176,#REF!,#REF!, ""), 0)</f>
        <v>#REF!</v>
      </c>
      <c r="AV176" s="1" t="e">
        <f>_xlfn.XLOOKUP($L176,Pos!$A:$A,Pos!AL:AL,_xlfn.XLOOKUP($L176,#REF!,#REF!, ""), 0)</f>
        <v>#REF!</v>
      </c>
      <c r="AW176" s="1" t="e">
        <f>_xlfn.XLOOKUP($L176,Pos!$A:$A,Pos!AM:AM,_xlfn.XLOOKUP($L176,#REF!,#REF!, ""), 0)</f>
        <v>#REF!</v>
      </c>
      <c r="AX176" s="1" t="e">
        <f>_xlfn.XLOOKUP($L176,Pos!$A:$A,Pos!AN:AN,_xlfn.XLOOKUP($L176,#REF!,#REF!, ""), 0)</f>
        <v>#REF!</v>
      </c>
      <c r="AY176" s="1" t="e">
        <f>_xlfn.XLOOKUP($L176,Pos!$A:$A,Pos!AO:AO,_xlfn.XLOOKUP($L176,#REF!,#REF!, ""), 0)</f>
        <v>#REF!</v>
      </c>
      <c r="AZ176" s="7" t="str">
        <f t="shared" si="111"/>
        <v>OUT</v>
      </c>
      <c r="BA176" s="1">
        <f>IF(OR(_xlfn.XLOOKUP(L176,Pos!B:B,Pos!L:L,FALSE)="ESG Reason",_xlfn.XLOOKUP(L176,Pos!B:B,Pos!L:L,FALSE)="Blacklisted"),1,0)</f>
        <v>0</v>
      </c>
      <c r="BC176" s="11">
        <v>1.8080508817765699E-10</v>
      </c>
      <c r="BD176" s="11">
        <f>_xlfn.XLOOKUP($L176,Pos!$B:$B,Pos!H:H,0, 0)</f>
        <v>0</v>
      </c>
      <c r="BE176" s="11">
        <f>_xlfn.XLOOKUP($L176,Pos!$B:$B,Pos!I:I,0, 0)</f>
        <v>3.3420459556397792E-3</v>
      </c>
      <c r="BF176" s="18">
        <f t="shared" si="112"/>
        <v>3.3420459556397792E-3</v>
      </c>
      <c r="BG176" s="1">
        <f t="shared" si="113"/>
        <v>1</v>
      </c>
      <c r="BH176" s="1">
        <f t="shared" si="114"/>
        <v>21</v>
      </c>
      <c r="BI176" s="18">
        <f t="shared" si="115"/>
        <v>1.8080508817765699E-10</v>
      </c>
      <c r="BJ176" s="3">
        <f t="shared" si="116"/>
        <v>0</v>
      </c>
      <c r="BK176" s="18">
        <f t="shared" si="117"/>
        <v>0</v>
      </c>
    </row>
    <row r="177" spans="3:63" x14ac:dyDescent="0.25">
      <c r="C177" s="3"/>
      <c r="D177" s="3"/>
      <c r="E177" s="3"/>
      <c r="F177" s="3"/>
      <c r="G177" s="51" t="s">
        <v>57</v>
      </c>
      <c r="H177" s="8" t="str">
        <f t="shared" si="107"/>
        <v>0,3%North America</v>
      </c>
      <c r="I177" s="11" cm="1">
        <f t="array" ref="I177">IF(
   AZ177 = "OUT", 0,IF(
   BD177 &gt;= LARGE(IF(ISNUMBER(BD:BD), BD:BD), 3),
   BE177 - 0.001,
   IF(BE177 &gt;=VLOOKUP(P177,mapping!$A:$B,2,FALSE), BE177,VLOOKUP(P177,mapping!$A$2:$B$8,2,FALSE))
))</f>
        <v>0</v>
      </c>
      <c r="J177" s="11" cm="1">
        <f t="array" ref="J177">IF(
    AZ177="OUT",0,IF(IF(
                      BD177&gt;=LARGE(IF(ISNUMBER(BD:BD),BD:BD),3),
                      BE177+0.001,
                      VLOOKUP(H177,mapping!$D:$E,2,FALSE)
                      )&gt;I177,
                   IF(
                      BD177&gt;=LARGE(IF(ISNUMBER(BD:BD),BD:BD),3),
                      BE177+0.001,
                      VLOOKUP(H177,mapping!$D:$E,2,FALSE)
                      ),
                   I177+0.002))</f>
        <v>0</v>
      </c>
      <c r="K177" s="8">
        <f t="shared" si="108"/>
        <v>3.288781860060572E-3</v>
      </c>
      <c r="L177" s="1" t="str">
        <f>Pos!B896</f>
        <v>US1491231015</v>
      </c>
      <c r="M177" s="1" t="str">
        <f>_xlfn.XLOOKUP($L177,Pos!B:B,Pos!D:D,, 0)</f>
        <v>Caterpillar Inc.</v>
      </c>
      <c r="N177" s="1" t="str">
        <f>_xlfn.XLOOKUP($L177,Pos!B:B,Pos!E:E,, 0)</f>
        <v>Industrial Goods &amp; Services</v>
      </c>
      <c r="O177" s="1" t="str">
        <f t="shared" si="109"/>
        <v>Industrial Goods &amp; Services_North America</v>
      </c>
      <c r="P177" s="1" t="str">
        <f>_xlfn.XLOOKUP($L177,Pos!B:B,Pos!F:F,, 0)</f>
        <v>North America</v>
      </c>
      <c r="Q177" s="1">
        <v>0</v>
      </c>
      <c r="R177" s="9">
        <f>_xlfn.XLOOKUP($L177,Pos!$B:$B,Pos!N:N,0, 0)</f>
        <v>5.41</v>
      </c>
      <c r="S177" s="9">
        <f>_xlfn.XLOOKUP($L177,Pos!$B:$B,Pos!O:O,0, 0)</f>
        <v>2.8376670000000002</v>
      </c>
      <c r="T177" s="9">
        <f>_xlfn.XLOOKUP($L177,Pos!$B:$B,Pos!P:P,0, 0)</f>
        <v>5.85</v>
      </c>
      <c r="U177" s="9">
        <f>_xlfn.XLOOKUP($L177,Pos!$B:$B,Pos!Q:Q,0, 0)</f>
        <v>9.5</v>
      </c>
      <c r="V177" s="9">
        <f>_xlfn.XLOOKUP($L177,Pos!$B:$B,Pos!R:R,0, 0)</f>
        <v>2.5333329999999998</v>
      </c>
      <c r="W177" s="9">
        <f>_xlfn.XLOOKUP($L177,Pos!$B:$B,Pos!S:S,0, 0)</f>
        <v>5.0250000000000004</v>
      </c>
      <c r="X177" s="9" t="str">
        <f>_xlfn.XLOOKUP($L177,Pos!$B:$B,Pos!J:J,0, 0)</f>
        <v>Outperform</v>
      </c>
      <c r="Y177" s="1">
        <v>0</v>
      </c>
      <c r="Z177" s="1">
        <v>0</v>
      </c>
      <c r="AA177" s="1">
        <f t="shared" si="110"/>
        <v>0</v>
      </c>
      <c r="AB177" s="9">
        <f>_xlfn.XLOOKUP(L177,Pos!B:B,Pos!K:K,-1,0)</f>
        <v>0.3125</v>
      </c>
      <c r="AC177" s="1" t="e">
        <f>_xlfn.XLOOKUP($L177,Pos!$A:$A,Pos!S:S,_xlfn.XLOOKUP($L177,#REF!,#REF!, ""), 0)</f>
        <v>#REF!</v>
      </c>
      <c r="AD177" s="1" t="e">
        <f>_xlfn.XLOOKUP($L177,Pos!$A:$A,Pos!T:T,_xlfn.XLOOKUP($L177,#REF!,#REF!, ""), 0)</f>
        <v>#REF!</v>
      </c>
      <c r="AE177" s="1" t="e">
        <f>_xlfn.XLOOKUP($L177,Pos!$A:$A,Pos!U:U,_xlfn.XLOOKUP($L177,#REF!,#REF!, ""), 0)</f>
        <v>#REF!</v>
      </c>
      <c r="AF177" s="1" t="e">
        <f>_xlfn.XLOOKUP($L177,Pos!$A:$A,Pos!V:V,_xlfn.XLOOKUP($L177,#REF!,#REF!, ""), 0)</f>
        <v>#REF!</v>
      </c>
      <c r="AG177" s="1" t="e">
        <f>_xlfn.XLOOKUP($L177,Pos!$A:$A,Pos!W:W,_xlfn.XLOOKUP($L177,#REF!,#REF!, ""), 0)</f>
        <v>#REF!</v>
      </c>
      <c r="AH177" s="1" t="e">
        <f>_xlfn.XLOOKUP($L177,Pos!$A:$A,Pos!X:X,_xlfn.XLOOKUP($L177,#REF!,#REF!, ""), 0)</f>
        <v>#REF!</v>
      </c>
      <c r="AI177" s="1" t="e">
        <f>_xlfn.XLOOKUP($L177,Pos!$A:$A,Pos!Y:Y,_xlfn.XLOOKUP($L177,#REF!,#REF!, ""), 0)</f>
        <v>#REF!</v>
      </c>
      <c r="AJ177" s="1" t="e">
        <f>_xlfn.XLOOKUP($L177,Pos!$A:$A,Pos!Z:Z,_xlfn.XLOOKUP($L177,#REF!,#REF!, ""), 0)</f>
        <v>#REF!</v>
      </c>
      <c r="AK177" s="1" t="e">
        <f>_xlfn.XLOOKUP($L177,Pos!$A:$A,Pos!AA:AA,_xlfn.XLOOKUP($L177,#REF!,#REF!, ""), 0)</f>
        <v>#REF!</v>
      </c>
      <c r="AL177" s="1" t="e">
        <f>_xlfn.XLOOKUP($L177,Pos!$A:$A,Pos!AB:AB,_xlfn.XLOOKUP($L177,#REF!,#REF!, ""), 0)</f>
        <v>#REF!</v>
      </c>
      <c r="AM177" s="1" t="e">
        <f>_xlfn.XLOOKUP($L177,Pos!$A:$A,Pos!AC:AC,_xlfn.XLOOKUP($L177,#REF!,#REF!, ""), 0)</f>
        <v>#REF!</v>
      </c>
      <c r="AN177" s="1" t="e">
        <f>_xlfn.XLOOKUP($L177,Pos!$A:$A,Pos!AD:AD,_xlfn.XLOOKUP($L177,#REF!,#REF!, ""), 0)</f>
        <v>#REF!</v>
      </c>
      <c r="AO177" s="1" t="e">
        <f>_xlfn.XLOOKUP($L177,Pos!$A:$A,Pos!AE:AE,_xlfn.XLOOKUP($L177,#REF!,#REF!, ""), 0)</f>
        <v>#REF!</v>
      </c>
      <c r="AP177" s="1" t="e">
        <f>_xlfn.XLOOKUP($L177,Pos!$A:$A,Pos!AF:AF,_xlfn.XLOOKUP($L177,#REF!,#REF!, ""), 0)</f>
        <v>#REF!</v>
      </c>
      <c r="AQ177" s="1" t="e">
        <f>_xlfn.XLOOKUP($L177,Pos!$A:$A,Pos!AG:AG,_xlfn.XLOOKUP($L177,#REF!,#REF!, ""), 0)</f>
        <v>#REF!</v>
      </c>
      <c r="AR177" s="1" t="e">
        <f>_xlfn.XLOOKUP($L177,Pos!$A:$A,Pos!AH:AH,_xlfn.XLOOKUP($L177,#REF!,#REF!, ""), 0)</f>
        <v>#REF!</v>
      </c>
      <c r="AS177" s="1" t="e">
        <f>_xlfn.XLOOKUP($L177,Pos!$A:$A,Pos!AI:AI,_xlfn.XLOOKUP($L177,#REF!,#REF!, ""), 0)</f>
        <v>#REF!</v>
      </c>
      <c r="AT177" s="1" t="e">
        <f>_xlfn.XLOOKUP($L177,Pos!$A:$A,Pos!AJ:AJ,_xlfn.XLOOKUP($L177,#REF!,#REF!, ""), 0)</f>
        <v>#REF!</v>
      </c>
      <c r="AU177" s="1" t="e">
        <f>_xlfn.XLOOKUP($L177,Pos!$A:$A,Pos!AK:AK,_xlfn.XLOOKUP($L177,#REF!,#REF!, ""), 0)</f>
        <v>#REF!</v>
      </c>
      <c r="AV177" s="1" t="e">
        <f>_xlfn.XLOOKUP($L177,Pos!$A:$A,Pos!AL:AL,_xlfn.XLOOKUP($L177,#REF!,#REF!, ""), 0)</f>
        <v>#REF!</v>
      </c>
      <c r="AW177" s="1" t="e">
        <f>_xlfn.XLOOKUP($L177,Pos!$A:$A,Pos!AM:AM,_xlfn.XLOOKUP($L177,#REF!,#REF!, ""), 0)</f>
        <v>#REF!</v>
      </c>
      <c r="AX177" s="1" t="e">
        <f>_xlfn.XLOOKUP($L177,Pos!$A:$A,Pos!AN:AN,_xlfn.XLOOKUP($L177,#REF!,#REF!, ""), 0)</f>
        <v>#REF!</v>
      </c>
      <c r="AY177" s="1" t="e">
        <f>_xlfn.XLOOKUP($L177,Pos!$A:$A,Pos!AO:AO,_xlfn.XLOOKUP($L177,#REF!,#REF!, ""), 0)</f>
        <v>#REF!</v>
      </c>
      <c r="AZ177" s="7" t="str">
        <f t="shared" si="111"/>
        <v>OUT</v>
      </c>
      <c r="BA177" s="1">
        <f>IF(OR(_xlfn.XLOOKUP(L177,Pos!B:B,Pos!L:L,FALSE)="ESG Reason",_xlfn.XLOOKUP(L177,Pos!B:B,Pos!L:L,FALSE)="Blacklisted"),1,0)</f>
        <v>0</v>
      </c>
      <c r="BC177" s="11">
        <v>8.6308018493321835E-11</v>
      </c>
      <c r="BD177" s="11">
        <f>_xlfn.XLOOKUP($L177,Pos!$B:$B,Pos!H:H,0, 0)</f>
        <v>0</v>
      </c>
      <c r="BE177" s="11">
        <f>_xlfn.XLOOKUP($L177,Pos!$B:$B,Pos!I:I,0, 0)</f>
        <v>3.288781860060572E-3</v>
      </c>
      <c r="BF177" s="18">
        <f t="shared" si="112"/>
        <v>3.288781860060572E-3</v>
      </c>
      <c r="BG177" s="1">
        <f t="shared" si="113"/>
        <v>1</v>
      </c>
      <c r="BH177" s="1">
        <f t="shared" si="114"/>
        <v>29</v>
      </c>
      <c r="BI177" s="18">
        <f t="shared" si="115"/>
        <v>8.6308018493321835E-11</v>
      </c>
      <c r="BJ177" s="3">
        <f t="shared" si="116"/>
        <v>0</v>
      </c>
      <c r="BK177" s="18">
        <f t="shared" si="117"/>
        <v>0</v>
      </c>
    </row>
    <row r="178" spans="3:63" x14ac:dyDescent="0.25">
      <c r="C178" s="3"/>
      <c r="D178" s="3"/>
      <c r="E178" s="3"/>
      <c r="F178" s="3"/>
      <c r="G178" s="51" t="s">
        <v>58</v>
      </c>
      <c r="H178" s="8" t="str">
        <f t="shared" si="107"/>
        <v>0,3%West Europe</v>
      </c>
      <c r="I178" s="11" cm="1">
        <f t="array" ref="I178">IF(
   AZ178 = "OUT", 0,IF(
   BD178 &gt;= LARGE(IF(ISNUMBER(BD:BD), BD:BD), 3),
   BE178 - 0.001,
   IF(BE178 &gt;=VLOOKUP(P178,mapping!$A:$B,2,FALSE), BE178,VLOOKUP(P178,mapping!$A$2:$B$8,2,FALSE))
))</f>
        <v>0</v>
      </c>
      <c r="J178" s="11" cm="1">
        <f t="array" ref="J178">IF(
    AZ178="OUT",0,IF(IF(
                      BD178&gt;=LARGE(IF(ISNUMBER(BD:BD),BD:BD),3),
                      BE178+0.001,
                      VLOOKUP(H178,mapping!$D:$E,2,FALSE)
                      )&gt;I178,
                   IF(
                      BD178&gt;=LARGE(IF(ISNUMBER(BD:BD),BD:BD),3),
                      BE178+0.001,
                      VLOOKUP(H178,mapping!$D:$E,2,FALSE)
                      ),
                   I178+0.002))</f>
        <v>0</v>
      </c>
      <c r="K178" s="8">
        <f t="shared" si="108"/>
        <v>3.1129561364101098E-3</v>
      </c>
      <c r="L178" s="1" t="str">
        <f>Pos!B175</f>
        <v>CH0038863350</v>
      </c>
      <c r="M178" s="1" t="str">
        <f>_xlfn.XLOOKUP($L178,Pos!B:B,Pos!D:D,, 0)</f>
        <v>Nestle S.A.</v>
      </c>
      <c r="N178" s="1" t="str">
        <f>_xlfn.XLOOKUP($L178,Pos!B:B,Pos!E:E,, 0)</f>
        <v>Food, Beverage &amp; Tobacco</v>
      </c>
      <c r="O178" s="1" t="str">
        <f t="shared" si="109"/>
        <v>Food, Beverage &amp; Tobacco_West Europe</v>
      </c>
      <c r="P178" s="1" t="str">
        <f>_xlfn.XLOOKUP($L178,Pos!B:B,Pos!F:F,, 0)</f>
        <v>West Europe</v>
      </c>
      <c r="Q178" s="1">
        <v>0</v>
      </c>
      <c r="R178" s="9">
        <f>_xlfn.XLOOKUP($L178,Pos!$B:$B,Pos!N:N,0, 0)</f>
        <v>6.43</v>
      </c>
      <c r="S178" s="9">
        <f>_xlfn.XLOOKUP($L178,Pos!$B:$B,Pos!O:O,0, 0)</f>
        <v>2.5548329999999999</v>
      </c>
      <c r="T178" s="9">
        <f>_xlfn.XLOOKUP($L178,Pos!$B:$B,Pos!P:P,0, 0)</f>
        <v>5.8250000000000002</v>
      </c>
      <c r="U178" s="9">
        <f>_xlfn.XLOOKUP($L178,Pos!$B:$B,Pos!Q:Q,0, 0)</f>
        <v>3.9</v>
      </c>
      <c r="V178" s="9">
        <f>_xlfn.XLOOKUP($L178,Pos!$B:$B,Pos!R:R,0, 0)</f>
        <v>2.8333330000000001</v>
      </c>
      <c r="W178" s="9">
        <f>_xlfn.XLOOKUP($L178,Pos!$B:$B,Pos!S:S,0, 0)</f>
        <v>4.0483330000000004</v>
      </c>
      <c r="X178" s="9" t="str">
        <f>_xlfn.XLOOKUP($L178,Pos!$B:$B,Pos!J:J,0, 0)</f>
        <v>Outperform</v>
      </c>
      <c r="Y178" s="1">
        <v>0</v>
      </c>
      <c r="Z178" s="1">
        <v>0</v>
      </c>
      <c r="AA178" s="1">
        <f t="shared" si="110"/>
        <v>0</v>
      </c>
      <c r="AB178" s="9">
        <f>_xlfn.XLOOKUP(L178,Pos!B:B,Pos!K:K,-1,0)</f>
        <v>3.1818181818181821</v>
      </c>
      <c r="AC178" s="1" t="e">
        <f>_xlfn.XLOOKUP($L178,Pos!$A:$A,Pos!S:S,_xlfn.XLOOKUP($L178,#REF!,#REF!, ""), 0)</f>
        <v>#REF!</v>
      </c>
      <c r="AD178" s="1" t="e">
        <f>_xlfn.XLOOKUP($L178,Pos!$A:$A,Pos!T:T,_xlfn.XLOOKUP($L178,#REF!,#REF!, ""), 0)</f>
        <v>#REF!</v>
      </c>
      <c r="AE178" s="1" t="e">
        <f>_xlfn.XLOOKUP($L178,Pos!$A:$A,Pos!U:U,_xlfn.XLOOKUP($L178,#REF!,#REF!, ""), 0)</f>
        <v>#REF!</v>
      </c>
      <c r="AF178" s="1" t="e">
        <f>_xlfn.XLOOKUP($L178,Pos!$A:$A,Pos!V:V,_xlfn.XLOOKUP($L178,#REF!,#REF!, ""), 0)</f>
        <v>#REF!</v>
      </c>
      <c r="AG178" s="1" t="e">
        <f>_xlfn.XLOOKUP($L178,Pos!$A:$A,Pos!W:W,_xlfn.XLOOKUP($L178,#REF!,#REF!, ""), 0)</f>
        <v>#REF!</v>
      </c>
      <c r="AH178" s="1" t="e">
        <f>_xlfn.XLOOKUP($L178,Pos!$A:$A,Pos!X:X,_xlfn.XLOOKUP($L178,#REF!,#REF!, ""), 0)</f>
        <v>#REF!</v>
      </c>
      <c r="AI178" s="1" t="e">
        <f>_xlfn.XLOOKUP($L178,Pos!$A:$A,Pos!Y:Y,_xlfn.XLOOKUP($L178,#REF!,#REF!, ""), 0)</f>
        <v>#REF!</v>
      </c>
      <c r="AJ178" s="1" t="e">
        <f>_xlfn.XLOOKUP($L178,Pos!$A:$A,Pos!Z:Z,_xlfn.XLOOKUP($L178,#REF!,#REF!, ""), 0)</f>
        <v>#REF!</v>
      </c>
      <c r="AK178" s="1" t="e">
        <f>_xlfn.XLOOKUP($L178,Pos!$A:$A,Pos!AA:AA,_xlfn.XLOOKUP($L178,#REF!,#REF!, ""), 0)</f>
        <v>#REF!</v>
      </c>
      <c r="AL178" s="1" t="e">
        <f>_xlfn.XLOOKUP($L178,Pos!$A:$A,Pos!AB:AB,_xlfn.XLOOKUP($L178,#REF!,#REF!, ""), 0)</f>
        <v>#REF!</v>
      </c>
      <c r="AM178" s="1" t="e">
        <f>_xlfn.XLOOKUP($L178,Pos!$A:$A,Pos!AC:AC,_xlfn.XLOOKUP($L178,#REF!,#REF!, ""), 0)</f>
        <v>#REF!</v>
      </c>
      <c r="AN178" s="1" t="e">
        <f>_xlfn.XLOOKUP($L178,Pos!$A:$A,Pos!AD:AD,_xlfn.XLOOKUP($L178,#REF!,#REF!, ""), 0)</f>
        <v>#REF!</v>
      </c>
      <c r="AO178" s="1" t="e">
        <f>_xlfn.XLOOKUP($L178,Pos!$A:$A,Pos!AE:AE,_xlfn.XLOOKUP($L178,#REF!,#REF!, ""), 0)</f>
        <v>#REF!</v>
      </c>
      <c r="AP178" s="1" t="e">
        <f>_xlfn.XLOOKUP($L178,Pos!$A:$A,Pos!AF:AF,_xlfn.XLOOKUP($L178,#REF!,#REF!, ""), 0)</f>
        <v>#REF!</v>
      </c>
      <c r="AQ178" s="1" t="e">
        <f>_xlfn.XLOOKUP($L178,Pos!$A:$A,Pos!AG:AG,_xlfn.XLOOKUP($L178,#REF!,#REF!, ""), 0)</f>
        <v>#REF!</v>
      </c>
      <c r="AR178" s="1" t="e">
        <f>_xlfn.XLOOKUP($L178,Pos!$A:$A,Pos!AH:AH,_xlfn.XLOOKUP($L178,#REF!,#REF!, ""), 0)</f>
        <v>#REF!</v>
      </c>
      <c r="AS178" s="1" t="e">
        <f>_xlfn.XLOOKUP($L178,Pos!$A:$A,Pos!AI:AI,_xlfn.XLOOKUP($L178,#REF!,#REF!, ""), 0)</f>
        <v>#REF!</v>
      </c>
      <c r="AT178" s="1" t="e">
        <f>_xlfn.XLOOKUP($L178,Pos!$A:$A,Pos!AJ:AJ,_xlfn.XLOOKUP($L178,#REF!,#REF!, ""), 0)</f>
        <v>#REF!</v>
      </c>
      <c r="AU178" s="1" t="e">
        <f>_xlfn.XLOOKUP($L178,Pos!$A:$A,Pos!AK:AK,_xlfn.XLOOKUP($L178,#REF!,#REF!, ""), 0)</f>
        <v>#REF!</v>
      </c>
      <c r="AV178" s="1" t="e">
        <f>_xlfn.XLOOKUP($L178,Pos!$A:$A,Pos!AL:AL,_xlfn.XLOOKUP($L178,#REF!,#REF!, ""), 0)</f>
        <v>#REF!</v>
      </c>
      <c r="AW178" s="1" t="e">
        <f>_xlfn.XLOOKUP($L178,Pos!$A:$A,Pos!AM:AM,_xlfn.XLOOKUP($L178,#REF!,#REF!, ""), 0)</f>
        <v>#REF!</v>
      </c>
      <c r="AX178" s="1" t="e">
        <f>_xlfn.XLOOKUP($L178,Pos!$A:$A,Pos!AN:AN,_xlfn.XLOOKUP($L178,#REF!,#REF!, ""), 0)</f>
        <v>#REF!</v>
      </c>
      <c r="AY178" s="1" t="e">
        <f>_xlfn.XLOOKUP($L178,Pos!$A:$A,Pos!AO:AO,_xlfn.XLOOKUP($L178,#REF!,#REF!, ""), 0)</f>
        <v>#REF!</v>
      </c>
      <c r="AZ178" s="7" t="str">
        <f t="shared" si="111"/>
        <v>OUT</v>
      </c>
      <c r="BA178" s="1">
        <f>IF(OR(_xlfn.XLOOKUP(L178,Pos!B:B,Pos!L:L,FALSE)="ESG Reason",_xlfn.XLOOKUP(L178,Pos!B:B,Pos!L:L,FALSE)="Blacklisted"),1,0)</f>
        <v>0</v>
      </c>
      <c r="BC178" s="11">
        <v>8.6677404614905703E-11</v>
      </c>
      <c r="BD178" s="11">
        <f>_xlfn.XLOOKUP($L178,Pos!$B:$B,Pos!H:H,0, 0)</f>
        <v>0</v>
      </c>
      <c r="BE178" s="11">
        <f>_xlfn.XLOOKUP($L178,Pos!$B:$B,Pos!I:I,0, 0)</f>
        <v>3.1129561364101098E-3</v>
      </c>
      <c r="BF178" s="18">
        <f t="shared" si="112"/>
        <v>3.1129561364101098E-3</v>
      </c>
      <c r="BG178" s="1">
        <f t="shared" si="113"/>
        <v>2</v>
      </c>
      <c r="BH178" s="1">
        <f t="shared" si="114"/>
        <v>8</v>
      </c>
      <c r="BI178" s="18">
        <f t="shared" si="115"/>
        <v>8.6677404614905703E-11</v>
      </c>
      <c r="BJ178" s="3">
        <f t="shared" si="116"/>
        <v>0</v>
      </c>
      <c r="BK178" s="18">
        <f t="shared" si="117"/>
        <v>0</v>
      </c>
    </row>
    <row r="179" spans="3:63" x14ac:dyDescent="0.25">
      <c r="C179" s="3"/>
      <c r="D179" s="3"/>
      <c r="E179" s="3"/>
      <c r="F179" s="3"/>
      <c r="G179" s="51" t="s">
        <v>61</v>
      </c>
      <c r="H179" s="8" t="str">
        <f t="shared" si="107"/>
        <v>0,3%North America</v>
      </c>
      <c r="I179" s="11" cm="1">
        <f t="array" ref="I179">IF(
   AZ179 = "OUT", 0,IF(
   BD179 &gt;= LARGE(IF(ISNUMBER(BD:BD), BD:BD), 3),
   BE179 - 0.001,
   IF(BE179 &gt;=VLOOKUP(P179,mapping!$A:$B,2,FALSE), BE179,VLOOKUP(P179,mapping!$A$2:$B$8,2,FALSE))
))</f>
        <v>0</v>
      </c>
      <c r="J179" s="11" cm="1">
        <f t="array" ref="J179">IF(
    AZ179="OUT",0,IF(IF(
                      BD179&gt;=LARGE(IF(ISNUMBER(BD:BD),BD:BD),3),
                      BE179+0.001,
                      VLOOKUP(H179,mapping!$D:$E,2,FALSE)
                      )&gt;I179,
                   IF(
                      BD179&gt;=LARGE(IF(ISNUMBER(BD:BD),BD:BD),3),
                      BE179+0.001,
                      VLOOKUP(H179,mapping!$D:$E,2,FALSE)
                      ),
                   I179+0.002))</f>
        <v>0</v>
      </c>
      <c r="K179" s="8">
        <f t="shared" si="108"/>
        <v>3.0749453591739722E-3</v>
      </c>
      <c r="L179" s="1" t="str">
        <f>Pos!B1021</f>
        <v>US38141G1040</v>
      </c>
      <c r="M179" s="1" t="str">
        <f>_xlfn.XLOOKUP($L179,Pos!B:B,Pos!D:D,, 0)</f>
        <v>Goldman Sachs Group, Inc.</v>
      </c>
      <c r="N179" s="1" t="str">
        <f>_xlfn.XLOOKUP($L179,Pos!B:B,Pos!E:E,, 0)</f>
        <v>Financial Services</v>
      </c>
      <c r="O179" s="1" t="str">
        <f t="shared" si="109"/>
        <v>Financial Services_North America</v>
      </c>
      <c r="P179" s="1" t="str">
        <f>_xlfn.XLOOKUP($L179,Pos!B:B,Pos!F:F,, 0)</f>
        <v>North America</v>
      </c>
      <c r="Q179" s="1">
        <v>0</v>
      </c>
      <c r="R179" s="9">
        <f>_xlfn.XLOOKUP($L179,Pos!$B:$B,Pos!N:N,0, 0)</f>
        <v>5.46</v>
      </c>
      <c r="S179" s="9">
        <f>_xlfn.XLOOKUP($L179,Pos!$B:$B,Pos!O:O,0, 0)</f>
        <v>3.9024999999999999</v>
      </c>
      <c r="T179" s="9">
        <f>_xlfn.XLOOKUP($L179,Pos!$B:$B,Pos!P:P,0, 0)</f>
        <v>4.9749999999999996</v>
      </c>
      <c r="U179" s="9">
        <f>_xlfn.XLOOKUP($L179,Pos!$B:$B,Pos!Q:Q,0, 0)</f>
        <v>9.6</v>
      </c>
      <c r="V179" s="9">
        <f>_xlfn.XLOOKUP($L179,Pos!$B:$B,Pos!R:R,0, 0)</f>
        <v>3.0333329999999998</v>
      </c>
      <c r="W179" s="9">
        <f>_xlfn.XLOOKUP($L179,Pos!$B:$B,Pos!S:S,0, 0)</f>
        <v>5.505833</v>
      </c>
      <c r="X179" s="9" t="str">
        <f>_xlfn.XLOOKUP($L179,Pos!$B:$B,Pos!J:J,0, 0)</f>
        <v>Hold</v>
      </c>
      <c r="Y179" s="1">
        <v>0</v>
      </c>
      <c r="Z179" s="1">
        <v>0</v>
      </c>
      <c r="AA179" s="1">
        <f t="shared" si="110"/>
        <v>0</v>
      </c>
      <c r="AB179" s="9">
        <f>_xlfn.XLOOKUP(L179,Pos!B:B,Pos!K:K,-1,0)</f>
        <v>6.6666666666666661</v>
      </c>
      <c r="AC179" s="1" t="e">
        <f>_xlfn.XLOOKUP($L179,Pos!$A:$A,Pos!S:S,_xlfn.XLOOKUP($L179,#REF!,#REF!, ""), 0)</f>
        <v>#REF!</v>
      </c>
      <c r="AD179" s="1" t="e">
        <f>_xlfn.XLOOKUP($L179,Pos!$A:$A,Pos!T:T,_xlfn.XLOOKUP($L179,#REF!,#REF!, ""), 0)</f>
        <v>#REF!</v>
      </c>
      <c r="AE179" s="1" t="e">
        <f>_xlfn.XLOOKUP($L179,Pos!$A:$A,Pos!U:U,_xlfn.XLOOKUP($L179,#REF!,#REF!, ""), 0)</f>
        <v>#REF!</v>
      </c>
      <c r="AF179" s="1" t="e">
        <f>_xlfn.XLOOKUP($L179,Pos!$A:$A,Pos!V:V,_xlfn.XLOOKUP($L179,#REF!,#REF!, ""), 0)</f>
        <v>#REF!</v>
      </c>
      <c r="AG179" s="1" t="e">
        <f>_xlfn.XLOOKUP($L179,Pos!$A:$A,Pos!W:W,_xlfn.XLOOKUP($L179,#REF!,#REF!, ""), 0)</f>
        <v>#REF!</v>
      </c>
      <c r="AH179" s="1" t="e">
        <f>_xlfn.XLOOKUP($L179,Pos!$A:$A,Pos!X:X,_xlfn.XLOOKUP($L179,#REF!,#REF!, ""), 0)</f>
        <v>#REF!</v>
      </c>
      <c r="AI179" s="1" t="e">
        <f>_xlfn.XLOOKUP($L179,Pos!$A:$A,Pos!Y:Y,_xlfn.XLOOKUP($L179,#REF!,#REF!, ""), 0)</f>
        <v>#REF!</v>
      </c>
      <c r="AJ179" s="1" t="e">
        <f>_xlfn.XLOOKUP($L179,Pos!$A:$A,Pos!Z:Z,_xlfn.XLOOKUP($L179,#REF!,#REF!, ""), 0)</f>
        <v>#REF!</v>
      </c>
      <c r="AK179" s="1" t="e">
        <f>_xlfn.XLOOKUP($L179,Pos!$A:$A,Pos!AA:AA,_xlfn.XLOOKUP($L179,#REF!,#REF!, ""), 0)</f>
        <v>#REF!</v>
      </c>
      <c r="AL179" s="1" t="e">
        <f>_xlfn.XLOOKUP($L179,Pos!$A:$A,Pos!AB:AB,_xlfn.XLOOKUP($L179,#REF!,#REF!, ""), 0)</f>
        <v>#REF!</v>
      </c>
      <c r="AM179" s="1" t="e">
        <f>_xlfn.XLOOKUP($L179,Pos!$A:$A,Pos!AC:AC,_xlfn.XLOOKUP($L179,#REF!,#REF!, ""), 0)</f>
        <v>#REF!</v>
      </c>
      <c r="AN179" s="1" t="e">
        <f>_xlfn.XLOOKUP($L179,Pos!$A:$A,Pos!AD:AD,_xlfn.XLOOKUP($L179,#REF!,#REF!, ""), 0)</f>
        <v>#REF!</v>
      </c>
      <c r="AO179" s="1" t="e">
        <f>_xlfn.XLOOKUP($L179,Pos!$A:$A,Pos!AE:AE,_xlfn.XLOOKUP($L179,#REF!,#REF!, ""), 0)</f>
        <v>#REF!</v>
      </c>
      <c r="AP179" s="1" t="e">
        <f>_xlfn.XLOOKUP($L179,Pos!$A:$A,Pos!AF:AF,_xlfn.XLOOKUP($L179,#REF!,#REF!, ""), 0)</f>
        <v>#REF!</v>
      </c>
      <c r="AQ179" s="1" t="e">
        <f>_xlfn.XLOOKUP($L179,Pos!$A:$A,Pos!AG:AG,_xlfn.XLOOKUP($L179,#REF!,#REF!, ""), 0)</f>
        <v>#REF!</v>
      </c>
      <c r="AR179" s="1" t="e">
        <f>_xlfn.XLOOKUP($L179,Pos!$A:$A,Pos!AH:AH,_xlfn.XLOOKUP($L179,#REF!,#REF!, ""), 0)</f>
        <v>#REF!</v>
      </c>
      <c r="AS179" s="1" t="e">
        <f>_xlfn.XLOOKUP($L179,Pos!$A:$A,Pos!AI:AI,_xlfn.XLOOKUP($L179,#REF!,#REF!, ""), 0)</f>
        <v>#REF!</v>
      </c>
      <c r="AT179" s="1" t="e">
        <f>_xlfn.XLOOKUP($L179,Pos!$A:$A,Pos!AJ:AJ,_xlfn.XLOOKUP($L179,#REF!,#REF!, ""), 0)</f>
        <v>#REF!</v>
      </c>
      <c r="AU179" s="1" t="e">
        <f>_xlfn.XLOOKUP($L179,Pos!$A:$A,Pos!AK:AK,_xlfn.XLOOKUP($L179,#REF!,#REF!, ""), 0)</f>
        <v>#REF!</v>
      </c>
      <c r="AV179" s="1" t="e">
        <f>_xlfn.XLOOKUP($L179,Pos!$A:$A,Pos!AL:AL,_xlfn.XLOOKUP($L179,#REF!,#REF!, ""), 0)</f>
        <v>#REF!</v>
      </c>
      <c r="AW179" s="1" t="e">
        <f>_xlfn.XLOOKUP($L179,Pos!$A:$A,Pos!AM:AM,_xlfn.XLOOKUP($L179,#REF!,#REF!, ""), 0)</f>
        <v>#REF!</v>
      </c>
      <c r="AX179" s="1" t="e">
        <f>_xlfn.XLOOKUP($L179,Pos!$A:$A,Pos!AN:AN,_xlfn.XLOOKUP($L179,#REF!,#REF!, ""), 0)</f>
        <v>#REF!</v>
      </c>
      <c r="AY179" s="1" t="e">
        <f>_xlfn.XLOOKUP($L179,Pos!$A:$A,Pos!AO:AO,_xlfn.XLOOKUP($L179,#REF!,#REF!, ""), 0)</f>
        <v>#REF!</v>
      </c>
      <c r="AZ179" s="7" t="str">
        <f t="shared" si="111"/>
        <v>OUT</v>
      </c>
      <c r="BA179" s="1">
        <f>IF(OR(_xlfn.XLOOKUP(L179,Pos!B:B,Pos!L:L,FALSE)="ESG Reason",_xlfn.XLOOKUP(L179,Pos!B:B,Pos!L:L,FALSE)="Blacklisted"),1,0)</f>
        <v>0</v>
      </c>
      <c r="BC179" s="11">
        <v>1.5197055952398701E-10</v>
      </c>
      <c r="BD179" s="11">
        <f>_xlfn.XLOOKUP($L179,Pos!$B:$B,Pos!H:H,0, 0)</f>
        <v>0</v>
      </c>
      <c r="BE179" s="11">
        <f>_xlfn.XLOOKUP($L179,Pos!$B:$B,Pos!I:I,0, 0)</f>
        <v>3.0749453591739722E-3</v>
      </c>
      <c r="BF179" s="18">
        <f t="shared" si="112"/>
        <v>3.0749453591739722E-3</v>
      </c>
      <c r="BG179" s="1">
        <f t="shared" si="113"/>
        <v>1</v>
      </c>
      <c r="BH179" s="1">
        <f t="shared" si="114"/>
        <v>26</v>
      </c>
      <c r="BI179" s="18">
        <f t="shared" si="115"/>
        <v>1.5197055952398701E-10</v>
      </c>
      <c r="BJ179" s="3">
        <f t="shared" si="116"/>
        <v>0</v>
      </c>
      <c r="BK179" s="18">
        <f t="shared" si="117"/>
        <v>0</v>
      </c>
    </row>
    <row r="180" spans="3:63" x14ac:dyDescent="0.25">
      <c r="C180" s="3"/>
      <c r="D180" s="3"/>
      <c r="E180" s="3"/>
      <c r="F180" s="3"/>
      <c r="G180" s="51" t="s">
        <v>60</v>
      </c>
      <c r="H180" s="8" t="str">
        <f t="shared" si="107"/>
        <v>0,3%West Europe</v>
      </c>
      <c r="I180" s="11" cm="1">
        <f t="array" ref="I180">IF(
   AZ180 = "OUT", 0,IF(
   BD180 &gt;= LARGE(IF(ISNUMBER(BD:BD), BD:BD), 3),
   BE180 - 0.001,
   IF(BE180 &gt;=VLOOKUP(P180,mapping!$A:$B,2,FALSE), BE180,VLOOKUP(P180,mapping!$A$2:$B$8,2,FALSE))
))</f>
        <v>0</v>
      </c>
      <c r="J180" s="11" cm="1">
        <f t="array" ref="J180">IF(
    AZ180="OUT",0,IF(IF(
                      BD180&gt;=LARGE(IF(ISNUMBER(BD:BD),BD:BD),3),
                      BE180+0.001,
                      VLOOKUP(H180,mapping!$D:$E,2,FALSE)
                      )&gt;I180,
                   IF(
                      BD180&gt;=LARGE(IF(ISNUMBER(BD:BD),BD:BD),3),
                      BE180+0.001,
                      VLOOKUP(H180,mapping!$D:$E,2,FALSE)
                      ),
                   I180+0.002))</f>
        <v>0</v>
      </c>
      <c r="K180" s="8">
        <f t="shared" si="108"/>
        <v>3.06584197555594E-3</v>
      </c>
      <c r="L180" s="1" t="str">
        <f>Pos!B218</f>
        <v>DE0007164600</v>
      </c>
      <c r="M180" s="1" t="str">
        <f>_xlfn.XLOOKUP($L180,Pos!B:B,Pos!D:D,, 0)</f>
        <v>SAP SE</v>
      </c>
      <c r="N180" s="1" t="str">
        <f>_xlfn.XLOOKUP($L180,Pos!B:B,Pos!E:E,, 0)</f>
        <v>Technology</v>
      </c>
      <c r="O180" s="1" t="str">
        <f t="shared" si="109"/>
        <v>Technology_West Europe</v>
      </c>
      <c r="P180" s="1" t="str">
        <f>_xlfn.XLOOKUP($L180,Pos!B:B,Pos!F:F,, 0)</f>
        <v>West Europe</v>
      </c>
      <c r="Q180" s="1">
        <v>0</v>
      </c>
      <c r="R180" s="9">
        <f>_xlfn.XLOOKUP($L180,Pos!$B:$B,Pos!N:N,0, 0)</f>
        <v>5.65</v>
      </c>
      <c r="S180" s="9">
        <f>_xlfn.XLOOKUP($L180,Pos!$B:$B,Pos!O:O,0, 0)</f>
        <v>3.5371670000000002</v>
      </c>
      <c r="T180" s="9">
        <f>_xlfn.XLOOKUP($L180,Pos!$B:$B,Pos!P:P,0, 0)</f>
        <v>4.1749999999999998</v>
      </c>
      <c r="U180" s="9">
        <f>_xlfn.XLOOKUP($L180,Pos!$B:$B,Pos!Q:Q,0, 0)</f>
        <v>4</v>
      </c>
      <c r="V180" s="9">
        <f>_xlfn.XLOOKUP($L180,Pos!$B:$B,Pos!R:R,0, 0)</f>
        <v>8.0666670000000007</v>
      </c>
      <c r="W180" s="9">
        <f>_xlfn.XLOOKUP($L180,Pos!$B:$B,Pos!S:S,0, 0)</f>
        <v>7.216666</v>
      </c>
      <c r="X180" s="9" t="str">
        <f>_xlfn.XLOOKUP($L180,Pos!$B:$B,Pos!J:J,0, 0)</f>
        <v>Outperform</v>
      </c>
      <c r="Y180" s="1">
        <v>0</v>
      </c>
      <c r="Z180" s="1">
        <v>0</v>
      </c>
      <c r="AA180" s="1">
        <f t="shared" si="110"/>
        <v>0</v>
      </c>
      <c r="AB180" s="9">
        <f>_xlfn.XLOOKUP(L180,Pos!B:B,Pos!K:K,-1,0)</f>
        <v>6.4705882352941178</v>
      </c>
      <c r="AC180" s="1" t="e">
        <f>_xlfn.XLOOKUP($L180,Pos!$A:$A,Pos!S:S,_xlfn.XLOOKUP($L180,#REF!,#REF!, ""), 0)</f>
        <v>#REF!</v>
      </c>
      <c r="AD180" s="1" t="e">
        <f>_xlfn.XLOOKUP($L180,Pos!$A:$A,Pos!T:T,_xlfn.XLOOKUP($L180,#REF!,#REF!, ""), 0)</f>
        <v>#REF!</v>
      </c>
      <c r="AE180" s="1" t="e">
        <f>_xlfn.XLOOKUP($L180,Pos!$A:$A,Pos!U:U,_xlfn.XLOOKUP($L180,#REF!,#REF!, ""), 0)</f>
        <v>#REF!</v>
      </c>
      <c r="AF180" s="1" t="e">
        <f>_xlfn.XLOOKUP($L180,Pos!$A:$A,Pos!V:V,_xlfn.XLOOKUP($L180,#REF!,#REF!, ""), 0)</f>
        <v>#REF!</v>
      </c>
      <c r="AG180" s="1" t="e">
        <f>_xlfn.XLOOKUP($L180,Pos!$A:$A,Pos!W:W,_xlfn.XLOOKUP($L180,#REF!,#REF!, ""), 0)</f>
        <v>#REF!</v>
      </c>
      <c r="AH180" s="1" t="e">
        <f>_xlfn.XLOOKUP($L180,Pos!$A:$A,Pos!X:X,_xlfn.XLOOKUP($L180,#REF!,#REF!, ""), 0)</f>
        <v>#REF!</v>
      </c>
      <c r="AI180" s="1" t="e">
        <f>_xlfn.XLOOKUP($L180,Pos!$A:$A,Pos!Y:Y,_xlfn.XLOOKUP($L180,#REF!,#REF!, ""), 0)</f>
        <v>#REF!</v>
      </c>
      <c r="AJ180" s="1" t="e">
        <f>_xlfn.XLOOKUP($L180,Pos!$A:$A,Pos!Z:Z,_xlfn.XLOOKUP($L180,#REF!,#REF!, ""), 0)</f>
        <v>#REF!</v>
      </c>
      <c r="AK180" s="1" t="e">
        <f>_xlfn.XLOOKUP($L180,Pos!$A:$A,Pos!AA:AA,_xlfn.XLOOKUP($L180,#REF!,#REF!, ""), 0)</f>
        <v>#REF!</v>
      </c>
      <c r="AL180" s="1" t="e">
        <f>_xlfn.XLOOKUP($L180,Pos!$A:$A,Pos!AB:AB,_xlfn.XLOOKUP($L180,#REF!,#REF!, ""), 0)</f>
        <v>#REF!</v>
      </c>
      <c r="AM180" s="1" t="e">
        <f>_xlfn.XLOOKUP($L180,Pos!$A:$A,Pos!AC:AC,_xlfn.XLOOKUP($L180,#REF!,#REF!, ""), 0)</f>
        <v>#REF!</v>
      </c>
      <c r="AN180" s="1" t="e">
        <f>_xlfn.XLOOKUP($L180,Pos!$A:$A,Pos!AD:AD,_xlfn.XLOOKUP($L180,#REF!,#REF!, ""), 0)</f>
        <v>#REF!</v>
      </c>
      <c r="AO180" s="1" t="e">
        <f>_xlfn.XLOOKUP($L180,Pos!$A:$A,Pos!AE:AE,_xlfn.XLOOKUP($L180,#REF!,#REF!, ""), 0)</f>
        <v>#REF!</v>
      </c>
      <c r="AP180" s="1" t="e">
        <f>_xlfn.XLOOKUP($L180,Pos!$A:$A,Pos!AF:AF,_xlfn.XLOOKUP($L180,#REF!,#REF!, ""), 0)</f>
        <v>#REF!</v>
      </c>
      <c r="AQ180" s="1" t="e">
        <f>_xlfn.XLOOKUP($L180,Pos!$A:$A,Pos!AG:AG,_xlfn.XLOOKUP($L180,#REF!,#REF!, ""), 0)</f>
        <v>#REF!</v>
      </c>
      <c r="AR180" s="1" t="e">
        <f>_xlfn.XLOOKUP($L180,Pos!$A:$A,Pos!AH:AH,_xlfn.XLOOKUP($L180,#REF!,#REF!, ""), 0)</f>
        <v>#REF!</v>
      </c>
      <c r="AS180" s="1" t="e">
        <f>_xlfn.XLOOKUP($L180,Pos!$A:$A,Pos!AI:AI,_xlfn.XLOOKUP($L180,#REF!,#REF!, ""), 0)</f>
        <v>#REF!</v>
      </c>
      <c r="AT180" s="1" t="e">
        <f>_xlfn.XLOOKUP($L180,Pos!$A:$A,Pos!AJ:AJ,_xlfn.XLOOKUP($L180,#REF!,#REF!, ""), 0)</f>
        <v>#REF!</v>
      </c>
      <c r="AU180" s="1" t="e">
        <f>_xlfn.XLOOKUP($L180,Pos!$A:$A,Pos!AK:AK,_xlfn.XLOOKUP($L180,#REF!,#REF!, ""), 0)</f>
        <v>#REF!</v>
      </c>
      <c r="AV180" s="1" t="e">
        <f>_xlfn.XLOOKUP($L180,Pos!$A:$A,Pos!AL:AL,_xlfn.XLOOKUP($L180,#REF!,#REF!, ""), 0)</f>
        <v>#REF!</v>
      </c>
      <c r="AW180" s="1" t="e">
        <f>_xlfn.XLOOKUP($L180,Pos!$A:$A,Pos!AM:AM,_xlfn.XLOOKUP($L180,#REF!,#REF!, ""), 0)</f>
        <v>#REF!</v>
      </c>
      <c r="AX180" s="1" t="e">
        <f>_xlfn.XLOOKUP($L180,Pos!$A:$A,Pos!AN:AN,_xlfn.XLOOKUP($L180,#REF!,#REF!, ""), 0)</f>
        <v>#REF!</v>
      </c>
      <c r="AY180" s="1" t="e">
        <f>_xlfn.XLOOKUP($L180,Pos!$A:$A,Pos!AO:AO,_xlfn.XLOOKUP($L180,#REF!,#REF!, ""), 0)</f>
        <v>#REF!</v>
      </c>
      <c r="AZ180" s="7" t="str">
        <f t="shared" si="111"/>
        <v>OUT</v>
      </c>
      <c r="BA180" s="1">
        <f>IF(OR(_xlfn.XLOOKUP(L180,Pos!B:B,Pos!L:L,FALSE)="ESG Reason",_xlfn.XLOOKUP(L180,Pos!B:B,Pos!L:L,FALSE)="Blacklisted"),1,0)</f>
        <v>0</v>
      </c>
      <c r="BC180" s="11">
        <v>9.0847940026702943E-11</v>
      </c>
      <c r="BD180" s="11">
        <f>_xlfn.XLOOKUP($L180,Pos!$B:$B,Pos!H:H,0, 0)</f>
        <v>0</v>
      </c>
      <c r="BE180" s="11">
        <f>_xlfn.XLOOKUP($L180,Pos!$B:$B,Pos!I:I,0, 0)</f>
        <v>3.06584197555594E-3</v>
      </c>
      <c r="BF180" s="18">
        <f t="shared" si="112"/>
        <v>3.06584197555594E-3</v>
      </c>
      <c r="BG180" s="1">
        <f t="shared" si="113"/>
        <v>2</v>
      </c>
      <c r="BH180" s="1">
        <f t="shared" si="114"/>
        <v>16</v>
      </c>
      <c r="BI180" s="18">
        <f t="shared" si="115"/>
        <v>9.0847940026702943E-11</v>
      </c>
      <c r="BJ180" s="3">
        <f t="shared" si="116"/>
        <v>0</v>
      </c>
      <c r="BK180" s="18">
        <f t="shared" si="117"/>
        <v>0</v>
      </c>
    </row>
    <row r="181" spans="3:63" x14ac:dyDescent="0.25">
      <c r="C181" s="3"/>
      <c r="D181" s="3"/>
      <c r="E181" s="3"/>
      <c r="F181" s="3"/>
      <c r="G181" s="51" t="s">
        <v>63</v>
      </c>
      <c r="H181" s="8" t="str">
        <f t="shared" si="107"/>
        <v>0,2%West Europe</v>
      </c>
      <c r="I181" s="11" cm="1">
        <f t="array" ref="I181">IF(
   AZ181 = "OUT", 0,IF(
   BD181 &gt;= LARGE(IF(ISNUMBER(BD:BD), BD:BD), 3),
   BE181 - 0.001,
   IF(BE181 &gt;=VLOOKUP(P181,mapping!$A:$B,2,FALSE), BE181,VLOOKUP(P181,mapping!$A$2:$B$8,2,FALSE))
))</f>
        <v>0</v>
      </c>
      <c r="J181" s="11" cm="1">
        <f t="array" ref="J181">IF(
    AZ181="OUT",0,IF(IF(
                      BD181&gt;=LARGE(IF(ISNUMBER(BD:BD),BD:BD),3),
                      BE181+0.001,
                      VLOOKUP(H181,mapping!$D:$E,2,FALSE)
                      )&gt;I181,
                   IF(
                      BD181&gt;=LARGE(IF(ISNUMBER(BD:BD),BD:BD),3),
                      BE181+0.001,
                      VLOOKUP(H181,mapping!$D:$E,2,FALSE)
                      ),
                   I181+0.002))</f>
        <v>0</v>
      </c>
      <c r="K181" s="8">
        <f t="shared" si="108"/>
        <v>2.9981556879560738E-3</v>
      </c>
      <c r="L181" s="1" t="str">
        <f>Pos!B159</f>
        <v>CH0012005267</v>
      </c>
      <c r="M181" s="1" t="str">
        <f>_xlfn.XLOOKUP($L181,Pos!B:B,Pos!D:D,, 0)</f>
        <v>Novartis AG</v>
      </c>
      <c r="N181" s="1" t="str">
        <f>_xlfn.XLOOKUP($L181,Pos!B:B,Pos!E:E,, 0)</f>
        <v>Health Care</v>
      </c>
      <c r="O181" s="1" t="str">
        <f t="shared" si="109"/>
        <v>Health Care_West Europe</v>
      </c>
      <c r="P181" s="1" t="str">
        <f>_xlfn.XLOOKUP($L181,Pos!B:B,Pos!F:F,, 0)</f>
        <v>West Europe</v>
      </c>
      <c r="Q181" s="1">
        <v>0</v>
      </c>
      <c r="R181" s="9">
        <f>_xlfn.XLOOKUP($L181,Pos!$B:$B,Pos!N:N,0, 0)</f>
        <v>6.7</v>
      </c>
      <c r="S181" s="9">
        <f>_xlfn.XLOOKUP($L181,Pos!$B:$B,Pos!O:O,0, 0)</f>
        <v>5.2073340000000004</v>
      </c>
      <c r="T181" s="9">
        <f>_xlfn.XLOOKUP($L181,Pos!$B:$B,Pos!P:P,0, 0)</f>
        <v>6.95</v>
      </c>
      <c r="U181" s="9">
        <f>_xlfn.XLOOKUP($L181,Pos!$B:$B,Pos!Q:Q,0, 0)</f>
        <v>5</v>
      </c>
      <c r="V181" s="9">
        <f>_xlfn.XLOOKUP($L181,Pos!$B:$B,Pos!R:R,0, 0)</f>
        <v>8.8666669999999996</v>
      </c>
      <c r="W181" s="9">
        <f>_xlfn.XLOOKUP($L181,Pos!$B:$B,Pos!S:S,0, 0)</f>
        <v>4.6116669999999997</v>
      </c>
      <c r="X181" s="9" t="str">
        <f>_xlfn.XLOOKUP($L181,Pos!$B:$B,Pos!J:J,0, 0)</f>
        <v>Hold</v>
      </c>
      <c r="Y181" s="1">
        <v>0</v>
      </c>
      <c r="Z181" s="1">
        <v>0</v>
      </c>
      <c r="AA181" s="1">
        <f t="shared" si="110"/>
        <v>0</v>
      </c>
      <c r="AB181" s="9">
        <f>_xlfn.XLOOKUP(L181,Pos!B:B,Pos!K:K,-1,0)</f>
        <v>7.0270270270270272</v>
      </c>
      <c r="AC181" s="1" t="e">
        <f>_xlfn.XLOOKUP($L181,Pos!$A:$A,Pos!S:S,_xlfn.XLOOKUP($L181,#REF!,#REF!, ""), 0)</f>
        <v>#REF!</v>
      </c>
      <c r="AD181" s="1" t="e">
        <f>_xlfn.XLOOKUP($L181,Pos!$A:$A,Pos!T:T,_xlfn.XLOOKUP($L181,#REF!,#REF!, ""), 0)</f>
        <v>#REF!</v>
      </c>
      <c r="AE181" s="1" t="e">
        <f>_xlfn.XLOOKUP($L181,Pos!$A:$A,Pos!U:U,_xlfn.XLOOKUP($L181,#REF!,#REF!, ""), 0)</f>
        <v>#REF!</v>
      </c>
      <c r="AF181" s="1" t="e">
        <f>_xlfn.XLOOKUP($L181,Pos!$A:$A,Pos!V:V,_xlfn.XLOOKUP($L181,#REF!,#REF!, ""), 0)</f>
        <v>#REF!</v>
      </c>
      <c r="AG181" s="1" t="e">
        <f>_xlfn.XLOOKUP($L181,Pos!$A:$A,Pos!W:W,_xlfn.XLOOKUP($L181,#REF!,#REF!, ""), 0)</f>
        <v>#REF!</v>
      </c>
      <c r="AH181" s="1" t="e">
        <f>_xlfn.XLOOKUP($L181,Pos!$A:$A,Pos!X:X,_xlfn.XLOOKUP($L181,#REF!,#REF!, ""), 0)</f>
        <v>#REF!</v>
      </c>
      <c r="AI181" s="1" t="e">
        <f>_xlfn.XLOOKUP($L181,Pos!$A:$A,Pos!Y:Y,_xlfn.XLOOKUP($L181,#REF!,#REF!, ""), 0)</f>
        <v>#REF!</v>
      </c>
      <c r="AJ181" s="1" t="e">
        <f>_xlfn.XLOOKUP($L181,Pos!$A:$A,Pos!Z:Z,_xlfn.XLOOKUP($L181,#REF!,#REF!, ""), 0)</f>
        <v>#REF!</v>
      </c>
      <c r="AK181" s="1" t="e">
        <f>_xlfn.XLOOKUP($L181,Pos!$A:$A,Pos!AA:AA,_xlfn.XLOOKUP($L181,#REF!,#REF!, ""), 0)</f>
        <v>#REF!</v>
      </c>
      <c r="AL181" s="1" t="e">
        <f>_xlfn.XLOOKUP($L181,Pos!$A:$A,Pos!AB:AB,_xlfn.XLOOKUP($L181,#REF!,#REF!, ""), 0)</f>
        <v>#REF!</v>
      </c>
      <c r="AM181" s="1" t="e">
        <f>_xlfn.XLOOKUP($L181,Pos!$A:$A,Pos!AC:AC,_xlfn.XLOOKUP($L181,#REF!,#REF!, ""), 0)</f>
        <v>#REF!</v>
      </c>
      <c r="AN181" s="1" t="e">
        <f>_xlfn.XLOOKUP($L181,Pos!$A:$A,Pos!AD:AD,_xlfn.XLOOKUP($L181,#REF!,#REF!, ""), 0)</f>
        <v>#REF!</v>
      </c>
      <c r="AO181" s="1" t="e">
        <f>_xlfn.XLOOKUP($L181,Pos!$A:$A,Pos!AE:AE,_xlfn.XLOOKUP($L181,#REF!,#REF!, ""), 0)</f>
        <v>#REF!</v>
      </c>
      <c r="AP181" s="1" t="e">
        <f>_xlfn.XLOOKUP($L181,Pos!$A:$A,Pos!AF:AF,_xlfn.XLOOKUP($L181,#REF!,#REF!, ""), 0)</f>
        <v>#REF!</v>
      </c>
      <c r="AQ181" s="1" t="e">
        <f>_xlfn.XLOOKUP($L181,Pos!$A:$A,Pos!AG:AG,_xlfn.XLOOKUP($L181,#REF!,#REF!, ""), 0)</f>
        <v>#REF!</v>
      </c>
      <c r="AR181" s="1" t="e">
        <f>_xlfn.XLOOKUP($L181,Pos!$A:$A,Pos!AH:AH,_xlfn.XLOOKUP($L181,#REF!,#REF!, ""), 0)</f>
        <v>#REF!</v>
      </c>
      <c r="AS181" s="1" t="e">
        <f>_xlfn.XLOOKUP($L181,Pos!$A:$A,Pos!AI:AI,_xlfn.XLOOKUP($L181,#REF!,#REF!, ""), 0)</f>
        <v>#REF!</v>
      </c>
      <c r="AT181" s="1" t="e">
        <f>_xlfn.XLOOKUP($L181,Pos!$A:$A,Pos!AJ:AJ,_xlfn.XLOOKUP($L181,#REF!,#REF!, ""), 0)</f>
        <v>#REF!</v>
      </c>
      <c r="AU181" s="1" t="e">
        <f>_xlfn.XLOOKUP($L181,Pos!$A:$A,Pos!AK:AK,_xlfn.XLOOKUP($L181,#REF!,#REF!, ""), 0)</f>
        <v>#REF!</v>
      </c>
      <c r="AV181" s="1" t="e">
        <f>_xlfn.XLOOKUP($L181,Pos!$A:$A,Pos!AL:AL,_xlfn.XLOOKUP($L181,#REF!,#REF!, ""), 0)</f>
        <v>#REF!</v>
      </c>
      <c r="AW181" s="1" t="e">
        <f>_xlfn.XLOOKUP($L181,Pos!$A:$A,Pos!AM:AM,_xlfn.XLOOKUP($L181,#REF!,#REF!, ""), 0)</f>
        <v>#REF!</v>
      </c>
      <c r="AX181" s="1" t="e">
        <f>_xlfn.XLOOKUP($L181,Pos!$A:$A,Pos!AN:AN,_xlfn.XLOOKUP($L181,#REF!,#REF!, ""), 0)</f>
        <v>#REF!</v>
      </c>
      <c r="AY181" s="1" t="e">
        <f>_xlfn.XLOOKUP($L181,Pos!$A:$A,Pos!AO:AO,_xlfn.XLOOKUP($L181,#REF!,#REF!, ""), 0)</f>
        <v>#REF!</v>
      </c>
      <c r="AZ181" s="7" t="str">
        <f t="shared" si="111"/>
        <v>OUT</v>
      </c>
      <c r="BA181" s="1">
        <f>IF(OR(_xlfn.XLOOKUP(L181,Pos!B:B,Pos!L:L,FALSE)="ESG Reason",_xlfn.XLOOKUP(L181,Pos!B:B,Pos!L:L,FALSE)="Blacklisted"),1,0)</f>
        <v>0</v>
      </c>
      <c r="BC181" s="11">
        <v>8.6140575269859521E-11</v>
      </c>
      <c r="BD181" s="11">
        <f>_xlfn.XLOOKUP($L181,Pos!$B:$B,Pos!H:H,0, 0)</f>
        <v>0</v>
      </c>
      <c r="BE181" s="11">
        <f>_xlfn.XLOOKUP($L181,Pos!$B:$B,Pos!I:I,0, 0)</f>
        <v>2.9981556879560738E-3</v>
      </c>
      <c r="BF181" s="18">
        <f t="shared" si="112"/>
        <v>2.9981556879560738E-3</v>
      </c>
      <c r="BG181" s="1">
        <f t="shared" si="113"/>
        <v>2</v>
      </c>
      <c r="BH181" s="1">
        <f t="shared" si="114"/>
        <v>9</v>
      </c>
      <c r="BI181" s="18">
        <f t="shared" si="115"/>
        <v>8.6140575269859521E-11</v>
      </c>
      <c r="BJ181" s="3">
        <f t="shared" si="116"/>
        <v>0</v>
      </c>
      <c r="BK181" s="18">
        <f t="shared" si="117"/>
        <v>0</v>
      </c>
    </row>
    <row r="182" spans="3:63" x14ac:dyDescent="0.25">
      <c r="C182" s="3"/>
      <c r="D182" s="3"/>
      <c r="E182" s="3"/>
      <c r="F182" s="3"/>
      <c r="G182" s="51" t="s">
        <v>64</v>
      </c>
      <c r="H182" s="8" t="str">
        <f t="shared" si="107"/>
        <v>0,2%North America</v>
      </c>
      <c r="I182" s="11" cm="1">
        <f t="array" ref="I182">IF(
   AZ182 = "OUT", 0,IF(
   BD182 &gt;= LARGE(IF(ISNUMBER(BD:BD), BD:BD), 3),
   BE182 - 0.001,
   IF(BE182 &gt;=VLOOKUP(P182,mapping!$A:$B,2,FALSE), BE182,VLOOKUP(P182,mapping!$A$2:$B$8,2,FALSE))
))</f>
        <v>0</v>
      </c>
      <c r="J182" s="11" cm="1">
        <f t="array" ref="J182">IF(
    AZ182="OUT",0,IF(IF(
                      BD182&gt;=LARGE(IF(ISNUMBER(BD:BD),BD:BD),3),
                      BE182+0.001,
                      VLOOKUP(H182,mapping!$D:$E,2,FALSE)
                      )&gt;I182,
                   IF(
                      BD182&gt;=LARGE(IF(ISNUMBER(BD:BD),BD:BD),3),
                      BE182+0.001,
                      VLOOKUP(H182,mapping!$D:$E,2,FALSE)
                      ),
                   I182+0.002))</f>
        <v>0</v>
      </c>
      <c r="K182" s="8">
        <f t="shared" si="108"/>
        <v>2.96793109413747E-3</v>
      </c>
      <c r="L182" s="1" t="str">
        <f>Pos!B1171</f>
        <v>US7181721090</v>
      </c>
      <c r="M182" s="1" t="str">
        <f>_xlfn.XLOOKUP($L182,Pos!B:B,Pos!D:D,, 0)</f>
        <v>Philip Morris International Inc.</v>
      </c>
      <c r="N182" s="1" t="str">
        <f>_xlfn.XLOOKUP($L182,Pos!B:B,Pos!E:E,, 0)</f>
        <v>Food, Beverage &amp; Tobacco</v>
      </c>
      <c r="O182" s="1" t="str">
        <f t="shared" si="109"/>
        <v>Food, Beverage &amp; Tobacco_North America</v>
      </c>
      <c r="P182" s="1" t="str">
        <f>_xlfn.XLOOKUP($L182,Pos!B:B,Pos!F:F,, 0)</f>
        <v>North America</v>
      </c>
      <c r="Q182" s="1">
        <v>0</v>
      </c>
      <c r="R182" s="9">
        <f>_xlfn.XLOOKUP($L182,Pos!$B:$B,Pos!N:N,0, 0)</f>
        <v>7.26</v>
      </c>
      <c r="S182" s="9">
        <f>_xlfn.XLOOKUP($L182,Pos!$B:$B,Pos!O:O,0, 0)</f>
        <v>1.74875</v>
      </c>
      <c r="T182" s="9">
        <f>_xlfn.XLOOKUP($L182,Pos!$B:$B,Pos!P:P,0, 0)</f>
        <v>4.6666670000000003</v>
      </c>
      <c r="U182" s="9">
        <f>_xlfn.XLOOKUP($L182,Pos!$B:$B,Pos!Q:Q,0, 0)</f>
        <v>6.7</v>
      </c>
      <c r="V182" s="9">
        <f>_xlfn.XLOOKUP($L182,Pos!$B:$B,Pos!R:R,0, 0)</f>
        <v>2.5666669999999998</v>
      </c>
      <c r="W182" s="9">
        <f>_xlfn.XLOOKUP($L182,Pos!$B:$B,Pos!S:S,0, 0)</f>
        <v>8.0783330000000007</v>
      </c>
      <c r="X182" s="9" t="str">
        <f>_xlfn.XLOOKUP($L182,Pos!$B:$B,Pos!J:J,0, 0)</f>
        <v>Outperform</v>
      </c>
      <c r="Y182" s="1">
        <v>0</v>
      </c>
      <c r="Z182" s="1">
        <v>0</v>
      </c>
      <c r="AA182" s="1">
        <f t="shared" si="110"/>
        <v>0</v>
      </c>
      <c r="AB182" s="9">
        <f>_xlfn.XLOOKUP(L182,Pos!B:B,Pos!K:K,-1,0)</f>
        <v>7.6190476190476186</v>
      </c>
      <c r="AC182" s="1" t="e">
        <f>_xlfn.XLOOKUP($L182,Pos!$A:$A,Pos!S:S,_xlfn.XLOOKUP($L182,#REF!,#REF!, ""), 0)</f>
        <v>#REF!</v>
      </c>
      <c r="AD182" s="1" t="e">
        <f>_xlfn.XLOOKUP($L182,Pos!$A:$A,Pos!T:T,_xlfn.XLOOKUP($L182,#REF!,#REF!, ""), 0)</f>
        <v>#REF!</v>
      </c>
      <c r="AE182" s="1" t="e">
        <f>_xlfn.XLOOKUP($L182,Pos!$A:$A,Pos!U:U,_xlfn.XLOOKUP($L182,#REF!,#REF!, ""), 0)</f>
        <v>#REF!</v>
      </c>
      <c r="AF182" s="1" t="e">
        <f>_xlfn.XLOOKUP($L182,Pos!$A:$A,Pos!V:V,_xlfn.XLOOKUP($L182,#REF!,#REF!, ""), 0)</f>
        <v>#REF!</v>
      </c>
      <c r="AG182" s="1" t="e">
        <f>_xlfn.XLOOKUP($L182,Pos!$A:$A,Pos!W:W,_xlfn.XLOOKUP($L182,#REF!,#REF!, ""), 0)</f>
        <v>#REF!</v>
      </c>
      <c r="AH182" s="1" t="e">
        <f>_xlfn.XLOOKUP($L182,Pos!$A:$A,Pos!X:X,_xlfn.XLOOKUP($L182,#REF!,#REF!, ""), 0)</f>
        <v>#REF!</v>
      </c>
      <c r="AI182" s="1" t="e">
        <f>_xlfn.XLOOKUP($L182,Pos!$A:$A,Pos!Y:Y,_xlfn.XLOOKUP($L182,#REF!,#REF!, ""), 0)</f>
        <v>#REF!</v>
      </c>
      <c r="AJ182" s="1" t="e">
        <f>_xlfn.XLOOKUP($L182,Pos!$A:$A,Pos!Z:Z,_xlfn.XLOOKUP($L182,#REF!,#REF!, ""), 0)</f>
        <v>#REF!</v>
      </c>
      <c r="AK182" s="1" t="e">
        <f>_xlfn.XLOOKUP($L182,Pos!$A:$A,Pos!AA:AA,_xlfn.XLOOKUP($L182,#REF!,#REF!, ""), 0)</f>
        <v>#REF!</v>
      </c>
      <c r="AL182" s="1" t="e">
        <f>_xlfn.XLOOKUP($L182,Pos!$A:$A,Pos!AB:AB,_xlfn.XLOOKUP($L182,#REF!,#REF!, ""), 0)</f>
        <v>#REF!</v>
      </c>
      <c r="AM182" s="1" t="e">
        <f>_xlfn.XLOOKUP($L182,Pos!$A:$A,Pos!AC:AC,_xlfn.XLOOKUP($L182,#REF!,#REF!, ""), 0)</f>
        <v>#REF!</v>
      </c>
      <c r="AN182" s="1" t="e">
        <f>_xlfn.XLOOKUP($L182,Pos!$A:$A,Pos!AD:AD,_xlfn.XLOOKUP($L182,#REF!,#REF!, ""), 0)</f>
        <v>#REF!</v>
      </c>
      <c r="AO182" s="1" t="e">
        <f>_xlfn.XLOOKUP($L182,Pos!$A:$A,Pos!AE:AE,_xlfn.XLOOKUP($L182,#REF!,#REF!, ""), 0)</f>
        <v>#REF!</v>
      </c>
      <c r="AP182" s="1" t="e">
        <f>_xlfn.XLOOKUP($L182,Pos!$A:$A,Pos!AF:AF,_xlfn.XLOOKUP($L182,#REF!,#REF!, ""), 0)</f>
        <v>#REF!</v>
      </c>
      <c r="AQ182" s="1" t="e">
        <f>_xlfn.XLOOKUP($L182,Pos!$A:$A,Pos!AG:AG,_xlfn.XLOOKUP($L182,#REF!,#REF!, ""), 0)</f>
        <v>#REF!</v>
      </c>
      <c r="AR182" s="1" t="e">
        <f>_xlfn.XLOOKUP($L182,Pos!$A:$A,Pos!AH:AH,_xlfn.XLOOKUP($L182,#REF!,#REF!, ""), 0)</f>
        <v>#REF!</v>
      </c>
      <c r="AS182" s="1" t="e">
        <f>_xlfn.XLOOKUP($L182,Pos!$A:$A,Pos!AI:AI,_xlfn.XLOOKUP($L182,#REF!,#REF!, ""), 0)</f>
        <v>#REF!</v>
      </c>
      <c r="AT182" s="1" t="e">
        <f>_xlfn.XLOOKUP($L182,Pos!$A:$A,Pos!AJ:AJ,_xlfn.XLOOKUP($L182,#REF!,#REF!, ""), 0)</f>
        <v>#REF!</v>
      </c>
      <c r="AU182" s="1" t="e">
        <f>_xlfn.XLOOKUP($L182,Pos!$A:$A,Pos!AK:AK,_xlfn.XLOOKUP($L182,#REF!,#REF!, ""), 0)</f>
        <v>#REF!</v>
      </c>
      <c r="AV182" s="1" t="e">
        <f>_xlfn.XLOOKUP($L182,Pos!$A:$A,Pos!AL:AL,_xlfn.XLOOKUP($L182,#REF!,#REF!, ""), 0)</f>
        <v>#REF!</v>
      </c>
      <c r="AW182" s="1" t="e">
        <f>_xlfn.XLOOKUP($L182,Pos!$A:$A,Pos!AM:AM,_xlfn.XLOOKUP($L182,#REF!,#REF!, ""), 0)</f>
        <v>#REF!</v>
      </c>
      <c r="AX182" s="1" t="e">
        <f>_xlfn.XLOOKUP($L182,Pos!$A:$A,Pos!AN:AN,_xlfn.XLOOKUP($L182,#REF!,#REF!, ""), 0)</f>
        <v>#REF!</v>
      </c>
      <c r="AY182" s="1" t="e">
        <f>_xlfn.XLOOKUP($L182,Pos!$A:$A,Pos!AO:AO,_xlfn.XLOOKUP($L182,#REF!,#REF!, ""), 0)</f>
        <v>#REF!</v>
      </c>
      <c r="AZ182" s="7" t="str">
        <f t="shared" si="111"/>
        <v>OUT</v>
      </c>
      <c r="BA182" s="1">
        <f>IF(OR(_xlfn.XLOOKUP(L182,Pos!B:B,Pos!L:L,FALSE)="ESG Reason",_xlfn.XLOOKUP(L182,Pos!B:B,Pos!L:L,FALSE)="Blacklisted"),1,0)</f>
        <v>1</v>
      </c>
      <c r="BC182" s="11">
        <v>8.7898396531316001E-11</v>
      </c>
      <c r="BD182" s="11">
        <f>_xlfn.XLOOKUP($L182,Pos!$B:$B,Pos!H:H,0, 0)</f>
        <v>0</v>
      </c>
      <c r="BE182" s="11">
        <f>_xlfn.XLOOKUP($L182,Pos!$B:$B,Pos!I:I,0, 0)</f>
        <v>2.96793109413747E-3</v>
      </c>
      <c r="BF182" s="18">
        <f t="shared" si="112"/>
        <v>2.96793109413747E-3</v>
      </c>
      <c r="BG182" s="1">
        <f t="shared" si="113"/>
        <v>1</v>
      </c>
      <c r="BH182" s="1">
        <f t="shared" si="114"/>
        <v>27</v>
      </c>
      <c r="BI182" s="18">
        <f t="shared" si="115"/>
        <v>8.7898396531316001E-11</v>
      </c>
      <c r="BJ182" s="3">
        <f t="shared" si="116"/>
        <v>0</v>
      </c>
      <c r="BK182" s="18">
        <f t="shared" si="117"/>
        <v>0</v>
      </c>
    </row>
    <row r="183" spans="3:63" x14ac:dyDescent="0.25">
      <c r="C183" s="3"/>
      <c r="D183" s="3"/>
      <c r="E183" s="3"/>
      <c r="F183" s="3"/>
      <c r="G183" s="51" t="s">
        <v>62</v>
      </c>
      <c r="H183" s="8" t="str">
        <f t="shared" si="107"/>
        <v>0,2%West Europe</v>
      </c>
      <c r="I183" s="11" cm="1">
        <f t="array" ref="I183">IF(
   AZ183 = "OUT", 0,IF(
   BD183 &gt;= LARGE(IF(ISNUMBER(BD:BD), BD:BD), 3),
   BE183 - 0.001,
   IF(BE183 &gt;=VLOOKUP(P183,mapping!$A:$B,2,FALSE), BE183,VLOOKUP(P183,mapping!$A$2:$B$8,2,FALSE))
))</f>
        <v>0</v>
      </c>
      <c r="J183" s="11" cm="1">
        <f t="array" ref="J183">IF(
    AZ183="OUT",0,IF(IF(
                      BD183&gt;=LARGE(IF(ISNUMBER(BD:BD),BD:BD),3),
                      BE183+0.001,
                      VLOOKUP(H183,mapping!$D:$E,2,FALSE)
                      )&gt;I183,
                   IF(
                      BD183&gt;=LARGE(IF(ISNUMBER(BD:BD),BD:BD),3),
                      BE183+0.001,
                      VLOOKUP(H183,mapping!$D:$E,2,FALSE)
                      ),
                   I183+0.002))</f>
        <v>0</v>
      </c>
      <c r="K183" s="8">
        <f t="shared" si="108"/>
        <v>2.9605189675726219E-3</v>
      </c>
      <c r="L183" s="1" t="str">
        <f>Pos!B356</f>
        <v>GB0005405286</v>
      </c>
      <c r="M183" s="1" t="str">
        <f>_xlfn.XLOOKUP($L183,Pos!B:B,Pos!D:D,, 0)</f>
        <v>HSBC Holdings Plc</v>
      </c>
      <c r="N183" s="1" t="str">
        <f>_xlfn.XLOOKUP($L183,Pos!B:B,Pos!E:E,, 0)</f>
        <v>Banks</v>
      </c>
      <c r="O183" s="1" t="str">
        <f t="shared" si="109"/>
        <v>Banks_West Europe</v>
      </c>
      <c r="P183" s="1" t="str">
        <f>_xlfn.XLOOKUP($L183,Pos!B:B,Pos!F:F,, 0)</f>
        <v>West Europe</v>
      </c>
      <c r="Q183" s="1">
        <v>0</v>
      </c>
      <c r="R183" s="9">
        <f>_xlfn.XLOOKUP($L183,Pos!$B:$B,Pos!N:N,0, 0)</f>
        <v>4.97</v>
      </c>
      <c r="S183" s="9">
        <f>_xlfn.XLOOKUP($L183,Pos!$B:$B,Pos!O:O,0, 0)</f>
        <v>6.5225</v>
      </c>
      <c r="T183" s="9">
        <f>_xlfn.XLOOKUP($L183,Pos!$B:$B,Pos!P:P,0, 0)</f>
        <v>3.7</v>
      </c>
      <c r="U183" s="9">
        <f>_xlfn.XLOOKUP($L183,Pos!$B:$B,Pos!Q:Q,0, 0)</f>
        <v>7.6</v>
      </c>
      <c r="V183" s="9">
        <f>_xlfn.XLOOKUP($L183,Pos!$B:$B,Pos!R:R,0, 0)</f>
        <v>4.4000000000000004</v>
      </c>
      <c r="W183" s="9">
        <f>_xlfn.XLOOKUP($L183,Pos!$B:$B,Pos!S:S,0, 0)</f>
        <v>4.8099999999999996</v>
      </c>
      <c r="X183" s="9" t="str">
        <f>_xlfn.XLOOKUP($L183,Pos!$B:$B,Pos!J:J,0, 0)</f>
        <v>Outperform</v>
      </c>
      <c r="Y183" s="1">
        <v>0</v>
      </c>
      <c r="Z183" s="1">
        <v>0</v>
      </c>
      <c r="AA183" s="1">
        <f t="shared" si="110"/>
        <v>0</v>
      </c>
      <c r="AB183" s="9">
        <f>_xlfn.XLOOKUP(L183,Pos!B:B,Pos!K:K,-1,0)</f>
        <v>5.5555555555555554</v>
      </c>
      <c r="AC183" s="1" t="e">
        <f>_xlfn.XLOOKUP($L183,Pos!$A:$A,Pos!S:S,_xlfn.XLOOKUP($L183,#REF!,#REF!, ""), 0)</f>
        <v>#REF!</v>
      </c>
      <c r="AD183" s="1" t="e">
        <f>_xlfn.XLOOKUP($L183,Pos!$A:$A,Pos!T:T,_xlfn.XLOOKUP($L183,#REF!,#REF!, ""), 0)</f>
        <v>#REF!</v>
      </c>
      <c r="AE183" s="1" t="e">
        <f>_xlfn.XLOOKUP($L183,Pos!$A:$A,Pos!U:U,_xlfn.XLOOKUP($L183,#REF!,#REF!, ""), 0)</f>
        <v>#REF!</v>
      </c>
      <c r="AF183" s="1" t="e">
        <f>_xlfn.XLOOKUP($L183,Pos!$A:$A,Pos!V:V,_xlfn.XLOOKUP($L183,#REF!,#REF!, ""), 0)</f>
        <v>#REF!</v>
      </c>
      <c r="AG183" s="1" t="e">
        <f>_xlfn.XLOOKUP($L183,Pos!$A:$A,Pos!W:W,_xlfn.XLOOKUP($L183,#REF!,#REF!, ""), 0)</f>
        <v>#REF!</v>
      </c>
      <c r="AH183" s="1" t="e">
        <f>_xlfn.XLOOKUP($L183,Pos!$A:$A,Pos!X:X,_xlfn.XLOOKUP($L183,#REF!,#REF!, ""), 0)</f>
        <v>#REF!</v>
      </c>
      <c r="AI183" s="1" t="e">
        <f>_xlfn.XLOOKUP($L183,Pos!$A:$A,Pos!Y:Y,_xlfn.XLOOKUP($L183,#REF!,#REF!, ""), 0)</f>
        <v>#REF!</v>
      </c>
      <c r="AJ183" s="1" t="e">
        <f>_xlfn.XLOOKUP($L183,Pos!$A:$A,Pos!Z:Z,_xlfn.XLOOKUP($L183,#REF!,#REF!, ""), 0)</f>
        <v>#REF!</v>
      </c>
      <c r="AK183" s="1" t="e">
        <f>_xlfn.XLOOKUP($L183,Pos!$A:$A,Pos!AA:AA,_xlfn.XLOOKUP($L183,#REF!,#REF!, ""), 0)</f>
        <v>#REF!</v>
      </c>
      <c r="AL183" s="1" t="e">
        <f>_xlfn.XLOOKUP($L183,Pos!$A:$A,Pos!AB:AB,_xlfn.XLOOKUP($L183,#REF!,#REF!, ""), 0)</f>
        <v>#REF!</v>
      </c>
      <c r="AM183" s="1" t="e">
        <f>_xlfn.XLOOKUP($L183,Pos!$A:$A,Pos!AC:AC,_xlfn.XLOOKUP($L183,#REF!,#REF!, ""), 0)</f>
        <v>#REF!</v>
      </c>
      <c r="AN183" s="1" t="e">
        <f>_xlfn.XLOOKUP($L183,Pos!$A:$A,Pos!AD:AD,_xlfn.XLOOKUP($L183,#REF!,#REF!, ""), 0)</f>
        <v>#REF!</v>
      </c>
      <c r="AO183" s="1" t="e">
        <f>_xlfn.XLOOKUP($L183,Pos!$A:$A,Pos!AE:AE,_xlfn.XLOOKUP($L183,#REF!,#REF!, ""), 0)</f>
        <v>#REF!</v>
      </c>
      <c r="AP183" s="1" t="e">
        <f>_xlfn.XLOOKUP($L183,Pos!$A:$A,Pos!AF:AF,_xlfn.XLOOKUP($L183,#REF!,#REF!, ""), 0)</f>
        <v>#REF!</v>
      </c>
      <c r="AQ183" s="1" t="e">
        <f>_xlfn.XLOOKUP($L183,Pos!$A:$A,Pos!AG:AG,_xlfn.XLOOKUP($L183,#REF!,#REF!, ""), 0)</f>
        <v>#REF!</v>
      </c>
      <c r="AR183" s="1" t="e">
        <f>_xlfn.XLOOKUP($L183,Pos!$A:$A,Pos!AH:AH,_xlfn.XLOOKUP($L183,#REF!,#REF!, ""), 0)</f>
        <v>#REF!</v>
      </c>
      <c r="AS183" s="1" t="e">
        <f>_xlfn.XLOOKUP($L183,Pos!$A:$A,Pos!AI:AI,_xlfn.XLOOKUP($L183,#REF!,#REF!, ""), 0)</f>
        <v>#REF!</v>
      </c>
      <c r="AT183" s="1" t="e">
        <f>_xlfn.XLOOKUP($L183,Pos!$A:$A,Pos!AJ:AJ,_xlfn.XLOOKUP($L183,#REF!,#REF!, ""), 0)</f>
        <v>#REF!</v>
      </c>
      <c r="AU183" s="1" t="e">
        <f>_xlfn.XLOOKUP($L183,Pos!$A:$A,Pos!AK:AK,_xlfn.XLOOKUP($L183,#REF!,#REF!, ""), 0)</f>
        <v>#REF!</v>
      </c>
      <c r="AV183" s="1" t="e">
        <f>_xlfn.XLOOKUP($L183,Pos!$A:$A,Pos!AL:AL,_xlfn.XLOOKUP($L183,#REF!,#REF!, ""), 0)</f>
        <v>#REF!</v>
      </c>
      <c r="AW183" s="1" t="e">
        <f>_xlfn.XLOOKUP($L183,Pos!$A:$A,Pos!AM:AM,_xlfn.XLOOKUP($L183,#REF!,#REF!, ""), 0)</f>
        <v>#REF!</v>
      </c>
      <c r="AX183" s="1" t="e">
        <f>_xlfn.XLOOKUP($L183,Pos!$A:$A,Pos!AN:AN,_xlfn.XLOOKUP($L183,#REF!,#REF!, ""), 0)</f>
        <v>#REF!</v>
      </c>
      <c r="AY183" s="1" t="e">
        <f>_xlfn.XLOOKUP($L183,Pos!$A:$A,Pos!AO:AO,_xlfn.XLOOKUP($L183,#REF!,#REF!, ""), 0)</f>
        <v>#REF!</v>
      </c>
      <c r="AZ183" s="7" t="str">
        <f t="shared" si="111"/>
        <v>OUT</v>
      </c>
      <c r="BA183" s="1">
        <f>IF(OR(_xlfn.XLOOKUP(L183,Pos!B:B,Pos!L:L,FALSE)="ESG Reason",_xlfn.XLOOKUP(L183,Pos!B:B,Pos!L:L,FALSE)="Blacklisted"),1,0)</f>
        <v>0</v>
      </c>
      <c r="BC183" s="11">
        <v>1.2725784536927361E-10</v>
      </c>
      <c r="BD183" s="11">
        <f>_xlfn.XLOOKUP($L183,Pos!$B:$B,Pos!H:H,0, 0)</f>
        <v>0</v>
      </c>
      <c r="BE183" s="11">
        <f>_xlfn.XLOOKUP($L183,Pos!$B:$B,Pos!I:I,0, 0)</f>
        <v>2.9605189675726219E-3</v>
      </c>
      <c r="BF183" s="18">
        <f t="shared" si="112"/>
        <v>2.9605189675726219E-3</v>
      </c>
      <c r="BG183" s="1">
        <f t="shared" si="113"/>
        <v>2</v>
      </c>
      <c r="BH183" s="1">
        <f t="shared" si="114"/>
        <v>2</v>
      </c>
      <c r="BI183" s="18">
        <f t="shared" si="115"/>
        <v>1.2725784536927361E-10</v>
      </c>
      <c r="BJ183" s="3">
        <f t="shared" si="116"/>
        <v>0</v>
      </c>
      <c r="BK183" s="18">
        <f t="shared" si="117"/>
        <v>0</v>
      </c>
    </row>
    <row r="184" spans="3:63" x14ac:dyDescent="0.25">
      <c r="C184" s="3"/>
      <c r="D184" s="3"/>
      <c r="E184" s="3"/>
      <c r="F184" s="3"/>
      <c r="G184" s="51" t="s">
        <v>65</v>
      </c>
      <c r="H184" s="8" t="str">
        <f t="shared" si="107"/>
        <v>0,2%North America</v>
      </c>
      <c r="I184" s="11" cm="1">
        <f t="array" ref="I184">IF(
   AZ184 = "OUT", 0,IF(
   BD184 &gt;= LARGE(IF(ISNUMBER(BD:BD), BD:BD), 3),
   BE184 - 0.001,
   IF(BE184 &gt;=VLOOKUP(P184,mapping!$A:$B,2,FALSE), BE184,VLOOKUP(P184,mapping!$A$2:$B$8,2,FALSE))
))</f>
        <v>0</v>
      </c>
      <c r="J184" s="11" cm="1">
        <f t="array" ref="J184">IF(
    AZ184="OUT",0,IF(IF(
                      BD184&gt;=LARGE(IF(ISNUMBER(BD:BD),BD:BD),3),
                      BE184+0.001,
                      VLOOKUP(H184,mapping!$D:$E,2,FALSE)
                      )&gt;I184,
                   IF(
                      BD184&gt;=LARGE(IF(ISNUMBER(BD:BD),BD:BD),3),
                      BE184+0.001,
                      VLOOKUP(H184,mapping!$D:$E,2,FALSE)
                      ),
                   I184+0.002))</f>
        <v>0</v>
      </c>
      <c r="K184" s="8">
        <f t="shared" si="108"/>
        <v>2.8352739316517541E-3</v>
      </c>
      <c r="L184" s="1" t="str">
        <f>Pos!B1190</f>
        <v>US75513E1010</v>
      </c>
      <c r="M184" s="1" t="str">
        <f>_xlfn.XLOOKUP($L184,Pos!B:B,Pos!D:D,, 0)</f>
        <v>RTX Corporation</v>
      </c>
      <c r="N184" s="1" t="str">
        <f>_xlfn.XLOOKUP($L184,Pos!B:B,Pos!E:E,, 0)</f>
        <v>Industrial Goods &amp; Services</v>
      </c>
      <c r="O184" s="1" t="str">
        <f t="shared" si="109"/>
        <v>Industrial Goods &amp; Services_North America</v>
      </c>
      <c r="P184" s="1" t="str">
        <f>_xlfn.XLOOKUP($L184,Pos!B:B,Pos!F:F,, 0)</f>
        <v>North America</v>
      </c>
      <c r="Q184" s="1">
        <v>0</v>
      </c>
      <c r="R184" s="9">
        <f>_xlfn.XLOOKUP($L184,Pos!$B:$B,Pos!N:N,0, 0)</f>
        <v>6.38</v>
      </c>
      <c r="S184" s="9">
        <f>_xlfn.XLOOKUP($L184,Pos!$B:$B,Pos!O:O,0, 0)</f>
        <v>3.6538330000000001</v>
      </c>
      <c r="T184" s="9">
        <f>_xlfn.XLOOKUP($L184,Pos!$B:$B,Pos!P:P,0, 0)</f>
        <v>2.75</v>
      </c>
      <c r="U184" s="9">
        <f>_xlfn.XLOOKUP($L184,Pos!$B:$B,Pos!Q:Q,0, 0)</f>
        <v>9.4</v>
      </c>
      <c r="V184" s="9">
        <f>_xlfn.XLOOKUP($L184,Pos!$B:$B,Pos!R:R,0, 0)</f>
        <v>4.4666670000000002</v>
      </c>
      <c r="W184" s="9">
        <f>_xlfn.XLOOKUP($L184,Pos!$B:$B,Pos!S:S,0, 0)</f>
        <v>7.3650000000000002</v>
      </c>
      <c r="X184" s="9" t="str">
        <f>_xlfn.XLOOKUP($L184,Pos!$B:$B,Pos!J:J,0, 0)</f>
        <v>Outperform</v>
      </c>
      <c r="Y184" s="1">
        <v>0</v>
      </c>
      <c r="Z184" s="1">
        <v>0</v>
      </c>
      <c r="AA184" s="1">
        <f t="shared" si="110"/>
        <v>0</v>
      </c>
      <c r="AB184" s="9">
        <f>_xlfn.XLOOKUP(L184,Pos!B:B,Pos!K:K,-1,0)</f>
        <v>8.75</v>
      </c>
      <c r="AC184" s="1" t="e">
        <f>_xlfn.XLOOKUP($L184,Pos!$A:$A,Pos!S:S,_xlfn.XLOOKUP($L184,#REF!,#REF!, ""), 0)</f>
        <v>#REF!</v>
      </c>
      <c r="AD184" s="1" t="e">
        <f>_xlfn.XLOOKUP($L184,Pos!$A:$A,Pos!T:T,_xlfn.XLOOKUP($L184,#REF!,#REF!, ""), 0)</f>
        <v>#REF!</v>
      </c>
      <c r="AE184" s="1" t="e">
        <f>_xlfn.XLOOKUP($L184,Pos!$A:$A,Pos!U:U,_xlfn.XLOOKUP($L184,#REF!,#REF!, ""), 0)</f>
        <v>#REF!</v>
      </c>
      <c r="AF184" s="1" t="e">
        <f>_xlfn.XLOOKUP($L184,Pos!$A:$A,Pos!V:V,_xlfn.XLOOKUP($L184,#REF!,#REF!, ""), 0)</f>
        <v>#REF!</v>
      </c>
      <c r="AG184" s="1" t="e">
        <f>_xlfn.XLOOKUP($L184,Pos!$A:$A,Pos!W:W,_xlfn.XLOOKUP($L184,#REF!,#REF!, ""), 0)</f>
        <v>#REF!</v>
      </c>
      <c r="AH184" s="1" t="e">
        <f>_xlfn.XLOOKUP($L184,Pos!$A:$A,Pos!X:X,_xlfn.XLOOKUP($L184,#REF!,#REF!, ""), 0)</f>
        <v>#REF!</v>
      </c>
      <c r="AI184" s="1" t="e">
        <f>_xlfn.XLOOKUP($L184,Pos!$A:$A,Pos!Y:Y,_xlfn.XLOOKUP($L184,#REF!,#REF!, ""), 0)</f>
        <v>#REF!</v>
      </c>
      <c r="AJ184" s="1" t="e">
        <f>_xlfn.XLOOKUP($L184,Pos!$A:$A,Pos!Z:Z,_xlfn.XLOOKUP($L184,#REF!,#REF!, ""), 0)</f>
        <v>#REF!</v>
      </c>
      <c r="AK184" s="1" t="e">
        <f>_xlfn.XLOOKUP($L184,Pos!$A:$A,Pos!AA:AA,_xlfn.XLOOKUP($L184,#REF!,#REF!, ""), 0)</f>
        <v>#REF!</v>
      </c>
      <c r="AL184" s="1" t="e">
        <f>_xlfn.XLOOKUP($L184,Pos!$A:$A,Pos!AB:AB,_xlfn.XLOOKUP($L184,#REF!,#REF!, ""), 0)</f>
        <v>#REF!</v>
      </c>
      <c r="AM184" s="1" t="e">
        <f>_xlfn.XLOOKUP($L184,Pos!$A:$A,Pos!AC:AC,_xlfn.XLOOKUP($L184,#REF!,#REF!, ""), 0)</f>
        <v>#REF!</v>
      </c>
      <c r="AN184" s="1" t="e">
        <f>_xlfn.XLOOKUP($L184,Pos!$A:$A,Pos!AD:AD,_xlfn.XLOOKUP($L184,#REF!,#REF!, ""), 0)</f>
        <v>#REF!</v>
      </c>
      <c r="AO184" s="1" t="e">
        <f>_xlfn.XLOOKUP($L184,Pos!$A:$A,Pos!AE:AE,_xlfn.XLOOKUP($L184,#REF!,#REF!, ""), 0)</f>
        <v>#REF!</v>
      </c>
      <c r="AP184" s="1" t="e">
        <f>_xlfn.XLOOKUP($L184,Pos!$A:$A,Pos!AF:AF,_xlfn.XLOOKUP($L184,#REF!,#REF!, ""), 0)</f>
        <v>#REF!</v>
      </c>
      <c r="AQ184" s="1" t="e">
        <f>_xlfn.XLOOKUP($L184,Pos!$A:$A,Pos!AG:AG,_xlfn.XLOOKUP($L184,#REF!,#REF!, ""), 0)</f>
        <v>#REF!</v>
      </c>
      <c r="AR184" s="1" t="e">
        <f>_xlfn.XLOOKUP($L184,Pos!$A:$A,Pos!AH:AH,_xlfn.XLOOKUP($L184,#REF!,#REF!, ""), 0)</f>
        <v>#REF!</v>
      </c>
      <c r="AS184" s="1" t="e">
        <f>_xlfn.XLOOKUP($L184,Pos!$A:$A,Pos!AI:AI,_xlfn.XLOOKUP($L184,#REF!,#REF!, ""), 0)</f>
        <v>#REF!</v>
      </c>
      <c r="AT184" s="1" t="e">
        <f>_xlfn.XLOOKUP($L184,Pos!$A:$A,Pos!AJ:AJ,_xlfn.XLOOKUP($L184,#REF!,#REF!, ""), 0)</f>
        <v>#REF!</v>
      </c>
      <c r="AU184" s="1" t="e">
        <f>_xlfn.XLOOKUP($L184,Pos!$A:$A,Pos!AK:AK,_xlfn.XLOOKUP($L184,#REF!,#REF!, ""), 0)</f>
        <v>#REF!</v>
      </c>
      <c r="AV184" s="1" t="e">
        <f>_xlfn.XLOOKUP($L184,Pos!$A:$A,Pos!AL:AL,_xlfn.XLOOKUP($L184,#REF!,#REF!, ""), 0)</f>
        <v>#REF!</v>
      </c>
      <c r="AW184" s="1" t="e">
        <f>_xlfn.XLOOKUP($L184,Pos!$A:$A,Pos!AM:AM,_xlfn.XLOOKUP($L184,#REF!,#REF!, ""), 0)</f>
        <v>#REF!</v>
      </c>
      <c r="AX184" s="1" t="e">
        <f>_xlfn.XLOOKUP($L184,Pos!$A:$A,Pos!AN:AN,_xlfn.XLOOKUP($L184,#REF!,#REF!, ""), 0)</f>
        <v>#REF!</v>
      </c>
      <c r="AY184" s="1" t="e">
        <f>_xlfn.XLOOKUP($L184,Pos!$A:$A,Pos!AO:AO,_xlfn.XLOOKUP($L184,#REF!,#REF!, ""), 0)</f>
        <v>#REF!</v>
      </c>
      <c r="AZ184" s="7" t="str">
        <f t="shared" si="111"/>
        <v>OUT</v>
      </c>
      <c r="BA184" s="1">
        <f>IF(OR(_xlfn.XLOOKUP(L184,Pos!B:B,Pos!L:L,FALSE)="ESG Reason",_xlfn.XLOOKUP(L184,Pos!B:B,Pos!L:L,FALSE)="Blacklisted"),1,0)</f>
        <v>1</v>
      </c>
      <c r="BC184" s="11">
        <v>8.6308018493321499E-11</v>
      </c>
      <c r="BD184" s="11">
        <f>_xlfn.XLOOKUP($L184,Pos!$B:$B,Pos!H:H,0, 0)</f>
        <v>0</v>
      </c>
      <c r="BE184" s="11">
        <f>_xlfn.XLOOKUP($L184,Pos!$B:$B,Pos!I:I,0, 0)</f>
        <v>2.8352739316517541E-3</v>
      </c>
      <c r="BF184" s="18">
        <f t="shared" si="112"/>
        <v>2.8352739316517541E-3</v>
      </c>
      <c r="BG184" s="1">
        <f t="shared" si="113"/>
        <v>1</v>
      </c>
      <c r="BH184" s="1">
        <f t="shared" si="114"/>
        <v>29</v>
      </c>
      <c r="BI184" s="18">
        <f t="shared" si="115"/>
        <v>8.6308018493321499E-11</v>
      </c>
      <c r="BJ184" s="3">
        <f t="shared" si="116"/>
        <v>0</v>
      </c>
      <c r="BK184" s="18">
        <f t="shared" si="117"/>
        <v>0</v>
      </c>
    </row>
    <row r="185" spans="3:63" x14ac:dyDescent="0.25">
      <c r="C185" s="3"/>
      <c r="D185" s="3"/>
      <c r="E185" s="3"/>
      <c r="F185" s="3"/>
      <c r="G185" s="51" t="s">
        <v>67</v>
      </c>
      <c r="H185" s="8" t="str">
        <f t="shared" si="107"/>
        <v>0,2%North America</v>
      </c>
      <c r="I185" s="11" cm="1">
        <f t="array" ref="I185">IF(
   AZ185 = "OUT", 0,IF(
   BD185 &gt;= LARGE(IF(ISNUMBER(BD:BD), BD:BD), 3),
   BE185 - 0.001,
   IF(BE185 &gt;=VLOOKUP(P185,mapping!$A:$B,2,FALSE), BE185,VLOOKUP(P185,mapping!$A$2:$B$8,2,FALSE))
))</f>
        <v>0</v>
      </c>
      <c r="J185" s="11" cm="1">
        <f t="array" ref="J185">IF(
    AZ185="OUT",0,IF(IF(
                      BD185&gt;=LARGE(IF(ISNUMBER(BD:BD),BD:BD),3),
                      BE185+0.001,
                      VLOOKUP(H185,mapping!$D:$E,2,FALSE)
                      )&gt;I185,
                   IF(
                      BD185&gt;=LARGE(IF(ISNUMBER(BD:BD),BD:BD),3),
                      BE185+0.001,
                      VLOOKUP(H185,mapping!$D:$E,2,FALSE)
                      ),
                   I185+0.002))</f>
        <v>0</v>
      </c>
      <c r="K185" s="8">
        <f t="shared" si="108"/>
        <v>2.7146345957485781E-3</v>
      </c>
      <c r="L185" s="1" t="str">
        <f>Pos!B803</f>
        <v>US0028241000</v>
      </c>
      <c r="M185" s="1" t="str">
        <f>_xlfn.XLOOKUP($L185,Pos!B:B,Pos!D:D,, 0)</f>
        <v>Abbott Laboratories</v>
      </c>
      <c r="N185" s="1" t="str">
        <f>_xlfn.XLOOKUP($L185,Pos!B:B,Pos!E:E,, 0)</f>
        <v>Health Care</v>
      </c>
      <c r="O185" s="1" t="str">
        <f t="shared" si="109"/>
        <v>Health Care_North America</v>
      </c>
      <c r="P185" s="1" t="str">
        <f>_xlfn.XLOOKUP($L185,Pos!B:B,Pos!F:F,, 0)</f>
        <v>North America</v>
      </c>
      <c r="Q185" s="1">
        <v>0</v>
      </c>
      <c r="R185" s="9">
        <f>_xlfn.XLOOKUP($L185,Pos!$B:$B,Pos!N:N,0, 0)</f>
        <v>6.64</v>
      </c>
      <c r="S185" s="9">
        <f>_xlfn.XLOOKUP($L185,Pos!$B:$B,Pos!O:O,0, 0)</f>
        <v>4.1180000000000003</v>
      </c>
      <c r="T185" s="9">
        <f>_xlfn.XLOOKUP($L185,Pos!$B:$B,Pos!P:P,0, 0)</f>
        <v>5.375</v>
      </c>
      <c r="U185" s="9">
        <f>_xlfn.XLOOKUP($L185,Pos!$B:$B,Pos!Q:Q,0, 0)</f>
        <v>4.5999999999999996</v>
      </c>
      <c r="V185" s="9">
        <f>_xlfn.XLOOKUP($L185,Pos!$B:$B,Pos!R:R,0, 0)</f>
        <v>9.6</v>
      </c>
      <c r="W185" s="9">
        <f>_xlfn.XLOOKUP($L185,Pos!$B:$B,Pos!S:S,0, 0)</f>
        <v>4.4133329999999997</v>
      </c>
      <c r="X185" s="9" t="str">
        <f>_xlfn.XLOOKUP($L185,Pos!$B:$B,Pos!J:J,0, 0)</f>
        <v>Outperform</v>
      </c>
      <c r="Y185" s="1">
        <v>0</v>
      </c>
      <c r="Z185" s="1">
        <v>0</v>
      </c>
      <c r="AA185" s="1">
        <f t="shared" si="110"/>
        <v>0</v>
      </c>
      <c r="AB185" s="9">
        <f>_xlfn.XLOOKUP(L185,Pos!B:B,Pos!K:K,-1,0)</f>
        <v>5.0847457627118642</v>
      </c>
      <c r="AC185" s="1" t="e">
        <f>_xlfn.XLOOKUP($L185,Pos!$A:$A,Pos!S:S,_xlfn.XLOOKUP($L185,#REF!,#REF!, ""), 0)</f>
        <v>#REF!</v>
      </c>
      <c r="AD185" s="1" t="e">
        <f>_xlfn.XLOOKUP($L185,Pos!$A:$A,Pos!T:T,_xlfn.XLOOKUP($L185,#REF!,#REF!, ""), 0)</f>
        <v>#REF!</v>
      </c>
      <c r="AE185" s="1" t="e">
        <f>_xlfn.XLOOKUP($L185,Pos!$A:$A,Pos!U:U,_xlfn.XLOOKUP($L185,#REF!,#REF!, ""), 0)</f>
        <v>#REF!</v>
      </c>
      <c r="AF185" s="1" t="e">
        <f>_xlfn.XLOOKUP($L185,Pos!$A:$A,Pos!V:V,_xlfn.XLOOKUP($L185,#REF!,#REF!, ""), 0)</f>
        <v>#REF!</v>
      </c>
      <c r="AG185" s="1" t="e">
        <f>_xlfn.XLOOKUP($L185,Pos!$A:$A,Pos!W:W,_xlfn.XLOOKUP($L185,#REF!,#REF!, ""), 0)</f>
        <v>#REF!</v>
      </c>
      <c r="AH185" s="1" t="e">
        <f>_xlfn.XLOOKUP($L185,Pos!$A:$A,Pos!X:X,_xlfn.XLOOKUP($L185,#REF!,#REF!, ""), 0)</f>
        <v>#REF!</v>
      </c>
      <c r="AI185" s="1" t="e">
        <f>_xlfn.XLOOKUP($L185,Pos!$A:$A,Pos!Y:Y,_xlfn.XLOOKUP($L185,#REF!,#REF!, ""), 0)</f>
        <v>#REF!</v>
      </c>
      <c r="AJ185" s="1" t="e">
        <f>_xlfn.XLOOKUP($L185,Pos!$A:$A,Pos!Z:Z,_xlfn.XLOOKUP($L185,#REF!,#REF!, ""), 0)</f>
        <v>#REF!</v>
      </c>
      <c r="AK185" s="1" t="e">
        <f>_xlfn.XLOOKUP($L185,Pos!$A:$A,Pos!AA:AA,_xlfn.XLOOKUP($L185,#REF!,#REF!, ""), 0)</f>
        <v>#REF!</v>
      </c>
      <c r="AL185" s="1" t="e">
        <f>_xlfn.XLOOKUP($L185,Pos!$A:$A,Pos!AB:AB,_xlfn.XLOOKUP($L185,#REF!,#REF!, ""), 0)</f>
        <v>#REF!</v>
      </c>
      <c r="AM185" s="1" t="e">
        <f>_xlfn.XLOOKUP($L185,Pos!$A:$A,Pos!AC:AC,_xlfn.XLOOKUP($L185,#REF!,#REF!, ""), 0)</f>
        <v>#REF!</v>
      </c>
      <c r="AN185" s="1" t="e">
        <f>_xlfn.XLOOKUP($L185,Pos!$A:$A,Pos!AD:AD,_xlfn.XLOOKUP($L185,#REF!,#REF!, ""), 0)</f>
        <v>#REF!</v>
      </c>
      <c r="AO185" s="1" t="e">
        <f>_xlfn.XLOOKUP($L185,Pos!$A:$A,Pos!AE:AE,_xlfn.XLOOKUP($L185,#REF!,#REF!, ""), 0)</f>
        <v>#REF!</v>
      </c>
      <c r="AP185" s="1" t="e">
        <f>_xlfn.XLOOKUP($L185,Pos!$A:$A,Pos!AF:AF,_xlfn.XLOOKUP($L185,#REF!,#REF!, ""), 0)</f>
        <v>#REF!</v>
      </c>
      <c r="AQ185" s="1" t="e">
        <f>_xlfn.XLOOKUP($L185,Pos!$A:$A,Pos!AG:AG,_xlfn.XLOOKUP($L185,#REF!,#REF!, ""), 0)</f>
        <v>#REF!</v>
      </c>
      <c r="AR185" s="1" t="e">
        <f>_xlfn.XLOOKUP($L185,Pos!$A:$A,Pos!AH:AH,_xlfn.XLOOKUP($L185,#REF!,#REF!, ""), 0)</f>
        <v>#REF!</v>
      </c>
      <c r="AS185" s="1" t="e">
        <f>_xlfn.XLOOKUP($L185,Pos!$A:$A,Pos!AI:AI,_xlfn.XLOOKUP($L185,#REF!,#REF!, ""), 0)</f>
        <v>#REF!</v>
      </c>
      <c r="AT185" s="1" t="e">
        <f>_xlfn.XLOOKUP($L185,Pos!$A:$A,Pos!AJ:AJ,_xlfn.XLOOKUP($L185,#REF!,#REF!, ""), 0)</f>
        <v>#REF!</v>
      </c>
      <c r="AU185" s="1" t="e">
        <f>_xlfn.XLOOKUP($L185,Pos!$A:$A,Pos!AK:AK,_xlfn.XLOOKUP($L185,#REF!,#REF!, ""), 0)</f>
        <v>#REF!</v>
      </c>
      <c r="AV185" s="1" t="e">
        <f>_xlfn.XLOOKUP($L185,Pos!$A:$A,Pos!AL:AL,_xlfn.XLOOKUP($L185,#REF!,#REF!, ""), 0)</f>
        <v>#REF!</v>
      </c>
      <c r="AW185" s="1" t="e">
        <f>_xlfn.XLOOKUP($L185,Pos!$A:$A,Pos!AM:AM,_xlfn.XLOOKUP($L185,#REF!,#REF!, ""), 0)</f>
        <v>#REF!</v>
      </c>
      <c r="AX185" s="1" t="e">
        <f>_xlfn.XLOOKUP($L185,Pos!$A:$A,Pos!AN:AN,_xlfn.XLOOKUP($L185,#REF!,#REF!, ""), 0)</f>
        <v>#REF!</v>
      </c>
      <c r="AY185" s="1" t="e">
        <f>_xlfn.XLOOKUP($L185,Pos!$A:$A,Pos!AO:AO,_xlfn.XLOOKUP($L185,#REF!,#REF!, ""), 0)</f>
        <v>#REF!</v>
      </c>
      <c r="AZ185" s="7" t="str">
        <f t="shared" si="111"/>
        <v>OUT</v>
      </c>
      <c r="BA185" s="1">
        <f>IF(OR(_xlfn.XLOOKUP(L185,Pos!B:B,Pos!L:L,FALSE)="ESG Reason",_xlfn.XLOOKUP(L185,Pos!B:B,Pos!L:L,FALSE)="Blacklisted"),1,0)</f>
        <v>0</v>
      </c>
      <c r="BC185" s="11">
        <v>9.120869003795329E-11</v>
      </c>
      <c r="BD185" s="11">
        <f>_xlfn.XLOOKUP($L185,Pos!$B:$B,Pos!H:H,0, 0)</f>
        <v>0</v>
      </c>
      <c r="BE185" s="11">
        <f>_xlfn.XLOOKUP($L185,Pos!$B:$B,Pos!I:I,0, 0)</f>
        <v>2.7146345957485781E-3</v>
      </c>
      <c r="BF185" s="18">
        <f t="shared" si="112"/>
        <v>2.7146345957485781E-3</v>
      </c>
      <c r="BG185" s="1">
        <f t="shared" si="113"/>
        <v>1</v>
      </c>
      <c r="BH185" s="1">
        <f t="shared" si="114"/>
        <v>28</v>
      </c>
      <c r="BI185" s="18">
        <f t="shared" si="115"/>
        <v>9.120869003795329E-11</v>
      </c>
      <c r="BJ185" s="3">
        <f t="shared" si="116"/>
        <v>0</v>
      </c>
      <c r="BK185" s="18">
        <f t="shared" si="117"/>
        <v>0</v>
      </c>
    </row>
    <row r="186" spans="3:63" x14ac:dyDescent="0.25">
      <c r="C186" s="3"/>
      <c r="D186" s="3"/>
      <c r="E186" s="3"/>
      <c r="F186" s="3"/>
      <c r="G186" s="51" t="s">
        <v>68</v>
      </c>
      <c r="H186" s="8" t="str">
        <f t="shared" si="107"/>
        <v>0,2%North America</v>
      </c>
      <c r="I186" s="11" cm="1">
        <f t="array" ref="I186">IF(
   AZ186 = "OUT", 0,IF(
   BD186 &gt;= LARGE(IF(ISNUMBER(BD:BD), BD:BD), 3),
   BE186 - 0.001,
   IF(BE186 &gt;=VLOOKUP(P186,mapping!$A:$B,2,FALSE), BE186,VLOOKUP(P186,mapping!$A$2:$B$8,2,FALSE))
))</f>
        <v>0</v>
      </c>
      <c r="J186" s="11" cm="1">
        <f t="array" ref="J186">IF(
    AZ186="OUT",0,IF(IF(
                      BD186&gt;=LARGE(IF(ISNUMBER(BD:BD),BD:BD),3),
                      BE186+0.001,
                      VLOOKUP(H186,mapping!$D:$E,2,FALSE)
                      )&gt;I186,
                   IF(
                      BD186&gt;=LARGE(IF(ISNUMBER(BD:BD),BD:BD),3),
                      BE186+0.001,
                      VLOOKUP(H186,mapping!$D:$E,2,FALSE)
                      ),
                   I186+0.002))</f>
        <v>0</v>
      </c>
      <c r="K186" s="8">
        <f t="shared" si="108"/>
        <v>2.7121712213417212E-3</v>
      </c>
      <c r="L186" s="1" t="str">
        <f>Pos!B1250</f>
        <v>US8835561023</v>
      </c>
      <c r="M186" s="1" t="str">
        <f>_xlfn.XLOOKUP($L186,Pos!B:B,Pos!D:D,, 0)</f>
        <v>Thermo Fisher Scientific Inc.</v>
      </c>
      <c r="N186" s="1" t="str">
        <f>_xlfn.XLOOKUP($L186,Pos!B:B,Pos!E:E,, 0)</f>
        <v>Health Care</v>
      </c>
      <c r="O186" s="1" t="str">
        <f t="shared" si="109"/>
        <v>Health Care_North America</v>
      </c>
      <c r="P186" s="1" t="str">
        <f>_xlfn.XLOOKUP($L186,Pos!B:B,Pos!F:F,, 0)</f>
        <v>North America</v>
      </c>
      <c r="Q186" s="1">
        <v>0</v>
      </c>
      <c r="R186" s="9">
        <f>_xlfn.XLOOKUP($L186,Pos!$B:$B,Pos!N:N,0, 0)</f>
        <v>5.1100000000000003</v>
      </c>
      <c r="S186" s="9">
        <f>_xlfn.XLOOKUP($L186,Pos!$B:$B,Pos!O:O,0, 0)</f>
        <v>3.9140000000000001</v>
      </c>
      <c r="T186" s="9">
        <f>_xlfn.XLOOKUP($L186,Pos!$B:$B,Pos!P:P,0, 0)</f>
        <v>3.0249999999999999</v>
      </c>
      <c r="U186" s="9">
        <f>_xlfn.XLOOKUP($L186,Pos!$B:$B,Pos!Q:Q,0, 0)</f>
        <v>6.7</v>
      </c>
      <c r="V186" s="9">
        <f>_xlfn.XLOOKUP($L186,Pos!$B:$B,Pos!R:R,0, 0)</f>
        <v>3.9666670000000002</v>
      </c>
      <c r="W186" s="9">
        <f>_xlfn.XLOOKUP($L186,Pos!$B:$B,Pos!S:S,0, 0)</f>
        <v>2.7083330000000001</v>
      </c>
      <c r="X186" s="9" t="str">
        <f>_xlfn.XLOOKUP($L186,Pos!$B:$B,Pos!J:J,0, 0)</f>
        <v>Outperform</v>
      </c>
      <c r="Y186" s="1">
        <v>0</v>
      </c>
      <c r="Z186" s="1">
        <v>0</v>
      </c>
      <c r="AA186" s="1">
        <f t="shared" si="110"/>
        <v>0</v>
      </c>
      <c r="AB186" s="9">
        <f>_xlfn.XLOOKUP(L186,Pos!B:B,Pos!K:K,-1,0)</f>
        <v>0.84745762711864403</v>
      </c>
      <c r="AC186" s="1" t="e">
        <f>_xlfn.XLOOKUP($L186,Pos!$A:$A,Pos!S:S,_xlfn.XLOOKUP($L186,#REF!,#REF!, ""), 0)</f>
        <v>#REF!</v>
      </c>
      <c r="AD186" s="1" t="e">
        <f>_xlfn.XLOOKUP($L186,Pos!$A:$A,Pos!T:T,_xlfn.XLOOKUP($L186,#REF!,#REF!, ""), 0)</f>
        <v>#REF!</v>
      </c>
      <c r="AE186" s="1" t="e">
        <f>_xlfn.XLOOKUP($L186,Pos!$A:$A,Pos!U:U,_xlfn.XLOOKUP($L186,#REF!,#REF!, ""), 0)</f>
        <v>#REF!</v>
      </c>
      <c r="AF186" s="1" t="e">
        <f>_xlfn.XLOOKUP($L186,Pos!$A:$A,Pos!V:V,_xlfn.XLOOKUP($L186,#REF!,#REF!, ""), 0)</f>
        <v>#REF!</v>
      </c>
      <c r="AG186" s="1" t="e">
        <f>_xlfn.XLOOKUP($L186,Pos!$A:$A,Pos!W:W,_xlfn.XLOOKUP($L186,#REF!,#REF!, ""), 0)</f>
        <v>#REF!</v>
      </c>
      <c r="AH186" s="1" t="e">
        <f>_xlfn.XLOOKUP($L186,Pos!$A:$A,Pos!X:X,_xlfn.XLOOKUP($L186,#REF!,#REF!, ""), 0)</f>
        <v>#REF!</v>
      </c>
      <c r="AI186" s="1" t="e">
        <f>_xlfn.XLOOKUP($L186,Pos!$A:$A,Pos!Y:Y,_xlfn.XLOOKUP($L186,#REF!,#REF!, ""), 0)</f>
        <v>#REF!</v>
      </c>
      <c r="AJ186" s="1" t="e">
        <f>_xlfn.XLOOKUP($L186,Pos!$A:$A,Pos!Z:Z,_xlfn.XLOOKUP($L186,#REF!,#REF!, ""), 0)</f>
        <v>#REF!</v>
      </c>
      <c r="AK186" s="1" t="e">
        <f>_xlfn.XLOOKUP($L186,Pos!$A:$A,Pos!AA:AA,_xlfn.XLOOKUP($L186,#REF!,#REF!, ""), 0)</f>
        <v>#REF!</v>
      </c>
      <c r="AL186" s="1" t="e">
        <f>_xlfn.XLOOKUP($L186,Pos!$A:$A,Pos!AB:AB,_xlfn.XLOOKUP($L186,#REF!,#REF!, ""), 0)</f>
        <v>#REF!</v>
      </c>
      <c r="AM186" s="1" t="e">
        <f>_xlfn.XLOOKUP($L186,Pos!$A:$A,Pos!AC:AC,_xlfn.XLOOKUP($L186,#REF!,#REF!, ""), 0)</f>
        <v>#REF!</v>
      </c>
      <c r="AN186" s="1" t="e">
        <f>_xlfn.XLOOKUP($L186,Pos!$A:$A,Pos!AD:AD,_xlfn.XLOOKUP($L186,#REF!,#REF!, ""), 0)</f>
        <v>#REF!</v>
      </c>
      <c r="AO186" s="1" t="e">
        <f>_xlfn.XLOOKUP($L186,Pos!$A:$A,Pos!AE:AE,_xlfn.XLOOKUP($L186,#REF!,#REF!, ""), 0)</f>
        <v>#REF!</v>
      </c>
      <c r="AP186" s="1" t="e">
        <f>_xlfn.XLOOKUP($L186,Pos!$A:$A,Pos!AF:AF,_xlfn.XLOOKUP($L186,#REF!,#REF!, ""), 0)</f>
        <v>#REF!</v>
      </c>
      <c r="AQ186" s="1" t="e">
        <f>_xlfn.XLOOKUP($L186,Pos!$A:$A,Pos!AG:AG,_xlfn.XLOOKUP($L186,#REF!,#REF!, ""), 0)</f>
        <v>#REF!</v>
      </c>
      <c r="AR186" s="1" t="e">
        <f>_xlfn.XLOOKUP($L186,Pos!$A:$A,Pos!AH:AH,_xlfn.XLOOKUP($L186,#REF!,#REF!, ""), 0)</f>
        <v>#REF!</v>
      </c>
      <c r="AS186" s="1" t="e">
        <f>_xlfn.XLOOKUP($L186,Pos!$A:$A,Pos!AI:AI,_xlfn.XLOOKUP($L186,#REF!,#REF!, ""), 0)</f>
        <v>#REF!</v>
      </c>
      <c r="AT186" s="1" t="e">
        <f>_xlfn.XLOOKUP($L186,Pos!$A:$A,Pos!AJ:AJ,_xlfn.XLOOKUP($L186,#REF!,#REF!, ""), 0)</f>
        <v>#REF!</v>
      </c>
      <c r="AU186" s="1" t="e">
        <f>_xlfn.XLOOKUP($L186,Pos!$A:$A,Pos!AK:AK,_xlfn.XLOOKUP($L186,#REF!,#REF!, ""), 0)</f>
        <v>#REF!</v>
      </c>
      <c r="AV186" s="1" t="e">
        <f>_xlfn.XLOOKUP($L186,Pos!$A:$A,Pos!AL:AL,_xlfn.XLOOKUP($L186,#REF!,#REF!, ""), 0)</f>
        <v>#REF!</v>
      </c>
      <c r="AW186" s="1" t="e">
        <f>_xlfn.XLOOKUP($L186,Pos!$A:$A,Pos!AM:AM,_xlfn.XLOOKUP($L186,#REF!,#REF!, ""), 0)</f>
        <v>#REF!</v>
      </c>
      <c r="AX186" s="1" t="e">
        <f>_xlfn.XLOOKUP($L186,Pos!$A:$A,Pos!AN:AN,_xlfn.XLOOKUP($L186,#REF!,#REF!, ""), 0)</f>
        <v>#REF!</v>
      </c>
      <c r="AY186" s="1" t="e">
        <f>_xlfn.XLOOKUP($L186,Pos!$A:$A,Pos!AO:AO,_xlfn.XLOOKUP($L186,#REF!,#REF!, ""), 0)</f>
        <v>#REF!</v>
      </c>
      <c r="AZ186" s="7" t="str">
        <f t="shared" si="111"/>
        <v>OUT</v>
      </c>
      <c r="BA186" s="1">
        <f>IF(OR(_xlfn.XLOOKUP(L186,Pos!B:B,Pos!L:L,FALSE)="ESG Reason",_xlfn.XLOOKUP(L186,Pos!B:B,Pos!L:L,FALSE)="Blacklisted"),1,0)</f>
        <v>0</v>
      </c>
      <c r="BC186" s="11">
        <v>9.1208690037954194E-11</v>
      </c>
      <c r="BD186" s="11">
        <f>_xlfn.XLOOKUP($L186,Pos!$B:$B,Pos!H:H,0, 0)</f>
        <v>0</v>
      </c>
      <c r="BE186" s="11">
        <f>_xlfn.XLOOKUP($L186,Pos!$B:$B,Pos!I:I,0, 0)</f>
        <v>2.7121712213417212E-3</v>
      </c>
      <c r="BF186" s="18">
        <f t="shared" si="112"/>
        <v>2.7121712213417212E-3</v>
      </c>
      <c r="BG186" s="1">
        <f t="shared" si="113"/>
        <v>1</v>
      </c>
      <c r="BH186" s="1">
        <f t="shared" si="114"/>
        <v>28</v>
      </c>
      <c r="BI186" s="18">
        <f t="shared" si="115"/>
        <v>9.1208690037954194E-11</v>
      </c>
      <c r="BJ186" s="3">
        <f t="shared" si="116"/>
        <v>0</v>
      </c>
      <c r="BK186" s="18">
        <f t="shared" si="117"/>
        <v>0</v>
      </c>
    </row>
    <row r="187" spans="3:63" x14ac:dyDescent="0.25">
      <c r="C187" s="3"/>
      <c r="D187" s="3"/>
      <c r="E187" s="3"/>
      <c r="F187" s="3"/>
      <c r="G187" s="51" t="s">
        <v>70</v>
      </c>
      <c r="H187" s="8" t="str">
        <f t="shared" si="107"/>
        <v>0,2%North America</v>
      </c>
      <c r="I187" s="11" cm="1">
        <f t="array" ref="I187">IF(
   AZ187 = "OUT", 0,IF(
   BD187 &gt;= LARGE(IF(ISNUMBER(BD:BD), BD:BD), 3),
   BE187 - 0.001,
   IF(BE187 &gt;=VLOOKUP(P187,mapping!$A:$B,2,FALSE), BE187,VLOOKUP(P187,mapping!$A$2:$B$8,2,FALSE))
))</f>
        <v>0</v>
      </c>
      <c r="J187" s="11" cm="1">
        <f t="array" ref="J187">IF(
    AZ187="OUT",0,IF(IF(
                      BD187&gt;=LARGE(IF(ISNUMBER(BD:BD),BD:BD),3),
                      BE187+0.001,
                      VLOOKUP(H187,mapping!$D:$E,2,FALSE)
                      )&gt;I187,
                   IF(
                      BD187&gt;=LARGE(IF(ISNUMBER(BD:BD),BD:BD),3),
                      BE187+0.001,
                      VLOOKUP(H187,mapping!$D:$E,2,FALSE)
                      ),
                   I187+0.002))</f>
        <v>0</v>
      </c>
      <c r="K187" s="8">
        <f t="shared" si="108"/>
        <v>2.7009445150010911E-3</v>
      </c>
      <c r="L187" s="1" t="str">
        <f>Pos!B1109</f>
        <v>US5801351017</v>
      </c>
      <c r="M187" s="1" t="str">
        <f>_xlfn.XLOOKUP($L187,Pos!B:B,Pos!D:D,, 0)</f>
        <v>McDonald's Corporation</v>
      </c>
      <c r="N187" s="1" t="str">
        <f>_xlfn.XLOOKUP($L187,Pos!B:B,Pos!E:E,, 0)</f>
        <v>Travel &amp; Leisure</v>
      </c>
      <c r="O187" s="1" t="str">
        <f t="shared" si="109"/>
        <v>Travel &amp; Leisure_North America</v>
      </c>
      <c r="P187" s="1" t="str">
        <f>_xlfn.XLOOKUP($L187,Pos!B:B,Pos!F:F,, 0)</f>
        <v>North America</v>
      </c>
      <c r="Q187" s="1">
        <v>0</v>
      </c>
      <c r="R187" s="9">
        <f>_xlfn.XLOOKUP($L187,Pos!$B:$B,Pos!N:N,0, 0)</f>
        <v>7.84</v>
      </c>
      <c r="S187" s="9">
        <f>_xlfn.XLOOKUP($L187,Pos!$B:$B,Pos!O:O,0, 0)</f>
        <v>3.1025</v>
      </c>
      <c r="T187" s="9">
        <f>_xlfn.XLOOKUP($L187,Pos!$B:$B,Pos!P:P,0, 0)</f>
        <v>4.4333330000000002</v>
      </c>
      <c r="U187" s="9">
        <f>_xlfn.XLOOKUP($L187,Pos!$B:$B,Pos!Q:Q,0, 0)</f>
        <v>1.8</v>
      </c>
      <c r="V187" s="9">
        <f>_xlfn.XLOOKUP($L187,Pos!$B:$B,Pos!R:R,0, 0)</f>
        <v>9.8666669999999996</v>
      </c>
      <c r="W187" s="9">
        <f>_xlfn.XLOOKUP($L187,Pos!$B:$B,Pos!S:S,0, 0)</f>
        <v>4.8666669999999996</v>
      </c>
      <c r="X187" s="9" t="str">
        <f>_xlfn.XLOOKUP($L187,Pos!$B:$B,Pos!J:J,0, 0)</f>
        <v>Outperform</v>
      </c>
      <c r="Y187" s="1">
        <v>0</v>
      </c>
      <c r="Z187" s="1">
        <v>0</v>
      </c>
      <c r="AA187" s="1">
        <f t="shared" si="110"/>
        <v>0</v>
      </c>
      <c r="AB187" s="9">
        <f>_xlfn.XLOOKUP(L187,Pos!B:B,Pos!K:K,-1,0)</f>
        <v>5</v>
      </c>
      <c r="AC187" s="1" t="e">
        <f>_xlfn.XLOOKUP($L187,Pos!$A:$A,Pos!S:S,_xlfn.XLOOKUP($L187,#REF!,#REF!, ""), 0)</f>
        <v>#REF!</v>
      </c>
      <c r="AD187" s="1" t="e">
        <f>_xlfn.XLOOKUP($L187,Pos!$A:$A,Pos!T:T,_xlfn.XLOOKUP($L187,#REF!,#REF!, ""), 0)</f>
        <v>#REF!</v>
      </c>
      <c r="AE187" s="1" t="e">
        <f>_xlfn.XLOOKUP($L187,Pos!$A:$A,Pos!U:U,_xlfn.XLOOKUP($L187,#REF!,#REF!, ""), 0)</f>
        <v>#REF!</v>
      </c>
      <c r="AF187" s="1" t="e">
        <f>_xlfn.XLOOKUP($L187,Pos!$A:$A,Pos!V:V,_xlfn.XLOOKUP($L187,#REF!,#REF!, ""), 0)</f>
        <v>#REF!</v>
      </c>
      <c r="AG187" s="1" t="e">
        <f>_xlfn.XLOOKUP($L187,Pos!$A:$A,Pos!W:W,_xlfn.XLOOKUP($L187,#REF!,#REF!, ""), 0)</f>
        <v>#REF!</v>
      </c>
      <c r="AH187" s="1" t="e">
        <f>_xlfn.XLOOKUP($L187,Pos!$A:$A,Pos!X:X,_xlfn.XLOOKUP($L187,#REF!,#REF!, ""), 0)</f>
        <v>#REF!</v>
      </c>
      <c r="AI187" s="1" t="e">
        <f>_xlfn.XLOOKUP($L187,Pos!$A:$A,Pos!Y:Y,_xlfn.XLOOKUP($L187,#REF!,#REF!, ""), 0)</f>
        <v>#REF!</v>
      </c>
      <c r="AJ187" s="1" t="e">
        <f>_xlfn.XLOOKUP($L187,Pos!$A:$A,Pos!Z:Z,_xlfn.XLOOKUP($L187,#REF!,#REF!, ""), 0)</f>
        <v>#REF!</v>
      </c>
      <c r="AK187" s="1" t="e">
        <f>_xlfn.XLOOKUP($L187,Pos!$A:$A,Pos!AA:AA,_xlfn.XLOOKUP($L187,#REF!,#REF!, ""), 0)</f>
        <v>#REF!</v>
      </c>
      <c r="AL187" s="1" t="e">
        <f>_xlfn.XLOOKUP($L187,Pos!$A:$A,Pos!AB:AB,_xlfn.XLOOKUP($L187,#REF!,#REF!, ""), 0)</f>
        <v>#REF!</v>
      </c>
      <c r="AM187" s="1" t="e">
        <f>_xlfn.XLOOKUP($L187,Pos!$A:$A,Pos!AC:AC,_xlfn.XLOOKUP($L187,#REF!,#REF!, ""), 0)</f>
        <v>#REF!</v>
      </c>
      <c r="AN187" s="1" t="e">
        <f>_xlfn.XLOOKUP($L187,Pos!$A:$A,Pos!AD:AD,_xlfn.XLOOKUP($L187,#REF!,#REF!, ""), 0)</f>
        <v>#REF!</v>
      </c>
      <c r="AO187" s="1" t="e">
        <f>_xlfn.XLOOKUP($L187,Pos!$A:$A,Pos!AE:AE,_xlfn.XLOOKUP($L187,#REF!,#REF!, ""), 0)</f>
        <v>#REF!</v>
      </c>
      <c r="AP187" s="1" t="e">
        <f>_xlfn.XLOOKUP($L187,Pos!$A:$A,Pos!AF:AF,_xlfn.XLOOKUP($L187,#REF!,#REF!, ""), 0)</f>
        <v>#REF!</v>
      </c>
      <c r="AQ187" s="1" t="e">
        <f>_xlfn.XLOOKUP($L187,Pos!$A:$A,Pos!AG:AG,_xlfn.XLOOKUP($L187,#REF!,#REF!, ""), 0)</f>
        <v>#REF!</v>
      </c>
      <c r="AR187" s="1" t="e">
        <f>_xlfn.XLOOKUP($L187,Pos!$A:$A,Pos!AH:AH,_xlfn.XLOOKUP($L187,#REF!,#REF!, ""), 0)</f>
        <v>#REF!</v>
      </c>
      <c r="AS187" s="1" t="e">
        <f>_xlfn.XLOOKUP($L187,Pos!$A:$A,Pos!AI:AI,_xlfn.XLOOKUP($L187,#REF!,#REF!, ""), 0)</f>
        <v>#REF!</v>
      </c>
      <c r="AT187" s="1" t="e">
        <f>_xlfn.XLOOKUP($L187,Pos!$A:$A,Pos!AJ:AJ,_xlfn.XLOOKUP($L187,#REF!,#REF!, ""), 0)</f>
        <v>#REF!</v>
      </c>
      <c r="AU187" s="1" t="e">
        <f>_xlfn.XLOOKUP($L187,Pos!$A:$A,Pos!AK:AK,_xlfn.XLOOKUP($L187,#REF!,#REF!, ""), 0)</f>
        <v>#REF!</v>
      </c>
      <c r="AV187" s="1" t="e">
        <f>_xlfn.XLOOKUP($L187,Pos!$A:$A,Pos!AL:AL,_xlfn.XLOOKUP($L187,#REF!,#REF!, ""), 0)</f>
        <v>#REF!</v>
      </c>
      <c r="AW187" s="1" t="e">
        <f>_xlfn.XLOOKUP($L187,Pos!$A:$A,Pos!AM:AM,_xlfn.XLOOKUP($L187,#REF!,#REF!, ""), 0)</f>
        <v>#REF!</v>
      </c>
      <c r="AX187" s="1" t="e">
        <f>_xlfn.XLOOKUP($L187,Pos!$A:$A,Pos!AN:AN,_xlfn.XLOOKUP($L187,#REF!,#REF!, ""), 0)</f>
        <v>#REF!</v>
      </c>
      <c r="AY187" s="1" t="e">
        <f>_xlfn.XLOOKUP($L187,Pos!$A:$A,Pos!AO:AO,_xlfn.XLOOKUP($L187,#REF!,#REF!, ""), 0)</f>
        <v>#REF!</v>
      </c>
      <c r="AZ187" s="7" t="str">
        <f t="shared" si="111"/>
        <v>OUT</v>
      </c>
      <c r="BA187" s="1">
        <f>IF(OR(_xlfn.XLOOKUP(L187,Pos!B:B,Pos!L:L,FALSE)="ESG Reason",_xlfn.XLOOKUP(L187,Pos!B:B,Pos!L:L,FALSE)="Blacklisted"),1,0)</f>
        <v>0</v>
      </c>
      <c r="BC187" s="11">
        <v>9.3791844021762836E-11</v>
      </c>
      <c r="BD187" s="11">
        <f>_xlfn.XLOOKUP($L187,Pos!$B:$B,Pos!H:H,0, 0)</f>
        <v>0</v>
      </c>
      <c r="BE187" s="11">
        <f>_xlfn.XLOOKUP($L187,Pos!$B:$B,Pos!I:I,0, 0)</f>
        <v>2.7009445150010911E-3</v>
      </c>
      <c r="BF187" s="18">
        <f t="shared" si="112"/>
        <v>2.7009445150010911E-3</v>
      </c>
      <c r="BG187" s="1">
        <f t="shared" si="113"/>
        <v>1</v>
      </c>
      <c r="BH187" s="1">
        <f t="shared" si="114"/>
        <v>37</v>
      </c>
      <c r="BI187" s="18">
        <f t="shared" si="115"/>
        <v>9.3791844021762836E-11</v>
      </c>
      <c r="BJ187" s="3">
        <f t="shared" si="116"/>
        <v>0</v>
      </c>
      <c r="BK187" s="18">
        <f t="shared" si="117"/>
        <v>0</v>
      </c>
    </row>
    <row r="188" spans="3:63" x14ac:dyDescent="0.25">
      <c r="C188" s="3"/>
      <c r="D188" s="3"/>
      <c r="E188" s="3"/>
      <c r="F188" s="3"/>
      <c r="G188" s="51" t="s">
        <v>66</v>
      </c>
      <c r="H188" s="8" t="str">
        <f t="shared" si="107"/>
        <v>0,2%North America</v>
      </c>
      <c r="I188" s="11" cm="1">
        <f t="array" ref="I188">IF(
   AZ188 = "OUT", 0,IF(
   BD188 &gt;= LARGE(IF(ISNUMBER(BD:BD), BD:BD), 3),
   BE188 - 0.001,
   IF(BE188 &gt;=VLOOKUP(P188,mapping!$A:$B,2,FALSE), BE188,VLOOKUP(P188,mapping!$A$2:$B$8,2,FALSE))
))</f>
        <v>0</v>
      </c>
      <c r="J188" s="11" cm="1">
        <f t="array" ref="J188">IF(
    AZ188="OUT",0,IF(IF(
                      BD188&gt;=LARGE(IF(ISNUMBER(BD:BD),BD:BD),3),
                      BE188+0.001,
                      VLOOKUP(H188,mapping!$D:$E,2,FALSE)
                      )&gt;I188,
                   IF(
                      BD188&gt;=LARGE(IF(ISNUMBER(BD:BD),BD:BD),3),
                      BE188+0.001,
                      VLOOKUP(H188,mapping!$D:$E,2,FALSE)
                      ),
                   I188+0.002))</f>
        <v>0</v>
      </c>
      <c r="K188" s="8">
        <f t="shared" si="108"/>
        <v>2.6828027576458399E-3</v>
      </c>
      <c r="L188" s="1" t="str">
        <f>Pos!B1211</f>
        <v>US79466L3024</v>
      </c>
      <c r="M188" s="1" t="str">
        <f>_xlfn.XLOOKUP($L188,Pos!B:B,Pos!D:D,, 0)</f>
        <v>Salesforce, Inc.</v>
      </c>
      <c r="N188" s="1" t="str">
        <f>_xlfn.XLOOKUP($L188,Pos!B:B,Pos!E:E,, 0)</f>
        <v>Technology</v>
      </c>
      <c r="O188" s="1" t="str">
        <f t="shared" si="109"/>
        <v>Technology_North America</v>
      </c>
      <c r="P188" s="1" t="str">
        <f>_xlfn.XLOOKUP($L188,Pos!B:B,Pos!F:F,, 0)</f>
        <v>North America</v>
      </c>
      <c r="Q188" s="1">
        <v>0</v>
      </c>
      <c r="R188" s="9">
        <f>_xlfn.XLOOKUP($L188,Pos!$B:$B,Pos!N:N,0, 0)</f>
        <v>7.4</v>
      </c>
      <c r="S188" s="9">
        <f>_xlfn.XLOOKUP($L188,Pos!$B:$B,Pos!O:O,0, 0)</f>
        <v>6.5155000000000003</v>
      </c>
      <c r="T188" s="9">
        <f>_xlfn.XLOOKUP($L188,Pos!$B:$B,Pos!P:P,0, 0)</f>
        <v>3.6749999999999998</v>
      </c>
      <c r="U188" s="9">
        <f>_xlfn.XLOOKUP($L188,Pos!$B:$B,Pos!Q:Q,0, 0)</f>
        <v>1.6</v>
      </c>
      <c r="V188" s="9">
        <f>_xlfn.XLOOKUP($L188,Pos!$B:$B,Pos!R:R,0, 0)</f>
        <v>7.766667</v>
      </c>
      <c r="W188" s="9">
        <f>_xlfn.XLOOKUP($L188,Pos!$B:$B,Pos!S:S,0, 0)</f>
        <v>6.0266669999999998</v>
      </c>
      <c r="X188" s="9" t="str">
        <f>_xlfn.XLOOKUP($L188,Pos!$B:$B,Pos!J:J,0, 0)</f>
        <v>Outperform</v>
      </c>
      <c r="Y188" s="1">
        <v>0</v>
      </c>
      <c r="Z188" s="1">
        <v>0</v>
      </c>
      <c r="AA188" s="1">
        <f t="shared" si="110"/>
        <v>0</v>
      </c>
      <c r="AB188" s="9">
        <f>_xlfn.XLOOKUP(L188,Pos!B:B,Pos!K:K,-1,0)</f>
        <v>4.9484536082474229</v>
      </c>
      <c r="AC188" s="1" t="e">
        <f>_xlfn.XLOOKUP($L188,Pos!$A:$A,Pos!S:S,_xlfn.XLOOKUP($L188,#REF!,#REF!, ""), 0)</f>
        <v>#REF!</v>
      </c>
      <c r="AD188" s="1" t="e">
        <f>_xlfn.XLOOKUP($L188,Pos!$A:$A,Pos!T:T,_xlfn.XLOOKUP($L188,#REF!,#REF!, ""), 0)</f>
        <v>#REF!</v>
      </c>
      <c r="AE188" s="1" t="e">
        <f>_xlfn.XLOOKUP($L188,Pos!$A:$A,Pos!U:U,_xlfn.XLOOKUP($L188,#REF!,#REF!, ""), 0)</f>
        <v>#REF!</v>
      </c>
      <c r="AF188" s="1" t="e">
        <f>_xlfn.XLOOKUP($L188,Pos!$A:$A,Pos!V:V,_xlfn.XLOOKUP($L188,#REF!,#REF!, ""), 0)</f>
        <v>#REF!</v>
      </c>
      <c r="AG188" s="1" t="e">
        <f>_xlfn.XLOOKUP($L188,Pos!$A:$A,Pos!W:W,_xlfn.XLOOKUP($L188,#REF!,#REF!, ""), 0)</f>
        <v>#REF!</v>
      </c>
      <c r="AH188" s="1" t="e">
        <f>_xlfn.XLOOKUP($L188,Pos!$A:$A,Pos!X:X,_xlfn.XLOOKUP($L188,#REF!,#REF!, ""), 0)</f>
        <v>#REF!</v>
      </c>
      <c r="AI188" s="1" t="e">
        <f>_xlfn.XLOOKUP($L188,Pos!$A:$A,Pos!Y:Y,_xlfn.XLOOKUP($L188,#REF!,#REF!, ""), 0)</f>
        <v>#REF!</v>
      </c>
      <c r="AJ188" s="1" t="e">
        <f>_xlfn.XLOOKUP($L188,Pos!$A:$A,Pos!Z:Z,_xlfn.XLOOKUP($L188,#REF!,#REF!, ""), 0)</f>
        <v>#REF!</v>
      </c>
      <c r="AK188" s="1" t="e">
        <f>_xlfn.XLOOKUP($L188,Pos!$A:$A,Pos!AA:AA,_xlfn.XLOOKUP($L188,#REF!,#REF!, ""), 0)</f>
        <v>#REF!</v>
      </c>
      <c r="AL188" s="1" t="e">
        <f>_xlfn.XLOOKUP($L188,Pos!$A:$A,Pos!AB:AB,_xlfn.XLOOKUP($L188,#REF!,#REF!, ""), 0)</f>
        <v>#REF!</v>
      </c>
      <c r="AM188" s="1" t="e">
        <f>_xlfn.XLOOKUP($L188,Pos!$A:$A,Pos!AC:AC,_xlfn.XLOOKUP($L188,#REF!,#REF!, ""), 0)</f>
        <v>#REF!</v>
      </c>
      <c r="AN188" s="1" t="e">
        <f>_xlfn.XLOOKUP($L188,Pos!$A:$A,Pos!AD:AD,_xlfn.XLOOKUP($L188,#REF!,#REF!, ""), 0)</f>
        <v>#REF!</v>
      </c>
      <c r="AO188" s="1" t="e">
        <f>_xlfn.XLOOKUP($L188,Pos!$A:$A,Pos!AE:AE,_xlfn.XLOOKUP($L188,#REF!,#REF!, ""), 0)</f>
        <v>#REF!</v>
      </c>
      <c r="AP188" s="1" t="e">
        <f>_xlfn.XLOOKUP($L188,Pos!$A:$A,Pos!AF:AF,_xlfn.XLOOKUP($L188,#REF!,#REF!, ""), 0)</f>
        <v>#REF!</v>
      </c>
      <c r="AQ188" s="1" t="e">
        <f>_xlfn.XLOOKUP($L188,Pos!$A:$A,Pos!AG:AG,_xlfn.XLOOKUP($L188,#REF!,#REF!, ""), 0)</f>
        <v>#REF!</v>
      </c>
      <c r="AR188" s="1" t="e">
        <f>_xlfn.XLOOKUP($L188,Pos!$A:$A,Pos!AH:AH,_xlfn.XLOOKUP($L188,#REF!,#REF!, ""), 0)</f>
        <v>#REF!</v>
      </c>
      <c r="AS188" s="1" t="e">
        <f>_xlfn.XLOOKUP($L188,Pos!$A:$A,Pos!AI:AI,_xlfn.XLOOKUP($L188,#REF!,#REF!, ""), 0)</f>
        <v>#REF!</v>
      </c>
      <c r="AT188" s="1" t="e">
        <f>_xlfn.XLOOKUP($L188,Pos!$A:$A,Pos!AJ:AJ,_xlfn.XLOOKUP($L188,#REF!,#REF!, ""), 0)</f>
        <v>#REF!</v>
      </c>
      <c r="AU188" s="1" t="e">
        <f>_xlfn.XLOOKUP($L188,Pos!$A:$A,Pos!AK:AK,_xlfn.XLOOKUP($L188,#REF!,#REF!, ""), 0)</f>
        <v>#REF!</v>
      </c>
      <c r="AV188" s="1" t="e">
        <f>_xlfn.XLOOKUP($L188,Pos!$A:$A,Pos!AL:AL,_xlfn.XLOOKUP($L188,#REF!,#REF!, ""), 0)</f>
        <v>#REF!</v>
      </c>
      <c r="AW188" s="1" t="e">
        <f>_xlfn.XLOOKUP($L188,Pos!$A:$A,Pos!AM:AM,_xlfn.XLOOKUP($L188,#REF!,#REF!, ""), 0)</f>
        <v>#REF!</v>
      </c>
      <c r="AX188" s="1" t="e">
        <f>_xlfn.XLOOKUP($L188,Pos!$A:$A,Pos!AN:AN,_xlfn.XLOOKUP($L188,#REF!,#REF!, ""), 0)</f>
        <v>#REF!</v>
      </c>
      <c r="AY188" s="1" t="e">
        <f>_xlfn.XLOOKUP($L188,Pos!$A:$A,Pos!AO:AO,_xlfn.XLOOKUP($L188,#REF!,#REF!, ""), 0)</f>
        <v>#REF!</v>
      </c>
      <c r="AZ188" s="7" t="str">
        <f t="shared" si="111"/>
        <v>OUT</v>
      </c>
      <c r="BA188" s="1">
        <f>IF(OR(_xlfn.XLOOKUP(L188,Pos!B:B,Pos!L:L,FALSE)="ESG Reason",_xlfn.XLOOKUP(L188,Pos!B:B,Pos!L:L,FALSE)="Blacklisted"),1,0)</f>
        <v>0</v>
      </c>
      <c r="BC188" s="11">
        <v>1.9841977164197601E-10</v>
      </c>
      <c r="BD188" s="11">
        <f>_xlfn.XLOOKUP($L188,Pos!$B:$B,Pos!H:H,0, 0)</f>
        <v>0</v>
      </c>
      <c r="BE188" s="11">
        <f>_xlfn.XLOOKUP($L188,Pos!$B:$B,Pos!I:I,0, 0)</f>
        <v>2.6828027576458399E-3</v>
      </c>
      <c r="BF188" s="18">
        <f t="shared" si="112"/>
        <v>2.6828027576458399E-3</v>
      </c>
      <c r="BG188" s="1">
        <f t="shared" si="113"/>
        <v>1</v>
      </c>
      <c r="BH188" s="1">
        <f t="shared" si="114"/>
        <v>35</v>
      </c>
      <c r="BI188" s="18">
        <f t="shared" si="115"/>
        <v>1.9841977164197601E-10</v>
      </c>
      <c r="BJ188" s="3">
        <f t="shared" si="116"/>
        <v>0</v>
      </c>
      <c r="BK188" s="18">
        <f t="shared" si="117"/>
        <v>0</v>
      </c>
    </row>
    <row r="189" spans="3:63" x14ac:dyDescent="0.25">
      <c r="C189" s="3"/>
      <c r="D189" s="3"/>
      <c r="E189" s="3"/>
      <c r="F189" s="3"/>
      <c r="G189" s="51" t="s">
        <v>69</v>
      </c>
      <c r="H189" s="8" t="str">
        <f t="shared" si="107"/>
        <v>0,2%North America</v>
      </c>
      <c r="I189" s="11" cm="1">
        <f t="array" ref="I189">IF(
   AZ189 = "OUT", 0,IF(
   BD189 &gt;= LARGE(IF(ISNUMBER(BD:BD), BD:BD), 3),
   BE189 - 0.001,
   IF(BE189 &gt;=VLOOKUP(P189,mapping!$A:$B,2,FALSE), BE189,VLOOKUP(P189,mapping!$A$2:$B$8,2,FALSE))
))</f>
        <v>0</v>
      </c>
      <c r="J189" s="11" cm="1">
        <f t="array" ref="J189">IF(
    AZ189="OUT",0,IF(IF(
                      BD189&gt;=LARGE(IF(ISNUMBER(BD:BD),BD:BD),3),
                      BE189+0.001,
                      VLOOKUP(H189,mapping!$D:$E,2,FALSE)
                      )&gt;I189,
                   IF(
                      BD189&gt;=LARGE(IF(ISNUMBER(BD:BD),BD:BD),3),
                      BE189+0.001,
                      VLOOKUP(H189,mapping!$D:$E,2,FALSE)
                      ),
                   I189+0.002))</f>
        <v>0</v>
      </c>
      <c r="K189" s="8">
        <f t="shared" si="108"/>
        <v>2.6574279009359851E-3</v>
      </c>
      <c r="L189" s="1" t="str">
        <f>Pos!B133</f>
        <v>CA7800871021</v>
      </c>
      <c r="M189" s="1" t="str">
        <f>_xlfn.XLOOKUP($L189,Pos!B:B,Pos!D:D,, 0)</f>
        <v>Royal Bank of Canada</v>
      </c>
      <c r="N189" s="1" t="str">
        <f>_xlfn.XLOOKUP($L189,Pos!B:B,Pos!E:E,, 0)</f>
        <v>Banks</v>
      </c>
      <c r="O189" s="1" t="str">
        <f t="shared" si="109"/>
        <v>Banks_North America</v>
      </c>
      <c r="P189" s="1" t="str">
        <f>_xlfn.XLOOKUP($L189,Pos!B:B,Pos!F:F,, 0)</f>
        <v>North America</v>
      </c>
      <c r="Q189" s="1">
        <v>0</v>
      </c>
      <c r="R189" s="9">
        <f>_xlfn.XLOOKUP($L189,Pos!$B:$B,Pos!N:N,0, 0)</f>
        <v>4.79</v>
      </c>
      <c r="S189" s="9">
        <f>_xlfn.XLOOKUP($L189,Pos!$B:$B,Pos!O:O,0, 0)</f>
        <v>4.4000000000000004</v>
      </c>
      <c r="T189" s="9">
        <f>_xlfn.XLOOKUP($L189,Pos!$B:$B,Pos!P:P,0, 0)</f>
        <v>7.5</v>
      </c>
      <c r="U189" s="9">
        <f>_xlfn.XLOOKUP($L189,Pos!$B:$B,Pos!Q:Q,0, 0)</f>
        <v>5.2</v>
      </c>
      <c r="V189" s="9">
        <f>_xlfn.XLOOKUP($L189,Pos!$B:$B,Pos!R:R,0, 0)</f>
        <v>9.8666669999999996</v>
      </c>
      <c r="W189" s="9">
        <f>_xlfn.XLOOKUP($L189,Pos!$B:$B,Pos!S:S,0, 0)</f>
        <v>8.1466670000000008</v>
      </c>
      <c r="X189" s="9" t="str">
        <f>_xlfn.XLOOKUP($L189,Pos!$B:$B,Pos!J:J,0, 0)</f>
        <v>Outperform</v>
      </c>
      <c r="Y189" s="1">
        <v>0</v>
      </c>
      <c r="Z189" s="1">
        <v>0</v>
      </c>
      <c r="AA189" s="1">
        <f t="shared" si="110"/>
        <v>0</v>
      </c>
      <c r="AB189" s="9">
        <f>_xlfn.XLOOKUP(L189,Pos!B:B,Pos!K:K,-1,0)</f>
        <v>-1</v>
      </c>
      <c r="AC189" s="1" t="e">
        <f>_xlfn.XLOOKUP($L189,Pos!$A:$A,Pos!S:S,_xlfn.XLOOKUP($L189,#REF!,#REF!, ""), 0)</f>
        <v>#REF!</v>
      </c>
      <c r="AD189" s="1" t="e">
        <f>_xlfn.XLOOKUP($L189,Pos!$A:$A,Pos!T:T,_xlfn.XLOOKUP($L189,#REF!,#REF!, ""), 0)</f>
        <v>#REF!</v>
      </c>
      <c r="AE189" s="1" t="e">
        <f>_xlfn.XLOOKUP($L189,Pos!$A:$A,Pos!U:U,_xlfn.XLOOKUP($L189,#REF!,#REF!, ""), 0)</f>
        <v>#REF!</v>
      </c>
      <c r="AF189" s="1" t="e">
        <f>_xlfn.XLOOKUP($L189,Pos!$A:$A,Pos!V:V,_xlfn.XLOOKUP($L189,#REF!,#REF!, ""), 0)</f>
        <v>#REF!</v>
      </c>
      <c r="AG189" s="1" t="e">
        <f>_xlfn.XLOOKUP($L189,Pos!$A:$A,Pos!W:W,_xlfn.XLOOKUP($L189,#REF!,#REF!, ""), 0)</f>
        <v>#REF!</v>
      </c>
      <c r="AH189" s="1" t="e">
        <f>_xlfn.XLOOKUP($L189,Pos!$A:$A,Pos!X:X,_xlfn.XLOOKUP($L189,#REF!,#REF!, ""), 0)</f>
        <v>#REF!</v>
      </c>
      <c r="AI189" s="1" t="e">
        <f>_xlfn.XLOOKUP($L189,Pos!$A:$A,Pos!Y:Y,_xlfn.XLOOKUP($L189,#REF!,#REF!, ""), 0)</f>
        <v>#REF!</v>
      </c>
      <c r="AJ189" s="1" t="e">
        <f>_xlfn.XLOOKUP($L189,Pos!$A:$A,Pos!Z:Z,_xlfn.XLOOKUP($L189,#REF!,#REF!, ""), 0)</f>
        <v>#REF!</v>
      </c>
      <c r="AK189" s="1" t="e">
        <f>_xlfn.XLOOKUP($L189,Pos!$A:$A,Pos!AA:AA,_xlfn.XLOOKUP($L189,#REF!,#REF!, ""), 0)</f>
        <v>#REF!</v>
      </c>
      <c r="AL189" s="1" t="e">
        <f>_xlfn.XLOOKUP($L189,Pos!$A:$A,Pos!AB:AB,_xlfn.XLOOKUP($L189,#REF!,#REF!, ""), 0)</f>
        <v>#REF!</v>
      </c>
      <c r="AM189" s="1" t="e">
        <f>_xlfn.XLOOKUP($L189,Pos!$A:$A,Pos!AC:AC,_xlfn.XLOOKUP($L189,#REF!,#REF!, ""), 0)</f>
        <v>#REF!</v>
      </c>
      <c r="AN189" s="1" t="e">
        <f>_xlfn.XLOOKUP($L189,Pos!$A:$A,Pos!AD:AD,_xlfn.XLOOKUP($L189,#REF!,#REF!, ""), 0)</f>
        <v>#REF!</v>
      </c>
      <c r="AO189" s="1" t="e">
        <f>_xlfn.XLOOKUP($L189,Pos!$A:$A,Pos!AE:AE,_xlfn.XLOOKUP($L189,#REF!,#REF!, ""), 0)</f>
        <v>#REF!</v>
      </c>
      <c r="AP189" s="1" t="e">
        <f>_xlfn.XLOOKUP($L189,Pos!$A:$A,Pos!AF:AF,_xlfn.XLOOKUP($L189,#REF!,#REF!, ""), 0)</f>
        <v>#REF!</v>
      </c>
      <c r="AQ189" s="1" t="e">
        <f>_xlfn.XLOOKUP($L189,Pos!$A:$A,Pos!AG:AG,_xlfn.XLOOKUP($L189,#REF!,#REF!, ""), 0)</f>
        <v>#REF!</v>
      </c>
      <c r="AR189" s="1" t="e">
        <f>_xlfn.XLOOKUP($L189,Pos!$A:$A,Pos!AH:AH,_xlfn.XLOOKUP($L189,#REF!,#REF!, ""), 0)</f>
        <v>#REF!</v>
      </c>
      <c r="AS189" s="1" t="e">
        <f>_xlfn.XLOOKUP($L189,Pos!$A:$A,Pos!AI:AI,_xlfn.XLOOKUP($L189,#REF!,#REF!, ""), 0)</f>
        <v>#REF!</v>
      </c>
      <c r="AT189" s="1" t="e">
        <f>_xlfn.XLOOKUP($L189,Pos!$A:$A,Pos!AJ:AJ,_xlfn.XLOOKUP($L189,#REF!,#REF!, ""), 0)</f>
        <v>#REF!</v>
      </c>
      <c r="AU189" s="1" t="e">
        <f>_xlfn.XLOOKUP($L189,Pos!$A:$A,Pos!AK:AK,_xlfn.XLOOKUP($L189,#REF!,#REF!, ""), 0)</f>
        <v>#REF!</v>
      </c>
      <c r="AV189" s="1" t="e">
        <f>_xlfn.XLOOKUP($L189,Pos!$A:$A,Pos!AL:AL,_xlfn.XLOOKUP($L189,#REF!,#REF!, ""), 0)</f>
        <v>#REF!</v>
      </c>
      <c r="AW189" s="1" t="e">
        <f>_xlfn.XLOOKUP($L189,Pos!$A:$A,Pos!AM:AM,_xlfn.XLOOKUP($L189,#REF!,#REF!, ""), 0)</f>
        <v>#REF!</v>
      </c>
      <c r="AX189" s="1" t="e">
        <f>_xlfn.XLOOKUP($L189,Pos!$A:$A,Pos!AN:AN,_xlfn.XLOOKUP($L189,#REF!,#REF!, ""), 0)</f>
        <v>#REF!</v>
      </c>
      <c r="AY189" s="1" t="e">
        <f>_xlfn.XLOOKUP($L189,Pos!$A:$A,Pos!AO:AO,_xlfn.XLOOKUP($L189,#REF!,#REF!, ""), 0)</f>
        <v>#REF!</v>
      </c>
      <c r="AZ189" s="7" t="str">
        <f t="shared" si="111"/>
        <v>OUT</v>
      </c>
      <c r="BA189" s="1">
        <f>IF(OR(_xlfn.XLOOKUP(L189,Pos!B:B,Pos!L:L,FALSE)="ESG Reason",_xlfn.XLOOKUP(L189,Pos!B:B,Pos!L:L,FALSE)="Blacklisted"),1,0)</f>
        <v>0</v>
      </c>
      <c r="BC189" s="11">
        <v>1.8080508817765619E-10</v>
      </c>
      <c r="BD189" s="11">
        <f>_xlfn.XLOOKUP($L189,Pos!$B:$B,Pos!H:H,0, 0)</f>
        <v>0</v>
      </c>
      <c r="BE189" s="11">
        <f>_xlfn.XLOOKUP($L189,Pos!$B:$B,Pos!I:I,0, 0)</f>
        <v>2.6574279009359851E-3</v>
      </c>
      <c r="BF189" s="18">
        <f t="shared" si="112"/>
        <v>2.6574279009359851E-3</v>
      </c>
      <c r="BG189" s="1">
        <f t="shared" si="113"/>
        <v>1</v>
      </c>
      <c r="BH189" s="1">
        <f t="shared" si="114"/>
        <v>21</v>
      </c>
      <c r="BI189" s="18">
        <f t="shared" si="115"/>
        <v>1.8080508817765619E-10</v>
      </c>
      <c r="BJ189" s="3">
        <f t="shared" si="116"/>
        <v>0</v>
      </c>
      <c r="BK189" s="18">
        <f t="shared" si="117"/>
        <v>0</v>
      </c>
    </row>
    <row r="190" spans="3:63" x14ac:dyDescent="0.25">
      <c r="C190" s="3"/>
      <c r="D190" s="3"/>
      <c r="E190" s="3"/>
      <c r="F190" s="3"/>
      <c r="G190" s="51" t="s">
        <v>71</v>
      </c>
      <c r="H190" s="8" t="str">
        <f t="shared" si="107"/>
        <v>0,2%West Europe</v>
      </c>
      <c r="I190" s="11" cm="1">
        <f t="array" ref="I190">IF(
   AZ190 = "OUT", 0,IF(
   BD190 &gt;= LARGE(IF(ISNUMBER(BD:BD), BD:BD), 3),
   BE190 - 0.001,
   IF(BE190 &gt;=VLOOKUP(P190,mapping!$A:$B,2,FALSE), BE190,VLOOKUP(P190,mapping!$A$2:$B$8,2,FALSE))
))</f>
        <v>0</v>
      </c>
      <c r="J190" s="11" cm="1">
        <f t="array" ref="J190">IF(
    AZ190="OUT",0,IF(IF(
                      BD190&gt;=LARGE(IF(ISNUMBER(BD:BD),BD:BD),3),
                      BE190+0.001,
                      VLOOKUP(H190,mapping!$D:$E,2,FALSE)
                      )&gt;I190,
                   IF(
                      BD190&gt;=LARGE(IF(ISNUMBER(BD:BD),BD:BD),3),
                      BE190+0.001,
                      VLOOKUP(H190,mapping!$D:$E,2,FALSE)
                      ),
                   I190+0.002))</f>
        <v>0</v>
      </c>
      <c r="K190" s="8">
        <f t="shared" si="108"/>
        <v>2.590161677181381E-3</v>
      </c>
      <c r="L190" s="1" t="str">
        <f>Pos!B410</f>
        <v>GB00BP6MXD84</v>
      </c>
      <c r="M190" s="1" t="str">
        <f>_xlfn.XLOOKUP($L190,Pos!B:B,Pos!D:D,, 0)</f>
        <v>Shell Plc</v>
      </c>
      <c r="N190" s="1" t="str">
        <f>_xlfn.XLOOKUP($L190,Pos!B:B,Pos!E:E,, 0)</f>
        <v>Energy</v>
      </c>
      <c r="O190" s="1" t="str">
        <f t="shared" si="109"/>
        <v>Energy_West Europe</v>
      </c>
      <c r="P190" s="1" t="str">
        <f>_xlfn.XLOOKUP($L190,Pos!B:B,Pos!F:F,, 0)</f>
        <v>West Europe</v>
      </c>
      <c r="Q190" s="1">
        <v>0</v>
      </c>
      <c r="R190" s="9">
        <f>_xlfn.XLOOKUP($L190,Pos!$B:$B,Pos!N:N,0, 0)</f>
        <v>3.32</v>
      </c>
      <c r="S190" s="9">
        <f>_xlfn.XLOOKUP($L190,Pos!$B:$B,Pos!O:O,0, 0)</f>
        <v>5.6963330000000001</v>
      </c>
      <c r="T190" s="9">
        <f>_xlfn.XLOOKUP($L190,Pos!$B:$B,Pos!P:P,0, 0)</f>
        <v>5.375</v>
      </c>
      <c r="U190" s="9">
        <f>_xlfn.XLOOKUP($L190,Pos!$B:$B,Pos!Q:Q,0, 0)</f>
        <v>3</v>
      </c>
      <c r="V190" s="9">
        <f>_xlfn.XLOOKUP($L190,Pos!$B:$B,Pos!R:R,0, 0)</f>
        <v>9.0333330000000007</v>
      </c>
      <c r="W190" s="9">
        <f>_xlfn.XLOOKUP($L190,Pos!$B:$B,Pos!S:S,0, 0)</f>
        <v>3.733333</v>
      </c>
      <c r="X190" s="9" t="str">
        <f>_xlfn.XLOOKUP($L190,Pos!$B:$B,Pos!J:J,0, 0)</f>
        <v>Outperform</v>
      </c>
      <c r="Y190" s="1">
        <v>0</v>
      </c>
      <c r="Z190" s="1">
        <v>0</v>
      </c>
      <c r="AA190" s="1">
        <f t="shared" si="110"/>
        <v>0</v>
      </c>
      <c r="AB190" s="9">
        <f>_xlfn.XLOOKUP(L190,Pos!B:B,Pos!K:K,-1,0)</f>
        <v>2.1428571428571428</v>
      </c>
      <c r="AC190" s="1" t="e">
        <f>_xlfn.XLOOKUP($L190,Pos!$A:$A,Pos!S:S,_xlfn.XLOOKUP($L190,#REF!,#REF!, ""), 0)</f>
        <v>#REF!</v>
      </c>
      <c r="AD190" s="1" t="e">
        <f>_xlfn.XLOOKUP($L190,Pos!$A:$A,Pos!T:T,_xlfn.XLOOKUP($L190,#REF!,#REF!, ""), 0)</f>
        <v>#REF!</v>
      </c>
      <c r="AE190" s="1" t="e">
        <f>_xlfn.XLOOKUP($L190,Pos!$A:$A,Pos!U:U,_xlfn.XLOOKUP($L190,#REF!,#REF!, ""), 0)</f>
        <v>#REF!</v>
      </c>
      <c r="AF190" s="1" t="e">
        <f>_xlfn.XLOOKUP($L190,Pos!$A:$A,Pos!V:V,_xlfn.XLOOKUP($L190,#REF!,#REF!, ""), 0)</f>
        <v>#REF!</v>
      </c>
      <c r="AG190" s="1" t="e">
        <f>_xlfn.XLOOKUP($L190,Pos!$A:$A,Pos!W:W,_xlfn.XLOOKUP($L190,#REF!,#REF!, ""), 0)</f>
        <v>#REF!</v>
      </c>
      <c r="AH190" s="1" t="e">
        <f>_xlfn.XLOOKUP($L190,Pos!$A:$A,Pos!X:X,_xlfn.XLOOKUP($L190,#REF!,#REF!, ""), 0)</f>
        <v>#REF!</v>
      </c>
      <c r="AI190" s="1" t="e">
        <f>_xlfn.XLOOKUP($L190,Pos!$A:$A,Pos!Y:Y,_xlfn.XLOOKUP($L190,#REF!,#REF!, ""), 0)</f>
        <v>#REF!</v>
      </c>
      <c r="AJ190" s="1" t="e">
        <f>_xlfn.XLOOKUP($L190,Pos!$A:$A,Pos!Z:Z,_xlfn.XLOOKUP($L190,#REF!,#REF!, ""), 0)</f>
        <v>#REF!</v>
      </c>
      <c r="AK190" s="1" t="e">
        <f>_xlfn.XLOOKUP($L190,Pos!$A:$A,Pos!AA:AA,_xlfn.XLOOKUP($L190,#REF!,#REF!, ""), 0)</f>
        <v>#REF!</v>
      </c>
      <c r="AL190" s="1" t="e">
        <f>_xlfn.XLOOKUP($L190,Pos!$A:$A,Pos!AB:AB,_xlfn.XLOOKUP($L190,#REF!,#REF!, ""), 0)</f>
        <v>#REF!</v>
      </c>
      <c r="AM190" s="1" t="e">
        <f>_xlfn.XLOOKUP($L190,Pos!$A:$A,Pos!AC:AC,_xlfn.XLOOKUP($L190,#REF!,#REF!, ""), 0)</f>
        <v>#REF!</v>
      </c>
      <c r="AN190" s="1" t="e">
        <f>_xlfn.XLOOKUP($L190,Pos!$A:$A,Pos!AD:AD,_xlfn.XLOOKUP($L190,#REF!,#REF!, ""), 0)</f>
        <v>#REF!</v>
      </c>
      <c r="AO190" s="1" t="e">
        <f>_xlfn.XLOOKUP($L190,Pos!$A:$A,Pos!AE:AE,_xlfn.XLOOKUP($L190,#REF!,#REF!, ""), 0)</f>
        <v>#REF!</v>
      </c>
      <c r="AP190" s="1" t="e">
        <f>_xlfn.XLOOKUP($L190,Pos!$A:$A,Pos!AF:AF,_xlfn.XLOOKUP($L190,#REF!,#REF!, ""), 0)</f>
        <v>#REF!</v>
      </c>
      <c r="AQ190" s="1" t="e">
        <f>_xlfn.XLOOKUP($L190,Pos!$A:$A,Pos!AG:AG,_xlfn.XLOOKUP($L190,#REF!,#REF!, ""), 0)</f>
        <v>#REF!</v>
      </c>
      <c r="AR190" s="1" t="e">
        <f>_xlfn.XLOOKUP($L190,Pos!$A:$A,Pos!AH:AH,_xlfn.XLOOKUP($L190,#REF!,#REF!, ""), 0)</f>
        <v>#REF!</v>
      </c>
      <c r="AS190" s="1" t="e">
        <f>_xlfn.XLOOKUP($L190,Pos!$A:$A,Pos!AI:AI,_xlfn.XLOOKUP($L190,#REF!,#REF!, ""), 0)</f>
        <v>#REF!</v>
      </c>
      <c r="AT190" s="1" t="e">
        <f>_xlfn.XLOOKUP($L190,Pos!$A:$A,Pos!AJ:AJ,_xlfn.XLOOKUP($L190,#REF!,#REF!, ""), 0)</f>
        <v>#REF!</v>
      </c>
      <c r="AU190" s="1" t="e">
        <f>_xlfn.XLOOKUP($L190,Pos!$A:$A,Pos!AK:AK,_xlfn.XLOOKUP($L190,#REF!,#REF!, ""), 0)</f>
        <v>#REF!</v>
      </c>
      <c r="AV190" s="1" t="e">
        <f>_xlfn.XLOOKUP($L190,Pos!$A:$A,Pos!AL:AL,_xlfn.XLOOKUP($L190,#REF!,#REF!, ""), 0)</f>
        <v>#REF!</v>
      </c>
      <c r="AW190" s="1" t="e">
        <f>_xlfn.XLOOKUP($L190,Pos!$A:$A,Pos!AM:AM,_xlfn.XLOOKUP($L190,#REF!,#REF!, ""), 0)</f>
        <v>#REF!</v>
      </c>
      <c r="AX190" s="1" t="e">
        <f>_xlfn.XLOOKUP($L190,Pos!$A:$A,Pos!AN:AN,_xlfn.XLOOKUP($L190,#REF!,#REF!, ""), 0)</f>
        <v>#REF!</v>
      </c>
      <c r="AY190" s="1" t="e">
        <f>_xlfn.XLOOKUP($L190,Pos!$A:$A,Pos!AO:AO,_xlfn.XLOOKUP($L190,#REF!,#REF!, ""), 0)</f>
        <v>#REF!</v>
      </c>
      <c r="AZ190" s="7" t="str">
        <f t="shared" si="111"/>
        <v>OUT</v>
      </c>
      <c r="BA190" s="1">
        <f>IF(OR(_xlfn.XLOOKUP(L190,Pos!B:B,Pos!L:L,FALSE)="ESG Reason",_xlfn.XLOOKUP(L190,Pos!B:B,Pos!L:L,FALSE)="Blacklisted"),1,0)</f>
        <v>1</v>
      </c>
      <c r="BC190" s="11">
        <v>8.5287612527802599E-11</v>
      </c>
      <c r="BD190" s="11">
        <f>_xlfn.XLOOKUP($L190,Pos!$B:$B,Pos!H:H,0, 0)</f>
        <v>0</v>
      </c>
      <c r="BE190" s="11">
        <f>_xlfn.XLOOKUP($L190,Pos!$B:$B,Pos!I:I,0, 0)</f>
        <v>2.590161677181381E-3</v>
      </c>
      <c r="BF190" s="18">
        <f t="shared" si="112"/>
        <v>2.590161677181381E-3</v>
      </c>
      <c r="BG190" s="1">
        <f t="shared" si="113"/>
        <v>2</v>
      </c>
      <c r="BH190" s="1">
        <f t="shared" si="114"/>
        <v>6</v>
      </c>
      <c r="BI190" s="18">
        <f t="shared" si="115"/>
        <v>8.5287612527802599E-11</v>
      </c>
      <c r="BJ190" s="3">
        <f t="shared" si="116"/>
        <v>0</v>
      </c>
      <c r="BK190" s="18">
        <f t="shared" si="117"/>
        <v>0</v>
      </c>
    </row>
    <row r="191" spans="3:63" x14ac:dyDescent="0.25">
      <c r="C191" s="3"/>
      <c r="D191" s="3"/>
      <c r="E191" s="3"/>
      <c r="F191" s="3"/>
      <c r="G191" s="51" t="s">
        <v>75</v>
      </c>
      <c r="H191" s="8" t="str">
        <f t="shared" si="107"/>
        <v>0,2%North America</v>
      </c>
      <c r="I191" s="11" cm="1">
        <f t="array" ref="I191">IF(
   AZ191 = "OUT", 0,IF(
   BD191 &gt;= LARGE(IF(ISNUMBER(BD:BD), BD:BD), 3),
   BE191 - 0.001,
   IF(BE191 &gt;=VLOOKUP(P191,mapping!$A:$B,2,FALSE), BE191,VLOOKUP(P191,mapping!$A$2:$B$8,2,FALSE))
))</f>
        <v>0</v>
      </c>
      <c r="J191" s="11" cm="1">
        <f t="array" ref="J191">IF(
    AZ191="OUT",0,IF(IF(
                      BD191&gt;=LARGE(IF(ISNUMBER(BD:BD),BD:BD),3),
                      BE191+0.001,
                      VLOOKUP(H191,mapping!$D:$E,2,FALSE)
                      )&gt;I191,
                   IF(
                      BD191&gt;=LARGE(IF(ISNUMBER(BD:BD),BD:BD),3),
                      BE191+0.001,
                      VLOOKUP(H191,mapping!$D:$E,2,FALSE)
                      ),
                   I191+0.002))</f>
        <v>0</v>
      </c>
      <c r="K191" s="8">
        <f t="shared" si="108"/>
        <v>2.4854577632938192E-3</v>
      </c>
      <c r="L191" s="1" t="str">
        <f>Pos!B1061</f>
        <v>US46120E6023</v>
      </c>
      <c r="M191" s="1" t="str">
        <f>_xlfn.XLOOKUP($L191,Pos!B:B,Pos!D:D,, 0)</f>
        <v>Intuitive Surgical, Inc.</v>
      </c>
      <c r="N191" s="1" t="str">
        <f>_xlfn.XLOOKUP($L191,Pos!B:B,Pos!E:E,, 0)</f>
        <v>Health Care</v>
      </c>
      <c r="O191" s="1" t="str">
        <f t="shared" si="109"/>
        <v>Health Care_North America</v>
      </c>
      <c r="P191" s="1" t="str">
        <f>_xlfn.XLOOKUP($L191,Pos!B:B,Pos!F:F,, 0)</f>
        <v>North America</v>
      </c>
      <c r="Q191" s="1">
        <v>0</v>
      </c>
      <c r="R191" s="9">
        <f>_xlfn.XLOOKUP($L191,Pos!$B:$B,Pos!N:N,0, 0)</f>
        <v>0</v>
      </c>
      <c r="S191" s="9">
        <f>_xlfn.XLOOKUP($L191,Pos!$B:$B,Pos!O:O,0, 0)</f>
        <v>0.628</v>
      </c>
      <c r="T191" s="9">
        <f>_xlfn.XLOOKUP($L191,Pos!$B:$B,Pos!P:P,0, 0)</f>
        <v>6.375</v>
      </c>
      <c r="U191" s="9">
        <f>_xlfn.XLOOKUP($L191,Pos!$B:$B,Pos!Q:Q,0, 0)</f>
        <v>7.7</v>
      </c>
      <c r="V191" s="9">
        <f>_xlfn.XLOOKUP($L191,Pos!$B:$B,Pos!R:R,0, 0)</f>
        <v>2.1666669999999999</v>
      </c>
      <c r="W191" s="9">
        <f>_xlfn.XLOOKUP($L191,Pos!$B:$B,Pos!S:S,0, 0)</f>
        <v>8.1683330000000005</v>
      </c>
      <c r="X191" s="9" t="str">
        <f>_xlfn.XLOOKUP($L191,Pos!$B:$B,Pos!J:J,0, 0)</f>
        <v>Outperform</v>
      </c>
      <c r="Y191" s="1">
        <v>0</v>
      </c>
      <c r="Z191" s="1">
        <v>0</v>
      </c>
      <c r="AA191" s="1">
        <f t="shared" si="110"/>
        <v>0</v>
      </c>
      <c r="AB191" s="9">
        <f>_xlfn.XLOOKUP(L191,Pos!B:B,Pos!K:K,-1,0)</f>
        <v>1.0169491525423731</v>
      </c>
      <c r="AC191" s="1" t="e">
        <f>_xlfn.XLOOKUP($L191,Pos!$A:$A,Pos!S:S,_xlfn.XLOOKUP($L191,#REF!,#REF!, ""), 0)</f>
        <v>#REF!</v>
      </c>
      <c r="AD191" s="1" t="e">
        <f>_xlfn.XLOOKUP($L191,Pos!$A:$A,Pos!T:T,_xlfn.XLOOKUP($L191,#REF!,#REF!, ""), 0)</f>
        <v>#REF!</v>
      </c>
      <c r="AE191" s="1" t="e">
        <f>_xlfn.XLOOKUP($L191,Pos!$A:$A,Pos!U:U,_xlfn.XLOOKUP($L191,#REF!,#REF!, ""), 0)</f>
        <v>#REF!</v>
      </c>
      <c r="AF191" s="1" t="e">
        <f>_xlfn.XLOOKUP($L191,Pos!$A:$A,Pos!V:V,_xlfn.XLOOKUP($L191,#REF!,#REF!, ""), 0)</f>
        <v>#REF!</v>
      </c>
      <c r="AG191" s="1" t="e">
        <f>_xlfn.XLOOKUP($L191,Pos!$A:$A,Pos!W:W,_xlfn.XLOOKUP($L191,#REF!,#REF!, ""), 0)</f>
        <v>#REF!</v>
      </c>
      <c r="AH191" s="1" t="e">
        <f>_xlfn.XLOOKUP($L191,Pos!$A:$A,Pos!X:X,_xlfn.XLOOKUP($L191,#REF!,#REF!, ""), 0)</f>
        <v>#REF!</v>
      </c>
      <c r="AI191" s="1" t="e">
        <f>_xlfn.XLOOKUP($L191,Pos!$A:$A,Pos!Y:Y,_xlfn.XLOOKUP($L191,#REF!,#REF!, ""), 0)</f>
        <v>#REF!</v>
      </c>
      <c r="AJ191" s="1" t="e">
        <f>_xlfn.XLOOKUP($L191,Pos!$A:$A,Pos!Z:Z,_xlfn.XLOOKUP($L191,#REF!,#REF!, ""), 0)</f>
        <v>#REF!</v>
      </c>
      <c r="AK191" s="1" t="e">
        <f>_xlfn.XLOOKUP($L191,Pos!$A:$A,Pos!AA:AA,_xlfn.XLOOKUP($L191,#REF!,#REF!, ""), 0)</f>
        <v>#REF!</v>
      </c>
      <c r="AL191" s="1" t="e">
        <f>_xlfn.XLOOKUP($L191,Pos!$A:$A,Pos!AB:AB,_xlfn.XLOOKUP($L191,#REF!,#REF!, ""), 0)</f>
        <v>#REF!</v>
      </c>
      <c r="AM191" s="1" t="e">
        <f>_xlfn.XLOOKUP($L191,Pos!$A:$A,Pos!AC:AC,_xlfn.XLOOKUP($L191,#REF!,#REF!, ""), 0)</f>
        <v>#REF!</v>
      </c>
      <c r="AN191" s="1" t="e">
        <f>_xlfn.XLOOKUP($L191,Pos!$A:$A,Pos!AD:AD,_xlfn.XLOOKUP($L191,#REF!,#REF!, ""), 0)</f>
        <v>#REF!</v>
      </c>
      <c r="AO191" s="1" t="e">
        <f>_xlfn.XLOOKUP($L191,Pos!$A:$A,Pos!AE:AE,_xlfn.XLOOKUP($L191,#REF!,#REF!, ""), 0)</f>
        <v>#REF!</v>
      </c>
      <c r="AP191" s="1" t="e">
        <f>_xlfn.XLOOKUP($L191,Pos!$A:$A,Pos!AF:AF,_xlfn.XLOOKUP($L191,#REF!,#REF!, ""), 0)</f>
        <v>#REF!</v>
      </c>
      <c r="AQ191" s="1" t="e">
        <f>_xlfn.XLOOKUP($L191,Pos!$A:$A,Pos!AG:AG,_xlfn.XLOOKUP($L191,#REF!,#REF!, ""), 0)</f>
        <v>#REF!</v>
      </c>
      <c r="AR191" s="1" t="e">
        <f>_xlfn.XLOOKUP($L191,Pos!$A:$A,Pos!AH:AH,_xlfn.XLOOKUP($L191,#REF!,#REF!, ""), 0)</f>
        <v>#REF!</v>
      </c>
      <c r="AS191" s="1" t="e">
        <f>_xlfn.XLOOKUP($L191,Pos!$A:$A,Pos!AI:AI,_xlfn.XLOOKUP($L191,#REF!,#REF!, ""), 0)</f>
        <v>#REF!</v>
      </c>
      <c r="AT191" s="1" t="e">
        <f>_xlfn.XLOOKUP($L191,Pos!$A:$A,Pos!AJ:AJ,_xlfn.XLOOKUP($L191,#REF!,#REF!, ""), 0)</f>
        <v>#REF!</v>
      </c>
      <c r="AU191" s="1" t="e">
        <f>_xlfn.XLOOKUP($L191,Pos!$A:$A,Pos!AK:AK,_xlfn.XLOOKUP($L191,#REF!,#REF!, ""), 0)</f>
        <v>#REF!</v>
      </c>
      <c r="AV191" s="1" t="e">
        <f>_xlfn.XLOOKUP($L191,Pos!$A:$A,Pos!AL:AL,_xlfn.XLOOKUP($L191,#REF!,#REF!, ""), 0)</f>
        <v>#REF!</v>
      </c>
      <c r="AW191" s="1" t="e">
        <f>_xlfn.XLOOKUP($L191,Pos!$A:$A,Pos!AM:AM,_xlfn.XLOOKUP($L191,#REF!,#REF!, ""), 0)</f>
        <v>#REF!</v>
      </c>
      <c r="AX191" s="1" t="e">
        <f>_xlfn.XLOOKUP($L191,Pos!$A:$A,Pos!AN:AN,_xlfn.XLOOKUP($L191,#REF!,#REF!, ""), 0)</f>
        <v>#REF!</v>
      </c>
      <c r="AY191" s="1" t="e">
        <f>_xlfn.XLOOKUP($L191,Pos!$A:$A,Pos!AO:AO,_xlfn.XLOOKUP($L191,#REF!,#REF!, ""), 0)</f>
        <v>#REF!</v>
      </c>
      <c r="AZ191" s="7" t="str">
        <f t="shared" si="111"/>
        <v>OUT</v>
      </c>
      <c r="BA191" s="1">
        <f>IF(OR(_xlfn.XLOOKUP(L191,Pos!B:B,Pos!L:L,FALSE)="ESG Reason",_xlfn.XLOOKUP(L191,Pos!B:B,Pos!L:L,FALSE)="Blacklisted"),1,0)</f>
        <v>0</v>
      </c>
      <c r="BC191" s="11">
        <v>9.1208690037955952E-11</v>
      </c>
      <c r="BD191" s="11">
        <f>_xlfn.XLOOKUP($L191,Pos!$B:$B,Pos!H:H,0, 0)</f>
        <v>0</v>
      </c>
      <c r="BE191" s="11">
        <f>_xlfn.XLOOKUP($L191,Pos!$B:$B,Pos!I:I,0, 0)</f>
        <v>2.4854577632938192E-3</v>
      </c>
      <c r="BF191" s="18">
        <f t="shared" si="112"/>
        <v>2.4854577632938192E-3</v>
      </c>
      <c r="BG191" s="1">
        <f t="shared" si="113"/>
        <v>1</v>
      </c>
      <c r="BH191" s="1">
        <f t="shared" si="114"/>
        <v>28</v>
      </c>
      <c r="BI191" s="18">
        <f t="shared" si="115"/>
        <v>9.1208690037955952E-11</v>
      </c>
      <c r="BJ191" s="3">
        <f t="shared" si="116"/>
        <v>0</v>
      </c>
      <c r="BK191" s="18">
        <f t="shared" si="117"/>
        <v>0</v>
      </c>
    </row>
    <row r="192" spans="3:63" x14ac:dyDescent="0.25">
      <c r="C192" s="3"/>
      <c r="D192" s="3"/>
      <c r="E192" s="3"/>
      <c r="F192" s="3"/>
      <c r="G192" s="51" t="s">
        <v>76</v>
      </c>
      <c r="H192" s="8" t="str">
        <f t="shared" si="107"/>
        <v>0,2%North America</v>
      </c>
      <c r="I192" s="11" cm="1">
        <f t="array" ref="I192">IF(
   AZ192 = "OUT", 0,IF(
   BD192 &gt;= LARGE(IF(ISNUMBER(BD:BD), BD:BD), 3),
   BE192 - 0.001,
   IF(BE192 &gt;=VLOOKUP(P192,mapping!$A:$B,2,FALSE), BE192,VLOOKUP(P192,mapping!$A$2:$B$8,2,FALSE))
))</f>
        <v>0</v>
      </c>
      <c r="J192" s="11" cm="1">
        <f t="array" ref="J192">IF(
    AZ192="OUT",0,IF(IF(
                      BD192&gt;=LARGE(IF(ISNUMBER(BD:BD),BD:BD),3),
                      BE192+0.001,
                      VLOOKUP(H192,mapping!$D:$E,2,FALSE)
                      )&gt;I192,
                   IF(
                      BD192&gt;=LARGE(IF(ISNUMBER(BD:BD),BD:BD),3),
                      BE192+0.001,
                      VLOOKUP(H192,mapping!$D:$E,2,FALSE)
                      ),
                   I192+0.002))</f>
        <v>0</v>
      </c>
      <c r="K192" s="8">
        <f t="shared" si="108"/>
        <v>2.4767194351603592E-3</v>
      </c>
      <c r="L192" s="1" t="str">
        <f>Pos!B822</f>
        <v>US0258161092</v>
      </c>
      <c r="M192" s="1" t="str">
        <f>_xlfn.XLOOKUP($L192,Pos!B:B,Pos!D:D,, 0)</f>
        <v>American Express Company</v>
      </c>
      <c r="N192" s="1" t="str">
        <f>_xlfn.XLOOKUP($L192,Pos!B:B,Pos!E:E,, 0)</f>
        <v>Industrial Goods &amp; Services</v>
      </c>
      <c r="O192" s="1" t="str">
        <f t="shared" si="109"/>
        <v>Industrial Goods &amp; Services_North America</v>
      </c>
      <c r="P192" s="1" t="str">
        <f>_xlfn.XLOOKUP($L192,Pos!B:B,Pos!F:F,, 0)</f>
        <v>North America</v>
      </c>
      <c r="Q192" s="1">
        <v>0</v>
      </c>
      <c r="R192" s="9">
        <f>_xlfn.XLOOKUP($L192,Pos!$B:$B,Pos!N:N,0, 0)</f>
        <v>5.29</v>
      </c>
      <c r="S192" s="9">
        <f>_xlfn.XLOOKUP($L192,Pos!$B:$B,Pos!O:O,0, 0)</f>
        <v>5.0490000000000004</v>
      </c>
      <c r="T192" s="9">
        <f>_xlfn.XLOOKUP($L192,Pos!$B:$B,Pos!P:P,0, 0)</f>
        <v>5.1666670000000003</v>
      </c>
      <c r="U192" s="9">
        <f>_xlfn.XLOOKUP($L192,Pos!$B:$B,Pos!Q:Q,0, 0)</f>
        <v>7.5</v>
      </c>
      <c r="V192" s="9">
        <f>_xlfn.XLOOKUP($L192,Pos!$B:$B,Pos!R:R,0, 0)</f>
        <v>3.4666670000000002</v>
      </c>
      <c r="W192" s="9">
        <f>_xlfn.XLOOKUP($L192,Pos!$B:$B,Pos!S:S,0, 0)</f>
        <v>7.5083330000000004</v>
      </c>
      <c r="X192" s="9" t="str">
        <f>_xlfn.XLOOKUP($L192,Pos!$B:$B,Pos!J:J,0, 0)</f>
        <v>Hold</v>
      </c>
      <c r="Y192" s="1">
        <v>0</v>
      </c>
      <c r="Z192" s="1">
        <v>0</v>
      </c>
      <c r="AA192" s="1">
        <f t="shared" si="110"/>
        <v>0</v>
      </c>
      <c r="AB192" s="9">
        <f>_xlfn.XLOOKUP(L192,Pos!B:B,Pos!K:K,-1,0)</f>
        <v>5.7291666666666661</v>
      </c>
      <c r="AC192" s="1" t="e">
        <f>_xlfn.XLOOKUP($L192,Pos!$A:$A,Pos!S:S,_xlfn.XLOOKUP($L192,#REF!,#REF!, ""), 0)</f>
        <v>#REF!</v>
      </c>
      <c r="AD192" s="1" t="e">
        <f>_xlfn.XLOOKUP($L192,Pos!$A:$A,Pos!T:T,_xlfn.XLOOKUP($L192,#REF!,#REF!, ""), 0)</f>
        <v>#REF!</v>
      </c>
      <c r="AE192" s="1" t="e">
        <f>_xlfn.XLOOKUP($L192,Pos!$A:$A,Pos!U:U,_xlfn.XLOOKUP($L192,#REF!,#REF!, ""), 0)</f>
        <v>#REF!</v>
      </c>
      <c r="AF192" s="1" t="e">
        <f>_xlfn.XLOOKUP($L192,Pos!$A:$A,Pos!V:V,_xlfn.XLOOKUP($L192,#REF!,#REF!, ""), 0)</f>
        <v>#REF!</v>
      </c>
      <c r="AG192" s="1" t="e">
        <f>_xlfn.XLOOKUP($L192,Pos!$A:$A,Pos!W:W,_xlfn.XLOOKUP($L192,#REF!,#REF!, ""), 0)</f>
        <v>#REF!</v>
      </c>
      <c r="AH192" s="1" t="e">
        <f>_xlfn.XLOOKUP($L192,Pos!$A:$A,Pos!X:X,_xlfn.XLOOKUP($L192,#REF!,#REF!, ""), 0)</f>
        <v>#REF!</v>
      </c>
      <c r="AI192" s="1" t="e">
        <f>_xlfn.XLOOKUP($L192,Pos!$A:$A,Pos!Y:Y,_xlfn.XLOOKUP($L192,#REF!,#REF!, ""), 0)</f>
        <v>#REF!</v>
      </c>
      <c r="AJ192" s="1" t="e">
        <f>_xlfn.XLOOKUP($L192,Pos!$A:$A,Pos!Z:Z,_xlfn.XLOOKUP($L192,#REF!,#REF!, ""), 0)</f>
        <v>#REF!</v>
      </c>
      <c r="AK192" s="1" t="e">
        <f>_xlfn.XLOOKUP($L192,Pos!$A:$A,Pos!AA:AA,_xlfn.XLOOKUP($L192,#REF!,#REF!, ""), 0)</f>
        <v>#REF!</v>
      </c>
      <c r="AL192" s="1" t="e">
        <f>_xlfn.XLOOKUP($L192,Pos!$A:$A,Pos!AB:AB,_xlfn.XLOOKUP($L192,#REF!,#REF!, ""), 0)</f>
        <v>#REF!</v>
      </c>
      <c r="AM192" s="1" t="e">
        <f>_xlfn.XLOOKUP($L192,Pos!$A:$A,Pos!AC:AC,_xlfn.XLOOKUP($L192,#REF!,#REF!, ""), 0)</f>
        <v>#REF!</v>
      </c>
      <c r="AN192" s="1" t="e">
        <f>_xlfn.XLOOKUP($L192,Pos!$A:$A,Pos!AD:AD,_xlfn.XLOOKUP($L192,#REF!,#REF!, ""), 0)</f>
        <v>#REF!</v>
      </c>
      <c r="AO192" s="1" t="e">
        <f>_xlfn.XLOOKUP($L192,Pos!$A:$A,Pos!AE:AE,_xlfn.XLOOKUP($L192,#REF!,#REF!, ""), 0)</f>
        <v>#REF!</v>
      </c>
      <c r="AP192" s="1" t="e">
        <f>_xlfn.XLOOKUP($L192,Pos!$A:$A,Pos!AF:AF,_xlfn.XLOOKUP($L192,#REF!,#REF!, ""), 0)</f>
        <v>#REF!</v>
      </c>
      <c r="AQ192" s="1" t="e">
        <f>_xlfn.XLOOKUP($L192,Pos!$A:$A,Pos!AG:AG,_xlfn.XLOOKUP($L192,#REF!,#REF!, ""), 0)</f>
        <v>#REF!</v>
      </c>
      <c r="AR192" s="1" t="e">
        <f>_xlfn.XLOOKUP($L192,Pos!$A:$A,Pos!AH:AH,_xlfn.XLOOKUP($L192,#REF!,#REF!, ""), 0)</f>
        <v>#REF!</v>
      </c>
      <c r="AS192" s="1" t="e">
        <f>_xlfn.XLOOKUP($L192,Pos!$A:$A,Pos!AI:AI,_xlfn.XLOOKUP($L192,#REF!,#REF!, ""), 0)</f>
        <v>#REF!</v>
      </c>
      <c r="AT192" s="1" t="e">
        <f>_xlfn.XLOOKUP($L192,Pos!$A:$A,Pos!AJ:AJ,_xlfn.XLOOKUP($L192,#REF!,#REF!, ""), 0)</f>
        <v>#REF!</v>
      </c>
      <c r="AU192" s="1" t="e">
        <f>_xlfn.XLOOKUP($L192,Pos!$A:$A,Pos!AK:AK,_xlfn.XLOOKUP($L192,#REF!,#REF!, ""), 0)</f>
        <v>#REF!</v>
      </c>
      <c r="AV192" s="1" t="e">
        <f>_xlfn.XLOOKUP($L192,Pos!$A:$A,Pos!AL:AL,_xlfn.XLOOKUP($L192,#REF!,#REF!, ""), 0)</f>
        <v>#REF!</v>
      </c>
      <c r="AW192" s="1" t="e">
        <f>_xlfn.XLOOKUP($L192,Pos!$A:$A,Pos!AM:AM,_xlfn.XLOOKUP($L192,#REF!,#REF!, ""), 0)</f>
        <v>#REF!</v>
      </c>
      <c r="AX192" s="1" t="e">
        <f>_xlfn.XLOOKUP($L192,Pos!$A:$A,Pos!AN:AN,_xlfn.XLOOKUP($L192,#REF!,#REF!, ""), 0)</f>
        <v>#REF!</v>
      </c>
      <c r="AY192" s="1" t="e">
        <f>_xlfn.XLOOKUP($L192,Pos!$A:$A,Pos!AO:AO,_xlfn.XLOOKUP($L192,#REF!,#REF!, ""), 0)</f>
        <v>#REF!</v>
      </c>
      <c r="AZ192" s="7" t="str">
        <f t="shared" si="111"/>
        <v>OUT</v>
      </c>
      <c r="BA192" s="1">
        <f>IF(OR(_xlfn.XLOOKUP(L192,Pos!B:B,Pos!L:L,FALSE)="ESG Reason",_xlfn.XLOOKUP(L192,Pos!B:B,Pos!L:L,FALSE)="Blacklisted"),1,0)</f>
        <v>0</v>
      </c>
      <c r="BC192" s="11">
        <v>8.6308018493321499E-11</v>
      </c>
      <c r="BD192" s="11">
        <f>_xlfn.XLOOKUP($L192,Pos!$B:$B,Pos!H:H,0, 0)</f>
        <v>0</v>
      </c>
      <c r="BE192" s="11">
        <f>_xlfn.XLOOKUP($L192,Pos!$B:$B,Pos!I:I,0, 0)</f>
        <v>2.4767194351603592E-3</v>
      </c>
      <c r="BF192" s="18">
        <f t="shared" si="112"/>
        <v>2.4767194351603592E-3</v>
      </c>
      <c r="BG192" s="1">
        <f t="shared" si="113"/>
        <v>1</v>
      </c>
      <c r="BH192" s="1">
        <f t="shared" si="114"/>
        <v>29</v>
      </c>
      <c r="BI192" s="18">
        <f t="shared" si="115"/>
        <v>8.6308018493321499E-11</v>
      </c>
      <c r="BJ192" s="3">
        <f t="shared" si="116"/>
        <v>0</v>
      </c>
      <c r="BK192" s="18">
        <f t="shared" si="117"/>
        <v>0</v>
      </c>
    </row>
    <row r="193" spans="3:63" x14ac:dyDescent="0.25">
      <c r="C193" s="3"/>
      <c r="D193" s="3"/>
      <c r="E193" s="3"/>
      <c r="F193" s="3"/>
      <c r="G193" s="51" t="s">
        <v>74</v>
      </c>
      <c r="H193" s="8" t="str">
        <f t="shared" si="107"/>
        <v>0,2%North America</v>
      </c>
      <c r="I193" s="11" cm="1">
        <f t="array" ref="I193">IF(
   AZ193 = "OUT", 0,IF(
   BD193 &gt;= LARGE(IF(ISNUMBER(BD:BD), BD:BD), 3),
   BE193 - 0.001,
   IF(BE193 &gt;=VLOOKUP(P193,mapping!$A:$B,2,FALSE), BE193,VLOOKUP(P193,mapping!$A$2:$B$8,2,FALSE))
))</f>
        <v>0</v>
      </c>
      <c r="J193" s="11" cm="1">
        <f t="array" ref="J193">IF(
    AZ193="OUT",0,IF(IF(
                      BD193&gt;=LARGE(IF(ISNUMBER(BD:BD),BD:BD),3),
                      BE193+0.001,
                      VLOOKUP(H193,mapping!$D:$E,2,FALSE)
                      )&gt;I193,
                   IF(
                      BD193&gt;=LARGE(IF(ISNUMBER(BD:BD),BD:BD),3),
                      BE193+0.001,
                      VLOOKUP(H193,mapping!$D:$E,2,FALSE)
                      ),
                   I193+0.002))</f>
        <v>0</v>
      </c>
      <c r="K193" s="8">
        <f t="shared" si="108"/>
        <v>2.4419041436042491E-3</v>
      </c>
      <c r="L193" s="1" t="str">
        <f>Pos!B838</f>
        <v>US0382221051</v>
      </c>
      <c r="M193" s="1" t="str">
        <f>_xlfn.XLOOKUP($L193,Pos!B:B,Pos!D:D,, 0)</f>
        <v>Applied Materials, Inc.</v>
      </c>
      <c r="N193" s="1" t="str">
        <f>_xlfn.XLOOKUP($L193,Pos!B:B,Pos!E:E,, 0)</f>
        <v>Technology</v>
      </c>
      <c r="O193" s="1" t="str">
        <f t="shared" si="109"/>
        <v>Technology_North America</v>
      </c>
      <c r="P193" s="1" t="str">
        <f>_xlfn.XLOOKUP($L193,Pos!B:B,Pos!F:F,, 0)</f>
        <v>North America</v>
      </c>
      <c r="Q193" s="1">
        <v>0</v>
      </c>
      <c r="R193" s="9">
        <f>_xlfn.XLOOKUP($L193,Pos!$B:$B,Pos!N:N,0, 0)</f>
        <v>6.52</v>
      </c>
      <c r="S193" s="9">
        <f>_xlfn.XLOOKUP($L193,Pos!$B:$B,Pos!O:O,0, 0)</f>
        <v>5.2169999999999996</v>
      </c>
      <c r="T193" s="9">
        <f>_xlfn.XLOOKUP($L193,Pos!$B:$B,Pos!P:P,0, 0)</f>
        <v>6.75</v>
      </c>
      <c r="U193" s="9">
        <f>_xlfn.XLOOKUP($L193,Pos!$B:$B,Pos!Q:Q,0, 0)</f>
        <v>3</v>
      </c>
      <c r="V193" s="9">
        <f>_xlfn.XLOOKUP($L193,Pos!$B:$B,Pos!R:R,0, 0)</f>
        <v>4.1666670000000003</v>
      </c>
      <c r="W193" s="9">
        <f>_xlfn.XLOOKUP($L193,Pos!$B:$B,Pos!S:S,0, 0)</f>
        <v>3.9533330000000002</v>
      </c>
      <c r="X193" s="9" t="str">
        <f>_xlfn.XLOOKUP($L193,Pos!$B:$B,Pos!J:J,0, 0)</f>
        <v>Outperform</v>
      </c>
      <c r="Y193" s="1">
        <v>0</v>
      </c>
      <c r="Z193" s="1">
        <v>0</v>
      </c>
      <c r="AA193" s="1">
        <f t="shared" si="110"/>
        <v>0</v>
      </c>
      <c r="AB193" s="9">
        <f>_xlfn.XLOOKUP(L193,Pos!B:B,Pos!K:K,-1,0)</f>
        <v>1.134020618556701</v>
      </c>
      <c r="AC193" s="1" t="e">
        <f>_xlfn.XLOOKUP($L193,Pos!$A:$A,Pos!S:S,_xlfn.XLOOKUP($L193,#REF!,#REF!, ""), 0)</f>
        <v>#REF!</v>
      </c>
      <c r="AD193" s="1" t="e">
        <f>_xlfn.XLOOKUP($L193,Pos!$A:$A,Pos!T:T,_xlfn.XLOOKUP($L193,#REF!,#REF!, ""), 0)</f>
        <v>#REF!</v>
      </c>
      <c r="AE193" s="1" t="e">
        <f>_xlfn.XLOOKUP($L193,Pos!$A:$A,Pos!U:U,_xlfn.XLOOKUP($L193,#REF!,#REF!, ""), 0)</f>
        <v>#REF!</v>
      </c>
      <c r="AF193" s="1" t="e">
        <f>_xlfn.XLOOKUP($L193,Pos!$A:$A,Pos!V:V,_xlfn.XLOOKUP($L193,#REF!,#REF!, ""), 0)</f>
        <v>#REF!</v>
      </c>
      <c r="AG193" s="1" t="e">
        <f>_xlfn.XLOOKUP($L193,Pos!$A:$A,Pos!W:W,_xlfn.XLOOKUP($L193,#REF!,#REF!, ""), 0)</f>
        <v>#REF!</v>
      </c>
      <c r="AH193" s="1" t="e">
        <f>_xlfn.XLOOKUP($L193,Pos!$A:$A,Pos!X:X,_xlfn.XLOOKUP($L193,#REF!,#REF!, ""), 0)</f>
        <v>#REF!</v>
      </c>
      <c r="AI193" s="1" t="e">
        <f>_xlfn.XLOOKUP($L193,Pos!$A:$A,Pos!Y:Y,_xlfn.XLOOKUP($L193,#REF!,#REF!, ""), 0)</f>
        <v>#REF!</v>
      </c>
      <c r="AJ193" s="1" t="e">
        <f>_xlfn.XLOOKUP($L193,Pos!$A:$A,Pos!Z:Z,_xlfn.XLOOKUP($L193,#REF!,#REF!, ""), 0)</f>
        <v>#REF!</v>
      </c>
      <c r="AK193" s="1" t="e">
        <f>_xlfn.XLOOKUP($L193,Pos!$A:$A,Pos!AA:AA,_xlfn.XLOOKUP($L193,#REF!,#REF!, ""), 0)</f>
        <v>#REF!</v>
      </c>
      <c r="AL193" s="1" t="e">
        <f>_xlfn.XLOOKUP($L193,Pos!$A:$A,Pos!AB:AB,_xlfn.XLOOKUP($L193,#REF!,#REF!, ""), 0)</f>
        <v>#REF!</v>
      </c>
      <c r="AM193" s="1" t="e">
        <f>_xlfn.XLOOKUP($L193,Pos!$A:$A,Pos!AC:AC,_xlfn.XLOOKUP($L193,#REF!,#REF!, ""), 0)</f>
        <v>#REF!</v>
      </c>
      <c r="AN193" s="1" t="e">
        <f>_xlfn.XLOOKUP($L193,Pos!$A:$A,Pos!AD:AD,_xlfn.XLOOKUP($L193,#REF!,#REF!, ""), 0)</f>
        <v>#REF!</v>
      </c>
      <c r="AO193" s="1" t="e">
        <f>_xlfn.XLOOKUP($L193,Pos!$A:$A,Pos!AE:AE,_xlfn.XLOOKUP($L193,#REF!,#REF!, ""), 0)</f>
        <v>#REF!</v>
      </c>
      <c r="AP193" s="1" t="e">
        <f>_xlfn.XLOOKUP($L193,Pos!$A:$A,Pos!AF:AF,_xlfn.XLOOKUP($L193,#REF!,#REF!, ""), 0)</f>
        <v>#REF!</v>
      </c>
      <c r="AQ193" s="1" t="e">
        <f>_xlfn.XLOOKUP($L193,Pos!$A:$A,Pos!AG:AG,_xlfn.XLOOKUP($L193,#REF!,#REF!, ""), 0)</f>
        <v>#REF!</v>
      </c>
      <c r="AR193" s="1" t="e">
        <f>_xlfn.XLOOKUP($L193,Pos!$A:$A,Pos!AH:AH,_xlfn.XLOOKUP($L193,#REF!,#REF!, ""), 0)</f>
        <v>#REF!</v>
      </c>
      <c r="AS193" s="1" t="e">
        <f>_xlfn.XLOOKUP($L193,Pos!$A:$A,Pos!AI:AI,_xlfn.XLOOKUP($L193,#REF!,#REF!, ""), 0)</f>
        <v>#REF!</v>
      </c>
      <c r="AT193" s="1" t="e">
        <f>_xlfn.XLOOKUP($L193,Pos!$A:$A,Pos!AJ:AJ,_xlfn.XLOOKUP($L193,#REF!,#REF!, ""), 0)</f>
        <v>#REF!</v>
      </c>
      <c r="AU193" s="1" t="e">
        <f>_xlfn.XLOOKUP($L193,Pos!$A:$A,Pos!AK:AK,_xlfn.XLOOKUP($L193,#REF!,#REF!, ""), 0)</f>
        <v>#REF!</v>
      </c>
      <c r="AV193" s="1" t="e">
        <f>_xlfn.XLOOKUP($L193,Pos!$A:$A,Pos!AL:AL,_xlfn.XLOOKUP($L193,#REF!,#REF!, ""), 0)</f>
        <v>#REF!</v>
      </c>
      <c r="AW193" s="1" t="e">
        <f>_xlfn.XLOOKUP($L193,Pos!$A:$A,Pos!AM:AM,_xlfn.XLOOKUP($L193,#REF!,#REF!, ""), 0)</f>
        <v>#REF!</v>
      </c>
      <c r="AX193" s="1" t="e">
        <f>_xlfn.XLOOKUP($L193,Pos!$A:$A,Pos!AN:AN,_xlfn.XLOOKUP($L193,#REF!,#REF!, ""), 0)</f>
        <v>#REF!</v>
      </c>
      <c r="AY193" s="1" t="e">
        <f>_xlfn.XLOOKUP($L193,Pos!$A:$A,Pos!AO:AO,_xlfn.XLOOKUP($L193,#REF!,#REF!, ""), 0)</f>
        <v>#REF!</v>
      </c>
      <c r="AZ193" s="7" t="str">
        <f t="shared" si="111"/>
        <v>OUT</v>
      </c>
      <c r="BA193" s="1">
        <f>IF(OR(_xlfn.XLOOKUP(L193,Pos!B:B,Pos!L:L,FALSE)="ESG Reason",_xlfn.XLOOKUP(L193,Pos!B:B,Pos!L:L,FALSE)="Blacklisted"),1,0)</f>
        <v>0</v>
      </c>
      <c r="BC193" s="11">
        <v>1.9841977164197221E-10</v>
      </c>
      <c r="BD193" s="11">
        <f>_xlfn.XLOOKUP($L193,Pos!$B:$B,Pos!H:H,0, 0)</f>
        <v>0</v>
      </c>
      <c r="BE193" s="11">
        <f>_xlfn.XLOOKUP($L193,Pos!$B:$B,Pos!I:I,0, 0)</f>
        <v>2.4419041436042491E-3</v>
      </c>
      <c r="BF193" s="18">
        <f t="shared" si="112"/>
        <v>2.4419041436042491E-3</v>
      </c>
      <c r="BG193" s="1">
        <f t="shared" si="113"/>
        <v>1</v>
      </c>
      <c r="BH193" s="1">
        <f t="shared" si="114"/>
        <v>35</v>
      </c>
      <c r="BI193" s="18">
        <f t="shared" si="115"/>
        <v>1.9841977164197221E-10</v>
      </c>
      <c r="BJ193" s="3">
        <f t="shared" si="116"/>
        <v>0</v>
      </c>
      <c r="BK193" s="18">
        <f t="shared" si="117"/>
        <v>0</v>
      </c>
    </row>
    <row r="194" spans="3:63" x14ac:dyDescent="0.25">
      <c r="C194" s="3"/>
      <c r="D194" s="3"/>
      <c r="E194" s="3"/>
      <c r="F194" s="3"/>
      <c r="G194" s="51" t="s">
        <v>77</v>
      </c>
      <c r="H194" s="8" t="str">
        <f t="shared" si="107"/>
        <v>0,2%West Europe</v>
      </c>
      <c r="I194" s="11" cm="1">
        <f t="array" ref="I194">IF(
   AZ194 = "OUT", 0,IF(
   BD194 &gt;= LARGE(IF(ISNUMBER(BD:BD), BD:BD), 3),
   BE194 - 0.001,
   IF(BE194 &gt;=VLOOKUP(P194,mapping!$A:$B,2,FALSE), BE194,VLOOKUP(P194,mapping!$A$2:$B$8,2,FALSE))
))</f>
        <v>0</v>
      </c>
      <c r="J194" s="11" cm="1">
        <f t="array" ref="J194">IF(
    AZ194="OUT",0,IF(IF(
                      BD194&gt;=LARGE(IF(ISNUMBER(BD:BD),BD:BD),3),
                      BE194+0.001,
                      VLOOKUP(H194,mapping!$D:$E,2,FALSE)
                      )&gt;I194,
                   IF(
                      BD194&gt;=LARGE(IF(ISNUMBER(BD:BD),BD:BD),3),
                      BE194+0.001,
                      VLOOKUP(H194,mapping!$D:$E,2,FALSE)
                      ),
                   I194+0.002))</f>
        <v>0</v>
      </c>
      <c r="K194" s="8">
        <f t="shared" si="108"/>
        <v>2.4369773947905348E-3</v>
      </c>
      <c r="L194" s="1" t="str">
        <f>Pos!B220</f>
        <v>DE0007236101</v>
      </c>
      <c r="M194" s="1" t="str">
        <f>_xlfn.XLOOKUP($L194,Pos!B:B,Pos!D:D,, 0)</f>
        <v>Siemens Aktiengesellschaft</v>
      </c>
      <c r="N194" s="1" t="str">
        <f>_xlfn.XLOOKUP($L194,Pos!B:B,Pos!E:E,, 0)</f>
        <v>Industrial Goods &amp; Services</v>
      </c>
      <c r="O194" s="1" t="str">
        <f t="shared" si="109"/>
        <v>Industrial Goods &amp; Services_West Europe</v>
      </c>
      <c r="P194" s="1" t="str">
        <f>_xlfn.XLOOKUP($L194,Pos!B:B,Pos!F:F,, 0)</f>
        <v>West Europe</v>
      </c>
      <c r="Q194" s="1">
        <v>0</v>
      </c>
      <c r="R194" s="9">
        <f>_xlfn.XLOOKUP($L194,Pos!$B:$B,Pos!N:N,0, 0)</f>
        <v>4.75</v>
      </c>
      <c r="S194" s="9">
        <f>_xlfn.XLOOKUP($L194,Pos!$B:$B,Pos!O:O,0, 0)</f>
        <v>4.7192499999999997</v>
      </c>
      <c r="T194" s="9">
        <f>_xlfn.XLOOKUP($L194,Pos!$B:$B,Pos!P:P,0, 0)</f>
        <v>2.9750000000000001</v>
      </c>
      <c r="U194" s="9">
        <f>_xlfn.XLOOKUP($L194,Pos!$B:$B,Pos!Q:Q,0, 0)</f>
        <v>3.2</v>
      </c>
      <c r="V194" s="9">
        <f>_xlfn.XLOOKUP($L194,Pos!$B:$B,Pos!R:R,0, 0)</f>
        <v>6</v>
      </c>
      <c r="W194" s="9">
        <f>_xlfn.XLOOKUP($L194,Pos!$B:$B,Pos!S:S,0, 0)</f>
        <v>7.98</v>
      </c>
      <c r="X194" s="9" t="str">
        <f>_xlfn.XLOOKUP($L194,Pos!$B:$B,Pos!J:J,0, 0)</f>
        <v>Outperform</v>
      </c>
      <c r="Y194" s="1">
        <v>0</v>
      </c>
      <c r="Z194" s="1">
        <v>0</v>
      </c>
      <c r="AA194" s="1">
        <f t="shared" si="110"/>
        <v>0</v>
      </c>
      <c r="AB194" s="9">
        <f>_xlfn.XLOOKUP(L194,Pos!B:B,Pos!K:K,-1,0)</f>
        <v>4.0298507462686564</v>
      </c>
      <c r="AC194" s="1" t="e">
        <f>_xlfn.XLOOKUP($L194,Pos!$A:$A,Pos!S:S,_xlfn.XLOOKUP($L194,#REF!,#REF!, ""), 0)</f>
        <v>#REF!</v>
      </c>
      <c r="AD194" s="1" t="e">
        <f>_xlfn.XLOOKUP($L194,Pos!$A:$A,Pos!T:T,_xlfn.XLOOKUP($L194,#REF!,#REF!, ""), 0)</f>
        <v>#REF!</v>
      </c>
      <c r="AE194" s="1" t="e">
        <f>_xlfn.XLOOKUP($L194,Pos!$A:$A,Pos!U:U,_xlfn.XLOOKUP($L194,#REF!,#REF!, ""), 0)</f>
        <v>#REF!</v>
      </c>
      <c r="AF194" s="1" t="e">
        <f>_xlfn.XLOOKUP($L194,Pos!$A:$A,Pos!V:V,_xlfn.XLOOKUP($L194,#REF!,#REF!, ""), 0)</f>
        <v>#REF!</v>
      </c>
      <c r="AG194" s="1" t="e">
        <f>_xlfn.XLOOKUP($L194,Pos!$A:$A,Pos!W:W,_xlfn.XLOOKUP($L194,#REF!,#REF!, ""), 0)</f>
        <v>#REF!</v>
      </c>
      <c r="AH194" s="1" t="e">
        <f>_xlfn.XLOOKUP($L194,Pos!$A:$A,Pos!X:X,_xlfn.XLOOKUP($L194,#REF!,#REF!, ""), 0)</f>
        <v>#REF!</v>
      </c>
      <c r="AI194" s="1" t="e">
        <f>_xlfn.XLOOKUP($L194,Pos!$A:$A,Pos!Y:Y,_xlfn.XLOOKUP($L194,#REF!,#REF!, ""), 0)</f>
        <v>#REF!</v>
      </c>
      <c r="AJ194" s="1" t="e">
        <f>_xlfn.XLOOKUP($L194,Pos!$A:$A,Pos!Z:Z,_xlfn.XLOOKUP($L194,#REF!,#REF!, ""), 0)</f>
        <v>#REF!</v>
      </c>
      <c r="AK194" s="1" t="e">
        <f>_xlfn.XLOOKUP($L194,Pos!$A:$A,Pos!AA:AA,_xlfn.XLOOKUP($L194,#REF!,#REF!, ""), 0)</f>
        <v>#REF!</v>
      </c>
      <c r="AL194" s="1" t="e">
        <f>_xlfn.XLOOKUP($L194,Pos!$A:$A,Pos!AB:AB,_xlfn.XLOOKUP($L194,#REF!,#REF!, ""), 0)</f>
        <v>#REF!</v>
      </c>
      <c r="AM194" s="1" t="e">
        <f>_xlfn.XLOOKUP($L194,Pos!$A:$A,Pos!AC:AC,_xlfn.XLOOKUP($L194,#REF!,#REF!, ""), 0)</f>
        <v>#REF!</v>
      </c>
      <c r="AN194" s="1" t="e">
        <f>_xlfn.XLOOKUP($L194,Pos!$A:$A,Pos!AD:AD,_xlfn.XLOOKUP($L194,#REF!,#REF!, ""), 0)</f>
        <v>#REF!</v>
      </c>
      <c r="AO194" s="1" t="e">
        <f>_xlfn.XLOOKUP($L194,Pos!$A:$A,Pos!AE:AE,_xlfn.XLOOKUP($L194,#REF!,#REF!, ""), 0)</f>
        <v>#REF!</v>
      </c>
      <c r="AP194" s="1" t="e">
        <f>_xlfn.XLOOKUP($L194,Pos!$A:$A,Pos!AF:AF,_xlfn.XLOOKUP($L194,#REF!,#REF!, ""), 0)</f>
        <v>#REF!</v>
      </c>
      <c r="AQ194" s="1" t="e">
        <f>_xlfn.XLOOKUP($L194,Pos!$A:$A,Pos!AG:AG,_xlfn.XLOOKUP($L194,#REF!,#REF!, ""), 0)</f>
        <v>#REF!</v>
      </c>
      <c r="AR194" s="1" t="e">
        <f>_xlfn.XLOOKUP($L194,Pos!$A:$A,Pos!AH:AH,_xlfn.XLOOKUP($L194,#REF!,#REF!, ""), 0)</f>
        <v>#REF!</v>
      </c>
      <c r="AS194" s="1" t="e">
        <f>_xlfn.XLOOKUP($L194,Pos!$A:$A,Pos!AI:AI,_xlfn.XLOOKUP($L194,#REF!,#REF!, ""), 0)</f>
        <v>#REF!</v>
      </c>
      <c r="AT194" s="1" t="e">
        <f>_xlfn.XLOOKUP($L194,Pos!$A:$A,Pos!AJ:AJ,_xlfn.XLOOKUP($L194,#REF!,#REF!, ""), 0)</f>
        <v>#REF!</v>
      </c>
      <c r="AU194" s="1" t="e">
        <f>_xlfn.XLOOKUP($L194,Pos!$A:$A,Pos!AK:AK,_xlfn.XLOOKUP($L194,#REF!,#REF!, ""), 0)</f>
        <v>#REF!</v>
      </c>
      <c r="AV194" s="1" t="e">
        <f>_xlfn.XLOOKUP($L194,Pos!$A:$A,Pos!AL:AL,_xlfn.XLOOKUP($L194,#REF!,#REF!, ""), 0)</f>
        <v>#REF!</v>
      </c>
      <c r="AW194" s="1" t="e">
        <f>_xlfn.XLOOKUP($L194,Pos!$A:$A,Pos!AM:AM,_xlfn.XLOOKUP($L194,#REF!,#REF!, ""), 0)</f>
        <v>#REF!</v>
      </c>
      <c r="AX194" s="1" t="e">
        <f>_xlfn.XLOOKUP($L194,Pos!$A:$A,Pos!AN:AN,_xlfn.XLOOKUP($L194,#REF!,#REF!, ""), 0)</f>
        <v>#REF!</v>
      </c>
      <c r="AY194" s="1" t="e">
        <f>_xlfn.XLOOKUP($L194,Pos!$A:$A,Pos!AO:AO,_xlfn.XLOOKUP($L194,#REF!,#REF!, ""), 0)</f>
        <v>#REF!</v>
      </c>
      <c r="AZ194" s="7" t="str">
        <f t="shared" si="111"/>
        <v>OUT</v>
      </c>
      <c r="BA194" s="1">
        <f>IF(OR(_xlfn.XLOOKUP(L194,Pos!B:B,Pos!L:L,FALSE)="ESG Reason",_xlfn.XLOOKUP(L194,Pos!B:B,Pos!L:L,FALSE)="Blacklisted"),1,0)</f>
        <v>0</v>
      </c>
      <c r="BC194" s="11">
        <v>1.157027983298894E-10</v>
      </c>
      <c r="BD194" s="11">
        <f>_xlfn.XLOOKUP($L194,Pos!$B:$B,Pos!H:H,0, 0)</f>
        <v>0</v>
      </c>
      <c r="BE194" s="11">
        <f>_xlfn.XLOOKUP($L194,Pos!$B:$B,Pos!I:I,0, 0)</f>
        <v>2.4369773947905348E-3</v>
      </c>
      <c r="BF194" s="18">
        <f t="shared" si="112"/>
        <v>2.4369773947905348E-3</v>
      </c>
      <c r="BG194" s="1">
        <f t="shared" si="113"/>
        <v>2</v>
      </c>
      <c r="BH194" s="1">
        <f t="shared" si="114"/>
        <v>10</v>
      </c>
      <c r="BI194" s="18">
        <f t="shared" si="115"/>
        <v>1.157027983298894E-10</v>
      </c>
      <c r="BJ194" s="3">
        <f t="shared" si="116"/>
        <v>0</v>
      </c>
      <c r="BK194" s="18">
        <f t="shared" si="117"/>
        <v>0</v>
      </c>
    </row>
    <row r="195" spans="3:63" x14ac:dyDescent="0.25">
      <c r="C195" s="3"/>
      <c r="D195" s="3"/>
      <c r="E195" s="3"/>
      <c r="F195" s="3"/>
      <c r="G195" s="51" t="s">
        <v>79</v>
      </c>
      <c r="H195" s="8" t="str">
        <f t="shared" ref="H195:H258" si="118">VLOOKUP(BE195,$A$100:$B$105,2,TRUE) &amp; IF(AND(P195&lt;&gt;"Asia",P195&lt;&gt;"Others"),P195,"Others")</f>
        <v>0,2%North America</v>
      </c>
      <c r="I195" s="11" cm="1">
        <f t="array" ref="I195">IF(
   AZ195 = "OUT", 0,IF(
   BD195 &gt;= LARGE(IF(ISNUMBER(BD:BD), BD:BD), 3),
   BE195 - 0.001,
   IF(BE195 &gt;=VLOOKUP(P195,mapping!$A:$B,2,FALSE), BE195,VLOOKUP(P195,mapping!$A$2:$B$8,2,FALSE))
))</f>
        <v>0</v>
      </c>
      <c r="J195" s="11" cm="1">
        <f t="array" ref="J195">IF(
    AZ195="OUT",0,IF(IF(
                      BD195&gt;=LARGE(IF(ISNUMBER(BD:BD),BD:BD),3),
                      BE195+0.001,
                      VLOOKUP(H195,mapping!$D:$E,2,FALSE)
                      )&gt;I195,
                   IF(
                      BD195&gt;=LARGE(IF(ISNUMBER(BD:BD),BD:BD),3),
                      BE195+0.001,
                      VLOOKUP(H195,mapping!$D:$E,2,FALSE)
                      ),
                   I195+0.002))</f>
        <v>0</v>
      </c>
      <c r="K195" s="8">
        <f t="shared" ref="K195:K258" si="119">BE195</f>
        <v>2.390153278019998E-3</v>
      </c>
      <c r="L195" s="1" t="str">
        <f>Pos!B1085</f>
        <v>US5128073062</v>
      </c>
      <c r="M195" s="1" t="str">
        <f>_xlfn.XLOOKUP($L195,Pos!B:B,Pos!D:D,, 0)</f>
        <v>Lam Research Corporation</v>
      </c>
      <c r="N195" s="1" t="str">
        <f>_xlfn.XLOOKUP($L195,Pos!B:B,Pos!E:E,, 0)</f>
        <v>Technology</v>
      </c>
      <c r="O195" s="1" t="str">
        <f t="shared" ref="O195:O258" si="120">N195&amp;"_"&amp;P195</f>
        <v>Technology_North America</v>
      </c>
      <c r="P195" s="1" t="str">
        <f>_xlfn.XLOOKUP($L195,Pos!B:B,Pos!F:F,, 0)</f>
        <v>North America</v>
      </c>
      <c r="Q195" s="1">
        <v>0</v>
      </c>
      <c r="R195" s="9">
        <f>_xlfn.XLOOKUP($L195,Pos!$B:$B,Pos!N:N,0, 0)</f>
        <v>6.76</v>
      </c>
      <c r="S195" s="9">
        <f>_xlfn.XLOOKUP($L195,Pos!$B:$B,Pos!O:O,0, 0)</f>
        <v>3.9754999999999998</v>
      </c>
      <c r="T195" s="9">
        <f>_xlfn.XLOOKUP($L195,Pos!$B:$B,Pos!P:P,0, 0)</f>
        <v>7.55</v>
      </c>
      <c r="U195" s="9">
        <f>_xlfn.XLOOKUP($L195,Pos!$B:$B,Pos!Q:Q,0, 0)</f>
        <v>9.1999999999999993</v>
      </c>
      <c r="V195" s="9">
        <f>_xlfn.XLOOKUP($L195,Pos!$B:$B,Pos!R:R,0, 0)</f>
        <v>3.266667</v>
      </c>
      <c r="W195" s="9">
        <f>_xlfn.XLOOKUP($L195,Pos!$B:$B,Pos!S:S,0, 0)</f>
        <v>5.4416669999999998</v>
      </c>
      <c r="X195" s="9" t="str">
        <f>_xlfn.XLOOKUP($L195,Pos!$B:$B,Pos!J:J,0, 0)</f>
        <v>Outperform</v>
      </c>
      <c r="Y195" s="1">
        <v>0</v>
      </c>
      <c r="Z195" s="1">
        <v>0</v>
      </c>
      <c r="AA195" s="1">
        <f t="shared" ref="AA195:AA258" si="121">IF(BE195&gt;0,0,1)</f>
        <v>0</v>
      </c>
      <c r="AB195" s="9">
        <f>_xlfn.XLOOKUP(L195,Pos!B:B,Pos!K:K,-1,0)</f>
        <v>5.4639175257731951</v>
      </c>
      <c r="AC195" s="1" t="e">
        <f>_xlfn.XLOOKUP($L195,Pos!$A:$A,Pos!S:S,_xlfn.XLOOKUP($L195,#REF!,#REF!, ""), 0)</f>
        <v>#REF!</v>
      </c>
      <c r="AD195" s="1" t="e">
        <f>_xlfn.XLOOKUP($L195,Pos!$A:$A,Pos!T:T,_xlfn.XLOOKUP($L195,#REF!,#REF!, ""), 0)</f>
        <v>#REF!</v>
      </c>
      <c r="AE195" s="1" t="e">
        <f>_xlfn.XLOOKUP($L195,Pos!$A:$A,Pos!U:U,_xlfn.XLOOKUP($L195,#REF!,#REF!, ""), 0)</f>
        <v>#REF!</v>
      </c>
      <c r="AF195" s="1" t="e">
        <f>_xlfn.XLOOKUP($L195,Pos!$A:$A,Pos!V:V,_xlfn.XLOOKUP($L195,#REF!,#REF!, ""), 0)</f>
        <v>#REF!</v>
      </c>
      <c r="AG195" s="1" t="e">
        <f>_xlfn.XLOOKUP($L195,Pos!$A:$A,Pos!W:W,_xlfn.XLOOKUP($L195,#REF!,#REF!, ""), 0)</f>
        <v>#REF!</v>
      </c>
      <c r="AH195" s="1" t="e">
        <f>_xlfn.XLOOKUP($L195,Pos!$A:$A,Pos!X:X,_xlfn.XLOOKUP($L195,#REF!,#REF!, ""), 0)</f>
        <v>#REF!</v>
      </c>
      <c r="AI195" s="1" t="e">
        <f>_xlfn.XLOOKUP($L195,Pos!$A:$A,Pos!Y:Y,_xlfn.XLOOKUP($L195,#REF!,#REF!, ""), 0)</f>
        <v>#REF!</v>
      </c>
      <c r="AJ195" s="1" t="e">
        <f>_xlfn.XLOOKUP($L195,Pos!$A:$A,Pos!Z:Z,_xlfn.XLOOKUP($L195,#REF!,#REF!, ""), 0)</f>
        <v>#REF!</v>
      </c>
      <c r="AK195" s="1" t="e">
        <f>_xlfn.XLOOKUP($L195,Pos!$A:$A,Pos!AA:AA,_xlfn.XLOOKUP($L195,#REF!,#REF!, ""), 0)</f>
        <v>#REF!</v>
      </c>
      <c r="AL195" s="1" t="e">
        <f>_xlfn.XLOOKUP($L195,Pos!$A:$A,Pos!AB:AB,_xlfn.XLOOKUP($L195,#REF!,#REF!, ""), 0)</f>
        <v>#REF!</v>
      </c>
      <c r="AM195" s="1" t="e">
        <f>_xlfn.XLOOKUP($L195,Pos!$A:$A,Pos!AC:AC,_xlfn.XLOOKUP($L195,#REF!,#REF!, ""), 0)</f>
        <v>#REF!</v>
      </c>
      <c r="AN195" s="1" t="e">
        <f>_xlfn.XLOOKUP($L195,Pos!$A:$A,Pos!AD:AD,_xlfn.XLOOKUP($L195,#REF!,#REF!, ""), 0)</f>
        <v>#REF!</v>
      </c>
      <c r="AO195" s="1" t="e">
        <f>_xlfn.XLOOKUP($L195,Pos!$A:$A,Pos!AE:AE,_xlfn.XLOOKUP($L195,#REF!,#REF!, ""), 0)</f>
        <v>#REF!</v>
      </c>
      <c r="AP195" s="1" t="e">
        <f>_xlfn.XLOOKUP($L195,Pos!$A:$A,Pos!AF:AF,_xlfn.XLOOKUP($L195,#REF!,#REF!, ""), 0)</f>
        <v>#REF!</v>
      </c>
      <c r="AQ195" s="1" t="e">
        <f>_xlfn.XLOOKUP($L195,Pos!$A:$A,Pos!AG:AG,_xlfn.XLOOKUP($L195,#REF!,#REF!, ""), 0)</f>
        <v>#REF!</v>
      </c>
      <c r="AR195" s="1" t="e">
        <f>_xlfn.XLOOKUP($L195,Pos!$A:$A,Pos!AH:AH,_xlfn.XLOOKUP($L195,#REF!,#REF!, ""), 0)</f>
        <v>#REF!</v>
      </c>
      <c r="AS195" s="1" t="e">
        <f>_xlfn.XLOOKUP($L195,Pos!$A:$A,Pos!AI:AI,_xlfn.XLOOKUP($L195,#REF!,#REF!, ""), 0)</f>
        <v>#REF!</v>
      </c>
      <c r="AT195" s="1" t="e">
        <f>_xlfn.XLOOKUP($L195,Pos!$A:$A,Pos!AJ:AJ,_xlfn.XLOOKUP($L195,#REF!,#REF!, ""), 0)</f>
        <v>#REF!</v>
      </c>
      <c r="AU195" s="1" t="e">
        <f>_xlfn.XLOOKUP($L195,Pos!$A:$A,Pos!AK:AK,_xlfn.XLOOKUP($L195,#REF!,#REF!, ""), 0)</f>
        <v>#REF!</v>
      </c>
      <c r="AV195" s="1" t="e">
        <f>_xlfn.XLOOKUP($L195,Pos!$A:$A,Pos!AL:AL,_xlfn.XLOOKUP($L195,#REF!,#REF!, ""), 0)</f>
        <v>#REF!</v>
      </c>
      <c r="AW195" s="1" t="e">
        <f>_xlfn.XLOOKUP($L195,Pos!$A:$A,Pos!AM:AM,_xlfn.XLOOKUP($L195,#REF!,#REF!, ""), 0)</f>
        <v>#REF!</v>
      </c>
      <c r="AX195" s="1" t="e">
        <f>_xlfn.XLOOKUP($L195,Pos!$A:$A,Pos!AN:AN,_xlfn.XLOOKUP($L195,#REF!,#REF!, ""), 0)</f>
        <v>#REF!</v>
      </c>
      <c r="AY195" s="1" t="e">
        <f>_xlfn.XLOOKUP($L195,Pos!$A:$A,Pos!AO:AO,_xlfn.XLOOKUP($L195,#REF!,#REF!, ""), 0)</f>
        <v>#REF!</v>
      </c>
      <c r="AZ195" s="7" t="str">
        <f t="shared" ref="AZ195:AZ258" si="122">IF(BD195&gt;0,"IN","OUT")</f>
        <v>OUT</v>
      </c>
      <c r="BA195" s="1">
        <f>IF(OR(_xlfn.XLOOKUP(L195,Pos!B:B,Pos!L:L,FALSE)="ESG Reason",_xlfn.XLOOKUP(L195,Pos!B:B,Pos!L:L,FALSE)="Blacklisted"),1,0)</f>
        <v>0</v>
      </c>
      <c r="BC195" s="11">
        <v>1.9841977164196301E-10</v>
      </c>
      <c r="BD195" s="11">
        <f>_xlfn.XLOOKUP($L195,Pos!$B:$B,Pos!H:H,0, 0)</f>
        <v>0</v>
      </c>
      <c r="BE195" s="11">
        <f>_xlfn.XLOOKUP($L195,Pos!$B:$B,Pos!I:I,0, 0)</f>
        <v>2.390153278019998E-3</v>
      </c>
      <c r="BF195" s="18">
        <f t="shared" ref="BF195:BF258" si="123">ABS(BD195-BE195)</f>
        <v>2.390153278019998E-3</v>
      </c>
      <c r="BG195" s="1">
        <f t="shared" ref="BG195:BG258" si="124">IFERROR(VLOOKUP(P195,$A$6:$D$8,2,FALSE),3)</f>
        <v>1</v>
      </c>
      <c r="BH195" s="1">
        <f t="shared" ref="BH195:BH258" si="125">IFERROR(VLOOKUP(O195,$A$12:$D$68,2,FALSE),"")</f>
        <v>35</v>
      </c>
      <c r="BI195" s="18">
        <f t="shared" ref="BI195:BI258" si="126">ABS(BC195-BD195)</f>
        <v>1.9841977164196301E-10</v>
      </c>
      <c r="BJ195" s="3">
        <f t="shared" ref="BJ195:BJ258" si="127">IF(BC195&lt;0.0001,0,BC195-BE195)</f>
        <v>0</v>
      </c>
      <c r="BK195" s="18">
        <f t="shared" ref="BK195:BK258" si="128">IF(BC195&lt;0.00001,0,BC195-BD195)</f>
        <v>0</v>
      </c>
    </row>
    <row r="196" spans="3:63" x14ac:dyDescent="0.25">
      <c r="C196" s="3"/>
      <c r="D196" s="3"/>
      <c r="E196" s="3"/>
      <c r="F196" s="3"/>
      <c r="G196" s="51" t="s">
        <v>88</v>
      </c>
      <c r="H196" s="8" t="str">
        <f t="shared" si="118"/>
        <v>0,2%North America</v>
      </c>
      <c r="I196" s="11" cm="1">
        <f t="array" ref="I196">IF(
   AZ196 = "OUT", 0,IF(
   BD196 &gt;= LARGE(IF(ISNUMBER(BD:BD), BD:BD), 3),
   BE196 - 0.001,
   IF(BE196 &gt;=VLOOKUP(P196,mapping!$A:$B,2,FALSE), BE196,VLOOKUP(P196,mapping!$A$2:$B$8,2,FALSE))
))</f>
        <v>0</v>
      </c>
      <c r="J196" s="11" cm="1">
        <f t="array" ref="J196">IF(
    AZ196="OUT",0,IF(IF(
                      BD196&gt;=LARGE(IF(ISNUMBER(BD:BD),BD:BD),3),
                      BE196+0.001,
                      VLOOKUP(H196,mapping!$D:$E,2,FALSE)
                      )&gt;I196,
                   IF(
                      BD196&gt;=LARGE(IF(ISNUMBER(BD:BD),BD:BD),3),
                      BE196+0.001,
                      VLOOKUP(H196,mapping!$D:$E,2,FALSE)
                      ),
                   I196+0.002))</f>
        <v>0</v>
      </c>
      <c r="K196" s="8">
        <f t="shared" si="119"/>
        <v>2.3672577981492002E-3</v>
      </c>
      <c r="L196" s="1" t="str">
        <f>Pos!B135</f>
        <v>CA82509L1076</v>
      </c>
      <c r="M196" s="1" t="str">
        <f>_xlfn.XLOOKUP($L196,Pos!B:B,Pos!D:D,, 0)</f>
        <v>Shopify, Inc. Class A</v>
      </c>
      <c r="N196" s="1" t="str">
        <f>_xlfn.XLOOKUP($L196,Pos!B:B,Pos!E:E,, 0)</f>
        <v>Technology</v>
      </c>
      <c r="O196" s="1" t="str">
        <f t="shared" si="120"/>
        <v>Technology_North America</v>
      </c>
      <c r="P196" s="1" t="str">
        <f>_xlfn.XLOOKUP($L196,Pos!B:B,Pos!F:F,, 0)</f>
        <v>North America</v>
      </c>
      <c r="Q196" s="1">
        <v>0</v>
      </c>
      <c r="R196" s="9">
        <f>_xlfn.XLOOKUP($L196,Pos!$B:$B,Pos!N:N,0, 0)</f>
        <v>0</v>
      </c>
      <c r="S196" s="9">
        <f>_xlfn.XLOOKUP($L196,Pos!$B:$B,Pos!O:O,0, 0)</f>
        <v>1.1615</v>
      </c>
      <c r="T196" s="9">
        <f>_xlfn.XLOOKUP($L196,Pos!$B:$B,Pos!P:P,0, 0)</f>
        <v>5.7249999999999996</v>
      </c>
      <c r="U196" s="9">
        <f>_xlfn.XLOOKUP($L196,Pos!$B:$B,Pos!Q:Q,0, 0)</f>
        <v>6.1</v>
      </c>
      <c r="V196" s="9">
        <f>_xlfn.XLOOKUP($L196,Pos!$B:$B,Pos!R:R,0, 0)</f>
        <v>1.5333330000000001</v>
      </c>
      <c r="W196" s="9">
        <f>_xlfn.XLOOKUP($L196,Pos!$B:$B,Pos!S:S,0, 0)</f>
        <v>6.2633330000000003</v>
      </c>
      <c r="X196" s="9" t="str">
        <f>_xlfn.XLOOKUP($L196,Pos!$B:$B,Pos!J:J,0, 0)</f>
        <v>Outperform</v>
      </c>
      <c r="Y196" s="1">
        <v>0</v>
      </c>
      <c r="Z196" s="1">
        <v>0</v>
      </c>
      <c r="AA196" s="1">
        <f t="shared" si="121"/>
        <v>0</v>
      </c>
      <c r="AB196" s="9">
        <f>_xlfn.XLOOKUP(L196,Pos!B:B,Pos!K:K,-1,0)</f>
        <v>-1</v>
      </c>
      <c r="AC196" s="1" t="e">
        <f>_xlfn.XLOOKUP($L196,Pos!$A:$A,Pos!S:S,_xlfn.XLOOKUP($L196,#REF!,#REF!, ""), 0)</f>
        <v>#REF!</v>
      </c>
      <c r="AD196" s="1" t="e">
        <f>_xlfn.XLOOKUP($L196,Pos!$A:$A,Pos!T:T,_xlfn.XLOOKUP($L196,#REF!,#REF!, ""), 0)</f>
        <v>#REF!</v>
      </c>
      <c r="AE196" s="1" t="e">
        <f>_xlfn.XLOOKUP($L196,Pos!$A:$A,Pos!U:U,_xlfn.XLOOKUP($L196,#REF!,#REF!, ""), 0)</f>
        <v>#REF!</v>
      </c>
      <c r="AF196" s="1" t="e">
        <f>_xlfn.XLOOKUP($L196,Pos!$A:$A,Pos!V:V,_xlfn.XLOOKUP($L196,#REF!,#REF!, ""), 0)</f>
        <v>#REF!</v>
      </c>
      <c r="AG196" s="1" t="e">
        <f>_xlfn.XLOOKUP($L196,Pos!$A:$A,Pos!W:W,_xlfn.XLOOKUP($L196,#REF!,#REF!, ""), 0)</f>
        <v>#REF!</v>
      </c>
      <c r="AH196" s="1" t="e">
        <f>_xlfn.XLOOKUP($L196,Pos!$A:$A,Pos!X:X,_xlfn.XLOOKUP($L196,#REF!,#REF!, ""), 0)</f>
        <v>#REF!</v>
      </c>
      <c r="AI196" s="1" t="e">
        <f>_xlfn.XLOOKUP($L196,Pos!$A:$A,Pos!Y:Y,_xlfn.XLOOKUP($L196,#REF!,#REF!, ""), 0)</f>
        <v>#REF!</v>
      </c>
      <c r="AJ196" s="1" t="e">
        <f>_xlfn.XLOOKUP($L196,Pos!$A:$A,Pos!Z:Z,_xlfn.XLOOKUP($L196,#REF!,#REF!, ""), 0)</f>
        <v>#REF!</v>
      </c>
      <c r="AK196" s="1" t="e">
        <f>_xlfn.XLOOKUP($L196,Pos!$A:$A,Pos!AA:AA,_xlfn.XLOOKUP($L196,#REF!,#REF!, ""), 0)</f>
        <v>#REF!</v>
      </c>
      <c r="AL196" s="1" t="e">
        <f>_xlfn.XLOOKUP($L196,Pos!$A:$A,Pos!AB:AB,_xlfn.XLOOKUP($L196,#REF!,#REF!, ""), 0)</f>
        <v>#REF!</v>
      </c>
      <c r="AM196" s="1" t="e">
        <f>_xlfn.XLOOKUP($L196,Pos!$A:$A,Pos!AC:AC,_xlfn.XLOOKUP($L196,#REF!,#REF!, ""), 0)</f>
        <v>#REF!</v>
      </c>
      <c r="AN196" s="1" t="e">
        <f>_xlfn.XLOOKUP($L196,Pos!$A:$A,Pos!AD:AD,_xlfn.XLOOKUP($L196,#REF!,#REF!, ""), 0)</f>
        <v>#REF!</v>
      </c>
      <c r="AO196" s="1" t="e">
        <f>_xlfn.XLOOKUP($L196,Pos!$A:$A,Pos!AE:AE,_xlfn.XLOOKUP($L196,#REF!,#REF!, ""), 0)</f>
        <v>#REF!</v>
      </c>
      <c r="AP196" s="1" t="e">
        <f>_xlfn.XLOOKUP($L196,Pos!$A:$A,Pos!AF:AF,_xlfn.XLOOKUP($L196,#REF!,#REF!, ""), 0)</f>
        <v>#REF!</v>
      </c>
      <c r="AQ196" s="1" t="e">
        <f>_xlfn.XLOOKUP($L196,Pos!$A:$A,Pos!AG:AG,_xlfn.XLOOKUP($L196,#REF!,#REF!, ""), 0)</f>
        <v>#REF!</v>
      </c>
      <c r="AR196" s="1" t="e">
        <f>_xlfn.XLOOKUP($L196,Pos!$A:$A,Pos!AH:AH,_xlfn.XLOOKUP($L196,#REF!,#REF!, ""), 0)</f>
        <v>#REF!</v>
      </c>
      <c r="AS196" s="1" t="e">
        <f>_xlfn.XLOOKUP($L196,Pos!$A:$A,Pos!AI:AI,_xlfn.XLOOKUP($L196,#REF!,#REF!, ""), 0)</f>
        <v>#REF!</v>
      </c>
      <c r="AT196" s="1" t="e">
        <f>_xlfn.XLOOKUP($L196,Pos!$A:$A,Pos!AJ:AJ,_xlfn.XLOOKUP($L196,#REF!,#REF!, ""), 0)</f>
        <v>#REF!</v>
      </c>
      <c r="AU196" s="1" t="e">
        <f>_xlfn.XLOOKUP($L196,Pos!$A:$A,Pos!AK:AK,_xlfn.XLOOKUP($L196,#REF!,#REF!, ""), 0)</f>
        <v>#REF!</v>
      </c>
      <c r="AV196" s="1" t="e">
        <f>_xlfn.XLOOKUP($L196,Pos!$A:$A,Pos!AL:AL,_xlfn.XLOOKUP($L196,#REF!,#REF!, ""), 0)</f>
        <v>#REF!</v>
      </c>
      <c r="AW196" s="1" t="e">
        <f>_xlfn.XLOOKUP($L196,Pos!$A:$A,Pos!AM:AM,_xlfn.XLOOKUP($L196,#REF!,#REF!, ""), 0)</f>
        <v>#REF!</v>
      </c>
      <c r="AX196" s="1" t="e">
        <f>_xlfn.XLOOKUP($L196,Pos!$A:$A,Pos!AN:AN,_xlfn.XLOOKUP($L196,#REF!,#REF!, ""), 0)</f>
        <v>#REF!</v>
      </c>
      <c r="AY196" s="1" t="e">
        <f>_xlfn.XLOOKUP($L196,Pos!$A:$A,Pos!AO:AO,_xlfn.XLOOKUP($L196,#REF!,#REF!, ""), 0)</f>
        <v>#REF!</v>
      </c>
      <c r="AZ196" s="7" t="str">
        <f t="shared" si="122"/>
        <v>OUT</v>
      </c>
      <c r="BA196" s="1">
        <f>IF(OR(_xlfn.XLOOKUP(L196,Pos!B:B,Pos!L:L,FALSE)="ESG Reason",_xlfn.XLOOKUP(L196,Pos!B:B,Pos!L:L,FALSE)="Blacklisted"),1,0)</f>
        <v>0</v>
      </c>
      <c r="BC196" s="11">
        <v>1.9841977164197521E-10</v>
      </c>
      <c r="BD196" s="11">
        <f>_xlfn.XLOOKUP($L196,Pos!$B:$B,Pos!H:H,0, 0)</f>
        <v>0</v>
      </c>
      <c r="BE196" s="11">
        <f>_xlfn.XLOOKUP($L196,Pos!$B:$B,Pos!I:I,0, 0)</f>
        <v>2.3672577981492002E-3</v>
      </c>
      <c r="BF196" s="18">
        <f t="shared" si="123"/>
        <v>2.3672577981492002E-3</v>
      </c>
      <c r="BG196" s="1">
        <f t="shared" si="124"/>
        <v>1</v>
      </c>
      <c r="BH196" s="1">
        <f t="shared" si="125"/>
        <v>35</v>
      </c>
      <c r="BI196" s="18">
        <f t="shared" si="126"/>
        <v>1.9841977164197521E-10</v>
      </c>
      <c r="BJ196" s="3">
        <f t="shared" si="127"/>
        <v>0</v>
      </c>
      <c r="BK196" s="18">
        <f t="shared" si="128"/>
        <v>0</v>
      </c>
    </row>
    <row r="197" spans="3:63" x14ac:dyDescent="0.25">
      <c r="C197" s="3"/>
      <c r="D197" s="3"/>
      <c r="E197" s="3"/>
      <c r="F197" s="3"/>
      <c r="G197" s="51" t="s">
        <v>81</v>
      </c>
      <c r="H197" s="8" t="str">
        <f t="shared" si="118"/>
        <v>0,2%North America</v>
      </c>
      <c r="I197" s="11" cm="1">
        <f t="array" ref="I197">IF(
   AZ197 = "OUT", 0,IF(
   BD197 &gt;= LARGE(IF(ISNUMBER(BD:BD), BD:BD), 3),
   BE197 - 0.001,
   IF(BE197 &gt;=VLOOKUP(P197,mapping!$A:$B,2,FALSE), BE197,VLOOKUP(P197,mapping!$A$2:$B$8,2,FALSE))
))</f>
        <v>0</v>
      </c>
      <c r="J197" s="11" cm="1">
        <f t="array" ref="J197">IF(
    AZ197="OUT",0,IF(IF(
                      BD197&gt;=LARGE(IF(ISNUMBER(BD:BD),BD:BD),3),
                      BE197+0.001,
                      VLOOKUP(H197,mapping!$D:$E,2,FALSE)
                      )&gt;I197,
                   IF(
                      BD197&gt;=LARGE(IF(ISNUMBER(BD:BD),BD:BD),3),
                      BE197+0.001,
                      VLOOKUP(H197,mapping!$D:$E,2,FALSE)
                      ),
                   I197+0.002))</f>
        <v>0</v>
      </c>
      <c r="K197" s="8">
        <f t="shared" si="119"/>
        <v>2.3497971443144812E-3</v>
      </c>
      <c r="L197" s="1" t="str">
        <f>Pos!B440</f>
        <v>IE000S9YS762</v>
      </c>
      <c r="M197" s="1" t="str">
        <f>_xlfn.XLOOKUP($L197,Pos!B:B,Pos!D:D,, 0)</f>
        <v>Linde plc</v>
      </c>
      <c r="N197" s="1" t="str">
        <f>_xlfn.XLOOKUP($L197,Pos!B:B,Pos!E:E,, 0)</f>
        <v>Chemicals</v>
      </c>
      <c r="O197" s="1" t="str">
        <f t="shared" si="120"/>
        <v>Chemicals_North America</v>
      </c>
      <c r="P197" s="1" t="str">
        <f>_xlfn.XLOOKUP($L197,Pos!B:B,Pos!F:F,, 0)</f>
        <v>North America</v>
      </c>
      <c r="Q197" s="1">
        <v>0</v>
      </c>
      <c r="R197" s="9">
        <f>_xlfn.XLOOKUP($L197,Pos!$B:$B,Pos!N:N,0, 0)</f>
        <v>6.43</v>
      </c>
      <c r="S197" s="9">
        <f>_xlfn.XLOOKUP($L197,Pos!$B:$B,Pos!O:O,0, 0)</f>
        <v>2.8759999999999999</v>
      </c>
      <c r="T197" s="9">
        <f>_xlfn.XLOOKUP($L197,Pos!$B:$B,Pos!P:P,0, 0)</f>
        <v>5.3250000000000002</v>
      </c>
      <c r="U197" s="9">
        <f>_xlfn.XLOOKUP($L197,Pos!$B:$B,Pos!Q:Q,0, 0)</f>
        <v>1.7</v>
      </c>
      <c r="V197" s="9">
        <f>_xlfn.XLOOKUP($L197,Pos!$B:$B,Pos!R:R,0, 0)</f>
        <v>9.9</v>
      </c>
      <c r="W197" s="9">
        <f>_xlfn.XLOOKUP($L197,Pos!$B:$B,Pos!S:S,0, 0)</f>
        <v>5.9249999999999998</v>
      </c>
      <c r="X197" s="9" t="str">
        <f>_xlfn.XLOOKUP($L197,Pos!$B:$B,Pos!J:J,0, 0)</f>
        <v>Outperform</v>
      </c>
      <c r="Y197" s="1">
        <v>0</v>
      </c>
      <c r="Z197" s="1">
        <v>0</v>
      </c>
      <c r="AA197" s="1">
        <f t="shared" si="121"/>
        <v>0</v>
      </c>
      <c r="AB197" s="9">
        <f>_xlfn.XLOOKUP(L197,Pos!B:B,Pos!K:K,-1,0)</f>
        <v>3.75</v>
      </c>
      <c r="AC197" s="1" t="e">
        <f>_xlfn.XLOOKUP($L197,Pos!$A:$A,Pos!S:S,_xlfn.XLOOKUP($L197,#REF!,#REF!, ""), 0)</f>
        <v>#REF!</v>
      </c>
      <c r="AD197" s="1" t="e">
        <f>_xlfn.XLOOKUP($L197,Pos!$A:$A,Pos!T:T,_xlfn.XLOOKUP($L197,#REF!,#REF!, ""), 0)</f>
        <v>#REF!</v>
      </c>
      <c r="AE197" s="1" t="e">
        <f>_xlfn.XLOOKUP($L197,Pos!$A:$A,Pos!U:U,_xlfn.XLOOKUP($L197,#REF!,#REF!, ""), 0)</f>
        <v>#REF!</v>
      </c>
      <c r="AF197" s="1" t="e">
        <f>_xlfn.XLOOKUP($L197,Pos!$A:$A,Pos!V:V,_xlfn.XLOOKUP($L197,#REF!,#REF!, ""), 0)</f>
        <v>#REF!</v>
      </c>
      <c r="AG197" s="1" t="e">
        <f>_xlfn.XLOOKUP($L197,Pos!$A:$A,Pos!W:W,_xlfn.XLOOKUP($L197,#REF!,#REF!, ""), 0)</f>
        <v>#REF!</v>
      </c>
      <c r="AH197" s="1" t="e">
        <f>_xlfn.XLOOKUP($L197,Pos!$A:$A,Pos!X:X,_xlfn.XLOOKUP($L197,#REF!,#REF!, ""), 0)</f>
        <v>#REF!</v>
      </c>
      <c r="AI197" s="1" t="e">
        <f>_xlfn.XLOOKUP($L197,Pos!$A:$A,Pos!Y:Y,_xlfn.XLOOKUP($L197,#REF!,#REF!, ""), 0)</f>
        <v>#REF!</v>
      </c>
      <c r="AJ197" s="1" t="e">
        <f>_xlfn.XLOOKUP($L197,Pos!$A:$A,Pos!Z:Z,_xlfn.XLOOKUP($L197,#REF!,#REF!, ""), 0)</f>
        <v>#REF!</v>
      </c>
      <c r="AK197" s="1" t="e">
        <f>_xlfn.XLOOKUP($L197,Pos!$A:$A,Pos!AA:AA,_xlfn.XLOOKUP($L197,#REF!,#REF!, ""), 0)</f>
        <v>#REF!</v>
      </c>
      <c r="AL197" s="1" t="e">
        <f>_xlfn.XLOOKUP($L197,Pos!$A:$A,Pos!AB:AB,_xlfn.XLOOKUP($L197,#REF!,#REF!, ""), 0)</f>
        <v>#REF!</v>
      </c>
      <c r="AM197" s="1" t="e">
        <f>_xlfn.XLOOKUP($L197,Pos!$A:$A,Pos!AC:AC,_xlfn.XLOOKUP($L197,#REF!,#REF!, ""), 0)</f>
        <v>#REF!</v>
      </c>
      <c r="AN197" s="1" t="e">
        <f>_xlfn.XLOOKUP($L197,Pos!$A:$A,Pos!AD:AD,_xlfn.XLOOKUP($L197,#REF!,#REF!, ""), 0)</f>
        <v>#REF!</v>
      </c>
      <c r="AO197" s="1" t="e">
        <f>_xlfn.XLOOKUP($L197,Pos!$A:$A,Pos!AE:AE,_xlfn.XLOOKUP($L197,#REF!,#REF!, ""), 0)</f>
        <v>#REF!</v>
      </c>
      <c r="AP197" s="1" t="e">
        <f>_xlfn.XLOOKUP($L197,Pos!$A:$A,Pos!AF:AF,_xlfn.XLOOKUP($L197,#REF!,#REF!, ""), 0)</f>
        <v>#REF!</v>
      </c>
      <c r="AQ197" s="1" t="e">
        <f>_xlfn.XLOOKUP($L197,Pos!$A:$A,Pos!AG:AG,_xlfn.XLOOKUP($L197,#REF!,#REF!, ""), 0)</f>
        <v>#REF!</v>
      </c>
      <c r="AR197" s="1" t="e">
        <f>_xlfn.XLOOKUP($L197,Pos!$A:$A,Pos!AH:AH,_xlfn.XLOOKUP($L197,#REF!,#REF!, ""), 0)</f>
        <v>#REF!</v>
      </c>
      <c r="AS197" s="1" t="e">
        <f>_xlfn.XLOOKUP($L197,Pos!$A:$A,Pos!AI:AI,_xlfn.XLOOKUP($L197,#REF!,#REF!, ""), 0)</f>
        <v>#REF!</v>
      </c>
      <c r="AT197" s="1" t="e">
        <f>_xlfn.XLOOKUP($L197,Pos!$A:$A,Pos!AJ:AJ,_xlfn.XLOOKUP($L197,#REF!,#REF!, ""), 0)</f>
        <v>#REF!</v>
      </c>
      <c r="AU197" s="1" t="e">
        <f>_xlfn.XLOOKUP($L197,Pos!$A:$A,Pos!AK:AK,_xlfn.XLOOKUP($L197,#REF!,#REF!, ""), 0)</f>
        <v>#REF!</v>
      </c>
      <c r="AV197" s="1" t="e">
        <f>_xlfn.XLOOKUP($L197,Pos!$A:$A,Pos!AL:AL,_xlfn.XLOOKUP($L197,#REF!,#REF!, ""), 0)</f>
        <v>#REF!</v>
      </c>
      <c r="AW197" s="1" t="e">
        <f>_xlfn.XLOOKUP($L197,Pos!$A:$A,Pos!AM:AM,_xlfn.XLOOKUP($L197,#REF!,#REF!, ""), 0)</f>
        <v>#REF!</v>
      </c>
      <c r="AX197" s="1" t="e">
        <f>_xlfn.XLOOKUP($L197,Pos!$A:$A,Pos!AN:AN,_xlfn.XLOOKUP($L197,#REF!,#REF!, ""), 0)</f>
        <v>#REF!</v>
      </c>
      <c r="AY197" s="1" t="e">
        <f>_xlfn.XLOOKUP($L197,Pos!$A:$A,Pos!AO:AO,_xlfn.XLOOKUP($L197,#REF!,#REF!, ""), 0)</f>
        <v>#REF!</v>
      </c>
      <c r="AZ197" s="7" t="str">
        <f t="shared" si="122"/>
        <v>OUT</v>
      </c>
      <c r="BA197" s="1">
        <f>IF(OR(_xlfn.XLOOKUP(L197,Pos!B:B,Pos!L:L,FALSE)="ESG Reason",_xlfn.XLOOKUP(L197,Pos!B:B,Pos!L:L,FALSE)="Blacklisted"),1,0)</f>
        <v>0</v>
      </c>
      <c r="BC197" s="11">
        <v>8.9636689771693332E-11</v>
      </c>
      <c r="BD197" s="11">
        <f>_xlfn.XLOOKUP($L197,Pos!$B:$B,Pos!H:H,0, 0)</f>
        <v>0</v>
      </c>
      <c r="BE197" s="11">
        <f>_xlfn.XLOOKUP($L197,Pos!$B:$B,Pos!I:I,0, 0)</f>
        <v>2.3497971443144812E-3</v>
      </c>
      <c r="BF197" s="18">
        <f t="shared" si="123"/>
        <v>2.3497971443144812E-3</v>
      </c>
      <c r="BG197" s="1">
        <f t="shared" si="124"/>
        <v>1</v>
      </c>
      <c r="BH197" s="1">
        <f t="shared" si="125"/>
        <v>23</v>
      </c>
      <c r="BI197" s="18">
        <f t="shared" si="126"/>
        <v>8.9636689771693332E-11</v>
      </c>
      <c r="BJ197" s="3">
        <f t="shared" si="127"/>
        <v>0</v>
      </c>
      <c r="BK197" s="18">
        <f t="shared" si="128"/>
        <v>0</v>
      </c>
    </row>
    <row r="198" spans="3:63" x14ac:dyDescent="0.25">
      <c r="C198" s="3"/>
      <c r="D198" s="3"/>
      <c r="E198" s="3"/>
      <c r="F198" s="3"/>
      <c r="G198" s="51" t="s">
        <v>82</v>
      </c>
      <c r="H198" s="8" t="str">
        <f t="shared" si="118"/>
        <v>0,2%North America</v>
      </c>
      <c r="I198" s="11" cm="1">
        <f t="array" ref="I198">IF(
   AZ198 = "OUT", 0,IF(
   BD198 &gt;= LARGE(IF(ISNUMBER(BD:BD), BD:BD), 3),
   BE198 - 0.001,
   IF(BE198 &gt;=VLOOKUP(P198,mapping!$A:$B,2,FALSE), BE198,VLOOKUP(P198,mapping!$A$2:$B$8,2,FALSE))
))</f>
        <v>0</v>
      </c>
      <c r="J198" s="11" cm="1">
        <f t="array" ref="J198">IF(
    AZ198="OUT",0,IF(IF(
                      BD198&gt;=LARGE(IF(ISNUMBER(BD:BD),BD:BD),3),
                      BE198+0.001,
                      VLOOKUP(H198,mapping!$D:$E,2,FALSE)
                      )&gt;I198,
                   IF(
                      BD198&gt;=LARGE(IF(ISNUMBER(BD:BD),BD:BD),3),
                      BE198+0.001,
                      VLOOKUP(H198,mapping!$D:$E,2,FALSE)
                      ),
                   I198+0.002))</f>
        <v>0</v>
      </c>
      <c r="K198" s="8">
        <f t="shared" si="119"/>
        <v>2.3167961285090969E-3</v>
      </c>
      <c r="L198" s="1" t="str">
        <f>Pos!B909</f>
        <v>US1729674242</v>
      </c>
      <c r="M198" s="1" t="str">
        <f>_xlfn.XLOOKUP($L198,Pos!B:B,Pos!D:D,, 0)</f>
        <v>Citigroup Inc.</v>
      </c>
      <c r="N198" s="1" t="str">
        <f>_xlfn.XLOOKUP($L198,Pos!B:B,Pos!E:E,, 0)</f>
        <v>Banks</v>
      </c>
      <c r="O198" s="1" t="str">
        <f t="shared" si="120"/>
        <v>Banks_North America</v>
      </c>
      <c r="P198" s="1" t="str">
        <f>_xlfn.XLOOKUP($L198,Pos!B:B,Pos!F:F,, 0)</f>
        <v>North America</v>
      </c>
      <c r="Q198" s="1">
        <v>0</v>
      </c>
      <c r="R198" s="9">
        <f>_xlfn.XLOOKUP($L198,Pos!$B:$B,Pos!N:N,0, 0)</f>
        <v>4.63</v>
      </c>
      <c r="S198" s="9">
        <f>_xlfn.XLOOKUP($L198,Pos!$B:$B,Pos!O:O,0, 0)</f>
        <v>6.915</v>
      </c>
      <c r="T198" s="9">
        <f>_xlfn.XLOOKUP($L198,Pos!$B:$B,Pos!P:P,0, 0)</f>
        <v>0.52500000000000002</v>
      </c>
      <c r="U198" s="9">
        <f>_xlfn.XLOOKUP($L198,Pos!$B:$B,Pos!Q:Q,0, 0)</f>
        <v>8.9</v>
      </c>
      <c r="V198" s="9">
        <f>_xlfn.XLOOKUP($L198,Pos!$B:$B,Pos!R:R,0, 0)</f>
        <v>2.3666670000000001</v>
      </c>
      <c r="W198" s="9">
        <f>_xlfn.XLOOKUP($L198,Pos!$B:$B,Pos!S:S,0, 0)</f>
        <v>6.0225</v>
      </c>
      <c r="X198" s="9" t="str">
        <f>_xlfn.XLOOKUP($L198,Pos!$B:$B,Pos!J:J,0, 0)</f>
        <v>Outperform</v>
      </c>
      <c r="Y198" s="1">
        <v>0</v>
      </c>
      <c r="Z198" s="1">
        <v>0</v>
      </c>
      <c r="AA198" s="1">
        <f t="shared" si="121"/>
        <v>0</v>
      </c>
      <c r="AB198" s="9">
        <f>_xlfn.XLOOKUP(L198,Pos!B:B,Pos!K:K,-1,0)</f>
        <v>5.7142857142857144</v>
      </c>
      <c r="AC198" s="1" t="e">
        <f>_xlfn.XLOOKUP($L198,Pos!$A:$A,Pos!S:S,_xlfn.XLOOKUP($L198,#REF!,#REF!, ""), 0)</f>
        <v>#REF!</v>
      </c>
      <c r="AD198" s="1" t="e">
        <f>_xlfn.XLOOKUP($L198,Pos!$A:$A,Pos!T:T,_xlfn.XLOOKUP($L198,#REF!,#REF!, ""), 0)</f>
        <v>#REF!</v>
      </c>
      <c r="AE198" s="1" t="e">
        <f>_xlfn.XLOOKUP($L198,Pos!$A:$A,Pos!U:U,_xlfn.XLOOKUP($L198,#REF!,#REF!, ""), 0)</f>
        <v>#REF!</v>
      </c>
      <c r="AF198" s="1" t="e">
        <f>_xlfn.XLOOKUP($L198,Pos!$A:$A,Pos!V:V,_xlfn.XLOOKUP($L198,#REF!,#REF!, ""), 0)</f>
        <v>#REF!</v>
      </c>
      <c r="AG198" s="1" t="e">
        <f>_xlfn.XLOOKUP($L198,Pos!$A:$A,Pos!W:W,_xlfn.XLOOKUP($L198,#REF!,#REF!, ""), 0)</f>
        <v>#REF!</v>
      </c>
      <c r="AH198" s="1" t="e">
        <f>_xlfn.XLOOKUP($L198,Pos!$A:$A,Pos!X:X,_xlfn.XLOOKUP($L198,#REF!,#REF!, ""), 0)</f>
        <v>#REF!</v>
      </c>
      <c r="AI198" s="1" t="e">
        <f>_xlfn.XLOOKUP($L198,Pos!$A:$A,Pos!Y:Y,_xlfn.XLOOKUP($L198,#REF!,#REF!, ""), 0)</f>
        <v>#REF!</v>
      </c>
      <c r="AJ198" s="1" t="e">
        <f>_xlfn.XLOOKUP($L198,Pos!$A:$A,Pos!Z:Z,_xlfn.XLOOKUP($L198,#REF!,#REF!, ""), 0)</f>
        <v>#REF!</v>
      </c>
      <c r="AK198" s="1" t="e">
        <f>_xlfn.XLOOKUP($L198,Pos!$A:$A,Pos!AA:AA,_xlfn.XLOOKUP($L198,#REF!,#REF!, ""), 0)</f>
        <v>#REF!</v>
      </c>
      <c r="AL198" s="1" t="e">
        <f>_xlfn.XLOOKUP($L198,Pos!$A:$A,Pos!AB:AB,_xlfn.XLOOKUP($L198,#REF!,#REF!, ""), 0)</f>
        <v>#REF!</v>
      </c>
      <c r="AM198" s="1" t="e">
        <f>_xlfn.XLOOKUP($L198,Pos!$A:$A,Pos!AC:AC,_xlfn.XLOOKUP($L198,#REF!,#REF!, ""), 0)</f>
        <v>#REF!</v>
      </c>
      <c r="AN198" s="1" t="e">
        <f>_xlfn.XLOOKUP($L198,Pos!$A:$A,Pos!AD:AD,_xlfn.XLOOKUP($L198,#REF!,#REF!, ""), 0)</f>
        <v>#REF!</v>
      </c>
      <c r="AO198" s="1" t="e">
        <f>_xlfn.XLOOKUP($L198,Pos!$A:$A,Pos!AE:AE,_xlfn.XLOOKUP($L198,#REF!,#REF!, ""), 0)</f>
        <v>#REF!</v>
      </c>
      <c r="AP198" s="1" t="e">
        <f>_xlfn.XLOOKUP($L198,Pos!$A:$A,Pos!AF:AF,_xlfn.XLOOKUP($L198,#REF!,#REF!, ""), 0)</f>
        <v>#REF!</v>
      </c>
      <c r="AQ198" s="1" t="e">
        <f>_xlfn.XLOOKUP($L198,Pos!$A:$A,Pos!AG:AG,_xlfn.XLOOKUP($L198,#REF!,#REF!, ""), 0)</f>
        <v>#REF!</v>
      </c>
      <c r="AR198" s="1" t="e">
        <f>_xlfn.XLOOKUP($L198,Pos!$A:$A,Pos!AH:AH,_xlfn.XLOOKUP($L198,#REF!,#REF!, ""), 0)</f>
        <v>#REF!</v>
      </c>
      <c r="AS198" s="1" t="e">
        <f>_xlfn.XLOOKUP($L198,Pos!$A:$A,Pos!AI:AI,_xlfn.XLOOKUP($L198,#REF!,#REF!, ""), 0)</f>
        <v>#REF!</v>
      </c>
      <c r="AT198" s="1" t="e">
        <f>_xlfn.XLOOKUP($L198,Pos!$A:$A,Pos!AJ:AJ,_xlfn.XLOOKUP($L198,#REF!,#REF!, ""), 0)</f>
        <v>#REF!</v>
      </c>
      <c r="AU198" s="1" t="e">
        <f>_xlfn.XLOOKUP($L198,Pos!$A:$A,Pos!AK:AK,_xlfn.XLOOKUP($L198,#REF!,#REF!, ""), 0)</f>
        <v>#REF!</v>
      </c>
      <c r="AV198" s="1" t="e">
        <f>_xlfn.XLOOKUP($L198,Pos!$A:$A,Pos!AL:AL,_xlfn.XLOOKUP($L198,#REF!,#REF!, ""), 0)</f>
        <v>#REF!</v>
      </c>
      <c r="AW198" s="1" t="e">
        <f>_xlfn.XLOOKUP($L198,Pos!$A:$A,Pos!AM:AM,_xlfn.XLOOKUP($L198,#REF!,#REF!, ""), 0)</f>
        <v>#REF!</v>
      </c>
      <c r="AX198" s="1" t="e">
        <f>_xlfn.XLOOKUP($L198,Pos!$A:$A,Pos!AN:AN,_xlfn.XLOOKUP($L198,#REF!,#REF!, ""), 0)</f>
        <v>#REF!</v>
      </c>
      <c r="AY198" s="1" t="e">
        <f>_xlfn.XLOOKUP($L198,Pos!$A:$A,Pos!AO:AO,_xlfn.XLOOKUP($L198,#REF!,#REF!, ""), 0)</f>
        <v>#REF!</v>
      </c>
      <c r="AZ198" s="7" t="str">
        <f t="shared" si="122"/>
        <v>OUT</v>
      </c>
      <c r="BA198" s="1">
        <f>IF(OR(_xlfn.XLOOKUP(L198,Pos!B:B,Pos!L:L,FALSE)="ESG Reason",_xlfn.XLOOKUP(L198,Pos!B:B,Pos!L:L,FALSE)="Blacklisted"),1,0)</f>
        <v>0</v>
      </c>
      <c r="BC198" s="11">
        <v>1.808050881776778E-10</v>
      </c>
      <c r="BD198" s="11">
        <f>_xlfn.XLOOKUP($L198,Pos!$B:$B,Pos!H:H,0, 0)</f>
        <v>0</v>
      </c>
      <c r="BE198" s="11">
        <f>_xlfn.XLOOKUP($L198,Pos!$B:$B,Pos!I:I,0, 0)</f>
        <v>2.3167961285090969E-3</v>
      </c>
      <c r="BF198" s="18">
        <f t="shared" si="123"/>
        <v>2.3167961285090969E-3</v>
      </c>
      <c r="BG198" s="1">
        <f t="shared" si="124"/>
        <v>1</v>
      </c>
      <c r="BH198" s="1">
        <f t="shared" si="125"/>
        <v>21</v>
      </c>
      <c r="BI198" s="18">
        <f t="shared" si="126"/>
        <v>1.808050881776778E-10</v>
      </c>
      <c r="BJ198" s="3">
        <f t="shared" si="127"/>
        <v>0</v>
      </c>
      <c r="BK198" s="18">
        <f t="shared" si="128"/>
        <v>0</v>
      </c>
    </row>
    <row r="199" spans="3:63" x14ac:dyDescent="0.25">
      <c r="C199" s="3"/>
      <c r="D199" s="3"/>
      <c r="E199" s="3"/>
      <c r="F199" s="3"/>
      <c r="G199" s="51" t="s">
        <v>80</v>
      </c>
      <c r="H199" s="8" t="str">
        <f t="shared" si="118"/>
        <v>0,2%North America</v>
      </c>
      <c r="I199" s="11" cm="1">
        <f t="array" ref="I199">IF(
   AZ199 = "OUT", 0,IF(
   BD199 &gt;= LARGE(IF(ISNUMBER(BD:BD), BD:BD), 3),
   BE199 - 0.001,
   IF(BE199 &gt;=VLOOKUP(P199,mapping!$A:$B,2,FALSE), BE199,VLOOKUP(P199,mapping!$A$2:$B$8,2,FALSE))
))</f>
        <v>0</v>
      </c>
      <c r="J199" s="11" cm="1">
        <f t="array" ref="J199">IF(
    AZ199="OUT",0,IF(IF(
                      BD199&gt;=LARGE(IF(ISNUMBER(BD:BD),BD:BD),3),
                      BE199+0.001,
                      VLOOKUP(H199,mapping!$D:$E,2,FALSE)
                      )&gt;I199,
                   IF(
                      BD199&gt;=LARGE(IF(ISNUMBER(BD:BD),BD:BD),3),
                      BE199+0.001,
                      VLOOKUP(H199,mapping!$D:$E,2,FALSE)
                      ),
                   I199+0.002))</f>
        <v>0</v>
      </c>
      <c r="K199" s="8">
        <f t="shared" si="119"/>
        <v>2.288192781102801E-3</v>
      </c>
      <c r="L199" s="1" t="str">
        <f>Pos!B948</f>
        <v>US2546871060</v>
      </c>
      <c r="M199" s="1" t="str">
        <f>_xlfn.XLOOKUP($L199,Pos!B:B,Pos!D:D,, 0)</f>
        <v>Walt Disney Company</v>
      </c>
      <c r="N199" s="1" t="str">
        <f>_xlfn.XLOOKUP($L199,Pos!B:B,Pos!E:E,, 0)</f>
        <v>Media</v>
      </c>
      <c r="O199" s="1" t="str">
        <f t="shared" si="120"/>
        <v>Media_North America</v>
      </c>
      <c r="P199" s="1" t="str">
        <f>_xlfn.XLOOKUP($L199,Pos!B:B,Pos!F:F,, 0)</f>
        <v>North America</v>
      </c>
      <c r="Q199" s="1">
        <v>0</v>
      </c>
      <c r="R199" s="9">
        <f>_xlfn.XLOOKUP($L199,Pos!$B:$B,Pos!N:N,0, 0)</f>
        <v>6.55</v>
      </c>
      <c r="S199" s="9">
        <f>_xlfn.XLOOKUP($L199,Pos!$B:$B,Pos!O:O,0, 0)</f>
        <v>6.9546669999999997</v>
      </c>
      <c r="T199" s="9">
        <f>_xlfn.XLOOKUP($L199,Pos!$B:$B,Pos!P:P,0, 0)</f>
        <v>3.375</v>
      </c>
      <c r="U199" s="9">
        <f>_xlfn.XLOOKUP($L199,Pos!$B:$B,Pos!Q:Q,0, 0)</f>
        <v>5.2</v>
      </c>
      <c r="V199" s="9">
        <f>_xlfn.XLOOKUP($L199,Pos!$B:$B,Pos!R:R,0, 0)</f>
        <v>8.4</v>
      </c>
      <c r="W199" s="9">
        <f>_xlfn.XLOOKUP($L199,Pos!$B:$B,Pos!S:S,0, 0)</f>
        <v>6.7066670000000004</v>
      </c>
      <c r="X199" s="9" t="str">
        <f>_xlfn.XLOOKUP($L199,Pos!$B:$B,Pos!J:J,0, 0)</f>
        <v>Outperform</v>
      </c>
      <c r="Y199" s="1">
        <v>0</v>
      </c>
      <c r="Z199" s="1">
        <v>0</v>
      </c>
      <c r="AA199" s="1">
        <f t="shared" si="121"/>
        <v>0</v>
      </c>
      <c r="AB199" s="9">
        <f>_xlfn.XLOOKUP(L199,Pos!B:B,Pos!K:K,-1,0)</f>
        <v>7.6923076923076934</v>
      </c>
      <c r="AC199" s="1" t="e">
        <f>_xlfn.XLOOKUP($L199,Pos!$A:$A,Pos!S:S,_xlfn.XLOOKUP($L199,#REF!,#REF!, ""), 0)</f>
        <v>#REF!</v>
      </c>
      <c r="AD199" s="1" t="e">
        <f>_xlfn.XLOOKUP($L199,Pos!$A:$A,Pos!T:T,_xlfn.XLOOKUP($L199,#REF!,#REF!, ""), 0)</f>
        <v>#REF!</v>
      </c>
      <c r="AE199" s="1" t="e">
        <f>_xlfn.XLOOKUP($L199,Pos!$A:$A,Pos!U:U,_xlfn.XLOOKUP($L199,#REF!,#REF!, ""), 0)</f>
        <v>#REF!</v>
      </c>
      <c r="AF199" s="1" t="e">
        <f>_xlfn.XLOOKUP($L199,Pos!$A:$A,Pos!V:V,_xlfn.XLOOKUP($L199,#REF!,#REF!, ""), 0)</f>
        <v>#REF!</v>
      </c>
      <c r="AG199" s="1" t="e">
        <f>_xlfn.XLOOKUP($L199,Pos!$A:$A,Pos!W:W,_xlfn.XLOOKUP($L199,#REF!,#REF!, ""), 0)</f>
        <v>#REF!</v>
      </c>
      <c r="AH199" s="1" t="e">
        <f>_xlfn.XLOOKUP($L199,Pos!$A:$A,Pos!X:X,_xlfn.XLOOKUP($L199,#REF!,#REF!, ""), 0)</f>
        <v>#REF!</v>
      </c>
      <c r="AI199" s="1" t="e">
        <f>_xlfn.XLOOKUP($L199,Pos!$A:$A,Pos!Y:Y,_xlfn.XLOOKUP($L199,#REF!,#REF!, ""), 0)</f>
        <v>#REF!</v>
      </c>
      <c r="AJ199" s="1" t="e">
        <f>_xlfn.XLOOKUP($L199,Pos!$A:$A,Pos!Z:Z,_xlfn.XLOOKUP($L199,#REF!,#REF!, ""), 0)</f>
        <v>#REF!</v>
      </c>
      <c r="AK199" s="1" t="e">
        <f>_xlfn.XLOOKUP($L199,Pos!$A:$A,Pos!AA:AA,_xlfn.XLOOKUP($L199,#REF!,#REF!, ""), 0)</f>
        <v>#REF!</v>
      </c>
      <c r="AL199" s="1" t="e">
        <f>_xlfn.XLOOKUP($L199,Pos!$A:$A,Pos!AB:AB,_xlfn.XLOOKUP($L199,#REF!,#REF!, ""), 0)</f>
        <v>#REF!</v>
      </c>
      <c r="AM199" s="1" t="e">
        <f>_xlfn.XLOOKUP($L199,Pos!$A:$A,Pos!AC:AC,_xlfn.XLOOKUP($L199,#REF!,#REF!, ""), 0)</f>
        <v>#REF!</v>
      </c>
      <c r="AN199" s="1" t="e">
        <f>_xlfn.XLOOKUP($L199,Pos!$A:$A,Pos!AD:AD,_xlfn.XLOOKUP($L199,#REF!,#REF!, ""), 0)</f>
        <v>#REF!</v>
      </c>
      <c r="AO199" s="1" t="e">
        <f>_xlfn.XLOOKUP($L199,Pos!$A:$A,Pos!AE:AE,_xlfn.XLOOKUP($L199,#REF!,#REF!, ""), 0)</f>
        <v>#REF!</v>
      </c>
      <c r="AP199" s="1" t="e">
        <f>_xlfn.XLOOKUP($L199,Pos!$A:$A,Pos!AF:AF,_xlfn.XLOOKUP($L199,#REF!,#REF!, ""), 0)</f>
        <v>#REF!</v>
      </c>
      <c r="AQ199" s="1" t="e">
        <f>_xlfn.XLOOKUP($L199,Pos!$A:$A,Pos!AG:AG,_xlfn.XLOOKUP($L199,#REF!,#REF!, ""), 0)</f>
        <v>#REF!</v>
      </c>
      <c r="AR199" s="1" t="e">
        <f>_xlfn.XLOOKUP($L199,Pos!$A:$A,Pos!AH:AH,_xlfn.XLOOKUP($L199,#REF!,#REF!, ""), 0)</f>
        <v>#REF!</v>
      </c>
      <c r="AS199" s="1" t="e">
        <f>_xlfn.XLOOKUP($L199,Pos!$A:$A,Pos!AI:AI,_xlfn.XLOOKUP($L199,#REF!,#REF!, ""), 0)</f>
        <v>#REF!</v>
      </c>
      <c r="AT199" s="1" t="e">
        <f>_xlfn.XLOOKUP($L199,Pos!$A:$A,Pos!AJ:AJ,_xlfn.XLOOKUP($L199,#REF!,#REF!, ""), 0)</f>
        <v>#REF!</v>
      </c>
      <c r="AU199" s="1" t="e">
        <f>_xlfn.XLOOKUP($L199,Pos!$A:$A,Pos!AK:AK,_xlfn.XLOOKUP($L199,#REF!,#REF!, ""), 0)</f>
        <v>#REF!</v>
      </c>
      <c r="AV199" s="1" t="e">
        <f>_xlfn.XLOOKUP($L199,Pos!$A:$A,Pos!AL:AL,_xlfn.XLOOKUP($L199,#REF!,#REF!, ""), 0)</f>
        <v>#REF!</v>
      </c>
      <c r="AW199" s="1" t="e">
        <f>_xlfn.XLOOKUP($L199,Pos!$A:$A,Pos!AM:AM,_xlfn.XLOOKUP($L199,#REF!,#REF!, ""), 0)</f>
        <v>#REF!</v>
      </c>
      <c r="AX199" s="1" t="e">
        <f>_xlfn.XLOOKUP($L199,Pos!$A:$A,Pos!AN:AN,_xlfn.XLOOKUP($L199,#REF!,#REF!, ""), 0)</f>
        <v>#REF!</v>
      </c>
      <c r="AY199" s="1" t="e">
        <f>_xlfn.XLOOKUP($L199,Pos!$A:$A,Pos!AO:AO,_xlfn.XLOOKUP($L199,#REF!,#REF!, ""), 0)</f>
        <v>#REF!</v>
      </c>
      <c r="AZ199" s="7" t="str">
        <f t="shared" si="122"/>
        <v>OUT</v>
      </c>
      <c r="BA199" s="1">
        <f>IF(OR(_xlfn.XLOOKUP(L199,Pos!B:B,Pos!L:L,FALSE)="ESG Reason",_xlfn.XLOOKUP(L199,Pos!B:B,Pos!L:L,FALSE)="Blacklisted"),1,0)</f>
        <v>0</v>
      </c>
      <c r="BC199" s="11">
        <v>8.1484712026537342E-11</v>
      </c>
      <c r="BD199" s="11">
        <f>_xlfn.XLOOKUP($L199,Pos!$B:$B,Pos!H:H,0, 0)</f>
        <v>0</v>
      </c>
      <c r="BE199" s="11">
        <f>_xlfn.XLOOKUP($L199,Pos!$B:$B,Pos!I:I,0, 0)</f>
        <v>2.288192781102801E-3</v>
      </c>
      <c r="BF199" s="18">
        <f t="shared" si="123"/>
        <v>2.288192781102801E-3</v>
      </c>
      <c r="BG199" s="1">
        <f t="shared" si="124"/>
        <v>1</v>
      </c>
      <c r="BH199" s="1">
        <f t="shared" si="125"/>
        <v>31</v>
      </c>
      <c r="BI199" s="18">
        <f t="shared" si="126"/>
        <v>8.1484712026537342E-11</v>
      </c>
      <c r="BJ199" s="3">
        <f t="shared" si="127"/>
        <v>0</v>
      </c>
      <c r="BK199" s="18">
        <f t="shared" si="128"/>
        <v>0</v>
      </c>
    </row>
    <row r="200" spans="3:63" x14ac:dyDescent="0.25">
      <c r="C200" s="3"/>
      <c r="D200" s="3"/>
      <c r="E200" s="3"/>
      <c r="F200" s="3"/>
      <c r="G200" s="51" t="s">
        <v>86</v>
      </c>
      <c r="H200" s="8" t="str">
        <f t="shared" si="118"/>
        <v>0,2%North America</v>
      </c>
      <c r="I200" s="11" cm="1">
        <f t="array" ref="I200">IF(
   AZ200 = "OUT", 0,IF(
   BD200 &gt;= LARGE(IF(ISNUMBER(BD:BD), BD:BD), 3),
   BE200 - 0.001,
   IF(BE200 &gt;=VLOOKUP(P200,mapping!$A:$B,2,FALSE), BE200,VLOOKUP(P200,mapping!$A$2:$B$8,2,FALSE))
))</f>
        <v>0</v>
      </c>
      <c r="J200" s="11" cm="1">
        <f t="array" ref="J200">IF(
    AZ200="OUT",0,IF(IF(
                      BD200&gt;=LARGE(IF(ISNUMBER(BD:BD),BD:BD),3),
                      BE200+0.001,
                      VLOOKUP(H200,mapping!$D:$E,2,FALSE)
                      )&gt;I200,
                   IF(
                      BD200&gt;=LARGE(IF(ISNUMBER(BD:BD),BD:BD),3),
                      BE200+0.001,
                      VLOOKUP(H200,mapping!$D:$E,2,FALSE)
                      ),
                   I200+0.002))</f>
        <v>0</v>
      </c>
      <c r="K200" s="8">
        <f t="shared" si="119"/>
        <v>2.254991734894911E-3</v>
      </c>
      <c r="L200" s="1" t="str">
        <f>Pos!B802</f>
        <v>US00206R1023</v>
      </c>
      <c r="M200" s="1" t="str">
        <f>_xlfn.XLOOKUP($L200,Pos!B:B,Pos!D:D,, 0)</f>
        <v>AT&amp;T Inc</v>
      </c>
      <c r="N200" s="1" t="str">
        <f>_xlfn.XLOOKUP($L200,Pos!B:B,Pos!E:E,, 0)</f>
        <v>Telecommunications</v>
      </c>
      <c r="O200" s="1" t="str">
        <f t="shared" si="120"/>
        <v>Telecommunications_North America</v>
      </c>
      <c r="P200" s="1" t="str">
        <f>_xlfn.XLOOKUP($L200,Pos!B:B,Pos!F:F,, 0)</f>
        <v>North America</v>
      </c>
      <c r="Q200" s="1">
        <v>0</v>
      </c>
      <c r="R200" s="9">
        <f>_xlfn.XLOOKUP($L200,Pos!$B:$B,Pos!N:N,0, 0)</f>
        <v>4.3899999999999997</v>
      </c>
      <c r="S200" s="9">
        <f>_xlfn.XLOOKUP($L200,Pos!$B:$B,Pos!O:O,0, 0)</f>
        <v>5.6325000000000003</v>
      </c>
      <c r="T200" s="9">
        <f>_xlfn.XLOOKUP($L200,Pos!$B:$B,Pos!P:P,0, 0)</f>
        <v>2.9</v>
      </c>
      <c r="U200" s="9">
        <f>_xlfn.XLOOKUP($L200,Pos!$B:$B,Pos!Q:Q,0, 0)</f>
        <v>6</v>
      </c>
      <c r="V200" s="9">
        <f>_xlfn.XLOOKUP($L200,Pos!$B:$B,Pos!R:R,0, 0)</f>
        <v>8.7333339999999993</v>
      </c>
      <c r="W200" s="9">
        <f>_xlfn.XLOOKUP($L200,Pos!$B:$B,Pos!S:S,0, 0)</f>
        <v>3.2116669999999998</v>
      </c>
      <c r="X200" s="9" t="str">
        <f>_xlfn.XLOOKUP($L200,Pos!$B:$B,Pos!J:J,0, 0)</f>
        <v>Outperform</v>
      </c>
      <c r="Y200" s="1">
        <v>0</v>
      </c>
      <c r="Z200" s="1">
        <v>0</v>
      </c>
      <c r="AA200" s="1">
        <f t="shared" si="121"/>
        <v>0</v>
      </c>
      <c r="AB200" s="9">
        <f>_xlfn.XLOOKUP(L200,Pos!B:B,Pos!K:K,-1,0)</f>
        <v>4.545454545454545</v>
      </c>
      <c r="AC200" s="1" t="e">
        <f>_xlfn.XLOOKUP($L200,Pos!$A:$A,Pos!S:S,_xlfn.XLOOKUP($L200,#REF!,#REF!, ""), 0)</f>
        <v>#REF!</v>
      </c>
      <c r="AD200" s="1" t="e">
        <f>_xlfn.XLOOKUP($L200,Pos!$A:$A,Pos!T:T,_xlfn.XLOOKUP($L200,#REF!,#REF!, ""), 0)</f>
        <v>#REF!</v>
      </c>
      <c r="AE200" s="1" t="e">
        <f>_xlfn.XLOOKUP($L200,Pos!$A:$A,Pos!U:U,_xlfn.XLOOKUP($L200,#REF!,#REF!, ""), 0)</f>
        <v>#REF!</v>
      </c>
      <c r="AF200" s="1" t="e">
        <f>_xlfn.XLOOKUP($L200,Pos!$A:$A,Pos!V:V,_xlfn.XLOOKUP($L200,#REF!,#REF!, ""), 0)</f>
        <v>#REF!</v>
      </c>
      <c r="AG200" s="1" t="e">
        <f>_xlfn.XLOOKUP($L200,Pos!$A:$A,Pos!W:W,_xlfn.XLOOKUP($L200,#REF!,#REF!, ""), 0)</f>
        <v>#REF!</v>
      </c>
      <c r="AH200" s="1" t="e">
        <f>_xlfn.XLOOKUP($L200,Pos!$A:$A,Pos!X:X,_xlfn.XLOOKUP($L200,#REF!,#REF!, ""), 0)</f>
        <v>#REF!</v>
      </c>
      <c r="AI200" s="1" t="e">
        <f>_xlfn.XLOOKUP($L200,Pos!$A:$A,Pos!Y:Y,_xlfn.XLOOKUP($L200,#REF!,#REF!, ""), 0)</f>
        <v>#REF!</v>
      </c>
      <c r="AJ200" s="1" t="e">
        <f>_xlfn.XLOOKUP($L200,Pos!$A:$A,Pos!Z:Z,_xlfn.XLOOKUP($L200,#REF!,#REF!, ""), 0)</f>
        <v>#REF!</v>
      </c>
      <c r="AK200" s="1" t="e">
        <f>_xlfn.XLOOKUP($L200,Pos!$A:$A,Pos!AA:AA,_xlfn.XLOOKUP($L200,#REF!,#REF!, ""), 0)</f>
        <v>#REF!</v>
      </c>
      <c r="AL200" s="1" t="e">
        <f>_xlfn.XLOOKUP($L200,Pos!$A:$A,Pos!AB:AB,_xlfn.XLOOKUP($L200,#REF!,#REF!, ""), 0)</f>
        <v>#REF!</v>
      </c>
      <c r="AM200" s="1" t="e">
        <f>_xlfn.XLOOKUP($L200,Pos!$A:$A,Pos!AC:AC,_xlfn.XLOOKUP($L200,#REF!,#REF!, ""), 0)</f>
        <v>#REF!</v>
      </c>
      <c r="AN200" s="1" t="e">
        <f>_xlfn.XLOOKUP($L200,Pos!$A:$A,Pos!AD:AD,_xlfn.XLOOKUP($L200,#REF!,#REF!, ""), 0)</f>
        <v>#REF!</v>
      </c>
      <c r="AO200" s="1" t="e">
        <f>_xlfn.XLOOKUP($L200,Pos!$A:$A,Pos!AE:AE,_xlfn.XLOOKUP($L200,#REF!,#REF!, ""), 0)</f>
        <v>#REF!</v>
      </c>
      <c r="AP200" s="1" t="e">
        <f>_xlfn.XLOOKUP($L200,Pos!$A:$A,Pos!AF:AF,_xlfn.XLOOKUP($L200,#REF!,#REF!, ""), 0)</f>
        <v>#REF!</v>
      </c>
      <c r="AQ200" s="1" t="e">
        <f>_xlfn.XLOOKUP($L200,Pos!$A:$A,Pos!AG:AG,_xlfn.XLOOKUP($L200,#REF!,#REF!, ""), 0)</f>
        <v>#REF!</v>
      </c>
      <c r="AR200" s="1" t="e">
        <f>_xlfn.XLOOKUP($L200,Pos!$A:$A,Pos!AH:AH,_xlfn.XLOOKUP($L200,#REF!,#REF!, ""), 0)</f>
        <v>#REF!</v>
      </c>
      <c r="AS200" s="1" t="e">
        <f>_xlfn.XLOOKUP($L200,Pos!$A:$A,Pos!AI:AI,_xlfn.XLOOKUP($L200,#REF!,#REF!, ""), 0)</f>
        <v>#REF!</v>
      </c>
      <c r="AT200" s="1" t="e">
        <f>_xlfn.XLOOKUP($L200,Pos!$A:$A,Pos!AJ:AJ,_xlfn.XLOOKUP($L200,#REF!,#REF!, ""), 0)</f>
        <v>#REF!</v>
      </c>
      <c r="AU200" s="1" t="e">
        <f>_xlfn.XLOOKUP($L200,Pos!$A:$A,Pos!AK:AK,_xlfn.XLOOKUP($L200,#REF!,#REF!, ""), 0)</f>
        <v>#REF!</v>
      </c>
      <c r="AV200" s="1" t="e">
        <f>_xlfn.XLOOKUP($L200,Pos!$A:$A,Pos!AL:AL,_xlfn.XLOOKUP($L200,#REF!,#REF!, ""), 0)</f>
        <v>#REF!</v>
      </c>
      <c r="AW200" s="1" t="e">
        <f>_xlfn.XLOOKUP($L200,Pos!$A:$A,Pos!AM:AM,_xlfn.XLOOKUP($L200,#REF!,#REF!, ""), 0)</f>
        <v>#REF!</v>
      </c>
      <c r="AX200" s="1" t="e">
        <f>_xlfn.XLOOKUP($L200,Pos!$A:$A,Pos!AN:AN,_xlfn.XLOOKUP($L200,#REF!,#REF!, ""), 0)</f>
        <v>#REF!</v>
      </c>
      <c r="AY200" s="1" t="e">
        <f>_xlfn.XLOOKUP($L200,Pos!$A:$A,Pos!AO:AO,_xlfn.XLOOKUP($L200,#REF!,#REF!, ""), 0)</f>
        <v>#REF!</v>
      </c>
      <c r="AZ200" s="7" t="str">
        <f t="shared" si="122"/>
        <v>OUT</v>
      </c>
      <c r="BA200" s="1">
        <f>IF(OR(_xlfn.XLOOKUP(L200,Pos!B:B,Pos!L:L,FALSE)="ESG Reason",_xlfn.XLOOKUP(L200,Pos!B:B,Pos!L:L,FALSE)="Blacklisted"),1,0)</f>
        <v>0</v>
      </c>
      <c r="BC200" s="11">
        <v>9.4763446256970523E-11</v>
      </c>
      <c r="BD200" s="11">
        <f>_xlfn.XLOOKUP($L200,Pos!$B:$B,Pos!H:H,0, 0)</f>
        <v>0</v>
      </c>
      <c r="BE200" s="11">
        <f>_xlfn.XLOOKUP($L200,Pos!$B:$B,Pos!I:I,0, 0)</f>
        <v>2.254991734894911E-3</v>
      </c>
      <c r="BF200" s="18">
        <f t="shared" si="123"/>
        <v>2.254991734894911E-3</v>
      </c>
      <c r="BG200" s="1">
        <f t="shared" si="124"/>
        <v>1</v>
      </c>
      <c r="BH200" s="1">
        <f t="shared" si="125"/>
        <v>36</v>
      </c>
      <c r="BI200" s="18">
        <f t="shared" si="126"/>
        <v>9.4763446256970523E-11</v>
      </c>
      <c r="BJ200" s="3">
        <f t="shared" si="127"/>
        <v>0</v>
      </c>
      <c r="BK200" s="18">
        <f t="shared" si="128"/>
        <v>0</v>
      </c>
    </row>
    <row r="201" spans="3:63" x14ac:dyDescent="0.25">
      <c r="C201" s="3"/>
      <c r="D201" s="3"/>
      <c r="E201" s="3"/>
      <c r="F201" s="3"/>
      <c r="G201" s="51" t="s">
        <v>89</v>
      </c>
      <c r="H201" s="8" t="str">
        <f t="shared" si="118"/>
        <v>0,2%North America</v>
      </c>
      <c r="I201" s="11" cm="1">
        <f t="array" ref="I201">IF(
   AZ201 = "OUT", 0,IF(
   BD201 &gt;= LARGE(IF(ISNUMBER(BD:BD), BD:BD), 3),
   BE201 - 0.001,
   IF(BE201 &gt;=VLOOKUP(P201,mapping!$A:$B,2,FALSE), BE201,VLOOKUP(P201,mapping!$A$2:$B$8,2,FALSE))
))</f>
        <v>0</v>
      </c>
      <c r="J201" s="11" cm="1">
        <f t="array" ref="J201">IF(
    AZ201="OUT",0,IF(IF(
                      BD201&gt;=LARGE(IF(ISNUMBER(BD:BD),BD:BD),3),
                      BE201+0.001,
                      VLOOKUP(H201,mapping!$D:$E,2,FALSE)
                      )&gt;I201,
                   IF(
                      BD201&gt;=LARGE(IF(ISNUMBER(BD:BD),BD:BD),3),
                      BE201+0.001,
                      VLOOKUP(H201,mapping!$D:$E,2,FALSE)
                      ),
                   I201+0.002))</f>
        <v>0</v>
      </c>
      <c r="K201" s="8">
        <f t="shared" si="119"/>
        <v>2.2533284820980761E-3</v>
      </c>
      <c r="L201" s="1" t="str">
        <f>Pos!B831</f>
        <v>US0311621009</v>
      </c>
      <c r="M201" s="1" t="str">
        <f>_xlfn.XLOOKUP($L201,Pos!B:B,Pos!D:D,, 0)</f>
        <v>Amgen Inc.</v>
      </c>
      <c r="N201" s="1" t="str">
        <f>_xlfn.XLOOKUP($L201,Pos!B:B,Pos!E:E,, 0)</f>
        <v>Health Care</v>
      </c>
      <c r="O201" s="1" t="str">
        <f t="shared" si="120"/>
        <v>Health Care_North America</v>
      </c>
      <c r="P201" s="1" t="str">
        <f>_xlfn.XLOOKUP($L201,Pos!B:B,Pos!F:F,, 0)</f>
        <v>North America</v>
      </c>
      <c r="Q201" s="1">
        <v>0</v>
      </c>
      <c r="R201" s="9">
        <f>_xlfn.XLOOKUP($L201,Pos!$B:$B,Pos!N:N,0, 0)</f>
        <v>8.0599989999999995</v>
      </c>
      <c r="S201" s="9">
        <f>_xlfn.XLOOKUP($L201,Pos!$B:$B,Pos!O:O,0, 0)</f>
        <v>4.9850009999999996</v>
      </c>
      <c r="T201" s="9">
        <f>_xlfn.XLOOKUP($L201,Pos!$B:$B,Pos!P:P,0, 0)</f>
        <v>4.75</v>
      </c>
      <c r="U201" s="9">
        <f>_xlfn.XLOOKUP($L201,Pos!$B:$B,Pos!Q:Q,0, 0)</f>
        <v>5.5</v>
      </c>
      <c r="V201" s="9">
        <f>_xlfn.XLOOKUP($L201,Pos!$B:$B,Pos!R:R,0, 0)</f>
        <v>6.5333329999999998</v>
      </c>
      <c r="W201" s="9">
        <f>_xlfn.XLOOKUP($L201,Pos!$B:$B,Pos!S:S,0, 0)</f>
        <v>6.2183330000000003</v>
      </c>
      <c r="X201" s="9" t="str">
        <f>_xlfn.XLOOKUP($L201,Pos!$B:$B,Pos!J:J,0, 0)</f>
        <v>Outperform</v>
      </c>
      <c r="Y201" s="1">
        <v>0</v>
      </c>
      <c r="Z201" s="1">
        <v>0</v>
      </c>
      <c r="AA201" s="1">
        <f t="shared" si="121"/>
        <v>0</v>
      </c>
      <c r="AB201" s="9">
        <f>_xlfn.XLOOKUP(L201,Pos!B:B,Pos!K:K,-1,0)</f>
        <v>8.1355932203389827</v>
      </c>
      <c r="AC201" s="1" t="e">
        <f>_xlfn.XLOOKUP($L201,Pos!$A:$A,Pos!S:S,_xlfn.XLOOKUP($L201,#REF!,#REF!, ""), 0)</f>
        <v>#REF!</v>
      </c>
      <c r="AD201" s="1" t="e">
        <f>_xlfn.XLOOKUP($L201,Pos!$A:$A,Pos!T:T,_xlfn.XLOOKUP($L201,#REF!,#REF!, ""), 0)</f>
        <v>#REF!</v>
      </c>
      <c r="AE201" s="1" t="e">
        <f>_xlfn.XLOOKUP($L201,Pos!$A:$A,Pos!U:U,_xlfn.XLOOKUP($L201,#REF!,#REF!, ""), 0)</f>
        <v>#REF!</v>
      </c>
      <c r="AF201" s="1" t="e">
        <f>_xlfn.XLOOKUP($L201,Pos!$A:$A,Pos!V:V,_xlfn.XLOOKUP($L201,#REF!,#REF!, ""), 0)</f>
        <v>#REF!</v>
      </c>
      <c r="AG201" s="1" t="e">
        <f>_xlfn.XLOOKUP($L201,Pos!$A:$A,Pos!W:W,_xlfn.XLOOKUP($L201,#REF!,#REF!, ""), 0)</f>
        <v>#REF!</v>
      </c>
      <c r="AH201" s="1" t="e">
        <f>_xlfn.XLOOKUP($L201,Pos!$A:$A,Pos!X:X,_xlfn.XLOOKUP($L201,#REF!,#REF!, ""), 0)</f>
        <v>#REF!</v>
      </c>
      <c r="AI201" s="1" t="e">
        <f>_xlfn.XLOOKUP($L201,Pos!$A:$A,Pos!Y:Y,_xlfn.XLOOKUP($L201,#REF!,#REF!, ""), 0)</f>
        <v>#REF!</v>
      </c>
      <c r="AJ201" s="1" t="e">
        <f>_xlfn.XLOOKUP($L201,Pos!$A:$A,Pos!Z:Z,_xlfn.XLOOKUP($L201,#REF!,#REF!, ""), 0)</f>
        <v>#REF!</v>
      </c>
      <c r="AK201" s="1" t="e">
        <f>_xlfn.XLOOKUP($L201,Pos!$A:$A,Pos!AA:AA,_xlfn.XLOOKUP($L201,#REF!,#REF!, ""), 0)</f>
        <v>#REF!</v>
      </c>
      <c r="AL201" s="1" t="e">
        <f>_xlfn.XLOOKUP($L201,Pos!$A:$A,Pos!AB:AB,_xlfn.XLOOKUP($L201,#REF!,#REF!, ""), 0)</f>
        <v>#REF!</v>
      </c>
      <c r="AM201" s="1" t="e">
        <f>_xlfn.XLOOKUP($L201,Pos!$A:$A,Pos!AC:AC,_xlfn.XLOOKUP($L201,#REF!,#REF!, ""), 0)</f>
        <v>#REF!</v>
      </c>
      <c r="AN201" s="1" t="e">
        <f>_xlfn.XLOOKUP($L201,Pos!$A:$A,Pos!AD:AD,_xlfn.XLOOKUP($L201,#REF!,#REF!, ""), 0)</f>
        <v>#REF!</v>
      </c>
      <c r="AO201" s="1" t="e">
        <f>_xlfn.XLOOKUP($L201,Pos!$A:$A,Pos!AE:AE,_xlfn.XLOOKUP($L201,#REF!,#REF!, ""), 0)</f>
        <v>#REF!</v>
      </c>
      <c r="AP201" s="1" t="e">
        <f>_xlfn.XLOOKUP($L201,Pos!$A:$A,Pos!AF:AF,_xlfn.XLOOKUP($L201,#REF!,#REF!, ""), 0)</f>
        <v>#REF!</v>
      </c>
      <c r="AQ201" s="1" t="e">
        <f>_xlfn.XLOOKUP($L201,Pos!$A:$A,Pos!AG:AG,_xlfn.XLOOKUP($L201,#REF!,#REF!, ""), 0)</f>
        <v>#REF!</v>
      </c>
      <c r="AR201" s="1" t="e">
        <f>_xlfn.XLOOKUP($L201,Pos!$A:$A,Pos!AH:AH,_xlfn.XLOOKUP($L201,#REF!,#REF!, ""), 0)</f>
        <v>#REF!</v>
      </c>
      <c r="AS201" s="1" t="e">
        <f>_xlfn.XLOOKUP($L201,Pos!$A:$A,Pos!AI:AI,_xlfn.XLOOKUP($L201,#REF!,#REF!, ""), 0)</f>
        <v>#REF!</v>
      </c>
      <c r="AT201" s="1" t="e">
        <f>_xlfn.XLOOKUP($L201,Pos!$A:$A,Pos!AJ:AJ,_xlfn.XLOOKUP($L201,#REF!,#REF!, ""), 0)</f>
        <v>#REF!</v>
      </c>
      <c r="AU201" s="1" t="e">
        <f>_xlfn.XLOOKUP($L201,Pos!$A:$A,Pos!AK:AK,_xlfn.XLOOKUP($L201,#REF!,#REF!, ""), 0)</f>
        <v>#REF!</v>
      </c>
      <c r="AV201" s="1" t="e">
        <f>_xlfn.XLOOKUP($L201,Pos!$A:$A,Pos!AL:AL,_xlfn.XLOOKUP($L201,#REF!,#REF!, ""), 0)</f>
        <v>#REF!</v>
      </c>
      <c r="AW201" s="1" t="e">
        <f>_xlfn.XLOOKUP($L201,Pos!$A:$A,Pos!AM:AM,_xlfn.XLOOKUP($L201,#REF!,#REF!, ""), 0)</f>
        <v>#REF!</v>
      </c>
      <c r="AX201" s="1" t="e">
        <f>_xlfn.XLOOKUP($L201,Pos!$A:$A,Pos!AN:AN,_xlfn.XLOOKUP($L201,#REF!,#REF!, ""), 0)</f>
        <v>#REF!</v>
      </c>
      <c r="AY201" s="1" t="e">
        <f>_xlfn.XLOOKUP($L201,Pos!$A:$A,Pos!AO:AO,_xlfn.XLOOKUP($L201,#REF!,#REF!, ""), 0)</f>
        <v>#REF!</v>
      </c>
      <c r="AZ201" s="7" t="str">
        <f t="shared" si="122"/>
        <v>OUT</v>
      </c>
      <c r="BA201" s="1">
        <f>IF(OR(_xlfn.XLOOKUP(L201,Pos!B:B,Pos!L:L,FALSE)="ESG Reason",_xlfn.XLOOKUP(L201,Pos!B:B,Pos!L:L,FALSE)="Blacklisted"),1,0)</f>
        <v>0</v>
      </c>
      <c r="BC201" s="11">
        <v>9.1208690037952385E-11</v>
      </c>
      <c r="BD201" s="11">
        <f>_xlfn.XLOOKUP($L201,Pos!$B:$B,Pos!H:H,0, 0)</f>
        <v>0</v>
      </c>
      <c r="BE201" s="11">
        <f>_xlfn.XLOOKUP($L201,Pos!$B:$B,Pos!I:I,0, 0)</f>
        <v>2.2533284820980761E-3</v>
      </c>
      <c r="BF201" s="18">
        <f t="shared" si="123"/>
        <v>2.2533284820980761E-3</v>
      </c>
      <c r="BG201" s="1">
        <f t="shared" si="124"/>
        <v>1</v>
      </c>
      <c r="BH201" s="1">
        <f t="shared" si="125"/>
        <v>28</v>
      </c>
      <c r="BI201" s="18">
        <f t="shared" si="126"/>
        <v>9.1208690037952385E-11</v>
      </c>
      <c r="BJ201" s="3">
        <f t="shared" si="127"/>
        <v>0</v>
      </c>
      <c r="BK201" s="18">
        <f t="shared" si="128"/>
        <v>0</v>
      </c>
    </row>
    <row r="202" spans="3:63" x14ac:dyDescent="0.25">
      <c r="C202" s="3"/>
      <c r="D202" s="3"/>
      <c r="E202" s="3"/>
      <c r="F202" s="3"/>
      <c r="G202" s="51" t="s">
        <v>83</v>
      </c>
      <c r="H202" s="8" t="str">
        <f t="shared" si="118"/>
        <v>0,2%West Europe</v>
      </c>
      <c r="I202" s="11" cm="1">
        <f t="array" ref="I202">IF(
   AZ202 = "OUT", 0,IF(
   BD202 &gt;= LARGE(IF(ISNUMBER(BD:BD), BD:BD), 3),
   BE202 - 0.001,
   IF(BE202 &gt;=VLOOKUP(P202,mapping!$A:$B,2,FALSE), BE202,VLOOKUP(P202,mapping!$A$2:$B$8,2,FALSE))
))</f>
        <v>0</v>
      </c>
      <c r="J202" s="11" cm="1">
        <f t="array" ref="J202">IF(
    AZ202="OUT",0,IF(IF(
                      BD202&gt;=LARGE(IF(ISNUMBER(BD:BD),BD:BD),3),
                      BE202+0.001,
                      VLOOKUP(H202,mapping!$D:$E,2,FALSE)
                      )&gt;I202,
                   IF(
                      BD202&gt;=LARGE(IF(ISNUMBER(BD:BD),BD:BD),3),
                      BE202+0.001,
                      VLOOKUP(H202,mapping!$D:$E,2,FALSE)
                      ),
                   I202+0.002))</f>
        <v>0</v>
      </c>
      <c r="K202" s="8">
        <f t="shared" si="119"/>
        <v>2.240289500310745E-3</v>
      </c>
      <c r="L202" s="1" t="str">
        <f>Pos!B311</f>
        <v>FR0000121014</v>
      </c>
      <c r="M202" s="1" t="str">
        <f>_xlfn.XLOOKUP($L202,Pos!B:B,Pos!D:D,, 0)</f>
        <v>LVMH Moet Hennessy Louis Vuitton SE</v>
      </c>
      <c r="N202" s="1" t="str">
        <f>_xlfn.XLOOKUP($L202,Pos!B:B,Pos!E:E,, 0)</f>
        <v>Personal &amp; Household Goods</v>
      </c>
      <c r="O202" s="1" t="str">
        <f t="shared" si="120"/>
        <v>Personal &amp; Household Goods_West Europe</v>
      </c>
      <c r="P202" s="1" t="str">
        <f>_xlfn.XLOOKUP($L202,Pos!B:B,Pos!F:F,, 0)</f>
        <v>West Europe</v>
      </c>
      <c r="Q202" s="1">
        <v>0</v>
      </c>
      <c r="R202" s="9">
        <f>_xlfn.XLOOKUP($L202,Pos!$B:$B,Pos!N:N,0, 0)</f>
        <v>3.97</v>
      </c>
      <c r="S202" s="9">
        <f>_xlfn.XLOOKUP($L202,Pos!$B:$B,Pos!O:O,0, 0)</f>
        <v>2.6506669999999999</v>
      </c>
      <c r="T202" s="9">
        <f>_xlfn.XLOOKUP($L202,Pos!$B:$B,Pos!P:P,0, 0)</f>
        <v>5.625</v>
      </c>
      <c r="U202" s="9">
        <f>_xlfn.XLOOKUP($L202,Pos!$B:$B,Pos!Q:Q,0, 0)</f>
        <v>5.7</v>
      </c>
      <c r="V202" s="9">
        <f>_xlfn.XLOOKUP($L202,Pos!$B:$B,Pos!R:R,0, 0)</f>
        <v>5.3333329999999997</v>
      </c>
      <c r="W202" s="9">
        <f>_xlfn.XLOOKUP($L202,Pos!$B:$B,Pos!S:S,0, 0)</f>
        <v>5.2350000000000003</v>
      </c>
      <c r="X202" s="9" t="str">
        <f>_xlfn.XLOOKUP($L202,Pos!$B:$B,Pos!J:J,0, 0)</f>
        <v>Outperform</v>
      </c>
      <c r="Y202" s="1">
        <v>0</v>
      </c>
      <c r="Z202" s="1">
        <v>0</v>
      </c>
      <c r="AA202" s="1">
        <f t="shared" si="121"/>
        <v>0</v>
      </c>
      <c r="AB202" s="9">
        <f>_xlfn.XLOOKUP(L202,Pos!B:B,Pos!K:K,-1,0)</f>
        <v>2.8571428571428572</v>
      </c>
      <c r="AC202" s="1" t="e">
        <f>_xlfn.XLOOKUP($L202,Pos!$A:$A,Pos!S:S,_xlfn.XLOOKUP($L202,#REF!,#REF!, ""), 0)</f>
        <v>#REF!</v>
      </c>
      <c r="AD202" s="1" t="e">
        <f>_xlfn.XLOOKUP($L202,Pos!$A:$A,Pos!T:T,_xlfn.XLOOKUP($L202,#REF!,#REF!, ""), 0)</f>
        <v>#REF!</v>
      </c>
      <c r="AE202" s="1" t="e">
        <f>_xlfn.XLOOKUP($L202,Pos!$A:$A,Pos!U:U,_xlfn.XLOOKUP($L202,#REF!,#REF!, ""), 0)</f>
        <v>#REF!</v>
      </c>
      <c r="AF202" s="1" t="e">
        <f>_xlfn.XLOOKUP($L202,Pos!$A:$A,Pos!V:V,_xlfn.XLOOKUP($L202,#REF!,#REF!, ""), 0)</f>
        <v>#REF!</v>
      </c>
      <c r="AG202" s="1" t="e">
        <f>_xlfn.XLOOKUP($L202,Pos!$A:$A,Pos!W:W,_xlfn.XLOOKUP($L202,#REF!,#REF!, ""), 0)</f>
        <v>#REF!</v>
      </c>
      <c r="AH202" s="1" t="e">
        <f>_xlfn.XLOOKUP($L202,Pos!$A:$A,Pos!X:X,_xlfn.XLOOKUP($L202,#REF!,#REF!, ""), 0)</f>
        <v>#REF!</v>
      </c>
      <c r="AI202" s="1" t="e">
        <f>_xlfn.XLOOKUP($L202,Pos!$A:$A,Pos!Y:Y,_xlfn.XLOOKUP($L202,#REF!,#REF!, ""), 0)</f>
        <v>#REF!</v>
      </c>
      <c r="AJ202" s="1" t="e">
        <f>_xlfn.XLOOKUP($L202,Pos!$A:$A,Pos!Z:Z,_xlfn.XLOOKUP($L202,#REF!,#REF!, ""), 0)</f>
        <v>#REF!</v>
      </c>
      <c r="AK202" s="1" t="e">
        <f>_xlfn.XLOOKUP($L202,Pos!$A:$A,Pos!AA:AA,_xlfn.XLOOKUP($L202,#REF!,#REF!, ""), 0)</f>
        <v>#REF!</v>
      </c>
      <c r="AL202" s="1" t="e">
        <f>_xlfn.XLOOKUP($L202,Pos!$A:$A,Pos!AB:AB,_xlfn.XLOOKUP($L202,#REF!,#REF!, ""), 0)</f>
        <v>#REF!</v>
      </c>
      <c r="AM202" s="1" t="e">
        <f>_xlfn.XLOOKUP($L202,Pos!$A:$A,Pos!AC:AC,_xlfn.XLOOKUP($L202,#REF!,#REF!, ""), 0)</f>
        <v>#REF!</v>
      </c>
      <c r="AN202" s="1" t="e">
        <f>_xlfn.XLOOKUP($L202,Pos!$A:$A,Pos!AD:AD,_xlfn.XLOOKUP($L202,#REF!,#REF!, ""), 0)</f>
        <v>#REF!</v>
      </c>
      <c r="AO202" s="1" t="e">
        <f>_xlfn.XLOOKUP($L202,Pos!$A:$A,Pos!AE:AE,_xlfn.XLOOKUP($L202,#REF!,#REF!, ""), 0)</f>
        <v>#REF!</v>
      </c>
      <c r="AP202" s="1" t="e">
        <f>_xlfn.XLOOKUP($L202,Pos!$A:$A,Pos!AF:AF,_xlfn.XLOOKUP($L202,#REF!,#REF!, ""), 0)</f>
        <v>#REF!</v>
      </c>
      <c r="AQ202" s="1" t="e">
        <f>_xlfn.XLOOKUP($L202,Pos!$A:$A,Pos!AG:AG,_xlfn.XLOOKUP($L202,#REF!,#REF!, ""), 0)</f>
        <v>#REF!</v>
      </c>
      <c r="AR202" s="1" t="e">
        <f>_xlfn.XLOOKUP($L202,Pos!$A:$A,Pos!AH:AH,_xlfn.XLOOKUP($L202,#REF!,#REF!, ""), 0)</f>
        <v>#REF!</v>
      </c>
      <c r="AS202" s="1" t="e">
        <f>_xlfn.XLOOKUP($L202,Pos!$A:$A,Pos!AI:AI,_xlfn.XLOOKUP($L202,#REF!,#REF!, ""), 0)</f>
        <v>#REF!</v>
      </c>
      <c r="AT202" s="1" t="e">
        <f>_xlfn.XLOOKUP($L202,Pos!$A:$A,Pos!AJ:AJ,_xlfn.XLOOKUP($L202,#REF!,#REF!, ""), 0)</f>
        <v>#REF!</v>
      </c>
      <c r="AU202" s="1" t="e">
        <f>_xlfn.XLOOKUP($L202,Pos!$A:$A,Pos!AK:AK,_xlfn.XLOOKUP($L202,#REF!,#REF!, ""), 0)</f>
        <v>#REF!</v>
      </c>
      <c r="AV202" s="1" t="e">
        <f>_xlfn.XLOOKUP($L202,Pos!$A:$A,Pos!AL:AL,_xlfn.XLOOKUP($L202,#REF!,#REF!, ""), 0)</f>
        <v>#REF!</v>
      </c>
      <c r="AW202" s="1" t="e">
        <f>_xlfn.XLOOKUP($L202,Pos!$A:$A,Pos!AM:AM,_xlfn.XLOOKUP($L202,#REF!,#REF!, ""), 0)</f>
        <v>#REF!</v>
      </c>
      <c r="AX202" s="1" t="e">
        <f>_xlfn.XLOOKUP($L202,Pos!$A:$A,Pos!AN:AN,_xlfn.XLOOKUP($L202,#REF!,#REF!, ""), 0)</f>
        <v>#REF!</v>
      </c>
      <c r="AY202" s="1" t="e">
        <f>_xlfn.XLOOKUP($L202,Pos!$A:$A,Pos!AO:AO,_xlfn.XLOOKUP($L202,#REF!,#REF!, ""), 0)</f>
        <v>#REF!</v>
      </c>
      <c r="AZ202" s="7" t="str">
        <f t="shared" si="122"/>
        <v>OUT</v>
      </c>
      <c r="BA202" s="1">
        <f>IF(OR(_xlfn.XLOOKUP(L202,Pos!B:B,Pos!L:L,FALSE)="ESG Reason",_xlfn.XLOOKUP(L202,Pos!B:B,Pos!L:L,FALSE)="Blacklisted"),1,0)</f>
        <v>1</v>
      </c>
      <c r="BC202" s="11">
        <v>8.8095871631378431E-11</v>
      </c>
      <c r="BD202" s="11">
        <f>_xlfn.XLOOKUP($L202,Pos!$B:$B,Pos!H:H,0, 0)</f>
        <v>0</v>
      </c>
      <c r="BE202" s="11">
        <f>_xlfn.XLOOKUP($L202,Pos!$B:$B,Pos!I:I,0, 0)</f>
        <v>2.240289500310745E-3</v>
      </c>
      <c r="BF202" s="18">
        <f t="shared" si="123"/>
        <v>2.240289500310745E-3</v>
      </c>
      <c r="BG202" s="1">
        <f t="shared" si="124"/>
        <v>2</v>
      </c>
      <c r="BH202" s="1">
        <f t="shared" si="125"/>
        <v>13</v>
      </c>
      <c r="BI202" s="18">
        <f t="shared" si="126"/>
        <v>8.8095871631378431E-11</v>
      </c>
      <c r="BJ202" s="3">
        <f t="shared" si="127"/>
        <v>0</v>
      </c>
      <c r="BK202" s="18">
        <f t="shared" si="128"/>
        <v>0</v>
      </c>
    </row>
    <row r="203" spans="3:63" x14ac:dyDescent="0.25">
      <c r="C203" s="3"/>
      <c r="D203" s="3"/>
      <c r="E203" s="3"/>
      <c r="F203" s="3"/>
      <c r="G203" s="51" t="s">
        <v>78</v>
      </c>
      <c r="H203" s="8" t="str">
        <f t="shared" si="118"/>
        <v>0,2%North America</v>
      </c>
      <c r="I203" s="11" cm="1">
        <f t="array" ref="I203">IF(
   AZ203 = "OUT", 0,IF(
   BD203 &gt;= LARGE(IF(ISNUMBER(BD:BD), BD:BD), 3),
   BE203 - 0.001,
   IF(BE203 &gt;=VLOOKUP(P203,mapping!$A:$B,2,FALSE), BE203,VLOOKUP(P203,mapping!$A$2:$B$8,2,FALSE))
))</f>
        <v>0</v>
      </c>
      <c r="J203" s="11" cm="1">
        <f t="array" ref="J203">IF(
    AZ203="OUT",0,IF(IF(
                      BD203&gt;=LARGE(IF(ISNUMBER(BD:BD),BD:BD),3),
                      BE203+0.001,
                      VLOOKUP(H203,mapping!$D:$E,2,FALSE)
                      )&gt;I203,
                   IF(
                      BD203&gt;=LARGE(IF(ISNUMBER(BD:BD),BD:BD),3),
                      BE203+0.001,
                      VLOOKUP(H203,mapping!$D:$E,2,FALSE)
                      ),
                   I203+0.002))</f>
        <v>0</v>
      </c>
      <c r="K203" s="8">
        <f t="shared" si="119"/>
        <v>2.229176811299543E-3</v>
      </c>
      <c r="L203" s="1" t="str">
        <f>Pos!B1054</f>
        <v>US4581401001</v>
      </c>
      <c r="M203" s="1" t="str">
        <f>_xlfn.XLOOKUP($L203,Pos!B:B,Pos!D:D,, 0)</f>
        <v>Intel Corporation</v>
      </c>
      <c r="N203" s="1" t="str">
        <f>_xlfn.XLOOKUP($L203,Pos!B:B,Pos!E:E,, 0)</f>
        <v>Technology</v>
      </c>
      <c r="O203" s="1" t="str">
        <f t="shared" si="120"/>
        <v>Technology_North America</v>
      </c>
      <c r="P203" s="1" t="str">
        <f>_xlfn.XLOOKUP($L203,Pos!B:B,Pos!F:F,, 0)</f>
        <v>North America</v>
      </c>
      <c r="Q203" s="1">
        <v>0</v>
      </c>
      <c r="R203" s="9">
        <f>_xlfn.XLOOKUP($L203,Pos!$B:$B,Pos!N:N,0, 0)</f>
        <v>3.13</v>
      </c>
      <c r="S203" s="9">
        <f>_xlfn.XLOOKUP($L203,Pos!$B:$B,Pos!O:O,0, 0)</f>
        <v>5.5397499999999997</v>
      </c>
      <c r="T203" s="9">
        <f>_xlfn.XLOOKUP($L203,Pos!$B:$B,Pos!P:P,0, 0)</f>
        <v>1.2250000000000001</v>
      </c>
      <c r="U203" s="9">
        <f>_xlfn.XLOOKUP($L203,Pos!$B:$B,Pos!Q:Q,0, 0)</f>
        <v>7.5</v>
      </c>
      <c r="V203" s="9">
        <f>_xlfn.XLOOKUP($L203,Pos!$B:$B,Pos!R:R,0, 0)</f>
        <v>0.9</v>
      </c>
      <c r="W203" s="9">
        <f>_xlfn.XLOOKUP($L203,Pos!$B:$B,Pos!S:S,0, 0)</f>
        <v>1.3374999999999999</v>
      </c>
      <c r="X203" s="9" t="str">
        <f>_xlfn.XLOOKUP($L203,Pos!$B:$B,Pos!J:J,0, 0)</f>
        <v>Hold</v>
      </c>
      <c r="Y203" s="1">
        <v>0</v>
      </c>
      <c r="Z203" s="1">
        <v>0</v>
      </c>
      <c r="AA203" s="1">
        <f t="shared" si="121"/>
        <v>0</v>
      </c>
      <c r="AB203" s="9">
        <f>_xlfn.XLOOKUP(L203,Pos!B:B,Pos!K:K,-1,0)</f>
        <v>2.061855670103093</v>
      </c>
      <c r="AC203" s="1" t="e">
        <f>_xlfn.XLOOKUP($L203,Pos!$A:$A,Pos!S:S,_xlfn.XLOOKUP($L203,#REF!,#REF!, ""), 0)</f>
        <v>#REF!</v>
      </c>
      <c r="AD203" s="1" t="e">
        <f>_xlfn.XLOOKUP($L203,Pos!$A:$A,Pos!T:T,_xlfn.XLOOKUP($L203,#REF!,#REF!, ""), 0)</f>
        <v>#REF!</v>
      </c>
      <c r="AE203" s="1" t="e">
        <f>_xlfn.XLOOKUP($L203,Pos!$A:$A,Pos!U:U,_xlfn.XLOOKUP($L203,#REF!,#REF!, ""), 0)</f>
        <v>#REF!</v>
      </c>
      <c r="AF203" s="1" t="e">
        <f>_xlfn.XLOOKUP($L203,Pos!$A:$A,Pos!V:V,_xlfn.XLOOKUP($L203,#REF!,#REF!, ""), 0)</f>
        <v>#REF!</v>
      </c>
      <c r="AG203" s="1" t="e">
        <f>_xlfn.XLOOKUP($L203,Pos!$A:$A,Pos!W:W,_xlfn.XLOOKUP($L203,#REF!,#REF!, ""), 0)</f>
        <v>#REF!</v>
      </c>
      <c r="AH203" s="1" t="e">
        <f>_xlfn.XLOOKUP($L203,Pos!$A:$A,Pos!X:X,_xlfn.XLOOKUP($L203,#REF!,#REF!, ""), 0)</f>
        <v>#REF!</v>
      </c>
      <c r="AI203" s="1" t="e">
        <f>_xlfn.XLOOKUP($L203,Pos!$A:$A,Pos!Y:Y,_xlfn.XLOOKUP($L203,#REF!,#REF!, ""), 0)</f>
        <v>#REF!</v>
      </c>
      <c r="AJ203" s="1" t="e">
        <f>_xlfn.XLOOKUP($L203,Pos!$A:$A,Pos!Z:Z,_xlfn.XLOOKUP($L203,#REF!,#REF!, ""), 0)</f>
        <v>#REF!</v>
      </c>
      <c r="AK203" s="1" t="e">
        <f>_xlfn.XLOOKUP($L203,Pos!$A:$A,Pos!AA:AA,_xlfn.XLOOKUP($L203,#REF!,#REF!, ""), 0)</f>
        <v>#REF!</v>
      </c>
      <c r="AL203" s="1" t="e">
        <f>_xlfn.XLOOKUP($L203,Pos!$A:$A,Pos!AB:AB,_xlfn.XLOOKUP($L203,#REF!,#REF!, ""), 0)</f>
        <v>#REF!</v>
      </c>
      <c r="AM203" s="1" t="e">
        <f>_xlfn.XLOOKUP($L203,Pos!$A:$A,Pos!AC:AC,_xlfn.XLOOKUP($L203,#REF!,#REF!, ""), 0)</f>
        <v>#REF!</v>
      </c>
      <c r="AN203" s="1" t="e">
        <f>_xlfn.XLOOKUP($L203,Pos!$A:$A,Pos!AD:AD,_xlfn.XLOOKUP($L203,#REF!,#REF!, ""), 0)</f>
        <v>#REF!</v>
      </c>
      <c r="AO203" s="1" t="e">
        <f>_xlfn.XLOOKUP($L203,Pos!$A:$A,Pos!AE:AE,_xlfn.XLOOKUP($L203,#REF!,#REF!, ""), 0)</f>
        <v>#REF!</v>
      </c>
      <c r="AP203" s="1" t="e">
        <f>_xlfn.XLOOKUP($L203,Pos!$A:$A,Pos!AF:AF,_xlfn.XLOOKUP($L203,#REF!,#REF!, ""), 0)</f>
        <v>#REF!</v>
      </c>
      <c r="AQ203" s="1" t="e">
        <f>_xlfn.XLOOKUP($L203,Pos!$A:$A,Pos!AG:AG,_xlfn.XLOOKUP($L203,#REF!,#REF!, ""), 0)</f>
        <v>#REF!</v>
      </c>
      <c r="AR203" s="1" t="e">
        <f>_xlfn.XLOOKUP($L203,Pos!$A:$A,Pos!AH:AH,_xlfn.XLOOKUP($L203,#REF!,#REF!, ""), 0)</f>
        <v>#REF!</v>
      </c>
      <c r="AS203" s="1" t="e">
        <f>_xlfn.XLOOKUP($L203,Pos!$A:$A,Pos!AI:AI,_xlfn.XLOOKUP($L203,#REF!,#REF!, ""), 0)</f>
        <v>#REF!</v>
      </c>
      <c r="AT203" s="1" t="e">
        <f>_xlfn.XLOOKUP($L203,Pos!$A:$A,Pos!AJ:AJ,_xlfn.XLOOKUP($L203,#REF!,#REF!, ""), 0)</f>
        <v>#REF!</v>
      </c>
      <c r="AU203" s="1" t="e">
        <f>_xlfn.XLOOKUP($L203,Pos!$A:$A,Pos!AK:AK,_xlfn.XLOOKUP($L203,#REF!,#REF!, ""), 0)</f>
        <v>#REF!</v>
      </c>
      <c r="AV203" s="1" t="e">
        <f>_xlfn.XLOOKUP($L203,Pos!$A:$A,Pos!AL:AL,_xlfn.XLOOKUP($L203,#REF!,#REF!, ""), 0)</f>
        <v>#REF!</v>
      </c>
      <c r="AW203" s="1" t="e">
        <f>_xlfn.XLOOKUP($L203,Pos!$A:$A,Pos!AM:AM,_xlfn.XLOOKUP($L203,#REF!,#REF!, ""), 0)</f>
        <v>#REF!</v>
      </c>
      <c r="AX203" s="1" t="e">
        <f>_xlfn.XLOOKUP($L203,Pos!$A:$A,Pos!AN:AN,_xlfn.XLOOKUP($L203,#REF!,#REF!, ""), 0)</f>
        <v>#REF!</v>
      </c>
      <c r="AY203" s="1" t="e">
        <f>_xlfn.XLOOKUP($L203,Pos!$A:$A,Pos!AO:AO,_xlfn.XLOOKUP($L203,#REF!,#REF!, ""), 0)</f>
        <v>#REF!</v>
      </c>
      <c r="AZ203" s="7" t="str">
        <f t="shared" si="122"/>
        <v>OUT</v>
      </c>
      <c r="BA203" s="1">
        <f>IF(OR(_xlfn.XLOOKUP(L203,Pos!B:B,Pos!L:L,FALSE)="ESG Reason",_xlfn.XLOOKUP(L203,Pos!B:B,Pos!L:L,FALSE)="Blacklisted"),1,0)</f>
        <v>0</v>
      </c>
      <c r="BC203" s="11">
        <v>1.9841977164196389E-10</v>
      </c>
      <c r="BD203" s="11">
        <f>_xlfn.XLOOKUP($L203,Pos!$B:$B,Pos!H:H,0, 0)</f>
        <v>0</v>
      </c>
      <c r="BE203" s="11">
        <f>_xlfn.XLOOKUP($L203,Pos!$B:$B,Pos!I:I,0, 0)</f>
        <v>2.229176811299543E-3</v>
      </c>
      <c r="BF203" s="18">
        <f t="shared" si="123"/>
        <v>2.229176811299543E-3</v>
      </c>
      <c r="BG203" s="1">
        <f t="shared" si="124"/>
        <v>1</v>
      </c>
      <c r="BH203" s="1">
        <f t="shared" si="125"/>
        <v>35</v>
      </c>
      <c r="BI203" s="18">
        <f t="shared" si="126"/>
        <v>1.9841977164196389E-10</v>
      </c>
      <c r="BJ203" s="3">
        <f t="shared" si="127"/>
        <v>0</v>
      </c>
      <c r="BK203" s="18">
        <f t="shared" si="128"/>
        <v>0</v>
      </c>
    </row>
    <row r="204" spans="3:63" x14ac:dyDescent="0.25">
      <c r="C204" s="3"/>
      <c r="D204" s="3"/>
      <c r="E204" s="3"/>
      <c r="F204" s="3"/>
      <c r="G204" s="51" t="s">
        <v>84</v>
      </c>
      <c r="H204" s="8" t="str">
        <f t="shared" si="118"/>
        <v>0,2%Others</v>
      </c>
      <c r="I204" s="11" cm="1">
        <f t="array" ref="I204">IF(
   AZ204 = "OUT", 0,IF(
   BD204 &gt;= LARGE(IF(ISNUMBER(BD:BD), BD:BD), 3),
   BE204 - 0.001,
   IF(BE204 &gt;=VLOOKUP(P204,mapping!$A:$B,2,FALSE), BE204,VLOOKUP(P204,mapping!$A$2:$B$8,2,FALSE))
))</f>
        <v>0</v>
      </c>
      <c r="J204" s="11" cm="1">
        <f t="array" ref="J204">IF(
    AZ204="OUT",0,IF(IF(
                      BD204&gt;=LARGE(IF(ISNUMBER(BD:BD),BD:BD),3),
                      BE204+0.001,
                      VLOOKUP(H204,mapping!$D:$E,2,FALSE)
                      )&gt;I204,
                   IF(
                      BD204&gt;=LARGE(IF(ISNUMBER(BD:BD),BD:BD),3),
                      BE204+0.001,
                      VLOOKUP(H204,mapping!$D:$E,2,FALSE)
                      ),
                   I204+0.002))</f>
        <v>0</v>
      </c>
      <c r="K204" s="8">
        <f t="shared" si="119"/>
        <v>2.2053871955295449E-3</v>
      </c>
      <c r="L204" s="1" t="str">
        <f>Pos!B664</f>
        <v>JP3902900004</v>
      </c>
      <c r="M204" s="1" t="str">
        <f>_xlfn.XLOOKUP($L204,Pos!B:B,Pos!D:D,, 0)</f>
        <v>Mitsubishi UFJ Financial Group, Inc.</v>
      </c>
      <c r="N204" s="1" t="str">
        <f>_xlfn.XLOOKUP($L204,Pos!B:B,Pos!E:E,, 0)</f>
        <v>Banks</v>
      </c>
      <c r="O204" s="1" t="str">
        <f t="shared" si="120"/>
        <v>Banks_Others</v>
      </c>
      <c r="P204" s="1" t="str">
        <f>_xlfn.XLOOKUP($L204,Pos!B:B,Pos!F:F,, 0)</f>
        <v>Others</v>
      </c>
      <c r="Q204" s="1">
        <v>0</v>
      </c>
      <c r="R204" s="9">
        <f>_xlfn.XLOOKUP($L204,Pos!$B:$B,Pos!N:N,0, 0)</f>
        <v>5.4400009999999996</v>
      </c>
      <c r="S204" s="9">
        <f>_xlfn.XLOOKUP($L204,Pos!$B:$B,Pos!O:O,0, 0)</f>
        <v>3.8525</v>
      </c>
      <c r="T204" s="9">
        <f>_xlfn.XLOOKUP($L204,Pos!$B:$B,Pos!P:P,0, 0)</f>
        <v>3.4750000000000001</v>
      </c>
      <c r="U204" s="9">
        <f>_xlfn.XLOOKUP($L204,Pos!$B:$B,Pos!Q:Q,0, 0)</f>
        <v>7</v>
      </c>
      <c r="V204" s="9">
        <f>_xlfn.XLOOKUP($L204,Pos!$B:$B,Pos!R:R,0, 0)</f>
        <v>4.766667</v>
      </c>
      <c r="W204" s="9">
        <f>_xlfn.XLOOKUP($L204,Pos!$B:$B,Pos!S:S,0, 0)</f>
        <v>8.2333339999999993</v>
      </c>
      <c r="X204" s="9" t="str">
        <f>_xlfn.XLOOKUP($L204,Pos!$B:$B,Pos!J:J,0, 0)</f>
        <v>Outperform</v>
      </c>
      <c r="Y204" s="1">
        <v>0</v>
      </c>
      <c r="Z204" s="1">
        <v>0</v>
      </c>
      <c r="AA204" s="1">
        <f t="shared" si="121"/>
        <v>0</v>
      </c>
      <c r="AB204" s="9">
        <f>_xlfn.XLOOKUP(L204,Pos!B:B,Pos!K:K,-1,0)</f>
        <v>3.333333333333333</v>
      </c>
      <c r="AC204" s="1" t="e">
        <f>_xlfn.XLOOKUP($L204,Pos!$A:$A,Pos!S:S,_xlfn.XLOOKUP($L204,#REF!,#REF!, ""), 0)</f>
        <v>#REF!</v>
      </c>
      <c r="AD204" s="1" t="e">
        <f>_xlfn.XLOOKUP($L204,Pos!$A:$A,Pos!T:T,_xlfn.XLOOKUP($L204,#REF!,#REF!, ""), 0)</f>
        <v>#REF!</v>
      </c>
      <c r="AE204" s="1" t="e">
        <f>_xlfn.XLOOKUP($L204,Pos!$A:$A,Pos!U:U,_xlfn.XLOOKUP($L204,#REF!,#REF!, ""), 0)</f>
        <v>#REF!</v>
      </c>
      <c r="AF204" s="1" t="e">
        <f>_xlfn.XLOOKUP($L204,Pos!$A:$A,Pos!V:V,_xlfn.XLOOKUP($L204,#REF!,#REF!, ""), 0)</f>
        <v>#REF!</v>
      </c>
      <c r="AG204" s="1" t="e">
        <f>_xlfn.XLOOKUP($L204,Pos!$A:$A,Pos!W:W,_xlfn.XLOOKUP($L204,#REF!,#REF!, ""), 0)</f>
        <v>#REF!</v>
      </c>
      <c r="AH204" s="1" t="e">
        <f>_xlfn.XLOOKUP($L204,Pos!$A:$A,Pos!X:X,_xlfn.XLOOKUP($L204,#REF!,#REF!, ""), 0)</f>
        <v>#REF!</v>
      </c>
      <c r="AI204" s="1" t="e">
        <f>_xlfn.XLOOKUP($L204,Pos!$A:$A,Pos!Y:Y,_xlfn.XLOOKUP($L204,#REF!,#REF!, ""), 0)</f>
        <v>#REF!</v>
      </c>
      <c r="AJ204" s="1" t="e">
        <f>_xlfn.XLOOKUP($L204,Pos!$A:$A,Pos!Z:Z,_xlfn.XLOOKUP($L204,#REF!,#REF!, ""), 0)</f>
        <v>#REF!</v>
      </c>
      <c r="AK204" s="1" t="e">
        <f>_xlfn.XLOOKUP($L204,Pos!$A:$A,Pos!AA:AA,_xlfn.XLOOKUP($L204,#REF!,#REF!, ""), 0)</f>
        <v>#REF!</v>
      </c>
      <c r="AL204" s="1" t="e">
        <f>_xlfn.XLOOKUP($L204,Pos!$A:$A,Pos!AB:AB,_xlfn.XLOOKUP($L204,#REF!,#REF!, ""), 0)</f>
        <v>#REF!</v>
      </c>
      <c r="AM204" s="1" t="e">
        <f>_xlfn.XLOOKUP($L204,Pos!$A:$A,Pos!AC:AC,_xlfn.XLOOKUP($L204,#REF!,#REF!, ""), 0)</f>
        <v>#REF!</v>
      </c>
      <c r="AN204" s="1" t="e">
        <f>_xlfn.XLOOKUP($L204,Pos!$A:$A,Pos!AD:AD,_xlfn.XLOOKUP($L204,#REF!,#REF!, ""), 0)</f>
        <v>#REF!</v>
      </c>
      <c r="AO204" s="1" t="e">
        <f>_xlfn.XLOOKUP($L204,Pos!$A:$A,Pos!AE:AE,_xlfn.XLOOKUP($L204,#REF!,#REF!, ""), 0)</f>
        <v>#REF!</v>
      </c>
      <c r="AP204" s="1" t="e">
        <f>_xlfn.XLOOKUP($L204,Pos!$A:$A,Pos!AF:AF,_xlfn.XLOOKUP($L204,#REF!,#REF!, ""), 0)</f>
        <v>#REF!</v>
      </c>
      <c r="AQ204" s="1" t="e">
        <f>_xlfn.XLOOKUP($L204,Pos!$A:$A,Pos!AG:AG,_xlfn.XLOOKUP($L204,#REF!,#REF!, ""), 0)</f>
        <v>#REF!</v>
      </c>
      <c r="AR204" s="1" t="e">
        <f>_xlfn.XLOOKUP($L204,Pos!$A:$A,Pos!AH:AH,_xlfn.XLOOKUP($L204,#REF!,#REF!, ""), 0)</f>
        <v>#REF!</v>
      </c>
      <c r="AS204" s="1" t="e">
        <f>_xlfn.XLOOKUP($L204,Pos!$A:$A,Pos!AI:AI,_xlfn.XLOOKUP($L204,#REF!,#REF!, ""), 0)</f>
        <v>#REF!</v>
      </c>
      <c r="AT204" s="1" t="e">
        <f>_xlfn.XLOOKUP($L204,Pos!$A:$A,Pos!AJ:AJ,_xlfn.XLOOKUP($L204,#REF!,#REF!, ""), 0)</f>
        <v>#REF!</v>
      </c>
      <c r="AU204" s="1" t="e">
        <f>_xlfn.XLOOKUP($L204,Pos!$A:$A,Pos!AK:AK,_xlfn.XLOOKUP($L204,#REF!,#REF!, ""), 0)</f>
        <v>#REF!</v>
      </c>
      <c r="AV204" s="1" t="e">
        <f>_xlfn.XLOOKUP($L204,Pos!$A:$A,Pos!AL:AL,_xlfn.XLOOKUP($L204,#REF!,#REF!, ""), 0)</f>
        <v>#REF!</v>
      </c>
      <c r="AW204" s="1" t="e">
        <f>_xlfn.XLOOKUP($L204,Pos!$A:$A,Pos!AM:AM,_xlfn.XLOOKUP($L204,#REF!,#REF!, ""), 0)</f>
        <v>#REF!</v>
      </c>
      <c r="AX204" s="1" t="e">
        <f>_xlfn.XLOOKUP($L204,Pos!$A:$A,Pos!AN:AN,_xlfn.XLOOKUP($L204,#REF!,#REF!, ""), 0)</f>
        <v>#REF!</v>
      </c>
      <c r="AY204" s="1" t="e">
        <f>_xlfn.XLOOKUP($L204,Pos!$A:$A,Pos!AO:AO,_xlfn.XLOOKUP($L204,#REF!,#REF!, ""), 0)</f>
        <v>#REF!</v>
      </c>
      <c r="AZ204" s="7" t="str">
        <f t="shared" si="122"/>
        <v>OUT</v>
      </c>
      <c r="BA204" s="1">
        <f>IF(OR(_xlfn.XLOOKUP(L204,Pos!B:B,Pos!L:L,FALSE)="ESG Reason",_xlfn.XLOOKUP(L204,Pos!B:B,Pos!L:L,FALSE)="Blacklisted"),1,0)</f>
        <v>0</v>
      </c>
      <c r="BC204" s="11">
        <v>1.322108080012523E-10</v>
      </c>
      <c r="BD204" s="11">
        <f>_xlfn.XLOOKUP($L204,Pos!$B:$B,Pos!H:H,0, 0)</f>
        <v>0</v>
      </c>
      <c r="BE204" s="11">
        <f>_xlfn.XLOOKUP($L204,Pos!$B:$B,Pos!I:I,0, 0)</f>
        <v>2.2053871955295449E-3</v>
      </c>
      <c r="BF204" s="18">
        <f t="shared" si="123"/>
        <v>2.2053871955295449E-3</v>
      </c>
      <c r="BG204" s="1">
        <f t="shared" si="124"/>
        <v>3</v>
      </c>
      <c r="BH204" s="1">
        <f t="shared" si="125"/>
        <v>40</v>
      </c>
      <c r="BI204" s="18">
        <f t="shared" si="126"/>
        <v>1.322108080012523E-10</v>
      </c>
      <c r="BJ204" s="3">
        <f t="shared" si="127"/>
        <v>0</v>
      </c>
      <c r="BK204" s="18">
        <f t="shared" si="128"/>
        <v>0</v>
      </c>
    </row>
    <row r="205" spans="3:63" x14ac:dyDescent="0.25">
      <c r="C205" s="3"/>
      <c r="D205" s="3"/>
      <c r="E205" s="3"/>
      <c r="F205" s="3"/>
      <c r="G205" s="51" t="s">
        <v>87</v>
      </c>
      <c r="H205" s="8" t="str">
        <f t="shared" si="118"/>
        <v>0,2%North America</v>
      </c>
      <c r="I205" s="11" cm="1">
        <f t="array" ref="I205">IF(
   AZ205 = "OUT", 0,IF(
   BD205 &gt;= LARGE(IF(ISNUMBER(BD:BD), BD:BD), 3),
   BE205 - 0.001,
   IF(BE205 &gt;=VLOOKUP(P205,mapping!$A:$B,2,FALSE), BE205,VLOOKUP(P205,mapping!$A$2:$B$8,2,FALSE))
))</f>
        <v>0</v>
      </c>
      <c r="J205" s="11" cm="1">
        <f t="array" ref="J205">IF(
    AZ205="OUT",0,IF(IF(
                      BD205&gt;=LARGE(IF(ISNUMBER(BD:BD),BD:BD),3),
                      BE205+0.001,
                      VLOOKUP(H205,mapping!$D:$E,2,FALSE)
                      )&gt;I205,
                   IF(
                      BD205&gt;=LARGE(IF(ISNUMBER(BD:BD),BD:BD),3),
                      BE205+0.001,
                      VLOOKUP(H205,mapping!$D:$E,2,FALSE)
                      ),
                   I205+0.002))</f>
        <v>0</v>
      </c>
      <c r="K205" s="8">
        <f t="shared" si="119"/>
        <v>2.1920271649461922E-3</v>
      </c>
      <c r="L205" s="1" t="str">
        <f>Pos!B1185</f>
        <v>US7475251036</v>
      </c>
      <c r="M205" s="1" t="str">
        <f>_xlfn.XLOOKUP($L205,Pos!B:B,Pos!D:D,, 0)</f>
        <v>QUALCOMM Incorporated</v>
      </c>
      <c r="N205" s="1" t="str">
        <f>_xlfn.XLOOKUP($L205,Pos!B:B,Pos!E:E,, 0)</f>
        <v>Technology</v>
      </c>
      <c r="O205" s="1" t="str">
        <f t="shared" si="120"/>
        <v>Technology_North America</v>
      </c>
      <c r="P205" s="1" t="str">
        <f>_xlfn.XLOOKUP($L205,Pos!B:B,Pos!F:F,, 0)</f>
        <v>North America</v>
      </c>
      <c r="Q205" s="1">
        <v>0</v>
      </c>
      <c r="R205" s="9">
        <f>_xlfn.XLOOKUP($L205,Pos!$B:$B,Pos!N:N,0, 0)</f>
        <v>8.4499999999999993</v>
      </c>
      <c r="S205" s="9">
        <f>_xlfn.XLOOKUP($L205,Pos!$B:$B,Pos!O:O,0, 0)</f>
        <v>7.277666</v>
      </c>
      <c r="T205" s="9">
        <f>_xlfn.XLOOKUP($L205,Pos!$B:$B,Pos!P:P,0, 0)</f>
        <v>6.25</v>
      </c>
      <c r="U205" s="9">
        <f>_xlfn.XLOOKUP($L205,Pos!$B:$B,Pos!Q:Q,0, 0)</f>
        <v>2.5</v>
      </c>
      <c r="V205" s="9">
        <f>_xlfn.XLOOKUP($L205,Pos!$B:$B,Pos!R:R,0, 0)</f>
        <v>6.0666669999999998</v>
      </c>
      <c r="W205" s="9">
        <f>_xlfn.XLOOKUP($L205,Pos!$B:$B,Pos!S:S,0, 0)</f>
        <v>2.4583330000000001</v>
      </c>
      <c r="X205" s="9" t="str">
        <f>_xlfn.XLOOKUP($L205,Pos!$B:$B,Pos!J:J,0, 0)</f>
        <v>Outperform</v>
      </c>
      <c r="Y205" s="1">
        <v>0</v>
      </c>
      <c r="Z205" s="1">
        <v>0</v>
      </c>
      <c r="AA205" s="1">
        <f t="shared" si="121"/>
        <v>0</v>
      </c>
      <c r="AB205" s="9">
        <f>_xlfn.XLOOKUP(L205,Pos!B:B,Pos!K:K,-1,0)</f>
        <v>1.34020618556701</v>
      </c>
      <c r="AC205" s="1" t="e">
        <f>_xlfn.XLOOKUP($L205,Pos!$A:$A,Pos!S:S,_xlfn.XLOOKUP($L205,#REF!,#REF!, ""), 0)</f>
        <v>#REF!</v>
      </c>
      <c r="AD205" s="1" t="e">
        <f>_xlfn.XLOOKUP($L205,Pos!$A:$A,Pos!T:T,_xlfn.XLOOKUP($L205,#REF!,#REF!, ""), 0)</f>
        <v>#REF!</v>
      </c>
      <c r="AE205" s="1" t="e">
        <f>_xlfn.XLOOKUP($L205,Pos!$A:$A,Pos!U:U,_xlfn.XLOOKUP($L205,#REF!,#REF!, ""), 0)</f>
        <v>#REF!</v>
      </c>
      <c r="AF205" s="1" t="e">
        <f>_xlfn.XLOOKUP($L205,Pos!$A:$A,Pos!V:V,_xlfn.XLOOKUP($L205,#REF!,#REF!, ""), 0)</f>
        <v>#REF!</v>
      </c>
      <c r="AG205" s="1" t="e">
        <f>_xlfn.XLOOKUP($L205,Pos!$A:$A,Pos!W:W,_xlfn.XLOOKUP($L205,#REF!,#REF!, ""), 0)</f>
        <v>#REF!</v>
      </c>
      <c r="AH205" s="1" t="e">
        <f>_xlfn.XLOOKUP($L205,Pos!$A:$A,Pos!X:X,_xlfn.XLOOKUP($L205,#REF!,#REF!, ""), 0)</f>
        <v>#REF!</v>
      </c>
      <c r="AI205" s="1" t="e">
        <f>_xlfn.XLOOKUP($L205,Pos!$A:$A,Pos!Y:Y,_xlfn.XLOOKUP($L205,#REF!,#REF!, ""), 0)</f>
        <v>#REF!</v>
      </c>
      <c r="AJ205" s="1" t="e">
        <f>_xlfn.XLOOKUP($L205,Pos!$A:$A,Pos!Z:Z,_xlfn.XLOOKUP($L205,#REF!,#REF!, ""), 0)</f>
        <v>#REF!</v>
      </c>
      <c r="AK205" s="1" t="e">
        <f>_xlfn.XLOOKUP($L205,Pos!$A:$A,Pos!AA:AA,_xlfn.XLOOKUP($L205,#REF!,#REF!, ""), 0)</f>
        <v>#REF!</v>
      </c>
      <c r="AL205" s="1" t="e">
        <f>_xlfn.XLOOKUP($L205,Pos!$A:$A,Pos!AB:AB,_xlfn.XLOOKUP($L205,#REF!,#REF!, ""), 0)</f>
        <v>#REF!</v>
      </c>
      <c r="AM205" s="1" t="e">
        <f>_xlfn.XLOOKUP($L205,Pos!$A:$A,Pos!AC:AC,_xlfn.XLOOKUP($L205,#REF!,#REF!, ""), 0)</f>
        <v>#REF!</v>
      </c>
      <c r="AN205" s="1" t="e">
        <f>_xlfn.XLOOKUP($L205,Pos!$A:$A,Pos!AD:AD,_xlfn.XLOOKUP($L205,#REF!,#REF!, ""), 0)</f>
        <v>#REF!</v>
      </c>
      <c r="AO205" s="1" t="e">
        <f>_xlfn.XLOOKUP($L205,Pos!$A:$A,Pos!AE:AE,_xlfn.XLOOKUP($L205,#REF!,#REF!, ""), 0)</f>
        <v>#REF!</v>
      </c>
      <c r="AP205" s="1" t="e">
        <f>_xlfn.XLOOKUP($L205,Pos!$A:$A,Pos!AF:AF,_xlfn.XLOOKUP($L205,#REF!,#REF!, ""), 0)</f>
        <v>#REF!</v>
      </c>
      <c r="AQ205" s="1" t="e">
        <f>_xlfn.XLOOKUP($L205,Pos!$A:$A,Pos!AG:AG,_xlfn.XLOOKUP($L205,#REF!,#REF!, ""), 0)</f>
        <v>#REF!</v>
      </c>
      <c r="AR205" s="1" t="e">
        <f>_xlfn.XLOOKUP($L205,Pos!$A:$A,Pos!AH:AH,_xlfn.XLOOKUP($L205,#REF!,#REF!, ""), 0)</f>
        <v>#REF!</v>
      </c>
      <c r="AS205" s="1" t="e">
        <f>_xlfn.XLOOKUP($L205,Pos!$A:$A,Pos!AI:AI,_xlfn.XLOOKUP($L205,#REF!,#REF!, ""), 0)</f>
        <v>#REF!</v>
      </c>
      <c r="AT205" s="1" t="e">
        <f>_xlfn.XLOOKUP($L205,Pos!$A:$A,Pos!AJ:AJ,_xlfn.XLOOKUP($L205,#REF!,#REF!, ""), 0)</f>
        <v>#REF!</v>
      </c>
      <c r="AU205" s="1" t="e">
        <f>_xlfn.XLOOKUP($L205,Pos!$A:$A,Pos!AK:AK,_xlfn.XLOOKUP($L205,#REF!,#REF!, ""), 0)</f>
        <v>#REF!</v>
      </c>
      <c r="AV205" s="1" t="e">
        <f>_xlfn.XLOOKUP($L205,Pos!$A:$A,Pos!AL:AL,_xlfn.XLOOKUP($L205,#REF!,#REF!, ""), 0)</f>
        <v>#REF!</v>
      </c>
      <c r="AW205" s="1" t="e">
        <f>_xlfn.XLOOKUP($L205,Pos!$A:$A,Pos!AM:AM,_xlfn.XLOOKUP($L205,#REF!,#REF!, ""), 0)</f>
        <v>#REF!</v>
      </c>
      <c r="AX205" s="1" t="e">
        <f>_xlfn.XLOOKUP($L205,Pos!$A:$A,Pos!AN:AN,_xlfn.XLOOKUP($L205,#REF!,#REF!, ""), 0)</f>
        <v>#REF!</v>
      </c>
      <c r="AY205" s="1" t="e">
        <f>_xlfn.XLOOKUP($L205,Pos!$A:$A,Pos!AO:AO,_xlfn.XLOOKUP($L205,#REF!,#REF!, ""), 0)</f>
        <v>#REF!</v>
      </c>
      <c r="AZ205" s="7" t="str">
        <f t="shared" si="122"/>
        <v>OUT</v>
      </c>
      <c r="BA205" s="1">
        <f>IF(OR(_xlfn.XLOOKUP(L205,Pos!B:B,Pos!L:L,FALSE)="ESG Reason",_xlfn.XLOOKUP(L205,Pos!B:B,Pos!L:L,FALSE)="Blacklisted"),1,0)</f>
        <v>0</v>
      </c>
      <c r="BC205" s="11">
        <v>1.984197716419717E-10</v>
      </c>
      <c r="BD205" s="11">
        <f>_xlfn.XLOOKUP($L205,Pos!$B:$B,Pos!H:H,0, 0)</f>
        <v>0</v>
      </c>
      <c r="BE205" s="11">
        <f>_xlfn.XLOOKUP($L205,Pos!$B:$B,Pos!I:I,0, 0)</f>
        <v>2.1920271649461922E-3</v>
      </c>
      <c r="BF205" s="18">
        <f t="shared" si="123"/>
        <v>2.1920271649461922E-3</v>
      </c>
      <c r="BG205" s="1">
        <f t="shared" si="124"/>
        <v>1</v>
      </c>
      <c r="BH205" s="1">
        <f t="shared" si="125"/>
        <v>35</v>
      </c>
      <c r="BI205" s="18">
        <f t="shared" si="126"/>
        <v>1.984197716419717E-10</v>
      </c>
      <c r="BJ205" s="3">
        <f t="shared" si="127"/>
        <v>0</v>
      </c>
      <c r="BK205" s="18">
        <f t="shared" si="128"/>
        <v>0</v>
      </c>
    </row>
    <row r="206" spans="3:63" x14ac:dyDescent="0.25">
      <c r="C206" s="3"/>
      <c r="D206" s="3"/>
      <c r="E206" s="3"/>
      <c r="F206" s="3"/>
      <c r="G206" s="51" t="s">
        <v>91</v>
      </c>
      <c r="H206" s="8" t="str">
        <f t="shared" si="118"/>
        <v>0,2%North America</v>
      </c>
      <c r="I206" s="11" cm="1">
        <f t="array" ref="I206">IF(
   AZ206 = "OUT", 0,IF(
   BD206 &gt;= LARGE(IF(ISNUMBER(BD:BD), BD:BD), 3),
   BE206 - 0.001,
   IF(BE206 &gt;=VLOOKUP(P206,mapping!$A:$B,2,FALSE), BE206,VLOOKUP(P206,mapping!$A$2:$B$8,2,FALSE))
))</f>
        <v>0</v>
      </c>
      <c r="J206" s="11" cm="1">
        <f t="array" ref="J206">IF(
    AZ206="OUT",0,IF(IF(
                      BD206&gt;=LARGE(IF(ISNUMBER(BD:BD),BD:BD),3),
                      BE206+0.001,
                      VLOOKUP(H206,mapping!$D:$E,2,FALSE)
                      )&gt;I206,
                   IF(
                      BD206&gt;=LARGE(IF(ISNUMBER(BD:BD),BD:BD),3),
                      BE206+0.001,
                      VLOOKUP(H206,mapping!$D:$E,2,FALSE)
                      ),
                   I206+0.002))</f>
        <v>0</v>
      </c>
      <c r="K206" s="8">
        <f t="shared" si="119"/>
        <v>2.1644369715285859E-3</v>
      </c>
      <c r="L206" s="1" t="str">
        <f>Pos!B1136</f>
        <v>US65339F1012</v>
      </c>
      <c r="M206" s="1" t="str">
        <f>_xlfn.XLOOKUP($L206,Pos!B:B,Pos!D:D,, 0)</f>
        <v>NextEra Energy, Inc.</v>
      </c>
      <c r="N206" s="1" t="str">
        <f>_xlfn.XLOOKUP($L206,Pos!B:B,Pos!E:E,, 0)</f>
        <v>Utilities</v>
      </c>
      <c r="O206" s="1" t="str">
        <f t="shared" si="120"/>
        <v>Utilities_North America</v>
      </c>
      <c r="P206" s="1" t="str">
        <f>_xlfn.XLOOKUP($L206,Pos!B:B,Pos!F:F,, 0)</f>
        <v>North America</v>
      </c>
      <c r="Q206" s="1">
        <v>0</v>
      </c>
      <c r="R206" s="9">
        <f>_xlfn.XLOOKUP($L206,Pos!$B:$B,Pos!N:N,0, 0)</f>
        <v>6.05</v>
      </c>
      <c r="S206" s="9">
        <f>_xlfn.XLOOKUP($L206,Pos!$B:$B,Pos!O:O,0, 0)</f>
        <v>1.8049999999999999</v>
      </c>
      <c r="T206" s="9">
        <f>_xlfn.XLOOKUP($L206,Pos!$B:$B,Pos!P:P,0, 0)</f>
        <v>4.3</v>
      </c>
      <c r="U206" s="9">
        <f>_xlfn.XLOOKUP($L206,Pos!$B:$B,Pos!Q:Q,0, 0)</f>
        <v>5.5</v>
      </c>
      <c r="V206" s="9">
        <f>_xlfn.XLOOKUP($L206,Pos!$B:$B,Pos!R:R,0, 0)</f>
        <v>1.7</v>
      </c>
      <c r="W206" s="9">
        <f>_xlfn.XLOOKUP($L206,Pos!$B:$B,Pos!S:S,0, 0)</f>
        <v>7.4166670000000003</v>
      </c>
      <c r="X206" s="9" t="str">
        <f>_xlfn.XLOOKUP($L206,Pos!$B:$B,Pos!J:J,0, 0)</f>
        <v>Outperform</v>
      </c>
      <c r="Y206" s="1">
        <v>0</v>
      </c>
      <c r="Z206" s="1">
        <v>0</v>
      </c>
      <c r="AA206" s="1">
        <f t="shared" si="121"/>
        <v>0</v>
      </c>
      <c r="AB206" s="9">
        <f>_xlfn.XLOOKUP(L206,Pos!B:B,Pos!K:K,-1,0)</f>
        <v>1.2121212121212119</v>
      </c>
      <c r="AC206" s="1" t="e">
        <f>_xlfn.XLOOKUP($L206,Pos!$A:$A,Pos!S:S,_xlfn.XLOOKUP($L206,#REF!,#REF!, ""), 0)</f>
        <v>#REF!</v>
      </c>
      <c r="AD206" s="1" t="e">
        <f>_xlfn.XLOOKUP($L206,Pos!$A:$A,Pos!T:T,_xlfn.XLOOKUP($L206,#REF!,#REF!, ""), 0)</f>
        <v>#REF!</v>
      </c>
      <c r="AE206" s="1" t="e">
        <f>_xlfn.XLOOKUP($L206,Pos!$A:$A,Pos!U:U,_xlfn.XLOOKUP($L206,#REF!,#REF!, ""), 0)</f>
        <v>#REF!</v>
      </c>
      <c r="AF206" s="1" t="e">
        <f>_xlfn.XLOOKUP($L206,Pos!$A:$A,Pos!V:V,_xlfn.XLOOKUP($L206,#REF!,#REF!, ""), 0)</f>
        <v>#REF!</v>
      </c>
      <c r="AG206" s="1" t="e">
        <f>_xlfn.XLOOKUP($L206,Pos!$A:$A,Pos!W:W,_xlfn.XLOOKUP($L206,#REF!,#REF!, ""), 0)</f>
        <v>#REF!</v>
      </c>
      <c r="AH206" s="1" t="e">
        <f>_xlfn.XLOOKUP($L206,Pos!$A:$A,Pos!X:X,_xlfn.XLOOKUP($L206,#REF!,#REF!, ""), 0)</f>
        <v>#REF!</v>
      </c>
      <c r="AI206" s="1" t="e">
        <f>_xlfn.XLOOKUP($L206,Pos!$A:$A,Pos!Y:Y,_xlfn.XLOOKUP($L206,#REF!,#REF!, ""), 0)</f>
        <v>#REF!</v>
      </c>
      <c r="AJ206" s="1" t="e">
        <f>_xlfn.XLOOKUP($L206,Pos!$A:$A,Pos!Z:Z,_xlfn.XLOOKUP($L206,#REF!,#REF!, ""), 0)</f>
        <v>#REF!</v>
      </c>
      <c r="AK206" s="1" t="e">
        <f>_xlfn.XLOOKUP($L206,Pos!$A:$A,Pos!AA:AA,_xlfn.XLOOKUP($L206,#REF!,#REF!, ""), 0)</f>
        <v>#REF!</v>
      </c>
      <c r="AL206" s="1" t="e">
        <f>_xlfn.XLOOKUP($L206,Pos!$A:$A,Pos!AB:AB,_xlfn.XLOOKUP($L206,#REF!,#REF!, ""), 0)</f>
        <v>#REF!</v>
      </c>
      <c r="AM206" s="1" t="e">
        <f>_xlfn.XLOOKUP($L206,Pos!$A:$A,Pos!AC:AC,_xlfn.XLOOKUP($L206,#REF!,#REF!, ""), 0)</f>
        <v>#REF!</v>
      </c>
      <c r="AN206" s="1" t="e">
        <f>_xlfn.XLOOKUP($L206,Pos!$A:$A,Pos!AD:AD,_xlfn.XLOOKUP($L206,#REF!,#REF!, ""), 0)</f>
        <v>#REF!</v>
      </c>
      <c r="AO206" s="1" t="e">
        <f>_xlfn.XLOOKUP($L206,Pos!$A:$A,Pos!AE:AE,_xlfn.XLOOKUP($L206,#REF!,#REF!, ""), 0)</f>
        <v>#REF!</v>
      </c>
      <c r="AP206" s="1" t="e">
        <f>_xlfn.XLOOKUP($L206,Pos!$A:$A,Pos!AF:AF,_xlfn.XLOOKUP($L206,#REF!,#REF!, ""), 0)</f>
        <v>#REF!</v>
      </c>
      <c r="AQ206" s="1" t="e">
        <f>_xlfn.XLOOKUP($L206,Pos!$A:$A,Pos!AG:AG,_xlfn.XLOOKUP($L206,#REF!,#REF!, ""), 0)</f>
        <v>#REF!</v>
      </c>
      <c r="AR206" s="1" t="e">
        <f>_xlfn.XLOOKUP($L206,Pos!$A:$A,Pos!AH:AH,_xlfn.XLOOKUP($L206,#REF!,#REF!, ""), 0)</f>
        <v>#REF!</v>
      </c>
      <c r="AS206" s="1" t="e">
        <f>_xlfn.XLOOKUP($L206,Pos!$A:$A,Pos!AI:AI,_xlfn.XLOOKUP($L206,#REF!,#REF!, ""), 0)</f>
        <v>#REF!</v>
      </c>
      <c r="AT206" s="1" t="e">
        <f>_xlfn.XLOOKUP($L206,Pos!$A:$A,Pos!AJ:AJ,_xlfn.XLOOKUP($L206,#REF!,#REF!, ""), 0)</f>
        <v>#REF!</v>
      </c>
      <c r="AU206" s="1" t="e">
        <f>_xlfn.XLOOKUP($L206,Pos!$A:$A,Pos!AK:AK,_xlfn.XLOOKUP($L206,#REF!,#REF!, ""), 0)</f>
        <v>#REF!</v>
      </c>
      <c r="AV206" s="1" t="e">
        <f>_xlfn.XLOOKUP($L206,Pos!$A:$A,Pos!AL:AL,_xlfn.XLOOKUP($L206,#REF!,#REF!, ""), 0)</f>
        <v>#REF!</v>
      </c>
      <c r="AW206" s="1" t="e">
        <f>_xlfn.XLOOKUP($L206,Pos!$A:$A,Pos!AM:AM,_xlfn.XLOOKUP($L206,#REF!,#REF!, ""), 0)</f>
        <v>#REF!</v>
      </c>
      <c r="AX206" s="1" t="e">
        <f>_xlfn.XLOOKUP($L206,Pos!$A:$A,Pos!AN:AN,_xlfn.XLOOKUP($L206,#REF!,#REF!, ""), 0)</f>
        <v>#REF!</v>
      </c>
      <c r="AY206" s="1" t="e">
        <f>_xlfn.XLOOKUP($L206,Pos!$A:$A,Pos!AO:AO,_xlfn.XLOOKUP($L206,#REF!,#REF!, ""), 0)</f>
        <v>#REF!</v>
      </c>
      <c r="AZ206" s="7" t="str">
        <f t="shared" si="122"/>
        <v>OUT</v>
      </c>
      <c r="BA206" s="1">
        <f>IF(OR(_xlfn.XLOOKUP(L206,Pos!B:B,Pos!L:L,FALSE)="ESG Reason",_xlfn.XLOOKUP(L206,Pos!B:B,Pos!L:L,FALSE)="Blacklisted"),1,0)</f>
        <v>0</v>
      </c>
      <c r="BC206" s="11">
        <v>9.1554244683845196E-11</v>
      </c>
      <c r="BD206" s="11">
        <f>_xlfn.XLOOKUP($L206,Pos!$B:$B,Pos!H:H,0, 0)</f>
        <v>0</v>
      </c>
      <c r="BE206" s="11">
        <f>_xlfn.XLOOKUP($L206,Pos!$B:$B,Pos!I:I,0, 0)</f>
        <v>2.1644369715285859E-3</v>
      </c>
      <c r="BF206" s="18">
        <f t="shared" si="123"/>
        <v>2.1644369715285859E-3</v>
      </c>
      <c r="BG206" s="1">
        <f t="shared" si="124"/>
        <v>1</v>
      </c>
      <c r="BH206" s="1">
        <f t="shared" si="125"/>
        <v>38</v>
      </c>
      <c r="BI206" s="18">
        <f t="shared" si="126"/>
        <v>9.1554244683845196E-11</v>
      </c>
      <c r="BJ206" s="3">
        <f t="shared" si="127"/>
        <v>0</v>
      </c>
      <c r="BK206" s="18">
        <f t="shared" si="128"/>
        <v>0</v>
      </c>
    </row>
    <row r="207" spans="3:63" x14ac:dyDescent="0.25">
      <c r="C207" s="3"/>
      <c r="D207" s="3"/>
      <c r="E207" s="3"/>
      <c r="F207" s="3"/>
      <c r="G207" s="51" t="s">
        <v>90</v>
      </c>
      <c r="H207" s="8" t="str">
        <f t="shared" si="118"/>
        <v>0,2%North America</v>
      </c>
      <c r="I207" s="11" cm="1">
        <f t="array" ref="I207">IF(
   AZ207 = "OUT", 0,IF(
   BD207 &gt;= LARGE(IF(ISNUMBER(BD:BD), BD:BD), 3),
   BE207 - 0.001,
   IF(BE207 &gt;=VLOOKUP(P207,mapping!$A:$B,2,FALSE), BE207,VLOOKUP(P207,mapping!$A$2:$B$8,2,FALSE))
))</f>
        <v>0</v>
      </c>
      <c r="J207" s="11" cm="1">
        <f t="array" ref="J207">IF(
    AZ207="OUT",0,IF(IF(
                      BD207&gt;=LARGE(IF(ISNUMBER(BD:BD),BD:BD),3),
                      BE207+0.001,
                      VLOOKUP(H207,mapping!$D:$E,2,FALSE)
                      )&gt;I207,
                   IF(
                      BD207&gt;=LARGE(IF(ISNUMBER(BD:BD),BD:BD),3),
                      BE207+0.001,
                      VLOOKUP(H207,mapping!$D:$E,2,FALSE)
                      ),
                   I207+0.002))</f>
        <v>0</v>
      </c>
      <c r="K207" s="8">
        <f t="shared" si="119"/>
        <v>2.1582230270747482E-3</v>
      </c>
      <c r="L207" s="1" t="str">
        <f>Pos!B1060</f>
        <v>US4612021034</v>
      </c>
      <c r="M207" s="1" t="str">
        <f>_xlfn.XLOOKUP($L207,Pos!B:B,Pos!D:D,, 0)</f>
        <v>Intuit Inc.</v>
      </c>
      <c r="N207" s="1" t="str">
        <f>_xlfn.XLOOKUP($L207,Pos!B:B,Pos!E:E,, 0)</f>
        <v>Technology</v>
      </c>
      <c r="O207" s="1" t="str">
        <f t="shared" si="120"/>
        <v>Technology_North America</v>
      </c>
      <c r="P207" s="1" t="str">
        <f>_xlfn.XLOOKUP($L207,Pos!B:B,Pos!F:F,, 0)</f>
        <v>North America</v>
      </c>
      <c r="Q207" s="1">
        <v>0</v>
      </c>
      <c r="R207" s="9">
        <f>_xlfn.XLOOKUP($L207,Pos!$B:$B,Pos!N:N,0, 0)</f>
        <v>7.56</v>
      </c>
      <c r="S207" s="9">
        <f>_xlfn.XLOOKUP($L207,Pos!$B:$B,Pos!O:O,0, 0)</f>
        <v>4.4323329999999999</v>
      </c>
      <c r="T207" s="9">
        <f>_xlfn.XLOOKUP($L207,Pos!$B:$B,Pos!P:P,0, 0)</f>
        <v>5.1749999999999998</v>
      </c>
      <c r="U207" s="9">
        <f>_xlfn.XLOOKUP($L207,Pos!$B:$B,Pos!Q:Q,0, 0)</f>
        <v>2.6</v>
      </c>
      <c r="V207" s="9">
        <f>_xlfn.XLOOKUP($L207,Pos!$B:$B,Pos!R:R,0, 0)</f>
        <v>8.7333339999999993</v>
      </c>
      <c r="W207" s="9">
        <f>_xlfn.XLOOKUP($L207,Pos!$B:$B,Pos!S:S,0, 0)</f>
        <v>6.6066669999999998</v>
      </c>
      <c r="X207" s="9" t="str">
        <f>_xlfn.XLOOKUP($L207,Pos!$B:$B,Pos!J:J,0, 0)</f>
        <v>Outperform</v>
      </c>
      <c r="Y207" s="1">
        <v>0</v>
      </c>
      <c r="Z207" s="1">
        <v>0</v>
      </c>
      <c r="AA207" s="1">
        <f t="shared" si="121"/>
        <v>0</v>
      </c>
      <c r="AB207" s="9">
        <f>_xlfn.XLOOKUP(L207,Pos!B:B,Pos!K:K,-1,0)</f>
        <v>5.9793814432989691</v>
      </c>
      <c r="AC207" s="1" t="e">
        <f>_xlfn.XLOOKUP($L207,Pos!$A:$A,Pos!S:S,_xlfn.XLOOKUP($L207,#REF!,#REF!, ""), 0)</f>
        <v>#REF!</v>
      </c>
      <c r="AD207" s="1" t="e">
        <f>_xlfn.XLOOKUP($L207,Pos!$A:$A,Pos!T:T,_xlfn.XLOOKUP($L207,#REF!,#REF!, ""), 0)</f>
        <v>#REF!</v>
      </c>
      <c r="AE207" s="1" t="e">
        <f>_xlfn.XLOOKUP($L207,Pos!$A:$A,Pos!U:U,_xlfn.XLOOKUP($L207,#REF!,#REF!, ""), 0)</f>
        <v>#REF!</v>
      </c>
      <c r="AF207" s="1" t="e">
        <f>_xlfn.XLOOKUP($L207,Pos!$A:$A,Pos!V:V,_xlfn.XLOOKUP($L207,#REF!,#REF!, ""), 0)</f>
        <v>#REF!</v>
      </c>
      <c r="AG207" s="1" t="e">
        <f>_xlfn.XLOOKUP($L207,Pos!$A:$A,Pos!W:W,_xlfn.XLOOKUP($L207,#REF!,#REF!, ""), 0)</f>
        <v>#REF!</v>
      </c>
      <c r="AH207" s="1" t="e">
        <f>_xlfn.XLOOKUP($L207,Pos!$A:$A,Pos!X:X,_xlfn.XLOOKUP($L207,#REF!,#REF!, ""), 0)</f>
        <v>#REF!</v>
      </c>
      <c r="AI207" s="1" t="e">
        <f>_xlfn.XLOOKUP($L207,Pos!$A:$A,Pos!Y:Y,_xlfn.XLOOKUP($L207,#REF!,#REF!, ""), 0)</f>
        <v>#REF!</v>
      </c>
      <c r="AJ207" s="1" t="e">
        <f>_xlfn.XLOOKUP($L207,Pos!$A:$A,Pos!Z:Z,_xlfn.XLOOKUP($L207,#REF!,#REF!, ""), 0)</f>
        <v>#REF!</v>
      </c>
      <c r="AK207" s="1" t="e">
        <f>_xlfn.XLOOKUP($L207,Pos!$A:$A,Pos!AA:AA,_xlfn.XLOOKUP($L207,#REF!,#REF!, ""), 0)</f>
        <v>#REF!</v>
      </c>
      <c r="AL207" s="1" t="e">
        <f>_xlfn.XLOOKUP($L207,Pos!$A:$A,Pos!AB:AB,_xlfn.XLOOKUP($L207,#REF!,#REF!, ""), 0)</f>
        <v>#REF!</v>
      </c>
      <c r="AM207" s="1" t="e">
        <f>_xlfn.XLOOKUP($L207,Pos!$A:$A,Pos!AC:AC,_xlfn.XLOOKUP($L207,#REF!,#REF!, ""), 0)</f>
        <v>#REF!</v>
      </c>
      <c r="AN207" s="1" t="e">
        <f>_xlfn.XLOOKUP($L207,Pos!$A:$A,Pos!AD:AD,_xlfn.XLOOKUP($L207,#REF!,#REF!, ""), 0)</f>
        <v>#REF!</v>
      </c>
      <c r="AO207" s="1" t="e">
        <f>_xlfn.XLOOKUP($L207,Pos!$A:$A,Pos!AE:AE,_xlfn.XLOOKUP($L207,#REF!,#REF!, ""), 0)</f>
        <v>#REF!</v>
      </c>
      <c r="AP207" s="1" t="e">
        <f>_xlfn.XLOOKUP($L207,Pos!$A:$A,Pos!AF:AF,_xlfn.XLOOKUP($L207,#REF!,#REF!, ""), 0)</f>
        <v>#REF!</v>
      </c>
      <c r="AQ207" s="1" t="e">
        <f>_xlfn.XLOOKUP($L207,Pos!$A:$A,Pos!AG:AG,_xlfn.XLOOKUP($L207,#REF!,#REF!, ""), 0)</f>
        <v>#REF!</v>
      </c>
      <c r="AR207" s="1" t="e">
        <f>_xlfn.XLOOKUP($L207,Pos!$A:$A,Pos!AH:AH,_xlfn.XLOOKUP($L207,#REF!,#REF!, ""), 0)</f>
        <v>#REF!</v>
      </c>
      <c r="AS207" s="1" t="e">
        <f>_xlfn.XLOOKUP($L207,Pos!$A:$A,Pos!AI:AI,_xlfn.XLOOKUP($L207,#REF!,#REF!, ""), 0)</f>
        <v>#REF!</v>
      </c>
      <c r="AT207" s="1" t="e">
        <f>_xlfn.XLOOKUP($L207,Pos!$A:$A,Pos!AJ:AJ,_xlfn.XLOOKUP($L207,#REF!,#REF!, ""), 0)</f>
        <v>#REF!</v>
      </c>
      <c r="AU207" s="1" t="e">
        <f>_xlfn.XLOOKUP($L207,Pos!$A:$A,Pos!AK:AK,_xlfn.XLOOKUP($L207,#REF!,#REF!, ""), 0)</f>
        <v>#REF!</v>
      </c>
      <c r="AV207" s="1" t="e">
        <f>_xlfn.XLOOKUP($L207,Pos!$A:$A,Pos!AL:AL,_xlfn.XLOOKUP($L207,#REF!,#REF!, ""), 0)</f>
        <v>#REF!</v>
      </c>
      <c r="AW207" s="1" t="e">
        <f>_xlfn.XLOOKUP($L207,Pos!$A:$A,Pos!AM:AM,_xlfn.XLOOKUP($L207,#REF!,#REF!, ""), 0)</f>
        <v>#REF!</v>
      </c>
      <c r="AX207" s="1" t="e">
        <f>_xlfn.XLOOKUP($L207,Pos!$A:$A,Pos!AN:AN,_xlfn.XLOOKUP($L207,#REF!,#REF!, ""), 0)</f>
        <v>#REF!</v>
      </c>
      <c r="AY207" s="1" t="e">
        <f>_xlfn.XLOOKUP($L207,Pos!$A:$A,Pos!AO:AO,_xlfn.XLOOKUP($L207,#REF!,#REF!, ""), 0)</f>
        <v>#REF!</v>
      </c>
      <c r="AZ207" s="7" t="str">
        <f t="shared" si="122"/>
        <v>OUT</v>
      </c>
      <c r="BA207" s="1">
        <f>IF(OR(_xlfn.XLOOKUP(L207,Pos!B:B,Pos!L:L,FALSE)="ESG Reason",_xlfn.XLOOKUP(L207,Pos!B:B,Pos!L:L,FALSE)="Blacklisted"),1,0)</f>
        <v>0</v>
      </c>
      <c r="BC207" s="11">
        <v>1.9841977164196291E-10</v>
      </c>
      <c r="BD207" s="11">
        <f>_xlfn.XLOOKUP($L207,Pos!$B:$B,Pos!H:H,0, 0)</f>
        <v>0</v>
      </c>
      <c r="BE207" s="11">
        <f>_xlfn.XLOOKUP($L207,Pos!$B:$B,Pos!I:I,0, 0)</f>
        <v>2.1582230270747482E-3</v>
      </c>
      <c r="BF207" s="18">
        <f t="shared" si="123"/>
        <v>2.1582230270747482E-3</v>
      </c>
      <c r="BG207" s="1">
        <f t="shared" si="124"/>
        <v>1</v>
      </c>
      <c r="BH207" s="1">
        <f t="shared" si="125"/>
        <v>35</v>
      </c>
      <c r="BI207" s="18">
        <f t="shared" si="126"/>
        <v>1.9841977164196291E-10</v>
      </c>
      <c r="BJ207" s="3">
        <f t="shared" si="127"/>
        <v>0</v>
      </c>
      <c r="BK207" s="18">
        <f t="shared" si="128"/>
        <v>0</v>
      </c>
    </row>
    <row r="208" spans="3:63" x14ac:dyDescent="0.25">
      <c r="C208" s="3"/>
      <c r="D208" s="3"/>
      <c r="E208" s="3"/>
      <c r="F208" s="3"/>
      <c r="G208" s="51" t="s">
        <v>97</v>
      </c>
      <c r="H208" s="8" t="str">
        <f t="shared" si="118"/>
        <v>0,2%Others</v>
      </c>
      <c r="I208" s="11" cm="1">
        <f t="array" ref="I208">IF(
   AZ208 = "OUT", 0,IF(
   BD208 &gt;= LARGE(IF(ISNUMBER(BD:BD), BD:BD), 3),
   BE208 - 0.001,
   IF(BE208 &gt;=VLOOKUP(P208,mapping!$A:$B,2,FALSE), BE208,VLOOKUP(P208,mapping!$A$2:$B$8,2,FALSE))
))</f>
        <v>0</v>
      </c>
      <c r="J208" s="11" cm="1">
        <f t="array" ref="J208">IF(
    AZ208="OUT",0,IF(IF(
                      BD208&gt;=LARGE(IF(ISNUMBER(BD:BD),BD:BD),3),
                      BE208+0.001,
                      VLOOKUP(H208,mapping!$D:$E,2,FALSE)
                      )&gt;I208,
                   IF(
                      BD208&gt;=LARGE(IF(ISNUMBER(BD:BD),BD:BD),3),
                      BE208+0.001,
                      VLOOKUP(H208,mapping!$D:$E,2,FALSE)
                      ),
                   I208+0.002))</f>
        <v>0</v>
      </c>
      <c r="K208" s="8">
        <f t="shared" si="119"/>
        <v>2.1007862972992732E-3</v>
      </c>
      <c r="L208" s="1" t="str">
        <f>Pos!B575</f>
        <v>JP3435000009</v>
      </c>
      <c r="M208" s="1" t="str">
        <f>_xlfn.XLOOKUP($L208,Pos!B:B,Pos!D:D,, 0)</f>
        <v>Sony Group Corporation</v>
      </c>
      <c r="N208" s="1" t="str">
        <f>_xlfn.XLOOKUP($L208,Pos!B:B,Pos!E:E,, 0)</f>
        <v>Technology</v>
      </c>
      <c r="O208" s="1" t="str">
        <f t="shared" si="120"/>
        <v>Technology_Others</v>
      </c>
      <c r="P208" s="1" t="str">
        <f>_xlfn.XLOOKUP($L208,Pos!B:B,Pos!F:F,, 0)</f>
        <v>Others</v>
      </c>
      <c r="Q208" s="1">
        <v>0</v>
      </c>
      <c r="R208" s="9">
        <f>_xlfn.XLOOKUP($L208,Pos!$B:$B,Pos!N:N,0, 0)</f>
        <v>3.37</v>
      </c>
      <c r="S208" s="9">
        <f>_xlfn.XLOOKUP($L208,Pos!$B:$B,Pos!O:O,0, 0)</f>
        <v>3.7483330000000001</v>
      </c>
      <c r="T208" s="9">
        <f>_xlfn.XLOOKUP($L208,Pos!$B:$B,Pos!P:P,0, 0)</f>
        <v>5.0999999999999996</v>
      </c>
      <c r="U208" s="9">
        <f>_xlfn.XLOOKUP($L208,Pos!$B:$B,Pos!Q:Q,0, 0)</f>
        <v>9.5</v>
      </c>
      <c r="V208" s="9">
        <f>_xlfn.XLOOKUP($L208,Pos!$B:$B,Pos!R:R,0, 0)</f>
        <v>5.1333330000000004</v>
      </c>
      <c r="W208" s="9">
        <f>_xlfn.XLOOKUP($L208,Pos!$B:$B,Pos!S:S,0, 0)</f>
        <v>3.4849999999999999</v>
      </c>
      <c r="X208" s="9" t="str">
        <f>_xlfn.XLOOKUP($L208,Pos!$B:$B,Pos!J:J,0, 0)</f>
        <v>Buy</v>
      </c>
      <c r="Y208" s="1">
        <v>0</v>
      </c>
      <c r="Z208" s="1">
        <v>0</v>
      </c>
      <c r="AA208" s="1">
        <f t="shared" si="121"/>
        <v>0</v>
      </c>
      <c r="AB208" s="9">
        <f>_xlfn.XLOOKUP(L208,Pos!B:B,Pos!K:K,-1,0)</f>
        <v>2.666666666666667</v>
      </c>
      <c r="AC208" s="1" t="e">
        <f>_xlfn.XLOOKUP($L208,Pos!$A:$A,Pos!S:S,_xlfn.XLOOKUP($L208,#REF!,#REF!, ""), 0)</f>
        <v>#REF!</v>
      </c>
      <c r="AD208" s="1" t="e">
        <f>_xlfn.XLOOKUP($L208,Pos!$A:$A,Pos!T:T,_xlfn.XLOOKUP($L208,#REF!,#REF!, ""), 0)</f>
        <v>#REF!</v>
      </c>
      <c r="AE208" s="1" t="e">
        <f>_xlfn.XLOOKUP($L208,Pos!$A:$A,Pos!U:U,_xlfn.XLOOKUP($L208,#REF!,#REF!, ""), 0)</f>
        <v>#REF!</v>
      </c>
      <c r="AF208" s="1" t="e">
        <f>_xlfn.XLOOKUP($L208,Pos!$A:$A,Pos!V:V,_xlfn.XLOOKUP($L208,#REF!,#REF!, ""), 0)</f>
        <v>#REF!</v>
      </c>
      <c r="AG208" s="1" t="e">
        <f>_xlfn.XLOOKUP($L208,Pos!$A:$A,Pos!W:W,_xlfn.XLOOKUP($L208,#REF!,#REF!, ""), 0)</f>
        <v>#REF!</v>
      </c>
      <c r="AH208" s="1" t="e">
        <f>_xlfn.XLOOKUP($L208,Pos!$A:$A,Pos!X:X,_xlfn.XLOOKUP($L208,#REF!,#REF!, ""), 0)</f>
        <v>#REF!</v>
      </c>
      <c r="AI208" s="1" t="e">
        <f>_xlfn.XLOOKUP($L208,Pos!$A:$A,Pos!Y:Y,_xlfn.XLOOKUP($L208,#REF!,#REF!, ""), 0)</f>
        <v>#REF!</v>
      </c>
      <c r="AJ208" s="1" t="e">
        <f>_xlfn.XLOOKUP($L208,Pos!$A:$A,Pos!Z:Z,_xlfn.XLOOKUP($L208,#REF!,#REF!, ""), 0)</f>
        <v>#REF!</v>
      </c>
      <c r="AK208" s="1" t="e">
        <f>_xlfn.XLOOKUP($L208,Pos!$A:$A,Pos!AA:AA,_xlfn.XLOOKUP($L208,#REF!,#REF!, ""), 0)</f>
        <v>#REF!</v>
      </c>
      <c r="AL208" s="1" t="e">
        <f>_xlfn.XLOOKUP($L208,Pos!$A:$A,Pos!AB:AB,_xlfn.XLOOKUP($L208,#REF!,#REF!, ""), 0)</f>
        <v>#REF!</v>
      </c>
      <c r="AM208" s="1" t="e">
        <f>_xlfn.XLOOKUP($L208,Pos!$A:$A,Pos!AC:AC,_xlfn.XLOOKUP($L208,#REF!,#REF!, ""), 0)</f>
        <v>#REF!</v>
      </c>
      <c r="AN208" s="1" t="e">
        <f>_xlfn.XLOOKUP($L208,Pos!$A:$A,Pos!AD:AD,_xlfn.XLOOKUP($L208,#REF!,#REF!, ""), 0)</f>
        <v>#REF!</v>
      </c>
      <c r="AO208" s="1" t="e">
        <f>_xlfn.XLOOKUP($L208,Pos!$A:$A,Pos!AE:AE,_xlfn.XLOOKUP($L208,#REF!,#REF!, ""), 0)</f>
        <v>#REF!</v>
      </c>
      <c r="AP208" s="1" t="e">
        <f>_xlfn.XLOOKUP($L208,Pos!$A:$A,Pos!AF:AF,_xlfn.XLOOKUP($L208,#REF!,#REF!, ""), 0)</f>
        <v>#REF!</v>
      </c>
      <c r="AQ208" s="1" t="e">
        <f>_xlfn.XLOOKUP($L208,Pos!$A:$A,Pos!AG:AG,_xlfn.XLOOKUP($L208,#REF!,#REF!, ""), 0)</f>
        <v>#REF!</v>
      </c>
      <c r="AR208" s="1" t="e">
        <f>_xlfn.XLOOKUP($L208,Pos!$A:$A,Pos!AH:AH,_xlfn.XLOOKUP($L208,#REF!,#REF!, ""), 0)</f>
        <v>#REF!</v>
      </c>
      <c r="AS208" s="1" t="e">
        <f>_xlfn.XLOOKUP($L208,Pos!$A:$A,Pos!AI:AI,_xlfn.XLOOKUP($L208,#REF!,#REF!, ""), 0)</f>
        <v>#REF!</v>
      </c>
      <c r="AT208" s="1" t="e">
        <f>_xlfn.XLOOKUP($L208,Pos!$A:$A,Pos!AJ:AJ,_xlfn.XLOOKUP($L208,#REF!,#REF!, ""), 0)</f>
        <v>#REF!</v>
      </c>
      <c r="AU208" s="1" t="e">
        <f>_xlfn.XLOOKUP($L208,Pos!$A:$A,Pos!AK:AK,_xlfn.XLOOKUP($L208,#REF!,#REF!, ""), 0)</f>
        <v>#REF!</v>
      </c>
      <c r="AV208" s="1" t="e">
        <f>_xlfn.XLOOKUP($L208,Pos!$A:$A,Pos!AL:AL,_xlfn.XLOOKUP($L208,#REF!,#REF!, ""), 0)</f>
        <v>#REF!</v>
      </c>
      <c r="AW208" s="1" t="e">
        <f>_xlfn.XLOOKUP($L208,Pos!$A:$A,Pos!AM:AM,_xlfn.XLOOKUP($L208,#REF!,#REF!, ""), 0)</f>
        <v>#REF!</v>
      </c>
      <c r="AX208" s="1" t="e">
        <f>_xlfn.XLOOKUP($L208,Pos!$A:$A,Pos!AN:AN,_xlfn.XLOOKUP($L208,#REF!,#REF!, ""), 0)</f>
        <v>#REF!</v>
      </c>
      <c r="AY208" s="1" t="e">
        <f>_xlfn.XLOOKUP($L208,Pos!$A:$A,Pos!AO:AO,_xlfn.XLOOKUP($L208,#REF!,#REF!, ""), 0)</f>
        <v>#REF!</v>
      </c>
      <c r="AZ208" s="7" t="str">
        <f t="shared" si="122"/>
        <v>OUT</v>
      </c>
      <c r="BA208" s="1">
        <f>IF(OR(_xlfn.XLOOKUP(L208,Pos!B:B,Pos!L:L,FALSE)="ESG Reason",_xlfn.XLOOKUP(L208,Pos!B:B,Pos!L:L,FALSE)="Blacklisted"),1,0)</f>
        <v>0</v>
      </c>
      <c r="BC208" s="11">
        <v>9.3201660071329995E-11</v>
      </c>
      <c r="BD208" s="11">
        <f>_xlfn.XLOOKUP($L208,Pos!$B:$B,Pos!H:H,0, 0)</f>
        <v>0</v>
      </c>
      <c r="BE208" s="11">
        <f>_xlfn.XLOOKUP($L208,Pos!$B:$B,Pos!I:I,0, 0)</f>
        <v>2.1007862972992732E-3</v>
      </c>
      <c r="BF208" s="18">
        <f t="shared" si="123"/>
        <v>2.1007862972992732E-3</v>
      </c>
      <c r="BG208" s="1">
        <f t="shared" si="124"/>
        <v>3</v>
      </c>
      <c r="BH208" s="1">
        <f t="shared" si="125"/>
        <v>54</v>
      </c>
      <c r="BI208" s="18">
        <f t="shared" si="126"/>
        <v>9.3201660071329995E-11</v>
      </c>
      <c r="BJ208" s="3">
        <f t="shared" si="127"/>
        <v>0</v>
      </c>
      <c r="BK208" s="18">
        <f t="shared" si="128"/>
        <v>0</v>
      </c>
    </row>
    <row r="209" spans="3:63" x14ac:dyDescent="0.25">
      <c r="C209" s="3"/>
      <c r="D209" s="3"/>
      <c r="E209" s="3"/>
      <c r="F209" s="3"/>
      <c r="G209" s="51" t="s">
        <v>93</v>
      </c>
      <c r="H209" s="8" t="str">
        <f t="shared" si="118"/>
        <v>0,2%North America</v>
      </c>
      <c r="I209" s="11" cm="1">
        <f t="array" ref="I209">IF(
   AZ209 = "OUT", 0,IF(
   BD209 &gt;= LARGE(IF(ISNUMBER(BD:BD), BD:BD), 3),
   BE209 - 0.001,
   IF(BE209 &gt;=VLOOKUP(P209,mapping!$A:$B,2,FALSE), BE209,VLOOKUP(P209,mapping!$A$2:$B$8,2,FALSE))
))</f>
        <v>0</v>
      </c>
      <c r="J209" s="11" cm="1">
        <f t="array" ref="J209">IF(
    AZ209="OUT",0,IF(IF(
                      BD209&gt;=LARGE(IF(ISNUMBER(BD:BD),BD:BD),3),
                      BE209+0.001,
                      VLOOKUP(H209,mapping!$D:$E,2,FALSE)
                      )&gt;I209,
                   IF(
                      BD209&gt;=LARGE(IF(ISNUMBER(BD:BD),BD:BD),3),
                      BE209+0.001,
                      VLOOKUP(H209,mapping!$D:$E,2,FALSE)
                      ),
                   I209+0.002))</f>
        <v>0</v>
      </c>
      <c r="K209" s="8">
        <f t="shared" si="119"/>
        <v>2.090928799063794E-3</v>
      </c>
      <c r="L209" s="1" t="str">
        <f>Pos!B1279</f>
        <v>US92343V1044</v>
      </c>
      <c r="M209" s="1" t="str">
        <f>_xlfn.XLOOKUP($L209,Pos!B:B,Pos!D:D,, 0)</f>
        <v>Verizon Communications Inc.</v>
      </c>
      <c r="N209" s="1" t="str">
        <f>_xlfn.XLOOKUP($L209,Pos!B:B,Pos!E:E,, 0)</f>
        <v>Telecommunications</v>
      </c>
      <c r="O209" s="1" t="str">
        <f t="shared" si="120"/>
        <v>Telecommunications_North America</v>
      </c>
      <c r="P209" s="1" t="str">
        <f>_xlfn.XLOOKUP($L209,Pos!B:B,Pos!F:F,, 0)</f>
        <v>North America</v>
      </c>
      <c r="Q209" s="1">
        <v>0</v>
      </c>
      <c r="R209" s="9">
        <f>_xlfn.XLOOKUP($L209,Pos!$B:$B,Pos!N:N,0, 0)</f>
        <v>6.52</v>
      </c>
      <c r="S209" s="9">
        <f>_xlfn.XLOOKUP($L209,Pos!$B:$B,Pos!O:O,0, 0)</f>
        <v>6.8813329999999997</v>
      </c>
      <c r="T209" s="9">
        <f>_xlfn.XLOOKUP($L209,Pos!$B:$B,Pos!P:P,0, 0)</f>
        <v>3.8</v>
      </c>
      <c r="U209" s="9">
        <f>_xlfn.XLOOKUP($L209,Pos!$B:$B,Pos!Q:Q,0, 0)</f>
        <v>3.9</v>
      </c>
      <c r="V209" s="9">
        <f>_xlfn.XLOOKUP($L209,Pos!$B:$B,Pos!R:R,0, 0)</f>
        <v>6.8333329999999997</v>
      </c>
      <c r="W209" s="9">
        <f>_xlfn.XLOOKUP($L209,Pos!$B:$B,Pos!S:S,0, 0)</f>
        <v>2.951667</v>
      </c>
      <c r="X209" s="9" t="str">
        <f>_xlfn.XLOOKUP($L209,Pos!$B:$B,Pos!J:J,0, 0)</f>
        <v>Outperform</v>
      </c>
      <c r="Y209" s="1">
        <v>0</v>
      </c>
      <c r="Z209" s="1">
        <v>0</v>
      </c>
      <c r="AA209" s="1">
        <f t="shared" si="121"/>
        <v>0</v>
      </c>
      <c r="AB209" s="9">
        <f>_xlfn.XLOOKUP(L209,Pos!B:B,Pos!K:K,-1,0)</f>
        <v>3.6363636363636371</v>
      </c>
      <c r="AC209" s="1" t="e">
        <f>_xlfn.XLOOKUP($L209,Pos!$A:$A,Pos!S:S,_xlfn.XLOOKUP($L209,#REF!,#REF!, ""), 0)</f>
        <v>#REF!</v>
      </c>
      <c r="AD209" s="1" t="e">
        <f>_xlfn.XLOOKUP($L209,Pos!$A:$A,Pos!T:T,_xlfn.XLOOKUP($L209,#REF!,#REF!, ""), 0)</f>
        <v>#REF!</v>
      </c>
      <c r="AE209" s="1" t="e">
        <f>_xlfn.XLOOKUP($L209,Pos!$A:$A,Pos!U:U,_xlfn.XLOOKUP($L209,#REF!,#REF!, ""), 0)</f>
        <v>#REF!</v>
      </c>
      <c r="AF209" s="1" t="e">
        <f>_xlfn.XLOOKUP($L209,Pos!$A:$A,Pos!V:V,_xlfn.XLOOKUP($L209,#REF!,#REF!, ""), 0)</f>
        <v>#REF!</v>
      </c>
      <c r="AG209" s="1" t="e">
        <f>_xlfn.XLOOKUP($L209,Pos!$A:$A,Pos!W:W,_xlfn.XLOOKUP($L209,#REF!,#REF!, ""), 0)</f>
        <v>#REF!</v>
      </c>
      <c r="AH209" s="1" t="e">
        <f>_xlfn.XLOOKUP($L209,Pos!$A:$A,Pos!X:X,_xlfn.XLOOKUP($L209,#REF!,#REF!, ""), 0)</f>
        <v>#REF!</v>
      </c>
      <c r="AI209" s="1" t="e">
        <f>_xlfn.XLOOKUP($L209,Pos!$A:$A,Pos!Y:Y,_xlfn.XLOOKUP($L209,#REF!,#REF!, ""), 0)</f>
        <v>#REF!</v>
      </c>
      <c r="AJ209" s="1" t="e">
        <f>_xlfn.XLOOKUP($L209,Pos!$A:$A,Pos!Z:Z,_xlfn.XLOOKUP($L209,#REF!,#REF!, ""), 0)</f>
        <v>#REF!</v>
      </c>
      <c r="AK209" s="1" t="e">
        <f>_xlfn.XLOOKUP($L209,Pos!$A:$A,Pos!AA:AA,_xlfn.XLOOKUP($L209,#REF!,#REF!, ""), 0)</f>
        <v>#REF!</v>
      </c>
      <c r="AL209" s="1" t="e">
        <f>_xlfn.XLOOKUP($L209,Pos!$A:$A,Pos!AB:AB,_xlfn.XLOOKUP($L209,#REF!,#REF!, ""), 0)</f>
        <v>#REF!</v>
      </c>
      <c r="AM209" s="1" t="e">
        <f>_xlfn.XLOOKUP($L209,Pos!$A:$A,Pos!AC:AC,_xlfn.XLOOKUP($L209,#REF!,#REF!, ""), 0)</f>
        <v>#REF!</v>
      </c>
      <c r="AN209" s="1" t="e">
        <f>_xlfn.XLOOKUP($L209,Pos!$A:$A,Pos!AD:AD,_xlfn.XLOOKUP($L209,#REF!,#REF!, ""), 0)</f>
        <v>#REF!</v>
      </c>
      <c r="AO209" s="1" t="e">
        <f>_xlfn.XLOOKUP($L209,Pos!$A:$A,Pos!AE:AE,_xlfn.XLOOKUP($L209,#REF!,#REF!, ""), 0)</f>
        <v>#REF!</v>
      </c>
      <c r="AP209" s="1" t="e">
        <f>_xlfn.XLOOKUP($L209,Pos!$A:$A,Pos!AF:AF,_xlfn.XLOOKUP($L209,#REF!,#REF!, ""), 0)</f>
        <v>#REF!</v>
      </c>
      <c r="AQ209" s="1" t="e">
        <f>_xlfn.XLOOKUP($L209,Pos!$A:$A,Pos!AG:AG,_xlfn.XLOOKUP($L209,#REF!,#REF!, ""), 0)</f>
        <v>#REF!</v>
      </c>
      <c r="AR209" s="1" t="e">
        <f>_xlfn.XLOOKUP($L209,Pos!$A:$A,Pos!AH:AH,_xlfn.XLOOKUP($L209,#REF!,#REF!, ""), 0)</f>
        <v>#REF!</v>
      </c>
      <c r="AS209" s="1" t="e">
        <f>_xlfn.XLOOKUP($L209,Pos!$A:$A,Pos!AI:AI,_xlfn.XLOOKUP($L209,#REF!,#REF!, ""), 0)</f>
        <v>#REF!</v>
      </c>
      <c r="AT209" s="1" t="e">
        <f>_xlfn.XLOOKUP($L209,Pos!$A:$A,Pos!AJ:AJ,_xlfn.XLOOKUP($L209,#REF!,#REF!, ""), 0)</f>
        <v>#REF!</v>
      </c>
      <c r="AU209" s="1" t="e">
        <f>_xlfn.XLOOKUP($L209,Pos!$A:$A,Pos!AK:AK,_xlfn.XLOOKUP($L209,#REF!,#REF!, ""), 0)</f>
        <v>#REF!</v>
      </c>
      <c r="AV209" s="1" t="e">
        <f>_xlfn.XLOOKUP($L209,Pos!$A:$A,Pos!AL:AL,_xlfn.XLOOKUP($L209,#REF!,#REF!, ""), 0)</f>
        <v>#REF!</v>
      </c>
      <c r="AW209" s="1" t="e">
        <f>_xlfn.XLOOKUP($L209,Pos!$A:$A,Pos!AM:AM,_xlfn.XLOOKUP($L209,#REF!,#REF!, ""), 0)</f>
        <v>#REF!</v>
      </c>
      <c r="AX209" s="1" t="e">
        <f>_xlfn.XLOOKUP($L209,Pos!$A:$A,Pos!AN:AN,_xlfn.XLOOKUP($L209,#REF!,#REF!, ""), 0)</f>
        <v>#REF!</v>
      </c>
      <c r="AY209" s="1" t="e">
        <f>_xlfn.XLOOKUP($L209,Pos!$A:$A,Pos!AO:AO,_xlfn.XLOOKUP($L209,#REF!,#REF!, ""), 0)</f>
        <v>#REF!</v>
      </c>
      <c r="AZ209" s="7" t="str">
        <f t="shared" si="122"/>
        <v>OUT</v>
      </c>
      <c r="BA209" s="1">
        <f>IF(OR(_xlfn.XLOOKUP(L209,Pos!B:B,Pos!L:L,FALSE)="ESG Reason",_xlfn.XLOOKUP(L209,Pos!B:B,Pos!L:L,FALSE)="Blacklisted"),1,0)</f>
        <v>0</v>
      </c>
      <c r="BC209" s="11">
        <v>9.4763446256970614E-11</v>
      </c>
      <c r="BD209" s="11">
        <f>_xlfn.XLOOKUP($L209,Pos!$B:$B,Pos!H:H,0, 0)</f>
        <v>0</v>
      </c>
      <c r="BE209" s="11">
        <f>_xlfn.XLOOKUP($L209,Pos!$B:$B,Pos!I:I,0, 0)</f>
        <v>2.090928799063794E-3</v>
      </c>
      <c r="BF209" s="18">
        <f t="shared" si="123"/>
        <v>2.090928799063794E-3</v>
      </c>
      <c r="BG209" s="1">
        <f t="shared" si="124"/>
        <v>1</v>
      </c>
      <c r="BH209" s="1">
        <f t="shared" si="125"/>
        <v>36</v>
      </c>
      <c r="BI209" s="18">
        <f t="shared" si="126"/>
        <v>9.4763446256970614E-11</v>
      </c>
      <c r="BJ209" s="3">
        <f t="shared" si="127"/>
        <v>0</v>
      </c>
      <c r="BK209" s="18">
        <f t="shared" si="128"/>
        <v>0</v>
      </c>
    </row>
    <row r="210" spans="3:63" x14ac:dyDescent="0.25">
      <c r="C210" s="3"/>
      <c r="D210" s="3"/>
      <c r="E210" s="3"/>
      <c r="F210" s="3"/>
      <c r="G210" s="51" t="s">
        <v>96</v>
      </c>
      <c r="H210" s="8" t="str">
        <f t="shared" si="118"/>
        <v>0,2%North America</v>
      </c>
      <c r="I210" s="11" cm="1">
        <f t="array" ref="I210">IF(
   AZ210 = "OUT", 0,IF(
   BD210 &gt;= LARGE(IF(ISNUMBER(BD:BD), BD:BD), 3),
   BE210 - 0.001,
   IF(BE210 &gt;=VLOOKUP(P210,mapping!$A:$B,2,FALSE), BE210,VLOOKUP(P210,mapping!$A$2:$B$8,2,FALSE))
))</f>
        <v>0</v>
      </c>
      <c r="J210" s="11" cm="1">
        <f t="array" ref="J210">IF(
    AZ210="OUT",0,IF(IF(
                      BD210&gt;=LARGE(IF(ISNUMBER(BD:BD),BD:BD),3),
                      BE210+0.001,
                      VLOOKUP(H210,mapping!$D:$E,2,FALSE)
                      )&gt;I210,
                   IF(
                      BD210&gt;=LARGE(IF(ISNUMBER(BD:BD),BD:BD),3),
                      BE210+0.001,
                      VLOOKUP(H210,mapping!$D:$E,2,FALSE)
                      ),
                   I210+0.002))</f>
        <v>0</v>
      </c>
      <c r="K210" s="8">
        <f t="shared" si="119"/>
        <v>2.067412224793216E-3</v>
      </c>
      <c r="L210" s="1" t="str">
        <f>Pos!B1236</f>
        <v>US8725401090</v>
      </c>
      <c r="M210" s="1" t="str">
        <f>_xlfn.XLOOKUP($L210,Pos!B:B,Pos!D:D,, 0)</f>
        <v>TJX Companies Inc</v>
      </c>
      <c r="N210" s="1" t="str">
        <f>_xlfn.XLOOKUP($L210,Pos!B:B,Pos!E:E,, 0)</f>
        <v>Retail</v>
      </c>
      <c r="O210" s="1" t="str">
        <f t="shared" si="120"/>
        <v>Retail_North America</v>
      </c>
      <c r="P210" s="1" t="str">
        <f>_xlfn.XLOOKUP($L210,Pos!B:B,Pos!F:F,, 0)</f>
        <v>North America</v>
      </c>
      <c r="Q210" s="1">
        <v>0</v>
      </c>
      <c r="R210" s="9">
        <f>_xlfn.XLOOKUP($L210,Pos!$B:$B,Pos!N:N,0, 0)</f>
        <v>6.72</v>
      </c>
      <c r="S210" s="9">
        <f>_xlfn.XLOOKUP($L210,Pos!$B:$B,Pos!O:O,0, 0)</f>
        <v>2.7248329999999998</v>
      </c>
      <c r="T210" s="9">
        <f>_xlfn.XLOOKUP($L210,Pos!$B:$B,Pos!P:P,0, 0)</f>
        <v>7.2750000000000004</v>
      </c>
      <c r="U210" s="9">
        <f>_xlfn.XLOOKUP($L210,Pos!$B:$B,Pos!Q:Q,0, 0)</f>
        <v>7.3</v>
      </c>
      <c r="V210" s="9">
        <f>_xlfn.XLOOKUP($L210,Pos!$B:$B,Pos!R:R,0, 0)</f>
        <v>9.8333329999999997</v>
      </c>
      <c r="W210" s="9">
        <f>_xlfn.XLOOKUP($L210,Pos!$B:$B,Pos!S:S,0, 0)</f>
        <v>6.5449999999999999</v>
      </c>
      <c r="X210" s="9" t="str">
        <f>_xlfn.XLOOKUP($L210,Pos!$B:$B,Pos!J:J,0, 0)</f>
        <v>Buy</v>
      </c>
      <c r="Y210" s="1">
        <v>0</v>
      </c>
      <c r="Z210" s="1">
        <v>0</v>
      </c>
      <c r="AA210" s="1">
        <f t="shared" si="121"/>
        <v>0</v>
      </c>
      <c r="AB210" s="9">
        <f>_xlfn.XLOOKUP(L210,Pos!B:B,Pos!K:K,-1,0)</f>
        <v>4.8148148148148149</v>
      </c>
      <c r="AC210" s="1" t="e">
        <f>_xlfn.XLOOKUP($L210,Pos!$A:$A,Pos!S:S,_xlfn.XLOOKUP($L210,#REF!,#REF!, ""), 0)</f>
        <v>#REF!</v>
      </c>
      <c r="AD210" s="1" t="e">
        <f>_xlfn.XLOOKUP($L210,Pos!$A:$A,Pos!T:T,_xlfn.XLOOKUP($L210,#REF!,#REF!, ""), 0)</f>
        <v>#REF!</v>
      </c>
      <c r="AE210" s="1" t="e">
        <f>_xlfn.XLOOKUP($L210,Pos!$A:$A,Pos!U:U,_xlfn.XLOOKUP($L210,#REF!,#REF!, ""), 0)</f>
        <v>#REF!</v>
      </c>
      <c r="AF210" s="1" t="e">
        <f>_xlfn.XLOOKUP($L210,Pos!$A:$A,Pos!V:V,_xlfn.XLOOKUP($L210,#REF!,#REF!, ""), 0)</f>
        <v>#REF!</v>
      </c>
      <c r="AG210" s="1" t="e">
        <f>_xlfn.XLOOKUP($L210,Pos!$A:$A,Pos!W:W,_xlfn.XLOOKUP($L210,#REF!,#REF!, ""), 0)</f>
        <v>#REF!</v>
      </c>
      <c r="AH210" s="1" t="e">
        <f>_xlfn.XLOOKUP($L210,Pos!$A:$A,Pos!X:X,_xlfn.XLOOKUP($L210,#REF!,#REF!, ""), 0)</f>
        <v>#REF!</v>
      </c>
      <c r="AI210" s="1" t="e">
        <f>_xlfn.XLOOKUP($L210,Pos!$A:$A,Pos!Y:Y,_xlfn.XLOOKUP($L210,#REF!,#REF!, ""), 0)</f>
        <v>#REF!</v>
      </c>
      <c r="AJ210" s="1" t="e">
        <f>_xlfn.XLOOKUP($L210,Pos!$A:$A,Pos!Z:Z,_xlfn.XLOOKUP($L210,#REF!,#REF!, ""), 0)</f>
        <v>#REF!</v>
      </c>
      <c r="AK210" s="1" t="e">
        <f>_xlfn.XLOOKUP($L210,Pos!$A:$A,Pos!AA:AA,_xlfn.XLOOKUP($L210,#REF!,#REF!, ""), 0)</f>
        <v>#REF!</v>
      </c>
      <c r="AL210" s="1" t="e">
        <f>_xlfn.XLOOKUP($L210,Pos!$A:$A,Pos!AB:AB,_xlfn.XLOOKUP($L210,#REF!,#REF!, ""), 0)</f>
        <v>#REF!</v>
      </c>
      <c r="AM210" s="1" t="e">
        <f>_xlfn.XLOOKUP($L210,Pos!$A:$A,Pos!AC:AC,_xlfn.XLOOKUP($L210,#REF!,#REF!, ""), 0)</f>
        <v>#REF!</v>
      </c>
      <c r="AN210" s="1" t="e">
        <f>_xlfn.XLOOKUP($L210,Pos!$A:$A,Pos!AD:AD,_xlfn.XLOOKUP($L210,#REF!,#REF!, ""), 0)</f>
        <v>#REF!</v>
      </c>
      <c r="AO210" s="1" t="e">
        <f>_xlfn.XLOOKUP($L210,Pos!$A:$A,Pos!AE:AE,_xlfn.XLOOKUP($L210,#REF!,#REF!, ""), 0)</f>
        <v>#REF!</v>
      </c>
      <c r="AP210" s="1" t="e">
        <f>_xlfn.XLOOKUP($L210,Pos!$A:$A,Pos!AF:AF,_xlfn.XLOOKUP($L210,#REF!,#REF!, ""), 0)</f>
        <v>#REF!</v>
      </c>
      <c r="AQ210" s="1" t="e">
        <f>_xlfn.XLOOKUP($L210,Pos!$A:$A,Pos!AG:AG,_xlfn.XLOOKUP($L210,#REF!,#REF!, ""), 0)</f>
        <v>#REF!</v>
      </c>
      <c r="AR210" s="1" t="e">
        <f>_xlfn.XLOOKUP($L210,Pos!$A:$A,Pos!AH:AH,_xlfn.XLOOKUP($L210,#REF!,#REF!, ""), 0)</f>
        <v>#REF!</v>
      </c>
      <c r="AS210" s="1" t="e">
        <f>_xlfn.XLOOKUP($L210,Pos!$A:$A,Pos!AI:AI,_xlfn.XLOOKUP($L210,#REF!,#REF!, ""), 0)</f>
        <v>#REF!</v>
      </c>
      <c r="AT210" s="1" t="e">
        <f>_xlfn.XLOOKUP($L210,Pos!$A:$A,Pos!AJ:AJ,_xlfn.XLOOKUP($L210,#REF!,#REF!, ""), 0)</f>
        <v>#REF!</v>
      </c>
      <c r="AU210" s="1" t="e">
        <f>_xlfn.XLOOKUP($L210,Pos!$A:$A,Pos!AK:AK,_xlfn.XLOOKUP($L210,#REF!,#REF!, ""), 0)</f>
        <v>#REF!</v>
      </c>
      <c r="AV210" s="1" t="e">
        <f>_xlfn.XLOOKUP($L210,Pos!$A:$A,Pos!AL:AL,_xlfn.XLOOKUP($L210,#REF!,#REF!, ""), 0)</f>
        <v>#REF!</v>
      </c>
      <c r="AW210" s="1" t="e">
        <f>_xlfn.XLOOKUP($L210,Pos!$A:$A,Pos!AM:AM,_xlfn.XLOOKUP($L210,#REF!,#REF!, ""), 0)</f>
        <v>#REF!</v>
      </c>
      <c r="AX210" s="1" t="e">
        <f>_xlfn.XLOOKUP($L210,Pos!$A:$A,Pos!AN:AN,_xlfn.XLOOKUP($L210,#REF!,#REF!, ""), 0)</f>
        <v>#REF!</v>
      </c>
      <c r="AY210" s="1" t="e">
        <f>_xlfn.XLOOKUP($L210,Pos!$A:$A,Pos!AO:AO,_xlfn.XLOOKUP($L210,#REF!,#REF!, ""), 0)</f>
        <v>#REF!</v>
      </c>
      <c r="AZ210" s="7" t="str">
        <f t="shared" si="122"/>
        <v>OUT</v>
      </c>
      <c r="BA210" s="1">
        <f>IF(OR(_xlfn.XLOOKUP(L210,Pos!B:B,Pos!L:L,FALSE)="ESG Reason",_xlfn.XLOOKUP(L210,Pos!B:B,Pos!L:L,FALSE)="Blacklisted"),1,0)</f>
        <v>0</v>
      </c>
      <c r="BC210" s="11">
        <v>2.0074831905516669E-10</v>
      </c>
      <c r="BD210" s="11">
        <f>_xlfn.XLOOKUP($L210,Pos!$B:$B,Pos!H:H,0, 0)</f>
        <v>0</v>
      </c>
      <c r="BE210" s="11">
        <f>_xlfn.XLOOKUP($L210,Pos!$B:$B,Pos!I:I,0, 0)</f>
        <v>2.067412224793216E-3</v>
      </c>
      <c r="BF210" s="18">
        <f t="shared" si="123"/>
        <v>2.067412224793216E-3</v>
      </c>
      <c r="BG210" s="1">
        <f t="shared" si="124"/>
        <v>1</v>
      </c>
      <c r="BH210" s="1">
        <f t="shared" si="125"/>
        <v>34</v>
      </c>
      <c r="BI210" s="18">
        <f t="shared" si="126"/>
        <v>2.0074831905516669E-10</v>
      </c>
      <c r="BJ210" s="3">
        <f t="shared" si="127"/>
        <v>0</v>
      </c>
      <c r="BK210" s="18">
        <f t="shared" si="128"/>
        <v>0</v>
      </c>
    </row>
    <row r="211" spans="3:63" x14ac:dyDescent="0.25">
      <c r="C211" s="3"/>
      <c r="D211" s="3"/>
      <c r="E211" s="3"/>
      <c r="F211" s="3"/>
      <c r="G211" s="51" t="s">
        <v>94</v>
      </c>
      <c r="H211" s="8" t="str">
        <f t="shared" si="118"/>
        <v>0,2%North America</v>
      </c>
      <c r="I211" s="11" cm="1">
        <f t="array" ref="I211">IF(
   AZ211 = "OUT", 0,IF(
   BD211 &gt;= LARGE(IF(ISNUMBER(BD:BD), BD:BD), 3),
   BE211 - 0.001,
   IF(BE211 &gt;=VLOOKUP(P211,mapping!$A:$B,2,FALSE), BE211,VLOOKUP(P211,mapping!$A$2:$B$8,2,FALSE))
))</f>
        <v>0</v>
      </c>
      <c r="J211" s="11" cm="1">
        <f t="array" ref="J211">IF(
    AZ211="OUT",0,IF(IF(
                      BD211&gt;=LARGE(IF(ISNUMBER(BD:BD),BD:BD),3),
                      BE211+0.001,
                      VLOOKUP(H211,mapping!$D:$E,2,FALSE)
                      )&gt;I211,
                   IF(
                      BD211&gt;=LARGE(IF(ISNUMBER(BD:BD),BD:BD),3),
                      BE211+0.001,
                      VLOOKUP(H211,mapping!$D:$E,2,FALSE)
                      ),
                   I211+0.002))</f>
        <v>0</v>
      </c>
      <c r="K211" s="8">
        <f t="shared" si="119"/>
        <v>2.0327759604473489E-3</v>
      </c>
      <c r="L211" s="1" t="str">
        <f>Pos!B1216</f>
        <v>US81762P1021</v>
      </c>
      <c r="M211" s="1" t="str">
        <f>_xlfn.XLOOKUP($L211,Pos!B:B,Pos!D:D,, 0)</f>
        <v>ServiceNow, Inc.</v>
      </c>
      <c r="N211" s="1" t="str">
        <f>_xlfn.XLOOKUP($L211,Pos!B:B,Pos!E:E,, 0)</f>
        <v>Technology</v>
      </c>
      <c r="O211" s="1" t="str">
        <f t="shared" si="120"/>
        <v>Technology_North America</v>
      </c>
      <c r="P211" s="1" t="str">
        <f>_xlfn.XLOOKUP($L211,Pos!B:B,Pos!F:F,, 0)</f>
        <v>North America</v>
      </c>
      <c r="Q211" s="1">
        <v>0</v>
      </c>
      <c r="R211" s="9">
        <f>_xlfn.XLOOKUP($L211,Pos!$B:$B,Pos!N:N,0, 0)</f>
        <v>0</v>
      </c>
      <c r="S211" s="9">
        <f>_xlfn.XLOOKUP($L211,Pos!$B:$B,Pos!O:O,0, 0)</f>
        <v>2.184167</v>
      </c>
      <c r="T211" s="9">
        <f>_xlfn.XLOOKUP($L211,Pos!$B:$B,Pos!P:P,0, 0)</f>
        <v>5.2750000000000004</v>
      </c>
      <c r="U211" s="9">
        <f>_xlfn.XLOOKUP($L211,Pos!$B:$B,Pos!Q:Q,0, 0)</f>
        <v>4.0999999999999996</v>
      </c>
      <c r="V211" s="9">
        <f>_xlfn.XLOOKUP($L211,Pos!$B:$B,Pos!R:R,0, 0)</f>
        <v>7.6333330000000004</v>
      </c>
      <c r="W211" s="9">
        <f>_xlfn.XLOOKUP($L211,Pos!$B:$B,Pos!S:S,0, 0)</f>
        <v>7.8283329999999998</v>
      </c>
      <c r="X211" s="9" t="str">
        <f>_xlfn.XLOOKUP($L211,Pos!$B:$B,Pos!J:J,0, 0)</f>
        <v>Buy</v>
      </c>
      <c r="Y211" s="1">
        <v>0</v>
      </c>
      <c r="Z211" s="1">
        <v>0</v>
      </c>
      <c r="AA211" s="1">
        <f t="shared" si="121"/>
        <v>0</v>
      </c>
      <c r="AB211" s="9">
        <f>_xlfn.XLOOKUP(L211,Pos!B:B,Pos!K:K,-1,0)</f>
        <v>5.1546391752577314</v>
      </c>
      <c r="AC211" s="1" t="e">
        <f>_xlfn.XLOOKUP($L211,Pos!$A:$A,Pos!S:S,_xlfn.XLOOKUP($L211,#REF!,#REF!, ""), 0)</f>
        <v>#REF!</v>
      </c>
      <c r="AD211" s="1" t="e">
        <f>_xlfn.XLOOKUP($L211,Pos!$A:$A,Pos!T:T,_xlfn.XLOOKUP($L211,#REF!,#REF!, ""), 0)</f>
        <v>#REF!</v>
      </c>
      <c r="AE211" s="1" t="e">
        <f>_xlfn.XLOOKUP($L211,Pos!$A:$A,Pos!U:U,_xlfn.XLOOKUP($L211,#REF!,#REF!, ""), 0)</f>
        <v>#REF!</v>
      </c>
      <c r="AF211" s="1" t="e">
        <f>_xlfn.XLOOKUP($L211,Pos!$A:$A,Pos!V:V,_xlfn.XLOOKUP($L211,#REF!,#REF!, ""), 0)</f>
        <v>#REF!</v>
      </c>
      <c r="AG211" s="1" t="e">
        <f>_xlfn.XLOOKUP($L211,Pos!$A:$A,Pos!W:W,_xlfn.XLOOKUP($L211,#REF!,#REF!, ""), 0)</f>
        <v>#REF!</v>
      </c>
      <c r="AH211" s="1" t="e">
        <f>_xlfn.XLOOKUP($L211,Pos!$A:$A,Pos!X:X,_xlfn.XLOOKUP($L211,#REF!,#REF!, ""), 0)</f>
        <v>#REF!</v>
      </c>
      <c r="AI211" s="1" t="e">
        <f>_xlfn.XLOOKUP($L211,Pos!$A:$A,Pos!Y:Y,_xlfn.XLOOKUP($L211,#REF!,#REF!, ""), 0)</f>
        <v>#REF!</v>
      </c>
      <c r="AJ211" s="1" t="e">
        <f>_xlfn.XLOOKUP($L211,Pos!$A:$A,Pos!Z:Z,_xlfn.XLOOKUP($L211,#REF!,#REF!, ""), 0)</f>
        <v>#REF!</v>
      </c>
      <c r="AK211" s="1" t="e">
        <f>_xlfn.XLOOKUP($L211,Pos!$A:$A,Pos!AA:AA,_xlfn.XLOOKUP($L211,#REF!,#REF!, ""), 0)</f>
        <v>#REF!</v>
      </c>
      <c r="AL211" s="1" t="e">
        <f>_xlfn.XLOOKUP($L211,Pos!$A:$A,Pos!AB:AB,_xlfn.XLOOKUP($L211,#REF!,#REF!, ""), 0)</f>
        <v>#REF!</v>
      </c>
      <c r="AM211" s="1" t="e">
        <f>_xlfn.XLOOKUP($L211,Pos!$A:$A,Pos!AC:AC,_xlfn.XLOOKUP($L211,#REF!,#REF!, ""), 0)</f>
        <v>#REF!</v>
      </c>
      <c r="AN211" s="1" t="e">
        <f>_xlfn.XLOOKUP($L211,Pos!$A:$A,Pos!AD:AD,_xlfn.XLOOKUP($L211,#REF!,#REF!, ""), 0)</f>
        <v>#REF!</v>
      </c>
      <c r="AO211" s="1" t="e">
        <f>_xlfn.XLOOKUP($L211,Pos!$A:$A,Pos!AE:AE,_xlfn.XLOOKUP($L211,#REF!,#REF!, ""), 0)</f>
        <v>#REF!</v>
      </c>
      <c r="AP211" s="1" t="e">
        <f>_xlfn.XLOOKUP($L211,Pos!$A:$A,Pos!AF:AF,_xlfn.XLOOKUP($L211,#REF!,#REF!, ""), 0)</f>
        <v>#REF!</v>
      </c>
      <c r="AQ211" s="1" t="e">
        <f>_xlfn.XLOOKUP($L211,Pos!$A:$A,Pos!AG:AG,_xlfn.XLOOKUP($L211,#REF!,#REF!, ""), 0)</f>
        <v>#REF!</v>
      </c>
      <c r="AR211" s="1" t="e">
        <f>_xlfn.XLOOKUP($L211,Pos!$A:$A,Pos!AH:AH,_xlfn.XLOOKUP($L211,#REF!,#REF!, ""), 0)</f>
        <v>#REF!</v>
      </c>
      <c r="AS211" s="1" t="e">
        <f>_xlfn.XLOOKUP($L211,Pos!$A:$A,Pos!AI:AI,_xlfn.XLOOKUP($L211,#REF!,#REF!, ""), 0)</f>
        <v>#REF!</v>
      </c>
      <c r="AT211" s="1" t="e">
        <f>_xlfn.XLOOKUP($L211,Pos!$A:$A,Pos!AJ:AJ,_xlfn.XLOOKUP($L211,#REF!,#REF!, ""), 0)</f>
        <v>#REF!</v>
      </c>
      <c r="AU211" s="1" t="e">
        <f>_xlfn.XLOOKUP($L211,Pos!$A:$A,Pos!AK:AK,_xlfn.XLOOKUP($L211,#REF!,#REF!, ""), 0)</f>
        <v>#REF!</v>
      </c>
      <c r="AV211" s="1" t="e">
        <f>_xlfn.XLOOKUP($L211,Pos!$A:$A,Pos!AL:AL,_xlfn.XLOOKUP($L211,#REF!,#REF!, ""), 0)</f>
        <v>#REF!</v>
      </c>
      <c r="AW211" s="1" t="e">
        <f>_xlfn.XLOOKUP($L211,Pos!$A:$A,Pos!AM:AM,_xlfn.XLOOKUP($L211,#REF!,#REF!, ""), 0)</f>
        <v>#REF!</v>
      </c>
      <c r="AX211" s="1" t="e">
        <f>_xlfn.XLOOKUP($L211,Pos!$A:$A,Pos!AN:AN,_xlfn.XLOOKUP($L211,#REF!,#REF!, ""), 0)</f>
        <v>#REF!</v>
      </c>
      <c r="AY211" s="1" t="e">
        <f>_xlfn.XLOOKUP($L211,Pos!$A:$A,Pos!AO:AO,_xlfn.XLOOKUP($L211,#REF!,#REF!, ""), 0)</f>
        <v>#REF!</v>
      </c>
      <c r="AZ211" s="7" t="str">
        <f t="shared" si="122"/>
        <v>OUT</v>
      </c>
      <c r="BA211" s="1">
        <f>IF(OR(_xlfn.XLOOKUP(L211,Pos!B:B,Pos!L:L,FALSE)="ESG Reason",_xlfn.XLOOKUP(L211,Pos!B:B,Pos!L:L,FALSE)="Blacklisted"),1,0)</f>
        <v>0</v>
      </c>
      <c r="BC211" s="11">
        <v>1.9841977164196371E-10</v>
      </c>
      <c r="BD211" s="11">
        <f>_xlfn.XLOOKUP($L211,Pos!$B:$B,Pos!H:H,0, 0)</f>
        <v>0</v>
      </c>
      <c r="BE211" s="11">
        <f>_xlfn.XLOOKUP($L211,Pos!$B:$B,Pos!I:I,0, 0)</f>
        <v>2.0327759604473489E-3</v>
      </c>
      <c r="BF211" s="18">
        <f t="shared" si="123"/>
        <v>2.0327759604473489E-3</v>
      </c>
      <c r="BG211" s="1">
        <f t="shared" si="124"/>
        <v>1</v>
      </c>
      <c r="BH211" s="1">
        <f t="shared" si="125"/>
        <v>35</v>
      </c>
      <c r="BI211" s="18">
        <f t="shared" si="126"/>
        <v>1.9841977164196371E-10</v>
      </c>
      <c r="BJ211" s="3">
        <f t="shared" si="127"/>
        <v>0</v>
      </c>
      <c r="BK211" s="18">
        <f t="shared" si="128"/>
        <v>0</v>
      </c>
    </row>
    <row r="212" spans="3:63" x14ac:dyDescent="0.25">
      <c r="C212" s="3"/>
      <c r="D212" s="3"/>
      <c r="E212" s="3"/>
      <c r="F212" s="3"/>
      <c r="G212" s="51" t="s">
        <v>98</v>
      </c>
      <c r="H212" s="8" t="str">
        <f t="shared" si="118"/>
        <v>0,2%West Europe</v>
      </c>
      <c r="I212" s="11" cm="1">
        <f t="array" ref="I212">IF(
   AZ212 = "OUT", 0,IF(
   BD212 &gt;= LARGE(IF(ISNUMBER(BD:BD), BD:BD), 3),
   BE212 - 0.001,
   IF(BE212 &gt;=VLOOKUP(P212,mapping!$A:$B,2,FALSE), BE212,VLOOKUP(P212,mapping!$A$2:$B$8,2,FALSE))
))</f>
        <v>0</v>
      </c>
      <c r="J212" s="11" cm="1">
        <f t="array" ref="J212">IF(
    AZ212="OUT",0,IF(IF(
                      BD212&gt;=LARGE(IF(ISNUMBER(BD:BD),BD:BD),3),
                      BE212+0.001,
                      VLOOKUP(H212,mapping!$D:$E,2,FALSE)
                      )&gt;I212,
                   IF(
                      BD212&gt;=LARGE(IF(ISNUMBER(BD:BD),BD:BD),3),
                      BE212+0.001,
                      VLOOKUP(H212,mapping!$D:$E,2,FALSE)
                      ),
                   I212+0.002))</f>
        <v>0</v>
      </c>
      <c r="K212" s="8">
        <f t="shared" si="119"/>
        <v>2.0323668982742248E-3</v>
      </c>
      <c r="L212" s="1" t="str">
        <f>Pos!B224</f>
        <v>DE0008404005</v>
      </c>
      <c r="M212" s="1" t="str">
        <f>_xlfn.XLOOKUP($L212,Pos!B:B,Pos!D:D,, 0)</f>
        <v>Allianz SE</v>
      </c>
      <c r="N212" s="1" t="str">
        <f>_xlfn.XLOOKUP($L212,Pos!B:B,Pos!E:E,, 0)</f>
        <v>Insurance</v>
      </c>
      <c r="O212" s="1" t="str">
        <f t="shared" si="120"/>
        <v>Insurance_West Europe</v>
      </c>
      <c r="P212" s="1" t="str">
        <f>_xlfn.XLOOKUP($L212,Pos!B:B,Pos!F:F,, 0)</f>
        <v>West Europe</v>
      </c>
      <c r="Q212" s="1">
        <v>0</v>
      </c>
      <c r="R212" s="9">
        <f>_xlfn.XLOOKUP($L212,Pos!$B:$B,Pos!N:N,0, 0)</f>
        <v>5.6100009999999996</v>
      </c>
      <c r="S212" s="9">
        <f>_xlfn.XLOOKUP($L212,Pos!$B:$B,Pos!O:O,0, 0)</f>
        <v>4.6449999999999996</v>
      </c>
      <c r="T212" s="9">
        <f>_xlfn.XLOOKUP($L212,Pos!$B:$B,Pos!P:P,0, 0)</f>
        <v>4.2333340000000002</v>
      </c>
      <c r="U212" s="9">
        <f>_xlfn.XLOOKUP($L212,Pos!$B:$B,Pos!Q:Q,0, 0)</f>
        <v>3.5</v>
      </c>
      <c r="V212" s="9">
        <f>_xlfn.XLOOKUP($L212,Pos!$B:$B,Pos!R:R,0, 0)</f>
        <v>6.266667</v>
      </c>
      <c r="W212" s="9">
        <f>_xlfn.XLOOKUP($L212,Pos!$B:$B,Pos!S:S,0, 0)</f>
        <v>6.4316659999999999</v>
      </c>
      <c r="X212" s="9" t="str">
        <f>_xlfn.XLOOKUP($L212,Pos!$B:$B,Pos!J:J,0, 0)</f>
        <v>Hold</v>
      </c>
      <c r="Y212" s="1">
        <v>0</v>
      </c>
      <c r="Z212" s="1">
        <v>0</v>
      </c>
      <c r="AA212" s="1">
        <f t="shared" si="121"/>
        <v>0</v>
      </c>
      <c r="AB212" s="9">
        <f>_xlfn.XLOOKUP(L212,Pos!B:B,Pos!K:K,-1,0)</f>
        <v>4.4000000000000004</v>
      </c>
      <c r="AC212" s="1" t="e">
        <f>_xlfn.XLOOKUP($L212,Pos!$A:$A,Pos!S:S,_xlfn.XLOOKUP($L212,#REF!,#REF!, ""), 0)</f>
        <v>#REF!</v>
      </c>
      <c r="AD212" s="1" t="e">
        <f>_xlfn.XLOOKUP($L212,Pos!$A:$A,Pos!T:T,_xlfn.XLOOKUP($L212,#REF!,#REF!, ""), 0)</f>
        <v>#REF!</v>
      </c>
      <c r="AE212" s="1" t="e">
        <f>_xlfn.XLOOKUP($L212,Pos!$A:$A,Pos!U:U,_xlfn.XLOOKUP($L212,#REF!,#REF!, ""), 0)</f>
        <v>#REF!</v>
      </c>
      <c r="AF212" s="1" t="e">
        <f>_xlfn.XLOOKUP($L212,Pos!$A:$A,Pos!V:V,_xlfn.XLOOKUP($L212,#REF!,#REF!, ""), 0)</f>
        <v>#REF!</v>
      </c>
      <c r="AG212" s="1" t="e">
        <f>_xlfn.XLOOKUP($L212,Pos!$A:$A,Pos!W:W,_xlfn.XLOOKUP($L212,#REF!,#REF!, ""), 0)</f>
        <v>#REF!</v>
      </c>
      <c r="AH212" s="1" t="e">
        <f>_xlfn.XLOOKUP($L212,Pos!$A:$A,Pos!X:X,_xlfn.XLOOKUP($L212,#REF!,#REF!, ""), 0)</f>
        <v>#REF!</v>
      </c>
      <c r="AI212" s="1" t="e">
        <f>_xlfn.XLOOKUP($L212,Pos!$A:$A,Pos!Y:Y,_xlfn.XLOOKUP($L212,#REF!,#REF!, ""), 0)</f>
        <v>#REF!</v>
      </c>
      <c r="AJ212" s="1" t="e">
        <f>_xlfn.XLOOKUP($L212,Pos!$A:$A,Pos!Z:Z,_xlfn.XLOOKUP($L212,#REF!,#REF!, ""), 0)</f>
        <v>#REF!</v>
      </c>
      <c r="AK212" s="1" t="e">
        <f>_xlfn.XLOOKUP($L212,Pos!$A:$A,Pos!AA:AA,_xlfn.XLOOKUP($L212,#REF!,#REF!, ""), 0)</f>
        <v>#REF!</v>
      </c>
      <c r="AL212" s="1" t="e">
        <f>_xlfn.XLOOKUP($L212,Pos!$A:$A,Pos!AB:AB,_xlfn.XLOOKUP($L212,#REF!,#REF!, ""), 0)</f>
        <v>#REF!</v>
      </c>
      <c r="AM212" s="1" t="e">
        <f>_xlfn.XLOOKUP($L212,Pos!$A:$A,Pos!AC:AC,_xlfn.XLOOKUP($L212,#REF!,#REF!, ""), 0)</f>
        <v>#REF!</v>
      </c>
      <c r="AN212" s="1" t="e">
        <f>_xlfn.XLOOKUP($L212,Pos!$A:$A,Pos!AD:AD,_xlfn.XLOOKUP($L212,#REF!,#REF!, ""), 0)</f>
        <v>#REF!</v>
      </c>
      <c r="AO212" s="1" t="e">
        <f>_xlfn.XLOOKUP($L212,Pos!$A:$A,Pos!AE:AE,_xlfn.XLOOKUP($L212,#REF!,#REF!, ""), 0)</f>
        <v>#REF!</v>
      </c>
      <c r="AP212" s="1" t="e">
        <f>_xlfn.XLOOKUP($L212,Pos!$A:$A,Pos!AF:AF,_xlfn.XLOOKUP($L212,#REF!,#REF!, ""), 0)</f>
        <v>#REF!</v>
      </c>
      <c r="AQ212" s="1" t="e">
        <f>_xlfn.XLOOKUP($L212,Pos!$A:$A,Pos!AG:AG,_xlfn.XLOOKUP($L212,#REF!,#REF!, ""), 0)</f>
        <v>#REF!</v>
      </c>
      <c r="AR212" s="1" t="e">
        <f>_xlfn.XLOOKUP($L212,Pos!$A:$A,Pos!AH:AH,_xlfn.XLOOKUP($L212,#REF!,#REF!, ""), 0)</f>
        <v>#REF!</v>
      </c>
      <c r="AS212" s="1" t="e">
        <f>_xlfn.XLOOKUP($L212,Pos!$A:$A,Pos!AI:AI,_xlfn.XLOOKUP($L212,#REF!,#REF!, ""), 0)</f>
        <v>#REF!</v>
      </c>
      <c r="AT212" s="1" t="e">
        <f>_xlfn.XLOOKUP($L212,Pos!$A:$A,Pos!AJ:AJ,_xlfn.XLOOKUP($L212,#REF!,#REF!, ""), 0)</f>
        <v>#REF!</v>
      </c>
      <c r="AU212" s="1" t="e">
        <f>_xlfn.XLOOKUP($L212,Pos!$A:$A,Pos!AK:AK,_xlfn.XLOOKUP($L212,#REF!,#REF!, ""), 0)</f>
        <v>#REF!</v>
      </c>
      <c r="AV212" s="1" t="e">
        <f>_xlfn.XLOOKUP($L212,Pos!$A:$A,Pos!AL:AL,_xlfn.XLOOKUP($L212,#REF!,#REF!, ""), 0)</f>
        <v>#REF!</v>
      </c>
      <c r="AW212" s="1" t="e">
        <f>_xlfn.XLOOKUP($L212,Pos!$A:$A,Pos!AM:AM,_xlfn.XLOOKUP($L212,#REF!,#REF!, ""), 0)</f>
        <v>#REF!</v>
      </c>
      <c r="AX212" s="1" t="e">
        <f>_xlfn.XLOOKUP($L212,Pos!$A:$A,Pos!AN:AN,_xlfn.XLOOKUP($L212,#REF!,#REF!, ""), 0)</f>
        <v>#REF!</v>
      </c>
      <c r="AY212" s="1" t="e">
        <f>_xlfn.XLOOKUP($L212,Pos!$A:$A,Pos!AO:AO,_xlfn.XLOOKUP($L212,#REF!,#REF!, ""), 0)</f>
        <v>#REF!</v>
      </c>
      <c r="AZ212" s="7" t="str">
        <f t="shared" si="122"/>
        <v>OUT</v>
      </c>
      <c r="BA212" s="1">
        <f>IF(OR(_xlfn.XLOOKUP(L212,Pos!B:B,Pos!L:L,FALSE)="ESG Reason",_xlfn.XLOOKUP(L212,Pos!B:B,Pos!L:L,FALSE)="Blacklisted"),1,0)</f>
        <v>0</v>
      </c>
      <c r="BC212" s="11">
        <v>9.0026660941789171E-11</v>
      </c>
      <c r="BD212" s="11">
        <f>_xlfn.XLOOKUP($L212,Pos!$B:$B,Pos!H:H,0, 0)</f>
        <v>0</v>
      </c>
      <c r="BE212" s="11">
        <f>_xlfn.XLOOKUP($L212,Pos!$B:$B,Pos!I:I,0, 0)</f>
        <v>2.0323668982742248E-3</v>
      </c>
      <c r="BF212" s="18">
        <f t="shared" si="123"/>
        <v>2.0323668982742248E-3</v>
      </c>
      <c r="BG212" s="1">
        <f t="shared" si="124"/>
        <v>2</v>
      </c>
      <c r="BH212" s="1">
        <f t="shared" si="125"/>
        <v>11</v>
      </c>
      <c r="BI212" s="18">
        <f t="shared" si="126"/>
        <v>9.0026660941789171E-11</v>
      </c>
      <c r="BJ212" s="3">
        <f t="shared" si="127"/>
        <v>0</v>
      </c>
      <c r="BK212" s="18">
        <f t="shared" si="128"/>
        <v>0</v>
      </c>
    </row>
    <row r="213" spans="3:63" x14ac:dyDescent="0.25">
      <c r="C213" s="3"/>
      <c r="D213" s="3"/>
      <c r="E213" s="3"/>
      <c r="F213" s="3"/>
      <c r="G213" s="51" t="s">
        <v>99</v>
      </c>
      <c r="H213" s="8" t="str">
        <f t="shared" si="118"/>
        <v>0,2%Others</v>
      </c>
      <c r="I213" s="11" cm="1">
        <f t="array" ref="I213">IF(
   AZ213 = "OUT", 0,IF(
   BD213 &gt;= LARGE(IF(ISNUMBER(BD:BD), BD:BD), 3),
   BE213 - 0.001,
   IF(BE213 &gt;=VLOOKUP(P213,mapping!$A:$B,2,FALSE), BE213,VLOOKUP(P213,mapping!$A$2:$B$8,2,FALSE))
))</f>
        <v>0</v>
      </c>
      <c r="J213" s="11" cm="1">
        <f t="array" ref="J213">IF(
    AZ213="OUT",0,IF(IF(
                      BD213&gt;=LARGE(IF(ISNUMBER(BD:BD),BD:BD),3),
                      BE213+0.001,
                      VLOOKUP(H213,mapping!$D:$E,2,FALSE)
                      )&gt;I213,
                   IF(
                      BD213&gt;=LARGE(IF(ISNUMBER(BD:BD),BD:BD),3),
                      BE213+0.001,
                      VLOOKUP(H213,mapping!$D:$E,2,FALSE)
                      ),
                   I213+0.002))</f>
        <v>0</v>
      </c>
      <c r="K213" s="8">
        <f t="shared" si="119"/>
        <v>2.028716343428496E-3</v>
      </c>
      <c r="L213" s="1" t="str">
        <f>Pos!B14</f>
        <v>AU000000CBA7</v>
      </c>
      <c r="M213" s="1" t="str">
        <f>_xlfn.XLOOKUP($L213,Pos!B:B,Pos!D:D,, 0)</f>
        <v>Commonwealth Bank of Australia</v>
      </c>
      <c r="N213" s="1" t="str">
        <f>_xlfn.XLOOKUP($L213,Pos!B:B,Pos!E:E,, 0)</f>
        <v>Banks</v>
      </c>
      <c r="O213" s="1" t="str">
        <f t="shared" si="120"/>
        <v>Banks_Others</v>
      </c>
      <c r="P213" s="1" t="str">
        <f>_xlfn.XLOOKUP($L213,Pos!B:B,Pos!F:F,, 0)</f>
        <v>Others</v>
      </c>
      <c r="Q213" s="1">
        <v>0</v>
      </c>
      <c r="R213" s="9">
        <f>_xlfn.XLOOKUP($L213,Pos!$B:$B,Pos!N:N,0, 0)</f>
        <v>4.47</v>
      </c>
      <c r="S213" s="9">
        <f>_xlfn.XLOOKUP($L213,Pos!$B:$B,Pos!O:O,0, 0)</f>
        <v>2.8450000000000002</v>
      </c>
      <c r="T213" s="9">
        <f>_xlfn.XLOOKUP($L213,Pos!$B:$B,Pos!P:P,0, 0)</f>
        <v>6.6749999999999998</v>
      </c>
      <c r="U213" s="9">
        <f>_xlfn.XLOOKUP($L213,Pos!$B:$B,Pos!Q:Q,0, 0)</f>
        <v>4.0999999999999996</v>
      </c>
      <c r="V213" s="9">
        <f>_xlfn.XLOOKUP($L213,Pos!$B:$B,Pos!R:R,0, 0)</f>
        <v>4.733333</v>
      </c>
      <c r="W213" s="9">
        <f>_xlfn.XLOOKUP($L213,Pos!$B:$B,Pos!S:S,0, 0)</f>
        <v>4.8658330000000003</v>
      </c>
      <c r="X213" s="9" t="str">
        <f>_xlfn.XLOOKUP($L213,Pos!$B:$B,Pos!J:J,0, 0)</f>
        <v>Sell</v>
      </c>
      <c r="Y213" s="1">
        <v>0</v>
      </c>
      <c r="Z213" s="1">
        <v>0</v>
      </c>
      <c r="AA213" s="1">
        <f t="shared" si="121"/>
        <v>0</v>
      </c>
      <c r="AB213" s="9">
        <f>_xlfn.XLOOKUP(L213,Pos!B:B,Pos!K:K,-1,0)</f>
        <v>2.083333333333333</v>
      </c>
      <c r="AC213" s="1" t="e">
        <f>_xlfn.XLOOKUP($L213,Pos!$A:$A,Pos!S:S,_xlfn.XLOOKUP($L213,#REF!,#REF!, ""), 0)</f>
        <v>#REF!</v>
      </c>
      <c r="AD213" s="1" t="e">
        <f>_xlfn.XLOOKUP($L213,Pos!$A:$A,Pos!T:T,_xlfn.XLOOKUP($L213,#REF!,#REF!, ""), 0)</f>
        <v>#REF!</v>
      </c>
      <c r="AE213" s="1" t="e">
        <f>_xlfn.XLOOKUP($L213,Pos!$A:$A,Pos!U:U,_xlfn.XLOOKUP($L213,#REF!,#REF!, ""), 0)</f>
        <v>#REF!</v>
      </c>
      <c r="AF213" s="1" t="e">
        <f>_xlfn.XLOOKUP($L213,Pos!$A:$A,Pos!V:V,_xlfn.XLOOKUP($L213,#REF!,#REF!, ""), 0)</f>
        <v>#REF!</v>
      </c>
      <c r="AG213" s="1" t="e">
        <f>_xlfn.XLOOKUP($L213,Pos!$A:$A,Pos!W:W,_xlfn.XLOOKUP($L213,#REF!,#REF!, ""), 0)</f>
        <v>#REF!</v>
      </c>
      <c r="AH213" s="1" t="e">
        <f>_xlfn.XLOOKUP($L213,Pos!$A:$A,Pos!X:X,_xlfn.XLOOKUP($L213,#REF!,#REF!, ""), 0)</f>
        <v>#REF!</v>
      </c>
      <c r="AI213" s="1" t="e">
        <f>_xlfn.XLOOKUP($L213,Pos!$A:$A,Pos!Y:Y,_xlfn.XLOOKUP($L213,#REF!,#REF!, ""), 0)</f>
        <v>#REF!</v>
      </c>
      <c r="AJ213" s="1" t="e">
        <f>_xlfn.XLOOKUP($L213,Pos!$A:$A,Pos!Z:Z,_xlfn.XLOOKUP($L213,#REF!,#REF!, ""), 0)</f>
        <v>#REF!</v>
      </c>
      <c r="AK213" s="1" t="e">
        <f>_xlfn.XLOOKUP($L213,Pos!$A:$A,Pos!AA:AA,_xlfn.XLOOKUP($L213,#REF!,#REF!, ""), 0)</f>
        <v>#REF!</v>
      </c>
      <c r="AL213" s="1" t="e">
        <f>_xlfn.XLOOKUP($L213,Pos!$A:$A,Pos!AB:AB,_xlfn.XLOOKUP($L213,#REF!,#REF!, ""), 0)</f>
        <v>#REF!</v>
      </c>
      <c r="AM213" s="1" t="e">
        <f>_xlfn.XLOOKUP($L213,Pos!$A:$A,Pos!AC:AC,_xlfn.XLOOKUP($L213,#REF!,#REF!, ""), 0)</f>
        <v>#REF!</v>
      </c>
      <c r="AN213" s="1" t="e">
        <f>_xlfn.XLOOKUP($L213,Pos!$A:$A,Pos!AD:AD,_xlfn.XLOOKUP($L213,#REF!,#REF!, ""), 0)</f>
        <v>#REF!</v>
      </c>
      <c r="AO213" s="1" t="e">
        <f>_xlfn.XLOOKUP($L213,Pos!$A:$A,Pos!AE:AE,_xlfn.XLOOKUP($L213,#REF!,#REF!, ""), 0)</f>
        <v>#REF!</v>
      </c>
      <c r="AP213" s="1" t="e">
        <f>_xlfn.XLOOKUP($L213,Pos!$A:$A,Pos!AF:AF,_xlfn.XLOOKUP($L213,#REF!,#REF!, ""), 0)</f>
        <v>#REF!</v>
      </c>
      <c r="AQ213" s="1" t="e">
        <f>_xlfn.XLOOKUP($L213,Pos!$A:$A,Pos!AG:AG,_xlfn.XLOOKUP($L213,#REF!,#REF!, ""), 0)</f>
        <v>#REF!</v>
      </c>
      <c r="AR213" s="1" t="e">
        <f>_xlfn.XLOOKUP($L213,Pos!$A:$A,Pos!AH:AH,_xlfn.XLOOKUP($L213,#REF!,#REF!, ""), 0)</f>
        <v>#REF!</v>
      </c>
      <c r="AS213" s="1" t="e">
        <f>_xlfn.XLOOKUP($L213,Pos!$A:$A,Pos!AI:AI,_xlfn.XLOOKUP($L213,#REF!,#REF!, ""), 0)</f>
        <v>#REF!</v>
      </c>
      <c r="AT213" s="1" t="e">
        <f>_xlfn.XLOOKUP($L213,Pos!$A:$A,Pos!AJ:AJ,_xlfn.XLOOKUP($L213,#REF!,#REF!, ""), 0)</f>
        <v>#REF!</v>
      </c>
      <c r="AU213" s="1" t="e">
        <f>_xlfn.XLOOKUP($L213,Pos!$A:$A,Pos!AK:AK,_xlfn.XLOOKUP($L213,#REF!,#REF!, ""), 0)</f>
        <v>#REF!</v>
      </c>
      <c r="AV213" s="1" t="e">
        <f>_xlfn.XLOOKUP($L213,Pos!$A:$A,Pos!AL:AL,_xlfn.XLOOKUP($L213,#REF!,#REF!, ""), 0)</f>
        <v>#REF!</v>
      </c>
      <c r="AW213" s="1" t="e">
        <f>_xlfn.XLOOKUP($L213,Pos!$A:$A,Pos!AM:AM,_xlfn.XLOOKUP($L213,#REF!,#REF!, ""), 0)</f>
        <v>#REF!</v>
      </c>
      <c r="AX213" s="1" t="e">
        <f>_xlfn.XLOOKUP($L213,Pos!$A:$A,Pos!AN:AN,_xlfn.XLOOKUP($L213,#REF!,#REF!, ""), 0)</f>
        <v>#REF!</v>
      </c>
      <c r="AY213" s="1" t="e">
        <f>_xlfn.XLOOKUP($L213,Pos!$A:$A,Pos!AO:AO,_xlfn.XLOOKUP($L213,#REF!,#REF!, ""), 0)</f>
        <v>#REF!</v>
      </c>
      <c r="AZ213" s="7" t="str">
        <f t="shared" si="122"/>
        <v>OUT</v>
      </c>
      <c r="BA213" s="1">
        <f>IF(OR(_xlfn.XLOOKUP(L213,Pos!B:B,Pos!L:L,FALSE)="ESG Reason",_xlfn.XLOOKUP(L213,Pos!B:B,Pos!L:L,FALSE)="Blacklisted"),1,0)</f>
        <v>0</v>
      </c>
      <c r="BC213" s="11">
        <v>1.3221080800124519E-10</v>
      </c>
      <c r="BD213" s="11">
        <f>_xlfn.XLOOKUP($L213,Pos!$B:$B,Pos!H:H,0, 0)</f>
        <v>0</v>
      </c>
      <c r="BE213" s="11">
        <f>_xlfn.XLOOKUP($L213,Pos!$B:$B,Pos!I:I,0, 0)</f>
        <v>2.028716343428496E-3</v>
      </c>
      <c r="BF213" s="18">
        <f t="shared" si="123"/>
        <v>2.028716343428496E-3</v>
      </c>
      <c r="BG213" s="1">
        <f t="shared" si="124"/>
        <v>3</v>
      </c>
      <c r="BH213" s="1">
        <f t="shared" si="125"/>
        <v>40</v>
      </c>
      <c r="BI213" s="18">
        <f t="shared" si="126"/>
        <v>1.3221080800124519E-10</v>
      </c>
      <c r="BJ213" s="3">
        <f t="shared" si="127"/>
        <v>0</v>
      </c>
      <c r="BK213" s="18">
        <f t="shared" si="128"/>
        <v>0</v>
      </c>
    </row>
    <row r="214" spans="3:63" x14ac:dyDescent="0.25">
      <c r="C214" s="3"/>
      <c r="D214" s="3"/>
      <c r="E214" s="3"/>
      <c r="F214" s="3"/>
      <c r="G214" s="51" t="s">
        <v>102</v>
      </c>
      <c r="H214" s="8" t="str">
        <f t="shared" si="118"/>
        <v>0,2%North America</v>
      </c>
      <c r="I214" s="11" cm="1">
        <f t="array" ref="I214">IF(
   AZ214 = "OUT", 0,IF(
   BD214 &gt;= LARGE(IF(ISNUMBER(BD:BD), BD:BD), 3),
   BE214 - 0.001,
   IF(BE214 &gt;=VLOOKUP(P214,mapping!$A:$B,2,FALSE), BE214,VLOOKUP(P214,mapping!$A$2:$B$8,2,FALSE))
))</f>
        <v>0</v>
      </c>
      <c r="J214" s="11" cm="1">
        <f t="array" ref="J214">IF(
    AZ214="OUT",0,IF(IF(
                      BD214&gt;=LARGE(IF(ISNUMBER(BD:BD),BD:BD),3),
                      BE214+0.001,
                      VLOOKUP(H214,mapping!$D:$E,2,FALSE)
                      )&gt;I214,
                   IF(
                      BD214&gt;=LARGE(IF(ISNUMBER(BD:BD),BD:BD),3),
                      BE214+0.001,
                      VLOOKUP(H214,mapping!$D:$E,2,FALSE)
                      ),
                   I214+0.002))</f>
        <v>0</v>
      </c>
      <c r="K214" s="8">
        <f t="shared" si="119"/>
        <v>2.004042593279424E-3</v>
      </c>
      <c r="L214" s="1" t="str">
        <f>Pos!B1012</f>
        <v>US36828A1016</v>
      </c>
      <c r="M214" s="1" t="str">
        <f>_xlfn.XLOOKUP($L214,Pos!B:B,Pos!D:D,, 0)</f>
        <v>GE Vernova Inc.</v>
      </c>
      <c r="N214" s="1" t="str">
        <f>_xlfn.XLOOKUP($L214,Pos!B:B,Pos!E:E,, 0)</f>
        <v>Industrial Goods &amp; Services</v>
      </c>
      <c r="O214" s="1" t="str">
        <f t="shared" si="120"/>
        <v>Industrial Goods &amp; Services_North America</v>
      </c>
      <c r="P214" s="1" t="str">
        <f>_xlfn.XLOOKUP($L214,Pos!B:B,Pos!F:F,, 0)</f>
        <v>North America</v>
      </c>
      <c r="Q214" s="1">
        <v>0</v>
      </c>
      <c r="R214" s="9">
        <f>_xlfn.XLOOKUP($L214,Pos!$B:$B,Pos!N:N,0, 0)</f>
        <v>0</v>
      </c>
      <c r="S214" s="9">
        <f>_xlfn.XLOOKUP($L214,Pos!$B:$B,Pos!O:O,0, 0)</f>
        <v>1.190833</v>
      </c>
      <c r="T214" s="9">
        <f>_xlfn.XLOOKUP($L214,Pos!$B:$B,Pos!P:P,0, 0)</f>
        <v>5.4249999999999998</v>
      </c>
      <c r="U214" s="9">
        <f>_xlfn.XLOOKUP($L214,Pos!$B:$B,Pos!Q:Q,0, 0)</f>
        <v>9.1</v>
      </c>
      <c r="V214" s="9">
        <f>_xlfn.XLOOKUP($L214,Pos!$B:$B,Pos!R:R,0, 0)</f>
        <v>1.9</v>
      </c>
      <c r="W214" s="9">
        <f>_xlfn.XLOOKUP($L214,Pos!$B:$B,Pos!S:S,0, 0)</f>
        <v>8.0299999999999994</v>
      </c>
      <c r="X214" s="9" t="str">
        <f>_xlfn.XLOOKUP($L214,Pos!$B:$B,Pos!J:J,0, 0)</f>
        <v>Outperform</v>
      </c>
      <c r="Y214" s="1">
        <v>0</v>
      </c>
      <c r="Z214" s="1">
        <v>0</v>
      </c>
      <c r="AA214" s="1">
        <f t="shared" si="121"/>
        <v>0</v>
      </c>
      <c r="AB214" s="9">
        <f>_xlfn.XLOOKUP(L214,Pos!B:B,Pos!K:K,-1,0)</f>
        <v>8.2291666666666661</v>
      </c>
      <c r="AC214" s="1" t="e">
        <f>_xlfn.XLOOKUP($L214,Pos!$A:$A,Pos!S:S,_xlfn.XLOOKUP($L214,#REF!,#REF!, ""), 0)</f>
        <v>#REF!</v>
      </c>
      <c r="AD214" s="1" t="e">
        <f>_xlfn.XLOOKUP($L214,Pos!$A:$A,Pos!T:T,_xlfn.XLOOKUP($L214,#REF!,#REF!, ""), 0)</f>
        <v>#REF!</v>
      </c>
      <c r="AE214" s="1" t="e">
        <f>_xlfn.XLOOKUP($L214,Pos!$A:$A,Pos!U:U,_xlfn.XLOOKUP($L214,#REF!,#REF!, ""), 0)</f>
        <v>#REF!</v>
      </c>
      <c r="AF214" s="1" t="e">
        <f>_xlfn.XLOOKUP($L214,Pos!$A:$A,Pos!V:V,_xlfn.XLOOKUP($L214,#REF!,#REF!, ""), 0)</f>
        <v>#REF!</v>
      </c>
      <c r="AG214" s="1" t="e">
        <f>_xlfn.XLOOKUP($L214,Pos!$A:$A,Pos!W:W,_xlfn.XLOOKUP($L214,#REF!,#REF!, ""), 0)</f>
        <v>#REF!</v>
      </c>
      <c r="AH214" s="1" t="e">
        <f>_xlfn.XLOOKUP($L214,Pos!$A:$A,Pos!X:X,_xlfn.XLOOKUP($L214,#REF!,#REF!, ""), 0)</f>
        <v>#REF!</v>
      </c>
      <c r="AI214" s="1" t="e">
        <f>_xlfn.XLOOKUP($L214,Pos!$A:$A,Pos!Y:Y,_xlfn.XLOOKUP($L214,#REF!,#REF!, ""), 0)</f>
        <v>#REF!</v>
      </c>
      <c r="AJ214" s="1" t="e">
        <f>_xlfn.XLOOKUP($L214,Pos!$A:$A,Pos!Z:Z,_xlfn.XLOOKUP($L214,#REF!,#REF!, ""), 0)</f>
        <v>#REF!</v>
      </c>
      <c r="AK214" s="1" t="e">
        <f>_xlfn.XLOOKUP($L214,Pos!$A:$A,Pos!AA:AA,_xlfn.XLOOKUP($L214,#REF!,#REF!, ""), 0)</f>
        <v>#REF!</v>
      </c>
      <c r="AL214" s="1" t="e">
        <f>_xlfn.XLOOKUP($L214,Pos!$A:$A,Pos!AB:AB,_xlfn.XLOOKUP($L214,#REF!,#REF!, ""), 0)</f>
        <v>#REF!</v>
      </c>
      <c r="AM214" s="1" t="e">
        <f>_xlfn.XLOOKUP($L214,Pos!$A:$A,Pos!AC:AC,_xlfn.XLOOKUP($L214,#REF!,#REF!, ""), 0)</f>
        <v>#REF!</v>
      </c>
      <c r="AN214" s="1" t="e">
        <f>_xlfn.XLOOKUP($L214,Pos!$A:$A,Pos!AD:AD,_xlfn.XLOOKUP($L214,#REF!,#REF!, ""), 0)</f>
        <v>#REF!</v>
      </c>
      <c r="AO214" s="1" t="e">
        <f>_xlfn.XLOOKUP($L214,Pos!$A:$A,Pos!AE:AE,_xlfn.XLOOKUP($L214,#REF!,#REF!, ""), 0)</f>
        <v>#REF!</v>
      </c>
      <c r="AP214" s="1" t="e">
        <f>_xlfn.XLOOKUP($L214,Pos!$A:$A,Pos!AF:AF,_xlfn.XLOOKUP($L214,#REF!,#REF!, ""), 0)</f>
        <v>#REF!</v>
      </c>
      <c r="AQ214" s="1" t="e">
        <f>_xlfn.XLOOKUP($L214,Pos!$A:$A,Pos!AG:AG,_xlfn.XLOOKUP($L214,#REF!,#REF!, ""), 0)</f>
        <v>#REF!</v>
      </c>
      <c r="AR214" s="1" t="e">
        <f>_xlfn.XLOOKUP($L214,Pos!$A:$A,Pos!AH:AH,_xlfn.XLOOKUP($L214,#REF!,#REF!, ""), 0)</f>
        <v>#REF!</v>
      </c>
      <c r="AS214" s="1" t="e">
        <f>_xlfn.XLOOKUP($L214,Pos!$A:$A,Pos!AI:AI,_xlfn.XLOOKUP($L214,#REF!,#REF!, ""), 0)</f>
        <v>#REF!</v>
      </c>
      <c r="AT214" s="1" t="e">
        <f>_xlfn.XLOOKUP($L214,Pos!$A:$A,Pos!AJ:AJ,_xlfn.XLOOKUP($L214,#REF!,#REF!, ""), 0)</f>
        <v>#REF!</v>
      </c>
      <c r="AU214" s="1" t="e">
        <f>_xlfn.XLOOKUP($L214,Pos!$A:$A,Pos!AK:AK,_xlfn.XLOOKUP($L214,#REF!,#REF!, ""), 0)</f>
        <v>#REF!</v>
      </c>
      <c r="AV214" s="1" t="e">
        <f>_xlfn.XLOOKUP($L214,Pos!$A:$A,Pos!AL:AL,_xlfn.XLOOKUP($L214,#REF!,#REF!, ""), 0)</f>
        <v>#REF!</v>
      </c>
      <c r="AW214" s="1" t="e">
        <f>_xlfn.XLOOKUP($L214,Pos!$A:$A,Pos!AM:AM,_xlfn.XLOOKUP($L214,#REF!,#REF!, ""), 0)</f>
        <v>#REF!</v>
      </c>
      <c r="AX214" s="1" t="e">
        <f>_xlfn.XLOOKUP($L214,Pos!$A:$A,Pos!AN:AN,_xlfn.XLOOKUP($L214,#REF!,#REF!, ""), 0)</f>
        <v>#REF!</v>
      </c>
      <c r="AY214" s="1" t="e">
        <f>_xlfn.XLOOKUP($L214,Pos!$A:$A,Pos!AO:AO,_xlfn.XLOOKUP($L214,#REF!,#REF!, ""), 0)</f>
        <v>#REF!</v>
      </c>
      <c r="AZ214" s="7" t="str">
        <f t="shared" si="122"/>
        <v>OUT</v>
      </c>
      <c r="BA214" s="1">
        <f>IF(OR(_xlfn.XLOOKUP(L214,Pos!B:B,Pos!L:L,FALSE)="ESG Reason",_xlfn.XLOOKUP(L214,Pos!B:B,Pos!L:L,FALSE)="Blacklisted"),1,0)</f>
        <v>1</v>
      </c>
      <c r="BC214" s="11">
        <v>8.6308018493320258E-11</v>
      </c>
      <c r="BD214" s="11">
        <f>_xlfn.XLOOKUP($L214,Pos!$B:$B,Pos!H:H,0, 0)</f>
        <v>0</v>
      </c>
      <c r="BE214" s="11">
        <f>_xlfn.XLOOKUP($L214,Pos!$B:$B,Pos!I:I,0, 0)</f>
        <v>2.004042593279424E-3</v>
      </c>
      <c r="BF214" s="18">
        <f t="shared" si="123"/>
        <v>2.004042593279424E-3</v>
      </c>
      <c r="BG214" s="1">
        <f t="shared" si="124"/>
        <v>1</v>
      </c>
      <c r="BH214" s="1">
        <f t="shared" si="125"/>
        <v>29</v>
      </c>
      <c r="BI214" s="18">
        <f t="shared" si="126"/>
        <v>8.6308018493320258E-11</v>
      </c>
      <c r="BJ214" s="3">
        <f t="shared" si="127"/>
        <v>0</v>
      </c>
      <c r="BK214" s="18">
        <f t="shared" si="128"/>
        <v>0</v>
      </c>
    </row>
    <row r="215" spans="3:63" x14ac:dyDescent="0.25">
      <c r="C215" s="3"/>
      <c r="D215" s="3"/>
      <c r="E215" s="3"/>
      <c r="F215" s="3"/>
      <c r="G215" s="51" t="s">
        <v>101</v>
      </c>
      <c r="H215" s="8" t="str">
        <f t="shared" si="118"/>
        <v>0,1%North America</v>
      </c>
      <c r="I215" s="11" cm="1">
        <f t="array" ref="I215">IF(
   AZ215 = "OUT", 0,IF(
   BD215 &gt;= LARGE(IF(ISNUMBER(BD:BD), BD:BD), 3),
   BE215 - 0.001,
   IF(BE215 &gt;=VLOOKUP(P215,mapping!$A:$B,2,FALSE), BE215,VLOOKUP(P215,mapping!$A$2:$B$8,2,FALSE))
))</f>
        <v>0</v>
      </c>
      <c r="J215" s="11" cm="1">
        <f t="array" ref="J215">IF(
    AZ215="OUT",0,IF(IF(
                      BD215&gt;=LARGE(IF(ISNUMBER(BD:BD),BD:BD),3),
                      BE215+0.001,
                      VLOOKUP(H215,mapping!$D:$E,2,FALSE)
                      )&gt;I215,
                   IF(
                      BD215&gt;=LARGE(IF(ISNUMBER(BD:BD),BD:BD),3),
                      BE215+0.001,
                      VLOOKUP(H215,mapping!$D:$E,2,FALSE)
                      ),
                   I215+0.002))</f>
        <v>0</v>
      </c>
      <c r="K215" s="8">
        <f t="shared" si="119"/>
        <v>1.9463328220045281E-3</v>
      </c>
      <c r="L215" s="1" t="str">
        <f>Pos!B1213</f>
        <v>US8085131055</v>
      </c>
      <c r="M215" s="1" t="str">
        <f>_xlfn.XLOOKUP($L215,Pos!B:B,Pos!D:D,, 0)</f>
        <v>Charles Schwab Corp</v>
      </c>
      <c r="N215" s="1" t="str">
        <f>_xlfn.XLOOKUP($L215,Pos!B:B,Pos!E:E,, 0)</f>
        <v>Financial Services</v>
      </c>
      <c r="O215" s="1" t="str">
        <f t="shared" si="120"/>
        <v>Financial Services_North America</v>
      </c>
      <c r="P215" s="1" t="str">
        <f>_xlfn.XLOOKUP($L215,Pos!B:B,Pos!F:F,, 0)</f>
        <v>North America</v>
      </c>
      <c r="Q215" s="1">
        <v>0</v>
      </c>
      <c r="R215" s="9">
        <f>_xlfn.XLOOKUP($L215,Pos!$B:$B,Pos!N:N,0, 0)</f>
        <v>3.41</v>
      </c>
      <c r="S215" s="9">
        <f>_xlfn.XLOOKUP($L215,Pos!$B:$B,Pos!O:O,0, 0)</f>
        <v>2.7774999999999999</v>
      </c>
      <c r="T215" s="9">
        <f>_xlfn.XLOOKUP($L215,Pos!$B:$B,Pos!P:P,0, 0)</f>
        <v>6.2333340000000002</v>
      </c>
      <c r="U215" s="9">
        <f>_xlfn.XLOOKUP($L215,Pos!$B:$B,Pos!Q:Q,0, 0)</f>
        <v>9.1</v>
      </c>
      <c r="V215" s="9">
        <f>_xlfn.XLOOKUP($L215,Pos!$B:$B,Pos!R:R,0, 0)</f>
        <v>7.5333329999999998</v>
      </c>
      <c r="W215" s="9">
        <f>_xlfn.XLOOKUP($L215,Pos!$B:$B,Pos!S:S,0, 0)</f>
        <v>8.0716669999999997</v>
      </c>
      <c r="X215" s="9" t="str">
        <f>_xlfn.XLOOKUP($L215,Pos!$B:$B,Pos!J:J,0, 0)</f>
        <v>Outperform</v>
      </c>
      <c r="Y215" s="1">
        <v>0</v>
      </c>
      <c r="Z215" s="1">
        <v>0</v>
      </c>
      <c r="AA215" s="1">
        <f t="shared" si="121"/>
        <v>0</v>
      </c>
      <c r="AB215" s="9">
        <f>_xlfn.XLOOKUP(L215,Pos!B:B,Pos!K:K,-1,0)</f>
        <v>7.7777777777777777</v>
      </c>
      <c r="AC215" s="1" t="e">
        <f>_xlfn.XLOOKUP($L215,Pos!$A:$A,Pos!S:S,_xlfn.XLOOKUP($L215,#REF!,#REF!, ""), 0)</f>
        <v>#REF!</v>
      </c>
      <c r="AD215" s="1" t="e">
        <f>_xlfn.XLOOKUP($L215,Pos!$A:$A,Pos!T:T,_xlfn.XLOOKUP($L215,#REF!,#REF!, ""), 0)</f>
        <v>#REF!</v>
      </c>
      <c r="AE215" s="1" t="e">
        <f>_xlfn.XLOOKUP($L215,Pos!$A:$A,Pos!U:U,_xlfn.XLOOKUP($L215,#REF!,#REF!, ""), 0)</f>
        <v>#REF!</v>
      </c>
      <c r="AF215" s="1" t="e">
        <f>_xlfn.XLOOKUP($L215,Pos!$A:$A,Pos!V:V,_xlfn.XLOOKUP($L215,#REF!,#REF!, ""), 0)</f>
        <v>#REF!</v>
      </c>
      <c r="AG215" s="1" t="e">
        <f>_xlfn.XLOOKUP($L215,Pos!$A:$A,Pos!W:W,_xlfn.XLOOKUP($L215,#REF!,#REF!, ""), 0)</f>
        <v>#REF!</v>
      </c>
      <c r="AH215" s="1" t="e">
        <f>_xlfn.XLOOKUP($L215,Pos!$A:$A,Pos!X:X,_xlfn.XLOOKUP($L215,#REF!,#REF!, ""), 0)</f>
        <v>#REF!</v>
      </c>
      <c r="AI215" s="1" t="e">
        <f>_xlfn.XLOOKUP($L215,Pos!$A:$A,Pos!Y:Y,_xlfn.XLOOKUP($L215,#REF!,#REF!, ""), 0)</f>
        <v>#REF!</v>
      </c>
      <c r="AJ215" s="1" t="e">
        <f>_xlfn.XLOOKUP($L215,Pos!$A:$A,Pos!Z:Z,_xlfn.XLOOKUP($L215,#REF!,#REF!, ""), 0)</f>
        <v>#REF!</v>
      </c>
      <c r="AK215" s="1" t="e">
        <f>_xlfn.XLOOKUP($L215,Pos!$A:$A,Pos!AA:AA,_xlfn.XLOOKUP($L215,#REF!,#REF!, ""), 0)</f>
        <v>#REF!</v>
      </c>
      <c r="AL215" s="1" t="e">
        <f>_xlfn.XLOOKUP($L215,Pos!$A:$A,Pos!AB:AB,_xlfn.XLOOKUP($L215,#REF!,#REF!, ""), 0)</f>
        <v>#REF!</v>
      </c>
      <c r="AM215" s="1" t="e">
        <f>_xlfn.XLOOKUP($L215,Pos!$A:$A,Pos!AC:AC,_xlfn.XLOOKUP($L215,#REF!,#REF!, ""), 0)</f>
        <v>#REF!</v>
      </c>
      <c r="AN215" s="1" t="e">
        <f>_xlfn.XLOOKUP($L215,Pos!$A:$A,Pos!AD:AD,_xlfn.XLOOKUP($L215,#REF!,#REF!, ""), 0)</f>
        <v>#REF!</v>
      </c>
      <c r="AO215" s="1" t="e">
        <f>_xlfn.XLOOKUP($L215,Pos!$A:$A,Pos!AE:AE,_xlfn.XLOOKUP($L215,#REF!,#REF!, ""), 0)</f>
        <v>#REF!</v>
      </c>
      <c r="AP215" s="1" t="e">
        <f>_xlfn.XLOOKUP($L215,Pos!$A:$A,Pos!AF:AF,_xlfn.XLOOKUP($L215,#REF!,#REF!, ""), 0)</f>
        <v>#REF!</v>
      </c>
      <c r="AQ215" s="1" t="e">
        <f>_xlfn.XLOOKUP($L215,Pos!$A:$A,Pos!AG:AG,_xlfn.XLOOKUP($L215,#REF!,#REF!, ""), 0)</f>
        <v>#REF!</v>
      </c>
      <c r="AR215" s="1" t="e">
        <f>_xlfn.XLOOKUP($L215,Pos!$A:$A,Pos!AH:AH,_xlfn.XLOOKUP($L215,#REF!,#REF!, ""), 0)</f>
        <v>#REF!</v>
      </c>
      <c r="AS215" s="1" t="e">
        <f>_xlfn.XLOOKUP($L215,Pos!$A:$A,Pos!AI:AI,_xlfn.XLOOKUP($L215,#REF!,#REF!, ""), 0)</f>
        <v>#REF!</v>
      </c>
      <c r="AT215" s="1" t="e">
        <f>_xlfn.XLOOKUP($L215,Pos!$A:$A,Pos!AJ:AJ,_xlfn.XLOOKUP($L215,#REF!,#REF!, ""), 0)</f>
        <v>#REF!</v>
      </c>
      <c r="AU215" s="1" t="e">
        <f>_xlfn.XLOOKUP($L215,Pos!$A:$A,Pos!AK:AK,_xlfn.XLOOKUP($L215,#REF!,#REF!, ""), 0)</f>
        <v>#REF!</v>
      </c>
      <c r="AV215" s="1" t="e">
        <f>_xlfn.XLOOKUP($L215,Pos!$A:$A,Pos!AL:AL,_xlfn.XLOOKUP($L215,#REF!,#REF!, ""), 0)</f>
        <v>#REF!</v>
      </c>
      <c r="AW215" s="1" t="e">
        <f>_xlfn.XLOOKUP($L215,Pos!$A:$A,Pos!AM:AM,_xlfn.XLOOKUP($L215,#REF!,#REF!, ""), 0)</f>
        <v>#REF!</v>
      </c>
      <c r="AX215" s="1" t="e">
        <f>_xlfn.XLOOKUP($L215,Pos!$A:$A,Pos!AN:AN,_xlfn.XLOOKUP($L215,#REF!,#REF!, ""), 0)</f>
        <v>#REF!</v>
      </c>
      <c r="AY215" s="1" t="e">
        <f>_xlfn.XLOOKUP($L215,Pos!$A:$A,Pos!AO:AO,_xlfn.XLOOKUP($L215,#REF!,#REF!, ""), 0)</f>
        <v>#REF!</v>
      </c>
      <c r="AZ215" s="7" t="str">
        <f t="shared" si="122"/>
        <v>OUT</v>
      </c>
      <c r="BA215" s="1">
        <f>IF(OR(_xlfn.XLOOKUP(L215,Pos!B:B,Pos!L:L,FALSE)="ESG Reason",_xlfn.XLOOKUP(L215,Pos!B:B,Pos!L:L,FALSE)="Blacklisted"),1,0)</f>
        <v>1</v>
      </c>
      <c r="BC215" s="11">
        <v>1.5197055952398499E-10</v>
      </c>
      <c r="BD215" s="11">
        <f>_xlfn.XLOOKUP($L215,Pos!$B:$B,Pos!H:H,0, 0)</f>
        <v>0</v>
      </c>
      <c r="BE215" s="11">
        <f>_xlfn.XLOOKUP($L215,Pos!$B:$B,Pos!I:I,0, 0)</f>
        <v>1.9463328220045281E-3</v>
      </c>
      <c r="BF215" s="18">
        <f t="shared" si="123"/>
        <v>1.9463328220045281E-3</v>
      </c>
      <c r="BG215" s="1">
        <f t="shared" si="124"/>
        <v>1</v>
      </c>
      <c r="BH215" s="1">
        <f t="shared" si="125"/>
        <v>26</v>
      </c>
      <c r="BI215" s="18">
        <f t="shared" si="126"/>
        <v>1.5197055952398499E-10</v>
      </c>
      <c r="BJ215" s="3">
        <f t="shared" si="127"/>
        <v>0</v>
      </c>
      <c r="BK215" s="18">
        <f t="shared" si="128"/>
        <v>0</v>
      </c>
    </row>
    <row r="216" spans="3:63" x14ac:dyDescent="0.25">
      <c r="C216" s="3"/>
      <c r="D216" s="3"/>
      <c r="E216" s="3"/>
      <c r="F216" s="3"/>
      <c r="G216" s="51" t="s">
        <v>103</v>
      </c>
      <c r="H216" s="8" t="str">
        <f t="shared" si="118"/>
        <v>0,1%West Europe</v>
      </c>
      <c r="I216" s="11" cm="1">
        <f t="array" ref="I216">IF(
   AZ216 = "OUT", 0,IF(
   BD216 &gt;= LARGE(IF(ISNUMBER(BD:BD), BD:BD), 3),
   BE216 - 0.001,
   IF(BE216 &gt;=VLOOKUP(P216,mapping!$A:$B,2,FALSE), BE216,VLOOKUP(P216,mapping!$A$2:$B$8,2,FALSE))
))</f>
        <v>0</v>
      </c>
      <c r="J216" s="11" cm="1">
        <f t="array" ref="J216">IF(
    AZ216="OUT",0,IF(IF(
                      BD216&gt;=LARGE(IF(ISNUMBER(BD:BD),BD:BD),3),
                      BE216+0.001,
                      VLOOKUP(H216,mapping!$D:$E,2,FALSE)
                      )&gt;I216,
                   IF(
                      BD216&gt;=LARGE(IF(ISNUMBER(BD:BD),BD:BD),3),
                      BE216+0.001,
                      VLOOKUP(H216,mapping!$D:$E,2,FALSE)
                      ),
                   I216+0.002))</f>
        <v>0</v>
      </c>
      <c r="K216" s="8">
        <f t="shared" si="119"/>
        <v>1.9400228629574869E-3</v>
      </c>
      <c r="L216" s="1" t="str">
        <f>Pos!B268</f>
        <v>ES0113900J37</v>
      </c>
      <c r="M216" s="1" t="str">
        <f>_xlfn.XLOOKUP($L216,Pos!B:B,Pos!D:D,, 0)</f>
        <v>Banco Santander, S.A.</v>
      </c>
      <c r="N216" s="1" t="str">
        <f>_xlfn.XLOOKUP($L216,Pos!B:B,Pos!E:E,, 0)</f>
        <v>Banks</v>
      </c>
      <c r="O216" s="1" t="str">
        <f t="shared" si="120"/>
        <v>Banks_West Europe</v>
      </c>
      <c r="P216" s="1" t="str">
        <f>_xlfn.XLOOKUP($L216,Pos!B:B,Pos!F:F,, 0)</f>
        <v>West Europe</v>
      </c>
      <c r="Q216" s="1">
        <v>0</v>
      </c>
      <c r="R216" s="9">
        <f>_xlfn.XLOOKUP($L216,Pos!$B:$B,Pos!N:N,0, 0)</f>
        <v>3.02</v>
      </c>
      <c r="S216" s="9">
        <f>_xlfn.XLOOKUP($L216,Pos!$B:$B,Pos!O:O,0, 0)</f>
        <v>5.9625000000000004</v>
      </c>
      <c r="T216" s="9">
        <f>_xlfn.XLOOKUP($L216,Pos!$B:$B,Pos!P:P,0, 0)</f>
        <v>3.4750000000000001</v>
      </c>
      <c r="U216" s="9">
        <f>_xlfn.XLOOKUP($L216,Pos!$B:$B,Pos!Q:Q,0, 0)</f>
        <v>9.9</v>
      </c>
      <c r="V216" s="9">
        <f>_xlfn.XLOOKUP($L216,Pos!$B:$B,Pos!R:R,0, 0)</f>
        <v>2.9</v>
      </c>
      <c r="W216" s="9">
        <f>_xlfn.XLOOKUP($L216,Pos!$B:$B,Pos!S:S,0, 0)</f>
        <v>5.9541659999999998</v>
      </c>
      <c r="X216" s="9" t="str">
        <f>_xlfn.XLOOKUP($L216,Pos!$B:$B,Pos!J:J,0, 0)</f>
        <v>Outperform</v>
      </c>
      <c r="Y216" s="1">
        <v>0</v>
      </c>
      <c r="Z216" s="1">
        <v>0</v>
      </c>
      <c r="AA216" s="1">
        <f t="shared" si="121"/>
        <v>0</v>
      </c>
      <c r="AB216" s="9">
        <f>_xlfn.XLOOKUP(L216,Pos!B:B,Pos!K:K,-1,0)</f>
        <v>5.8333333333333339</v>
      </c>
      <c r="AC216" s="1" t="e">
        <f>_xlfn.XLOOKUP($L216,Pos!$A:$A,Pos!S:S,_xlfn.XLOOKUP($L216,#REF!,#REF!, ""), 0)</f>
        <v>#REF!</v>
      </c>
      <c r="AD216" s="1" t="e">
        <f>_xlfn.XLOOKUP($L216,Pos!$A:$A,Pos!T:T,_xlfn.XLOOKUP($L216,#REF!,#REF!, ""), 0)</f>
        <v>#REF!</v>
      </c>
      <c r="AE216" s="1" t="e">
        <f>_xlfn.XLOOKUP($L216,Pos!$A:$A,Pos!U:U,_xlfn.XLOOKUP($L216,#REF!,#REF!, ""), 0)</f>
        <v>#REF!</v>
      </c>
      <c r="AF216" s="1" t="e">
        <f>_xlfn.XLOOKUP($L216,Pos!$A:$A,Pos!V:V,_xlfn.XLOOKUP($L216,#REF!,#REF!, ""), 0)</f>
        <v>#REF!</v>
      </c>
      <c r="AG216" s="1" t="e">
        <f>_xlfn.XLOOKUP($L216,Pos!$A:$A,Pos!W:W,_xlfn.XLOOKUP($L216,#REF!,#REF!, ""), 0)</f>
        <v>#REF!</v>
      </c>
      <c r="AH216" s="1" t="e">
        <f>_xlfn.XLOOKUP($L216,Pos!$A:$A,Pos!X:X,_xlfn.XLOOKUP($L216,#REF!,#REF!, ""), 0)</f>
        <v>#REF!</v>
      </c>
      <c r="AI216" s="1" t="e">
        <f>_xlfn.XLOOKUP($L216,Pos!$A:$A,Pos!Y:Y,_xlfn.XLOOKUP($L216,#REF!,#REF!, ""), 0)</f>
        <v>#REF!</v>
      </c>
      <c r="AJ216" s="1" t="e">
        <f>_xlfn.XLOOKUP($L216,Pos!$A:$A,Pos!Z:Z,_xlfn.XLOOKUP($L216,#REF!,#REF!, ""), 0)</f>
        <v>#REF!</v>
      </c>
      <c r="AK216" s="1" t="e">
        <f>_xlfn.XLOOKUP($L216,Pos!$A:$A,Pos!AA:AA,_xlfn.XLOOKUP($L216,#REF!,#REF!, ""), 0)</f>
        <v>#REF!</v>
      </c>
      <c r="AL216" s="1" t="e">
        <f>_xlfn.XLOOKUP($L216,Pos!$A:$A,Pos!AB:AB,_xlfn.XLOOKUP($L216,#REF!,#REF!, ""), 0)</f>
        <v>#REF!</v>
      </c>
      <c r="AM216" s="1" t="e">
        <f>_xlfn.XLOOKUP($L216,Pos!$A:$A,Pos!AC:AC,_xlfn.XLOOKUP($L216,#REF!,#REF!, ""), 0)</f>
        <v>#REF!</v>
      </c>
      <c r="AN216" s="1" t="e">
        <f>_xlfn.XLOOKUP($L216,Pos!$A:$A,Pos!AD:AD,_xlfn.XLOOKUP($L216,#REF!,#REF!, ""), 0)</f>
        <v>#REF!</v>
      </c>
      <c r="AO216" s="1" t="e">
        <f>_xlfn.XLOOKUP($L216,Pos!$A:$A,Pos!AE:AE,_xlfn.XLOOKUP($L216,#REF!,#REF!, ""), 0)</f>
        <v>#REF!</v>
      </c>
      <c r="AP216" s="1" t="e">
        <f>_xlfn.XLOOKUP($L216,Pos!$A:$A,Pos!AF:AF,_xlfn.XLOOKUP($L216,#REF!,#REF!, ""), 0)</f>
        <v>#REF!</v>
      </c>
      <c r="AQ216" s="1" t="e">
        <f>_xlfn.XLOOKUP($L216,Pos!$A:$A,Pos!AG:AG,_xlfn.XLOOKUP($L216,#REF!,#REF!, ""), 0)</f>
        <v>#REF!</v>
      </c>
      <c r="AR216" s="1" t="e">
        <f>_xlfn.XLOOKUP($L216,Pos!$A:$A,Pos!AH:AH,_xlfn.XLOOKUP($L216,#REF!,#REF!, ""), 0)</f>
        <v>#REF!</v>
      </c>
      <c r="AS216" s="1" t="e">
        <f>_xlfn.XLOOKUP($L216,Pos!$A:$A,Pos!AI:AI,_xlfn.XLOOKUP($L216,#REF!,#REF!, ""), 0)</f>
        <v>#REF!</v>
      </c>
      <c r="AT216" s="1" t="e">
        <f>_xlfn.XLOOKUP($L216,Pos!$A:$A,Pos!AJ:AJ,_xlfn.XLOOKUP($L216,#REF!,#REF!, ""), 0)</f>
        <v>#REF!</v>
      </c>
      <c r="AU216" s="1" t="e">
        <f>_xlfn.XLOOKUP($L216,Pos!$A:$A,Pos!AK:AK,_xlfn.XLOOKUP($L216,#REF!,#REF!, ""), 0)</f>
        <v>#REF!</v>
      </c>
      <c r="AV216" s="1" t="e">
        <f>_xlfn.XLOOKUP($L216,Pos!$A:$A,Pos!AL:AL,_xlfn.XLOOKUP($L216,#REF!,#REF!, ""), 0)</f>
        <v>#REF!</v>
      </c>
      <c r="AW216" s="1" t="e">
        <f>_xlfn.XLOOKUP($L216,Pos!$A:$A,Pos!AM:AM,_xlfn.XLOOKUP($L216,#REF!,#REF!, ""), 0)</f>
        <v>#REF!</v>
      </c>
      <c r="AX216" s="1" t="e">
        <f>_xlfn.XLOOKUP($L216,Pos!$A:$A,Pos!AN:AN,_xlfn.XLOOKUP($L216,#REF!,#REF!, ""), 0)</f>
        <v>#REF!</v>
      </c>
      <c r="AY216" s="1" t="e">
        <f>_xlfn.XLOOKUP($L216,Pos!$A:$A,Pos!AO:AO,_xlfn.XLOOKUP($L216,#REF!,#REF!, ""), 0)</f>
        <v>#REF!</v>
      </c>
      <c r="AZ216" s="7" t="str">
        <f t="shared" si="122"/>
        <v>OUT</v>
      </c>
      <c r="BA216" s="1">
        <f>IF(OR(_xlfn.XLOOKUP(L216,Pos!B:B,Pos!L:L,FALSE)="ESG Reason",_xlfn.XLOOKUP(L216,Pos!B:B,Pos!L:L,FALSE)="Blacklisted"),1,0)</f>
        <v>0</v>
      </c>
      <c r="BC216" s="11">
        <v>1.272578453692711E-10</v>
      </c>
      <c r="BD216" s="11">
        <f>_xlfn.XLOOKUP($L216,Pos!$B:$B,Pos!H:H,0, 0)</f>
        <v>0</v>
      </c>
      <c r="BE216" s="11">
        <f>_xlfn.XLOOKUP($L216,Pos!$B:$B,Pos!I:I,0, 0)</f>
        <v>1.9400228629574869E-3</v>
      </c>
      <c r="BF216" s="18">
        <f t="shared" si="123"/>
        <v>1.9400228629574869E-3</v>
      </c>
      <c r="BG216" s="1">
        <f t="shared" si="124"/>
        <v>2</v>
      </c>
      <c r="BH216" s="1">
        <f t="shared" si="125"/>
        <v>2</v>
      </c>
      <c r="BI216" s="18">
        <f t="shared" si="126"/>
        <v>1.272578453692711E-10</v>
      </c>
      <c r="BJ216" s="3">
        <f t="shared" si="127"/>
        <v>0</v>
      </c>
      <c r="BK216" s="18">
        <f t="shared" si="128"/>
        <v>0</v>
      </c>
    </row>
    <row r="217" spans="3:63" x14ac:dyDescent="0.25">
      <c r="C217" s="3"/>
      <c r="D217" s="3"/>
      <c r="E217" s="3"/>
      <c r="F217" s="3"/>
      <c r="G217" s="51" t="s">
        <v>104</v>
      </c>
      <c r="H217" s="8" t="str">
        <f t="shared" si="118"/>
        <v>0,1%West Europe</v>
      </c>
      <c r="I217" s="11" cm="1">
        <f t="array" ref="I217">IF(
   AZ217 = "OUT", 0,IF(
   BD217 &gt;= LARGE(IF(ISNUMBER(BD:BD), BD:BD), 3),
   BE217 - 0.001,
   IF(BE217 &gt;=VLOOKUP(P217,mapping!$A:$B,2,FALSE), BE217,VLOOKUP(P217,mapping!$A$2:$B$8,2,FALSE))
))</f>
        <v>0</v>
      </c>
      <c r="J217" s="11" cm="1">
        <f t="array" ref="J217">IF(
    AZ217="OUT",0,IF(IF(
                      BD217&gt;=LARGE(IF(ISNUMBER(BD:BD),BD:BD),3),
                      BE217+0.001,
                      VLOOKUP(H217,mapping!$D:$E,2,FALSE)
                      )&gt;I217,
                   IF(
                      BD217&gt;=LARGE(IF(ISNUMBER(BD:BD),BD:BD),3),
                      BE217+0.001,
                      VLOOKUP(H217,mapping!$D:$E,2,FALSE)
                      ),
                   I217+0.002))</f>
        <v>0</v>
      </c>
      <c r="K217" s="8">
        <f t="shared" si="119"/>
        <v>1.92358736493561E-3</v>
      </c>
      <c r="L217" s="1" t="str">
        <f>Pos!B260</f>
        <v>DK0062498333</v>
      </c>
      <c r="M217" s="1" t="str">
        <f>_xlfn.XLOOKUP($L217,Pos!B:B,Pos!D:D,, 0)</f>
        <v>Novo Nordisk A/S Class B</v>
      </c>
      <c r="N217" s="1" t="str">
        <f>_xlfn.XLOOKUP($L217,Pos!B:B,Pos!E:E,, 0)</f>
        <v>Health Care</v>
      </c>
      <c r="O217" s="1" t="str">
        <f t="shared" si="120"/>
        <v>Health Care_West Europe</v>
      </c>
      <c r="P217" s="1" t="str">
        <f>_xlfn.XLOOKUP($L217,Pos!B:B,Pos!F:F,, 0)</f>
        <v>West Europe</v>
      </c>
      <c r="Q217" s="1">
        <v>0</v>
      </c>
      <c r="R217" s="9">
        <f>_xlfn.XLOOKUP($L217,Pos!$B:$B,Pos!N:N,0, 0)</f>
        <v>7.21</v>
      </c>
      <c r="S217" s="9">
        <f>_xlfn.XLOOKUP($L217,Pos!$B:$B,Pos!O:O,0, 0)</f>
        <v>4.3838330000000001</v>
      </c>
      <c r="T217" s="9">
        <f>_xlfn.XLOOKUP($L217,Pos!$B:$B,Pos!P:P,0, 0)</f>
        <v>8.8000000000000007</v>
      </c>
      <c r="U217" s="9">
        <f>_xlfn.XLOOKUP($L217,Pos!$B:$B,Pos!Q:Q,0, 0)</f>
        <v>0.1</v>
      </c>
      <c r="V217" s="9">
        <f>_xlfn.XLOOKUP($L217,Pos!$B:$B,Pos!R:R,0, 0)</f>
        <v>0.4</v>
      </c>
      <c r="W217" s="9">
        <f>_xlfn.XLOOKUP($L217,Pos!$B:$B,Pos!S:S,0, 0)</f>
        <v>7.0766669999999996</v>
      </c>
      <c r="X217" s="9" t="str">
        <f>_xlfn.XLOOKUP($L217,Pos!$B:$B,Pos!J:J,0, 0)</f>
        <v>Outperform</v>
      </c>
      <c r="Y217" s="1">
        <v>0</v>
      </c>
      <c r="Z217" s="1">
        <v>0</v>
      </c>
      <c r="AA217" s="1">
        <f t="shared" si="121"/>
        <v>0</v>
      </c>
      <c r="AB217" s="9">
        <f>_xlfn.XLOOKUP(L217,Pos!B:B,Pos!K:K,-1,0)</f>
        <v>2.1621621621621618</v>
      </c>
      <c r="AC217" s="1" t="e">
        <f>_xlfn.XLOOKUP($L217,Pos!$A:$A,Pos!S:S,_xlfn.XLOOKUP($L217,#REF!,#REF!, ""), 0)</f>
        <v>#REF!</v>
      </c>
      <c r="AD217" s="1" t="e">
        <f>_xlfn.XLOOKUP($L217,Pos!$A:$A,Pos!T:T,_xlfn.XLOOKUP($L217,#REF!,#REF!, ""), 0)</f>
        <v>#REF!</v>
      </c>
      <c r="AE217" s="1" t="e">
        <f>_xlfn.XLOOKUP($L217,Pos!$A:$A,Pos!U:U,_xlfn.XLOOKUP($L217,#REF!,#REF!, ""), 0)</f>
        <v>#REF!</v>
      </c>
      <c r="AF217" s="1" t="e">
        <f>_xlfn.XLOOKUP($L217,Pos!$A:$A,Pos!V:V,_xlfn.XLOOKUP($L217,#REF!,#REF!, ""), 0)</f>
        <v>#REF!</v>
      </c>
      <c r="AG217" s="1" t="e">
        <f>_xlfn.XLOOKUP($L217,Pos!$A:$A,Pos!W:W,_xlfn.XLOOKUP($L217,#REF!,#REF!, ""), 0)</f>
        <v>#REF!</v>
      </c>
      <c r="AH217" s="1" t="e">
        <f>_xlfn.XLOOKUP($L217,Pos!$A:$A,Pos!X:X,_xlfn.XLOOKUP($L217,#REF!,#REF!, ""), 0)</f>
        <v>#REF!</v>
      </c>
      <c r="AI217" s="1" t="e">
        <f>_xlfn.XLOOKUP($L217,Pos!$A:$A,Pos!Y:Y,_xlfn.XLOOKUP($L217,#REF!,#REF!, ""), 0)</f>
        <v>#REF!</v>
      </c>
      <c r="AJ217" s="1" t="e">
        <f>_xlfn.XLOOKUP($L217,Pos!$A:$A,Pos!Z:Z,_xlfn.XLOOKUP($L217,#REF!,#REF!, ""), 0)</f>
        <v>#REF!</v>
      </c>
      <c r="AK217" s="1" t="e">
        <f>_xlfn.XLOOKUP($L217,Pos!$A:$A,Pos!AA:AA,_xlfn.XLOOKUP($L217,#REF!,#REF!, ""), 0)</f>
        <v>#REF!</v>
      </c>
      <c r="AL217" s="1" t="e">
        <f>_xlfn.XLOOKUP($L217,Pos!$A:$A,Pos!AB:AB,_xlfn.XLOOKUP($L217,#REF!,#REF!, ""), 0)</f>
        <v>#REF!</v>
      </c>
      <c r="AM217" s="1" t="e">
        <f>_xlfn.XLOOKUP($L217,Pos!$A:$A,Pos!AC:AC,_xlfn.XLOOKUP($L217,#REF!,#REF!, ""), 0)</f>
        <v>#REF!</v>
      </c>
      <c r="AN217" s="1" t="e">
        <f>_xlfn.XLOOKUP($L217,Pos!$A:$A,Pos!AD:AD,_xlfn.XLOOKUP($L217,#REF!,#REF!, ""), 0)</f>
        <v>#REF!</v>
      </c>
      <c r="AO217" s="1" t="e">
        <f>_xlfn.XLOOKUP($L217,Pos!$A:$A,Pos!AE:AE,_xlfn.XLOOKUP($L217,#REF!,#REF!, ""), 0)</f>
        <v>#REF!</v>
      </c>
      <c r="AP217" s="1" t="e">
        <f>_xlfn.XLOOKUP($L217,Pos!$A:$A,Pos!AF:AF,_xlfn.XLOOKUP($L217,#REF!,#REF!, ""), 0)</f>
        <v>#REF!</v>
      </c>
      <c r="AQ217" s="1" t="e">
        <f>_xlfn.XLOOKUP($L217,Pos!$A:$A,Pos!AG:AG,_xlfn.XLOOKUP($L217,#REF!,#REF!, ""), 0)</f>
        <v>#REF!</v>
      </c>
      <c r="AR217" s="1" t="e">
        <f>_xlfn.XLOOKUP($L217,Pos!$A:$A,Pos!AH:AH,_xlfn.XLOOKUP($L217,#REF!,#REF!, ""), 0)</f>
        <v>#REF!</v>
      </c>
      <c r="AS217" s="1" t="e">
        <f>_xlfn.XLOOKUP($L217,Pos!$A:$A,Pos!AI:AI,_xlfn.XLOOKUP($L217,#REF!,#REF!, ""), 0)</f>
        <v>#REF!</v>
      </c>
      <c r="AT217" s="1" t="e">
        <f>_xlfn.XLOOKUP($L217,Pos!$A:$A,Pos!AJ:AJ,_xlfn.XLOOKUP($L217,#REF!,#REF!, ""), 0)</f>
        <v>#REF!</v>
      </c>
      <c r="AU217" s="1" t="e">
        <f>_xlfn.XLOOKUP($L217,Pos!$A:$A,Pos!AK:AK,_xlfn.XLOOKUP($L217,#REF!,#REF!, ""), 0)</f>
        <v>#REF!</v>
      </c>
      <c r="AV217" s="1" t="e">
        <f>_xlfn.XLOOKUP($L217,Pos!$A:$A,Pos!AL:AL,_xlfn.XLOOKUP($L217,#REF!,#REF!, ""), 0)</f>
        <v>#REF!</v>
      </c>
      <c r="AW217" s="1" t="e">
        <f>_xlfn.XLOOKUP($L217,Pos!$A:$A,Pos!AM:AM,_xlfn.XLOOKUP($L217,#REF!,#REF!, ""), 0)</f>
        <v>#REF!</v>
      </c>
      <c r="AX217" s="1" t="e">
        <f>_xlfn.XLOOKUP($L217,Pos!$A:$A,Pos!AN:AN,_xlfn.XLOOKUP($L217,#REF!,#REF!, ""), 0)</f>
        <v>#REF!</v>
      </c>
      <c r="AY217" s="1" t="e">
        <f>_xlfn.XLOOKUP($L217,Pos!$A:$A,Pos!AO:AO,_xlfn.XLOOKUP($L217,#REF!,#REF!, ""), 0)</f>
        <v>#REF!</v>
      </c>
      <c r="AZ217" s="7" t="str">
        <f t="shared" si="122"/>
        <v>OUT</v>
      </c>
      <c r="BA217" s="1">
        <f>IF(OR(_xlfn.XLOOKUP(L217,Pos!B:B,Pos!L:L,FALSE)="ESG Reason",_xlfn.XLOOKUP(L217,Pos!B:B,Pos!L:L,FALSE)="Blacklisted"),1,0)</f>
        <v>0</v>
      </c>
      <c r="BC217" s="11">
        <v>8.614057526985249E-11</v>
      </c>
      <c r="BD217" s="11">
        <f>_xlfn.XLOOKUP($L217,Pos!$B:$B,Pos!H:H,0, 0)</f>
        <v>0</v>
      </c>
      <c r="BE217" s="11">
        <f>_xlfn.XLOOKUP($L217,Pos!$B:$B,Pos!I:I,0, 0)</f>
        <v>1.92358736493561E-3</v>
      </c>
      <c r="BF217" s="18">
        <f t="shared" si="123"/>
        <v>1.92358736493561E-3</v>
      </c>
      <c r="BG217" s="1">
        <f t="shared" si="124"/>
        <v>2</v>
      </c>
      <c r="BH217" s="1">
        <f t="shared" si="125"/>
        <v>9</v>
      </c>
      <c r="BI217" s="18">
        <f t="shared" si="126"/>
        <v>8.614057526985249E-11</v>
      </c>
      <c r="BJ217" s="3">
        <f t="shared" si="127"/>
        <v>0</v>
      </c>
      <c r="BK217" s="18">
        <f t="shared" si="128"/>
        <v>0</v>
      </c>
    </row>
    <row r="218" spans="3:63" x14ac:dyDescent="0.25">
      <c r="C218" s="3"/>
      <c r="D218" s="3"/>
      <c r="E218" s="3"/>
      <c r="F218" s="3"/>
      <c r="G218" s="51" t="s">
        <v>106</v>
      </c>
      <c r="H218" s="8" t="str">
        <f t="shared" si="118"/>
        <v>0,1%North America</v>
      </c>
      <c r="I218" s="11" cm="1">
        <f t="array" ref="I218">IF(
   AZ218 = "OUT", 0,IF(
   BD218 &gt;= LARGE(IF(ISNUMBER(BD:BD), BD:BD), 3),
   BE218 - 0.001,
   IF(BE218 &gt;=VLOOKUP(P218,mapping!$A:$B,2,FALSE), BE218,VLOOKUP(P218,mapping!$A$2:$B$8,2,FALSE))
))</f>
        <v>0</v>
      </c>
      <c r="J218" s="11" cm="1">
        <f t="array" ref="J218">IF(
    AZ218="OUT",0,IF(IF(
                      BD218&gt;=LARGE(IF(ISNUMBER(BD:BD),BD:BD),3),
                      BE218+0.001,
                      VLOOKUP(H218,mapping!$D:$E,2,FALSE)
                      )&gt;I218,
                   IF(
                      BD218&gt;=LARGE(IF(ISNUMBER(BD:BD),BD:BD),3),
                      BE218+0.001,
                      VLOOKUP(H218,mapping!$D:$E,2,FALSE)
                      ),
                   I218+0.002))</f>
        <v>0</v>
      </c>
      <c r="K218" s="8">
        <f t="shared" si="119"/>
        <v>1.9086660970607E-3</v>
      </c>
      <c r="L218" s="1" t="str">
        <f>Pos!B1208</f>
        <v>US78409V1044</v>
      </c>
      <c r="M218" s="1" t="str">
        <f>_xlfn.XLOOKUP($L218,Pos!B:B,Pos!D:D,, 0)</f>
        <v>S&amp;P Global, Inc.</v>
      </c>
      <c r="N218" s="1" t="str">
        <f>_xlfn.XLOOKUP($L218,Pos!B:B,Pos!E:E,, 0)</f>
        <v>Financial Services</v>
      </c>
      <c r="O218" s="1" t="str">
        <f t="shared" si="120"/>
        <v>Financial Services_North America</v>
      </c>
      <c r="P218" s="1" t="str">
        <f>_xlfn.XLOOKUP($L218,Pos!B:B,Pos!F:F,, 0)</f>
        <v>North America</v>
      </c>
      <c r="Q218" s="1">
        <v>0</v>
      </c>
      <c r="R218" s="9">
        <f>_xlfn.XLOOKUP($L218,Pos!$B:$B,Pos!N:N,0, 0)</f>
        <v>2.8</v>
      </c>
      <c r="S218" s="9">
        <f>_xlfn.XLOOKUP($L218,Pos!$B:$B,Pos!O:O,0, 0)</f>
        <v>1.5316669999999999</v>
      </c>
      <c r="T218" s="9">
        <f>_xlfn.XLOOKUP($L218,Pos!$B:$B,Pos!P:P,0, 0)</f>
        <v>6.6</v>
      </c>
      <c r="U218" s="9">
        <f>_xlfn.XLOOKUP($L218,Pos!$B:$B,Pos!Q:Q,0, 0)</f>
        <v>6.5</v>
      </c>
      <c r="V218" s="9">
        <f>_xlfn.XLOOKUP($L218,Pos!$B:$B,Pos!R:R,0, 0)</f>
        <v>6.5666669999999998</v>
      </c>
      <c r="W218" s="9">
        <f>_xlfn.XLOOKUP($L218,Pos!$B:$B,Pos!S:S,0, 0)</f>
        <v>6.0616659999999998</v>
      </c>
      <c r="X218" s="9" t="str">
        <f>_xlfn.XLOOKUP($L218,Pos!$B:$B,Pos!J:J,0, 0)</f>
        <v>Buy</v>
      </c>
      <c r="Y218" s="1">
        <v>0</v>
      </c>
      <c r="Z218" s="1">
        <v>0</v>
      </c>
      <c r="AA218" s="1">
        <f t="shared" si="121"/>
        <v>0</v>
      </c>
      <c r="AB218" s="9">
        <f>_xlfn.XLOOKUP(L218,Pos!B:B,Pos!K:K,-1,0)</f>
        <v>4.7222222222222223</v>
      </c>
      <c r="AC218" s="1" t="e">
        <f>_xlfn.XLOOKUP($L218,Pos!$A:$A,Pos!S:S,_xlfn.XLOOKUP($L218,#REF!,#REF!, ""), 0)</f>
        <v>#REF!</v>
      </c>
      <c r="AD218" s="1" t="e">
        <f>_xlfn.XLOOKUP($L218,Pos!$A:$A,Pos!T:T,_xlfn.XLOOKUP($L218,#REF!,#REF!, ""), 0)</f>
        <v>#REF!</v>
      </c>
      <c r="AE218" s="1" t="e">
        <f>_xlfn.XLOOKUP($L218,Pos!$A:$A,Pos!U:U,_xlfn.XLOOKUP($L218,#REF!,#REF!, ""), 0)</f>
        <v>#REF!</v>
      </c>
      <c r="AF218" s="1" t="e">
        <f>_xlfn.XLOOKUP($L218,Pos!$A:$A,Pos!V:V,_xlfn.XLOOKUP($L218,#REF!,#REF!, ""), 0)</f>
        <v>#REF!</v>
      </c>
      <c r="AG218" s="1" t="e">
        <f>_xlfn.XLOOKUP($L218,Pos!$A:$A,Pos!W:W,_xlfn.XLOOKUP($L218,#REF!,#REF!, ""), 0)</f>
        <v>#REF!</v>
      </c>
      <c r="AH218" s="1" t="e">
        <f>_xlfn.XLOOKUP($L218,Pos!$A:$A,Pos!X:X,_xlfn.XLOOKUP($L218,#REF!,#REF!, ""), 0)</f>
        <v>#REF!</v>
      </c>
      <c r="AI218" s="1" t="e">
        <f>_xlfn.XLOOKUP($L218,Pos!$A:$A,Pos!Y:Y,_xlfn.XLOOKUP($L218,#REF!,#REF!, ""), 0)</f>
        <v>#REF!</v>
      </c>
      <c r="AJ218" s="1" t="e">
        <f>_xlfn.XLOOKUP($L218,Pos!$A:$A,Pos!Z:Z,_xlfn.XLOOKUP($L218,#REF!,#REF!, ""), 0)</f>
        <v>#REF!</v>
      </c>
      <c r="AK218" s="1" t="e">
        <f>_xlfn.XLOOKUP($L218,Pos!$A:$A,Pos!AA:AA,_xlfn.XLOOKUP($L218,#REF!,#REF!, ""), 0)</f>
        <v>#REF!</v>
      </c>
      <c r="AL218" s="1" t="e">
        <f>_xlfn.XLOOKUP($L218,Pos!$A:$A,Pos!AB:AB,_xlfn.XLOOKUP($L218,#REF!,#REF!, ""), 0)</f>
        <v>#REF!</v>
      </c>
      <c r="AM218" s="1" t="e">
        <f>_xlfn.XLOOKUP($L218,Pos!$A:$A,Pos!AC:AC,_xlfn.XLOOKUP($L218,#REF!,#REF!, ""), 0)</f>
        <v>#REF!</v>
      </c>
      <c r="AN218" s="1" t="e">
        <f>_xlfn.XLOOKUP($L218,Pos!$A:$A,Pos!AD:AD,_xlfn.XLOOKUP($L218,#REF!,#REF!, ""), 0)</f>
        <v>#REF!</v>
      </c>
      <c r="AO218" s="1" t="e">
        <f>_xlfn.XLOOKUP($L218,Pos!$A:$A,Pos!AE:AE,_xlfn.XLOOKUP($L218,#REF!,#REF!, ""), 0)</f>
        <v>#REF!</v>
      </c>
      <c r="AP218" s="1" t="e">
        <f>_xlfn.XLOOKUP($L218,Pos!$A:$A,Pos!AF:AF,_xlfn.XLOOKUP($L218,#REF!,#REF!, ""), 0)</f>
        <v>#REF!</v>
      </c>
      <c r="AQ218" s="1" t="e">
        <f>_xlfn.XLOOKUP($L218,Pos!$A:$A,Pos!AG:AG,_xlfn.XLOOKUP($L218,#REF!,#REF!, ""), 0)</f>
        <v>#REF!</v>
      </c>
      <c r="AR218" s="1" t="e">
        <f>_xlfn.XLOOKUP($L218,Pos!$A:$A,Pos!AH:AH,_xlfn.XLOOKUP($L218,#REF!,#REF!, ""), 0)</f>
        <v>#REF!</v>
      </c>
      <c r="AS218" s="1" t="e">
        <f>_xlfn.XLOOKUP($L218,Pos!$A:$A,Pos!AI:AI,_xlfn.XLOOKUP($L218,#REF!,#REF!, ""), 0)</f>
        <v>#REF!</v>
      </c>
      <c r="AT218" s="1" t="e">
        <f>_xlfn.XLOOKUP($L218,Pos!$A:$A,Pos!AJ:AJ,_xlfn.XLOOKUP($L218,#REF!,#REF!, ""), 0)</f>
        <v>#REF!</v>
      </c>
      <c r="AU218" s="1" t="e">
        <f>_xlfn.XLOOKUP($L218,Pos!$A:$A,Pos!AK:AK,_xlfn.XLOOKUP($L218,#REF!,#REF!, ""), 0)</f>
        <v>#REF!</v>
      </c>
      <c r="AV218" s="1" t="e">
        <f>_xlfn.XLOOKUP($L218,Pos!$A:$A,Pos!AL:AL,_xlfn.XLOOKUP($L218,#REF!,#REF!, ""), 0)</f>
        <v>#REF!</v>
      </c>
      <c r="AW218" s="1" t="e">
        <f>_xlfn.XLOOKUP($L218,Pos!$A:$A,Pos!AM:AM,_xlfn.XLOOKUP($L218,#REF!,#REF!, ""), 0)</f>
        <v>#REF!</v>
      </c>
      <c r="AX218" s="1" t="e">
        <f>_xlfn.XLOOKUP($L218,Pos!$A:$A,Pos!AN:AN,_xlfn.XLOOKUP($L218,#REF!,#REF!, ""), 0)</f>
        <v>#REF!</v>
      </c>
      <c r="AY218" s="1" t="e">
        <f>_xlfn.XLOOKUP($L218,Pos!$A:$A,Pos!AO:AO,_xlfn.XLOOKUP($L218,#REF!,#REF!, ""), 0)</f>
        <v>#REF!</v>
      </c>
      <c r="AZ218" s="7" t="str">
        <f t="shared" si="122"/>
        <v>OUT</v>
      </c>
      <c r="BA218" s="1">
        <f>IF(OR(_xlfn.XLOOKUP(L218,Pos!B:B,Pos!L:L,FALSE)="ESG Reason",_xlfn.XLOOKUP(L218,Pos!B:B,Pos!L:L,FALSE)="Blacklisted"),1,0)</f>
        <v>0</v>
      </c>
      <c r="BC218" s="11">
        <v>1.519705595239868E-10</v>
      </c>
      <c r="BD218" s="11">
        <f>_xlfn.XLOOKUP($L218,Pos!$B:$B,Pos!H:H,0, 0)</f>
        <v>0</v>
      </c>
      <c r="BE218" s="11">
        <f>_xlfn.XLOOKUP($L218,Pos!$B:$B,Pos!I:I,0, 0)</f>
        <v>1.9086660970607E-3</v>
      </c>
      <c r="BF218" s="18">
        <f t="shared" si="123"/>
        <v>1.9086660970607E-3</v>
      </c>
      <c r="BG218" s="1">
        <f t="shared" si="124"/>
        <v>1</v>
      </c>
      <c r="BH218" s="1">
        <f t="shared" si="125"/>
        <v>26</v>
      </c>
      <c r="BI218" s="18">
        <f t="shared" si="126"/>
        <v>1.519705595239868E-10</v>
      </c>
      <c r="BJ218" s="3">
        <f t="shared" si="127"/>
        <v>0</v>
      </c>
      <c r="BK218" s="18">
        <f t="shared" si="128"/>
        <v>0</v>
      </c>
    </row>
    <row r="219" spans="3:63" x14ac:dyDescent="0.25">
      <c r="C219" s="3"/>
      <c r="D219" s="3"/>
      <c r="E219" s="3"/>
      <c r="F219" s="3"/>
      <c r="G219" s="51" t="s">
        <v>107</v>
      </c>
      <c r="H219" s="8" t="str">
        <f t="shared" si="118"/>
        <v>0,1%North America</v>
      </c>
      <c r="I219" s="11" cm="1">
        <f t="array" ref="I219">IF(
   AZ219 = "OUT", 0,IF(
   BD219 &gt;= LARGE(IF(ISNUMBER(BD:BD), BD:BD), 3),
   BE219 - 0.001,
   IF(BE219 &gt;=VLOOKUP(P219,mapping!$A:$B,2,FALSE), BE219,VLOOKUP(P219,mapping!$A$2:$B$8,2,FALSE))
))</f>
        <v>0</v>
      </c>
      <c r="J219" s="11" cm="1">
        <f t="array" ref="J219">IF(
    AZ219="OUT",0,IF(IF(
                      BD219&gt;=LARGE(IF(ISNUMBER(BD:BD),BD:BD),3),
                      BE219+0.001,
                      VLOOKUP(H219,mapping!$D:$E,2,FALSE)
                      )&gt;I219,
                   IF(
                      BD219&gt;=LARGE(IF(ISNUMBER(BD:BD),BD:BD),3),
                      BE219+0.001,
                      VLOOKUP(H219,mapping!$D:$E,2,FALSE)
                      ),
                   I219+0.002))</f>
        <v>0</v>
      </c>
      <c r="K219" s="8">
        <f t="shared" si="119"/>
        <v>1.89205957304468E-3</v>
      </c>
      <c r="L219" s="1" t="str">
        <f>Pos!B1070</f>
        <v>US4824801009</v>
      </c>
      <c r="M219" s="1" t="str">
        <f>_xlfn.XLOOKUP($L219,Pos!B:B,Pos!D:D,, 0)</f>
        <v>KLA Corporation</v>
      </c>
      <c r="N219" s="1" t="str">
        <f>_xlfn.XLOOKUP($L219,Pos!B:B,Pos!E:E,, 0)</f>
        <v>Technology</v>
      </c>
      <c r="O219" s="1" t="str">
        <f t="shared" si="120"/>
        <v>Technology_North America</v>
      </c>
      <c r="P219" s="1" t="str">
        <f>_xlfn.XLOOKUP($L219,Pos!B:B,Pos!F:F,, 0)</f>
        <v>North America</v>
      </c>
      <c r="Q219" s="1">
        <v>0</v>
      </c>
      <c r="R219" s="9">
        <f>_xlfn.XLOOKUP($L219,Pos!$B:$B,Pos!N:N,0, 0)</f>
        <v>7.33</v>
      </c>
      <c r="S219" s="9">
        <f>_xlfn.XLOOKUP($L219,Pos!$B:$B,Pos!O:O,0, 0)</f>
        <v>3.2336659999999999</v>
      </c>
      <c r="T219" s="9">
        <f>_xlfn.XLOOKUP($L219,Pos!$B:$B,Pos!P:P,0, 0)</f>
        <v>7.0750000000000002</v>
      </c>
      <c r="U219" s="9">
        <f>_xlfn.XLOOKUP($L219,Pos!$B:$B,Pos!Q:Q,0, 0)</f>
        <v>7.6</v>
      </c>
      <c r="V219" s="9">
        <f>_xlfn.XLOOKUP($L219,Pos!$B:$B,Pos!R:R,0, 0)</f>
        <v>4.1666670000000003</v>
      </c>
      <c r="W219" s="9">
        <f>_xlfn.XLOOKUP($L219,Pos!$B:$B,Pos!S:S,0, 0)</f>
        <v>5.4966670000000004</v>
      </c>
      <c r="X219" s="9" t="str">
        <f>_xlfn.XLOOKUP($L219,Pos!$B:$B,Pos!J:J,0, 0)</f>
        <v>Outperform</v>
      </c>
      <c r="Y219" s="1">
        <v>0</v>
      </c>
      <c r="Z219" s="1">
        <v>0</v>
      </c>
      <c r="AA219" s="1">
        <f t="shared" si="121"/>
        <v>0</v>
      </c>
      <c r="AB219" s="9">
        <f>_xlfn.XLOOKUP(L219,Pos!B:B,Pos!K:K,-1,0)</f>
        <v>4.1237113402061851</v>
      </c>
      <c r="AC219" s="1" t="e">
        <f>_xlfn.XLOOKUP($L219,Pos!$A:$A,Pos!S:S,_xlfn.XLOOKUP($L219,#REF!,#REF!, ""), 0)</f>
        <v>#REF!</v>
      </c>
      <c r="AD219" s="1" t="e">
        <f>_xlfn.XLOOKUP($L219,Pos!$A:$A,Pos!T:T,_xlfn.XLOOKUP($L219,#REF!,#REF!, ""), 0)</f>
        <v>#REF!</v>
      </c>
      <c r="AE219" s="1" t="e">
        <f>_xlfn.XLOOKUP($L219,Pos!$A:$A,Pos!U:U,_xlfn.XLOOKUP($L219,#REF!,#REF!, ""), 0)</f>
        <v>#REF!</v>
      </c>
      <c r="AF219" s="1" t="e">
        <f>_xlfn.XLOOKUP($L219,Pos!$A:$A,Pos!V:V,_xlfn.XLOOKUP($L219,#REF!,#REF!, ""), 0)</f>
        <v>#REF!</v>
      </c>
      <c r="AG219" s="1" t="e">
        <f>_xlfn.XLOOKUP($L219,Pos!$A:$A,Pos!W:W,_xlfn.XLOOKUP($L219,#REF!,#REF!, ""), 0)</f>
        <v>#REF!</v>
      </c>
      <c r="AH219" s="1" t="e">
        <f>_xlfn.XLOOKUP($L219,Pos!$A:$A,Pos!X:X,_xlfn.XLOOKUP($L219,#REF!,#REF!, ""), 0)</f>
        <v>#REF!</v>
      </c>
      <c r="AI219" s="1" t="e">
        <f>_xlfn.XLOOKUP($L219,Pos!$A:$A,Pos!Y:Y,_xlfn.XLOOKUP($L219,#REF!,#REF!, ""), 0)</f>
        <v>#REF!</v>
      </c>
      <c r="AJ219" s="1" t="e">
        <f>_xlfn.XLOOKUP($L219,Pos!$A:$A,Pos!Z:Z,_xlfn.XLOOKUP($L219,#REF!,#REF!, ""), 0)</f>
        <v>#REF!</v>
      </c>
      <c r="AK219" s="1" t="e">
        <f>_xlfn.XLOOKUP($L219,Pos!$A:$A,Pos!AA:AA,_xlfn.XLOOKUP($L219,#REF!,#REF!, ""), 0)</f>
        <v>#REF!</v>
      </c>
      <c r="AL219" s="1" t="e">
        <f>_xlfn.XLOOKUP($L219,Pos!$A:$A,Pos!AB:AB,_xlfn.XLOOKUP($L219,#REF!,#REF!, ""), 0)</f>
        <v>#REF!</v>
      </c>
      <c r="AM219" s="1" t="e">
        <f>_xlfn.XLOOKUP($L219,Pos!$A:$A,Pos!AC:AC,_xlfn.XLOOKUP($L219,#REF!,#REF!, ""), 0)</f>
        <v>#REF!</v>
      </c>
      <c r="AN219" s="1" t="e">
        <f>_xlfn.XLOOKUP($L219,Pos!$A:$A,Pos!AD:AD,_xlfn.XLOOKUP($L219,#REF!,#REF!, ""), 0)</f>
        <v>#REF!</v>
      </c>
      <c r="AO219" s="1" t="e">
        <f>_xlfn.XLOOKUP($L219,Pos!$A:$A,Pos!AE:AE,_xlfn.XLOOKUP($L219,#REF!,#REF!, ""), 0)</f>
        <v>#REF!</v>
      </c>
      <c r="AP219" s="1" t="e">
        <f>_xlfn.XLOOKUP($L219,Pos!$A:$A,Pos!AF:AF,_xlfn.XLOOKUP($L219,#REF!,#REF!, ""), 0)</f>
        <v>#REF!</v>
      </c>
      <c r="AQ219" s="1" t="e">
        <f>_xlfn.XLOOKUP($L219,Pos!$A:$A,Pos!AG:AG,_xlfn.XLOOKUP($L219,#REF!,#REF!, ""), 0)</f>
        <v>#REF!</v>
      </c>
      <c r="AR219" s="1" t="e">
        <f>_xlfn.XLOOKUP($L219,Pos!$A:$A,Pos!AH:AH,_xlfn.XLOOKUP($L219,#REF!,#REF!, ""), 0)</f>
        <v>#REF!</v>
      </c>
      <c r="AS219" s="1" t="e">
        <f>_xlfn.XLOOKUP($L219,Pos!$A:$A,Pos!AI:AI,_xlfn.XLOOKUP($L219,#REF!,#REF!, ""), 0)</f>
        <v>#REF!</v>
      </c>
      <c r="AT219" s="1" t="e">
        <f>_xlfn.XLOOKUP($L219,Pos!$A:$A,Pos!AJ:AJ,_xlfn.XLOOKUP($L219,#REF!,#REF!, ""), 0)</f>
        <v>#REF!</v>
      </c>
      <c r="AU219" s="1" t="e">
        <f>_xlfn.XLOOKUP($L219,Pos!$A:$A,Pos!AK:AK,_xlfn.XLOOKUP($L219,#REF!,#REF!, ""), 0)</f>
        <v>#REF!</v>
      </c>
      <c r="AV219" s="1" t="e">
        <f>_xlfn.XLOOKUP($L219,Pos!$A:$A,Pos!AL:AL,_xlfn.XLOOKUP($L219,#REF!,#REF!, ""), 0)</f>
        <v>#REF!</v>
      </c>
      <c r="AW219" s="1" t="e">
        <f>_xlfn.XLOOKUP($L219,Pos!$A:$A,Pos!AM:AM,_xlfn.XLOOKUP($L219,#REF!,#REF!, ""), 0)</f>
        <v>#REF!</v>
      </c>
      <c r="AX219" s="1" t="e">
        <f>_xlfn.XLOOKUP($L219,Pos!$A:$A,Pos!AN:AN,_xlfn.XLOOKUP($L219,#REF!,#REF!, ""), 0)</f>
        <v>#REF!</v>
      </c>
      <c r="AY219" s="1" t="e">
        <f>_xlfn.XLOOKUP($L219,Pos!$A:$A,Pos!AO:AO,_xlfn.XLOOKUP($L219,#REF!,#REF!, ""), 0)</f>
        <v>#REF!</v>
      </c>
      <c r="AZ219" s="7" t="str">
        <f t="shared" si="122"/>
        <v>OUT</v>
      </c>
      <c r="BA219" s="1">
        <f>IF(OR(_xlfn.XLOOKUP(L219,Pos!B:B,Pos!L:L,FALSE)="ESG Reason",_xlfn.XLOOKUP(L219,Pos!B:B,Pos!L:L,FALSE)="Blacklisted"),1,0)</f>
        <v>0</v>
      </c>
      <c r="BC219" s="11">
        <v>1.984197716419628E-10</v>
      </c>
      <c r="BD219" s="11">
        <f>_xlfn.XLOOKUP($L219,Pos!$B:$B,Pos!H:H,0, 0)</f>
        <v>0</v>
      </c>
      <c r="BE219" s="11">
        <f>_xlfn.XLOOKUP($L219,Pos!$B:$B,Pos!I:I,0, 0)</f>
        <v>1.89205957304468E-3</v>
      </c>
      <c r="BF219" s="18">
        <f t="shared" si="123"/>
        <v>1.89205957304468E-3</v>
      </c>
      <c r="BG219" s="1">
        <f t="shared" si="124"/>
        <v>1</v>
      </c>
      <c r="BH219" s="1">
        <f t="shared" si="125"/>
        <v>35</v>
      </c>
      <c r="BI219" s="18">
        <f t="shared" si="126"/>
        <v>1.984197716419628E-10</v>
      </c>
      <c r="BJ219" s="3">
        <f t="shared" si="127"/>
        <v>0</v>
      </c>
      <c r="BK219" s="18">
        <f t="shared" si="128"/>
        <v>0</v>
      </c>
    </row>
    <row r="220" spans="3:63" x14ac:dyDescent="0.25">
      <c r="C220" s="3"/>
      <c r="D220" s="3"/>
      <c r="E220" s="3"/>
      <c r="F220" s="3"/>
      <c r="G220" s="51" t="s">
        <v>109</v>
      </c>
      <c r="H220" s="8" t="str">
        <f t="shared" si="118"/>
        <v>0,1%North America</v>
      </c>
      <c r="I220" s="11" cm="1">
        <f t="array" ref="I220">IF(
   AZ220 = "OUT", 0,IF(
   BD220 &gt;= LARGE(IF(ISNUMBER(BD:BD), BD:BD), 3),
   BE220 - 0.001,
   IF(BE220 &gt;=VLOOKUP(P220,mapping!$A:$B,2,FALSE), BE220,VLOOKUP(P220,mapping!$A$2:$B$8,2,FALSE))
))</f>
        <v>0</v>
      </c>
      <c r="J220" s="11" cm="1">
        <f t="array" ref="J220">IF(
    AZ220="OUT",0,IF(IF(
                      BD220&gt;=LARGE(IF(ISNUMBER(BD:BD),BD:BD),3),
                      BE220+0.001,
                      VLOOKUP(H220,mapping!$D:$E,2,FALSE)
                      )&gt;I220,
                   IF(
                      BD220&gt;=LARGE(IF(ISNUMBER(BD:BD),BD:BD),3),
                      BE220+0.001,
                      VLOOKUP(H220,mapping!$D:$E,2,FALSE)
                      ),
                   I220+0.002))</f>
        <v>0</v>
      </c>
      <c r="K220" s="8">
        <f t="shared" si="119"/>
        <v>1.8707843394341779E-3</v>
      </c>
      <c r="L220" s="1" t="str">
        <f>Pos!B864</f>
        <v>US09290D1019</v>
      </c>
      <c r="M220" s="1" t="str">
        <f>_xlfn.XLOOKUP($L220,Pos!B:B,Pos!D:D,, 0)</f>
        <v>BlackRock, Inc.</v>
      </c>
      <c r="N220" s="1" t="str">
        <f>_xlfn.XLOOKUP($L220,Pos!B:B,Pos!E:E,, 0)</f>
        <v>Financial Services</v>
      </c>
      <c r="O220" s="1" t="str">
        <f t="shared" si="120"/>
        <v>Financial Services_North America</v>
      </c>
      <c r="P220" s="1" t="str">
        <f>_xlfn.XLOOKUP($L220,Pos!B:B,Pos!F:F,, 0)</f>
        <v>North America</v>
      </c>
      <c r="Q220" s="1">
        <v>0</v>
      </c>
      <c r="R220" s="9">
        <f>_xlfn.XLOOKUP($L220,Pos!$B:$B,Pos!N:N,0, 0)</f>
        <v>5.09</v>
      </c>
      <c r="S220" s="9">
        <f>_xlfn.XLOOKUP($L220,Pos!$B:$B,Pos!O:O,0, 0)</f>
        <v>2.5516670000000001</v>
      </c>
      <c r="T220" s="9">
        <f>_xlfn.XLOOKUP($L220,Pos!$B:$B,Pos!P:P,0, 0)</f>
        <v>6.45</v>
      </c>
      <c r="U220" s="9">
        <f>_xlfn.XLOOKUP($L220,Pos!$B:$B,Pos!Q:Q,0, 0)</f>
        <v>6.8</v>
      </c>
      <c r="V220" s="9">
        <f>_xlfn.XLOOKUP($L220,Pos!$B:$B,Pos!R:R,0, 0)</f>
        <v>5.0999999999999996</v>
      </c>
      <c r="W220" s="9">
        <f>_xlfn.XLOOKUP($L220,Pos!$B:$B,Pos!S:S,0, 0)</f>
        <v>6.3150000000000004</v>
      </c>
      <c r="X220" s="9" t="str">
        <f>_xlfn.XLOOKUP($L220,Pos!$B:$B,Pos!J:J,0, 0)</f>
        <v>Outperform</v>
      </c>
      <c r="Y220" s="1">
        <v>0</v>
      </c>
      <c r="Z220" s="1">
        <v>0</v>
      </c>
      <c r="AA220" s="1">
        <f t="shared" si="121"/>
        <v>0</v>
      </c>
      <c r="AB220" s="9">
        <f>_xlfn.XLOOKUP(L220,Pos!B:B,Pos!K:K,-1,0)</f>
        <v>3.6111111111111112</v>
      </c>
      <c r="AC220" s="1" t="e">
        <f>_xlfn.XLOOKUP($L220,Pos!$A:$A,Pos!S:S,_xlfn.XLOOKUP($L220,#REF!,#REF!, ""), 0)</f>
        <v>#REF!</v>
      </c>
      <c r="AD220" s="1" t="e">
        <f>_xlfn.XLOOKUP($L220,Pos!$A:$A,Pos!T:T,_xlfn.XLOOKUP($L220,#REF!,#REF!, ""), 0)</f>
        <v>#REF!</v>
      </c>
      <c r="AE220" s="1" t="e">
        <f>_xlfn.XLOOKUP($L220,Pos!$A:$A,Pos!U:U,_xlfn.XLOOKUP($L220,#REF!,#REF!, ""), 0)</f>
        <v>#REF!</v>
      </c>
      <c r="AF220" s="1" t="e">
        <f>_xlfn.XLOOKUP($L220,Pos!$A:$A,Pos!V:V,_xlfn.XLOOKUP($L220,#REF!,#REF!, ""), 0)</f>
        <v>#REF!</v>
      </c>
      <c r="AG220" s="1" t="e">
        <f>_xlfn.XLOOKUP($L220,Pos!$A:$A,Pos!W:W,_xlfn.XLOOKUP($L220,#REF!,#REF!, ""), 0)</f>
        <v>#REF!</v>
      </c>
      <c r="AH220" s="1" t="e">
        <f>_xlfn.XLOOKUP($L220,Pos!$A:$A,Pos!X:X,_xlfn.XLOOKUP($L220,#REF!,#REF!, ""), 0)</f>
        <v>#REF!</v>
      </c>
      <c r="AI220" s="1" t="e">
        <f>_xlfn.XLOOKUP($L220,Pos!$A:$A,Pos!Y:Y,_xlfn.XLOOKUP($L220,#REF!,#REF!, ""), 0)</f>
        <v>#REF!</v>
      </c>
      <c r="AJ220" s="1" t="e">
        <f>_xlfn.XLOOKUP($L220,Pos!$A:$A,Pos!Z:Z,_xlfn.XLOOKUP($L220,#REF!,#REF!, ""), 0)</f>
        <v>#REF!</v>
      </c>
      <c r="AK220" s="1" t="e">
        <f>_xlfn.XLOOKUP($L220,Pos!$A:$A,Pos!AA:AA,_xlfn.XLOOKUP($L220,#REF!,#REF!, ""), 0)</f>
        <v>#REF!</v>
      </c>
      <c r="AL220" s="1" t="e">
        <f>_xlfn.XLOOKUP($L220,Pos!$A:$A,Pos!AB:AB,_xlfn.XLOOKUP($L220,#REF!,#REF!, ""), 0)</f>
        <v>#REF!</v>
      </c>
      <c r="AM220" s="1" t="e">
        <f>_xlfn.XLOOKUP($L220,Pos!$A:$A,Pos!AC:AC,_xlfn.XLOOKUP($L220,#REF!,#REF!, ""), 0)</f>
        <v>#REF!</v>
      </c>
      <c r="AN220" s="1" t="e">
        <f>_xlfn.XLOOKUP($L220,Pos!$A:$A,Pos!AD:AD,_xlfn.XLOOKUP($L220,#REF!,#REF!, ""), 0)</f>
        <v>#REF!</v>
      </c>
      <c r="AO220" s="1" t="e">
        <f>_xlfn.XLOOKUP($L220,Pos!$A:$A,Pos!AE:AE,_xlfn.XLOOKUP($L220,#REF!,#REF!, ""), 0)</f>
        <v>#REF!</v>
      </c>
      <c r="AP220" s="1" t="e">
        <f>_xlfn.XLOOKUP($L220,Pos!$A:$A,Pos!AF:AF,_xlfn.XLOOKUP($L220,#REF!,#REF!, ""), 0)</f>
        <v>#REF!</v>
      </c>
      <c r="AQ220" s="1" t="e">
        <f>_xlfn.XLOOKUP($L220,Pos!$A:$A,Pos!AG:AG,_xlfn.XLOOKUP($L220,#REF!,#REF!, ""), 0)</f>
        <v>#REF!</v>
      </c>
      <c r="AR220" s="1" t="e">
        <f>_xlfn.XLOOKUP($L220,Pos!$A:$A,Pos!AH:AH,_xlfn.XLOOKUP($L220,#REF!,#REF!, ""), 0)</f>
        <v>#REF!</v>
      </c>
      <c r="AS220" s="1" t="e">
        <f>_xlfn.XLOOKUP($L220,Pos!$A:$A,Pos!AI:AI,_xlfn.XLOOKUP($L220,#REF!,#REF!, ""), 0)</f>
        <v>#REF!</v>
      </c>
      <c r="AT220" s="1" t="e">
        <f>_xlfn.XLOOKUP($L220,Pos!$A:$A,Pos!AJ:AJ,_xlfn.XLOOKUP($L220,#REF!,#REF!, ""), 0)</f>
        <v>#REF!</v>
      </c>
      <c r="AU220" s="1" t="e">
        <f>_xlfn.XLOOKUP($L220,Pos!$A:$A,Pos!AK:AK,_xlfn.XLOOKUP($L220,#REF!,#REF!, ""), 0)</f>
        <v>#REF!</v>
      </c>
      <c r="AV220" s="1" t="e">
        <f>_xlfn.XLOOKUP($L220,Pos!$A:$A,Pos!AL:AL,_xlfn.XLOOKUP($L220,#REF!,#REF!, ""), 0)</f>
        <v>#REF!</v>
      </c>
      <c r="AW220" s="1" t="e">
        <f>_xlfn.XLOOKUP($L220,Pos!$A:$A,Pos!AM:AM,_xlfn.XLOOKUP($L220,#REF!,#REF!, ""), 0)</f>
        <v>#REF!</v>
      </c>
      <c r="AX220" s="1" t="e">
        <f>_xlfn.XLOOKUP($L220,Pos!$A:$A,Pos!AN:AN,_xlfn.XLOOKUP($L220,#REF!,#REF!, ""), 0)</f>
        <v>#REF!</v>
      </c>
      <c r="AY220" s="1" t="e">
        <f>_xlfn.XLOOKUP($L220,Pos!$A:$A,Pos!AO:AO,_xlfn.XLOOKUP($L220,#REF!,#REF!, ""), 0)</f>
        <v>#REF!</v>
      </c>
      <c r="AZ220" s="7" t="str">
        <f t="shared" si="122"/>
        <v>OUT</v>
      </c>
      <c r="BA220" s="1">
        <f>IF(OR(_xlfn.XLOOKUP(L220,Pos!B:B,Pos!L:L,FALSE)="ESG Reason",_xlfn.XLOOKUP(L220,Pos!B:B,Pos!L:L,FALSE)="Blacklisted"),1,0)</f>
        <v>0</v>
      </c>
      <c r="BC220" s="11">
        <v>1.5197055952398781E-10</v>
      </c>
      <c r="BD220" s="11">
        <f>_xlfn.XLOOKUP($L220,Pos!$B:$B,Pos!H:H,0, 0)</f>
        <v>0</v>
      </c>
      <c r="BE220" s="11">
        <f>_xlfn.XLOOKUP($L220,Pos!$B:$B,Pos!I:I,0, 0)</f>
        <v>1.8707843394341779E-3</v>
      </c>
      <c r="BF220" s="18">
        <f t="shared" si="123"/>
        <v>1.8707843394341779E-3</v>
      </c>
      <c r="BG220" s="1">
        <f t="shared" si="124"/>
        <v>1</v>
      </c>
      <c r="BH220" s="1">
        <f t="shared" si="125"/>
        <v>26</v>
      </c>
      <c r="BI220" s="18">
        <f t="shared" si="126"/>
        <v>1.5197055952398781E-10</v>
      </c>
      <c r="BJ220" s="3">
        <f t="shared" si="127"/>
        <v>0</v>
      </c>
      <c r="BK220" s="18">
        <f t="shared" si="128"/>
        <v>0</v>
      </c>
    </row>
    <row r="221" spans="3:63" x14ac:dyDescent="0.25">
      <c r="C221" s="3"/>
      <c r="D221" s="3"/>
      <c r="E221" s="3"/>
      <c r="F221" s="3"/>
      <c r="G221" s="51" t="s">
        <v>108</v>
      </c>
      <c r="H221" s="8" t="str">
        <f t="shared" si="118"/>
        <v>0,1%North America</v>
      </c>
      <c r="I221" s="11" cm="1">
        <f t="array" ref="I221">IF(
   AZ221 = "OUT", 0,IF(
   BD221 &gt;= LARGE(IF(ISNUMBER(BD:BD), BD:BD), 3),
   BE221 - 0.001,
   IF(BE221 &gt;=VLOOKUP(P221,mapping!$A:$B,2,FALSE), BE221,VLOOKUP(P221,mapping!$A$2:$B$8,2,FALSE))
))</f>
        <v>0</v>
      </c>
      <c r="J221" s="11" cm="1">
        <f t="array" ref="J221">IF(
    AZ221="OUT",0,IF(IF(
                      BD221&gt;=LARGE(IF(ISNUMBER(BD:BD),BD:BD),3),
                      BE221+0.001,
                      VLOOKUP(H221,mapping!$D:$E,2,FALSE)
                      )&gt;I221,
                   IF(
                      BD221&gt;=LARGE(IF(ISNUMBER(BD:BD),BD:BD),3),
                      BE221+0.001,
                      VLOOKUP(H221,mapping!$D:$E,2,FALSE)
                      ),
                   I221+0.002))</f>
        <v>0</v>
      </c>
      <c r="K221" s="8">
        <f t="shared" si="119"/>
        <v>1.856402153494022E-3</v>
      </c>
      <c r="L221" s="1" t="str">
        <f>Pos!B1246</f>
        <v>US8825081040</v>
      </c>
      <c r="M221" s="1" t="str">
        <f>_xlfn.XLOOKUP($L221,Pos!B:B,Pos!D:D,, 0)</f>
        <v>Texas Instruments Incorporated</v>
      </c>
      <c r="N221" s="1" t="str">
        <f>_xlfn.XLOOKUP($L221,Pos!B:B,Pos!E:E,, 0)</f>
        <v>Technology</v>
      </c>
      <c r="O221" s="1" t="str">
        <f t="shared" si="120"/>
        <v>Technology_North America</v>
      </c>
      <c r="P221" s="1" t="str">
        <f>_xlfn.XLOOKUP($L221,Pos!B:B,Pos!F:F,, 0)</f>
        <v>North America</v>
      </c>
      <c r="Q221" s="1">
        <v>0</v>
      </c>
      <c r="R221" s="9">
        <f>_xlfn.XLOOKUP($L221,Pos!$B:$B,Pos!N:N,0, 0)</f>
        <v>8.57</v>
      </c>
      <c r="S221" s="9">
        <f>_xlfn.XLOOKUP($L221,Pos!$B:$B,Pos!O:O,0, 0)</f>
        <v>3.6091669999999998</v>
      </c>
      <c r="T221" s="9">
        <f>_xlfn.XLOOKUP($L221,Pos!$B:$B,Pos!P:P,0, 0)</f>
        <v>5.2</v>
      </c>
      <c r="U221" s="9">
        <f>_xlfn.XLOOKUP($L221,Pos!$B:$B,Pos!Q:Q,0, 0)</f>
        <v>0.2</v>
      </c>
      <c r="V221" s="9">
        <f>_xlfn.XLOOKUP($L221,Pos!$B:$B,Pos!R:R,0, 0)</f>
        <v>6.5</v>
      </c>
      <c r="W221" s="9">
        <f>_xlfn.XLOOKUP($L221,Pos!$B:$B,Pos!S:S,0, 0)</f>
        <v>2.3883329999999998</v>
      </c>
      <c r="X221" s="9" t="str">
        <f>_xlfn.XLOOKUP($L221,Pos!$B:$B,Pos!J:J,0, 0)</f>
        <v>Outperform</v>
      </c>
      <c r="Y221" s="1">
        <v>0</v>
      </c>
      <c r="Z221" s="1">
        <v>0</v>
      </c>
      <c r="AA221" s="1">
        <f t="shared" si="121"/>
        <v>0</v>
      </c>
      <c r="AB221" s="9">
        <f>_xlfn.XLOOKUP(L221,Pos!B:B,Pos!K:K,-1,0)</f>
        <v>2.886597938144329</v>
      </c>
      <c r="AC221" s="1" t="e">
        <f>_xlfn.XLOOKUP($L221,Pos!$A:$A,Pos!S:S,_xlfn.XLOOKUP($L221,#REF!,#REF!, ""), 0)</f>
        <v>#REF!</v>
      </c>
      <c r="AD221" s="1" t="e">
        <f>_xlfn.XLOOKUP($L221,Pos!$A:$A,Pos!T:T,_xlfn.XLOOKUP($L221,#REF!,#REF!, ""), 0)</f>
        <v>#REF!</v>
      </c>
      <c r="AE221" s="1" t="e">
        <f>_xlfn.XLOOKUP($L221,Pos!$A:$A,Pos!U:U,_xlfn.XLOOKUP($L221,#REF!,#REF!, ""), 0)</f>
        <v>#REF!</v>
      </c>
      <c r="AF221" s="1" t="e">
        <f>_xlfn.XLOOKUP($L221,Pos!$A:$A,Pos!V:V,_xlfn.XLOOKUP($L221,#REF!,#REF!, ""), 0)</f>
        <v>#REF!</v>
      </c>
      <c r="AG221" s="1" t="e">
        <f>_xlfn.XLOOKUP($L221,Pos!$A:$A,Pos!W:W,_xlfn.XLOOKUP($L221,#REF!,#REF!, ""), 0)</f>
        <v>#REF!</v>
      </c>
      <c r="AH221" s="1" t="e">
        <f>_xlfn.XLOOKUP($L221,Pos!$A:$A,Pos!X:X,_xlfn.XLOOKUP($L221,#REF!,#REF!, ""), 0)</f>
        <v>#REF!</v>
      </c>
      <c r="AI221" s="1" t="e">
        <f>_xlfn.XLOOKUP($L221,Pos!$A:$A,Pos!Y:Y,_xlfn.XLOOKUP($L221,#REF!,#REF!, ""), 0)</f>
        <v>#REF!</v>
      </c>
      <c r="AJ221" s="1" t="e">
        <f>_xlfn.XLOOKUP($L221,Pos!$A:$A,Pos!Z:Z,_xlfn.XLOOKUP($L221,#REF!,#REF!, ""), 0)</f>
        <v>#REF!</v>
      </c>
      <c r="AK221" s="1" t="e">
        <f>_xlfn.XLOOKUP($L221,Pos!$A:$A,Pos!AA:AA,_xlfn.XLOOKUP($L221,#REF!,#REF!, ""), 0)</f>
        <v>#REF!</v>
      </c>
      <c r="AL221" s="1" t="e">
        <f>_xlfn.XLOOKUP($L221,Pos!$A:$A,Pos!AB:AB,_xlfn.XLOOKUP($L221,#REF!,#REF!, ""), 0)</f>
        <v>#REF!</v>
      </c>
      <c r="AM221" s="1" t="e">
        <f>_xlfn.XLOOKUP($L221,Pos!$A:$A,Pos!AC:AC,_xlfn.XLOOKUP($L221,#REF!,#REF!, ""), 0)</f>
        <v>#REF!</v>
      </c>
      <c r="AN221" s="1" t="e">
        <f>_xlfn.XLOOKUP($L221,Pos!$A:$A,Pos!AD:AD,_xlfn.XLOOKUP($L221,#REF!,#REF!, ""), 0)</f>
        <v>#REF!</v>
      </c>
      <c r="AO221" s="1" t="e">
        <f>_xlfn.XLOOKUP($L221,Pos!$A:$A,Pos!AE:AE,_xlfn.XLOOKUP($L221,#REF!,#REF!, ""), 0)</f>
        <v>#REF!</v>
      </c>
      <c r="AP221" s="1" t="e">
        <f>_xlfn.XLOOKUP($L221,Pos!$A:$A,Pos!AF:AF,_xlfn.XLOOKUP($L221,#REF!,#REF!, ""), 0)</f>
        <v>#REF!</v>
      </c>
      <c r="AQ221" s="1" t="e">
        <f>_xlfn.XLOOKUP($L221,Pos!$A:$A,Pos!AG:AG,_xlfn.XLOOKUP($L221,#REF!,#REF!, ""), 0)</f>
        <v>#REF!</v>
      </c>
      <c r="AR221" s="1" t="e">
        <f>_xlfn.XLOOKUP($L221,Pos!$A:$A,Pos!AH:AH,_xlfn.XLOOKUP($L221,#REF!,#REF!, ""), 0)</f>
        <v>#REF!</v>
      </c>
      <c r="AS221" s="1" t="e">
        <f>_xlfn.XLOOKUP($L221,Pos!$A:$A,Pos!AI:AI,_xlfn.XLOOKUP($L221,#REF!,#REF!, ""), 0)</f>
        <v>#REF!</v>
      </c>
      <c r="AT221" s="1" t="e">
        <f>_xlfn.XLOOKUP($L221,Pos!$A:$A,Pos!AJ:AJ,_xlfn.XLOOKUP($L221,#REF!,#REF!, ""), 0)</f>
        <v>#REF!</v>
      </c>
      <c r="AU221" s="1" t="e">
        <f>_xlfn.XLOOKUP($L221,Pos!$A:$A,Pos!AK:AK,_xlfn.XLOOKUP($L221,#REF!,#REF!, ""), 0)</f>
        <v>#REF!</v>
      </c>
      <c r="AV221" s="1" t="e">
        <f>_xlfn.XLOOKUP($L221,Pos!$A:$A,Pos!AL:AL,_xlfn.XLOOKUP($L221,#REF!,#REF!, ""), 0)</f>
        <v>#REF!</v>
      </c>
      <c r="AW221" s="1" t="e">
        <f>_xlfn.XLOOKUP($L221,Pos!$A:$A,Pos!AM:AM,_xlfn.XLOOKUP($L221,#REF!,#REF!, ""), 0)</f>
        <v>#REF!</v>
      </c>
      <c r="AX221" s="1" t="e">
        <f>_xlfn.XLOOKUP($L221,Pos!$A:$A,Pos!AN:AN,_xlfn.XLOOKUP($L221,#REF!,#REF!, ""), 0)</f>
        <v>#REF!</v>
      </c>
      <c r="AY221" s="1" t="e">
        <f>_xlfn.XLOOKUP($L221,Pos!$A:$A,Pos!AO:AO,_xlfn.XLOOKUP($L221,#REF!,#REF!, ""), 0)</f>
        <v>#REF!</v>
      </c>
      <c r="AZ221" s="7" t="str">
        <f t="shared" si="122"/>
        <v>OUT</v>
      </c>
      <c r="BA221" s="1">
        <f>IF(OR(_xlfn.XLOOKUP(L221,Pos!B:B,Pos!L:L,FALSE)="ESG Reason",_xlfn.XLOOKUP(L221,Pos!B:B,Pos!L:L,FALSE)="Blacklisted"),1,0)</f>
        <v>0</v>
      </c>
      <c r="BC221" s="11">
        <v>1.984197716419717E-10</v>
      </c>
      <c r="BD221" s="11">
        <f>_xlfn.XLOOKUP($L221,Pos!$B:$B,Pos!H:H,0, 0)</f>
        <v>0</v>
      </c>
      <c r="BE221" s="11">
        <f>_xlfn.XLOOKUP($L221,Pos!$B:$B,Pos!I:I,0, 0)</f>
        <v>1.856402153494022E-3</v>
      </c>
      <c r="BF221" s="18">
        <f t="shared" si="123"/>
        <v>1.856402153494022E-3</v>
      </c>
      <c r="BG221" s="1">
        <f t="shared" si="124"/>
        <v>1</v>
      </c>
      <c r="BH221" s="1">
        <f t="shared" si="125"/>
        <v>35</v>
      </c>
      <c r="BI221" s="18">
        <f t="shared" si="126"/>
        <v>1.984197716419717E-10</v>
      </c>
      <c r="BJ221" s="3">
        <f t="shared" si="127"/>
        <v>0</v>
      </c>
      <c r="BK221" s="18">
        <f t="shared" si="128"/>
        <v>0</v>
      </c>
    </row>
    <row r="222" spans="3:63" x14ac:dyDescent="0.25">
      <c r="C222" s="3"/>
      <c r="D222" s="3"/>
      <c r="E222" s="3"/>
      <c r="F222" s="3"/>
      <c r="G222" s="51" t="s">
        <v>112</v>
      </c>
      <c r="H222" s="8" t="str">
        <f t="shared" si="118"/>
        <v>0,1%North America</v>
      </c>
      <c r="I222" s="11" cm="1">
        <f t="array" ref="I222">IF(
   AZ222 = "OUT", 0,IF(
   BD222 &gt;= LARGE(IF(ISNUMBER(BD:BD), BD:BD), 3),
   BE222 - 0.001,
   IF(BE222 &gt;=VLOOKUP(P222,mapping!$A:$B,2,FALSE), BE222,VLOOKUP(P222,mapping!$A$2:$B$8,2,FALSE))
))</f>
        <v>0</v>
      </c>
      <c r="J222" s="11" cm="1">
        <f t="array" ref="J222">IF(
    AZ222="OUT",0,IF(IF(
                      BD222&gt;=LARGE(IF(ISNUMBER(BD:BD),BD:BD),3),
                      BE222+0.001,
                      VLOOKUP(H222,mapping!$D:$E,2,FALSE)
                      )&gt;I222,
                   IF(
                      BD222&gt;=LARGE(IF(ISNUMBER(BD:BD),BD:BD),3),
                      BE222+0.001,
                      VLOOKUP(H222,mapping!$D:$E,2,FALSE)
                      ),
                   I222+0.002))</f>
        <v>0</v>
      </c>
      <c r="K222" s="8">
        <f t="shared" si="119"/>
        <v>1.825988530945049E-3</v>
      </c>
      <c r="L222" s="1" t="str">
        <f>Pos!B870</f>
        <v>US1011371077</v>
      </c>
      <c r="M222" s="1" t="str">
        <f>_xlfn.XLOOKUP($L222,Pos!B:B,Pos!D:D,, 0)</f>
        <v>Boston Scientific Corporation</v>
      </c>
      <c r="N222" s="1" t="str">
        <f>_xlfn.XLOOKUP($L222,Pos!B:B,Pos!E:E,, 0)</f>
        <v>Health Care</v>
      </c>
      <c r="O222" s="1" t="str">
        <f t="shared" si="120"/>
        <v>Health Care_North America</v>
      </c>
      <c r="P222" s="1" t="str">
        <f>_xlfn.XLOOKUP($L222,Pos!B:B,Pos!F:F,, 0)</f>
        <v>North America</v>
      </c>
      <c r="Q222" s="1">
        <v>0</v>
      </c>
      <c r="R222" s="9">
        <f>_xlfn.XLOOKUP($L222,Pos!$B:$B,Pos!N:N,0, 0)</f>
        <v>0</v>
      </c>
      <c r="S222" s="9">
        <f>_xlfn.XLOOKUP($L222,Pos!$B:$B,Pos!O:O,0, 0)</f>
        <v>1.8260000000000001</v>
      </c>
      <c r="T222" s="9">
        <f>_xlfn.XLOOKUP($L222,Pos!$B:$B,Pos!P:P,0, 0)</f>
        <v>3.0249999999999999</v>
      </c>
      <c r="U222" s="9">
        <f>_xlfn.XLOOKUP($L222,Pos!$B:$B,Pos!Q:Q,0, 0)</f>
        <v>8.1</v>
      </c>
      <c r="V222" s="9">
        <f>_xlfn.XLOOKUP($L222,Pos!$B:$B,Pos!R:R,0, 0)</f>
        <v>7.9333330000000002</v>
      </c>
      <c r="W222" s="9">
        <f>_xlfn.XLOOKUP($L222,Pos!$B:$B,Pos!S:S,0, 0)</f>
        <v>8.3800000000000008</v>
      </c>
      <c r="X222" s="9" t="str">
        <f>_xlfn.XLOOKUP($L222,Pos!$B:$B,Pos!J:J,0, 0)</f>
        <v>Buy</v>
      </c>
      <c r="Y222" s="1">
        <v>0</v>
      </c>
      <c r="Z222" s="1">
        <v>0</v>
      </c>
      <c r="AA222" s="1">
        <f t="shared" si="121"/>
        <v>0</v>
      </c>
      <c r="AB222" s="9">
        <f>_xlfn.XLOOKUP(L222,Pos!B:B,Pos!K:K,-1,0)</f>
        <v>1.1864406779661021</v>
      </c>
      <c r="AC222" s="1" t="e">
        <f>_xlfn.XLOOKUP($L222,Pos!$A:$A,Pos!S:S,_xlfn.XLOOKUP($L222,#REF!,#REF!, ""), 0)</f>
        <v>#REF!</v>
      </c>
      <c r="AD222" s="1" t="e">
        <f>_xlfn.XLOOKUP($L222,Pos!$A:$A,Pos!T:T,_xlfn.XLOOKUP($L222,#REF!,#REF!, ""), 0)</f>
        <v>#REF!</v>
      </c>
      <c r="AE222" s="1" t="e">
        <f>_xlfn.XLOOKUP($L222,Pos!$A:$A,Pos!U:U,_xlfn.XLOOKUP($L222,#REF!,#REF!, ""), 0)</f>
        <v>#REF!</v>
      </c>
      <c r="AF222" s="1" t="e">
        <f>_xlfn.XLOOKUP($L222,Pos!$A:$A,Pos!V:V,_xlfn.XLOOKUP($L222,#REF!,#REF!, ""), 0)</f>
        <v>#REF!</v>
      </c>
      <c r="AG222" s="1" t="e">
        <f>_xlfn.XLOOKUP($L222,Pos!$A:$A,Pos!W:W,_xlfn.XLOOKUP($L222,#REF!,#REF!, ""), 0)</f>
        <v>#REF!</v>
      </c>
      <c r="AH222" s="1" t="e">
        <f>_xlfn.XLOOKUP($L222,Pos!$A:$A,Pos!X:X,_xlfn.XLOOKUP($L222,#REF!,#REF!, ""), 0)</f>
        <v>#REF!</v>
      </c>
      <c r="AI222" s="1" t="e">
        <f>_xlfn.XLOOKUP($L222,Pos!$A:$A,Pos!Y:Y,_xlfn.XLOOKUP($L222,#REF!,#REF!, ""), 0)</f>
        <v>#REF!</v>
      </c>
      <c r="AJ222" s="1" t="e">
        <f>_xlfn.XLOOKUP($L222,Pos!$A:$A,Pos!Z:Z,_xlfn.XLOOKUP($L222,#REF!,#REF!, ""), 0)</f>
        <v>#REF!</v>
      </c>
      <c r="AK222" s="1" t="e">
        <f>_xlfn.XLOOKUP($L222,Pos!$A:$A,Pos!AA:AA,_xlfn.XLOOKUP($L222,#REF!,#REF!, ""), 0)</f>
        <v>#REF!</v>
      </c>
      <c r="AL222" s="1" t="e">
        <f>_xlfn.XLOOKUP($L222,Pos!$A:$A,Pos!AB:AB,_xlfn.XLOOKUP($L222,#REF!,#REF!, ""), 0)</f>
        <v>#REF!</v>
      </c>
      <c r="AM222" s="1" t="e">
        <f>_xlfn.XLOOKUP($L222,Pos!$A:$A,Pos!AC:AC,_xlfn.XLOOKUP($L222,#REF!,#REF!, ""), 0)</f>
        <v>#REF!</v>
      </c>
      <c r="AN222" s="1" t="e">
        <f>_xlfn.XLOOKUP($L222,Pos!$A:$A,Pos!AD:AD,_xlfn.XLOOKUP($L222,#REF!,#REF!, ""), 0)</f>
        <v>#REF!</v>
      </c>
      <c r="AO222" s="1" t="e">
        <f>_xlfn.XLOOKUP($L222,Pos!$A:$A,Pos!AE:AE,_xlfn.XLOOKUP($L222,#REF!,#REF!, ""), 0)</f>
        <v>#REF!</v>
      </c>
      <c r="AP222" s="1" t="e">
        <f>_xlfn.XLOOKUP($L222,Pos!$A:$A,Pos!AF:AF,_xlfn.XLOOKUP($L222,#REF!,#REF!, ""), 0)</f>
        <v>#REF!</v>
      </c>
      <c r="AQ222" s="1" t="e">
        <f>_xlfn.XLOOKUP($L222,Pos!$A:$A,Pos!AG:AG,_xlfn.XLOOKUP($L222,#REF!,#REF!, ""), 0)</f>
        <v>#REF!</v>
      </c>
      <c r="AR222" s="1" t="e">
        <f>_xlfn.XLOOKUP($L222,Pos!$A:$A,Pos!AH:AH,_xlfn.XLOOKUP($L222,#REF!,#REF!, ""), 0)</f>
        <v>#REF!</v>
      </c>
      <c r="AS222" s="1" t="e">
        <f>_xlfn.XLOOKUP($L222,Pos!$A:$A,Pos!AI:AI,_xlfn.XLOOKUP($L222,#REF!,#REF!, ""), 0)</f>
        <v>#REF!</v>
      </c>
      <c r="AT222" s="1" t="e">
        <f>_xlfn.XLOOKUP($L222,Pos!$A:$A,Pos!AJ:AJ,_xlfn.XLOOKUP($L222,#REF!,#REF!, ""), 0)</f>
        <v>#REF!</v>
      </c>
      <c r="AU222" s="1" t="e">
        <f>_xlfn.XLOOKUP($L222,Pos!$A:$A,Pos!AK:AK,_xlfn.XLOOKUP($L222,#REF!,#REF!, ""), 0)</f>
        <v>#REF!</v>
      </c>
      <c r="AV222" s="1" t="e">
        <f>_xlfn.XLOOKUP($L222,Pos!$A:$A,Pos!AL:AL,_xlfn.XLOOKUP($L222,#REF!,#REF!, ""), 0)</f>
        <v>#REF!</v>
      </c>
      <c r="AW222" s="1" t="e">
        <f>_xlfn.XLOOKUP($L222,Pos!$A:$A,Pos!AM:AM,_xlfn.XLOOKUP($L222,#REF!,#REF!, ""), 0)</f>
        <v>#REF!</v>
      </c>
      <c r="AX222" s="1" t="e">
        <f>_xlfn.XLOOKUP($L222,Pos!$A:$A,Pos!AN:AN,_xlfn.XLOOKUP($L222,#REF!,#REF!, ""), 0)</f>
        <v>#REF!</v>
      </c>
      <c r="AY222" s="1" t="e">
        <f>_xlfn.XLOOKUP($L222,Pos!$A:$A,Pos!AO:AO,_xlfn.XLOOKUP($L222,#REF!,#REF!, ""), 0)</f>
        <v>#REF!</v>
      </c>
      <c r="AZ222" s="7" t="str">
        <f t="shared" si="122"/>
        <v>OUT</v>
      </c>
      <c r="BA222" s="1">
        <f>IF(OR(_xlfn.XLOOKUP(L222,Pos!B:B,Pos!L:L,FALSE)="ESG Reason",_xlfn.XLOOKUP(L222,Pos!B:B,Pos!L:L,FALSE)="Blacklisted"),1,0)</f>
        <v>0</v>
      </c>
      <c r="BC222" s="11">
        <v>9.120869003795316E-11</v>
      </c>
      <c r="BD222" s="11">
        <f>_xlfn.XLOOKUP($L222,Pos!$B:$B,Pos!H:H,0, 0)</f>
        <v>0</v>
      </c>
      <c r="BE222" s="11">
        <f>_xlfn.XLOOKUP($L222,Pos!$B:$B,Pos!I:I,0, 0)</f>
        <v>1.825988530945049E-3</v>
      </c>
      <c r="BF222" s="18">
        <f t="shared" si="123"/>
        <v>1.825988530945049E-3</v>
      </c>
      <c r="BG222" s="1">
        <f t="shared" si="124"/>
        <v>1</v>
      </c>
      <c r="BH222" s="1">
        <f t="shared" si="125"/>
        <v>28</v>
      </c>
      <c r="BI222" s="18">
        <f t="shared" si="126"/>
        <v>9.120869003795316E-11</v>
      </c>
      <c r="BJ222" s="3">
        <f t="shared" si="127"/>
        <v>0</v>
      </c>
      <c r="BK222" s="18">
        <f t="shared" si="128"/>
        <v>0</v>
      </c>
    </row>
    <row r="223" spans="3:63" x14ac:dyDescent="0.25">
      <c r="C223" s="3"/>
      <c r="D223" s="3"/>
      <c r="E223" s="3"/>
      <c r="F223" s="3"/>
      <c r="G223" s="51" t="s">
        <v>111</v>
      </c>
      <c r="H223" s="8" t="str">
        <f t="shared" si="118"/>
        <v>0,1%West Europe</v>
      </c>
      <c r="I223" s="11" cm="1">
        <f t="array" ref="I223">IF(
   AZ223 = "OUT", 0,IF(
   BD223 &gt;= LARGE(IF(ISNUMBER(BD:BD), BD:BD), 3),
   BE223 - 0.001,
   IF(BE223 &gt;=VLOOKUP(P223,mapping!$A:$B,2,FALSE), BE223,VLOOKUP(P223,mapping!$A$2:$B$8,2,FALSE))
))</f>
        <v>0</v>
      </c>
      <c r="J223" s="11" cm="1">
        <f t="array" ref="J223">IF(
    AZ223="OUT",0,IF(IF(
                      BD223&gt;=LARGE(IF(ISNUMBER(BD:BD),BD:BD),3),
                      BE223+0.001,
                      VLOOKUP(H223,mapping!$D:$E,2,FALSE)
                      )&gt;I223,
                   IF(
                      BD223&gt;=LARGE(IF(ISNUMBER(BD:BD),BD:BD),3),
                      BE223+0.001,
                      VLOOKUP(H223,mapping!$D:$E,2,FALSE)
                      ),
                   I223+0.002))</f>
        <v>0</v>
      </c>
      <c r="K223" s="8">
        <f t="shared" si="119"/>
        <v>1.8183243660730439E-3</v>
      </c>
      <c r="L223" s="1" t="str">
        <f>Pos!B380</f>
        <v>GB00B10RZP78</v>
      </c>
      <c r="M223" s="1" t="str">
        <f>_xlfn.XLOOKUP($L223,Pos!B:B,Pos!D:D,, 0)</f>
        <v>Unilever PLC</v>
      </c>
      <c r="N223" s="1" t="str">
        <f>_xlfn.XLOOKUP($L223,Pos!B:B,Pos!E:E,, 0)</f>
        <v>Personal &amp; Household Goods</v>
      </c>
      <c r="O223" s="1" t="str">
        <f t="shared" si="120"/>
        <v>Personal &amp; Household Goods_West Europe</v>
      </c>
      <c r="P223" s="1" t="str">
        <f>_xlfn.XLOOKUP($L223,Pos!B:B,Pos!F:F,, 0)</f>
        <v>West Europe</v>
      </c>
      <c r="Q223" s="1">
        <v>0</v>
      </c>
      <c r="R223" s="9">
        <f>_xlfn.XLOOKUP($L223,Pos!$B:$B,Pos!N:N,0, 0)</f>
        <v>6.39</v>
      </c>
      <c r="S223" s="9">
        <f>_xlfn.XLOOKUP($L223,Pos!$B:$B,Pos!O:O,0, 0)</f>
        <v>3.2865000000000002</v>
      </c>
      <c r="T223" s="9">
        <f>_xlfn.XLOOKUP($L223,Pos!$B:$B,Pos!P:P,0, 0)</f>
        <v>6.65</v>
      </c>
      <c r="U223" s="9">
        <f>_xlfn.XLOOKUP($L223,Pos!$B:$B,Pos!Q:Q,0, 0)</f>
        <v>2.1</v>
      </c>
      <c r="V223" s="9">
        <f>_xlfn.XLOOKUP($L223,Pos!$B:$B,Pos!R:R,0, 0)</f>
        <v>9.0666670000000007</v>
      </c>
      <c r="W223" s="9">
        <f>_xlfn.XLOOKUP($L223,Pos!$B:$B,Pos!S:S,0, 0)</f>
        <v>5.41</v>
      </c>
      <c r="X223" s="9" t="str">
        <f>_xlfn.XLOOKUP($L223,Pos!$B:$B,Pos!J:J,0, 0)</f>
        <v>Outperform</v>
      </c>
      <c r="Y223" s="1">
        <v>0</v>
      </c>
      <c r="Z223" s="1">
        <v>0</v>
      </c>
      <c r="AA223" s="1">
        <f t="shared" si="121"/>
        <v>0</v>
      </c>
      <c r="AB223" s="9">
        <f>_xlfn.XLOOKUP(L223,Pos!B:B,Pos!K:K,-1,0)</f>
        <v>4.2857142857142856</v>
      </c>
      <c r="AC223" s="1" t="e">
        <f>_xlfn.XLOOKUP($L223,Pos!$A:$A,Pos!S:S,_xlfn.XLOOKUP($L223,#REF!,#REF!, ""), 0)</f>
        <v>#REF!</v>
      </c>
      <c r="AD223" s="1" t="e">
        <f>_xlfn.XLOOKUP($L223,Pos!$A:$A,Pos!T:T,_xlfn.XLOOKUP($L223,#REF!,#REF!, ""), 0)</f>
        <v>#REF!</v>
      </c>
      <c r="AE223" s="1" t="e">
        <f>_xlfn.XLOOKUP($L223,Pos!$A:$A,Pos!U:U,_xlfn.XLOOKUP($L223,#REF!,#REF!, ""), 0)</f>
        <v>#REF!</v>
      </c>
      <c r="AF223" s="1" t="e">
        <f>_xlfn.XLOOKUP($L223,Pos!$A:$A,Pos!V:V,_xlfn.XLOOKUP($L223,#REF!,#REF!, ""), 0)</f>
        <v>#REF!</v>
      </c>
      <c r="AG223" s="1" t="e">
        <f>_xlfn.XLOOKUP($L223,Pos!$A:$A,Pos!W:W,_xlfn.XLOOKUP($L223,#REF!,#REF!, ""), 0)</f>
        <v>#REF!</v>
      </c>
      <c r="AH223" s="1" t="e">
        <f>_xlfn.XLOOKUP($L223,Pos!$A:$A,Pos!X:X,_xlfn.XLOOKUP($L223,#REF!,#REF!, ""), 0)</f>
        <v>#REF!</v>
      </c>
      <c r="AI223" s="1" t="e">
        <f>_xlfn.XLOOKUP($L223,Pos!$A:$A,Pos!Y:Y,_xlfn.XLOOKUP($L223,#REF!,#REF!, ""), 0)</f>
        <v>#REF!</v>
      </c>
      <c r="AJ223" s="1" t="e">
        <f>_xlfn.XLOOKUP($L223,Pos!$A:$A,Pos!Z:Z,_xlfn.XLOOKUP($L223,#REF!,#REF!, ""), 0)</f>
        <v>#REF!</v>
      </c>
      <c r="AK223" s="1" t="e">
        <f>_xlfn.XLOOKUP($L223,Pos!$A:$A,Pos!AA:AA,_xlfn.XLOOKUP($L223,#REF!,#REF!, ""), 0)</f>
        <v>#REF!</v>
      </c>
      <c r="AL223" s="1" t="e">
        <f>_xlfn.XLOOKUP($L223,Pos!$A:$A,Pos!AB:AB,_xlfn.XLOOKUP($L223,#REF!,#REF!, ""), 0)</f>
        <v>#REF!</v>
      </c>
      <c r="AM223" s="1" t="e">
        <f>_xlfn.XLOOKUP($L223,Pos!$A:$A,Pos!AC:AC,_xlfn.XLOOKUP($L223,#REF!,#REF!, ""), 0)</f>
        <v>#REF!</v>
      </c>
      <c r="AN223" s="1" t="e">
        <f>_xlfn.XLOOKUP($L223,Pos!$A:$A,Pos!AD:AD,_xlfn.XLOOKUP($L223,#REF!,#REF!, ""), 0)</f>
        <v>#REF!</v>
      </c>
      <c r="AO223" s="1" t="e">
        <f>_xlfn.XLOOKUP($L223,Pos!$A:$A,Pos!AE:AE,_xlfn.XLOOKUP($L223,#REF!,#REF!, ""), 0)</f>
        <v>#REF!</v>
      </c>
      <c r="AP223" s="1" t="e">
        <f>_xlfn.XLOOKUP($L223,Pos!$A:$A,Pos!AF:AF,_xlfn.XLOOKUP($L223,#REF!,#REF!, ""), 0)</f>
        <v>#REF!</v>
      </c>
      <c r="AQ223" s="1" t="e">
        <f>_xlfn.XLOOKUP($L223,Pos!$A:$A,Pos!AG:AG,_xlfn.XLOOKUP($L223,#REF!,#REF!, ""), 0)</f>
        <v>#REF!</v>
      </c>
      <c r="AR223" s="1" t="e">
        <f>_xlfn.XLOOKUP($L223,Pos!$A:$A,Pos!AH:AH,_xlfn.XLOOKUP($L223,#REF!,#REF!, ""), 0)</f>
        <v>#REF!</v>
      </c>
      <c r="AS223" s="1" t="e">
        <f>_xlfn.XLOOKUP($L223,Pos!$A:$A,Pos!AI:AI,_xlfn.XLOOKUP($L223,#REF!,#REF!, ""), 0)</f>
        <v>#REF!</v>
      </c>
      <c r="AT223" s="1" t="e">
        <f>_xlfn.XLOOKUP($L223,Pos!$A:$A,Pos!AJ:AJ,_xlfn.XLOOKUP($L223,#REF!,#REF!, ""), 0)</f>
        <v>#REF!</v>
      </c>
      <c r="AU223" s="1" t="e">
        <f>_xlfn.XLOOKUP($L223,Pos!$A:$A,Pos!AK:AK,_xlfn.XLOOKUP($L223,#REF!,#REF!, ""), 0)</f>
        <v>#REF!</v>
      </c>
      <c r="AV223" s="1" t="e">
        <f>_xlfn.XLOOKUP($L223,Pos!$A:$A,Pos!AL:AL,_xlfn.XLOOKUP($L223,#REF!,#REF!, ""), 0)</f>
        <v>#REF!</v>
      </c>
      <c r="AW223" s="1" t="e">
        <f>_xlfn.XLOOKUP($L223,Pos!$A:$A,Pos!AM:AM,_xlfn.XLOOKUP($L223,#REF!,#REF!, ""), 0)</f>
        <v>#REF!</v>
      </c>
      <c r="AX223" s="1" t="e">
        <f>_xlfn.XLOOKUP($L223,Pos!$A:$A,Pos!AN:AN,_xlfn.XLOOKUP($L223,#REF!,#REF!, ""), 0)</f>
        <v>#REF!</v>
      </c>
      <c r="AY223" s="1" t="e">
        <f>_xlfn.XLOOKUP($L223,Pos!$A:$A,Pos!AO:AO,_xlfn.XLOOKUP($L223,#REF!,#REF!, ""), 0)</f>
        <v>#REF!</v>
      </c>
      <c r="AZ223" s="7" t="str">
        <f t="shared" si="122"/>
        <v>OUT</v>
      </c>
      <c r="BA223" s="1">
        <f>IF(OR(_xlfn.XLOOKUP(L223,Pos!B:B,Pos!L:L,FALSE)="ESG Reason",_xlfn.XLOOKUP(L223,Pos!B:B,Pos!L:L,FALSE)="Blacklisted"),1,0)</f>
        <v>0</v>
      </c>
      <c r="BC223" s="11">
        <v>8.8095871631376724E-11</v>
      </c>
      <c r="BD223" s="11">
        <f>_xlfn.XLOOKUP($L223,Pos!$B:$B,Pos!H:H,0, 0)</f>
        <v>0</v>
      </c>
      <c r="BE223" s="11">
        <f>_xlfn.XLOOKUP($L223,Pos!$B:$B,Pos!I:I,0, 0)</f>
        <v>1.8183243660730439E-3</v>
      </c>
      <c r="BF223" s="18">
        <f t="shared" si="123"/>
        <v>1.8183243660730439E-3</v>
      </c>
      <c r="BG223" s="1">
        <f t="shared" si="124"/>
        <v>2</v>
      </c>
      <c r="BH223" s="1">
        <f t="shared" si="125"/>
        <v>13</v>
      </c>
      <c r="BI223" s="18">
        <f t="shared" si="126"/>
        <v>8.8095871631376724E-11</v>
      </c>
      <c r="BJ223" s="3">
        <f t="shared" si="127"/>
        <v>0</v>
      </c>
      <c r="BK223" s="18">
        <f t="shared" si="128"/>
        <v>0</v>
      </c>
    </row>
    <row r="224" spans="3:63" x14ac:dyDescent="0.25">
      <c r="C224" s="3"/>
      <c r="D224" s="3"/>
      <c r="E224" s="3"/>
      <c r="F224" s="3"/>
      <c r="G224" s="51" t="s">
        <v>115</v>
      </c>
      <c r="H224" s="8" t="str">
        <f t="shared" si="118"/>
        <v>0,1%North America</v>
      </c>
      <c r="I224" s="11" cm="1">
        <f t="array" ref="I224">IF(
   AZ224 = "OUT", 0,IF(
   BD224 &gt;= LARGE(IF(ISNUMBER(BD:BD), BD:BD), 3),
   BE224 - 0.001,
   IF(BE224 &gt;=VLOOKUP(P224,mapping!$A:$B,2,FALSE), BE224,VLOOKUP(P224,mapping!$A$2:$B$8,2,FALSE))
))</f>
        <v>0</v>
      </c>
      <c r="J224" s="11" cm="1">
        <f t="array" ref="J224">IF(
    AZ224="OUT",0,IF(IF(
                      BD224&gt;=LARGE(IF(ISNUMBER(BD:BD),BD:BD),3),
                      BE224+0.001,
                      VLOOKUP(H224,mapping!$D:$E,2,FALSE)
                      )&gt;I224,
                   IF(
                      BD224&gt;=LARGE(IF(ISNUMBER(BD:BD),BD:BD),3),
                      BE224+0.001,
                      VLOOKUP(H224,mapping!$D:$E,2,FALSE)
                      ),
                   I224+0.002))</f>
        <v>0</v>
      </c>
      <c r="K224" s="8">
        <f t="shared" si="119"/>
        <v>1.784042155539612E-3</v>
      </c>
      <c r="L224" s="1" t="str">
        <f>Pos!B936</f>
        <v>US2358511028</v>
      </c>
      <c r="M224" s="1" t="str">
        <f>_xlfn.XLOOKUP($L224,Pos!B:B,Pos!D:D,, 0)</f>
        <v>Danaher Corporation</v>
      </c>
      <c r="N224" s="1" t="str">
        <f>_xlfn.XLOOKUP($L224,Pos!B:B,Pos!E:E,, 0)</f>
        <v>Health Care</v>
      </c>
      <c r="O224" s="1" t="str">
        <f t="shared" si="120"/>
        <v>Health Care_North America</v>
      </c>
      <c r="P224" s="1" t="str">
        <f>_xlfn.XLOOKUP($L224,Pos!B:B,Pos!F:F,, 0)</f>
        <v>North America</v>
      </c>
      <c r="Q224" s="1">
        <v>0</v>
      </c>
      <c r="R224" s="9">
        <f>_xlfn.XLOOKUP($L224,Pos!$B:$B,Pos!N:N,0, 0)</f>
        <v>5.81</v>
      </c>
      <c r="S224" s="9">
        <f>_xlfn.XLOOKUP($L224,Pos!$B:$B,Pos!O:O,0, 0)</f>
        <v>3.5329999999999999</v>
      </c>
      <c r="T224" s="9">
        <f>_xlfn.XLOOKUP($L224,Pos!$B:$B,Pos!P:P,0, 0)</f>
        <v>2.4750000000000001</v>
      </c>
      <c r="U224" s="9">
        <f>_xlfn.XLOOKUP($L224,Pos!$B:$B,Pos!Q:Q,0, 0)</f>
        <v>1.2</v>
      </c>
      <c r="V224" s="9">
        <f>_xlfn.XLOOKUP($L224,Pos!$B:$B,Pos!R:R,0, 0)</f>
        <v>3.4333330000000002</v>
      </c>
      <c r="W224" s="9">
        <f>_xlfn.XLOOKUP($L224,Pos!$B:$B,Pos!S:S,0, 0)</f>
        <v>1.5049999999999999</v>
      </c>
      <c r="X224" s="9" t="str">
        <f>_xlfn.XLOOKUP($L224,Pos!$B:$B,Pos!J:J,0, 0)</f>
        <v>Buy</v>
      </c>
      <c r="Y224" s="1">
        <v>0</v>
      </c>
      <c r="Z224" s="1">
        <v>0</v>
      </c>
      <c r="AA224" s="1">
        <f t="shared" si="121"/>
        <v>0</v>
      </c>
      <c r="AB224" s="9">
        <f>_xlfn.XLOOKUP(L224,Pos!B:B,Pos!K:K,-1,0)</f>
        <v>0.33898305084745761</v>
      </c>
      <c r="AC224" s="1" t="e">
        <f>_xlfn.XLOOKUP($L224,Pos!$A:$A,Pos!S:S,_xlfn.XLOOKUP($L224,#REF!,#REF!, ""), 0)</f>
        <v>#REF!</v>
      </c>
      <c r="AD224" s="1" t="e">
        <f>_xlfn.XLOOKUP($L224,Pos!$A:$A,Pos!T:T,_xlfn.XLOOKUP($L224,#REF!,#REF!, ""), 0)</f>
        <v>#REF!</v>
      </c>
      <c r="AE224" s="1" t="e">
        <f>_xlfn.XLOOKUP($L224,Pos!$A:$A,Pos!U:U,_xlfn.XLOOKUP($L224,#REF!,#REF!, ""), 0)</f>
        <v>#REF!</v>
      </c>
      <c r="AF224" s="1" t="e">
        <f>_xlfn.XLOOKUP($L224,Pos!$A:$A,Pos!V:V,_xlfn.XLOOKUP($L224,#REF!,#REF!, ""), 0)</f>
        <v>#REF!</v>
      </c>
      <c r="AG224" s="1" t="e">
        <f>_xlfn.XLOOKUP($L224,Pos!$A:$A,Pos!W:W,_xlfn.XLOOKUP($L224,#REF!,#REF!, ""), 0)</f>
        <v>#REF!</v>
      </c>
      <c r="AH224" s="1" t="e">
        <f>_xlfn.XLOOKUP($L224,Pos!$A:$A,Pos!X:X,_xlfn.XLOOKUP($L224,#REF!,#REF!, ""), 0)</f>
        <v>#REF!</v>
      </c>
      <c r="AI224" s="1" t="e">
        <f>_xlfn.XLOOKUP($L224,Pos!$A:$A,Pos!Y:Y,_xlfn.XLOOKUP($L224,#REF!,#REF!, ""), 0)</f>
        <v>#REF!</v>
      </c>
      <c r="AJ224" s="1" t="e">
        <f>_xlfn.XLOOKUP($L224,Pos!$A:$A,Pos!Z:Z,_xlfn.XLOOKUP($L224,#REF!,#REF!, ""), 0)</f>
        <v>#REF!</v>
      </c>
      <c r="AK224" s="1" t="e">
        <f>_xlfn.XLOOKUP($L224,Pos!$A:$A,Pos!AA:AA,_xlfn.XLOOKUP($L224,#REF!,#REF!, ""), 0)</f>
        <v>#REF!</v>
      </c>
      <c r="AL224" s="1" t="e">
        <f>_xlfn.XLOOKUP($L224,Pos!$A:$A,Pos!AB:AB,_xlfn.XLOOKUP($L224,#REF!,#REF!, ""), 0)</f>
        <v>#REF!</v>
      </c>
      <c r="AM224" s="1" t="e">
        <f>_xlfn.XLOOKUP($L224,Pos!$A:$A,Pos!AC:AC,_xlfn.XLOOKUP($L224,#REF!,#REF!, ""), 0)</f>
        <v>#REF!</v>
      </c>
      <c r="AN224" s="1" t="e">
        <f>_xlfn.XLOOKUP($L224,Pos!$A:$A,Pos!AD:AD,_xlfn.XLOOKUP($L224,#REF!,#REF!, ""), 0)</f>
        <v>#REF!</v>
      </c>
      <c r="AO224" s="1" t="e">
        <f>_xlfn.XLOOKUP($L224,Pos!$A:$A,Pos!AE:AE,_xlfn.XLOOKUP($L224,#REF!,#REF!, ""), 0)</f>
        <v>#REF!</v>
      </c>
      <c r="AP224" s="1" t="e">
        <f>_xlfn.XLOOKUP($L224,Pos!$A:$A,Pos!AF:AF,_xlfn.XLOOKUP($L224,#REF!,#REF!, ""), 0)</f>
        <v>#REF!</v>
      </c>
      <c r="AQ224" s="1" t="e">
        <f>_xlfn.XLOOKUP($L224,Pos!$A:$A,Pos!AG:AG,_xlfn.XLOOKUP($L224,#REF!,#REF!, ""), 0)</f>
        <v>#REF!</v>
      </c>
      <c r="AR224" s="1" t="e">
        <f>_xlfn.XLOOKUP($L224,Pos!$A:$A,Pos!AH:AH,_xlfn.XLOOKUP($L224,#REF!,#REF!, ""), 0)</f>
        <v>#REF!</v>
      </c>
      <c r="AS224" s="1" t="e">
        <f>_xlfn.XLOOKUP($L224,Pos!$A:$A,Pos!AI:AI,_xlfn.XLOOKUP($L224,#REF!,#REF!, ""), 0)</f>
        <v>#REF!</v>
      </c>
      <c r="AT224" s="1" t="e">
        <f>_xlfn.XLOOKUP($L224,Pos!$A:$A,Pos!AJ:AJ,_xlfn.XLOOKUP($L224,#REF!,#REF!, ""), 0)</f>
        <v>#REF!</v>
      </c>
      <c r="AU224" s="1" t="e">
        <f>_xlfn.XLOOKUP($L224,Pos!$A:$A,Pos!AK:AK,_xlfn.XLOOKUP($L224,#REF!,#REF!, ""), 0)</f>
        <v>#REF!</v>
      </c>
      <c r="AV224" s="1" t="e">
        <f>_xlfn.XLOOKUP($L224,Pos!$A:$A,Pos!AL:AL,_xlfn.XLOOKUP($L224,#REF!,#REF!, ""), 0)</f>
        <v>#REF!</v>
      </c>
      <c r="AW224" s="1" t="e">
        <f>_xlfn.XLOOKUP($L224,Pos!$A:$A,Pos!AM:AM,_xlfn.XLOOKUP($L224,#REF!,#REF!, ""), 0)</f>
        <v>#REF!</v>
      </c>
      <c r="AX224" s="1" t="e">
        <f>_xlfn.XLOOKUP($L224,Pos!$A:$A,Pos!AN:AN,_xlfn.XLOOKUP($L224,#REF!,#REF!, ""), 0)</f>
        <v>#REF!</v>
      </c>
      <c r="AY224" s="1" t="e">
        <f>_xlfn.XLOOKUP($L224,Pos!$A:$A,Pos!AO:AO,_xlfn.XLOOKUP($L224,#REF!,#REF!, ""), 0)</f>
        <v>#REF!</v>
      </c>
      <c r="AZ224" s="7" t="str">
        <f t="shared" si="122"/>
        <v>OUT</v>
      </c>
      <c r="BA224" s="1">
        <f>IF(OR(_xlfn.XLOOKUP(L224,Pos!B:B,Pos!L:L,FALSE)="ESG Reason",_xlfn.XLOOKUP(L224,Pos!B:B,Pos!L:L,FALSE)="Blacklisted"),1,0)</f>
        <v>0</v>
      </c>
      <c r="BC224" s="11">
        <v>9.1208690037954026E-11</v>
      </c>
      <c r="BD224" s="11">
        <f>_xlfn.XLOOKUP($L224,Pos!$B:$B,Pos!H:H,0, 0)</f>
        <v>0</v>
      </c>
      <c r="BE224" s="11">
        <f>_xlfn.XLOOKUP($L224,Pos!$B:$B,Pos!I:I,0, 0)</f>
        <v>1.784042155539612E-3</v>
      </c>
      <c r="BF224" s="18">
        <f t="shared" si="123"/>
        <v>1.784042155539612E-3</v>
      </c>
      <c r="BG224" s="1">
        <f t="shared" si="124"/>
        <v>1</v>
      </c>
      <c r="BH224" s="1">
        <f t="shared" si="125"/>
        <v>28</v>
      </c>
      <c r="BI224" s="18">
        <f t="shared" si="126"/>
        <v>9.1208690037954026E-11</v>
      </c>
      <c r="BJ224" s="3">
        <f t="shared" si="127"/>
        <v>0</v>
      </c>
      <c r="BK224" s="18">
        <f t="shared" si="128"/>
        <v>0</v>
      </c>
    </row>
    <row r="225" spans="3:63" x14ac:dyDescent="0.25">
      <c r="C225" s="3"/>
      <c r="D225" s="3"/>
      <c r="E225" s="3"/>
      <c r="F225" s="3"/>
      <c r="G225" s="51" t="s">
        <v>113</v>
      </c>
      <c r="H225" s="8" t="str">
        <f t="shared" si="118"/>
        <v>0,1%West Europe</v>
      </c>
      <c r="I225" s="11" cm="1">
        <f t="array" ref="I225">IF(
   AZ225 = "OUT", 0,IF(
   BD225 &gt;= LARGE(IF(ISNUMBER(BD:BD), BD:BD), 3),
   BE225 - 0.001,
   IF(BE225 &gt;=VLOOKUP(P225,mapping!$A:$B,2,FALSE), BE225,VLOOKUP(P225,mapping!$A$2:$B$8,2,FALSE))
))</f>
        <v>0</v>
      </c>
      <c r="J225" s="11" cm="1">
        <f t="array" ref="J225">IF(
    AZ225="OUT",0,IF(IF(
                      BD225&gt;=LARGE(IF(ISNUMBER(BD:BD),BD:BD),3),
                      BE225+0.001,
                      VLOOKUP(H225,mapping!$D:$E,2,FALSE)
                      )&gt;I225,
                   IF(
                      BD225&gt;=LARGE(IF(ISNUMBER(BD:BD),BD:BD),3),
                      BE225+0.001,
                      VLOOKUP(H225,mapping!$D:$E,2,FALSE)
                      ),
                   I225+0.002))</f>
        <v>0</v>
      </c>
      <c r="K225" s="8">
        <f t="shared" si="119"/>
        <v>1.780742654050281E-3</v>
      </c>
      <c r="L225" s="1" t="str">
        <f>Pos!B317</f>
        <v>FR0000121972</v>
      </c>
      <c r="M225" s="1" t="str">
        <f>_xlfn.XLOOKUP($L225,Pos!B:B,Pos!D:D,, 0)</f>
        <v>Schneider Electric SE</v>
      </c>
      <c r="N225" s="1" t="str">
        <f>_xlfn.XLOOKUP($L225,Pos!B:B,Pos!E:E,, 0)</f>
        <v>Industrial Goods &amp; Services</v>
      </c>
      <c r="O225" s="1" t="str">
        <f t="shared" si="120"/>
        <v>Industrial Goods &amp; Services_West Europe</v>
      </c>
      <c r="P225" s="1" t="str">
        <f>_xlfn.XLOOKUP($L225,Pos!B:B,Pos!F:F,, 0)</f>
        <v>West Europe</v>
      </c>
      <c r="Q225" s="1">
        <v>0</v>
      </c>
      <c r="R225" s="9">
        <f>_xlfn.XLOOKUP($L225,Pos!$B:$B,Pos!N:N,0, 0)</f>
        <v>4.96</v>
      </c>
      <c r="S225" s="9">
        <f>_xlfn.XLOOKUP($L225,Pos!$B:$B,Pos!O:O,0, 0)</f>
        <v>2.8734999999999999</v>
      </c>
      <c r="T225" s="9">
        <f>_xlfn.XLOOKUP($L225,Pos!$B:$B,Pos!P:P,0, 0)</f>
        <v>5.0999999999999996</v>
      </c>
      <c r="U225" s="9">
        <f>_xlfn.XLOOKUP($L225,Pos!$B:$B,Pos!Q:Q,0, 0)</f>
        <v>3.1</v>
      </c>
      <c r="V225" s="9">
        <f>_xlfn.XLOOKUP($L225,Pos!$B:$B,Pos!R:R,0, 0)</f>
        <v>3.7</v>
      </c>
      <c r="W225" s="9">
        <f>_xlfn.XLOOKUP($L225,Pos!$B:$B,Pos!S:S,0, 0)</f>
        <v>7.0433329999999996</v>
      </c>
      <c r="X225" s="9" t="str">
        <f>_xlfn.XLOOKUP($L225,Pos!$B:$B,Pos!J:J,0, 0)</f>
        <v>Outperform</v>
      </c>
      <c r="Y225" s="1">
        <v>0</v>
      </c>
      <c r="Z225" s="1">
        <v>0</v>
      </c>
      <c r="AA225" s="1">
        <f t="shared" si="121"/>
        <v>0</v>
      </c>
      <c r="AB225" s="9">
        <f>_xlfn.XLOOKUP(L225,Pos!B:B,Pos!K:K,-1,0)</f>
        <v>2.08955223880597</v>
      </c>
      <c r="AC225" s="1" t="e">
        <f>_xlfn.XLOOKUP($L225,Pos!$A:$A,Pos!S:S,_xlfn.XLOOKUP($L225,#REF!,#REF!, ""), 0)</f>
        <v>#REF!</v>
      </c>
      <c r="AD225" s="1" t="e">
        <f>_xlfn.XLOOKUP($L225,Pos!$A:$A,Pos!T:T,_xlfn.XLOOKUP($L225,#REF!,#REF!, ""), 0)</f>
        <v>#REF!</v>
      </c>
      <c r="AE225" s="1" t="e">
        <f>_xlfn.XLOOKUP($L225,Pos!$A:$A,Pos!U:U,_xlfn.XLOOKUP($L225,#REF!,#REF!, ""), 0)</f>
        <v>#REF!</v>
      </c>
      <c r="AF225" s="1" t="e">
        <f>_xlfn.XLOOKUP($L225,Pos!$A:$A,Pos!V:V,_xlfn.XLOOKUP($L225,#REF!,#REF!, ""), 0)</f>
        <v>#REF!</v>
      </c>
      <c r="AG225" s="1" t="e">
        <f>_xlfn.XLOOKUP($L225,Pos!$A:$A,Pos!W:W,_xlfn.XLOOKUP($L225,#REF!,#REF!, ""), 0)</f>
        <v>#REF!</v>
      </c>
      <c r="AH225" s="1" t="e">
        <f>_xlfn.XLOOKUP($L225,Pos!$A:$A,Pos!X:X,_xlfn.XLOOKUP($L225,#REF!,#REF!, ""), 0)</f>
        <v>#REF!</v>
      </c>
      <c r="AI225" s="1" t="e">
        <f>_xlfn.XLOOKUP($L225,Pos!$A:$A,Pos!Y:Y,_xlfn.XLOOKUP($L225,#REF!,#REF!, ""), 0)</f>
        <v>#REF!</v>
      </c>
      <c r="AJ225" s="1" t="e">
        <f>_xlfn.XLOOKUP($L225,Pos!$A:$A,Pos!Z:Z,_xlfn.XLOOKUP($L225,#REF!,#REF!, ""), 0)</f>
        <v>#REF!</v>
      </c>
      <c r="AK225" s="1" t="e">
        <f>_xlfn.XLOOKUP($L225,Pos!$A:$A,Pos!AA:AA,_xlfn.XLOOKUP($L225,#REF!,#REF!, ""), 0)</f>
        <v>#REF!</v>
      </c>
      <c r="AL225" s="1" t="e">
        <f>_xlfn.XLOOKUP($L225,Pos!$A:$A,Pos!AB:AB,_xlfn.XLOOKUP($L225,#REF!,#REF!, ""), 0)</f>
        <v>#REF!</v>
      </c>
      <c r="AM225" s="1" t="e">
        <f>_xlfn.XLOOKUP($L225,Pos!$A:$A,Pos!AC:AC,_xlfn.XLOOKUP($L225,#REF!,#REF!, ""), 0)</f>
        <v>#REF!</v>
      </c>
      <c r="AN225" s="1" t="e">
        <f>_xlfn.XLOOKUP($L225,Pos!$A:$A,Pos!AD:AD,_xlfn.XLOOKUP($L225,#REF!,#REF!, ""), 0)</f>
        <v>#REF!</v>
      </c>
      <c r="AO225" s="1" t="e">
        <f>_xlfn.XLOOKUP($L225,Pos!$A:$A,Pos!AE:AE,_xlfn.XLOOKUP($L225,#REF!,#REF!, ""), 0)</f>
        <v>#REF!</v>
      </c>
      <c r="AP225" s="1" t="e">
        <f>_xlfn.XLOOKUP($L225,Pos!$A:$A,Pos!AF:AF,_xlfn.XLOOKUP($L225,#REF!,#REF!, ""), 0)</f>
        <v>#REF!</v>
      </c>
      <c r="AQ225" s="1" t="e">
        <f>_xlfn.XLOOKUP($L225,Pos!$A:$A,Pos!AG:AG,_xlfn.XLOOKUP($L225,#REF!,#REF!, ""), 0)</f>
        <v>#REF!</v>
      </c>
      <c r="AR225" s="1" t="e">
        <f>_xlfn.XLOOKUP($L225,Pos!$A:$A,Pos!AH:AH,_xlfn.XLOOKUP($L225,#REF!,#REF!, ""), 0)</f>
        <v>#REF!</v>
      </c>
      <c r="AS225" s="1" t="e">
        <f>_xlfn.XLOOKUP($L225,Pos!$A:$A,Pos!AI:AI,_xlfn.XLOOKUP($L225,#REF!,#REF!, ""), 0)</f>
        <v>#REF!</v>
      </c>
      <c r="AT225" s="1" t="e">
        <f>_xlfn.XLOOKUP($L225,Pos!$A:$A,Pos!AJ:AJ,_xlfn.XLOOKUP($L225,#REF!,#REF!, ""), 0)</f>
        <v>#REF!</v>
      </c>
      <c r="AU225" s="1" t="e">
        <f>_xlfn.XLOOKUP($L225,Pos!$A:$A,Pos!AK:AK,_xlfn.XLOOKUP($L225,#REF!,#REF!, ""), 0)</f>
        <v>#REF!</v>
      </c>
      <c r="AV225" s="1" t="e">
        <f>_xlfn.XLOOKUP($L225,Pos!$A:$A,Pos!AL:AL,_xlfn.XLOOKUP($L225,#REF!,#REF!, ""), 0)</f>
        <v>#REF!</v>
      </c>
      <c r="AW225" s="1" t="e">
        <f>_xlfn.XLOOKUP($L225,Pos!$A:$A,Pos!AM:AM,_xlfn.XLOOKUP($L225,#REF!,#REF!, ""), 0)</f>
        <v>#REF!</v>
      </c>
      <c r="AX225" s="1" t="e">
        <f>_xlfn.XLOOKUP($L225,Pos!$A:$A,Pos!AN:AN,_xlfn.XLOOKUP($L225,#REF!,#REF!, ""), 0)</f>
        <v>#REF!</v>
      </c>
      <c r="AY225" s="1" t="e">
        <f>_xlfn.XLOOKUP($L225,Pos!$A:$A,Pos!AO:AO,_xlfn.XLOOKUP($L225,#REF!,#REF!, ""), 0)</f>
        <v>#REF!</v>
      </c>
      <c r="AZ225" s="7" t="str">
        <f t="shared" si="122"/>
        <v>OUT</v>
      </c>
      <c r="BA225" s="1">
        <f>IF(OR(_xlfn.XLOOKUP(L225,Pos!B:B,Pos!L:L,FALSE)="ESG Reason",_xlfn.XLOOKUP(L225,Pos!B:B,Pos!L:L,FALSE)="Blacklisted"),1,0)</f>
        <v>0</v>
      </c>
      <c r="BC225" s="11">
        <v>1.157027983298895E-10</v>
      </c>
      <c r="BD225" s="11">
        <f>_xlfn.XLOOKUP($L225,Pos!$B:$B,Pos!H:H,0, 0)</f>
        <v>0</v>
      </c>
      <c r="BE225" s="11">
        <f>_xlfn.XLOOKUP($L225,Pos!$B:$B,Pos!I:I,0, 0)</f>
        <v>1.780742654050281E-3</v>
      </c>
      <c r="BF225" s="18">
        <f t="shared" si="123"/>
        <v>1.780742654050281E-3</v>
      </c>
      <c r="BG225" s="1">
        <f t="shared" si="124"/>
        <v>2</v>
      </c>
      <c r="BH225" s="1">
        <f t="shared" si="125"/>
        <v>10</v>
      </c>
      <c r="BI225" s="18">
        <f t="shared" si="126"/>
        <v>1.157027983298895E-10</v>
      </c>
      <c r="BJ225" s="3">
        <f t="shared" si="127"/>
        <v>0</v>
      </c>
      <c r="BK225" s="18">
        <f t="shared" si="128"/>
        <v>0</v>
      </c>
    </row>
    <row r="226" spans="3:63" x14ac:dyDescent="0.25">
      <c r="C226" s="3"/>
      <c r="D226" s="3"/>
      <c r="E226" s="3"/>
      <c r="F226" s="3"/>
      <c r="G226" s="51" t="s">
        <v>117</v>
      </c>
      <c r="H226" s="8" t="str">
        <f t="shared" si="118"/>
        <v>0,1%North America</v>
      </c>
      <c r="I226" s="11" cm="1">
        <f t="array" ref="I226">IF(
   AZ226 = "OUT", 0,IF(
   BD226 &gt;= LARGE(IF(ISNUMBER(BD:BD), BD:BD), 3),
   BE226 - 0.001,
   IF(BE226 &gt;=VLOOKUP(P226,mapping!$A:$B,2,FALSE), BE226,VLOOKUP(P226,mapping!$A$2:$B$8,2,FALSE))
))</f>
        <v>0</v>
      </c>
      <c r="J226" s="11" cm="1">
        <f t="array" ref="J226">IF(
    AZ226="OUT",0,IF(IF(
                      BD226&gt;=LARGE(IF(ISNUMBER(BD:BD),BD:BD),3),
                      BE226+0.001,
                      VLOOKUP(H226,mapping!$D:$E,2,FALSE)
                      )&gt;I226,
                   IF(
                      BD226&gt;=LARGE(IF(ISNUMBER(BD:BD),BD:BD),3),
                      BE226+0.001,
                      VLOOKUP(H226,mapping!$D:$E,2,FALSE)
                      ),
                   I226+0.002))</f>
        <v>0</v>
      </c>
      <c r="K226" s="8">
        <f t="shared" si="119"/>
        <v>1.77135122665264E-3</v>
      </c>
      <c r="L226" s="1" t="str">
        <f>Pos!B1170</f>
        <v>US7170811035</v>
      </c>
      <c r="M226" s="1" t="str">
        <f>_xlfn.XLOOKUP($L226,Pos!B:B,Pos!D:D,, 0)</f>
        <v>Pfizer Inc.</v>
      </c>
      <c r="N226" s="1" t="str">
        <f>_xlfn.XLOOKUP($L226,Pos!B:B,Pos!E:E,, 0)</f>
        <v>Health Care</v>
      </c>
      <c r="O226" s="1" t="str">
        <f t="shared" si="120"/>
        <v>Health Care_North America</v>
      </c>
      <c r="P226" s="1" t="str">
        <f>_xlfn.XLOOKUP($L226,Pos!B:B,Pos!F:F,, 0)</f>
        <v>North America</v>
      </c>
      <c r="Q226" s="1">
        <v>0</v>
      </c>
      <c r="R226" s="9">
        <f>_xlfn.XLOOKUP($L226,Pos!$B:$B,Pos!N:N,0, 0)</f>
        <v>7.77</v>
      </c>
      <c r="S226" s="9">
        <f>_xlfn.XLOOKUP($L226,Pos!$B:$B,Pos!O:O,0, 0)</f>
        <v>8.8655000000000008</v>
      </c>
      <c r="T226" s="9">
        <f>_xlfn.XLOOKUP($L226,Pos!$B:$B,Pos!P:P,0, 0)</f>
        <v>3.5249999999999999</v>
      </c>
      <c r="U226" s="9">
        <f>_xlfn.XLOOKUP($L226,Pos!$B:$B,Pos!Q:Q,0, 0)</f>
        <v>3.2</v>
      </c>
      <c r="V226" s="9">
        <f>_xlfn.XLOOKUP($L226,Pos!$B:$B,Pos!R:R,0, 0)</f>
        <v>4.5</v>
      </c>
      <c r="W226" s="9">
        <f>_xlfn.XLOOKUP($L226,Pos!$B:$B,Pos!S:S,0, 0)</f>
        <v>0.995</v>
      </c>
      <c r="X226" s="9" t="str">
        <f>_xlfn.XLOOKUP($L226,Pos!$B:$B,Pos!J:J,0, 0)</f>
        <v>Outperform</v>
      </c>
      <c r="Y226" s="1">
        <v>0</v>
      </c>
      <c r="Z226" s="1">
        <v>0</v>
      </c>
      <c r="AA226" s="1">
        <f t="shared" si="121"/>
        <v>0</v>
      </c>
      <c r="AB226" s="9">
        <f>_xlfn.XLOOKUP(L226,Pos!B:B,Pos!K:K,-1,0)</f>
        <v>6.4406779661016946</v>
      </c>
      <c r="AC226" s="1" t="e">
        <f>_xlfn.XLOOKUP($L226,Pos!$A:$A,Pos!S:S,_xlfn.XLOOKUP($L226,#REF!,#REF!, ""), 0)</f>
        <v>#REF!</v>
      </c>
      <c r="AD226" s="1" t="e">
        <f>_xlfn.XLOOKUP($L226,Pos!$A:$A,Pos!T:T,_xlfn.XLOOKUP($L226,#REF!,#REF!, ""), 0)</f>
        <v>#REF!</v>
      </c>
      <c r="AE226" s="1" t="e">
        <f>_xlfn.XLOOKUP($L226,Pos!$A:$A,Pos!U:U,_xlfn.XLOOKUP($L226,#REF!,#REF!, ""), 0)</f>
        <v>#REF!</v>
      </c>
      <c r="AF226" s="1" t="e">
        <f>_xlfn.XLOOKUP($L226,Pos!$A:$A,Pos!V:V,_xlfn.XLOOKUP($L226,#REF!,#REF!, ""), 0)</f>
        <v>#REF!</v>
      </c>
      <c r="AG226" s="1" t="e">
        <f>_xlfn.XLOOKUP($L226,Pos!$A:$A,Pos!W:W,_xlfn.XLOOKUP($L226,#REF!,#REF!, ""), 0)</f>
        <v>#REF!</v>
      </c>
      <c r="AH226" s="1" t="e">
        <f>_xlfn.XLOOKUP($L226,Pos!$A:$A,Pos!X:X,_xlfn.XLOOKUP($L226,#REF!,#REF!, ""), 0)</f>
        <v>#REF!</v>
      </c>
      <c r="AI226" s="1" t="e">
        <f>_xlfn.XLOOKUP($L226,Pos!$A:$A,Pos!Y:Y,_xlfn.XLOOKUP($L226,#REF!,#REF!, ""), 0)</f>
        <v>#REF!</v>
      </c>
      <c r="AJ226" s="1" t="e">
        <f>_xlfn.XLOOKUP($L226,Pos!$A:$A,Pos!Z:Z,_xlfn.XLOOKUP($L226,#REF!,#REF!, ""), 0)</f>
        <v>#REF!</v>
      </c>
      <c r="AK226" s="1" t="e">
        <f>_xlfn.XLOOKUP($L226,Pos!$A:$A,Pos!AA:AA,_xlfn.XLOOKUP($L226,#REF!,#REF!, ""), 0)</f>
        <v>#REF!</v>
      </c>
      <c r="AL226" s="1" t="e">
        <f>_xlfn.XLOOKUP($L226,Pos!$A:$A,Pos!AB:AB,_xlfn.XLOOKUP($L226,#REF!,#REF!, ""), 0)</f>
        <v>#REF!</v>
      </c>
      <c r="AM226" s="1" t="e">
        <f>_xlfn.XLOOKUP($L226,Pos!$A:$A,Pos!AC:AC,_xlfn.XLOOKUP($L226,#REF!,#REF!, ""), 0)</f>
        <v>#REF!</v>
      </c>
      <c r="AN226" s="1" t="e">
        <f>_xlfn.XLOOKUP($L226,Pos!$A:$A,Pos!AD:AD,_xlfn.XLOOKUP($L226,#REF!,#REF!, ""), 0)</f>
        <v>#REF!</v>
      </c>
      <c r="AO226" s="1" t="e">
        <f>_xlfn.XLOOKUP($L226,Pos!$A:$A,Pos!AE:AE,_xlfn.XLOOKUP($L226,#REF!,#REF!, ""), 0)</f>
        <v>#REF!</v>
      </c>
      <c r="AP226" s="1" t="e">
        <f>_xlfn.XLOOKUP($L226,Pos!$A:$A,Pos!AF:AF,_xlfn.XLOOKUP($L226,#REF!,#REF!, ""), 0)</f>
        <v>#REF!</v>
      </c>
      <c r="AQ226" s="1" t="e">
        <f>_xlfn.XLOOKUP($L226,Pos!$A:$A,Pos!AG:AG,_xlfn.XLOOKUP($L226,#REF!,#REF!, ""), 0)</f>
        <v>#REF!</v>
      </c>
      <c r="AR226" s="1" t="e">
        <f>_xlfn.XLOOKUP($L226,Pos!$A:$A,Pos!AH:AH,_xlfn.XLOOKUP($L226,#REF!,#REF!, ""), 0)</f>
        <v>#REF!</v>
      </c>
      <c r="AS226" s="1" t="e">
        <f>_xlfn.XLOOKUP($L226,Pos!$A:$A,Pos!AI:AI,_xlfn.XLOOKUP($L226,#REF!,#REF!, ""), 0)</f>
        <v>#REF!</v>
      </c>
      <c r="AT226" s="1" t="e">
        <f>_xlfn.XLOOKUP($L226,Pos!$A:$A,Pos!AJ:AJ,_xlfn.XLOOKUP($L226,#REF!,#REF!, ""), 0)</f>
        <v>#REF!</v>
      </c>
      <c r="AU226" s="1" t="e">
        <f>_xlfn.XLOOKUP($L226,Pos!$A:$A,Pos!AK:AK,_xlfn.XLOOKUP($L226,#REF!,#REF!, ""), 0)</f>
        <v>#REF!</v>
      </c>
      <c r="AV226" s="1" t="e">
        <f>_xlfn.XLOOKUP($L226,Pos!$A:$A,Pos!AL:AL,_xlfn.XLOOKUP($L226,#REF!,#REF!, ""), 0)</f>
        <v>#REF!</v>
      </c>
      <c r="AW226" s="1" t="e">
        <f>_xlfn.XLOOKUP($L226,Pos!$A:$A,Pos!AM:AM,_xlfn.XLOOKUP($L226,#REF!,#REF!, ""), 0)</f>
        <v>#REF!</v>
      </c>
      <c r="AX226" s="1" t="e">
        <f>_xlfn.XLOOKUP($L226,Pos!$A:$A,Pos!AN:AN,_xlfn.XLOOKUP($L226,#REF!,#REF!, ""), 0)</f>
        <v>#REF!</v>
      </c>
      <c r="AY226" s="1" t="e">
        <f>_xlfn.XLOOKUP($L226,Pos!$A:$A,Pos!AO:AO,_xlfn.XLOOKUP($L226,#REF!,#REF!, ""), 0)</f>
        <v>#REF!</v>
      </c>
      <c r="AZ226" s="7" t="str">
        <f t="shared" si="122"/>
        <v>OUT</v>
      </c>
      <c r="BA226" s="1">
        <f>IF(OR(_xlfn.XLOOKUP(L226,Pos!B:B,Pos!L:L,FALSE)="ESG Reason",_xlfn.XLOOKUP(L226,Pos!B:B,Pos!L:L,FALSE)="Blacklisted"),1,0)</f>
        <v>0</v>
      </c>
      <c r="BC226" s="11">
        <v>9.1208690037954375E-11</v>
      </c>
      <c r="BD226" s="11">
        <f>_xlfn.XLOOKUP($L226,Pos!$B:$B,Pos!H:H,0, 0)</f>
        <v>0</v>
      </c>
      <c r="BE226" s="11">
        <f>_xlfn.XLOOKUP($L226,Pos!$B:$B,Pos!I:I,0, 0)</f>
        <v>1.77135122665264E-3</v>
      </c>
      <c r="BF226" s="18">
        <f t="shared" si="123"/>
        <v>1.77135122665264E-3</v>
      </c>
      <c r="BG226" s="1">
        <f t="shared" si="124"/>
        <v>1</v>
      </c>
      <c r="BH226" s="1">
        <f t="shared" si="125"/>
        <v>28</v>
      </c>
      <c r="BI226" s="18">
        <f t="shared" si="126"/>
        <v>9.1208690037954375E-11</v>
      </c>
      <c r="BJ226" s="3">
        <f t="shared" si="127"/>
        <v>0</v>
      </c>
      <c r="BK226" s="18">
        <f t="shared" si="128"/>
        <v>0</v>
      </c>
    </row>
    <row r="227" spans="3:63" x14ac:dyDescent="0.25">
      <c r="C227" s="3"/>
      <c r="D227" s="3"/>
      <c r="E227" s="3"/>
      <c r="F227" s="3"/>
      <c r="G227" s="51" t="s">
        <v>118</v>
      </c>
      <c r="H227" s="8" t="str">
        <f t="shared" si="118"/>
        <v>0,1%Others</v>
      </c>
      <c r="I227" s="11" cm="1">
        <f t="array" ref="I227">IF(
   AZ227 = "OUT", 0,IF(
   BD227 &gt;= LARGE(IF(ISNUMBER(BD:BD), BD:BD), 3),
   BE227 - 0.001,
   IF(BE227 &gt;=VLOOKUP(P227,mapping!$A:$B,2,FALSE), BE227,VLOOKUP(P227,mapping!$A$2:$B$8,2,FALSE))
))</f>
        <v>0</v>
      </c>
      <c r="J227" s="11" cm="1">
        <f t="array" ref="J227">IF(
    AZ227="OUT",0,IF(IF(
                      BD227&gt;=LARGE(IF(ISNUMBER(BD:BD),BD:BD),3),
                      BE227+0.001,
                      VLOOKUP(H227,mapping!$D:$E,2,FALSE)
                      )&gt;I227,
                   IF(
                      BD227&gt;=LARGE(IF(ISNUMBER(BD:BD),BD:BD),3),
                      BE227+0.001,
                      VLOOKUP(H227,mapping!$D:$E,2,FALSE)
                      ),
                   I227+0.002))</f>
        <v>0</v>
      </c>
      <c r="K227" s="8">
        <f t="shared" si="119"/>
        <v>1.756554977779297E-3</v>
      </c>
      <c r="L227" s="1" t="str">
        <f>Pos!B638</f>
        <v>JP3788600009</v>
      </c>
      <c r="M227" s="1" t="str">
        <f>_xlfn.XLOOKUP($L227,Pos!B:B,Pos!D:D,, 0)</f>
        <v>Hitachi, Ltd.</v>
      </c>
      <c r="N227" s="1" t="str">
        <f>_xlfn.XLOOKUP($L227,Pos!B:B,Pos!E:E,, 0)</f>
        <v>Industrial Goods &amp; Services</v>
      </c>
      <c r="O227" s="1" t="str">
        <f t="shared" si="120"/>
        <v>Industrial Goods &amp; Services_Others</v>
      </c>
      <c r="P227" s="1" t="str">
        <f>_xlfn.XLOOKUP($L227,Pos!B:B,Pos!F:F,, 0)</f>
        <v>Others</v>
      </c>
      <c r="Q227" s="1">
        <v>0</v>
      </c>
      <c r="R227" s="9">
        <f>_xlfn.XLOOKUP($L227,Pos!$B:$B,Pos!N:N,0, 0)</f>
        <v>4.18</v>
      </c>
      <c r="S227" s="9">
        <f>_xlfn.XLOOKUP($L227,Pos!$B:$B,Pos!O:O,0, 0)</f>
        <v>3.6951670000000001</v>
      </c>
      <c r="T227" s="9">
        <f>_xlfn.XLOOKUP($L227,Pos!$B:$B,Pos!P:P,0, 0)</f>
        <v>6.7</v>
      </c>
      <c r="U227" s="9">
        <f>_xlfn.XLOOKUP($L227,Pos!$B:$B,Pos!Q:Q,0, 0)</f>
        <v>8.9</v>
      </c>
      <c r="V227" s="9">
        <f>_xlfn.XLOOKUP($L227,Pos!$B:$B,Pos!R:R,0, 0)</f>
        <v>2.1666669999999999</v>
      </c>
      <c r="W227" s="9">
        <f>_xlfn.XLOOKUP($L227,Pos!$B:$B,Pos!S:S,0, 0)</f>
        <v>5.4450000000000003</v>
      </c>
      <c r="X227" s="9" t="str">
        <f>_xlfn.XLOOKUP($L227,Pos!$B:$B,Pos!J:J,0, 0)</f>
        <v>Buy</v>
      </c>
      <c r="Y227" s="1">
        <v>0</v>
      </c>
      <c r="Z227" s="1">
        <v>0</v>
      </c>
      <c r="AA227" s="1">
        <f t="shared" si="121"/>
        <v>0</v>
      </c>
      <c r="AB227" s="9">
        <f>_xlfn.XLOOKUP(L227,Pos!B:B,Pos!K:K,-1,0)</f>
        <v>5.4545454545454541</v>
      </c>
      <c r="AC227" s="1" t="e">
        <f>_xlfn.XLOOKUP($L227,Pos!$A:$A,Pos!S:S,_xlfn.XLOOKUP($L227,#REF!,#REF!, ""), 0)</f>
        <v>#REF!</v>
      </c>
      <c r="AD227" s="1" t="e">
        <f>_xlfn.XLOOKUP($L227,Pos!$A:$A,Pos!T:T,_xlfn.XLOOKUP($L227,#REF!,#REF!, ""), 0)</f>
        <v>#REF!</v>
      </c>
      <c r="AE227" s="1" t="e">
        <f>_xlfn.XLOOKUP($L227,Pos!$A:$A,Pos!U:U,_xlfn.XLOOKUP($L227,#REF!,#REF!, ""), 0)</f>
        <v>#REF!</v>
      </c>
      <c r="AF227" s="1" t="e">
        <f>_xlfn.XLOOKUP($L227,Pos!$A:$A,Pos!V:V,_xlfn.XLOOKUP($L227,#REF!,#REF!, ""), 0)</f>
        <v>#REF!</v>
      </c>
      <c r="AG227" s="1" t="e">
        <f>_xlfn.XLOOKUP($L227,Pos!$A:$A,Pos!W:W,_xlfn.XLOOKUP($L227,#REF!,#REF!, ""), 0)</f>
        <v>#REF!</v>
      </c>
      <c r="AH227" s="1" t="e">
        <f>_xlfn.XLOOKUP($L227,Pos!$A:$A,Pos!X:X,_xlfn.XLOOKUP($L227,#REF!,#REF!, ""), 0)</f>
        <v>#REF!</v>
      </c>
      <c r="AI227" s="1" t="e">
        <f>_xlfn.XLOOKUP($L227,Pos!$A:$A,Pos!Y:Y,_xlfn.XLOOKUP($L227,#REF!,#REF!, ""), 0)</f>
        <v>#REF!</v>
      </c>
      <c r="AJ227" s="1" t="e">
        <f>_xlfn.XLOOKUP($L227,Pos!$A:$A,Pos!Z:Z,_xlfn.XLOOKUP($L227,#REF!,#REF!, ""), 0)</f>
        <v>#REF!</v>
      </c>
      <c r="AK227" s="1" t="e">
        <f>_xlfn.XLOOKUP($L227,Pos!$A:$A,Pos!AA:AA,_xlfn.XLOOKUP($L227,#REF!,#REF!, ""), 0)</f>
        <v>#REF!</v>
      </c>
      <c r="AL227" s="1" t="e">
        <f>_xlfn.XLOOKUP($L227,Pos!$A:$A,Pos!AB:AB,_xlfn.XLOOKUP($L227,#REF!,#REF!, ""), 0)</f>
        <v>#REF!</v>
      </c>
      <c r="AM227" s="1" t="e">
        <f>_xlfn.XLOOKUP($L227,Pos!$A:$A,Pos!AC:AC,_xlfn.XLOOKUP($L227,#REF!,#REF!, ""), 0)</f>
        <v>#REF!</v>
      </c>
      <c r="AN227" s="1" t="e">
        <f>_xlfn.XLOOKUP($L227,Pos!$A:$A,Pos!AD:AD,_xlfn.XLOOKUP($L227,#REF!,#REF!, ""), 0)</f>
        <v>#REF!</v>
      </c>
      <c r="AO227" s="1" t="e">
        <f>_xlfn.XLOOKUP($L227,Pos!$A:$A,Pos!AE:AE,_xlfn.XLOOKUP($L227,#REF!,#REF!, ""), 0)</f>
        <v>#REF!</v>
      </c>
      <c r="AP227" s="1" t="e">
        <f>_xlfn.XLOOKUP($L227,Pos!$A:$A,Pos!AF:AF,_xlfn.XLOOKUP($L227,#REF!,#REF!, ""), 0)</f>
        <v>#REF!</v>
      </c>
      <c r="AQ227" s="1" t="e">
        <f>_xlfn.XLOOKUP($L227,Pos!$A:$A,Pos!AG:AG,_xlfn.XLOOKUP($L227,#REF!,#REF!, ""), 0)</f>
        <v>#REF!</v>
      </c>
      <c r="AR227" s="1" t="e">
        <f>_xlfn.XLOOKUP($L227,Pos!$A:$A,Pos!AH:AH,_xlfn.XLOOKUP($L227,#REF!,#REF!, ""), 0)</f>
        <v>#REF!</v>
      </c>
      <c r="AS227" s="1" t="e">
        <f>_xlfn.XLOOKUP($L227,Pos!$A:$A,Pos!AI:AI,_xlfn.XLOOKUP($L227,#REF!,#REF!, ""), 0)</f>
        <v>#REF!</v>
      </c>
      <c r="AT227" s="1" t="e">
        <f>_xlfn.XLOOKUP($L227,Pos!$A:$A,Pos!AJ:AJ,_xlfn.XLOOKUP($L227,#REF!,#REF!, ""), 0)</f>
        <v>#REF!</v>
      </c>
      <c r="AU227" s="1" t="e">
        <f>_xlfn.XLOOKUP($L227,Pos!$A:$A,Pos!AK:AK,_xlfn.XLOOKUP($L227,#REF!,#REF!, ""), 0)</f>
        <v>#REF!</v>
      </c>
      <c r="AV227" s="1" t="e">
        <f>_xlfn.XLOOKUP($L227,Pos!$A:$A,Pos!AL:AL,_xlfn.XLOOKUP($L227,#REF!,#REF!, ""), 0)</f>
        <v>#REF!</v>
      </c>
      <c r="AW227" s="1" t="e">
        <f>_xlfn.XLOOKUP($L227,Pos!$A:$A,Pos!AM:AM,_xlfn.XLOOKUP($L227,#REF!,#REF!, ""), 0)</f>
        <v>#REF!</v>
      </c>
      <c r="AX227" s="1" t="e">
        <f>_xlfn.XLOOKUP($L227,Pos!$A:$A,Pos!AN:AN,_xlfn.XLOOKUP($L227,#REF!,#REF!, ""), 0)</f>
        <v>#REF!</v>
      </c>
      <c r="AY227" s="1" t="e">
        <f>_xlfn.XLOOKUP($L227,Pos!$A:$A,Pos!AO:AO,_xlfn.XLOOKUP($L227,#REF!,#REF!, ""), 0)</f>
        <v>#REF!</v>
      </c>
      <c r="AZ227" s="7" t="str">
        <f t="shared" si="122"/>
        <v>OUT</v>
      </c>
      <c r="BA227" s="1">
        <f>IF(OR(_xlfn.XLOOKUP(L227,Pos!B:B,Pos!L:L,FALSE)="ESG Reason",_xlfn.XLOOKUP(L227,Pos!B:B,Pos!L:L,FALSE)="Blacklisted"),1,0)</f>
        <v>0</v>
      </c>
      <c r="BC227" s="11">
        <v>9.2472168328150513E-11</v>
      </c>
      <c r="BD227" s="11">
        <f>_xlfn.XLOOKUP($L227,Pos!$B:$B,Pos!H:H,0, 0)</f>
        <v>0</v>
      </c>
      <c r="BE227" s="11">
        <f>_xlfn.XLOOKUP($L227,Pos!$B:$B,Pos!I:I,0, 0)</f>
        <v>1.756554977779297E-3</v>
      </c>
      <c r="BF227" s="18">
        <f t="shared" si="123"/>
        <v>1.756554977779297E-3</v>
      </c>
      <c r="BG227" s="1">
        <f t="shared" si="124"/>
        <v>3</v>
      </c>
      <c r="BH227" s="1">
        <f t="shared" si="125"/>
        <v>48</v>
      </c>
      <c r="BI227" s="18">
        <f t="shared" si="126"/>
        <v>9.2472168328150513E-11</v>
      </c>
      <c r="BJ227" s="3">
        <f t="shared" si="127"/>
        <v>0</v>
      </c>
      <c r="BK227" s="18">
        <f t="shared" si="128"/>
        <v>0</v>
      </c>
    </row>
    <row r="228" spans="3:63" x14ac:dyDescent="0.25">
      <c r="C228" s="3"/>
      <c r="D228" s="3"/>
      <c r="E228" s="3"/>
      <c r="F228" s="3"/>
      <c r="G228" s="51" t="s">
        <v>116</v>
      </c>
      <c r="H228" s="8" t="str">
        <f t="shared" si="118"/>
        <v>0,1%North America</v>
      </c>
      <c r="I228" s="11" cm="1">
        <f t="array" ref="I228">IF(
   AZ228 = "OUT", 0,IF(
   BD228 &gt;= LARGE(IF(ISNUMBER(BD:BD), BD:BD), 3),
   BE228 - 0.001,
   IF(BE228 &gt;=VLOOKUP(P228,mapping!$A:$B,2,FALSE), BE228,VLOOKUP(P228,mapping!$A$2:$B$8,2,FALSE))
))</f>
        <v>0</v>
      </c>
      <c r="J228" s="11" cm="1">
        <f t="array" ref="J228">IF(
    AZ228="OUT",0,IF(IF(
                      BD228&gt;=LARGE(IF(ISNUMBER(BD:BD),BD:BD),3),
                      BE228+0.001,
                      VLOOKUP(H228,mapping!$D:$E,2,FALSE)
                      )&gt;I228,
                   IF(
                      BD228&gt;=LARGE(IF(ISNUMBER(BD:BD),BD:BD),3),
                      BE228+0.001,
                      VLOOKUP(H228,mapping!$D:$E,2,FALSE)
                      ),
                   I228+0.002))</f>
        <v>0</v>
      </c>
      <c r="K228" s="8">
        <f t="shared" si="119"/>
        <v>1.739481382773426E-3</v>
      </c>
      <c r="L228" s="1" t="str">
        <f>Pos!B146</f>
        <v>CA8911605092</v>
      </c>
      <c r="M228" s="1" t="str">
        <f>_xlfn.XLOOKUP($L228,Pos!B:B,Pos!D:D,, 0)</f>
        <v>Toronto-Dominion Bank</v>
      </c>
      <c r="N228" s="1" t="str">
        <f>_xlfn.XLOOKUP($L228,Pos!B:B,Pos!E:E,, 0)</f>
        <v>Banks</v>
      </c>
      <c r="O228" s="1" t="str">
        <f t="shared" si="120"/>
        <v>Banks_North America</v>
      </c>
      <c r="P228" s="1" t="str">
        <f>_xlfn.XLOOKUP($L228,Pos!B:B,Pos!F:F,, 0)</f>
        <v>North America</v>
      </c>
      <c r="Q228" s="1">
        <v>0</v>
      </c>
      <c r="R228" s="9">
        <f>_xlfn.XLOOKUP($L228,Pos!$B:$B,Pos!N:N,0, 0)</f>
        <v>4.99</v>
      </c>
      <c r="S228" s="9">
        <f>_xlfn.XLOOKUP($L228,Pos!$B:$B,Pos!O:O,0, 0)</f>
        <v>5.17</v>
      </c>
      <c r="T228" s="9">
        <f>_xlfn.XLOOKUP($L228,Pos!$B:$B,Pos!P:P,0, 0)</f>
        <v>4.8</v>
      </c>
      <c r="U228" s="9">
        <f>_xlfn.XLOOKUP($L228,Pos!$B:$B,Pos!Q:Q,0, 0)</f>
        <v>6.3</v>
      </c>
      <c r="V228" s="9">
        <f>_xlfn.XLOOKUP($L228,Pos!$B:$B,Pos!R:R,0, 0)</f>
        <v>9.8666669999999996</v>
      </c>
      <c r="W228" s="9">
        <f>_xlfn.XLOOKUP($L228,Pos!$B:$B,Pos!S:S,0, 0)</f>
        <v>6.176666</v>
      </c>
      <c r="X228" s="9" t="str">
        <f>_xlfn.XLOOKUP($L228,Pos!$B:$B,Pos!J:J,0, 0)</f>
        <v>Outperform</v>
      </c>
      <c r="Y228" s="1">
        <v>0</v>
      </c>
      <c r="Z228" s="1">
        <v>0</v>
      </c>
      <c r="AA228" s="1">
        <f t="shared" si="121"/>
        <v>0</v>
      </c>
      <c r="AB228" s="9">
        <f>_xlfn.XLOOKUP(L228,Pos!B:B,Pos!K:K,-1,0)</f>
        <v>-1</v>
      </c>
      <c r="AC228" s="1" t="e">
        <f>_xlfn.XLOOKUP($L228,Pos!$A:$A,Pos!S:S,_xlfn.XLOOKUP($L228,#REF!,#REF!, ""), 0)</f>
        <v>#REF!</v>
      </c>
      <c r="AD228" s="1" t="e">
        <f>_xlfn.XLOOKUP($L228,Pos!$A:$A,Pos!T:T,_xlfn.XLOOKUP($L228,#REF!,#REF!, ""), 0)</f>
        <v>#REF!</v>
      </c>
      <c r="AE228" s="1" t="e">
        <f>_xlfn.XLOOKUP($L228,Pos!$A:$A,Pos!U:U,_xlfn.XLOOKUP($L228,#REF!,#REF!, ""), 0)</f>
        <v>#REF!</v>
      </c>
      <c r="AF228" s="1" t="e">
        <f>_xlfn.XLOOKUP($L228,Pos!$A:$A,Pos!V:V,_xlfn.XLOOKUP($L228,#REF!,#REF!, ""), 0)</f>
        <v>#REF!</v>
      </c>
      <c r="AG228" s="1" t="e">
        <f>_xlfn.XLOOKUP($L228,Pos!$A:$A,Pos!W:W,_xlfn.XLOOKUP($L228,#REF!,#REF!, ""), 0)</f>
        <v>#REF!</v>
      </c>
      <c r="AH228" s="1" t="e">
        <f>_xlfn.XLOOKUP($L228,Pos!$A:$A,Pos!X:X,_xlfn.XLOOKUP($L228,#REF!,#REF!, ""), 0)</f>
        <v>#REF!</v>
      </c>
      <c r="AI228" s="1" t="e">
        <f>_xlfn.XLOOKUP($L228,Pos!$A:$A,Pos!Y:Y,_xlfn.XLOOKUP($L228,#REF!,#REF!, ""), 0)</f>
        <v>#REF!</v>
      </c>
      <c r="AJ228" s="1" t="e">
        <f>_xlfn.XLOOKUP($L228,Pos!$A:$A,Pos!Z:Z,_xlfn.XLOOKUP($L228,#REF!,#REF!, ""), 0)</f>
        <v>#REF!</v>
      </c>
      <c r="AK228" s="1" t="e">
        <f>_xlfn.XLOOKUP($L228,Pos!$A:$A,Pos!AA:AA,_xlfn.XLOOKUP($L228,#REF!,#REF!, ""), 0)</f>
        <v>#REF!</v>
      </c>
      <c r="AL228" s="1" t="e">
        <f>_xlfn.XLOOKUP($L228,Pos!$A:$A,Pos!AB:AB,_xlfn.XLOOKUP($L228,#REF!,#REF!, ""), 0)</f>
        <v>#REF!</v>
      </c>
      <c r="AM228" s="1" t="e">
        <f>_xlfn.XLOOKUP($L228,Pos!$A:$A,Pos!AC:AC,_xlfn.XLOOKUP($L228,#REF!,#REF!, ""), 0)</f>
        <v>#REF!</v>
      </c>
      <c r="AN228" s="1" t="e">
        <f>_xlfn.XLOOKUP($L228,Pos!$A:$A,Pos!AD:AD,_xlfn.XLOOKUP($L228,#REF!,#REF!, ""), 0)</f>
        <v>#REF!</v>
      </c>
      <c r="AO228" s="1" t="e">
        <f>_xlfn.XLOOKUP($L228,Pos!$A:$A,Pos!AE:AE,_xlfn.XLOOKUP($L228,#REF!,#REF!, ""), 0)</f>
        <v>#REF!</v>
      </c>
      <c r="AP228" s="1" t="e">
        <f>_xlfn.XLOOKUP($L228,Pos!$A:$A,Pos!AF:AF,_xlfn.XLOOKUP($L228,#REF!,#REF!, ""), 0)</f>
        <v>#REF!</v>
      </c>
      <c r="AQ228" s="1" t="e">
        <f>_xlfn.XLOOKUP($L228,Pos!$A:$A,Pos!AG:AG,_xlfn.XLOOKUP($L228,#REF!,#REF!, ""), 0)</f>
        <v>#REF!</v>
      </c>
      <c r="AR228" s="1" t="e">
        <f>_xlfn.XLOOKUP($L228,Pos!$A:$A,Pos!AH:AH,_xlfn.XLOOKUP($L228,#REF!,#REF!, ""), 0)</f>
        <v>#REF!</v>
      </c>
      <c r="AS228" s="1" t="e">
        <f>_xlfn.XLOOKUP($L228,Pos!$A:$A,Pos!AI:AI,_xlfn.XLOOKUP($L228,#REF!,#REF!, ""), 0)</f>
        <v>#REF!</v>
      </c>
      <c r="AT228" s="1" t="e">
        <f>_xlfn.XLOOKUP($L228,Pos!$A:$A,Pos!AJ:AJ,_xlfn.XLOOKUP($L228,#REF!,#REF!, ""), 0)</f>
        <v>#REF!</v>
      </c>
      <c r="AU228" s="1" t="e">
        <f>_xlfn.XLOOKUP($L228,Pos!$A:$A,Pos!AK:AK,_xlfn.XLOOKUP($L228,#REF!,#REF!, ""), 0)</f>
        <v>#REF!</v>
      </c>
      <c r="AV228" s="1" t="e">
        <f>_xlfn.XLOOKUP($L228,Pos!$A:$A,Pos!AL:AL,_xlfn.XLOOKUP($L228,#REF!,#REF!, ""), 0)</f>
        <v>#REF!</v>
      </c>
      <c r="AW228" s="1" t="e">
        <f>_xlfn.XLOOKUP($L228,Pos!$A:$A,Pos!AM:AM,_xlfn.XLOOKUP($L228,#REF!,#REF!, ""), 0)</f>
        <v>#REF!</v>
      </c>
      <c r="AX228" s="1" t="e">
        <f>_xlfn.XLOOKUP($L228,Pos!$A:$A,Pos!AN:AN,_xlfn.XLOOKUP($L228,#REF!,#REF!, ""), 0)</f>
        <v>#REF!</v>
      </c>
      <c r="AY228" s="1" t="e">
        <f>_xlfn.XLOOKUP($L228,Pos!$A:$A,Pos!AO:AO,_xlfn.XLOOKUP($L228,#REF!,#REF!, ""), 0)</f>
        <v>#REF!</v>
      </c>
      <c r="AZ228" s="7" t="str">
        <f t="shared" si="122"/>
        <v>OUT</v>
      </c>
      <c r="BA228" s="1">
        <f>IF(OR(_xlfn.XLOOKUP(L228,Pos!B:B,Pos!L:L,FALSE)="ESG Reason",_xlfn.XLOOKUP(L228,Pos!B:B,Pos!L:L,FALSE)="Blacklisted"),1,0)</f>
        <v>0</v>
      </c>
      <c r="BC228" s="11">
        <v>1.8080508817765549E-10</v>
      </c>
      <c r="BD228" s="11">
        <f>_xlfn.XLOOKUP($L228,Pos!$B:$B,Pos!H:H,0, 0)</f>
        <v>0</v>
      </c>
      <c r="BE228" s="11">
        <f>_xlfn.XLOOKUP($L228,Pos!$B:$B,Pos!I:I,0, 0)</f>
        <v>1.739481382773426E-3</v>
      </c>
      <c r="BF228" s="18">
        <f t="shared" si="123"/>
        <v>1.739481382773426E-3</v>
      </c>
      <c r="BG228" s="1">
        <f t="shared" si="124"/>
        <v>1</v>
      </c>
      <c r="BH228" s="1">
        <f t="shared" si="125"/>
        <v>21</v>
      </c>
      <c r="BI228" s="18">
        <f t="shared" si="126"/>
        <v>1.8080508817765549E-10</v>
      </c>
      <c r="BJ228" s="3">
        <f t="shared" si="127"/>
        <v>0</v>
      </c>
      <c r="BK228" s="18">
        <f t="shared" si="128"/>
        <v>0</v>
      </c>
    </row>
    <row r="229" spans="3:63" x14ac:dyDescent="0.25">
      <c r="C229" s="3"/>
      <c r="D229" s="3"/>
      <c r="E229" s="3"/>
      <c r="F229" s="3"/>
      <c r="G229" s="51" t="s">
        <v>120</v>
      </c>
      <c r="H229" s="8" t="str">
        <f t="shared" si="118"/>
        <v>0,1%North America</v>
      </c>
      <c r="I229" s="11" cm="1">
        <f t="array" ref="I229">IF(
   AZ229 = "OUT", 0,IF(
   BD229 &gt;= LARGE(IF(ISNUMBER(BD:BD), BD:BD), 3),
   BE229 - 0.001,
   IF(BE229 &gt;=VLOOKUP(P229,mapping!$A:$B,2,FALSE), BE229,VLOOKUP(P229,mapping!$A$2:$B$8,2,FALSE))
))</f>
        <v>0</v>
      </c>
      <c r="J229" s="11" cm="1">
        <f t="array" ref="J229">IF(
    AZ229="OUT",0,IF(IF(
                      BD229&gt;=LARGE(IF(ISNUMBER(BD:BD),BD:BD),3),
                      BE229+0.001,
                      VLOOKUP(H229,mapping!$D:$E,2,FALSE)
                      )&gt;I229,
                   IF(
                      BD229&gt;=LARGE(IF(ISNUMBER(BD:BD),BD:BD),3),
                      BE229+0.001,
                      VLOOKUP(H229,mapping!$D:$E,2,FALSE)
                      ),
                   I229+0.002))</f>
        <v>0</v>
      </c>
      <c r="K229" s="8">
        <f t="shared" si="119"/>
        <v>1.721755688655387E-3</v>
      </c>
      <c r="L229" s="1" t="str">
        <f>Pos!B866</f>
        <v>US0970231058</v>
      </c>
      <c r="M229" s="1" t="str">
        <f>_xlfn.XLOOKUP($L229,Pos!B:B,Pos!D:D,, 0)</f>
        <v>Boeing Company</v>
      </c>
      <c r="N229" s="1" t="str">
        <f>_xlfn.XLOOKUP($L229,Pos!B:B,Pos!E:E,, 0)</f>
        <v>Industrial Goods &amp; Services</v>
      </c>
      <c r="O229" s="1" t="str">
        <f t="shared" si="120"/>
        <v>Industrial Goods &amp; Services_North America</v>
      </c>
      <c r="P229" s="1" t="str">
        <f>_xlfn.XLOOKUP($L229,Pos!B:B,Pos!F:F,, 0)</f>
        <v>North America</v>
      </c>
      <c r="Q229" s="1">
        <v>0</v>
      </c>
      <c r="R229" s="9">
        <f>_xlfn.XLOOKUP($L229,Pos!$B:$B,Pos!N:N,0, 0)</f>
        <v>0</v>
      </c>
      <c r="S229" s="9">
        <f>_xlfn.XLOOKUP($L229,Pos!$B:$B,Pos!O:O,0, 0)</f>
        <v>8.7650000000000006</v>
      </c>
      <c r="T229" s="9">
        <f>_xlfn.XLOOKUP($L229,Pos!$B:$B,Pos!P:P,0, 0)</f>
        <v>1.55</v>
      </c>
      <c r="U229" s="9">
        <f>_xlfn.XLOOKUP($L229,Pos!$B:$B,Pos!Q:Q,0, 0)</f>
        <v>3.7</v>
      </c>
      <c r="V229" s="9">
        <f>_xlfn.XLOOKUP($L229,Pos!$B:$B,Pos!R:R,0, 0)</f>
        <v>1.766667</v>
      </c>
      <c r="W229" s="9">
        <f>_xlfn.XLOOKUP($L229,Pos!$B:$B,Pos!S:S,0, 0)</f>
        <v>7.0724999999999998</v>
      </c>
      <c r="X229" s="9" t="str">
        <f>_xlfn.XLOOKUP($L229,Pos!$B:$B,Pos!J:J,0, 0)</f>
        <v>Outperform</v>
      </c>
      <c r="Y229" s="1">
        <v>0</v>
      </c>
      <c r="Z229" s="1">
        <v>0</v>
      </c>
      <c r="AA229" s="1">
        <f t="shared" si="121"/>
        <v>0</v>
      </c>
      <c r="AB229" s="9">
        <f>_xlfn.XLOOKUP(L229,Pos!B:B,Pos!K:K,-1,0)</f>
        <v>9.7916666666666661</v>
      </c>
      <c r="AC229" s="1" t="e">
        <f>_xlfn.XLOOKUP($L229,Pos!$A:$A,Pos!S:S,_xlfn.XLOOKUP($L229,#REF!,#REF!, ""), 0)</f>
        <v>#REF!</v>
      </c>
      <c r="AD229" s="1" t="e">
        <f>_xlfn.XLOOKUP($L229,Pos!$A:$A,Pos!T:T,_xlfn.XLOOKUP($L229,#REF!,#REF!, ""), 0)</f>
        <v>#REF!</v>
      </c>
      <c r="AE229" s="1" t="e">
        <f>_xlfn.XLOOKUP($L229,Pos!$A:$A,Pos!U:U,_xlfn.XLOOKUP($L229,#REF!,#REF!, ""), 0)</f>
        <v>#REF!</v>
      </c>
      <c r="AF229" s="1" t="e">
        <f>_xlfn.XLOOKUP($L229,Pos!$A:$A,Pos!V:V,_xlfn.XLOOKUP($L229,#REF!,#REF!, ""), 0)</f>
        <v>#REF!</v>
      </c>
      <c r="AG229" s="1" t="e">
        <f>_xlfn.XLOOKUP($L229,Pos!$A:$A,Pos!W:W,_xlfn.XLOOKUP($L229,#REF!,#REF!, ""), 0)</f>
        <v>#REF!</v>
      </c>
      <c r="AH229" s="1" t="e">
        <f>_xlfn.XLOOKUP($L229,Pos!$A:$A,Pos!X:X,_xlfn.XLOOKUP($L229,#REF!,#REF!, ""), 0)</f>
        <v>#REF!</v>
      </c>
      <c r="AI229" s="1" t="e">
        <f>_xlfn.XLOOKUP($L229,Pos!$A:$A,Pos!Y:Y,_xlfn.XLOOKUP($L229,#REF!,#REF!, ""), 0)</f>
        <v>#REF!</v>
      </c>
      <c r="AJ229" s="1" t="e">
        <f>_xlfn.XLOOKUP($L229,Pos!$A:$A,Pos!Z:Z,_xlfn.XLOOKUP($L229,#REF!,#REF!, ""), 0)</f>
        <v>#REF!</v>
      </c>
      <c r="AK229" s="1" t="e">
        <f>_xlfn.XLOOKUP($L229,Pos!$A:$A,Pos!AA:AA,_xlfn.XLOOKUP($L229,#REF!,#REF!, ""), 0)</f>
        <v>#REF!</v>
      </c>
      <c r="AL229" s="1" t="e">
        <f>_xlfn.XLOOKUP($L229,Pos!$A:$A,Pos!AB:AB,_xlfn.XLOOKUP($L229,#REF!,#REF!, ""), 0)</f>
        <v>#REF!</v>
      </c>
      <c r="AM229" s="1" t="e">
        <f>_xlfn.XLOOKUP($L229,Pos!$A:$A,Pos!AC:AC,_xlfn.XLOOKUP($L229,#REF!,#REF!, ""), 0)</f>
        <v>#REF!</v>
      </c>
      <c r="AN229" s="1" t="e">
        <f>_xlfn.XLOOKUP($L229,Pos!$A:$A,Pos!AD:AD,_xlfn.XLOOKUP($L229,#REF!,#REF!, ""), 0)</f>
        <v>#REF!</v>
      </c>
      <c r="AO229" s="1" t="e">
        <f>_xlfn.XLOOKUP($L229,Pos!$A:$A,Pos!AE:AE,_xlfn.XLOOKUP($L229,#REF!,#REF!, ""), 0)</f>
        <v>#REF!</v>
      </c>
      <c r="AP229" s="1" t="e">
        <f>_xlfn.XLOOKUP($L229,Pos!$A:$A,Pos!AF:AF,_xlfn.XLOOKUP($L229,#REF!,#REF!, ""), 0)</f>
        <v>#REF!</v>
      </c>
      <c r="AQ229" s="1" t="e">
        <f>_xlfn.XLOOKUP($L229,Pos!$A:$A,Pos!AG:AG,_xlfn.XLOOKUP($L229,#REF!,#REF!, ""), 0)</f>
        <v>#REF!</v>
      </c>
      <c r="AR229" s="1" t="e">
        <f>_xlfn.XLOOKUP($L229,Pos!$A:$A,Pos!AH:AH,_xlfn.XLOOKUP($L229,#REF!,#REF!, ""), 0)</f>
        <v>#REF!</v>
      </c>
      <c r="AS229" s="1" t="e">
        <f>_xlfn.XLOOKUP($L229,Pos!$A:$A,Pos!AI:AI,_xlfn.XLOOKUP($L229,#REF!,#REF!, ""), 0)</f>
        <v>#REF!</v>
      </c>
      <c r="AT229" s="1" t="e">
        <f>_xlfn.XLOOKUP($L229,Pos!$A:$A,Pos!AJ:AJ,_xlfn.XLOOKUP($L229,#REF!,#REF!, ""), 0)</f>
        <v>#REF!</v>
      </c>
      <c r="AU229" s="1" t="e">
        <f>_xlfn.XLOOKUP($L229,Pos!$A:$A,Pos!AK:AK,_xlfn.XLOOKUP($L229,#REF!,#REF!, ""), 0)</f>
        <v>#REF!</v>
      </c>
      <c r="AV229" s="1" t="e">
        <f>_xlfn.XLOOKUP($L229,Pos!$A:$A,Pos!AL:AL,_xlfn.XLOOKUP($L229,#REF!,#REF!, ""), 0)</f>
        <v>#REF!</v>
      </c>
      <c r="AW229" s="1" t="e">
        <f>_xlfn.XLOOKUP($L229,Pos!$A:$A,Pos!AM:AM,_xlfn.XLOOKUP($L229,#REF!,#REF!, ""), 0)</f>
        <v>#REF!</v>
      </c>
      <c r="AX229" s="1" t="e">
        <f>_xlfn.XLOOKUP($L229,Pos!$A:$A,Pos!AN:AN,_xlfn.XLOOKUP($L229,#REF!,#REF!, ""), 0)</f>
        <v>#REF!</v>
      </c>
      <c r="AY229" s="1" t="e">
        <f>_xlfn.XLOOKUP($L229,Pos!$A:$A,Pos!AO:AO,_xlfn.XLOOKUP($L229,#REF!,#REF!, ""), 0)</f>
        <v>#REF!</v>
      </c>
      <c r="AZ229" s="7" t="str">
        <f t="shared" si="122"/>
        <v>OUT</v>
      </c>
      <c r="BA229" s="1">
        <f>IF(OR(_xlfn.XLOOKUP(L229,Pos!B:B,Pos!L:L,FALSE)="ESG Reason",_xlfn.XLOOKUP(L229,Pos!B:B,Pos!L:L,FALSE)="Blacklisted"),1,0)</f>
        <v>1</v>
      </c>
      <c r="BC229" s="11">
        <v>8.6308018493320504E-11</v>
      </c>
      <c r="BD229" s="11">
        <f>_xlfn.XLOOKUP($L229,Pos!$B:$B,Pos!H:H,0, 0)</f>
        <v>0</v>
      </c>
      <c r="BE229" s="11">
        <f>_xlfn.XLOOKUP($L229,Pos!$B:$B,Pos!I:I,0, 0)</f>
        <v>1.721755688655387E-3</v>
      </c>
      <c r="BF229" s="18">
        <f t="shared" si="123"/>
        <v>1.721755688655387E-3</v>
      </c>
      <c r="BG229" s="1">
        <f t="shared" si="124"/>
        <v>1</v>
      </c>
      <c r="BH229" s="1">
        <f t="shared" si="125"/>
        <v>29</v>
      </c>
      <c r="BI229" s="18">
        <f t="shared" si="126"/>
        <v>8.6308018493320504E-11</v>
      </c>
      <c r="BJ229" s="3">
        <f t="shared" si="127"/>
        <v>0</v>
      </c>
      <c r="BK229" s="18">
        <f t="shared" si="128"/>
        <v>0</v>
      </c>
    </row>
    <row r="230" spans="3:63" x14ac:dyDescent="0.25">
      <c r="C230" s="3"/>
      <c r="D230" s="3"/>
      <c r="E230" s="3"/>
      <c r="F230" s="3"/>
      <c r="G230" s="51" t="s">
        <v>130</v>
      </c>
      <c r="H230" s="8" t="str">
        <f t="shared" si="118"/>
        <v>0,1%West Europe</v>
      </c>
      <c r="I230" s="11" cm="1">
        <f t="array" ref="I230">IF(
   AZ230 = "OUT", 0,IF(
   BD230 &gt;= LARGE(IF(ISNUMBER(BD:BD), BD:BD), 3),
   BE230 - 0.001,
   IF(BE230 &gt;=VLOOKUP(P230,mapping!$A:$B,2,FALSE), BE230,VLOOKUP(P230,mapping!$A$2:$B$8,2,FALSE))
))</f>
        <v>0</v>
      </c>
      <c r="J230" s="11" cm="1">
        <f t="array" ref="J230">IF(
    AZ230="OUT",0,IF(IF(
                      BD230&gt;=LARGE(IF(ISNUMBER(BD:BD),BD:BD),3),
                      BE230+0.001,
                      VLOOKUP(H230,mapping!$D:$E,2,FALSE)
                      )&gt;I230,
                   IF(
                      BD230&gt;=LARGE(IF(ISNUMBER(BD:BD),BD:BD),3),
                      BE230+0.001,
                      VLOOKUP(H230,mapping!$D:$E,2,FALSE)
                      ),
                   I230+0.002))</f>
        <v>0</v>
      </c>
      <c r="K230" s="8">
        <f t="shared" si="119"/>
        <v>1.714594600245685E-3</v>
      </c>
      <c r="L230" s="1" t="str">
        <f>Pos!B697</f>
        <v>NL0000235190</v>
      </c>
      <c r="M230" s="1" t="str">
        <f>_xlfn.XLOOKUP($L230,Pos!B:B,Pos!D:D,, 0)</f>
        <v>Airbus SE</v>
      </c>
      <c r="N230" s="1" t="str">
        <f>_xlfn.XLOOKUP($L230,Pos!B:B,Pos!E:E,, 0)</f>
        <v>Industrial Goods &amp; Services</v>
      </c>
      <c r="O230" s="1" t="str">
        <f t="shared" si="120"/>
        <v>Industrial Goods &amp; Services_West Europe</v>
      </c>
      <c r="P230" s="1" t="str">
        <f>_xlfn.XLOOKUP($L230,Pos!B:B,Pos!F:F,, 0)</f>
        <v>West Europe</v>
      </c>
      <c r="Q230" s="1">
        <v>0</v>
      </c>
      <c r="R230" s="9">
        <f>_xlfn.XLOOKUP($L230,Pos!$B:$B,Pos!N:N,0, 0)</f>
        <v>3.78</v>
      </c>
      <c r="S230" s="9">
        <f>_xlfn.XLOOKUP($L230,Pos!$B:$B,Pos!O:O,0, 0)</f>
        <v>2.6081669999999999</v>
      </c>
      <c r="T230" s="9">
        <f>_xlfn.XLOOKUP($L230,Pos!$B:$B,Pos!P:P,0, 0)</f>
        <v>4.7249999999999996</v>
      </c>
      <c r="U230" s="9">
        <f>_xlfn.XLOOKUP($L230,Pos!$B:$B,Pos!Q:Q,0, 0)</f>
        <v>9</v>
      </c>
      <c r="V230" s="9">
        <f>_xlfn.XLOOKUP($L230,Pos!$B:$B,Pos!R:R,0, 0)</f>
        <v>7.6666670000000003</v>
      </c>
      <c r="W230" s="9">
        <f>_xlfn.XLOOKUP($L230,Pos!$B:$B,Pos!S:S,0, 0)</f>
        <v>7.273333</v>
      </c>
      <c r="X230" s="9" t="str">
        <f>_xlfn.XLOOKUP($L230,Pos!$B:$B,Pos!J:J,0, 0)</f>
        <v>Outperform</v>
      </c>
      <c r="Y230" s="1">
        <v>0</v>
      </c>
      <c r="Z230" s="1">
        <v>0</v>
      </c>
      <c r="AA230" s="1">
        <f t="shared" si="121"/>
        <v>0</v>
      </c>
      <c r="AB230" s="9">
        <f>_xlfn.XLOOKUP(L230,Pos!B:B,Pos!K:K,-1,0)</f>
        <v>3.8805970149253728</v>
      </c>
      <c r="AC230" s="1" t="e">
        <f>_xlfn.XLOOKUP($L230,Pos!$A:$A,Pos!S:S,_xlfn.XLOOKUP($L230,#REF!,#REF!, ""), 0)</f>
        <v>#REF!</v>
      </c>
      <c r="AD230" s="1" t="e">
        <f>_xlfn.XLOOKUP($L230,Pos!$A:$A,Pos!T:T,_xlfn.XLOOKUP($L230,#REF!,#REF!, ""), 0)</f>
        <v>#REF!</v>
      </c>
      <c r="AE230" s="1" t="e">
        <f>_xlfn.XLOOKUP($L230,Pos!$A:$A,Pos!U:U,_xlfn.XLOOKUP($L230,#REF!,#REF!, ""), 0)</f>
        <v>#REF!</v>
      </c>
      <c r="AF230" s="1" t="e">
        <f>_xlfn.XLOOKUP($L230,Pos!$A:$A,Pos!V:V,_xlfn.XLOOKUP($L230,#REF!,#REF!, ""), 0)</f>
        <v>#REF!</v>
      </c>
      <c r="AG230" s="1" t="e">
        <f>_xlfn.XLOOKUP($L230,Pos!$A:$A,Pos!W:W,_xlfn.XLOOKUP($L230,#REF!,#REF!, ""), 0)</f>
        <v>#REF!</v>
      </c>
      <c r="AH230" s="1" t="e">
        <f>_xlfn.XLOOKUP($L230,Pos!$A:$A,Pos!X:X,_xlfn.XLOOKUP($L230,#REF!,#REF!, ""), 0)</f>
        <v>#REF!</v>
      </c>
      <c r="AI230" s="1" t="e">
        <f>_xlfn.XLOOKUP($L230,Pos!$A:$A,Pos!Y:Y,_xlfn.XLOOKUP($L230,#REF!,#REF!, ""), 0)</f>
        <v>#REF!</v>
      </c>
      <c r="AJ230" s="1" t="e">
        <f>_xlfn.XLOOKUP($L230,Pos!$A:$A,Pos!Z:Z,_xlfn.XLOOKUP($L230,#REF!,#REF!, ""), 0)</f>
        <v>#REF!</v>
      </c>
      <c r="AK230" s="1" t="e">
        <f>_xlfn.XLOOKUP($L230,Pos!$A:$A,Pos!AA:AA,_xlfn.XLOOKUP($L230,#REF!,#REF!, ""), 0)</f>
        <v>#REF!</v>
      </c>
      <c r="AL230" s="1" t="e">
        <f>_xlfn.XLOOKUP($L230,Pos!$A:$A,Pos!AB:AB,_xlfn.XLOOKUP($L230,#REF!,#REF!, ""), 0)</f>
        <v>#REF!</v>
      </c>
      <c r="AM230" s="1" t="e">
        <f>_xlfn.XLOOKUP($L230,Pos!$A:$A,Pos!AC:AC,_xlfn.XLOOKUP($L230,#REF!,#REF!, ""), 0)</f>
        <v>#REF!</v>
      </c>
      <c r="AN230" s="1" t="e">
        <f>_xlfn.XLOOKUP($L230,Pos!$A:$A,Pos!AD:AD,_xlfn.XLOOKUP($L230,#REF!,#REF!, ""), 0)</f>
        <v>#REF!</v>
      </c>
      <c r="AO230" s="1" t="e">
        <f>_xlfn.XLOOKUP($L230,Pos!$A:$A,Pos!AE:AE,_xlfn.XLOOKUP($L230,#REF!,#REF!, ""), 0)</f>
        <v>#REF!</v>
      </c>
      <c r="AP230" s="1" t="e">
        <f>_xlfn.XLOOKUP($L230,Pos!$A:$A,Pos!AF:AF,_xlfn.XLOOKUP($L230,#REF!,#REF!, ""), 0)</f>
        <v>#REF!</v>
      </c>
      <c r="AQ230" s="1" t="e">
        <f>_xlfn.XLOOKUP($L230,Pos!$A:$A,Pos!AG:AG,_xlfn.XLOOKUP($L230,#REF!,#REF!, ""), 0)</f>
        <v>#REF!</v>
      </c>
      <c r="AR230" s="1" t="e">
        <f>_xlfn.XLOOKUP($L230,Pos!$A:$A,Pos!AH:AH,_xlfn.XLOOKUP($L230,#REF!,#REF!, ""), 0)</f>
        <v>#REF!</v>
      </c>
      <c r="AS230" s="1" t="e">
        <f>_xlfn.XLOOKUP($L230,Pos!$A:$A,Pos!AI:AI,_xlfn.XLOOKUP($L230,#REF!,#REF!, ""), 0)</f>
        <v>#REF!</v>
      </c>
      <c r="AT230" s="1" t="e">
        <f>_xlfn.XLOOKUP($L230,Pos!$A:$A,Pos!AJ:AJ,_xlfn.XLOOKUP($L230,#REF!,#REF!, ""), 0)</f>
        <v>#REF!</v>
      </c>
      <c r="AU230" s="1" t="e">
        <f>_xlfn.XLOOKUP($L230,Pos!$A:$A,Pos!AK:AK,_xlfn.XLOOKUP($L230,#REF!,#REF!, ""), 0)</f>
        <v>#REF!</v>
      </c>
      <c r="AV230" s="1" t="e">
        <f>_xlfn.XLOOKUP($L230,Pos!$A:$A,Pos!AL:AL,_xlfn.XLOOKUP($L230,#REF!,#REF!, ""), 0)</f>
        <v>#REF!</v>
      </c>
      <c r="AW230" s="1" t="e">
        <f>_xlfn.XLOOKUP($L230,Pos!$A:$A,Pos!AM:AM,_xlfn.XLOOKUP($L230,#REF!,#REF!, ""), 0)</f>
        <v>#REF!</v>
      </c>
      <c r="AX230" s="1" t="e">
        <f>_xlfn.XLOOKUP($L230,Pos!$A:$A,Pos!AN:AN,_xlfn.XLOOKUP($L230,#REF!,#REF!, ""), 0)</f>
        <v>#REF!</v>
      </c>
      <c r="AY230" s="1" t="e">
        <f>_xlfn.XLOOKUP($L230,Pos!$A:$A,Pos!AO:AO,_xlfn.XLOOKUP($L230,#REF!,#REF!, ""), 0)</f>
        <v>#REF!</v>
      </c>
      <c r="AZ230" s="7" t="str">
        <f t="shared" si="122"/>
        <v>OUT</v>
      </c>
      <c r="BA230" s="1">
        <f>IF(OR(_xlfn.XLOOKUP(L230,Pos!B:B,Pos!L:L,FALSE)="ESG Reason",_xlfn.XLOOKUP(L230,Pos!B:B,Pos!L:L,FALSE)="Blacklisted"),1,0)</f>
        <v>0</v>
      </c>
      <c r="BC230" s="11">
        <v>1.157027983298906E-10</v>
      </c>
      <c r="BD230" s="11">
        <f>_xlfn.XLOOKUP($L230,Pos!$B:$B,Pos!H:H,0, 0)</f>
        <v>0</v>
      </c>
      <c r="BE230" s="11">
        <f>_xlfn.XLOOKUP($L230,Pos!$B:$B,Pos!I:I,0, 0)</f>
        <v>1.714594600245685E-3</v>
      </c>
      <c r="BF230" s="18">
        <f t="shared" si="123"/>
        <v>1.714594600245685E-3</v>
      </c>
      <c r="BG230" s="1">
        <f t="shared" si="124"/>
        <v>2</v>
      </c>
      <c r="BH230" s="1">
        <f t="shared" si="125"/>
        <v>10</v>
      </c>
      <c r="BI230" s="18">
        <f t="shared" si="126"/>
        <v>1.157027983298906E-10</v>
      </c>
      <c r="BJ230" s="3">
        <f t="shared" si="127"/>
        <v>0</v>
      </c>
      <c r="BK230" s="18">
        <f t="shared" si="128"/>
        <v>0</v>
      </c>
    </row>
    <row r="231" spans="3:63" x14ac:dyDescent="0.25">
      <c r="C231" s="3"/>
      <c r="D231" s="3"/>
      <c r="E231" s="3"/>
      <c r="F231" s="3"/>
      <c r="G231" s="51" t="s">
        <v>121</v>
      </c>
      <c r="H231" s="8" t="str">
        <f t="shared" si="118"/>
        <v>0,1%Others</v>
      </c>
      <c r="I231" s="11" cm="1">
        <f t="array" ref="I231">IF(
   AZ231 = "OUT", 0,IF(
   BD231 &gt;= LARGE(IF(ISNUMBER(BD:BD), BD:BD), 3),
   BE231 - 0.001,
   IF(BE231 &gt;=VLOOKUP(P231,mapping!$A:$B,2,FALSE), BE231,VLOOKUP(P231,mapping!$A$2:$B$8,2,FALSE))
))</f>
        <v>0</v>
      </c>
      <c r="J231" s="11" cm="1">
        <f t="array" ref="J231">IF(
    AZ231="OUT",0,IF(IF(
                      BD231&gt;=LARGE(IF(ISNUMBER(BD:BD),BD:BD),3),
                      BE231+0.001,
                      VLOOKUP(H231,mapping!$D:$E,2,FALSE)
                      )&gt;I231,
                   IF(
                      BD231&gt;=LARGE(IF(ISNUMBER(BD:BD),BD:BD),3),
                      BE231+0.001,
                      VLOOKUP(H231,mapping!$D:$E,2,FALSE)
                      ),
                   I231+0.002))</f>
        <v>0</v>
      </c>
      <c r="K231" s="8">
        <f t="shared" si="119"/>
        <v>1.6974259907986239E-3</v>
      </c>
      <c r="L231" s="1" t="str">
        <f>Pos!B11</f>
        <v>AU000000BHP4</v>
      </c>
      <c r="M231" s="1" t="str">
        <f>_xlfn.XLOOKUP($L231,Pos!B:B,Pos!D:D,, 0)</f>
        <v>BHP Group Ltd</v>
      </c>
      <c r="N231" s="1" t="str">
        <f>_xlfn.XLOOKUP($L231,Pos!B:B,Pos!E:E,, 0)</f>
        <v>Basic Resources</v>
      </c>
      <c r="O231" s="1" t="str">
        <f t="shared" si="120"/>
        <v>Basic Resources_Others</v>
      </c>
      <c r="P231" s="1" t="str">
        <f>_xlfn.XLOOKUP($L231,Pos!B:B,Pos!F:F,, 0)</f>
        <v>Others</v>
      </c>
      <c r="Q231" s="1">
        <v>0</v>
      </c>
      <c r="R231" s="9">
        <f>_xlfn.XLOOKUP($L231,Pos!$B:$B,Pos!N:N,0, 0)</f>
        <v>6.73</v>
      </c>
      <c r="S231" s="9">
        <f>_xlfn.XLOOKUP($L231,Pos!$B:$B,Pos!O:O,0, 0)</f>
        <v>6.6048330000000002</v>
      </c>
      <c r="T231" s="9">
        <f>_xlfn.XLOOKUP($L231,Pos!$B:$B,Pos!P:P,0, 0)</f>
        <v>7.5250000000000004</v>
      </c>
      <c r="U231" s="9">
        <f>_xlfn.XLOOKUP($L231,Pos!$B:$B,Pos!Q:Q,0, 0)</f>
        <v>3</v>
      </c>
      <c r="V231" s="9">
        <f>_xlfn.XLOOKUP($L231,Pos!$B:$B,Pos!R:R,0, 0)</f>
        <v>8.3666669999999996</v>
      </c>
      <c r="W231" s="9">
        <f>_xlfn.XLOOKUP($L231,Pos!$B:$B,Pos!S:S,0, 0)</f>
        <v>3.411667</v>
      </c>
      <c r="X231" s="9" t="str">
        <f>_xlfn.XLOOKUP($L231,Pos!$B:$B,Pos!J:J,0, 0)</f>
        <v>Hold</v>
      </c>
      <c r="Y231" s="1">
        <v>0</v>
      </c>
      <c r="Z231" s="1">
        <v>0</v>
      </c>
      <c r="AA231" s="1">
        <f t="shared" si="121"/>
        <v>0</v>
      </c>
      <c r="AB231" s="9">
        <f>_xlfn.XLOOKUP(L231,Pos!B:B,Pos!K:K,-1,0)</f>
        <v>9.5454545454545467</v>
      </c>
      <c r="AC231" s="1" t="e">
        <f>_xlfn.XLOOKUP($L231,Pos!$A:$A,Pos!S:S,_xlfn.XLOOKUP($L231,#REF!,#REF!, ""), 0)</f>
        <v>#REF!</v>
      </c>
      <c r="AD231" s="1" t="e">
        <f>_xlfn.XLOOKUP($L231,Pos!$A:$A,Pos!T:T,_xlfn.XLOOKUP($L231,#REF!,#REF!, ""), 0)</f>
        <v>#REF!</v>
      </c>
      <c r="AE231" s="1" t="e">
        <f>_xlfn.XLOOKUP($L231,Pos!$A:$A,Pos!U:U,_xlfn.XLOOKUP($L231,#REF!,#REF!, ""), 0)</f>
        <v>#REF!</v>
      </c>
      <c r="AF231" s="1" t="e">
        <f>_xlfn.XLOOKUP($L231,Pos!$A:$A,Pos!V:V,_xlfn.XLOOKUP($L231,#REF!,#REF!, ""), 0)</f>
        <v>#REF!</v>
      </c>
      <c r="AG231" s="1" t="e">
        <f>_xlfn.XLOOKUP($L231,Pos!$A:$A,Pos!W:W,_xlfn.XLOOKUP($L231,#REF!,#REF!, ""), 0)</f>
        <v>#REF!</v>
      </c>
      <c r="AH231" s="1" t="e">
        <f>_xlfn.XLOOKUP($L231,Pos!$A:$A,Pos!X:X,_xlfn.XLOOKUP($L231,#REF!,#REF!, ""), 0)</f>
        <v>#REF!</v>
      </c>
      <c r="AI231" s="1" t="e">
        <f>_xlfn.XLOOKUP($L231,Pos!$A:$A,Pos!Y:Y,_xlfn.XLOOKUP($L231,#REF!,#REF!, ""), 0)</f>
        <v>#REF!</v>
      </c>
      <c r="AJ231" s="1" t="e">
        <f>_xlfn.XLOOKUP($L231,Pos!$A:$A,Pos!Z:Z,_xlfn.XLOOKUP($L231,#REF!,#REF!, ""), 0)</f>
        <v>#REF!</v>
      </c>
      <c r="AK231" s="1" t="e">
        <f>_xlfn.XLOOKUP($L231,Pos!$A:$A,Pos!AA:AA,_xlfn.XLOOKUP($L231,#REF!,#REF!, ""), 0)</f>
        <v>#REF!</v>
      </c>
      <c r="AL231" s="1" t="e">
        <f>_xlfn.XLOOKUP($L231,Pos!$A:$A,Pos!AB:AB,_xlfn.XLOOKUP($L231,#REF!,#REF!, ""), 0)</f>
        <v>#REF!</v>
      </c>
      <c r="AM231" s="1" t="e">
        <f>_xlfn.XLOOKUP($L231,Pos!$A:$A,Pos!AC:AC,_xlfn.XLOOKUP($L231,#REF!,#REF!, ""), 0)</f>
        <v>#REF!</v>
      </c>
      <c r="AN231" s="1" t="e">
        <f>_xlfn.XLOOKUP($L231,Pos!$A:$A,Pos!AD:AD,_xlfn.XLOOKUP($L231,#REF!,#REF!, ""), 0)</f>
        <v>#REF!</v>
      </c>
      <c r="AO231" s="1" t="e">
        <f>_xlfn.XLOOKUP($L231,Pos!$A:$A,Pos!AE:AE,_xlfn.XLOOKUP($L231,#REF!,#REF!, ""), 0)</f>
        <v>#REF!</v>
      </c>
      <c r="AP231" s="1" t="e">
        <f>_xlfn.XLOOKUP($L231,Pos!$A:$A,Pos!AF:AF,_xlfn.XLOOKUP($L231,#REF!,#REF!, ""), 0)</f>
        <v>#REF!</v>
      </c>
      <c r="AQ231" s="1" t="e">
        <f>_xlfn.XLOOKUP($L231,Pos!$A:$A,Pos!AG:AG,_xlfn.XLOOKUP($L231,#REF!,#REF!, ""), 0)</f>
        <v>#REF!</v>
      </c>
      <c r="AR231" s="1" t="e">
        <f>_xlfn.XLOOKUP($L231,Pos!$A:$A,Pos!AH:AH,_xlfn.XLOOKUP($L231,#REF!,#REF!, ""), 0)</f>
        <v>#REF!</v>
      </c>
      <c r="AS231" s="1" t="e">
        <f>_xlfn.XLOOKUP($L231,Pos!$A:$A,Pos!AI:AI,_xlfn.XLOOKUP($L231,#REF!,#REF!, ""), 0)</f>
        <v>#REF!</v>
      </c>
      <c r="AT231" s="1" t="e">
        <f>_xlfn.XLOOKUP($L231,Pos!$A:$A,Pos!AJ:AJ,_xlfn.XLOOKUP($L231,#REF!,#REF!, ""), 0)</f>
        <v>#REF!</v>
      </c>
      <c r="AU231" s="1" t="e">
        <f>_xlfn.XLOOKUP($L231,Pos!$A:$A,Pos!AK:AK,_xlfn.XLOOKUP($L231,#REF!,#REF!, ""), 0)</f>
        <v>#REF!</v>
      </c>
      <c r="AV231" s="1" t="e">
        <f>_xlfn.XLOOKUP($L231,Pos!$A:$A,Pos!AL:AL,_xlfn.XLOOKUP($L231,#REF!,#REF!, ""), 0)</f>
        <v>#REF!</v>
      </c>
      <c r="AW231" s="1" t="e">
        <f>_xlfn.XLOOKUP($L231,Pos!$A:$A,Pos!AM:AM,_xlfn.XLOOKUP($L231,#REF!,#REF!, ""), 0)</f>
        <v>#REF!</v>
      </c>
      <c r="AX231" s="1" t="e">
        <f>_xlfn.XLOOKUP($L231,Pos!$A:$A,Pos!AN:AN,_xlfn.XLOOKUP($L231,#REF!,#REF!, ""), 0)</f>
        <v>#REF!</v>
      </c>
      <c r="AY231" s="1" t="e">
        <f>_xlfn.XLOOKUP($L231,Pos!$A:$A,Pos!AO:AO,_xlfn.XLOOKUP($L231,#REF!,#REF!, ""), 0)</f>
        <v>#REF!</v>
      </c>
      <c r="AZ231" s="7" t="str">
        <f t="shared" si="122"/>
        <v>OUT</v>
      </c>
      <c r="BA231" s="1">
        <f>IF(OR(_xlfn.XLOOKUP(L231,Pos!B:B,Pos!L:L,FALSE)="ESG Reason",_xlfn.XLOOKUP(L231,Pos!B:B,Pos!L:L,FALSE)="Blacklisted"),1,0)</f>
        <v>1</v>
      </c>
      <c r="BC231" s="11">
        <v>9.1575584132992204E-11</v>
      </c>
      <c r="BD231" s="11">
        <f>_xlfn.XLOOKUP($L231,Pos!$B:$B,Pos!H:H,0, 0)</f>
        <v>0</v>
      </c>
      <c r="BE231" s="11">
        <f>_xlfn.XLOOKUP($L231,Pos!$B:$B,Pos!I:I,0, 0)</f>
        <v>1.6974259907986239E-3</v>
      </c>
      <c r="BF231" s="18">
        <f t="shared" si="123"/>
        <v>1.6974259907986239E-3</v>
      </c>
      <c r="BG231" s="1">
        <f t="shared" si="124"/>
        <v>3</v>
      </c>
      <c r="BH231" s="1">
        <f t="shared" si="125"/>
        <v>41</v>
      </c>
      <c r="BI231" s="18">
        <f t="shared" si="126"/>
        <v>9.1575584132992204E-11</v>
      </c>
      <c r="BJ231" s="3">
        <f t="shared" si="127"/>
        <v>0</v>
      </c>
      <c r="BK231" s="18">
        <f t="shared" si="128"/>
        <v>0</v>
      </c>
    </row>
    <row r="232" spans="3:63" x14ac:dyDescent="0.25">
      <c r="C232" s="3"/>
      <c r="D232" s="3"/>
      <c r="E232" s="3"/>
      <c r="F232" s="3"/>
      <c r="G232" s="51" t="s">
        <v>124</v>
      </c>
      <c r="H232" s="8" t="str">
        <f t="shared" si="118"/>
        <v>0,1%North America</v>
      </c>
      <c r="I232" s="11" cm="1">
        <f t="array" ref="I232">IF(
   AZ232 = "OUT", 0,IF(
   BD232 &gt;= LARGE(IF(ISNUMBER(BD:BD), BD:BD), 3),
   BE232 - 0.001,
   IF(BE232 &gt;=VLOOKUP(P232,mapping!$A:$B,2,FALSE), BE232,VLOOKUP(P232,mapping!$A$2:$B$8,2,FALSE))
))</f>
        <v>0</v>
      </c>
      <c r="J232" s="11" cm="1">
        <f t="array" ref="J232">IF(
    AZ232="OUT",0,IF(IF(
                      BD232&gt;=LARGE(IF(ISNUMBER(BD:BD),BD:BD),3),
                      BE232+0.001,
                      VLOOKUP(H232,mapping!$D:$E,2,FALSE)
                      )&gt;I232,
                   IF(
                      BD232&gt;=LARGE(IF(ISNUMBER(BD:BD),BD:BD),3),
                      BE232+0.001,
                      VLOOKUP(H232,mapping!$D:$E,2,FALSE)
                      ),
                   I232+0.002))</f>
        <v>0</v>
      </c>
      <c r="K232" s="8">
        <f t="shared" si="119"/>
        <v>1.693532399013851E-3</v>
      </c>
      <c r="L232" s="1" t="str">
        <f>Pos!B1296</f>
        <v>US95040Q1040</v>
      </c>
      <c r="M232" s="1" t="str">
        <f>_xlfn.XLOOKUP($L232,Pos!B:B,Pos!D:D,, 0)</f>
        <v>Welltower Inc.</v>
      </c>
      <c r="N232" s="1" t="str">
        <f>_xlfn.XLOOKUP($L232,Pos!B:B,Pos!E:E,, 0)</f>
        <v>Real Estate</v>
      </c>
      <c r="O232" s="1" t="str">
        <f t="shared" si="120"/>
        <v>Real Estate_North America</v>
      </c>
      <c r="P232" s="1" t="str">
        <f>_xlfn.XLOOKUP($L232,Pos!B:B,Pos!F:F,, 0)</f>
        <v>North America</v>
      </c>
      <c r="Q232" s="1">
        <v>0</v>
      </c>
      <c r="R232" s="9">
        <f>_xlfn.XLOOKUP($L232,Pos!$B:$B,Pos!N:N,0, 0)</f>
        <v>4.1900000000000004</v>
      </c>
      <c r="S232" s="9">
        <f>_xlfn.XLOOKUP($L232,Pos!$B:$B,Pos!O:O,0, 0)</f>
        <v>1.4976670000000001</v>
      </c>
      <c r="T232" s="9">
        <f>_xlfn.XLOOKUP($L232,Pos!$B:$B,Pos!P:P,0, 0)</f>
        <v>4.7</v>
      </c>
      <c r="U232" s="9">
        <f>_xlfn.XLOOKUP($L232,Pos!$B:$B,Pos!Q:Q,0, 0)</f>
        <v>7.7</v>
      </c>
      <c r="V232" s="9">
        <f>_xlfn.XLOOKUP($L232,Pos!$B:$B,Pos!R:R,0, 0)</f>
        <v>5.9</v>
      </c>
      <c r="W232" s="9">
        <f>_xlfn.XLOOKUP($L232,Pos!$B:$B,Pos!S:S,0, 0)</f>
        <v>8.6916679999999999</v>
      </c>
      <c r="X232" s="9" t="str">
        <f>_xlfn.XLOOKUP($L232,Pos!$B:$B,Pos!J:J,0, 0)</f>
        <v>Outperform</v>
      </c>
      <c r="Y232" s="1">
        <v>0</v>
      </c>
      <c r="Z232" s="1">
        <v>0</v>
      </c>
      <c r="AA232" s="1">
        <f t="shared" si="121"/>
        <v>0</v>
      </c>
      <c r="AB232" s="9">
        <f>_xlfn.XLOOKUP(L232,Pos!B:B,Pos!K:K,-1,0)</f>
        <v>0.85714285714285721</v>
      </c>
      <c r="AC232" s="1" t="e">
        <f>_xlfn.XLOOKUP($L232,Pos!$A:$A,Pos!S:S,_xlfn.XLOOKUP($L232,#REF!,#REF!, ""), 0)</f>
        <v>#REF!</v>
      </c>
      <c r="AD232" s="1" t="e">
        <f>_xlfn.XLOOKUP($L232,Pos!$A:$A,Pos!T:T,_xlfn.XLOOKUP($L232,#REF!,#REF!, ""), 0)</f>
        <v>#REF!</v>
      </c>
      <c r="AE232" s="1" t="e">
        <f>_xlfn.XLOOKUP($L232,Pos!$A:$A,Pos!U:U,_xlfn.XLOOKUP($L232,#REF!,#REF!, ""), 0)</f>
        <v>#REF!</v>
      </c>
      <c r="AF232" s="1" t="e">
        <f>_xlfn.XLOOKUP($L232,Pos!$A:$A,Pos!V:V,_xlfn.XLOOKUP($L232,#REF!,#REF!, ""), 0)</f>
        <v>#REF!</v>
      </c>
      <c r="AG232" s="1" t="e">
        <f>_xlfn.XLOOKUP($L232,Pos!$A:$A,Pos!W:W,_xlfn.XLOOKUP($L232,#REF!,#REF!, ""), 0)</f>
        <v>#REF!</v>
      </c>
      <c r="AH232" s="1" t="e">
        <f>_xlfn.XLOOKUP($L232,Pos!$A:$A,Pos!X:X,_xlfn.XLOOKUP($L232,#REF!,#REF!, ""), 0)</f>
        <v>#REF!</v>
      </c>
      <c r="AI232" s="1" t="e">
        <f>_xlfn.XLOOKUP($L232,Pos!$A:$A,Pos!Y:Y,_xlfn.XLOOKUP($L232,#REF!,#REF!, ""), 0)</f>
        <v>#REF!</v>
      </c>
      <c r="AJ232" s="1" t="e">
        <f>_xlfn.XLOOKUP($L232,Pos!$A:$A,Pos!Z:Z,_xlfn.XLOOKUP($L232,#REF!,#REF!, ""), 0)</f>
        <v>#REF!</v>
      </c>
      <c r="AK232" s="1" t="e">
        <f>_xlfn.XLOOKUP($L232,Pos!$A:$A,Pos!AA:AA,_xlfn.XLOOKUP($L232,#REF!,#REF!, ""), 0)</f>
        <v>#REF!</v>
      </c>
      <c r="AL232" s="1" t="e">
        <f>_xlfn.XLOOKUP($L232,Pos!$A:$A,Pos!AB:AB,_xlfn.XLOOKUP($L232,#REF!,#REF!, ""), 0)</f>
        <v>#REF!</v>
      </c>
      <c r="AM232" s="1" t="e">
        <f>_xlfn.XLOOKUP($L232,Pos!$A:$A,Pos!AC:AC,_xlfn.XLOOKUP($L232,#REF!,#REF!, ""), 0)</f>
        <v>#REF!</v>
      </c>
      <c r="AN232" s="1" t="e">
        <f>_xlfn.XLOOKUP($L232,Pos!$A:$A,Pos!AD:AD,_xlfn.XLOOKUP($L232,#REF!,#REF!, ""), 0)</f>
        <v>#REF!</v>
      </c>
      <c r="AO232" s="1" t="e">
        <f>_xlfn.XLOOKUP($L232,Pos!$A:$A,Pos!AE:AE,_xlfn.XLOOKUP($L232,#REF!,#REF!, ""), 0)</f>
        <v>#REF!</v>
      </c>
      <c r="AP232" s="1" t="e">
        <f>_xlfn.XLOOKUP($L232,Pos!$A:$A,Pos!AF:AF,_xlfn.XLOOKUP($L232,#REF!,#REF!, ""), 0)</f>
        <v>#REF!</v>
      </c>
      <c r="AQ232" s="1" t="e">
        <f>_xlfn.XLOOKUP($L232,Pos!$A:$A,Pos!AG:AG,_xlfn.XLOOKUP($L232,#REF!,#REF!, ""), 0)</f>
        <v>#REF!</v>
      </c>
      <c r="AR232" s="1" t="e">
        <f>_xlfn.XLOOKUP($L232,Pos!$A:$A,Pos!AH:AH,_xlfn.XLOOKUP($L232,#REF!,#REF!, ""), 0)</f>
        <v>#REF!</v>
      </c>
      <c r="AS232" s="1" t="e">
        <f>_xlfn.XLOOKUP($L232,Pos!$A:$A,Pos!AI:AI,_xlfn.XLOOKUP($L232,#REF!,#REF!, ""), 0)</f>
        <v>#REF!</v>
      </c>
      <c r="AT232" s="1" t="e">
        <f>_xlfn.XLOOKUP($L232,Pos!$A:$A,Pos!AJ:AJ,_xlfn.XLOOKUP($L232,#REF!,#REF!, ""), 0)</f>
        <v>#REF!</v>
      </c>
      <c r="AU232" s="1" t="e">
        <f>_xlfn.XLOOKUP($L232,Pos!$A:$A,Pos!AK:AK,_xlfn.XLOOKUP($L232,#REF!,#REF!, ""), 0)</f>
        <v>#REF!</v>
      </c>
      <c r="AV232" s="1" t="e">
        <f>_xlfn.XLOOKUP($L232,Pos!$A:$A,Pos!AL:AL,_xlfn.XLOOKUP($L232,#REF!,#REF!, ""), 0)</f>
        <v>#REF!</v>
      </c>
      <c r="AW232" s="1" t="e">
        <f>_xlfn.XLOOKUP($L232,Pos!$A:$A,Pos!AM:AM,_xlfn.XLOOKUP($L232,#REF!,#REF!, ""), 0)</f>
        <v>#REF!</v>
      </c>
      <c r="AX232" s="1" t="e">
        <f>_xlfn.XLOOKUP($L232,Pos!$A:$A,Pos!AN:AN,_xlfn.XLOOKUP($L232,#REF!,#REF!, ""), 0)</f>
        <v>#REF!</v>
      </c>
      <c r="AY232" s="1" t="e">
        <f>_xlfn.XLOOKUP($L232,Pos!$A:$A,Pos!AO:AO,_xlfn.XLOOKUP($L232,#REF!,#REF!, ""), 0)</f>
        <v>#REF!</v>
      </c>
      <c r="AZ232" s="7" t="str">
        <f t="shared" si="122"/>
        <v>OUT</v>
      </c>
      <c r="BA232" s="1">
        <f>IF(OR(_xlfn.XLOOKUP(L232,Pos!B:B,Pos!L:L,FALSE)="ESG Reason",_xlfn.XLOOKUP(L232,Pos!B:B,Pos!L:L,FALSE)="Blacklisted"),1,0)</f>
        <v>0</v>
      </c>
      <c r="BC232" s="11">
        <v>9.661947447645587E-11</v>
      </c>
      <c r="BD232" s="11">
        <f>_xlfn.XLOOKUP($L232,Pos!$B:$B,Pos!H:H,0, 0)</f>
        <v>0</v>
      </c>
      <c r="BE232" s="11">
        <f>_xlfn.XLOOKUP($L232,Pos!$B:$B,Pos!I:I,0, 0)</f>
        <v>1.693532399013851E-3</v>
      </c>
      <c r="BF232" s="18">
        <f t="shared" si="123"/>
        <v>1.693532399013851E-3</v>
      </c>
      <c r="BG232" s="1">
        <f t="shared" si="124"/>
        <v>1</v>
      </c>
      <c r="BH232" s="1">
        <f t="shared" si="125"/>
        <v>33</v>
      </c>
      <c r="BI232" s="18">
        <f t="shared" si="126"/>
        <v>9.661947447645587E-11</v>
      </c>
      <c r="BJ232" s="3">
        <f t="shared" si="127"/>
        <v>0</v>
      </c>
      <c r="BK232" s="18">
        <f t="shared" si="128"/>
        <v>0</v>
      </c>
    </row>
    <row r="233" spans="3:63" x14ac:dyDescent="0.25">
      <c r="C233" s="3"/>
      <c r="D233" s="3"/>
      <c r="E233" s="3"/>
      <c r="F233" s="3"/>
      <c r="G233" s="51" t="s">
        <v>122</v>
      </c>
      <c r="H233" s="8" t="str">
        <f t="shared" si="118"/>
        <v>0,1%North America</v>
      </c>
      <c r="I233" s="11" cm="1">
        <f t="array" ref="I233">IF(
   AZ233 = "OUT", 0,IF(
   BD233 &gt;= LARGE(IF(ISNUMBER(BD:BD), BD:BD), 3),
   BE233 - 0.001,
   IF(BE233 &gt;=VLOOKUP(P233,mapping!$A:$B,2,FALSE), BE233,VLOOKUP(P233,mapping!$A$2:$B$8,2,FALSE))
))</f>
        <v>0</v>
      </c>
      <c r="J233" s="11" cm="1">
        <f t="array" ref="J233">IF(
    AZ233="OUT",0,IF(IF(
                      BD233&gt;=LARGE(IF(ISNUMBER(BD:BD),BD:BD),3),
                      BE233+0.001,
                      VLOOKUP(H233,mapping!$D:$E,2,FALSE)
                      )&gt;I233,
                   IF(
                      BD233&gt;=LARGE(IF(ISNUMBER(BD:BD),BD:BD),3),
                      BE233+0.001,
                      VLOOKUP(H233,mapping!$D:$E,2,FALSE)
                      ),
                   I233+0.002))</f>
        <v>0</v>
      </c>
      <c r="K233" s="8">
        <f t="shared" si="119"/>
        <v>1.68429899563419E-3</v>
      </c>
      <c r="L233" s="1" t="str">
        <f>Pos!B842</f>
        <v>US0404132054</v>
      </c>
      <c r="M233" s="1" t="str">
        <f>_xlfn.XLOOKUP($L233,Pos!B:B,Pos!D:D,, 0)</f>
        <v>Arista Networks, Inc.</v>
      </c>
      <c r="N233" s="1" t="str">
        <f>_xlfn.XLOOKUP($L233,Pos!B:B,Pos!E:E,, 0)</f>
        <v>Telecommunications</v>
      </c>
      <c r="O233" s="1" t="str">
        <f t="shared" si="120"/>
        <v>Telecommunications_North America</v>
      </c>
      <c r="P233" s="1" t="str">
        <f>_xlfn.XLOOKUP($L233,Pos!B:B,Pos!F:F,, 0)</f>
        <v>North America</v>
      </c>
      <c r="Q233" s="1">
        <v>0</v>
      </c>
      <c r="R233" s="9">
        <f>_xlfn.XLOOKUP($L233,Pos!$B:$B,Pos!N:N,0, 0)</f>
        <v>0</v>
      </c>
      <c r="S233" s="9">
        <f>_xlfn.XLOOKUP($L233,Pos!$B:$B,Pos!O:O,0, 0)</f>
        <v>0.79866669999999995</v>
      </c>
      <c r="T233" s="9">
        <f>_xlfn.XLOOKUP($L233,Pos!$B:$B,Pos!P:P,0, 0)</f>
        <v>8.65</v>
      </c>
      <c r="U233" s="9">
        <f>_xlfn.XLOOKUP($L233,Pos!$B:$B,Pos!Q:Q,0, 0)</f>
        <v>8.9</v>
      </c>
      <c r="V233" s="9">
        <f>_xlfn.XLOOKUP($L233,Pos!$B:$B,Pos!R:R,0, 0)</f>
        <v>1.1000000000000001</v>
      </c>
      <c r="W233" s="9">
        <f>_xlfn.XLOOKUP($L233,Pos!$B:$B,Pos!S:S,0, 0)</f>
        <v>8.488334</v>
      </c>
      <c r="X233" s="9" t="str">
        <f>_xlfn.XLOOKUP($L233,Pos!$B:$B,Pos!J:J,0, 0)</f>
        <v>Buy</v>
      </c>
      <c r="Y233" s="1">
        <v>0</v>
      </c>
      <c r="Z233" s="1">
        <v>0</v>
      </c>
      <c r="AA233" s="1">
        <f t="shared" si="121"/>
        <v>0</v>
      </c>
      <c r="AB233" s="9">
        <f>_xlfn.XLOOKUP(L233,Pos!B:B,Pos!K:K,-1,0)</f>
        <v>10</v>
      </c>
      <c r="AC233" s="1" t="e">
        <f>_xlfn.XLOOKUP($L233,Pos!$A:$A,Pos!S:S,_xlfn.XLOOKUP($L233,#REF!,#REF!, ""), 0)</f>
        <v>#REF!</v>
      </c>
      <c r="AD233" s="1" t="e">
        <f>_xlfn.XLOOKUP($L233,Pos!$A:$A,Pos!T:T,_xlfn.XLOOKUP($L233,#REF!,#REF!, ""), 0)</f>
        <v>#REF!</v>
      </c>
      <c r="AE233" s="1" t="e">
        <f>_xlfn.XLOOKUP($L233,Pos!$A:$A,Pos!U:U,_xlfn.XLOOKUP($L233,#REF!,#REF!, ""), 0)</f>
        <v>#REF!</v>
      </c>
      <c r="AF233" s="1" t="e">
        <f>_xlfn.XLOOKUP($L233,Pos!$A:$A,Pos!V:V,_xlfn.XLOOKUP($L233,#REF!,#REF!, ""), 0)</f>
        <v>#REF!</v>
      </c>
      <c r="AG233" s="1" t="e">
        <f>_xlfn.XLOOKUP($L233,Pos!$A:$A,Pos!W:W,_xlfn.XLOOKUP($L233,#REF!,#REF!, ""), 0)</f>
        <v>#REF!</v>
      </c>
      <c r="AH233" s="1" t="e">
        <f>_xlfn.XLOOKUP($L233,Pos!$A:$A,Pos!X:X,_xlfn.XLOOKUP($L233,#REF!,#REF!, ""), 0)</f>
        <v>#REF!</v>
      </c>
      <c r="AI233" s="1" t="e">
        <f>_xlfn.XLOOKUP($L233,Pos!$A:$A,Pos!Y:Y,_xlfn.XLOOKUP($L233,#REF!,#REF!, ""), 0)</f>
        <v>#REF!</v>
      </c>
      <c r="AJ233" s="1" t="e">
        <f>_xlfn.XLOOKUP($L233,Pos!$A:$A,Pos!Z:Z,_xlfn.XLOOKUP($L233,#REF!,#REF!, ""), 0)</f>
        <v>#REF!</v>
      </c>
      <c r="AK233" s="1" t="e">
        <f>_xlfn.XLOOKUP($L233,Pos!$A:$A,Pos!AA:AA,_xlfn.XLOOKUP($L233,#REF!,#REF!, ""), 0)</f>
        <v>#REF!</v>
      </c>
      <c r="AL233" s="1" t="e">
        <f>_xlfn.XLOOKUP($L233,Pos!$A:$A,Pos!AB:AB,_xlfn.XLOOKUP($L233,#REF!,#REF!, ""), 0)</f>
        <v>#REF!</v>
      </c>
      <c r="AM233" s="1" t="e">
        <f>_xlfn.XLOOKUP($L233,Pos!$A:$A,Pos!AC:AC,_xlfn.XLOOKUP($L233,#REF!,#REF!, ""), 0)</f>
        <v>#REF!</v>
      </c>
      <c r="AN233" s="1" t="e">
        <f>_xlfn.XLOOKUP($L233,Pos!$A:$A,Pos!AD:AD,_xlfn.XLOOKUP($L233,#REF!,#REF!, ""), 0)</f>
        <v>#REF!</v>
      </c>
      <c r="AO233" s="1" t="e">
        <f>_xlfn.XLOOKUP($L233,Pos!$A:$A,Pos!AE:AE,_xlfn.XLOOKUP($L233,#REF!,#REF!, ""), 0)</f>
        <v>#REF!</v>
      </c>
      <c r="AP233" s="1" t="e">
        <f>_xlfn.XLOOKUP($L233,Pos!$A:$A,Pos!AF:AF,_xlfn.XLOOKUP($L233,#REF!,#REF!, ""), 0)</f>
        <v>#REF!</v>
      </c>
      <c r="AQ233" s="1" t="e">
        <f>_xlfn.XLOOKUP($L233,Pos!$A:$A,Pos!AG:AG,_xlfn.XLOOKUP($L233,#REF!,#REF!, ""), 0)</f>
        <v>#REF!</v>
      </c>
      <c r="AR233" s="1" t="e">
        <f>_xlfn.XLOOKUP($L233,Pos!$A:$A,Pos!AH:AH,_xlfn.XLOOKUP($L233,#REF!,#REF!, ""), 0)</f>
        <v>#REF!</v>
      </c>
      <c r="AS233" s="1" t="e">
        <f>_xlfn.XLOOKUP($L233,Pos!$A:$A,Pos!AI:AI,_xlfn.XLOOKUP($L233,#REF!,#REF!, ""), 0)</f>
        <v>#REF!</v>
      </c>
      <c r="AT233" s="1" t="e">
        <f>_xlfn.XLOOKUP($L233,Pos!$A:$A,Pos!AJ:AJ,_xlfn.XLOOKUP($L233,#REF!,#REF!, ""), 0)</f>
        <v>#REF!</v>
      </c>
      <c r="AU233" s="1" t="e">
        <f>_xlfn.XLOOKUP($L233,Pos!$A:$A,Pos!AK:AK,_xlfn.XLOOKUP($L233,#REF!,#REF!, ""), 0)</f>
        <v>#REF!</v>
      </c>
      <c r="AV233" s="1" t="e">
        <f>_xlfn.XLOOKUP($L233,Pos!$A:$A,Pos!AL:AL,_xlfn.XLOOKUP($L233,#REF!,#REF!, ""), 0)</f>
        <v>#REF!</v>
      </c>
      <c r="AW233" s="1" t="e">
        <f>_xlfn.XLOOKUP($L233,Pos!$A:$A,Pos!AM:AM,_xlfn.XLOOKUP($L233,#REF!,#REF!, ""), 0)</f>
        <v>#REF!</v>
      </c>
      <c r="AX233" s="1" t="e">
        <f>_xlfn.XLOOKUP($L233,Pos!$A:$A,Pos!AN:AN,_xlfn.XLOOKUP($L233,#REF!,#REF!, ""), 0)</f>
        <v>#REF!</v>
      </c>
      <c r="AY233" s="1" t="e">
        <f>_xlfn.XLOOKUP($L233,Pos!$A:$A,Pos!AO:AO,_xlfn.XLOOKUP($L233,#REF!,#REF!, ""), 0)</f>
        <v>#REF!</v>
      </c>
      <c r="AZ233" s="7" t="str">
        <f t="shared" si="122"/>
        <v>OUT</v>
      </c>
      <c r="BA233" s="1">
        <f>IF(OR(_xlfn.XLOOKUP(L233,Pos!B:B,Pos!L:L,FALSE)="ESG Reason",_xlfn.XLOOKUP(L233,Pos!B:B,Pos!L:L,FALSE)="Blacklisted"),1,0)</f>
        <v>1</v>
      </c>
      <c r="BC233" s="11">
        <v>9.476344625697095E-11</v>
      </c>
      <c r="BD233" s="11">
        <f>_xlfn.XLOOKUP($L233,Pos!$B:$B,Pos!H:H,0, 0)</f>
        <v>0</v>
      </c>
      <c r="BE233" s="11">
        <f>_xlfn.XLOOKUP($L233,Pos!$B:$B,Pos!I:I,0, 0)</f>
        <v>1.68429899563419E-3</v>
      </c>
      <c r="BF233" s="18">
        <f t="shared" si="123"/>
        <v>1.68429899563419E-3</v>
      </c>
      <c r="BG233" s="1">
        <f t="shared" si="124"/>
        <v>1</v>
      </c>
      <c r="BH233" s="1">
        <f t="shared" si="125"/>
        <v>36</v>
      </c>
      <c r="BI233" s="18">
        <f t="shared" si="126"/>
        <v>9.476344625697095E-11</v>
      </c>
      <c r="BJ233" s="3">
        <f t="shared" si="127"/>
        <v>0</v>
      </c>
      <c r="BK233" s="18">
        <f t="shared" si="128"/>
        <v>0</v>
      </c>
    </row>
    <row r="234" spans="3:63" x14ac:dyDescent="0.25">
      <c r="C234" s="3"/>
      <c r="D234" s="3"/>
      <c r="E234" s="3"/>
      <c r="F234" s="3"/>
      <c r="G234" s="51" t="s">
        <v>123</v>
      </c>
      <c r="H234" s="8" t="str">
        <f t="shared" si="118"/>
        <v>0,1%North America</v>
      </c>
      <c r="I234" s="11" cm="1">
        <f t="array" ref="I234">IF(
   AZ234 = "OUT", 0,IF(
   BD234 &gt;= LARGE(IF(ISNUMBER(BD:BD), BD:BD), 3),
   BE234 - 0.001,
   IF(BE234 &gt;=VLOOKUP(P234,mapping!$A:$B,2,FALSE), BE234,VLOOKUP(P234,mapping!$A$2:$B$8,2,FALSE))
))</f>
        <v>0</v>
      </c>
      <c r="J234" s="11" cm="1">
        <f t="array" ref="J234">IF(
    AZ234="OUT",0,IF(IF(
                      BD234&gt;=LARGE(IF(ISNUMBER(BD:BD),BD:BD),3),
                      BE234+0.001,
                      VLOOKUP(H234,mapping!$D:$E,2,FALSE)
                      )&gt;I234,
                   IF(
                      BD234&gt;=LARGE(IF(ISNUMBER(BD:BD),BD:BD),3),
                      BE234+0.001,
                      VLOOKUP(H234,mapping!$D:$E,2,FALSE)
                      ),
                   I234+0.002))</f>
        <v>0</v>
      </c>
      <c r="K234" s="8">
        <f t="shared" si="119"/>
        <v>1.6836759009303849E-3</v>
      </c>
      <c r="L234" s="1" t="str">
        <f>Pos!B1267</f>
        <v>US9078181081</v>
      </c>
      <c r="M234" s="1" t="str">
        <f>_xlfn.XLOOKUP($L234,Pos!B:B,Pos!D:D,, 0)</f>
        <v>Union Pacific Corporation</v>
      </c>
      <c r="N234" s="1" t="str">
        <f>_xlfn.XLOOKUP($L234,Pos!B:B,Pos!E:E,, 0)</f>
        <v>Industrial Goods &amp; Services</v>
      </c>
      <c r="O234" s="1" t="str">
        <f t="shared" si="120"/>
        <v>Industrial Goods &amp; Services_North America</v>
      </c>
      <c r="P234" s="1" t="str">
        <f>_xlfn.XLOOKUP($L234,Pos!B:B,Pos!F:F,, 0)</f>
        <v>North America</v>
      </c>
      <c r="Q234" s="1">
        <v>0</v>
      </c>
      <c r="R234" s="9">
        <f>_xlfn.XLOOKUP($L234,Pos!$B:$B,Pos!N:N,0, 0)</f>
        <v>6.96</v>
      </c>
      <c r="S234" s="9">
        <f>_xlfn.XLOOKUP($L234,Pos!$B:$B,Pos!O:O,0, 0)</f>
        <v>4.8733329999999997</v>
      </c>
      <c r="T234" s="9">
        <f>_xlfn.XLOOKUP($L234,Pos!$B:$B,Pos!P:P,0, 0)</f>
        <v>5.45</v>
      </c>
      <c r="U234" s="9">
        <f>_xlfn.XLOOKUP($L234,Pos!$B:$B,Pos!Q:Q,0, 0)</f>
        <v>2.2000000000000002</v>
      </c>
      <c r="V234" s="9">
        <f>_xlfn.XLOOKUP($L234,Pos!$B:$B,Pos!R:R,0, 0)</f>
        <v>7.6</v>
      </c>
      <c r="W234" s="9">
        <f>_xlfn.XLOOKUP($L234,Pos!$B:$B,Pos!S:S,0, 0)</f>
        <v>4.3466670000000001</v>
      </c>
      <c r="X234" s="9" t="str">
        <f>_xlfn.XLOOKUP($L234,Pos!$B:$B,Pos!J:J,0, 0)</f>
        <v>Outperform</v>
      </c>
      <c r="Y234" s="1">
        <v>0</v>
      </c>
      <c r="Z234" s="1">
        <v>0</v>
      </c>
      <c r="AA234" s="1">
        <f t="shared" si="121"/>
        <v>0</v>
      </c>
      <c r="AB234" s="9">
        <f>_xlfn.XLOOKUP(L234,Pos!B:B,Pos!K:K,-1,0)</f>
        <v>1.5625</v>
      </c>
      <c r="AC234" s="1" t="e">
        <f>_xlfn.XLOOKUP($L234,Pos!$A:$A,Pos!S:S,_xlfn.XLOOKUP($L234,#REF!,#REF!, ""), 0)</f>
        <v>#REF!</v>
      </c>
      <c r="AD234" s="1" t="e">
        <f>_xlfn.XLOOKUP($L234,Pos!$A:$A,Pos!T:T,_xlfn.XLOOKUP($L234,#REF!,#REF!, ""), 0)</f>
        <v>#REF!</v>
      </c>
      <c r="AE234" s="1" t="e">
        <f>_xlfn.XLOOKUP($L234,Pos!$A:$A,Pos!U:U,_xlfn.XLOOKUP($L234,#REF!,#REF!, ""), 0)</f>
        <v>#REF!</v>
      </c>
      <c r="AF234" s="1" t="e">
        <f>_xlfn.XLOOKUP($L234,Pos!$A:$A,Pos!V:V,_xlfn.XLOOKUP($L234,#REF!,#REF!, ""), 0)</f>
        <v>#REF!</v>
      </c>
      <c r="AG234" s="1" t="e">
        <f>_xlfn.XLOOKUP($L234,Pos!$A:$A,Pos!W:W,_xlfn.XLOOKUP($L234,#REF!,#REF!, ""), 0)</f>
        <v>#REF!</v>
      </c>
      <c r="AH234" s="1" t="e">
        <f>_xlfn.XLOOKUP($L234,Pos!$A:$A,Pos!X:X,_xlfn.XLOOKUP($L234,#REF!,#REF!, ""), 0)</f>
        <v>#REF!</v>
      </c>
      <c r="AI234" s="1" t="e">
        <f>_xlfn.XLOOKUP($L234,Pos!$A:$A,Pos!Y:Y,_xlfn.XLOOKUP($L234,#REF!,#REF!, ""), 0)</f>
        <v>#REF!</v>
      </c>
      <c r="AJ234" s="1" t="e">
        <f>_xlfn.XLOOKUP($L234,Pos!$A:$A,Pos!Z:Z,_xlfn.XLOOKUP($L234,#REF!,#REF!, ""), 0)</f>
        <v>#REF!</v>
      </c>
      <c r="AK234" s="1" t="e">
        <f>_xlfn.XLOOKUP($L234,Pos!$A:$A,Pos!AA:AA,_xlfn.XLOOKUP($L234,#REF!,#REF!, ""), 0)</f>
        <v>#REF!</v>
      </c>
      <c r="AL234" s="1" t="e">
        <f>_xlfn.XLOOKUP($L234,Pos!$A:$A,Pos!AB:AB,_xlfn.XLOOKUP($L234,#REF!,#REF!, ""), 0)</f>
        <v>#REF!</v>
      </c>
      <c r="AM234" s="1" t="e">
        <f>_xlfn.XLOOKUP($L234,Pos!$A:$A,Pos!AC:AC,_xlfn.XLOOKUP($L234,#REF!,#REF!, ""), 0)</f>
        <v>#REF!</v>
      </c>
      <c r="AN234" s="1" t="e">
        <f>_xlfn.XLOOKUP($L234,Pos!$A:$A,Pos!AD:AD,_xlfn.XLOOKUP($L234,#REF!,#REF!, ""), 0)</f>
        <v>#REF!</v>
      </c>
      <c r="AO234" s="1" t="e">
        <f>_xlfn.XLOOKUP($L234,Pos!$A:$A,Pos!AE:AE,_xlfn.XLOOKUP($L234,#REF!,#REF!, ""), 0)</f>
        <v>#REF!</v>
      </c>
      <c r="AP234" s="1" t="e">
        <f>_xlfn.XLOOKUP($L234,Pos!$A:$A,Pos!AF:AF,_xlfn.XLOOKUP($L234,#REF!,#REF!, ""), 0)</f>
        <v>#REF!</v>
      </c>
      <c r="AQ234" s="1" t="e">
        <f>_xlfn.XLOOKUP($L234,Pos!$A:$A,Pos!AG:AG,_xlfn.XLOOKUP($L234,#REF!,#REF!, ""), 0)</f>
        <v>#REF!</v>
      </c>
      <c r="AR234" s="1" t="e">
        <f>_xlfn.XLOOKUP($L234,Pos!$A:$A,Pos!AH:AH,_xlfn.XLOOKUP($L234,#REF!,#REF!, ""), 0)</f>
        <v>#REF!</v>
      </c>
      <c r="AS234" s="1" t="e">
        <f>_xlfn.XLOOKUP($L234,Pos!$A:$A,Pos!AI:AI,_xlfn.XLOOKUP($L234,#REF!,#REF!, ""), 0)</f>
        <v>#REF!</v>
      </c>
      <c r="AT234" s="1" t="e">
        <f>_xlfn.XLOOKUP($L234,Pos!$A:$A,Pos!AJ:AJ,_xlfn.XLOOKUP($L234,#REF!,#REF!, ""), 0)</f>
        <v>#REF!</v>
      </c>
      <c r="AU234" s="1" t="e">
        <f>_xlfn.XLOOKUP($L234,Pos!$A:$A,Pos!AK:AK,_xlfn.XLOOKUP($L234,#REF!,#REF!, ""), 0)</f>
        <v>#REF!</v>
      </c>
      <c r="AV234" s="1" t="e">
        <f>_xlfn.XLOOKUP($L234,Pos!$A:$A,Pos!AL:AL,_xlfn.XLOOKUP($L234,#REF!,#REF!, ""), 0)</f>
        <v>#REF!</v>
      </c>
      <c r="AW234" s="1" t="e">
        <f>_xlfn.XLOOKUP($L234,Pos!$A:$A,Pos!AM:AM,_xlfn.XLOOKUP($L234,#REF!,#REF!, ""), 0)</f>
        <v>#REF!</v>
      </c>
      <c r="AX234" s="1" t="e">
        <f>_xlfn.XLOOKUP($L234,Pos!$A:$A,Pos!AN:AN,_xlfn.XLOOKUP($L234,#REF!,#REF!, ""), 0)</f>
        <v>#REF!</v>
      </c>
      <c r="AY234" s="1" t="e">
        <f>_xlfn.XLOOKUP($L234,Pos!$A:$A,Pos!AO:AO,_xlfn.XLOOKUP($L234,#REF!,#REF!, ""), 0)</f>
        <v>#REF!</v>
      </c>
      <c r="AZ234" s="7" t="str">
        <f t="shared" si="122"/>
        <v>OUT</v>
      </c>
      <c r="BA234" s="1">
        <f>IF(OR(_xlfn.XLOOKUP(L234,Pos!B:B,Pos!L:L,FALSE)="ESG Reason",_xlfn.XLOOKUP(L234,Pos!B:B,Pos!L:L,FALSE)="Blacklisted"),1,0)</f>
        <v>0</v>
      </c>
      <c r="BC234" s="11">
        <v>8.630801849331885E-11</v>
      </c>
      <c r="BD234" s="11">
        <f>_xlfn.XLOOKUP($L234,Pos!$B:$B,Pos!H:H,0, 0)</f>
        <v>0</v>
      </c>
      <c r="BE234" s="11">
        <f>_xlfn.XLOOKUP($L234,Pos!$B:$B,Pos!I:I,0, 0)</f>
        <v>1.6836759009303849E-3</v>
      </c>
      <c r="BF234" s="18">
        <f t="shared" si="123"/>
        <v>1.6836759009303849E-3</v>
      </c>
      <c r="BG234" s="1">
        <f t="shared" si="124"/>
        <v>1</v>
      </c>
      <c r="BH234" s="1">
        <f t="shared" si="125"/>
        <v>29</v>
      </c>
      <c r="BI234" s="18">
        <f t="shared" si="126"/>
        <v>8.630801849331885E-11</v>
      </c>
      <c r="BJ234" s="3">
        <f t="shared" si="127"/>
        <v>0</v>
      </c>
      <c r="BK234" s="18">
        <f t="shared" si="128"/>
        <v>0</v>
      </c>
    </row>
    <row r="235" spans="3:63" x14ac:dyDescent="0.25">
      <c r="C235" s="3"/>
      <c r="D235" s="3"/>
      <c r="E235" s="3"/>
      <c r="F235" s="3"/>
      <c r="G235" s="51" t="s">
        <v>114</v>
      </c>
      <c r="H235" s="8" t="str">
        <f t="shared" si="118"/>
        <v>0,1%North America</v>
      </c>
      <c r="I235" s="11" cm="1">
        <f t="array" ref="I235">IF(
   AZ235 = "OUT", 0,IF(
   BD235 &gt;= LARGE(IF(ISNUMBER(BD:BD), BD:BD), 3),
   BE235 - 0.001,
   IF(BE235 &gt;=VLOOKUP(P235,mapping!$A:$B,2,FALSE), BE235,VLOOKUP(P235,mapping!$A$2:$B$8,2,FALSE))
))</f>
        <v>0</v>
      </c>
      <c r="J235" s="11" cm="1">
        <f t="array" ref="J235">IF(
    AZ235="OUT",0,IF(IF(
                      BD235&gt;=LARGE(IF(ISNUMBER(BD:BD),BD:BD),3),
                      BE235+0.001,
                      VLOOKUP(H235,mapping!$D:$E,2,FALSE)
                      )&gt;I235,
                   IF(
                      BD235&gt;=LARGE(IF(ISNUMBER(BD:BD),BD:BD),3),
                      BE235+0.001,
                      VLOOKUP(H235,mapping!$D:$E,2,FALSE)
                      ),
                   I235+0.002))</f>
        <v>0</v>
      </c>
      <c r="K235" s="8">
        <f t="shared" si="119"/>
        <v>1.68323083328481E-3</v>
      </c>
      <c r="L235" s="1" t="str">
        <f>Pos!B839</f>
        <v>US03831W1080</v>
      </c>
      <c r="M235" s="1" t="str">
        <f>_xlfn.XLOOKUP($L235,Pos!B:B,Pos!D:D,, 0)</f>
        <v>AppLovin Corp. Class A</v>
      </c>
      <c r="N235" s="1" t="str">
        <f>_xlfn.XLOOKUP($L235,Pos!B:B,Pos!E:E,, 0)</f>
        <v>Technology</v>
      </c>
      <c r="O235" s="1" t="str">
        <f t="shared" si="120"/>
        <v>Technology_North America</v>
      </c>
      <c r="P235" s="1" t="str">
        <f>_xlfn.XLOOKUP($L235,Pos!B:B,Pos!F:F,, 0)</f>
        <v>North America</v>
      </c>
      <c r="Q235" s="1">
        <v>0</v>
      </c>
      <c r="R235" s="9">
        <f>_xlfn.XLOOKUP($L235,Pos!$B:$B,Pos!N:N,0, 0)</f>
        <v>0</v>
      </c>
      <c r="S235" s="9">
        <f>_xlfn.XLOOKUP($L235,Pos!$B:$B,Pos!O:O,0, 0)</f>
        <v>0.99933329999999998</v>
      </c>
      <c r="T235" s="9">
        <f>_xlfn.XLOOKUP($L235,Pos!$B:$B,Pos!P:P,0, 0)</f>
        <v>7.4749999999999996</v>
      </c>
      <c r="U235" s="9">
        <f>_xlfn.XLOOKUP($L235,Pos!$B:$B,Pos!Q:Q,0, 0)</f>
        <v>8.3000000000000007</v>
      </c>
      <c r="V235" s="9">
        <f>_xlfn.XLOOKUP($L235,Pos!$B:$B,Pos!R:R,0, 0)</f>
        <v>0.53333339999999996</v>
      </c>
      <c r="W235" s="9">
        <f>_xlfn.XLOOKUP($L235,Pos!$B:$B,Pos!S:S,0, 0)</f>
        <v>8.4583329999999997</v>
      </c>
      <c r="X235" s="9" t="str">
        <f>_xlfn.XLOOKUP($L235,Pos!$B:$B,Pos!J:J,0, 0)</f>
        <v>Outperform</v>
      </c>
      <c r="Y235" s="1">
        <v>0</v>
      </c>
      <c r="Z235" s="1">
        <v>0</v>
      </c>
      <c r="AA235" s="1">
        <f t="shared" si="121"/>
        <v>0</v>
      </c>
      <c r="AB235" s="9">
        <f>_xlfn.XLOOKUP(L235,Pos!B:B,Pos!K:K,-1,0)</f>
        <v>4.7422680412371134</v>
      </c>
      <c r="AC235" s="1" t="e">
        <f>_xlfn.XLOOKUP($L235,Pos!$A:$A,Pos!S:S,_xlfn.XLOOKUP($L235,#REF!,#REF!, ""), 0)</f>
        <v>#REF!</v>
      </c>
      <c r="AD235" s="1" t="e">
        <f>_xlfn.XLOOKUP($L235,Pos!$A:$A,Pos!T:T,_xlfn.XLOOKUP($L235,#REF!,#REF!, ""), 0)</f>
        <v>#REF!</v>
      </c>
      <c r="AE235" s="1" t="e">
        <f>_xlfn.XLOOKUP($L235,Pos!$A:$A,Pos!U:U,_xlfn.XLOOKUP($L235,#REF!,#REF!, ""), 0)</f>
        <v>#REF!</v>
      </c>
      <c r="AF235" s="1" t="e">
        <f>_xlfn.XLOOKUP($L235,Pos!$A:$A,Pos!V:V,_xlfn.XLOOKUP($L235,#REF!,#REF!, ""), 0)</f>
        <v>#REF!</v>
      </c>
      <c r="AG235" s="1" t="e">
        <f>_xlfn.XLOOKUP($L235,Pos!$A:$A,Pos!W:W,_xlfn.XLOOKUP($L235,#REF!,#REF!, ""), 0)</f>
        <v>#REF!</v>
      </c>
      <c r="AH235" s="1" t="e">
        <f>_xlfn.XLOOKUP($L235,Pos!$A:$A,Pos!X:X,_xlfn.XLOOKUP($L235,#REF!,#REF!, ""), 0)</f>
        <v>#REF!</v>
      </c>
      <c r="AI235" s="1" t="e">
        <f>_xlfn.XLOOKUP($L235,Pos!$A:$A,Pos!Y:Y,_xlfn.XLOOKUP($L235,#REF!,#REF!, ""), 0)</f>
        <v>#REF!</v>
      </c>
      <c r="AJ235" s="1" t="e">
        <f>_xlfn.XLOOKUP($L235,Pos!$A:$A,Pos!Z:Z,_xlfn.XLOOKUP($L235,#REF!,#REF!, ""), 0)</f>
        <v>#REF!</v>
      </c>
      <c r="AK235" s="1" t="e">
        <f>_xlfn.XLOOKUP($L235,Pos!$A:$A,Pos!AA:AA,_xlfn.XLOOKUP($L235,#REF!,#REF!, ""), 0)</f>
        <v>#REF!</v>
      </c>
      <c r="AL235" s="1" t="e">
        <f>_xlfn.XLOOKUP($L235,Pos!$A:$A,Pos!AB:AB,_xlfn.XLOOKUP($L235,#REF!,#REF!, ""), 0)</f>
        <v>#REF!</v>
      </c>
      <c r="AM235" s="1" t="e">
        <f>_xlfn.XLOOKUP($L235,Pos!$A:$A,Pos!AC:AC,_xlfn.XLOOKUP($L235,#REF!,#REF!, ""), 0)</f>
        <v>#REF!</v>
      </c>
      <c r="AN235" s="1" t="e">
        <f>_xlfn.XLOOKUP($L235,Pos!$A:$A,Pos!AD:AD,_xlfn.XLOOKUP($L235,#REF!,#REF!, ""), 0)</f>
        <v>#REF!</v>
      </c>
      <c r="AO235" s="1" t="e">
        <f>_xlfn.XLOOKUP($L235,Pos!$A:$A,Pos!AE:AE,_xlfn.XLOOKUP($L235,#REF!,#REF!, ""), 0)</f>
        <v>#REF!</v>
      </c>
      <c r="AP235" s="1" t="e">
        <f>_xlfn.XLOOKUP($L235,Pos!$A:$A,Pos!AF:AF,_xlfn.XLOOKUP($L235,#REF!,#REF!, ""), 0)</f>
        <v>#REF!</v>
      </c>
      <c r="AQ235" s="1" t="e">
        <f>_xlfn.XLOOKUP($L235,Pos!$A:$A,Pos!AG:AG,_xlfn.XLOOKUP($L235,#REF!,#REF!, ""), 0)</f>
        <v>#REF!</v>
      </c>
      <c r="AR235" s="1" t="e">
        <f>_xlfn.XLOOKUP($L235,Pos!$A:$A,Pos!AH:AH,_xlfn.XLOOKUP($L235,#REF!,#REF!, ""), 0)</f>
        <v>#REF!</v>
      </c>
      <c r="AS235" s="1" t="e">
        <f>_xlfn.XLOOKUP($L235,Pos!$A:$A,Pos!AI:AI,_xlfn.XLOOKUP($L235,#REF!,#REF!, ""), 0)</f>
        <v>#REF!</v>
      </c>
      <c r="AT235" s="1" t="e">
        <f>_xlfn.XLOOKUP($L235,Pos!$A:$A,Pos!AJ:AJ,_xlfn.XLOOKUP($L235,#REF!,#REF!, ""), 0)</f>
        <v>#REF!</v>
      </c>
      <c r="AU235" s="1" t="e">
        <f>_xlfn.XLOOKUP($L235,Pos!$A:$A,Pos!AK:AK,_xlfn.XLOOKUP($L235,#REF!,#REF!, ""), 0)</f>
        <v>#REF!</v>
      </c>
      <c r="AV235" s="1" t="e">
        <f>_xlfn.XLOOKUP($L235,Pos!$A:$A,Pos!AL:AL,_xlfn.XLOOKUP($L235,#REF!,#REF!, ""), 0)</f>
        <v>#REF!</v>
      </c>
      <c r="AW235" s="1" t="e">
        <f>_xlfn.XLOOKUP($L235,Pos!$A:$A,Pos!AM:AM,_xlfn.XLOOKUP($L235,#REF!,#REF!, ""), 0)</f>
        <v>#REF!</v>
      </c>
      <c r="AX235" s="1" t="e">
        <f>_xlfn.XLOOKUP($L235,Pos!$A:$A,Pos!AN:AN,_xlfn.XLOOKUP($L235,#REF!,#REF!, ""), 0)</f>
        <v>#REF!</v>
      </c>
      <c r="AY235" s="1" t="e">
        <f>_xlfn.XLOOKUP($L235,Pos!$A:$A,Pos!AO:AO,_xlfn.XLOOKUP($L235,#REF!,#REF!, ""), 0)</f>
        <v>#REF!</v>
      </c>
      <c r="AZ235" s="7" t="str">
        <f t="shared" si="122"/>
        <v>OUT</v>
      </c>
      <c r="BA235" s="1">
        <f>IF(OR(_xlfn.XLOOKUP(L235,Pos!B:B,Pos!L:L,FALSE)="ESG Reason",_xlfn.XLOOKUP(L235,Pos!B:B,Pos!L:L,FALSE)="Blacklisted"),1,0)</f>
        <v>1</v>
      </c>
      <c r="BC235" s="11">
        <v>1.9841977164196221E-10</v>
      </c>
      <c r="BD235" s="11">
        <f>_xlfn.XLOOKUP($L235,Pos!$B:$B,Pos!H:H,0, 0)</f>
        <v>0</v>
      </c>
      <c r="BE235" s="11">
        <f>_xlfn.XLOOKUP($L235,Pos!$B:$B,Pos!I:I,0, 0)</f>
        <v>1.68323083328481E-3</v>
      </c>
      <c r="BF235" s="18">
        <f t="shared" si="123"/>
        <v>1.68323083328481E-3</v>
      </c>
      <c r="BG235" s="1">
        <f t="shared" si="124"/>
        <v>1</v>
      </c>
      <c r="BH235" s="1">
        <f t="shared" si="125"/>
        <v>35</v>
      </c>
      <c r="BI235" s="18">
        <f t="shared" si="126"/>
        <v>1.9841977164196221E-10</v>
      </c>
      <c r="BJ235" s="3">
        <f t="shared" si="127"/>
        <v>0</v>
      </c>
      <c r="BK235" s="18">
        <f t="shared" si="128"/>
        <v>0</v>
      </c>
    </row>
    <row r="236" spans="3:63" x14ac:dyDescent="0.25">
      <c r="C236" s="3"/>
      <c r="D236" s="3"/>
      <c r="E236" s="3"/>
      <c r="F236" s="3"/>
      <c r="G236" s="51" t="s">
        <v>128</v>
      </c>
      <c r="H236" s="8" t="str">
        <f t="shared" si="118"/>
        <v>0,1%North America</v>
      </c>
      <c r="I236" s="11" cm="1">
        <f t="array" ref="I236">IF(
   AZ236 = "OUT", 0,IF(
   BD236 &gt;= LARGE(IF(ISNUMBER(BD:BD), BD:BD), 3),
   BE236 - 0.001,
   IF(BE236 &gt;=VLOOKUP(P236,mapping!$A:$B,2,FALSE), BE236,VLOOKUP(P236,mapping!$A$2:$B$8,2,FALSE))
))</f>
        <v>0</v>
      </c>
      <c r="J236" s="11" cm="1">
        <f t="array" ref="J236">IF(
    AZ236="OUT",0,IF(IF(
                      BD236&gt;=LARGE(IF(ISNUMBER(BD:BD),BD:BD),3),
                      BE236+0.001,
                      VLOOKUP(H236,mapping!$D:$E,2,FALSE)
                      )&gt;I236,
                   IF(
                      BD236&gt;=LARGE(IF(ISNUMBER(BD:BD),BD:BD),3),
                      BE236+0.001,
                      VLOOKUP(H236,mapping!$D:$E,2,FALSE)
                      ),
                   I236+0.002))</f>
        <v>0</v>
      </c>
      <c r="K236" s="8">
        <f t="shared" si="119"/>
        <v>1.6528092095197369E-3</v>
      </c>
      <c r="L236" s="1" t="str">
        <f>Pos!B442</f>
        <v>IE00B8KQN827</v>
      </c>
      <c r="M236" s="1" t="str">
        <f>_xlfn.XLOOKUP($L236,Pos!B:B,Pos!D:D,, 0)</f>
        <v>Eaton Corp. Plc</v>
      </c>
      <c r="N236" s="1" t="str">
        <f>_xlfn.XLOOKUP($L236,Pos!B:B,Pos!E:E,, 0)</f>
        <v>Industrial Goods &amp; Services</v>
      </c>
      <c r="O236" s="1" t="str">
        <f t="shared" si="120"/>
        <v>Industrial Goods &amp; Services_North America</v>
      </c>
      <c r="P236" s="1" t="str">
        <f>_xlfn.XLOOKUP($L236,Pos!B:B,Pos!F:F,, 0)</f>
        <v>North America</v>
      </c>
      <c r="Q236" s="1">
        <v>0</v>
      </c>
      <c r="R236" s="9">
        <f>_xlfn.XLOOKUP($L236,Pos!$B:$B,Pos!N:N,0, 0)</f>
        <v>5.83</v>
      </c>
      <c r="S236" s="9">
        <f>_xlfn.XLOOKUP($L236,Pos!$B:$B,Pos!O:O,0, 0)</f>
        <v>1.991833</v>
      </c>
      <c r="T236" s="9">
        <f>_xlfn.XLOOKUP($L236,Pos!$B:$B,Pos!P:P,0, 0)</f>
        <v>5.4749999999999996</v>
      </c>
      <c r="U236" s="9">
        <f>_xlfn.XLOOKUP($L236,Pos!$B:$B,Pos!Q:Q,0, 0)</f>
        <v>5.0999999999999996</v>
      </c>
      <c r="V236" s="9">
        <f>_xlfn.XLOOKUP($L236,Pos!$B:$B,Pos!R:R,0, 0)</f>
        <v>4.3333329999999997</v>
      </c>
      <c r="W236" s="9">
        <f>_xlfn.XLOOKUP($L236,Pos!$B:$B,Pos!S:S,0, 0)</f>
        <v>7.726667</v>
      </c>
      <c r="X236" s="9" t="str">
        <f>_xlfn.XLOOKUP($L236,Pos!$B:$B,Pos!J:J,0, 0)</f>
        <v>Outperform</v>
      </c>
      <c r="Y236" s="1">
        <v>0</v>
      </c>
      <c r="Z236" s="1">
        <v>0</v>
      </c>
      <c r="AA236" s="1">
        <f t="shared" si="121"/>
        <v>0</v>
      </c>
      <c r="AB236" s="9">
        <f>_xlfn.XLOOKUP(L236,Pos!B:B,Pos!K:K,-1,0)</f>
        <v>3.333333333333333</v>
      </c>
      <c r="AC236" s="1" t="e">
        <f>_xlfn.XLOOKUP($L236,Pos!$A:$A,Pos!S:S,_xlfn.XLOOKUP($L236,#REF!,#REF!, ""), 0)</f>
        <v>#REF!</v>
      </c>
      <c r="AD236" s="1" t="e">
        <f>_xlfn.XLOOKUP($L236,Pos!$A:$A,Pos!T:T,_xlfn.XLOOKUP($L236,#REF!,#REF!, ""), 0)</f>
        <v>#REF!</v>
      </c>
      <c r="AE236" s="1" t="e">
        <f>_xlfn.XLOOKUP($L236,Pos!$A:$A,Pos!U:U,_xlfn.XLOOKUP($L236,#REF!,#REF!, ""), 0)</f>
        <v>#REF!</v>
      </c>
      <c r="AF236" s="1" t="e">
        <f>_xlfn.XLOOKUP($L236,Pos!$A:$A,Pos!V:V,_xlfn.XLOOKUP($L236,#REF!,#REF!, ""), 0)</f>
        <v>#REF!</v>
      </c>
      <c r="AG236" s="1" t="e">
        <f>_xlfn.XLOOKUP($L236,Pos!$A:$A,Pos!W:W,_xlfn.XLOOKUP($L236,#REF!,#REF!, ""), 0)</f>
        <v>#REF!</v>
      </c>
      <c r="AH236" s="1" t="e">
        <f>_xlfn.XLOOKUP($L236,Pos!$A:$A,Pos!X:X,_xlfn.XLOOKUP($L236,#REF!,#REF!, ""), 0)</f>
        <v>#REF!</v>
      </c>
      <c r="AI236" s="1" t="e">
        <f>_xlfn.XLOOKUP($L236,Pos!$A:$A,Pos!Y:Y,_xlfn.XLOOKUP($L236,#REF!,#REF!, ""), 0)</f>
        <v>#REF!</v>
      </c>
      <c r="AJ236" s="1" t="e">
        <f>_xlfn.XLOOKUP($L236,Pos!$A:$A,Pos!Z:Z,_xlfn.XLOOKUP($L236,#REF!,#REF!, ""), 0)</f>
        <v>#REF!</v>
      </c>
      <c r="AK236" s="1" t="e">
        <f>_xlfn.XLOOKUP($L236,Pos!$A:$A,Pos!AA:AA,_xlfn.XLOOKUP($L236,#REF!,#REF!, ""), 0)</f>
        <v>#REF!</v>
      </c>
      <c r="AL236" s="1" t="e">
        <f>_xlfn.XLOOKUP($L236,Pos!$A:$A,Pos!AB:AB,_xlfn.XLOOKUP($L236,#REF!,#REF!, ""), 0)</f>
        <v>#REF!</v>
      </c>
      <c r="AM236" s="1" t="e">
        <f>_xlfn.XLOOKUP($L236,Pos!$A:$A,Pos!AC:AC,_xlfn.XLOOKUP($L236,#REF!,#REF!, ""), 0)</f>
        <v>#REF!</v>
      </c>
      <c r="AN236" s="1" t="e">
        <f>_xlfn.XLOOKUP($L236,Pos!$A:$A,Pos!AD:AD,_xlfn.XLOOKUP($L236,#REF!,#REF!, ""), 0)</f>
        <v>#REF!</v>
      </c>
      <c r="AO236" s="1" t="e">
        <f>_xlfn.XLOOKUP($L236,Pos!$A:$A,Pos!AE:AE,_xlfn.XLOOKUP($L236,#REF!,#REF!, ""), 0)</f>
        <v>#REF!</v>
      </c>
      <c r="AP236" s="1" t="e">
        <f>_xlfn.XLOOKUP($L236,Pos!$A:$A,Pos!AF:AF,_xlfn.XLOOKUP($L236,#REF!,#REF!, ""), 0)</f>
        <v>#REF!</v>
      </c>
      <c r="AQ236" s="1" t="e">
        <f>_xlfn.XLOOKUP($L236,Pos!$A:$A,Pos!AG:AG,_xlfn.XLOOKUP($L236,#REF!,#REF!, ""), 0)</f>
        <v>#REF!</v>
      </c>
      <c r="AR236" s="1" t="e">
        <f>_xlfn.XLOOKUP($L236,Pos!$A:$A,Pos!AH:AH,_xlfn.XLOOKUP($L236,#REF!,#REF!, ""), 0)</f>
        <v>#REF!</v>
      </c>
      <c r="AS236" s="1" t="e">
        <f>_xlfn.XLOOKUP($L236,Pos!$A:$A,Pos!AI:AI,_xlfn.XLOOKUP($L236,#REF!,#REF!, ""), 0)</f>
        <v>#REF!</v>
      </c>
      <c r="AT236" s="1" t="e">
        <f>_xlfn.XLOOKUP($L236,Pos!$A:$A,Pos!AJ:AJ,_xlfn.XLOOKUP($L236,#REF!,#REF!, ""), 0)</f>
        <v>#REF!</v>
      </c>
      <c r="AU236" s="1" t="e">
        <f>_xlfn.XLOOKUP($L236,Pos!$A:$A,Pos!AK:AK,_xlfn.XLOOKUP($L236,#REF!,#REF!, ""), 0)</f>
        <v>#REF!</v>
      </c>
      <c r="AV236" s="1" t="e">
        <f>_xlfn.XLOOKUP($L236,Pos!$A:$A,Pos!AL:AL,_xlfn.XLOOKUP($L236,#REF!,#REF!, ""), 0)</f>
        <v>#REF!</v>
      </c>
      <c r="AW236" s="1" t="e">
        <f>_xlfn.XLOOKUP($L236,Pos!$A:$A,Pos!AM:AM,_xlfn.XLOOKUP($L236,#REF!,#REF!, ""), 0)</f>
        <v>#REF!</v>
      </c>
      <c r="AX236" s="1" t="e">
        <f>_xlfn.XLOOKUP($L236,Pos!$A:$A,Pos!AN:AN,_xlfn.XLOOKUP($L236,#REF!,#REF!, ""), 0)</f>
        <v>#REF!</v>
      </c>
      <c r="AY236" s="1" t="e">
        <f>_xlfn.XLOOKUP($L236,Pos!$A:$A,Pos!AO:AO,_xlfn.XLOOKUP($L236,#REF!,#REF!, ""), 0)</f>
        <v>#REF!</v>
      </c>
      <c r="AZ236" s="7" t="str">
        <f t="shared" si="122"/>
        <v>OUT</v>
      </c>
      <c r="BA236" s="1">
        <f>IF(OR(_xlfn.XLOOKUP(L236,Pos!B:B,Pos!L:L,FALSE)="ESG Reason",_xlfn.XLOOKUP(L236,Pos!B:B,Pos!L:L,FALSE)="Blacklisted"),1,0)</f>
        <v>0</v>
      </c>
      <c r="BC236" s="11">
        <v>8.6308018493319651E-11</v>
      </c>
      <c r="BD236" s="11">
        <f>_xlfn.XLOOKUP($L236,Pos!$B:$B,Pos!H:H,0, 0)</f>
        <v>0</v>
      </c>
      <c r="BE236" s="11">
        <f>_xlfn.XLOOKUP($L236,Pos!$B:$B,Pos!I:I,0, 0)</f>
        <v>1.6528092095197369E-3</v>
      </c>
      <c r="BF236" s="18">
        <f t="shared" si="123"/>
        <v>1.6528092095197369E-3</v>
      </c>
      <c r="BG236" s="1">
        <f t="shared" si="124"/>
        <v>1</v>
      </c>
      <c r="BH236" s="1">
        <f t="shared" si="125"/>
        <v>29</v>
      </c>
      <c r="BI236" s="18">
        <f t="shared" si="126"/>
        <v>8.6308018493319651E-11</v>
      </c>
      <c r="BJ236" s="3">
        <f t="shared" si="127"/>
        <v>0</v>
      </c>
      <c r="BK236" s="18">
        <f t="shared" si="128"/>
        <v>0</v>
      </c>
    </row>
    <row r="237" spans="3:63" x14ac:dyDescent="0.25">
      <c r="C237" s="3"/>
      <c r="D237" s="3"/>
      <c r="E237" s="3"/>
      <c r="F237" s="3"/>
      <c r="G237" s="51" t="s">
        <v>129</v>
      </c>
      <c r="H237" s="8" t="str">
        <f t="shared" si="118"/>
        <v>0,1%West Europe</v>
      </c>
      <c r="I237" s="11" cm="1">
        <f t="array" ref="I237">IF(
   AZ237 = "OUT", 0,IF(
   BD237 &gt;= LARGE(IF(ISNUMBER(BD:BD), BD:BD), 3),
   BE237 - 0.001,
   IF(BE237 &gt;=VLOOKUP(P237,mapping!$A:$B,2,FALSE), BE237,VLOOKUP(P237,mapping!$A$2:$B$8,2,FALSE))
))</f>
        <v>0</v>
      </c>
      <c r="J237" s="11" cm="1">
        <f t="array" ref="J237">IF(
    AZ237="OUT",0,IF(IF(
                      BD237&gt;=LARGE(IF(ISNUMBER(BD:BD),BD:BD),3),
                      BE237+0.001,
                      VLOOKUP(H237,mapping!$D:$E,2,FALSE)
                      )&gt;I237,
                   IF(
                      BD237&gt;=LARGE(IF(ISNUMBER(BD:BD),BD:BD),3),
                      BE237+0.001,
                      VLOOKUP(H237,mapping!$D:$E,2,FALSE)
                      ),
                   I237+0.002))</f>
        <v>0</v>
      </c>
      <c r="K237" s="8">
        <f t="shared" si="119"/>
        <v>1.6420455735609071E-3</v>
      </c>
      <c r="L237" s="1" t="str">
        <f>Pos!B275</f>
        <v>ES0144580Y14</v>
      </c>
      <c r="M237" s="1" t="str">
        <f>_xlfn.XLOOKUP($L237,Pos!B:B,Pos!D:D,, 0)</f>
        <v>Iberdrola SA</v>
      </c>
      <c r="N237" s="1" t="str">
        <f>_xlfn.XLOOKUP($L237,Pos!B:B,Pos!E:E,, 0)</f>
        <v>Utilities</v>
      </c>
      <c r="O237" s="1" t="str">
        <f t="shared" si="120"/>
        <v>Utilities_West Europe</v>
      </c>
      <c r="P237" s="1" t="str">
        <f>_xlfn.XLOOKUP($L237,Pos!B:B,Pos!F:F,, 0)</f>
        <v>West Europe</v>
      </c>
      <c r="Q237" s="1">
        <v>0</v>
      </c>
      <c r="R237" s="9">
        <f>_xlfn.XLOOKUP($L237,Pos!$B:$B,Pos!N:N,0, 0)</f>
        <v>5.33</v>
      </c>
      <c r="S237" s="9">
        <f>_xlfn.XLOOKUP($L237,Pos!$B:$B,Pos!O:O,0, 0)</f>
        <v>3.0150000000000001</v>
      </c>
      <c r="T237" s="9">
        <f>_xlfn.XLOOKUP($L237,Pos!$B:$B,Pos!P:P,0, 0)</f>
        <v>5.4249999999999998</v>
      </c>
      <c r="U237" s="9">
        <f>_xlfn.XLOOKUP($L237,Pos!$B:$B,Pos!Q:Q,0, 0)</f>
        <v>8.4</v>
      </c>
      <c r="V237" s="9">
        <f>_xlfn.XLOOKUP($L237,Pos!$B:$B,Pos!R:R,0, 0)</f>
        <v>8.5</v>
      </c>
      <c r="W237" s="9">
        <f>_xlfn.XLOOKUP($L237,Pos!$B:$B,Pos!S:S,0, 0)</f>
        <v>6.1883340000000002</v>
      </c>
      <c r="X237" s="9" t="str">
        <f>_xlfn.XLOOKUP($L237,Pos!$B:$B,Pos!J:J,0, 0)</f>
        <v>Hold</v>
      </c>
      <c r="Y237" s="1">
        <v>0</v>
      </c>
      <c r="Z237" s="1">
        <v>0</v>
      </c>
      <c r="AA237" s="1">
        <f t="shared" si="121"/>
        <v>0</v>
      </c>
      <c r="AB237" s="9">
        <f>_xlfn.XLOOKUP(L237,Pos!B:B,Pos!K:K,-1,0)</f>
        <v>6.8181818181818166</v>
      </c>
      <c r="AC237" s="1" t="e">
        <f>_xlfn.XLOOKUP($L237,Pos!$A:$A,Pos!S:S,_xlfn.XLOOKUP($L237,#REF!,#REF!, ""), 0)</f>
        <v>#REF!</v>
      </c>
      <c r="AD237" s="1" t="e">
        <f>_xlfn.XLOOKUP($L237,Pos!$A:$A,Pos!T:T,_xlfn.XLOOKUP($L237,#REF!,#REF!, ""), 0)</f>
        <v>#REF!</v>
      </c>
      <c r="AE237" s="1" t="e">
        <f>_xlfn.XLOOKUP($L237,Pos!$A:$A,Pos!U:U,_xlfn.XLOOKUP($L237,#REF!,#REF!, ""), 0)</f>
        <v>#REF!</v>
      </c>
      <c r="AF237" s="1" t="e">
        <f>_xlfn.XLOOKUP($L237,Pos!$A:$A,Pos!V:V,_xlfn.XLOOKUP($L237,#REF!,#REF!, ""), 0)</f>
        <v>#REF!</v>
      </c>
      <c r="AG237" s="1" t="e">
        <f>_xlfn.XLOOKUP($L237,Pos!$A:$A,Pos!W:W,_xlfn.XLOOKUP($L237,#REF!,#REF!, ""), 0)</f>
        <v>#REF!</v>
      </c>
      <c r="AH237" s="1" t="e">
        <f>_xlfn.XLOOKUP($L237,Pos!$A:$A,Pos!X:X,_xlfn.XLOOKUP($L237,#REF!,#REF!, ""), 0)</f>
        <v>#REF!</v>
      </c>
      <c r="AI237" s="1" t="e">
        <f>_xlfn.XLOOKUP($L237,Pos!$A:$A,Pos!Y:Y,_xlfn.XLOOKUP($L237,#REF!,#REF!, ""), 0)</f>
        <v>#REF!</v>
      </c>
      <c r="AJ237" s="1" t="e">
        <f>_xlfn.XLOOKUP($L237,Pos!$A:$A,Pos!Z:Z,_xlfn.XLOOKUP($L237,#REF!,#REF!, ""), 0)</f>
        <v>#REF!</v>
      </c>
      <c r="AK237" s="1" t="e">
        <f>_xlfn.XLOOKUP($L237,Pos!$A:$A,Pos!AA:AA,_xlfn.XLOOKUP($L237,#REF!,#REF!, ""), 0)</f>
        <v>#REF!</v>
      </c>
      <c r="AL237" s="1" t="e">
        <f>_xlfn.XLOOKUP($L237,Pos!$A:$A,Pos!AB:AB,_xlfn.XLOOKUP($L237,#REF!,#REF!, ""), 0)</f>
        <v>#REF!</v>
      </c>
      <c r="AM237" s="1" t="e">
        <f>_xlfn.XLOOKUP($L237,Pos!$A:$A,Pos!AC:AC,_xlfn.XLOOKUP($L237,#REF!,#REF!, ""), 0)</f>
        <v>#REF!</v>
      </c>
      <c r="AN237" s="1" t="e">
        <f>_xlfn.XLOOKUP($L237,Pos!$A:$A,Pos!AD:AD,_xlfn.XLOOKUP($L237,#REF!,#REF!, ""), 0)</f>
        <v>#REF!</v>
      </c>
      <c r="AO237" s="1" t="e">
        <f>_xlfn.XLOOKUP($L237,Pos!$A:$A,Pos!AE:AE,_xlfn.XLOOKUP($L237,#REF!,#REF!, ""), 0)</f>
        <v>#REF!</v>
      </c>
      <c r="AP237" s="1" t="e">
        <f>_xlfn.XLOOKUP($L237,Pos!$A:$A,Pos!AF:AF,_xlfn.XLOOKUP($L237,#REF!,#REF!, ""), 0)</f>
        <v>#REF!</v>
      </c>
      <c r="AQ237" s="1" t="e">
        <f>_xlfn.XLOOKUP($L237,Pos!$A:$A,Pos!AG:AG,_xlfn.XLOOKUP($L237,#REF!,#REF!, ""), 0)</f>
        <v>#REF!</v>
      </c>
      <c r="AR237" s="1" t="e">
        <f>_xlfn.XLOOKUP($L237,Pos!$A:$A,Pos!AH:AH,_xlfn.XLOOKUP($L237,#REF!,#REF!, ""), 0)</f>
        <v>#REF!</v>
      </c>
      <c r="AS237" s="1" t="e">
        <f>_xlfn.XLOOKUP($L237,Pos!$A:$A,Pos!AI:AI,_xlfn.XLOOKUP($L237,#REF!,#REF!, ""), 0)</f>
        <v>#REF!</v>
      </c>
      <c r="AT237" s="1" t="e">
        <f>_xlfn.XLOOKUP($L237,Pos!$A:$A,Pos!AJ:AJ,_xlfn.XLOOKUP($L237,#REF!,#REF!, ""), 0)</f>
        <v>#REF!</v>
      </c>
      <c r="AU237" s="1" t="e">
        <f>_xlfn.XLOOKUP($L237,Pos!$A:$A,Pos!AK:AK,_xlfn.XLOOKUP($L237,#REF!,#REF!, ""), 0)</f>
        <v>#REF!</v>
      </c>
      <c r="AV237" s="1" t="e">
        <f>_xlfn.XLOOKUP($L237,Pos!$A:$A,Pos!AL:AL,_xlfn.XLOOKUP($L237,#REF!,#REF!, ""), 0)</f>
        <v>#REF!</v>
      </c>
      <c r="AW237" s="1" t="e">
        <f>_xlfn.XLOOKUP($L237,Pos!$A:$A,Pos!AM:AM,_xlfn.XLOOKUP($L237,#REF!,#REF!, ""), 0)</f>
        <v>#REF!</v>
      </c>
      <c r="AX237" s="1" t="e">
        <f>_xlfn.XLOOKUP($L237,Pos!$A:$A,Pos!AN:AN,_xlfn.XLOOKUP($L237,#REF!,#REF!, ""), 0)</f>
        <v>#REF!</v>
      </c>
      <c r="AY237" s="1" t="e">
        <f>_xlfn.XLOOKUP($L237,Pos!$A:$A,Pos!AO:AO,_xlfn.XLOOKUP($L237,#REF!,#REF!, ""), 0)</f>
        <v>#REF!</v>
      </c>
      <c r="AZ237" s="7" t="str">
        <f t="shared" si="122"/>
        <v>OUT</v>
      </c>
      <c r="BA237" s="1">
        <f>IF(OR(_xlfn.XLOOKUP(L237,Pos!B:B,Pos!L:L,FALSE)="ESG Reason",_xlfn.XLOOKUP(L237,Pos!B:B,Pos!L:L,FALSE)="Blacklisted"),1,0)</f>
        <v>0</v>
      </c>
      <c r="BC237" s="11">
        <v>1.034948638491264E-10</v>
      </c>
      <c r="BD237" s="11">
        <f>_xlfn.XLOOKUP($L237,Pos!$B:$B,Pos!H:H,0, 0)</f>
        <v>0</v>
      </c>
      <c r="BE237" s="11">
        <f>_xlfn.XLOOKUP($L237,Pos!$B:$B,Pos!I:I,0, 0)</f>
        <v>1.6420455735609071E-3</v>
      </c>
      <c r="BF237" s="18">
        <f t="shared" si="123"/>
        <v>1.6420455735609071E-3</v>
      </c>
      <c r="BG237" s="1">
        <f t="shared" si="124"/>
        <v>2</v>
      </c>
      <c r="BH237" s="1">
        <f t="shared" si="125"/>
        <v>19</v>
      </c>
      <c r="BI237" s="18">
        <f t="shared" si="126"/>
        <v>1.034948638491264E-10</v>
      </c>
      <c r="BJ237" s="3">
        <f t="shared" si="127"/>
        <v>0</v>
      </c>
      <c r="BK237" s="18">
        <f t="shared" si="128"/>
        <v>0</v>
      </c>
    </row>
    <row r="238" spans="3:63" x14ac:dyDescent="0.25">
      <c r="C238" s="3"/>
      <c r="D238" s="3"/>
      <c r="E238" s="3"/>
      <c r="F238" s="3"/>
      <c r="G238" s="51" t="s">
        <v>125</v>
      </c>
      <c r="H238" s="8" t="str">
        <f t="shared" si="118"/>
        <v>0,1%North America</v>
      </c>
      <c r="I238" s="11" cm="1">
        <f t="array" ref="I238">IF(
   AZ238 = "OUT", 0,IF(
   BD238 &gt;= LARGE(IF(ISNUMBER(BD:BD), BD:BD), 3),
   BE238 - 0.001,
   IF(BE238 &gt;=VLOOKUP(P238,mapping!$A:$B,2,FALSE), BE238,VLOOKUP(P238,mapping!$A$2:$B$8,2,FALSE))
))</f>
        <v>0</v>
      </c>
      <c r="J238" s="11" cm="1">
        <f t="array" ref="J238">IF(
    AZ238="OUT",0,IF(IF(
                      BD238&gt;=LARGE(IF(ISNUMBER(BD:BD),BD:BD),3),
                      BE238+0.001,
                      VLOOKUP(H238,mapping!$D:$E,2,FALSE)
                      )&gt;I238,
                   IF(
                      BD238&gt;=LARGE(IF(ISNUMBER(BD:BD),BD:BD),3),
                      BE238+0.001,
                      VLOOKUP(H238,mapping!$D:$E,2,FALSE)
                      ),
                   I238+0.002))</f>
        <v>0</v>
      </c>
      <c r="K238" s="8">
        <f t="shared" si="119"/>
        <v>1.6396922158754281E-3</v>
      </c>
      <c r="L238" s="1" t="str">
        <f>Pos!B1096</f>
        <v>US5486611073</v>
      </c>
      <c r="M238" s="1" t="str">
        <f>_xlfn.XLOOKUP($L238,Pos!B:B,Pos!D:D,, 0)</f>
        <v>Lowe's Companies, Inc.</v>
      </c>
      <c r="N238" s="1" t="str">
        <f>_xlfn.XLOOKUP($L238,Pos!B:B,Pos!E:E,, 0)</f>
        <v>Retail</v>
      </c>
      <c r="O238" s="1" t="str">
        <f t="shared" si="120"/>
        <v>Retail_North America</v>
      </c>
      <c r="P238" s="1" t="str">
        <f>_xlfn.XLOOKUP($L238,Pos!B:B,Pos!F:F,, 0)</f>
        <v>North America</v>
      </c>
      <c r="Q238" s="1">
        <v>0</v>
      </c>
      <c r="R238" s="9">
        <f>_xlfn.XLOOKUP($L238,Pos!$B:$B,Pos!N:N,0, 0)</f>
        <v>7.21</v>
      </c>
      <c r="S238" s="9">
        <f>_xlfn.XLOOKUP($L238,Pos!$B:$B,Pos!O:O,0, 0)</f>
        <v>6.1472499999999997</v>
      </c>
      <c r="T238" s="9">
        <f>_xlfn.XLOOKUP($L238,Pos!$B:$B,Pos!P:P,0, 0)</f>
        <v>5.4</v>
      </c>
      <c r="U238" s="9">
        <f>_xlfn.XLOOKUP($L238,Pos!$B:$B,Pos!Q:Q,0, 0)</f>
        <v>1.4</v>
      </c>
      <c r="V238" s="9">
        <f>_xlfn.XLOOKUP($L238,Pos!$B:$B,Pos!R:R,0, 0)</f>
        <v>6.8666669999999996</v>
      </c>
      <c r="W238" s="9">
        <f>_xlfn.XLOOKUP($L238,Pos!$B:$B,Pos!S:S,0, 0)</f>
        <v>2.5950000000000002</v>
      </c>
      <c r="X238" s="9" t="str">
        <f>_xlfn.XLOOKUP($L238,Pos!$B:$B,Pos!J:J,0, 0)</f>
        <v>Outperform</v>
      </c>
      <c r="Y238" s="1">
        <v>0</v>
      </c>
      <c r="Z238" s="1">
        <v>0</v>
      </c>
      <c r="AA238" s="1">
        <f t="shared" si="121"/>
        <v>0</v>
      </c>
      <c r="AB238" s="9">
        <f>_xlfn.XLOOKUP(L238,Pos!B:B,Pos!K:K,-1,0)</f>
        <v>2.9629629629629628</v>
      </c>
      <c r="AC238" s="1" t="e">
        <f>_xlfn.XLOOKUP($L238,Pos!$A:$A,Pos!S:S,_xlfn.XLOOKUP($L238,#REF!,#REF!, ""), 0)</f>
        <v>#REF!</v>
      </c>
      <c r="AD238" s="1" t="e">
        <f>_xlfn.XLOOKUP($L238,Pos!$A:$A,Pos!T:T,_xlfn.XLOOKUP($L238,#REF!,#REF!, ""), 0)</f>
        <v>#REF!</v>
      </c>
      <c r="AE238" s="1" t="e">
        <f>_xlfn.XLOOKUP($L238,Pos!$A:$A,Pos!U:U,_xlfn.XLOOKUP($L238,#REF!,#REF!, ""), 0)</f>
        <v>#REF!</v>
      </c>
      <c r="AF238" s="1" t="e">
        <f>_xlfn.XLOOKUP($L238,Pos!$A:$A,Pos!V:V,_xlfn.XLOOKUP($L238,#REF!,#REF!, ""), 0)</f>
        <v>#REF!</v>
      </c>
      <c r="AG238" s="1" t="e">
        <f>_xlfn.XLOOKUP($L238,Pos!$A:$A,Pos!W:W,_xlfn.XLOOKUP($L238,#REF!,#REF!, ""), 0)</f>
        <v>#REF!</v>
      </c>
      <c r="AH238" s="1" t="e">
        <f>_xlfn.XLOOKUP($L238,Pos!$A:$A,Pos!X:X,_xlfn.XLOOKUP($L238,#REF!,#REF!, ""), 0)</f>
        <v>#REF!</v>
      </c>
      <c r="AI238" s="1" t="e">
        <f>_xlfn.XLOOKUP($L238,Pos!$A:$A,Pos!Y:Y,_xlfn.XLOOKUP($L238,#REF!,#REF!, ""), 0)</f>
        <v>#REF!</v>
      </c>
      <c r="AJ238" s="1" t="e">
        <f>_xlfn.XLOOKUP($L238,Pos!$A:$A,Pos!Z:Z,_xlfn.XLOOKUP($L238,#REF!,#REF!, ""), 0)</f>
        <v>#REF!</v>
      </c>
      <c r="AK238" s="1" t="e">
        <f>_xlfn.XLOOKUP($L238,Pos!$A:$A,Pos!AA:AA,_xlfn.XLOOKUP($L238,#REF!,#REF!, ""), 0)</f>
        <v>#REF!</v>
      </c>
      <c r="AL238" s="1" t="e">
        <f>_xlfn.XLOOKUP($L238,Pos!$A:$A,Pos!AB:AB,_xlfn.XLOOKUP($L238,#REF!,#REF!, ""), 0)</f>
        <v>#REF!</v>
      </c>
      <c r="AM238" s="1" t="e">
        <f>_xlfn.XLOOKUP($L238,Pos!$A:$A,Pos!AC:AC,_xlfn.XLOOKUP($L238,#REF!,#REF!, ""), 0)</f>
        <v>#REF!</v>
      </c>
      <c r="AN238" s="1" t="e">
        <f>_xlfn.XLOOKUP($L238,Pos!$A:$A,Pos!AD:AD,_xlfn.XLOOKUP($L238,#REF!,#REF!, ""), 0)</f>
        <v>#REF!</v>
      </c>
      <c r="AO238" s="1" t="e">
        <f>_xlfn.XLOOKUP($L238,Pos!$A:$A,Pos!AE:AE,_xlfn.XLOOKUP($L238,#REF!,#REF!, ""), 0)</f>
        <v>#REF!</v>
      </c>
      <c r="AP238" s="1" t="e">
        <f>_xlfn.XLOOKUP($L238,Pos!$A:$A,Pos!AF:AF,_xlfn.XLOOKUP($L238,#REF!,#REF!, ""), 0)</f>
        <v>#REF!</v>
      </c>
      <c r="AQ238" s="1" t="e">
        <f>_xlfn.XLOOKUP($L238,Pos!$A:$A,Pos!AG:AG,_xlfn.XLOOKUP($L238,#REF!,#REF!, ""), 0)</f>
        <v>#REF!</v>
      </c>
      <c r="AR238" s="1" t="e">
        <f>_xlfn.XLOOKUP($L238,Pos!$A:$A,Pos!AH:AH,_xlfn.XLOOKUP($L238,#REF!,#REF!, ""), 0)</f>
        <v>#REF!</v>
      </c>
      <c r="AS238" s="1" t="e">
        <f>_xlfn.XLOOKUP($L238,Pos!$A:$A,Pos!AI:AI,_xlfn.XLOOKUP($L238,#REF!,#REF!, ""), 0)</f>
        <v>#REF!</v>
      </c>
      <c r="AT238" s="1" t="e">
        <f>_xlfn.XLOOKUP($L238,Pos!$A:$A,Pos!AJ:AJ,_xlfn.XLOOKUP($L238,#REF!,#REF!, ""), 0)</f>
        <v>#REF!</v>
      </c>
      <c r="AU238" s="1" t="e">
        <f>_xlfn.XLOOKUP($L238,Pos!$A:$A,Pos!AK:AK,_xlfn.XLOOKUP($L238,#REF!,#REF!, ""), 0)</f>
        <v>#REF!</v>
      </c>
      <c r="AV238" s="1" t="e">
        <f>_xlfn.XLOOKUP($L238,Pos!$A:$A,Pos!AL:AL,_xlfn.XLOOKUP($L238,#REF!,#REF!, ""), 0)</f>
        <v>#REF!</v>
      </c>
      <c r="AW238" s="1" t="e">
        <f>_xlfn.XLOOKUP($L238,Pos!$A:$A,Pos!AM:AM,_xlfn.XLOOKUP($L238,#REF!,#REF!, ""), 0)</f>
        <v>#REF!</v>
      </c>
      <c r="AX238" s="1" t="e">
        <f>_xlfn.XLOOKUP($L238,Pos!$A:$A,Pos!AN:AN,_xlfn.XLOOKUP($L238,#REF!,#REF!, ""), 0)</f>
        <v>#REF!</v>
      </c>
      <c r="AY238" s="1" t="e">
        <f>_xlfn.XLOOKUP($L238,Pos!$A:$A,Pos!AO:AO,_xlfn.XLOOKUP($L238,#REF!,#REF!, ""), 0)</f>
        <v>#REF!</v>
      </c>
      <c r="AZ238" s="7" t="str">
        <f t="shared" si="122"/>
        <v>OUT</v>
      </c>
      <c r="BA238" s="1">
        <f>IF(OR(_xlfn.XLOOKUP(L238,Pos!B:B,Pos!L:L,FALSE)="ESG Reason",_xlfn.XLOOKUP(L238,Pos!B:B,Pos!L:L,FALSE)="Blacklisted"),1,0)</f>
        <v>0</v>
      </c>
      <c r="BC238" s="11">
        <v>2.007483190551687E-10</v>
      </c>
      <c r="BD238" s="11">
        <f>_xlfn.XLOOKUP($L238,Pos!$B:$B,Pos!H:H,0, 0)</f>
        <v>0</v>
      </c>
      <c r="BE238" s="11">
        <f>_xlfn.XLOOKUP($L238,Pos!$B:$B,Pos!I:I,0, 0)</f>
        <v>1.6396922158754281E-3</v>
      </c>
      <c r="BF238" s="18">
        <f t="shared" si="123"/>
        <v>1.6396922158754281E-3</v>
      </c>
      <c r="BG238" s="1">
        <f t="shared" si="124"/>
        <v>1</v>
      </c>
      <c r="BH238" s="1">
        <f t="shared" si="125"/>
        <v>34</v>
      </c>
      <c r="BI238" s="18">
        <f t="shared" si="126"/>
        <v>2.007483190551687E-10</v>
      </c>
      <c r="BJ238" s="3">
        <f t="shared" si="127"/>
        <v>0</v>
      </c>
      <c r="BK238" s="18">
        <f t="shared" si="128"/>
        <v>0</v>
      </c>
    </row>
    <row r="239" spans="3:63" x14ac:dyDescent="0.25">
      <c r="C239" s="3"/>
      <c r="D239" s="3"/>
      <c r="E239" s="3"/>
      <c r="F239" s="3"/>
      <c r="G239" s="51" t="s">
        <v>131</v>
      </c>
      <c r="H239" s="8" t="str">
        <f t="shared" si="118"/>
        <v>0,1%North America</v>
      </c>
      <c r="I239" s="11" cm="1">
        <f t="array" ref="I239">IF(
   AZ239 = "OUT", 0,IF(
   BD239 &gt;= LARGE(IF(ISNUMBER(BD:BD), BD:BD), 3),
   BE239 - 0.001,
   IF(BE239 &gt;=VLOOKUP(P239,mapping!$A:$B,2,FALSE), BE239,VLOOKUP(P239,mapping!$A$2:$B$8,2,FALSE))
))</f>
        <v>0</v>
      </c>
      <c r="J239" s="11" cm="1">
        <f t="array" ref="J239">IF(
    AZ239="OUT",0,IF(IF(
                      BD239&gt;=LARGE(IF(ISNUMBER(BD:BD),BD:BD),3),
                      BE239+0.001,
                      VLOOKUP(H239,mapping!$D:$E,2,FALSE)
                      )&gt;I239,
                   IF(
                      BD239&gt;=LARGE(IF(ISNUMBER(BD:BD),BD:BD),3),
                      BE239+0.001,
                      VLOOKUP(H239,mapping!$D:$E,2,FALSE)
                      ),
                   I239+0.002))</f>
        <v>0</v>
      </c>
      <c r="K239" s="8">
        <f t="shared" si="119"/>
        <v>1.637396867006675E-3</v>
      </c>
      <c r="L239" s="1" t="str">
        <f>Pos!B452</f>
        <v>IE00BTN1Y115</v>
      </c>
      <c r="M239" s="1" t="str">
        <f>_xlfn.XLOOKUP($L239,Pos!B:B,Pos!D:D,, 0)</f>
        <v>Medtronic Plc</v>
      </c>
      <c r="N239" s="1" t="str">
        <f>_xlfn.XLOOKUP($L239,Pos!B:B,Pos!E:E,, 0)</f>
        <v>Health Care</v>
      </c>
      <c r="O239" s="1" t="str">
        <f t="shared" si="120"/>
        <v>Health Care_North America</v>
      </c>
      <c r="P239" s="1" t="str">
        <f>_xlfn.XLOOKUP($L239,Pos!B:B,Pos!F:F,, 0)</f>
        <v>North America</v>
      </c>
      <c r="Q239" s="1">
        <v>0</v>
      </c>
      <c r="R239" s="9">
        <f>_xlfn.XLOOKUP($L239,Pos!$B:$B,Pos!N:N,0, 0)</f>
        <v>7.68</v>
      </c>
      <c r="S239" s="9">
        <f>_xlfn.XLOOKUP($L239,Pos!$B:$B,Pos!O:O,0, 0)</f>
        <v>5.4539999999999997</v>
      </c>
      <c r="T239" s="9">
        <f>_xlfn.XLOOKUP($L239,Pos!$B:$B,Pos!P:P,0, 0)</f>
        <v>2.5499999999999998</v>
      </c>
      <c r="U239" s="9">
        <f>_xlfn.XLOOKUP($L239,Pos!$B:$B,Pos!Q:Q,0, 0)</f>
        <v>5.2</v>
      </c>
      <c r="V239" s="9">
        <f>_xlfn.XLOOKUP($L239,Pos!$B:$B,Pos!R:R,0, 0)</f>
        <v>9</v>
      </c>
      <c r="W239" s="9">
        <f>_xlfn.XLOOKUP($L239,Pos!$B:$B,Pos!S:S,0, 0)</f>
        <v>4.9649999999999999</v>
      </c>
      <c r="X239" s="9" t="str">
        <f>_xlfn.XLOOKUP($L239,Pos!$B:$B,Pos!J:J,0, 0)</f>
        <v>Outperform</v>
      </c>
      <c r="Y239" s="1">
        <v>0</v>
      </c>
      <c r="Z239" s="1">
        <v>0</v>
      </c>
      <c r="AA239" s="1">
        <f t="shared" si="121"/>
        <v>0</v>
      </c>
      <c r="AB239" s="9">
        <f>_xlfn.XLOOKUP(L239,Pos!B:B,Pos!K:K,-1,0)</f>
        <v>1.6949152542372881</v>
      </c>
      <c r="AC239" s="1" t="e">
        <f>_xlfn.XLOOKUP($L239,Pos!$A:$A,Pos!S:S,_xlfn.XLOOKUP($L239,#REF!,#REF!, ""), 0)</f>
        <v>#REF!</v>
      </c>
      <c r="AD239" s="1" t="e">
        <f>_xlfn.XLOOKUP($L239,Pos!$A:$A,Pos!T:T,_xlfn.XLOOKUP($L239,#REF!,#REF!, ""), 0)</f>
        <v>#REF!</v>
      </c>
      <c r="AE239" s="1" t="e">
        <f>_xlfn.XLOOKUP($L239,Pos!$A:$A,Pos!U:U,_xlfn.XLOOKUP($L239,#REF!,#REF!, ""), 0)</f>
        <v>#REF!</v>
      </c>
      <c r="AF239" s="1" t="e">
        <f>_xlfn.XLOOKUP($L239,Pos!$A:$A,Pos!V:V,_xlfn.XLOOKUP($L239,#REF!,#REF!, ""), 0)</f>
        <v>#REF!</v>
      </c>
      <c r="AG239" s="1" t="e">
        <f>_xlfn.XLOOKUP($L239,Pos!$A:$A,Pos!W:W,_xlfn.XLOOKUP($L239,#REF!,#REF!, ""), 0)</f>
        <v>#REF!</v>
      </c>
      <c r="AH239" s="1" t="e">
        <f>_xlfn.XLOOKUP($L239,Pos!$A:$A,Pos!X:X,_xlfn.XLOOKUP($L239,#REF!,#REF!, ""), 0)</f>
        <v>#REF!</v>
      </c>
      <c r="AI239" s="1" t="e">
        <f>_xlfn.XLOOKUP($L239,Pos!$A:$A,Pos!Y:Y,_xlfn.XLOOKUP($L239,#REF!,#REF!, ""), 0)</f>
        <v>#REF!</v>
      </c>
      <c r="AJ239" s="1" t="e">
        <f>_xlfn.XLOOKUP($L239,Pos!$A:$A,Pos!Z:Z,_xlfn.XLOOKUP($L239,#REF!,#REF!, ""), 0)</f>
        <v>#REF!</v>
      </c>
      <c r="AK239" s="1" t="e">
        <f>_xlfn.XLOOKUP($L239,Pos!$A:$A,Pos!AA:AA,_xlfn.XLOOKUP($L239,#REF!,#REF!, ""), 0)</f>
        <v>#REF!</v>
      </c>
      <c r="AL239" s="1" t="e">
        <f>_xlfn.XLOOKUP($L239,Pos!$A:$A,Pos!AB:AB,_xlfn.XLOOKUP($L239,#REF!,#REF!, ""), 0)</f>
        <v>#REF!</v>
      </c>
      <c r="AM239" s="1" t="e">
        <f>_xlfn.XLOOKUP($L239,Pos!$A:$A,Pos!AC:AC,_xlfn.XLOOKUP($L239,#REF!,#REF!, ""), 0)</f>
        <v>#REF!</v>
      </c>
      <c r="AN239" s="1" t="e">
        <f>_xlfn.XLOOKUP($L239,Pos!$A:$A,Pos!AD:AD,_xlfn.XLOOKUP($L239,#REF!,#REF!, ""), 0)</f>
        <v>#REF!</v>
      </c>
      <c r="AO239" s="1" t="e">
        <f>_xlfn.XLOOKUP($L239,Pos!$A:$A,Pos!AE:AE,_xlfn.XLOOKUP($L239,#REF!,#REF!, ""), 0)</f>
        <v>#REF!</v>
      </c>
      <c r="AP239" s="1" t="e">
        <f>_xlfn.XLOOKUP($L239,Pos!$A:$A,Pos!AF:AF,_xlfn.XLOOKUP($L239,#REF!,#REF!, ""), 0)</f>
        <v>#REF!</v>
      </c>
      <c r="AQ239" s="1" t="e">
        <f>_xlfn.XLOOKUP($L239,Pos!$A:$A,Pos!AG:AG,_xlfn.XLOOKUP($L239,#REF!,#REF!, ""), 0)</f>
        <v>#REF!</v>
      </c>
      <c r="AR239" s="1" t="e">
        <f>_xlfn.XLOOKUP($L239,Pos!$A:$A,Pos!AH:AH,_xlfn.XLOOKUP($L239,#REF!,#REF!, ""), 0)</f>
        <v>#REF!</v>
      </c>
      <c r="AS239" s="1" t="e">
        <f>_xlfn.XLOOKUP($L239,Pos!$A:$A,Pos!AI:AI,_xlfn.XLOOKUP($L239,#REF!,#REF!, ""), 0)</f>
        <v>#REF!</v>
      </c>
      <c r="AT239" s="1" t="e">
        <f>_xlfn.XLOOKUP($L239,Pos!$A:$A,Pos!AJ:AJ,_xlfn.XLOOKUP($L239,#REF!,#REF!, ""), 0)</f>
        <v>#REF!</v>
      </c>
      <c r="AU239" s="1" t="e">
        <f>_xlfn.XLOOKUP($L239,Pos!$A:$A,Pos!AK:AK,_xlfn.XLOOKUP($L239,#REF!,#REF!, ""), 0)</f>
        <v>#REF!</v>
      </c>
      <c r="AV239" s="1" t="e">
        <f>_xlfn.XLOOKUP($L239,Pos!$A:$A,Pos!AL:AL,_xlfn.XLOOKUP($L239,#REF!,#REF!, ""), 0)</f>
        <v>#REF!</v>
      </c>
      <c r="AW239" s="1" t="e">
        <f>_xlfn.XLOOKUP($L239,Pos!$A:$A,Pos!AM:AM,_xlfn.XLOOKUP($L239,#REF!,#REF!, ""), 0)</f>
        <v>#REF!</v>
      </c>
      <c r="AX239" s="1" t="e">
        <f>_xlfn.XLOOKUP($L239,Pos!$A:$A,Pos!AN:AN,_xlfn.XLOOKUP($L239,#REF!,#REF!, ""), 0)</f>
        <v>#REF!</v>
      </c>
      <c r="AY239" s="1" t="e">
        <f>_xlfn.XLOOKUP($L239,Pos!$A:$A,Pos!AO:AO,_xlfn.XLOOKUP($L239,#REF!,#REF!, ""), 0)</f>
        <v>#REF!</v>
      </c>
      <c r="AZ239" s="7" t="str">
        <f t="shared" si="122"/>
        <v>OUT</v>
      </c>
      <c r="BA239" s="1">
        <f>IF(OR(_xlfn.XLOOKUP(L239,Pos!B:B,Pos!L:L,FALSE)="ESG Reason",_xlfn.XLOOKUP(L239,Pos!B:B,Pos!L:L,FALSE)="Blacklisted"),1,0)</f>
        <v>0</v>
      </c>
      <c r="BC239" s="11">
        <v>9.120869003795413E-11</v>
      </c>
      <c r="BD239" s="11">
        <f>_xlfn.XLOOKUP($L239,Pos!$B:$B,Pos!H:H,0, 0)</f>
        <v>0</v>
      </c>
      <c r="BE239" s="11">
        <f>_xlfn.XLOOKUP($L239,Pos!$B:$B,Pos!I:I,0, 0)</f>
        <v>1.637396867006675E-3</v>
      </c>
      <c r="BF239" s="18">
        <f t="shared" si="123"/>
        <v>1.637396867006675E-3</v>
      </c>
      <c r="BG239" s="1">
        <f t="shared" si="124"/>
        <v>1</v>
      </c>
      <c r="BH239" s="1">
        <f t="shared" si="125"/>
        <v>28</v>
      </c>
      <c r="BI239" s="18">
        <f t="shared" si="126"/>
        <v>9.120869003795413E-11</v>
      </c>
      <c r="BJ239" s="3">
        <f t="shared" si="127"/>
        <v>0</v>
      </c>
      <c r="BK239" s="18">
        <f t="shared" si="128"/>
        <v>0</v>
      </c>
    </row>
    <row r="240" spans="3:63" x14ac:dyDescent="0.25">
      <c r="C240" s="3"/>
      <c r="D240" s="3"/>
      <c r="E240" s="3"/>
      <c r="F240" s="3"/>
      <c r="G240" s="51" t="s">
        <v>127</v>
      </c>
      <c r="H240" s="8" t="str">
        <f t="shared" si="118"/>
        <v>0,1%North America</v>
      </c>
      <c r="I240" s="11" cm="1">
        <f t="array" ref="I240">IF(
   AZ240 = "OUT", 0,IF(
   BD240 &gt;= LARGE(IF(ISNUMBER(BD:BD), BD:BD), 3),
   BE240 - 0.001,
   IF(BE240 &gt;=VLOOKUP(P240,mapping!$A:$B,2,FALSE), BE240,VLOOKUP(P240,mapping!$A$2:$B$8,2,FALSE))
))</f>
        <v>2E-3</v>
      </c>
      <c r="J240" s="11" cm="1">
        <f t="array" ref="J240">IF(
    AZ240="OUT",0,IF(IF(
                      BD240&gt;=LARGE(IF(ISNUMBER(BD:BD),BD:BD),3),
                      BE240+0.001,
                      VLOOKUP(H240,mapping!$D:$E,2,FALSE)
                      )&gt;I240,
                   IF(
                      BD240&gt;=LARGE(IF(ISNUMBER(BD:BD),BD:BD),3),
                      BE240+0.001,
                      VLOOKUP(H240,mapping!$D:$E,2,FALSE)
                      ),
                   I240+0.002))</f>
        <v>1.4999999999999999E-2</v>
      </c>
      <c r="K240" s="8">
        <f t="shared" si="119"/>
        <v>1.6278624178712429E-3</v>
      </c>
      <c r="L240" s="1" t="str">
        <f>Pos!B805</f>
        <v>US00724F1012</v>
      </c>
      <c r="M240" s="1" t="str">
        <f>_xlfn.XLOOKUP($L240,Pos!B:B,Pos!D:D,, 0)</f>
        <v>Adobe Inc.</v>
      </c>
      <c r="N240" s="1" t="str">
        <f>_xlfn.XLOOKUP($L240,Pos!B:B,Pos!E:E,, 0)</f>
        <v>Technology</v>
      </c>
      <c r="O240" s="1" t="str">
        <f t="shared" si="120"/>
        <v>Technology_North America</v>
      </c>
      <c r="P240" s="1" t="str">
        <f>_xlfn.XLOOKUP($L240,Pos!B:B,Pos!F:F,, 0)</f>
        <v>North America</v>
      </c>
      <c r="Q240" s="1">
        <v>0</v>
      </c>
      <c r="R240" s="9">
        <f>_xlfn.XLOOKUP($L240,Pos!$B:$B,Pos!N:N,0, 0)</f>
        <v>0</v>
      </c>
      <c r="S240" s="9">
        <f>_xlfn.XLOOKUP($L240,Pos!$B:$B,Pos!O:O,0, 0)</f>
        <v>6.6360000000000001</v>
      </c>
      <c r="T240" s="9">
        <f>_xlfn.XLOOKUP($L240,Pos!$B:$B,Pos!P:P,0, 0)</f>
        <v>7.1666670000000003</v>
      </c>
      <c r="U240" s="9">
        <f>_xlfn.XLOOKUP($L240,Pos!$B:$B,Pos!Q:Q,0, 0)</f>
        <v>1.5</v>
      </c>
      <c r="V240" s="9">
        <f>_xlfn.XLOOKUP($L240,Pos!$B:$B,Pos!R:R,0, 0)</f>
        <v>8.2333339999999993</v>
      </c>
      <c r="W240" s="9">
        <f>_xlfn.XLOOKUP($L240,Pos!$B:$B,Pos!S:S,0, 0)</f>
        <v>6.2208329999999998</v>
      </c>
      <c r="X240" s="9" t="str">
        <f>_xlfn.XLOOKUP($L240,Pos!$B:$B,Pos!J:J,0, 0)</f>
        <v>Outperform</v>
      </c>
      <c r="Y240" s="1">
        <v>0</v>
      </c>
      <c r="Z240" s="1">
        <v>0</v>
      </c>
      <c r="AA240" s="1">
        <f t="shared" si="121"/>
        <v>0</v>
      </c>
      <c r="AB240" s="9">
        <f>_xlfn.XLOOKUP(L240,Pos!B:B,Pos!K:K,-1,0)</f>
        <v>7.8350515463917523</v>
      </c>
      <c r="AC240" s="1" t="e">
        <f>_xlfn.XLOOKUP($L240,Pos!$A:$A,Pos!S:S,_xlfn.XLOOKUP($L240,#REF!,#REF!, ""), 0)</f>
        <v>#REF!</v>
      </c>
      <c r="AD240" s="1" t="e">
        <f>_xlfn.XLOOKUP($L240,Pos!$A:$A,Pos!T:T,_xlfn.XLOOKUP($L240,#REF!,#REF!, ""), 0)</f>
        <v>#REF!</v>
      </c>
      <c r="AE240" s="1" t="e">
        <f>_xlfn.XLOOKUP($L240,Pos!$A:$A,Pos!U:U,_xlfn.XLOOKUP($L240,#REF!,#REF!, ""), 0)</f>
        <v>#REF!</v>
      </c>
      <c r="AF240" s="1" t="e">
        <f>_xlfn.XLOOKUP($L240,Pos!$A:$A,Pos!V:V,_xlfn.XLOOKUP($L240,#REF!,#REF!, ""), 0)</f>
        <v>#REF!</v>
      </c>
      <c r="AG240" s="1" t="e">
        <f>_xlfn.XLOOKUP($L240,Pos!$A:$A,Pos!W:W,_xlfn.XLOOKUP($L240,#REF!,#REF!, ""), 0)</f>
        <v>#REF!</v>
      </c>
      <c r="AH240" s="1" t="e">
        <f>_xlfn.XLOOKUP($L240,Pos!$A:$A,Pos!X:X,_xlfn.XLOOKUP($L240,#REF!,#REF!, ""), 0)</f>
        <v>#REF!</v>
      </c>
      <c r="AI240" s="1" t="e">
        <f>_xlfn.XLOOKUP($L240,Pos!$A:$A,Pos!Y:Y,_xlfn.XLOOKUP($L240,#REF!,#REF!, ""), 0)</f>
        <v>#REF!</v>
      </c>
      <c r="AJ240" s="1" t="e">
        <f>_xlfn.XLOOKUP($L240,Pos!$A:$A,Pos!Z:Z,_xlfn.XLOOKUP($L240,#REF!,#REF!, ""), 0)</f>
        <v>#REF!</v>
      </c>
      <c r="AK240" s="1" t="e">
        <f>_xlfn.XLOOKUP($L240,Pos!$A:$A,Pos!AA:AA,_xlfn.XLOOKUP($L240,#REF!,#REF!, ""), 0)</f>
        <v>#REF!</v>
      </c>
      <c r="AL240" s="1" t="e">
        <f>_xlfn.XLOOKUP($L240,Pos!$A:$A,Pos!AB:AB,_xlfn.XLOOKUP($L240,#REF!,#REF!, ""), 0)</f>
        <v>#REF!</v>
      </c>
      <c r="AM240" s="1" t="e">
        <f>_xlfn.XLOOKUP($L240,Pos!$A:$A,Pos!AC:AC,_xlfn.XLOOKUP($L240,#REF!,#REF!, ""), 0)</f>
        <v>#REF!</v>
      </c>
      <c r="AN240" s="1" t="e">
        <f>_xlfn.XLOOKUP($L240,Pos!$A:$A,Pos!AD:AD,_xlfn.XLOOKUP($L240,#REF!,#REF!, ""), 0)</f>
        <v>#REF!</v>
      </c>
      <c r="AO240" s="1" t="e">
        <f>_xlfn.XLOOKUP($L240,Pos!$A:$A,Pos!AE:AE,_xlfn.XLOOKUP($L240,#REF!,#REF!, ""), 0)</f>
        <v>#REF!</v>
      </c>
      <c r="AP240" s="1" t="e">
        <f>_xlfn.XLOOKUP($L240,Pos!$A:$A,Pos!AF:AF,_xlfn.XLOOKUP($L240,#REF!,#REF!, ""), 0)</f>
        <v>#REF!</v>
      </c>
      <c r="AQ240" s="1" t="e">
        <f>_xlfn.XLOOKUP($L240,Pos!$A:$A,Pos!AG:AG,_xlfn.XLOOKUP($L240,#REF!,#REF!, ""), 0)</f>
        <v>#REF!</v>
      </c>
      <c r="AR240" s="1" t="e">
        <f>_xlfn.XLOOKUP($L240,Pos!$A:$A,Pos!AH:AH,_xlfn.XLOOKUP($L240,#REF!,#REF!, ""), 0)</f>
        <v>#REF!</v>
      </c>
      <c r="AS240" s="1" t="e">
        <f>_xlfn.XLOOKUP($L240,Pos!$A:$A,Pos!AI:AI,_xlfn.XLOOKUP($L240,#REF!,#REF!, ""), 0)</f>
        <v>#REF!</v>
      </c>
      <c r="AT240" s="1" t="e">
        <f>_xlfn.XLOOKUP($L240,Pos!$A:$A,Pos!AJ:AJ,_xlfn.XLOOKUP($L240,#REF!,#REF!, ""), 0)</f>
        <v>#REF!</v>
      </c>
      <c r="AU240" s="1" t="e">
        <f>_xlfn.XLOOKUP($L240,Pos!$A:$A,Pos!AK:AK,_xlfn.XLOOKUP($L240,#REF!,#REF!, ""), 0)</f>
        <v>#REF!</v>
      </c>
      <c r="AV240" s="1" t="e">
        <f>_xlfn.XLOOKUP($L240,Pos!$A:$A,Pos!AL:AL,_xlfn.XLOOKUP($L240,#REF!,#REF!, ""), 0)</f>
        <v>#REF!</v>
      </c>
      <c r="AW240" s="1" t="e">
        <f>_xlfn.XLOOKUP($L240,Pos!$A:$A,Pos!AM:AM,_xlfn.XLOOKUP($L240,#REF!,#REF!, ""), 0)</f>
        <v>#REF!</v>
      </c>
      <c r="AX240" s="1" t="e">
        <f>_xlfn.XLOOKUP($L240,Pos!$A:$A,Pos!AN:AN,_xlfn.XLOOKUP($L240,#REF!,#REF!, ""), 0)</f>
        <v>#REF!</v>
      </c>
      <c r="AY240" s="1" t="e">
        <f>_xlfn.XLOOKUP($L240,Pos!$A:$A,Pos!AO:AO,_xlfn.XLOOKUP($L240,#REF!,#REF!, ""), 0)</f>
        <v>#REF!</v>
      </c>
      <c r="AZ240" s="7" t="s">
        <v>4184</v>
      </c>
      <c r="BA240" s="1">
        <f>IF(OR(_xlfn.XLOOKUP(L240,Pos!B:B,Pos!L:L,FALSE)="ESG Reason",_xlfn.XLOOKUP(L240,Pos!B:B,Pos!L:L,FALSE)="Blacklisted"),1,0)</f>
        <v>0</v>
      </c>
      <c r="BC240" s="11">
        <v>9.3109097193981565E-3</v>
      </c>
      <c r="BD240" s="11">
        <f>_xlfn.XLOOKUP($L240,Pos!$B:$B,Pos!H:H,0, 0)</f>
        <v>0</v>
      </c>
      <c r="BE240" s="11">
        <f>_xlfn.XLOOKUP($L240,Pos!$B:$B,Pos!I:I,0, 0)</f>
        <v>1.6278624178712429E-3</v>
      </c>
      <c r="BF240" s="18">
        <f t="shared" si="123"/>
        <v>1.6278624178712429E-3</v>
      </c>
      <c r="BG240" s="1">
        <f t="shared" si="124"/>
        <v>1</v>
      </c>
      <c r="BH240" s="1">
        <f t="shared" si="125"/>
        <v>35</v>
      </c>
      <c r="BI240" s="18">
        <f t="shared" si="126"/>
        <v>9.3109097193981565E-3</v>
      </c>
      <c r="BJ240" s="3">
        <f t="shared" si="127"/>
        <v>7.6830473015269138E-3</v>
      </c>
      <c r="BK240" s="18">
        <f t="shared" si="128"/>
        <v>9.3109097193981565E-3</v>
      </c>
    </row>
    <row r="241" spans="3:63" x14ac:dyDescent="0.25">
      <c r="C241" s="3"/>
      <c r="D241" s="3"/>
      <c r="E241" s="3"/>
      <c r="F241" s="3"/>
      <c r="G241" s="51" t="s">
        <v>132</v>
      </c>
      <c r="H241" s="8" t="str">
        <f t="shared" si="118"/>
        <v>0,1%North America</v>
      </c>
      <c r="I241" s="11" cm="1">
        <f t="array" ref="I241">IF(
   AZ241 = "OUT", 0,IF(
   BD241 &gt;= LARGE(IF(ISNUMBER(BD:BD), BD:BD), 3),
   BE241 - 0.001,
   IF(BE241 &gt;=VLOOKUP(P241,mapping!$A:$B,2,FALSE), BE241,VLOOKUP(P241,mapping!$A$2:$B$8,2,FALSE))
))</f>
        <v>0</v>
      </c>
      <c r="J241" s="11" cm="1">
        <f t="array" ref="J241">IF(
    AZ241="OUT",0,IF(IF(
                      BD241&gt;=LARGE(IF(ISNUMBER(BD:BD),BD:BD),3),
                      BE241+0.001,
                      VLOOKUP(H241,mapping!$D:$E,2,FALSE)
                      )&gt;I241,
                   IF(
                      BD241&gt;=LARGE(IF(ISNUMBER(BD:BD),BD:BD),3),
                      BE241+0.001,
                      VLOOKUP(H241,mapping!$D:$E,2,FALSE)
                      ),
                   I241+0.002))</f>
        <v>0</v>
      </c>
      <c r="K241" s="8">
        <f t="shared" si="119"/>
        <v>1.61491745037309E-3</v>
      </c>
      <c r="L241" s="1" t="str">
        <f>Pos!B1177</f>
        <v>US7433151039</v>
      </c>
      <c r="M241" s="1" t="str">
        <f>_xlfn.XLOOKUP($L241,Pos!B:B,Pos!D:D,, 0)</f>
        <v>Progressive Corporation</v>
      </c>
      <c r="N241" s="1" t="str">
        <f>_xlfn.XLOOKUP($L241,Pos!B:B,Pos!E:E,, 0)</f>
        <v>Insurance</v>
      </c>
      <c r="O241" s="1" t="str">
        <f t="shared" si="120"/>
        <v>Insurance_North America</v>
      </c>
      <c r="P241" s="1" t="str">
        <f>_xlfn.XLOOKUP($L241,Pos!B:B,Pos!F:F,, 0)</f>
        <v>North America</v>
      </c>
      <c r="Q241" s="1">
        <v>0</v>
      </c>
      <c r="R241" s="9">
        <f>_xlfn.XLOOKUP($L241,Pos!$B:$B,Pos!N:N,0, 0)</f>
        <v>5.9</v>
      </c>
      <c r="S241" s="9">
        <f>_xlfn.XLOOKUP($L241,Pos!$B:$B,Pos!O:O,0, 0)</f>
        <v>5.51</v>
      </c>
      <c r="T241" s="9">
        <f>_xlfn.XLOOKUP($L241,Pos!$B:$B,Pos!P:P,0, 0)</f>
        <v>6.4</v>
      </c>
      <c r="U241" s="9">
        <f>_xlfn.XLOOKUP($L241,Pos!$B:$B,Pos!Q:Q,0, 0)</f>
        <v>0.5</v>
      </c>
      <c r="V241" s="9">
        <f>_xlfn.XLOOKUP($L241,Pos!$B:$B,Pos!R:R,0, 0)</f>
        <v>4.0333329999999998</v>
      </c>
      <c r="W241" s="9">
        <f>_xlfn.XLOOKUP($L241,Pos!$B:$B,Pos!S:S,0, 0)</f>
        <v>8.6050000000000004</v>
      </c>
      <c r="X241" s="9" t="str">
        <f>_xlfn.XLOOKUP($L241,Pos!$B:$B,Pos!J:J,0, 0)</f>
        <v>Outperform</v>
      </c>
      <c r="Y241" s="1">
        <v>0</v>
      </c>
      <c r="Z241" s="1">
        <v>0</v>
      </c>
      <c r="AA241" s="1">
        <f t="shared" si="121"/>
        <v>0</v>
      </c>
      <c r="AB241" s="9">
        <f>_xlfn.XLOOKUP(L241,Pos!B:B,Pos!K:K,-1,0)</f>
        <v>5.6521739130434776</v>
      </c>
      <c r="AC241" s="1" t="e">
        <f>_xlfn.XLOOKUP($L241,Pos!$A:$A,Pos!S:S,_xlfn.XLOOKUP($L241,#REF!,#REF!, ""), 0)</f>
        <v>#REF!</v>
      </c>
      <c r="AD241" s="1" t="e">
        <f>_xlfn.XLOOKUP($L241,Pos!$A:$A,Pos!T:T,_xlfn.XLOOKUP($L241,#REF!,#REF!, ""), 0)</f>
        <v>#REF!</v>
      </c>
      <c r="AE241" s="1" t="e">
        <f>_xlfn.XLOOKUP($L241,Pos!$A:$A,Pos!U:U,_xlfn.XLOOKUP($L241,#REF!,#REF!, ""), 0)</f>
        <v>#REF!</v>
      </c>
      <c r="AF241" s="1" t="e">
        <f>_xlfn.XLOOKUP($L241,Pos!$A:$A,Pos!V:V,_xlfn.XLOOKUP($L241,#REF!,#REF!, ""), 0)</f>
        <v>#REF!</v>
      </c>
      <c r="AG241" s="1" t="e">
        <f>_xlfn.XLOOKUP($L241,Pos!$A:$A,Pos!W:W,_xlfn.XLOOKUP($L241,#REF!,#REF!, ""), 0)</f>
        <v>#REF!</v>
      </c>
      <c r="AH241" s="1" t="e">
        <f>_xlfn.XLOOKUP($L241,Pos!$A:$A,Pos!X:X,_xlfn.XLOOKUP($L241,#REF!,#REF!, ""), 0)</f>
        <v>#REF!</v>
      </c>
      <c r="AI241" s="1" t="e">
        <f>_xlfn.XLOOKUP($L241,Pos!$A:$A,Pos!Y:Y,_xlfn.XLOOKUP($L241,#REF!,#REF!, ""), 0)</f>
        <v>#REF!</v>
      </c>
      <c r="AJ241" s="1" t="e">
        <f>_xlfn.XLOOKUP($L241,Pos!$A:$A,Pos!Z:Z,_xlfn.XLOOKUP($L241,#REF!,#REF!, ""), 0)</f>
        <v>#REF!</v>
      </c>
      <c r="AK241" s="1" t="e">
        <f>_xlfn.XLOOKUP($L241,Pos!$A:$A,Pos!AA:AA,_xlfn.XLOOKUP($L241,#REF!,#REF!, ""), 0)</f>
        <v>#REF!</v>
      </c>
      <c r="AL241" s="1" t="e">
        <f>_xlfn.XLOOKUP($L241,Pos!$A:$A,Pos!AB:AB,_xlfn.XLOOKUP($L241,#REF!,#REF!, ""), 0)</f>
        <v>#REF!</v>
      </c>
      <c r="AM241" s="1" t="e">
        <f>_xlfn.XLOOKUP($L241,Pos!$A:$A,Pos!AC:AC,_xlfn.XLOOKUP($L241,#REF!,#REF!, ""), 0)</f>
        <v>#REF!</v>
      </c>
      <c r="AN241" s="1" t="e">
        <f>_xlfn.XLOOKUP($L241,Pos!$A:$A,Pos!AD:AD,_xlfn.XLOOKUP($L241,#REF!,#REF!, ""), 0)</f>
        <v>#REF!</v>
      </c>
      <c r="AO241" s="1" t="e">
        <f>_xlfn.XLOOKUP($L241,Pos!$A:$A,Pos!AE:AE,_xlfn.XLOOKUP($L241,#REF!,#REF!, ""), 0)</f>
        <v>#REF!</v>
      </c>
      <c r="AP241" s="1" t="e">
        <f>_xlfn.XLOOKUP($L241,Pos!$A:$A,Pos!AF:AF,_xlfn.XLOOKUP($L241,#REF!,#REF!, ""), 0)</f>
        <v>#REF!</v>
      </c>
      <c r="AQ241" s="1" t="e">
        <f>_xlfn.XLOOKUP($L241,Pos!$A:$A,Pos!AG:AG,_xlfn.XLOOKUP($L241,#REF!,#REF!, ""), 0)</f>
        <v>#REF!</v>
      </c>
      <c r="AR241" s="1" t="e">
        <f>_xlfn.XLOOKUP($L241,Pos!$A:$A,Pos!AH:AH,_xlfn.XLOOKUP($L241,#REF!,#REF!, ""), 0)</f>
        <v>#REF!</v>
      </c>
      <c r="AS241" s="1" t="e">
        <f>_xlfn.XLOOKUP($L241,Pos!$A:$A,Pos!AI:AI,_xlfn.XLOOKUP($L241,#REF!,#REF!, ""), 0)</f>
        <v>#REF!</v>
      </c>
      <c r="AT241" s="1" t="e">
        <f>_xlfn.XLOOKUP($L241,Pos!$A:$A,Pos!AJ:AJ,_xlfn.XLOOKUP($L241,#REF!,#REF!, ""), 0)</f>
        <v>#REF!</v>
      </c>
      <c r="AU241" s="1" t="e">
        <f>_xlfn.XLOOKUP($L241,Pos!$A:$A,Pos!AK:AK,_xlfn.XLOOKUP($L241,#REF!,#REF!, ""), 0)</f>
        <v>#REF!</v>
      </c>
      <c r="AV241" s="1" t="e">
        <f>_xlfn.XLOOKUP($L241,Pos!$A:$A,Pos!AL:AL,_xlfn.XLOOKUP($L241,#REF!,#REF!, ""), 0)</f>
        <v>#REF!</v>
      </c>
      <c r="AW241" s="1" t="e">
        <f>_xlfn.XLOOKUP($L241,Pos!$A:$A,Pos!AM:AM,_xlfn.XLOOKUP($L241,#REF!,#REF!, ""), 0)</f>
        <v>#REF!</v>
      </c>
      <c r="AX241" s="1" t="e">
        <f>_xlfn.XLOOKUP($L241,Pos!$A:$A,Pos!AN:AN,_xlfn.XLOOKUP($L241,#REF!,#REF!, ""), 0)</f>
        <v>#REF!</v>
      </c>
      <c r="AY241" s="1" t="e">
        <f>_xlfn.XLOOKUP($L241,Pos!$A:$A,Pos!AO:AO,_xlfn.XLOOKUP($L241,#REF!,#REF!, ""), 0)</f>
        <v>#REF!</v>
      </c>
      <c r="AZ241" s="7" t="str">
        <f t="shared" si="122"/>
        <v>OUT</v>
      </c>
      <c r="BA241" s="1">
        <f>IF(OR(_xlfn.XLOOKUP(L241,Pos!B:B,Pos!L:L,FALSE)="ESG Reason",_xlfn.XLOOKUP(L241,Pos!B:B,Pos!L:L,FALSE)="Blacklisted"),1,0)</f>
        <v>0</v>
      </c>
      <c r="BC241" s="11">
        <v>9.1408940145660709E-11</v>
      </c>
      <c r="BD241" s="11">
        <f>_xlfn.XLOOKUP($L241,Pos!$B:$B,Pos!H:H,0, 0)</f>
        <v>0</v>
      </c>
      <c r="BE241" s="11">
        <f>_xlfn.XLOOKUP($L241,Pos!$B:$B,Pos!I:I,0, 0)</f>
        <v>1.61491745037309E-3</v>
      </c>
      <c r="BF241" s="18">
        <f t="shared" si="123"/>
        <v>1.61491745037309E-3</v>
      </c>
      <c r="BG241" s="1">
        <f t="shared" si="124"/>
        <v>1</v>
      </c>
      <c r="BH241" s="1">
        <f t="shared" si="125"/>
        <v>30</v>
      </c>
      <c r="BI241" s="18">
        <f t="shared" si="126"/>
        <v>9.1408940145660709E-11</v>
      </c>
      <c r="BJ241" s="3">
        <f t="shared" si="127"/>
        <v>0</v>
      </c>
      <c r="BK241" s="18">
        <f t="shared" si="128"/>
        <v>0</v>
      </c>
    </row>
    <row r="242" spans="3:63" x14ac:dyDescent="0.25">
      <c r="C242" s="3"/>
      <c r="D242" s="3"/>
      <c r="E242" s="3"/>
      <c r="F242" s="3"/>
      <c r="G242" s="51" t="s">
        <v>133</v>
      </c>
      <c r="H242" s="8" t="str">
        <f t="shared" si="118"/>
        <v>0,1%West Europe</v>
      </c>
      <c r="I242" s="11" cm="1">
        <f t="array" ref="I242">IF(
   AZ242 = "OUT", 0,IF(
   BD242 &gt;= LARGE(IF(ISNUMBER(BD:BD), BD:BD), 3),
   BE242 - 0.001,
   IF(BE242 &gt;=VLOOKUP(P242,mapping!$A:$B,2,FALSE), BE242,VLOOKUP(P242,mapping!$A$2:$B$8,2,FALSE))
))</f>
        <v>0</v>
      </c>
      <c r="J242" s="11" cm="1">
        <f t="array" ref="J242">IF(
    AZ242="OUT",0,IF(IF(
                      BD242&gt;=LARGE(IF(ISNUMBER(BD:BD),BD:BD),3),
                      BE242+0.001,
                      VLOOKUP(H242,mapping!$D:$E,2,FALSE)
                      )&gt;I242,
                   IF(
                      BD242&gt;=LARGE(IF(ISNUMBER(BD:BD),BD:BD),3),
                      BE242+0.001,
                      VLOOKUP(H242,mapping!$D:$E,2,FALSE)
                      ),
                   I242+0.002))</f>
        <v>0</v>
      </c>
      <c r="K242" s="8">
        <f t="shared" si="119"/>
        <v>1.591654914713694E-3</v>
      </c>
      <c r="L242" s="1" t="str">
        <f>Pos!B303</f>
        <v>FR0000120271</v>
      </c>
      <c r="M242" s="1" t="str">
        <f>_xlfn.XLOOKUP($L242,Pos!B:B,Pos!D:D,, 0)</f>
        <v>TotalEnergies SE</v>
      </c>
      <c r="N242" s="1" t="str">
        <f>_xlfn.XLOOKUP($L242,Pos!B:B,Pos!E:E,, 0)</f>
        <v>Energy</v>
      </c>
      <c r="O242" s="1" t="str">
        <f t="shared" si="120"/>
        <v>Energy_West Europe</v>
      </c>
      <c r="P242" s="1" t="str">
        <f>_xlfn.XLOOKUP($L242,Pos!B:B,Pos!F:F,, 0)</f>
        <v>West Europe</v>
      </c>
      <c r="Q242" s="1">
        <v>0</v>
      </c>
      <c r="R242" s="9">
        <f>_xlfn.XLOOKUP($L242,Pos!$B:$B,Pos!N:N,0, 0)</f>
        <v>4.83</v>
      </c>
      <c r="S242" s="9">
        <f>_xlfn.XLOOKUP($L242,Pos!$B:$B,Pos!O:O,0, 0)</f>
        <v>5.9848330000000001</v>
      </c>
      <c r="T242" s="9">
        <f>_xlfn.XLOOKUP($L242,Pos!$B:$B,Pos!P:P,0, 0)</f>
        <v>5.4249999999999998</v>
      </c>
      <c r="U242" s="9">
        <f>_xlfn.XLOOKUP($L242,Pos!$B:$B,Pos!Q:Q,0, 0)</f>
        <v>1.9</v>
      </c>
      <c r="V242" s="9">
        <f>_xlfn.XLOOKUP($L242,Pos!$B:$B,Pos!R:R,0, 0)</f>
        <v>7.7</v>
      </c>
      <c r="W242" s="9">
        <f>_xlfn.XLOOKUP($L242,Pos!$B:$B,Pos!S:S,0, 0)</f>
        <v>3.16</v>
      </c>
      <c r="X242" s="9" t="str">
        <f>_xlfn.XLOOKUP($L242,Pos!$B:$B,Pos!J:J,0, 0)</f>
        <v>Outperform</v>
      </c>
      <c r="Y242" s="1">
        <v>0</v>
      </c>
      <c r="Z242" s="1">
        <v>0</v>
      </c>
      <c r="AA242" s="1">
        <f t="shared" si="121"/>
        <v>0</v>
      </c>
      <c r="AB242" s="9">
        <f>_xlfn.XLOOKUP(L242,Pos!B:B,Pos!K:K,-1,0)</f>
        <v>4.2857142857142856</v>
      </c>
      <c r="AC242" s="1" t="e">
        <f>_xlfn.XLOOKUP($L242,Pos!$A:$A,Pos!S:S,_xlfn.XLOOKUP($L242,#REF!,#REF!, ""), 0)</f>
        <v>#REF!</v>
      </c>
      <c r="AD242" s="1" t="e">
        <f>_xlfn.XLOOKUP($L242,Pos!$A:$A,Pos!T:T,_xlfn.XLOOKUP($L242,#REF!,#REF!, ""), 0)</f>
        <v>#REF!</v>
      </c>
      <c r="AE242" s="1" t="e">
        <f>_xlfn.XLOOKUP($L242,Pos!$A:$A,Pos!U:U,_xlfn.XLOOKUP($L242,#REF!,#REF!, ""), 0)</f>
        <v>#REF!</v>
      </c>
      <c r="AF242" s="1" t="e">
        <f>_xlfn.XLOOKUP($L242,Pos!$A:$A,Pos!V:V,_xlfn.XLOOKUP($L242,#REF!,#REF!, ""), 0)</f>
        <v>#REF!</v>
      </c>
      <c r="AG242" s="1" t="e">
        <f>_xlfn.XLOOKUP($L242,Pos!$A:$A,Pos!W:W,_xlfn.XLOOKUP($L242,#REF!,#REF!, ""), 0)</f>
        <v>#REF!</v>
      </c>
      <c r="AH242" s="1" t="e">
        <f>_xlfn.XLOOKUP($L242,Pos!$A:$A,Pos!X:X,_xlfn.XLOOKUP($L242,#REF!,#REF!, ""), 0)</f>
        <v>#REF!</v>
      </c>
      <c r="AI242" s="1" t="e">
        <f>_xlfn.XLOOKUP($L242,Pos!$A:$A,Pos!Y:Y,_xlfn.XLOOKUP($L242,#REF!,#REF!, ""), 0)</f>
        <v>#REF!</v>
      </c>
      <c r="AJ242" s="1" t="e">
        <f>_xlfn.XLOOKUP($L242,Pos!$A:$A,Pos!Z:Z,_xlfn.XLOOKUP($L242,#REF!,#REF!, ""), 0)</f>
        <v>#REF!</v>
      </c>
      <c r="AK242" s="1" t="e">
        <f>_xlfn.XLOOKUP($L242,Pos!$A:$A,Pos!AA:AA,_xlfn.XLOOKUP($L242,#REF!,#REF!, ""), 0)</f>
        <v>#REF!</v>
      </c>
      <c r="AL242" s="1" t="e">
        <f>_xlfn.XLOOKUP($L242,Pos!$A:$A,Pos!AB:AB,_xlfn.XLOOKUP($L242,#REF!,#REF!, ""), 0)</f>
        <v>#REF!</v>
      </c>
      <c r="AM242" s="1" t="e">
        <f>_xlfn.XLOOKUP($L242,Pos!$A:$A,Pos!AC:AC,_xlfn.XLOOKUP($L242,#REF!,#REF!, ""), 0)</f>
        <v>#REF!</v>
      </c>
      <c r="AN242" s="1" t="e">
        <f>_xlfn.XLOOKUP($L242,Pos!$A:$A,Pos!AD:AD,_xlfn.XLOOKUP($L242,#REF!,#REF!, ""), 0)</f>
        <v>#REF!</v>
      </c>
      <c r="AO242" s="1" t="e">
        <f>_xlfn.XLOOKUP($L242,Pos!$A:$A,Pos!AE:AE,_xlfn.XLOOKUP($L242,#REF!,#REF!, ""), 0)</f>
        <v>#REF!</v>
      </c>
      <c r="AP242" s="1" t="e">
        <f>_xlfn.XLOOKUP($L242,Pos!$A:$A,Pos!AF:AF,_xlfn.XLOOKUP($L242,#REF!,#REF!, ""), 0)</f>
        <v>#REF!</v>
      </c>
      <c r="AQ242" s="1" t="e">
        <f>_xlfn.XLOOKUP($L242,Pos!$A:$A,Pos!AG:AG,_xlfn.XLOOKUP($L242,#REF!,#REF!, ""), 0)</f>
        <v>#REF!</v>
      </c>
      <c r="AR242" s="1" t="e">
        <f>_xlfn.XLOOKUP($L242,Pos!$A:$A,Pos!AH:AH,_xlfn.XLOOKUP($L242,#REF!,#REF!, ""), 0)</f>
        <v>#REF!</v>
      </c>
      <c r="AS242" s="1" t="e">
        <f>_xlfn.XLOOKUP($L242,Pos!$A:$A,Pos!AI:AI,_xlfn.XLOOKUP($L242,#REF!,#REF!, ""), 0)</f>
        <v>#REF!</v>
      </c>
      <c r="AT242" s="1" t="e">
        <f>_xlfn.XLOOKUP($L242,Pos!$A:$A,Pos!AJ:AJ,_xlfn.XLOOKUP($L242,#REF!,#REF!, ""), 0)</f>
        <v>#REF!</v>
      </c>
      <c r="AU242" s="1" t="e">
        <f>_xlfn.XLOOKUP($L242,Pos!$A:$A,Pos!AK:AK,_xlfn.XLOOKUP($L242,#REF!,#REF!, ""), 0)</f>
        <v>#REF!</v>
      </c>
      <c r="AV242" s="1" t="e">
        <f>_xlfn.XLOOKUP($L242,Pos!$A:$A,Pos!AL:AL,_xlfn.XLOOKUP($L242,#REF!,#REF!, ""), 0)</f>
        <v>#REF!</v>
      </c>
      <c r="AW242" s="1" t="e">
        <f>_xlfn.XLOOKUP($L242,Pos!$A:$A,Pos!AM:AM,_xlfn.XLOOKUP($L242,#REF!,#REF!, ""), 0)</f>
        <v>#REF!</v>
      </c>
      <c r="AX242" s="1" t="e">
        <f>_xlfn.XLOOKUP($L242,Pos!$A:$A,Pos!AN:AN,_xlfn.XLOOKUP($L242,#REF!,#REF!, ""), 0)</f>
        <v>#REF!</v>
      </c>
      <c r="AY242" s="1" t="e">
        <f>_xlfn.XLOOKUP($L242,Pos!$A:$A,Pos!AO:AO,_xlfn.XLOOKUP($L242,#REF!,#REF!, ""), 0)</f>
        <v>#REF!</v>
      </c>
      <c r="AZ242" s="7" t="str">
        <f t="shared" si="122"/>
        <v>OUT</v>
      </c>
      <c r="BA242" s="1">
        <f>IF(OR(_xlfn.XLOOKUP(L242,Pos!B:B,Pos!L:L,FALSE)="ESG Reason",_xlfn.XLOOKUP(L242,Pos!B:B,Pos!L:L,FALSE)="Blacklisted"),1,0)</f>
        <v>1</v>
      </c>
      <c r="BC242" s="11">
        <v>8.5287612527801255E-11</v>
      </c>
      <c r="BD242" s="11">
        <f>_xlfn.XLOOKUP($L242,Pos!$B:$B,Pos!H:H,0, 0)</f>
        <v>0</v>
      </c>
      <c r="BE242" s="11">
        <f>_xlfn.XLOOKUP($L242,Pos!$B:$B,Pos!I:I,0, 0)</f>
        <v>1.591654914713694E-3</v>
      </c>
      <c r="BF242" s="18">
        <f t="shared" si="123"/>
        <v>1.591654914713694E-3</v>
      </c>
      <c r="BG242" s="1">
        <f t="shared" si="124"/>
        <v>2</v>
      </c>
      <c r="BH242" s="1">
        <f t="shared" si="125"/>
        <v>6</v>
      </c>
      <c r="BI242" s="18">
        <f t="shared" si="126"/>
        <v>8.5287612527801255E-11</v>
      </c>
      <c r="BJ242" s="3">
        <f t="shared" si="127"/>
        <v>0</v>
      </c>
      <c r="BK242" s="18">
        <f t="shared" si="128"/>
        <v>0</v>
      </c>
    </row>
    <row r="243" spans="3:63" x14ac:dyDescent="0.25">
      <c r="C243" s="3"/>
      <c r="D243" s="3"/>
      <c r="E243" s="3"/>
      <c r="F243" s="3"/>
      <c r="G243" s="51" t="s">
        <v>134</v>
      </c>
      <c r="H243" s="8" t="str">
        <f t="shared" si="118"/>
        <v>0,1%West Europe</v>
      </c>
      <c r="I243" s="11" cm="1">
        <f t="array" ref="I243">IF(
   AZ243 = "OUT", 0,IF(
   BD243 &gt;= LARGE(IF(ISNUMBER(BD:BD), BD:BD), 3),
   BE243 - 0.001,
   IF(BE243 &gt;=VLOOKUP(P243,mapping!$A:$B,2,FALSE), BE243,VLOOKUP(P243,mapping!$A$2:$B$8,2,FALSE))
))</f>
        <v>0</v>
      </c>
      <c r="J243" s="11" cm="1">
        <f t="array" ref="J243">IF(
    AZ243="OUT",0,IF(IF(
                      BD243&gt;=LARGE(IF(ISNUMBER(BD:BD),BD:BD),3),
                      BE243+0.001,
                      VLOOKUP(H243,mapping!$D:$E,2,FALSE)
                      )&gt;I243,
                   IF(
                      BD243&gt;=LARGE(IF(ISNUMBER(BD:BD),BD:BD),3),
                      BE243+0.001,
                      VLOOKUP(H243,mapping!$D:$E,2,FALSE)
                      ),
                   I243+0.002))</f>
        <v>0</v>
      </c>
      <c r="K243" s="8">
        <f t="shared" si="119"/>
        <v>1.554636288273984E-3</v>
      </c>
      <c r="L243" s="1" t="str">
        <f>Pos!B352</f>
        <v>GB0002875804</v>
      </c>
      <c r="M243" s="1" t="str">
        <f>_xlfn.XLOOKUP($L243,Pos!B:B,Pos!D:D,, 0)</f>
        <v>British American Tobacco p.l.c.</v>
      </c>
      <c r="N243" s="1" t="str">
        <f>_xlfn.XLOOKUP($L243,Pos!B:B,Pos!E:E,, 0)</f>
        <v>Food, Beverage &amp; Tobacco</v>
      </c>
      <c r="O243" s="1" t="str">
        <f t="shared" si="120"/>
        <v>Food, Beverage &amp; Tobacco_West Europe</v>
      </c>
      <c r="P243" s="1" t="str">
        <f>_xlfn.XLOOKUP($L243,Pos!B:B,Pos!F:F,, 0)</f>
        <v>West Europe</v>
      </c>
      <c r="Q243" s="1">
        <v>0</v>
      </c>
      <c r="R243" s="9">
        <f>_xlfn.XLOOKUP($L243,Pos!$B:$B,Pos!N:N,0, 0)</f>
        <v>7.69</v>
      </c>
      <c r="S243" s="9">
        <f>_xlfn.XLOOKUP($L243,Pos!$B:$B,Pos!O:O,0, 0)</f>
        <v>4.9470000000000001</v>
      </c>
      <c r="T243" s="9">
        <f>_xlfn.XLOOKUP($L243,Pos!$B:$B,Pos!P:P,0, 0)</f>
        <v>2.6</v>
      </c>
      <c r="U243" s="9">
        <f>_xlfn.XLOOKUP($L243,Pos!$B:$B,Pos!Q:Q,0, 0)</f>
        <v>5.5</v>
      </c>
      <c r="V243" s="9">
        <f>_xlfn.XLOOKUP($L243,Pos!$B:$B,Pos!R:R,0, 0)</f>
        <v>5.6666670000000003</v>
      </c>
      <c r="W243" s="9">
        <f>_xlfn.XLOOKUP($L243,Pos!$B:$B,Pos!S:S,0, 0)</f>
        <v>1.2516670000000001</v>
      </c>
      <c r="X243" s="9" t="str">
        <f>_xlfn.XLOOKUP($L243,Pos!$B:$B,Pos!J:J,0, 0)</f>
        <v>Outperform</v>
      </c>
      <c r="Y243" s="1">
        <v>0</v>
      </c>
      <c r="Z243" s="1">
        <v>0</v>
      </c>
      <c r="AA243" s="1">
        <f t="shared" si="121"/>
        <v>0</v>
      </c>
      <c r="AB243" s="9">
        <f>_xlfn.XLOOKUP(L243,Pos!B:B,Pos!K:K,-1,0)</f>
        <v>6.3636363636363633</v>
      </c>
      <c r="AC243" s="1" t="e">
        <f>_xlfn.XLOOKUP($L243,Pos!$A:$A,Pos!S:S,_xlfn.XLOOKUP($L243,#REF!,#REF!, ""), 0)</f>
        <v>#REF!</v>
      </c>
      <c r="AD243" s="1" t="e">
        <f>_xlfn.XLOOKUP($L243,Pos!$A:$A,Pos!T:T,_xlfn.XLOOKUP($L243,#REF!,#REF!, ""), 0)</f>
        <v>#REF!</v>
      </c>
      <c r="AE243" s="1" t="e">
        <f>_xlfn.XLOOKUP($L243,Pos!$A:$A,Pos!U:U,_xlfn.XLOOKUP($L243,#REF!,#REF!, ""), 0)</f>
        <v>#REF!</v>
      </c>
      <c r="AF243" s="1" t="e">
        <f>_xlfn.XLOOKUP($L243,Pos!$A:$A,Pos!V:V,_xlfn.XLOOKUP($L243,#REF!,#REF!, ""), 0)</f>
        <v>#REF!</v>
      </c>
      <c r="AG243" s="1" t="e">
        <f>_xlfn.XLOOKUP($L243,Pos!$A:$A,Pos!W:W,_xlfn.XLOOKUP($L243,#REF!,#REF!, ""), 0)</f>
        <v>#REF!</v>
      </c>
      <c r="AH243" s="1" t="e">
        <f>_xlfn.XLOOKUP($L243,Pos!$A:$A,Pos!X:X,_xlfn.XLOOKUP($L243,#REF!,#REF!, ""), 0)</f>
        <v>#REF!</v>
      </c>
      <c r="AI243" s="1" t="e">
        <f>_xlfn.XLOOKUP($L243,Pos!$A:$A,Pos!Y:Y,_xlfn.XLOOKUP($L243,#REF!,#REF!, ""), 0)</f>
        <v>#REF!</v>
      </c>
      <c r="AJ243" s="1" t="e">
        <f>_xlfn.XLOOKUP($L243,Pos!$A:$A,Pos!Z:Z,_xlfn.XLOOKUP($L243,#REF!,#REF!, ""), 0)</f>
        <v>#REF!</v>
      </c>
      <c r="AK243" s="1" t="e">
        <f>_xlfn.XLOOKUP($L243,Pos!$A:$A,Pos!AA:AA,_xlfn.XLOOKUP($L243,#REF!,#REF!, ""), 0)</f>
        <v>#REF!</v>
      </c>
      <c r="AL243" s="1" t="e">
        <f>_xlfn.XLOOKUP($L243,Pos!$A:$A,Pos!AB:AB,_xlfn.XLOOKUP($L243,#REF!,#REF!, ""), 0)</f>
        <v>#REF!</v>
      </c>
      <c r="AM243" s="1" t="e">
        <f>_xlfn.XLOOKUP($L243,Pos!$A:$A,Pos!AC:AC,_xlfn.XLOOKUP($L243,#REF!,#REF!, ""), 0)</f>
        <v>#REF!</v>
      </c>
      <c r="AN243" s="1" t="e">
        <f>_xlfn.XLOOKUP($L243,Pos!$A:$A,Pos!AD:AD,_xlfn.XLOOKUP($L243,#REF!,#REF!, ""), 0)</f>
        <v>#REF!</v>
      </c>
      <c r="AO243" s="1" t="e">
        <f>_xlfn.XLOOKUP($L243,Pos!$A:$A,Pos!AE:AE,_xlfn.XLOOKUP($L243,#REF!,#REF!, ""), 0)</f>
        <v>#REF!</v>
      </c>
      <c r="AP243" s="1" t="e">
        <f>_xlfn.XLOOKUP($L243,Pos!$A:$A,Pos!AF:AF,_xlfn.XLOOKUP($L243,#REF!,#REF!, ""), 0)</f>
        <v>#REF!</v>
      </c>
      <c r="AQ243" s="1" t="e">
        <f>_xlfn.XLOOKUP($L243,Pos!$A:$A,Pos!AG:AG,_xlfn.XLOOKUP($L243,#REF!,#REF!, ""), 0)</f>
        <v>#REF!</v>
      </c>
      <c r="AR243" s="1" t="e">
        <f>_xlfn.XLOOKUP($L243,Pos!$A:$A,Pos!AH:AH,_xlfn.XLOOKUP($L243,#REF!,#REF!, ""), 0)</f>
        <v>#REF!</v>
      </c>
      <c r="AS243" s="1" t="e">
        <f>_xlfn.XLOOKUP($L243,Pos!$A:$A,Pos!AI:AI,_xlfn.XLOOKUP($L243,#REF!,#REF!, ""), 0)</f>
        <v>#REF!</v>
      </c>
      <c r="AT243" s="1" t="e">
        <f>_xlfn.XLOOKUP($L243,Pos!$A:$A,Pos!AJ:AJ,_xlfn.XLOOKUP($L243,#REF!,#REF!, ""), 0)</f>
        <v>#REF!</v>
      </c>
      <c r="AU243" s="1" t="e">
        <f>_xlfn.XLOOKUP($L243,Pos!$A:$A,Pos!AK:AK,_xlfn.XLOOKUP($L243,#REF!,#REF!, ""), 0)</f>
        <v>#REF!</v>
      </c>
      <c r="AV243" s="1" t="e">
        <f>_xlfn.XLOOKUP($L243,Pos!$A:$A,Pos!AL:AL,_xlfn.XLOOKUP($L243,#REF!,#REF!, ""), 0)</f>
        <v>#REF!</v>
      </c>
      <c r="AW243" s="1" t="e">
        <f>_xlfn.XLOOKUP($L243,Pos!$A:$A,Pos!AM:AM,_xlfn.XLOOKUP($L243,#REF!,#REF!, ""), 0)</f>
        <v>#REF!</v>
      </c>
      <c r="AX243" s="1" t="e">
        <f>_xlfn.XLOOKUP($L243,Pos!$A:$A,Pos!AN:AN,_xlfn.XLOOKUP($L243,#REF!,#REF!, ""), 0)</f>
        <v>#REF!</v>
      </c>
      <c r="AY243" s="1" t="e">
        <f>_xlfn.XLOOKUP($L243,Pos!$A:$A,Pos!AO:AO,_xlfn.XLOOKUP($L243,#REF!,#REF!, ""), 0)</f>
        <v>#REF!</v>
      </c>
      <c r="AZ243" s="7" t="str">
        <f t="shared" si="122"/>
        <v>OUT</v>
      </c>
      <c r="BA243" s="1">
        <f>IF(OR(_xlfn.XLOOKUP(L243,Pos!B:B,Pos!L:L,FALSE)="ESG Reason",_xlfn.XLOOKUP(L243,Pos!B:B,Pos!L:L,FALSE)="Blacklisted"),1,0)</f>
        <v>1</v>
      </c>
      <c r="BC243" s="11">
        <v>8.6677404614903196E-11</v>
      </c>
      <c r="BD243" s="11">
        <f>_xlfn.XLOOKUP($L243,Pos!$B:$B,Pos!H:H,0, 0)</f>
        <v>0</v>
      </c>
      <c r="BE243" s="11">
        <f>_xlfn.XLOOKUP($L243,Pos!$B:$B,Pos!I:I,0, 0)</f>
        <v>1.554636288273984E-3</v>
      </c>
      <c r="BF243" s="18">
        <f t="shared" si="123"/>
        <v>1.554636288273984E-3</v>
      </c>
      <c r="BG243" s="1">
        <f t="shared" si="124"/>
        <v>2</v>
      </c>
      <c r="BH243" s="1">
        <f t="shared" si="125"/>
        <v>8</v>
      </c>
      <c r="BI243" s="18">
        <f t="shared" si="126"/>
        <v>8.6677404614903196E-11</v>
      </c>
      <c r="BJ243" s="3">
        <f t="shared" si="127"/>
        <v>0</v>
      </c>
      <c r="BK243" s="18">
        <f t="shared" si="128"/>
        <v>0</v>
      </c>
    </row>
    <row r="244" spans="3:63" x14ac:dyDescent="0.25">
      <c r="C244" s="3"/>
      <c r="D244" s="3"/>
      <c r="E244" s="3"/>
      <c r="F244" s="3"/>
      <c r="G244" s="51" t="s">
        <v>136</v>
      </c>
      <c r="H244" s="8" t="str">
        <f t="shared" si="118"/>
        <v>0,1%North America</v>
      </c>
      <c r="I244" s="11" cm="1">
        <f t="array" ref="I244">IF(
   AZ244 = "OUT", 0,IF(
   BD244 &gt;= LARGE(IF(ISNUMBER(BD:BD), BD:BD), 3),
   BE244 - 0.001,
   IF(BE244 &gt;=VLOOKUP(P244,mapping!$A:$B,2,FALSE), BE244,VLOOKUP(P244,mapping!$A$2:$B$8,2,FALSE))
))</f>
        <v>0</v>
      </c>
      <c r="J244" s="11" cm="1">
        <f t="array" ref="J244">IF(
    AZ244="OUT",0,IF(IF(
                      BD244&gt;=LARGE(IF(ISNUMBER(BD:BD),BD:BD),3),
                      BE244+0.001,
                      VLOOKUP(H244,mapping!$D:$E,2,FALSE)
                      )&gt;I244,
                   IF(
                      BD244&gt;=LARGE(IF(ISNUMBER(BD:BD),BD:BD),3),
                      BE244+0.001,
                      VLOOKUP(H244,mapping!$D:$E,2,FALSE)
                      ),
                   I244+0.002))</f>
        <v>0</v>
      </c>
      <c r="K244" s="8">
        <f t="shared" si="119"/>
        <v>1.5464040370588639E-3</v>
      </c>
      <c r="L244" s="1" t="str">
        <f>Pos!B1230</f>
        <v>US8636671013</v>
      </c>
      <c r="M244" s="1" t="str">
        <f>_xlfn.XLOOKUP($L244,Pos!B:B,Pos!D:D,, 0)</f>
        <v>Stryker Corporation</v>
      </c>
      <c r="N244" s="1" t="str">
        <f>_xlfn.XLOOKUP($L244,Pos!B:B,Pos!E:E,, 0)</f>
        <v>Health Care</v>
      </c>
      <c r="O244" s="1" t="str">
        <f t="shared" si="120"/>
        <v>Health Care_North America</v>
      </c>
      <c r="P244" s="1" t="str">
        <f>_xlfn.XLOOKUP($L244,Pos!B:B,Pos!F:F,, 0)</f>
        <v>North America</v>
      </c>
      <c r="Q244" s="1">
        <v>0</v>
      </c>
      <c r="R244" s="9">
        <f>_xlfn.XLOOKUP($L244,Pos!$B:$B,Pos!N:N,0, 0)</f>
        <v>6.02</v>
      </c>
      <c r="S244" s="9">
        <f>_xlfn.XLOOKUP($L244,Pos!$B:$B,Pos!O:O,0, 0)</f>
        <v>2.6280000000000001</v>
      </c>
      <c r="T244" s="9">
        <f>_xlfn.XLOOKUP($L244,Pos!$B:$B,Pos!P:P,0, 0)</f>
        <v>4.4249999999999998</v>
      </c>
      <c r="U244" s="9">
        <f>_xlfn.XLOOKUP($L244,Pos!$B:$B,Pos!Q:Q,0, 0)</f>
        <v>4</v>
      </c>
      <c r="V244" s="9">
        <f>_xlfn.XLOOKUP($L244,Pos!$B:$B,Pos!R:R,0, 0)</f>
        <v>9.1333330000000004</v>
      </c>
      <c r="W244" s="9">
        <f>_xlfn.XLOOKUP($L244,Pos!$B:$B,Pos!S:S,0, 0)</f>
        <v>7.4950000000000001</v>
      </c>
      <c r="X244" s="9" t="str">
        <f>_xlfn.XLOOKUP($L244,Pos!$B:$B,Pos!J:J,0, 0)</f>
        <v>Outperform</v>
      </c>
      <c r="Y244" s="1">
        <v>0</v>
      </c>
      <c r="Z244" s="1">
        <v>0</v>
      </c>
      <c r="AA244" s="1">
        <f t="shared" si="121"/>
        <v>0</v>
      </c>
      <c r="AB244" s="9">
        <f>_xlfn.XLOOKUP(L244,Pos!B:B,Pos!K:K,-1,0)</f>
        <v>4.7457627118644066</v>
      </c>
      <c r="AC244" s="1" t="e">
        <f>_xlfn.XLOOKUP($L244,Pos!$A:$A,Pos!S:S,_xlfn.XLOOKUP($L244,#REF!,#REF!, ""), 0)</f>
        <v>#REF!</v>
      </c>
      <c r="AD244" s="1" t="e">
        <f>_xlfn.XLOOKUP($L244,Pos!$A:$A,Pos!T:T,_xlfn.XLOOKUP($L244,#REF!,#REF!, ""), 0)</f>
        <v>#REF!</v>
      </c>
      <c r="AE244" s="1" t="e">
        <f>_xlfn.XLOOKUP($L244,Pos!$A:$A,Pos!U:U,_xlfn.XLOOKUP($L244,#REF!,#REF!, ""), 0)</f>
        <v>#REF!</v>
      </c>
      <c r="AF244" s="1" t="e">
        <f>_xlfn.XLOOKUP($L244,Pos!$A:$A,Pos!V:V,_xlfn.XLOOKUP($L244,#REF!,#REF!, ""), 0)</f>
        <v>#REF!</v>
      </c>
      <c r="AG244" s="1" t="e">
        <f>_xlfn.XLOOKUP($L244,Pos!$A:$A,Pos!W:W,_xlfn.XLOOKUP($L244,#REF!,#REF!, ""), 0)</f>
        <v>#REF!</v>
      </c>
      <c r="AH244" s="1" t="e">
        <f>_xlfn.XLOOKUP($L244,Pos!$A:$A,Pos!X:X,_xlfn.XLOOKUP($L244,#REF!,#REF!, ""), 0)</f>
        <v>#REF!</v>
      </c>
      <c r="AI244" s="1" t="e">
        <f>_xlfn.XLOOKUP($L244,Pos!$A:$A,Pos!Y:Y,_xlfn.XLOOKUP($L244,#REF!,#REF!, ""), 0)</f>
        <v>#REF!</v>
      </c>
      <c r="AJ244" s="1" t="e">
        <f>_xlfn.XLOOKUP($L244,Pos!$A:$A,Pos!Z:Z,_xlfn.XLOOKUP($L244,#REF!,#REF!, ""), 0)</f>
        <v>#REF!</v>
      </c>
      <c r="AK244" s="1" t="e">
        <f>_xlfn.XLOOKUP($L244,Pos!$A:$A,Pos!AA:AA,_xlfn.XLOOKUP($L244,#REF!,#REF!, ""), 0)</f>
        <v>#REF!</v>
      </c>
      <c r="AL244" s="1" t="e">
        <f>_xlfn.XLOOKUP($L244,Pos!$A:$A,Pos!AB:AB,_xlfn.XLOOKUP($L244,#REF!,#REF!, ""), 0)</f>
        <v>#REF!</v>
      </c>
      <c r="AM244" s="1" t="e">
        <f>_xlfn.XLOOKUP($L244,Pos!$A:$A,Pos!AC:AC,_xlfn.XLOOKUP($L244,#REF!,#REF!, ""), 0)</f>
        <v>#REF!</v>
      </c>
      <c r="AN244" s="1" t="e">
        <f>_xlfn.XLOOKUP($L244,Pos!$A:$A,Pos!AD:AD,_xlfn.XLOOKUP($L244,#REF!,#REF!, ""), 0)</f>
        <v>#REF!</v>
      </c>
      <c r="AO244" s="1" t="e">
        <f>_xlfn.XLOOKUP($L244,Pos!$A:$A,Pos!AE:AE,_xlfn.XLOOKUP($L244,#REF!,#REF!, ""), 0)</f>
        <v>#REF!</v>
      </c>
      <c r="AP244" s="1" t="e">
        <f>_xlfn.XLOOKUP($L244,Pos!$A:$A,Pos!AF:AF,_xlfn.XLOOKUP($L244,#REF!,#REF!, ""), 0)</f>
        <v>#REF!</v>
      </c>
      <c r="AQ244" s="1" t="e">
        <f>_xlfn.XLOOKUP($L244,Pos!$A:$A,Pos!AG:AG,_xlfn.XLOOKUP($L244,#REF!,#REF!, ""), 0)</f>
        <v>#REF!</v>
      </c>
      <c r="AR244" s="1" t="e">
        <f>_xlfn.XLOOKUP($L244,Pos!$A:$A,Pos!AH:AH,_xlfn.XLOOKUP($L244,#REF!,#REF!, ""), 0)</f>
        <v>#REF!</v>
      </c>
      <c r="AS244" s="1" t="e">
        <f>_xlfn.XLOOKUP($L244,Pos!$A:$A,Pos!AI:AI,_xlfn.XLOOKUP($L244,#REF!,#REF!, ""), 0)</f>
        <v>#REF!</v>
      </c>
      <c r="AT244" s="1" t="e">
        <f>_xlfn.XLOOKUP($L244,Pos!$A:$A,Pos!AJ:AJ,_xlfn.XLOOKUP($L244,#REF!,#REF!, ""), 0)</f>
        <v>#REF!</v>
      </c>
      <c r="AU244" s="1" t="e">
        <f>_xlfn.XLOOKUP($L244,Pos!$A:$A,Pos!AK:AK,_xlfn.XLOOKUP($L244,#REF!,#REF!, ""), 0)</f>
        <v>#REF!</v>
      </c>
      <c r="AV244" s="1" t="e">
        <f>_xlfn.XLOOKUP($L244,Pos!$A:$A,Pos!AL:AL,_xlfn.XLOOKUP($L244,#REF!,#REF!, ""), 0)</f>
        <v>#REF!</v>
      </c>
      <c r="AW244" s="1" t="e">
        <f>_xlfn.XLOOKUP($L244,Pos!$A:$A,Pos!AM:AM,_xlfn.XLOOKUP($L244,#REF!,#REF!, ""), 0)</f>
        <v>#REF!</v>
      </c>
      <c r="AX244" s="1" t="e">
        <f>_xlfn.XLOOKUP($L244,Pos!$A:$A,Pos!AN:AN,_xlfn.XLOOKUP($L244,#REF!,#REF!, ""), 0)</f>
        <v>#REF!</v>
      </c>
      <c r="AY244" s="1" t="e">
        <f>_xlfn.XLOOKUP($L244,Pos!$A:$A,Pos!AO:AO,_xlfn.XLOOKUP($L244,#REF!,#REF!, ""), 0)</f>
        <v>#REF!</v>
      </c>
      <c r="AZ244" s="7" t="str">
        <f t="shared" si="122"/>
        <v>OUT</v>
      </c>
      <c r="BA244" s="1">
        <f>IF(OR(_xlfn.XLOOKUP(L244,Pos!B:B,Pos!L:L,FALSE)="ESG Reason",_xlfn.XLOOKUP(L244,Pos!B:B,Pos!L:L,FALSE)="Blacklisted"),1,0)</f>
        <v>0</v>
      </c>
      <c r="BC244" s="11">
        <v>9.1208690037952437E-11</v>
      </c>
      <c r="BD244" s="11">
        <f>_xlfn.XLOOKUP($L244,Pos!$B:$B,Pos!H:H,0, 0)</f>
        <v>0</v>
      </c>
      <c r="BE244" s="11">
        <f>_xlfn.XLOOKUP($L244,Pos!$B:$B,Pos!I:I,0, 0)</f>
        <v>1.5464040370588639E-3</v>
      </c>
      <c r="BF244" s="18">
        <f t="shared" si="123"/>
        <v>1.5464040370588639E-3</v>
      </c>
      <c r="BG244" s="1">
        <f t="shared" si="124"/>
        <v>1</v>
      </c>
      <c r="BH244" s="1">
        <f t="shared" si="125"/>
        <v>28</v>
      </c>
      <c r="BI244" s="18">
        <f t="shared" si="126"/>
        <v>9.1208690037952437E-11</v>
      </c>
      <c r="BJ244" s="3">
        <f t="shared" si="127"/>
        <v>0</v>
      </c>
      <c r="BK244" s="18">
        <f t="shared" si="128"/>
        <v>0</v>
      </c>
    </row>
    <row r="245" spans="3:63" x14ac:dyDescent="0.25">
      <c r="C245" s="3"/>
      <c r="D245" s="3"/>
      <c r="E245" s="3"/>
      <c r="F245" s="3"/>
      <c r="G245" s="51" t="s">
        <v>135</v>
      </c>
      <c r="H245" s="8" t="str">
        <f t="shared" si="118"/>
        <v>0,1%North America</v>
      </c>
      <c r="I245" s="11" cm="1">
        <f t="array" ref="I245">IF(
   AZ245 = "OUT", 0,IF(
   BD245 &gt;= LARGE(IF(ISNUMBER(BD:BD), BD:BD), 3),
   BE245 - 0.001,
   IF(BE245 &gt;=VLOOKUP(P245,mapping!$A:$B,2,FALSE), BE245,VLOOKUP(P245,mapping!$A$2:$B$8,2,FALSE))
))</f>
        <v>0</v>
      </c>
      <c r="J245" s="11" cm="1">
        <f t="array" ref="J245">IF(
    AZ245="OUT",0,IF(IF(
                      BD245&gt;=LARGE(IF(ISNUMBER(BD:BD),BD:BD),3),
                      BE245+0.001,
                      VLOOKUP(H245,mapping!$D:$E,2,FALSE)
                      )&gt;I245,
                   IF(
                      BD245&gt;=LARGE(IF(ISNUMBER(BD:BD),BD:BD),3),
                      BE245+0.001,
                      VLOOKUP(H245,mapping!$D:$E,2,FALSE)
                      ),
                   I245+0.002))</f>
        <v>0</v>
      </c>
      <c r="K245" s="8">
        <f t="shared" si="119"/>
        <v>1.5416343121111161E-3</v>
      </c>
      <c r="L245" s="1" t="str">
        <f>Pos!B1164</f>
        <v>US6974351057</v>
      </c>
      <c r="M245" s="1" t="str">
        <f>_xlfn.XLOOKUP($L245,Pos!B:B,Pos!D:D,, 0)</f>
        <v>Palo Alto Networks, Inc.</v>
      </c>
      <c r="N245" s="1" t="str">
        <f>_xlfn.XLOOKUP($L245,Pos!B:B,Pos!E:E,, 0)</f>
        <v>Technology</v>
      </c>
      <c r="O245" s="1" t="str">
        <f t="shared" si="120"/>
        <v>Technology_North America</v>
      </c>
      <c r="P245" s="1" t="str">
        <f>_xlfn.XLOOKUP($L245,Pos!B:B,Pos!F:F,, 0)</f>
        <v>North America</v>
      </c>
      <c r="Q245" s="1">
        <v>0</v>
      </c>
      <c r="R245" s="9">
        <f>_xlfn.XLOOKUP($L245,Pos!$B:$B,Pos!N:N,0, 0)</f>
        <v>0</v>
      </c>
      <c r="S245" s="9">
        <f>_xlfn.XLOOKUP($L245,Pos!$B:$B,Pos!O:O,0, 0)</f>
        <v>2.2850000000000001</v>
      </c>
      <c r="T245" s="9">
        <f>_xlfn.XLOOKUP($L245,Pos!$B:$B,Pos!P:P,0, 0)</f>
        <v>4.5999999999999996</v>
      </c>
      <c r="U245" s="9">
        <f>_xlfn.XLOOKUP($L245,Pos!$B:$B,Pos!Q:Q,0, 0)</f>
        <v>4.2</v>
      </c>
      <c r="V245" s="9">
        <f>_xlfn.XLOOKUP($L245,Pos!$B:$B,Pos!R:R,0, 0)</f>
        <v>5.6333330000000004</v>
      </c>
      <c r="W245" s="9">
        <f>_xlfn.XLOOKUP($L245,Pos!$B:$B,Pos!S:S,0, 0)</f>
        <v>6.47</v>
      </c>
      <c r="X245" s="9" t="str">
        <f>_xlfn.XLOOKUP($L245,Pos!$B:$B,Pos!J:J,0, 0)</f>
        <v>Outperform</v>
      </c>
      <c r="Y245" s="1">
        <v>0</v>
      </c>
      <c r="Z245" s="1">
        <v>0</v>
      </c>
      <c r="AA245" s="1">
        <f t="shared" si="121"/>
        <v>0</v>
      </c>
      <c r="AB245" s="9">
        <f>_xlfn.XLOOKUP(L245,Pos!B:B,Pos!K:K,-1,0)</f>
        <v>2.989690721649485</v>
      </c>
      <c r="AC245" s="1" t="e">
        <f>_xlfn.XLOOKUP($L245,Pos!$A:$A,Pos!S:S,_xlfn.XLOOKUP($L245,#REF!,#REF!, ""), 0)</f>
        <v>#REF!</v>
      </c>
      <c r="AD245" s="1" t="e">
        <f>_xlfn.XLOOKUP($L245,Pos!$A:$A,Pos!T:T,_xlfn.XLOOKUP($L245,#REF!,#REF!, ""), 0)</f>
        <v>#REF!</v>
      </c>
      <c r="AE245" s="1" t="e">
        <f>_xlfn.XLOOKUP($L245,Pos!$A:$A,Pos!U:U,_xlfn.XLOOKUP($L245,#REF!,#REF!, ""), 0)</f>
        <v>#REF!</v>
      </c>
      <c r="AF245" s="1" t="e">
        <f>_xlfn.XLOOKUP($L245,Pos!$A:$A,Pos!V:V,_xlfn.XLOOKUP($L245,#REF!,#REF!, ""), 0)</f>
        <v>#REF!</v>
      </c>
      <c r="AG245" s="1" t="e">
        <f>_xlfn.XLOOKUP($L245,Pos!$A:$A,Pos!W:W,_xlfn.XLOOKUP($L245,#REF!,#REF!, ""), 0)</f>
        <v>#REF!</v>
      </c>
      <c r="AH245" s="1" t="e">
        <f>_xlfn.XLOOKUP($L245,Pos!$A:$A,Pos!X:X,_xlfn.XLOOKUP($L245,#REF!,#REF!, ""), 0)</f>
        <v>#REF!</v>
      </c>
      <c r="AI245" s="1" t="e">
        <f>_xlfn.XLOOKUP($L245,Pos!$A:$A,Pos!Y:Y,_xlfn.XLOOKUP($L245,#REF!,#REF!, ""), 0)</f>
        <v>#REF!</v>
      </c>
      <c r="AJ245" s="1" t="e">
        <f>_xlfn.XLOOKUP($L245,Pos!$A:$A,Pos!Z:Z,_xlfn.XLOOKUP($L245,#REF!,#REF!, ""), 0)</f>
        <v>#REF!</v>
      </c>
      <c r="AK245" s="1" t="e">
        <f>_xlfn.XLOOKUP($L245,Pos!$A:$A,Pos!AA:AA,_xlfn.XLOOKUP($L245,#REF!,#REF!, ""), 0)</f>
        <v>#REF!</v>
      </c>
      <c r="AL245" s="1" t="e">
        <f>_xlfn.XLOOKUP($L245,Pos!$A:$A,Pos!AB:AB,_xlfn.XLOOKUP($L245,#REF!,#REF!, ""), 0)</f>
        <v>#REF!</v>
      </c>
      <c r="AM245" s="1" t="e">
        <f>_xlfn.XLOOKUP($L245,Pos!$A:$A,Pos!AC:AC,_xlfn.XLOOKUP($L245,#REF!,#REF!, ""), 0)</f>
        <v>#REF!</v>
      </c>
      <c r="AN245" s="1" t="e">
        <f>_xlfn.XLOOKUP($L245,Pos!$A:$A,Pos!AD:AD,_xlfn.XLOOKUP($L245,#REF!,#REF!, ""), 0)</f>
        <v>#REF!</v>
      </c>
      <c r="AO245" s="1" t="e">
        <f>_xlfn.XLOOKUP($L245,Pos!$A:$A,Pos!AE:AE,_xlfn.XLOOKUP($L245,#REF!,#REF!, ""), 0)</f>
        <v>#REF!</v>
      </c>
      <c r="AP245" s="1" t="e">
        <f>_xlfn.XLOOKUP($L245,Pos!$A:$A,Pos!AF:AF,_xlfn.XLOOKUP($L245,#REF!,#REF!, ""), 0)</f>
        <v>#REF!</v>
      </c>
      <c r="AQ245" s="1" t="e">
        <f>_xlfn.XLOOKUP($L245,Pos!$A:$A,Pos!AG:AG,_xlfn.XLOOKUP($L245,#REF!,#REF!, ""), 0)</f>
        <v>#REF!</v>
      </c>
      <c r="AR245" s="1" t="e">
        <f>_xlfn.XLOOKUP($L245,Pos!$A:$A,Pos!AH:AH,_xlfn.XLOOKUP($L245,#REF!,#REF!, ""), 0)</f>
        <v>#REF!</v>
      </c>
      <c r="AS245" s="1" t="e">
        <f>_xlfn.XLOOKUP($L245,Pos!$A:$A,Pos!AI:AI,_xlfn.XLOOKUP($L245,#REF!,#REF!, ""), 0)</f>
        <v>#REF!</v>
      </c>
      <c r="AT245" s="1" t="e">
        <f>_xlfn.XLOOKUP($L245,Pos!$A:$A,Pos!AJ:AJ,_xlfn.XLOOKUP($L245,#REF!,#REF!, ""), 0)</f>
        <v>#REF!</v>
      </c>
      <c r="AU245" s="1" t="e">
        <f>_xlfn.XLOOKUP($L245,Pos!$A:$A,Pos!AK:AK,_xlfn.XLOOKUP($L245,#REF!,#REF!, ""), 0)</f>
        <v>#REF!</v>
      </c>
      <c r="AV245" s="1" t="e">
        <f>_xlfn.XLOOKUP($L245,Pos!$A:$A,Pos!AL:AL,_xlfn.XLOOKUP($L245,#REF!,#REF!, ""), 0)</f>
        <v>#REF!</v>
      </c>
      <c r="AW245" s="1" t="e">
        <f>_xlfn.XLOOKUP($L245,Pos!$A:$A,Pos!AM:AM,_xlfn.XLOOKUP($L245,#REF!,#REF!, ""), 0)</f>
        <v>#REF!</v>
      </c>
      <c r="AX245" s="1" t="e">
        <f>_xlfn.XLOOKUP($L245,Pos!$A:$A,Pos!AN:AN,_xlfn.XLOOKUP($L245,#REF!,#REF!, ""), 0)</f>
        <v>#REF!</v>
      </c>
      <c r="AY245" s="1" t="e">
        <f>_xlfn.XLOOKUP($L245,Pos!$A:$A,Pos!AO:AO,_xlfn.XLOOKUP($L245,#REF!,#REF!, ""), 0)</f>
        <v>#REF!</v>
      </c>
      <c r="AZ245" s="7" t="str">
        <f t="shared" si="122"/>
        <v>OUT</v>
      </c>
      <c r="BA245" s="1">
        <f>IF(OR(_xlfn.XLOOKUP(L245,Pos!B:B,Pos!L:L,FALSE)="ESG Reason",_xlfn.XLOOKUP(L245,Pos!B:B,Pos!L:L,FALSE)="Blacklisted"),1,0)</f>
        <v>0</v>
      </c>
      <c r="BC245" s="11">
        <v>1.9841977164197351E-10</v>
      </c>
      <c r="BD245" s="11">
        <f>_xlfn.XLOOKUP($L245,Pos!$B:$B,Pos!H:H,0, 0)</f>
        <v>0</v>
      </c>
      <c r="BE245" s="11">
        <f>_xlfn.XLOOKUP($L245,Pos!$B:$B,Pos!I:I,0, 0)</f>
        <v>1.5416343121111161E-3</v>
      </c>
      <c r="BF245" s="18">
        <f t="shared" si="123"/>
        <v>1.5416343121111161E-3</v>
      </c>
      <c r="BG245" s="1">
        <f t="shared" si="124"/>
        <v>1</v>
      </c>
      <c r="BH245" s="1">
        <f t="shared" si="125"/>
        <v>35</v>
      </c>
      <c r="BI245" s="18">
        <f t="shared" si="126"/>
        <v>1.9841977164197351E-10</v>
      </c>
      <c r="BJ245" s="3">
        <f t="shared" si="127"/>
        <v>0</v>
      </c>
      <c r="BK245" s="18">
        <f t="shared" si="128"/>
        <v>0</v>
      </c>
    </row>
    <row r="246" spans="3:63" x14ac:dyDescent="0.25">
      <c r="C246" s="3"/>
      <c r="D246" s="3"/>
      <c r="E246" s="3"/>
      <c r="F246" s="3"/>
      <c r="G246" s="51" t="s">
        <v>137</v>
      </c>
      <c r="H246" s="8" t="str">
        <f t="shared" si="118"/>
        <v>0,1%North America</v>
      </c>
      <c r="I246" s="11" cm="1">
        <f t="array" ref="I246">IF(
   AZ246 = "OUT", 0,IF(
   BD246 &gt;= LARGE(IF(ISNUMBER(BD:BD), BD:BD), 3),
   BE246 - 0.001,
   IF(BE246 &gt;=VLOOKUP(P246,mapping!$A:$B,2,FALSE), BE246,VLOOKUP(P246,mapping!$A$2:$B$8,2,FALSE))
))</f>
        <v>0</v>
      </c>
      <c r="J246" s="11" cm="1">
        <f t="array" ref="J246">IF(
    AZ246="OUT",0,IF(IF(
                      BD246&gt;=LARGE(IF(ISNUMBER(BD:BD),BD:BD),3),
                      BE246+0.001,
                      VLOOKUP(H246,mapping!$D:$E,2,FALSE)
                      )&gt;I246,
                   IF(
                      BD246&gt;=LARGE(IF(ISNUMBER(BD:BD),BD:BD),3),
                      BE246+0.001,
                      VLOOKUP(H246,mapping!$D:$E,2,FALSE)
                      ),
                   I246+0.002))</f>
        <v>0</v>
      </c>
      <c r="K246" s="8">
        <f t="shared" si="119"/>
        <v>1.5296994981456159E-3</v>
      </c>
      <c r="L246" s="1" t="str">
        <f>Pos!B931</f>
        <v>US22788C1053</v>
      </c>
      <c r="M246" s="1" t="str">
        <f>_xlfn.XLOOKUP($L246,Pos!B:B,Pos!D:D,, 0)</f>
        <v>CrowdStrike Holdings, Inc. Class A</v>
      </c>
      <c r="N246" s="1" t="str">
        <f>_xlfn.XLOOKUP($L246,Pos!B:B,Pos!E:E,, 0)</f>
        <v>Technology</v>
      </c>
      <c r="O246" s="1" t="str">
        <f t="shared" si="120"/>
        <v>Technology_North America</v>
      </c>
      <c r="P246" s="1" t="str">
        <f>_xlfn.XLOOKUP($L246,Pos!B:B,Pos!F:F,, 0)</f>
        <v>North America</v>
      </c>
      <c r="Q246" s="1">
        <v>0</v>
      </c>
      <c r="R246" s="9">
        <f>_xlfn.XLOOKUP($L246,Pos!$B:$B,Pos!N:N,0, 0)</f>
        <v>0</v>
      </c>
      <c r="S246" s="9">
        <f>_xlfn.XLOOKUP($L246,Pos!$B:$B,Pos!O:O,0, 0)</f>
        <v>0.64083330000000005</v>
      </c>
      <c r="T246" s="9">
        <f>_xlfn.XLOOKUP($L246,Pos!$B:$B,Pos!P:P,0, 0)</f>
        <v>3.7749999999999999</v>
      </c>
      <c r="U246" s="9">
        <f>_xlfn.XLOOKUP($L246,Pos!$B:$B,Pos!Q:Q,0, 0)</f>
        <v>6.2</v>
      </c>
      <c r="V246" s="9">
        <f>_xlfn.XLOOKUP($L246,Pos!$B:$B,Pos!R:R,0, 0)</f>
        <v>4.233333</v>
      </c>
      <c r="W246" s="9">
        <f>_xlfn.XLOOKUP($L246,Pos!$B:$B,Pos!S:S,0, 0)</f>
        <v>4.6266670000000003</v>
      </c>
      <c r="X246" s="9" t="str">
        <f>_xlfn.XLOOKUP($L246,Pos!$B:$B,Pos!J:J,0, 0)</f>
        <v>Outperform</v>
      </c>
      <c r="Y246" s="1">
        <v>0</v>
      </c>
      <c r="Z246" s="1">
        <v>0</v>
      </c>
      <c r="AA246" s="1">
        <f t="shared" si="121"/>
        <v>0</v>
      </c>
      <c r="AB246" s="9">
        <f>_xlfn.XLOOKUP(L246,Pos!B:B,Pos!K:K,-1,0)</f>
        <v>1.4432989690721649</v>
      </c>
      <c r="AC246" s="1" t="e">
        <f>_xlfn.XLOOKUP($L246,Pos!$A:$A,Pos!S:S,_xlfn.XLOOKUP($L246,#REF!,#REF!, ""), 0)</f>
        <v>#REF!</v>
      </c>
      <c r="AD246" s="1" t="e">
        <f>_xlfn.XLOOKUP($L246,Pos!$A:$A,Pos!T:T,_xlfn.XLOOKUP($L246,#REF!,#REF!, ""), 0)</f>
        <v>#REF!</v>
      </c>
      <c r="AE246" s="1" t="e">
        <f>_xlfn.XLOOKUP($L246,Pos!$A:$A,Pos!U:U,_xlfn.XLOOKUP($L246,#REF!,#REF!, ""), 0)</f>
        <v>#REF!</v>
      </c>
      <c r="AF246" s="1" t="e">
        <f>_xlfn.XLOOKUP($L246,Pos!$A:$A,Pos!V:V,_xlfn.XLOOKUP($L246,#REF!,#REF!, ""), 0)</f>
        <v>#REF!</v>
      </c>
      <c r="AG246" s="1" t="e">
        <f>_xlfn.XLOOKUP($L246,Pos!$A:$A,Pos!W:W,_xlfn.XLOOKUP($L246,#REF!,#REF!, ""), 0)</f>
        <v>#REF!</v>
      </c>
      <c r="AH246" s="1" t="e">
        <f>_xlfn.XLOOKUP($L246,Pos!$A:$A,Pos!X:X,_xlfn.XLOOKUP($L246,#REF!,#REF!, ""), 0)</f>
        <v>#REF!</v>
      </c>
      <c r="AI246" s="1" t="e">
        <f>_xlfn.XLOOKUP($L246,Pos!$A:$A,Pos!Y:Y,_xlfn.XLOOKUP($L246,#REF!,#REF!, ""), 0)</f>
        <v>#REF!</v>
      </c>
      <c r="AJ246" s="1" t="e">
        <f>_xlfn.XLOOKUP($L246,Pos!$A:$A,Pos!Z:Z,_xlfn.XLOOKUP($L246,#REF!,#REF!, ""), 0)</f>
        <v>#REF!</v>
      </c>
      <c r="AK246" s="1" t="e">
        <f>_xlfn.XLOOKUP($L246,Pos!$A:$A,Pos!AA:AA,_xlfn.XLOOKUP($L246,#REF!,#REF!, ""), 0)</f>
        <v>#REF!</v>
      </c>
      <c r="AL246" s="1" t="e">
        <f>_xlfn.XLOOKUP($L246,Pos!$A:$A,Pos!AB:AB,_xlfn.XLOOKUP($L246,#REF!,#REF!, ""), 0)</f>
        <v>#REF!</v>
      </c>
      <c r="AM246" s="1" t="e">
        <f>_xlfn.XLOOKUP($L246,Pos!$A:$A,Pos!AC:AC,_xlfn.XLOOKUP($L246,#REF!,#REF!, ""), 0)</f>
        <v>#REF!</v>
      </c>
      <c r="AN246" s="1" t="e">
        <f>_xlfn.XLOOKUP($L246,Pos!$A:$A,Pos!AD:AD,_xlfn.XLOOKUP($L246,#REF!,#REF!, ""), 0)</f>
        <v>#REF!</v>
      </c>
      <c r="AO246" s="1" t="e">
        <f>_xlfn.XLOOKUP($L246,Pos!$A:$A,Pos!AE:AE,_xlfn.XLOOKUP($L246,#REF!,#REF!, ""), 0)</f>
        <v>#REF!</v>
      </c>
      <c r="AP246" s="1" t="e">
        <f>_xlfn.XLOOKUP($L246,Pos!$A:$A,Pos!AF:AF,_xlfn.XLOOKUP($L246,#REF!,#REF!, ""), 0)</f>
        <v>#REF!</v>
      </c>
      <c r="AQ246" s="1" t="e">
        <f>_xlfn.XLOOKUP($L246,Pos!$A:$A,Pos!AG:AG,_xlfn.XLOOKUP($L246,#REF!,#REF!, ""), 0)</f>
        <v>#REF!</v>
      </c>
      <c r="AR246" s="1" t="e">
        <f>_xlfn.XLOOKUP($L246,Pos!$A:$A,Pos!AH:AH,_xlfn.XLOOKUP($L246,#REF!,#REF!, ""), 0)</f>
        <v>#REF!</v>
      </c>
      <c r="AS246" s="1" t="e">
        <f>_xlfn.XLOOKUP($L246,Pos!$A:$A,Pos!AI:AI,_xlfn.XLOOKUP($L246,#REF!,#REF!, ""), 0)</f>
        <v>#REF!</v>
      </c>
      <c r="AT246" s="1" t="e">
        <f>_xlfn.XLOOKUP($L246,Pos!$A:$A,Pos!AJ:AJ,_xlfn.XLOOKUP($L246,#REF!,#REF!, ""), 0)</f>
        <v>#REF!</v>
      </c>
      <c r="AU246" s="1" t="e">
        <f>_xlfn.XLOOKUP($L246,Pos!$A:$A,Pos!AK:AK,_xlfn.XLOOKUP($L246,#REF!,#REF!, ""), 0)</f>
        <v>#REF!</v>
      </c>
      <c r="AV246" s="1" t="e">
        <f>_xlfn.XLOOKUP($L246,Pos!$A:$A,Pos!AL:AL,_xlfn.XLOOKUP($L246,#REF!,#REF!, ""), 0)</f>
        <v>#REF!</v>
      </c>
      <c r="AW246" s="1" t="e">
        <f>_xlfn.XLOOKUP($L246,Pos!$A:$A,Pos!AM:AM,_xlfn.XLOOKUP($L246,#REF!,#REF!, ""), 0)</f>
        <v>#REF!</v>
      </c>
      <c r="AX246" s="1" t="e">
        <f>_xlfn.XLOOKUP($L246,Pos!$A:$A,Pos!AN:AN,_xlfn.XLOOKUP($L246,#REF!,#REF!, ""), 0)</f>
        <v>#REF!</v>
      </c>
      <c r="AY246" s="1" t="e">
        <f>_xlfn.XLOOKUP($L246,Pos!$A:$A,Pos!AO:AO,_xlfn.XLOOKUP($L246,#REF!,#REF!, ""), 0)</f>
        <v>#REF!</v>
      </c>
      <c r="AZ246" s="7" t="str">
        <f t="shared" si="122"/>
        <v>OUT</v>
      </c>
      <c r="BA246" s="1">
        <f>IF(OR(_xlfn.XLOOKUP(L246,Pos!B:B,Pos!L:L,FALSE)="ESG Reason",_xlfn.XLOOKUP(L246,Pos!B:B,Pos!L:L,FALSE)="Blacklisted"),1,0)</f>
        <v>1</v>
      </c>
      <c r="BC246" s="11">
        <v>1.984197716419733E-10</v>
      </c>
      <c r="BD246" s="11">
        <f>_xlfn.XLOOKUP($L246,Pos!$B:$B,Pos!H:H,0, 0)</f>
        <v>0</v>
      </c>
      <c r="BE246" s="11">
        <f>_xlfn.XLOOKUP($L246,Pos!$B:$B,Pos!I:I,0, 0)</f>
        <v>1.5296994981456159E-3</v>
      </c>
      <c r="BF246" s="18">
        <f t="shared" si="123"/>
        <v>1.5296994981456159E-3</v>
      </c>
      <c r="BG246" s="1">
        <f t="shared" si="124"/>
        <v>1</v>
      </c>
      <c r="BH246" s="1">
        <f t="shared" si="125"/>
        <v>35</v>
      </c>
      <c r="BI246" s="18">
        <f t="shared" si="126"/>
        <v>1.984197716419733E-10</v>
      </c>
      <c r="BJ246" s="3">
        <f t="shared" si="127"/>
        <v>0</v>
      </c>
      <c r="BK246" s="18">
        <f t="shared" si="128"/>
        <v>0</v>
      </c>
    </row>
    <row r="247" spans="3:63" x14ac:dyDescent="0.25">
      <c r="C247" s="3"/>
      <c r="D247" s="3"/>
      <c r="E247" s="3"/>
      <c r="F247" s="3"/>
      <c r="G247" s="51" t="s">
        <v>138</v>
      </c>
      <c r="H247" s="8" t="str">
        <f t="shared" si="118"/>
        <v>0,1%West Europe</v>
      </c>
      <c r="I247" s="11" cm="1">
        <f t="array" ref="I247">IF(
   AZ247 = "OUT", 0,IF(
   BD247 &gt;= LARGE(IF(ISNUMBER(BD:BD), BD:BD), 3),
   BE247 - 0.001,
   IF(BE247 &gt;=VLOOKUP(P247,mapping!$A:$B,2,FALSE), BE247,VLOOKUP(P247,mapping!$A$2:$B$8,2,FALSE))
))</f>
        <v>0</v>
      </c>
      <c r="J247" s="11" cm="1">
        <f t="array" ref="J247">IF(
    AZ247="OUT",0,IF(IF(
                      BD247&gt;=LARGE(IF(ISNUMBER(BD:BD),BD:BD),3),
                      BE247+0.001,
                      VLOOKUP(H247,mapping!$D:$E,2,FALSE)
                      )&gt;I247,
                   IF(
                      BD247&gt;=LARGE(IF(ISNUMBER(BD:BD),BD:BD),3),
                      BE247+0.001,
                      VLOOKUP(H247,mapping!$D:$E,2,FALSE)
                      ),
                   I247+0.002))</f>
        <v>0</v>
      </c>
      <c r="K247" s="8">
        <f t="shared" si="119"/>
        <v>1.5054438115377801E-3</v>
      </c>
      <c r="L247" s="1" t="str">
        <f>Pos!B265</f>
        <v>ES0113211835</v>
      </c>
      <c r="M247" s="1" t="str">
        <f>_xlfn.XLOOKUP($L247,Pos!B:B,Pos!D:D,, 0)</f>
        <v>Banco Bilbao Vizcaya Argentaria, S.A.</v>
      </c>
      <c r="N247" s="1" t="str">
        <f>_xlfn.XLOOKUP($L247,Pos!B:B,Pos!E:E,, 0)</f>
        <v>Banks</v>
      </c>
      <c r="O247" s="1" t="str">
        <f t="shared" si="120"/>
        <v>Banks_West Europe</v>
      </c>
      <c r="P247" s="1" t="str">
        <f>_xlfn.XLOOKUP($L247,Pos!B:B,Pos!F:F,, 0)</f>
        <v>West Europe</v>
      </c>
      <c r="Q247" s="1">
        <v>0</v>
      </c>
      <c r="R247" s="9">
        <f>_xlfn.XLOOKUP($L247,Pos!$B:$B,Pos!N:N,0, 0)</f>
        <v>4.4400000000000004</v>
      </c>
      <c r="S247" s="9">
        <f>_xlfn.XLOOKUP($L247,Pos!$B:$B,Pos!O:O,0, 0)</f>
        <v>6.1725000000000003</v>
      </c>
      <c r="T247" s="9">
        <f>_xlfn.XLOOKUP($L247,Pos!$B:$B,Pos!P:P,0, 0)</f>
        <v>5.5</v>
      </c>
      <c r="U247" s="9">
        <f>_xlfn.XLOOKUP($L247,Pos!$B:$B,Pos!Q:Q,0, 0)</f>
        <v>9.6999999999999993</v>
      </c>
      <c r="V247" s="9">
        <f>_xlfn.XLOOKUP($L247,Pos!$B:$B,Pos!R:R,0, 0)</f>
        <v>3.233333</v>
      </c>
      <c r="W247" s="9">
        <f>_xlfn.XLOOKUP($L247,Pos!$B:$B,Pos!S:S,0, 0)</f>
        <v>6.2649999999999997</v>
      </c>
      <c r="X247" s="9" t="str">
        <f>_xlfn.XLOOKUP($L247,Pos!$B:$B,Pos!J:J,0, 0)</f>
        <v>Outperform</v>
      </c>
      <c r="Y247" s="1">
        <v>0</v>
      </c>
      <c r="Z247" s="1">
        <v>0</v>
      </c>
      <c r="AA247" s="1">
        <f t="shared" si="121"/>
        <v>0</v>
      </c>
      <c r="AB247" s="9">
        <f>_xlfn.XLOOKUP(L247,Pos!B:B,Pos!K:K,-1,0)</f>
        <v>5</v>
      </c>
      <c r="AC247" s="1" t="e">
        <f>_xlfn.XLOOKUP($L247,Pos!$A:$A,Pos!S:S,_xlfn.XLOOKUP($L247,#REF!,#REF!, ""), 0)</f>
        <v>#REF!</v>
      </c>
      <c r="AD247" s="1" t="e">
        <f>_xlfn.XLOOKUP($L247,Pos!$A:$A,Pos!T:T,_xlfn.XLOOKUP($L247,#REF!,#REF!, ""), 0)</f>
        <v>#REF!</v>
      </c>
      <c r="AE247" s="1" t="e">
        <f>_xlfn.XLOOKUP($L247,Pos!$A:$A,Pos!U:U,_xlfn.XLOOKUP($L247,#REF!,#REF!, ""), 0)</f>
        <v>#REF!</v>
      </c>
      <c r="AF247" s="1" t="e">
        <f>_xlfn.XLOOKUP($L247,Pos!$A:$A,Pos!V:V,_xlfn.XLOOKUP($L247,#REF!,#REF!, ""), 0)</f>
        <v>#REF!</v>
      </c>
      <c r="AG247" s="1" t="e">
        <f>_xlfn.XLOOKUP($L247,Pos!$A:$A,Pos!W:W,_xlfn.XLOOKUP($L247,#REF!,#REF!, ""), 0)</f>
        <v>#REF!</v>
      </c>
      <c r="AH247" s="1" t="e">
        <f>_xlfn.XLOOKUP($L247,Pos!$A:$A,Pos!X:X,_xlfn.XLOOKUP($L247,#REF!,#REF!, ""), 0)</f>
        <v>#REF!</v>
      </c>
      <c r="AI247" s="1" t="e">
        <f>_xlfn.XLOOKUP($L247,Pos!$A:$A,Pos!Y:Y,_xlfn.XLOOKUP($L247,#REF!,#REF!, ""), 0)</f>
        <v>#REF!</v>
      </c>
      <c r="AJ247" s="1" t="e">
        <f>_xlfn.XLOOKUP($L247,Pos!$A:$A,Pos!Z:Z,_xlfn.XLOOKUP($L247,#REF!,#REF!, ""), 0)</f>
        <v>#REF!</v>
      </c>
      <c r="AK247" s="1" t="e">
        <f>_xlfn.XLOOKUP($L247,Pos!$A:$A,Pos!AA:AA,_xlfn.XLOOKUP($L247,#REF!,#REF!, ""), 0)</f>
        <v>#REF!</v>
      </c>
      <c r="AL247" s="1" t="e">
        <f>_xlfn.XLOOKUP($L247,Pos!$A:$A,Pos!AB:AB,_xlfn.XLOOKUP($L247,#REF!,#REF!, ""), 0)</f>
        <v>#REF!</v>
      </c>
      <c r="AM247" s="1" t="e">
        <f>_xlfn.XLOOKUP($L247,Pos!$A:$A,Pos!AC:AC,_xlfn.XLOOKUP($L247,#REF!,#REF!, ""), 0)</f>
        <v>#REF!</v>
      </c>
      <c r="AN247" s="1" t="e">
        <f>_xlfn.XLOOKUP($L247,Pos!$A:$A,Pos!AD:AD,_xlfn.XLOOKUP($L247,#REF!,#REF!, ""), 0)</f>
        <v>#REF!</v>
      </c>
      <c r="AO247" s="1" t="e">
        <f>_xlfn.XLOOKUP($L247,Pos!$A:$A,Pos!AE:AE,_xlfn.XLOOKUP($L247,#REF!,#REF!, ""), 0)</f>
        <v>#REF!</v>
      </c>
      <c r="AP247" s="1" t="e">
        <f>_xlfn.XLOOKUP($L247,Pos!$A:$A,Pos!AF:AF,_xlfn.XLOOKUP($L247,#REF!,#REF!, ""), 0)</f>
        <v>#REF!</v>
      </c>
      <c r="AQ247" s="1" t="e">
        <f>_xlfn.XLOOKUP($L247,Pos!$A:$A,Pos!AG:AG,_xlfn.XLOOKUP($L247,#REF!,#REF!, ""), 0)</f>
        <v>#REF!</v>
      </c>
      <c r="AR247" s="1" t="e">
        <f>_xlfn.XLOOKUP($L247,Pos!$A:$A,Pos!AH:AH,_xlfn.XLOOKUP($L247,#REF!,#REF!, ""), 0)</f>
        <v>#REF!</v>
      </c>
      <c r="AS247" s="1" t="e">
        <f>_xlfn.XLOOKUP($L247,Pos!$A:$A,Pos!AI:AI,_xlfn.XLOOKUP($L247,#REF!,#REF!, ""), 0)</f>
        <v>#REF!</v>
      </c>
      <c r="AT247" s="1" t="e">
        <f>_xlfn.XLOOKUP($L247,Pos!$A:$A,Pos!AJ:AJ,_xlfn.XLOOKUP($L247,#REF!,#REF!, ""), 0)</f>
        <v>#REF!</v>
      </c>
      <c r="AU247" s="1" t="e">
        <f>_xlfn.XLOOKUP($L247,Pos!$A:$A,Pos!AK:AK,_xlfn.XLOOKUP($L247,#REF!,#REF!, ""), 0)</f>
        <v>#REF!</v>
      </c>
      <c r="AV247" s="1" t="e">
        <f>_xlfn.XLOOKUP($L247,Pos!$A:$A,Pos!AL:AL,_xlfn.XLOOKUP($L247,#REF!,#REF!, ""), 0)</f>
        <v>#REF!</v>
      </c>
      <c r="AW247" s="1" t="e">
        <f>_xlfn.XLOOKUP($L247,Pos!$A:$A,Pos!AM:AM,_xlfn.XLOOKUP($L247,#REF!,#REF!, ""), 0)</f>
        <v>#REF!</v>
      </c>
      <c r="AX247" s="1" t="e">
        <f>_xlfn.XLOOKUP($L247,Pos!$A:$A,Pos!AN:AN,_xlfn.XLOOKUP($L247,#REF!,#REF!, ""), 0)</f>
        <v>#REF!</v>
      </c>
      <c r="AY247" s="1" t="e">
        <f>_xlfn.XLOOKUP($L247,Pos!$A:$A,Pos!AO:AO,_xlfn.XLOOKUP($L247,#REF!,#REF!, ""), 0)</f>
        <v>#REF!</v>
      </c>
      <c r="AZ247" s="7" t="str">
        <f t="shared" si="122"/>
        <v>OUT</v>
      </c>
      <c r="BA247" s="1">
        <f>IF(OR(_xlfn.XLOOKUP(L247,Pos!B:B,Pos!L:L,FALSE)="ESG Reason",_xlfn.XLOOKUP(L247,Pos!B:B,Pos!L:L,FALSE)="Blacklisted"),1,0)</f>
        <v>0</v>
      </c>
      <c r="BC247" s="11">
        <v>1.2725784536927219E-10</v>
      </c>
      <c r="BD247" s="11">
        <f>_xlfn.XLOOKUP($L247,Pos!$B:$B,Pos!H:H,0, 0)</f>
        <v>0</v>
      </c>
      <c r="BE247" s="11">
        <f>_xlfn.XLOOKUP($L247,Pos!$B:$B,Pos!I:I,0, 0)</f>
        <v>1.5054438115377801E-3</v>
      </c>
      <c r="BF247" s="18">
        <f t="shared" si="123"/>
        <v>1.5054438115377801E-3</v>
      </c>
      <c r="BG247" s="1">
        <f t="shared" si="124"/>
        <v>2</v>
      </c>
      <c r="BH247" s="1">
        <f t="shared" si="125"/>
        <v>2</v>
      </c>
      <c r="BI247" s="18">
        <f t="shared" si="126"/>
        <v>1.2725784536927219E-10</v>
      </c>
      <c r="BJ247" s="3">
        <f t="shared" si="127"/>
        <v>0</v>
      </c>
      <c r="BK247" s="18">
        <f t="shared" si="128"/>
        <v>0</v>
      </c>
    </row>
    <row r="248" spans="3:63" x14ac:dyDescent="0.25">
      <c r="C248" s="3"/>
      <c r="D248" s="3"/>
      <c r="E248" s="3"/>
      <c r="F248" s="3"/>
      <c r="G248" s="51" t="s">
        <v>139</v>
      </c>
      <c r="H248" s="8" t="str">
        <f t="shared" si="118"/>
        <v>0,1%West Europe</v>
      </c>
      <c r="I248" s="11" cm="1">
        <f t="array" ref="I248">IF(
   AZ248 = "OUT", 0,IF(
   BD248 &gt;= LARGE(IF(ISNUMBER(BD:BD), BD:BD), 3),
   BE248 - 0.001,
   IF(BE248 &gt;=VLOOKUP(P248,mapping!$A:$B,2,FALSE), BE248,VLOOKUP(P248,mapping!$A$2:$B$8,2,FALSE))
))</f>
        <v>0</v>
      </c>
      <c r="J248" s="11" cm="1">
        <f t="array" ref="J248">IF(
    AZ248="OUT",0,IF(IF(
                      BD248&gt;=LARGE(IF(ISNUMBER(BD:BD),BD:BD),3),
                      BE248+0.001,
                      VLOOKUP(H248,mapping!$D:$E,2,FALSE)
                      )&gt;I248,
                   IF(
                      BD248&gt;=LARGE(IF(ISNUMBER(BD:BD),BD:BD),3),
                      BE248+0.001,
                      VLOOKUP(H248,mapping!$D:$E,2,FALSE)
                      ),
                   I248+0.002))</f>
        <v>0</v>
      </c>
      <c r="K248" s="8">
        <f t="shared" si="119"/>
        <v>1.4915657022119371E-3</v>
      </c>
      <c r="L248" s="1" t="str">
        <f>Pos!B183</f>
        <v>CH0244767585</v>
      </c>
      <c r="M248" s="1" t="str">
        <f>_xlfn.XLOOKUP($L248,Pos!B:B,Pos!D:D,, 0)</f>
        <v>UBS Group AG</v>
      </c>
      <c r="N248" s="1" t="str">
        <f>_xlfn.XLOOKUP($L248,Pos!B:B,Pos!E:E,, 0)</f>
        <v>Financial Services</v>
      </c>
      <c r="O248" s="1" t="str">
        <f t="shared" si="120"/>
        <v>Financial Services_West Europe</v>
      </c>
      <c r="P248" s="1" t="str">
        <f>_xlfn.XLOOKUP($L248,Pos!B:B,Pos!F:F,, 0)</f>
        <v>West Europe</v>
      </c>
      <c r="Q248" s="1">
        <v>0</v>
      </c>
      <c r="R248" s="9">
        <f>_xlfn.XLOOKUP($L248,Pos!$B:$B,Pos!N:N,0, 0)</f>
        <v>2.64</v>
      </c>
      <c r="S248" s="9">
        <f>_xlfn.XLOOKUP($L248,Pos!$B:$B,Pos!O:O,0, 0)</f>
        <v>4.1550000000000002</v>
      </c>
      <c r="T248" s="9">
        <f>_xlfn.XLOOKUP($L248,Pos!$B:$B,Pos!P:P,0, 0)</f>
        <v>2.75</v>
      </c>
      <c r="U248" s="9">
        <f>_xlfn.XLOOKUP($L248,Pos!$B:$B,Pos!Q:Q,0, 0)</f>
        <v>6.4</v>
      </c>
      <c r="V248" s="9">
        <f>_xlfn.XLOOKUP($L248,Pos!$B:$B,Pos!R:R,0, 0)</f>
        <v>3.7</v>
      </c>
      <c r="W248" s="9">
        <f>_xlfn.XLOOKUP($L248,Pos!$B:$B,Pos!S:S,0, 0)</f>
        <v>5.6</v>
      </c>
      <c r="X248" s="9" t="str">
        <f>_xlfn.XLOOKUP($L248,Pos!$B:$B,Pos!J:J,0, 0)</f>
        <v>Hold</v>
      </c>
      <c r="Y248" s="1">
        <v>0</v>
      </c>
      <c r="Z248" s="1">
        <v>0</v>
      </c>
      <c r="AA248" s="1">
        <f t="shared" si="121"/>
        <v>0</v>
      </c>
      <c r="AB248" s="9">
        <f>_xlfn.XLOOKUP(L248,Pos!B:B,Pos!K:K,-1,0)</f>
        <v>5.2380952380952381</v>
      </c>
      <c r="AC248" s="1" t="e">
        <f>_xlfn.XLOOKUP($L248,Pos!$A:$A,Pos!S:S,_xlfn.XLOOKUP($L248,#REF!,#REF!, ""), 0)</f>
        <v>#REF!</v>
      </c>
      <c r="AD248" s="1" t="e">
        <f>_xlfn.XLOOKUP($L248,Pos!$A:$A,Pos!T:T,_xlfn.XLOOKUP($L248,#REF!,#REF!, ""), 0)</f>
        <v>#REF!</v>
      </c>
      <c r="AE248" s="1" t="e">
        <f>_xlfn.XLOOKUP($L248,Pos!$A:$A,Pos!U:U,_xlfn.XLOOKUP($L248,#REF!,#REF!, ""), 0)</f>
        <v>#REF!</v>
      </c>
      <c r="AF248" s="1" t="e">
        <f>_xlfn.XLOOKUP($L248,Pos!$A:$A,Pos!V:V,_xlfn.XLOOKUP($L248,#REF!,#REF!, ""), 0)</f>
        <v>#REF!</v>
      </c>
      <c r="AG248" s="1" t="e">
        <f>_xlfn.XLOOKUP($L248,Pos!$A:$A,Pos!W:W,_xlfn.XLOOKUP($L248,#REF!,#REF!, ""), 0)</f>
        <v>#REF!</v>
      </c>
      <c r="AH248" s="1" t="e">
        <f>_xlfn.XLOOKUP($L248,Pos!$A:$A,Pos!X:X,_xlfn.XLOOKUP($L248,#REF!,#REF!, ""), 0)</f>
        <v>#REF!</v>
      </c>
      <c r="AI248" s="1" t="e">
        <f>_xlfn.XLOOKUP($L248,Pos!$A:$A,Pos!Y:Y,_xlfn.XLOOKUP($L248,#REF!,#REF!, ""), 0)</f>
        <v>#REF!</v>
      </c>
      <c r="AJ248" s="1" t="e">
        <f>_xlfn.XLOOKUP($L248,Pos!$A:$A,Pos!Z:Z,_xlfn.XLOOKUP($L248,#REF!,#REF!, ""), 0)</f>
        <v>#REF!</v>
      </c>
      <c r="AK248" s="1" t="e">
        <f>_xlfn.XLOOKUP($L248,Pos!$A:$A,Pos!AA:AA,_xlfn.XLOOKUP($L248,#REF!,#REF!, ""), 0)</f>
        <v>#REF!</v>
      </c>
      <c r="AL248" s="1" t="e">
        <f>_xlfn.XLOOKUP($L248,Pos!$A:$A,Pos!AB:AB,_xlfn.XLOOKUP($L248,#REF!,#REF!, ""), 0)</f>
        <v>#REF!</v>
      </c>
      <c r="AM248" s="1" t="e">
        <f>_xlfn.XLOOKUP($L248,Pos!$A:$A,Pos!AC:AC,_xlfn.XLOOKUP($L248,#REF!,#REF!, ""), 0)</f>
        <v>#REF!</v>
      </c>
      <c r="AN248" s="1" t="e">
        <f>_xlfn.XLOOKUP($L248,Pos!$A:$A,Pos!AD:AD,_xlfn.XLOOKUP($L248,#REF!,#REF!, ""), 0)</f>
        <v>#REF!</v>
      </c>
      <c r="AO248" s="1" t="e">
        <f>_xlfn.XLOOKUP($L248,Pos!$A:$A,Pos!AE:AE,_xlfn.XLOOKUP($L248,#REF!,#REF!, ""), 0)</f>
        <v>#REF!</v>
      </c>
      <c r="AP248" s="1" t="e">
        <f>_xlfn.XLOOKUP($L248,Pos!$A:$A,Pos!AF:AF,_xlfn.XLOOKUP($L248,#REF!,#REF!, ""), 0)</f>
        <v>#REF!</v>
      </c>
      <c r="AQ248" s="1" t="e">
        <f>_xlfn.XLOOKUP($L248,Pos!$A:$A,Pos!AG:AG,_xlfn.XLOOKUP($L248,#REF!,#REF!, ""), 0)</f>
        <v>#REF!</v>
      </c>
      <c r="AR248" s="1" t="e">
        <f>_xlfn.XLOOKUP($L248,Pos!$A:$A,Pos!AH:AH,_xlfn.XLOOKUP($L248,#REF!,#REF!, ""), 0)</f>
        <v>#REF!</v>
      </c>
      <c r="AS248" s="1" t="e">
        <f>_xlfn.XLOOKUP($L248,Pos!$A:$A,Pos!AI:AI,_xlfn.XLOOKUP($L248,#REF!,#REF!, ""), 0)</f>
        <v>#REF!</v>
      </c>
      <c r="AT248" s="1" t="e">
        <f>_xlfn.XLOOKUP($L248,Pos!$A:$A,Pos!AJ:AJ,_xlfn.XLOOKUP($L248,#REF!,#REF!, ""), 0)</f>
        <v>#REF!</v>
      </c>
      <c r="AU248" s="1" t="e">
        <f>_xlfn.XLOOKUP($L248,Pos!$A:$A,Pos!AK:AK,_xlfn.XLOOKUP($L248,#REF!,#REF!, ""), 0)</f>
        <v>#REF!</v>
      </c>
      <c r="AV248" s="1" t="e">
        <f>_xlfn.XLOOKUP($L248,Pos!$A:$A,Pos!AL:AL,_xlfn.XLOOKUP($L248,#REF!,#REF!, ""), 0)</f>
        <v>#REF!</v>
      </c>
      <c r="AW248" s="1" t="e">
        <f>_xlfn.XLOOKUP($L248,Pos!$A:$A,Pos!AM:AM,_xlfn.XLOOKUP($L248,#REF!,#REF!, ""), 0)</f>
        <v>#REF!</v>
      </c>
      <c r="AX248" s="1" t="e">
        <f>_xlfn.XLOOKUP($L248,Pos!$A:$A,Pos!AN:AN,_xlfn.XLOOKUP($L248,#REF!,#REF!, ""), 0)</f>
        <v>#REF!</v>
      </c>
      <c r="AY248" s="1" t="e">
        <f>_xlfn.XLOOKUP($L248,Pos!$A:$A,Pos!AO:AO,_xlfn.XLOOKUP($L248,#REF!,#REF!, ""), 0)</f>
        <v>#REF!</v>
      </c>
      <c r="AZ248" s="7" t="str">
        <f t="shared" si="122"/>
        <v>OUT</v>
      </c>
      <c r="BA248" s="1">
        <f>IF(OR(_xlfn.XLOOKUP(L248,Pos!B:B,Pos!L:L,FALSE)="ESG Reason",_xlfn.XLOOKUP(L248,Pos!B:B,Pos!L:L,FALSE)="Blacklisted"),1,0)</f>
        <v>0</v>
      </c>
      <c r="BC248" s="11">
        <v>8.8494049048337179E-11</v>
      </c>
      <c r="BD248" s="11">
        <f>_xlfn.XLOOKUP($L248,Pos!$B:$B,Pos!H:H,0, 0)</f>
        <v>0</v>
      </c>
      <c r="BE248" s="11">
        <f>_xlfn.XLOOKUP($L248,Pos!$B:$B,Pos!I:I,0, 0)</f>
        <v>1.4915657022119371E-3</v>
      </c>
      <c r="BF248" s="18">
        <f t="shared" si="123"/>
        <v>1.4915657022119371E-3</v>
      </c>
      <c r="BG248" s="1">
        <f t="shared" si="124"/>
        <v>2</v>
      </c>
      <c r="BH248" s="1">
        <f t="shared" si="125"/>
        <v>7</v>
      </c>
      <c r="BI248" s="18">
        <f t="shared" si="126"/>
        <v>8.8494049048337179E-11</v>
      </c>
      <c r="BJ248" s="3">
        <f t="shared" si="127"/>
        <v>0</v>
      </c>
      <c r="BK248" s="18">
        <f t="shared" si="128"/>
        <v>0</v>
      </c>
    </row>
    <row r="249" spans="3:63" x14ac:dyDescent="0.25">
      <c r="C249" s="3"/>
      <c r="D249" s="3"/>
      <c r="E249" s="3"/>
      <c r="F249" s="3"/>
      <c r="G249" s="51" t="s">
        <v>140</v>
      </c>
      <c r="H249" s="8" t="str">
        <f t="shared" si="118"/>
        <v>0,1%North America</v>
      </c>
      <c r="I249" s="11" cm="1">
        <f t="array" ref="I249">IF(
   AZ249 = "OUT", 0,IF(
   BD249 &gt;= LARGE(IF(ISNUMBER(BD:BD), BD:BD), 3),
   BE249 - 0.001,
   IF(BE249 &gt;=VLOOKUP(P249,mapping!$A:$B,2,FALSE), BE249,VLOOKUP(P249,mapping!$A$2:$B$8,2,FALSE))
))</f>
        <v>0</v>
      </c>
      <c r="J249" s="11" cm="1">
        <f t="array" ref="J249">IF(
    AZ249="OUT",0,IF(IF(
                      BD249&gt;=LARGE(IF(ISNUMBER(BD:BD),BD:BD),3),
                      BE249+0.001,
                      VLOOKUP(H249,mapping!$D:$E,2,FALSE)
                      )&gt;I249,
                   IF(
                      BD249&gt;=LARGE(IF(ISNUMBER(BD:BD),BD:BD),3),
                      BE249+0.001,
                      VLOOKUP(H249,mapping!$D:$E,2,FALSE)
                      ),
                   I249+0.002))</f>
        <v>0</v>
      </c>
      <c r="K249" s="8">
        <f t="shared" si="119"/>
        <v>1.4825553327310699E-3</v>
      </c>
      <c r="L249" s="1" t="str">
        <f>Pos!B1037</f>
        <v>US4385161066</v>
      </c>
      <c r="M249" s="1" t="str">
        <f>_xlfn.XLOOKUP($L249,Pos!B:B,Pos!D:D,, 0)</f>
        <v>Honeywell International Inc.</v>
      </c>
      <c r="N249" s="1" t="str">
        <f>_xlfn.XLOOKUP($L249,Pos!B:B,Pos!E:E,, 0)</f>
        <v>Industrial Goods &amp; Services</v>
      </c>
      <c r="O249" s="1" t="str">
        <f t="shared" si="120"/>
        <v>Industrial Goods &amp; Services_North America</v>
      </c>
      <c r="P249" s="1" t="str">
        <f>_xlfn.XLOOKUP($L249,Pos!B:B,Pos!F:F,, 0)</f>
        <v>North America</v>
      </c>
      <c r="Q249" s="1">
        <v>0</v>
      </c>
      <c r="R249" s="9">
        <f>_xlfn.XLOOKUP($L249,Pos!$B:$B,Pos!N:N,0, 0)</f>
        <v>6.61</v>
      </c>
      <c r="S249" s="9">
        <f>_xlfn.XLOOKUP($L249,Pos!$B:$B,Pos!O:O,0, 0)</f>
        <v>5.5938330000000001</v>
      </c>
      <c r="T249" s="9">
        <f>_xlfn.XLOOKUP($L249,Pos!$B:$B,Pos!P:P,0, 0)</f>
        <v>5.45</v>
      </c>
      <c r="U249" s="9">
        <f>_xlfn.XLOOKUP($L249,Pos!$B:$B,Pos!Q:Q,0, 0)</f>
        <v>3.4</v>
      </c>
      <c r="V249" s="9">
        <f>_xlfn.XLOOKUP($L249,Pos!$B:$B,Pos!R:R,0, 0)</f>
        <v>6.9666670000000002</v>
      </c>
      <c r="W249" s="9">
        <f>_xlfn.XLOOKUP($L249,Pos!$B:$B,Pos!S:S,0, 0)</f>
        <v>6.1966669999999997</v>
      </c>
      <c r="X249" s="9" t="str">
        <f>_xlfn.XLOOKUP($L249,Pos!$B:$B,Pos!J:J,0, 0)</f>
        <v>Outperform</v>
      </c>
      <c r="Y249" s="1">
        <v>0</v>
      </c>
      <c r="Z249" s="1">
        <v>0</v>
      </c>
      <c r="AA249" s="1">
        <f t="shared" si="121"/>
        <v>0</v>
      </c>
      <c r="AB249" s="9">
        <f>_xlfn.XLOOKUP(L249,Pos!B:B,Pos!K:K,-1,0)</f>
        <v>6.0416666666666661</v>
      </c>
      <c r="AC249" s="1" t="e">
        <f>_xlfn.XLOOKUP($L249,Pos!$A:$A,Pos!S:S,_xlfn.XLOOKUP($L249,#REF!,#REF!, ""), 0)</f>
        <v>#REF!</v>
      </c>
      <c r="AD249" s="1" t="e">
        <f>_xlfn.XLOOKUP($L249,Pos!$A:$A,Pos!T:T,_xlfn.XLOOKUP($L249,#REF!,#REF!, ""), 0)</f>
        <v>#REF!</v>
      </c>
      <c r="AE249" s="1" t="e">
        <f>_xlfn.XLOOKUP($L249,Pos!$A:$A,Pos!U:U,_xlfn.XLOOKUP($L249,#REF!,#REF!, ""), 0)</f>
        <v>#REF!</v>
      </c>
      <c r="AF249" s="1" t="e">
        <f>_xlfn.XLOOKUP($L249,Pos!$A:$A,Pos!V:V,_xlfn.XLOOKUP($L249,#REF!,#REF!, ""), 0)</f>
        <v>#REF!</v>
      </c>
      <c r="AG249" s="1" t="e">
        <f>_xlfn.XLOOKUP($L249,Pos!$A:$A,Pos!W:W,_xlfn.XLOOKUP($L249,#REF!,#REF!, ""), 0)</f>
        <v>#REF!</v>
      </c>
      <c r="AH249" s="1" t="e">
        <f>_xlfn.XLOOKUP($L249,Pos!$A:$A,Pos!X:X,_xlfn.XLOOKUP($L249,#REF!,#REF!, ""), 0)</f>
        <v>#REF!</v>
      </c>
      <c r="AI249" s="1" t="e">
        <f>_xlfn.XLOOKUP($L249,Pos!$A:$A,Pos!Y:Y,_xlfn.XLOOKUP($L249,#REF!,#REF!, ""), 0)</f>
        <v>#REF!</v>
      </c>
      <c r="AJ249" s="1" t="e">
        <f>_xlfn.XLOOKUP($L249,Pos!$A:$A,Pos!Z:Z,_xlfn.XLOOKUP($L249,#REF!,#REF!, ""), 0)</f>
        <v>#REF!</v>
      </c>
      <c r="AK249" s="1" t="e">
        <f>_xlfn.XLOOKUP($L249,Pos!$A:$A,Pos!AA:AA,_xlfn.XLOOKUP($L249,#REF!,#REF!, ""), 0)</f>
        <v>#REF!</v>
      </c>
      <c r="AL249" s="1" t="e">
        <f>_xlfn.XLOOKUP($L249,Pos!$A:$A,Pos!AB:AB,_xlfn.XLOOKUP($L249,#REF!,#REF!, ""), 0)</f>
        <v>#REF!</v>
      </c>
      <c r="AM249" s="1" t="e">
        <f>_xlfn.XLOOKUP($L249,Pos!$A:$A,Pos!AC:AC,_xlfn.XLOOKUP($L249,#REF!,#REF!, ""), 0)</f>
        <v>#REF!</v>
      </c>
      <c r="AN249" s="1" t="e">
        <f>_xlfn.XLOOKUP($L249,Pos!$A:$A,Pos!AD:AD,_xlfn.XLOOKUP($L249,#REF!,#REF!, ""), 0)</f>
        <v>#REF!</v>
      </c>
      <c r="AO249" s="1" t="e">
        <f>_xlfn.XLOOKUP($L249,Pos!$A:$A,Pos!AE:AE,_xlfn.XLOOKUP($L249,#REF!,#REF!, ""), 0)</f>
        <v>#REF!</v>
      </c>
      <c r="AP249" s="1" t="e">
        <f>_xlfn.XLOOKUP($L249,Pos!$A:$A,Pos!AF:AF,_xlfn.XLOOKUP($L249,#REF!,#REF!, ""), 0)</f>
        <v>#REF!</v>
      </c>
      <c r="AQ249" s="1" t="e">
        <f>_xlfn.XLOOKUP($L249,Pos!$A:$A,Pos!AG:AG,_xlfn.XLOOKUP($L249,#REF!,#REF!, ""), 0)</f>
        <v>#REF!</v>
      </c>
      <c r="AR249" s="1" t="e">
        <f>_xlfn.XLOOKUP($L249,Pos!$A:$A,Pos!AH:AH,_xlfn.XLOOKUP($L249,#REF!,#REF!, ""), 0)</f>
        <v>#REF!</v>
      </c>
      <c r="AS249" s="1" t="e">
        <f>_xlfn.XLOOKUP($L249,Pos!$A:$A,Pos!AI:AI,_xlfn.XLOOKUP($L249,#REF!,#REF!, ""), 0)</f>
        <v>#REF!</v>
      </c>
      <c r="AT249" s="1" t="e">
        <f>_xlfn.XLOOKUP($L249,Pos!$A:$A,Pos!AJ:AJ,_xlfn.XLOOKUP($L249,#REF!,#REF!, ""), 0)</f>
        <v>#REF!</v>
      </c>
      <c r="AU249" s="1" t="e">
        <f>_xlfn.XLOOKUP($L249,Pos!$A:$A,Pos!AK:AK,_xlfn.XLOOKUP($L249,#REF!,#REF!, ""), 0)</f>
        <v>#REF!</v>
      </c>
      <c r="AV249" s="1" t="e">
        <f>_xlfn.XLOOKUP($L249,Pos!$A:$A,Pos!AL:AL,_xlfn.XLOOKUP($L249,#REF!,#REF!, ""), 0)</f>
        <v>#REF!</v>
      </c>
      <c r="AW249" s="1" t="e">
        <f>_xlfn.XLOOKUP($L249,Pos!$A:$A,Pos!AM:AM,_xlfn.XLOOKUP($L249,#REF!,#REF!, ""), 0)</f>
        <v>#REF!</v>
      </c>
      <c r="AX249" s="1" t="e">
        <f>_xlfn.XLOOKUP($L249,Pos!$A:$A,Pos!AN:AN,_xlfn.XLOOKUP($L249,#REF!,#REF!, ""), 0)</f>
        <v>#REF!</v>
      </c>
      <c r="AY249" s="1" t="e">
        <f>_xlfn.XLOOKUP($L249,Pos!$A:$A,Pos!AO:AO,_xlfn.XLOOKUP($L249,#REF!,#REF!, ""), 0)</f>
        <v>#REF!</v>
      </c>
      <c r="AZ249" s="7" t="str">
        <f t="shared" si="122"/>
        <v>OUT</v>
      </c>
      <c r="BA249" s="1">
        <f>IF(OR(_xlfn.XLOOKUP(L249,Pos!B:B,Pos!L:L,FALSE)="ESG Reason",_xlfn.XLOOKUP(L249,Pos!B:B,Pos!L:L,FALSE)="Blacklisted"),1,0)</f>
        <v>0</v>
      </c>
      <c r="BC249" s="11">
        <v>8.6308018493320258E-11</v>
      </c>
      <c r="BD249" s="11">
        <f>_xlfn.XLOOKUP($L249,Pos!$B:$B,Pos!H:H,0, 0)</f>
        <v>0</v>
      </c>
      <c r="BE249" s="11">
        <f>_xlfn.XLOOKUP($L249,Pos!$B:$B,Pos!I:I,0, 0)</f>
        <v>1.4825553327310699E-3</v>
      </c>
      <c r="BF249" s="18">
        <f t="shared" si="123"/>
        <v>1.4825553327310699E-3</v>
      </c>
      <c r="BG249" s="1">
        <f t="shared" si="124"/>
        <v>1</v>
      </c>
      <c r="BH249" s="1">
        <f t="shared" si="125"/>
        <v>29</v>
      </c>
      <c r="BI249" s="18">
        <f t="shared" si="126"/>
        <v>8.6308018493320258E-11</v>
      </c>
      <c r="BJ249" s="3">
        <f t="shared" si="127"/>
        <v>0</v>
      </c>
      <c r="BK249" s="18">
        <f t="shared" si="128"/>
        <v>0</v>
      </c>
    </row>
    <row r="250" spans="3:63" x14ac:dyDescent="0.25">
      <c r="C250" s="3"/>
      <c r="D250" s="3"/>
      <c r="E250" s="3"/>
      <c r="F250" s="3"/>
      <c r="G250" s="51" t="s">
        <v>141</v>
      </c>
      <c r="H250" s="8" t="str">
        <f t="shared" si="118"/>
        <v>0,1%West Europe</v>
      </c>
      <c r="I250" s="11" cm="1">
        <f t="array" ref="I250">IF(
   AZ250 = "OUT", 0,IF(
   BD250 &gt;= LARGE(IF(ISNUMBER(BD:BD), BD:BD), 3),
   BE250 - 0.001,
   IF(BE250 &gt;=VLOOKUP(P250,mapping!$A:$B,2,FALSE), BE250,VLOOKUP(P250,mapping!$A$2:$B$8,2,FALSE))
))</f>
        <v>0</v>
      </c>
      <c r="J250" s="11" cm="1">
        <f t="array" ref="J250">IF(
    AZ250="OUT",0,IF(IF(
                      BD250&gt;=LARGE(IF(ISNUMBER(BD:BD),BD:BD),3),
                      BE250+0.001,
                      VLOOKUP(H250,mapping!$D:$E,2,FALSE)
                      )&gt;I250,
                   IF(
                      BD250&gt;=LARGE(IF(ISNUMBER(BD:BD),BD:BD),3),
                      BE250+0.001,
                      VLOOKUP(H250,mapping!$D:$E,2,FALSE)
                      ),
                   I250+0.002))</f>
        <v>0</v>
      </c>
      <c r="K250" s="8">
        <f t="shared" si="119"/>
        <v>1.474724142472973E-3</v>
      </c>
      <c r="L250" s="1" t="str">
        <f>Pos!B300</f>
        <v>FR0000073272</v>
      </c>
      <c r="M250" s="1" t="str">
        <f>_xlfn.XLOOKUP($L250,Pos!B:B,Pos!D:D,, 0)</f>
        <v>Safran SA</v>
      </c>
      <c r="N250" s="1" t="str">
        <f>_xlfn.XLOOKUP($L250,Pos!B:B,Pos!E:E,, 0)</f>
        <v>Industrial Goods &amp; Services</v>
      </c>
      <c r="O250" s="1" t="str">
        <f t="shared" si="120"/>
        <v>Industrial Goods &amp; Services_West Europe</v>
      </c>
      <c r="P250" s="1" t="str">
        <f>_xlfn.XLOOKUP($L250,Pos!B:B,Pos!F:F,, 0)</f>
        <v>West Europe</v>
      </c>
      <c r="Q250" s="1">
        <v>0</v>
      </c>
      <c r="R250" s="9">
        <f>_xlfn.XLOOKUP($L250,Pos!$B:$B,Pos!N:N,0, 0)</f>
        <v>3.71</v>
      </c>
      <c r="S250" s="9">
        <f>_xlfn.XLOOKUP($L250,Pos!$B:$B,Pos!O:O,0, 0)</f>
        <v>2.0625</v>
      </c>
      <c r="T250" s="9">
        <f>_xlfn.XLOOKUP($L250,Pos!$B:$B,Pos!P:P,0, 0)</f>
        <v>6.1749999999999998</v>
      </c>
      <c r="U250" s="9">
        <f>_xlfn.XLOOKUP($L250,Pos!$B:$B,Pos!Q:Q,0, 0)</f>
        <v>9.3000000000000007</v>
      </c>
      <c r="V250" s="9">
        <f>_xlfn.XLOOKUP($L250,Pos!$B:$B,Pos!R:R,0, 0)</f>
        <v>8.6999999999999993</v>
      </c>
      <c r="W250" s="9">
        <f>_xlfn.XLOOKUP($L250,Pos!$B:$B,Pos!S:S,0, 0)</f>
        <v>6.5883330000000004</v>
      </c>
      <c r="X250" s="9" t="str">
        <f>_xlfn.XLOOKUP($L250,Pos!$B:$B,Pos!J:J,0, 0)</f>
        <v>Outperform</v>
      </c>
      <c r="Y250" s="1">
        <v>0</v>
      </c>
      <c r="Z250" s="1">
        <v>0</v>
      </c>
      <c r="AA250" s="1">
        <f t="shared" si="121"/>
        <v>0</v>
      </c>
      <c r="AB250" s="9">
        <f>_xlfn.XLOOKUP(L250,Pos!B:B,Pos!K:K,-1,0)</f>
        <v>6.8656716417910442</v>
      </c>
      <c r="AC250" s="1" t="e">
        <f>_xlfn.XLOOKUP($L250,Pos!$A:$A,Pos!S:S,_xlfn.XLOOKUP($L250,#REF!,#REF!, ""), 0)</f>
        <v>#REF!</v>
      </c>
      <c r="AD250" s="1" t="e">
        <f>_xlfn.XLOOKUP($L250,Pos!$A:$A,Pos!T:T,_xlfn.XLOOKUP($L250,#REF!,#REF!, ""), 0)</f>
        <v>#REF!</v>
      </c>
      <c r="AE250" s="1" t="e">
        <f>_xlfn.XLOOKUP($L250,Pos!$A:$A,Pos!U:U,_xlfn.XLOOKUP($L250,#REF!,#REF!, ""), 0)</f>
        <v>#REF!</v>
      </c>
      <c r="AF250" s="1" t="e">
        <f>_xlfn.XLOOKUP($L250,Pos!$A:$A,Pos!V:V,_xlfn.XLOOKUP($L250,#REF!,#REF!, ""), 0)</f>
        <v>#REF!</v>
      </c>
      <c r="AG250" s="1" t="e">
        <f>_xlfn.XLOOKUP($L250,Pos!$A:$A,Pos!W:W,_xlfn.XLOOKUP($L250,#REF!,#REF!, ""), 0)</f>
        <v>#REF!</v>
      </c>
      <c r="AH250" s="1" t="e">
        <f>_xlfn.XLOOKUP($L250,Pos!$A:$A,Pos!X:X,_xlfn.XLOOKUP($L250,#REF!,#REF!, ""), 0)</f>
        <v>#REF!</v>
      </c>
      <c r="AI250" s="1" t="e">
        <f>_xlfn.XLOOKUP($L250,Pos!$A:$A,Pos!Y:Y,_xlfn.XLOOKUP($L250,#REF!,#REF!, ""), 0)</f>
        <v>#REF!</v>
      </c>
      <c r="AJ250" s="1" t="e">
        <f>_xlfn.XLOOKUP($L250,Pos!$A:$A,Pos!Z:Z,_xlfn.XLOOKUP($L250,#REF!,#REF!, ""), 0)</f>
        <v>#REF!</v>
      </c>
      <c r="AK250" s="1" t="e">
        <f>_xlfn.XLOOKUP($L250,Pos!$A:$A,Pos!AA:AA,_xlfn.XLOOKUP($L250,#REF!,#REF!, ""), 0)</f>
        <v>#REF!</v>
      </c>
      <c r="AL250" s="1" t="e">
        <f>_xlfn.XLOOKUP($L250,Pos!$A:$A,Pos!AB:AB,_xlfn.XLOOKUP($L250,#REF!,#REF!, ""), 0)</f>
        <v>#REF!</v>
      </c>
      <c r="AM250" s="1" t="e">
        <f>_xlfn.XLOOKUP($L250,Pos!$A:$A,Pos!AC:AC,_xlfn.XLOOKUP($L250,#REF!,#REF!, ""), 0)</f>
        <v>#REF!</v>
      </c>
      <c r="AN250" s="1" t="e">
        <f>_xlfn.XLOOKUP($L250,Pos!$A:$A,Pos!AD:AD,_xlfn.XLOOKUP($L250,#REF!,#REF!, ""), 0)</f>
        <v>#REF!</v>
      </c>
      <c r="AO250" s="1" t="e">
        <f>_xlfn.XLOOKUP($L250,Pos!$A:$A,Pos!AE:AE,_xlfn.XLOOKUP($L250,#REF!,#REF!, ""), 0)</f>
        <v>#REF!</v>
      </c>
      <c r="AP250" s="1" t="e">
        <f>_xlfn.XLOOKUP($L250,Pos!$A:$A,Pos!AF:AF,_xlfn.XLOOKUP($L250,#REF!,#REF!, ""), 0)</f>
        <v>#REF!</v>
      </c>
      <c r="AQ250" s="1" t="e">
        <f>_xlfn.XLOOKUP($L250,Pos!$A:$A,Pos!AG:AG,_xlfn.XLOOKUP($L250,#REF!,#REF!, ""), 0)</f>
        <v>#REF!</v>
      </c>
      <c r="AR250" s="1" t="e">
        <f>_xlfn.XLOOKUP($L250,Pos!$A:$A,Pos!AH:AH,_xlfn.XLOOKUP($L250,#REF!,#REF!, ""), 0)</f>
        <v>#REF!</v>
      </c>
      <c r="AS250" s="1" t="e">
        <f>_xlfn.XLOOKUP($L250,Pos!$A:$A,Pos!AI:AI,_xlfn.XLOOKUP($L250,#REF!,#REF!, ""), 0)</f>
        <v>#REF!</v>
      </c>
      <c r="AT250" s="1" t="e">
        <f>_xlfn.XLOOKUP($L250,Pos!$A:$A,Pos!AJ:AJ,_xlfn.XLOOKUP($L250,#REF!,#REF!, ""), 0)</f>
        <v>#REF!</v>
      </c>
      <c r="AU250" s="1" t="e">
        <f>_xlfn.XLOOKUP($L250,Pos!$A:$A,Pos!AK:AK,_xlfn.XLOOKUP($L250,#REF!,#REF!, ""), 0)</f>
        <v>#REF!</v>
      </c>
      <c r="AV250" s="1" t="e">
        <f>_xlfn.XLOOKUP($L250,Pos!$A:$A,Pos!AL:AL,_xlfn.XLOOKUP($L250,#REF!,#REF!, ""), 0)</f>
        <v>#REF!</v>
      </c>
      <c r="AW250" s="1" t="e">
        <f>_xlfn.XLOOKUP($L250,Pos!$A:$A,Pos!AM:AM,_xlfn.XLOOKUP($L250,#REF!,#REF!, ""), 0)</f>
        <v>#REF!</v>
      </c>
      <c r="AX250" s="1" t="e">
        <f>_xlfn.XLOOKUP($L250,Pos!$A:$A,Pos!AN:AN,_xlfn.XLOOKUP($L250,#REF!,#REF!, ""), 0)</f>
        <v>#REF!</v>
      </c>
      <c r="AY250" s="1" t="e">
        <f>_xlfn.XLOOKUP($L250,Pos!$A:$A,Pos!AO:AO,_xlfn.XLOOKUP($L250,#REF!,#REF!, ""), 0)</f>
        <v>#REF!</v>
      </c>
      <c r="AZ250" s="7" t="str">
        <f t="shared" si="122"/>
        <v>OUT</v>
      </c>
      <c r="BA250" s="1">
        <f>IF(OR(_xlfn.XLOOKUP(L250,Pos!B:B,Pos!L:L,FALSE)="ESG Reason",_xlfn.XLOOKUP(L250,Pos!B:B,Pos!L:L,FALSE)="Blacklisted"),1,0)</f>
        <v>0</v>
      </c>
      <c r="BC250" s="11">
        <v>1.157027983298868E-10</v>
      </c>
      <c r="BD250" s="11">
        <f>_xlfn.XLOOKUP($L250,Pos!$B:$B,Pos!H:H,0, 0)</f>
        <v>0</v>
      </c>
      <c r="BE250" s="11">
        <f>_xlfn.XLOOKUP($L250,Pos!$B:$B,Pos!I:I,0, 0)</f>
        <v>1.474724142472973E-3</v>
      </c>
      <c r="BF250" s="18">
        <f t="shared" si="123"/>
        <v>1.474724142472973E-3</v>
      </c>
      <c r="BG250" s="1">
        <f t="shared" si="124"/>
        <v>2</v>
      </c>
      <c r="BH250" s="1">
        <f t="shared" si="125"/>
        <v>10</v>
      </c>
      <c r="BI250" s="18">
        <f t="shared" si="126"/>
        <v>1.157027983298868E-10</v>
      </c>
      <c r="BJ250" s="3">
        <f t="shared" si="127"/>
        <v>0</v>
      </c>
      <c r="BK250" s="18">
        <f t="shared" si="128"/>
        <v>0</v>
      </c>
    </row>
    <row r="251" spans="3:63" x14ac:dyDescent="0.25">
      <c r="C251" s="3"/>
      <c r="D251" s="3"/>
      <c r="E251" s="3"/>
      <c r="F251" s="3"/>
      <c r="G251" s="51" t="s">
        <v>144</v>
      </c>
      <c r="H251" s="8" t="str">
        <f t="shared" si="118"/>
        <v>0,1%North America</v>
      </c>
      <c r="I251" s="11" cm="1">
        <f t="array" ref="I251">IF(
   AZ251 = "OUT", 0,IF(
   BD251 &gt;= LARGE(IF(ISNUMBER(BD:BD), BD:BD), 3),
   BE251 - 0.001,
   IF(BE251 &gt;=VLOOKUP(P251,mapping!$A:$B,2,FALSE), BE251,VLOOKUP(P251,mapping!$A$2:$B$8,2,FALSE))
))</f>
        <v>0</v>
      </c>
      <c r="J251" s="11" cm="1">
        <f t="array" ref="J251">IF(
    AZ251="OUT",0,IF(IF(
                      BD251&gt;=LARGE(IF(ISNUMBER(BD:BD),BD:BD),3),
                      BE251+0.001,
                      VLOOKUP(H251,mapping!$D:$E,2,FALSE)
                      )&gt;I251,
                   IF(
                      BD251&gt;=LARGE(IF(ISNUMBER(BD:BD),BD:BD),3),
                      BE251+0.001,
                      VLOOKUP(H251,mapping!$D:$E,2,FALSE)
                      ),
                   I251+0.002))</f>
        <v>0</v>
      </c>
      <c r="K251" s="8">
        <f t="shared" si="119"/>
        <v>1.452072699693232E-3</v>
      </c>
      <c r="L251" s="1" t="str">
        <f>Pos!B940</f>
        <v>US2441991054</v>
      </c>
      <c r="M251" s="1" t="str">
        <f>_xlfn.XLOOKUP($L251,Pos!B:B,Pos!D:D,, 0)</f>
        <v>Deere &amp; Company</v>
      </c>
      <c r="N251" s="1" t="str">
        <f>_xlfn.XLOOKUP($L251,Pos!B:B,Pos!E:E,, 0)</f>
        <v>Industrial Goods &amp; Services</v>
      </c>
      <c r="O251" s="1" t="str">
        <f t="shared" si="120"/>
        <v>Industrial Goods &amp; Services_North America</v>
      </c>
      <c r="P251" s="1" t="str">
        <f>_xlfn.XLOOKUP($L251,Pos!B:B,Pos!F:F,, 0)</f>
        <v>North America</v>
      </c>
      <c r="Q251" s="1">
        <v>0</v>
      </c>
      <c r="R251" s="9">
        <f>_xlfn.XLOOKUP($L251,Pos!$B:$B,Pos!N:N,0, 0)</f>
        <v>7.06</v>
      </c>
      <c r="S251" s="9">
        <f>_xlfn.XLOOKUP($L251,Pos!$B:$B,Pos!O:O,0, 0)</f>
        <v>3.6407500000000002</v>
      </c>
      <c r="T251" s="9">
        <f>_xlfn.XLOOKUP($L251,Pos!$B:$B,Pos!P:P,0, 0)</f>
        <v>4.0750000000000002</v>
      </c>
      <c r="U251" s="9">
        <f>_xlfn.XLOOKUP($L251,Pos!$B:$B,Pos!Q:Q,0, 0)</f>
        <v>1.2</v>
      </c>
      <c r="V251" s="9">
        <f>_xlfn.XLOOKUP($L251,Pos!$B:$B,Pos!R:R,0, 0)</f>
        <v>7.7333340000000002</v>
      </c>
      <c r="W251" s="9">
        <f>_xlfn.XLOOKUP($L251,Pos!$B:$B,Pos!S:S,0, 0)</f>
        <v>2.7566670000000002</v>
      </c>
      <c r="X251" s="9" t="str">
        <f>_xlfn.XLOOKUP($L251,Pos!$B:$B,Pos!J:J,0, 0)</f>
        <v>Outperform</v>
      </c>
      <c r="Y251" s="1">
        <v>0</v>
      </c>
      <c r="Z251" s="1">
        <v>0</v>
      </c>
      <c r="AA251" s="1">
        <f t="shared" si="121"/>
        <v>0</v>
      </c>
      <c r="AB251" s="9">
        <f>_xlfn.XLOOKUP(L251,Pos!B:B,Pos!K:K,-1,0)</f>
        <v>1.770833333333333</v>
      </c>
      <c r="AC251" s="1" t="e">
        <f>_xlfn.XLOOKUP($L251,Pos!$A:$A,Pos!S:S,_xlfn.XLOOKUP($L251,#REF!,#REF!, ""), 0)</f>
        <v>#REF!</v>
      </c>
      <c r="AD251" s="1" t="e">
        <f>_xlfn.XLOOKUP($L251,Pos!$A:$A,Pos!T:T,_xlfn.XLOOKUP($L251,#REF!,#REF!, ""), 0)</f>
        <v>#REF!</v>
      </c>
      <c r="AE251" s="1" t="e">
        <f>_xlfn.XLOOKUP($L251,Pos!$A:$A,Pos!U:U,_xlfn.XLOOKUP($L251,#REF!,#REF!, ""), 0)</f>
        <v>#REF!</v>
      </c>
      <c r="AF251" s="1" t="e">
        <f>_xlfn.XLOOKUP($L251,Pos!$A:$A,Pos!V:V,_xlfn.XLOOKUP($L251,#REF!,#REF!, ""), 0)</f>
        <v>#REF!</v>
      </c>
      <c r="AG251" s="1" t="e">
        <f>_xlfn.XLOOKUP($L251,Pos!$A:$A,Pos!W:W,_xlfn.XLOOKUP($L251,#REF!,#REF!, ""), 0)</f>
        <v>#REF!</v>
      </c>
      <c r="AH251" s="1" t="e">
        <f>_xlfn.XLOOKUP($L251,Pos!$A:$A,Pos!X:X,_xlfn.XLOOKUP($L251,#REF!,#REF!, ""), 0)</f>
        <v>#REF!</v>
      </c>
      <c r="AI251" s="1" t="e">
        <f>_xlfn.XLOOKUP($L251,Pos!$A:$A,Pos!Y:Y,_xlfn.XLOOKUP($L251,#REF!,#REF!, ""), 0)</f>
        <v>#REF!</v>
      </c>
      <c r="AJ251" s="1" t="e">
        <f>_xlfn.XLOOKUP($L251,Pos!$A:$A,Pos!Z:Z,_xlfn.XLOOKUP($L251,#REF!,#REF!, ""), 0)</f>
        <v>#REF!</v>
      </c>
      <c r="AK251" s="1" t="e">
        <f>_xlfn.XLOOKUP($L251,Pos!$A:$A,Pos!AA:AA,_xlfn.XLOOKUP($L251,#REF!,#REF!, ""), 0)</f>
        <v>#REF!</v>
      </c>
      <c r="AL251" s="1" t="e">
        <f>_xlfn.XLOOKUP($L251,Pos!$A:$A,Pos!AB:AB,_xlfn.XLOOKUP($L251,#REF!,#REF!, ""), 0)</f>
        <v>#REF!</v>
      </c>
      <c r="AM251" s="1" t="e">
        <f>_xlfn.XLOOKUP($L251,Pos!$A:$A,Pos!AC:AC,_xlfn.XLOOKUP($L251,#REF!,#REF!, ""), 0)</f>
        <v>#REF!</v>
      </c>
      <c r="AN251" s="1" t="e">
        <f>_xlfn.XLOOKUP($L251,Pos!$A:$A,Pos!AD:AD,_xlfn.XLOOKUP($L251,#REF!,#REF!, ""), 0)</f>
        <v>#REF!</v>
      </c>
      <c r="AO251" s="1" t="e">
        <f>_xlfn.XLOOKUP($L251,Pos!$A:$A,Pos!AE:AE,_xlfn.XLOOKUP($L251,#REF!,#REF!, ""), 0)</f>
        <v>#REF!</v>
      </c>
      <c r="AP251" s="1" t="e">
        <f>_xlfn.XLOOKUP($L251,Pos!$A:$A,Pos!AF:AF,_xlfn.XLOOKUP($L251,#REF!,#REF!, ""), 0)</f>
        <v>#REF!</v>
      </c>
      <c r="AQ251" s="1" t="e">
        <f>_xlfn.XLOOKUP($L251,Pos!$A:$A,Pos!AG:AG,_xlfn.XLOOKUP($L251,#REF!,#REF!, ""), 0)</f>
        <v>#REF!</v>
      </c>
      <c r="AR251" s="1" t="e">
        <f>_xlfn.XLOOKUP($L251,Pos!$A:$A,Pos!AH:AH,_xlfn.XLOOKUP($L251,#REF!,#REF!, ""), 0)</f>
        <v>#REF!</v>
      </c>
      <c r="AS251" s="1" t="e">
        <f>_xlfn.XLOOKUP($L251,Pos!$A:$A,Pos!AI:AI,_xlfn.XLOOKUP($L251,#REF!,#REF!, ""), 0)</f>
        <v>#REF!</v>
      </c>
      <c r="AT251" s="1" t="e">
        <f>_xlfn.XLOOKUP($L251,Pos!$A:$A,Pos!AJ:AJ,_xlfn.XLOOKUP($L251,#REF!,#REF!, ""), 0)</f>
        <v>#REF!</v>
      </c>
      <c r="AU251" s="1" t="e">
        <f>_xlfn.XLOOKUP($L251,Pos!$A:$A,Pos!AK:AK,_xlfn.XLOOKUP($L251,#REF!,#REF!, ""), 0)</f>
        <v>#REF!</v>
      </c>
      <c r="AV251" s="1" t="e">
        <f>_xlfn.XLOOKUP($L251,Pos!$A:$A,Pos!AL:AL,_xlfn.XLOOKUP($L251,#REF!,#REF!, ""), 0)</f>
        <v>#REF!</v>
      </c>
      <c r="AW251" s="1" t="e">
        <f>_xlfn.XLOOKUP($L251,Pos!$A:$A,Pos!AM:AM,_xlfn.XLOOKUP($L251,#REF!,#REF!, ""), 0)</f>
        <v>#REF!</v>
      </c>
      <c r="AX251" s="1" t="e">
        <f>_xlfn.XLOOKUP($L251,Pos!$A:$A,Pos!AN:AN,_xlfn.XLOOKUP($L251,#REF!,#REF!, ""), 0)</f>
        <v>#REF!</v>
      </c>
      <c r="AY251" s="1" t="e">
        <f>_xlfn.XLOOKUP($L251,Pos!$A:$A,Pos!AO:AO,_xlfn.XLOOKUP($L251,#REF!,#REF!, ""), 0)</f>
        <v>#REF!</v>
      </c>
      <c r="AZ251" s="7" t="str">
        <f t="shared" si="122"/>
        <v>OUT</v>
      </c>
      <c r="BA251" s="1">
        <f>IF(OR(_xlfn.XLOOKUP(L251,Pos!B:B,Pos!L:L,FALSE)="ESG Reason",_xlfn.XLOOKUP(L251,Pos!B:B,Pos!L:L,FALSE)="Blacklisted"),1,0)</f>
        <v>0</v>
      </c>
      <c r="BC251" s="11">
        <v>8.6308018493320517E-11</v>
      </c>
      <c r="BD251" s="11">
        <f>_xlfn.XLOOKUP($L251,Pos!$B:$B,Pos!H:H,0, 0)</f>
        <v>0</v>
      </c>
      <c r="BE251" s="11">
        <f>_xlfn.XLOOKUP($L251,Pos!$B:$B,Pos!I:I,0, 0)</f>
        <v>1.452072699693232E-3</v>
      </c>
      <c r="BF251" s="18">
        <f t="shared" si="123"/>
        <v>1.452072699693232E-3</v>
      </c>
      <c r="BG251" s="1">
        <f t="shared" si="124"/>
        <v>1</v>
      </c>
      <c r="BH251" s="1">
        <f t="shared" si="125"/>
        <v>29</v>
      </c>
      <c r="BI251" s="18">
        <f t="shared" si="126"/>
        <v>8.6308018493320517E-11</v>
      </c>
      <c r="BJ251" s="3">
        <f t="shared" si="127"/>
        <v>0</v>
      </c>
      <c r="BK251" s="18">
        <f t="shared" si="128"/>
        <v>0</v>
      </c>
    </row>
    <row r="252" spans="3:63" x14ac:dyDescent="0.25">
      <c r="C252" s="3"/>
      <c r="D252" s="3"/>
      <c r="E252" s="3"/>
      <c r="F252" s="3"/>
      <c r="G252" s="51" t="s">
        <v>147</v>
      </c>
      <c r="H252" s="8" t="str">
        <f t="shared" si="118"/>
        <v>0,1%West Europe</v>
      </c>
      <c r="I252" s="11" cm="1">
        <f t="array" ref="I252">IF(
   AZ252 = "OUT", 0,IF(
   BD252 &gt;= LARGE(IF(ISNUMBER(BD:BD), BD:BD), 3),
   BE252 - 0.001,
   IF(BE252 &gt;=VLOOKUP(P252,mapping!$A:$B,2,FALSE), BE252,VLOOKUP(P252,mapping!$A$2:$B$8,2,FALSE))
))</f>
        <v>0</v>
      </c>
      <c r="J252" s="11" cm="1">
        <f t="array" ref="J252">IF(
    AZ252="OUT",0,IF(IF(
                      BD252&gt;=LARGE(IF(ISNUMBER(BD:BD),BD:BD),3),
                      BE252+0.001,
                      VLOOKUP(H252,mapping!$D:$E,2,FALSE)
                      )&gt;I252,
                   IF(
                      BD252&gt;=LARGE(IF(ISNUMBER(BD:BD),BD:BD),3),
                      BE252+0.001,
                      VLOOKUP(H252,mapping!$D:$E,2,FALSE)
                      ),
                   I252+0.002))</f>
        <v>0</v>
      </c>
      <c r="K252" s="8">
        <f t="shared" si="119"/>
        <v>1.4461317967388141E-3</v>
      </c>
      <c r="L252" s="1" t="str">
        <f>Pos!B391</f>
        <v>GB00B63H8491</v>
      </c>
      <c r="M252" s="1" t="str">
        <f>_xlfn.XLOOKUP($L252,Pos!B:B,Pos!D:D,, 0)</f>
        <v>Rolls-Royce Holdings plc</v>
      </c>
      <c r="N252" s="1" t="str">
        <f>_xlfn.XLOOKUP($L252,Pos!B:B,Pos!E:E,, 0)</f>
        <v>Industrial Goods &amp; Services</v>
      </c>
      <c r="O252" s="1" t="str">
        <f t="shared" si="120"/>
        <v>Industrial Goods &amp; Services_West Europe</v>
      </c>
      <c r="P252" s="1" t="str">
        <f>_xlfn.XLOOKUP($L252,Pos!B:B,Pos!F:F,, 0)</f>
        <v>West Europe</v>
      </c>
      <c r="Q252" s="1">
        <v>0</v>
      </c>
      <c r="R252" s="9">
        <f>_xlfn.XLOOKUP($L252,Pos!$B:$B,Pos!N:N,0, 0)</f>
        <v>3.04</v>
      </c>
      <c r="S252" s="9">
        <f>_xlfn.XLOOKUP($L252,Pos!$B:$B,Pos!O:O,0, 0)</f>
        <v>2.028667</v>
      </c>
      <c r="T252" s="9">
        <f>_xlfn.XLOOKUP($L252,Pos!$B:$B,Pos!P:P,0, 0)</f>
        <v>6.8</v>
      </c>
      <c r="U252" s="9">
        <f>_xlfn.XLOOKUP($L252,Pos!$B:$B,Pos!Q:Q,0, 0)</f>
        <v>7.6</v>
      </c>
      <c r="V252" s="9">
        <f>_xlfn.XLOOKUP($L252,Pos!$B:$B,Pos!R:R,0, 0)</f>
        <v>5.1333330000000004</v>
      </c>
      <c r="W252" s="9">
        <f>_xlfn.XLOOKUP($L252,Pos!$B:$B,Pos!S:S,0, 0)</f>
        <v>8.5633339999999993</v>
      </c>
      <c r="X252" s="9" t="str">
        <f>_xlfn.XLOOKUP($L252,Pos!$B:$B,Pos!J:J,0, 0)</f>
        <v>Outperform</v>
      </c>
      <c r="Y252" s="1">
        <v>0</v>
      </c>
      <c r="Z252" s="1">
        <v>0</v>
      </c>
      <c r="AA252" s="1">
        <f t="shared" si="121"/>
        <v>0</v>
      </c>
      <c r="AB252" s="9">
        <f>_xlfn.XLOOKUP(L252,Pos!B:B,Pos!K:K,-1,0)</f>
        <v>6.5671641791044779</v>
      </c>
      <c r="AC252" s="1" t="e">
        <f>_xlfn.XLOOKUP($L252,Pos!$A:$A,Pos!S:S,_xlfn.XLOOKUP($L252,#REF!,#REF!, ""), 0)</f>
        <v>#REF!</v>
      </c>
      <c r="AD252" s="1" t="e">
        <f>_xlfn.XLOOKUP($L252,Pos!$A:$A,Pos!T:T,_xlfn.XLOOKUP($L252,#REF!,#REF!, ""), 0)</f>
        <v>#REF!</v>
      </c>
      <c r="AE252" s="1" t="e">
        <f>_xlfn.XLOOKUP($L252,Pos!$A:$A,Pos!U:U,_xlfn.XLOOKUP($L252,#REF!,#REF!, ""), 0)</f>
        <v>#REF!</v>
      </c>
      <c r="AF252" s="1" t="e">
        <f>_xlfn.XLOOKUP($L252,Pos!$A:$A,Pos!V:V,_xlfn.XLOOKUP($L252,#REF!,#REF!, ""), 0)</f>
        <v>#REF!</v>
      </c>
      <c r="AG252" s="1" t="e">
        <f>_xlfn.XLOOKUP($L252,Pos!$A:$A,Pos!W:W,_xlfn.XLOOKUP($L252,#REF!,#REF!, ""), 0)</f>
        <v>#REF!</v>
      </c>
      <c r="AH252" s="1" t="e">
        <f>_xlfn.XLOOKUP($L252,Pos!$A:$A,Pos!X:X,_xlfn.XLOOKUP($L252,#REF!,#REF!, ""), 0)</f>
        <v>#REF!</v>
      </c>
      <c r="AI252" s="1" t="e">
        <f>_xlfn.XLOOKUP($L252,Pos!$A:$A,Pos!Y:Y,_xlfn.XLOOKUP($L252,#REF!,#REF!, ""), 0)</f>
        <v>#REF!</v>
      </c>
      <c r="AJ252" s="1" t="e">
        <f>_xlfn.XLOOKUP($L252,Pos!$A:$A,Pos!Z:Z,_xlfn.XLOOKUP($L252,#REF!,#REF!, ""), 0)</f>
        <v>#REF!</v>
      </c>
      <c r="AK252" s="1" t="e">
        <f>_xlfn.XLOOKUP($L252,Pos!$A:$A,Pos!AA:AA,_xlfn.XLOOKUP($L252,#REF!,#REF!, ""), 0)</f>
        <v>#REF!</v>
      </c>
      <c r="AL252" s="1" t="e">
        <f>_xlfn.XLOOKUP($L252,Pos!$A:$A,Pos!AB:AB,_xlfn.XLOOKUP($L252,#REF!,#REF!, ""), 0)</f>
        <v>#REF!</v>
      </c>
      <c r="AM252" s="1" t="e">
        <f>_xlfn.XLOOKUP($L252,Pos!$A:$A,Pos!AC:AC,_xlfn.XLOOKUP($L252,#REF!,#REF!, ""), 0)</f>
        <v>#REF!</v>
      </c>
      <c r="AN252" s="1" t="e">
        <f>_xlfn.XLOOKUP($L252,Pos!$A:$A,Pos!AD:AD,_xlfn.XLOOKUP($L252,#REF!,#REF!, ""), 0)</f>
        <v>#REF!</v>
      </c>
      <c r="AO252" s="1" t="e">
        <f>_xlfn.XLOOKUP($L252,Pos!$A:$A,Pos!AE:AE,_xlfn.XLOOKUP($L252,#REF!,#REF!, ""), 0)</f>
        <v>#REF!</v>
      </c>
      <c r="AP252" s="1" t="e">
        <f>_xlfn.XLOOKUP($L252,Pos!$A:$A,Pos!AF:AF,_xlfn.XLOOKUP($L252,#REF!,#REF!, ""), 0)</f>
        <v>#REF!</v>
      </c>
      <c r="AQ252" s="1" t="e">
        <f>_xlfn.XLOOKUP($L252,Pos!$A:$A,Pos!AG:AG,_xlfn.XLOOKUP($L252,#REF!,#REF!, ""), 0)</f>
        <v>#REF!</v>
      </c>
      <c r="AR252" s="1" t="e">
        <f>_xlfn.XLOOKUP($L252,Pos!$A:$A,Pos!AH:AH,_xlfn.XLOOKUP($L252,#REF!,#REF!, ""), 0)</f>
        <v>#REF!</v>
      </c>
      <c r="AS252" s="1" t="e">
        <f>_xlfn.XLOOKUP($L252,Pos!$A:$A,Pos!AI:AI,_xlfn.XLOOKUP($L252,#REF!,#REF!, ""), 0)</f>
        <v>#REF!</v>
      </c>
      <c r="AT252" s="1" t="e">
        <f>_xlfn.XLOOKUP($L252,Pos!$A:$A,Pos!AJ:AJ,_xlfn.XLOOKUP($L252,#REF!,#REF!, ""), 0)</f>
        <v>#REF!</v>
      </c>
      <c r="AU252" s="1" t="e">
        <f>_xlfn.XLOOKUP($L252,Pos!$A:$A,Pos!AK:AK,_xlfn.XLOOKUP($L252,#REF!,#REF!, ""), 0)</f>
        <v>#REF!</v>
      </c>
      <c r="AV252" s="1" t="e">
        <f>_xlfn.XLOOKUP($L252,Pos!$A:$A,Pos!AL:AL,_xlfn.XLOOKUP($L252,#REF!,#REF!, ""), 0)</f>
        <v>#REF!</v>
      </c>
      <c r="AW252" s="1" t="e">
        <f>_xlfn.XLOOKUP($L252,Pos!$A:$A,Pos!AM:AM,_xlfn.XLOOKUP($L252,#REF!,#REF!, ""), 0)</f>
        <v>#REF!</v>
      </c>
      <c r="AX252" s="1" t="e">
        <f>_xlfn.XLOOKUP($L252,Pos!$A:$A,Pos!AN:AN,_xlfn.XLOOKUP($L252,#REF!,#REF!, ""), 0)</f>
        <v>#REF!</v>
      </c>
      <c r="AY252" s="1" t="e">
        <f>_xlfn.XLOOKUP($L252,Pos!$A:$A,Pos!AO:AO,_xlfn.XLOOKUP($L252,#REF!,#REF!, ""), 0)</f>
        <v>#REF!</v>
      </c>
      <c r="AZ252" s="7" t="str">
        <f t="shared" si="122"/>
        <v>OUT</v>
      </c>
      <c r="BA252" s="1">
        <f>IF(OR(_xlfn.XLOOKUP(L252,Pos!B:B,Pos!L:L,FALSE)="ESG Reason",_xlfn.XLOOKUP(L252,Pos!B:B,Pos!L:L,FALSE)="Blacklisted"),1,0)</f>
        <v>0</v>
      </c>
      <c r="BC252" s="11">
        <v>1.1570279832988661E-10</v>
      </c>
      <c r="BD252" s="11">
        <f>_xlfn.XLOOKUP($L252,Pos!$B:$B,Pos!H:H,0, 0)</f>
        <v>0</v>
      </c>
      <c r="BE252" s="11">
        <f>_xlfn.XLOOKUP($L252,Pos!$B:$B,Pos!I:I,0, 0)</f>
        <v>1.4461317967388141E-3</v>
      </c>
      <c r="BF252" s="18">
        <f t="shared" si="123"/>
        <v>1.4461317967388141E-3</v>
      </c>
      <c r="BG252" s="1">
        <f t="shared" si="124"/>
        <v>2</v>
      </c>
      <c r="BH252" s="1">
        <f t="shared" si="125"/>
        <v>10</v>
      </c>
      <c r="BI252" s="18">
        <f t="shared" si="126"/>
        <v>1.1570279832988661E-10</v>
      </c>
      <c r="BJ252" s="3">
        <f t="shared" si="127"/>
        <v>0</v>
      </c>
      <c r="BK252" s="18">
        <f t="shared" si="128"/>
        <v>0</v>
      </c>
    </row>
    <row r="253" spans="3:63" x14ac:dyDescent="0.25">
      <c r="C253" s="3"/>
      <c r="D253" s="3"/>
      <c r="E253" s="3"/>
      <c r="F253" s="3"/>
      <c r="G253" s="51" t="s">
        <v>142</v>
      </c>
      <c r="H253" s="8" t="str">
        <f t="shared" si="118"/>
        <v>0,1%West Europe</v>
      </c>
      <c r="I253" s="11" cm="1">
        <f t="array" ref="I253">IF(
   AZ253 = "OUT", 0,IF(
   BD253 &gt;= LARGE(IF(ISNUMBER(BD:BD), BD:BD), 3),
   BE253 - 0.001,
   IF(BE253 &gt;=VLOOKUP(P253,mapping!$A:$B,2,FALSE), BE253,VLOOKUP(P253,mapping!$A$2:$B$8,2,FALSE))
))</f>
        <v>0</v>
      </c>
      <c r="J253" s="11" cm="1">
        <f t="array" ref="J253">IF(
    AZ253="OUT",0,IF(IF(
                      BD253&gt;=LARGE(IF(ISNUMBER(BD:BD),BD:BD),3),
                      BE253+0.001,
                      VLOOKUP(H253,mapping!$D:$E,2,FALSE)
                      )&gt;I253,
                   IF(
                      BD253&gt;=LARGE(IF(ISNUMBER(BD:BD),BD:BD),3),
                      BE253+0.001,
                      VLOOKUP(H253,mapping!$D:$E,2,FALSE)
                      ),
                   I253+0.002))</f>
        <v>0</v>
      </c>
      <c r="K253" s="8">
        <f t="shared" si="119"/>
        <v>1.4457827436864419E-3</v>
      </c>
      <c r="L253" s="1" t="str">
        <f>Pos!B203</f>
        <v>DE0005557508</v>
      </c>
      <c r="M253" s="1" t="str">
        <f>_xlfn.XLOOKUP($L253,Pos!B:B,Pos!D:D,, 0)</f>
        <v>Deutsche Telekom AG</v>
      </c>
      <c r="N253" s="1" t="str">
        <f>_xlfn.XLOOKUP($L253,Pos!B:B,Pos!E:E,, 0)</f>
        <v>Telecommunications</v>
      </c>
      <c r="O253" s="1" t="str">
        <f t="shared" si="120"/>
        <v>Telecommunications_West Europe</v>
      </c>
      <c r="P253" s="1" t="str">
        <f>_xlfn.XLOOKUP($L253,Pos!B:B,Pos!F:F,, 0)</f>
        <v>West Europe</v>
      </c>
      <c r="Q253" s="1">
        <v>0</v>
      </c>
      <c r="R253" s="9">
        <f>_xlfn.XLOOKUP($L253,Pos!$B:$B,Pos!N:N,0, 0)</f>
        <v>4.4400000000000004</v>
      </c>
      <c r="S253" s="9">
        <f>_xlfn.XLOOKUP($L253,Pos!$B:$B,Pos!O:O,0, 0)</f>
        <v>6.7915000000000001</v>
      </c>
      <c r="T253" s="9">
        <f>_xlfn.XLOOKUP($L253,Pos!$B:$B,Pos!P:P,0, 0)</f>
        <v>5.1749999999999998</v>
      </c>
      <c r="U253" s="9">
        <f>_xlfn.XLOOKUP($L253,Pos!$B:$B,Pos!Q:Q,0, 0)</f>
        <v>3.2</v>
      </c>
      <c r="V253" s="9">
        <f>_xlfn.XLOOKUP($L253,Pos!$B:$B,Pos!R:R,0, 0)</f>
        <v>4.8</v>
      </c>
      <c r="W253" s="9">
        <f>_xlfn.XLOOKUP($L253,Pos!$B:$B,Pos!S:S,0, 0)</f>
        <v>6.8516659999999998</v>
      </c>
      <c r="X253" s="9" t="str">
        <f>_xlfn.XLOOKUP($L253,Pos!$B:$B,Pos!J:J,0, 0)</f>
        <v>Buy</v>
      </c>
      <c r="Y253" s="1">
        <v>0</v>
      </c>
      <c r="Z253" s="1">
        <v>0</v>
      </c>
      <c r="AA253" s="1">
        <f t="shared" si="121"/>
        <v>0</v>
      </c>
      <c r="AB253" s="9">
        <f>_xlfn.XLOOKUP(L253,Pos!B:B,Pos!K:K,-1,0)</f>
        <v>7.5</v>
      </c>
      <c r="AC253" s="1" t="e">
        <f>_xlfn.XLOOKUP($L253,Pos!$A:$A,Pos!S:S,_xlfn.XLOOKUP($L253,#REF!,#REF!, ""), 0)</f>
        <v>#REF!</v>
      </c>
      <c r="AD253" s="1" t="e">
        <f>_xlfn.XLOOKUP($L253,Pos!$A:$A,Pos!T:T,_xlfn.XLOOKUP($L253,#REF!,#REF!, ""), 0)</f>
        <v>#REF!</v>
      </c>
      <c r="AE253" s="1" t="e">
        <f>_xlfn.XLOOKUP($L253,Pos!$A:$A,Pos!U:U,_xlfn.XLOOKUP($L253,#REF!,#REF!, ""), 0)</f>
        <v>#REF!</v>
      </c>
      <c r="AF253" s="1" t="e">
        <f>_xlfn.XLOOKUP($L253,Pos!$A:$A,Pos!V:V,_xlfn.XLOOKUP($L253,#REF!,#REF!, ""), 0)</f>
        <v>#REF!</v>
      </c>
      <c r="AG253" s="1" t="e">
        <f>_xlfn.XLOOKUP($L253,Pos!$A:$A,Pos!W:W,_xlfn.XLOOKUP($L253,#REF!,#REF!, ""), 0)</f>
        <v>#REF!</v>
      </c>
      <c r="AH253" s="1" t="e">
        <f>_xlfn.XLOOKUP($L253,Pos!$A:$A,Pos!X:X,_xlfn.XLOOKUP($L253,#REF!,#REF!, ""), 0)</f>
        <v>#REF!</v>
      </c>
      <c r="AI253" s="1" t="e">
        <f>_xlfn.XLOOKUP($L253,Pos!$A:$A,Pos!Y:Y,_xlfn.XLOOKUP($L253,#REF!,#REF!, ""), 0)</f>
        <v>#REF!</v>
      </c>
      <c r="AJ253" s="1" t="e">
        <f>_xlfn.XLOOKUP($L253,Pos!$A:$A,Pos!Z:Z,_xlfn.XLOOKUP($L253,#REF!,#REF!, ""), 0)</f>
        <v>#REF!</v>
      </c>
      <c r="AK253" s="1" t="e">
        <f>_xlfn.XLOOKUP($L253,Pos!$A:$A,Pos!AA:AA,_xlfn.XLOOKUP($L253,#REF!,#REF!, ""), 0)</f>
        <v>#REF!</v>
      </c>
      <c r="AL253" s="1" t="e">
        <f>_xlfn.XLOOKUP($L253,Pos!$A:$A,Pos!AB:AB,_xlfn.XLOOKUP($L253,#REF!,#REF!, ""), 0)</f>
        <v>#REF!</v>
      </c>
      <c r="AM253" s="1" t="e">
        <f>_xlfn.XLOOKUP($L253,Pos!$A:$A,Pos!AC:AC,_xlfn.XLOOKUP($L253,#REF!,#REF!, ""), 0)</f>
        <v>#REF!</v>
      </c>
      <c r="AN253" s="1" t="e">
        <f>_xlfn.XLOOKUP($L253,Pos!$A:$A,Pos!AD:AD,_xlfn.XLOOKUP($L253,#REF!,#REF!, ""), 0)</f>
        <v>#REF!</v>
      </c>
      <c r="AO253" s="1" t="e">
        <f>_xlfn.XLOOKUP($L253,Pos!$A:$A,Pos!AE:AE,_xlfn.XLOOKUP($L253,#REF!,#REF!, ""), 0)</f>
        <v>#REF!</v>
      </c>
      <c r="AP253" s="1" t="e">
        <f>_xlfn.XLOOKUP($L253,Pos!$A:$A,Pos!AF:AF,_xlfn.XLOOKUP($L253,#REF!,#REF!, ""), 0)</f>
        <v>#REF!</v>
      </c>
      <c r="AQ253" s="1" t="e">
        <f>_xlfn.XLOOKUP($L253,Pos!$A:$A,Pos!AG:AG,_xlfn.XLOOKUP($L253,#REF!,#REF!, ""), 0)</f>
        <v>#REF!</v>
      </c>
      <c r="AR253" s="1" t="e">
        <f>_xlfn.XLOOKUP($L253,Pos!$A:$A,Pos!AH:AH,_xlfn.XLOOKUP($L253,#REF!,#REF!, ""), 0)</f>
        <v>#REF!</v>
      </c>
      <c r="AS253" s="1" t="e">
        <f>_xlfn.XLOOKUP($L253,Pos!$A:$A,Pos!AI:AI,_xlfn.XLOOKUP($L253,#REF!,#REF!, ""), 0)</f>
        <v>#REF!</v>
      </c>
      <c r="AT253" s="1" t="e">
        <f>_xlfn.XLOOKUP($L253,Pos!$A:$A,Pos!AJ:AJ,_xlfn.XLOOKUP($L253,#REF!,#REF!, ""), 0)</f>
        <v>#REF!</v>
      </c>
      <c r="AU253" s="1" t="e">
        <f>_xlfn.XLOOKUP($L253,Pos!$A:$A,Pos!AK:AK,_xlfn.XLOOKUP($L253,#REF!,#REF!, ""), 0)</f>
        <v>#REF!</v>
      </c>
      <c r="AV253" s="1" t="e">
        <f>_xlfn.XLOOKUP($L253,Pos!$A:$A,Pos!AL:AL,_xlfn.XLOOKUP($L253,#REF!,#REF!, ""), 0)</f>
        <v>#REF!</v>
      </c>
      <c r="AW253" s="1" t="e">
        <f>_xlfn.XLOOKUP($L253,Pos!$A:$A,Pos!AM:AM,_xlfn.XLOOKUP($L253,#REF!,#REF!, ""), 0)</f>
        <v>#REF!</v>
      </c>
      <c r="AX253" s="1" t="e">
        <f>_xlfn.XLOOKUP($L253,Pos!$A:$A,Pos!AN:AN,_xlfn.XLOOKUP($L253,#REF!,#REF!, ""), 0)</f>
        <v>#REF!</v>
      </c>
      <c r="AY253" s="1" t="e">
        <f>_xlfn.XLOOKUP($L253,Pos!$A:$A,Pos!AO:AO,_xlfn.XLOOKUP($L253,#REF!,#REF!, ""), 0)</f>
        <v>#REF!</v>
      </c>
      <c r="AZ253" s="7" t="str">
        <f t="shared" si="122"/>
        <v>OUT</v>
      </c>
      <c r="BA253" s="1">
        <f>IF(OR(_xlfn.XLOOKUP(L253,Pos!B:B,Pos!L:L,FALSE)="ESG Reason",_xlfn.XLOOKUP(L253,Pos!B:B,Pos!L:L,FALSE)="Blacklisted"),1,0)</f>
        <v>0</v>
      </c>
      <c r="BC253" s="11">
        <v>8.7119644457534503E-11</v>
      </c>
      <c r="BD253" s="11">
        <f>_xlfn.XLOOKUP($L253,Pos!$B:$B,Pos!H:H,0, 0)</f>
        <v>0</v>
      </c>
      <c r="BE253" s="11">
        <f>_xlfn.XLOOKUP($L253,Pos!$B:$B,Pos!I:I,0, 0)</f>
        <v>1.4457827436864419E-3</v>
      </c>
      <c r="BF253" s="18">
        <f t="shared" si="123"/>
        <v>1.4457827436864419E-3</v>
      </c>
      <c r="BG253" s="1">
        <f t="shared" si="124"/>
        <v>2</v>
      </c>
      <c r="BH253" s="1">
        <f t="shared" si="125"/>
        <v>17</v>
      </c>
      <c r="BI253" s="18">
        <f t="shared" si="126"/>
        <v>8.7119644457534503E-11</v>
      </c>
      <c r="BJ253" s="3">
        <f t="shared" si="127"/>
        <v>0</v>
      </c>
      <c r="BK253" s="18">
        <f t="shared" si="128"/>
        <v>0</v>
      </c>
    </row>
    <row r="254" spans="3:63" x14ac:dyDescent="0.25">
      <c r="C254" s="3"/>
      <c r="D254" s="3"/>
      <c r="E254" s="3"/>
      <c r="F254" s="3"/>
      <c r="G254" s="51" t="s">
        <v>143</v>
      </c>
      <c r="H254" s="8" t="str">
        <f t="shared" si="118"/>
        <v>0,1%North America</v>
      </c>
      <c r="I254" s="11" cm="1">
        <f t="array" ref="I254">IF(
   AZ254 = "OUT", 0,IF(
   BD254 &gt;= LARGE(IF(ISNUMBER(BD:BD), BD:BD), 3),
   BE254 - 0.001,
   IF(BE254 &gt;=VLOOKUP(P254,mapping!$A:$B,2,FALSE), BE254,VLOOKUP(P254,mapping!$A$2:$B$8,2,FALSE))
))</f>
        <v>0</v>
      </c>
      <c r="J254" s="11" cm="1">
        <f t="array" ref="J254">IF(
    AZ254="OUT",0,IF(IF(
                      BD254&gt;=LARGE(IF(ISNUMBER(BD:BD),BD:BD),3),
                      BE254+0.001,
                      VLOOKUP(H254,mapping!$D:$E,2,FALSE)
                      )&gt;I254,
                   IF(
                      BD254&gt;=LARGE(IF(ISNUMBER(BD:BD),BD:BD),3),
                      BE254+0.001,
                      VLOOKUP(H254,mapping!$D:$E,2,FALSE)
                      ),
                   I254+0.002))</f>
        <v>0</v>
      </c>
      <c r="K254" s="8">
        <f t="shared" si="119"/>
        <v>1.4416301125304239E-3</v>
      </c>
      <c r="L254" s="1" t="str">
        <f>Pos!B1178</f>
        <v>US74340W1036</v>
      </c>
      <c r="M254" s="1" t="str">
        <f>_xlfn.XLOOKUP($L254,Pos!B:B,Pos!D:D,, 0)</f>
        <v>Prologis, Inc.</v>
      </c>
      <c r="N254" s="1" t="str">
        <f>_xlfn.XLOOKUP($L254,Pos!B:B,Pos!E:E,, 0)</f>
        <v>Real Estate</v>
      </c>
      <c r="O254" s="1" t="str">
        <f t="shared" si="120"/>
        <v>Real Estate_North America</v>
      </c>
      <c r="P254" s="1" t="str">
        <f>_xlfn.XLOOKUP($L254,Pos!B:B,Pos!F:F,, 0)</f>
        <v>North America</v>
      </c>
      <c r="Q254" s="1">
        <v>0</v>
      </c>
      <c r="R254" s="9">
        <f>_xlfn.XLOOKUP($L254,Pos!$B:$B,Pos!N:N,0, 0)</f>
        <v>4.5599999999999996</v>
      </c>
      <c r="S254" s="9">
        <f>_xlfn.XLOOKUP($L254,Pos!$B:$B,Pos!O:O,0, 0)</f>
        <v>2.9961669999999998</v>
      </c>
      <c r="T254" s="9">
        <f>_xlfn.XLOOKUP($L254,Pos!$B:$B,Pos!P:P,0, 0)</f>
        <v>4.8499999999999996</v>
      </c>
      <c r="U254" s="9">
        <f>_xlfn.XLOOKUP($L254,Pos!$B:$B,Pos!Q:Q,0, 0)</f>
        <v>9.1999999999999993</v>
      </c>
      <c r="V254" s="9">
        <f>_xlfn.XLOOKUP($L254,Pos!$B:$B,Pos!R:R,0, 0)</f>
        <v>2.766667</v>
      </c>
      <c r="W254" s="9">
        <f>_xlfn.XLOOKUP($L254,Pos!$B:$B,Pos!S:S,0, 0)</f>
        <v>5.82</v>
      </c>
      <c r="X254" s="9" t="str">
        <f>_xlfn.XLOOKUP($L254,Pos!$B:$B,Pos!J:J,0, 0)</f>
        <v>Outperform</v>
      </c>
      <c r="Y254" s="1">
        <v>0</v>
      </c>
      <c r="Z254" s="1">
        <v>0</v>
      </c>
      <c r="AA254" s="1">
        <f t="shared" si="121"/>
        <v>0</v>
      </c>
      <c r="AB254" s="9">
        <f>_xlfn.XLOOKUP(L254,Pos!B:B,Pos!K:K,-1,0)</f>
        <v>1.714285714285714</v>
      </c>
      <c r="AC254" s="1" t="e">
        <f>_xlfn.XLOOKUP($L254,Pos!$A:$A,Pos!S:S,_xlfn.XLOOKUP($L254,#REF!,#REF!, ""), 0)</f>
        <v>#REF!</v>
      </c>
      <c r="AD254" s="1" t="e">
        <f>_xlfn.XLOOKUP($L254,Pos!$A:$A,Pos!T:T,_xlfn.XLOOKUP($L254,#REF!,#REF!, ""), 0)</f>
        <v>#REF!</v>
      </c>
      <c r="AE254" s="1" t="e">
        <f>_xlfn.XLOOKUP($L254,Pos!$A:$A,Pos!U:U,_xlfn.XLOOKUP($L254,#REF!,#REF!, ""), 0)</f>
        <v>#REF!</v>
      </c>
      <c r="AF254" s="1" t="e">
        <f>_xlfn.XLOOKUP($L254,Pos!$A:$A,Pos!V:V,_xlfn.XLOOKUP($L254,#REF!,#REF!, ""), 0)</f>
        <v>#REF!</v>
      </c>
      <c r="AG254" s="1" t="e">
        <f>_xlfn.XLOOKUP($L254,Pos!$A:$A,Pos!W:W,_xlfn.XLOOKUP($L254,#REF!,#REF!, ""), 0)</f>
        <v>#REF!</v>
      </c>
      <c r="AH254" s="1" t="e">
        <f>_xlfn.XLOOKUP($L254,Pos!$A:$A,Pos!X:X,_xlfn.XLOOKUP($L254,#REF!,#REF!, ""), 0)</f>
        <v>#REF!</v>
      </c>
      <c r="AI254" s="1" t="e">
        <f>_xlfn.XLOOKUP($L254,Pos!$A:$A,Pos!Y:Y,_xlfn.XLOOKUP($L254,#REF!,#REF!, ""), 0)</f>
        <v>#REF!</v>
      </c>
      <c r="AJ254" s="1" t="e">
        <f>_xlfn.XLOOKUP($L254,Pos!$A:$A,Pos!Z:Z,_xlfn.XLOOKUP($L254,#REF!,#REF!, ""), 0)</f>
        <v>#REF!</v>
      </c>
      <c r="AK254" s="1" t="e">
        <f>_xlfn.XLOOKUP($L254,Pos!$A:$A,Pos!AA:AA,_xlfn.XLOOKUP($L254,#REF!,#REF!, ""), 0)</f>
        <v>#REF!</v>
      </c>
      <c r="AL254" s="1" t="e">
        <f>_xlfn.XLOOKUP($L254,Pos!$A:$A,Pos!AB:AB,_xlfn.XLOOKUP($L254,#REF!,#REF!, ""), 0)</f>
        <v>#REF!</v>
      </c>
      <c r="AM254" s="1" t="e">
        <f>_xlfn.XLOOKUP($L254,Pos!$A:$A,Pos!AC:AC,_xlfn.XLOOKUP($L254,#REF!,#REF!, ""), 0)</f>
        <v>#REF!</v>
      </c>
      <c r="AN254" s="1" t="e">
        <f>_xlfn.XLOOKUP($L254,Pos!$A:$A,Pos!AD:AD,_xlfn.XLOOKUP($L254,#REF!,#REF!, ""), 0)</f>
        <v>#REF!</v>
      </c>
      <c r="AO254" s="1" t="e">
        <f>_xlfn.XLOOKUP($L254,Pos!$A:$A,Pos!AE:AE,_xlfn.XLOOKUP($L254,#REF!,#REF!, ""), 0)</f>
        <v>#REF!</v>
      </c>
      <c r="AP254" s="1" t="e">
        <f>_xlfn.XLOOKUP($L254,Pos!$A:$A,Pos!AF:AF,_xlfn.XLOOKUP($L254,#REF!,#REF!, ""), 0)</f>
        <v>#REF!</v>
      </c>
      <c r="AQ254" s="1" t="e">
        <f>_xlfn.XLOOKUP($L254,Pos!$A:$A,Pos!AG:AG,_xlfn.XLOOKUP($L254,#REF!,#REF!, ""), 0)</f>
        <v>#REF!</v>
      </c>
      <c r="AR254" s="1" t="e">
        <f>_xlfn.XLOOKUP($L254,Pos!$A:$A,Pos!AH:AH,_xlfn.XLOOKUP($L254,#REF!,#REF!, ""), 0)</f>
        <v>#REF!</v>
      </c>
      <c r="AS254" s="1" t="e">
        <f>_xlfn.XLOOKUP($L254,Pos!$A:$A,Pos!AI:AI,_xlfn.XLOOKUP($L254,#REF!,#REF!, ""), 0)</f>
        <v>#REF!</v>
      </c>
      <c r="AT254" s="1" t="e">
        <f>_xlfn.XLOOKUP($L254,Pos!$A:$A,Pos!AJ:AJ,_xlfn.XLOOKUP($L254,#REF!,#REF!, ""), 0)</f>
        <v>#REF!</v>
      </c>
      <c r="AU254" s="1" t="e">
        <f>_xlfn.XLOOKUP($L254,Pos!$A:$A,Pos!AK:AK,_xlfn.XLOOKUP($L254,#REF!,#REF!, ""), 0)</f>
        <v>#REF!</v>
      </c>
      <c r="AV254" s="1" t="e">
        <f>_xlfn.XLOOKUP($L254,Pos!$A:$A,Pos!AL:AL,_xlfn.XLOOKUP($L254,#REF!,#REF!, ""), 0)</f>
        <v>#REF!</v>
      </c>
      <c r="AW254" s="1" t="e">
        <f>_xlfn.XLOOKUP($L254,Pos!$A:$A,Pos!AM:AM,_xlfn.XLOOKUP($L254,#REF!,#REF!, ""), 0)</f>
        <v>#REF!</v>
      </c>
      <c r="AX254" s="1" t="e">
        <f>_xlfn.XLOOKUP($L254,Pos!$A:$A,Pos!AN:AN,_xlfn.XLOOKUP($L254,#REF!,#REF!, ""), 0)</f>
        <v>#REF!</v>
      </c>
      <c r="AY254" s="1" t="e">
        <f>_xlfn.XLOOKUP($L254,Pos!$A:$A,Pos!AO:AO,_xlfn.XLOOKUP($L254,#REF!,#REF!, ""), 0)</f>
        <v>#REF!</v>
      </c>
      <c r="AZ254" s="7" t="str">
        <f t="shared" si="122"/>
        <v>OUT</v>
      </c>
      <c r="BA254" s="1">
        <f>IF(OR(_xlfn.XLOOKUP(L254,Pos!B:B,Pos!L:L,FALSE)="ESG Reason",_xlfn.XLOOKUP(L254,Pos!B:B,Pos!L:L,FALSE)="Blacklisted"),1,0)</f>
        <v>0</v>
      </c>
      <c r="BC254" s="11">
        <v>9.6619474476458804E-11</v>
      </c>
      <c r="BD254" s="11">
        <f>_xlfn.XLOOKUP($L254,Pos!$B:$B,Pos!H:H,0, 0)</f>
        <v>0</v>
      </c>
      <c r="BE254" s="11">
        <f>_xlfn.XLOOKUP($L254,Pos!$B:$B,Pos!I:I,0, 0)</f>
        <v>1.4416301125304239E-3</v>
      </c>
      <c r="BF254" s="18">
        <f t="shared" si="123"/>
        <v>1.4416301125304239E-3</v>
      </c>
      <c r="BG254" s="1">
        <f t="shared" si="124"/>
        <v>1</v>
      </c>
      <c r="BH254" s="1">
        <f t="shared" si="125"/>
        <v>33</v>
      </c>
      <c r="BI254" s="18">
        <f t="shared" si="126"/>
        <v>9.6619474476458804E-11</v>
      </c>
      <c r="BJ254" s="3">
        <f t="shared" si="127"/>
        <v>0</v>
      </c>
      <c r="BK254" s="18">
        <f t="shared" si="128"/>
        <v>0</v>
      </c>
    </row>
    <row r="255" spans="3:63" x14ac:dyDescent="0.25">
      <c r="C255" s="3"/>
      <c r="D255" s="3"/>
      <c r="E255" s="3"/>
      <c r="F255" s="3"/>
      <c r="G255" s="51" t="s">
        <v>145</v>
      </c>
      <c r="H255" s="8" t="str">
        <f t="shared" si="118"/>
        <v>0,1%Others</v>
      </c>
      <c r="I255" s="11" cm="1">
        <f t="array" ref="I255">IF(
   AZ255 = "OUT", 0,IF(
   BD255 &gt;= LARGE(IF(ISNUMBER(BD:BD), BD:BD), 3),
   BE255 - 0.001,
   IF(BE255 &gt;=VLOOKUP(P255,mapping!$A:$B,2,FALSE), BE255,VLOOKUP(P255,mapping!$A$2:$B$8,2,FALSE))
))</f>
        <v>0</v>
      </c>
      <c r="J255" s="11" cm="1">
        <f t="array" ref="J255">IF(
    AZ255="OUT",0,IF(IF(
                      BD255&gt;=LARGE(IF(ISNUMBER(BD:BD),BD:BD),3),
                      BE255+0.001,
                      VLOOKUP(H255,mapping!$D:$E,2,FALSE)
                      )&gt;I255,
                   IF(
                      BD255&gt;=LARGE(IF(ISNUMBER(BD:BD),BD:BD),3),
                      BE255+0.001,
                      VLOOKUP(H255,mapping!$D:$E,2,FALSE)
                      ),
                   I255+0.002))</f>
        <v>0</v>
      </c>
      <c r="K255" s="8">
        <f t="shared" si="119"/>
        <v>1.3967732947685299E-3</v>
      </c>
      <c r="L255" s="1" t="str">
        <f>Pos!B655</f>
        <v>JP3890350006</v>
      </c>
      <c r="M255" s="1" t="str">
        <f>_xlfn.XLOOKUP($L255,Pos!B:B,Pos!D:D,, 0)</f>
        <v>Sumitomo Mitsui Financial Group, Inc.</v>
      </c>
      <c r="N255" s="1" t="str">
        <f>_xlfn.XLOOKUP($L255,Pos!B:B,Pos!E:E,, 0)</f>
        <v>Banks</v>
      </c>
      <c r="O255" s="1" t="str">
        <f t="shared" si="120"/>
        <v>Banks_Others</v>
      </c>
      <c r="P255" s="1" t="str">
        <f>_xlfn.XLOOKUP($L255,Pos!B:B,Pos!F:F,, 0)</f>
        <v>Others</v>
      </c>
      <c r="Q255" s="1">
        <v>0</v>
      </c>
      <c r="R255" s="9">
        <f>_xlfn.XLOOKUP($L255,Pos!$B:$B,Pos!N:N,0, 0)</f>
        <v>5.64</v>
      </c>
      <c r="S255" s="9">
        <f>_xlfn.XLOOKUP($L255,Pos!$B:$B,Pos!O:O,0, 0)</f>
        <v>5.08</v>
      </c>
      <c r="T255" s="9">
        <f>_xlfn.XLOOKUP($L255,Pos!$B:$B,Pos!P:P,0, 0)</f>
        <v>4.125</v>
      </c>
      <c r="U255" s="9">
        <f>_xlfn.XLOOKUP($L255,Pos!$B:$B,Pos!Q:Q,0, 0)</f>
        <v>4.5999999999999996</v>
      </c>
      <c r="V255" s="9">
        <f>_xlfn.XLOOKUP($L255,Pos!$B:$B,Pos!R:R,0, 0)</f>
        <v>4.9333330000000002</v>
      </c>
      <c r="W255" s="9">
        <f>_xlfn.XLOOKUP($L255,Pos!$B:$B,Pos!S:S,0, 0)</f>
        <v>6.9983329999999997</v>
      </c>
      <c r="X255" s="9" t="str">
        <f>_xlfn.XLOOKUP($L255,Pos!$B:$B,Pos!J:J,0, 0)</f>
        <v>Outperform</v>
      </c>
      <c r="Y255" s="1">
        <v>0</v>
      </c>
      <c r="Z255" s="1">
        <v>0</v>
      </c>
      <c r="AA255" s="1">
        <f t="shared" si="121"/>
        <v>0</v>
      </c>
      <c r="AB255" s="9">
        <f>_xlfn.XLOOKUP(L255,Pos!B:B,Pos!K:K,-1,0)</f>
        <v>5.8333333333333339</v>
      </c>
      <c r="AC255" s="1" t="e">
        <f>_xlfn.XLOOKUP($L255,Pos!$A:$A,Pos!S:S,_xlfn.XLOOKUP($L255,#REF!,#REF!, ""), 0)</f>
        <v>#REF!</v>
      </c>
      <c r="AD255" s="1" t="e">
        <f>_xlfn.XLOOKUP($L255,Pos!$A:$A,Pos!T:T,_xlfn.XLOOKUP($L255,#REF!,#REF!, ""), 0)</f>
        <v>#REF!</v>
      </c>
      <c r="AE255" s="1" t="e">
        <f>_xlfn.XLOOKUP($L255,Pos!$A:$A,Pos!U:U,_xlfn.XLOOKUP($L255,#REF!,#REF!, ""), 0)</f>
        <v>#REF!</v>
      </c>
      <c r="AF255" s="1" t="e">
        <f>_xlfn.XLOOKUP($L255,Pos!$A:$A,Pos!V:V,_xlfn.XLOOKUP($L255,#REF!,#REF!, ""), 0)</f>
        <v>#REF!</v>
      </c>
      <c r="AG255" s="1" t="e">
        <f>_xlfn.XLOOKUP($L255,Pos!$A:$A,Pos!W:W,_xlfn.XLOOKUP($L255,#REF!,#REF!, ""), 0)</f>
        <v>#REF!</v>
      </c>
      <c r="AH255" s="1" t="e">
        <f>_xlfn.XLOOKUP($L255,Pos!$A:$A,Pos!X:X,_xlfn.XLOOKUP($L255,#REF!,#REF!, ""), 0)</f>
        <v>#REF!</v>
      </c>
      <c r="AI255" s="1" t="e">
        <f>_xlfn.XLOOKUP($L255,Pos!$A:$A,Pos!Y:Y,_xlfn.XLOOKUP($L255,#REF!,#REF!, ""), 0)</f>
        <v>#REF!</v>
      </c>
      <c r="AJ255" s="1" t="e">
        <f>_xlfn.XLOOKUP($L255,Pos!$A:$A,Pos!Z:Z,_xlfn.XLOOKUP($L255,#REF!,#REF!, ""), 0)</f>
        <v>#REF!</v>
      </c>
      <c r="AK255" s="1" t="e">
        <f>_xlfn.XLOOKUP($L255,Pos!$A:$A,Pos!AA:AA,_xlfn.XLOOKUP($L255,#REF!,#REF!, ""), 0)</f>
        <v>#REF!</v>
      </c>
      <c r="AL255" s="1" t="e">
        <f>_xlfn.XLOOKUP($L255,Pos!$A:$A,Pos!AB:AB,_xlfn.XLOOKUP($L255,#REF!,#REF!, ""), 0)</f>
        <v>#REF!</v>
      </c>
      <c r="AM255" s="1" t="e">
        <f>_xlfn.XLOOKUP($L255,Pos!$A:$A,Pos!AC:AC,_xlfn.XLOOKUP($L255,#REF!,#REF!, ""), 0)</f>
        <v>#REF!</v>
      </c>
      <c r="AN255" s="1" t="e">
        <f>_xlfn.XLOOKUP($L255,Pos!$A:$A,Pos!AD:AD,_xlfn.XLOOKUP($L255,#REF!,#REF!, ""), 0)</f>
        <v>#REF!</v>
      </c>
      <c r="AO255" s="1" t="e">
        <f>_xlfn.XLOOKUP($L255,Pos!$A:$A,Pos!AE:AE,_xlfn.XLOOKUP($L255,#REF!,#REF!, ""), 0)</f>
        <v>#REF!</v>
      </c>
      <c r="AP255" s="1" t="e">
        <f>_xlfn.XLOOKUP($L255,Pos!$A:$A,Pos!AF:AF,_xlfn.XLOOKUP($L255,#REF!,#REF!, ""), 0)</f>
        <v>#REF!</v>
      </c>
      <c r="AQ255" s="1" t="e">
        <f>_xlfn.XLOOKUP($L255,Pos!$A:$A,Pos!AG:AG,_xlfn.XLOOKUP($L255,#REF!,#REF!, ""), 0)</f>
        <v>#REF!</v>
      </c>
      <c r="AR255" s="1" t="e">
        <f>_xlfn.XLOOKUP($L255,Pos!$A:$A,Pos!AH:AH,_xlfn.XLOOKUP($L255,#REF!,#REF!, ""), 0)</f>
        <v>#REF!</v>
      </c>
      <c r="AS255" s="1" t="e">
        <f>_xlfn.XLOOKUP($L255,Pos!$A:$A,Pos!AI:AI,_xlfn.XLOOKUP($L255,#REF!,#REF!, ""), 0)</f>
        <v>#REF!</v>
      </c>
      <c r="AT255" s="1" t="e">
        <f>_xlfn.XLOOKUP($L255,Pos!$A:$A,Pos!AJ:AJ,_xlfn.XLOOKUP($L255,#REF!,#REF!, ""), 0)</f>
        <v>#REF!</v>
      </c>
      <c r="AU255" s="1" t="e">
        <f>_xlfn.XLOOKUP($L255,Pos!$A:$A,Pos!AK:AK,_xlfn.XLOOKUP($L255,#REF!,#REF!, ""), 0)</f>
        <v>#REF!</v>
      </c>
      <c r="AV255" s="1" t="e">
        <f>_xlfn.XLOOKUP($L255,Pos!$A:$A,Pos!AL:AL,_xlfn.XLOOKUP($L255,#REF!,#REF!, ""), 0)</f>
        <v>#REF!</v>
      </c>
      <c r="AW255" s="1" t="e">
        <f>_xlfn.XLOOKUP($L255,Pos!$A:$A,Pos!AM:AM,_xlfn.XLOOKUP($L255,#REF!,#REF!, ""), 0)</f>
        <v>#REF!</v>
      </c>
      <c r="AX255" s="1" t="e">
        <f>_xlfn.XLOOKUP($L255,Pos!$A:$A,Pos!AN:AN,_xlfn.XLOOKUP($L255,#REF!,#REF!, ""), 0)</f>
        <v>#REF!</v>
      </c>
      <c r="AY255" s="1" t="e">
        <f>_xlfn.XLOOKUP($L255,Pos!$A:$A,Pos!AO:AO,_xlfn.XLOOKUP($L255,#REF!,#REF!, ""), 0)</f>
        <v>#REF!</v>
      </c>
      <c r="AZ255" s="7" t="str">
        <f t="shared" si="122"/>
        <v>OUT</v>
      </c>
      <c r="BA255" s="1">
        <f>IF(OR(_xlfn.XLOOKUP(L255,Pos!B:B,Pos!L:L,FALSE)="ESG Reason",_xlfn.XLOOKUP(L255,Pos!B:B,Pos!L:L,FALSE)="Blacklisted"),1,0)</f>
        <v>0</v>
      </c>
      <c r="BC255" s="11">
        <v>1.3221080800124369E-10</v>
      </c>
      <c r="BD255" s="11">
        <f>_xlfn.XLOOKUP($L255,Pos!$B:$B,Pos!H:H,0, 0)</f>
        <v>0</v>
      </c>
      <c r="BE255" s="11">
        <f>_xlfn.XLOOKUP($L255,Pos!$B:$B,Pos!I:I,0, 0)</f>
        <v>1.3967732947685299E-3</v>
      </c>
      <c r="BF255" s="18">
        <f t="shared" si="123"/>
        <v>1.3967732947685299E-3</v>
      </c>
      <c r="BG255" s="1">
        <f t="shared" si="124"/>
        <v>3</v>
      </c>
      <c r="BH255" s="1">
        <f t="shared" si="125"/>
        <v>40</v>
      </c>
      <c r="BI255" s="18">
        <f t="shared" si="126"/>
        <v>1.3221080800124369E-10</v>
      </c>
      <c r="BJ255" s="3">
        <f t="shared" si="127"/>
        <v>0</v>
      </c>
      <c r="BK255" s="18">
        <f t="shared" si="128"/>
        <v>0</v>
      </c>
    </row>
    <row r="256" spans="3:63" x14ac:dyDescent="0.25">
      <c r="C256" s="3"/>
      <c r="D256" s="3"/>
      <c r="E256" s="3"/>
      <c r="F256" s="3"/>
      <c r="G256" s="51" t="s">
        <v>146</v>
      </c>
      <c r="H256" s="8" t="str">
        <f t="shared" si="118"/>
        <v>0,1%West Europe</v>
      </c>
      <c r="I256" s="11" cm="1">
        <f t="array" ref="I256">IF(
   AZ256 = "OUT", 0,IF(
   BD256 &gt;= LARGE(IF(ISNUMBER(BD:BD), BD:BD), 3),
   BE256 - 0.001,
   IF(BE256 &gt;=VLOOKUP(P256,mapping!$A:$B,2,FALSE), BE256,VLOOKUP(P256,mapping!$A$2:$B$8,2,FALSE))
))</f>
        <v>0</v>
      </c>
      <c r="J256" s="11" cm="1">
        <f t="array" ref="J256">IF(
    AZ256="OUT",0,IF(IF(
                      BD256&gt;=LARGE(IF(ISNUMBER(BD:BD),BD:BD),3),
                      BE256+0.001,
                      VLOOKUP(H256,mapping!$D:$E,2,FALSE)
                      )&gt;I256,
                   IF(
                      BD256&gt;=LARGE(IF(ISNUMBER(BD:BD),BD:BD),3),
                      BE256+0.001,
                      VLOOKUP(H256,mapping!$D:$E,2,FALSE)
                      ),
                   I256+0.002))</f>
        <v>0</v>
      </c>
      <c r="K256" s="8">
        <f t="shared" si="119"/>
        <v>1.394670975238196E-3</v>
      </c>
      <c r="L256" s="1" t="str">
        <f>Pos!B182</f>
        <v>CH0210483332</v>
      </c>
      <c r="M256" s="1" t="str">
        <f>_xlfn.XLOOKUP($L256,Pos!B:B,Pos!D:D,, 0)</f>
        <v>Compagnie Financiere Richemont SA</v>
      </c>
      <c r="N256" s="1" t="str">
        <f>_xlfn.XLOOKUP($L256,Pos!B:B,Pos!E:E,, 0)</f>
        <v>Personal &amp; Household Goods</v>
      </c>
      <c r="O256" s="1" t="str">
        <f t="shared" si="120"/>
        <v>Personal &amp; Household Goods_West Europe</v>
      </c>
      <c r="P256" s="1" t="str">
        <f>_xlfn.XLOOKUP($L256,Pos!B:B,Pos!F:F,, 0)</f>
        <v>West Europe</v>
      </c>
      <c r="Q256" s="1">
        <v>0</v>
      </c>
      <c r="R256" s="9">
        <f>_xlfn.XLOOKUP($L256,Pos!$B:$B,Pos!N:N,0, 0)</f>
        <v>5.24</v>
      </c>
      <c r="S256" s="9">
        <f>_xlfn.XLOOKUP($L256,Pos!$B:$B,Pos!O:O,0, 0)</f>
        <v>1.915667</v>
      </c>
      <c r="T256" s="9">
        <f>_xlfn.XLOOKUP($L256,Pos!$B:$B,Pos!P:P,0, 0)</f>
        <v>6.0250000000000004</v>
      </c>
      <c r="U256" s="9">
        <f>_xlfn.XLOOKUP($L256,Pos!$B:$B,Pos!Q:Q,0, 0)</f>
        <v>8.3000000000000007</v>
      </c>
      <c r="V256" s="9">
        <f>_xlfn.XLOOKUP($L256,Pos!$B:$B,Pos!R:R,0, 0)</f>
        <v>4.9333330000000002</v>
      </c>
      <c r="W256" s="9">
        <f>_xlfn.XLOOKUP($L256,Pos!$B:$B,Pos!S:S,0, 0)</f>
        <v>5.4950000000000001</v>
      </c>
      <c r="X256" s="9" t="str">
        <f>_xlfn.XLOOKUP($L256,Pos!$B:$B,Pos!J:J,0, 0)</f>
        <v>Outperform</v>
      </c>
      <c r="Y256" s="1">
        <v>0</v>
      </c>
      <c r="Z256" s="1">
        <v>0</v>
      </c>
      <c r="AA256" s="1">
        <f t="shared" si="121"/>
        <v>0</v>
      </c>
      <c r="AB256" s="9">
        <f>_xlfn.XLOOKUP(L256,Pos!B:B,Pos!K:K,-1,0)</f>
        <v>7.1428571428571432</v>
      </c>
      <c r="AC256" s="1" t="e">
        <f>_xlfn.XLOOKUP($L256,Pos!$A:$A,Pos!S:S,_xlfn.XLOOKUP($L256,#REF!,#REF!, ""), 0)</f>
        <v>#REF!</v>
      </c>
      <c r="AD256" s="1" t="e">
        <f>_xlfn.XLOOKUP($L256,Pos!$A:$A,Pos!T:T,_xlfn.XLOOKUP($L256,#REF!,#REF!, ""), 0)</f>
        <v>#REF!</v>
      </c>
      <c r="AE256" s="1" t="e">
        <f>_xlfn.XLOOKUP($L256,Pos!$A:$A,Pos!U:U,_xlfn.XLOOKUP($L256,#REF!,#REF!, ""), 0)</f>
        <v>#REF!</v>
      </c>
      <c r="AF256" s="1" t="e">
        <f>_xlfn.XLOOKUP($L256,Pos!$A:$A,Pos!V:V,_xlfn.XLOOKUP($L256,#REF!,#REF!, ""), 0)</f>
        <v>#REF!</v>
      </c>
      <c r="AG256" s="1" t="e">
        <f>_xlfn.XLOOKUP($L256,Pos!$A:$A,Pos!W:W,_xlfn.XLOOKUP($L256,#REF!,#REF!, ""), 0)</f>
        <v>#REF!</v>
      </c>
      <c r="AH256" s="1" t="e">
        <f>_xlfn.XLOOKUP($L256,Pos!$A:$A,Pos!X:X,_xlfn.XLOOKUP($L256,#REF!,#REF!, ""), 0)</f>
        <v>#REF!</v>
      </c>
      <c r="AI256" s="1" t="e">
        <f>_xlfn.XLOOKUP($L256,Pos!$A:$A,Pos!Y:Y,_xlfn.XLOOKUP($L256,#REF!,#REF!, ""), 0)</f>
        <v>#REF!</v>
      </c>
      <c r="AJ256" s="1" t="e">
        <f>_xlfn.XLOOKUP($L256,Pos!$A:$A,Pos!Z:Z,_xlfn.XLOOKUP($L256,#REF!,#REF!, ""), 0)</f>
        <v>#REF!</v>
      </c>
      <c r="AK256" s="1" t="e">
        <f>_xlfn.XLOOKUP($L256,Pos!$A:$A,Pos!AA:AA,_xlfn.XLOOKUP($L256,#REF!,#REF!, ""), 0)</f>
        <v>#REF!</v>
      </c>
      <c r="AL256" s="1" t="e">
        <f>_xlfn.XLOOKUP($L256,Pos!$A:$A,Pos!AB:AB,_xlfn.XLOOKUP($L256,#REF!,#REF!, ""), 0)</f>
        <v>#REF!</v>
      </c>
      <c r="AM256" s="1" t="e">
        <f>_xlfn.XLOOKUP($L256,Pos!$A:$A,Pos!AC:AC,_xlfn.XLOOKUP($L256,#REF!,#REF!, ""), 0)</f>
        <v>#REF!</v>
      </c>
      <c r="AN256" s="1" t="e">
        <f>_xlfn.XLOOKUP($L256,Pos!$A:$A,Pos!AD:AD,_xlfn.XLOOKUP($L256,#REF!,#REF!, ""), 0)</f>
        <v>#REF!</v>
      </c>
      <c r="AO256" s="1" t="e">
        <f>_xlfn.XLOOKUP($L256,Pos!$A:$A,Pos!AE:AE,_xlfn.XLOOKUP($L256,#REF!,#REF!, ""), 0)</f>
        <v>#REF!</v>
      </c>
      <c r="AP256" s="1" t="e">
        <f>_xlfn.XLOOKUP($L256,Pos!$A:$A,Pos!AF:AF,_xlfn.XLOOKUP($L256,#REF!,#REF!, ""), 0)</f>
        <v>#REF!</v>
      </c>
      <c r="AQ256" s="1" t="e">
        <f>_xlfn.XLOOKUP($L256,Pos!$A:$A,Pos!AG:AG,_xlfn.XLOOKUP($L256,#REF!,#REF!, ""), 0)</f>
        <v>#REF!</v>
      </c>
      <c r="AR256" s="1" t="e">
        <f>_xlfn.XLOOKUP($L256,Pos!$A:$A,Pos!AH:AH,_xlfn.XLOOKUP($L256,#REF!,#REF!, ""), 0)</f>
        <v>#REF!</v>
      </c>
      <c r="AS256" s="1" t="e">
        <f>_xlfn.XLOOKUP($L256,Pos!$A:$A,Pos!AI:AI,_xlfn.XLOOKUP($L256,#REF!,#REF!, ""), 0)</f>
        <v>#REF!</v>
      </c>
      <c r="AT256" s="1" t="e">
        <f>_xlfn.XLOOKUP($L256,Pos!$A:$A,Pos!AJ:AJ,_xlfn.XLOOKUP($L256,#REF!,#REF!, ""), 0)</f>
        <v>#REF!</v>
      </c>
      <c r="AU256" s="1" t="e">
        <f>_xlfn.XLOOKUP($L256,Pos!$A:$A,Pos!AK:AK,_xlfn.XLOOKUP($L256,#REF!,#REF!, ""), 0)</f>
        <v>#REF!</v>
      </c>
      <c r="AV256" s="1" t="e">
        <f>_xlfn.XLOOKUP($L256,Pos!$A:$A,Pos!AL:AL,_xlfn.XLOOKUP($L256,#REF!,#REF!, ""), 0)</f>
        <v>#REF!</v>
      </c>
      <c r="AW256" s="1" t="e">
        <f>_xlfn.XLOOKUP($L256,Pos!$A:$A,Pos!AM:AM,_xlfn.XLOOKUP($L256,#REF!,#REF!, ""), 0)</f>
        <v>#REF!</v>
      </c>
      <c r="AX256" s="1" t="e">
        <f>_xlfn.XLOOKUP($L256,Pos!$A:$A,Pos!AN:AN,_xlfn.XLOOKUP($L256,#REF!,#REF!, ""), 0)</f>
        <v>#REF!</v>
      </c>
      <c r="AY256" s="1" t="e">
        <f>_xlfn.XLOOKUP($L256,Pos!$A:$A,Pos!AO:AO,_xlfn.XLOOKUP($L256,#REF!,#REF!, ""), 0)</f>
        <v>#REF!</v>
      </c>
      <c r="AZ256" s="7" t="str">
        <f t="shared" si="122"/>
        <v>OUT</v>
      </c>
      <c r="BA256" s="1">
        <f>IF(OR(_xlfn.XLOOKUP(L256,Pos!B:B,Pos!L:L,FALSE)="ESG Reason",_xlfn.XLOOKUP(L256,Pos!B:B,Pos!L:L,FALSE)="Blacklisted"),1,0)</f>
        <v>0</v>
      </c>
      <c r="BC256" s="11">
        <v>8.809587163137728E-11</v>
      </c>
      <c r="BD256" s="11">
        <f>_xlfn.XLOOKUP($L256,Pos!$B:$B,Pos!H:H,0, 0)</f>
        <v>0</v>
      </c>
      <c r="BE256" s="11">
        <f>_xlfn.XLOOKUP($L256,Pos!$B:$B,Pos!I:I,0, 0)</f>
        <v>1.394670975238196E-3</v>
      </c>
      <c r="BF256" s="18">
        <f t="shared" si="123"/>
        <v>1.394670975238196E-3</v>
      </c>
      <c r="BG256" s="1">
        <f t="shared" si="124"/>
        <v>2</v>
      </c>
      <c r="BH256" s="1">
        <f t="shared" si="125"/>
        <v>13</v>
      </c>
      <c r="BI256" s="18">
        <f t="shared" si="126"/>
        <v>8.809587163137728E-11</v>
      </c>
      <c r="BJ256" s="3">
        <f t="shared" si="127"/>
        <v>0</v>
      </c>
      <c r="BK256" s="18">
        <f t="shared" si="128"/>
        <v>0</v>
      </c>
    </row>
    <row r="257" spans="3:63" x14ac:dyDescent="0.25">
      <c r="C257" s="3"/>
      <c r="D257" s="3"/>
      <c r="E257" s="3"/>
      <c r="F257" s="3"/>
      <c r="G257" s="51" t="s">
        <v>149</v>
      </c>
      <c r="H257" s="8" t="str">
        <f t="shared" si="118"/>
        <v>0,1%North America</v>
      </c>
      <c r="I257" s="11" cm="1">
        <f t="array" ref="I257">IF(
   AZ257 = "OUT", 0,IF(
   BD257 &gt;= LARGE(IF(ISNUMBER(BD:BD), BD:BD), 3),
   BE257 - 0.001,
   IF(BE257 &gt;=VLOOKUP(P257,mapping!$A:$B,2,FALSE), BE257,VLOOKUP(P257,mapping!$A$2:$B$8,2,FALSE))
))</f>
        <v>0</v>
      </c>
      <c r="J257" s="11" cm="1">
        <f t="array" ref="J257">IF(
    AZ257="OUT",0,IF(IF(
                      BD257&gt;=LARGE(IF(ISNUMBER(BD:BD),BD:BD),3),
                      BE257+0.001,
                      VLOOKUP(H257,mapping!$D:$E,2,FALSE)
                      )&gt;I257,
                   IF(
                      BD257&gt;=LARGE(IF(ISNUMBER(BD:BD),BD:BD),3),
                      BE257+0.001,
                      VLOOKUP(H257,mapping!$D:$E,2,FALSE)
                      ),
                   I257+0.002))</f>
        <v>0</v>
      </c>
      <c r="K257" s="8">
        <f t="shared" si="119"/>
        <v>1.393142742963052E-3</v>
      </c>
      <c r="L257" s="1" t="str">
        <f>Pos!B922</f>
        <v>US21037T1097</v>
      </c>
      <c r="M257" s="1" t="str">
        <f>_xlfn.XLOOKUP($L257,Pos!B:B,Pos!D:D,, 0)</f>
        <v>Constellation Energy Corporation</v>
      </c>
      <c r="N257" s="1" t="str">
        <f>_xlfn.XLOOKUP($L257,Pos!B:B,Pos!E:E,, 0)</f>
        <v>Utilities</v>
      </c>
      <c r="O257" s="1" t="str">
        <f t="shared" si="120"/>
        <v>Utilities_North America</v>
      </c>
      <c r="P257" s="1" t="str">
        <f>_xlfn.XLOOKUP($L257,Pos!B:B,Pos!F:F,, 0)</f>
        <v>North America</v>
      </c>
      <c r="Q257" s="1">
        <v>0</v>
      </c>
      <c r="R257" s="9">
        <f>_xlfn.XLOOKUP($L257,Pos!$B:$B,Pos!N:N,0, 0)</f>
        <v>3.11</v>
      </c>
      <c r="S257" s="9">
        <f>_xlfn.XLOOKUP($L257,Pos!$B:$B,Pos!O:O,0, 0)</f>
        <v>2.1066669999999998</v>
      </c>
      <c r="T257" s="9">
        <f>_xlfn.XLOOKUP($L257,Pos!$B:$B,Pos!P:P,0, 0)</f>
        <v>7.0750000000000002</v>
      </c>
      <c r="U257" s="9">
        <f>_xlfn.XLOOKUP($L257,Pos!$B:$B,Pos!Q:Q,0, 0)</f>
        <v>8.6999999999999993</v>
      </c>
      <c r="V257" s="9">
        <f>_xlfn.XLOOKUP($L257,Pos!$B:$B,Pos!R:R,0, 0)</f>
        <v>0.56666669999999997</v>
      </c>
      <c r="W257" s="9">
        <f>_xlfn.XLOOKUP($L257,Pos!$B:$B,Pos!S:S,0, 0)</f>
        <v>5.03</v>
      </c>
      <c r="X257" s="9" t="str">
        <f>_xlfn.XLOOKUP($L257,Pos!$B:$B,Pos!J:J,0, 0)</f>
        <v>Outperform</v>
      </c>
      <c r="Y257" s="1">
        <v>0</v>
      </c>
      <c r="Z257" s="1">
        <v>0</v>
      </c>
      <c r="AA257" s="1">
        <f t="shared" si="121"/>
        <v>0</v>
      </c>
      <c r="AB257" s="9">
        <f>_xlfn.XLOOKUP(L257,Pos!B:B,Pos!K:K,-1,0)</f>
        <v>0.90909090909090917</v>
      </c>
      <c r="AC257" s="1" t="e">
        <f>_xlfn.XLOOKUP($L257,Pos!$A:$A,Pos!S:S,_xlfn.XLOOKUP($L257,#REF!,#REF!, ""), 0)</f>
        <v>#REF!</v>
      </c>
      <c r="AD257" s="1" t="e">
        <f>_xlfn.XLOOKUP($L257,Pos!$A:$A,Pos!T:T,_xlfn.XLOOKUP($L257,#REF!,#REF!, ""), 0)</f>
        <v>#REF!</v>
      </c>
      <c r="AE257" s="1" t="e">
        <f>_xlfn.XLOOKUP($L257,Pos!$A:$A,Pos!U:U,_xlfn.XLOOKUP($L257,#REF!,#REF!, ""), 0)</f>
        <v>#REF!</v>
      </c>
      <c r="AF257" s="1" t="e">
        <f>_xlfn.XLOOKUP($L257,Pos!$A:$A,Pos!V:V,_xlfn.XLOOKUP($L257,#REF!,#REF!, ""), 0)</f>
        <v>#REF!</v>
      </c>
      <c r="AG257" s="1" t="e">
        <f>_xlfn.XLOOKUP($L257,Pos!$A:$A,Pos!W:W,_xlfn.XLOOKUP($L257,#REF!,#REF!, ""), 0)</f>
        <v>#REF!</v>
      </c>
      <c r="AH257" s="1" t="e">
        <f>_xlfn.XLOOKUP($L257,Pos!$A:$A,Pos!X:X,_xlfn.XLOOKUP($L257,#REF!,#REF!, ""), 0)</f>
        <v>#REF!</v>
      </c>
      <c r="AI257" s="1" t="e">
        <f>_xlfn.XLOOKUP($L257,Pos!$A:$A,Pos!Y:Y,_xlfn.XLOOKUP($L257,#REF!,#REF!, ""), 0)</f>
        <v>#REF!</v>
      </c>
      <c r="AJ257" s="1" t="e">
        <f>_xlfn.XLOOKUP($L257,Pos!$A:$A,Pos!Z:Z,_xlfn.XLOOKUP($L257,#REF!,#REF!, ""), 0)</f>
        <v>#REF!</v>
      </c>
      <c r="AK257" s="1" t="e">
        <f>_xlfn.XLOOKUP($L257,Pos!$A:$A,Pos!AA:AA,_xlfn.XLOOKUP($L257,#REF!,#REF!, ""), 0)</f>
        <v>#REF!</v>
      </c>
      <c r="AL257" s="1" t="e">
        <f>_xlfn.XLOOKUP($L257,Pos!$A:$A,Pos!AB:AB,_xlfn.XLOOKUP($L257,#REF!,#REF!, ""), 0)</f>
        <v>#REF!</v>
      </c>
      <c r="AM257" s="1" t="e">
        <f>_xlfn.XLOOKUP($L257,Pos!$A:$A,Pos!AC:AC,_xlfn.XLOOKUP($L257,#REF!,#REF!, ""), 0)</f>
        <v>#REF!</v>
      </c>
      <c r="AN257" s="1" t="e">
        <f>_xlfn.XLOOKUP($L257,Pos!$A:$A,Pos!AD:AD,_xlfn.XLOOKUP($L257,#REF!,#REF!, ""), 0)</f>
        <v>#REF!</v>
      </c>
      <c r="AO257" s="1" t="e">
        <f>_xlfn.XLOOKUP($L257,Pos!$A:$A,Pos!AE:AE,_xlfn.XLOOKUP($L257,#REF!,#REF!, ""), 0)</f>
        <v>#REF!</v>
      </c>
      <c r="AP257" s="1" t="e">
        <f>_xlfn.XLOOKUP($L257,Pos!$A:$A,Pos!AF:AF,_xlfn.XLOOKUP($L257,#REF!,#REF!, ""), 0)</f>
        <v>#REF!</v>
      </c>
      <c r="AQ257" s="1" t="e">
        <f>_xlfn.XLOOKUP($L257,Pos!$A:$A,Pos!AG:AG,_xlfn.XLOOKUP($L257,#REF!,#REF!, ""), 0)</f>
        <v>#REF!</v>
      </c>
      <c r="AR257" s="1" t="e">
        <f>_xlfn.XLOOKUP($L257,Pos!$A:$A,Pos!AH:AH,_xlfn.XLOOKUP($L257,#REF!,#REF!, ""), 0)</f>
        <v>#REF!</v>
      </c>
      <c r="AS257" s="1" t="e">
        <f>_xlfn.XLOOKUP($L257,Pos!$A:$A,Pos!AI:AI,_xlfn.XLOOKUP($L257,#REF!,#REF!, ""), 0)</f>
        <v>#REF!</v>
      </c>
      <c r="AT257" s="1" t="e">
        <f>_xlfn.XLOOKUP($L257,Pos!$A:$A,Pos!AJ:AJ,_xlfn.XLOOKUP($L257,#REF!,#REF!, ""), 0)</f>
        <v>#REF!</v>
      </c>
      <c r="AU257" s="1" t="e">
        <f>_xlfn.XLOOKUP($L257,Pos!$A:$A,Pos!AK:AK,_xlfn.XLOOKUP($L257,#REF!,#REF!, ""), 0)</f>
        <v>#REF!</v>
      </c>
      <c r="AV257" s="1" t="e">
        <f>_xlfn.XLOOKUP($L257,Pos!$A:$A,Pos!AL:AL,_xlfn.XLOOKUP($L257,#REF!,#REF!, ""), 0)</f>
        <v>#REF!</v>
      </c>
      <c r="AW257" s="1" t="e">
        <f>_xlfn.XLOOKUP($L257,Pos!$A:$A,Pos!AM:AM,_xlfn.XLOOKUP($L257,#REF!,#REF!, ""), 0)</f>
        <v>#REF!</v>
      </c>
      <c r="AX257" s="1" t="e">
        <f>_xlfn.XLOOKUP($L257,Pos!$A:$A,Pos!AN:AN,_xlfn.XLOOKUP($L257,#REF!,#REF!, ""), 0)</f>
        <v>#REF!</v>
      </c>
      <c r="AY257" s="1" t="e">
        <f>_xlfn.XLOOKUP($L257,Pos!$A:$A,Pos!AO:AO,_xlfn.XLOOKUP($L257,#REF!,#REF!, ""), 0)</f>
        <v>#REF!</v>
      </c>
      <c r="AZ257" s="7" t="str">
        <f t="shared" si="122"/>
        <v>OUT</v>
      </c>
      <c r="BA257" s="1">
        <f>IF(OR(_xlfn.XLOOKUP(L257,Pos!B:B,Pos!L:L,FALSE)="ESG Reason",_xlfn.XLOOKUP(L257,Pos!B:B,Pos!L:L,FALSE)="Blacklisted"),1,0)</f>
        <v>0</v>
      </c>
      <c r="BC257" s="11">
        <v>9.1554244683850754E-11</v>
      </c>
      <c r="BD257" s="11">
        <f>_xlfn.XLOOKUP($L257,Pos!$B:$B,Pos!H:H,0, 0)</f>
        <v>0</v>
      </c>
      <c r="BE257" s="11">
        <f>_xlfn.XLOOKUP($L257,Pos!$B:$B,Pos!I:I,0, 0)</f>
        <v>1.393142742963052E-3</v>
      </c>
      <c r="BF257" s="18">
        <f t="shared" si="123"/>
        <v>1.393142742963052E-3</v>
      </c>
      <c r="BG257" s="1">
        <f t="shared" si="124"/>
        <v>1</v>
      </c>
      <c r="BH257" s="1">
        <f t="shared" si="125"/>
        <v>38</v>
      </c>
      <c r="BI257" s="18">
        <f t="shared" si="126"/>
        <v>9.1554244683850754E-11</v>
      </c>
      <c r="BJ257" s="3">
        <f t="shared" si="127"/>
        <v>0</v>
      </c>
      <c r="BK257" s="18">
        <f t="shared" si="128"/>
        <v>0</v>
      </c>
    </row>
    <row r="258" spans="3:63" x14ac:dyDescent="0.25">
      <c r="C258" s="3"/>
      <c r="D258" s="3"/>
      <c r="E258" s="3"/>
      <c r="F258" s="3"/>
      <c r="G258" s="51" t="s">
        <v>150</v>
      </c>
      <c r="H258" s="8" t="str">
        <f t="shared" si="118"/>
        <v>0,1%West Europe</v>
      </c>
      <c r="I258" s="11" cm="1">
        <f t="array" ref="I258">IF(
   AZ258 = "OUT", 0,IF(
   BD258 &gt;= LARGE(IF(ISNUMBER(BD:BD), BD:BD), 3),
   BE258 - 0.001,
   IF(BE258 &gt;=VLOOKUP(P258,mapping!$A:$B,2,FALSE), BE258,VLOOKUP(P258,mapping!$A$2:$B$8,2,FALSE))
))</f>
        <v>0</v>
      </c>
      <c r="J258" s="11" cm="1">
        <f t="array" ref="J258">IF(
    AZ258="OUT",0,IF(IF(
                      BD258&gt;=LARGE(IF(ISNUMBER(BD:BD),BD:BD),3),
                      BE258+0.001,
                      VLOOKUP(H258,mapping!$D:$E,2,FALSE)
                      )&gt;I258,
                   IF(
                      BD258&gt;=LARGE(IF(ISNUMBER(BD:BD),BD:BD),3),
                      BE258+0.001,
                      VLOOKUP(H258,mapping!$D:$E,2,FALSE)
                      ),
                   I258+0.002))</f>
        <v>0</v>
      </c>
      <c r="K258" s="8">
        <f t="shared" si="119"/>
        <v>1.378010443013499E-3</v>
      </c>
      <c r="L258" s="1" t="str">
        <f>Pos!B162</f>
        <v>CH0012221716</v>
      </c>
      <c r="M258" s="1" t="str">
        <f>_xlfn.XLOOKUP($L258,Pos!B:B,Pos!D:D,, 0)</f>
        <v>ABB Ltd.</v>
      </c>
      <c r="N258" s="1" t="str">
        <f>_xlfn.XLOOKUP($L258,Pos!B:B,Pos!E:E,, 0)</f>
        <v>Industrial Goods &amp; Services</v>
      </c>
      <c r="O258" s="1" t="str">
        <f t="shared" si="120"/>
        <v>Industrial Goods &amp; Services_West Europe</v>
      </c>
      <c r="P258" s="1" t="str">
        <f>_xlfn.XLOOKUP($L258,Pos!B:B,Pos!F:F,, 0)</f>
        <v>West Europe</v>
      </c>
      <c r="Q258" s="1">
        <v>0</v>
      </c>
      <c r="R258" s="9">
        <f>_xlfn.XLOOKUP($L258,Pos!$B:$B,Pos!N:N,0, 0)</f>
        <v>3.1</v>
      </c>
      <c r="S258" s="9">
        <f>_xlfn.XLOOKUP($L258,Pos!$B:$B,Pos!O:O,0, 0)</f>
        <v>2.1898330000000001</v>
      </c>
      <c r="T258" s="9">
        <f>_xlfn.XLOOKUP($L258,Pos!$B:$B,Pos!P:P,0, 0)</f>
        <v>7.125</v>
      </c>
      <c r="U258" s="9">
        <f>_xlfn.XLOOKUP($L258,Pos!$B:$B,Pos!Q:Q,0, 0)</f>
        <v>8.1999999999999993</v>
      </c>
      <c r="V258" s="9">
        <f>_xlfn.XLOOKUP($L258,Pos!$B:$B,Pos!R:R,0, 0)</f>
        <v>7.766667</v>
      </c>
      <c r="W258" s="9">
        <f>_xlfn.XLOOKUP($L258,Pos!$B:$B,Pos!S:S,0, 0)</f>
        <v>5.1966669999999997</v>
      </c>
      <c r="X258" s="9" t="str">
        <f>_xlfn.XLOOKUP($L258,Pos!$B:$B,Pos!J:J,0, 0)</f>
        <v>Hold</v>
      </c>
      <c r="Y258" s="1">
        <v>0</v>
      </c>
      <c r="Z258" s="1">
        <v>0</v>
      </c>
      <c r="AA258" s="1">
        <f t="shared" si="121"/>
        <v>0</v>
      </c>
      <c r="AB258" s="9">
        <f>_xlfn.XLOOKUP(L258,Pos!B:B,Pos!K:K,-1,0)</f>
        <v>2.9850746268656709</v>
      </c>
      <c r="AC258" s="1" t="e">
        <f>_xlfn.XLOOKUP($L258,Pos!$A:$A,Pos!S:S,_xlfn.XLOOKUP($L258,#REF!,#REF!, ""), 0)</f>
        <v>#REF!</v>
      </c>
      <c r="AD258" s="1" t="e">
        <f>_xlfn.XLOOKUP($L258,Pos!$A:$A,Pos!T:T,_xlfn.XLOOKUP($L258,#REF!,#REF!, ""), 0)</f>
        <v>#REF!</v>
      </c>
      <c r="AE258" s="1" t="e">
        <f>_xlfn.XLOOKUP($L258,Pos!$A:$A,Pos!U:U,_xlfn.XLOOKUP($L258,#REF!,#REF!, ""), 0)</f>
        <v>#REF!</v>
      </c>
      <c r="AF258" s="1" t="e">
        <f>_xlfn.XLOOKUP($L258,Pos!$A:$A,Pos!V:V,_xlfn.XLOOKUP($L258,#REF!,#REF!, ""), 0)</f>
        <v>#REF!</v>
      </c>
      <c r="AG258" s="1" t="e">
        <f>_xlfn.XLOOKUP($L258,Pos!$A:$A,Pos!W:W,_xlfn.XLOOKUP($L258,#REF!,#REF!, ""), 0)</f>
        <v>#REF!</v>
      </c>
      <c r="AH258" s="1" t="e">
        <f>_xlfn.XLOOKUP($L258,Pos!$A:$A,Pos!X:X,_xlfn.XLOOKUP($L258,#REF!,#REF!, ""), 0)</f>
        <v>#REF!</v>
      </c>
      <c r="AI258" s="1" t="e">
        <f>_xlfn.XLOOKUP($L258,Pos!$A:$A,Pos!Y:Y,_xlfn.XLOOKUP($L258,#REF!,#REF!, ""), 0)</f>
        <v>#REF!</v>
      </c>
      <c r="AJ258" s="1" t="e">
        <f>_xlfn.XLOOKUP($L258,Pos!$A:$A,Pos!Z:Z,_xlfn.XLOOKUP($L258,#REF!,#REF!, ""), 0)</f>
        <v>#REF!</v>
      </c>
      <c r="AK258" s="1" t="e">
        <f>_xlfn.XLOOKUP($L258,Pos!$A:$A,Pos!AA:AA,_xlfn.XLOOKUP($L258,#REF!,#REF!, ""), 0)</f>
        <v>#REF!</v>
      </c>
      <c r="AL258" s="1" t="e">
        <f>_xlfn.XLOOKUP($L258,Pos!$A:$A,Pos!AB:AB,_xlfn.XLOOKUP($L258,#REF!,#REF!, ""), 0)</f>
        <v>#REF!</v>
      </c>
      <c r="AM258" s="1" t="e">
        <f>_xlfn.XLOOKUP($L258,Pos!$A:$A,Pos!AC:AC,_xlfn.XLOOKUP($L258,#REF!,#REF!, ""), 0)</f>
        <v>#REF!</v>
      </c>
      <c r="AN258" s="1" t="e">
        <f>_xlfn.XLOOKUP($L258,Pos!$A:$A,Pos!AD:AD,_xlfn.XLOOKUP($L258,#REF!,#REF!, ""), 0)</f>
        <v>#REF!</v>
      </c>
      <c r="AO258" s="1" t="e">
        <f>_xlfn.XLOOKUP($L258,Pos!$A:$A,Pos!AE:AE,_xlfn.XLOOKUP($L258,#REF!,#REF!, ""), 0)</f>
        <v>#REF!</v>
      </c>
      <c r="AP258" s="1" t="e">
        <f>_xlfn.XLOOKUP($L258,Pos!$A:$A,Pos!AF:AF,_xlfn.XLOOKUP($L258,#REF!,#REF!, ""), 0)</f>
        <v>#REF!</v>
      </c>
      <c r="AQ258" s="1" t="e">
        <f>_xlfn.XLOOKUP($L258,Pos!$A:$A,Pos!AG:AG,_xlfn.XLOOKUP($L258,#REF!,#REF!, ""), 0)</f>
        <v>#REF!</v>
      </c>
      <c r="AR258" s="1" t="e">
        <f>_xlfn.XLOOKUP($L258,Pos!$A:$A,Pos!AH:AH,_xlfn.XLOOKUP($L258,#REF!,#REF!, ""), 0)</f>
        <v>#REF!</v>
      </c>
      <c r="AS258" s="1" t="e">
        <f>_xlfn.XLOOKUP($L258,Pos!$A:$A,Pos!AI:AI,_xlfn.XLOOKUP($L258,#REF!,#REF!, ""), 0)</f>
        <v>#REF!</v>
      </c>
      <c r="AT258" s="1" t="e">
        <f>_xlfn.XLOOKUP($L258,Pos!$A:$A,Pos!AJ:AJ,_xlfn.XLOOKUP($L258,#REF!,#REF!, ""), 0)</f>
        <v>#REF!</v>
      </c>
      <c r="AU258" s="1" t="e">
        <f>_xlfn.XLOOKUP($L258,Pos!$A:$A,Pos!AK:AK,_xlfn.XLOOKUP($L258,#REF!,#REF!, ""), 0)</f>
        <v>#REF!</v>
      </c>
      <c r="AV258" s="1" t="e">
        <f>_xlfn.XLOOKUP($L258,Pos!$A:$A,Pos!AL:AL,_xlfn.XLOOKUP($L258,#REF!,#REF!, ""), 0)</f>
        <v>#REF!</v>
      </c>
      <c r="AW258" s="1" t="e">
        <f>_xlfn.XLOOKUP($L258,Pos!$A:$A,Pos!AM:AM,_xlfn.XLOOKUP($L258,#REF!,#REF!, ""), 0)</f>
        <v>#REF!</v>
      </c>
      <c r="AX258" s="1" t="e">
        <f>_xlfn.XLOOKUP($L258,Pos!$A:$A,Pos!AN:AN,_xlfn.XLOOKUP($L258,#REF!,#REF!, ""), 0)</f>
        <v>#REF!</v>
      </c>
      <c r="AY258" s="1" t="e">
        <f>_xlfn.XLOOKUP($L258,Pos!$A:$A,Pos!AO:AO,_xlfn.XLOOKUP($L258,#REF!,#REF!, ""), 0)</f>
        <v>#REF!</v>
      </c>
      <c r="AZ258" s="7" t="str">
        <f t="shared" si="122"/>
        <v>OUT</v>
      </c>
      <c r="BA258" s="1">
        <f>IF(OR(_xlfn.XLOOKUP(L258,Pos!B:B,Pos!L:L,FALSE)="ESG Reason",_xlfn.XLOOKUP(L258,Pos!B:B,Pos!L:L,FALSE)="Blacklisted"),1,0)</f>
        <v>0</v>
      </c>
      <c r="BC258" s="11">
        <v>1.157027983298877E-10</v>
      </c>
      <c r="BD258" s="11">
        <f>_xlfn.XLOOKUP($L258,Pos!$B:$B,Pos!H:H,0, 0)</f>
        <v>0</v>
      </c>
      <c r="BE258" s="11">
        <f>_xlfn.XLOOKUP($L258,Pos!$B:$B,Pos!I:I,0, 0)</f>
        <v>1.378010443013499E-3</v>
      </c>
      <c r="BF258" s="18">
        <f t="shared" si="123"/>
        <v>1.378010443013499E-3</v>
      </c>
      <c r="BG258" s="1">
        <f t="shared" si="124"/>
        <v>2</v>
      </c>
      <c r="BH258" s="1">
        <f t="shared" si="125"/>
        <v>10</v>
      </c>
      <c r="BI258" s="18">
        <f t="shared" si="126"/>
        <v>1.157027983298877E-10</v>
      </c>
      <c r="BJ258" s="3">
        <f t="shared" si="127"/>
        <v>0</v>
      </c>
      <c r="BK258" s="18">
        <f t="shared" si="128"/>
        <v>0</v>
      </c>
    </row>
    <row r="259" spans="3:63" x14ac:dyDescent="0.25">
      <c r="C259" s="3"/>
      <c r="D259" s="3"/>
      <c r="E259" s="3"/>
      <c r="F259" s="3"/>
      <c r="G259" s="51" t="s">
        <v>151</v>
      </c>
      <c r="H259" s="8" t="str">
        <f t="shared" ref="H259:H322" si="129">VLOOKUP(BE259,$A$100:$B$105,2,TRUE) &amp; IF(AND(P259&lt;&gt;"Asia",P259&lt;&gt;"Others"),P259,"Others")</f>
        <v>0,1%West Europe</v>
      </c>
      <c r="I259" s="11" cm="1">
        <f t="array" ref="I259">IF(
   AZ259 = "OUT", 0,IF(
   BD259 &gt;= LARGE(IF(ISNUMBER(BD:BD), BD:BD), 3),
   BE259 - 0.001,
   IF(BE259 &gt;=VLOOKUP(P259,mapping!$A:$B,2,FALSE), BE259,VLOOKUP(P259,mapping!$A$2:$B$8,2,FALSE))
))</f>
        <v>0</v>
      </c>
      <c r="J259" s="11" cm="1">
        <f t="array" ref="J259">IF(
    AZ259="OUT",0,IF(IF(
                      BD259&gt;=LARGE(IF(ISNUMBER(BD:BD),BD:BD),3),
                      BE259+0.001,
                      VLOOKUP(H259,mapping!$D:$E,2,FALSE)
                      )&gt;I259,
                   IF(
                      BD259&gt;=LARGE(IF(ISNUMBER(BD:BD),BD:BD),3),
                      BE259+0.001,
                      VLOOKUP(H259,mapping!$D:$E,2,FALSE)
                      ),
                   I259+0.002))</f>
        <v>0</v>
      </c>
      <c r="K259" s="8">
        <f t="shared" ref="K259:K322" si="130">BE259</f>
        <v>1.36953315455531E-3</v>
      </c>
      <c r="L259" s="1" t="str">
        <f>Pos!B307</f>
        <v>FR0000120578</v>
      </c>
      <c r="M259" s="1" t="str">
        <f>_xlfn.XLOOKUP($L259,Pos!B:B,Pos!D:D,, 0)</f>
        <v>Sanofi SA</v>
      </c>
      <c r="N259" s="1" t="str">
        <f>_xlfn.XLOOKUP($L259,Pos!B:B,Pos!E:E,, 0)</f>
        <v>Health Care</v>
      </c>
      <c r="O259" s="1" t="str">
        <f t="shared" ref="O259:O322" si="131">N259&amp;"_"&amp;P259</f>
        <v>Health Care_West Europe</v>
      </c>
      <c r="P259" s="1" t="str">
        <f>_xlfn.XLOOKUP($L259,Pos!B:B,Pos!F:F,, 0)</f>
        <v>West Europe</v>
      </c>
      <c r="Q259" s="1">
        <v>0</v>
      </c>
      <c r="R259" s="9">
        <f>_xlfn.XLOOKUP($L259,Pos!$B:$B,Pos!N:N,0, 0)</f>
        <v>8.75</v>
      </c>
      <c r="S259" s="9">
        <f>_xlfn.XLOOKUP($L259,Pos!$B:$B,Pos!O:O,0, 0)</f>
        <v>8.1521659999999994</v>
      </c>
      <c r="T259" s="9">
        <f>_xlfn.XLOOKUP($L259,Pos!$B:$B,Pos!P:P,0, 0)</f>
        <v>4.1500000000000004</v>
      </c>
      <c r="U259" s="9">
        <f>_xlfn.XLOOKUP($L259,Pos!$B:$B,Pos!Q:Q,0, 0)</f>
        <v>3.5</v>
      </c>
      <c r="V259" s="9">
        <f>_xlfn.XLOOKUP($L259,Pos!$B:$B,Pos!R:R,0, 0)</f>
        <v>5.1333330000000004</v>
      </c>
      <c r="W259" s="9">
        <f>_xlfn.XLOOKUP($L259,Pos!$B:$B,Pos!S:S,0, 0)</f>
        <v>3.7716669999999999</v>
      </c>
      <c r="X259" s="9" t="str">
        <f>_xlfn.XLOOKUP($L259,Pos!$B:$B,Pos!J:J,0, 0)</f>
        <v>Outperform</v>
      </c>
      <c r="Y259" s="1">
        <v>0</v>
      </c>
      <c r="Z259" s="1">
        <v>0</v>
      </c>
      <c r="AA259" s="1">
        <f t="shared" ref="AA259:AA322" si="132">IF(BE259&gt;0,0,1)</f>
        <v>0</v>
      </c>
      <c r="AB259" s="9">
        <f>_xlfn.XLOOKUP(L259,Pos!B:B,Pos!K:K,-1,0)</f>
        <v>8.378378378378379</v>
      </c>
      <c r="AC259" s="1" t="e">
        <f>_xlfn.XLOOKUP($L259,Pos!$A:$A,Pos!S:S,_xlfn.XLOOKUP($L259,#REF!,#REF!, ""), 0)</f>
        <v>#REF!</v>
      </c>
      <c r="AD259" s="1" t="e">
        <f>_xlfn.XLOOKUP($L259,Pos!$A:$A,Pos!T:T,_xlfn.XLOOKUP($L259,#REF!,#REF!, ""), 0)</f>
        <v>#REF!</v>
      </c>
      <c r="AE259" s="1" t="e">
        <f>_xlfn.XLOOKUP($L259,Pos!$A:$A,Pos!U:U,_xlfn.XLOOKUP($L259,#REF!,#REF!, ""), 0)</f>
        <v>#REF!</v>
      </c>
      <c r="AF259" s="1" t="e">
        <f>_xlfn.XLOOKUP($L259,Pos!$A:$A,Pos!V:V,_xlfn.XLOOKUP($L259,#REF!,#REF!, ""), 0)</f>
        <v>#REF!</v>
      </c>
      <c r="AG259" s="1" t="e">
        <f>_xlfn.XLOOKUP($L259,Pos!$A:$A,Pos!W:W,_xlfn.XLOOKUP($L259,#REF!,#REF!, ""), 0)</f>
        <v>#REF!</v>
      </c>
      <c r="AH259" s="1" t="e">
        <f>_xlfn.XLOOKUP($L259,Pos!$A:$A,Pos!X:X,_xlfn.XLOOKUP($L259,#REF!,#REF!, ""), 0)</f>
        <v>#REF!</v>
      </c>
      <c r="AI259" s="1" t="e">
        <f>_xlfn.XLOOKUP($L259,Pos!$A:$A,Pos!Y:Y,_xlfn.XLOOKUP($L259,#REF!,#REF!, ""), 0)</f>
        <v>#REF!</v>
      </c>
      <c r="AJ259" s="1" t="e">
        <f>_xlfn.XLOOKUP($L259,Pos!$A:$A,Pos!Z:Z,_xlfn.XLOOKUP($L259,#REF!,#REF!, ""), 0)</f>
        <v>#REF!</v>
      </c>
      <c r="AK259" s="1" t="e">
        <f>_xlfn.XLOOKUP($L259,Pos!$A:$A,Pos!AA:AA,_xlfn.XLOOKUP($L259,#REF!,#REF!, ""), 0)</f>
        <v>#REF!</v>
      </c>
      <c r="AL259" s="1" t="e">
        <f>_xlfn.XLOOKUP($L259,Pos!$A:$A,Pos!AB:AB,_xlfn.XLOOKUP($L259,#REF!,#REF!, ""), 0)</f>
        <v>#REF!</v>
      </c>
      <c r="AM259" s="1" t="e">
        <f>_xlfn.XLOOKUP($L259,Pos!$A:$A,Pos!AC:AC,_xlfn.XLOOKUP($L259,#REF!,#REF!, ""), 0)</f>
        <v>#REF!</v>
      </c>
      <c r="AN259" s="1" t="e">
        <f>_xlfn.XLOOKUP($L259,Pos!$A:$A,Pos!AD:AD,_xlfn.XLOOKUP($L259,#REF!,#REF!, ""), 0)</f>
        <v>#REF!</v>
      </c>
      <c r="AO259" s="1" t="e">
        <f>_xlfn.XLOOKUP($L259,Pos!$A:$A,Pos!AE:AE,_xlfn.XLOOKUP($L259,#REF!,#REF!, ""), 0)</f>
        <v>#REF!</v>
      </c>
      <c r="AP259" s="1" t="e">
        <f>_xlfn.XLOOKUP($L259,Pos!$A:$A,Pos!AF:AF,_xlfn.XLOOKUP($L259,#REF!,#REF!, ""), 0)</f>
        <v>#REF!</v>
      </c>
      <c r="AQ259" s="1" t="e">
        <f>_xlfn.XLOOKUP($L259,Pos!$A:$A,Pos!AG:AG,_xlfn.XLOOKUP($L259,#REF!,#REF!, ""), 0)</f>
        <v>#REF!</v>
      </c>
      <c r="AR259" s="1" t="e">
        <f>_xlfn.XLOOKUP($L259,Pos!$A:$A,Pos!AH:AH,_xlfn.XLOOKUP($L259,#REF!,#REF!, ""), 0)</f>
        <v>#REF!</v>
      </c>
      <c r="AS259" s="1" t="e">
        <f>_xlfn.XLOOKUP($L259,Pos!$A:$A,Pos!AI:AI,_xlfn.XLOOKUP($L259,#REF!,#REF!, ""), 0)</f>
        <v>#REF!</v>
      </c>
      <c r="AT259" s="1" t="e">
        <f>_xlfn.XLOOKUP($L259,Pos!$A:$A,Pos!AJ:AJ,_xlfn.XLOOKUP($L259,#REF!,#REF!, ""), 0)</f>
        <v>#REF!</v>
      </c>
      <c r="AU259" s="1" t="e">
        <f>_xlfn.XLOOKUP($L259,Pos!$A:$A,Pos!AK:AK,_xlfn.XLOOKUP($L259,#REF!,#REF!, ""), 0)</f>
        <v>#REF!</v>
      </c>
      <c r="AV259" s="1" t="e">
        <f>_xlfn.XLOOKUP($L259,Pos!$A:$A,Pos!AL:AL,_xlfn.XLOOKUP($L259,#REF!,#REF!, ""), 0)</f>
        <v>#REF!</v>
      </c>
      <c r="AW259" s="1" t="e">
        <f>_xlfn.XLOOKUP($L259,Pos!$A:$A,Pos!AM:AM,_xlfn.XLOOKUP($L259,#REF!,#REF!, ""), 0)</f>
        <v>#REF!</v>
      </c>
      <c r="AX259" s="1" t="e">
        <f>_xlfn.XLOOKUP($L259,Pos!$A:$A,Pos!AN:AN,_xlfn.XLOOKUP($L259,#REF!,#REF!, ""), 0)</f>
        <v>#REF!</v>
      </c>
      <c r="AY259" s="1" t="e">
        <f>_xlfn.XLOOKUP($L259,Pos!$A:$A,Pos!AO:AO,_xlfn.XLOOKUP($L259,#REF!,#REF!, ""), 0)</f>
        <v>#REF!</v>
      </c>
      <c r="AZ259" s="7" t="str">
        <f t="shared" ref="AZ259:AZ322" si="133">IF(BD259&gt;0,"IN","OUT")</f>
        <v>OUT</v>
      </c>
      <c r="BA259" s="1">
        <f>IF(OR(_xlfn.XLOOKUP(L259,Pos!B:B,Pos!L:L,FALSE)="ESG Reason",_xlfn.XLOOKUP(L259,Pos!B:B,Pos!L:L,FALSE)="Blacklisted"),1,0)</f>
        <v>0</v>
      </c>
      <c r="BC259" s="11">
        <v>8.614057526985386E-11</v>
      </c>
      <c r="BD259" s="11">
        <f>_xlfn.XLOOKUP($L259,Pos!$B:$B,Pos!H:H,0, 0)</f>
        <v>0</v>
      </c>
      <c r="BE259" s="11">
        <f>_xlfn.XLOOKUP($L259,Pos!$B:$B,Pos!I:I,0, 0)</f>
        <v>1.36953315455531E-3</v>
      </c>
      <c r="BF259" s="18">
        <f t="shared" ref="BF259:BF322" si="134">ABS(BD259-BE259)</f>
        <v>1.36953315455531E-3</v>
      </c>
      <c r="BG259" s="1">
        <f t="shared" ref="BG259:BG322" si="135">IFERROR(VLOOKUP(P259,$A$6:$D$8,2,FALSE),3)</f>
        <v>2</v>
      </c>
      <c r="BH259" s="1">
        <f t="shared" ref="BH259:BH322" si="136">IFERROR(VLOOKUP(O259,$A$12:$D$68,2,FALSE),"")</f>
        <v>9</v>
      </c>
      <c r="BI259" s="18">
        <f t="shared" ref="BI259:BI322" si="137">ABS(BC259-BD259)</f>
        <v>8.614057526985386E-11</v>
      </c>
      <c r="BJ259" s="3">
        <f t="shared" ref="BJ259:BJ322" si="138">IF(BC259&lt;0.0001,0,BC259-BE259)</f>
        <v>0</v>
      </c>
      <c r="BK259" s="18">
        <f t="shared" ref="BK259:BK322" si="139">IF(BC259&lt;0.00001,0,BC259-BD259)</f>
        <v>0</v>
      </c>
    </row>
    <row r="260" spans="3:63" x14ac:dyDescent="0.25">
      <c r="C260" s="3"/>
      <c r="D260" s="3"/>
      <c r="E260" s="3"/>
      <c r="F260" s="3"/>
      <c r="G260" s="51" t="s">
        <v>153</v>
      </c>
      <c r="H260" s="8" t="str">
        <f t="shared" si="129"/>
        <v>0,1%North America</v>
      </c>
      <c r="I260" s="11" cm="1">
        <f t="array" ref="I260">IF(
   AZ260 = "OUT", 0,IF(
   BD260 &gt;= LARGE(IF(ISNUMBER(BD:BD), BD:BD), 3),
   BE260 - 0.001,
   IF(BE260 &gt;=VLOOKUP(P260,mapping!$A:$B,2,FALSE), BE260,VLOOKUP(P260,mapping!$A$2:$B$8,2,FALSE))
))</f>
        <v>0</v>
      </c>
      <c r="J260" s="11" cm="1">
        <f t="array" ref="J260">IF(
    AZ260="OUT",0,IF(IF(
                      BD260&gt;=LARGE(IF(ISNUMBER(BD:BD),BD:BD),3),
                      BE260+0.001,
                      VLOOKUP(H260,mapping!$D:$E,2,FALSE)
                      )&gt;I260,
                   IF(
                      BD260&gt;=LARGE(IF(ISNUMBER(BD:BD),BD:BD),3),
                      BE260+0.001,
                      VLOOKUP(H260,mapping!$D:$E,2,FALSE)
                      ),
                   I260+0.002))</f>
        <v>0</v>
      </c>
      <c r="K260" s="8">
        <f t="shared" si="130"/>
        <v>1.364802435536051E-3</v>
      </c>
      <c r="L260" s="1" t="str">
        <f>Pos!B176</f>
        <v>CH0044328745</v>
      </c>
      <c r="M260" s="1" t="str">
        <f>_xlfn.XLOOKUP($L260,Pos!B:B,Pos!D:D,, 0)</f>
        <v>Chubb Limited</v>
      </c>
      <c r="N260" s="1" t="str">
        <f>_xlfn.XLOOKUP($L260,Pos!B:B,Pos!E:E,, 0)</f>
        <v>Insurance</v>
      </c>
      <c r="O260" s="1" t="str">
        <f t="shared" si="131"/>
        <v>Insurance_North America</v>
      </c>
      <c r="P260" s="1" t="str">
        <f>_xlfn.XLOOKUP($L260,Pos!B:B,Pos!F:F,, 0)</f>
        <v>North America</v>
      </c>
      <c r="Q260" s="1">
        <v>0</v>
      </c>
      <c r="R260" s="9">
        <f>_xlfn.XLOOKUP($L260,Pos!$B:$B,Pos!N:N,0, 0)</f>
        <v>2.97</v>
      </c>
      <c r="S260" s="9">
        <f>_xlfn.XLOOKUP($L260,Pos!$B:$B,Pos!O:O,0, 0)</f>
        <v>6.3449999999999998</v>
      </c>
      <c r="T260" s="9">
        <f>_xlfn.XLOOKUP($L260,Pos!$B:$B,Pos!P:P,0, 0)</f>
        <v>5.733333</v>
      </c>
      <c r="U260" s="9">
        <f>_xlfn.XLOOKUP($L260,Pos!$B:$B,Pos!Q:Q,0, 0)</f>
        <v>7.2</v>
      </c>
      <c r="V260" s="9">
        <f>_xlfn.XLOOKUP($L260,Pos!$B:$B,Pos!R:R,0, 0)</f>
        <v>7.6333339999999996</v>
      </c>
      <c r="W260" s="9">
        <f>_xlfn.XLOOKUP($L260,Pos!$B:$B,Pos!S:S,0, 0)</f>
        <v>5.5033329999999996</v>
      </c>
      <c r="X260" s="9" t="str">
        <f>_xlfn.XLOOKUP($L260,Pos!$B:$B,Pos!J:J,0, 0)</f>
        <v>Hold</v>
      </c>
      <c r="Y260" s="1">
        <v>0</v>
      </c>
      <c r="Z260" s="1">
        <v>0</v>
      </c>
      <c r="AA260" s="1">
        <f t="shared" si="132"/>
        <v>0</v>
      </c>
      <c r="AB260" s="9">
        <f>_xlfn.XLOOKUP(L260,Pos!B:B,Pos!K:K,-1,0)</f>
        <v>3.9130434782608701</v>
      </c>
      <c r="AC260" s="1" t="e">
        <f>_xlfn.XLOOKUP($L260,Pos!$A:$A,Pos!S:S,_xlfn.XLOOKUP($L260,#REF!,#REF!, ""), 0)</f>
        <v>#REF!</v>
      </c>
      <c r="AD260" s="1" t="e">
        <f>_xlfn.XLOOKUP($L260,Pos!$A:$A,Pos!T:T,_xlfn.XLOOKUP($L260,#REF!,#REF!, ""), 0)</f>
        <v>#REF!</v>
      </c>
      <c r="AE260" s="1" t="e">
        <f>_xlfn.XLOOKUP($L260,Pos!$A:$A,Pos!U:U,_xlfn.XLOOKUP($L260,#REF!,#REF!, ""), 0)</f>
        <v>#REF!</v>
      </c>
      <c r="AF260" s="1" t="e">
        <f>_xlfn.XLOOKUP($L260,Pos!$A:$A,Pos!V:V,_xlfn.XLOOKUP($L260,#REF!,#REF!, ""), 0)</f>
        <v>#REF!</v>
      </c>
      <c r="AG260" s="1" t="e">
        <f>_xlfn.XLOOKUP($L260,Pos!$A:$A,Pos!W:W,_xlfn.XLOOKUP($L260,#REF!,#REF!, ""), 0)</f>
        <v>#REF!</v>
      </c>
      <c r="AH260" s="1" t="e">
        <f>_xlfn.XLOOKUP($L260,Pos!$A:$A,Pos!X:X,_xlfn.XLOOKUP($L260,#REF!,#REF!, ""), 0)</f>
        <v>#REF!</v>
      </c>
      <c r="AI260" s="1" t="e">
        <f>_xlfn.XLOOKUP($L260,Pos!$A:$A,Pos!Y:Y,_xlfn.XLOOKUP($L260,#REF!,#REF!, ""), 0)</f>
        <v>#REF!</v>
      </c>
      <c r="AJ260" s="1" t="e">
        <f>_xlfn.XLOOKUP($L260,Pos!$A:$A,Pos!Z:Z,_xlfn.XLOOKUP($L260,#REF!,#REF!, ""), 0)</f>
        <v>#REF!</v>
      </c>
      <c r="AK260" s="1" t="e">
        <f>_xlfn.XLOOKUP($L260,Pos!$A:$A,Pos!AA:AA,_xlfn.XLOOKUP($L260,#REF!,#REF!, ""), 0)</f>
        <v>#REF!</v>
      </c>
      <c r="AL260" s="1" t="e">
        <f>_xlfn.XLOOKUP($L260,Pos!$A:$A,Pos!AB:AB,_xlfn.XLOOKUP($L260,#REF!,#REF!, ""), 0)</f>
        <v>#REF!</v>
      </c>
      <c r="AM260" s="1" t="e">
        <f>_xlfn.XLOOKUP($L260,Pos!$A:$A,Pos!AC:AC,_xlfn.XLOOKUP($L260,#REF!,#REF!, ""), 0)</f>
        <v>#REF!</v>
      </c>
      <c r="AN260" s="1" t="e">
        <f>_xlfn.XLOOKUP($L260,Pos!$A:$A,Pos!AD:AD,_xlfn.XLOOKUP($L260,#REF!,#REF!, ""), 0)</f>
        <v>#REF!</v>
      </c>
      <c r="AO260" s="1" t="e">
        <f>_xlfn.XLOOKUP($L260,Pos!$A:$A,Pos!AE:AE,_xlfn.XLOOKUP($L260,#REF!,#REF!, ""), 0)</f>
        <v>#REF!</v>
      </c>
      <c r="AP260" s="1" t="e">
        <f>_xlfn.XLOOKUP($L260,Pos!$A:$A,Pos!AF:AF,_xlfn.XLOOKUP($L260,#REF!,#REF!, ""), 0)</f>
        <v>#REF!</v>
      </c>
      <c r="AQ260" s="1" t="e">
        <f>_xlfn.XLOOKUP($L260,Pos!$A:$A,Pos!AG:AG,_xlfn.XLOOKUP($L260,#REF!,#REF!, ""), 0)</f>
        <v>#REF!</v>
      </c>
      <c r="AR260" s="1" t="e">
        <f>_xlfn.XLOOKUP($L260,Pos!$A:$A,Pos!AH:AH,_xlfn.XLOOKUP($L260,#REF!,#REF!, ""), 0)</f>
        <v>#REF!</v>
      </c>
      <c r="AS260" s="1" t="e">
        <f>_xlfn.XLOOKUP($L260,Pos!$A:$A,Pos!AI:AI,_xlfn.XLOOKUP($L260,#REF!,#REF!, ""), 0)</f>
        <v>#REF!</v>
      </c>
      <c r="AT260" s="1" t="e">
        <f>_xlfn.XLOOKUP($L260,Pos!$A:$A,Pos!AJ:AJ,_xlfn.XLOOKUP($L260,#REF!,#REF!, ""), 0)</f>
        <v>#REF!</v>
      </c>
      <c r="AU260" s="1" t="e">
        <f>_xlfn.XLOOKUP($L260,Pos!$A:$A,Pos!AK:AK,_xlfn.XLOOKUP($L260,#REF!,#REF!, ""), 0)</f>
        <v>#REF!</v>
      </c>
      <c r="AV260" s="1" t="e">
        <f>_xlfn.XLOOKUP($L260,Pos!$A:$A,Pos!AL:AL,_xlfn.XLOOKUP($L260,#REF!,#REF!, ""), 0)</f>
        <v>#REF!</v>
      </c>
      <c r="AW260" s="1" t="e">
        <f>_xlfn.XLOOKUP($L260,Pos!$A:$A,Pos!AM:AM,_xlfn.XLOOKUP($L260,#REF!,#REF!, ""), 0)</f>
        <v>#REF!</v>
      </c>
      <c r="AX260" s="1" t="e">
        <f>_xlfn.XLOOKUP($L260,Pos!$A:$A,Pos!AN:AN,_xlfn.XLOOKUP($L260,#REF!,#REF!, ""), 0)</f>
        <v>#REF!</v>
      </c>
      <c r="AY260" s="1" t="e">
        <f>_xlfn.XLOOKUP($L260,Pos!$A:$A,Pos!AO:AO,_xlfn.XLOOKUP($L260,#REF!,#REF!, ""), 0)</f>
        <v>#REF!</v>
      </c>
      <c r="AZ260" s="7" t="str">
        <f t="shared" si="133"/>
        <v>OUT</v>
      </c>
      <c r="BA260" s="1">
        <f>IF(OR(_xlfn.XLOOKUP(L260,Pos!B:B,Pos!L:L,FALSE)="ESG Reason",_xlfn.XLOOKUP(L260,Pos!B:B,Pos!L:L,FALSE)="Blacklisted"),1,0)</f>
        <v>0</v>
      </c>
      <c r="BC260" s="11">
        <v>9.1408940145660838E-11</v>
      </c>
      <c r="BD260" s="11">
        <f>_xlfn.XLOOKUP($L260,Pos!$B:$B,Pos!H:H,0, 0)</f>
        <v>0</v>
      </c>
      <c r="BE260" s="11">
        <f>_xlfn.XLOOKUP($L260,Pos!$B:$B,Pos!I:I,0, 0)</f>
        <v>1.364802435536051E-3</v>
      </c>
      <c r="BF260" s="18">
        <f t="shared" si="134"/>
        <v>1.364802435536051E-3</v>
      </c>
      <c r="BG260" s="1">
        <f t="shared" si="135"/>
        <v>1</v>
      </c>
      <c r="BH260" s="1">
        <f t="shared" si="136"/>
        <v>30</v>
      </c>
      <c r="BI260" s="18">
        <f t="shared" si="137"/>
        <v>9.1408940145660838E-11</v>
      </c>
      <c r="BJ260" s="3">
        <f t="shared" si="138"/>
        <v>0</v>
      </c>
      <c r="BK260" s="18">
        <f t="shared" si="139"/>
        <v>0</v>
      </c>
    </row>
    <row r="261" spans="3:63" x14ac:dyDescent="0.25">
      <c r="C261" s="3"/>
      <c r="D261" s="3"/>
      <c r="E261" s="3"/>
      <c r="F261" s="3"/>
      <c r="G261" s="51" t="s">
        <v>154</v>
      </c>
      <c r="H261" s="8" t="str">
        <f t="shared" si="129"/>
        <v>0,1%North America</v>
      </c>
      <c r="I261" s="11" cm="1">
        <f t="array" ref="I261">IF(
   AZ261 = "OUT", 0,IF(
   BD261 &gt;= LARGE(IF(ISNUMBER(BD:BD), BD:BD), 3),
   BE261 - 0.001,
   IF(BE261 &gt;=VLOOKUP(P261,mapping!$A:$B,2,FALSE), BE261,VLOOKUP(P261,mapping!$A$2:$B$8,2,FALSE))
))</f>
        <v>0</v>
      </c>
      <c r="J261" s="11" cm="1">
        <f t="array" ref="J261">IF(
    AZ261="OUT",0,IF(IF(
                      BD261&gt;=LARGE(IF(ISNUMBER(BD:BD),BD:BD),3),
                      BE261+0.001,
                      VLOOKUP(H261,mapping!$D:$E,2,FALSE)
                      )&gt;I261,
                   IF(
                      BD261&gt;=LARGE(IF(ISNUMBER(BD:BD),BD:BD),3),
                      BE261+0.001,
                      VLOOKUP(H261,mapping!$D:$E,2,FALSE)
                      ),
                   I261+0.002))</f>
        <v>0</v>
      </c>
      <c r="K261" s="8">
        <f t="shared" si="130"/>
        <v>1.355669047357642E-3</v>
      </c>
      <c r="L261" s="1" t="str">
        <f>Pos!B1281</f>
        <v>US92532F1003</v>
      </c>
      <c r="M261" s="1" t="str">
        <f>_xlfn.XLOOKUP($L261,Pos!B:B,Pos!D:D,, 0)</f>
        <v>Vertex Pharmaceuticals Incorporated</v>
      </c>
      <c r="N261" s="1" t="str">
        <f>_xlfn.XLOOKUP($L261,Pos!B:B,Pos!E:E,, 0)</f>
        <v>Health Care</v>
      </c>
      <c r="O261" s="1" t="str">
        <f t="shared" si="131"/>
        <v>Health Care_North America</v>
      </c>
      <c r="P261" s="1" t="str">
        <f>_xlfn.XLOOKUP($L261,Pos!B:B,Pos!F:F,, 0)</f>
        <v>North America</v>
      </c>
      <c r="Q261" s="1">
        <v>0</v>
      </c>
      <c r="R261" s="9">
        <f>_xlfn.XLOOKUP($L261,Pos!$B:$B,Pos!N:N,0, 0)</f>
        <v>0</v>
      </c>
      <c r="S261" s="9">
        <f>_xlfn.XLOOKUP($L261,Pos!$B:$B,Pos!O:O,0, 0)</f>
        <v>3.0089999999999999</v>
      </c>
      <c r="T261" s="9">
        <f>_xlfn.XLOOKUP($L261,Pos!$B:$B,Pos!P:P,0, 0)</f>
        <v>6.875</v>
      </c>
      <c r="U261" s="9">
        <f>_xlfn.XLOOKUP($L261,Pos!$B:$B,Pos!Q:Q,0, 0)</f>
        <v>4.2</v>
      </c>
      <c r="V261" s="9">
        <f>_xlfn.XLOOKUP($L261,Pos!$B:$B,Pos!R:R,0, 0)</f>
        <v>5.3333329999999997</v>
      </c>
      <c r="W261" s="9">
        <f>_xlfn.XLOOKUP($L261,Pos!$B:$B,Pos!S:S,0, 0)</f>
        <v>5.5049999999999999</v>
      </c>
      <c r="X261" s="9" t="str">
        <f>_xlfn.XLOOKUP($L261,Pos!$B:$B,Pos!J:J,0, 0)</f>
        <v>Outperform</v>
      </c>
      <c r="Y261" s="1">
        <v>0</v>
      </c>
      <c r="Z261" s="1">
        <v>0</v>
      </c>
      <c r="AA261" s="1">
        <f t="shared" si="132"/>
        <v>0</v>
      </c>
      <c r="AB261" s="9">
        <f>_xlfn.XLOOKUP(L261,Pos!B:B,Pos!K:K,-1,0)</f>
        <v>7.6271186440677958</v>
      </c>
      <c r="AC261" s="1" t="e">
        <f>_xlfn.XLOOKUP($L261,Pos!$A:$A,Pos!S:S,_xlfn.XLOOKUP($L261,#REF!,#REF!, ""), 0)</f>
        <v>#REF!</v>
      </c>
      <c r="AD261" s="1" t="e">
        <f>_xlfn.XLOOKUP($L261,Pos!$A:$A,Pos!T:T,_xlfn.XLOOKUP($L261,#REF!,#REF!, ""), 0)</f>
        <v>#REF!</v>
      </c>
      <c r="AE261" s="1" t="e">
        <f>_xlfn.XLOOKUP($L261,Pos!$A:$A,Pos!U:U,_xlfn.XLOOKUP($L261,#REF!,#REF!, ""), 0)</f>
        <v>#REF!</v>
      </c>
      <c r="AF261" s="1" t="e">
        <f>_xlfn.XLOOKUP($L261,Pos!$A:$A,Pos!V:V,_xlfn.XLOOKUP($L261,#REF!,#REF!, ""), 0)</f>
        <v>#REF!</v>
      </c>
      <c r="AG261" s="1" t="e">
        <f>_xlfn.XLOOKUP($L261,Pos!$A:$A,Pos!W:W,_xlfn.XLOOKUP($L261,#REF!,#REF!, ""), 0)</f>
        <v>#REF!</v>
      </c>
      <c r="AH261" s="1" t="e">
        <f>_xlfn.XLOOKUP($L261,Pos!$A:$A,Pos!X:X,_xlfn.XLOOKUP($L261,#REF!,#REF!, ""), 0)</f>
        <v>#REF!</v>
      </c>
      <c r="AI261" s="1" t="e">
        <f>_xlfn.XLOOKUP($L261,Pos!$A:$A,Pos!Y:Y,_xlfn.XLOOKUP($L261,#REF!,#REF!, ""), 0)</f>
        <v>#REF!</v>
      </c>
      <c r="AJ261" s="1" t="e">
        <f>_xlfn.XLOOKUP($L261,Pos!$A:$A,Pos!Z:Z,_xlfn.XLOOKUP($L261,#REF!,#REF!, ""), 0)</f>
        <v>#REF!</v>
      </c>
      <c r="AK261" s="1" t="e">
        <f>_xlfn.XLOOKUP($L261,Pos!$A:$A,Pos!AA:AA,_xlfn.XLOOKUP($L261,#REF!,#REF!, ""), 0)</f>
        <v>#REF!</v>
      </c>
      <c r="AL261" s="1" t="e">
        <f>_xlfn.XLOOKUP($L261,Pos!$A:$A,Pos!AB:AB,_xlfn.XLOOKUP($L261,#REF!,#REF!, ""), 0)</f>
        <v>#REF!</v>
      </c>
      <c r="AM261" s="1" t="e">
        <f>_xlfn.XLOOKUP($L261,Pos!$A:$A,Pos!AC:AC,_xlfn.XLOOKUP($L261,#REF!,#REF!, ""), 0)</f>
        <v>#REF!</v>
      </c>
      <c r="AN261" s="1" t="e">
        <f>_xlfn.XLOOKUP($L261,Pos!$A:$A,Pos!AD:AD,_xlfn.XLOOKUP($L261,#REF!,#REF!, ""), 0)</f>
        <v>#REF!</v>
      </c>
      <c r="AO261" s="1" t="e">
        <f>_xlfn.XLOOKUP($L261,Pos!$A:$A,Pos!AE:AE,_xlfn.XLOOKUP($L261,#REF!,#REF!, ""), 0)</f>
        <v>#REF!</v>
      </c>
      <c r="AP261" s="1" t="e">
        <f>_xlfn.XLOOKUP($L261,Pos!$A:$A,Pos!AF:AF,_xlfn.XLOOKUP($L261,#REF!,#REF!, ""), 0)</f>
        <v>#REF!</v>
      </c>
      <c r="AQ261" s="1" t="e">
        <f>_xlfn.XLOOKUP($L261,Pos!$A:$A,Pos!AG:AG,_xlfn.XLOOKUP($L261,#REF!,#REF!, ""), 0)</f>
        <v>#REF!</v>
      </c>
      <c r="AR261" s="1" t="e">
        <f>_xlfn.XLOOKUP($L261,Pos!$A:$A,Pos!AH:AH,_xlfn.XLOOKUP($L261,#REF!,#REF!, ""), 0)</f>
        <v>#REF!</v>
      </c>
      <c r="AS261" s="1" t="e">
        <f>_xlfn.XLOOKUP($L261,Pos!$A:$A,Pos!AI:AI,_xlfn.XLOOKUP($L261,#REF!,#REF!, ""), 0)</f>
        <v>#REF!</v>
      </c>
      <c r="AT261" s="1" t="e">
        <f>_xlfn.XLOOKUP($L261,Pos!$A:$A,Pos!AJ:AJ,_xlfn.XLOOKUP($L261,#REF!,#REF!, ""), 0)</f>
        <v>#REF!</v>
      </c>
      <c r="AU261" s="1" t="e">
        <f>_xlfn.XLOOKUP($L261,Pos!$A:$A,Pos!AK:AK,_xlfn.XLOOKUP($L261,#REF!,#REF!, ""), 0)</f>
        <v>#REF!</v>
      </c>
      <c r="AV261" s="1" t="e">
        <f>_xlfn.XLOOKUP($L261,Pos!$A:$A,Pos!AL:AL,_xlfn.XLOOKUP($L261,#REF!,#REF!, ""), 0)</f>
        <v>#REF!</v>
      </c>
      <c r="AW261" s="1" t="e">
        <f>_xlfn.XLOOKUP($L261,Pos!$A:$A,Pos!AM:AM,_xlfn.XLOOKUP($L261,#REF!,#REF!, ""), 0)</f>
        <v>#REF!</v>
      </c>
      <c r="AX261" s="1" t="e">
        <f>_xlfn.XLOOKUP($L261,Pos!$A:$A,Pos!AN:AN,_xlfn.XLOOKUP($L261,#REF!,#REF!, ""), 0)</f>
        <v>#REF!</v>
      </c>
      <c r="AY261" s="1" t="e">
        <f>_xlfn.XLOOKUP($L261,Pos!$A:$A,Pos!AO:AO,_xlfn.XLOOKUP($L261,#REF!,#REF!, ""), 0)</f>
        <v>#REF!</v>
      </c>
      <c r="AZ261" s="7" t="str">
        <f t="shared" si="133"/>
        <v>OUT</v>
      </c>
      <c r="BA261" s="1">
        <f>IF(OR(_xlfn.XLOOKUP(L261,Pos!B:B,Pos!L:L,FALSE)="ESG Reason",_xlfn.XLOOKUP(L261,Pos!B:B,Pos!L:L,FALSE)="Blacklisted"),1,0)</f>
        <v>0</v>
      </c>
      <c r="BC261" s="11">
        <v>9.1208690037954841E-11</v>
      </c>
      <c r="BD261" s="11">
        <f>_xlfn.XLOOKUP($L261,Pos!$B:$B,Pos!H:H,0, 0)</f>
        <v>0</v>
      </c>
      <c r="BE261" s="11">
        <f>_xlfn.XLOOKUP($L261,Pos!$B:$B,Pos!I:I,0, 0)</f>
        <v>1.355669047357642E-3</v>
      </c>
      <c r="BF261" s="18">
        <f t="shared" si="134"/>
        <v>1.355669047357642E-3</v>
      </c>
      <c r="BG261" s="1">
        <f t="shared" si="135"/>
        <v>1</v>
      </c>
      <c r="BH261" s="1">
        <f t="shared" si="136"/>
        <v>28</v>
      </c>
      <c r="BI261" s="18">
        <f t="shared" si="137"/>
        <v>9.1208690037954841E-11</v>
      </c>
      <c r="BJ261" s="3">
        <f t="shared" si="138"/>
        <v>0</v>
      </c>
      <c r="BK261" s="18">
        <f t="shared" si="139"/>
        <v>0</v>
      </c>
    </row>
    <row r="262" spans="3:63" x14ac:dyDescent="0.25">
      <c r="C262" s="3"/>
      <c r="D262" s="3"/>
      <c r="E262" s="3"/>
      <c r="F262" s="3"/>
      <c r="G262" s="51" t="s">
        <v>156</v>
      </c>
      <c r="H262" s="8" t="str">
        <f t="shared" si="129"/>
        <v>0,1%Others</v>
      </c>
      <c r="I262" s="11" cm="1">
        <f t="array" ref="I262">IF(
   AZ262 = "OUT", 0,IF(
   BD262 &gt;= LARGE(IF(ISNUMBER(BD:BD), BD:BD), 3),
   BE262 - 0.001,
   IF(BE262 &gt;=VLOOKUP(P262,mapping!$A:$B,2,FALSE), BE262,VLOOKUP(P262,mapping!$A$2:$B$8,2,FALSE))
))</f>
        <v>0</v>
      </c>
      <c r="J262" s="11" cm="1">
        <f t="array" ref="J262">IF(
    AZ262="OUT",0,IF(IF(
                      BD262&gt;=LARGE(IF(ISNUMBER(BD:BD),BD:BD),3),
                      BE262+0.001,
                      VLOOKUP(H262,mapping!$D:$E,2,FALSE)
                      )&gt;I262,
                   IF(
                      BD262&gt;=LARGE(IF(ISNUMBER(BD:BD),BD:BD),3),
                      BE262+0.001,
                      VLOOKUP(H262,mapping!$D:$E,2,FALSE)
                      ),
                   I262+0.002))</f>
        <v>0</v>
      </c>
      <c r="K262" s="8">
        <f t="shared" si="130"/>
        <v>1.346841705695068E-3</v>
      </c>
      <c r="L262" s="1" t="str">
        <f>Pos!B417</f>
        <v>HK0000069689</v>
      </c>
      <c r="M262" s="1" t="str">
        <f>_xlfn.XLOOKUP($L262,Pos!B:B,Pos!D:D,, 0)</f>
        <v>AIA Group Limited</v>
      </c>
      <c r="N262" s="1" t="str">
        <f>_xlfn.XLOOKUP($L262,Pos!B:B,Pos!E:E,, 0)</f>
        <v>Insurance</v>
      </c>
      <c r="O262" s="1" t="str">
        <f t="shared" si="131"/>
        <v>Insurance_Others</v>
      </c>
      <c r="P262" s="1" t="str">
        <f>_xlfn.XLOOKUP($L262,Pos!B:B,Pos!F:F,, 0)</f>
        <v>Others</v>
      </c>
      <c r="Q262" s="1">
        <v>0</v>
      </c>
      <c r="R262" s="9">
        <f>_xlfn.XLOOKUP($L262,Pos!$B:$B,Pos!N:N,0, 0)</f>
        <v>4.63</v>
      </c>
      <c r="S262" s="9">
        <f>_xlfn.XLOOKUP($L262,Pos!$B:$B,Pos!O:O,0, 0)</f>
        <v>2.9762499999999998</v>
      </c>
      <c r="T262" s="9">
        <f>_xlfn.XLOOKUP($L262,Pos!$B:$B,Pos!P:P,0, 0)</f>
        <v>7.9333330000000002</v>
      </c>
      <c r="U262" s="9">
        <f>_xlfn.XLOOKUP($L262,Pos!$B:$B,Pos!Q:Q,0, 0)</f>
        <v>7.6</v>
      </c>
      <c r="V262" s="9">
        <f>_xlfn.XLOOKUP($L262,Pos!$B:$B,Pos!R:R,0, 0)</f>
        <v>2.9666670000000002</v>
      </c>
      <c r="W262" s="9">
        <f>_xlfn.XLOOKUP($L262,Pos!$B:$B,Pos!S:S,0, 0)</f>
        <v>3.2374999999999998</v>
      </c>
      <c r="X262" s="9" t="str">
        <f>_xlfn.XLOOKUP($L262,Pos!$B:$B,Pos!J:J,0, 0)</f>
        <v>Buy</v>
      </c>
      <c r="Y262" s="1">
        <v>0</v>
      </c>
      <c r="Z262" s="1">
        <v>0</v>
      </c>
      <c r="AA262" s="1">
        <f t="shared" si="132"/>
        <v>0</v>
      </c>
      <c r="AB262" s="9">
        <f>_xlfn.XLOOKUP(L262,Pos!B:B,Pos!K:K,-1,0)</f>
        <v>-1</v>
      </c>
      <c r="AC262" s="1" t="e">
        <f>_xlfn.XLOOKUP($L262,Pos!$A:$A,Pos!S:S,_xlfn.XLOOKUP($L262,#REF!,#REF!, ""), 0)</f>
        <v>#REF!</v>
      </c>
      <c r="AD262" s="1" t="e">
        <f>_xlfn.XLOOKUP($L262,Pos!$A:$A,Pos!T:T,_xlfn.XLOOKUP($L262,#REF!,#REF!, ""), 0)</f>
        <v>#REF!</v>
      </c>
      <c r="AE262" s="1" t="e">
        <f>_xlfn.XLOOKUP($L262,Pos!$A:$A,Pos!U:U,_xlfn.XLOOKUP($L262,#REF!,#REF!, ""), 0)</f>
        <v>#REF!</v>
      </c>
      <c r="AF262" s="1" t="e">
        <f>_xlfn.XLOOKUP($L262,Pos!$A:$A,Pos!V:V,_xlfn.XLOOKUP($L262,#REF!,#REF!, ""), 0)</f>
        <v>#REF!</v>
      </c>
      <c r="AG262" s="1" t="e">
        <f>_xlfn.XLOOKUP($L262,Pos!$A:$A,Pos!W:W,_xlfn.XLOOKUP($L262,#REF!,#REF!, ""), 0)</f>
        <v>#REF!</v>
      </c>
      <c r="AH262" s="1" t="e">
        <f>_xlfn.XLOOKUP($L262,Pos!$A:$A,Pos!X:X,_xlfn.XLOOKUP($L262,#REF!,#REF!, ""), 0)</f>
        <v>#REF!</v>
      </c>
      <c r="AI262" s="1" t="e">
        <f>_xlfn.XLOOKUP($L262,Pos!$A:$A,Pos!Y:Y,_xlfn.XLOOKUP($L262,#REF!,#REF!, ""), 0)</f>
        <v>#REF!</v>
      </c>
      <c r="AJ262" s="1" t="e">
        <f>_xlfn.XLOOKUP($L262,Pos!$A:$A,Pos!Z:Z,_xlfn.XLOOKUP($L262,#REF!,#REF!, ""), 0)</f>
        <v>#REF!</v>
      </c>
      <c r="AK262" s="1" t="e">
        <f>_xlfn.XLOOKUP($L262,Pos!$A:$A,Pos!AA:AA,_xlfn.XLOOKUP($L262,#REF!,#REF!, ""), 0)</f>
        <v>#REF!</v>
      </c>
      <c r="AL262" s="1" t="e">
        <f>_xlfn.XLOOKUP($L262,Pos!$A:$A,Pos!AB:AB,_xlfn.XLOOKUP($L262,#REF!,#REF!, ""), 0)</f>
        <v>#REF!</v>
      </c>
      <c r="AM262" s="1" t="e">
        <f>_xlfn.XLOOKUP($L262,Pos!$A:$A,Pos!AC:AC,_xlfn.XLOOKUP($L262,#REF!,#REF!, ""), 0)</f>
        <v>#REF!</v>
      </c>
      <c r="AN262" s="1" t="e">
        <f>_xlfn.XLOOKUP($L262,Pos!$A:$A,Pos!AD:AD,_xlfn.XLOOKUP($L262,#REF!,#REF!, ""), 0)</f>
        <v>#REF!</v>
      </c>
      <c r="AO262" s="1" t="e">
        <f>_xlfn.XLOOKUP($L262,Pos!$A:$A,Pos!AE:AE,_xlfn.XLOOKUP($L262,#REF!,#REF!, ""), 0)</f>
        <v>#REF!</v>
      </c>
      <c r="AP262" s="1" t="e">
        <f>_xlfn.XLOOKUP($L262,Pos!$A:$A,Pos!AF:AF,_xlfn.XLOOKUP($L262,#REF!,#REF!, ""), 0)</f>
        <v>#REF!</v>
      </c>
      <c r="AQ262" s="1" t="e">
        <f>_xlfn.XLOOKUP($L262,Pos!$A:$A,Pos!AG:AG,_xlfn.XLOOKUP($L262,#REF!,#REF!, ""), 0)</f>
        <v>#REF!</v>
      </c>
      <c r="AR262" s="1" t="e">
        <f>_xlfn.XLOOKUP($L262,Pos!$A:$A,Pos!AH:AH,_xlfn.XLOOKUP($L262,#REF!,#REF!, ""), 0)</f>
        <v>#REF!</v>
      </c>
      <c r="AS262" s="1" t="e">
        <f>_xlfn.XLOOKUP($L262,Pos!$A:$A,Pos!AI:AI,_xlfn.XLOOKUP($L262,#REF!,#REF!, ""), 0)</f>
        <v>#REF!</v>
      </c>
      <c r="AT262" s="1" t="e">
        <f>_xlfn.XLOOKUP($L262,Pos!$A:$A,Pos!AJ:AJ,_xlfn.XLOOKUP($L262,#REF!,#REF!, ""), 0)</f>
        <v>#REF!</v>
      </c>
      <c r="AU262" s="1" t="e">
        <f>_xlfn.XLOOKUP($L262,Pos!$A:$A,Pos!AK:AK,_xlfn.XLOOKUP($L262,#REF!,#REF!, ""), 0)</f>
        <v>#REF!</v>
      </c>
      <c r="AV262" s="1" t="e">
        <f>_xlfn.XLOOKUP($L262,Pos!$A:$A,Pos!AL:AL,_xlfn.XLOOKUP($L262,#REF!,#REF!, ""), 0)</f>
        <v>#REF!</v>
      </c>
      <c r="AW262" s="1" t="e">
        <f>_xlfn.XLOOKUP($L262,Pos!$A:$A,Pos!AM:AM,_xlfn.XLOOKUP($L262,#REF!,#REF!, ""), 0)</f>
        <v>#REF!</v>
      </c>
      <c r="AX262" s="1" t="e">
        <f>_xlfn.XLOOKUP($L262,Pos!$A:$A,Pos!AN:AN,_xlfn.XLOOKUP($L262,#REF!,#REF!, ""), 0)</f>
        <v>#REF!</v>
      </c>
      <c r="AY262" s="1" t="e">
        <f>_xlfn.XLOOKUP($L262,Pos!$A:$A,Pos!AO:AO,_xlfn.XLOOKUP($L262,#REF!,#REF!, ""), 0)</f>
        <v>#REF!</v>
      </c>
      <c r="AZ262" s="7" t="str">
        <f t="shared" si="133"/>
        <v>OUT</v>
      </c>
      <c r="BA262" s="1">
        <f>IF(OR(_xlfn.XLOOKUP(L262,Pos!B:B,Pos!L:L,FALSE)="ESG Reason",_xlfn.XLOOKUP(L262,Pos!B:B,Pos!L:L,FALSE)="Blacklisted"),1,0)</f>
        <v>0</v>
      </c>
      <c r="BC262" s="11">
        <v>9.0095449491890429E-11</v>
      </c>
      <c r="BD262" s="11">
        <f>_xlfn.XLOOKUP($L262,Pos!$B:$B,Pos!H:H,0, 0)</f>
        <v>0</v>
      </c>
      <c r="BE262" s="11">
        <f>_xlfn.XLOOKUP($L262,Pos!$B:$B,Pos!I:I,0, 0)</f>
        <v>1.346841705695068E-3</v>
      </c>
      <c r="BF262" s="18">
        <f t="shared" si="134"/>
        <v>1.346841705695068E-3</v>
      </c>
      <c r="BG262" s="1">
        <f t="shared" si="135"/>
        <v>3</v>
      </c>
      <c r="BH262" s="1">
        <f t="shared" si="136"/>
        <v>49</v>
      </c>
      <c r="BI262" s="18">
        <f t="shared" si="137"/>
        <v>9.0095449491890429E-11</v>
      </c>
      <c r="BJ262" s="3">
        <f t="shared" si="138"/>
        <v>0</v>
      </c>
      <c r="BK262" s="18">
        <f t="shared" si="139"/>
        <v>0</v>
      </c>
    </row>
    <row r="263" spans="3:63" x14ac:dyDescent="0.25">
      <c r="C263" s="3"/>
      <c r="D263" s="3"/>
      <c r="E263" s="3"/>
      <c r="F263" s="3"/>
      <c r="G263" s="51" t="s">
        <v>148</v>
      </c>
      <c r="H263" s="8" t="str">
        <f t="shared" si="129"/>
        <v>0,1%North America</v>
      </c>
      <c r="I263" s="11" cm="1">
        <f t="array" ref="I263">IF(
   AZ263 = "OUT", 0,IF(
   BD263 &gt;= LARGE(IF(ISNUMBER(BD:BD), BD:BD), 3),
   BE263 - 0.001,
   IF(BE263 &gt;=VLOOKUP(P263,mapping!$A:$B,2,FALSE), BE263,VLOOKUP(P263,mapping!$A$2:$B$8,2,FALSE))
))</f>
        <v>0</v>
      </c>
      <c r="J263" s="11" cm="1">
        <f t="array" ref="J263">IF(
    AZ263="OUT",0,IF(IF(
                      BD263&gt;=LARGE(IF(ISNUMBER(BD:BD),BD:BD),3),
                      BE263+0.001,
                      VLOOKUP(H263,mapping!$D:$E,2,FALSE)
                      )&gt;I263,
                   IF(
                      BD263&gt;=LARGE(IF(ISNUMBER(BD:BD),BD:BD),3),
                      BE263+0.001,
                      VLOOKUP(H263,mapping!$D:$E,2,FALSE)
                      ),
                   I263+0.002))</f>
        <v>0</v>
      </c>
      <c r="K263" s="8">
        <f t="shared" si="130"/>
        <v>1.345607518111607E-3</v>
      </c>
      <c r="L263" s="1" t="str">
        <f>Pos!B919</f>
        <v>US20825C1045</v>
      </c>
      <c r="M263" s="1" t="str">
        <f>_xlfn.XLOOKUP($L263,Pos!B:B,Pos!D:D,, 0)</f>
        <v>ConocoPhillips</v>
      </c>
      <c r="N263" s="1" t="str">
        <f>_xlfn.XLOOKUP($L263,Pos!B:B,Pos!E:E,, 0)</f>
        <v>Energy</v>
      </c>
      <c r="O263" s="1" t="str">
        <f t="shared" si="131"/>
        <v>Energy_North America</v>
      </c>
      <c r="P263" s="1" t="str">
        <f>_xlfn.XLOOKUP($L263,Pos!B:B,Pos!F:F,, 0)</f>
        <v>North America</v>
      </c>
      <c r="Q263" s="1">
        <v>0</v>
      </c>
      <c r="R263" s="9">
        <f>_xlfn.XLOOKUP($L263,Pos!$B:$B,Pos!N:N,0, 0)</f>
        <v>5.0599999999999996</v>
      </c>
      <c r="S263" s="9">
        <f>_xlfn.XLOOKUP($L263,Pos!$B:$B,Pos!O:O,0, 0)</f>
        <v>7.3873329999999999</v>
      </c>
      <c r="T263" s="9">
        <f>_xlfn.XLOOKUP($L263,Pos!$B:$B,Pos!P:P,0, 0)</f>
        <v>5.7</v>
      </c>
      <c r="U263" s="9">
        <f>_xlfn.XLOOKUP($L263,Pos!$B:$B,Pos!Q:Q,0, 0)</f>
        <v>2.7</v>
      </c>
      <c r="V263" s="9">
        <f>_xlfn.XLOOKUP($L263,Pos!$B:$B,Pos!R:R,0, 0)</f>
        <v>3.4</v>
      </c>
      <c r="W263" s="9">
        <f>_xlfn.XLOOKUP($L263,Pos!$B:$B,Pos!S:S,0, 0)</f>
        <v>3.7516669999999999</v>
      </c>
      <c r="X263" s="9" t="str">
        <f>_xlfn.XLOOKUP($L263,Pos!$B:$B,Pos!J:J,0, 0)</f>
        <v>Outperform</v>
      </c>
      <c r="Y263" s="1">
        <v>0</v>
      </c>
      <c r="Z263" s="1">
        <v>0</v>
      </c>
      <c r="AA263" s="1">
        <f t="shared" si="132"/>
        <v>0</v>
      </c>
      <c r="AB263" s="9">
        <f>_xlfn.XLOOKUP(L263,Pos!B:B,Pos!K:K,-1,0)</f>
        <v>8.2608695652173907</v>
      </c>
      <c r="AC263" s="1" t="e">
        <f>_xlfn.XLOOKUP($L263,Pos!$A:$A,Pos!S:S,_xlfn.XLOOKUP($L263,#REF!,#REF!, ""), 0)</f>
        <v>#REF!</v>
      </c>
      <c r="AD263" s="1" t="e">
        <f>_xlfn.XLOOKUP($L263,Pos!$A:$A,Pos!T:T,_xlfn.XLOOKUP($L263,#REF!,#REF!, ""), 0)</f>
        <v>#REF!</v>
      </c>
      <c r="AE263" s="1" t="e">
        <f>_xlfn.XLOOKUP($L263,Pos!$A:$A,Pos!U:U,_xlfn.XLOOKUP($L263,#REF!,#REF!, ""), 0)</f>
        <v>#REF!</v>
      </c>
      <c r="AF263" s="1" t="e">
        <f>_xlfn.XLOOKUP($L263,Pos!$A:$A,Pos!V:V,_xlfn.XLOOKUP($L263,#REF!,#REF!, ""), 0)</f>
        <v>#REF!</v>
      </c>
      <c r="AG263" s="1" t="e">
        <f>_xlfn.XLOOKUP($L263,Pos!$A:$A,Pos!W:W,_xlfn.XLOOKUP($L263,#REF!,#REF!, ""), 0)</f>
        <v>#REF!</v>
      </c>
      <c r="AH263" s="1" t="e">
        <f>_xlfn.XLOOKUP($L263,Pos!$A:$A,Pos!X:X,_xlfn.XLOOKUP($L263,#REF!,#REF!, ""), 0)</f>
        <v>#REF!</v>
      </c>
      <c r="AI263" s="1" t="e">
        <f>_xlfn.XLOOKUP($L263,Pos!$A:$A,Pos!Y:Y,_xlfn.XLOOKUP($L263,#REF!,#REF!, ""), 0)</f>
        <v>#REF!</v>
      </c>
      <c r="AJ263" s="1" t="e">
        <f>_xlfn.XLOOKUP($L263,Pos!$A:$A,Pos!Z:Z,_xlfn.XLOOKUP($L263,#REF!,#REF!, ""), 0)</f>
        <v>#REF!</v>
      </c>
      <c r="AK263" s="1" t="e">
        <f>_xlfn.XLOOKUP($L263,Pos!$A:$A,Pos!AA:AA,_xlfn.XLOOKUP($L263,#REF!,#REF!, ""), 0)</f>
        <v>#REF!</v>
      </c>
      <c r="AL263" s="1" t="e">
        <f>_xlfn.XLOOKUP($L263,Pos!$A:$A,Pos!AB:AB,_xlfn.XLOOKUP($L263,#REF!,#REF!, ""), 0)</f>
        <v>#REF!</v>
      </c>
      <c r="AM263" s="1" t="e">
        <f>_xlfn.XLOOKUP($L263,Pos!$A:$A,Pos!AC:AC,_xlfn.XLOOKUP($L263,#REF!,#REF!, ""), 0)</f>
        <v>#REF!</v>
      </c>
      <c r="AN263" s="1" t="e">
        <f>_xlfn.XLOOKUP($L263,Pos!$A:$A,Pos!AD:AD,_xlfn.XLOOKUP($L263,#REF!,#REF!, ""), 0)</f>
        <v>#REF!</v>
      </c>
      <c r="AO263" s="1" t="e">
        <f>_xlfn.XLOOKUP($L263,Pos!$A:$A,Pos!AE:AE,_xlfn.XLOOKUP($L263,#REF!,#REF!, ""), 0)</f>
        <v>#REF!</v>
      </c>
      <c r="AP263" s="1" t="e">
        <f>_xlfn.XLOOKUP($L263,Pos!$A:$A,Pos!AF:AF,_xlfn.XLOOKUP($L263,#REF!,#REF!, ""), 0)</f>
        <v>#REF!</v>
      </c>
      <c r="AQ263" s="1" t="e">
        <f>_xlfn.XLOOKUP($L263,Pos!$A:$A,Pos!AG:AG,_xlfn.XLOOKUP($L263,#REF!,#REF!, ""), 0)</f>
        <v>#REF!</v>
      </c>
      <c r="AR263" s="1" t="e">
        <f>_xlfn.XLOOKUP($L263,Pos!$A:$A,Pos!AH:AH,_xlfn.XLOOKUP($L263,#REF!,#REF!, ""), 0)</f>
        <v>#REF!</v>
      </c>
      <c r="AS263" s="1" t="e">
        <f>_xlfn.XLOOKUP($L263,Pos!$A:$A,Pos!AI:AI,_xlfn.XLOOKUP($L263,#REF!,#REF!, ""), 0)</f>
        <v>#REF!</v>
      </c>
      <c r="AT263" s="1" t="e">
        <f>_xlfn.XLOOKUP($L263,Pos!$A:$A,Pos!AJ:AJ,_xlfn.XLOOKUP($L263,#REF!,#REF!, ""), 0)</f>
        <v>#REF!</v>
      </c>
      <c r="AU263" s="1" t="e">
        <f>_xlfn.XLOOKUP($L263,Pos!$A:$A,Pos!AK:AK,_xlfn.XLOOKUP($L263,#REF!,#REF!, ""), 0)</f>
        <v>#REF!</v>
      </c>
      <c r="AV263" s="1" t="e">
        <f>_xlfn.XLOOKUP($L263,Pos!$A:$A,Pos!AL:AL,_xlfn.XLOOKUP($L263,#REF!,#REF!, ""), 0)</f>
        <v>#REF!</v>
      </c>
      <c r="AW263" s="1" t="e">
        <f>_xlfn.XLOOKUP($L263,Pos!$A:$A,Pos!AM:AM,_xlfn.XLOOKUP($L263,#REF!,#REF!, ""), 0)</f>
        <v>#REF!</v>
      </c>
      <c r="AX263" s="1" t="e">
        <f>_xlfn.XLOOKUP($L263,Pos!$A:$A,Pos!AN:AN,_xlfn.XLOOKUP($L263,#REF!,#REF!, ""), 0)</f>
        <v>#REF!</v>
      </c>
      <c r="AY263" s="1" t="e">
        <f>_xlfn.XLOOKUP($L263,Pos!$A:$A,Pos!AO:AO,_xlfn.XLOOKUP($L263,#REF!,#REF!, ""), 0)</f>
        <v>#REF!</v>
      </c>
      <c r="AZ263" s="7" t="str">
        <f t="shared" si="133"/>
        <v>OUT</v>
      </c>
      <c r="BA263" s="1">
        <f>IF(OR(_xlfn.XLOOKUP(L263,Pos!B:B,Pos!L:L,FALSE)="ESG Reason",_xlfn.XLOOKUP(L263,Pos!B:B,Pos!L:L,FALSE)="Blacklisted"),1,0)</f>
        <v>1</v>
      </c>
      <c r="BC263" s="11">
        <v>1.9312721027366091E-10</v>
      </c>
      <c r="BD263" s="11">
        <f>_xlfn.XLOOKUP($L263,Pos!$B:$B,Pos!H:H,0, 0)</f>
        <v>0</v>
      </c>
      <c r="BE263" s="11">
        <f>_xlfn.XLOOKUP($L263,Pos!$B:$B,Pos!I:I,0, 0)</f>
        <v>1.345607518111607E-3</v>
      </c>
      <c r="BF263" s="18">
        <f t="shared" si="134"/>
        <v>1.345607518111607E-3</v>
      </c>
      <c r="BG263" s="1">
        <f t="shared" si="135"/>
        <v>1</v>
      </c>
      <c r="BH263" s="1">
        <f t="shared" si="136"/>
        <v>25</v>
      </c>
      <c r="BI263" s="18">
        <f t="shared" si="137"/>
        <v>1.9312721027366091E-10</v>
      </c>
      <c r="BJ263" s="3">
        <f t="shared" si="138"/>
        <v>0</v>
      </c>
      <c r="BK263" s="18">
        <f t="shared" si="139"/>
        <v>0</v>
      </c>
    </row>
    <row r="264" spans="3:63" x14ac:dyDescent="0.25">
      <c r="C264" s="3"/>
      <c r="D264" s="3"/>
      <c r="E264" s="3"/>
      <c r="F264" s="3"/>
      <c r="G264" s="51" t="s">
        <v>152</v>
      </c>
      <c r="H264" s="8" t="str">
        <f t="shared" si="129"/>
        <v>0,1%West Europe</v>
      </c>
      <c r="I264" s="11" cm="1">
        <f t="array" ref="I264">IF(
   AZ264 = "OUT", 0,IF(
   BD264 &gt;= LARGE(IF(ISNUMBER(BD:BD), BD:BD), 3),
   BE264 - 0.001,
   IF(BE264 &gt;=VLOOKUP(P264,mapping!$A:$B,2,FALSE), BE264,VLOOKUP(P264,mapping!$A$2:$B$8,2,FALSE))
))</f>
        <v>0</v>
      </c>
      <c r="J264" s="11" cm="1">
        <f t="array" ref="J264">IF(
    AZ264="OUT",0,IF(IF(
                      BD264&gt;=LARGE(IF(ISNUMBER(BD:BD),BD:BD),3),
                      BE264+0.001,
                      VLOOKUP(H264,mapping!$D:$E,2,FALSE)
                      )&gt;I264,
                   IF(
                      BD264&gt;=LARGE(IF(ISNUMBER(BD:BD),BD:BD),3),
                      BE264+0.001,
                      VLOOKUP(H264,mapping!$D:$E,2,FALSE)
                      ),
                   I264+0.002))</f>
        <v>0</v>
      </c>
      <c r="K264" s="8">
        <f t="shared" si="130"/>
        <v>1.3407647820669461E-3</v>
      </c>
      <c r="L264" s="1" t="str">
        <f>Pos!B301</f>
        <v>FR0000120073</v>
      </c>
      <c r="M264" s="1" t="str">
        <f>_xlfn.XLOOKUP($L264,Pos!B:B,Pos!D:D,, 0)</f>
        <v>Air Liquide SA</v>
      </c>
      <c r="N264" s="1" t="str">
        <f>_xlfn.XLOOKUP($L264,Pos!B:B,Pos!E:E,, 0)</f>
        <v>Chemicals</v>
      </c>
      <c r="O264" s="1" t="str">
        <f t="shared" si="131"/>
        <v>Chemicals_West Europe</v>
      </c>
      <c r="P264" s="1" t="str">
        <f>_xlfn.XLOOKUP($L264,Pos!B:B,Pos!F:F,, 0)</f>
        <v>West Europe</v>
      </c>
      <c r="Q264" s="1">
        <v>0</v>
      </c>
      <c r="R264" s="9">
        <f>_xlfn.XLOOKUP($L264,Pos!$B:$B,Pos!N:N,0, 0)</f>
        <v>4.3499999999999996</v>
      </c>
      <c r="S264" s="9">
        <f>_xlfn.XLOOKUP($L264,Pos!$B:$B,Pos!O:O,0, 0)</f>
        <v>1.7443329999999999</v>
      </c>
      <c r="T264" s="9">
        <f>_xlfn.XLOOKUP($L264,Pos!$B:$B,Pos!P:P,0, 0)</f>
        <v>5.9749999999999996</v>
      </c>
      <c r="U264" s="9">
        <f>_xlfn.XLOOKUP($L264,Pos!$B:$B,Pos!Q:Q,0, 0)</f>
        <v>6</v>
      </c>
      <c r="V264" s="9">
        <f>_xlfn.XLOOKUP($L264,Pos!$B:$B,Pos!R:R,0, 0)</f>
        <v>9.9</v>
      </c>
      <c r="W264" s="9">
        <f>_xlfn.XLOOKUP($L264,Pos!$B:$B,Pos!S:S,0, 0)</f>
        <v>8.2166669999999993</v>
      </c>
      <c r="X264" s="9" t="str">
        <f>_xlfn.XLOOKUP($L264,Pos!$B:$B,Pos!J:J,0, 0)</f>
        <v>Outperform</v>
      </c>
      <c r="Y264" s="1">
        <v>0</v>
      </c>
      <c r="Z264" s="1">
        <v>0</v>
      </c>
      <c r="AA264" s="1">
        <f t="shared" si="132"/>
        <v>0</v>
      </c>
      <c r="AB264" s="9">
        <f>_xlfn.XLOOKUP(L264,Pos!B:B,Pos!K:K,-1,0)</f>
        <v>5.4545454545454541</v>
      </c>
      <c r="AC264" s="1" t="e">
        <f>_xlfn.XLOOKUP($L264,Pos!$A:$A,Pos!S:S,_xlfn.XLOOKUP($L264,#REF!,#REF!, ""), 0)</f>
        <v>#REF!</v>
      </c>
      <c r="AD264" s="1" t="e">
        <f>_xlfn.XLOOKUP($L264,Pos!$A:$A,Pos!T:T,_xlfn.XLOOKUP($L264,#REF!,#REF!, ""), 0)</f>
        <v>#REF!</v>
      </c>
      <c r="AE264" s="1" t="e">
        <f>_xlfn.XLOOKUP($L264,Pos!$A:$A,Pos!U:U,_xlfn.XLOOKUP($L264,#REF!,#REF!, ""), 0)</f>
        <v>#REF!</v>
      </c>
      <c r="AF264" s="1" t="e">
        <f>_xlfn.XLOOKUP($L264,Pos!$A:$A,Pos!V:V,_xlfn.XLOOKUP($L264,#REF!,#REF!, ""), 0)</f>
        <v>#REF!</v>
      </c>
      <c r="AG264" s="1" t="e">
        <f>_xlfn.XLOOKUP($L264,Pos!$A:$A,Pos!W:W,_xlfn.XLOOKUP($L264,#REF!,#REF!, ""), 0)</f>
        <v>#REF!</v>
      </c>
      <c r="AH264" s="1" t="e">
        <f>_xlfn.XLOOKUP($L264,Pos!$A:$A,Pos!X:X,_xlfn.XLOOKUP($L264,#REF!,#REF!, ""), 0)</f>
        <v>#REF!</v>
      </c>
      <c r="AI264" s="1" t="e">
        <f>_xlfn.XLOOKUP($L264,Pos!$A:$A,Pos!Y:Y,_xlfn.XLOOKUP($L264,#REF!,#REF!, ""), 0)</f>
        <v>#REF!</v>
      </c>
      <c r="AJ264" s="1" t="e">
        <f>_xlfn.XLOOKUP($L264,Pos!$A:$A,Pos!Z:Z,_xlfn.XLOOKUP($L264,#REF!,#REF!, ""), 0)</f>
        <v>#REF!</v>
      </c>
      <c r="AK264" s="1" t="e">
        <f>_xlfn.XLOOKUP($L264,Pos!$A:$A,Pos!AA:AA,_xlfn.XLOOKUP($L264,#REF!,#REF!, ""), 0)</f>
        <v>#REF!</v>
      </c>
      <c r="AL264" s="1" t="e">
        <f>_xlfn.XLOOKUP($L264,Pos!$A:$A,Pos!AB:AB,_xlfn.XLOOKUP($L264,#REF!,#REF!, ""), 0)</f>
        <v>#REF!</v>
      </c>
      <c r="AM264" s="1" t="e">
        <f>_xlfn.XLOOKUP($L264,Pos!$A:$A,Pos!AC:AC,_xlfn.XLOOKUP($L264,#REF!,#REF!, ""), 0)</f>
        <v>#REF!</v>
      </c>
      <c r="AN264" s="1" t="e">
        <f>_xlfn.XLOOKUP($L264,Pos!$A:$A,Pos!AD:AD,_xlfn.XLOOKUP($L264,#REF!,#REF!, ""), 0)</f>
        <v>#REF!</v>
      </c>
      <c r="AO264" s="1" t="e">
        <f>_xlfn.XLOOKUP($L264,Pos!$A:$A,Pos!AE:AE,_xlfn.XLOOKUP($L264,#REF!,#REF!, ""), 0)</f>
        <v>#REF!</v>
      </c>
      <c r="AP264" s="1" t="e">
        <f>_xlfn.XLOOKUP($L264,Pos!$A:$A,Pos!AF:AF,_xlfn.XLOOKUP($L264,#REF!,#REF!, ""), 0)</f>
        <v>#REF!</v>
      </c>
      <c r="AQ264" s="1" t="e">
        <f>_xlfn.XLOOKUP($L264,Pos!$A:$A,Pos!AG:AG,_xlfn.XLOOKUP($L264,#REF!,#REF!, ""), 0)</f>
        <v>#REF!</v>
      </c>
      <c r="AR264" s="1" t="e">
        <f>_xlfn.XLOOKUP($L264,Pos!$A:$A,Pos!AH:AH,_xlfn.XLOOKUP($L264,#REF!,#REF!, ""), 0)</f>
        <v>#REF!</v>
      </c>
      <c r="AS264" s="1" t="e">
        <f>_xlfn.XLOOKUP($L264,Pos!$A:$A,Pos!AI:AI,_xlfn.XLOOKUP($L264,#REF!,#REF!, ""), 0)</f>
        <v>#REF!</v>
      </c>
      <c r="AT264" s="1" t="e">
        <f>_xlfn.XLOOKUP($L264,Pos!$A:$A,Pos!AJ:AJ,_xlfn.XLOOKUP($L264,#REF!,#REF!, ""), 0)</f>
        <v>#REF!</v>
      </c>
      <c r="AU264" s="1" t="e">
        <f>_xlfn.XLOOKUP($L264,Pos!$A:$A,Pos!AK:AK,_xlfn.XLOOKUP($L264,#REF!,#REF!, ""), 0)</f>
        <v>#REF!</v>
      </c>
      <c r="AV264" s="1" t="e">
        <f>_xlfn.XLOOKUP($L264,Pos!$A:$A,Pos!AL:AL,_xlfn.XLOOKUP($L264,#REF!,#REF!, ""), 0)</f>
        <v>#REF!</v>
      </c>
      <c r="AW264" s="1" t="e">
        <f>_xlfn.XLOOKUP($L264,Pos!$A:$A,Pos!AM:AM,_xlfn.XLOOKUP($L264,#REF!,#REF!, ""), 0)</f>
        <v>#REF!</v>
      </c>
      <c r="AX264" s="1" t="e">
        <f>_xlfn.XLOOKUP($L264,Pos!$A:$A,Pos!AN:AN,_xlfn.XLOOKUP($L264,#REF!,#REF!, ""), 0)</f>
        <v>#REF!</v>
      </c>
      <c r="AY264" s="1" t="e">
        <f>_xlfn.XLOOKUP($L264,Pos!$A:$A,Pos!AO:AO,_xlfn.XLOOKUP($L264,#REF!,#REF!, ""), 0)</f>
        <v>#REF!</v>
      </c>
      <c r="AZ264" s="7" t="str">
        <f t="shared" si="133"/>
        <v>OUT</v>
      </c>
      <c r="BA264" s="1">
        <f>IF(OR(_xlfn.XLOOKUP(L264,Pos!B:B,Pos!L:L,FALSE)="ESG Reason",_xlfn.XLOOKUP(L264,Pos!B:B,Pos!L:L,FALSE)="Blacklisted"),1,0)</f>
        <v>0</v>
      </c>
      <c r="BC264" s="11">
        <v>8.6970564110165814E-11</v>
      </c>
      <c r="BD264" s="11">
        <f>_xlfn.XLOOKUP($L264,Pos!$B:$B,Pos!H:H,0, 0)</f>
        <v>0</v>
      </c>
      <c r="BE264" s="11">
        <f>_xlfn.XLOOKUP($L264,Pos!$B:$B,Pos!I:I,0, 0)</f>
        <v>1.3407647820669461E-3</v>
      </c>
      <c r="BF264" s="18">
        <f t="shared" si="134"/>
        <v>1.3407647820669461E-3</v>
      </c>
      <c r="BG264" s="1">
        <f t="shared" si="135"/>
        <v>2</v>
      </c>
      <c r="BH264" s="1">
        <f t="shared" si="136"/>
        <v>4</v>
      </c>
      <c r="BI264" s="18">
        <f t="shared" si="137"/>
        <v>8.6970564110165814E-11</v>
      </c>
      <c r="BJ264" s="3">
        <f t="shared" si="138"/>
        <v>0</v>
      </c>
      <c r="BK264" s="18">
        <f t="shared" si="139"/>
        <v>0</v>
      </c>
    </row>
    <row r="265" spans="3:63" x14ac:dyDescent="0.25">
      <c r="C265" s="3"/>
      <c r="D265" s="3"/>
      <c r="E265" s="3"/>
      <c r="F265" s="3"/>
      <c r="G265" s="51" t="s">
        <v>155</v>
      </c>
      <c r="H265" s="8" t="str">
        <f t="shared" si="129"/>
        <v>0,1%North America</v>
      </c>
      <c r="I265" s="11" cm="1">
        <f t="array" ref="I265">IF(
   AZ265 = "OUT", 0,IF(
   BD265 &gt;= LARGE(IF(ISNUMBER(BD:BD), BD:BD), 3),
   BE265 - 0.001,
   IF(BE265 &gt;=VLOOKUP(P265,mapping!$A:$B,2,FALSE), BE265,VLOOKUP(P265,mapping!$A$2:$B$8,2,FALSE))
))</f>
        <v>0</v>
      </c>
      <c r="J265" s="11" cm="1">
        <f t="array" ref="J265">IF(
    AZ265="OUT",0,IF(IF(
                      BD265&gt;=LARGE(IF(ISNUMBER(BD:BD),BD:BD),3),
                      BE265+0.001,
                      VLOOKUP(H265,mapping!$D:$E,2,FALSE)
                      )&gt;I265,
                   IF(
                      BD265&gt;=LARGE(IF(ISNUMBER(BD:BD),BD:BD),3),
                      BE265+0.001,
                      VLOOKUP(H265,mapping!$D:$E,2,FALSE)
                      ),
                   I265+0.002))</f>
        <v>0</v>
      </c>
      <c r="K265" s="8">
        <f t="shared" si="130"/>
        <v>1.333277644101159E-3</v>
      </c>
      <c r="L265" s="1" t="str">
        <f>Pos!B1165</f>
        <v>US7010941042</v>
      </c>
      <c r="M265" s="1" t="str">
        <f>_xlfn.XLOOKUP($L265,Pos!B:B,Pos!D:D,, 0)</f>
        <v>Parker-Hannifin Corporation</v>
      </c>
      <c r="N265" s="1" t="str">
        <f>_xlfn.XLOOKUP($L265,Pos!B:B,Pos!E:E,, 0)</f>
        <v>Industrial Goods &amp; Services</v>
      </c>
      <c r="O265" s="1" t="str">
        <f t="shared" si="131"/>
        <v>Industrial Goods &amp; Services_North America</v>
      </c>
      <c r="P265" s="1" t="str">
        <f>_xlfn.XLOOKUP($L265,Pos!B:B,Pos!F:F,, 0)</f>
        <v>North America</v>
      </c>
      <c r="Q265" s="1">
        <v>0</v>
      </c>
      <c r="R265" s="9">
        <f>_xlfn.XLOOKUP($L265,Pos!$B:$B,Pos!N:N,0, 0)</f>
        <v>4.49</v>
      </c>
      <c r="S265" s="9">
        <f>_xlfn.XLOOKUP($L265,Pos!$B:$B,Pos!O:O,0, 0)</f>
        <v>2.859667</v>
      </c>
      <c r="T265" s="9">
        <f>_xlfn.XLOOKUP($L265,Pos!$B:$B,Pos!P:P,0, 0)</f>
        <v>5.9249999999999998</v>
      </c>
      <c r="U265" s="9">
        <f>_xlfn.XLOOKUP($L265,Pos!$B:$B,Pos!Q:Q,0, 0)</f>
        <v>8.9</v>
      </c>
      <c r="V265" s="9">
        <f>_xlfn.XLOOKUP($L265,Pos!$B:$B,Pos!R:R,0, 0)</f>
        <v>5</v>
      </c>
      <c r="W265" s="9">
        <f>_xlfn.XLOOKUP($L265,Pos!$B:$B,Pos!S:S,0, 0)</f>
        <v>7.2433339999999999</v>
      </c>
      <c r="X265" s="9" t="str">
        <f>_xlfn.XLOOKUP($L265,Pos!$B:$B,Pos!J:J,0, 0)</f>
        <v>Outperform</v>
      </c>
      <c r="Y265" s="1">
        <v>0</v>
      </c>
      <c r="Z265" s="1">
        <v>0</v>
      </c>
      <c r="AA265" s="1">
        <f t="shared" si="132"/>
        <v>0</v>
      </c>
      <c r="AB265" s="9">
        <f>_xlfn.XLOOKUP(L265,Pos!B:B,Pos!K:K,-1,0)</f>
        <v>7.2916666666666661</v>
      </c>
      <c r="AC265" s="1" t="e">
        <f>_xlfn.XLOOKUP($L265,Pos!$A:$A,Pos!S:S,_xlfn.XLOOKUP($L265,#REF!,#REF!, ""), 0)</f>
        <v>#REF!</v>
      </c>
      <c r="AD265" s="1" t="e">
        <f>_xlfn.XLOOKUP($L265,Pos!$A:$A,Pos!T:T,_xlfn.XLOOKUP($L265,#REF!,#REF!, ""), 0)</f>
        <v>#REF!</v>
      </c>
      <c r="AE265" s="1" t="e">
        <f>_xlfn.XLOOKUP($L265,Pos!$A:$A,Pos!U:U,_xlfn.XLOOKUP($L265,#REF!,#REF!, ""), 0)</f>
        <v>#REF!</v>
      </c>
      <c r="AF265" s="1" t="e">
        <f>_xlfn.XLOOKUP($L265,Pos!$A:$A,Pos!V:V,_xlfn.XLOOKUP($L265,#REF!,#REF!, ""), 0)</f>
        <v>#REF!</v>
      </c>
      <c r="AG265" s="1" t="e">
        <f>_xlfn.XLOOKUP($L265,Pos!$A:$A,Pos!W:W,_xlfn.XLOOKUP($L265,#REF!,#REF!, ""), 0)</f>
        <v>#REF!</v>
      </c>
      <c r="AH265" s="1" t="e">
        <f>_xlfn.XLOOKUP($L265,Pos!$A:$A,Pos!X:X,_xlfn.XLOOKUP($L265,#REF!,#REF!, ""), 0)</f>
        <v>#REF!</v>
      </c>
      <c r="AI265" s="1" t="e">
        <f>_xlfn.XLOOKUP($L265,Pos!$A:$A,Pos!Y:Y,_xlfn.XLOOKUP($L265,#REF!,#REF!, ""), 0)</f>
        <v>#REF!</v>
      </c>
      <c r="AJ265" s="1" t="e">
        <f>_xlfn.XLOOKUP($L265,Pos!$A:$A,Pos!Z:Z,_xlfn.XLOOKUP($L265,#REF!,#REF!, ""), 0)</f>
        <v>#REF!</v>
      </c>
      <c r="AK265" s="1" t="e">
        <f>_xlfn.XLOOKUP($L265,Pos!$A:$A,Pos!AA:AA,_xlfn.XLOOKUP($L265,#REF!,#REF!, ""), 0)</f>
        <v>#REF!</v>
      </c>
      <c r="AL265" s="1" t="e">
        <f>_xlfn.XLOOKUP($L265,Pos!$A:$A,Pos!AB:AB,_xlfn.XLOOKUP($L265,#REF!,#REF!, ""), 0)</f>
        <v>#REF!</v>
      </c>
      <c r="AM265" s="1" t="e">
        <f>_xlfn.XLOOKUP($L265,Pos!$A:$A,Pos!AC:AC,_xlfn.XLOOKUP($L265,#REF!,#REF!, ""), 0)</f>
        <v>#REF!</v>
      </c>
      <c r="AN265" s="1" t="e">
        <f>_xlfn.XLOOKUP($L265,Pos!$A:$A,Pos!AD:AD,_xlfn.XLOOKUP($L265,#REF!,#REF!, ""), 0)</f>
        <v>#REF!</v>
      </c>
      <c r="AO265" s="1" t="e">
        <f>_xlfn.XLOOKUP($L265,Pos!$A:$A,Pos!AE:AE,_xlfn.XLOOKUP($L265,#REF!,#REF!, ""), 0)</f>
        <v>#REF!</v>
      </c>
      <c r="AP265" s="1" t="e">
        <f>_xlfn.XLOOKUP($L265,Pos!$A:$A,Pos!AF:AF,_xlfn.XLOOKUP($L265,#REF!,#REF!, ""), 0)</f>
        <v>#REF!</v>
      </c>
      <c r="AQ265" s="1" t="e">
        <f>_xlfn.XLOOKUP($L265,Pos!$A:$A,Pos!AG:AG,_xlfn.XLOOKUP($L265,#REF!,#REF!, ""), 0)</f>
        <v>#REF!</v>
      </c>
      <c r="AR265" s="1" t="e">
        <f>_xlfn.XLOOKUP($L265,Pos!$A:$A,Pos!AH:AH,_xlfn.XLOOKUP($L265,#REF!,#REF!, ""), 0)</f>
        <v>#REF!</v>
      </c>
      <c r="AS265" s="1" t="e">
        <f>_xlfn.XLOOKUP($L265,Pos!$A:$A,Pos!AI:AI,_xlfn.XLOOKUP($L265,#REF!,#REF!, ""), 0)</f>
        <v>#REF!</v>
      </c>
      <c r="AT265" s="1" t="e">
        <f>_xlfn.XLOOKUP($L265,Pos!$A:$A,Pos!AJ:AJ,_xlfn.XLOOKUP($L265,#REF!,#REF!, ""), 0)</f>
        <v>#REF!</v>
      </c>
      <c r="AU265" s="1" t="e">
        <f>_xlfn.XLOOKUP($L265,Pos!$A:$A,Pos!AK:AK,_xlfn.XLOOKUP($L265,#REF!,#REF!, ""), 0)</f>
        <v>#REF!</v>
      </c>
      <c r="AV265" s="1" t="e">
        <f>_xlfn.XLOOKUP($L265,Pos!$A:$A,Pos!AL:AL,_xlfn.XLOOKUP($L265,#REF!,#REF!, ""), 0)</f>
        <v>#REF!</v>
      </c>
      <c r="AW265" s="1" t="e">
        <f>_xlfn.XLOOKUP($L265,Pos!$A:$A,Pos!AM:AM,_xlfn.XLOOKUP($L265,#REF!,#REF!, ""), 0)</f>
        <v>#REF!</v>
      </c>
      <c r="AX265" s="1" t="e">
        <f>_xlfn.XLOOKUP($L265,Pos!$A:$A,Pos!AN:AN,_xlfn.XLOOKUP($L265,#REF!,#REF!, ""), 0)</f>
        <v>#REF!</v>
      </c>
      <c r="AY265" s="1" t="e">
        <f>_xlfn.XLOOKUP($L265,Pos!$A:$A,Pos!AO:AO,_xlfn.XLOOKUP($L265,#REF!,#REF!, ""), 0)</f>
        <v>#REF!</v>
      </c>
      <c r="AZ265" s="7" t="str">
        <f t="shared" si="133"/>
        <v>OUT</v>
      </c>
      <c r="BA265" s="1">
        <f>IF(OR(_xlfn.XLOOKUP(L265,Pos!B:B,Pos!L:L,FALSE)="ESG Reason",_xlfn.XLOOKUP(L265,Pos!B:B,Pos!L:L,FALSE)="Blacklisted"),1,0)</f>
        <v>0</v>
      </c>
      <c r="BC265" s="11">
        <v>8.6308018493354018E-11</v>
      </c>
      <c r="BD265" s="11">
        <f>_xlfn.XLOOKUP($L265,Pos!$B:$B,Pos!H:H,0, 0)</f>
        <v>0</v>
      </c>
      <c r="BE265" s="11">
        <f>_xlfn.XLOOKUP($L265,Pos!$B:$B,Pos!I:I,0, 0)</f>
        <v>1.333277644101159E-3</v>
      </c>
      <c r="BF265" s="18">
        <f t="shared" si="134"/>
        <v>1.333277644101159E-3</v>
      </c>
      <c r="BG265" s="1">
        <f t="shared" si="135"/>
        <v>1</v>
      </c>
      <c r="BH265" s="1">
        <f t="shared" si="136"/>
        <v>29</v>
      </c>
      <c r="BI265" s="18">
        <f t="shared" si="137"/>
        <v>8.6308018493354018E-11</v>
      </c>
      <c r="BJ265" s="3">
        <f t="shared" si="138"/>
        <v>0</v>
      </c>
      <c r="BK265" s="18">
        <f t="shared" si="139"/>
        <v>0</v>
      </c>
    </row>
    <row r="266" spans="3:63" x14ac:dyDescent="0.25">
      <c r="C266" s="3"/>
      <c r="D266" s="3"/>
      <c r="E266" s="3"/>
      <c r="F266" s="3"/>
      <c r="G266" s="51" t="s">
        <v>160</v>
      </c>
      <c r="H266" s="8" t="str">
        <f t="shared" si="129"/>
        <v>0,1%North America</v>
      </c>
      <c r="I266" s="11" cm="1">
        <f t="array" ref="I266">IF(
   AZ266 = "OUT", 0,IF(
   BD266 &gt;= LARGE(IF(ISNUMBER(BD:BD), BD:BD), 3),
   BE266 - 0.001,
   IF(BE266 &gt;=VLOOKUP(P266,mapping!$A:$B,2,FALSE), BE266,VLOOKUP(P266,mapping!$A$2:$B$8,2,FALSE))
))</f>
        <v>0</v>
      </c>
      <c r="J266" s="11" cm="1">
        <f t="array" ref="J266">IF(
    AZ266="OUT",0,IF(IF(
                      BD266&gt;=LARGE(IF(ISNUMBER(BD:BD),BD:BD),3),
                      BE266+0.001,
                      VLOOKUP(H266,mapping!$D:$E,2,FALSE)
                      )&gt;I266,
                   IF(
                      BD266&gt;=LARGE(IF(ISNUMBER(BD:BD),BD:BD),3),
                      BE266+0.001,
                      VLOOKUP(H266,mapping!$D:$E,2,FALSE)
                      ),
                   I266+0.002))</f>
        <v>0</v>
      </c>
      <c r="K266" s="8">
        <f t="shared" si="130"/>
        <v>1.2977912505446421E-3</v>
      </c>
      <c r="L266" s="1" t="str">
        <f>Pos!B1237</f>
        <v>US8725901040</v>
      </c>
      <c r="M266" s="1" t="str">
        <f>_xlfn.XLOOKUP($L266,Pos!B:B,Pos!D:D,, 0)</f>
        <v>T-Mobile US, Inc.</v>
      </c>
      <c r="N266" s="1" t="str">
        <f>_xlfn.XLOOKUP($L266,Pos!B:B,Pos!E:E,, 0)</f>
        <v>Telecommunications</v>
      </c>
      <c r="O266" s="1" t="str">
        <f t="shared" si="131"/>
        <v>Telecommunications_North America</v>
      </c>
      <c r="P266" s="1" t="str">
        <f>_xlfn.XLOOKUP($L266,Pos!B:B,Pos!F:F,, 0)</f>
        <v>North America</v>
      </c>
      <c r="Q266" s="1">
        <v>0</v>
      </c>
      <c r="R266" s="9">
        <f>_xlfn.XLOOKUP($L266,Pos!$B:$B,Pos!N:N,0, 0)</f>
        <v>4.92</v>
      </c>
      <c r="S266" s="9">
        <f>_xlfn.XLOOKUP($L266,Pos!$B:$B,Pos!O:O,0, 0)</f>
        <v>3.4511669999999999</v>
      </c>
      <c r="T266" s="9">
        <f>_xlfn.XLOOKUP($L266,Pos!$B:$B,Pos!P:P,0, 0)</f>
        <v>3.65</v>
      </c>
      <c r="U266" s="9">
        <f>_xlfn.XLOOKUP($L266,Pos!$B:$B,Pos!Q:Q,0, 0)</f>
        <v>1</v>
      </c>
      <c r="V266" s="9">
        <f>_xlfn.XLOOKUP($L266,Pos!$B:$B,Pos!R:R,0, 0)</f>
        <v>4.9333330000000002</v>
      </c>
      <c r="W266" s="9">
        <f>_xlfn.XLOOKUP($L266,Pos!$B:$B,Pos!S:S,0, 0)</f>
        <v>8.07</v>
      </c>
      <c r="X266" s="9" t="str">
        <f>_xlfn.XLOOKUP($L266,Pos!$B:$B,Pos!J:J,0, 0)</f>
        <v>Outperform</v>
      </c>
      <c r="Y266" s="1">
        <v>0</v>
      </c>
      <c r="Z266" s="1">
        <v>0</v>
      </c>
      <c r="AA266" s="1">
        <f t="shared" si="132"/>
        <v>0</v>
      </c>
      <c r="AB266" s="9">
        <f>_xlfn.XLOOKUP(L266,Pos!B:B,Pos!K:K,-1,0)</f>
        <v>6.3636363636363633</v>
      </c>
      <c r="AC266" s="1" t="e">
        <f>_xlfn.XLOOKUP($L266,Pos!$A:$A,Pos!S:S,_xlfn.XLOOKUP($L266,#REF!,#REF!, ""), 0)</f>
        <v>#REF!</v>
      </c>
      <c r="AD266" s="1" t="e">
        <f>_xlfn.XLOOKUP($L266,Pos!$A:$A,Pos!T:T,_xlfn.XLOOKUP($L266,#REF!,#REF!, ""), 0)</f>
        <v>#REF!</v>
      </c>
      <c r="AE266" s="1" t="e">
        <f>_xlfn.XLOOKUP($L266,Pos!$A:$A,Pos!U:U,_xlfn.XLOOKUP($L266,#REF!,#REF!, ""), 0)</f>
        <v>#REF!</v>
      </c>
      <c r="AF266" s="1" t="e">
        <f>_xlfn.XLOOKUP($L266,Pos!$A:$A,Pos!V:V,_xlfn.XLOOKUP($L266,#REF!,#REF!, ""), 0)</f>
        <v>#REF!</v>
      </c>
      <c r="AG266" s="1" t="e">
        <f>_xlfn.XLOOKUP($L266,Pos!$A:$A,Pos!W:W,_xlfn.XLOOKUP($L266,#REF!,#REF!, ""), 0)</f>
        <v>#REF!</v>
      </c>
      <c r="AH266" s="1" t="e">
        <f>_xlfn.XLOOKUP($L266,Pos!$A:$A,Pos!X:X,_xlfn.XLOOKUP($L266,#REF!,#REF!, ""), 0)</f>
        <v>#REF!</v>
      </c>
      <c r="AI266" s="1" t="e">
        <f>_xlfn.XLOOKUP($L266,Pos!$A:$A,Pos!Y:Y,_xlfn.XLOOKUP($L266,#REF!,#REF!, ""), 0)</f>
        <v>#REF!</v>
      </c>
      <c r="AJ266" s="1" t="e">
        <f>_xlfn.XLOOKUP($L266,Pos!$A:$A,Pos!Z:Z,_xlfn.XLOOKUP($L266,#REF!,#REF!, ""), 0)</f>
        <v>#REF!</v>
      </c>
      <c r="AK266" s="1" t="e">
        <f>_xlfn.XLOOKUP($L266,Pos!$A:$A,Pos!AA:AA,_xlfn.XLOOKUP($L266,#REF!,#REF!, ""), 0)</f>
        <v>#REF!</v>
      </c>
      <c r="AL266" s="1" t="e">
        <f>_xlfn.XLOOKUP($L266,Pos!$A:$A,Pos!AB:AB,_xlfn.XLOOKUP($L266,#REF!,#REF!, ""), 0)</f>
        <v>#REF!</v>
      </c>
      <c r="AM266" s="1" t="e">
        <f>_xlfn.XLOOKUP($L266,Pos!$A:$A,Pos!AC:AC,_xlfn.XLOOKUP($L266,#REF!,#REF!, ""), 0)</f>
        <v>#REF!</v>
      </c>
      <c r="AN266" s="1" t="e">
        <f>_xlfn.XLOOKUP($L266,Pos!$A:$A,Pos!AD:AD,_xlfn.XLOOKUP($L266,#REF!,#REF!, ""), 0)</f>
        <v>#REF!</v>
      </c>
      <c r="AO266" s="1" t="e">
        <f>_xlfn.XLOOKUP($L266,Pos!$A:$A,Pos!AE:AE,_xlfn.XLOOKUP($L266,#REF!,#REF!, ""), 0)</f>
        <v>#REF!</v>
      </c>
      <c r="AP266" s="1" t="e">
        <f>_xlfn.XLOOKUP($L266,Pos!$A:$A,Pos!AF:AF,_xlfn.XLOOKUP($L266,#REF!,#REF!, ""), 0)</f>
        <v>#REF!</v>
      </c>
      <c r="AQ266" s="1" t="e">
        <f>_xlfn.XLOOKUP($L266,Pos!$A:$A,Pos!AG:AG,_xlfn.XLOOKUP($L266,#REF!,#REF!, ""), 0)</f>
        <v>#REF!</v>
      </c>
      <c r="AR266" s="1" t="e">
        <f>_xlfn.XLOOKUP($L266,Pos!$A:$A,Pos!AH:AH,_xlfn.XLOOKUP($L266,#REF!,#REF!, ""), 0)</f>
        <v>#REF!</v>
      </c>
      <c r="AS266" s="1" t="e">
        <f>_xlfn.XLOOKUP($L266,Pos!$A:$A,Pos!AI:AI,_xlfn.XLOOKUP($L266,#REF!,#REF!, ""), 0)</f>
        <v>#REF!</v>
      </c>
      <c r="AT266" s="1" t="e">
        <f>_xlfn.XLOOKUP($L266,Pos!$A:$A,Pos!AJ:AJ,_xlfn.XLOOKUP($L266,#REF!,#REF!, ""), 0)</f>
        <v>#REF!</v>
      </c>
      <c r="AU266" s="1" t="e">
        <f>_xlfn.XLOOKUP($L266,Pos!$A:$A,Pos!AK:AK,_xlfn.XLOOKUP($L266,#REF!,#REF!, ""), 0)</f>
        <v>#REF!</v>
      </c>
      <c r="AV266" s="1" t="e">
        <f>_xlfn.XLOOKUP($L266,Pos!$A:$A,Pos!AL:AL,_xlfn.XLOOKUP($L266,#REF!,#REF!, ""), 0)</f>
        <v>#REF!</v>
      </c>
      <c r="AW266" s="1" t="e">
        <f>_xlfn.XLOOKUP($L266,Pos!$A:$A,Pos!AM:AM,_xlfn.XLOOKUP($L266,#REF!,#REF!, ""), 0)</f>
        <v>#REF!</v>
      </c>
      <c r="AX266" s="1" t="e">
        <f>_xlfn.XLOOKUP($L266,Pos!$A:$A,Pos!AN:AN,_xlfn.XLOOKUP($L266,#REF!,#REF!, ""), 0)</f>
        <v>#REF!</v>
      </c>
      <c r="AY266" s="1" t="e">
        <f>_xlfn.XLOOKUP($L266,Pos!$A:$A,Pos!AO:AO,_xlfn.XLOOKUP($L266,#REF!,#REF!, ""), 0)</f>
        <v>#REF!</v>
      </c>
      <c r="AZ266" s="7" t="str">
        <f t="shared" si="133"/>
        <v>OUT</v>
      </c>
      <c r="BA266" s="1">
        <f>IF(OR(_xlfn.XLOOKUP(L266,Pos!B:B,Pos!L:L,FALSE)="ESG Reason",_xlfn.XLOOKUP(L266,Pos!B:B,Pos!L:L,FALSE)="Blacklisted"),1,0)</f>
        <v>0</v>
      </c>
      <c r="BC266" s="11">
        <v>9.4763446256970123E-11</v>
      </c>
      <c r="BD266" s="11">
        <f>_xlfn.XLOOKUP($L266,Pos!$B:$B,Pos!H:H,0, 0)</f>
        <v>0</v>
      </c>
      <c r="BE266" s="11">
        <f>_xlfn.XLOOKUP($L266,Pos!$B:$B,Pos!I:I,0, 0)</f>
        <v>1.2977912505446421E-3</v>
      </c>
      <c r="BF266" s="18">
        <f t="shared" si="134"/>
        <v>1.2977912505446421E-3</v>
      </c>
      <c r="BG266" s="1">
        <f t="shared" si="135"/>
        <v>1</v>
      </c>
      <c r="BH266" s="1">
        <f t="shared" si="136"/>
        <v>36</v>
      </c>
      <c r="BI266" s="18">
        <f t="shared" si="137"/>
        <v>9.4763446256970123E-11</v>
      </c>
      <c r="BJ266" s="3">
        <f t="shared" si="138"/>
        <v>0</v>
      </c>
      <c r="BK266" s="18">
        <f t="shared" si="139"/>
        <v>0</v>
      </c>
    </row>
    <row r="267" spans="3:63" x14ac:dyDescent="0.25">
      <c r="C267" s="3"/>
      <c r="D267" s="3"/>
      <c r="E267" s="3"/>
      <c r="F267" s="3"/>
      <c r="G267" s="51" t="s">
        <v>158</v>
      </c>
      <c r="H267" s="8" t="str">
        <f t="shared" si="129"/>
        <v>0,1%North America</v>
      </c>
      <c r="I267" s="11" cm="1">
        <f t="array" ref="I267">IF(
   AZ267 = "OUT", 0,IF(
   BD267 &gt;= LARGE(IF(ISNUMBER(BD:BD), BD:BD), 3),
   BE267 - 0.001,
   IF(BE267 &gt;=VLOOKUP(P267,mapping!$A:$B,2,FALSE), BE267,VLOOKUP(P267,mapping!$A$2:$B$8,2,FALSE))
))</f>
        <v>0</v>
      </c>
      <c r="J267" s="11" cm="1">
        <f t="array" ref="J267">IF(
    AZ267="OUT",0,IF(IF(
                      BD267&gt;=LARGE(IF(ISNUMBER(BD:BD),BD:BD),3),
                      BE267+0.001,
                      VLOOKUP(H267,mapping!$D:$E,2,FALSE)
                      )&gt;I267,
                   IF(
                      BD267&gt;=LARGE(IF(ISNUMBER(BD:BD),BD:BD),3),
                      BE267+0.001,
                      VLOOKUP(H267,mapping!$D:$E,2,FALSE)
                      ),
                   I267+0.002))</f>
        <v>0</v>
      </c>
      <c r="K267" s="8">
        <f t="shared" si="130"/>
        <v>1.2941837022354529E-3</v>
      </c>
      <c r="L267" s="1" t="str">
        <f>Pos!B863</f>
        <v>US09260D1072</v>
      </c>
      <c r="M267" s="1" t="str">
        <f>_xlfn.XLOOKUP($L267,Pos!B:B,Pos!D:D,, 0)</f>
        <v>Blackstone Inc.</v>
      </c>
      <c r="N267" s="1" t="str">
        <f>_xlfn.XLOOKUP($L267,Pos!B:B,Pos!E:E,, 0)</f>
        <v>Financial Services</v>
      </c>
      <c r="O267" s="1" t="str">
        <f t="shared" si="131"/>
        <v>Financial Services_North America</v>
      </c>
      <c r="P267" s="1" t="str">
        <f>_xlfn.XLOOKUP($L267,Pos!B:B,Pos!F:F,, 0)</f>
        <v>North America</v>
      </c>
      <c r="Q267" s="1">
        <v>0</v>
      </c>
      <c r="R267" s="9">
        <f>_xlfn.XLOOKUP($L267,Pos!$B:$B,Pos!N:N,0, 0)</f>
        <v>7.54</v>
      </c>
      <c r="S267" s="9">
        <f>_xlfn.XLOOKUP($L267,Pos!$B:$B,Pos!O:O,0, 0)</f>
        <v>0.82125000000000004</v>
      </c>
      <c r="T267" s="9">
        <f>_xlfn.XLOOKUP($L267,Pos!$B:$B,Pos!P:P,0, 0)</f>
        <v>9.4</v>
      </c>
      <c r="U267" s="9">
        <f>_xlfn.XLOOKUP($L267,Pos!$B:$B,Pos!Q:Q,0, 0)</f>
        <v>2.2999999999999998</v>
      </c>
      <c r="V267" s="9">
        <f>_xlfn.XLOOKUP($L267,Pos!$B:$B,Pos!R:R,0, 0)</f>
        <v>1.3333330000000001</v>
      </c>
      <c r="W267" s="9">
        <f>_xlfn.XLOOKUP($L267,Pos!$B:$B,Pos!S:S,0, 0)</f>
        <v>3.516667</v>
      </c>
      <c r="X267" s="9" t="str">
        <f>_xlfn.XLOOKUP($L267,Pos!$B:$B,Pos!J:J,0, 0)</f>
        <v>Outperform</v>
      </c>
      <c r="Y267" s="1">
        <v>0</v>
      </c>
      <c r="Z267" s="1">
        <v>0</v>
      </c>
      <c r="AA267" s="1">
        <f t="shared" si="132"/>
        <v>0</v>
      </c>
      <c r="AB267" s="9">
        <f>_xlfn.XLOOKUP(L267,Pos!B:B,Pos!K:K,-1,0)</f>
        <v>2.5</v>
      </c>
      <c r="AC267" s="1" t="e">
        <f>_xlfn.XLOOKUP($L267,Pos!$A:$A,Pos!S:S,_xlfn.XLOOKUP($L267,#REF!,#REF!, ""), 0)</f>
        <v>#REF!</v>
      </c>
      <c r="AD267" s="1" t="e">
        <f>_xlfn.XLOOKUP($L267,Pos!$A:$A,Pos!T:T,_xlfn.XLOOKUP($L267,#REF!,#REF!, ""), 0)</f>
        <v>#REF!</v>
      </c>
      <c r="AE267" s="1" t="e">
        <f>_xlfn.XLOOKUP($L267,Pos!$A:$A,Pos!U:U,_xlfn.XLOOKUP($L267,#REF!,#REF!, ""), 0)</f>
        <v>#REF!</v>
      </c>
      <c r="AF267" s="1" t="e">
        <f>_xlfn.XLOOKUP($L267,Pos!$A:$A,Pos!V:V,_xlfn.XLOOKUP($L267,#REF!,#REF!, ""), 0)</f>
        <v>#REF!</v>
      </c>
      <c r="AG267" s="1" t="e">
        <f>_xlfn.XLOOKUP($L267,Pos!$A:$A,Pos!W:W,_xlfn.XLOOKUP($L267,#REF!,#REF!, ""), 0)</f>
        <v>#REF!</v>
      </c>
      <c r="AH267" s="1" t="e">
        <f>_xlfn.XLOOKUP($L267,Pos!$A:$A,Pos!X:X,_xlfn.XLOOKUP($L267,#REF!,#REF!, ""), 0)</f>
        <v>#REF!</v>
      </c>
      <c r="AI267" s="1" t="e">
        <f>_xlfn.XLOOKUP($L267,Pos!$A:$A,Pos!Y:Y,_xlfn.XLOOKUP($L267,#REF!,#REF!, ""), 0)</f>
        <v>#REF!</v>
      </c>
      <c r="AJ267" s="1" t="e">
        <f>_xlfn.XLOOKUP($L267,Pos!$A:$A,Pos!Z:Z,_xlfn.XLOOKUP($L267,#REF!,#REF!, ""), 0)</f>
        <v>#REF!</v>
      </c>
      <c r="AK267" s="1" t="e">
        <f>_xlfn.XLOOKUP($L267,Pos!$A:$A,Pos!AA:AA,_xlfn.XLOOKUP($L267,#REF!,#REF!, ""), 0)</f>
        <v>#REF!</v>
      </c>
      <c r="AL267" s="1" t="e">
        <f>_xlfn.XLOOKUP($L267,Pos!$A:$A,Pos!AB:AB,_xlfn.XLOOKUP($L267,#REF!,#REF!, ""), 0)</f>
        <v>#REF!</v>
      </c>
      <c r="AM267" s="1" t="e">
        <f>_xlfn.XLOOKUP($L267,Pos!$A:$A,Pos!AC:AC,_xlfn.XLOOKUP($L267,#REF!,#REF!, ""), 0)</f>
        <v>#REF!</v>
      </c>
      <c r="AN267" s="1" t="e">
        <f>_xlfn.XLOOKUP($L267,Pos!$A:$A,Pos!AD:AD,_xlfn.XLOOKUP($L267,#REF!,#REF!, ""), 0)</f>
        <v>#REF!</v>
      </c>
      <c r="AO267" s="1" t="e">
        <f>_xlfn.XLOOKUP($L267,Pos!$A:$A,Pos!AE:AE,_xlfn.XLOOKUP($L267,#REF!,#REF!, ""), 0)</f>
        <v>#REF!</v>
      </c>
      <c r="AP267" s="1" t="e">
        <f>_xlfn.XLOOKUP($L267,Pos!$A:$A,Pos!AF:AF,_xlfn.XLOOKUP($L267,#REF!,#REF!, ""), 0)</f>
        <v>#REF!</v>
      </c>
      <c r="AQ267" s="1" t="e">
        <f>_xlfn.XLOOKUP($L267,Pos!$A:$A,Pos!AG:AG,_xlfn.XLOOKUP($L267,#REF!,#REF!, ""), 0)</f>
        <v>#REF!</v>
      </c>
      <c r="AR267" s="1" t="e">
        <f>_xlfn.XLOOKUP($L267,Pos!$A:$A,Pos!AH:AH,_xlfn.XLOOKUP($L267,#REF!,#REF!, ""), 0)</f>
        <v>#REF!</v>
      </c>
      <c r="AS267" s="1" t="e">
        <f>_xlfn.XLOOKUP($L267,Pos!$A:$A,Pos!AI:AI,_xlfn.XLOOKUP($L267,#REF!,#REF!, ""), 0)</f>
        <v>#REF!</v>
      </c>
      <c r="AT267" s="1" t="e">
        <f>_xlfn.XLOOKUP($L267,Pos!$A:$A,Pos!AJ:AJ,_xlfn.XLOOKUP($L267,#REF!,#REF!, ""), 0)</f>
        <v>#REF!</v>
      </c>
      <c r="AU267" s="1" t="e">
        <f>_xlfn.XLOOKUP($L267,Pos!$A:$A,Pos!AK:AK,_xlfn.XLOOKUP($L267,#REF!,#REF!, ""), 0)</f>
        <v>#REF!</v>
      </c>
      <c r="AV267" s="1" t="e">
        <f>_xlfn.XLOOKUP($L267,Pos!$A:$A,Pos!AL:AL,_xlfn.XLOOKUP($L267,#REF!,#REF!, ""), 0)</f>
        <v>#REF!</v>
      </c>
      <c r="AW267" s="1" t="e">
        <f>_xlfn.XLOOKUP($L267,Pos!$A:$A,Pos!AM:AM,_xlfn.XLOOKUP($L267,#REF!,#REF!, ""), 0)</f>
        <v>#REF!</v>
      </c>
      <c r="AX267" s="1" t="e">
        <f>_xlfn.XLOOKUP($L267,Pos!$A:$A,Pos!AN:AN,_xlfn.XLOOKUP($L267,#REF!,#REF!, ""), 0)</f>
        <v>#REF!</v>
      </c>
      <c r="AY267" s="1" t="e">
        <f>_xlfn.XLOOKUP($L267,Pos!$A:$A,Pos!AO:AO,_xlfn.XLOOKUP($L267,#REF!,#REF!, ""), 0)</f>
        <v>#REF!</v>
      </c>
      <c r="AZ267" s="7" t="str">
        <f t="shared" si="133"/>
        <v>OUT</v>
      </c>
      <c r="BA267" s="1">
        <f>IF(OR(_xlfn.XLOOKUP(L267,Pos!B:B,Pos!L:L,FALSE)="ESG Reason",_xlfn.XLOOKUP(L267,Pos!B:B,Pos!L:L,FALSE)="Blacklisted"),1,0)</f>
        <v>1</v>
      </c>
      <c r="BC267" s="11">
        <v>1.5197055952398429E-10</v>
      </c>
      <c r="BD267" s="11">
        <f>_xlfn.XLOOKUP($L267,Pos!$B:$B,Pos!H:H,0, 0)</f>
        <v>0</v>
      </c>
      <c r="BE267" s="11">
        <f>_xlfn.XLOOKUP($L267,Pos!$B:$B,Pos!I:I,0, 0)</f>
        <v>1.2941837022354529E-3</v>
      </c>
      <c r="BF267" s="18">
        <f t="shared" si="134"/>
        <v>1.2941837022354529E-3</v>
      </c>
      <c r="BG267" s="1">
        <f t="shared" si="135"/>
        <v>1</v>
      </c>
      <c r="BH267" s="1">
        <f t="shared" si="136"/>
        <v>26</v>
      </c>
      <c r="BI267" s="18">
        <f t="shared" si="137"/>
        <v>1.5197055952398429E-10</v>
      </c>
      <c r="BJ267" s="3">
        <f t="shared" si="138"/>
        <v>0</v>
      </c>
      <c r="BK267" s="18">
        <f t="shared" si="139"/>
        <v>0</v>
      </c>
    </row>
    <row r="268" spans="3:63" x14ac:dyDescent="0.25">
      <c r="C268" s="3"/>
      <c r="D268" s="3"/>
      <c r="E268" s="3"/>
      <c r="F268" s="3"/>
      <c r="G268" s="51" t="s">
        <v>157</v>
      </c>
      <c r="H268" s="8" t="str">
        <f t="shared" si="129"/>
        <v>0,1%North America</v>
      </c>
      <c r="I268" s="11" cm="1">
        <f t="array" ref="I268">IF(
   AZ268 = "OUT", 0,IF(
   BD268 &gt;= LARGE(IF(ISNUMBER(BD:BD), BD:BD), 3),
   BE268 - 0.001,
   IF(BE268 &gt;=VLOOKUP(P268,mapping!$A:$B,2,FALSE), BE268,VLOOKUP(P268,mapping!$A$2:$B$8,2,FALSE))
))</f>
        <v>0</v>
      </c>
      <c r="J268" s="11" cm="1">
        <f t="array" ref="J268">IF(
    AZ268="OUT",0,IF(IF(
                      BD268&gt;=LARGE(IF(ISNUMBER(BD:BD),BD:BD),3),
                      BE268+0.001,
                      VLOOKUP(H268,mapping!$D:$E,2,FALSE)
                      )&gt;I268,
                   IF(
                      BD268&gt;=LARGE(IF(ISNUMBER(BD:BD),BD:BD),3),
                      BE268+0.001,
                      VLOOKUP(H268,mapping!$D:$E,2,FALSE)
                      ),
                   I268+0.002))</f>
        <v>0</v>
      </c>
      <c r="K268" s="8">
        <f t="shared" si="130"/>
        <v>1.2831260215849401E-3</v>
      </c>
      <c r="L268" s="1" t="str">
        <f>Pos!B101</f>
        <v>CA29250N1050</v>
      </c>
      <c r="M268" s="1" t="str">
        <f>_xlfn.XLOOKUP($L268,Pos!B:B,Pos!D:D,, 0)</f>
        <v>Enbridge Inc.</v>
      </c>
      <c r="N268" s="1" t="str">
        <f>_xlfn.XLOOKUP($L268,Pos!B:B,Pos!E:E,, 0)</f>
        <v>Energy</v>
      </c>
      <c r="O268" s="1" t="str">
        <f t="shared" si="131"/>
        <v>Energy_North America</v>
      </c>
      <c r="P268" s="1" t="str">
        <f>_xlfn.XLOOKUP($L268,Pos!B:B,Pos!F:F,, 0)</f>
        <v>North America</v>
      </c>
      <c r="Q268" s="1">
        <v>0</v>
      </c>
      <c r="R268" s="9">
        <f>_xlfn.XLOOKUP($L268,Pos!$B:$B,Pos!N:N,0, 0)</f>
        <v>7.6</v>
      </c>
      <c r="S268" s="9">
        <f>_xlfn.XLOOKUP($L268,Pos!$B:$B,Pos!O:O,0, 0)</f>
        <v>2.3174999999999999</v>
      </c>
      <c r="T268" s="9">
        <f>_xlfn.XLOOKUP($L268,Pos!$B:$B,Pos!P:P,0, 0)</f>
        <v>2.625</v>
      </c>
      <c r="U268" s="9">
        <f>_xlfn.XLOOKUP($L268,Pos!$B:$B,Pos!Q:Q,0, 0)</f>
        <v>5.5</v>
      </c>
      <c r="V268" s="9">
        <f>_xlfn.XLOOKUP($L268,Pos!$B:$B,Pos!R:R,0, 0)</f>
        <v>9.9</v>
      </c>
      <c r="W268" s="9">
        <f>_xlfn.XLOOKUP($L268,Pos!$B:$B,Pos!S:S,0, 0)</f>
        <v>6.1849999999999996</v>
      </c>
      <c r="X268" s="9" t="str">
        <f>_xlfn.XLOOKUP($L268,Pos!$B:$B,Pos!J:J,0, 0)</f>
        <v>Outperform</v>
      </c>
      <c r="Y268" s="1">
        <v>0</v>
      </c>
      <c r="Z268" s="1">
        <v>0</v>
      </c>
      <c r="AA268" s="1">
        <f t="shared" si="132"/>
        <v>0</v>
      </c>
      <c r="AB268" s="9">
        <f>_xlfn.XLOOKUP(L268,Pos!B:B,Pos!K:K,-1,0)</f>
        <v>-1</v>
      </c>
      <c r="AC268" s="1" t="e">
        <f>_xlfn.XLOOKUP($L268,Pos!$A:$A,Pos!S:S,_xlfn.XLOOKUP($L268,#REF!,#REF!, ""), 0)</f>
        <v>#REF!</v>
      </c>
      <c r="AD268" s="1" t="e">
        <f>_xlfn.XLOOKUP($L268,Pos!$A:$A,Pos!T:T,_xlfn.XLOOKUP($L268,#REF!,#REF!, ""), 0)</f>
        <v>#REF!</v>
      </c>
      <c r="AE268" s="1" t="e">
        <f>_xlfn.XLOOKUP($L268,Pos!$A:$A,Pos!U:U,_xlfn.XLOOKUP($L268,#REF!,#REF!, ""), 0)</f>
        <v>#REF!</v>
      </c>
      <c r="AF268" s="1" t="e">
        <f>_xlfn.XLOOKUP($L268,Pos!$A:$A,Pos!V:V,_xlfn.XLOOKUP($L268,#REF!,#REF!, ""), 0)</f>
        <v>#REF!</v>
      </c>
      <c r="AG268" s="1" t="e">
        <f>_xlfn.XLOOKUP($L268,Pos!$A:$A,Pos!W:W,_xlfn.XLOOKUP($L268,#REF!,#REF!, ""), 0)</f>
        <v>#REF!</v>
      </c>
      <c r="AH268" s="1" t="e">
        <f>_xlfn.XLOOKUP($L268,Pos!$A:$A,Pos!X:X,_xlfn.XLOOKUP($L268,#REF!,#REF!, ""), 0)</f>
        <v>#REF!</v>
      </c>
      <c r="AI268" s="1" t="e">
        <f>_xlfn.XLOOKUP($L268,Pos!$A:$A,Pos!Y:Y,_xlfn.XLOOKUP($L268,#REF!,#REF!, ""), 0)</f>
        <v>#REF!</v>
      </c>
      <c r="AJ268" s="1" t="e">
        <f>_xlfn.XLOOKUP($L268,Pos!$A:$A,Pos!Z:Z,_xlfn.XLOOKUP($L268,#REF!,#REF!, ""), 0)</f>
        <v>#REF!</v>
      </c>
      <c r="AK268" s="1" t="e">
        <f>_xlfn.XLOOKUP($L268,Pos!$A:$A,Pos!AA:AA,_xlfn.XLOOKUP($L268,#REF!,#REF!, ""), 0)</f>
        <v>#REF!</v>
      </c>
      <c r="AL268" s="1" t="e">
        <f>_xlfn.XLOOKUP($L268,Pos!$A:$A,Pos!AB:AB,_xlfn.XLOOKUP($L268,#REF!,#REF!, ""), 0)</f>
        <v>#REF!</v>
      </c>
      <c r="AM268" s="1" t="e">
        <f>_xlfn.XLOOKUP($L268,Pos!$A:$A,Pos!AC:AC,_xlfn.XLOOKUP($L268,#REF!,#REF!, ""), 0)</f>
        <v>#REF!</v>
      </c>
      <c r="AN268" s="1" t="e">
        <f>_xlfn.XLOOKUP($L268,Pos!$A:$A,Pos!AD:AD,_xlfn.XLOOKUP($L268,#REF!,#REF!, ""), 0)</f>
        <v>#REF!</v>
      </c>
      <c r="AO268" s="1" t="e">
        <f>_xlfn.XLOOKUP($L268,Pos!$A:$A,Pos!AE:AE,_xlfn.XLOOKUP($L268,#REF!,#REF!, ""), 0)</f>
        <v>#REF!</v>
      </c>
      <c r="AP268" s="1" t="e">
        <f>_xlfn.XLOOKUP($L268,Pos!$A:$A,Pos!AF:AF,_xlfn.XLOOKUP($L268,#REF!,#REF!, ""), 0)</f>
        <v>#REF!</v>
      </c>
      <c r="AQ268" s="1" t="e">
        <f>_xlfn.XLOOKUP($L268,Pos!$A:$A,Pos!AG:AG,_xlfn.XLOOKUP($L268,#REF!,#REF!, ""), 0)</f>
        <v>#REF!</v>
      </c>
      <c r="AR268" s="1" t="e">
        <f>_xlfn.XLOOKUP($L268,Pos!$A:$A,Pos!AH:AH,_xlfn.XLOOKUP($L268,#REF!,#REF!, ""), 0)</f>
        <v>#REF!</v>
      </c>
      <c r="AS268" s="1" t="e">
        <f>_xlfn.XLOOKUP($L268,Pos!$A:$A,Pos!AI:AI,_xlfn.XLOOKUP($L268,#REF!,#REF!, ""), 0)</f>
        <v>#REF!</v>
      </c>
      <c r="AT268" s="1" t="e">
        <f>_xlfn.XLOOKUP($L268,Pos!$A:$A,Pos!AJ:AJ,_xlfn.XLOOKUP($L268,#REF!,#REF!, ""), 0)</f>
        <v>#REF!</v>
      </c>
      <c r="AU268" s="1" t="e">
        <f>_xlfn.XLOOKUP($L268,Pos!$A:$A,Pos!AK:AK,_xlfn.XLOOKUP($L268,#REF!,#REF!, ""), 0)</f>
        <v>#REF!</v>
      </c>
      <c r="AV268" s="1" t="e">
        <f>_xlfn.XLOOKUP($L268,Pos!$A:$A,Pos!AL:AL,_xlfn.XLOOKUP($L268,#REF!,#REF!, ""), 0)</f>
        <v>#REF!</v>
      </c>
      <c r="AW268" s="1" t="e">
        <f>_xlfn.XLOOKUP($L268,Pos!$A:$A,Pos!AM:AM,_xlfn.XLOOKUP($L268,#REF!,#REF!, ""), 0)</f>
        <v>#REF!</v>
      </c>
      <c r="AX268" s="1" t="e">
        <f>_xlfn.XLOOKUP($L268,Pos!$A:$A,Pos!AN:AN,_xlfn.XLOOKUP($L268,#REF!,#REF!, ""), 0)</f>
        <v>#REF!</v>
      </c>
      <c r="AY268" s="1" t="e">
        <f>_xlfn.XLOOKUP($L268,Pos!$A:$A,Pos!AO:AO,_xlfn.XLOOKUP($L268,#REF!,#REF!, ""), 0)</f>
        <v>#REF!</v>
      </c>
      <c r="AZ268" s="7" t="str">
        <f t="shared" si="133"/>
        <v>OUT</v>
      </c>
      <c r="BA268" s="1">
        <f>IF(OR(_xlfn.XLOOKUP(L268,Pos!B:B,Pos!L:L,FALSE)="ESG Reason",_xlfn.XLOOKUP(L268,Pos!B:B,Pos!L:L,FALSE)="Blacklisted"),1,0)</f>
        <v>0</v>
      </c>
      <c r="BC268" s="11">
        <v>1.9312721027366181E-10</v>
      </c>
      <c r="BD268" s="11">
        <f>_xlfn.XLOOKUP($L268,Pos!$B:$B,Pos!H:H,0, 0)</f>
        <v>0</v>
      </c>
      <c r="BE268" s="11">
        <f>_xlfn.XLOOKUP($L268,Pos!$B:$B,Pos!I:I,0, 0)</f>
        <v>1.2831260215849401E-3</v>
      </c>
      <c r="BF268" s="18">
        <f t="shared" si="134"/>
        <v>1.2831260215849401E-3</v>
      </c>
      <c r="BG268" s="1">
        <f t="shared" si="135"/>
        <v>1</v>
      </c>
      <c r="BH268" s="1">
        <f t="shared" si="136"/>
        <v>25</v>
      </c>
      <c r="BI268" s="18">
        <f t="shared" si="137"/>
        <v>1.9312721027366181E-10</v>
      </c>
      <c r="BJ268" s="3">
        <f t="shared" si="138"/>
        <v>0</v>
      </c>
      <c r="BK268" s="18">
        <f t="shared" si="139"/>
        <v>0</v>
      </c>
    </row>
    <row r="269" spans="3:63" x14ac:dyDescent="0.25">
      <c r="C269" s="3"/>
      <c r="D269" s="3"/>
      <c r="E269" s="3"/>
      <c r="F269" s="3"/>
      <c r="G269" s="51" t="s">
        <v>159</v>
      </c>
      <c r="H269" s="8" t="str">
        <f t="shared" si="129"/>
        <v>0,1%West Europe</v>
      </c>
      <c r="I269" s="11" cm="1">
        <f t="array" ref="I269">IF(
   AZ269 = "OUT", 0,IF(
   BD269 &gt;= LARGE(IF(ISNUMBER(BD:BD), BD:BD), 3),
   BE269 - 0.001,
   IF(BE269 &gt;=VLOOKUP(P269,mapping!$A:$B,2,FALSE), BE269,VLOOKUP(P269,mapping!$A$2:$B$8,2,FALSE))
))</f>
        <v>0</v>
      </c>
      <c r="J269" s="11" cm="1">
        <f t="array" ref="J269">IF(
    AZ269="OUT",0,IF(IF(
                      BD269&gt;=LARGE(IF(ISNUMBER(BD:BD),BD:BD),3),
                      BE269+0.001,
                      VLOOKUP(H269,mapping!$D:$E,2,FALSE)
                      )&gt;I269,
                   IF(
                      BD269&gt;=LARGE(IF(ISNUMBER(BD:BD),BD:BD),3),
                      BE269+0.001,
                      VLOOKUP(H269,mapping!$D:$E,2,FALSE)
                      ),
                   I269+0.002))</f>
        <v>0</v>
      </c>
      <c r="K269" s="8">
        <f t="shared" si="130"/>
        <v>1.282543933113649E-3</v>
      </c>
      <c r="L269" s="1" t="str">
        <f>Pos!B304</f>
        <v>FR0000120321</v>
      </c>
      <c r="M269" s="1" t="str">
        <f>_xlfn.XLOOKUP($L269,Pos!B:B,Pos!D:D,, 0)</f>
        <v>L'Oreal S.A.</v>
      </c>
      <c r="N269" s="1" t="str">
        <f>_xlfn.XLOOKUP($L269,Pos!B:B,Pos!E:E,, 0)</f>
        <v>Personal &amp; Household Goods</v>
      </c>
      <c r="O269" s="1" t="str">
        <f t="shared" si="131"/>
        <v>Personal &amp; Household Goods_West Europe</v>
      </c>
      <c r="P269" s="1" t="str">
        <f>_xlfn.XLOOKUP($L269,Pos!B:B,Pos!F:F,, 0)</f>
        <v>West Europe</v>
      </c>
      <c r="Q269" s="1">
        <v>0</v>
      </c>
      <c r="R269" s="9">
        <f>_xlfn.XLOOKUP($L269,Pos!$B:$B,Pos!N:N,0, 0)</f>
        <v>4.8</v>
      </c>
      <c r="S269" s="9">
        <f>_xlfn.XLOOKUP($L269,Pos!$B:$B,Pos!O:O,0, 0)</f>
        <v>1.7003330000000001</v>
      </c>
      <c r="T269" s="9">
        <f>_xlfn.XLOOKUP($L269,Pos!$B:$B,Pos!P:P,0, 0)</f>
        <v>6.7249999999999996</v>
      </c>
      <c r="U269" s="9">
        <f>_xlfn.XLOOKUP($L269,Pos!$B:$B,Pos!Q:Q,0, 0)</f>
        <v>6.5</v>
      </c>
      <c r="V269" s="9">
        <f>_xlfn.XLOOKUP($L269,Pos!$B:$B,Pos!R:R,0, 0)</f>
        <v>8.6</v>
      </c>
      <c r="W269" s="9">
        <f>_xlfn.XLOOKUP($L269,Pos!$B:$B,Pos!S:S,0, 0)</f>
        <v>6.6266670000000003</v>
      </c>
      <c r="X269" s="9" t="str">
        <f>_xlfn.XLOOKUP($L269,Pos!$B:$B,Pos!J:J,0, 0)</f>
        <v>Hold</v>
      </c>
      <c r="Y269" s="1">
        <v>0</v>
      </c>
      <c r="Z269" s="1">
        <v>0</v>
      </c>
      <c r="AA269" s="1">
        <f t="shared" si="132"/>
        <v>0</v>
      </c>
      <c r="AB269" s="9">
        <f>_xlfn.XLOOKUP(L269,Pos!B:B,Pos!K:K,-1,0)</f>
        <v>7.8571428571428568</v>
      </c>
      <c r="AC269" s="1" t="e">
        <f>_xlfn.XLOOKUP($L269,Pos!$A:$A,Pos!S:S,_xlfn.XLOOKUP($L269,#REF!,#REF!, ""), 0)</f>
        <v>#REF!</v>
      </c>
      <c r="AD269" s="1" t="e">
        <f>_xlfn.XLOOKUP($L269,Pos!$A:$A,Pos!T:T,_xlfn.XLOOKUP($L269,#REF!,#REF!, ""), 0)</f>
        <v>#REF!</v>
      </c>
      <c r="AE269" s="1" t="e">
        <f>_xlfn.XLOOKUP($L269,Pos!$A:$A,Pos!U:U,_xlfn.XLOOKUP($L269,#REF!,#REF!, ""), 0)</f>
        <v>#REF!</v>
      </c>
      <c r="AF269" s="1" t="e">
        <f>_xlfn.XLOOKUP($L269,Pos!$A:$A,Pos!V:V,_xlfn.XLOOKUP($L269,#REF!,#REF!, ""), 0)</f>
        <v>#REF!</v>
      </c>
      <c r="AG269" s="1" t="e">
        <f>_xlfn.XLOOKUP($L269,Pos!$A:$A,Pos!W:W,_xlfn.XLOOKUP($L269,#REF!,#REF!, ""), 0)</f>
        <v>#REF!</v>
      </c>
      <c r="AH269" s="1" t="e">
        <f>_xlfn.XLOOKUP($L269,Pos!$A:$A,Pos!X:X,_xlfn.XLOOKUP($L269,#REF!,#REF!, ""), 0)</f>
        <v>#REF!</v>
      </c>
      <c r="AI269" s="1" t="e">
        <f>_xlfn.XLOOKUP($L269,Pos!$A:$A,Pos!Y:Y,_xlfn.XLOOKUP($L269,#REF!,#REF!, ""), 0)</f>
        <v>#REF!</v>
      </c>
      <c r="AJ269" s="1" t="e">
        <f>_xlfn.XLOOKUP($L269,Pos!$A:$A,Pos!Z:Z,_xlfn.XLOOKUP($L269,#REF!,#REF!, ""), 0)</f>
        <v>#REF!</v>
      </c>
      <c r="AK269" s="1" t="e">
        <f>_xlfn.XLOOKUP($L269,Pos!$A:$A,Pos!AA:AA,_xlfn.XLOOKUP($L269,#REF!,#REF!, ""), 0)</f>
        <v>#REF!</v>
      </c>
      <c r="AL269" s="1" t="e">
        <f>_xlfn.XLOOKUP($L269,Pos!$A:$A,Pos!AB:AB,_xlfn.XLOOKUP($L269,#REF!,#REF!, ""), 0)</f>
        <v>#REF!</v>
      </c>
      <c r="AM269" s="1" t="e">
        <f>_xlfn.XLOOKUP($L269,Pos!$A:$A,Pos!AC:AC,_xlfn.XLOOKUP($L269,#REF!,#REF!, ""), 0)</f>
        <v>#REF!</v>
      </c>
      <c r="AN269" s="1" t="e">
        <f>_xlfn.XLOOKUP($L269,Pos!$A:$A,Pos!AD:AD,_xlfn.XLOOKUP($L269,#REF!,#REF!, ""), 0)</f>
        <v>#REF!</v>
      </c>
      <c r="AO269" s="1" t="e">
        <f>_xlfn.XLOOKUP($L269,Pos!$A:$A,Pos!AE:AE,_xlfn.XLOOKUP($L269,#REF!,#REF!, ""), 0)</f>
        <v>#REF!</v>
      </c>
      <c r="AP269" s="1" t="e">
        <f>_xlfn.XLOOKUP($L269,Pos!$A:$A,Pos!AF:AF,_xlfn.XLOOKUP($L269,#REF!,#REF!, ""), 0)</f>
        <v>#REF!</v>
      </c>
      <c r="AQ269" s="1" t="e">
        <f>_xlfn.XLOOKUP($L269,Pos!$A:$A,Pos!AG:AG,_xlfn.XLOOKUP($L269,#REF!,#REF!, ""), 0)</f>
        <v>#REF!</v>
      </c>
      <c r="AR269" s="1" t="e">
        <f>_xlfn.XLOOKUP($L269,Pos!$A:$A,Pos!AH:AH,_xlfn.XLOOKUP($L269,#REF!,#REF!, ""), 0)</f>
        <v>#REF!</v>
      </c>
      <c r="AS269" s="1" t="e">
        <f>_xlfn.XLOOKUP($L269,Pos!$A:$A,Pos!AI:AI,_xlfn.XLOOKUP($L269,#REF!,#REF!, ""), 0)</f>
        <v>#REF!</v>
      </c>
      <c r="AT269" s="1" t="e">
        <f>_xlfn.XLOOKUP($L269,Pos!$A:$A,Pos!AJ:AJ,_xlfn.XLOOKUP($L269,#REF!,#REF!, ""), 0)</f>
        <v>#REF!</v>
      </c>
      <c r="AU269" s="1" t="e">
        <f>_xlfn.XLOOKUP($L269,Pos!$A:$A,Pos!AK:AK,_xlfn.XLOOKUP($L269,#REF!,#REF!, ""), 0)</f>
        <v>#REF!</v>
      </c>
      <c r="AV269" s="1" t="e">
        <f>_xlfn.XLOOKUP($L269,Pos!$A:$A,Pos!AL:AL,_xlfn.XLOOKUP($L269,#REF!,#REF!, ""), 0)</f>
        <v>#REF!</v>
      </c>
      <c r="AW269" s="1" t="e">
        <f>_xlfn.XLOOKUP($L269,Pos!$A:$A,Pos!AM:AM,_xlfn.XLOOKUP($L269,#REF!,#REF!, ""), 0)</f>
        <v>#REF!</v>
      </c>
      <c r="AX269" s="1" t="e">
        <f>_xlfn.XLOOKUP($L269,Pos!$A:$A,Pos!AN:AN,_xlfn.XLOOKUP($L269,#REF!,#REF!, ""), 0)</f>
        <v>#REF!</v>
      </c>
      <c r="AY269" s="1" t="e">
        <f>_xlfn.XLOOKUP($L269,Pos!$A:$A,Pos!AO:AO,_xlfn.XLOOKUP($L269,#REF!,#REF!, ""), 0)</f>
        <v>#REF!</v>
      </c>
      <c r="AZ269" s="7" t="str">
        <f t="shared" si="133"/>
        <v>OUT</v>
      </c>
      <c r="BA269" s="1">
        <f>IF(OR(_xlfn.XLOOKUP(L269,Pos!B:B,Pos!L:L,FALSE)="ESG Reason",_xlfn.XLOOKUP(L269,Pos!B:B,Pos!L:L,FALSE)="Blacklisted"),1,0)</f>
        <v>0</v>
      </c>
      <c r="BC269" s="11">
        <v>8.8095871631378508E-11</v>
      </c>
      <c r="BD269" s="11">
        <f>_xlfn.XLOOKUP($L269,Pos!$B:$B,Pos!H:H,0, 0)</f>
        <v>0</v>
      </c>
      <c r="BE269" s="11">
        <f>_xlfn.XLOOKUP($L269,Pos!$B:$B,Pos!I:I,0, 0)</f>
        <v>1.282543933113649E-3</v>
      </c>
      <c r="BF269" s="18">
        <f t="shared" si="134"/>
        <v>1.282543933113649E-3</v>
      </c>
      <c r="BG269" s="1">
        <f t="shared" si="135"/>
        <v>2</v>
      </c>
      <c r="BH269" s="1">
        <f t="shared" si="136"/>
        <v>13</v>
      </c>
      <c r="BI269" s="18">
        <f t="shared" si="137"/>
        <v>8.8095871631378508E-11</v>
      </c>
      <c r="BJ269" s="3">
        <f t="shared" si="138"/>
        <v>0</v>
      </c>
      <c r="BK269" s="18">
        <f t="shared" si="139"/>
        <v>0</v>
      </c>
    </row>
    <row r="270" spans="3:63" x14ac:dyDescent="0.25">
      <c r="C270" s="3"/>
      <c r="D270" s="3"/>
      <c r="E270" s="3"/>
      <c r="F270" s="3"/>
      <c r="G270" s="51" t="s">
        <v>165</v>
      </c>
      <c r="H270" s="8" t="str">
        <f t="shared" si="129"/>
        <v>0,1%West Europe</v>
      </c>
      <c r="I270" s="11" cm="1">
        <f t="array" ref="I270">IF(
   AZ270 = "OUT", 0,IF(
   BD270 &gt;= LARGE(IF(ISNUMBER(BD:BD), BD:BD), 3),
   BE270 - 0.001,
   IF(BE270 &gt;=VLOOKUP(P270,mapping!$A:$B,2,FALSE), BE270,VLOOKUP(P270,mapping!$A$2:$B$8,2,FALSE))
))</f>
        <v>0</v>
      </c>
      <c r="J270" s="11" cm="1">
        <f t="array" ref="J270">IF(
    AZ270="OUT",0,IF(IF(
                      BD270&gt;=LARGE(IF(ISNUMBER(BD:BD),BD:BD),3),
                      BE270+0.001,
                      VLOOKUP(H270,mapping!$D:$E,2,FALSE)
                      )&gt;I270,
                   IF(
                      BD270&gt;=LARGE(IF(ISNUMBER(BD:BD),BD:BD),3),
                      BE270+0.001,
                      VLOOKUP(H270,mapping!$D:$E,2,FALSE)
                      ),
                   I270+0.002))</f>
        <v>0</v>
      </c>
      <c r="K270" s="8">
        <f t="shared" si="130"/>
        <v>1.2805186252882791E-3</v>
      </c>
      <c r="L270" s="1" t="str">
        <f>Pos!B315</f>
        <v>FR0000121667</v>
      </c>
      <c r="M270" s="1" t="str">
        <f>_xlfn.XLOOKUP($L270,Pos!B:B,Pos!D:D,, 0)</f>
        <v>EssilorLuxottica SA</v>
      </c>
      <c r="N270" s="1" t="str">
        <f>_xlfn.XLOOKUP($L270,Pos!B:B,Pos!E:E,, 0)</f>
        <v>Health Care</v>
      </c>
      <c r="O270" s="1" t="str">
        <f t="shared" si="131"/>
        <v>Health Care_West Europe</v>
      </c>
      <c r="P270" s="1" t="str">
        <f>_xlfn.XLOOKUP($L270,Pos!B:B,Pos!F:F,, 0)</f>
        <v>West Europe</v>
      </c>
      <c r="Q270" s="1">
        <v>0</v>
      </c>
      <c r="R270" s="9">
        <f>_xlfn.XLOOKUP($L270,Pos!$B:$B,Pos!N:N,0, 0)</f>
        <v>4.93</v>
      </c>
      <c r="S270" s="9">
        <f>_xlfn.XLOOKUP($L270,Pos!$B:$B,Pos!O:O,0, 0)</f>
        <v>1.9695</v>
      </c>
      <c r="T270" s="9">
        <f>_xlfn.XLOOKUP($L270,Pos!$B:$B,Pos!P:P,0, 0)</f>
        <v>2.7</v>
      </c>
      <c r="U270" s="9">
        <f>_xlfn.XLOOKUP($L270,Pos!$B:$B,Pos!Q:Q,0, 0)</f>
        <v>8.8000000000000007</v>
      </c>
      <c r="V270" s="9">
        <f>_xlfn.XLOOKUP($L270,Pos!$B:$B,Pos!R:R,0, 0)</f>
        <v>4.6333330000000004</v>
      </c>
      <c r="W270" s="9">
        <f>_xlfn.XLOOKUP($L270,Pos!$B:$B,Pos!S:S,0, 0)</f>
        <v>7.9050000000000002</v>
      </c>
      <c r="X270" s="9" t="str">
        <f>_xlfn.XLOOKUP($L270,Pos!$B:$B,Pos!J:J,0, 0)</f>
        <v>Outperform</v>
      </c>
      <c r="Y270" s="1">
        <v>0</v>
      </c>
      <c r="Z270" s="1">
        <v>0</v>
      </c>
      <c r="AA270" s="1">
        <f t="shared" si="132"/>
        <v>0</v>
      </c>
      <c r="AB270" s="9">
        <f>_xlfn.XLOOKUP(L270,Pos!B:B,Pos!K:K,-1,0)</f>
        <v>4.3243243243243246</v>
      </c>
      <c r="AC270" s="1" t="e">
        <f>_xlfn.XLOOKUP($L270,Pos!$A:$A,Pos!S:S,_xlfn.XLOOKUP($L270,#REF!,#REF!, ""), 0)</f>
        <v>#REF!</v>
      </c>
      <c r="AD270" s="1" t="e">
        <f>_xlfn.XLOOKUP($L270,Pos!$A:$A,Pos!T:T,_xlfn.XLOOKUP($L270,#REF!,#REF!, ""), 0)</f>
        <v>#REF!</v>
      </c>
      <c r="AE270" s="1" t="e">
        <f>_xlfn.XLOOKUP($L270,Pos!$A:$A,Pos!U:U,_xlfn.XLOOKUP($L270,#REF!,#REF!, ""), 0)</f>
        <v>#REF!</v>
      </c>
      <c r="AF270" s="1" t="e">
        <f>_xlfn.XLOOKUP($L270,Pos!$A:$A,Pos!V:V,_xlfn.XLOOKUP($L270,#REF!,#REF!, ""), 0)</f>
        <v>#REF!</v>
      </c>
      <c r="AG270" s="1" t="e">
        <f>_xlfn.XLOOKUP($L270,Pos!$A:$A,Pos!W:W,_xlfn.XLOOKUP($L270,#REF!,#REF!, ""), 0)</f>
        <v>#REF!</v>
      </c>
      <c r="AH270" s="1" t="e">
        <f>_xlfn.XLOOKUP($L270,Pos!$A:$A,Pos!X:X,_xlfn.XLOOKUP($L270,#REF!,#REF!, ""), 0)</f>
        <v>#REF!</v>
      </c>
      <c r="AI270" s="1" t="e">
        <f>_xlfn.XLOOKUP($L270,Pos!$A:$A,Pos!Y:Y,_xlfn.XLOOKUP($L270,#REF!,#REF!, ""), 0)</f>
        <v>#REF!</v>
      </c>
      <c r="AJ270" s="1" t="e">
        <f>_xlfn.XLOOKUP($L270,Pos!$A:$A,Pos!Z:Z,_xlfn.XLOOKUP($L270,#REF!,#REF!, ""), 0)</f>
        <v>#REF!</v>
      </c>
      <c r="AK270" s="1" t="e">
        <f>_xlfn.XLOOKUP($L270,Pos!$A:$A,Pos!AA:AA,_xlfn.XLOOKUP($L270,#REF!,#REF!, ""), 0)</f>
        <v>#REF!</v>
      </c>
      <c r="AL270" s="1" t="e">
        <f>_xlfn.XLOOKUP($L270,Pos!$A:$A,Pos!AB:AB,_xlfn.XLOOKUP($L270,#REF!,#REF!, ""), 0)</f>
        <v>#REF!</v>
      </c>
      <c r="AM270" s="1" t="e">
        <f>_xlfn.XLOOKUP($L270,Pos!$A:$A,Pos!AC:AC,_xlfn.XLOOKUP($L270,#REF!,#REF!, ""), 0)</f>
        <v>#REF!</v>
      </c>
      <c r="AN270" s="1" t="e">
        <f>_xlfn.XLOOKUP($L270,Pos!$A:$A,Pos!AD:AD,_xlfn.XLOOKUP($L270,#REF!,#REF!, ""), 0)</f>
        <v>#REF!</v>
      </c>
      <c r="AO270" s="1" t="e">
        <f>_xlfn.XLOOKUP($L270,Pos!$A:$A,Pos!AE:AE,_xlfn.XLOOKUP($L270,#REF!,#REF!, ""), 0)</f>
        <v>#REF!</v>
      </c>
      <c r="AP270" s="1" t="e">
        <f>_xlfn.XLOOKUP($L270,Pos!$A:$A,Pos!AF:AF,_xlfn.XLOOKUP($L270,#REF!,#REF!, ""), 0)</f>
        <v>#REF!</v>
      </c>
      <c r="AQ270" s="1" t="e">
        <f>_xlfn.XLOOKUP($L270,Pos!$A:$A,Pos!AG:AG,_xlfn.XLOOKUP($L270,#REF!,#REF!, ""), 0)</f>
        <v>#REF!</v>
      </c>
      <c r="AR270" s="1" t="e">
        <f>_xlfn.XLOOKUP($L270,Pos!$A:$A,Pos!AH:AH,_xlfn.XLOOKUP($L270,#REF!,#REF!, ""), 0)</f>
        <v>#REF!</v>
      </c>
      <c r="AS270" s="1" t="e">
        <f>_xlfn.XLOOKUP($L270,Pos!$A:$A,Pos!AI:AI,_xlfn.XLOOKUP($L270,#REF!,#REF!, ""), 0)</f>
        <v>#REF!</v>
      </c>
      <c r="AT270" s="1" t="e">
        <f>_xlfn.XLOOKUP($L270,Pos!$A:$A,Pos!AJ:AJ,_xlfn.XLOOKUP($L270,#REF!,#REF!, ""), 0)</f>
        <v>#REF!</v>
      </c>
      <c r="AU270" s="1" t="e">
        <f>_xlfn.XLOOKUP($L270,Pos!$A:$A,Pos!AK:AK,_xlfn.XLOOKUP($L270,#REF!,#REF!, ""), 0)</f>
        <v>#REF!</v>
      </c>
      <c r="AV270" s="1" t="e">
        <f>_xlfn.XLOOKUP($L270,Pos!$A:$A,Pos!AL:AL,_xlfn.XLOOKUP($L270,#REF!,#REF!, ""), 0)</f>
        <v>#REF!</v>
      </c>
      <c r="AW270" s="1" t="e">
        <f>_xlfn.XLOOKUP($L270,Pos!$A:$A,Pos!AM:AM,_xlfn.XLOOKUP($L270,#REF!,#REF!, ""), 0)</f>
        <v>#REF!</v>
      </c>
      <c r="AX270" s="1" t="e">
        <f>_xlfn.XLOOKUP($L270,Pos!$A:$A,Pos!AN:AN,_xlfn.XLOOKUP($L270,#REF!,#REF!, ""), 0)</f>
        <v>#REF!</v>
      </c>
      <c r="AY270" s="1" t="e">
        <f>_xlfn.XLOOKUP($L270,Pos!$A:$A,Pos!AO:AO,_xlfn.XLOOKUP($L270,#REF!,#REF!, ""), 0)</f>
        <v>#REF!</v>
      </c>
      <c r="AZ270" s="7" t="str">
        <f t="shared" si="133"/>
        <v>OUT</v>
      </c>
      <c r="BA270" s="1">
        <f>IF(OR(_xlfn.XLOOKUP(L270,Pos!B:B,Pos!L:L,FALSE)="ESG Reason",_xlfn.XLOOKUP(L270,Pos!B:B,Pos!L:L,FALSE)="Blacklisted"),1,0)</f>
        <v>0</v>
      </c>
      <c r="BC270" s="11">
        <v>8.6140575269852154E-11</v>
      </c>
      <c r="BD270" s="11">
        <f>_xlfn.XLOOKUP($L270,Pos!$B:$B,Pos!H:H,0, 0)</f>
        <v>0</v>
      </c>
      <c r="BE270" s="11">
        <f>_xlfn.XLOOKUP($L270,Pos!$B:$B,Pos!I:I,0, 0)</f>
        <v>1.2805186252882791E-3</v>
      </c>
      <c r="BF270" s="18">
        <f t="shared" si="134"/>
        <v>1.2805186252882791E-3</v>
      </c>
      <c r="BG270" s="1">
        <f t="shared" si="135"/>
        <v>2</v>
      </c>
      <c r="BH270" s="1">
        <f t="shared" si="136"/>
        <v>9</v>
      </c>
      <c r="BI270" s="18">
        <f t="shared" si="137"/>
        <v>8.6140575269852154E-11</v>
      </c>
      <c r="BJ270" s="3">
        <f t="shared" si="138"/>
        <v>0</v>
      </c>
      <c r="BK270" s="18">
        <f t="shared" si="139"/>
        <v>0</v>
      </c>
    </row>
    <row r="271" spans="3:63" x14ac:dyDescent="0.25">
      <c r="C271" s="3"/>
      <c r="D271" s="3"/>
      <c r="E271" s="3"/>
      <c r="F271" s="3"/>
      <c r="G271" s="51" t="s">
        <v>163</v>
      </c>
      <c r="H271" s="8" t="str">
        <f t="shared" si="129"/>
        <v>0,1%West Europe</v>
      </c>
      <c r="I271" s="11" cm="1">
        <f t="array" ref="I271">IF(
   AZ271 = "OUT", 0,IF(
   BD271 &gt;= LARGE(IF(ISNUMBER(BD:BD), BD:BD), 3),
   BE271 - 0.001,
   IF(BE271 &gt;=VLOOKUP(P271,mapping!$A:$B,2,FALSE), BE271,VLOOKUP(P271,mapping!$A$2:$B$8,2,FALSE))
))</f>
        <v>0</v>
      </c>
      <c r="J271" s="11" cm="1">
        <f t="array" ref="J271">IF(
    AZ271="OUT",0,IF(IF(
                      BD271&gt;=LARGE(IF(ISNUMBER(BD:BD),BD:BD),3),
                      BE271+0.001,
                      VLOOKUP(H271,mapping!$D:$E,2,FALSE)
                      )&gt;I271,
                   IF(
                      BD271&gt;=LARGE(IF(ISNUMBER(BD:BD),BD:BD),3),
                      BE271+0.001,
                      VLOOKUP(H271,mapping!$D:$E,2,FALSE)
                      ),
                   I271+0.002))</f>
        <v>0</v>
      </c>
      <c r="K271" s="8">
        <f t="shared" si="130"/>
        <v>1.2671946001773769E-3</v>
      </c>
      <c r="L271" s="1" t="str">
        <f>Pos!B158</f>
        <v>CH0011075394</v>
      </c>
      <c r="M271" s="1" t="str">
        <f>_xlfn.XLOOKUP($L271,Pos!B:B,Pos!D:D,, 0)</f>
        <v>Zurich Insurance Group Ltd</v>
      </c>
      <c r="N271" s="1" t="str">
        <f>_xlfn.XLOOKUP($L271,Pos!B:B,Pos!E:E,, 0)</f>
        <v>Insurance</v>
      </c>
      <c r="O271" s="1" t="str">
        <f t="shared" si="131"/>
        <v>Insurance_West Europe</v>
      </c>
      <c r="P271" s="1" t="str">
        <f>_xlfn.XLOOKUP($L271,Pos!B:B,Pos!F:F,, 0)</f>
        <v>West Europe</v>
      </c>
      <c r="Q271" s="1">
        <v>0</v>
      </c>
      <c r="R271" s="9">
        <f>_xlfn.XLOOKUP($L271,Pos!$B:$B,Pos!N:N,0, 0)</f>
        <v>6.59</v>
      </c>
      <c r="S271" s="9">
        <f>_xlfn.XLOOKUP($L271,Pos!$B:$B,Pos!O:O,0, 0)</f>
        <v>3.1812499999999999</v>
      </c>
      <c r="T271" s="9">
        <f>_xlfn.XLOOKUP($L271,Pos!$B:$B,Pos!P:P,0, 0)</f>
        <v>4.1666670000000003</v>
      </c>
      <c r="U271" s="9">
        <f>_xlfn.XLOOKUP($L271,Pos!$B:$B,Pos!Q:Q,0, 0)</f>
        <v>2.7</v>
      </c>
      <c r="V271" s="9">
        <f>_xlfn.XLOOKUP($L271,Pos!$B:$B,Pos!R:R,0, 0)</f>
        <v>9.6</v>
      </c>
      <c r="W271" s="9">
        <f>_xlfn.XLOOKUP($L271,Pos!$B:$B,Pos!S:S,0, 0)</f>
        <v>5.5425000000000004</v>
      </c>
      <c r="X271" s="9" t="str">
        <f>_xlfn.XLOOKUP($L271,Pos!$B:$B,Pos!J:J,0, 0)</f>
        <v>Hold</v>
      </c>
      <c r="Y271" s="1">
        <v>0</v>
      </c>
      <c r="Z271" s="1">
        <v>0</v>
      </c>
      <c r="AA271" s="1">
        <f t="shared" si="132"/>
        <v>0</v>
      </c>
      <c r="AB271" s="9">
        <f>_xlfn.XLOOKUP(L271,Pos!B:B,Pos!K:K,-1,0)</f>
        <v>1.2</v>
      </c>
      <c r="AC271" s="1" t="e">
        <f>_xlfn.XLOOKUP($L271,Pos!$A:$A,Pos!S:S,_xlfn.XLOOKUP($L271,#REF!,#REF!, ""), 0)</f>
        <v>#REF!</v>
      </c>
      <c r="AD271" s="1" t="e">
        <f>_xlfn.XLOOKUP($L271,Pos!$A:$A,Pos!T:T,_xlfn.XLOOKUP($L271,#REF!,#REF!, ""), 0)</f>
        <v>#REF!</v>
      </c>
      <c r="AE271" s="1" t="e">
        <f>_xlfn.XLOOKUP($L271,Pos!$A:$A,Pos!U:U,_xlfn.XLOOKUP($L271,#REF!,#REF!, ""), 0)</f>
        <v>#REF!</v>
      </c>
      <c r="AF271" s="1" t="e">
        <f>_xlfn.XLOOKUP($L271,Pos!$A:$A,Pos!V:V,_xlfn.XLOOKUP($L271,#REF!,#REF!, ""), 0)</f>
        <v>#REF!</v>
      </c>
      <c r="AG271" s="1" t="e">
        <f>_xlfn.XLOOKUP($L271,Pos!$A:$A,Pos!W:W,_xlfn.XLOOKUP($L271,#REF!,#REF!, ""), 0)</f>
        <v>#REF!</v>
      </c>
      <c r="AH271" s="1" t="e">
        <f>_xlfn.XLOOKUP($L271,Pos!$A:$A,Pos!X:X,_xlfn.XLOOKUP($L271,#REF!,#REF!, ""), 0)</f>
        <v>#REF!</v>
      </c>
      <c r="AI271" s="1" t="e">
        <f>_xlfn.XLOOKUP($L271,Pos!$A:$A,Pos!Y:Y,_xlfn.XLOOKUP($L271,#REF!,#REF!, ""), 0)</f>
        <v>#REF!</v>
      </c>
      <c r="AJ271" s="1" t="e">
        <f>_xlfn.XLOOKUP($L271,Pos!$A:$A,Pos!Z:Z,_xlfn.XLOOKUP($L271,#REF!,#REF!, ""), 0)</f>
        <v>#REF!</v>
      </c>
      <c r="AK271" s="1" t="e">
        <f>_xlfn.XLOOKUP($L271,Pos!$A:$A,Pos!AA:AA,_xlfn.XLOOKUP($L271,#REF!,#REF!, ""), 0)</f>
        <v>#REF!</v>
      </c>
      <c r="AL271" s="1" t="e">
        <f>_xlfn.XLOOKUP($L271,Pos!$A:$A,Pos!AB:AB,_xlfn.XLOOKUP($L271,#REF!,#REF!, ""), 0)</f>
        <v>#REF!</v>
      </c>
      <c r="AM271" s="1" t="e">
        <f>_xlfn.XLOOKUP($L271,Pos!$A:$A,Pos!AC:AC,_xlfn.XLOOKUP($L271,#REF!,#REF!, ""), 0)</f>
        <v>#REF!</v>
      </c>
      <c r="AN271" s="1" t="e">
        <f>_xlfn.XLOOKUP($L271,Pos!$A:$A,Pos!AD:AD,_xlfn.XLOOKUP($L271,#REF!,#REF!, ""), 0)</f>
        <v>#REF!</v>
      </c>
      <c r="AO271" s="1" t="e">
        <f>_xlfn.XLOOKUP($L271,Pos!$A:$A,Pos!AE:AE,_xlfn.XLOOKUP($L271,#REF!,#REF!, ""), 0)</f>
        <v>#REF!</v>
      </c>
      <c r="AP271" s="1" t="e">
        <f>_xlfn.XLOOKUP($L271,Pos!$A:$A,Pos!AF:AF,_xlfn.XLOOKUP($L271,#REF!,#REF!, ""), 0)</f>
        <v>#REF!</v>
      </c>
      <c r="AQ271" s="1" t="e">
        <f>_xlfn.XLOOKUP($L271,Pos!$A:$A,Pos!AG:AG,_xlfn.XLOOKUP($L271,#REF!,#REF!, ""), 0)</f>
        <v>#REF!</v>
      </c>
      <c r="AR271" s="1" t="e">
        <f>_xlfn.XLOOKUP($L271,Pos!$A:$A,Pos!AH:AH,_xlfn.XLOOKUP($L271,#REF!,#REF!, ""), 0)</f>
        <v>#REF!</v>
      </c>
      <c r="AS271" s="1" t="e">
        <f>_xlfn.XLOOKUP($L271,Pos!$A:$A,Pos!AI:AI,_xlfn.XLOOKUP($L271,#REF!,#REF!, ""), 0)</f>
        <v>#REF!</v>
      </c>
      <c r="AT271" s="1" t="e">
        <f>_xlfn.XLOOKUP($L271,Pos!$A:$A,Pos!AJ:AJ,_xlfn.XLOOKUP($L271,#REF!,#REF!, ""), 0)</f>
        <v>#REF!</v>
      </c>
      <c r="AU271" s="1" t="e">
        <f>_xlfn.XLOOKUP($L271,Pos!$A:$A,Pos!AK:AK,_xlfn.XLOOKUP($L271,#REF!,#REF!, ""), 0)</f>
        <v>#REF!</v>
      </c>
      <c r="AV271" s="1" t="e">
        <f>_xlfn.XLOOKUP($L271,Pos!$A:$A,Pos!AL:AL,_xlfn.XLOOKUP($L271,#REF!,#REF!, ""), 0)</f>
        <v>#REF!</v>
      </c>
      <c r="AW271" s="1" t="e">
        <f>_xlfn.XLOOKUP($L271,Pos!$A:$A,Pos!AM:AM,_xlfn.XLOOKUP($L271,#REF!,#REF!, ""), 0)</f>
        <v>#REF!</v>
      </c>
      <c r="AX271" s="1" t="e">
        <f>_xlfn.XLOOKUP($L271,Pos!$A:$A,Pos!AN:AN,_xlfn.XLOOKUP($L271,#REF!,#REF!, ""), 0)</f>
        <v>#REF!</v>
      </c>
      <c r="AY271" s="1" t="e">
        <f>_xlfn.XLOOKUP($L271,Pos!$A:$A,Pos!AO:AO,_xlfn.XLOOKUP($L271,#REF!,#REF!, ""), 0)</f>
        <v>#REF!</v>
      </c>
      <c r="AZ271" s="7" t="str">
        <f t="shared" si="133"/>
        <v>OUT</v>
      </c>
      <c r="BA271" s="1">
        <f>IF(OR(_xlfn.XLOOKUP(L271,Pos!B:B,Pos!L:L,FALSE)="ESG Reason",_xlfn.XLOOKUP(L271,Pos!B:B,Pos!L:L,FALSE)="Blacklisted"),1,0)</f>
        <v>0</v>
      </c>
      <c r="BC271" s="11">
        <v>9.0026660941781933E-11</v>
      </c>
      <c r="BD271" s="11">
        <f>_xlfn.XLOOKUP($L271,Pos!$B:$B,Pos!H:H,0, 0)</f>
        <v>0</v>
      </c>
      <c r="BE271" s="11">
        <f>_xlfn.XLOOKUP($L271,Pos!$B:$B,Pos!I:I,0, 0)</f>
        <v>1.2671946001773769E-3</v>
      </c>
      <c r="BF271" s="18">
        <f t="shared" si="134"/>
        <v>1.2671946001773769E-3</v>
      </c>
      <c r="BG271" s="1">
        <f t="shared" si="135"/>
        <v>2</v>
      </c>
      <c r="BH271" s="1">
        <f t="shared" si="136"/>
        <v>11</v>
      </c>
      <c r="BI271" s="18">
        <f t="shared" si="137"/>
        <v>9.0026660941781933E-11</v>
      </c>
      <c r="BJ271" s="3">
        <f t="shared" si="138"/>
        <v>0</v>
      </c>
      <c r="BK271" s="18">
        <f t="shared" si="139"/>
        <v>0</v>
      </c>
    </row>
    <row r="272" spans="3:63" x14ac:dyDescent="0.25">
      <c r="C272" s="3"/>
      <c r="D272" s="3"/>
      <c r="E272" s="3"/>
      <c r="F272" s="3"/>
      <c r="G272" s="51" t="s">
        <v>162</v>
      </c>
      <c r="H272" s="8" t="str">
        <f t="shared" si="129"/>
        <v>0,1%West Europe</v>
      </c>
      <c r="I272" s="11" cm="1">
        <f t="array" ref="I272">IF(
   AZ272 = "OUT", 0,IF(
   BD272 &gt;= LARGE(IF(ISNUMBER(BD:BD), BD:BD), 3),
   BE272 - 0.001,
   IF(BE272 &gt;=VLOOKUP(P272,mapping!$A:$B,2,FALSE), BE272,VLOOKUP(P272,mapping!$A$2:$B$8,2,FALSE))
))</f>
        <v>0</v>
      </c>
      <c r="J272" s="11" cm="1">
        <f t="array" ref="J272">IF(
    AZ272="OUT",0,IF(IF(
                      BD272&gt;=LARGE(IF(ISNUMBER(BD:BD),BD:BD),3),
                      BE272+0.001,
                      VLOOKUP(H272,mapping!$D:$E,2,FALSE)
                      )&gt;I272,
                   IF(
                      BD272&gt;=LARGE(IF(ISNUMBER(BD:BD),BD:BD),3),
                      BE272+0.001,
                      VLOOKUP(H272,mapping!$D:$E,2,FALSE)
                      ),
                   I272+0.002))</f>
        <v>0</v>
      </c>
      <c r="K272" s="8">
        <f t="shared" si="130"/>
        <v>1.266996570078896E-3</v>
      </c>
      <c r="L272" s="1" t="str">
        <f>Pos!B491</f>
        <v>IT0005239360</v>
      </c>
      <c r="M272" s="1" t="str">
        <f>_xlfn.XLOOKUP($L272,Pos!B:B,Pos!D:D,, 0)</f>
        <v>UniCredit S.p.A.</v>
      </c>
      <c r="N272" s="1" t="str">
        <f>_xlfn.XLOOKUP($L272,Pos!B:B,Pos!E:E,, 0)</f>
        <v>Banks</v>
      </c>
      <c r="O272" s="1" t="str">
        <f t="shared" si="131"/>
        <v>Banks_West Europe</v>
      </c>
      <c r="P272" s="1" t="str">
        <f>_xlfn.XLOOKUP($L272,Pos!B:B,Pos!F:F,, 0)</f>
        <v>West Europe</v>
      </c>
      <c r="Q272" s="1">
        <v>0</v>
      </c>
      <c r="R272" s="9">
        <f>_xlfn.XLOOKUP($L272,Pos!$B:$B,Pos!N:N,0, 0)</f>
        <v>6.62</v>
      </c>
      <c r="S272" s="9">
        <f>_xlfn.XLOOKUP($L272,Pos!$B:$B,Pos!O:O,0, 0)</f>
        <v>5.9550000000000001</v>
      </c>
      <c r="T272" s="9">
        <f>_xlfn.XLOOKUP($L272,Pos!$B:$B,Pos!P:P,0, 0)</f>
        <v>5.95</v>
      </c>
      <c r="U272" s="9">
        <f>_xlfn.XLOOKUP($L272,Pos!$B:$B,Pos!Q:Q,0, 0)</f>
        <v>5.8</v>
      </c>
      <c r="V272" s="9">
        <f>_xlfn.XLOOKUP($L272,Pos!$B:$B,Pos!R:R,0, 0)</f>
        <v>4.2333340000000002</v>
      </c>
      <c r="W272" s="9">
        <f>_xlfn.XLOOKUP($L272,Pos!$B:$B,Pos!S:S,0, 0)</f>
        <v>6.5066660000000001</v>
      </c>
      <c r="X272" s="9" t="str">
        <f>_xlfn.XLOOKUP($L272,Pos!$B:$B,Pos!J:J,0, 0)</f>
        <v>Outperform</v>
      </c>
      <c r="Y272" s="1">
        <v>0</v>
      </c>
      <c r="Z272" s="1">
        <v>0</v>
      </c>
      <c r="AA272" s="1">
        <f t="shared" si="132"/>
        <v>0</v>
      </c>
      <c r="AB272" s="9">
        <f>_xlfn.XLOOKUP(L272,Pos!B:B,Pos!K:K,-1,0)</f>
        <v>6.3888888888888884</v>
      </c>
      <c r="AC272" s="1" t="e">
        <f>_xlfn.XLOOKUP($L272,Pos!$A:$A,Pos!S:S,_xlfn.XLOOKUP($L272,#REF!,#REF!, ""), 0)</f>
        <v>#REF!</v>
      </c>
      <c r="AD272" s="1" t="e">
        <f>_xlfn.XLOOKUP($L272,Pos!$A:$A,Pos!T:T,_xlfn.XLOOKUP($L272,#REF!,#REF!, ""), 0)</f>
        <v>#REF!</v>
      </c>
      <c r="AE272" s="1" t="e">
        <f>_xlfn.XLOOKUP($L272,Pos!$A:$A,Pos!U:U,_xlfn.XLOOKUP($L272,#REF!,#REF!, ""), 0)</f>
        <v>#REF!</v>
      </c>
      <c r="AF272" s="1" t="e">
        <f>_xlfn.XLOOKUP($L272,Pos!$A:$A,Pos!V:V,_xlfn.XLOOKUP($L272,#REF!,#REF!, ""), 0)</f>
        <v>#REF!</v>
      </c>
      <c r="AG272" s="1" t="e">
        <f>_xlfn.XLOOKUP($L272,Pos!$A:$A,Pos!W:W,_xlfn.XLOOKUP($L272,#REF!,#REF!, ""), 0)</f>
        <v>#REF!</v>
      </c>
      <c r="AH272" s="1" t="e">
        <f>_xlfn.XLOOKUP($L272,Pos!$A:$A,Pos!X:X,_xlfn.XLOOKUP($L272,#REF!,#REF!, ""), 0)</f>
        <v>#REF!</v>
      </c>
      <c r="AI272" s="1" t="e">
        <f>_xlfn.XLOOKUP($L272,Pos!$A:$A,Pos!Y:Y,_xlfn.XLOOKUP($L272,#REF!,#REF!, ""), 0)</f>
        <v>#REF!</v>
      </c>
      <c r="AJ272" s="1" t="e">
        <f>_xlfn.XLOOKUP($L272,Pos!$A:$A,Pos!Z:Z,_xlfn.XLOOKUP($L272,#REF!,#REF!, ""), 0)</f>
        <v>#REF!</v>
      </c>
      <c r="AK272" s="1" t="e">
        <f>_xlfn.XLOOKUP($L272,Pos!$A:$A,Pos!AA:AA,_xlfn.XLOOKUP($L272,#REF!,#REF!, ""), 0)</f>
        <v>#REF!</v>
      </c>
      <c r="AL272" s="1" t="e">
        <f>_xlfn.XLOOKUP($L272,Pos!$A:$A,Pos!AB:AB,_xlfn.XLOOKUP($L272,#REF!,#REF!, ""), 0)</f>
        <v>#REF!</v>
      </c>
      <c r="AM272" s="1" t="e">
        <f>_xlfn.XLOOKUP($L272,Pos!$A:$A,Pos!AC:AC,_xlfn.XLOOKUP($L272,#REF!,#REF!, ""), 0)</f>
        <v>#REF!</v>
      </c>
      <c r="AN272" s="1" t="e">
        <f>_xlfn.XLOOKUP($L272,Pos!$A:$A,Pos!AD:AD,_xlfn.XLOOKUP($L272,#REF!,#REF!, ""), 0)</f>
        <v>#REF!</v>
      </c>
      <c r="AO272" s="1" t="e">
        <f>_xlfn.XLOOKUP($L272,Pos!$A:$A,Pos!AE:AE,_xlfn.XLOOKUP($L272,#REF!,#REF!, ""), 0)</f>
        <v>#REF!</v>
      </c>
      <c r="AP272" s="1" t="e">
        <f>_xlfn.XLOOKUP($L272,Pos!$A:$A,Pos!AF:AF,_xlfn.XLOOKUP($L272,#REF!,#REF!, ""), 0)</f>
        <v>#REF!</v>
      </c>
      <c r="AQ272" s="1" t="e">
        <f>_xlfn.XLOOKUP($L272,Pos!$A:$A,Pos!AG:AG,_xlfn.XLOOKUP($L272,#REF!,#REF!, ""), 0)</f>
        <v>#REF!</v>
      </c>
      <c r="AR272" s="1" t="e">
        <f>_xlfn.XLOOKUP($L272,Pos!$A:$A,Pos!AH:AH,_xlfn.XLOOKUP($L272,#REF!,#REF!, ""), 0)</f>
        <v>#REF!</v>
      </c>
      <c r="AS272" s="1" t="e">
        <f>_xlfn.XLOOKUP($L272,Pos!$A:$A,Pos!AI:AI,_xlfn.XLOOKUP($L272,#REF!,#REF!, ""), 0)</f>
        <v>#REF!</v>
      </c>
      <c r="AT272" s="1" t="e">
        <f>_xlfn.XLOOKUP($L272,Pos!$A:$A,Pos!AJ:AJ,_xlfn.XLOOKUP($L272,#REF!,#REF!, ""), 0)</f>
        <v>#REF!</v>
      </c>
      <c r="AU272" s="1" t="e">
        <f>_xlfn.XLOOKUP($L272,Pos!$A:$A,Pos!AK:AK,_xlfn.XLOOKUP($L272,#REF!,#REF!, ""), 0)</f>
        <v>#REF!</v>
      </c>
      <c r="AV272" s="1" t="e">
        <f>_xlfn.XLOOKUP($L272,Pos!$A:$A,Pos!AL:AL,_xlfn.XLOOKUP($L272,#REF!,#REF!, ""), 0)</f>
        <v>#REF!</v>
      </c>
      <c r="AW272" s="1" t="e">
        <f>_xlfn.XLOOKUP($L272,Pos!$A:$A,Pos!AM:AM,_xlfn.XLOOKUP($L272,#REF!,#REF!, ""), 0)</f>
        <v>#REF!</v>
      </c>
      <c r="AX272" s="1" t="e">
        <f>_xlfn.XLOOKUP($L272,Pos!$A:$A,Pos!AN:AN,_xlfn.XLOOKUP($L272,#REF!,#REF!, ""), 0)</f>
        <v>#REF!</v>
      </c>
      <c r="AY272" s="1" t="e">
        <f>_xlfn.XLOOKUP($L272,Pos!$A:$A,Pos!AO:AO,_xlfn.XLOOKUP($L272,#REF!,#REF!, ""), 0)</f>
        <v>#REF!</v>
      </c>
      <c r="AZ272" s="7" t="str">
        <f t="shared" si="133"/>
        <v>OUT</v>
      </c>
      <c r="BA272" s="1">
        <f>IF(OR(_xlfn.XLOOKUP(L272,Pos!B:B,Pos!L:L,FALSE)="ESG Reason",_xlfn.XLOOKUP(L272,Pos!B:B,Pos!L:L,FALSE)="Blacklisted"),1,0)</f>
        <v>0</v>
      </c>
      <c r="BC272" s="11">
        <v>1.2725784536927121E-10</v>
      </c>
      <c r="BD272" s="11">
        <f>_xlfn.XLOOKUP($L272,Pos!$B:$B,Pos!H:H,0, 0)</f>
        <v>0</v>
      </c>
      <c r="BE272" s="11">
        <f>_xlfn.XLOOKUP($L272,Pos!$B:$B,Pos!I:I,0, 0)</f>
        <v>1.266996570078896E-3</v>
      </c>
      <c r="BF272" s="18">
        <f t="shared" si="134"/>
        <v>1.266996570078896E-3</v>
      </c>
      <c r="BG272" s="1">
        <f t="shared" si="135"/>
        <v>2</v>
      </c>
      <c r="BH272" s="1">
        <f t="shared" si="136"/>
        <v>2</v>
      </c>
      <c r="BI272" s="18">
        <f t="shared" si="137"/>
        <v>1.2725784536927121E-10</v>
      </c>
      <c r="BJ272" s="3">
        <f t="shared" si="138"/>
        <v>0</v>
      </c>
      <c r="BK272" s="18">
        <f t="shared" si="139"/>
        <v>0</v>
      </c>
    </row>
    <row r="273" spans="3:63" x14ac:dyDescent="0.25">
      <c r="C273" s="3"/>
      <c r="D273" s="3"/>
      <c r="E273" s="3"/>
      <c r="F273" s="3"/>
      <c r="G273" s="51" t="s">
        <v>164</v>
      </c>
      <c r="H273" s="8" t="str">
        <f t="shared" si="129"/>
        <v>0,1%North America</v>
      </c>
      <c r="I273" s="11" cm="1">
        <f t="array" ref="I273">IF(
   AZ273 = "OUT", 0,IF(
   BD273 &gt;= LARGE(IF(ISNUMBER(BD:BD), BD:BD), 3),
   BE273 - 0.001,
   IF(BE273 &gt;=VLOOKUP(P273,mapping!$A:$B,2,FALSE), BE273,VLOOKUP(P273,mapping!$A$2:$B$8,2,FALSE))
))</f>
        <v>0</v>
      </c>
      <c r="J273" s="11" cm="1">
        <f t="array" ref="J273">IF(
    AZ273="OUT",0,IF(IF(
                      BD273&gt;=LARGE(IF(ISNUMBER(BD:BD),BD:BD),3),
                      BE273+0.001,
                      VLOOKUP(H273,mapping!$D:$E,2,FALSE)
                      )&gt;I273,
                   IF(
                      BD273&gt;=LARGE(IF(ISNUMBER(BD:BD),BD:BD),3),
                      BE273+0.001,
                      VLOOKUP(H273,mapping!$D:$E,2,FALSE)
                      ),
                   I273+0.002))</f>
        <v>0</v>
      </c>
      <c r="K273" s="8">
        <f t="shared" si="130"/>
        <v>1.2545406769148689E-3</v>
      </c>
      <c r="L273" s="1" t="str">
        <f>Pos!B847</f>
        <v>US0530151036</v>
      </c>
      <c r="M273" s="1" t="str">
        <f>_xlfn.XLOOKUP($L273,Pos!B:B,Pos!D:D,, 0)</f>
        <v>Automatic Data Processing, Inc.</v>
      </c>
      <c r="N273" s="1" t="str">
        <f>_xlfn.XLOOKUP($L273,Pos!B:B,Pos!E:E,, 0)</f>
        <v>Industrial Goods &amp; Services</v>
      </c>
      <c r="O273" s="1" t="str">
        <f t="shared" si="131"/>
        <v>Industrial Goods &amp; Services_North America</v>
      </c>
      <c r="P273" s="1" t="str">
        <f>_xlfn.XLOOKUP($L273,Pos!B:B,Pos!F:F,, 0)</f>
        <v>North America</v>
      </c>
      <c r="Q273" s="1">
        <v>0</v>
      </c>
      <c r="R273" s="9">
        <f>_xlfn.XLOOKUP($L273,Pos!$B:$B,Pos!N:N,0, 0)</f>
        <v>7.869999</v>
      </c>
      <c r="S273" s="9">
        <f>_xlfn.XLOOKUP($L273,Pos!$B:$B,Pos!O:O,0, 0)</f>
        <v>3.7324999999999999</v>
      </c>
      <c r="T273" s="9">
        <f>_xlfn.XLOOKUP($L273,Pos!$B:$B,Pos!P:P,0, 0)</f>
        <v>6.5</v>
      </c>
      <c r="U273" s="9">
        <f>_xlfn.XLOOKUP($L273,Pos!$B:$B,Pos!Q:Q,0, 0)</f>
        <v>3.1</v>
      </c>
      <c r="V273" s="9">
        <f>_xlfn.XLOOKUP($L273,Pos!$B:$B,Pos!R:R,0, 0)</f>
        <v>9.6</v>
      </c>
      <c r="W273" s="9">
        <f>_xlfn.XLOOKUP($L273,Pos!$B:$B,Pos!S:S,0, 0)</f>
        <v>6.6050000000000004</v>
      </c>
      <c r="X273" s="9" t="str">
        <f>_xlfn.XLOOKUP($L273,Pos!$B:$B,Pos!J:J,0, 0)</f>
        <v>Hold</v>
      </c>
      <c r="Y273" s="1">
        <v>0</v>
      </c>
      <c r="Z273" s="1">
        <v>0</v>
      </c>
      <c r="AA273" s="1">
        <f t="shared" si="132"/>
        <v>0</v>
      </c>
      <c r="AB273" s="9">
        <f>_xlfn.XLOOKUP(L273,Pos!B:B,Pos!K:K,-1,0)</f>
        <v>4.479166666666667</v>
      </c>
      <c r="AC273" s="1" t="e">
        <f>_xlfn.XLOOKUP($L273,Pos!$A:$A,Pos!S:S,_xlfn.XLOOKUP($L273,#REF!,#REF!, ""), 0)</f>
        <v>#REF!</v>
      </c>
      <c r="AD273" s="1" t="e">
        <f>_xlfn.XLOOKUP($L273,Pos!$A:$A,Pos!T:T,_xlfn.XLOOKUP($L273,#REF!,#REF!, ""), 0)</f>
        <v>#REF!</v>
      </c>
      <c r="AE273" s="1" t="e">
        <f>_xlfn.XLOOKUP($L273,Pos!$A:$A,Pos!U:U,_xlfn.XLOOKUP($L273,#REF!,#REF!, ""), 0)</f>
        <v>#REF!</v>
      </c>
      <c r="AF273" s="1" t="e">
        <f>_xlfn.XLOOKUP($L273,Pos!$A:$A,Pos!V:V,_xlfn.XLOOKUP($L273,#REF!,#REF!, ""), 0)</f>
        <v>#REF!</v>
      </c>
      <c r="AG273" s="1" t="e">
        <f>_xlfn.XLOOKUP($L273,Pos!$A:$A,Pos!W:W,_xlfn.XLOOKUP($L273,#REF!,#REF!, ""), 0)</f>
        <v>#REF!</v>
      </c>
      <c r="AH273" s="1" t="e">
        <f>_xlfn.XLOOKUP($L273,Pos!$A:$A,Pos!X:X,_xlfn.XLOOKUP($L273,#REF!,#REF!, ""), 0)</f>
        <v>#REF!</v>
      </c>
      <c r="AI273" s="1" t="e">
        <f>_xlfn.XLOOKUP($L273,Pos!$A:$A,Pos!Y:Y,_xlfn.XLOOKUP($L273,#REF!,#REF!, ""), 0)</f>
        <v>#REF!</v>
      </c>
      <c r="AJ273" s="1" t="e">
        <f>_xlfn.XLOOKUP($L273,Pos!$A:$A,Pos!Z:Z,_xlfn.XLOOKUP($L273,#REF!,#REF!, ""), 0)</f>
        <v>#REF!</v>
      </c>
      <c r="AK273" s="1" t="e">
        <f>_xlfn.XLOOKUP($L273,Pos!$A:$A,Pos!AA:AA,_xlfn.XLOOKUP($L273,#REF!,#REF!, ""), 0)</f>
        <v>#REF!</v>
      </c>
      <c r="AL273" s="1" t="e">
        <f>_xlfn.XLOOKUP($L273,Pos!$A:$A,Pos!AB:AB,_xlfn.XLOOKUP($L273,#REF!,#REF!, ""), 0)</f>
        <v>#REF!</v>
      </c>
      <c r="AM273" s="1" t="e">
        <f>_xlfn.XLOOKUP($L273,Pos!$A:$A,Pos!AC:AC,_xlfn.XLOOKUP($L273,#REF!,#REF!, ""), 0)</f>
        <v>#REF!</v>
      </c>
      <c r="AN273" s="1" t="e">
        <f>_xlfn.XLOOKUP($L273,Pos!$A:$A,Pos!AD:AD,_xlfn.XLOOKUP($L273,#REF!,#REF!, ""), 0)</f>
        <v>#REF!</v>
      </c>
      <c r="AO273" s="1" t="e">
        <f>_xlfn.XLOOKUP($L273,Pos!$A:$A,Pos!AE:AE,_xlfn.XLOOKUP($L273,#REF!,#REF!, ""), 0)</f>
        <v>#REF!</v>
      </c>
      <c r="AP273" s="1" t="e">
        <f>_xlfn.XLOOKUP($L273,Pos!$A:$A,Pos!AF:AF,_xlfn.XLOOKUP($L273,#REF!,#REF!, ""), 0)</f>
        <v>#REF!</v>
      </c>
      <c r="AQ273" s="1" t="e">
        <f>_xlfn.XLOOKUP($L273,Pos!$A:$A,Pos!AG:AG,_xlfn.XLOOKUP($L273,#REF!,#REF!, ""), 0)</f>
        <v>#REF!</v>
      </c>
      <c r="AR273" s="1" t="e">
        <f>_xlfn.XLOOKUP($L273,Pos!$A:$A,Pos!AH:AH,_xlfn.XLOOKUP($L273,#REF!,#REF!, ""), 0)</f>
        <v>#REF!</v>
      </c>
      <c r="AS273" s="1" t="e">
        <f>_xlfn.XLOOKUP($L273,Pos!$A:$A,Pos!AI:AI,_xlfn.XLOOKUP($L273,#REF!,#REF!, ""), 0)</f>
        <v>#REF!</v>
      </c>
      <c r="AT273" s="1" t="e">
        <f>_xlfn.XLOOKUP($L273,Pos!$A:$A,Pos!AJ:AJ,_xlfn.XLOOKUP($L273,#REF!,#REF!, ""), 0)</f>
        <v>#REF!</v>
      </c>
      <c r="AU273" s="1" t="e">
        <f>_xlfn.XLOOKUP($L273,Pos!$A:$A,Pos!AK:AK,_xlfn.XLOOKUP($L273,#REF!,#REF!, ""), 0)</f>
        <v>#REF!</v>
      </c>
      <c r="AV273" s="1" t="e">
        <f>_xlfn.XLOOKUP($L273,Pos!$A:$A,Pos!AL:AL,_xlfn.XLOOKUP($L273,#REF!,#REF!, ""), 0)</f>
        <v>#REF!</v>
      </c>
      <c r="AW273" s="1" t="e">
        <f>_xlfn.XLOOKUP($L273,Pos!$A:$A,Pos!AM:AM,_xlfn.XLOOKUP($L273,#REF!,#REF!, ""), 0)</f>
        <v>#REF!</v>
      </c>
      <c r="AX273" s="1" t="e">
        <f>_xlfn.XLOOKUP($L273,Pos!$A:$A,Pos!AN:AN,_xlfn.XLOOKUP($L273,#REF!,#REF!, ""), 0)</f>
        <v>#REF!</v>
      </c>
      <c r="AY273" s="1" t="e">
        <f>_xlfn.XLOOKUP($L273,Pos!$A:$A,Pos!AO:AO,_xlfn.XLOOKUP($L273,#REF!,#REF!, ""), 0)</f>
        <v>#REF!</v>
      </c>
      <c r="AZ273" s="7" t="str">
        <f t="shared" si="133"/>
        <v>OUT</v>
      </c>
      <c r="BA273" s="1">
        <f>IF(OR(_xlfn.XLOOKUP(L273,Pos!B:B,Pos!L:L,FALSE)="ESG Reason",_xlfn.XLOOKUP(L273,Pos!B:B,Pos!L:L,FALSE)="Blacklisted"),1,0)</f>
        <v>0</v>
      </c>
      <c r="BC273" s="11">
        <v>8.6308018493319328E-11</v>
      </c>
      <c r="BD273" s="11">
        <f>_xlfn.XLOOKUP($L273,Pos!$B:$B,Pos!H:H,0, 0)</f>
        <v>0</v>
      </c>
      <c r="BE273" s="11">
        <f>_xlfn.XLOOKUP($L273,Pos!$B:$B,Pos!I:I,0, 0)</f>
        <v>1.2545406769148689E-3</v>
      </c>
      <c r="BF273" s="18">
        <f t="shared" si="134"/>
        <v>1.2545406769148689E-3</v>
      </c>
      <c r="BG273" s="1">
        <f t="shared" si="135"/>
        <v>1</v>
      </c>
      <c r="BH273" s="1">
        <f t="shared" si="136"/>
        <v>29</v>
      </c>
      <c r="BI273" s="18">
        <f t="shared" si="137"/>
        <v>8.6308018493319328E-11</v>
      </c>
      <c r="BJ273" s="3">
        <f t="shared" si="138"/>
        <v>0</v>
      </c>
      <c r="BK273" s="18">
        <f t="shared" si="139"/>
        <v>0</v>
      </c>
    </row>
    <row r="274" spans="3:63" x14ac:dyDescent="0.25">
      <c r="C274" s="3"/>
      <c r="D274" s="3"/>
      <c r="E274" s="3"/>
      <c r="F274" s="3"/>
      <c r="G274" s="51" t="s">
        <v>166</v>
      </c>
      <c r="H274" s="8" t="str">
        <f t="shared" si="129"/>
        <v>0,1%North America</v>
      </c>
      <c r="I274" s="11" cm="1">
        <f t="array" ref="I274">IF(
   AZ274 = "OUT", 0,IF(
   BD274 &gt;= LARGE(IF(ISNUMBER(BD:BD), BD:BD), 3),
   BE274 - 0.001,
   IF(BE274 &gt;=VLOOKUP(P274,mapping!$A:$B,2,FALSE), BE274,VLOOKUP(P274,mapping!$A$2:$B$8,2,FALSE))
))</f>
        <v>2E-3</v>
      </c>
      <c r="J274" s="11" cm="1">
        <f t="array" ref="J274">IF(
    AZ274="OUT",0,IF(IF(
                      BD274&gt;=LARGE(IF(ISNUMBER(BD:BD),BD:BD),3),
                      BE274+0.001,
                      VLOOKUP(H274,mapping!$D:$E,2,FALSE)
                      )&gt;I274,
                   IF(
                      BD274&gt;=LARGE(IF(ISNUMBER(BD:BD),BD:BD),3),
                      BE274+0.001,
                      VLOOKUP(H274,mapping!$D:$E,2,FALSE)
                      ),
                   I274+0.002))</f>
        <v>1.4999999999999999E-2</v>
      </c>
      <c r="K274" s="8">
        <f t="shared" si="130"/>
        <v>1.2410606280900121E-3</v>
      </c>
      <c r="L274" s="1" t="str">
        <f>Pos!B887</f>
        <v>US1266501006</v>
      </c>
      <c r="M274" s="1" t="str">
        <f>_xlfn.XLOOKUP($L274,Pos!B:B,Pos!D:D,, 0)</f>
        <v>CVS Health Corporation</v>
      </c>
      <c r="N274" s="1" t="str">
        <f>_xlfn.XLOOKUP($L274,Pos!B:B,Pos!E:E,, 0)</f>
        <v>Retail</v>
      </c>
      <c r="O274" s="1" t="str">
        <f t="shared" si="131"/>
        <v>Retail_North America</v>
      </c>
      <c r="P274" s="1" t="str">
        <f>_xlfn.XLOOKUP($L274,Pos!B:B,Pos!F:F,, 0)</f>
        <v>North America</v>
      </c>
      <c r="Q274" s="1">
        <v>0</v>
      </c>
      <c r="R274" s="9">
        <f>_xlfn.XLOOKUP($L274,Pos!$B:$B,Pos!N:N,0, 0)</f>
        <v>6.45</v>
      </c>
      <c r="S274" s="9">
        <f>_xlfn.XLOOKUP($L274,Pos!$B:$B,Pos!O:O,0, 0)</f>
        <v>7.4770000000000003</v>
      </c>
      <c r="T274" s="9">
        <f>_xlfn.XLOOKUP($L274,Pos!$B:$B,Pos!P:P,0, 0)</f>
        <v>2.9249999999999998</v>
      </c>
      <c r="U274" s="9">
        <f>_xlfn.XLOOKUP($L274,Pos!$B:$B,Pos!Q:Q,0, 0)</f>
        <v>8.9</v>
      </c>
      <c r="V274" s="9">
        <f>_xlfn.XLOOKUP($L274,Pos!$B:$B,Pos!R:R,0, 0)</f>
        <v>4.233333</v>
      </c>
      <c r="W274" s="9">
        <f>_xlfn.XLOOKUP($L274,Pos!$B:$B,Pos!S:S,0, 0)</f>
        <v>6.1950000000000003</v>
      </c>
      <c r="X274" s="9" t="str">
        <f>_xlfn.XLOOKUP($L274,Pos!$B:$B,Pos!J:J,0, 0)</f>
        <v>Outperform</v>
      </c>
      <c r="Y274" s="1">
        <v>0</v>
      </c>
      <c r="Z274" s="1">
        <v>0</v>
      </c>
      <c r="AA274" s="1">
        <f t="shared" si="132"/>
        <v>0</v>
      </c>
      <c r="AB274" s="9">
        <f>_xlfn.XLOOKUP(L274,Pos!B:B,Pos!K:K,-1,0)</f>
        <v>7.7777777777777777</v>
      </c>
      <c r="AC274" s="1" t="e">
        <f>_xlfn.XLOOKUP($L274,Pos!$A:$A,Pos!S:S,_xlfn.XLOOKUP($L274,#REF!,#REF!, ""), 0)</f>
        <v>#REF!</v>
      </c>
      <c r="AD274" s="1" t="e">
        <f>_xlfn.XLOOKUP($L274,Pos!$A:$A,Pos!T:T,_xlfn.XLOOKUP($L274,#REF!,#REF!, ""), 0)</f>
        <v>#REF!</v>
      </c>
      <c r="AE274" s="1" t="e">
        <f>_xlfn.XLOOKUP($L274,Pos!$A:$A,Pos!U:U,_xlfn.XLOOKUP($L274,#REF!,#REF!, ""), 0)</f>
        <v>#REF!</v>
      </c>
      <c r="AF274" s="1" t="e">
        <f>_xlfn.XLOOKUP($L274,Pos!$A:$A,Pos!V:V,_xlfn.XLOOKUP($L274,#REF!,#REF!, ""), 0)</f>
        <v>#REF!</v>
      </c>
      <c r="AG274" s="1" t="e">
        <f>_xlfn.XLOOKUP($L274,Pos!$A:$A,Pos!W:W,_xlfn.XLOOKUP($L274,#REF!,#REF!, ""), 0)</f>
        <v>#REF!</v>
      </c>
      <c r="AH274" s="1" t="e">
        <f>_xlfn.XLOOKUP($L274,Pos!$A:$A,Pos!X:X,_xlfn.XLOOKUP($L274,#REF!,#REF!, ""), 0)</f>
        <v>#REF!</v>
      </c>
      <c r="AI274" s="1" t="e">
        <f>_xlfn.XLOOKUP($L274,Pos!$A:$A,Pos!Y:Y,_xlfn.XLOOKUP($L274,#REF!,#REF!, ""), 0)</f>
        <v>#REF!</v>
      </c>
      <c r="AJ274" s="1" t="e">
        <f>_xlfn.XLOOKUP($L274,Pos!$A:$A,Pos!Z:Z,_xlfn.XLOOKUP($L274,#REF!,#REF!, ""), 0)</f>
        <v>#REF!</v>
      </c>
      <c r="AK274" s="1" t="e">
        <f>_xlfn.XLOOKUP($L274,Pos!$A:$A,Pos!AA:AA,_xlfn.XLOOKUP($L274,#REF!,#REF!, ""), 0)</f>
        <v>#REF!</v>
      </c>
      <c r="AL274" s="1" t="e">
        <f>_xlfn.XLOOKUP($L274,Pos!$A:$A,Pos!AB:AB,_xlfn.XLOOKUP($L274,#REF!,#REF!, ""), 0)</f>
        <v>#REF!</v>
      </c>
      <c r="AM274" s="1" t="e">
        <f>_xlfn.XLOOKUP($L274,Pos!$A:$A,Pos!AC:AC,_xlfn.XLOOKUP($L274,#REF!,#REF!, ""), 0)</f>
        <v>#REF!</v>
      </c>
      <c r="AN274" s="1" t="e">
        <f>_xlfn.XLOOKUP($L274,Pos!$A:$A,Pos!AD:AD,_xlfn.XLOOKUP($L274,#REF!,#REF!, ""), 0)</f>
        <v>#REF!</v>
      </c>
      <c r="AO274" s="1" t="e">
        <f>_xlfn.XLOOKUP($L274,Pos!$A:$A,Pos!AE:AE,_xlfn.XLOOKUP($L274,#REF!,#REF!, ""), 0)</f>
        <v>#REF!</v>
      </c>
      <c r="AP274" s="1" t="e">
        <f>_xlfn.XLOOKUP($L274,Pos!$A:$A,Pos!AF:AF,_xlfn.XLOOKUP($L274,#REF!,#REF!, ""), 0)</f>
        <v>#REF!</v>
      </c>
      <c r="AQ274" s="1" t="e">
        <f>_xlfn.XLOOKUP($L274,Pos!$A:$A,Pos!AG:AG,_xlfn.XLOOKUP($L274,#REF!,#REF!, ""), 0)</f>
        <v>#REF!</v>
      </c>
      <c r="AR274" s="1" t="e">
        <f>_xlfn.XLOOKUP($L274,Pos!$A:$A,Pos!AH:AH,_xlfn.XLOOKUP($L274,#REF!,#REF!, ""), 0)</f>
        <v>#REF!</v>
      </c>
      <c r="AS274" s="1" t="e">
        <f>_xlfn.XLOOKUP($L274,Pos!$A:$A,Pos!AI:AI,_xlfn.XLOOKUP($L274,#REF!,#REF!, ""), 0)</f>
        <v>#REF!</v>
      </c>
      <c r="AT274" s="1" t="e">
        <f>_xlfn.XLOOKUP($L274,Pos!$A:$A,Pos!AJ:AJ,_xlfn.XLOOKUP($L274,#REF!,#REF!, ""), 0)</f>
        <v>#REF!</v>
      </c>
      <c r="AU274" s="1" t="e">
        <f>_xlfn.XLOOKUP($L274,Pos!$A:$A,Pos!AK:AK,_xlfn.XLOOKUP($L274,#REF!,#REF!, ""), 0)</f>
        <v>#REF!</v>
      </c>
      <c r="AV274" s="1" t="e">
        <f>_xlfn.XLOOKUP($L274,Pos!$A:$A,Pos!AL:AL,_xlfn.XLOOKUP($L274,#REF!,#REF!, ""), 0)</f>
        <v>#REF!</v>
      </c>
      <c r="AW274" s="1" t="e">
        <f>_xlfn.XLOOKUP($L274,Pos!$A:$A,Pos!AM:AM,_xlfn.XLOOKUP($L274,#REF!,#REF!, ""), 0)</f>
        <v>#REF!</v>
      </c>
      <c r="AX274" s="1" t="e">
        <f>_xlfn.XLOOKUP($L274,Pos!$A:$A,Pos!AN:AN,_xlfn.XLOOKUP($L274,#REF!,#REF!, ""), 0)</f>
        <v>#REF!</v>
      </c>
      <c r="AY274" s="1" t="e">
        <f>_xlfn.XLOOKUP($L274,Pos!$A:$A,Pos!AO:AO,_xlfn.XLOOKUP($L274,#REF!,#REF!, ""), 0)</f>
        <v>#REF!</v>
      </c>
      <c r="AZ274" s="7" t="s">
        <v>4184</v>
      </c>
      <c r="BA274" s="1">
        <f>IF(OR(_xlfn.XLOOKUP(L274,Pos!B:B,Pos!L:L,FALSE)="ESG Reason",_xlfn.XLOOKUP(L274,Pos!B:B,Pos!L:L,FALSE)="Blacklisted"),1,0)</f>
        <v>0</v>
      </c>
      <c r="BC274" s="11">
        <v>8.3919576111609363E-3</v>
      </c>
      <c r="BD274" s="11">
        <f>_xlfn.XLOOKUP($L274,Pos!$B:$B,Pos!H:H,0, 0)</f>
        <v>0</v>
      </c>
      <c r="BE274" s="11">
        <f>_xlfn.XLOOKUP($L274,Pos!$B:$B,Pos!I:I,0, 0)</f>
        <v>1.2410606280900121E-3</v>
      </c>
      <c r="BF274" s="18">
        <f t="shared" si="134"/>
        <v>1.2410606280900121E-3</v>
      </c>
      <c r="BG274" s="1">
        <f t="shared" si="135"/>
        <v>1</v>
      </c>
      <c r="BH274" s="1">
        <f t="shared" si="136"/>
        <v>34</v>
      </c>
      <c r="BI274" s="18">
        <f t="shared" si="137"/>
        <v>8.3919576111609363E-3</v>
      </c>
      <c r="BJ274" s="3">
        <f t="shared" si="138"/>
        <v>7.1508969830709245E-3</v>
      </c>
      <c r="BK274" s="18">
        <f t="shared" si="139"/>
        <v>8.3919576111609363E-3</v>
      </c>
    </row>
    <row r="275" spans="3:63" x14ac:dyDescent="0.25">
      <c r="C275" s="3"/>
      <c r="D275" s="3"/>
      <c r="E275" s="3"/>
      <c r="F275" s="3"/>
      <c r="G275" s="51" t="s">
        <v>170</v>
      </c>
      <c r="H275" s="8" t="str">
        <f t="shared" si="129"/>
        <v>0,1%North America</v>
      </c>
      <c r="I275" s="11" cm="1">
        <f t="array" ref="I275">IF(
   AZ275 = "OUT", 0,IF(
   BD275 &gt;= LARGE(IF(ISNUMBER(BD:BD), BD:BD), 3),
   BE275 - 0.001,
   IF(BE275 &gt;=VLOOKUP(P275,mapping!$A:$B,2,FALSE), BE275,VLOOKUP(P275,mapping!$A$2:$B$8,2,FALSE))
))</f>
        <v>0</v>
      </c>
      <c r="J275" s="11" cm="1">
        <f t="array" ref="J275">IF(
    AZ275="OUT",0,IF(IF(
                      BD275&gt;=LARGE(IF(ISNUMBER(BD:BD),BD:BD),3),
                      BE275+0.001,
                      VLOOKUP(H275,mapping!$D:$E,2,FALSE)
                      )&gt;I275,
                   IF(
                      BD275&gt;=LARGE(IF(ISNUMBER(BD:BD),BD:BD),3),
                      BE275+0.001,
                      VLOOKUP(H275,mapping!$D:$E,2,FALSE)
                      ),
                   I275+0.002))</f>
        <v>0</v>
      </c>
      <c r="K275" s="8">
        <f t="shared" si="130"/>
        <v>1.2321902798908991E-3</v>
      </c>
      <c r="L275" s="1" t="str">
        <f>Pos!B884</f>
        <v>US12572Q1058</v>
      </c>
      <c r="M275" s="1" t="str">
        <f>_xlfn.XLOOKUP($L275,Pos!B:B,Pos!D:D,, 0)</f>
        <v>CME Group Inc. Class A</v>
      </c>
      <c r="N275" s="1" t="str">
        <f>_xlfn.XLOOKUP($L275,Pos!B:B,Pos!E:E,, 0)</f>
        <v>Financial Services</v>
      </c>
      <c r="O275" s="1" t="str">
        <f t="shared" si="131"/>
        <v>Financial Services_North America</v>
      </c>
      <c r="P275" s="1" t="str">
        <f>_xlfn.XLOOKUP($L275,Pos!B:B,Pos!F:F,, 0)</f>
        <v>North America</v>
      </c>
      <c r="Q275" s="1">
        <v>0</v>
      </c>
      <c r="R275" s="9">
        <f>_xlfn.XLOOKUP($L275,Pos!$B:$B,Pos!N:N,0, 0)</f>
        <v>6.66</v>
      </c>
      <c r="S275" s="9">
        <f>_xlfn.XLOOKUP($L275,Pos!$B:$B,Pos!O:O,0, 0)</f>
        <v>1.4025000000000001</v>
      </c>
      <c r="T275" s="9">
        <f>_xlfn.XLOOKUP($L275,Pos!$B:$B,Pos!P:P,0, 0)</f>
        <v>7.35</v>
      </c>
      <c r="U275" s="9">
        <f>_xlfn.XLOOKUP($L275,Pos!$B:$B,Pos!Q:Q,0, 0)</f>
        <v>2.4</v>
      </c>
      <c r="V275" s="9">
        <f>_xlfn.XLOOKUP($L275,Pos!$B:$B,Pos!R:R,0, 0)</f>
        <v>7.8666669999999996</v>
      </c>
      <c r="W275" s="9">
        <f>_xlfn.XLOOKUP($L275,Pos!$B:$B,Pos!S:S,0, 0)</f>
        <v>4.7249999999999996</v>
      </c>
      <c r="X275" s="9" t="str">
        <f>_xlfn.XLOOKUP($L275,Pos!$B:$B,Pos!J:J,0, 0)</f>
        <v>Hold</v>
      </c>
      <c r="Y275" s="1">
        <v>0</v>
      </c>
      <c r="Z275" s="1">
        <v>0</v>
      </c>
      <c r="AA275" s="1">
        <f t="shared" si="132"/>
        <v>0</v>
      </c>
      <c r="AB275" s="9">
        <f>_xlfn.XLOOKUP(L275,Pos!B:B,Pos!K:K,-1,0)</f>
        <v>1.3888888888888891</v>
      </c>
      <c r="AC275" s="1" t="e">
        <f>_xlfn.XLOOKUP($L275,Pos!$A:$A,Pos!S:S,_xlfn.XLOOKUP($L275,#REF!,#REF!, ""), 0)</f>
        <v>#REF!</v>
      </c>
      <c r="AD275" s="1" t="e">
        <f>_xlfn.XLOOKUP($L275,Pos!$A:$A,Pos!T:T,_xlfn.XLOOKUP($L275,#REF!,#REF!, ""), 0)</f>
        <v>#REF!</v>
      </c>
      <c r="AE275" s="1" t="e">
        <f>_xlfn.XLOOKUP($L275,Pos!$A:$A,Pos!U:U,_xlfn.XLOOKUP($L275,#REF!,#REF!, ""), 0)</f>
        <v>#REF!</v>
      </c>
      <c r="AF275" s="1" t="e">
        <f>_xlfn.XLOOKUP($L275,Pos!$A:$A,Pos!V:V,_xlfn.XLOOKUP($L275,#REF!,#REF!, ""), 0)</f>
        <v>#REF!</v>
      </c>
      <c r="AG275" s="1" t="e">
        <f>_xlfn.XLOOKUP($L275,Pos!$A:$A,Pos!W:W,_xlfn.XLOOKUP($L275,#REF!,#REF!, ""), 0)</f>
        <v>#REF!</v>
      </c>
      <c r="AH275" s="1" t="e">
        <f>_xlfn.XLOOKUP($L275,Pos!$A:$A,Pos!X:X,_xlfn.XLOOKUP($L275,#REF!,#REF!, ""), 0)</f>
        <v>#REF!</v>
      </c>
      <c r="AI275" s="1" t="e">
        <f>_xlfn.XLOOKUP($L275,Pos!$A:$A,Pos!Y:Y,_xlfn.XLOOKUP($L275,#REF!,#REF!, ""), 0)</f>
        <v>#REF!</v>
      </c>
      <c r="AJ275" s="1" t="e">
        <f>_xlfn.XLOOKUP($L275,Pos!$A:$A,Pos!Z:Z,_xlfn.XLOOKUP($L275,#REF!,#REF!, ""), 0)</f>
        <v>#REF!</v>
      </c>
      <c r="AK275" s="1" t="e">
        <f>_xlfn.XLOOKUP($L275,Pos!$A:$A,Pos!AA:AA,_xlfn.XLOOKUP($L275,#REF!,#REF!, ""), 0)</f>
        <v>#REF!</v>
      </c>
      <c r="AL275" s="1" t="e">
        <f>_xlfn.XLOOKUP($L275,Pos!$A:$A,Pos!AB:AB,_xlfn.XLOOKUP($L275,#REF!,#REF!, ""), 0)</f>
        <v>#REF!</v>
      </c>
      <c r="AM275" s="1" t="e">
        <f>_xlfn.XLOOKUP($L275,Pos!$A:$A,Pos!AC:AC,_xlfn.XLOOKUP($L275,#REF!,#REF!, ""), 0)</f>
        <v>#REF!</v>
      </c>
      <c r="AN275" s="1" t="e">
        <f>_xlfn.XLOOKUP($L275,Pos!$A:$A,Pos!AD:AD,_xlfn.XLOOKUP($L275,#REF!,#REF!, ""), 0)</f>
        <v>#REF!</v>
      </c>
      <c r="AO275" s="1" t="e">
        <f>_xlfn.XLOOKUP($L275,Pos!$A:$A,Pos!AE:AE,_xlfn.XLOOKUP($L275,#REF!,#REF!, ""), 0)</f>
        <v>#REF!</v>
      </c>
      <c r="AP275" s="1" t="e">
        <f>_xlfn.XLOOKUP($L275,Pos!$A:$A,Pos!AF:AF,_xlfn.XLOOKUP($L275,#REF!,#REF!, ""), 0)</f>
        <v>#REF!</v>
      </c>
      <c r="AQ275" s="1" t="e">
        <f>_xlfn.XLOOKUP($L275,Pos!$A:$A,Pos!AG:AG,_xlfn.XLOOKUP($L275,#REF!,#REF!, ""), 0)</f>
        <v>#REF!</v>
      </c>
      <c r="AR275" s="1" t="e">
        <f>_xlfn.XLOOKUP($L275,Pos!$A:$A,Pos!AH:AH,_xlfn.XLOOKUP($L275,#REF!,#REF!, ""), 0)</f>
        <v>#REF!</v>
      </c>
      <c r="AS275" s="1" t="e">
        <f>_xlfn.XLOOKUP($L275,Pos!$A:$A,Pos!AI:AI,_xlfn.XLOOKUP($L275,#REF!,#REF!, ""), 0)</f>
        <v>#REF!</v>
      </c>
      <c r="AT275" s="1" t="e">
        <f>_xlfn.XLOOKUP($L275,Pos!$A:$A,Pos!AJ:AJ,_xlfn.XLOOKUP($L275,#REF!,#REF!, ""), 0)</f>
        <v>#REF!</v>
      </c>
      <c r="AU275" s="1" t="e">
        <f>_xlfn.XLOOKUP($L275,Pos!$A:$A,Pos!AK:AK,_xlfn.XLOOKUP($L275,#REF!,#REF!, ""), 0)</f>
        <v>#REF!</v>
      </c>
      <c r="AV275" s="1" t="e">
        <f>_xlfn.XLOOKUP($L275,Pos!$A:$A,Pos!AL:AL,_xlfn.XLOOKUP($L275,#REF!,#REF!, ""), 0)</f>
        <v>#REF!</v>
      </c>
      <c r="AW275" s="1" t="e">
        <f>_xlfn.XLOOKUP($L275,Pos!$A:$A,Pos!AM:AM,_xlfn.XLOOKUP($L275,#REF!,#REF!, ""), 0)</f>
        <v>#REF!</v>
      </c>
      <c r="AX275" s="1" t="e">
        <f>_xlfn.XLOOKUP($L275,Pos!$A:$A,Pos!AN:AN,_xlfn.XLOOKUP($L275,#REF!,#REF!, ""), 0)</f>
        <v>#REF!</v>
      </c>
      <c r="AY275" s="1" t="e">
        <f>_xlfn.XLOOKUP($L275,Pos!$A:$A,Pos!AO:AO,_xlfn.XLOOKUP($L275,#REF!,#REF!, ""), 0)</f>
        <v>#REF!</v>
      </c>
      <c r="AZ275" s="7" t="str">
        <f t="shared" si="133"/>
        <v>OUT</v>
      </c>
      <c r="BA275" s="1">
        <f>IF(OR(_xlfn.XLOOKUP(L275,Pos!B:B,Pos!L:L,FALSE)="ESG Reason",_xlfn.XLOOKUP(L275,Pos!B:B,Pos!L:L,FALSE)="Blacklisted"),1,0)</f>
        <v>0</v>
      </c>
      <c r="BC275" s="11">
        <v>1.5197055952398411E-10</v>
      </c>
      <c r="BD275" s="11">
        <f>_xlfn.XLOOKUP($L275,Pos!$B:$B,Pos!H:H,0, 0)</f>
        <v>0</v>
      </c>
      <c r="BE275" s="11">
        <f>_xlfn.XLOOKUP($L275,Pos!$B:$B,Pos!I:I,0, 0)</f>
        <v>1.2321902798908991E-3</v>
      </c>
      <c r="BF275" s="18">
        <f t="shared" si="134"/>
        <v>1.2321902798908991E-3</v>
      </c>
      <c r="BG275" s="1">
        <f t="shared" si="135"/>
        <v>1</v>
      </c>
      <c r="BH275" s="1">
        <f t="shared" si="136"/>
        <v>26</v>
      </c>
      <c r="BI275" s="18">
        <f t="shared" si="137"/>
        <v>1.5197055952398411E-10</v>
      </c>
      <c r="BJ275" s="3">
        <f t="shared" si="138"/>
        <v>0</v>
      </c>
      <c r="BK275" s="18">
        <f t="shared" si="139"/>
        <v>0</v>
      </c>
    </row>
    <row r="276" spans="3:63" x14ac:dyDescent="0.25">
      <c r="C276" s="3"/>
      <c r="D276" s="3"/>
      <c r="E276" s="3"/>
      <c r="F276" s="3"/>
      <c r="G276" s="51" t="s">
        <v>174</v>
      </c>
      <c r="H276" s="8" t="str">
        <f t="shared" si="129"/>
        <v>0,1%North America</v>
      </c>
      <c r="I276" s="11" cm="1">
        <f t="array" ref="I276">IF(
   AZ276 = "OUT", 0,IF(
   BD276 &gt;= LARGE(IF(ISNUMBER(BD:BD), BD:BD), 3),
   BE276 - 0.001,
   IF(BE276 &gt;=VLOOKUP(P276,mapping!$A:$B,2,FALSE), BE276,VLOOKUP(P276,mapping!$A$2:$B$8,2,FALSE))
))</f>
        <v>0</v>
      </c>
      <c r="J276" s="11" cm="1">
        <f t="array" ref="J276">IF(
    AZ276="OUT",0,IF(IF(
                      BD276&gt;=LARGE(IF(ISNUMBER(BD:BD),BD:BD),3),
                      BE276+0.001,
                      VLOOKUP(H276,mapping!$D:$E,2,FALSE)
                      )&gt;I276,
                   IF(
                      BD276&gt;=LARGE(IF(ISNUMBER(BD:BD),BD:BD),3),
                      BE276+0.001,
                      VLOOKUP(H276,mapping!$D:$E,2,FALSE)
                      ),
                   I276+0.002))</f>
        <v>0</v>
      </c>
      <c r="K276" s="8">
        <f t="shared" si="130"/>
        <v>1.220306473678038E-3</v>
      </c>
      <c r="L276" s="1" t="str">
        <f>Pos!B1225</f>
        <v>US8425871071</v>
      </c>
      <c r="M276" s="1" t="str">
        <f>_xlfn.XLOOKUP($L276,Pos!B:B,Pos!D:D,, 0)</f>
        <v>Southern Company</v>
      </c>
      <c r="N276" s="1" t="str">
        <f>_xlfn.XLOOKUP($L276,Pos!B:B,Pos!E:E,, 0)</f>
        <v>Utilities</v>
      </c>
      <c r="O276" s="1" t="str">
        <f t="shared" si="131"/>
        <v>Utilities_North America</v>
      </c>
      <c r="P276" s="1" t="str">
        <f>_xlfn.XLOOKUP($L276,Pos!B:B,Pos!F:F,, 0)</f>
        <v>North America</v>
      </c>
      <c r="Q276" s="1">
        <v>0</v>
      </c>
      <c r="R276" s="9">
        <f>_xlfn.XLOOKUP($L276,Pos!$B:$B,Pos!N:N,0, 0)</f>
        <v>5.93</v>
      </c>
      <c r="S276" s="9">
        <f>_xlfn.XLOOKUP($L276,Pos!$B:$B,Pos!O:O,0, 0)</f>
        <v>3.45275</v>
      </c>
      <c r="T276" s="9">
        <f>_xlfn.XLOOKUP($L276,Pos!$B:$B,Pos!P:P,0, 0)</f>
        <v>5.7750000000000004</v>
      </c>
      <c r="U276" s="9">
        <f>_xlfn.XLOOKUP($L276,Pos!$B:$B,Pos!Q:Q,0, 0)</f>
        <v>1.7</v>
      </c>
      <c r="V276" s="9">
        <f>_xlfn.XLOOKUP($L276,Pos!$B:$B,Pos!R:R,0, 0)</f>
        <v>7.3</v>
      </c>
      <c r="W276" s="9">
        <f>_xlfn.XLOOKUP($L276,Pos!$B:$B,Pos!S:S,0, 0)</f>
        <v>4.7783340000000001</v>
      </c>
      <c r="X276" s="9" t="str">
        <f>_xlfn.XLOOKUP($L276,Pos!$B:$B,Pos!J:J,0, 0)</f>
        <v>Hold</v>
      </c>
      <c r="Y276" s="1">
        <v>0</v>
      </c>
      <c r="Z276" s="1">
        <v>0</v>
      </c>
      <c r="AA276" s="1">
        <f t="shared" si="132"/>
        <v>0</v>
      </c>
      <c r="AB276" s="9">
        <f>_xlfn.XLOOKUP(L276,Pos!B:B,Pos!K:K,-1,0)</f>
        <v>3.333333333333333</v>
      </c>
      <c r="AC276" s="1" t="e">
        <f>_xlfn.XLOOKUP($L276,Pos!$A:$A,Pos!S:S,_xlfn.XLOOKUP($L276,#REF!,#REF!, ""), 0)</f>
        <v>#REF!</v>
      </c>
      <c r="AD276" s="1" t="e">
        <f>_xlfn.XLOOKUP($L276,Pos!$A:$A,Pos!T:T,_xlfn.XLOOKUP($L276,#REF!,#REF!, ""), 0)</f>
        <v>#REF!</v>
      </c>
      <c r="AE276" s="1" t="e">
        <f>_xlfn.XLOOKUP($L276,Pos!$A:$A,Pos!U:U,_xlfn.XLOOKUP($L276,#REF!,#REF!, ""), 0)</f>
        <v>#REF!</v>
      </c>
      <c r="AF276" s="1" t="e">
        <f>_xlfn.XLOOKUP($L276,Pos!$A:$A,Pos!V:V,_xlfn.XLOOKUP($L276,#REF!,#REF!, ""), 0)</f>
        <v>#REF!</v>
      </c>
      <c r="AG276" s="1" t="e">
        <f>_xlfn.XLOOKUP($L276,Pos!$A:$A,Pos!W:W,_xlfn.XLOOKUP($L276,#REF!,#REF!, ""), 0)</f>
        <v>#REF!</v>
      </c>
      <c r="AH276" s="1" t="e">
        <f>_xlfn.XLOOKUP($L276,Pos!$A:$A,Pos!X:X,_xlfn.XLOOKUP($L276,#REF!,#REF!, ""), 0)</f>
        <v>#REF!</v>
      </c>
      <c r="AI276" s="1" t="e">
        <f>_xlfn.XLOOKUP($L276,Pos!$A:$A,Pos!Y:Y,_xlfn.XLOOKUP($L276,#REF!,#REF!, ""), 0)</f>
        <v>#REF!</v>
      </c>
      <c r="AJ276" s="1" t="e">
        <f>_xlfn.XLOOKUP($L276,Pos!$A:$A,Pos!Z:Z,_xlfn.XLOOKUP($L276,#REF!,#REF!, ""), 0)</f>
        <v>#REF!</v>
      </c>
      <c r="AK276" s="1" t="e">
        <f>_xlfn.XLOOKUP($L276,Pos!$A:$A,Pos!AA:AA,_xlfn.XLOOKUP($L276,#REF!,#REF!, ""), 0)</f>
        <v>#REF!</v>
      </c>
      <c r="AL276" s="1" t="e">
        <f>_xlfn.XLOOKUP($L276,Pos!$A:$A,Pos!AB:AB,_xlfn.XLOOKUP($L276,#REF!,#REF!, ""), 0)</f>
        <v>#REF!</v>
      </c>
      <c r="AM276" s="1" t="e">
        <f>_xlfn.XLOOKUP($L276,Pos!$A:$A,Pos!AC:AC,_xlfn.XLOOKUP($L276,#REF!,#REF!, ""), 0)</f>
        <v>#REF!</v>
      </c>
      <c r="AN276" s="1" t="e">
        <f>_xlfn.XLOOKUP($L276,Pos!$A:$A,Pos!AD:AD,_xlfn.XLOOKUP($L276,#REF!,#REF!, ""), 0)</f>
        <v>#REF!</v>
      </c>
      <c r="AO276" s="1" t="e">
        <f>_xlfn.XLOOKUP($L276,Pos!$A:$A,Pos!AE:AE,_xlfn.XLOOKUP($L276,#REF!,#REF!, ""), 0)</f>
        <v>#REF!</v>
      </c>
      <c r="AP276" s="1" t="e">
        <f>_xlfn.XLOOKUP($L276,Pos!$A:$A,Pos!AF:AF,_xlfn.XLOOKUP($L276,#REF!,#REF!, ""), 0)</f>
        <v>#REF!</v>
      </c>
      <c r="AQ276" s="1" t="e">
        <f>_xlfn.XLOOKUP($L276,Pos!$A:$A,Pos!AG:AG,_xlfn.XLOOKUP($L276,#REF!,#REF!, ""), 0)</f>
        <v>#REF!</v>
      </c>
      <c r="AR276" s="1" t="e">
        <f>_xlfn.XLOOKUP($L276,Pos!$A:$A,Pos!AH:AH,_xlfn.XLOOKUP($L276,#REF!,#REF!, ""), 0)</f>
        <v>#REF!</v>
      </c>
      <c r="AS276" s="1" t="e">
        <f>_xlfn.XLOOKUP($L276,Pos!$A:$A,Pos!AI:AI,_xlfn.XLOOKUP($L276,#REF!,#REF!, ""), 0)</f>
        <v>#REF!</v>
      </c>
      <c r="AT276" s="1" t="e">
        <f>_xlfn.XLOOKUP($L276,Pos!$A:$A,Pos!AJ:AJ,_xlfn.XLOOKUP($L276,#REF!,#REF!, ""), 0)</f>
        <v>#REF!</v>
      </c>
      <c r="AU276" s="1" t="e">
        <f>_xlfn.XLOOKUP($L276,Pos!$A:$A,Pos!AK:AK,_xlfn.XLOOKUP($L276,#REF!,#REF!, ""), 0)</f>
        <v>#REF!</v>
      </c>
      <c r="AV276" s="1" t="e">
        <f>_xlfn.XLOOKUP($L276,Pos!$A:$A,Pos!AL:AL,_xlfn.XLOOKUP($L276,#REF!,#REF!, ""), 0)</f>
        <v>#REF!</v>
      </c>
      <c r="AW276" s="1" t="e">
        <f>_xlfn.XLOOKUP($L276,Pos!$A:$A,Pos!AM:AM,_xlfn.XLOOKUP($L276,#REF!,#REF!, ""), 0)</f>
        <v>#REF!</v>
      </c>
      <c r="AX276" s="1" t="e">
        <f>_xlfn.XLOOKUP($L276,Pos!$A:$A,Pos!AN:AN,_xlfn.XLOOKUP($L276,#REF!,#REF!, ""), 0)</f>
        <v>#REF!</v>
      </c>
      <c r="AY276" s="1" t="e">
        <f>_xlfn.XLOOKUP($L276,Pos!$A:$A,Pos!AO:AO,_xlfn.XLOOKUP($L276,#REF!,#REF!, ""), 0)</f>
        <v>#REF!</v>
      </c>
      <c r="AZ276" s="7" t="str">
        <f t="shared" si="133"/>
        <v>OUT</v>
      </c>
      <c r="BA276" s="1">
        <f>IF(OR(_xlfn.XLOOKUP(L276,Pos!B:B,Pos!L:L,FALSE)="ESG Reason",_xlfn.XLOOKUP(L276,Pos!B:B,Pos!L:L,FALSE)="Blacklisted"),1,0)</f>
        <v>1</v>
      </c>
      <c r="BC276" s="11">
        <v>9.1554244683848427E-11</v>
      </c>
      <c r="BD276" s="11">
        <f>_xlfn.XLOOKUP($L276,Pos!$B:$B,Pos!H:H,0, 0)</f>
        <v>0</v>
      </c>
      <c r="BE276" s="11">
        <f>_xlfn.XLOOKUP($L276,Pos!$B:$B,Pos!I:I,0, 0)</f>
        <v>1.220306473678038E-3</v>
      </c>
      <c r="BF276" s="18">
        <f t="shared" si="134"/>
        <v>1.220306473678038E-3</v>
      </c>
      <c r="BG276" s="1">
        <f t="shared" si="135"/>
        <v>1</v>
      </c>
      <c r="BH276" s="1">
        <f t="shared" si="136"/>
        <v>38</v>
      </c>
      <c r="BI276" s="18">
        <f t="shared" si="137"/>
        <v>9.1554244683848427E-11</v>
      </c>
      <c r="BJ276" s="3">
        <f t="shared" si="138"/>
        <v>0</v>
      </c>
      <c r="BK276" s="18">
        <f t="shared" si="139"/>
        <v>0</v>
      </c>
    </row>
    <row r="277" spans="3:63" x14ac:dyDescent="0.25">
      <c r="C277" s="3"/>
      <c r="D277" s="3"/>
      <c r="E277" s="3"/>
      <c r="F277" s="3"/>
      <c r="G277" s="51" t="s">
        <v>173</v>
      </c>
      <c r="H277" s="8" t="str">
        <f t="shared" si="129"/>
        <v>0,1%North America</v>
      </c>
      <c r="I277" s="11" cm="1">
        <f t="array" ref="I277">IF(
   AZ277 = "OUT", 0,IF(
   BD277 &gt;= LARGE(IF(ISNUMBER(BD:BD), BD:BD), 3),
   BE277 - 0.001,
   IF(BE277 &gt;=VLOOKUP(P277,mapping!$A:$B,2,FALSE), BE277,VLOOKUP(P277,mapping!$A$2:$B$8,2,FALSE))
))</f>
        <v>0</v>
      </c>
      <c r="J277" s="11" cm="1">
        <f t="array" ref="J277">IF(
    AZ277="OUT",0,IF(IF(
                      BD277&gt;=LARGE(IF(ISNUMBER(BD:BD),BD:BD),3),
                      BE277+0.001,
                      VLOOKUP(H277,mapping!$D:$E,2,FALSE)
                      )&gt;I277,
                   IF(
                      BD277&gt;=LARGE(IF(ISNUMBER(BD:BD),BD:BD),3),
                      BE277+0.001,
                      VLOOKUP(H277,mapping!$D:$E,2,FALSE)
                      ),
                   I277+0.002))</f>
        <v>0</v>
      </c>
      <c r="K277" s="8">
        <f t="shared" si="130"/>
        <v>1.20776356728892E-3</v>
      </c>
      <c r="L277" s="1" t="str">
        <f>Pos!B918</f>
        <v>US20030N1019</v>
      </c>
      <c r="M277" s="1" t="str">
        <f>_xlfn.XLOOKUP($L277,Pos!B:B,Pos!D:D,, 0)</f>
        <v>Comcast Corporation Class A</v>
      </c>
      <c r="N277" s="1" t="str">
        <f>_xlfn.XLOOKUP($L277,Pos!B:B,Pos!E:E,, 0)</f>
        <v>Telecommunications</v>
      </c>
      <c r="O277" s="1" t="str">
        <f t="shared" si="131"/>
        <v>Telecommunications_North America</v>
      </c>
      <c r="P277" s="1" t="str">
        <f>_xlfn.XLOOKUP($L277,Pos!B:B,Pos!F:F,, 0)</f>
        <v>North America</v>
      </c>
      <c r="Q277" s="1">
        <v>0</v>
      </c>
      <c r="R277" s="9">
        <f>_xlfn.XLOOKUP($L277,Pos!$B:$B,Pos!N:N,0, 0)</f>
        <v>5.78</v>
      </c>
      <c r="S277" s="9">
        <f>_xlfn.XLOOKUP($L277,Pos!$B:$B,Pos!O:O,0, 0)</f>
        <v>9.1443329999999996</v>
      </c>
      <c r="T277" s="9">
        <f>_xlfn.XLOOKUP($L277,Pos!$B:$B,Pos!P:P,0, 0)</f>
        <v>4.5</v>
      </c>
      <c r="U277" s="9">
        <f>_xlfn.XLOOKUP($L277,Pos!$B:$B,Pos!Q:Q,0, 0)</f>
        <v>0.3</v>
      </c>
      <c r="V277" s="9">
        <f>_xlfn.XLOOKUP($L277,Pos!$B:$B,Pos!R:R,0, 0)</f>
        <v>8.0333330000000007</v>
      </c>
      <c r="W277" s="9">
        <f>_xlfn.XLOOKUP($L277,Pos!$B:$B,Pos!S:S,0, 0)</f>
        <v>4.8899999999999997</v>
      </c>
      <c r="X277" s="9" t="str">
        <f>_xlfn.XLOOKUP($L277,Pos!$B:$B,Pos!J:J,0, 0)</f>
        <v>Hold</v>
      </c>
      <c r="Y277" s="1">
        <v>0</v>
      </c>
      <c r="Z277" s="1">
        <v>0</v>
      </c>
      <c r="AA277" s="1">
        <f t="shared" si="132"/>
        <v>0</v>
      </c>
      <c r="AB277" s="9">
        <f>_xlfn.XLOOKUP(L277,Pos!B:B,Pos!K:K,-1,0)</f>
        <v>5.4545454545454541</v>
      </c>
      <c r="AC277" s="1" t="e">
        <f>_xlfn.XLOOKUP($L277,Pos!$A:$A,Pos!S:S,_xlfn.XLOOKUP($L277,#REF!,#REF!, ""), 0)</f>
        <v>#REF!</v>
      </c>
      <c r="AD277" s="1" t="e">
        <f>_xlfn.XLOOKUP($L277,Pos!$A:$A,Pos!T:T,_xlfn.XLOOKUP($L277,#REF!,#REF!, ""), 0)</f>
        <v>#REF!</v>
      </c>
      <c r="AE277" s="1" t="e">
        <f>_xlfn.XLOOKUP($L277,Pos!$A:$A,Pos!U:U,_xlfn.XLOOKUP($L277,#REF!,#REF!, ""), 0)</f>
        <v>#REF!</v>
      </c>
      <c r="AF277" s="1" t="e">
        <f>_xlfn.XLOOKUP($L277,Pos!$A:$A,Pos!V:V,_xlfn.XLOOKUP($L277,#REF!,#REF!, ""), 0)</f>
        <v>#REF!</v>
      </c>
      <c r="AG277" s="1" t="e">
        <f>_xlfn.XLOOKUP($L277,Pos!$A:$A,Pos!W:W,_xlfn.XLOOKUP($L277,#REF!,#REF!, ""), 0)</f>
        <v>#REF!</v>
      </c>
      <c r="AH277" s="1" t="e">
        <f>_xlfn.XLOOKUP($L277,Pos!$A:$A,Pos!X:X,_xlfn.XLOOKUP($L277,#REF!,#REF!, ""), 0)</f>
        <v>#REF!</v>
      </c>
      <c r="AI277" s="1" t="e">
        <f>_xlfn.XLOOKUP($L277,Pos!$A:$A,Pos!Y:Y,_xlfn.XLOOKUP($L277,#REF!,#REF!, ""), 0)</f>
        <v>#REF!</v>
      </c>
      <c r="AJ277" s="1" t="e">
        <f>_xlfn.XLOOKUP($L277,Pos!$A:$A,Pos!Z:Z,_xlfn.XLOOKUP($L277,#REF!,#REF!, ""), 0)</f>
        <v>#REF!</v>
      </c>
      <c r="AK277" s="1" t="e">
        <f>_xlfn.XLOOKUP($L277,Pos!$A:$A,Pos!AA:AA,_xlfn.XLOOKUP($L277,#REF!,#REF!, ""), 0)</f>
        <v>#REF!</v>
      </c>
      <c r="AL277" s="1" t="e">
        <f>_xlfn.XLOOKUP($L277,Pos!$A:$A,Pos!AB:AB,_xlfn.XLOOKUP($L277,#REF!,#REF!, ""), 0)</f>
        <v>#REF!</v>
      </c>
      <c r="AM277" s="1" t="e">
        <f>_xlfn.XLOOKUP($L277,Pos!$A:$A,Pos!AC:AC,_xlfn.XLOOKUP($L277,#REF!,#REF!, ""), 0)</f>
        <v>#REF!</v>
      </c>
      <c r="AN277" s="1" t="e">
        <f>_xlfn.XLOOKUP($L277,Pos!$A:$A,Pos!AD:AD,_xlfn.XLOOKUP($L277,#REF!,#REF!, ""), 0)</f>
        <v>#REF!</v>
      </c>
      <c r="AO277" s="1" t="e">
        <f>_xlfn.XLOOKUP($L277,Pos!$A:$A,Pos!AE:AE,_xlfn.XLOOKUP($L277,#REF!,#REF!, ""), 0)</f>
        <v>#REF!</v>
      </c>
      <c r="AP277" s="1" t="e">
        <f>_xlfn.XLOOKUP($L277,Pos!$A:$A,Pos!AF:AF,_xlfn.XLOOKUP($L277,#REF!,#REF!, ""), 0)</f>
        <v>#REF!</v>
      </c>
      <c r="AQ277" s="1" t="e">
        <f>_xlfn.XLOOKUP($L277,Pos!$A:$A,Pos!AG:AG,_xlfn.XLOOKUP($L277,#REF!,#REF!, ""), 0)</f>
        <v>#REF!</v>
      </c>
      <c r="AR277" s="1" t="e">
        <f>_xlfn.XLOOKUP($L277,Pos!$A:$A,Pos!AH:AH,_xlfn.XLOOKUP($L277,#REF!,#REF!, ""), 0)</f>
        <v>#REF!</v>
      </c>
      <c r="AS277" s="1" t="e">
        <f>_xlfn.XLOOKUP($L277,Pos!$A:$A,Pos!AI:AI,_xlfn.XLOOKUP($L277,#REF!,#REF!, ""), 0)</f>
        <v>#REF!</v>
      </c>
      <c r="AT277" s="1" t="e">
        <f>_xlfn.XLOOKUP($L277,Pos!$A:$A,Pos!AJ:AJ,_xlfn.XLOOKUP($L277,#REF!,#REF!, ""), 0)</f>
        <v>#REF!</v>
      </c>
      <c r="AU277" s="1" t="e">
        <f>_xlfn.XLOOKUP($L277,Pos!$A:$A,Pos!AK:AK,_xlfn.XLOOKUP($L277,#REF!,#REF!, ""), 0)</f>
        <v>#REF!</v>
      </c>
      <c r="AV277" s="1" t="e">
        <f>_xlfn.XLOOKUP($L277,Pos!$A:$A,Pos!AL:AL,_xlfn.XLOOKUP($L277,#REF!,#REF!, ""), 0)</f>
        <v>#REF!</v>
      </c>
      <c r="AW277" s="1" t="e">
        <f>_xlfn.XLOOKUP($L277,Pos!$A:$A,Pos!AM:AM,_xlfn.XLOOKUP($L277,#REF!,#REF!, ""), 0)</f>
        <v>#REF!</v>
      </c>
      <c r="AX277" s="1" t="e">
        <f>_xlfn.XLOOKUP($L277,Pos!$A:$A,Pos!AN:AN,_xlfn.XLOOKUP($L277,#REF!,#REF!, ""), 0)</f>
        <v>#REF!</v>
      </c>
      <c r="AY277" s="1" t="e">
        <f>_xlfn.XLOOKUP($L277,Pos!$A:$A,Pos!AO:AO,_xlfn.XLOOKUP($L277,#REF!,#REF!, ""), 0)</f>
        <v>#REF!</v>
      </c>
      <c r="AZ277" s="7" t="str">
        <f t="shared" si="133"/>
        <v>OUT</v>
      </c>
      <c r="BA277" s="1">
        <f>IF(OR(_xlfn.XLOOKUP(L277,Pos!B:B,Pos!L:L,FALSE)="ESG Reason",_xlfn.XLOOKUP(L277,Pos!B:B,Pos!L:L,FALSE)="Blacklisted"),1,0)</f>
        <v>0</v>
      </c>
      <c r="BC277" s="11">
        <v>9.4763446256969903E-11</v>
      </c>
      <c r="BD277" s="11">
        <f>_xlfn.XLOOKUP($L277,Pos!$B:$B,Pos!H:H,0, 0)</f>
        <v>0</v>
      </c>
      <c r="BE277" s="11">
        <f>_xlfn.XLOOKUP($L277,Pos!$B:$B,Pos!I:I,0, 0)</f>
        <v>1.20776356728892E-3</v>
      </c>
      <c r="BF277" s="18">
        <f t="shared" si="134"/>
        <v>1.20776356728892E-3</v>
      </c>
      <c r="BG277" s="1">
        <f t="shared" si="135"/>
        <v>1</v>
      </c>
      <c r="BH277" s="1">
        <f t="shared" si="136"/>
        <v>36</v>
      </c>
      <c r="BI277" s="18">
        <f t="shared" si="137"/>
        <v>9.4763446256969903E-11</v>
      </c>
      <c r="BJ277" s="3">
        <f t="shared" si="138"/>
        <v>0</v>
      </c>
      <c r="BK277" s="18">
        <f t="shared" si="139"/>
        <v>0</v>
      </c>
    </row>
    <row r="278" spans="3:63" x14ac:dyDescent="0.25">
      <c r="C278" s="3"/>
      <c r="D278" s="3"/>
      <c r="E278" s="3"/>
      <c r="F278" s="3"/>
      <c r="G278" s="51" t="s">
        <v>171</v>
      </c>
      <c r="H278" s="8" t="str">
        <f t="shared" si="129"/>
        <v>0,1%North America</v>
      </c>
      <c r="I278" s="11" cm="1">
        <f t="array" ref="I278">IF(
   AZ278 = "OUT", 0,IF(
   BD278 &gt;= LARGE(IF(ISNUMBER(BD:BD), BD:BD), 3),
   BE278 - 0.001,
   IF(BE278 &gt;=VLOOKUP(P278,mapping!$A:$B,2,FALSE), BE278,VLOOKUP(P278,mapping!$A$2:$B$8,2,FALSE))
))</f>
        <v>0</v>
      </c>
      <c r="J278" s="11" cm="1">
        <f t="array" ref="J278">IF(
    AZ278="OUT",0,IF(IF(
                      BD278&gt;=LARGE(IF(ISNUMBER(BD:BD),BD:BD),3),
                      BE278+0.001,
                      VLOOKUP(H278,mapping!$D:$E,2,FALSE)
                      )&gt;I278,
                   IF(
                      BD278&gt;=LARGE(IF(ISNUMBER(BD:BD),BD:BD),3),
                      BE278+0.001,
                      VLOOKUP(H278,mapping!$D:$E,2,FALSE)
                      ),
                   I278+0.002))</f>
        <v>0</v>
      </c>
      <c r="K278" s="8">
        <f t="shared" si="130"/>
        <v>1.2049901457581789E-3</v>
      </c>
      <c r="L278" s="1" t="str">
        <f>Pos!B818</f>
        <v>US02209S1033</v>
      </c>
      <c r="M278" s="1" t="str">
        <f>_xlfn.XLOOKUP($L278,Pos!B:B,Pos!D:D,, 0)</f>
        <v>Altria Group, Inc.</v>
      </c>
      <c r="N278" s="1" t="str">
        <f>_xlfn.XLOOKUP($L278,Pos!B:B,Pos!E:E,, 0)</f>
        <v>Food, Beverage &amp; Tobacco</v>
      </c>
      <c r="O278" s="1" t="str">
        <f t="shared" si="131"/>
        <v>Food, Beverage &amp; Tobacco_North America</v>
      </c>
      <c r="P278" s="1" t="str">
        <f>_xlfn.XLOOKUP($L278,Pos!B:B,Pos!F:F,, 0)</f>
        <v>North America</v>
      </c>
      <c r="Q278" s="1">
        <v>0</v>
      </c>
      <c r="R278" s="9">
        <f>_xlfn.XLOOKUP($L278,Pos!$B:$B,Pos!N:N,0, 0)</f>
        <v>7.83</v>
      </c>
      <c r="S278" s="9">
        <f>_xlfn.XLOOKUP($L278,Pos!$B:$B,Pos!O:O,0, 0)</f>
        <v>6.08</v>
      </c>
      <c r="T278" s="9">
        <f>_xlfn.XLOOKUP($L278,Pos!$B:$B,Pos!P:P,0, 0)</f>
        <v>5.5</v>
      </c>
      <c r="U278" s="9">
        <f>_xlfn.XLOOKUP($L278,Pos!$B:$B,Pos!Q:Q,0, 0)</f>
        <v>5.3</v>
      </c>
      <c r="V278" s="9">
        <f>_xlfn.XLOOKUP($L278,Pos!$B:$B,Pos!R:R,0, 0)</f>
        <v>4.5666669999999998</v>
      </c>
      <c r="W278" s="9">
        <f>_xlfn.XLOOKUP($L278,Pos!$B:$B,Pos!S:S,0, 0)</f>
        <v>5.6683329999999996</v>
      </c>
      <c r="X278" s="9" t="str">
        <f>_xlfn.XLOOKUP($L278,Pos!$B:$B,Pos!J:J,0, 0)</f>
        <v>Hold</v>
      </c>
      <c r="Y278" s="1">
        <v>0</v>
      </c>
      <c r="Z278" s="1">
        <v>0</v>
      </c>
      <c r="AA278" s="1">
        <f t="shared" si="132"/>
        <v>0</v>
      </c>
      <c r="AB278" s="9">
        <f>_xlfn.XLOOKUP(L278,Pos!B:B,Pos!K:K,-1,0)</f>
        <v>9.0476190476190474</v>
      </c>
      <c r="AC278" s="1" t="e">
        <f>_xlfn.XLOOKUP($L278,Pos!$A:$A,Pos!S:S,_xlfn.XLOOKUP($L278,#REF!,#REF!, ""), 0)</f>
        <v>#REF!</v>
      </c>
      <c r="AD278" s="1" t="e">
        <f>_xlfn.XLOOKUP($L278,Pos!$A:$A,Pos!T:T,_xlfn.XLOOKUP($L278,#REF!,#REF!, ""), 0)</f>
        <v>#REF!</v>
      </c>
      <c r="AE278" s="1" t="e">
        <f>_xlfn.XLOOKUP($L278,Pos!$A:$A,Pos!U:U,_xlfn.XLOOKUP($L278,#REF!,#REF!, ""), 0)</f>
        <v>#REF!</v>
      </c>
      <c r="AF278" s="1" t="e">
        <f>_xlfn.XLOOKUP($L278,Pos!$A:$A,Pos!V:V,_xlfn.XLOOKUP($L278,#REF!,#REF!, ""), 0)</f>
        <v>#REF!</v>
      </c>
      <c r="AG278" s="1" t="e">
        <f>_xlfn.XLOOKUP($L278,Pos!$A:$A,Pos!W:W,_xlfn.XLOOKUP($L278,#REF!,#REF!, ""), 0)</f>
        <v>#REF!</v>
      </c>
      <c r="AH278" s="1" t="e">
        <f>_xlfn.XLOOKUP($L278,Pos!$A:$A,Pos!X:X,_xlfn.XLOOKUP($L278,#REF!,#REF!, ""), 0)</f>
        <v>#REF!</v>
      </c>
      <c r="AI278" s="1" t="e">
        <f>_xlfn.XLOOKUP($L278,Pos!$A:$A,Pos!Y:Y,_xlfn.XLOOKUP($L278,#REF!,#REF!, ""), 0)</f>
        <v>#REF!</v>
      </c>
      <c r="AJ278" s="1" t="e">
        <f>_xlfn.XLOOKUP($L278,Pos!$A:$A,Pos!Z:Z,_xlfn.XLOOKUP($L278,#REF!,#REF!, ""), 0)</f>
        <v>#REF!</v>
      </c>
      <c r="AK278" s="1" t="e">
        <f>_xlfn.XLOOKUP($L278,Pos!$A:$A,Pos!AA:AA,_xlfn.XLOOKUP($L278,#REF!,#REF!, ""), 0)</f>
        <v>#REF!</v>
      </c>
      <c r="AL278" s="1" t="e">
        <f>_xlfn.XLOOKUP($L278,Pos!$A:$A,Pos!AB:AB,_xlfn.XLOOKUP($L278,#REF!,#REF!, ""), 0)</f>
        <v>#REF!</v>
      </c>
      <c r="AM278" s="1" t="e">
        <f>_xlfn.XLOOKUP($L278,Pos!$A:$A,Pos!AC:AC,_xlfn.XLOOKUP($L278,#REF!,#REF!, ""), 0)</f>
        <v>#REF!</v>
      </c>
      <c r="AN278" s="1" t="e">
        <f>_xlfn.XLOOKUP($L278,Pos!$A:$A,Pos!AD:AD,_xlfn.XLOOKUP($L278,#REF!,#REF!, ""), 0)</f>
        <v>#REF!</v>
      </c>
      <c r="AO278" s="1" t="e">
        <f>_xlfn.XLOOKUP($L278,Pos!$A:$A,Pos!AE:AE,_xlfn.XLOOKUP($L278,#REF!,#REF!, ""), 0)</f>
        <v>#REF!</v>
      </c>
      <c r="AP278" s="1" t="e">
        <f>_xlfn.XLOOKUP($L278,Pos!$A:$A,Pos!AF:AF,_xlfn.XLOOKUP($L278,#REF!,#REF!, ""), 0)</f>
        <v>#REF!</v>
      </c>
      <c r="AQ278" s="1" t="e">
        <f>_xlfn.XLOOKUP($L278,Pos!$A:$A,Pos!AG:AG,_xlfn.XLOOKUP($L278,#REF!,#REF!, ""), 0)</f>
        <v>#REF!</v>
      </c>
      <c r="AR278" s="1" t="e">
        <f>_xlfn.XLOOKUP($L278,Pos!$A:$A,Pos!AH:AH,_xlfn.XLOOKUP($L278,#REF!,#REF!, ""), 0)</f>
        <v>#REF!</v>
      </c>
      <c r="AS278" s="1" t="e">
        <f>_xlfn.XLOOKUP($L278,Pos!$A:$A,Pos!AI:AI,_xlfn.XLOOKUP($L278,#REF!,#REF!, ""), 0)</f>
        <v>#REF!</v>
      </c>
      <c r="AT278" s="1" t="e">
        <f>_xlfn.XLOOKUP($L278,Pos!$A:$A,Pos!AJ:AJ,_xlfn.XLOOKUP($L278,#REF!,#REF!, ""), 0)</f>
        <v>#REF!</v>
      </c>
      <c r="AU278" s="1" t="e">
        <f>_xlfn.XLOOKUP($L278,Pos!$A:$A,Pos!AK:AK,_xlfn.XLOOKUP($L278,#REF!,#REF!, ""), 0)</f>
        <v>#REF!</v>
      </c>
      <c r="AV278" s="1" t="e">
        <f>_xlfn.XLOOKUP($L278,Pos!$A:$A,Pos!AL:AL,_xlfn.XLOOKUP($L278,#REF!,#REF!, ""), 0)</f>
        <v>#REF!</v>
      </c>
      <c r="AW278" s="1" t="e">
        <f>_xlfn.XLOOKUP($L278,Pos!$A:$A,Pos!AM:AM,_xlfn.XLOOKUP($L278,#REF!,#REF!, ""), 0)</f>
        <v>#REF!</v>
      </c>
      <c r="AX278" s="1" t="e">
        <f>_xlfn.XLOOKUP($L278,Pos!$A:$A,Pos!AN:AN,_xlfn.XLOOKUP($L278,#REF!,#REF!, ""), 0)</f>
        <v>#REF!</v>
      </c>
      <c r="AY278" s="1" t="e">
        <f>_xlfn.XLOOKUP($L278,Pos!$A:$A,Pos!AO:AO,_xlfn.XLOOKUP($L278,#REF!,#REF!, ""), 0)</f>
        <v>#REF!</v>
      </c>
      <c r="AZ278" s="7" t="str">
        <f t="shared" si="133"/>
        <v>OUT</v>
      </c>
      <c r="BA278" s="1">
        <f>IF(OR(_xlfn.XLOOKUP(L278,Pos!B:B,Pos!L:L,FALSE)="ESG Reason",_xlfn.XLOOKUP(L278,Pos!B:B,Pos!L:L,FALSE)="Blacklisted"),1,0)</f>
        <v>1</v>
      </c>
      <c r="BC278" s="11">
        <v>8.789839653131635E-11</v>
      </c>
      <c r="BD278" s="11">
        <f>_xlfn.XLOOKUP($L278,Pos!$B:$B,Pos!H:H,0, 0)</f>
        <v>0</v>
      </c>
      <c r="BE278" s="11">
        <f>_xlfn.XLOOKUP($L278,Pos!$B:$B,Pos!I:I,0, 0)</f>
        <v>1.2049901457581789E-3</v>
      </c>
      <c r="BF278" s="18">
        <f t="shared" si="134"/>
        <v>1.2049901457581789E-3</v>
      </c>
      <c r="BG278" s="1">
        <f t="shared" si="135"/>
        <v>1</v>
      </c>
      <c r="BH278" s="1">
        <f t="shared" si="136"/>
        <v>27</v>
      </c>
      <c r="BI278" s="18">
        <f t="shared" si="137"/>
        <v>8.789839653131635E-11</v>
      </c>
      <c r="BJ278" s="3">
        <f t="shared" si="138"/>
        <v>0</v>
      </c>
      <c r="BK278" s="18">
        <f t="shared" si="139"/>
        <v>0</v>
      </c>
    </row>
    <row r="279" spans="3:63" x14ac:dyDescent="0.25">
      <c r="C279" s="3"/>
      <c r="D279" s="3"/>
      <c r="E279" s="3"/>
      <c r="F279" s="3"/>
      <c r="G279" s="51" t="s">
        <v>176</v>
      </c>
      <c r="H279" s="8" t="str">
        <f t="shared" si="129"/>
        <v>0,1%North America</v>
      </c>
      <c r="I279" s="11" cm="1">
        <f t="array" ref="I279">IF(
   AZ279 = "OUT", 0,IF(
   BD279 &gt;= LARGE(IF(ISNUMBER(BD:BD), BD:BD), 3),
   BE279 - 0.001,
   IF(BE279 &gt;=VLOOKUP(P279,mapping!$A:$B,2,FALSE), BE279,VLOOKUP(P279,mapping!$A$2:$B$8,2,FALSE))
))</f>
        <v>0</v>
      </c>
      <c r="J279" s="11" cm="1">
        <f t="array" ref="J279">IF(
    AZ279="OUT",0,IF(IF(
                      BD279&gt;=LARGE(IF(ISNUMBER(BD:BD),BD:BD),3),
                      BE279+0.001,
                      VLOOKUP(H279,mapping!$D:$E,2,FALSE)
                      )&gt;I279,
                   IF(
                      BD279&gt;=LARGE(IF(ISNUMBER(BD:BD),BD:BD),3),
                      BE279+0.001,
                      VLOOKUP(H279,mapping!$D:$E,2,FALSE)
                      ),
                   I279+0.002))</f>
        <v>0</v>
      </c>
      <c r="K279" s="8">
        <f t="shared" si="130"/>
        <v>1.197876064493065E-3</v>
      </c>
      <c r="L279" s="1" t="str">
        <f>Pos!B1227</f>
        <v>US8552441094</v>
      </c>
      <c r="M279" s="1" t="str">
        <f>_xlfn.XLOOKUP($L279,Pos!B:B,Pos!D:D,, 0)</f>
        <v>Starbucks Corporation</v>
      </c>
      <c r="N279" s="1" t="str">
        <f>_xlfn.XLOOKUP($L279,Pos!B:B,Pos!E:E,, 0)</f>
        <v>Travel &amp; Leisure</v>
      </c>
      <c r="O279" s="1" t="str">
        <f t="shared" si="131"/>
        <v>Travel &amp; Leisure_North America</v>
      </c>
      <c r="P279" s="1" t="str">
        <f>_xlfn.XLOOKUP($L279,Pos!B:B,Pos!F:F,, 0)</f>
        <v>North America</v>
      </c>
      <c r="Q279" s="1">
        <v>0</v>
      </c>
      <c r="R279" s="9">
        <f>_xlfn.XLOOKUP($L279,Pos!$B:$B,Pos!N:N,0, 0)</f>
        <v>7.55</v>
      </c>
      <c r="S279" s="9">
        <f>_xlfn.XLOOKUP($L279,Pos!$B:$B,Pos!O:O,0, 0)</f>
        <v>2.7105000000000001</v>
      </c>
      <c r="T279" s="9">
        <f>_xlfn.XLOOKUP($L279,Pos!$B:$B,Pos!P:P,0, 0)</f>
        <v>4.2666659999999998</v>
      </c>
      <c r="U279" s="9">
        <f>_xlfn.XLOOKUP($L279,Pos!$B:$B,Pos!Q:Q,0, 0)</f>
        <v>0.5</v>
      </c>
      <c r="V279" s="9">
        <f>_xlfn.XLOOKUP($L279,Pos!$B:$B,Pos!R:R,0, 0)</f>
        <v>3.8</v>
      </c>
      <c r="W279" s="9">
        <f>_xlfn.XLOOKUP($L279,Pos!$B:$B,Pos!S:S,0, 0)</f>
        <v>3.6833330000000002</v>
      </c>
      <c r="X279" s="9" t="str">
        <f>_xlfn.XLOOKUP($L279,Pos!$B:$B,Pos!J:J,0, 0)</f>
        <v>Outperform</v>
      </c>
      <c r="Y279" s="1">
        <v>0</v>
      </c>
      <c r="Z279" s="1">
        <v>0</v>
      </c>
      <c r="AA279" s="1">
        <f t="shared" si="132"/>
        <v>0</v>
      </c>
      <c r="AB279" s="9">
        <f>_xlfn.XLOOKUP(L279,Pos!B:B,Pos!K:K,-1,0)</f>
        <v>3</v>
      </c>
      <c r="AC279" s="1" t="e">
        <f>_xlfn.XLOOKUP($L279,Pos!$A:$A,Pos!S:S,_xlfn.XLOOKUP($L279,#REF!,#REF!, ""), 0)</f>
        <v>#REF!</v>
      </c>
      <c r="AD279" s="1" t="e">
        <f>_xlfn.XLOOKUP($L279,Pos!$A:$A,Pos!T:T,_xlfn.XLOOKUP($L279,#REF!,#REF!, ""), 0)</f>
        <v>#REF!</v>
      </c>
      <c r="AE279" s="1" t="e">
        <f>_xlfn.XLOOKUP($L279,Pos!$A:$A,Pos!U:U,_xlfn.XLOOKUP($L279,#REF!,#REF!, ""), 0)</f>
        <v>#REF!</v>
      </c>
      <c r="AF279" s="1" t="e">
        <f>_xlfn.XLOOKUP($L279,Pos!$A:$A,Pos!V:V,_xlfn.XLOOKUP($L279,#REF!,#REF!, ""), 0)</f>
        <v>#REF!</v>
      </c>
      <c r="AG279" s="1" t="e">
        <f>_xlfn.XLOOKUP($L279,Pos!$A:$A,Pos!W:W,_xlfn.XLOOKUP($L279,#REF!,#REF!, ""), 0)</f>
        <v>#REF!</v>
      </c>
      <c r="AH279" s="1" t="e">
        <f>_xlfn.XLOOKUP($L279,Pos!$A:$A,Pos!X:X,_xlfn.XLOOKUP($L279,#REF!,#REF!, ""), 0)</f>
        <v>#REF!</v>
      </c>
      <c r="AI279" s="1" t="e">
        <f>_xlfn.XLOOKUP($L279,Pos!$A:$A,Pos!Y:Y,_xlfn.XLOOKUP($L279,#REF!,#REF!, ""), 0)</f>
        <v>#REF!</v>
      </c>
      <c r="AJ279" s="1" t="e">
        <f>_xlfn.XLOOKUP($L279,Pos!$A:$A,Pos!Z:Z,_xlfn.XLOOKUP($L279,#REF!,#REF!, ""), 0)</f>
        <v>#REF!</v>
      </c>
      <c r="AK279" s="1" t="e">
        <f>_xlfn.XLOOKUP($L279,Pos!$A:$A,Pos!AA:AA,_xlfn.XLOOKUP($L279,#REF!,#REF!, ""), 0)</f>
        <v>#REF!</v>
      </c>
      <c r="AL279" s="1" t="e">
        <f>_xlfn.XLOOKUP($L279,Pos!$A:$A,Pos!AB:AB,_xlfn.XLOOKUP($L279,#REF!,#REF!, ""), 0)</f>
        <v>#REF!</v>
      </c>
      <c r="AM279" s="1" t="e">
        <f>_xlfn.XLOOKUP($L279,Pos!$A:$A,Pos!AC:AC,_xlfn.XLOOKUP($L279,#REF!,#REF!, ""), 0)</f>
        <v>#REF!</v>
      </c>
      <c r="AN279" s="1" t="e">
        <f>_xlfn.XLOOKUP($L279,Pos!$A:$A,Pos!AD:AD,_xlfn.XLOOKUP($L279,#REF!,#REF!, ""), 0)</f>
        <v>#REF!</v>
      </c>
      <c r="AO279" s="1" t="e">
        <f>_xlfn.XLOOKUP($L279,Pos!$A:$A,Pos!AE:AE,_xlfn.XLOOKUP($L279,#REF!,#REF!, ""), 0)</f>
        <v>#REF!</v>
      </c>
      <c r="AP279" s="1" t="e">
        <f>_xlfn.XLOOKUP($L279,Pos!$A:$A,Pos!AF:AF,_xlfn.XLOOKUP($L279,#REF!,#REF!, ""), 0)</f>
        <v>#REF!</v>
      </c>
      <c r="AQ279" s="1" t="e">
        <f>_xlfn.XLOOKUP($L279,Pos!$A:$A,Pos!AG:AG,_xlfn.XLOOKUP($L279,#REF!,#REF!, ""), 0)</f>
        <v>#REF!</v>
      </c>
      <c r="AR279" s="1" t="e">
        <f>_xlfn.XLOOKUP($L279,Pos!$A:$A,Pos!AH:AH,_xlfn.XLOOKUP($L279,#REF!,#REF!, ""), 0)</f>
        <v>#REF!</v>
      </c>
      <c r="AS279" s="1" t="e">
        <f>_xlfn.XLOOKUP($L279,Pos!$A:$A,Pos!AI:AI,_xlfn.XLOOKUP($L279,#REF!,#REF!, ""), 0)</f>
        <v>#REF!</v>
      </c>
      <c r="AT279" s="1" t="e">
        <f>_xlfn.XLOOKUP($L279,Pos!$A:$A,Pos!AJ:AJ,_xlfn.XLOOKUP($L279,#REF!,#REF!, ""), 0)</f>
        <v>#REF!</v>
      </c>
      <c r="AU279" s="1" t="e">
        <f>_xlfn.XLOOKUP($L279,Pos!$A:$A,Pos!AK:AK,_xlfn.XLOOKUP($L279,#REF!,#REF!, ""), 0)</f>
        <v>#REF!</v>
      </c>
      <c r="AV279" s="1" t="e">
        <f>_xlfn.XLOOKUP($L279,Pos!$A:$A,Pos!AL:AL,_xlfn.XLOOKUP($L279,#REF!,#REF!, ""), 0)</f>
        <v>#REF!</v>
      </c>
      <c r="AW279" s="1" t="e">
        <f>_xlfn.XLOOKUP($L279,Pos!$A:$A,Pos!AM:AM,_xlfn.XLOOKUP($L279,#REF!,#REF!, ""), 0)</f>
        <v>#REF!</v>
      </c>
      <c r="AX279" s="1" t="e">
        <f>_xlfn.XLOOKUP($L279,Pos!$A:$A,Pos!AN:AN,_xlfn.XLOOKUP($L279,#REF!,#REF!, ""), 0)</f>
        <v>#REF!</v>
      </c>
      <c r="AY279" s="1" t="e">
        <f>_xlfn.XLOOKUP($L279,Pos!$A:$A,Pos!AO:AO,_xlfn.XLOOKUP($L279,#REF!,#REF!, ""), 0)</f>
        <v>#REF!</v>
      </c>
      <c r="AZ279" s="7" t="str">
        <f t="shared" si="133"/>
        <v>OUT</v>
      </c>
      <c r="BA279" s="1">
        <f>IF(OR(_xlfn.XLOOKUP(L279,Pos!B:B,Pos!L:L,FALSE)="ESG Reason",_xlfn.XLOOKUP(L279,Pos!B:B,Pos!L:L,FALSE)="Blacklisted"),1,0)</f>
        <v>1</v>
      </c>
      <c r="BC279" s="11">
        <v>9.3791844021761918E-11</v>
      </c>
      <c r="BD279" s="11">
        <f>_xlfn.XLOOKUP($L279,Pos!$B:$B,Pos!H:H,0, 0)</f>
        <v>0</v>
      </c>
      <c r="BE279" s="11">
        <f>_xlfn.XLOOKUP($L279,Pos!$B:$B,Pos!I:I,0, 0)</f>
        <v>1.197876064493065E-3</v>
      </c>
      <c r="BF279" s="18">
        <f t="shared" si="134"/>
        <v>1.197876064493065E-3</v>
      </c>
      <c r="BG279" s="1">
        <f t="shared" si="135"/>
        <v>1</v>
      </c>
      <c r="BH279" s="1">
        <f t="shared" si="136"/>
        <v>37</v>
      </c>
      <c r="BI279" s="18">
        <f t="shared" si="137"/>
        <v>9.3791844021761918E-11</v>
      </c>
      <c r="BJ279" s="3">
        <f t="shared" si="138"/>
        <v>0</v>
      </c>
      <c r="BK279" s="18">
        <f t="shared" si="139"/>
        <v>0</v>
      </c>
    </row>
    <row r="280" spans="3:63" x14ac:dyDescent="0.25">
      <c r="C280" s="3"/>
      <c r="D280" s="3"/>
      <c r="E280" s="3"/>
      <c r="F280" s="3"/>
      <c r="G280" s="51" t="s">
        <v>179</v>
      </c>
      <c r="H280" s="8" t="str">
        <f t="shared" si="129"/>
        <v>0,1%North America</v>
      </c>
      <c r="I280" s="11" cm="1">
        <f t="array" ref="I280">IF(
   AZ280 = "OUT", 0,IF(
   BD280 &gt;= LARGE(IF(ISNUMBER(BD:BD), BD:BD), 3),
   BE280 - 0.001,
   IF(BE280 &gt;=VLOOKUP(P280,mapping!$A:$B,2,FALSE), BE280,VLOOKUP(P280,mapping!$A$2:$B$8,2,FALSE))
))</f>
        <v>0</v>
      </c>
      <c r="J280" s="11" cm="1">
        <f t="array" ref="J280">IF(
    AZ280="OUT",0,IF(IF(
                      BD280&gt;=LARGE(IF(ISNUMBER(BD:BD),BD:BD),3),
                      BE280+0.001,
                      VLOOKUP(H280,mapping!$D:$E,2,FALSE)
                      )&gt;I280,
                   IF(
                      BD280&gt;=LARGE(IF(ISNUMBER(BD:BD),BD:BD),3),
                      BE280+0.001,
                      VLOOKUP(H280,mapping!$D:$E,2,FALSE)
                      ),
                   I280+0.002))</f>
        <v>0</v>
      </c>
      <c r="K280" s="8">
        <f t="shared" si="130"/>
        <v>1.1792862390362019E-3</v>
      </c>
      <c r="L280" s="1" t="str">
        <f>Pos!B958</f>
        <v>US26441C2044</v>
      </c>
      <c r="M280" s="1" t="str">
        <f>_xlfn.XLOOKUP($L280,Pos!B:B,Pos!D:D,, 0)</f>
        <v>Duke Energy Corporation</v>
      </c>
      <c r="N280" s="1" t="str">
        <f>_xlfn.XLOOKUP($L280,Pos!B:B,Pos!E:E,, 0)</f>
        <v>Utilities</v>
      </c>
      <c r="O280" s="1" t="str">
        <f t="shared" si="131"/>
        <v>Utilities_North America</v>
      </c>
      <c r="P280" s="1" t="str">
        <f>_xlfn.XLOOKUP($L280,Pos!B:B,Pos!F:F,, 0)</f>
        <v>North America</v>
      </c>
      <c r="Q280" s="1">
        <v>0</v>
      </c>
      <c r="R280" s="9">
        <f>_xlfn.XLOOKUP($L280,Pos!$B:$B,Pos!N:N,0, 0)</f>
        <v>6.01</v>
      </c>
      <c r="S280" s="9">
        <f>_xlfn.XLOOKUP($L280,Pos!$B:$B,Pos!O:O,0, 0)</f>
        <v>6.2672499999999998</v>
      </c>
      <c r="T280" s="9">
        <f>_xlfn.XLOOKUP($L280,Pos!$B:$B,Pos!P:P,0, 0)</f>
        <v>4.0999999999999996</v>
      </c>
      <c r="U280" s="9">
        <f>_xlfn.XLOOKUP($L280,Pos!$B:$B,Pos!Q:Q,0, 0)</f>
        <v>2</v>
      </c>
      <c r="V280" s="9">
        <f>_xlfn.XLOOKUP($L280,Pos!$B:$B,Pos!R:R,0, 0)</f>
        <v>9.6333330000000004</v>
      </c>
      <c r="W280" s="9">
        <f>_xlfn.XLOOKUP($L280,Pos!$B:$B,Pos!S:S,0, 0)</f>
        <v>6.3150000000000004</v>
      </c>
      <c r="X280" s="9" t="str">
        <f>_xlfn.XLOOKUP($L280,Pos!$B:$B,Pos!J:J,0, 0)</f>
        <v>Outperform</v>
      </c>
      <c r="Y280" s="1">
        <v>0</v>
      </c>
      <c r="Z280" s="1">
        <v>0</v>
      </c>
      <c r="AA280" s="1">
        <f t="shared" si="132"/>
        <v>0</v>
      </c>
      <c r="AB280" s="9">
        <f>_xlfn.XLOOKUP(L280,Pos!B:B,Pos!K:K,-1,0)</f>
        <v>6.3636363636363633</v>
      </c>
      <c r="AC280" s="1" t="e">
        <f>_xlfn.XLOOKUP($L280,Pos!$A:$A,Pos!S:S,_xlfn.XLOOKUP($L280,#REF!,#REF!, ""), 0)</f>
        <v>#REF!</v>
      </c>
      <c r="AD280" s="1" t="e">
        <f>_xlfn.XLOOKUP($L280,Pos!$A:$A,Pos!T:T,_xlfn.XLOOKUP($L280,#REF!,#REF!, ""), 0)</f>
        <v>#REF!</v>
      </c>
      <c r="AE280" s="1" t="e">
        <f>_xlfn.XLOOKUP($L280,Pos!$A:$A,Pos!U:U,_xlfn.XLOOKUP($L280,#REF!,#REF!, ""), 0)</f>
        <v>#REF!</v>
      </c>
      <c r="AF280" s="1" t="e">
        <f>_xlfn.XLOOKUP($L280,Pos!$A:$A,Pos!V:V,_xlfn.XLOOKUP($L280,#REF!,#REF!, ""), 0)</f>
        <v>#REF!</v>
      </c>
      <c r="AG280" s="1" t="e">
        <f>_xlfn.XLOOKUP($L280,Pos!$A:$A,Pos!W:W,_xlfn.XLOOKUP($L280,#REF!,#REF!, ""), 0)</f>
        <v>#REF!</v>
      </c>
      <c r="AH280" s="1" t="e">
        <f>_xlfn.XLOOKUP($L280,Pos!$A:$A,Pos!X:X,_xlfn.XLOOKUP($L280,#REF!,#REF!, ""), 0)</f>
        <v>#REF!</v>
      </c>
      <c r="AI280" s="1" t="e">
        <f>_xlfn.XLOOKUP($L280,Pos!$A:$A,Pos!Y:Y,_xlfn.XLOOKUP($L280,#REF!,#REF!, ""), 0)</f>
        <v>#REF!</v>
      </c>
      <c r="AJ280" s="1" t="e">
        <f>_xlfn.XLOOKUP($L280,Pos!$A:$A,Pos!Z:Z,_xlfn.XLOOKUP($L280,#REF!,#REF!, ""), 0)</f>
        <v>#REF!</v>
      </c>
      <c r="AK280" s="1" t="e">
        <f>_xlfn.XLOOKUP($L280,Pos!$A:$A,Pos!AA:AA,_xlfn.XLOOKUP($L280,#REF!,#REF!, ""), 0)</f>
        <v>#REF!</v>
      </c>
      <c r="AL280" s="1" t="e">
        <f>_xlfn.XLOOKUP($L280,Pos!$A:$A,Pos!AB:AB,_xlfn.XLOOKUP($L280,#REF!,#REF!, ""), 0)</f>
        <v>#REF!</v>
      </c>
      <c r="AM280" s="1" t="e">
        <f>_xlfn.XLOOKUP($L280,Pos!$A:$A,Pos!AC:AC,_xlfn.XLOOKUP($L280,#REF!,#REF!, ""), 0)</f>
        <v>#REF!</v>
      </c>
      <c r="AN280" s="1" t="e">
        <f>_xlfn.XLOOKUP($L280,Pos!$A:$A,Pos!AD:AD,_xlfn.XLOOKUP($L280,#REF!,#REF!, ""), 0)</f>
        <v>#REF!</v>
      </c>
      <c r="AO280" s="1" t="e">
        <f>_xlfn.XLOOKUP($L280,Pos!$A:$A,Pos!AE:AE,_xlfn.XLOOKUP($L280,#REF!,#REF!, ""), 0)</f>
        <v>#REF!</v>
      </c>
      <c r="AP280" s="1" t="e">
        <f>_xlfn.XLOOKUP($L280,Pos!$A:$A,Pos!AF:AF,_xlfn.XLOOKUP($L280,#REF!,#REF!, ""), 0)</f>
        <v>#REF!</v>
      </c>
      <c r="AQ280" s="1" t="e">
        <f>_xlfn.XLOOKUP($L280,Pos!$A:$A,Pos!AG:AG,_xlfn.XLOOKUP($L280,#REF!,#REF!, ""), 0)</f>
        <v>#REF!</v>
      </c>
      <c r="AR280" s="1" t="e">
        <f>_xlfn.XLOOKUP($L280,Pos!$A:$A,Pos!AH:AH,_xlfn.XLOOKUP($L280,#REF!,#REF!, ""), 0)</f>
        <v>#REF!</v>
      </c>
      <c r="AS280" s="1" t="e">
        <f>_xlfn.XLOOKUP($L280,Pos!$A:$A,Pos!AI:AI,_xlfn.XLOOKUP($L280,#REF!,#REF!, ""), 0)</f>
        <v>#REF!</v>
      </c>
      <c r="AT280" s="1" t="e">
        <f>_xlfn.XLOOKUP($L280,Pos!$A:$A,Pos!AJ:AJ,_xlfn.XLOOKUP($L280,#REF!,#REF!, ""), 0)</f>
        <v>#REF!</v>
      </c>
      <c r="AU280" s="1" t="e">
        <f>_xlfn.XLOOKUP($L280,Pos!$A:$A,Pos!AK:AK,_xlfn.XLOOKUP($L280,#REF!,#REF!, ""), 0)</f>
        <v>#REF!</v>
      </c>
      <c r="AV280" s="1" t="e">
        <f>_xlfn.XLOOKUP($L280,Pos!$A:$A,Pos!AL:AL,_xlfn.XLOOKUP($L280,#REF!,#REF!, ""), 0)</f>
        <v>#REF!</v>
      </c>
      <c r="AW280" s="1" t="e">
        <f>_xlfn.XLOOKUP($L280,Pos!$A:$A,Pos!AM:AM,_xlfn.XLOOKUP($L280,#REF!,#REF!, ""), 0)</f>
        <v>#REF!</v>
      </c>
      <c r="AX280" s="1" t="e">
        <f>_xlfn.XLOOKUP($L280,Pos!$A:$A,Pos!AN:AN,_xlfn.XLOOKUP($L280,#REF!,#REF!, ""), 0)</f>
        <v>#REF!</v>
      </c>
      <c r="AY280" s="1" t="e">
        <f>_xlfn.XLOOKUP($L280,Pos!$A:$A,Pos!AO:AO,_xlfn.XLOOKUP($L280,#REF!,#REF!, ""), 0)</f>
        <v>#REF!</v>
      </c>
      <c r="AZ280" s="7" t="str">
        <f t="shared" si="133"/>
        <v>OUT</v>
      </c>
      <c r="BA280" s="1">
        <f>IF(OR(_xlfn.XLOOKUP(L280,Pos!B:B,Pos!L:L,FALSE)="ESG Reason",_xlfn.XLOOKUP(L280,Pos!B:B,Pos!L:L,FALSE)="Blacklisted"),1,0)</f>
        <v>1</v>
      </c>
      <c r="BC280" s="11">
        <v>9.1554244683848763E-11</v>
      </c>
      <c r="BD280" s="11">
        <f>_xlfn.XLOOKUP($L280,Pos!$B:$B,Pos!H:H,0, 0)</f>
        <v>0</v>
      </c>
      <c r="BE280" s="11">
        <f>_xlfn.XLOOKUP($L280,Pos!$B:$B,Pos!I:I,0, 0)</f>
        <v>1.1792862390362019E-3</v>
      </c>
      <c r="BF280" s="18">
        <f t="shared" si="134"/>
        <v>1.1792862390362019E-3</v>
      </c>
      <c r="BG280" s="1">
        <f t="shared" si="135"/>
        <v>1</v>
      </c>
      <c r="BH280" s="1">
        <f t="shared" si="136"/>
        <v>38</v>
      </c>
      <c r="BI280" s="18">
        <f t="shared" si="137"/>
        <v>9.1554244683848763E-11</v>
      </c>
      <c r="BJ280" s="3">
        <f t="shared" si="138"/>
        <v>0</v>
      </c>
      <c r="BK280" s="18">
        <f t="shared" si="139"/>
        <v>0</v>
      </c>
    </row>
    <row r="281" spans="3:63" x14ac:dyDescent="0.25">
      <c r="C281" s="3"/>
      <c r="D281" s="3"/>
      <c r="E281" s="3"/>
      <c r="F281" s="3"/>
      <c r="G281" s="51" t="s">
        <v>177</v>
      </c>
      <c r="H281" s="8" t="str">
        <f t="shared" si="129"/>
        <v>0,1%North America</v>
      </c>
      <c r="I281" s="11" cm="1">
        <f t="array" ref="I281">IF(
   AZ281 = "OUT", 0,IF(
   BD281 &gt;= LARGE(IF(ISNUMBER(BD:BD), BD:BD), 3),
   BE281 - 0.001,
   IF(BE281 &gt;=VLOOKUP(P281,mapping!$A:$B,2,FALSE), BE281,VLOOKUP(P281,mapping!$A$2:$B$8,2,FALSE))
))</f>
        <v>0</v>
      </c>
      <c r="J281" s="11" cm="1">
        <f t="array" ref="J281">IF(
    AZ281="OUT",0,IF(IF(
                      BD281&gt;=LARGE(IF(ISNUMBER(BD:BD),BD:BD),3),
                      BE281+0.001,
                      VLOOKUP(H281,mapping!$D:$E,2,FALSE)
                      )&gt;I281,
                   IF(
                      BD281&gt;=LARGE(IF(ISNUMBER(BD:BD),BD:BD),3),
                      BE281+0.001,
                      VLOOKUP(H281,mapping!$D:$E,2,FALSE)
                      ),
                   I281+0.002))</f>
        <v>0</v>
      </c>
      <c r="K281" s="8">
        <f t="shared" si="130"/>
        <v>1.1767028463878411E-3</v>
      </c>
      <c r="L281" s="1" t="str">
        <f>Pos!B80</f>
        <v>CA11271J1075</v>
      </c>
      <c r="M281" s="1" t="str">
        <f>_xlfn.XLOOKUP($L281,Pos!B:B,Pos!D:D,, 0)</f>
        <v>Brookfield Corporation</v>
      </c>
      <c r="N281" s="1" t="str">
        <f>_xlfn.XLOOKUP($L281,Pos!B:B,Pos!E:E,, 0)</f>
        <v>Financial Services</v>
      </c>
      <c r="O281" s="1" t="str">
        <f t="shared" si="131"/>
        <v>Financial Services_North America</v>
      </c>
      <c r="P281" s="1" t="str">
        <f>_xlfn.XLOOKUP($L281,Pos!B:B,Pos!F:F,, 0)</f>
        <v>North America</v>
      </c>
      <c r="Q281" s="1">
        <v>0</v>
      </c>
      <c r="R281" s="9">
        <f>_xlfn.XLOOKUP($L281,Pos!$B:$B,Pos!N:N,0, 0)</f>
        <v>3.7</v>
      </c>
      <c r="S281" s="9">
        <f>_xlfn.XLOOKUP($L281,Pos!$B:$B,Pos!O:O,0, 0)</f>
        <v>1.1166670000000001</v>
      </c>
      <c r="T281" s="9">
        <f>_xlfn.XLOOKUP($L281,Pos!$B:$B,Pos!P:P,0, 0)</f>
        <v>3</v>
      </c>
      <c r="U281" s="9">
        <f>_xlfn.XLOOKUP($L281,Pos!$B:$B,Pos!Q:Q,0, 0)</f>
        <v>3.3</v>
      </c>
      <c r="V281" s="9">
        <f>_xlfn.XLOOKUP($L281,Pos!$B:$B,Pos!R:R,0, 0)</f>
        <v>2.7</v>
      </c>
      <c r="W281" s="9">
        <f>_xlfn.XLOOKUP($L281,Pos!$B:$B,Pos!S:S,0, 0)</f>
        <v>2.6366670000000001</v>
      </c>
      <c r="X281" s="9" t="str">
        <f>_xlfn.XLOOKUP($L281,Pos!$B:$B,Pos!J:J,0, 0)</f>
        <v>Outperform</v>
      </c>
      <c r="Y281" s="1">
        <v>0</v>
      </c>
      <c r="Z281" s="1">
        <v>0</v>
      </c>
      <c r="AA281" s="1">
        <f t="shared" si="132"/>
        <v>0</v>
      </c>
      <c r="AB281" s="9">
        <f>_xlfn.XLOOKUP(L281,Pos!B:B,Pos!K:K,-1,0)</f>
        <v>-1</v>
      </c>
      <c r="AC281" s="1" t="e">
        <f>_xlfn.XLOOKUP($L281,Pos!$A:$A,Pos!S:S,_xlfn.XLOOKUP($L281,#REF!,#REF!, ""), 0)</f>
        <v>#REF!</v>
      </c>
      <c r="AD281" s="1" t="e">
        <f>_xlfn.XLOOKUP($L281,Pos!$A:$A,Pos!T:T,_xlfn.XLOOKUP($L281,#REF!,#REF!, ""), 0)</f>
        <v>#REF!</v>
      </c>
      <c r="AE281" s="1" t="e">
        <f>_xlfn.XLOOKUP($L281,Pos!$A:$A,Pos!U:U,_xlfn.XLOOKUP($L281,#REF!,#REF!, ""), 0)</f>
        <v>#REF!</v>
      </c>
      <c r="AF281" s="1" t="e">
        <f>_xlfn.XLOOKUP($L281,Pos!$A:$A,Pos!V:V,_xlfn.XLOOKUP($L281,#REF!,#REF!, ""), 0)</f>
        <v>#REF!</v>
      </c>
      <c r="AG281" s="1" t="e">
        <f>_xlfn.XLOOKUP($L281,Pos!$A:$A,Pos!W:W,_xlfn.XLOOKUP($L281,#REF!,#REF!, ""), 0)</f>
        <v>#REF!</v>
      </c>
      <c r="AH281" s="1" t="e">
        <f>_xlfn.XLOOKUP($L281,Pos!$A:$A,Pos!X:X,_xlfn.XLOOKUP($L281,#REF!,#REF!, ""), 0)</f>
        <v>#REF!</v>
      </c>
      <c r="AI281" s="1" t="e">
        <f>_xlfn.XLOOKUP($L281,Pos!$A:$A,Pos!Y:Y,_xlfn.XLOOKUP($L281,#REF!,#REF!, ""), 0)</f>
        <v>#REF!</v>
      </c>
      <c r="AJ281" s="1" t="e">
        <f>_xlfn.XLOOKUP($L281,Pos!$A:$A,Pos!Z:Z,_xlfn.XLOOKUP($L281,#REF!,#REF!, ""), 0)</f>
        <v>#REF!</v>
      </c>
      <c r="AK281" s="1" t="e">
        <f>_xlfn.XLOOKUP($L281,Pos!$A:$A,Pos!AA:AA,_xlfn.XLOOKUP($L281,#REF!,#REF!, ""), 0)</f>
        <v>#REF!</v>
      </c>
      <c r="AL281" s="1" t="e">
        <f>_xlfn.XLOOKUP($L281,Pos!$A:$A,Pos!AB:AB,_xlfn.XLOOKUP($L281,#REF!,#REF!, ""), 0)</f>
        <v>#REF!</v>
      </c>
      <c r="AM281" s="1" t="e">
        <f>_xlfn.XLOOKUP($L281,Pos!$A:$A,Pos!AC:AC,_xlfn.XLOOKUP($L281,#REF!,#REF!, ""), 0)</f>
        <v>#REF!</v>
      </c>
      <c r="AN281" s="1" t="e">
        <f>_xlfn.XLOOKUP($L281,Pos!$A:$A,Pos!AD:AD,_xlfn.XLOOKUP($L281,#REF!,#REF!, ""), 0)</f>
        <v>#REF!</v>
      </c>
      <c r="AO281" s="1" t="e">
        <f>_xlfn.XLOOKUP($L281,Pos!$A:$A,Pos!AE:AE,_xlfn.XLOOKUP($L281,#REF!,#REF!, ""), 0)</f>
        <v>#REF!</v>
      </c>
      <c r="AP281" s="1" t="e">
        <f>_xlfn.XLOOKUP($L281,Pos!$A:$A,Pos!AF:AF,_xlfn.XLOOKUP($L281,#REF!,#REF!, ""), 0)</f>
        <v>#REF!</v>
      </c>
      <c r="AQ281" s="1" t="e">
        <f>_xlfn.XLOOKUP($L281,Pos!$A:$A,Pos!AG:AG,_xlfn.XLOOKUP($L281,#REF!,#REF!, ""), 0)</f>
        <v>#REF!</v>
      </c>
      <c r="AR281" s="1" t="e">
        <f>_xlfn.XLOOKUP($L281,Pos!$A:$A,Pos!AH:AH,_xlfn.XLOOKUP($L281,#REF!,#REF!, ""), 0)</f>
        <v>#REF!</v>
      </c>
      <c r="AS281" s="1" t="e">
        <f>_xlfn.XLOOKUP($L281,Pos!$A:$A,Pos!AI:AI,_xlfn.XLOOKUP($L281,#REF!,#REF!, ""), 0)</f>
        <v>#REF!</v>
      </c>
      <c r="AT281" s="1" t="e">
        <f>_xlfn.XLOOKUP($L281,Pos!$A:$A,Pos!AJ:AJ,_xlfn.XLOOKUP($L281,#REF!,#REF!, ""), 0)</f>
        <v>#REF!</v>
      </c>
      <c r="AU281" s="1" t="e">
        <f>_xlfn.XLOOKUP($L281,Pos!$A:$A,Pos!AK:AK,_xlfn.XLOOKUP($L281,#REF!,#REF!, ""), 0)</f>
        <v>#REF!</v>
      </c>
      <c r="AV281" s="1" t="e">
        <f>_xlfn.XLOOKUP($L281,Pos!$A:$A,Pos!AL:AL,_xlfn.XLOOKUP($L281,#REF!,#REF!, ""), 0)</f>
        <v>#REF!</v>
      </c>
      <c r="AW281" s="1" t="e">
        <f>_xlfn.XLOOKUP($L281,Pos!$A:$A,Pos!AM:AM,_xlfn.XLOOKUP($L281,#REF!,#REF!, ""), 0)</f>
        <v>#REF!</v>
      </c>
      <c r="AX281" s="1" t="e">
        <f>_xlfn.XLOOKUP($L281,Pos!$A:$A,Pos!AN:AN,_xlfn.XLOOKUP($L281,#REF!,#REF!, ""), 0)</f>
        <v>#REF!</v>
      </c>
      <c r="AY281" s="1" t="e">
        <f>_xlfn.XLOOKUP($L281,Pos!$A:$A,Pos!AO:AO,_xlfn.XLOOKUP($L281,#REF!,#REF!, ""), 0)</f>
        <v>#REF!</v>
      </c>
      <c r="AZ281" s="7" t="str">
        <f t="shared" si="133"/>
        <v>OUT</v>
      </c>
      <c r="BA281" s="1">
        <f>IF(OR(_xlfn.XLOOKUP(L281,Pos!B:B,Pos!L:L,FALSE)="ESG Reason",_xlfn.XLOOKUP(L281,Pos!B:B,Pos!L:L,FALSE)="Blacklisted"),1,0)</f>
        <v>0</v>
      </c>
      <c r="BC281" s="11">
        <v>1.5197055952398589E-10</v>
      </c>
      <c r="BD281" s="11">
        <f>_xlfn.XLOOKUP($L281,Pos!$B:$B,Pos!H:H,0, 0)</f>
        <v>0</v>
      </c>
      <c r="BE281" s="11">
        <f>_xlfn.XLOOKUP($L281,Pos!$B:$B,Pos!I:I,0, 0)</f>
        <v>1.1767028463878411E-3</v>
      </c>
      <c r="BF281" s="18">
        <f t="shared" si="134"/>
        <v>1.1767028463878411E-3</v>
      </c>
      <c r="BG281" s="1">
        <f t="shared" si="135"/>
        <v>1</v>
      </c>
      <c r="BH281" s="1">
        <f t="shared" si="136"/>
        <v>26</v>
      </c>
      <c r="BI281" s="18">
        <f t="shared" si="137"/>
        <v>1.5197055952398589E-10</v>
      </c>
      <c r="BJ281" s="3">
        <f t="shared" si="138"/>
        <v>0</v>
      </c>
      <c r="BK281" s="18">
        <f t="shared" si="139"/>
        <v>0</v>
      </c>
    </row>
    <row r="282" spans="3:63" x14ac:dyDescent="0.25">
      <c r="C282" s="3"/>
      <c r="D282" s="3"/>
      <c r="E282" s="3"/>
      <c r="F282" s="3"/>
      <c r="G282" s="51" t="s">
        <v>182</v>
      </c>
      <c r="H282" s="8" t="str">
        <f t="shared" si="129"/>
        <v>0,1%North America</v>
      </c>
      <c r="I282" s="11" cm="1">
        <f t="array" ref="I282">IF(
   AZ282 = "OUT", 0,IF(
   BD282 &gt;= LARGE(IF(ISNUMBER(BD:BD), BD:BD), 3),
   BE282 - 0.001,
   IF(BE282 &gt;=VLOOKUP(P282,mapping!$A:$B,2,FALSE), BE282,VLOOKUP(P282,mapping!$A$2:$B$8,2,FALSE))
))</f>
        <v>0</v>
      </c>
      <c r="J282" s="11" cm="1">
        <f t="array" ref="J282">IF(
    AZ282="OUT",0,IF(IF(
                      BD282&gt;=LARGE(IF(ISNUMBER(BD:BD),BD:BD),3),
                      BE282+0.001,
                      VLOOKUP(H282,mapping!$D:$E,2,FALSE)
                      )&gt;I282,
                   IF(
                      BD282&gt;=LARGE(IF(ISNUMBER(BD:BD),BD:BD),3),
                      BE282+0.001,
                      VLOOKUP(H282,mapping!$D:$E,2,FALSE)
                      ),
                   I282+0.002))</f>
        <v>0</v>
      </c>
      <c r="K282" s="8">
        <f t="shared" si="130"/>
        <v>1.170547910902742E-3</v>
      </c>
      <c r="L282" s="1" t="str">
        <f>Pos!B1094</f>
        <v>US5398301094</v>
      </c>
      <c r="M282" s="1" t="str">
        <f>_xlfn.XLOOKUP($L282,Pos!B:B,Pos!D:D,, 0)</f>
        <v>Lockheed Martin Corporation</v>
      </c>
      <c r="N282" s="1" t="str">
        <f>_xlfn.XLOOKUP($L282,Pos!B:B,Pos!E:E,, 0)</f>
        <v>Industrial Goods &amp; Services</v>
      </c>
      <c r="O282" s="1" t="str">
        <f t="shared" si="131"/>
        <v>Industrial Goods &amp; Services_North America</v>
      </c>
      <c r="P282" s="1" t="str">
        <f>_xlfn.XLOOKUP($L282,Pos!B:B,Pos!F:F,, 0)</f>
        <v>North America</v>
      </c>
      <c r="Q282" s="1">
        <v>0</v>
      </c>
      <c r="R282" s="9">
        <f>_xlfn.XLOOKUP($L282,Pos!$B:$B,Pos!N:N,0, 0)</f>
        <v>7.89</v>
      </c>
      <c r="S282" s="9">
        <f>_xlfn.XLOOKUP($L282,Pos!$B:$B,Pos!O:O,0, 0)</f>
        <v>5.6613329999999999</v>
      </c>
      <c r="T282" s="9">
        <f>_xlfn.XLOOKUP($L282,Pos!$B:$B,Pos!P:P,0, 0)</f>
        <v>5.85</v>
      </c>
      <c r="U282" s="9">
        <f>_xlfn.XLOOKUP($L282,Pos!$B:$B,Pos!Q:Q,0, 0)</f>
        <v>7</v>
      </c>
      <c r="V282" s="9">
        <f>_xlfn.XLOOKUP($L282,Pos!$B:$B,Pos!R:R,0, 0)</f>
        <v>6.9</v>
      </c>
      <c r="W282" s="9">
        <f>_xlfn.XLOOKUP($L282,Pos!$B:$B,Pos!S:S,0, 0)</f>
        <v>4.5333329999999998</v>
      </c>
      <c r="X282" s="9" t="str">
        <f>_xlfn.XLOOKUP($L282,Pos!$B:$B,Pos!J:J,0, 0)</f>
        <v>Outperform</v>
      </c>
      <c r="Y282" s="1">
        <v>0</v>
      </c>
      <c r="Z282" s="1">
        <v>0</v>
      </c>
      <c r="AA282" s="1">
        <f t="shared" si="132"/>
        <v>0</v>
      </c>
      <c r="AB282" s="9">
        <f>_xlfn.XLOOKUP(L282,Pos!B:B,Pos!K:K,-1,0)</f>
        <v>7.3958333333333339</v>
      </c>
      <c r="AC282" s="1" t="e">
        <f>_xlfn.XLOOKUP($L282,Pos!$A:$A,Pos!S:S,_xlfn.XLOOKUP($L282,#REF!,#REF!, ""), 0)</f>
        <v>#REF!</v>
      </c>
      <c r="AD282" s="1" t="e">
        <f>_xlfn.XLOOKUP($L282,Pos!$A:$A,Pos!T:T,_xlfn.XLOOKUP($L282,#REF!,#REF!, ""), 0)</f>
        <v>#REF!</v>
      </c>
      <c r="AE282" s="1" t="e">
        <f>_xlfn.XLOOKUP($L282,Pos!$A:$A,Pos!U:U,_xlfn.XLOOKUP($L282,#REF!,#REF!, ""), 0)</f>
        <v>#REF!</v>
      </c>
      <c r="AF282" s="1" t="e">
        <f>_xlfn.XLOOKUP($L282,Pos!$A:$A,Pos!V:V,_xlfn.XLOOKUP($L282,#REF!,#REF!, ""), 0)</f>
        <v>#REF!</v>
      </c>
      <c r="AG282" s="1" t="e">
        <f>_xlfn.XLOOKUP($L282,Pos!$A:$A,Pos!W:W,_xlfn.XLOOKUP($L282,#REF!,#REF!, ""), 0)</f>
        <v>#REF!</v>
      </c>
      <c r="AH282" s="1" t="e">
        <f>_xlfn.XLOOKUP($L282,Pos!$A:$A,Pos!X:X,_xlfn.XLOOKUP($L282,#REF!,#REF!, ""), 0)</f>
        <v>#REF!</v>
      </c>
      <c r="AI282" s="1" t="e">
        <f>_xlfn.XLOOKUP($L282,Pos!$A:$A,Pos!Y:Y,_xlfn.XLOOKUP($L282,#REF!,#REF!, ""), 0)</f>
        <v>#REF!</v>
      </c>
      <c r="AJ282" s="1" t="e">
        <f>_xlfn.XLOOKUP($L282,Pos!$A:$A,Pos!Z:Z,_xlfn.XLOOKUP($L282,#REF!,#REF!, ""), 0)</f>
        <v>#REF!</v>
      </c>
      <c r="AK282" s="1" t="e">
        <f>_xlfn.XLOOKUP($L282,Pos!$A:$A,Pos!AA:AA,_xlfn.XLOOKUP($L282,#REF!,#REF!, ""), 0)</f>
        <v>#REF!</v>
      </c>
      <c r="AL282" s="1" t="e">
        <f>_xlfn.XLOOKUP($L282,Pos!$A:$A,Pos!AB:AB,_xlfn.XLOOKUP($L282,#REF!,#REF!, ""), 0)</f>
        <v>#REF!</v>
      </c>
      <c r="AM282" s="1" t="e">
        <f>_xlfn.XLOOKUP($L282,Pos!$A:$A,Pos!AC:AC,_xlfn.XLOOKUP($L282,#REF!,#REF!, ""), 0)</f>
        <v>#REF!</v>
      </c>
      <c r="AN282" s="1" t="e">
        <f>_xlfn.XLOOKUP($L282,Pos!$A:$A,Pos!AD:AD,_xlfn.XLOOKUP($L282,#REF!,#REF!, ""), 0)</f>
        <v>#REF!</v>
      </c>
      <c r="AO282" s="1" t="e">
        <f>_xlfn.XLOOKUP($L282,Pos!$A:$A,Pos!AE:AE,_xlfn.XLOOKUP($L282,#REF!,#REF!, ""), 0)</f>
        <v>#REF!</v>
      </c>
      <c r="AP282" s="1" t="e">
        <f>_xlfn.XLOOKUP($L282,Pos!$A:$A,Pos!AF:AF,_xlfn.XLOOKUP($L282,#REF!,#REF!, ""), 0)</f>
        <v>#REF!</v>
      </c>
      <c r="AQ282" s="1" t="e">
        <f>_xlfn.XLOOKUP($L282,Pos!$A:$A,Pos!AG:AG,_xlfn.XLOOKUP($L282,#REF!,#REF!, ""), 0)</f>
        <v>#REF!</v>
      </c>
      <c r="AR282" s="1" t="e">
        <f>_xlfn.XLOOKUP($L282,Pos!$A:$A,Pos!AH:AH,_xlfn.XLOOKUP($L282,#REF!,#REF!, ""), 0)</f>
        <v>#REF!</v>
      </c>
      <c r="AS282" s="1" t="e">
        <f>_xlfn.XLOOKUP($L282,Pos!$A:$A,Pos!AI:AI,_xlfn.XLOOKUP($L282,#REF!,#REF!, ""), 0)</f>
        <v>#REF!</v>
      </c>
      <c r="AT282" s="1" t="e">
        <f>_xlfn.XLOOKUP($L282,Pos!$A:$A,Pos!AJ:AJ,_xlfn.XLOOKUP($L282,#REF!,#REF!, ""), 0)</f>
        <v>#REF!</v>
      </c>
      <c r="AU282" s="1" t="e">
        <f>_xlfn.XLOOKUP($L282,Pos!$A:$A,Pos!AK:AK,_xlfn.XLOOKUP($L282,#REF!,#REF!, ""), 0)</f>
        <v>#REF!</v>
      </c>
      <c r="AV282" s="1" t="e">
        <f>_xlfn.XLOOKUP($L282,Pos!$A:$A,Pos!AL:AL,_xlfn.XLOOKUP($L282,#REF!,#REF!, ""), 0)</f>
        <v>#REF!</v>
      </c>
      <c r="AW282" s="1" t="e">
        <f>_xlfn.XLOOKUP($L282,Pos!$A:$A,Pos!AM:AM,_xlfn.XLOOKUP($L282,#REF!,#REF!, ""), 0)</f>
        <v>#REF!</v>
      </c>
      <c r="AX282" s="1" t="e">
        <f>_xlfn.XLOOKUP($L282,Pos!$A:$A,Pos!AN:AN,_xlfn.XLOOKUP($L282,#REF!,#REF!, ""), 0)</f>
        <v>#REF!</v>
      </c>
      <c r="AY282" s="1" t="e">
        <f>_xlfn.XLOOKUP($L282,Pos!$A:$A,Pos!AO:AO,_xlfn.XLOOKUP($L282,#REF!,#REF!, ""), 0)</f>
        <v>#REF!</v>
      </c>
      <c r="AZ282" s="7" t="str">
        <f t="shared" si="133"/>
        <v>OUT</v>
      </c>
      <c r="BA282" s="1">
        <f>IF(OR(_xlfn.XLOOKUP(L282,Pos!B:B,Pos!L:L,FALSE)="ESG Reason",_xlfn.XLOOKUP(L282,Pos!B:B,Pos!L:L,FALSE)="Blacklisted"),1,0)</f>
        <v>1</v>
      </c>
      <c r="BC282" s="11">
        <v>8.6308018493318203E-11</v>
      </c>
      <c r="BD282" s="11">
        <f>_xlfn.XLOOKUP($L282,Pos!$B:$B,Pos!H:H,0, 0)</f>
        <v>0</v>
      </c>
      <c r="BE282" s="11">
        <f>_xlfn.XLOOKUP($L282,Pos!$B:$B,Pos!I:I,0, 0)</f>
        <v>1.170547910902742E-3</v>
      </c>
      <c r="BF282" s="18">
        <f t="shared" si="134"/>
        <v>1.170547910902742E-3</v>
      </c>
      <c r="BG282" s="1">
        <f t="shared" si="135"/>
        <v>1</v>
      </c>
      <c r="BH282" s="1">
        <f t="shared" si="136"/>
        <v>29</v>
      </c>
      <c r="BI282" s="18">
        <f t="shared" si="137"/>
        <v>8.6308018493318203E-11</v>
      </c>
      <c r="BJ282" s="3">
        <f t="shared" si="138"/>
        <v>0</v>
      </c>
      <c r="BK282" s="18">
        <f t="shared" si="139"/>
        <v>0</v>
      </c>
    </row>
    <row r="283" spans="3:63" x14ac:dyDescent="0.25">
      <c r="C283" s="3"/>
      <c r="D283" s="3"/>
      <c r="E283" s="3"/>
      <c r="F283" s="3"/>
      <c r="G283" s="51" t="s">
        <v>175</v>
      </c>
      <c r="H283" s="8" t="str">
        <f t="shared" si="129"/>
        <v>0,1%West Europe</v>
      </c>
      <c r="I283" s="11" cm="1">
        <f t="array" ref="I283">IF(
   AZ283 = "OUT", 0,IF(
   BD283 &gt;= LARGE(IF(ISNUMBER(BD:BD), BD:BD), 3),
   BE283 - 0.001,
   IF(BE283 &gt;=VLOOKUP(P283,mapping!$A:$B,2,FALSE), BE283,VLOOKUP(P283,mapping!$A$2:$B$8,2,FALSE))
))</f>
        <v>0</v>
      </c>
      <c r="J283" s="11" cm="1">
        <f t="array" ref="J283">IF(
    AZ283="OUT",0,IF(IF(
                      BD283&gt;=LARGE(IF(ISNUMBER(BD:BD),BD:BD),3),
                      BE283+0.001,
                      VLOOKUP(H283,mapping!$D:$E,2,FALSE)
                      )&gt;I283,
                   IF(
                      BD283&gt;=LARGE(IF(ISNUMBER(BD:BD),BD:BD),3),
                      BE283+0.001,
                      VLOOKUP(H283,mapping!$D:$E,2,FALSE)
                      ),
                   I283+0.002))</f>
        <v>0</v>
      </c>
      <c r="K283" s="8">
        <f t="shared" si="130"/>
        <v>1.1498867706279329E-3</v>
      </c>
      <c r="L283" s="1" t="str">
        <f>Pos!B363</f>
        <v>GB0007980591</v>
      </c>
      <c r="M283" s="1" t="str">
        <f>_xlfn.XLOOKUP($L283,Pos!B:B,Pos!D:D,, 0)</f>
        <v>BP PLC</v>
      </c>
      <c r="N283" s="1" t="str">
        <f>_xlfn.XLOOKUP($L283,Pos!B:B,Pos!E:E,, 0)</f>
        <v>Energy</v>
      </c>
      <c r="O283" s="1" t="str">
        <f t="shared" si="131"/>
        <v>Energy_West Europe</v>
      </c>
      <c r="P283" s="1" t="str">
        <f>_xlfn.XLOOKUP($L283,Pos!B:B,Pos!F:F,, 0)</f>
        <v>West Europe</v>
      </c>
      <c r="Q283" s="1">
        <v>0</v>
      </c>
      <c r="R283" s="9">
        <f>_xlfn.XLOOKUP($L283,Pos!$B:$B,Pos!N:N,0, 0)</f>
        <v>5.08</v>
      </c>
      <c r="S283" s="9">
        <f>_xlfn.XLOOKUP($L283,Pos!$B:$B,Pos!O:O,0, 0)</f>
        <v>5.7645</v>
      </c>
      <c r="T283" s="9">
        <f>_xlfn.XLOOKUP($L283,Pos!$B:$B,Pos!P:P,0, 0)</f>
        <v>3.5249999999999999</v>
      </c>
      <c r="U283" s="9">
        <f>_xlfn.XLOOKUP($L283,Pos!$B:$B,Pos!Q:Q,0, 0)</f>
        <v>3.6</v>
      </c>
      <c r="V283" s="9">
        <f>_xlfn.XLOOKUP($L283,Pos!$B:$B,Pos!R:R,0, 0)</f>
        <v>4.766667</v>
      </c>
      <c r="W283" s="9">
        <f>_xlfn.XLOOKUP($L283,Pos!$B:$B,Pos!S:S,0, 0)</f>
        <v>4.9016669999999998</v>
      </c>
      <c r="X283" s="9" t="str">
        <f>_xlfn.XLOOKUP($L283,Pos!$B:$B,Pos!J:J,0, 0)</f>
        <v>Outperform</v>
      </c>
      <c r="Y283" s="1">
        <v>0</v>
      </c>
      <c r="Z283" s="1">
        <v>0</v>
      </c>
      <c r="AA283" s="1">
        <f t="shared" si="132"/>
        <v>0</v>
      </c>
      <c r="AB283" s="9">
        <f>_xlfn.XLOOKUP(L283,Pos!B:B,Pos!K:K,-1,0)</f>
        <v>7.8571428571428568</v>
      </c>
      <c r="AC283" s="1" t="e">
        <f>_xlfn.XLOOKUP($L283,Pos!$A:$A,Pos!S:S,_xlfn.XLOOKUP($L283,#REF!,#REF!, ""), 0)</f>
        <v>#REF!</v>
      </c>
      <c r="AD283" s="1" t="e">
        <f>_xlfn.XLOOKUP($L283,Pos!$A:$A,Pos!T:T,_xlfn.XLOOKUP($L283,#REF!,#REF!, ""), 0)</f>
        <v>#REF!</v>
      </c>
      <c r="AE283" s="1" t="e">
        <f>_xlfn.XLOOKUP($L283,Pos!$A:$A,Pos!U:U,_xlfn.XLOOKUP($L283,#REF!,#REF!, ""), 0)</f>
        <v>#REF!</v>
      </c>
      <c r="AF283" s="1" t="e">
        <f>_xlfn.XLOOKUP($L283,Pos!$A:$A,Pos!V:V,_xlfn.XLOOKUP($L283,#REF!,#REF!, ""), 0)</f>
        <v>#REF!</v>
      </c>
      <c r="AG283" s="1" t="e">
        <f>_xlfn.XLOOKUP($L283,Pos!$A:$A,Pos!W:W,_xlfn.XLOOKUP($L283,#REF!,#REF!, ""), 0)</f>
        <v>#REF!</v>
      </c>
      <c r="AH283" s="1" t="e">
        <f>_xlfn.XLOOKUP($L283,Pos!$A:$A,Pos!X:X,_xlfn.XLOOKUP($L283,#REF!,#REF!, ""), 0)</f>
        <v>#REF!</v>
      </c>
      <c r="AI283" s="1" t="e">
        <f>_xlfn.XLOOKUP($L283,Pos!$A:$A,Pos!Y:Y,_xlfn.XLOOKUP($L283,#REF!,#REF!, ""), 0)</f>
        <v>#REF!</v>
      </c>
      <c r="AJ283" s="1" t="e">
        <f>_xlfn.XLOOKUP($L283,Pos!$A:$A,Pos!Z:Z,_xlfn.XLOOKUP($L283,#REF!,#REF!, ""), 0)</f>
        <v>#REF!</v>
      </c>
      <c r="AK283" s="1" t="e">
        <f>_xlfn.XLOOKUP($L283,Pos!$A:$A,Pos!AA:AA,_xlfn.XLOOKUP($L283,#REF!,#REF!, ""), 0)</f>
        <v>#REF!</v>
      </c>
      <c r="AL283" s="1" t="e">
        <f>_xlfn.XLOOKUP($L283,Pos!$A:$A,Pos!AB:AB,_xlfn.XLOOKUP($L283,#REF!,#REF!, ""), 0)</f>
        <v>#REF!</v>
      </c>
      <c r="AM283" s="1" t="e">
        <f>_xlfn.XLOOKUP($L283,Pos!$A:$A,Pos!AC:AC,_xlfn.XLOOKUP($L283,#REF!,#REF!, ""), 0)</f>
        <v>#REF!</v>
      </c>
      <c r="AN283" s="1" t="e">
        <f>_xlfn.XLOOKUP($L283,Pos!$A:$A,Pos!AD:AD,_xlfn.XLOOKUP($L283,#REF!,#REF!, ""), 0)</f>
        <v>#REF!</v>
      </c>
      <c r="AO283" s="1" t="e">
        <f>_xlfn.XLOOKUP($L283,Pos!$A:$A,Pos!AE:AE,_xlfn.XLOOKUP($L283,#REF!,#REF!, ""), 0)</f>
        <v>#REF!</v>
      </c>
      <c r="AP283" s="1" t="e">
        <f>_xlfn.XLOOKUP($L283,Pos!$A:$A,Pos!AF:AF,_xlfn.XLOOKUP($L283,#REF!,#REF!, ""), 0)</f>
        <v>#REF!</v>
      </c>
      <c r="AQ283" s="1" t="e">
        <f>_xlfn.XLOOKUP($L283,Pos!$A:$A,Pos!AG:AG,_xlfn.XLOOKUP($L283,#REF!,#REF!, ""), 0)</f>
        <v>#REF!</v>
      </c>
      <c r="AR283" s="1" t="e">
        <f>_xlfn.XLOOKUP($L283,Pos!$A:$A,Pos!AH:AH,_xlfn.XLOOKUP($L283,#REF!,#REF!, ""), 0)</f>
        <v>#REF!</v>
      </c>
      <c r="AS283" s="1" t="e">
        <f>_xlfn.XLOOKUP($L283,Pos!$A:$A,Pos!AI:AI,_xlfn.XLOOKUP($L283,#REF!,#REF!, ""), 0)</f>
        <v>#REF!</v>
      </c>
      <c r="AT283" s="1" t="e">
        <f>_xlfn.XLOOKUP($L283,Pos!$A:$A,Pos!AJ:AJ,_xlfn.XLOOKUP($L283,#REF!,#REF!, ""), 0)</f>
        <v>#REF!</v>
      </c>
      <c r="AU283" s="1" t="e">
        <f>_xlfn.XLOOKUP($L283,Pos!$A:$A,Pos!AK:AK,_xlfn.XLOOKUP($L283,#REF!,#REF!, ""), 0)</f>
        <v>#REF!</v>
      </c>
      <c r="AV283" s="1" t="e">
        <f>_xlfn.XLOOKUP($L283,Pos!$A:$A,Pos!AL:AL,_xlfn.XLOOKUP($L283,#REF!,#REF!, ""), 0)</f>
        <v>#REF!</v>
      </c>
      <c r="AW283" s="1" t="e">
        <f>_xlfn.XLOOKUP($L283,Pos!$A:$A,Pos!AM:AM,_xlfn.XLOOKUP($L283,#REF!,#REF!, ""), 0)</f>
        <v>#REF!</v>
      </c>
      <c r="AX283" s="1" t="e">
        <f>_xlfn.XLOOKUP($L283,Pos!$A:$A,Pos!AN:AN,_xlfn.XLOOKUP($L283,#REF!,#REF!, ""), 0)</f>
        <v>#REF!</v>
      </c>
      <c r="AY283" s="1" t="e">
        <f>_xlfn.XLOOKUP($L283,Pos!$A:$A,Pos!AO:AO,_xlfn.XLOOKUP($L283,#REF!,#REF!, ""), 0)</f>
        <v>#REF!</v>
      </c>
      <c r="AZ283" s="7" t="str">
        <f t="shared" si="133"/>
        <v>OUT</v>
      </c>
      <c r="BA283" s="1">
        <f>IF(OR(_xlfn.XLOOKUP(L283,Pos!B:B,Pos!L:L,FALSE)="ESG Reason",_xlfn.XLOOKUP(L283,Pos!B:B,Pos!L:L,FALSE)="Blacklisted"),1,0)</f>
        <v>1</v>
      </c>
      <c r="BC283" s="11">
        <v>8.5287612527800634E-11</v>
      </c>
      <c r="BD283" s="11">
        <f>_xlfn.XLOOKUP($L283,Pos!$B:$B,Pos!H:H,0, 0)</f>
        <v>0</v>
      </c>
      <c r="BE283" s="11">
        <f>_xlfn.XLOOKUP($L283,Pos!$B:$B,Pos!I:I,0, 0)</f>
        <v>1.1498867706279329E-3</v>
      </c>
      <c r="BF283" s="18">
        <f t="shared" si="134"/>
        <v>1.1498867706279329E-3</v>
      </c>
      <c r="BG283" s="1">
        <f t="shared" si="135"/>
        <v>2</v>
      </c>
      <c r="BH283" s="1">
        <f t="shared" si="136"/>
        <v>6</v>
      </c>
      <c r="BI283" s="18">
        <f t="shared" si="137"/>
        <v>8.5287612527800634E-11</v>
      </c>
      <c r="BJ283" s="3">
        <f t="shared" si="138"/>
        <v>0</v>
      </c>
      <c r="BK283" s="18">
        <f t="shared" si="139"/>
        <v>0</v>
      </c>
    </row>
    <row r="284" spans="3:63" x14ac:dyDescent="0.25">
      <c r="C284" s="3"/>
      <c r="D284" s="3"/>
      <c r="E284" s="3"/>
      <c r="F284" s="3"/>
      <c r="G284" s="51" t="s">
        <v>185</v>
      </c>
      <c r="H284" s="8" t="str">
        <f t="shared" si="129"/>
        <v>0,1%North America</v>
      </c>
      <c r="I284" s="11" cm="1">
        <f t="array" ref="I284">IF(
   AZ284 = "OUT", 0,IF(
   BD284 &gt;= LARGE(IF(ISNUMBER(BD:BD), BD:BD), 3),
   BE284 - 0.001,
   IF(BE284 &gt;=VLOOKUP(P284,mapping!$A:$B,2,FALSE), BE284,VLOOKUP(P284,mapping!$A$2:$B$8,2,FALSE))
))</f>
        <v>0</v>
      </c>
      <c r="J284" s="11" cm="1">
        <f t="array" ref="J284">IF(
    AZ284="OUT",0,IF(IF(
                      BD284&gt;=LARGE(IF(ISNUMBER(BD:BD),BD:BD),3),
                      BE284+0.001,
                      VLOOKUP(H284,mapping!$D:$E,2,FALSE)
                      )&gt;I284,
                   IF(
                      BD284&gt;=LARGE(IF(ISNUMBER(BD:BD),BD:BD),3),
                      BE284+0.001,
                      VLOOKUP(H284,mapping!$D:$E,2,FALSE)
                      ),
                   I284+0.002))</f>
        <v>0</v>
      </c>
      <c r="K284" s="8">
        <f t="shared" si="130"/>
        <v>1.142663672793453E-3</v>
      </c>
      <c r="L284" s="1" t="str">
        <f>Pos!B448</f>
        <v>IE00BK9ZQ967</v>
      </c>
      <c r="M284" s="1" t="str">
        <f>_xlfn.XLOOKUP($L284,Pos!B:B,Pos!D:D,, 0)</f>
        <v>Trane Technologies plc</v>
      </c>
      <c r="N284" s="1" t="str">
        <f>_xlfn.XLOOKUP($L284,Pos!B:B,Pos!E:E,, 0)</f>
        <v>Construction</v>
      </c>
      <c r="O284" s="1" t="str">
        <f t="shared" si="131"/>
        <v>Construction_North America</v>
      </c>
      <c r="P284" s="1" t="str">
        <f>_xlfn.XLOOKUP($L284,Pos!B:B,Pos!F:F,, 0)</f>
        <v>North America</v>
      </c>
      <c r="Q284" s="1">
        <v>0</v>
      </c>
      <c r="R284" s="9">
        <f>_xlfn.XLOOKUP($L284,Pos!$B:$B,Pos!N:N,0, 0)</f>
        <v>5.31</v>
      </c>
      <c r="S284" s="9">
        <f>_xlfn.XLOOKUP($L284,Pos!$B:$B,Pos!O:O,0, 0)</f>
        <v>2.3166669999999998</v>
      </c>
      <c r="T284" s="9">
        <f>_xlfn.XLOOKUP($L284,Pos!$B:$B,Pos!P:P,0, 0)</f>
        <v>6.9249999999999998</v>
      </c>
      <c r="U284" s="9">
        <f>_xlfn.XLOOKUP($L284,Pos!$B:$B,Pos!Q:Q,0, 0)</f>
        <v>6.1</v>
      </c>
      <c r="V284" s="9">
        <f>_xlfn.XLOOKUP($L284,Pos!$B:$B,Pos!R:R,0, 0)</f>
        <v>6.3</v>
      </c>
      <c r="W284" s="9">
        <f>_xlfn.XLOOKUP($L284,Pos!$B:$B,Pos!S:S,0, 0)</f>
        <v>7.7766669999999998</v>
      </c>
      <c r="X284" s="9" t="str">
        <f>_xlfn.XLOOKUP($L284,Pos!$B:$B,Pos!J:J,0, 0)</f>
        <v>Outperform</v>
      </c>
      <c r="Y284" s="1">
        <v>0</v>
      </c>
      <c r="Z284" s="1">
        <v>0</v>
      </c>
      <c r="AA284" s="1">
        <f t="shared" si="132"/>
        <v>0</v>
      </c>
      <c r="AB284" s="9">
        <f>_xlfn.XLOOKUP(L284,Pos!B:B,Pos!K:K,-1,0)</f>
        <v>6.4285714285714288</v>
      </c>
      <c r="AC284" s="1" t="e">
        <f>_xlfn.XLOOKUP($L284,Pos!$A:$A,Pos!S:S,_xlfn.XLOOKUP($L284,#REF!,#REF!, ""), 0)</f>
        <v>#REF!</v>
      </c>
      <c r="AD284" s="1" t="e">
        <f>_xlfn.XLOOKUP($L284,Pos!$A:$A,Pos!T:T,_xlfn.XLOOKUP($L284,#REF!,#REF!, ""), 0)</f>
        <v>#REF!</v>
      </c>
      <c r="AE284" s="1" t="e">
        <f>_xlfn.XLOOKUP($L284,Pos!$A:$A,Pos!U:U,_xlfn.XLOOKUP($L284,#REF!,#REF!, ""), 0)</f>
        <v>#REF!</v>
      </c>
      <c r="AF284" s="1" t="e">
        <f>_xlfn.XLOOKUP($L284,Pos!$A:$A,Pos!V:V,_xlfn.XLOOKUP($L284,#REF!,#REF!, ""), 0)</f>
        <v>#REF!</v>
      </c>
      <c r="AG284" s="1" t="e">
        <f>_xlfn.XLOOKUP($L284,Pos!$A:$A,Pos!W:W,_xlfn.XLOOKUP($L284,#REF!,#REF!, ""), 0)</f>
        <v>#REF!</v>
      </c>
      <c r="AH284" s="1" t="e">
        <f>_xlfn.XLOOKUP($L284,Pos!$A:$A,Pos!X:X,_xlfn.XLOOKUP($L284,#REF!,#REF!, ""), 0)</f>
        <v>#REF!</v>
      </c>
      <c r="AI284" s="1" t="e">
        <f>_xlfn.XLOOKUP($L284,Pos!$A:$A,Pos!Y:Y,_xlfn.XLOOKUP($L284,#REF!,#REF!, ""), 0)</f>
        <v>#REF!</v>
      </c>
      <c r="AJ284" s="1" t="e">
        <f>_xlfn.XLOOKUP($L284,Pos!$A:$A,Pos!Z:Z,_xlfn.XLOOKUP($L284,#REF!,#REF!, ""), 0)</f>
        <v>#REF!</v>
      </c>
      <c r="AK284" s="1" t="e">
        <f>_xlfn.XLOOKUP($L284,Pos!$A:$A,Pos!AA:AA,_xlfn.XLOOKUP($L284,#REF!,#REF!, ""), 0)</f>
        <v>#REF!</v>
      </c>
      <c r="AL284" s="1" t="e">
        <f>_xlfn.XLOOKUP($L284,Pos!$A:$A,Pos!AB:AB,_xlfn.XLOOKUP($L284,#REF!,#REF!, ""), 0)</f>
        <v>#REF!</v>
      </c>
      <c r="AM284" s="1" t="e">
        <f>_xlfn.XLOOKUP($L284,Pos!$A:$A,Pos!AC:AC,_xlfn.XLOOKUP($L284,#REF!,#REF!, ""), 0)</f>
        <v>#REF!</v>
      </c>
      <c r="AN284" s="1" t="e">
        <f>_xlfn.XLOOKUP($L284,Pos!$A:$A,Pos!AD:AD,_xlfn.XLOOKUP($L284,#REF!,#REF!, ""), 0)</f>
        <v>#REF!</v>
      </c>
      <c r="AO284" s="1" t="e">
        <f>_xlfn.XLOOKUP($L284,Pos!$A:$A,Pos!AE:AE,_xlfn.XLOOKUP($L284,#REF!,#REF!, ""), 0)</f>
        <v>#REF!</v>
      </c>
      <c r="AP284" s="1" t="e">
        <f>_xlfn.XLOOKUP($L284,Pos!$A:$A,Pos!AF:AF,_xlfn.XLOOKUP($L284,#REF!,#REF!, ""), 0)</f>
        <v>#REF!</v>
      </c>
      <c r="AQ284" s="1" t="e">
        <f>_xlfn.XLOOKUP($L284,Pos!$A:$A,Pos!AG:AG,_xlfn.XLOOKUP($L284,#REF!,#REF!, ""), 0)</f>
        <v>#REF!</v>
      </c>
      <c r="AR284" s="1" t="e">
        <f>_xlfn.XLOOKUP($L284,Pos!$A:$A,Pos!AH:AH,_xlfn.XLOOKUP($L284,#REF!,#REF!, ""), 0)</f>
        <v>#REF!</v>
      </c>
      <c r="AS284" s="1" t="e">
        <f>_xlfn.XLOOKUP($L284,Pos!$A:$A,Pos!AI:AI,_xlfn.XLOOKUP($L284,#REF!,#REF!, ""), 0)</f>
        <v>#REF!</v>
      </c>
      <c r="AT284" s="1" t="e">
        <f>_xlfn.XLOOKUP($L284,Pos!$A:$A,Pos!AJ:AJ,_xlfn.XLOOKUP($L284,#REF!,#REF!, ""), 0)</f>
        <v>#REF!</v>
      </c>
      <c r="AU284" s="1" t="e">
        <f>_xlfn.XLOOKUP($L284,Pos!$A:$A,Pos!AK:AK,_xlfn.XLOOKUP($L284,#REF!,#REF!, ""), 0)</f>
        <v>#REF!</v>
      </c>
      <c r="AV284" s="1" t="e">
        <f>_xlfn.XLOOKUP($L284,Pos!$A:$A,Pos!AL:AL,_xlfn.XLOOKUP($L284,#REF!,#REF!, ""), 0)</f>
        <v>#REF!</v>
      </c>
      <c r="AW284" s="1" t="e">
        <f>_xlfn.XLOOKUP($L284,Pos!$A:$A,Pos!AM:AM,_xlfn.XLOOKUP($L284,#REF!,#REF!, ""), 0)</f>
        <v>#REF!</v>
      </c>
      <c r="AX284" s="1" t="e">
        <f>_xlfn.XLOOKUP($L284,Pos!$A:$A,Pos!AN:AN,_xlfn.XLOOKUP($L284,#REF!,#REF!, ""), 0)</f>
        <v>#REF!</v>
      </c>
      <c r="AY284" s="1" t="e">
        <f>_xlfn.XLOOKUP($L284,Pos!$A:$A,Pos!AO:AO,_xlfn.XLOOKUP($L284,#REF!,#REF!, ""), 0)</f>
        <v>#REF!</v>
      </c>
      <c r="AZ284" s="7" t="str">
        <f t="shared" si="133"/>
        <v>OUT</v>
      </c>
      <c r="BA284" s="1">
        <f>IF(OR(_xlfn.XLOOKUP(L284,Pos!B:B,Pos!L:L,FALSE)="ESG Reason",_xlfn.XLOOKUP(L284,Pos!B:B,Pos!L:L,FALSE)="Blacklisted"),1,0)</f>
        <v>0</v>
      </c>
      <c r="BC284" s="11">
        <v>1.640283756608174E-10</v>
      </c>
      <c r="BD284" s="11">
        <f>_xlfn.XLOOKUP($L284,Pos!$B:$B,Pos!H:H,0, 0)</f>
        <v>0</v>
      </c>
      <c r="BE284" s="11">
        <f>_xlfn.XLOOKUP($L284,Pos!$B:$B,Pos!I:I,0, 0)</f>
        <v>1.142663672793453E-3</v>
      </c>
      <c r="BF284" s="18">
        <f t="shared" si="134"/>
        <v>1.142663672793453E-3</v>
      </c>
      <c r="BG284" s="1">
        <f t="shared" si="135"/>
        <v>1</v>
      </c>
      <c r="BH284" s="1">
        <f t="shared" si="136"/>
        <v>24</v>
      </c>
      <c r="BI284" s="18">
        <f t="shared" si="137"/>
        <v>1.640283756608174E-10</v>
      </c>
      <c r="BJ284" s="3">
        <f t="shared" si="138"/>
        <v>0</v>
      </c>
      <c r="BK284" s="18">
        <f t="shared" si="139"/>
        <v>0</v>
      </c>
    </row>
    <row r="285" spans="3:63" x14ac:dyDescent="0.25">
      <c r="C285" s="3"/>
      <c r="D285" s="3"/>
      <c r="E285" s="3"/>
      <c r="F285" s="3"/>
      <c r="G285" s="51" t="s">
        <v>183</v>
      </c>
      <c r="H285" s="8" t="str">
        <f t="shared" si="129"/>
        <v>0,1%North America</v>
      </c>
      <c r="I285" s="11" cm="1">
        <f t="array" ref="I285">IF(
   AZ285 = "OUT", 0,IF(
   BD285 &gt;= LARGE(IF(ISNUMBER(BD:BD), BD:BD), 3),
   BE285 - 0.001,
   IF(BE285 &gt;=VLOOKUP(P285,mapping!$A:$B,2,FALSE), BE285,VLOOKUP(P285,mapping!$A$2:$B$8,2,FALSE))
))</f>
        <v>0</v>
      </c>
      <c r="J285" s="11" cm="1">
        <f t="array" ref="J285">IF(
    AZ285="OUT",0,IF(IF(
                      BD285&gt;=LARGE(IF(ISNUMBER(BD:BD),BD:BD),3),
                      BE285+0.001,
                      VLOOKUP(H285,mapping!$D:$E,2,FALSE)
                      )&gt;I285,
                   IF(
                      BD285&gt;=LARGE(IF(ISNUMBER(BD:BD),BD:BD),3),
                      BE285+0.001,
                      VLOOKUP(H285,mapping!$D:$E,2,FALSE)
                      ),
                   I285+0.002))</f>
        <v>0</v>
      </c>
      <c r="K285" s="8">
        <f t="shared" si="130"/>
        <v>1.141765536286203E-3</v>
      </c>
      <c r="L285" s="1" t="str">
        <f>Pos!B1251</f>
        <v>US88579Y1010</v>
      </c>
      <c r="M285" s="1" t="str">
        <f>_xlfn.XLOOKUP($L285,Pos!B:B,Pos!D:D,, 0)</f>
        <v>3M Company</v>
      </c>
      <c r="N285" s="1" t="str">
        <f>_xlfn.XLOOKUP($L285,Pos!B:B,Pos!E:E,, 0)</f>
        <v>Industrial Goods &amp; Services</v>
      </c>
      <c r="O285" s="1" t="str">
        <f t="shared" si="131"/>
        <v>Industrial Goods &amp; Services_North America</v>
      </c>
      <c r="P285" s="1" t="str">
        <f>_xlfn.XLOOKUP($L285,Pos!B:B,Pos!F:F,, 0)</f>
        <v>North America</v>
      </c>
      <c r="Q285" s="1">
        <v>0</v>
      </c>
      <c r="R285" s="9">
        <f>_xlfn.XLOOKUP($L285,Pos!$B:$B,Pos!N:N,0, 0)</f>
        <v>5.14</v>
      </c>
      <c r="S285" s="9">
        <f>_xlfn.XLOOKUP($L285,Pos!$B:$B,Pos!O:O,0, 0)</f>
        <v>3.7555000000000001</v>
      </c>
      <c r="T285" s="9">
        <f>_xlfn.XLOOKUP($L285,Pos!$B:$B,Pos!P:P,0, 0)</f>
        <v>6.3250000000000002</v>
      </c>
      <c r="U285" s="9">
        <f>_xlfn.XLOOKUP($L285,Pos!$B:$B,Pos!Q:Q,0, 0)</f>
        <v>8.1999999999999993</v>
      </c>
      <c r="V285" s="9">
        <f>_xlfn.XLOOKUP($L285,Pos!$B:$B,Pos!R:R,0, 0)</f>
        <v>3.8666670000000001</v>
      </c>
      <c r="W285" s="9">
        <f>_xlfn.XLOOKUP($L285,Pos!$B:$B,Pos!S:S,0, 0)</f>
        <v>2.72</v>
      </c>
      <c r="X285" s="9" t="str">
        <f>_xlfn.XLOOKUP($L285,Pos!$B:$B,Pos!J:J,0, 0)</f>
        <v>Outperform</v>
      </c>
      <c r="Y285" s="1">
        <v>0</v>
      </c>
      <c r="Z285" s="1">
        <v>0</v>
      </c>
      <c r="AA285" s="1">
        <f t="shared" si="132"/>
        <v>0</v>
      </c>
      <c r="AB285" s="9">
        <f>_xlfn.XLOOKUP(L285,Pos!B:B,Pos!K:K,-1,0)</f>
        <v>4.791666666666667</v>
      </c>
      <c r="AC285" s="1" t="e">
        <f>_xlfn.XLOOKUP($L285,Pos!$A:$A,Pos!S:S,_xlfn.XLOOKUP($L285,#REF!,#REF!, ""), 0)</f>
        <v>#REF!</v>
      </c>
      <c r="AD285" s="1" t="e">
        <f>_xlfn.XLOOKUP($L285,Pos!$A:$A,Pos!T:T,_xlfn.XLOOKUP($L285,#REF!,#REF!, ""), 0)</f>
        <v>#REF!</v>
      </c>
      <c r="AE285" s="1" t="e">
        <f>_xlfn.XLOOKUP($L285,Pos!$A:$A,Pos!U:U,_xlfn.XLOOKUP($L285,#REF!,#REF!, ""), 0)</f>
        <v>#REF!</v>
      </c>
      <c r="AF285" s="1" t="e">
        <f>_xlfn.XLOOKUP($L285,Pos!$A:$A,Pos!V:V,_xlfn.XLOOKUP($L285,#REF!,#REF!, ""), 0)</f>
        <v>#REF!</v>
      </c>
      <c r="AG285" s="1" t="e">
        <f>_xlfn.XLOOKUP($L285,Pos!$A:$A,Pos!W:W,_xlfn.XLOOKUP($L285,#REF!,#REF!, ""), 0)</f>
        <v>#REF!</v>
      </c>
      <c r="AH285" s="1" t="e">
        <f>_xlfn.XLOOKUP($L285,Pos!$A:$A,Pos!X:X,_xlfn.XLOOKUP($L285,#REF!,#REF!, ""), 0)</f>
        <v>#REF!</v>
      </c>
      <c r="AI285" s="1" t="e">
        <f>_xlfn.XLOOKUP($L285,Pos!$A:$A,Pos!Y:Y,_xlfn.XLOOKUP($L285,#REF!,#REF!, ""), 0)</f>
        <v>#REF!</v>
      </c>
      <c r="AJ285" s="1" t="e">
        <f>_xlfn.XLOOKUP($L285,Pos!$A:$A,Pos!Z:Z,_xlfn.XLOOKUP($L285,#REF!,#REF!, ""), 0)</f>
        <v>#REF!</v>
      </c>
      <c r="AK285" s="1" t="e">
        <f>_xlfn.XLOOKUP($L285,Pos!$A:$A,Pos!AA:AA,_xlfn.XLOOKUP($L285,#REF!,#REF!, ""), 0)</f>
        <v>#REF!</v>
      </c>
      <c r="AL285" s="1" t="e">
        <f>_xlfn.XLOOKUP($L285,Pos!$A:$A,Pos!AB:AB,_xlfn.XLOOKUP($L285,#REF!,#REF!, ""), 0)</f>
        <v>#REF!</v>
      </c>
      <c r="AM285" s="1" t="e">
        <f>_xlfn.XLOOKUP($L285,Pos!$A:$A,Pos!AC:AC,_xlfn.XLOOKUP($L285,#REF!,#REF!, ""), 0)</f>
        <v>#REF!</v>
      </c>
      <c r="AN285" s="1" t="e">
        <f>_xlfn.XLOOKUP($L285,Pos!$A:$A,Pos!AD:AD,_xlfn.XLOOKUP($L285,#REF!,#REF!, ""), 0)</f>
        <v>#REF!</v>
      </c>
      <c r="AO285" s="1" t="e">
        <f>_xlfn.XLOOKUP($L285,Pos!$A:$A,Pos!AE:AE,_xlfn.XLOOKUP($L285,#REF!,#REF!, ""), 0)</f>
        <v>#REF!</v>
      </c>
      <c r="AP285" s="1" t="e">
        <f>_xlfn.XLOOKUP($L285,Pos!$A:$A,Pos!AF:AF,_xlfn.XLOOKUP($L285,#REF!,#REF!, ""), 0)</f>
        <v>#REF!</v>
      </c>
      <c r="AQ285" s="1" t="e">
        <f>_xlfn.XLOOKUP($L285,Pos!$A:$A,Pos!AG:AG,_xlfn.XLOOKUP($L285,#REF!,#REF!, ""), 0)</f>
        <v>#REF!</v>
      </c>
      <c r="AR285" s="1" t="e">
        <f>_xlfn.XLOOKUP($L285,Pos!$A:$A,Pos!AH:AH,_xlfn.XLOOKUP($L285,#REF!,#REF!, ""), 0)</f>
        <v>#REF!</v>
      </c>
      <c r="AS285" s="1" t="e">
        <f>_xlfn.XLOOKUP($L285,Pos!$A:$A,Pos!AI:AI,_xlfn.XLOOKUP($L285,#REF!,#REF!, ""), 0)</f>
        <v>#REF!</v>
      </c>
      <c r="AT285" s="1" t="e">
        <f>_xlfn.XLOOKUP($L285,Pos!$A:$A,Pos!AJ:AJ,_xlfn.XLOOKUP($L285,#REF!,#REF!, ""), 0)</f>
        <v>#REF!</v>
      </c>
      <c r="AU285" s="1" t="e">
        <f>_xlfn.XLOOKUP($L285,Pos!$A:$A,Pos!AK:AK,_xlfn.XLOOKUP($L285,#REF!,#REF!, ""), 0)</f>
        <v>#REF!</v>
      </c>
      <c r="AV285" s="1" t="e">
        <f>_xlfn.XLOOKUP($L285,Pos!$A:$A,Pos!AL:AL,_xlfn.XLOOKUP($L285,#REF!,#REF!, ""), 0)</f>
        <v>#REF!</v>
      </c>
      <c r="AW285" s="1" t="e">
        <f>_xlfn.XLOOKUP($L285,Pos!$A:$A,Pos!AM:AM,_xlfn.XLOOKUP($L285,#REF!,#REF!, ""), 0)</f>
        <v>#REF!</v>
      </c>
      <c r="AX285" s="1" t="e">
        <f>_xlfn.XLOOKUP($L285,Pos!$A:$A,Pos!AN:AN,_xlfn.XLOOKUP($L285,#REF!,#REF!, ""), 0)</f>
        <v>#REF!</v>
      </c>
      <c r="AY285" s="1" t="e">
        <f>_xlfn.XLOOKUP($L285,Pos!$A:$A,Pos!AO:AO,_xlfn.XLOOKUP($L285,#REF!,#REF!, ""), 0)</f>
        <v>#REF!</v>
      </c>
      <c r="AZ285" s="7" t="str">
        <f t="shared" si="133"/>
        <v>OUT</v>
      </c>
      <c r="BA285" s="1">
        <f>IF(OR(_xlfn.XLOOKUP(L285,Pos!B:B,Pos!L:L,FALSE)="ESG Reason",_xlfn.XLOOKUP(L285,Pos!B:B,Pos!L:L,FALSE)="Blacklisted"),1,0)</f>
        <v>1</v>
      </c>
      <c r="BC285" s="11">
        <v>8.630801849331832E-11</v>
      </c>
      <c r="BD285" s="11">
        <f>_xlfn.XLOOKUP($L285,Pos!$B:$B,Pos!H:H,0, 0)</f>
        <v>0</v>
      </c>
      <c r="BE285" s="11">
        <f>_xlfn.XLOOKUP($L285,Pos!$B:$B,Pos!I:I,0, 0)</f>
        <v>1.141765536286203E-3</v>
      </c>
      <c r="BF285" s="18">
        <f t="shared" si="134"/>
        <v>1.141765536286203E-3</v>
      </c>
      <c r="BG285" s="1">
        <f t="shared" si="135"/>
        <v>1</v>
      </c>
      <c r="BH285" s="1">
        <f t="shared" si="136"/>
        <v>29</v>
      </c>
      <c r="BI285" s="18">
        <f t="shared" si="137"/>
        <v>8.630801849331832E-11</v>
      </c>
      <c r="BJ285" s="3">
        <f t="shared" si="138"/>
        <v>0</v>
      </c>
      <c r="BK285" s="18">
        <f t="shared" si="139"/>
        <v>0</v>
      </c>
    </row>
    <row r="286" spans="3:63" x14ac:dyDescent="0.25">
      <c r="C286" s="3"/>
      <c r="D286" s="3"/>
      <c r="E286" s="3"/>
      <c r="F286" s="3"/>
      <c r="G286" s="51" t="s">
        <v>189</v>
      </c>
      <c r="H286" s="8" t="str">
        <f t="shared" si="129"/>
        <v>0,1%North America</v>
      </c>
      <c r="I286" s="11" cm="1">
        <f t="array" ref="I286">IF(
   AZ286 = "OUT", 0,IF(
   BD286 &gt;= LARGE(IF(ISNUMBER(BD:BD), BD:BD), 3),
   BE286 - 0.001,
   IF(BE286 &gt;=VLOOKUP(P286,mapping!$A:$B,2,FALSE), BE286,VLOOKUP(P286,mapping!$A$2:$B$8,2,FALSE))
))</f>
        <v>0</v>
      </c>
      <c r="J286" s="11" cm="1">
        <f t="array" ref="J286">IF(
    AZ286="OUT",0,IF(IF(
                      BD286&gt;=LARGE(IF(ISNUMBER(BD:BD),BD:BD),3),
                      BE286+0.001,
                      VLOOKUP(H286,mapping!$D:$E,2,FALSE)
                      )&gt;I286,
                   IF(
                      BD286&gt;=LARGE(IF(ISNUMBER(BD:BD),BD:BD),3),
                      BE286+0.001,
                      VLOOKUP(H286,mapping!$D:$E,2,FALSE)
                      ),
                   I286+0.002))</f>
        <v>0</v>
      </c>
      <c r="K286" s="8">
        <f t="shared" si="130"/>
        <v>1.1396112088512169E-3</v>
      </c>
      <c r="L286" s="1" t="str">
        <f>Pos!B1200</f>
        <v>US7707001027</v>
      </c>
      <c r="M286" s="1" t="str">
        <f>_xlfn.XLOOKUP($L286,Pos!B:B,Pos!D:D,, 0)</f>
        <v>Robinhood Markets, Inc. Class A</v>
      </c>
      <c r="N286" s="1" t="str">
        <f>_xlfn.XLOOKUP($L286,Pos!B:B,Pos!E:E,, 0)</f>
        <v>Financial Services</v>
      </c>
      <c r="O286" s="1" t="str">
        <f t="shared" si="131"/>
        <v>Financial Services_North America</v>
      </c>
      <c r="P286" s="1" t="str">
        <f>_xlfn.XLOOKUP($L286,Pos!B:B,Pos!F:F,, 0)</f>
        <v>North America</v>
      </c>
      <c r="Q286" s="1">
        <v>0</v>
      </c>
      <c r="R286" s="9">
        <f>_xlfn.XLOOKUP($L286,Pos!$B:$B,Pos!N:N,0, 0)</f>
        <v>0</v>
      </c>
      <c r="S286" s="9">
        <f>_xlfn.XLOOKUP($L286,Pos!$B:$B,Pos!O:O,0, 0)</f>
        <v>0.37125000000000002</v>
      </c>
      <c r="T286" s="9">
        <f>_xlfn.XLOOKUP($L286,Pos!$B:$B,Pos!P:P,0, 0)</f>
        <v>9</v>
      </c>
      <c r="U286" s="9">
        <f>_xlfn.XLOOKUP($L286,Pos!$B:$B,Pos!Q:Q,0, 0)</f>
        <v>9.9</v>
      </c>
      <c r="V286" s="9">
        <f>_xlfn.XLOOKUP($L286,Pos!$B:$B,Pos!R:R,0, 0)</f>
        <v>0.1666667</v>
      </c>
      <c r="W286" s="9">
        <f>_xlfn.XLOOKUP($L286,Pos!$B:$B,Pos!S:S,0, 0)</f>
        <v>8.4349989999999995</v>
      </c>
      <c r="X286" s="9" t="str">
        <f>_xlfn.XLOOKUP($L286,Pos!$B:$B,Pos!J:J,0, 0)</f>
        <v>Outperform</v>
      </c>
      <c r="Y286" s="1">
        <v>0</v>
      </c>
      <c r="Z286" s="1">
        <v>0</v>
      </c>
      <c r="AA286" s="1">
        <f t="shared" si="132"/>
        <v>0</v>
      </c>
      <c r="AB286" s="9">
        <f>_xlfn.XLOOKUP(L286,Pos!B:B,Pos!K:K,-1,0)</f>
        <v>5.8333333333333339</v>
      </c>
      <c r="AC286" s="1" t="e">
        <f>_xlfn.XLOOKUP($L286,Pos!$A:$A,Pos!S:S,_xlfn.XLOOKUP($L286,#REF!,#REF!, ""), 0)</f>
        <v>#REF!</v>
      </c>
      <c r="AD286" s="1" t="e">
        <f>_xlfn.XLOOKUP($L286,Pos!$A:$A,Pos!T:T,_xlfn.XLOOKUP($L286,#REF!,#REF!, ""), 0)</f>
        <v>#REF!</v>
      </c>
      <c r="AE286" s="1" t="e">
        <f>_xlfn.XLOOKUP($L286,Pos!$A:$A,Pos!U:U,_xlfn.XLOOKUP($L286,#REF!,#REF!, ""), 0)</f>
        <v>#REF!</v>
      </c>
      <c r="AF286" s="1" t="e">
        <f>_xlfn.XLOOKUP($L286,Pos!$A:$A,Pos!V:V,_xlfn.XLOOKUP($L286,#REF!,#REF!, ""), 0)</f>
        <v>#REF!</v>
      </c>
      <c r="AG286" s="1" t="e">
        <f>_xlfn.XLOOKUP($L286,Pos!$A:$A,Pos!W:W,_xlfn.XLOOKUP($L286,#REF!,#REF!, ""), 0)</f>
        <v>#REF!</v>
      </c>
      <c r="AH286" s="1" t="e">
        <f>_xlfn.XLOOKUP($L286,Pos!$A:$A,Pos!X:X,_xlfn.XLOOKUP($L286,#REF!,#REF!, ""), 0)</f>
        <v>#REF!</v>
      </c>
      <c r="AI286" s="1" t="e">
        <f>_xlfn.XLOOKUP($L286,Pos!$A:$A,Pos!Y:Y,_xlfn.XLOOKUP($L286,#REF!,#REF!, ""), 0)</f>
        <v>#REF!</v>
      </c>
      <c r="AJ286" s="1" t="e">
        <f>_xlfn.XLOOKUP($L286,Pos!$A:$A,Pos!Z:Z,_xlfn.XLOOKUP($L286,#REF!,#REF!, ""), 0)</f>
        <v>#REF!</v>
      </c>
      <c r="AK286" s="1" t="e">
        <f>_xlfn.XLOOKUP($L286,Pos!$A:$A,Pos!AA:AA,_xlfn.XLOOKUP($L286,#REF!,#REF!, ""), 0)</f>
        <v>#REF!</v>
      </c>
      <c r="AL286" s="1" t="e">
        <f>_xlfn.XLOOKUP($L286,Pos!$A:$A,Pos!AB:AB,_xlfn.XLOOKUP($L286,#REF!,#REF!, ""), 0)</f>
        <v>#REF!</v>
      </c>
      <c r="AM286" s="1" t="e">
        <f>_xlfn.XLOOKUP($L286,Pos!$A:$A,Pos!AC:AC,_xlfn.XLOOKUP($L286,#REF!,#REF!, ""), 0)</f>
        <v>#REF!</v>
      </c>
      <c r="AN286" s="1" t="e">
        <f>_xlfn.XLOOKUP($L286,Pos!$A:$A,Pos!AD:AD,_xlfn.XLOOKUP($L286,#REF!,#REF!, ""), 0)</f>
        <v>#REF!</v>
      </c>
      <c r="AO286" s="1" t="e">
        <f>_xlfn.XLOOKUP($L286,Pos!$A:$A,Pos!AE:AE,_xlfn.XLOOKUP($L286,#REF!,#REF!, ""), 0)</f>
        <v>#REF!</v>
      </c>
      <c r="AP286" s="1" t="e">
        <f>_xlfn.XLOOKUP($L286,Pos!$A:$A,Pos!AF:AF,_xlfn.XLOOKUP($L286,#REF!,#REF!, ""), 0)</f>
        <v>#REF!</v>
      </c>
      <c r="AQ286" s="1" t="e">
        <f>_xlfn.XLOOKUP($L286,Pos!$A:$A,Pos!AG:AG,_xlfn.XLOOKUP($L286,#REF!,#REF!, ""), 0)</f>
        <v>#REF!</v>
      </c>
      <c r="AR286" s="1" t="e">
        <f>_xlfn.XLOOKUP($L286,Pos!$A:$A,Pos!AH:AH,_xlfn.XLOOKUP($L286,#REF!,#REF!, ""), 0)</f>
        <v>#REF!</v>
      </c>
      <c r="AS286" s="1" t="e">
        <f>_xlfn.XLOOKUP($L286,Pos!$A:$A,Pos!AI:AI,_xlfn.XLOOKUP($L286,#REF!,#REF!, ""), 0)</f>
        <v>#REF!</v>
      </c>
      <c r="AT286" s="1" t="e">
        <f>_xlfn.XLOOKUP($L286,Pos!$A:$A,Pos!AJ:AJ,_xlfn.XLOOKUP($L286,#REF!,#REF!, ""), 0)</f>
        <v>#REF!</v>
      </c>
      <c r="AU286" s="1" t="e">
        <f>_xlfn.XLOOKUP($L286,Pos!$A:$A,Pos!AK:AK,_xlfn.XLOOKUP($L286,#REF!,#REF!, ""), 0)</f>
        <v>#REF!</v>
      </c>
      <c r="AV286" s="1" t="e">
        <f>_xlfn.XLOOKUP($L286,Pos!$A:$A,Pos!AL:AL,_xlfn.XLOOKUP($L286,#REF!,#REF!, ""), 0)</f>
        <v>#REF!</v>
      </c>
      <c r="AW286" s="1" t="e">
        <f>_xlfn.XLOOKUP($L286,Pos!$A:$A,Pos!AM:AM,_xlfn.XLOOKUP($L286,#REF!,#REF!, ""), 0)</f>
        <v>#REF!</v>
      </c>
      <c r="AX286" s="1" t="e">
        <f>_xlfn.XLOOKUP($L286,Pos!$A:$A,Pos!AN:AN,_xlfn.XLOOKUP($L286,#REF!,#REF!, ""), 0)</f>
        <v>#REF!</v>
      </c>
      <c r="AY286" s="1" t="e">
        <f>_xlfn.XLOOKUP($L286,Pos!$A:$A,Pos!AO:AO,_xlfn.XLOOKUP($L286,#REF!,#REF!, ""), 0)</f>
        <v>#REF!</v>
      </c>
      <c r="AZ286" s="7" t="str">
        <f t="shared" si="133"/>
        <v>OUT</v>
      </c>
      <c r="BA286" s="1">
        <f>IF(OR(_xlfn.XLOOKUP(L286,Pos!B:B,Pos!L:L,FALSE)="ESG Reason",_xlfn.XLOOKUP(L286,Pos!B:B,Pos!L:L,FALSE)="Blacklisted"),1,0)</f>
        <v>0</v>
      </c>
      <c r="BC286" s="11">
        <v>1.519705595239844E-10</v>
      </c>
      <c r="BD286" s="11">
        <f>_xlfn.XLOOKUP($L286,Pos!$B:$B,Pos!H:H,0, 0)</f>
        <v>0</v>
      </c>
      <c r="BE286" s="11">
        <f>_xlfn.XLOOKUP($L286,Pos!$B:$B,Pos!I:I,0, 0)</f>
        <v>1.1396112088512169E-3</v>
      </c>
      <c r="BF286" s="18">
        <f t="shared" si="134"/>
        <v>1.1396112088512169E-3</v>
      </c>
      <c r="BG286" s="1">
        <f t="shared" si="135"/>
        <v>1</v>
      </c>
      <c r="BH286" s="1">
        <f t="shared" si="136"/>
        <v>26</v>
      </c>
      <c r="BI286" s="18">
        <f t="shared" si="137"/>
        <v>1.519705595239844E-10</v>
      </c>
      <c r="BJ286" s="3">
        <f t="shared" si="138"/>
        <v>0</v>
      </c>
      <c r="BK286" s="18">
        <f t="shared" si="139"/>
        <v>0</v>
      </c>
    </row>
    <row r="287" spans="3:63" x14ac:dyDescent="0.25">
      <c r="C287" s="3"/>
      <c r="D287" s="3"/>
      <c r="E287" s="3"/>
      <c r="F287" s="3"/>
      <c r="G287" s="50" t="s">
        <v>180</v>
      </c>
      <c r="H287" s="8" t="str">
        <f t="shared" si="129"/>
        <v>0,1%North America</v>
      </c>
      <c r="I287" s="11" cm="1">
        <f t="array" ref="I287">IF(
   AZ287 = "OUT", 0,IF(
   BD287 &gt;= LARGE(IF(ISNUMBER(BD:BD), BD:BD), 3),
   BE287 - 0.001,
   IF(BE287 &gt;=VLOOKUP(P287,mapping!$A:$B,2,FALSE), BE287,VLOOKUP(P287,mapping!$A$2:$B$8,2,FALSE))
))</f>
        <v>0</v>
      </c>
      <c r="J287" s="11" cm="1">
        <f t="array" ref="J287">IF(
    AZ287="OUT",0,IF(IF(
                      BD287&gt;=LARGE(IF(ISNUMBER(BD:BD),BD:BD),3),
                      BE287+0.001,
                      VLOOKUP(H287,mapping!$D:$E,2,FALSE)
                      )&gt;I287,
                   IF(
                      BD287&gt;=LARGE(IF(ISNUMBER(BD:BD),BD:BD),3),
                      BE287+0.001,
                      VLOOKUP(H287,mapping!$D:$E,2,FALSE)
                      ),
                   I287+0.002))</f>
        <v>0</v>
      </c>
      <c r="K287" s="8">
        <f t="shared" si="130"/>
        <v>1.1344954313071351E-3</v>
      </c>
      <c r="L287" s="1" t="str">
        <f>Pos!B1111</f>
        <v>US58733R1023</v>
      </c>
      <c r="M287" s="1" t="str">
        <f>_xlfn.XLOOKUP($L287,Pos!B:B,Pos!D:D,, 0)</f>
        <v>MercadoLibre, Inc.</v>
      </c>
      <c r="N287" s="1" t="str">
        <f>_xlfn.XLOOKUP($L287,Pos!B:B,Pos!E:E,, 0)</f>
        <v>Retail</v>
      </c>
      <c r="O287" s="1" t="str">
        <f t="shared" si="131"/>
        <v>Retail_North America</v>
      </c>
      <c r="P287" s="1" t="str">
        <f>_xlfn.XLOOKUP($L287,Pos!B:B,Pos!F:F,, 0)</f>
        <v>North America</v>
      </c>
      <c r="Q287" s="1">
        <v>0</v>
      </c>
      <c r="R287" s="9">
        <f>_xlfn.XLOOKUP($L287,Pos!$B:$B,Pos!N:N,0, 0)</f>
        <v>0</v>
      </c>
      <c r="S287" s="9">
        <f>_xlfn.XLOOKUP($L287,Pos!$B:$B,Pos!O:O,0, 0)</f>
        <v>2.2789999999999999</v>
      </c>
      <c r="T287" s="9">
        <f>_xlfn.XLOOKUP($L287,Pos!$B:$B,Pos!P:P,0, 0)</f>
        <v>6.3250000000000002</v>
      </c>
      <c r="U287" s="9">
        <f>_xlfn.XLOOKUP($L287,Pos!$B:$B,Pos!Q:Q,0, 0)</f>
        <v>2.5</v>
      </c>
      <c r="V287" s="9">
        <f>_xlfn.XLOOKUP($L287,Pos!$B:$B,Pos!R:R,0, 0)</f>
        <v>2.733333</v>
      </c>
      <c r="W287" s="9">
        <f>_xlfn.XLOOKUP($L287,Pos!$B:$B,Pos!S:S,0, 0)</f>
        <v>8.4150010000000002</v>
      </c>
      <c r="X287" s="9" t="str">
        <f>_xlfn.XLOOKUP($L287,Pos!$B:$B,Pos!J:J,0, 0)</f>
        <v>Buy</v>
      </c>
      <c r="Y287" s="1">
        <v>0</v>
      </c>
      <c r="Z287" s="1">
        <v>0</v>
      </c>
      <c r="AA287" s="1">
        <f t="shared" si="132"/>
        <v>0</v>
      </c>
      <c r="AB287" s="9">
        <f>_xlfn.XLOOKUP(L287,Pos!B:B,Pos!K:K,-1,0)</f>
        <v>0.37037037037037029</v>
      </c>
      <c r="AC287" s="1" t="e">
        <f>_xlfn.XLOOKUP($L287,Pos!$A:$A,Pos!S:S,_xlfn.XLOOKUP($L287,#REF!,#REF!, ""), 0)</f>
        <v>#REF!</v>
      </c>
      <c r="AD287" s="1" t="e">
        <f>_xlfn.XLOOKUP($L287,Pos!$A:$A,Pos!T:T,_xlfn.XLOOKUP($L287,#REF!,#REF!, ""), 0)</f>
        <v>#REF!</v>
      </c>
      <c r="AE287" s="1" t="e">
        <f>_xlfn.XLOOKUP($L287,Pos!$A:$A,Pos!U:U,_xlfn.XLOOKUP($L287,#REF!,#REF!, ""), 0)</f>
        <v>#REF!</v>
      </c>
      <c r="AF287" s="1" t="e">
        <f>_xlfn.XLOOKUP($L287,Pos!$A:$A,Pos!V:V,_xlfn.XLOOKUP($L287,#REF!,#REF!, ""), 0)</f>
        <v>#REF!</v>
      </c>
      <c r="AG287" s="1" t="e">
        <f>_xlfn.XLOOKUP($L287,Pos!$A:$A,Pos!W:W,_xlfn.XLOOKUP($L287,#REF!,#REF!, ""), 0)</f>
        <v>#REF!</v>
      </c>
      <c r="AH287" s="1" t="e">
        <f>_xlfn.XLOOKUP($L287,Pos!$A:$A,Pos!X:X,_xlfn.XLOOKUP($L287,#REF!,#REF!, ""), 0)</f>
        <v>#REF!</v>
      </c>
      <c r="AI287" s="1" t="e">
        <f>_xlfn.XLOOKUP($L287,Pos!$A:$A,Pos!Y:Y,_xlfn.XLOOKUP($L287,#REF!,#REF!, ""), 0)</f>
        <v>#REF!</v>
      </c>
      <c r="AJ287" s="1" t="e">
        <f>_xlfn.XLOOKUP($L287,Pos!$A:$A,Pos!Z:Z,_xlfn.XLOOKUP($L287,#REF!,#REF!, ""), 0)</f>
        <v>#REF!</v>
      </c>
      <c r="AK287" s="1" t="e">
        <f>_xlfn.XLOOKUP($L287,Pos!$A:$A,Pos!AA:AA,_xlfn.XLOOKUP($L287,#REF!,#REF!, ""), 0)</f>
        <v>#REF!</v>
      </c>
      <c r="AL287" s="1" t="e">
        <f>_xlfn.XLOOKUP($L287,Pos!$A:$A,Pos!AB:AB,_xlfn.XLOOKUP($L287,#REF!,#REF!, ""), 0)</f>
        <v>#REF!</v>
      </c>
      <c r="AM287" s="1" t="e">
        <f>_xlfn.XLOOKUP($L287,Pos!$A:$A,Pos!AC:AC,_xlfn.XLOOKUP($L287,#REF!,#REF!, ""), 0)</f>
        <v>#REF!</v>
      </c>
      <c r="AN287" s="1" t="e">
        <f>_xlfn.XLOOKUP($L287,Pos!$A:$A,Pos!AD:AD,_xlfn.XLOOKUP($L287,#REF!,#REF!, ""), 0)</f>
        <v>#REF!</v>
      </c>
      <c r="AO287" s="1" t="e">
        <f>_xlfn.XLOOKUP($L287,Pos!$A:$A,Pos!AE:AE,_xlfn.XLOOKUP($L287,#REF!,#REF!, ""), 0)</f>
        <v>#REF!</v>
      </c>
      <c r="AP287" s="1" t="e">
        <f>_xlfn.XLOOKUP($L287,Pos!$A:$A,Pos!AF:AF,_xlfn.XLOOKUP($L287,#REF!,#REF!, ""), 0)</f>
        <v>#REF!</v>
      </c>
      <c r="AQ287" s="1" t="e">
        <f>_xlfn.XLOOKUP($L287,Pos!$A:$A,Pos!AG:AG,_xlfn.XLOOKUP($L287,#REF!,#REF!, ""), 0)</f>
        <v>#REF!</v>
      </c>
      <c r="AR287" s="1" t="e">
        <f>_xlfn.XLOOKUP($L287,Pos!$A:$A,Pos!AH:AH,_xlfn.XLOOKUP($L287,#REF!,#REF!, ""), 0)</f>
        <v>#REF!</v>
      </c>
      <c r="AS287" s="1" t="e">
        <f>_xlfn.XLOOKUP($L287,Pos!$A:$A,Pos!AI:AI,_xlfn.XLOOKUP($L287,#REF!,#REF!, ""), 0)</f>
        <v>#REF!</v>
      </c>
      <c r="AT287" s="1" t="e">
        <f>_xlfn.XLOOKUP($L287,Pos!$A:$A,Pos!AJ:AJ,_xlfn.XLOOKUP($L287,#REF!,#REF!, ""), 0)</f>
        <v>#REF!</v>
      </c>
      <c r="AU287" s="1" t="e">
        <f>_xlfn.XLOOKUP($L287,Pos!$A:$A,Pos!AK:AK,_xlfn.XLOOKUP($L287,#REF!,#REF!, ""), 0)</f>
        <v>#REF!</v>
      </c>
      <c r="AV287" s="1" t="e">
        <f>_xlfn.XLOOKUP($L287,Pos!$A:$A,Pos!AL:AL,_xlfn.XLOOKUP($L287,#REF!,#REF!, ""), 0)</f>
        <v>#REF!</v>
      </c>
      <c r="AW287" s="1" t="e">
        <f>_xlfn.XLOOKUP($L287,Pos!$A:$A,Pos!AM:AM,_xlfn.XLOOKUP($L287,#REF!,#REF!, ""), 0)</f>
        <v>#REF!</v>
      </c>
      <c r="AX287" s="1" t="e">
        <f>_xlfn.XLOOKUP($L287,Pos!$A:$A,Pos!AN:AN,_xlfn.XLOOKUP($L287,#REF!,#REF!, ""), 0)</f>
        <v>#REF!</v>
      </c>
      <c r="AY287" s="1" t="e">
        <f>_xlfn.XLOOKUP($L287,Pos!$A:$A,Pos!AO:AO,_xlfn.XLOOKUP($L287,#REF!,#REF!, ""), 0)</f>
        <v>#REF!</v>
      </c>
      <c r="AZ287" s="7" t="str">
        <f t="shared" si="133"/>
        <v>OUT</v>
      </c>
      <c r="BA287" s="1">
        <f>IF(OR(_xlfn.XLOOKUP(L287,Pos!B:B,Pos!L:L,FALSE)="ESG Reason",_xlfn.XLOOKUP(L287,Pos!B:B,Pos!L:L,FALSE)="Blacklisted"),1,0)</f>
        <v>0</v>
      </c>
      <c r="BC287" s="11">
        <v>2.007483190551707E-10</v>
      </c>
      <c r="BD287" s="11">
        <f>_xlfn.XLOOKUP($L287,Pos!$B:$B,Pos!H:H,0, 0)</f>
        <v>0</v>
      </c>
      <c r="BE287" s="11">
        <f>_xlfn.XLOOKUP($L287,Pos!$B:$B,Pos!I:I,0, 0)</f>
        <v>1.1344954313071351E-3</v>
      </c>
      <c r="BF287" s="18">
        <f t="shared" si="134"/>
        <v>1.1344954313071351E-3</v>
      </c>
      <c r="BG287" s="1">
        <f t="shared" si="135"/>
        <v>1</v>
      </c>
      <c r="BH287" s="1">
        <f t="shared" si="136"/>
        <v>34</v>
      </c>
      <c r="BI287" s="18">
        <f t="shared" si="137"/>
        <v>2.007483190551707E-10</v>
      </c>
      <c r="BJ287" s="3">
        <f t="shared" si="138"/>
        <v>0</v>
      </c>
      <c r="BK287" s="18">
        <f t="shared" si="139"/>
        <v>0</v>
      </c>
    </row>
    <row r="288" spans="3:63" x14ac:dyDescent="0.25">
      <c r="C288" s="3"/>
      <c r="D288" s="3"/>
      <c r="E288" s="3"/>
      <c r="F288" s="3"/>
      <c r="G288" s="51" t="s">
        <v>184</v>
      </c>
      <c r="H288" s="8" t="str">
        <f t="shared" si="129"/>
        <v>0,1%West Europe</v>
      </c>
      <c r="I288" s="11" cm="1">
        <f t="array" ref="I288">IF(
   AZ288 = "OUT", 0,IF(
   BD288 &gt;= LARGE(IF(ISNUMBER(BD:BD), BD:BD), 3),
   BE288 - 0.001,
   IF(BE288 &gt;=VLOOKUP(P288,mapping!$A:$B,2,FALSE), BE288,VLOOKUP(P288,mapping!$A$2:$B$8,2,FALSE))
))</f>
        <v>0</v>
      </c>
      <c r="J288" s="11" cm="1">
        <f t="array" ref="J288">IF(
    AZ288="OUT",0,IF(IF(
                      BD288&gt;=LARGE(IF(ISNUMBER(BD:BD),BD:BD),3),
                      BE288+0.001,
                      VLOOKUP(H288,mapping!$D:$E,2,FALSE)
                      )&gt;I288,
                   IF(
                      BD288&gt;=LARGE(IF(ISNUMBER(BD:BD),BD:BD),3),
                      BE288+0.001,
                      VLOOKUP(H288,mapping!$D:$E,2,FALSE)
                      ),
                   I288+0.002))</f>
        <v>0</v>
      </c>
      <c r="K288" s="8">
        <f t="shared" si="130"/>
        <v>1.121931521725754E-3</v>
      </c>
      <c r="L288" s="1" t="str">
        <f>Pos!B475</f>
        <v>IT0000072618</v>
      </c>
      <c r="M288" s="1" t="str">
        <f>_xlfn.XLOOKUP($L288,Pos!B:B,Pos!D:D,, 0)</f>
        <v>Intesa Sanpaolo S.p.A.</v>
      </c>
      <c r="N288" s="1" t="str">
        <f>_xlfn.XLOOKUP($L288,Pos!B:B,Pos!E:E,, 0)</f>
        <v>Banks</v>
      </c>
      <c r="O288" s="1" t="str">
        <f t="shared" si="131"/>
        <v>Banks_West Europe</v>
      </c>
      <c r="P288" s="1" t="str">
        <f>_xlfn.XLOOKUP($L288,Pos!B:B,Pos!F:F,, 0)</f>
        <v>West Europe</v>
      </c>
      <c r="Q288" s="1">
        <v>0</v>
      </c>
      <c r="R288" s="9">
        <f>_xlfn.XLOOKUP($L288,Pos!$B:$B,Pos!N:N,0, 0)</f>
        <v>7.41</v>
      </c>
      <c r="S288" s="9">
        <f>_xlfn.XLOOKUP($L288,Pos!$B:$B,Pos!O:O,0, 0)</f>
        <v>4.8975</v>
      </c>
      <c r="T288" s="9">
        <f>_xlfn.XLOOKUP($L288,Pos!$B:$B,Pos!P:P,0, 0)</f>
        <v>5.5250000000000004</v>
      </c>
      <c r="U288" s="9">
        <f>_xlfn.XLOOKUP($L288,Pos!$B:$B,Pos!Q:Q,0, 0)</f>
        <v>4.3</v>
      </c>
      <c r="V288" s="9">
        <f>_xlfn.XLOOKUP($L288,Pos!$B:$B,Pos!R:R,0, 0)</f>
        <v>6.0333329999999998</v>
      </c>
      <c r="W288" s="9">
        <f>_xlfn.XLOOKUP($L288,Pos!$B:$B,Pos!S:S,0, 0)</f>
        <v>5.22</v>
      </c>
      <c r="X288" s="9" t="str">
        <f>_xlfn.XLOOKUP($L288,Pos!$B:$B,Pos!J:J,0, 0)</f>
        <v>Outperform</v>
      </c>
      <c r="Y288" s="1">
        <v>0</v>
      </c>
      <c r="Z288" s="1">
        <v>0</v>
      </c>
      <c r="AA288" s="1">
        <f t="shared" si="132"/>
        <v>0</v>
      </c>
      <c r="AB288" s="9">
        <f>_xlfn.XLOOKUP(L288,Pos!B:B,Pos!K:K,-1,0)</f>
        <v>4.4444444444444446</v>
      </c>
      <c r="AC288" s="1" t="e">
        <f>_xlfn.XLOOKUP($L288,Pos!$A:$A,Pos!S:S,_xlfn.XLOOKUP($L288,#REF!,#REF!, ""), 0)</f>
        <v>#REF!</v>
      </c>
      <c r="AD288" s="1" t="e">
        <f>_xlfn.XLOOKUP($L288,Pos!$A:$A,Pos!T:T,_xlfn.XLOOKUP($L288,#REF!,#REF!, ""), 0)</f>
        <v>#REF!</v>
      </c>
      <c r="AE288" s="1" t="e">
        <f>_xlfn.XLOOKUP($L288,Pos!$A:$A,Pos!U:U,_xlfn.XLOOKUP($L288,#REF!,#REF!, ""), 0)</f>
        <v>#REF!</v>
      </c>
      <c r="AF288" s="1" t="e">
        <f>_xlfn.XLOOKUP($L288,Pos!$A:$A,Pos!V:V,_xlfn.XLOOKUP($L288,#REF!,#REF!, ""), 0)</f>
        <v>#REF!</v>
      </c>
      <c r="AG288" s="1" t="e">
        <f>_xlfn.XLOOKUP($L288,Pos!$A:$A,Pos!W:W,_xlfn.XLOOKUP($L288,#REF!,#REF!, ""), 0)</f>
        <v>#REF!</v>
      </c>
      <c r="AH288" s="1" t="e">
        <f>_xlfn.XLOOKUP($L288,Pos!$A:$A,Pos!X:X,_xlfn.XLOOKUP($L288,#REF!,#REF!, ""), 0)</f>
        <v>#REF!</v>
      </c>
      <c r="AI288" s="1" t="e">
        <f>_xlfn.XLOOKUP($L288,Pos!$A:$A,Pos!Y:Y,_xlfn.XLOOKUP($L288,#REF!,#REF!, ""), 0)</f>
        <v>#REF!</v>
      </c>
      <c r="AJ288" s="1" t="e">
        <f>_xlfn.XLOOKUP($L288,Pos!$A:$A,Pos!Z:Z,_xlfn.XLOOKUP($L288,#REF!,#REF!, ""), 0)</f>
        <v>#REF!</v>
      </c>
      <c r="AK288" s="1" t="e">
        <f>_xlfn.XLOOKUP($L288,Pos!$A:$A,Pos!AA:AA,_xlfn.XLOOKUP($L288,#REF!,#REF!, ""), 0)</f>
        <v>#REF!</v>
      </c>
      <c r="AL288" s="1" t="e">
        <f>_xlfn.XLOOKUP($L288,Pos!$A:$A,Pos!AB:AB,_xlfn.XLOOKUP($L288,#REF!,#REF!, ""), 0)</f>
        <v>#REF!</v>
      </c>
      <c r="AM288" s="1" t="e">
        <f>_xlfn.XLOOKUP($L288,Pos!$A:$A,Pos!AC:AC,_xlfn.XLOOKUP($L288,#REF!,#REF!, ""), 0)</f>
        <v>#REF!</v>
      </c>
      <c r="AN288" s="1" t="e">
        <f>_xlfn.XLOOKUP($L288,Pos!$A:$A,Pos!AD:AD,_xlfn.XLOOKUP($L288,#REF!,#REF!, ""), 0)</f>
        <v>#REF!</v>
      </c>
      <c r="AO288" s="1" t="e">
        <f>_xlfn.XLOOKUP($L288,Pos!$A:$A,Pos!AE:AE,_xlfn.XLOOKUP($L288,#REF!,#REF!, ""), 0)</f>
        <v>#REF!</v>
      </c>
      <c r="AP288" s="1" t="e">
        <f>_xlfn.XLOOKUP($L288,Pos!$A:$A,Pos!AF:AF,_xlfn.XLOOKUP($L288,#REF!,#REF!, ""), 0)</f>
        <v>#REF!</v>
      </c>
      <c r="AQ288" s="1" t="e">
        <f>_xlfn.XLOOKUP($L288,Pos!$A:$A,Pos!AG:AG,_xlfn.XLOOKUP($L288,#REF!,#REF!, ""), 0)</f>
        <v>#REF!</v>
      </c>
      <c r="AR288" s="1" t="e">
        <f>_xlfn.XLOOKUP($L288,Pos!$A:$A,Pos!AH:AH,_xlfn.XLOOKUP($L288,#REF!,#REF!, ""), 0)</f>
        <v>#REF!</v>
      </c>
      <c r="AS288" s="1" t="e">
        <f>_xlfn.XLOOKUP($L288,Pos!$A:$A,Pos!AI:AI,_xlfn.XLOOKUP($L288,#REF!,#REF!, ""), 0)</f>
        <v>#REF!</v>
      </c>
      <c r="AT288" s="1" t="e">
        <f>_xlfn.XLOOKUP($L288,Pos!$A:$A,Pos!AJ:AJ,_xlfn.XLOOKUP($L288,#REF!,#REF!, ""), 0)</f>
        <v>#REF!</v>
      </c>
      <c r="AU288" s="1" t="e">
        <f>_xlfn.XLOOKUP($L288,Pos!$A:$A,Pos!AK:AK,_xlfn.XLOOKUP($L288,#REF!,#REF!, ""), 0)</f>
        <v>#REF!</v>
      </c>
      <c r="AV288" s="1" t="e">
        <f>_xlfn.XLOOKUP($L288,Pos!$A:$A,Pos!AL:AL,_xlfn.XLOOKUP($L288,#REF!,#REF!, ""), 0)</f>
        <v>#REF!</v>
      </c>
      <c r="AW288" s="1" t="e">
        <f>_xlfn.XLOOKUP($L288,Pos!$A:$A,Pos!AM:AM,_xlfn.XLOOKUP($L288,#REF!,#REF!, ""), 0)</f>
        <v>#REF!</v>
      </c>
      <c r="AX288" s="1" t="e">
        <f>_xlfn.XLOOKUP($L288,Pos!$A:$A,Pos!AN:AN,_xlfn.XLOOKUP($L288,#REF!,#REF!, ""), 0)</f>
        <v>#REF!</v>
      </c>
      <c r="AY288" s="1" t="e">
        <f>_xlfn.XLOOKUP($L288,Pos!$A:$A,Pos!AO:AO,_xlfn.XLOOKUP($L288,#REF!,#REF!, ""), 0)</f>
        <v>#REF!</v>
      </c>
      <c r="AZ288" s="7" t="str">
        <f t="shared" si="133"/>
        <v>OUT</v>
      </c>
      <c r="BA288" s="1">
        <f>IF(OR(_xlfn.XLOOKUP(L288,Pos!B:B,Pos!L:L,FALSE)="ESG Reason",_xlfn.XLOOKUP(L288,Pos!B:B,Pos!L:L,FALSE)="Blacklisted"),1,0)</f>
        <v>0</v>
      </c>
      <c r="BC288" s="11">
        <v>1.272578453692701E-10</v>
      </c>
      <c r="BD288" s="11">
        <f>_xlfn.XLOOKUP($L288,Pos!$B:$B,Pos!H:H,0, 0)</f>
        <v>0</v>
      </c>
      <c r="BE288" s="11">
        <f>_xlfn.XLOOKUP($L288,Pos!$B:$B,Pos!I:I,0, 0)</f>
        <v>1.121931521725754E-3</v>
      </c>
      <c r="BF288" s="18">
        <f t="shared" si="134"/>
        <v>1.121931521725754E-3</v>
      </c>
      <c r="BG288" s="1">
        <f t="shared" si="135"/>
        <v>2</v>
      </c>
      <c r="BH288" s="1">
        <f t="shared" si="136"/>
        <v>2</v>
      </c>
      <c r="BI288" s="18">
        <f t="shared" si="137"/>
        <v>1.272578453692701E-10</v>
      </c>
      <c r="BJ288" s="3">
        <f t="shared" si="138"/>
        <v>0</v>
      </c>
      <c r="BK288" s="18">
        <f t="shared" si="139"/>
        <v>0</v>
      </c>
    </row>
    <row r="289" spans="3:63" x14ac:dyDescent="0.25">
      <c r="C289" s="3"/>
      <c r="D289" s="3"/>
      <c r="E289" s="3"/>
      <c r="F289" s="3"/>
      <c r="G289" s="51" t="s">
        <v>187</v>
      </c>
      <c r="H289" s="8" t="str">
        <f t="shared" si="129"/>
        <v>0,1%Others</v>
      </c>
      <c r="I289" s="11" cm="1">
        <f t="array" ref="I289">IF(
   AZ289 = "OUT", 0,IF(
   BD289 &gt;= LARGE(IF(ISNUMBER(BD:BD), BD:BD), 3),
   BE289 - 0.001,
   IF(BE289 &gt;=VLOOKUP(P289,mapping!$A:$B,2,FALSE), BE289,VLOOKUP(P289,mapping!$A$2:$B$8,2,FALSE))
))</f>
        <v>0</v>
      </c>
      <c r="J289" s="11" cm="1">
        <f t="array" ref="J289">IF(
    AZ289="OUT",0,IF(IF(
                      BD289&gt;=LARGE(IF(ISNUMBER(BD:BD),BD:BD),3),
                      BE289+0.001,
                      VLOOKUP(H289,mapping!$D:$E,2,FALSE)
                      )&gt;I289,
                   IF(
                      BD289&gt;=LARGE(IF(ISNUMBER(BD:BD),BD:BD),3),
                      BE289+0.001,
                      VLOOKUP(H289,mapping!$D:$E,2,FALSE)
                      ),
                   I289+0.002))</f>
        <v>0</v>
      </c>
      <c r="K289" s="8">
        <f t="shared" si="130"/>
        <v>1.117061781576754E-3</v>
      </c>
      <c r="L289" s="1" t="str">
        <f>Pos!B603</f>
        <v>JP3571400005</v>
      </c>
      <c r="M289" s="1" t="str">
        <f>_xlfn.XLOOKUP($L289,Pos!B:B,Pos!D:D,, 0)</f>
        <v>Tokyo Electron Ltd.</v>
      </c>
      <c r="N289" s="1" t="str">
        <f>_xlfn.XLOOKUP($L289,Pos!B:B,Pos!E:E,, 0)</f>
        <v>Technology</v>
      </c>
      <c r="O289" s="1" t="str">
        <f t="shared" si="131"/>
        <v>Technology_Others</v>
      </c>
      <c r="P289" s="1" t="str">
        <f>_xlfn.XLOOKUP($L289,Pos!B:B,Pos!F:F,, 0)</f>
        <v>Others</v>
      </c>
      <c r="Q289" s="1">
        <v>0</v>
      </c>
      <c r="R289" s="9">
        <f>_xlfn.XLOOKUP($L289,Pos!$B:$B,Pos!N:N,0, 0)</f>
        <v>5.1100009999999996</v>
      </c>
      <c r="S289" s="9">
        <f>_xlfn.XLOOKUP($L289,Pos!$B:$B,Pos!O:O,0, 0)</f>
        <v>2.6983329999999999</v>
      </c>
      <c r="T289" s="9">
        <f>_xlfn.XLOOKUP($L289,Pos!$B:$B,Pos!P:P,0, 0)</f>
        <v>7.1749999999999998</v>
      </c>
      <c r="U289" s="9">
        <f>_xlfn.XLOOKUP($L289,Pos!$B:$B,Pos!Q:Q,0, 0)</f>
        <v>7</v>
      </c>
      <c r="V289" s="9">
        <f>_xlfn.XLOOKUP($L289,Pos!$B:$B,Pos!R:R,0, 0)</f>
        <v>3.0666669999999998</v>
      </c>
      <c r="W289" s="9">
        <f>_xlfn.XLOOKUP($L289,Pos!$B:$B,Pos!S:S,0, 0)</f>
        <v>3.023333</v>
      </c>
      <c r="X289" s="9" t="str">
        <f>_xlfn.XLOOKUP($L289,Pos!$B:$B,Pos!J:J,0, 0)</f>
        <v>Outperform</v>
      </c>
      <c r="Y289" s="1">
        <v>0</v>
      </c>
      <c r="Z289" s="1">
        <v>0</v>
      </c>
      <c r="AA289" s="1">
        <f t="shared" si="132"/>
        <v>0</v>
      </c>
      <c r="AB289" s="9">
        <f>_xlfn.XLOOKUP(L289,Pos!B:B,Pos!K:K,-1,0)</f>
        <v>4</v>
      </c>
      <c r="AC289" s="1" t="e">
        <f>_xlfn.XLOOKUP($L289,Pos!$A:$A,Pos!S:S,_xlfn.XLOOKUP($L289,#REF!,#REF!, ""), 0)</f>
        <v>#REF!</v>
      </c>
      <c r="AD289" s="1" t="e">
        <f>_xlfn.XLOOKUP($L289,Pos!$A:$A,Pos!T:T,_xlfn.XLOOKUP($L289,#REF!,#REF!, ""), 0)</f>
        <v>#REF!</v>
      </c>
      <c r="AE289" s="1" t="e">
        <f>_xlfn.XLOOKUP($L289,Pos!$A:$A,Pos!U:U,_xlfn.XLOOKUP($L289,#REF!,#REF!, ""), 0)</f>
        <v>#REF!</v>
      </c>
      <c r="AF289" s="1" t="e">
        <f>_xlfn.XLOOKUP($L289,Pos!$A:$A,Pos!V:V,_xlfn.XLOOKUP($L289,#REF!,#REF!, ""), 0)</f>
        <v>#REF!</v>
      </c>
      <c r="AG289" s="1" t="e">
        <f>_xlfn.XLOOKUP($L289,Pos!$A:$A,Pos!W:W,_xlfn.XLOOKUP($L289,#REF!,#REF!, ""), 0)</f>
        <v>#REF!</v>
      </c>
      <c r="AH289" s="1" t="e">
        <f>_xlfn.XLOOKUP($L289,Pos!$A:$A,Pos!X:X,_xlfn.XLOOKUP($L289,#REF!,#REF!, ""), 0)</f>
        <v>#REF!</v>
      </c>
      <c r="AI289" s="1" t="e">
        <f>_xlfn.XLOOKUP($L289,Pos!$A:$A,Pos!Y:Y,_xlfn.XLOOKUP($L289,#REF!,#REF!, ""), 0)</f>
        <v>#REF!</v>
      </c>
      <c r="AJ289" s="1" t="e">
        <f>_xlfn.XLOOKUP($L289,Pos!$A:$A,Pos!Z:Z,_xlfn.XLOOKUP($L289,#REF!,#REF!, ""), 0)</f>
        <v>#REF!</v>
      </c>
      <c r="AK289" s="1" t="e">
        <f>_xlfn.XLOOKUP($L289,Pos!$A:$A,Pos!AA:AA,_xlfn.XLOOKUP($L289,#REF!,#REF!, ""), 0)</f>
        <v>#REF!</v>
      </c>
      <c r="AL289" s="1" t="e">
        <f>_xlfn.XLOOKUP($L289,Pos!$A:$A,Pos!AB:AB,_xlfn.XLOOKUP($L289,#REF!,#REF!, ""), 0)</f>
        <v>#REF!</v>
      </c>
      <c r="AM289" s="1" t="e">
        <f>_xlfn.XLOOKUP($L289,Pos!$A:$A,Pos!AC:AC,_xlfn.XLOOKUP($L289,#REF!,#REF!, ""), 0)</f>
        <v>#REF!</v>
      </c>
      <c r="AN289" s="1" t="e">
        <f>_xlfn.XLOOKUP($L289,Pos!$A:$A,Pos!AD:AD,_xlfn.XLOOKUP($L289,#REF!,#REF!, ""), 0)</f>
        <v>#REF!</v>
      </c>
      <c r="AO289" s="1" t="e">
        <f>_xlfn.XLOOKUP($L289,Pos!$A:$A,Pos!AE:AE,_xlfn.XLOOKUP($L289,#REF!,#REF!, ""), 0)</f>
        <v>#REF!</v>
      </c>
      <c r="AP289" s="1" t="e">
        <f>_xlfn.XLOOKUP($L289,Pos!$A:$A,Pos!AF:AF,_xlfn.XLOOKUP($L289,#REF!,#REF!, ""), 0)</f>
        <v>#REF!</v>
      </c>
      <c r="AQ289" s="1" t="e">
        <f>_xlfn.XLOOKUP($L289,Pos!$A:$A,Pos!AG:AG,_xlfn.XLOOKUP($L289,#REF!,#REF!, ""), 0)</f>
        <v>#REF!</v>
      </c>
      <c r="AR289" s="1" t="e">
        <f>_xlfn.XLOOKUP($L289,Pos!$A:$A,Pos!AH:AH,_xlfn.XLOOKUP($L289,#REF!,#REF!, ""), 0)</f>
        <v>#REF!</v>
      </c>
      <c r="AS289" s="1" t="e">
        <f>_xlfn.XLOOKUP($L289,Pos!$A:$A,Pos!AI:AI,_xlfn.XLOOKUP($L289,#REF!,#REF!, ""), 0)</f>
        <v>#REF!</v>
      </c>
      <c r="AT289" s="1" t="e">
        <f>_xlfn.XLOOKUP($L289,Pos!$A:$A,Pos!AJ:AJ,_xlfn.XLOOKUP($L289,#REF!,#REF!, ""), 0)</f>
        <v>#REF!</v>
      </c>
      <c r="AU289" s="1" t="e">
        <f>_xlfn.XLOOKUP($L289,Pos!$A:$A,Pos!AK:AK,_xlfn.XLOOKUP($L289,#REF!,#REF!, ""), 0)</f>
        <v>#REF!</v>
      </c>
      <c r="AV289" s="1" t="e">
        <f>_xlfn.XLOOKUP($L289,Pos!$A:$A,Pos!AL:AL,_xlfn.XLOOKUP($L289,#REF!,#REF!, ""), 0)</f>
        <v>#REF!</v>
      </c>
      <c r="AW289" s="1" t="e">
        <f>_xlfn.XLOOKUP($L289,Pos!$A:$A,Pos!AM:AM,_xlfn.XLOOKUP($L289,#REF!,#REF!, ""), 0)</f>
        <v>#REF!</v>
      </c>
      <c r="AX289" s="1" t="e">
        <f>_xlfn.XLOOKUP($L289,Pos!$A:$A,Pos!AN:AN,_xlfn.XLOOKUP($L289,#REF!,#REF!, ""), 0)</f>
        <v>#REF!</v>
      </c>
      <c r="AY289" s="1" t="e">
        <f>_xlfn.XLOOKUP($L289,Pos!$A:$A,Pos!AO:AO,_xlfn.XLOOKUP($L289,#REF!,#REF!, ""), 0)</f>
        <v>#REF!</v>
      </c>
      <c r="AZ289" s="7" t="str">
        <f t="shared" si="133"/>
        <v>OUT</v>
      </c>
      <c r="BA289" s="1">
        <f>IF(OR(_xlfn.XLOOKUP(L289,Pos!B:B,Pos!L:L,FALSE)="ESG Reason",_xlfn.XLOOKUP(L289,Pos!B:B,Pos!L:L,FALSE)="Blacklisted"),1,0)</f>
        <v>0</v>
      </c>
      <c r="BC289" s="11">
        <v>9.3201660071328599E-11</v>
      </c>
      <c r="BD289" s="11">
        <f>_xlfn.XLOOKUP($L289,Pos!$B:$B,Pos!H:H,0, 0)</f>
        <v>0</v>
      </c>
      <c r="BE289" s="11">
        <f>_xlfn.XLOOKUP($L289,Pos!$B:$B,Pos!I:I,0, 0)</f>
        <v>1.117061781576754E-3</v>
      </c>
      <c r="BF289" s="18">
        <f t="shared" si="134"/>
        <v>1.117061781576754E-3</v>
      </c>
      <c r="BG289" s="1">
        <f t="shared" si="135"/>
        <v>3</v>
      </c>
      <c r="BH289" s="1">
        <f t="shared" si="136"/>
        <v>54</v>
      </c>
      <c r="BI289" s="18">
        <f t="shared" si="137"/>
        <v>9.3201660071328599E-11</v>
      </c>
      <c r="BJ289" s="3">
        <f t="shared" si="138"/>
        <v>0</v>
      </c>
      <c r="BK289" s="18">
        <f t="shared" si="139"/>
        <v>0</v>
      </c>
    </row>
    <row r="290" spans="3:63" x14ac:dyDescent="0.25">
      <c r="C290" s="3"/>
      <c r="D290" s="3"/>
      <c r="E290" s="3"/>
      <c r="F290" s="3"/>
      <c r="G290" s="51" t="s">
        <v>193</v>
      </c>
      <c r="H290" s="8" t="str">
        <f t="shared" si="129"/>
        <v>0,1%North America</v>
      </c>
      <c r="I290" s="11" cm="1">
        <f t="array" ref="I290">IF(
   AZ290 = "OUT", 0,IF(
   BD290 &gt;= LARGE(IF(ISNUMBER(BD:BD), BD:BD), 3),
   BE290 - 0.001,
   IF(BE290 &gt;=VLOOKUP(P290,mapping!$A:$B,2,FALSE), BE290,VLOOKUP(P290,mapping!$A$2:$B$8,2,FALSE))
))</f>
        <v>0</v>
      </c>
      <c r="J290" s="11" cm="1">
        <f t="array" ref="J290">IF(
    AZ290="OUT",0,IF(IF(
                      BD290&gt;=LARGE(IF(ISNUMBER(BD:BD),BD:BD),3),
                      BE290+0.001,
                      VLOOKUP(H290,mapping!$D:$E,2,FALSE)
                      )&gt;I290,
                   IF(
                      BD290&gt;=LARGE(IF(ISNUMBER(BD:BD),BD:BD),3),
                      BE290+0.001,
                      VLOOKUP(H290,mapping!$D:$E,2,FALSE)
                      ),
                   I290+0.002))</f>
        <v>0</v>
      </c>
      <c r="K290" s="8">
        <f t="shared" si="130"/>
        <v>1.1098456848063619E-3</v>
      </c>
      <c r="L290" s="1" t="str">
        <f>Pos!B689</f>
        <v>LU1778762911</v>
      </c>
      <c r="M290" s="1" t="str">
        <f>_xlfn.XLOOKUP($L290,Pos!B:B,Pos!D:D,, 0)</f>
        <v>Spotify Technology SA</v>
      </c>
      <c r="N290" s="1" t="str">
        <f>_xlfn.XLOOKUP($L290,Pos!B:B,Pos!E:E,, 0)</f>
        <v>Media</v>
      </c>
      <c r="O290" s="1" t="str">
        <f t="shared" si="131"/>
        <v>Media_North America</v>
      </c>
      <c r="P290" s="1" t="str">
        <f>_xlfn.XLOOKUP($L290,Pos!B:B,Pos!F:F,, 0)</f>
        <v>North America</v>
      </c>
      <c r="Q290" s="1">
        <v>0</v>
      </c>
      <c r="R290" s="9">
        <f>_xlfn.XLOOKUP($L290,Pos!$B:$B,Pos!N:N,0, 0)</f>
        <v>0</v>
      </c>
      <c r="S290" s="9">
        <f>_xlfn.XLOOKUP($L290,Pos!$B:$B,Pos!O:O,0, 0)</f>
        <v>1.245833</v>
      </c>
      <c r="T290" s="9">
        <f>_xlfn.XLOOKUP($L290,Pos!$B:$B,Pos!P:P,0, 0)</f>
        <v>6.8</v>
      </c>
      <c r="U290" s="9">
        <f>_xlfn.XLOOKUP($L290,Pos!$B:$B,Pos!Q:Q,0, 0)</f>
        <v>9.9</v>
      </c>
      <c r="V290" s="9">
        <f>_xlfn.XLOOKUP($L290,Pos!$B:$B,Pos!R:R,0, 0)</f>
        <v>3</v>
      </c>
      <c r="W290" s="9">
        <f>_xlfn.XLOOKUP($L290,Pos!$B:$B,Pos!S:S,0, 0)</f>
        <v>8.4016669999999998</v>
      </c>
      <c r="X290" s="9" t="str">
        <f>_xlfn.XLOOKUP($L290,Pos!$B:$B,Pos!J:J,0, 0)</f>
        <v>Outperform</v>
      </c>
      <c r="Y290" s="1">
        <v>0</v>
      </c>
      <c r="Z290" s="1">
        <v>0</v>
      </c>
      <c r="AA290" s="1">
        <f t="shared" si="132"/>
        <v>0</v>
      </c>
      <c r="AB290" s="9">
        <f>_xlfn.XLOOKUP(L290,Pos!B:B,Pos!K:K,-1,0)</f>
        <v>8.4615384615384617</v>
      </c>
      <c r="AC290" s="1" t="e">
        <f>_xlfn.XLOOKUP($L290,Pos!$A:$A,Pos!S:S,_xlfn.XLOOKUP($L290,#REF!,#REF!, ""), 0)</f>
        <v>#REF!</v>
      </c>
      <c r="AD290" s="1" t="e">
        <f>_xlfn.XLOOKUP($L290,Pos!$A:$A,Pos!T:T,_xlfn.XLOOKUP($L290,#REF!,#REF!, ""), 0)</f>
        <v>#REF!</v>
      </c>
      <c r="AE290" s="1" t="e">
        <f>_xlfn.XLOOKUP($L290,Pos!$A:$A,Pos!U:U,_xlfn.XLOOKUP($L290,#REF!,#REF!, ""), 0)</f>
        <v>#REF!</v>
      </c>
      <c r="AF290" s="1" t="e">
        <f>_xlfn.XLOOKUP($L290,Pos!$A:$A,Pos!V:V,_xlfn.XLOOKUP($L290,#REF!,#REF!, ""), 0)</f>
        <v>#REF!</v>
      </c>
      <c r="AG290" s="1" t="e">
        <f>_xlfn.XLOOKUP($L290,Pos!$A:$A,Pos!W:W,_xlfn.XLOOKUP($L290,#REF!,#REF!, ""), 0)</f>
        <v>#REF!</v>
      </c>
      <c r="AH290" s="1" t="e">
        <f>_xlfn.XLOOKUP($L290,Pos!$A:$A,Pos!X:X,_xlfn.XLOOKUP($L290,#REF!,#REF!, ""), 0)</f>
        <v>#REF!</v>
      </c>
      <c r="AI290" s="1" t="e">
        <f>_xlfn.XLOOKUP($L290,Pos!$A:$A,Pos!Y:Y,_xlfn.XLOOKUP($L290,#REF!,#REF!, ""), 0)</f>
        <v>#REF!</v>
      </c>
      <c r="AJ290" s="1" t="e">
        <f>_xlfn.XLOOKUP($L290,Pos!$A:$A,Pos!Z:Z,_xlfn.XLOOKUP($L290,#REF!,#REF!, ""), 0)</f>
        <v>#REF!</v>
      </c>
      <c r="AK290" s="1" t="e">
        <f>_xlfn.XLOOKUP($L290,Pos!$A:$A,Pos!AA:AA,_xlfn.XLOOKUP($L290,#REF!,#REF!, ""), 0)</f>
        <v>#REF!</v>
      </c>
      <c r="AL290" s="1" t="e">
        <f>_xlfn.XLOOKUP($L290,Pos!$A:$A,Pos!AB:AB,_xlfn.XLOOKUP($L290,#REF!,#REF!, ""), 0)</f>
        <v>#REF!</v>
      </c>
      <c r="AM290" s="1" t="e">
        <f>_xlfn.XLOOKUP($L290,Pos!$A:$A,Pos!AC:AC,_xlfn.XLOOKUP($L290,#REF!,#REF!, ""), 0)</f>
        <v>#REF!</v>
      </c>
      <c r="AN290" s="1" t="e">
        <f>_xlfn.XLOOKUP($L290,Pos!$A:$A,Pos!AD:AD,_xlfn.XLOOKUP($L290,#REF!,#REF!, ""), 0)</f>
        <v>#REF!</v>
      </c>
      <c r="AO290" s="1" t="e">
        <f>_xlfn.XLOOKUP($L290,Pos!$A:$A,Pos!AE:AE,_xlfn.XLOOKUP($L290,#REF!,#REF!, ""), 0)</f>
        <v>#REF!</v>
      </c>
      <c r="AP290" s="1" t="e">
        <f>_xlfn.XLOOKUP($L290,Pos!$A:$A,Pos!AF:AF,_xlfn.XLOOKUP($L290,#REF!,#REF!, ""), 0)</f>
        <v>#REF!</v>
      </c>
      <c r="AQ290" s="1" t="e">
        <f>_xlfn.XLOOKUP($L290,Pos!$A:$A,Pos!AG:AG,_xlfn.XLOOKUP($L290,#REF!,#REF!, ""), 0)</f>
        <v>#REF!</v>
      </c>
      <c r="AR290" s="1" t="e">
        <f>_xlfn.XLOOKUP($L290,Pos!$A:$A,Pos!AH:AH,_xlfn.XLOOKUP($L290,#REF!,#REF!, ""), 0)</f>
        <v>#REF!</v>
      </c>
      <c r="AS290" s="1" t="e">
        <f>_xlfn.XLOOKUP($L290,Pos!$A:$A,Pos!AI:AI,_xlfn.XLOOKUP($L290,#REF!,#REF!, ""), 0)</f>
        <v>#REF!</v>
      </c>
      <c r="AT290" s="1" t="e">
        <f>_xlfn.XLOOKUP($L290,Pos!$A:$A,Pos!AJ:AJ,_xlfn.XLOOKUP($L290,#REF!,#REF!, ""), 0)</f>
        <v>#REF!</v>
      </c>
      <c r="AU290" s="1" t="e">
        <f>_xlfn.XLOOKUP($L290,Pos!$A:$A,Pos!AK:AK,_xlfn.XLOOKUP($L290,#REF!,#REF!, ""), 0)</f>
        <v>#REF!</v>
      </c>
      <c r="AV290" s="1" t="e">
        <f>_xlfn.XLOOKUP($L290,Pos!$A:$A,Pos!AL:AL,_xlfn.XLOOKUP($L290,#REF!,#REF!, ""), 0)</f>
        <v>#REF!</v>
      </c>
      <c r="AW290" s="1" t="e">
        <f>_xlfn.XLOOKUP($L290,Pos!$A:$A,Pos!AM:AM,_xlfn.XLOOKUP($L290,#REF!,#REF!, ""), 0)</f>
        <v>#REF!</v>
      </c>
      <c r="AX290" s="1" t="e">
        <f>_xlfn.XLOOKUP($L290,Pos!$A:$A,Pos!AN:AN,_xlfn.XLOOKUP($L290,#REF!,#REF!, ""), 0)</f>
        <v>#REF!</v>
      </c>
      <c r="AY290" s="1" t="e">
        <f>_xlfn.XLOOKUP($L290,Pos!$A:$A,Pos!AO:AO,_xlfn.XLOOKUP($L290,#REF!,#REF!, ""), 0)</f>
        <v>#REF!</v>
      </c>
      <c r="AZ290" s="7" t="str">
        <f t="shared" si="133"/>
        <v>OUT</v>
      </c>
      <c r="BA290" s="1">
        <f>IF(OR(_xlfn.XLOOKUP(L290,Pos!B:B,Pos!L:L,FALSE)="ESG Reason",_xlfn.XLOOKUP(L290,Pos!B:B,Pos!L:L,FALSE)="Blacklisted"),1,0)</f>
        <v>1</v>
      </c>
      <c r="BC290" s="11">
        <v>8.1484712026528541E-11</v>
      </c>
      <c r="BD290" s="11">
        <f>_xlfn.XLOOKUP($L290,Pos!$B:$B,Pos!H:H,0, 0)</f>
        <v>0</v>
      </c>
      <c r="BE290" s="11">
        <f>_xlfn.XLOOKUP($L290,Pos!$B:$B,Pos!I:I,0, 0)</f>
        <v>1.1098456848063619E-3</v>
      </c>
      <c r="BF290" s="18">
        <f t="shared" si="134"/>
        <v>1.1098456848063619E-3</v>
      </c>
      <c r="BG290" s="1">
        <f t="shared" si="135"/>
        <v>1</v>
      </c>
      <c r="BH290" s="1">
        <f t="shared" si="136"/>
        <v>31</v>
      </c>
      <c r="BI290" s="18">
        <f t="shared" si="137"/>
        <v>8.1484712026528541E-11</v>
      </c>
      <c r="BJ290" s="3">
        <f t="shared" si="138"/>
        <v>0</v>
      </c>
      <c r="BK290" s="18">
        <f t="shared" si="139"/>
        <v>0</v>
      </c>
    </row>
    <row r="291" spans="3:63" x14ac:dyDescent="0.25">
      <c r="C291" s="3"/>
      <c r="D291" s="3"/>
      <c r="E291" s="3"/>
      <c r="F291" s="3"/>
      <c r="G291" s="51" t="s">
        <v>186</v>
      </c>
      <c r="H291" s="8" t="str">
        <f t="shared" si="129"/>
        <v>0,1%North America</v>
      </c>
      <c r="I291" s="11" cm="1">
        <f t="array" ref="I291">IF(
   AZ291 = "OUT", 0,IF(
   BD291 &gt;= LARGE(IF(ISNUMBER(BD:BD), BD:BD), 3),
   BE291 - 0.001,
   IF(BE291 &gt;=VLOOKUP(P291,mapping!$A:$B,2,FALSE), BE291,VLOOKUP(P291,mapping!$A$2:$B$8,2,FALSE))
))</f>
        <v>0</v>
      </c>
      <c r="J291" s="11" cm="1">
        <f t="array" ref="J291">IF(
    AZ291="OUT",0,IF(IF(
                      BD291&gt;=LARGE(IF(ISNUMBER(BD:BD),BD:BD),3),
                      BE291+0.001,
                      VLOOKUP(H291,mapping!$D:$E,2,FALSE)
                      )&gt;I291,
                   IF(
                      BD291&gt;=LARGE(IF(ISNUMBER(BD:BD),BD:BD),3),
                      BE291+0.001,
                      VLOOKUP(H291,mapping!$D:$E,2,FALSE)
                      ),
                   I291+0.002))</f>
        <v>0</v>
      </c>
      <c r="K291" s="8">
        <f t="shared" si="130"/>
        <v>1.102611585299745E-3</v>
      </c>
      <c r="L291" s="1" t="str">
        <f>Pos!B1056</f>
        <v>US45866F1049</v>
      </c>
      <c r="M291" s="1" t="str">
        <f>_xlfn.XLOOKUP($L291,Pos!B:B,Pos!D:D,, 0)</f>
        <v>Intercontinental Exchange, Inc.</v>
      </c>
      <c r="N291" s="1" t="str">
        <f>_xlfn.XLOOKUP($L291,Pos!B:B,Pos!E:E,, 0)</f>
        <v>Financial Services</v>
      </c>
      <c r="O291" s="1" t="str">
        <f t="shared" si="131"/>
        <v>Financial Services_North America</v>
      </c>
      <c r="P291" s="1" t="str">
        <f>_xlfn.XLOOKUP($L291,Pos!B:B,Pos!F:F,, 0)</f>
        <v>North America</v>
      </c>
      <c r="Q291" s="1">
        <v>0</v>
      </c>
      <c r="R291" s="9">
        <f>_xlfn.XLOOKUP($L291,Pos!$B:$B,Pos!N:N,0, 0)</f>
        <v>3.77</v>
      </c>
      <c r="S291" s="9">
        <f>_xlfn.XLOOKUP($L291,Pos!$B:$B,Pos!O:O,0, 0)</f>
        <v>2.119167</v>
      </c>
      <c r="T291" s="9">
        <f>_xlfn.XLOOKUP($L291,Pos!$B:$B,Pos!P:P,0, 0)</f>
        <v>5.9</v>
      </c>
      <c r="U291" s="9">
        <f>_xlfn.XLOOKUP($L291,Pos!$B:$B,Pos!Q:Q,0, 0)</f>
        <v>0.8</v>
      </c>
      <c r="V291" s="9">
        <f>_xlfn.XLOOKUP($L291,Pos!$B:$B,Pos!R:R,0, 0)</f>
        <v>6.4333330000000002</v>
      </c>
      <c r="W291" s="9">
        <f>_xlfn.XLOOKUP($L291,Pos!$B:$B,Pos!S:S,0, 0)</f>
        <v>3.8733330000000001</v>
      </c>
      <c r="X291" s="9" t="str">
        <f>_xlfn.XLOOKUP($L291,Pos!$B:$B,Pos!J:J,0, 0)</f>
        <v>Outperform</v>
      </c>
      <c r="Y291" s="1">
        <v>0</v>
      </c>
      <c r="Z291" s="1">
        <v>0</v>
      </c>
      <c r="AA291" s="1">
        <f t="shared" si="132"/>
        <v>0</v>
      </c>
      <c r="AB291" s="9">
        <f>_xlfn.XLOOKUP(L291,Pos!B:B,Pos!K:K,-1,0)</f>
        <v>2.7777777777777781</v>
      </c>
      <c r="AC291" s="1" t="e">
        <f>_xlfn.XLOOKUP($L291,Pos!$A:$A,Pos!S:S,_xlfn.XLOOKUP($L291,#REF!,#REF!, ""), 0)</f>
        <v>#REF!</v>
      </c>
      <c r="AD291" s="1" t="e">
        <f>_xlfn.XLOOKUP($L291,Pos!$A:$A,Pos!T:T,_xlfn.XLOOKUP($L291,#REF!,#REF!, ""), 0)</f>
        <v>#REF!</v>
      </c>
      <c r="AE291" s="1" t="e">
        <f>_xlfn.XLOOKUP($L291,Pos!$A:$A,Pos!U:U,_xlfn.XLOOKUP($L291,#REF!,#REF!, ""), 0)</f>
        <v>#REF!</v>
      </c>
      <c r="AF291" s="1" t="e">
        <f>_xlfn.XLOOKUP($L291,Pos!$A:$A,Pos!V:V,_xlfn.XLOOKUP($L291,#REF!,#REF!, ""), 0)</f>
        <v>#REF!</v>
      </c>
      <c r="AG291" s="1" t="e">
        <f>_xlfn.XLOOKUP($L291,Pos!$A:$A,Pos!W:W,_xlfn.XLOOKUP($L291,#REF!,#REF!, ""), 0)</f>
        <v>#REF!</v>
      </c>
      <c r="AH291" s="1" t="e">
        <f>_xlfn.XLOOKUP($L291,Pos!$A:$A,Pos!X:X,_xlfn.XLOOKUP($L291,#REF!,#REF!, ""), 0)</f>
        <v>#REF!</v>
      </c>
      <c r="AI291" s="1" t="e">
        <f>_xlfn.XLOOKUP($L291,Pos!$A:$A,Pos!Y:Y,_xlfn.XLOOKUP($L291,#REF!,#REF!, ""), 0)</f>
        <v>#REF!</v>
      </c>
      <c r="AJ291" s="1" t="e">
        <f>_xlfn.XLOOKUP($L291,Pos!$A:$A,Pos!Z:Z,_xlfn.XLOOKUP($L291,#REF!,#REF!, ""), 0)</f>
        <v>#REF!</v>
      </c>
      <c r="AK291" s="1" t="e">
        <f>_xlfn.XLOOKUP($L291,Pos!$A:$A,Pos!AA:AA,_xlfn.XLOOKUP($L291,#REF!,#REF!, ""), 0)</f>
        <v>#REF!</v>
      </c>
      <c r="AL291" s="1" t="e">
        <f>_xlfn.XLOOKUP($L291,Pos!$A:$A,Pos!AB:AB,_xlfn.XLOOKUP($L291,#REF!,#REF!, ""), 0)</f>
        <v>#REF!</v>
      </c>
      <c r="AM291" s="1" t="e">
        <f>_xlfn.XLOOKUP($L291,Pos!$A:$A,Pos!AC:AC,_xlfn.XLOOKUP($L291,#REF!,#REF!, ""), 0)</f>
        <v>#REF!</v>
      </c>
      <c r="AN291" s="1" t="e">
        <f>_xlfn.XLOOKUP($L291,Pos!$A:$A,Pos!AD:AD,_xlfn.XLOOKUP($L291,#REF!,#REF!, ""), 0)</f>
        <v>#REF!</v>
      </c>
      <c r="AO291" s="1" t="e">
        <f>_xlfn.XLOOKUP($L291,Pos!$A:$A,Pos!AE:AE,_xlfn.XLOOKUP($L291,#REF!,#REF!, ""), 0)</f>
        <v>#REF!</v>
      </c>
      <c r="AP291" s="1" t="e">
        <f>_xlfn.XLOOKUP($L291,Pos!$A:$A,Pos!AF:AF,_xlfn.XLOOKUP($L291,#REF!,#REF!, ""), 0)</f>
        <v>#REF!</v>
      </c>
      <c r="AQ291" s="1" t="e">
        <f>_xlfn.XLOOKUP($L291,Pos!$A:$A,Pos!AG:AG,_xlfn.XLOOKUP($L291,#REF!,#REF!, ""), 0)</f>
        <v>#REF!</v>
      </c>
      <c r="AR291" s="1" t="e">
        <f>_xlfn.XLOOKUP($L291,Pos!$A:$A,Pos!AH:AH,_xlfn.XLOOKUP($L291,#REF!,#REF!, ""), 0)</f>
        <v>#REF!</v>
      </c>
      <c r="AS291" s="1" t="e">
        <f>_xlfn.XLOOKUP($L291,Pos!$A:$A,Pos!AI:AI,_xlfn.XLOOKUP($L291,#REF!,#REF!, ""), 0)</f>
        <v>#REF!</v>
      </c>
      <c r="AT291" s="1" t="e">
        <f>_xlfn.XLOOKUP($L291,Pos!$A:$A,Pos!AJ:AJ,_xlfn.XLOOKUP($L291,#REF!,#REF!, ""), 0)</f>
        <v>#REF!</v>
      </c>
      <c r="AU291" s="1" t="e">
        <f>_xlfn.XLOOKUP($L291,Pos!$A:$A,Pos!AK:AK,_xlfn.XLOOKUP($L291,#REF!,#REF!, ""), 0)</f>
        <v>#REF!</v>
      </c>
      <c r="AV291" s="1" t="e">
        <f>_xlfn.XLOOKUP($L291,Pos!$A:$A,Pos!AL:AL,_xlfn.XLOOKUP($L291,#REF!,#REF!, ""), 0)</f>
        <v>#REF!</v>
      </c>
      <c r="AW291" s="1" t="e">
        <f>_xlfn.XLOOKUP($L291,Pos!$A:$A,Pos!AM:AM,_xlfn.XLOOKUP($L291,#REF!,#REF!, ""), 0)</f>
        <v>#REF!</v>
      </c>
      <c r="AX291" s="1" t="e">
        <f>_xlfn.XLOOKUP($L291,Pos!$A:$A,Pos!AN:AN,_xlfn.XLOOKUP($L291,#REF!,#REF!, ""), 0)</f>
        <v>#REF!</v>
      </c>
      <c r="AY291" s="1" t="e">
        <f>_xlfn.XLOOKUP($L291,Pos!$A:$A,Pos!AO:AO,_xlfn.XLOOKUP($L291,#REF!,#REF!, ""), 0)</f>
        <v>#REF!</v>
      </c>
      <c r="AZ291" s="7" t="str">
        <f t="shared" si="133"/>
        <v>OUT</v>
      </c>
      <c r="BA291" s="1">
        <f>IF(OR(_xlfn.XLOOKUP(L291,Pos!B:B,Pos!L:L,FALSE)="ESG Reason",_xlfn.XLOOKUP(L291,Pos!B:B,Pos!L:L,FALSE)="Blacklisted"),1,0)</f>
        <v>0</v>
      </c>
      <c r="BC291" s="11">
        <v>1.5197055952398401E-10</v>
      </c>
      <c r="BD291" s="11">
        <f>_xlfn.XLOOKUP($L291,Pos!$B:$B,Pos!H:H,0, 0)</f>
        <v>0</v>
      </c>
      <c r="BE291" s="11">
        <f>_xlfn.XLOOKUP($L291,Pos!$B:$B,Pos!I:I,0, 0)</f>
        <v>1.102611585299745E-3</v>
      </c>
      <c r="BF291" s="18">
        <f t="shared" si="134"/>
        <v>1.102611585299745E-3</v>
      </c>
      <c r="BG291" s="1">
        <f t="shared" si="135"/>
        <v>1</v>
      </c>
      <c r="BH291" s="1">
        <f t="shared" si="136"/>
        <v>26</v>
      </c>
      <c r="BI291" s="18">
        <f t="shared" si="137"/>
        <v>1.5197055952398401E-10</v>
      </c>
      <c r="BJ291" s="3">
        <f t="shared" si="138"/>
        <v>0</v>
      </c>
      <c r="BK291" s="18">
        <f t="shared" si="139"/>
        <v>0</v>
      </c>
    </row>
    <row r="292" spans="3:63" x14ac:dyDescent="0.25">
      <c r="C292" s="3"/>
      <c r="D292" s="3"/>
      <c r="E292" s="3"/>
      <c r="F292" s="3"/>
      <c r="G292" s="51" t="s">
        <v>191</v>
      </c>
      <c r="H292" s="8" t="str">
        <f t="shared" si="129"/>
        <v>0,1%North America</v>
      </c>
      <c r="I292" s="11" cm="1">
        <f t="array" ref="I292">IF(
   AZ292 = "OUT", 0,IF(
   BD292 &gt;= LARGE(IF(ISNUMBER(BD:BD), BD:BD), 3),
   BE292 - 0.001,
   IF(BE292 &gt;=VLOOKUP(P292,mapping!$A:$B,2,FALSE), BE292,VLOOKUP(P292,mapping!$A$2:$B$8,2,FALSE))
))</f>
        <v>0</v>
      </c>
      <c r="J292" s="11" cm="1">
        <f t="array" ref="J292">IF(
    AZ292="OUT",0,IF(IF(
                      BD292&gt;=LARGE(IF(ISNUMBER(BD:BD),BD:BD),3),
                      BE292+0.001,
                      VLOOKUP(H292,mapping!$D:$E,2,FALSE)
                      )&gt;I292,
                   IF(
                      BD292&gt;=LARGE(IF(ISNUMBER(BD:BD),BD:BD),3),
                      BE292+0.001,
                      VLOOKUP(H292,mapping!$D:$E,2,FALSE)
                      ),
                   I292+0.002))</f>
        <v>0</v>
      </c>
      <c r="K292" s="8">
        <f t="shared" si="130"/>
        <v>1.1024435597616409E-3</v>
      </c>
      <c r="L292" s="1" t="str">
        <f>Pos!B76</f>
        <v>CA0636711016</v>
      </c>
      <c r="M292" s="1" t="str">
        <f>_xlfn.XLOOKUP($L292,Pos!B:B,Pos!D:D,, 0)</f>
        <v>Bank of Montreal</v>
      </c>
      <c r="N292" s="1" t="str">
        <f>_xlfn.XLOOKUP($L292,Pos!B:B,Pos!E:E,, 0)</f>
        <v>Banks</v>
      </c>
      <c r="O292" s="1" t="str">
        <f t="shared" si="131"/>
        <v>Banks_North America</v>
      </c>
      <c r="P292" s="1" t="str">
        <f>_xlfn.XLOOKUP($L292,Pos!B:B,Pos!F:F,, 0)</f>
        <v>North America</v>
      </c>
      <c r="Q292" s="1">
        <v>0</v>
      </c>
      <c r="R292" s="9">
        <f>_xlfn.XLOOKUP($L292,Pos!$B:$B,Pos!N:N,0, 0)</f>
        <v>5.62</v>
      </c>
      <c r="S292" s="9">
        <f>_xlfn.XLOOKUP($L292,Pos!$B:$B,Pos!O:O,0, 0)</f>
        <v>4.95</v>
      </c>
      <c r="T292" s="9">
        <f>_xlfn.XLOOKUP($L292,Pos!$B:$B,Pos!P:P,0, 0)</f>
        <v>5.05</v>
      </c>
      <c r="U292" s="9">
        <f>_xlfn.XLOOKUP($L292,Pos!$B:$B,Pos!Q:Q,0, 0)</f>
        <v>5.4</v>
      </c>
      <c r="V292" s="9">
        <f>_xlfn.XLOOKUP($L292,Pos!$B:$B,Pos!R:R,0, 0)</f>
        <v>8.0666670000000007</v>
      </c>
      <c r="W292" s="9">
        <f>_xlfn.XLOOKUP($L292,Pos!$B:$B,Pos!S:S,0, 0)</f>
        <v>7.4533329999999998</v>
      </c>
      <c r="X292" s="9" t="str">
        <f>_xlfn.XLOOKUP($L292,Pos!$B:$B,Pos!J:J,0, 0)</f>
        <v>Hold</v>
      </c>
      <c r="Y292" s="1">
        <v>0</v>
      </c>
      <c r="Z292" s="1">
        <v>0</v>
      </c>
      <c r="AA292" s="1">
        <f t="shared" si="132"/>
        <v>0</v>
      </c>
      <c r="AB292" s="9">
        <f>_xlfn.XLOOKUP(L292,Pos!B:B,Pos!K:K,-1,0)</f>
        <v>-1</v>
      </c>
      <c r="AC292" s="1" t="e">
        <f>_xlfn.XLOOKUP($L292,Pos!$A:$A,Pos!S:S,_xlfn.XLOOKUP($L292,#REF!,#REF!, ""), 0)</f>
        <v>#REF!</v>
      </c>
      <c r="AD292" s="1" t="e">
        <f>_xlfn.XLOOKUP($L292,Pos!$A:$A,Pos!T:T,_xlfn.XLOOKUP($L292,#REF!,#REF!, ""), 0)</f>
        <v>#REF!</v>
      </c>
      <c r="AE292" s="1" t="e">
        <f>_xlfn.XLOOKUP($L292,Pos!$A:$A,Pos!U:U,_xlfn.XLOOKUP($L292,#REF!,#REF!, ""), 0)</f>
        <v>#REF!</v>
      </c>
      <c r="AF292" s="1" t="e">
        <f>_xlfn.XLOOKUP($L292,Pos!$A:$A,Pos!V:V,_xlfn.XLOOKUP($L292,#REF!,#REF!, ""), 0)</f>
        <v>#REF!</v>
      </c>
      <c r="AG292" s="1" t="e">
        <f>_xlfn.XLOOKUP($L292,Pos!$A:$A,Pos!W:W,_xlfn.XLOOKUP($L292,#REF!,#REF!, ""), 0)</f>
        <v>#REF!</v>
      </c>
      <c r="AH292" s="1" t="e">
        <f>_xlfn.XLOOKUP($L292,Pos!$A:$A,Pos!X:X,_xlfn.XLOOKUP($L292,#REF!,#REF!, ""), 0)</f>
        <v>#REF!</v>
      </c>
      <c r="AI292" s="1" t="e">
        <f>_xlfn.XLOOKUP($L292,Pos!$A:$A,Pos!Y:Y,_xlfn.XLOOKUP($L292,#REF!,#REF!, ""), 0)</f>
        <v>#REF!</v>
      </c>
      <c r="AJ292" s="1" t="e">
        <f>_xlfn.XLOOKUP($L292,Pos!$A:$A,Pos!Z:Z,_xlfn.XLOOKUP($L292,#REF!,#REF!, ""), 0)</f>
        <v>#REF!</v>
      </c>
      <c r="AK292" s="1" t="e">
        <f>_xlfn.XLOOKUP($L292,Pos!$A:$A,Pos!AA:AA,_xlfn.XLOOKUP($L292,#REF!,#REF!, ""), 0)</f>
        <v>#REF!</v>
      </c>
      <c r="AL292" s="1" t="e">
        <f>_xlfn.XLOOKUP($L292,Pos!$A:$A,Pos!AB:AB,_xlfn.XLOOKUP($L292,#REF!,#REF!, ""), 0)</f>
        <v>#REF!</v>
      </c>
      <c r="AM292" s="1" t="e">
        <f>_xlfn.XLOOKUP($L292,Pos!$A:$A,Pos!AC:AC,_xlfn.XLOOKUP($L292,#REF!,#REF!, ""), 0)</f>
        <v>#REF!</v>
      </c>
      <c r="AN292" s="1" t="e">
        <f>_xlfn.XLOOKUP($L292,Pos!$A:$A,Pos!AD:AD,_xlfn.XLOOKUP($L292,#REF!,#REF!, ""), 0)</f>
        <v>#REF!</v>
      </c>
      <c r="AO292" s="1" t="e">
        <f>_xlfn.XLOOKUP($L292,Pos!$A:$A,Pos!AE:AE,_xlfn.XLOOKUP($L292,#REF!,#REF!, ""), 0)</f>
        <v>#REF!</v>
      </c>
      <c r="AP292" s="1" t="e">
        <f>_xlfn.XLOOKUP($L292,Pos!$A:$A,Pos!AF:AF,_xlfn.XLOOKUP($L292,#REF!,#REF!, ""), 0)</f>
        <v>#REF!</v>
      </c>
      <c r="AQ292" s="1" t="e">
        <f>_xlfn.XLOOKUP($L292,Pos!$A:$A,Pos!AG:AG,_xlfn.XLOOKUP($L292,#REF!,#REF!, ""), 0)</f>
        <v>#REF!</v>
      </c>
      <c r="AR292" s="1" t="e">
        <f>_xlfn.XLOOKUP($L292,Pos!$A:$A,Pos!AH:AH,_xlfn.XLOOKUP($L292,#REF!,#REF!, ""), 0)</f>
        <v>#REF!</v>
      </c>
      <c r="AS292" s="1" t="e">
        <f>_xlfn.XLOOKUP($L292,Pos!$A:$A,Pos!AI:AI,_xlfn.XLOOKUP($L292,#REF!,#REF!, ""), 0)</f>
        <v>#REF!</v>
      </c>
      <c r="AT292" s="1" t="e">
        <f>_xlfn.XLOOKUP($L292,Pos!$A:$A,Pos!AJ:AJ,_xlfn.XLOOKUP($L292,#REF!,#REF!, ""), 0)</f>
        <v>#REF!</v>
      </c>
      <c r="AU292" s="1" t="e">
        <f>_xlfn.XLOOKUP($L292,Pos!$A:$A,Pos!AK:AK,_xlfn.XLOOKUP($L292,#REF!,#REF!, ""), 0)</f>
        <v>#REF!</v>
      </c>
      <c r="AV292" s="1" t="e">
        <f>_xlfn.XLOOKUP($L292,Pos!$A:$A,Pos!AL:AL,_xlfn.XLOOKUP($L292,#REF!,#REF!, ""), 0)</f>
        <v>#REF!</v>
      </c>
      <c r="AW292" s="1" t="e">
        <f>_xlfn.XLOOKUP($L292,Pos!$A:$A,Pos!AM:AM,_xlfn.XLOOKUP($L292,#REF!,#REF!, ""), 0)</f>
        <v>#REF!</v>
      </c>
      <c r="AX292" s="1" t="e">
        <f>_xlfn.XLOOKUP($L292,Pos!$A:$A,Pos!AN:AN,_xlfn.XLOOKUP($L292,#REF!,#REF!, ""), 0)</f>
        <v>#REF!</v>
      </c>
      <c r="AY292" s="1" t="e">
        <f>_xlfn.XLOOKUP($L292,Pos!$A:$A,Pos!AO:AO,_xlfn.XLOOKUP($L292,#REF!,#REF!, ""), 0)</f>
        <v>#REF!</v>
      </c>
      <c r="AZ292" s="7" t="str">
        <f t="shared" si="133"/>
        <v>OUT</v>
      </c>
      <c r="BA292" s="1">
        <f>IF(OR(_xlfn.XLOOKUP(L292,Pos!B:B,Pos!L:L,FALSE)="ESG Reason",_xlfn.XLOOKUP(L292,Pos!B:B,Pos!L:L,FALSE)="Blacklisted"),1,0)</f>
        <v>0</v>
      </c>
      <c r="BC292" s="11">
        <v>1.80805088177655E-10</v>
      </c>
      <c r="BD292" s="11">
        <f>_xlfn.XLOOKUP($L292,Pos!$B:$B,Pos!H:H,0, 0)</f>
        <v>0</v>
      </c>
      <c r="BE292" s="11">
        <f>_xlfn.XLOOKUP($L292,Pos!$B:$B,Pos!I:I,0, 0)</f>
        <v>1.1024435597616409E-3</v>
      </c>
      <c r="BF292" s="18">
        <f t="shared" si="134"/>
        <v>1.1024435597616409E-3</v>
      </c>
      <c r="BG292" s="1">
        <f t="shared" si="135"/>
        <v>1</v>
      </c>
      <c r="BH292" s="1">
        <f t="shared" si="136"/>
        <v>21</v>
      </c>
      <c r="BI292" s="18">
        <f t="shared" si="137"/>
        <v>1.80805088177655E-10</v>
      </c>
      <c r="BJ292" s="3">
        <f t="shared" si="138"/>
        <v>0</v>
      </c>
      <c r="BK292" s="18">
        <f t="shared" si="139"/>
        <v>0</v>
      </c>
    </row>
    <row r="293" spans="3:63" x14ac:dyDescent="0.25">
      <c r="C293" s="3"/>
      <c r="D293" s="3"/>
      <c r="E293" s="3"/>
      <c r="F293" s="3"/>
      <c r="G293" s="51" t="s">
        <v>188</v>
      </c>
      <c r="H293" s="8" t="str">
        <f t="shared" si="129"/>
        <v>0,1%Others</v>
      </c>
      <c r="I293" s="11" cm="1">
        <f t="array" ref="I293">IF(
   AZ293 = "OUT", 0,IF(
   BD293 &gt;= LARGE(IF(ISNUMBER(BD:BD), BD:BD), 3),
   BE293 - 0.001,
   IF(BE293 &gt;=VLOOKUP(P293,mapping!$A:$B,2,FALSE), BE293,VLOOKUP(P293,mapping!$A$2:$B$8,2,FALSE))
))</f>
        <v>0</v>
      </c>
      <c r="J293" s="11" cm="1">
        <f t="array" ref="J293">IF(
    AZ293="OUT",0,IF(IF(
                      BD293&gt;=LARGE(IF(ISNUMBER(BD:BD),BD:BD),3),
                      BE293+0.001,
                      VLOOKUP(H293,mapping!$D:$E,2,FALSE)
                      )&gt;I293,
                   IF(
                      BD293&gt;=LARGE(IF(ISNUMBER(BD:BD),BD:BD),3),
                      BE293+0.001,
                      VLOOKUP(H293,mapping!$D:$E,2,FALSE)
                      ),
                   I293+0.002))</f>
        <v>0</v>
      </c>
      <c r="K293" s="8">
        <f t="shared" si="130"/>
        <v>1.1007292992121669E-3</v>
      </c>
      <c r="L293" s="1" t="str">
        <f>Pos!B788</f>
        <v>SG1L01001701</v>
      </c>
      <c r="M293" s="1" t="str">
        <f>_xlfn.XLOOKUP($L293,Pos!B:B,Pos!D:D,, 0)</f>
        <v>DBS Group Holdings Ltd</v>
      </c>
      <c r="N293" s="1" t="str">
        <f>_xlfn.XLOOKUP($L293,Pos!B:B,Pos!E:E,, 0)</f>
        <v>Banks</v>
      </c>
      <c r="O293" s="1" t="str">
        <f t="shared" si="131"/>
        <v>Banks_Others</v>
      </c>
      <c r="P293" s="1" t="str">
        <f>_xlfn.XLOOKUP($L293,Pos!B:B,Pos!F:F,, 0)</f>
        <v>Others</v>
      </c>
      <c r="Q293" s="1">
        <v>0</v>
      </c>
      <c r="R293" s="9">
        <f>_xlfn.XLOOKUP($L293,Pos!$B:$B,Pos!N:N,0, 0)</f>
        <v>9.0500000000000007</v>
      </c>
      <c r="S293" s="9">
        <f>_xlfn.XLOOKUP($L293,Pos!$B:$B,Pos!O:O,0, 0)</f>
        <v>2.4925000000000002</v>
      </c>
      <c r="T293" s="9">
        <f>_xlfn.XLOOKUP($L293,Pos!$B:$B,Pos!P:P,0, 0)</f>
        <v>7.766667</v>
      </c>
      <c r="U293" s="9">
        <f>_xlfn.XLOOKUP($L293,Pos!$B:$B,Pos!Q:Q,0, 0)</f>
        <v>6.2</v>
      </c>
      <c r="V293" s="9">
        <f>_xlfn.XLOOKUP($L293,Pos!$B:$B,Pos!R:R,0, 0)</f>
        <v>8.1666670000000003</v>
      </c>
      <c r="W293" s="9">
        <f>_xlfn.XLOOKUP($L293,Pos!$B:$B,Pos!S:S,0, 0)</f>
        <v>6.181667</v>
      </c>
      <c r="X293" s="9" t="str">
        <f>_xlfn.XLOOKUP($L293,Pos!$B:$B,Pos!J:J,0, 0)</f>
        <v>Outperform</v>
      </c>
      <c r="Y293" s="1">
        <v>0</v>
      </c>
      <c r="Z293" s="1">
        <v>0</v>
      </c>
      <c r="AA293" s="1">
        <f t="shared" si="132"/>
        <v>0</v>
      </c>
      <c r="AB293" s="9">
        <f>_xlfn.XLOOKUP(L293,Pos!B:B,Pos!K:K,-1,0)</f>
        <v>-1</v>
      </c>
      <c r="AC293" s="1" t="e">
        <f>_xlfn.XLOOKUP($L293,Pos!$A:$A,Pos!S:S,_xlfn.XLOOKUP($L293,#REF!,#REF!, ""), 0)</f>
        <v>#REF!</v>
      </c>
      <c r="AD293" s="1" t="e">
        <f>_xlfn.XLOOKUP($L293,Pos!$A:$A,Pos!T:T,_xlfn.XLOOKUP($L293,#REF!,#REF!, ""), 0)</f>
        <v>#REF!</v>
      </c>
      <c r="AE293" s="1" t="e">
        <f>_xlfn.XLOOKUP($L293,Pos!$A:$A,Pos!U:U,_xlfn.XLOOKUP($L293,#REF!,#REF!, ""), 0)</f>
        <v>#REF!</v>
      </c>
      <c r="AF293" s="1" t="e">
        <f>_xlfn.XLOOKUP($L293,Pos!$A:$A,Pos!V:V,_xlfn.XLOOKUP($L293,#REF!,#REF!, ""), 0)</f>
        <v>#REF!</v>
      </c>
      <c r="AG293" s="1" t="e">
        <f>_xlfn.XLOOKUP($L293,Pos!$A:$A,Pos!W:W,_xlfn.XLOOKUP($L293,#REF!,#REF!, ""), 0)</f>
        <v>#REF!</v>
      </c>
      <c r="AH293" s="1" t="e">
        <f>_xlfn.XLOOKUP($L293,Pos!$A:$A,Pos!X:X,_xlfn.XLOOKUP($L293,#REF!,#REF!, ""), 0)</f>
        <v>#REF!</v>
      </c>
      <c r="AI293" s="1" t="e">
        <f>_xlfn.XLOOKUP($L293,Pos!$A:$A,Pos!Y:Y,_xlfn.XLOOKUP($L293,#REF!,#REF!, ""), 0)</f>
        <v>#REF!</v>
      </c>
      <c r="AJ293" s="1" t="e">
        <f>_xlfn.XLOOKUP($L293,Pos!$A:$A,Pos!Z:Z,_xlfn.XLOOKUP($L293,#REF!,#REF!, ""), 0)</f>
        <v>#REF!</v>
      </c>
      <c r="AK293" s="1" t="e">
        <f>_xlfn.XLOOKUP($L293,Pos!$A:$A,Pos!AA:AA,_xlfn.XLOOKUP($L293,#REF!,#REF!, ""), 0)</f>
        <v>#REF!</v>
      </c>
      <c r="AL293" s="1" t="e">
        <f>_xlfn.XLOOKUP($L293,Pos!$A:$A,Pos!AB:AB,_xlfn.XLOOKUP($L293,#REF!,#REF!, ""), 0)</f>
        <v>#REF!</v>
      </c>
      <c r="AM293" s="1" t="e">
        <f>_xlfn.XLOOKUP($L293,Pos!$A:$A,Pos!AC:AC,_xlfn.XLOOKUP($L293,#REF!,#REF!, ""), 0)</f>
        <v>#REF!</v>
      </c>
      <c r="AN293" s="1" t="e">
        <f>_xlfn.XLOOKUP($L293,Pos!$A:$A,Pos!AD:AD,_xlfn.XLOOKUP($L293,#REF!,#REF!, ""), 0)</f>
        <v>#REF!</v>
      </c>
      <c r="AO293" s="1" t="e">
        <f>_xlfn.XLOOKUP($L293,Pos!$A:$A,Pos!AE:AE,_xlfn.XLOOKUP($L293,#REF!,#REF!, ""), 0)</f>
        <v>#REF!</v>
      </c>
      <c r="AP293" s="1" t="e">
        <f>_xlfn.XLOOKUP($L293,Pos!$A:$A,Pos!AF:AF,_xlfn.XLOOKUP($L293,#REF!,#REF!, ""), 0)</f>
        <v>#REF!</v>
      </c>
      <c r="AQ293" s="1" t="e">
        <f>_xlfn.XLOOKUP($L293,Pos!$A:$A,Pos!AG:AG,_xlfn.XLOOKUP($L293,#REF!,#REF!, ""), 0)</f>
        <v>#REF!</v>
      </c>
      <c r="AR293" s="1" t="e">
        <f>_xlfn.XLOOKUP($L293,Pos!$A:$A,Pos!AH:AH,_xlfn.XLOOKUP($L293,#REF!,#REF!, ""), 0)</f>
        <v>#REF!</v>
      </c>
      <c r="AS293" s="1" t="e">
        <f>_xlfn.XLOOKUP($L293,Pos!$A:$A,Pos!AI:AI,_xlfn.XLOOKUP($L293,#REF!,#REF!, ""), 0)</f>
        <v>#REF!</v>
      </c>
      <c r="AT293" s="1" t="e">
        <f>_xlfn.XLOOKUP($L293,Pos!$A:$A,Pos!AJ:AJ,_xlfn.XLOOKUP($L293,#REF!,#REF!, ""), 0)</f>
        <v>#REF!</v>
      </c>
      <c r="AU293" s="1" t="e">
        <f>_xlfn.XLOOKUP($L293,Pos!$A:$A,Pos!AK:AK,_xlfn.XLOOKUP($L293,#REF!,#REF!, ""), 0)</f>
        <v>#REF!</v>
      </c>
      <c r="AV293" s="1" t="e">
        <f>_xlfn.XLOOKUP($L293,Pos!$A:$A,Pos!AL:AL,_xlfn.XLOOKUP($L293,#REF!,#REF!, ""), 0)</f>
        <v>#REF!</v>
      </c>
      <c r="AW293" s="1" t="e">
        <f>_xlfn.XLOOKUP($L293,Pos!$A:$A,Pos!AM:AM,_xlfn.XLOOKUP($L293,#REF!,#REF!, ""), 0)</f>
        <v>#REF!</v>
      </c>
      <c r="AX293" s="1" t="e">
        <f>_xlfn.XLOOKUP($L293,Pos!$A:$A,Pos!AN:AN,_xlfn.XLOOKUP($L293,#REF!,#REF!, ""), 0)</f>
        <v>#REF!</v>
      </c>
      <c r="AY293" s="1" t="e">
        <f>_xlfn.XLOOKUP($L293,Pos!$A:$A,Pos!AO:AO,_xlfn.XLOOKUP($L293,#REF!,#REF!, ""), 0)</f>
        <v>#REF!</v>
      </c>
      <c r="AZ293" s="7" t="str">
        <f t="shared" si="133"/>
        <v>OUT</v>
      </c>
      <c r="BA293" s="1">
        <f>IF(OR(_xlfn.XLOOKUP(L293,Pos!B:B,Pos!L:L,FALSE)="ESG Reason",_xlfn.XLOOKUP(L293,Pos!B:B,Pos!L:L,FALSE)="Blacklisted"),1,0)</f>
        <v>0</v>
      </c>
      <c r="BC293" s="11">
        <v>1.322108080012453E-10</v>
      </c>
      <c r="BD293" s="11">
        <f>_xlfn.XLOOKUP($L293,Pos!$B:$B,Pos!H:H,0, 0)</f>
        <v>0</v>
      </c>
      <c r="BE293" s="11">
        <f>_xlfn.XLOOKUP($L293,Pos!$B:$B,Pos!I:I,0, 0)</f>
        <v>1.1007292992121669E-3</v>
      </c>
      <c r="BF293" s="18">
        <f t="shared" si="134"/>
        <v>1.1007292992121669E-3</v>
      </c>
      <c r="BG293" s="1">
        <f t="shared" si="135"/>
        <v>3</v>
      </c>
      <c r="BH293" s="1">
        <f t="shared" si="136"/>
        <v>40</v>
      </c>
      <c r="BI293" s="18">
        <f t="shared" si="137"/>
        <v>1.322108080012453E-10</v>
      </c>
      <c r="BJ293" s="3">
        <f t="shared" si="138"/>
        <v>0</v>
      </c>
      <c r="BK293" s="18">
        <f t="shared" si="139"/>
        <v>0</v>
      </c>
    </row>
    <row r="294" spans="3:63" x14ac:dyDescent="0.25">
      <c r="C294" s="3"/>
      <c r="D294" s="3"/>
      <c r="E294" s="3"/>
      <c r="F294" s="3"/>
      <c r="G294" s="51" t="s">
        <v>192</v>
      </c>
      <c r="H294" s="8" t="str">
        <f t="shared" si="129"/>
        <v>0,1%Others</v>
      </c>
      <c r="I294" s="11" cm="1">
        <f t="array" ref="I294">IF(
   AZ294 = "OUT", 0,IF(
   BD294 &gt;= LARGE(IF(ISNUMBER(BD:BD), BD:BD), 3),
   BE294 - 0.001,
   IF(BE294 &gt;=VLOOKUP(P294,mapping!$A:$B,2,FALSE), BE294,VLOOKUP(P294,mapping!$A$2:$B$8,2,FALSE))
))</f>
        <v>0</v>
      </c>
      <c r="J294" s="11" cm="1">
        <f t="array" ref="J294">IF(
    AZ294="OUT",0,IF(IF(
                      BD294&gt;=LARGE(IF(ISNUMBER(BD:BD),BD:BD),3),
                      BE294+0.001,
                      VLOOKUP(H294,mapping!$D:$E,2,FALSE)
                      )&gt;I294,
                   IF(
                      BD294&gt;=LARGE(IF(ISNUMBER(BD:BD),BD:BD),3),
                      BE294+0.001,
                      VLOOKUP(H294,mapping!$D:$E,2,FALSE)
                      ),
                   I294+0.002))</f>
        <v>0</v>
      </c>
      <c r="K294" s="8">
        <f t="shared" si="130"/>
        <v>1.0886204587964869E-3</v>
      </c>
      <c r="L294" s="1" t="str">
        <f>Pos!B630</f>
        <v>JP3756600007</v>
      </c>
      <c r="M294" s="1" t="str">
        <f>_xlfn.XLOOKUP($L294,Pos!B:B,Pos!D:D,, 0)</f>
        <v>Nintendo Co., Ltd.</v>
      </c>
      <c r="N294" s="1" t="str">
        <f>_xlfn.XLOOKUP($L294,Pos!B:B,Pos!E:E,, 0)</f>
        <v>Personal &amp; Household Goods</v>
      </c>
      <c r="O294" s="1" t="str">
        <f t="shared" si="131"/>
        <v>Personal &amp; Household Goods_Others</v>
      </c>
      <c r="P294" s="1" t="str">
        <f>_xlfn.XLOOKUP($L294,Pos!B:B,Pos!F:F,, 0)</f>
        <v>Others</v>
      </c>
      <c r="Q294" s="1">
        <v>0</v>
      </c>
      <c r="R294" s="9">
        <f>_xlfn.XLOOKUP($L294,Pos!$B:$B,Pos!N:N,0, 0)</f>
        <v>4.7300000000000004</v>
      </c>
      <c r="S294" s="9">
        <f>_xlfn.XLOOKUP($L294,Pos!$B:$B,Pos!O:O,0, 0)</f>
        <v>1.51875</v>
      </c>
      <c r="T294" s="9">
        <f>_xlfn.XLOOKUP($L294,Pos!$B:$B,Pos!P:P,0, 0)</f>
        <v>6.3</v>
      </c>
      <c r="U294" s="9">
        <f>_xlfn.XLOOKUP($L294,Pos!$B:$B,Pos!Q:Q,0, 0)</f>
        <v>9.1999999999999993</v>
      </c>
      <c r="V294" s="9">
        <f>_xlfn.XLOOKUP($L294,Pos!$B:$B,Pos!R:R,0, 0)</f>
        <v>3.6333329999999999</v>
      </c>
      <c r="W294" s="9">
        <f>_xlfn.XLOOKUP($L294,Pos!$B:$B,Pos!S:S,0, 0)</f>
        <v>5.1433330000000002</v>
      </c>
      <c r="X294" s="9" t="str">
        <f>_xlfn.XLOOKUP($L294,Pos!$B:$B,Pos!J:J,0, 0)</f>
        <v>Outperform</v>
      </c>
      <c r="Y294" s="1">
        <v>0</v>
      </c>
      <c r="Z294" s="1">
        <v>0</v>
      </c>
      <c r="AA294" s="1">
        <f t="shared" si="132"/>
        <v>0</v>
      </c>
      <c r="AB294" s="9">
        <f>_xlfn.XLOOKUP(L294,Pos!B:B,Pos!K:K,-1,0)</f>
        <v>4.2857142857142856</v>
      </c>
      <c r="AC294" s="1" t="e">
        <f>_xlfn.XLOOKUP($L294,Pos!$A:$A,Pos!S:S,_xlfn.XLOOKUP($L294,#REF!,#REF!, ""), 0)</f>
        <v>#REF!</v>
      </c>
      <c r="AD294" s="1" t="e">
        <f>_xlfn.XLOOKUP($L294,Pos!$A:$A,Pos!T:T,_xlfn.XLOOKUP($L294,#REF!,#REF!, ""), 0)</f>
        <v>#REF!</v>
      </c>
      <c r="AE294" s="1" t="e">
        <f>_xlfn.XLOOKUP($L294,Pos!$A:$A,Pos!U:U,_xlfn.XLOOKUP($L294,#REF!,#REF!, ""), 0)</f>
        <v>#REF!</v>
      </c>
      <c r="AF294" s="1" t="e">
        <f>_xlfn.XLOOKUP($L294,Pos!$A:$A,Pos!V:V,_xlfn.XLOOKUP($L294,#REF!,#REF!, ""), 0)</f>
        <v>#REF!</v>
      </c>
      <c r="AG294" s="1" t="e">
        <f>_xlfn.XLOOKUP($L294,Pos!$A:$A,Pos!W:W,_xlfn.XLOOKUP($L294,#REF!,#REF!, ""), 0)</f>
        <v>#REF!</v>
      </c>
      <c r="AH294" s="1" t="e">
        <f>_xlfn.XLOOKUP($L294,Pos!$A:$A,Pos!X:X,_xlfn.XLOOKUP($L294,#REF!,#REF!, ""), 0)</f>
        <v>#REF!</v>
      </c>
      <c r="AI294" s="1" t="e">
        <f>_xlfn.XLOOKUP($L294,Pos!$A:$A,Pos!Y:Y,_xlfn.XLOOKUP($L294,#REF!,#REF!, ""), 0)</f>
        <v>#REF!</v>
      </c>
      <c r="AJ294" s="1" t="e">
        <f>_xlfn.XLOOKUP($L294,Pos!$A:$A,Pos!Z:Z,_xlfn.XLOOKUP($L294,#REF!,#REF!, ""), 0)</f>
        <v>#REF!</v>
      </c>
      <c r="AK294" s="1" t="e">
        <f>_xlfn.XLOOKUP($L294,Pos!$A:$A,Pos!AA:AA,_xlfn.XLOOKUP($L294,#REF!,#REF!, ""), 0)</f>
        <v>#REF!</v>
      </c>
      <c r="AL294" s="1" t="e">
        <f>_xlfn.XLOOKUP($L294,Pos!$A:$A,Pos!AB:AB,_xlfn.XLOOKUP($L294,#REF!,#REF!, ""), 0)</f>
        <v>#REF!</v>
      </c>
      <c r="AM294" s="1" t="e">
        <f>_xlfn.XLOOKUP($L294,Pos!$A:$A,Pos!AC:AC,_xlfn.XLOOKUP($L294,#REF!,#REF!, ""), 0)</f>
        <v>#REF!</v>
      </c>
      <c r="AN294" s="1" t="e">
        <f>_xlfn.XLOOKUP($L294,Pos!$A:$A,Pos!AD:AD,_xlfn.XLOOKUP($L294,#REF!,#REF!, ""), 0)</f>
        <v>#REF!</v>
      </c>
      <c r="AO294" s="1" t="e">
        <f>_xlfn.XLOOKUP($L294,Pos!$A:$A,Pos!AE:AE,_xlfn.XLOOKUP($L294,#REF!,#REF!, ""), 0)</f>
        <v>#REF!</v>
      </c>
      <c r="AP294" s="1" t="e">
        <f>_xlfn.XLOOKUP($L294,Pos!$A:$A,Pos!AF:AF,_xlfn.XLOOKUP($L294,#REF!,#REF!, ""), 0)</f>
        <v>#REF!</v>
      </c>
      <c r="AQ294" s="1" t="e">
        <f>_xlfn.XLOOKUP($L294,Pos!$A:$A,Pos!AG:AG,_xlfn.XLOOKUP($L294,#REF!,#REF!, ""), 0)</f>
        <v>#REF!</v>
      </c>
      <c r="AR294" s="1" t="e">
        <f>_xlfn.XLOOKUP($L294,Pos!$A:$A,Pos!AH:AH,_xlfn.XLOOKUP($L294,#REF!,#REF!, ""), 0)</f>
        <v>#REF!</v>
      </c>
      <c r="AS294" s="1" t="e">
        <f>_xlfn.XLOOKUP($L294,Pos!$A:$A,Pos!AI:AI,_xlfn.XLOOKUP($L294,#REF!,#REF!, ""), 0)</f>
        <v>#REF!</v>
      </c>
      <c r="AT294" s="1" t="e">
        <f>_xlfn.XLOOKUP($L294,Pos!$A:$A,Pos!AJ:AJ,_xlfn.XLOOKUP($L294,#REF!,#REF!, ""), 0)</f>
        <v>#REF!</v>
      </c>
      <c r="AU294" s="1" t="e">
        <f>_xlfn.XLOOKUP($L294,Pos!$A:$A,Pos!AK:AK,_xlfn.XLOOKUP($L294,#REF!,#REF!, ""), 0)</f>
        <v>#REF!</v>
      </c>
      <c r="AV294" s="1" t="e">
        <f>_xlfn.XLOOKUP($L294,Pos!$A:$A,Pos!AL:AL,_xlfn.XLOOKUP($L294,#REF!,#REF!, ""), 0)</f>
        <v>#REF!</v>
      </c>
      <c r="AW294" s="1" t="e">
        <f>_xlfn.XLOOKUP($L294,Pos!$A:$A,Pos!AM:AM,_xlfn.XLOOKUP($L294,#REF!,#REF!, ""), 0)</f>
        <v>#REF!</v>
      </c>
      <c r="AX294" s="1" t="e">
        <f>_xlfn.XLOOKUP($L294,Pos!$A:$A,Pos!AN:AN,_xlfn.XLOOKUP($L294,#REF!,#REF!, ""), 0)</f>
        <v>#REF!</v>
      </c>
      <c r="AY294" s="1" t="e">
        <f>_xlfn.XLOOKUP($L294,Pos!$A:$A,Pos!AO:AO,_xlfn.XLOOKUP($L294,#REF!,#REF!, ""), 0)</f>
        <v>#REF!</v>
      </c>
      <c r="AZ294" s="7" t="str">
        <f t="shared" si="133"/>
        <v>OUT</v>
      </c>
      <c r="BA294" s="1">
        <f>IF(OR(_xlfn.XLOOKUP(L294,Pos!B:B,Pos!L:L,FALSE)="ESG Reason",_xlfn.XLOOKUP(L294,Pos!B:B,Pos!L:L,FALSE)="Blacklisted"),1,0)</f>
        <v>1</v>
      </c>
      <c r="BC294" s="11">
        <v>9.1318052719175408E-11</v>
      </c>
      <c r="BD294" s="11">
        <f>_xlfn.XLOOKUP($L294,Pos!$B:$B,Pos!H:H,0, 0)</f>
        <v>0</v>
      </c>
      <c r="BE294" s="11">
        <f>_xlfn.XLOOKUP($L294,Pos!$B:$B,Pos!I:I,0, 0)</f>
        <v>1.0886204587964869E-3</v>
      </c>
      <c r="BF294" s="18">
        <f t="shared" si="134"/>
        <v>1.0886204587964869E-3</v>
      </c>
      <c r="BG294" s="1">
        <f t="shared" si="135"/>
        <v>3</v>
      </c>
      <c r="BH294" s="1">
        <f t="shared" si="136"/>
        <v>51</v>
      </c>
      <c r="BI294" s="18">
        <f t="shared" si="137"/>
        <v>9.1318052719175408E-11</v>
      </c>
      <c r="BJ294" s="3">
        <f t="shared" si="138"/>
        <v>0</v>
      </c>
      <c r="BK294" s="18">
        <f t="shared" si="139"/>
        <v>0</v>
      </c>
    </row>
    <row r="295" spans="3:63" x14ac:dyDescent="0.25">
      <c r="C295" s="3"/>
      <c r="D295" s="3"/>
      <c r="E295" s="3"/>
      <c r="F295" s="3"/>
      <c r="G295" s="51" t="s">
        <v>190</v>
      </c>
      <c r="H295" s="8" t="str">
        <f t="shared" si="129"/>
        <v>0,1%North America</v>
      </c>
      <c r="I295" s="11" cm="1">
        <f t="array" ref="I295">IF(
   AZ295 = "OUT", 0,IF(
   BD295 &gt;= LARGE(IF(ISNUMBER(BD:BD), BD:BD), 3),
   BE295 - 0.001,
   IF(BE295 &gt;=VLOOKUP(P295,mapping!$A:$B,2,FALSE), BE295,VLOOKUP(P295,mapping!$A$2:$B$8,2,FALSE))
))</f>
        <v>0</v>
      </c>
      <c r="J295" s="11" cm="1">
        <f t="array" ref="J295">IF(
    AZ295="OUT",0,IF(IF(
                      BD295&gt;=LARGE(IF(ISNUMBER(BD:BD),BD:BD),3),
                      BE295+0.001,
                      VLOOKUP(H295,mapping!$D:$E,2,FALSE)
                      )&gt;I295,
                   IF(
                      BD295&gt;=LARGE(IF(ISNUMBER(BD:BD),BD:BD),3),
                      BE295+0.001,
                      VLOOKUP(H295,mapping!$D:$E,2,FALSE)
                      ),
                   I295+0.002))</f>
        <v>0</v>
      </c>
      <c r="K295" s="8">
        <f t="shared" si="130"/>
        <v>1.0866541599398559E-3</v>
      </c>
      <c r="L295" s="1" t="str">
        <f>Pos!B1102</f>
        <v>US5717481023</v>
      </c>
      <c r="M295" s="1" t="str">
        <f>_xlfn.XLOOKUP($L295,Pos!B:B,Pos!D:D,, 0)</f>
        <v>Marsh &amp; McLennan Companies, Inc.</v>
      </c>
      <c r="N295" s="1" t="str">
        <f>_xlfn.XLOOKUP($L295,Pos!B:B,Pos!E:E,, 0)</f>
        <v>Insurance</v>
      </c>
      <c r="O295" s="1" t="str">
        <f t="shared" si="131"/>
        <v>Insurance_North America</v>
      </c>
      <c r="P295" s="1" t="str">
        <f>_xlfn.XLOOKUP($L295,Pos!B:B,Pos!F:F,, 0)</f>
        <v>North America</v>
      </c>
      <c r="Q295" s="1">
        <v>0</v>
      </c>
      <c r="R295" s="9">
        <f>_xlfn.XLOOKUP($L295,Pos!$B:$B,Pos!N:N,0, 0)</f>
        <v>5.59</v>
      </c>
      <c r="S295" s="9">
        <f>_xlfn.XLOOKUP($L295,Pos!$B:$B,Pos!O:O,0, 0)</f>
        <v>3.8316659999999998</v>
      </c>
      <c r="T295" s="9">
        <f>_xlfn.XLOOKUP($L295,Pos!$B:$B,Pos!P:P,0, 0)</f>
        <v>7.5</v>
      </c>
      <c r="U295" s="9">
        <f>_xlfn.XLOOKUP($L295,Pos!$B:$B,Pos!Q:Q,0, 0)</f>
        <v>0.4</v>
      </c>
      <c r="V295" s="9">
        <f>_xlfn.XLOOKUP($L295,Pos!$B:$B,Pos!R:R,0, 0)</f>
        <v>5.2</v>
      </c>
      <c r="W295" s="9">
        <f>_xlfn.XLOOKUP($L295,Pos!$B:$B,Pos!S:S,0, 0)</f>
        <v>5.8466659999999999</v>
      </c>
      <c r="X295" s="9" t="str">
        <f>_xlfn.XLOOKUP($L295,Pos!$B:$B,Pos!J:J,0, 0)</f>
        <v>Hold</v>
      </c>
      <c r="Y295" s="1">
        <v>0</v>
      </c>
      <c r="Z295" s="1">
        <v>0</v>
      </c>
      <c r="AA295" s="1">
        <f t="shared" si="132"/>
        <v>0</v>
      </c>
      <c r="AB295" s="9">
        <f>_xlfn.XLOOKUP(L295,Pos!B:B,Pos!K:K,-1,0)</f>
        <v>4.7826086956521738</v>
      </c>
      <c r="AC295" s="1" t="e">
        <f>_xlfn.XLOOKUP($L295,Pos!$A:$A,Pos!S:S,_xlfn.XLOOKUP($L295,#REF!,#REF!, ""), 0)</f>
        <v>#REF!</v>
      </c>
      <c r="AD295" s="1" t="e">
        <f>_xlfn.XLOOKUP($L295,Pos!$A:$A,Pos!T:T,_xlfn.XLOOKUP($L295,#REF!,#REF!, ""), 0)</f>
        <v>#REF!</v>
      </c>
      <c r="AE295" s="1" t="e">
        <f>_xlfn.XLOOKUP($L295,Pos!$A:$A,Pos!U:U,_xlfn.XLOOKUP($L295,#REF!,#REF!, ""), 0)</f>
        <v>#REF!</v>
      </c>
      <c r="AF295" s="1" t="e">
        <f>_xlfn.XLOOKUP($L295,Pos!$A:$A,Pos!V:V,_xlfn.XLOOKUP($L295,#REF!,#REF!, ""), 0)</f>
        <v>#REF!</v>
      </c>
      <c r="AG295" s="1" t="e">
        <f>_xlfn.XLOOKUP($L295,Pos!$A:$A,Pos!W:W,_xlfn.XLOOKUP($L295,#REF!,#REF!, ""), 0)</f>
        <v>#REF!</v>
      </c>
      <c r="AH295" s="1" t="e">
        <f>_xlfn.XLOOKUP($L295,Pos!$A:$A,Pos!X:X,_xlfn.XLOOKUP($L295,#REF!,#REF!, ""), 0)</f>
        <v>#REF!</v>
      </c>
      <c r="AI295" s="1" t="e">
        <f>_xlfn.XLOOKUP($L295,Pos!$A:$A,Pos!Y:Y,_xlfn.XLOOKUP($L295,#REF!,#REF!, ""), 0)</f>
        <v>#REF!</v>
      </c>
      <c r="AJ295" s="1" t="e">
        <f>_xlfn.XLOOKUP($L295,Pos!$A:$A,Pos!Z:Z,_xlfn.XLOOKUP($L295,#REF!,#REF!, ""), 0)</f>
        <v>#REF!</v>
      </c>
      <c r="AK295" s="1" t="e">
        <f>_xlfn.XLOOKUP($L295,Pos!$A:$A,Pos!AA:AA,_xlfn.XLOOKUP($L295,#REF!,#REF!, ""), 0)</f>
        <v>#REF!</v>
      </c>
      <c r="AL295" s="1" t="e">
        <f>_xlfn.XLOOKUP($L295,Pos!$A:$A,Pos!AB:AB,_xlfn.XLOOKUP($L295,#REF!,#REF!, ""), 0)</f>
        <v>#REF!</v>
      </c>
      <c r="AM295" s="1" t="e">
        <f>_xlfn.XLOOKUP($L295,Pos!$A:$A,Pos!AC:AC,_xlfn.XLOOKUP($L295,#REF!,#REF!, ""), 0)</f>
        <v>#REF!</v>
      </c>
      <c r="AN295" s="1" t="e">
        <f>_xlfn.XLOOKUP($L295,Pos!$A:$A,Pos!AD:AD,_xlfn.XLOOKUP($L295,#REF!,#REF!, ""), 0)</f>
        <v>#REF!</v>
      </c>
      <c r="AO295" s="1" t="e">
        <f>_xlfn.XLOOKUP($L295,Pos!$A:$A,Pos!AE:AE,_xlfn.XLOOKUP($L295,#REF!,#REF!, ""), 0)</f>
        <v>#REF!</v>
      </c>
      <c r="AP295" s="1" t="e">
        <f>_xlfn.XLOOKUP($L295,Pos!$A:$A,Pos!AF:AF,_xlfn.XLOOKUP($L295,#REF!,#REF!, ""), 0)</f>
        <v>#REF!</v>
      </c>
      <c r="AQ295" s="1" t="e">
        <f>_xlfn.XLOOKUP($L295,Pos!$A:$A,Pos!AG:AG,_xlfn.XLOOKUP($L295,#REF!,#REF!, ""), 0)</f>
        <v>#REF!</v>
      </c>
      <c r="AR295" s="1" t="e">
        <f>_xlfn.XLOOKUP($L295,Pos!$A:$A,Pos!AH:AH,_xlfn.XLOOKUP($L295,#REF!,#REF!, ""), 0)</f>
        <v>#REF!</v>
      </c>
      <c r="AS295" s="1" t="e">
        <f>_xlfn.XLOOKUP($L295,Pos!$A:$A,Pos!AI:AI,_xlfn.XLOOKUP($L295,#REF!,#REF!, ""), 0)</f>
        <v>#REF!</v>
      </c>
      <c r="AT295" s="1" t="e">
        <f>_xlfn.XLOOKUP($L295,Pos!$A:$A,Pos!AJ:AJ,_xlfn.XLOOKUP($L295,#REF!,#REF!, ""), 0)</f>
        <v>#REF!</v>
      </c>
      <c r="AU295" s="1" t="e">
        <f>_xlfn.XLOOKUP($L295,Pos!$A:$A,Pos!AK:AK,_xlfn.XLOOKUP($L295,#REF!,#REF!, ""), 0)</f>
        <v>#REF!</v>
      </c>
      <c r="AV295" s="1" t="e">
        <f>_xlfn.XLOOKUP($L295,Pos!$A:$A,Pos!AL:AL,_xlfn.XLOOKUP($L295,#REF!,#REF!, ""), 0)</f>
        <v>#REF!</v>
      </c>
      <c r="AW295" s="1" t="e">
        <f>_xlfn.XLOOKUP($L295,Pos!$A:$A,Pos!AM:AM,_xlfn.XLOOKUP($L295,#REF!,#REF!, ""), 0)</f>
        <v>#REF!</v>
      </c>
      <c r="AX295" s="1" t="e">
        <f>_xlfn.XLOOKUP($L295,Pos!$A:$A,Pos!AN:AN,_xlfn.XLOOKUP($L295,#REF!,#REF!, ""), 0)</f>
        <v>#REF!</v>
      </c>
      <c r="AY295" s="1" t="e">
        <f>_xlfn.XLOOKUP($L295,Pos!$A:$A,Pos!AO:AO,_xlfn.XLOOKUP($L295,#REF!,#REF!, ""), 0)</f>
        <v>#REF!</v>
      </c>
      <c r="AZ295" s="7" t="str">
        <f t="shared" si="133"/>
        <v>OUT</v>
      </c>
      <c r="BA295" s="1">
        <f>IF(OR(_xlfn.XLOOKUP(L295,Pos!B:B,Pos!L:L,FALSE)="ESG Reason",_xlfn.XLOOKUP(L295,Pos!B:B,Pos!L:L,FALSE)="Blacklisted"),1,0)</f>
        <v>0</v>
      </c>
      <c r="BC295" s="11">
        <v>9.1408940145659739E-11</v>
      </c>
      <c r="BD295" s="11">
        <f>_xlfn.XLOOKUP($L295,Pos!$B:$B,Pos!H:H,0, 0)</f>
        <v>0</v>
      </c>
      <c r="BE295" s="11">
        <f>_xlfn.XLOOKUP($L295,Pos!$B:$B,Pos!I:I,0, 0)</f>
        <v>1.0866541599398559E-3</v>
      </c>
      <c r="BF295" s="18">
        <f t="shared" si="134"/>
        <v>1.0866541599398559E-3</v>
      </c>
      <c r="BG295" s="1">
        <f t="shared" si="135"/>
        <v>1</v>
      </c>
      <c r="BH295" s="1">
        <f t="shared" si="136"/>
        <v>30</v>
      </c>
      <c r="BI295" s="18">
        <f t="shared" si="137"/>
        <v>9.1408940145659739E-11</v>
      </c>
      <c r="BJ295" s="3">
        <f t="shared" si="138"/>
        <v>0</v>
      </c>
      <c r="BK295" s="18">
        <f t="shared" si="139"/>
        <v>0</v>
      </c>
    </row>
    <row r="296" spans="3:63" x14ac:dyDescent="0.25">
      <c r="C296" s="3"/>
      <c r="D296" s="3"/>
      <c r="E296" s="3"/>
      <c r="F296" s="3"/>
      <c r="G296" s="51" t="s">
        <v>195</v>
      </c>
      <c r="H296" s="8" t="str">
        <f t="shared" si="129"/>
        <v>0,1%North America</v>
      </c>
      <c r="I296" s="11" cm="1">
        <f t="array" ref="I296">IF(
   AZ296 = "OUT", 0,IF(
   BD296 &gt;= LARGE(IF(ISNUMBER(BD:BD), BD:BD), 3),
   BE296 - 0.001,
   IF(BE296 &gt;=VLOOKUP(P296,mapping!$A:$B,2,FALSE), BE296,VLOOKUP(P296,mapping!$A$2:$B$8,2,FALSE))
))</f>
        <v>0</v>
      </c>
      <c r="J296" s="11" cm="1">
        <f t="array" ref="J296">IF(
    AZ296="OUT",0,IF(IF(
                      BD296&gt;=LARGE(IF(ISNUMBER(BD:BD),BD:BD),3),
                      BE296+0.001,
                      VLOOKUP(H296,mapping!$D:$E,2,FALSE)
                      )&gt;I296,
                   IF(
                      BD296&gt;=LARGE(IF(ISNUMBER(BD:BD),BD:BD),3),
                      BE296+0.001,
                      VLOOKUP(H296,mapping!$D:$E,2,FALSE)
                      ),
                   I296+0.002))</f>
        <v>0</v>
      </c>
      <c r="K296" s="8">
        <f t="shared" si="130"/>
        <v>1.0740172392615609E-3</v>
      </c>
      <c r="L296" s="1" t="str">
        <f>Pos!B1147</f>
        <v>US67103H1077</v>
      </c>
      <c r="M296" s="1" t="str">
        <f>_xlfn.XLOOKUP($L296,Pos!B:B,Pos!D:D,, 0)</f>
        <v>O'Reilly Automotive, Inc.</v>
      </c>
      <c r="N296" s="1" t="str">
        <f>_xlfn.XLOOKUP($L296,Pos!B:B,Pos!E:E,, 0)</f>
        <v>Retail</v>
      </c>
      <c r="O296" s="1" t="str">
        <f t="shared" si="131"/>
        <v>Retail_North America</v>
      </c>
      <c r="P296" s="1" t="str">
        <f>_xlfn.XLOOKUP($L296,Pos!B:B,Pos!F:F,, 0)</f>
        <v>North America</v>
      </c>
      <c r="Q296" s="1">
        <v>0</v>
      </c>
      <c r="R296" s="9">
        <f>_xlfn.XLOOKUP($L296,Pos!$B:$B,Pos!N:N,0, 0)</f>
        <v>0</v>
      </c>
      <c r="S296" s="9">
        <f>_xlfn.XLOOKUP($L296,Pos!$B:$B,Pos!O:O,0, 0)</f>
        <v>2.0550000000000002</v>
      </c>
      <c r="T296" s="9">
        <f>_xlfn.XLOOKUP($L296,Pos!$B:$B,Pos!P:P,0, 0)</f>
        <v>5.8666669999999996</v>
      </c>
      <c r="U296" s="9">
        <f>_xlfn.XLOOKUP($L296,Pos!$B:$B,Pos!Q:Q,0, 0)</f>
        <v>6.1</v>
      </c>
      <c r="V296" s="9">
        <f>_xlfn.XLOOKUP($L296,Pos!$B:$B,Pos!R:R,0, 0)</f>
        <v>9.466666</v>
      </c>
      <c r="W296" s="9">
        <f>_xlfn.XLOOKUP($L296,Pos!$B:$B,Pos!S:S,0, 0)</f>
        <v>5.4950000000000001</v>
      </c>
      <c r="X296" s="9" t="str">
        <f>_xlfn.XLOOKUP($L296,Pos!$B:$B,Pos!J:J,0, 0)</f>
        <v>Outperform</v>
      </c>
      <c r="Y296" s="1">
        <v>0</v>
      </c>
      <c r="Z296" s="1">
        <v>0</v>
      </c>
      <c r="AA296" s="1">
        <f t="shared" si="132"/>
        <v>0</v>
      </c>
      <c r="AB296" s="9">
        <f>_xlfn.XLOOKUP(L296,Pos!B:B,Pos!K:K,-1,0)</f>
        <v>2.592592592592593</v>
      </c>
      <c r="AC296" s="1" t="e">
        <f>_xlfn.XLOOKUP($L296,Pos!$A:$A,Pos!S:S,_xlfn.XLOOKUP($L296,#REF!,#REF!, ""), 0)</f>
        <v>#REF!</v>
      </c>
      <c r="AD296" s="1" t="e">
        <f>_xlfn.XLOOKUP($L296,Pos!$A:$A,Pos!T:T,_xlfn.XLOOKUP($L296,#REF!,#REF!, ""), 0)</f>
        <v>#REF!</v>
      </c>
      <c r="AE296" s="1" t="e">
        <f>_xlfn.XLOOKUP($L296,Pos!$A:$A,Pos!U:U,_xlfn.XLOOKUP($L296,#REF!,#REF!, ""), 0)</f>
        <v>#REF!</v>
      </c>
      <c r="AF296" s="1" t="e">
        <f>_xlfn.XLOOKUP($L296,Pos!$A:$A,Pos!V:V,_xlfn.XLOOKUP($L296,#REF!,#REF!, ""), 0)</f>
        <v>#REF!</v>
      </c>
      <c r="AG296" s="1" t="e">
        <f>_xlfn.XLOOKUP($L296,Pos!$A:$A,Pos!W:W,_xlfn.XLOOKUP($L296,#REF!,#REF!, ""), 0)</f>
        <v>#REF!</v>
      </c>
      <c r="AH296" s="1" t="e">
        <f>_xlfn.XLOOKUP($L296,Pos!$A:$A,Pos!X:X,_xlfn.XLOOKUP($L296,#REF!,#REF!, ""), 0)</f>
        <v>#REF!</v>
      </c>
      <c r="AI296" s="1" t="e">
        <f>_xlfn.XLOOKUP($L296,Pos!$A:$A,Pos!Y:Y,_xlfn.XLOOKUP($L296,#REF!,#REF!, ""), 0)</f>
        <v>#REF!</v>
      </c>
      <c r="AJ296" s="1" t="e">
        <f>_xlfn.XLOOKUP($L296,Pos!$A:$A,Pos!Z:Z,_xlfn.XLOOKUP($L296,#REF!,#REF!, ""), 0)</f>
        <v>#REF!</v>
      </c>
      <c r="AK296" s="1" t="e">
        <f>_xlfn.XLOOKUP($L296,Pos!$A:$A,Pos!AA:AA,_xlfn.XLOOKUP($L296,#REF!,#REF!, ""), 0)</f>
        <v>#REF!</v>
      </c>
      <c r="AL296" s="1" t="e">
        <f>_xlfn.XLOOKUP($L296,Pos!$A:$A,Pos!AB:AB,_xlfn.XLOOKUP($L296,#REF!,#REF!, ""), 0)</f>
        <v>#REF!</v>
      </c>
      <c r="AM296" s="1" t="e">
        <f>_xlfn.XLOOKUP($L296,Pos!$A:$A,Pos!AC:AC,_xlfn.XLOOKUP($L296,#REF!,#REF!, ""), 0)</f>
        <v>#REF!</v>
      </c>
      <c r="AN296" s="1" t="e">
        <f>_xlfn.XLOOKUP($L296,Pos!$A:$A,Pos!AD:AD,_xlfn.XLOOKUP($L296,#REF!,#REF!, ""), 0)</f>
        <v>#REF!</v>
      </c>
      <c r="AO296" s="1" t="e">
        <f>_xlfn.XLOOKUP($L296,Pos!$A:$A,Pos!AE:AE,_xlfn.XLOOKUP($L296,#REF!,#REF!, ""), 0)</f>
        <v>#REF!</v>
      </c>
      <c r="AP296" s="1" t="e">
        <f>_xlfn.XLOOKUP($L296,Pos!$A:$A,Pos!AF:AF,_xlfn.XLOOKUP($L296,#REF!,#REF!, ""), 0)</f>
        <v>#REF!</v>
      </c>
      <c r="AQ296" s="1" t="e">
        <f>_xlfn.XLOOKUP($L296,Pos!$A:$A,Pos!AG:AG,_xlfn.XLOOKUP($L296,#REF!,#REF!, ""), 0)</f>
        <v>#REF!</v>
      </c>
      <c r="AR296" s="1" t="e">
        <f>_xlfn.XLOOKUP($L296,Pos!$A:$A,Pos!AH:AH,_xlfn.XLOOKUP($L296,#REF!,#REF!, ""), 0)</f>
        <v>#REF!</v>
      </c>
      <c r="AS296" s="1" t="e">
        <f>_xlfn.XLOOKUP($L296,Pos!$A:$A,Pos!AI:AI,_xlfn.XLOOKUP($L296,#REF!,#REF!, ""), 0)</f>
        <v>#REF!</v>
      </c>
      <c r="AT296" s="1" t="e">
        <f>_xlfn.XLOOKUP($L296,Pos!$A:$A,Pos!AJ:AJ,_xlfn.XLOOKUP($L296,#REF!,#REF!, ""), 0)</f>
        <v>#REF!</v>
      </c>
      <c r="AU296" s="1" t="e">
        <f>_xlfn.XLOOKUP($L296,Pos!$A:$A,Pos!AK:AK,_xlfn.XLOOKUP($L296,#REF!,#REF!, ""), 0)</f>
        <v>#REF!</v>
      </c>
      <c r="AV296" s="1" t="e">
        <f>_xlfn.XLOOKUP($L296,Pos!$A:$A,Pos!AL:AL,_xlfn.XLOOKUP($L296,#REF!,#REF!, ""), 0)</f>
        <v>#REF!</v>
      </c>
      <c r="AW296" s="1" t="e">
        <f>_xlfn.XLOOKUP($L296,Pos!$A:$A,Pos!AM:AM,_xlfn.XLOOKUP($L296,#REF!,#REF!, ""), 0)</f>
        <v>#REF!</v>
      </c>
      <c r="AX296" s="1" t="e">
        <f>_xlfn.XLOOKUP($L296,Pos!$A:$A,Pos!AN:AN,_xlfn.XLOOKUP($L296,#REF!,#REF!, ""), 0)</f>
        <v>#REF!</v>
      </c>
      <c r="AY296" s="1" t="e">
        <f>_xlfn.XLOOKUP($L296,Pos!$A:$A,Pos!AO:AO,_xlfn.XLOOKUP($L296,#REF!,#REF!, ""), 0)</f>
        <v>#REF!</v>
      </c>
      <c r="AZ296" s="7" t="str">
        <f t="shared" si="133"/>
        <v>OUT</v>
      </c>
      <c r="BA296" s="1">
        <f>IF(OR(_xlfn.XLOOKUP(L296,Pos!B:B,Pos!L:L,FALSE)="ESG Reason",_xlfn.XLOOKUP(L296,Pos!B:B,Pos!L:L,FALSE)="Blacklisted"),1,0)</f>
        <v>1</v>
      </c>
      <c r="BC296" s="11">
        <v>2.007483190551702E-10</v>
      </c>
      <c r="BD296" s="11">
        <f>_xlfn.XLOOKUP($L296,Pos!$B:$B,Pos!H:H,0, 0)</f>
        <v>0</v>
      </c>
      <c r="BE296" s="11">
        <f>_xlfn.XLOOKUP($L296,Pos!$B:$B,Pos!I:I,0, 0)</f>
        <v>1.0740172392615609E-3</v>
      </c>
      <c r="BF296" s="18">
        <f t="shared" si="134"/>
        <v>1.0740172392615609E-3</v>
      </c>
      <c r="BG296" s="1">
        <f t="shared" si="135"/>
        <v>1</v>
      </c>
      <c r="BH296" s="1">
        <f t="shared" si="136"/>
        <v>34</v>
      </c>
      <c r="BI296" s="18">
        <f t="shared" si="137"/>
        <v>2.007483190551702E-10</v>
      </c>
      <c r="BJ296" s="3">
        <f t="shared" si="138"/>
        <v>0</v>
      </c>
      <c r="BK296" s="18">
        <f t="shared" si="139"/>
        <v>0</v>
      </c>
    </row>
    <row r="297" spans="3:63" x14ac:dyDescent="0.25">
      <c r="C297" s="3"/>
      <c r="D297" s="3"/>
      <c r="E297" s="3"/>
      <c r="F297" s="3"/>
      <c r="G297" s="51" t="s">
        <v>194</v>
      </c>
      <c r="H297" s="8" t="str">
        <f t="shared" si="129"/>
        <v>0,1%Others</v>
      </c>
      <c r="I297" s="11" cm="1">
        <f t="array" ref="I297">IF(
   AZ297 = "OUT", 0,IF(
   BD297 &gt;= LARGE(IF(ISNUMBER(BD:BD), BD:BD), 3),
   BE297 - 0.001,
   IF(BE297 &gt;=VLOOKUP(P297,mapping!$A:$B,2,FALSE), BE297,VLOOKUP(P297,mapping!$A$2:$B$8,2,FALSE))
))</f>
        <v>0</v>
      </c>
      <c r="J297" s="11" cm="1">
        <f t="array" ref="J297">IF(
    AZ297="OUT",0,IF(IF(
                      BD297&gt;=LARGE(IF(ISNUMBER(BD:BD),BD:BD),3),
                      BE297+0.001,
                      VLOOKUP(H297,mapping!$D:$E,2,FALSE)
                      )&gt;I297,
                   IF(
                      BD297&gt;=LARGE(IF(ISNUMBER(BD:BD),BD:BD),3),
                      BE297+0.001,
                      VLOOKUP(H297,mapping!$D:$E,2,FALSE)
                      ),
                   I297+0.002))</f>
        <v>0</v>
      </c>
      <c r="K297" s="8">
        <f t="shared" si="130"/>
        <v>1.0589949560333861E-3</v>
      </c>
      <c r="L297" s="1" t="str">
        <f>Pos!B653</f>
        <v>JP3885780001</v>
      </c>
      <c r="M297" s="1" t="str">
        <f>_xlfn.XLOOKUP($L297,Pos!B:B,Pos!D:D,, 0)</f>
        <v>Mizuho Financial Group, Inc.</v>
      </c>
      <c r="N297" s="1" t="str">
        <f>_xlfn.XLOOKUP($L297,Pos!B:B,Pos!E:E,, 0)</f>
        <v>Banks</v>
      </c>
      <c r="O297" s="1" t="str">
        <f t="shared" si="131"/>
        <v>Banks_Others</v>
      </c>
      <c r="P297" s="1" t="str">
        <f>_xlfn.XLOOKUP($L297,Pos!B:B,Pos!F:F,, 0)</f>
        <v>Others</v>
      </c>
      <c r="Q297" s="1">
        <v>0</v>
      </c>
      <c r="R297" s="9">
        <f>_xlfn.XLOOKUP($L297,Pos!$B:$B,Pos!N:N,0, 0)</f>
        <v>4.2</v>
      </c>
      <c r="S297" s="9">
        <f>_xlfn.XLOOKUP($L297,Pos!$B:$B,Pos!O:O,0, 0)</f>
        <v>4.6825000000000001</v>
      </c>
      <c r="T297" s="9">
        <f>_xlfn.XLOOKUP($L297,Pos!$B:$B,Pos!P:P,0, 0)</f>
        <v>5</v>
      </c>
      <c r="U297" s="9">
        <f>_xlfn.XLOOKUP($L297,Pos!$B:$B,Pos!Q:Q,0, 0)</f>
        <v>7.5</v>
      </c>
      <c r="V297" s="9">
        <f>_xlfn.XLOOKUP($L297,Pos!$B:$B,Pos!R:R,0, 0)</f>
        <v>3.1666669999999999</v>
      </c>
      <c r="W297" s="9">
        <f>_xlfn.XLOOKUP($L297,Pos!$B:$B,Pos!S:S,0, 0)</f>
        <v>7.6916669999999998</v>
      </c>
      <c r="X297" s="9" t="str">
        <f>_xlfn.XLOOKUP($L297,Pos!$B:$B,Pos!J:J,0, 0)</f>
        <v>Outperform</v>
      </c>
      <c r="Y297" s="1">
        <v>0</v>
      </c>
      <c r="Z297" s="1">
        <v>0</v>
      </c>
      <c r="AA297" s="1">
        <f t="shared" si="132"/>
        <v>0</v>
      </c>
      <c r="AB297" s="9">
        <f>_xlfn.XLOOKUP(L297,Pos!B:B,Pos!K:K,-1,0)</f>
        <v>4.583333333333333</v>
      </c>
      <c r="AC297" s="1" t="e">
        <f>_xlfn.XLOOKUP($L297,Pos!$A:$A,Pos!S:S,_xlfn.XLOOKUP($L297,#REF!,#REF!, ""), 0)</f>
        <v>#REF!</v>
      </c>
      <c r="AD297" s="1" t="e">
        <f>_xlfn.XLOOKUP($L297,Pos!$A:$A,Pos!T:T,_xlfn.XLOOKUP($L297,#REF!,#REF!, ""), 0)</f>
        <v>#REF!</v>
      </c>
      <c r="AE297" s="1" t="e">
        <f>_xlfn.XLOOKUP($L297,Pos!$A:$A,Pos!U:U,_xlfn.XLOOKUP($L297,#REF!,#REF!, ""), 0)</f>
        <v>#REF!</v>
      </c>
      <c r="AF297" s="1" t="e">
        <f>_xlfn.XLOOKUP($L297,Pos!$A:$A,Pos!V:V,_xlfn.XLOOKUP($L297,#REF!,#REF!, ""), 0)</f>
        <v>#REF!</v>
      </c>
      <c r="AG297" s="1" t="e">
        <f>_xlfn.XLOOKUP($L297,Pos!$A:$A,Pos!W:W,_xlfn.XLOOKUP($L297,#REF!,#REF!, ""), 0)</f>
        <v>#REF!</v>
      </c>
      <c r="AH297" s="1" t="e">
        <f>_xlfn.XLOOKUP($L297,Pos!$A:$A,Pos!X:X,_xlfn.XLOOKUP($L297,#REF!,#REF!, ""), 0)</f>
        <v>#REF!</v>
      </c>
      <c r="AI297" s="1" t="e">
        <f>_xlfn.XLOOKUP($L297,Pos!$A:$A,Pos!Y:Y,_xlfn.XLOOKUP($L297,#REF!,#REF!, ""), 0)</f>
        <v>#REF!</v>
      </c>
      <c r="AJ297" s="1" t="e">
        <f>_xlfn.XLOOKUP($L297,Pos!$A:$A,Pos!Z:Z,_xlfn.XLOOKUP($L297,#REF!,#REF!, ""), 0)</f>
        <v>#REF!</v>
      </c>
      <c r="AK297" s="1" t="e">
        <f>_xlfn.XLOOKUP($L297,Pos!$A:$A,Pos!AA:AA,_xlfn.XLOOKUP($L297,#REF!,#REF!, ""), 0)</f>
        <v>#REF!</v>
      </c>
      <c r="AL297" s="1" t="e">
        <f>_xlfn.XLOOKUP($L297,Pos!$A:$A,Pos!AB:AB,_xlfn.XLOOKUP($L297,#REF!,#REF!, ""), 0)</f>
        <v>#REF!</v>
      </c>
      <c r="AM297" s="1" t="e">
        <f>_xlfn.XLOOKUP($L297,Pos!$A:$A,Pos!AC:AC,_xlfn.XLOOKUP($L297,#REF!,#REF!, ""), 0)</f>
        <v>#REF!</v>
      </c>
      <c r="AN297" s="1" t="e">
        <f>_xlfn.XLOOKUP($L297,Pos!$A:$A,Pos!AD:AD,_xlfn.XLOOKUP($L297,#REF!,#REF!, ""), 0)</f>
        <v>#REF!</v>
      </c>
      <c r="AO297" s="1" t="e">
        <f>_xlfn.XLOOKUP($L297,Pos!$A:$A,Pos!AE:AE,_xlfn.XLOOKUP($L297,#REF!,#REF!, ""), 0)</f>
        <v>#REF!</v>
      </c>
      <c r="AP297" s="1" t="e">
        <f>_xlfn.XLOOKUP($L297,Pos!$A:$A,Pos!AF:AF,_xlfn.XLOOKUP($L297,#REF!,#REF!, ""), 0)</f>
        <v>#REF!</v>
      </c>
      <c r="AQ297" s="1" t="e">
        <f>_xlfn.XLOOKUP($L297,Pos!$A:$A,Pos!AG:AG,_xlfn.XLOOKUP($L297,#REF!,#REF!, ""), 0)</f>
        <v>#REF!</v>
      </c>
      <c r="AR297" s="1" t="e">
        <f>_xlfn.XLOOKUP($L297,Pos!$A:$A,Pos!AH:AH,_xlfn.XLOOKUP($L297,#REF!,#REF!, ""), 0)</f>
        <v>#REF!</v>
      </c>
      <c r="AS297" s="1" t="e">
        <f>_xlfn.XLOOKUP($L297,Pos!$A:$A,Pos!AI:AI,_xlfn.XLOOKUP($L297,#REF!,#REF!, ""), 0)</f>
        <v>#REF!</v>
      </c>
      <c r="AT297" s="1" t="e">
        <f>_xlfn.XLOOKUP($L297,Pos!$A:$A,Pos!AJ:AJ,_xlfn.XLOOKUP($L297,#REF!,#REF!, ""), 0)</f>
        <v>#REF!</v>
      </c>
      <c r="AU297" s="1" t="e">
        <f>_xlfn.XLOOKUP($L297,Pos!$A:$A,Pos!AK:AK,_xlfn.XLOOKUP($L297,#REF!,#REF!, ""), 0)</f>
        <v>#REF!</v>
      </c>
      <c r="AV297" s="1" t="e">
        <f>_xlfn.XLOOKUP($L297,Pos!$A:$A,Pos!AL:AL,_xlfn.XLOOKUP($L297,#REF!,#REF!, ""), 0)</f>
        <v>#REF!</v>
      </c>
      <c r="AW297" s="1" t="e">
        <f>_xlfn.XLOOKUP($L297,Pos!$A:$A,Pos!AM:AM,_xlfn.XLOOKUP($L297,#REF!,#REF!, ""), 0)</f>
        <v>#REF!</v>
      </c>
      <c r="AX297" s="1" t="e">
        <f>_xlfn.XLOOKUP($L297,Pos!$A:$A,Pos!AN:AN,_xlfn.XLOOKUP($L297,#REF!,#REF!, ""), 0)</f>
        <v>#REF!</v>
      </c>
      <c r="AY297" s="1" t="e">
        <f>_xlfn.XLOOKUP($L297,Pos!$A:$A,Pos!AO:AO,_xlfn.XLOOKUP($L297,#REF!,#REF!, ""), 0)</f>
        <v>#REF!</v>
      </c>
      <c r="AZ297" s="7" t="str">
        <f t="shared" si="133"/>
        <v>OUT</v>
      </c>
      <c r="BA297" s="1">
        <f>IF(OR(_xlfn.XLOOKUP(L297,Pos!B:B,Pos!L:L,FALSE)="ESG Reason",_xlfn.XLOOKUP(L297,Pos!B:B,Pos!L:L,FALSE)="Blacklisted"),1,0)</f>
        <v>0</v>
      </c>
      <c r="BC297" s="11">
        <v>1.3221080800124349E-10</v>
      </c>
      <c r="BD297" s="11">
        <f>_xlfn.XLOOKUP($L297,Pos!$B:$B,Pos!H:H,0, 0)</f>
        <v>0</v>
      </c>
      <c r="BE297" s="11">
        <f>_xlfn.XLOOKUP($L297,Pos!$B:$B,Pos!I:I,0, 0)</f>
        <v>1.0589949560333861E-3</v>
      </c>
      <c r="BF297" s="18">
        <f t="shared" si="134"/>
        <v>1.0589949560333861E-3</v>
      </c>
      <c r="BG297" s="1">
        <f t="shared" si="135"/>
        <v>3</v>
      </c>
      <c r="BH297" s="1">
        <f t="shared" si="136"/>
        <v>40</v>
      </c>
      <c r="BI297" s="18">
        <f t="shared" si="137"/>
        <v>1.3221080800124349E-10</v>
      </c>
      <c r="BJ297" s="3">
        <f t="shared" si="138"/>
        <v>0</v>
      </c>
      <c r="BK297" s="18">
        <f t="shared" si="139"/>
        <v>0</v>
      </c>
    </row>
    <row r="298" spans="3:63" x14ac:dyDescent="0.25">
      <c r="C298" s="3"/>
      <c r="D298" s="3"/>
      <c r="E298" s="3"/>
      <c r="F298" s="3"/>
      <c r="G298" s="51" t="s">
        <v>198</v>
      </c>
      <c r="H298" s="8" t="str">
        <f t="shared" si="129"/>
        <v>0,1%North America</v>
      </c>
      <c r="I298" s="11" cm="1">
        <f t="array" ref="I298">IF(
   AZ298 = "OUT", 0,IF(
   BD298 &gt;= LARGE(IF(ISNUMBER(BD:BD), BD:BD), 3),
   BE298 - 0.001,
   IF(BE298 &gt;=VLOOKUP(P298,mapping!$A:$B,2,FALSE), BE298,VLOOKUP(P298,mapping!$A$2:$B$8,2,FALSE))
))</f>
        <v>0</v>
      </c>
      <c r="J298" s="11" cm="1">
        <f t="array" ref="J298">IF(
    AZ298="OUT",0,IF(IF(
                      BD298&gt;=LARGE(IF(ISNUMBER(BD:BD),BD:BD),3),
                      BE298+0.001,
                      VLOOKUP(H298,mapping!$D:$E,2,FALSE)
                      )&gt;I298,
                   IF(
                      BD298&gt;=LARGE(IF(ISNUMBER(BD:BD),BD:BD),3),
                      BE298+0.001,
                      VLOOKUP(H298,mapping!$D:$E,2,FALSE)
                      ),
                   I298+0.002))</f>
        <v>0</v>
      </c>
      <c r="K298" s="8">
        <f t="shared" si="130"/>
        <v>1.055992499691776E-3</v>
      </c>
      <c r="L298" s="1" t="str">
        <f>Pos!B1292</f>
        <v>US94106L1098</v>
      </c>
      <c r="M298" s="1" t="str">
        <f>_xlfn.XLOOKUP($L298,Pos!B:B,Pos!D:D,, 0)</f>
        <v>Waste Management, Inc.</v>
      </c>
      <c r="N298" s="1" t="str">
        <f>_xlfn.XLOOKUP($L298,Pos!B:B,Pos!E:E,, 0)</f>
        <v>Utilities</v>
      </c>
      <c r="O298" s="1" t="str">
        <f t="shared" si="131"/>
        <v>Utilities_North America</v>
      </c>
      <c r="P298" s="1" t="str">
        <f>_xlfn.XLOOKUP($L298,Pos!B:B,Pos!F:F,, 0)</f>
        <v>North America</v>
      </c>
      <c r="Q298" s="1">
        <v>0</v>
      </c>
      <c r="R298" s="9">
        <f>_xlfn.XLOOKUP($L298,Pos!$B:$B,Pos!N:N,0, 0)</f>
        <v>4.0999999999999996</v>
      </c>
      <c r="S298" s="9">
        <f>_xlfn.XLOOKUP($L298,Pos!$B:$B,Pos!O:O,0, 0)</f>
        <v>2.9523329999999999</v>
      </c>
      <c r="T298" s="9">
        <f>_xlfn.XLOOKUP($L298,Pos!$B:$B,Pos!P:P,0, 0)</f>
        <v>6.9249999999999998</v>
      </c>
      <c r="U298" s="9">
        <f>_xlfn.XLOOKUP($L298,Pos!$B:$B,Pos!Q:Q,0, 0)</f>
        <v>0.1</v>
      </c>
      <c r="V298" s="9">
        <f>_xlfn.XLOOKUP($L298,Pos!$B:$B,Pos!R:R,0, 0)</f>
        <v>4.1666670000000003</v>
      </c>
      <c r="W298" s="9">
        <f>_xlfn.XLOOKUP($L298,Pos!$B:$B,Pos!S:S,0, 0)</f>
        <v>7.5049999999999999</v>
      </c>
      <c r="X298" s="9" t="str">
        <f>_xlfn.XLOOKUP($L298,Pos!$B:$B,Pos!J:J,0, 0)</f>
        <v>Outperform</v>
      </c>
      <c r="Y298" s="1">
        <v>0</v>
      </c>
      <c r="Z298" s="1">
        <v>0</v>
      </c>
      <c r="AA298" s="1">
        <f t="shared" si="132"/>
        <v>0</v>
      </c>
      <c r="AB298" s="9">
        <f>_xlfn.XLOOKUP(L298,Pos!B:B,Pos!K:K,-1,0)</f>
        <v>3.939393939393939</v>
      </c>
      <c r="AC298" s="1" t="e">
        <f>_xlfn.XLOOKUP($L298,Pos!$A:$A,Pos!S:S,_xlfn.XLOOKUP($L298,#REF!,#REF!, ""), 0)</f>
        <v>#REF!</v>
      </c>
      <c r="AD298" s="1" t="e">
        <f>_xlfn.XLOOKUP($L298,Pos!$A:$A,Pos!T:T,_xlfn.XLOOKUP($L298,#REF!,#REF!, ""), 0)</f>
        <v>#REF!</v>
      </c>
      <c r="AE298" s="1" t="e">
        <f>_xlfn.XLOOKUP($L298,Pos!$A:$A,Pos!U:U,_xlfn.XLOOKUP($L298,#REF!,#REF!, ""), 0)</f>
        <v>#REF!</v>
      </c>
      <c r="AF298" s="1" t="e">
        <f>_xlfn.XLOOKUP($L298,Pos!$A:$A,Pos!V:V,_xlfn.XLOOKUP($L298,#REF!,#REF!, ""), 0)</f>
        <v>#REF!</v>
      </c>
      <c r="AG298" s="1" t="e">
        <f>_xlfn.XLOOKUP($L298,Pos!$A:$A,Pos!W:W,_xlfn.XLOOKUP($L298,#REF!,#REF!, ""), 0)</f>
        <v>#REF!</v>
      </c>
      <c r="AH298" s="1" t="e">
        <f>_xlfn.XLOOKUP($L298,Pos!$A:$A,Pos!X:X,_xlfn.XLOOKUP($L298,#REF!,#REF!, ""), 0)</f>
        <v>#REF!</v>
      </c>
      <c r="AI298" s="1" t="e">
        <f>_xlfn.XLOOKUP($L298,Pos!$A:$A,Pos!Y:Y,_xlfn.XLOOKUP($L298,#REF!,#REF!, ""), 0)</f>
        <v>#REF!</v>
      </c>
      <c r="AJ298" s="1" t="e">
        <f>_xlfn.XLOOKUP($L298,Pos!$A:$A,Pos!Z:Z,_xlfn.XLOOKUP($L298,#REF!,#REF!, ""), 0)</f>
        <v>#REF!</v>
      </c>
      <c r="AK298" s="1" t="e">
        <f>_xlfn.XLOOKUP($L298,Pos!$A:$A,Pos!AA:AA,_xlfn.XLOOKUP($L298,#REF!,#REF!, ""), 0)</f>
        <v>#REF!</v>
      </c>
      <c r="AL298" s="1" t="e">
        <f>_xlfn.XLOOKUP($L298,Pos!$A:$A,Pos!AB:AB,_xlfn.XLOOKUP($L298,#REF!,#REF!, ""), 0)</f>
        <v>#REF!</v>
      </c>
      <c r="AM298" s="1" t="e">
        <f>_xlfn.XLOOKUP($L298,Pos!$A:$A,Pos!AC:AC,_xlfn.XLOOKUP($L298,#REF!,#REF!, ""), 0)</f>
        <v>#REF!</v>
      </c>
      <c r="AN298" s="1" t="e">
        <f>_xlfn.XLOOKUP($L298,Pos!$A:$A,Pos!AD:AD,_xlfn.XLOOKUP($L298,#REF!,#REF!, ""), 0)</f>
        <v>#REF!</v>
      </c>
      <c r="AO298" s="1" t="e">
        <f>_xlfn.XLOOKUP($L298,Pos!$A:$A,Pos!AE:AE,_xlfn.XLOOKUP($L298,#REF!,#REF!, ""), 0)</f>
        <v>#REF!</v>
      </c>
      <c r="AP298" s="1" t="e">
        <f>_xlfn.XLOOKUP($L298,Pos!$A:$A,Pos!AF:AF,_xlfn.XLOOKUP($L298,#REF!,#REF!, ""), 0)</f>
        <v>#REF!</v>
      </c>
      <c r="AQ298" s="1" t="e">
        <f>_xlfn.XLOOKUP($L298,Pos!$A:$A,Pos!AG:AG,_xlfn.XLOOKUP($L298,#REF!,#REF!, ""), 0)</f>
        <v>#REF!</v>
      </c>
      <c r="AR298" s="1" t="e">
        <f>_xlfn.XLOOKUP($L298,Pos!$A:$A,Pos!AH:AH,_xlfn.XLOOKUP($L298,#REF!,#REF!, ""), 0)</f>
        <v>#REF!</v>
      </c>
      <c r="AS298" s="1" t="e">
        <f>_xlfn.XLOOKUP($L298,Pos!$A:$A,Pos!AI:AI,_xlfn.XLOOKUP($L298,#REF!,#REF!, ""), 0)</f>
        <v>#REF!</v>
      </c>
      <c r="AT298" s="1" t="e">
        <f>_xlfn.XLOOKUP($L298,Pos!$A:$A,Pos!AJ:AJ,_xlfn.XLOOKUP($L298,#REF!,#REF!, ""), 0)</f>
        <v>#REF!</v>
      </c>
      <c r="AU298" s="1" t="e">
        <f>_xlfn.XLOOKUP($L298,Pos!$A:$A,Pos!AK:AK,_xlfn.XLOOKUP($L298,#REF!,#REF!, ""), 0)</f>
        <v>#REF!</v>
      </c>
      <c r="AV298" s="1" t="e">
        <f>_xlfn.XLOOKUP($L298,Pos!$A:$A,Pos!AL:AL,_xlfn.XLOOKUP($L298,#REF!,#REF!, ""), 0)</f>
        <v>#REF!</v>
      </c>
      <c r="AW298" s="1" t="e">
        <f>_xlfn.XLOOKUP($L298,Pos!$A:$A,Pos!AM:AM,_xlfn.XLOOKUP($L298,#REF!,#REF!, ""), 0)</f>
        <v>#REF!</v>
      </c>
      <c r="AX298" s="1" t="e">
        <f>_xlfn.XLOOKUP($L298,Pos!$A:$A,Pos!AN:AN,_xlfn.XLOOKUP($L298,#REF!,#REF!, ""), 0)</f>
        <v>#REF!</v>
      </c>
      <c r="AY298" s="1" t="e">
        <f>_xlfn.XLOOKUP($L298,Pos!$A:$A,Pos!AO:AO,_xlfn.XLOOKUP($L298,#REF!,#REF!, ""), 0)</f>
        <v>#REF!</v>
      </c>
      <c r="AZ298" s="7" t="str">
        <f t="shared" si="133"/>
        <v>OUT</v>
      </c>
      <c r="BA298" s="1">
        <f>IF(OR(_xlfn.XLOOKUP(L298,Pos!B:B,Pos!L:L,FALSE)="ESG Reason",_xlfn.XLOOKUP(L298,Pos!B:B,Pos!L:L,FALSE)="Blacklisted"),1,0)</f>
        <v>0</v>
      </c>
      <c r="BC298" s="11">
        <v>9.1554244683846243E-11</v>
      </c>
      <c r="BD298" s="11">
        <f>_xlfn.XLOOKUP($L298,Pos!$B:$B,Pos!H:H,0, 0)</f>
        <v>0</v>
      </c>
      <c r="BE298" s="11">
        <f>_xlfn.XLOOKUP($L298,Pos!$B:$B,Pos!I:I,0, 0)</f>
        <v>1.055992499691776E-3</v>
      </c>
      <c r="BF298" s="18">
        <f t="shared" si="134"/>
        <v>1.055992499691776E-3</v>
      </c>
      <c r="BG298" s="1">
        <f t="shared" si="135"/>
        <v>1</v>
      </c>
      <c r="BH298" s="1">
        <f t="shared" si="136"/>
        <v>38</v>
      </c>
      <c r="BI298" s="18">
        <f t="shared" si="137"/>
        <v>9.1554244683846243E-11</v>
      </c>
      <c r="BJ298" s="3">
        <f t="shared" si="138"/>
        <v>0</v>
      </c>
      <c r="BK298" s="18">
        <f t="shared" si="139"/>
        <v>0</v>
      </c>
    </row>
    <row r="299" spans="3:63" x14ac:dyDescent="0.25">
      <c r="C299" s="3"/>
      <c r="D299" s="3"/>
      <c r="E299" s="3"/>
      <c r="F299" s="3"/>
      <c r="G299" s="51" t="s">
        <v>196</v>
      </c>
      <c r="H299" s="8" t="str">
        <f t="shared" si="129"/>
        <v>0,1%North America</v>
      </c>
      <c r="I299" s="11" cm="1">
        <f t="array" ref="I299">IF(
   AZ299 = "OUT", 0,IF(
   BD299 &gt;= LARGE(IF(ISNUMBER(BD:BD), BD:BD), 3),
   BE299 - 0.001,
   IF(BE299 &gt;=VLOOKUP(P299,mapping!$A:$B,2,FALSE), BE299,VLOOKUP(P299,mapping!$A$2:$B$8,2,FALSE))
))</f>
        <v>0</v>
      </c>
      <c r="J299" s="11" cm="1">
        <f t="array" ref="J299">IF(
    AZ299="OUT",0,IF(IF(
                      BD299&gt;=LARGE(IF(ISNUMBER(BD:BD),BD:BD),3),
                      BE299+0.001,
                      VLOOKUP(H299,mapping!$D:$E,2,FALSE)
                      )&gt;I299,
                   IF(
                      BD299&gt;=LARGE(IF(ISNUMBER(BD:BD),BD:BD),3),
                      BE299+0.001,
                      VLOOKUP(H299,mapping!$D:$E,2,FALSE)
                      ),
                   I299+0.002))</f>
        <v>0</v>
      </c>
      <c r="K299" s="8">
        <f t="shared" si="130"/>
        <v>1.0492334723911101E-3</v>
      </c>
      <c r="L299" s="1" t="str">
        <f>Pos!B70</f>
        <v>CA0084741085</v>
      </c>
      <c r="M299" s="1" t="str">
        <f>_xlfn.XLOOKUP($L299,Pos!B:B,Pos!D:D,, 0)</f>
        <v>Agnico Eagle Mines Limited</v>
      </c>
      <c r="N299" s="1" t="str">
        <f>_xlfn.XLOOKUP($L299,Pos!B:B,Pos!E:E,, 0)</f>
        <v>Basic Resources</v>
      </c>
      <c r="O299" s="1" t="str">
        <f t="shared" si="131"/>
        <v>Basic Resources_North America</v>
      </c>
      <c r="P299" s="1" t="str">
        <f>_xlfn.XLOOKUP($L299,Pos!B:B,Pos!F:F,, 0)</f>
        <v>North America</v>
      </c>
      <c r="Q299" s="1">
        <v>0</v>
      </c>
      <c r="R299" s="9">
        <f>_xlfn.XLOOKUP($L299,Pos!$B:$B,Pos!N:N,0, 0)</f>
        <v>4.47</v>
      </c>
      <c r="S299" s="9">
        <f>_xlfn.XLOOKUP($L299,Pos!$B:$B,Pos!O:O,0, 0)</f>
        <v>4.2396669999999999</v>
      </c>
      <c r="T299" s="9">
        <f>_xlfn.XLOOKUP($L299,Pos!$B:$B,Pos!P:P,0, 0)</f>
        <v>6.2750000000000004</v>
      </c>
      <c r="U299" s="9">
        <f>_xlfn.XLOOKUP($L299,Pos!$B:$B,Pos!Q:Q,0, 0)</f>
        <v>7.3</v>
      </c>
      <c r="V299" s="9">
        <f>_xlfn.XLOOKUP($L299,Pos!$B:$B,Pos!R:R,0, 0)</f>
        <v>6.8</v>
      </c>
      <c r="W299" s="9">
        <f>_xlfn.XLOOKUP($L299,Pos!$B:$B,Pos!S:S,0, 0)</f>
        <v>8.9416659999999997</v>
      </c>
      <c r="X299" s="9" t="str">
        <f>_xlfn.XLOOKUP($L299,Pos!$B:$B,Pos!J:J,0, 0)</f>
        <v>Outperform</v>
      </c>
      <c r="Y299" s="1">
        <v>0</v>
      </c>
      <c r="Z299" s="1">
        <v>0</v>
      </c>
      <c r="AA299" s="1">
        <f t="shared" si="132"/>
        <v>0</v>
      </c>
      <c r="AB299" s="9">
        <f>_xlfn.XLOOKUP(L299,Pos!B:B,Pos!K:K,-1,0)</f>
        <v>-1</v>
      </c>
      <c r="AC299" s="1" t="e">
        <f>_xlfn.XLOOKUP($L299,Pos!$A:$A,Pos!S:S,_xlfn.XLOOKUP($L299,#REF!,#REF!, ""), 0)</f>
        <v>#REF!</v>
      </c>
      <c r="AD299" s="1" t="e">
        <f>_xlfn.XLOOKUP($L299,Pos!$A:$A,Pos!T:T,_xlfn.XLOOKUP($L299,#REF!,#REF!, ""), 0)</f>
        <v>#REF!</v>
      </c>
      <c r="AE299" s="1" t="e">
        <f>_xlfn.XLOOKUP($L299,Pos!$A:$A,Pos!U:U,_xlfn.XLOOKUP($L299,#REF!,#REF!, ""), 0)</f>
        <v>#REF!</v>
      </c>
      <c r="AF299" s="1" t="e">
        <f>_xlfn.XLOOKUP($L299,Pos!$A:$A,Pos!V:V,_xlfn.XLOOKUP($L299,#REF!,#REF!, ""), 0)</f>
        <v>#REF!</v>
      </c>
      <c r="AG299" s="1" t="e">
        <f>_xlfn.XLOOKUP($L299,Pos!$A:$A,Pos!W:W,_xlfn.XLOOKUP($L299,#REF!,#REF!, ""), 0)</f>
        <v>#REF!</v>
      </c>
      <c r="AH299" s="1" t="e">
        <f>_xlfn.XLOOKUP($L299,Pos!$A:$A,Pos!X:X,_xlfn.XLOOKUP($L299,#REF!,#REF!, ""), 0)</f>
        <v>#REF!</v>
      </c>
      <c r="AI299" s="1" t="e">
        <f>_xlfn.XLOOKUP($L299,Pos!$A:$A,Pos!Y:Y,_xlfn.XLOOKUP($L299,#REF!,#REF!, ""), 0)</f>
        <v>#REF!</v>
      </c>
      <c r="AJ299" s="1" t="e">
        <f>_xlfn.XLOOKUP($L299,Pos!$A:$A,Pos!Z:Z,_xlfn.XLOOKUP($L299,#REF!,#REF!, ""), 0)</f>
        <v>#REF!</v>
      </c>
      <c r="AK299" s="1" t="e">
        <f>_xlfn.XLOOKUP($L299,Pos!$A:$A,Pos!AA:AA,_xlfn.XLOOKUP($L299,#REF!,#REF!, ""), 0)</f>
        <v>#REF!</v>
      </c>
      <c r="AL299" s="1" t="e">
        <f>_xlfn.XLOOKUP($L299,Pos!$A:$A,Pos!AB:AB,_xlfn.XLOOKUP($L299,#REF!,#REF!, ""), 0)</f>
        <v>#REF!</v>
      </c>
      <c r="AM299" s="1" t="e">
        <f>_xlfn.XLOOKUP($L299,Pos!$A:$A,Pos!AC:AC,_xlfn.XLOOKUP($L299,#REF!,#REF!, ""), 0)</f>
        <v>#REF!</v>
      </c>
      <c r="AN299" s="1" t="e">
        <f>_xlfn.XLOOKUP($L299,Pos!$A:$A,Pos!AD:AD,_xlfn.XLOOKUP($L299,#REF!,#REF!, ""), 0)</f>
        <v>#REF!</v>
      </c>
      <c r="AO299" s="1" t="e">
        <f>_xlfn.XLOOKUP($L299,Pos!$A:$A,Pos!AE:AE,_xlfn.XLOOKUP($L299,#REF!,#REF!, ""), 0)</f>
        <v>#REF!</v>
      </c>
      <c r="AP299" s="1" t="e">
        <f>_xlfn.XLOOKUP($L299,Pos!$A:$A,Pos!AF:AF,_xlfn.XLOOKUP($L299,#REF!,#REF!, ""), 0)</f>
        <v>#REF!</v>
      </c>
      <c r="AQ299" s="1" t="e">
        <f>_xlfn.XLOOKUP($L299,Pos!$A:$A,Pos!AG:AG,_xlfn.XLOOKUP($L299,#REF!,#REF!, ""), 0)</f>
        <v>#REF!</v>
      </c>
      <c r="AR299" s="1" t="e">
        <f>_xlfn.XLOOKUP($L299,Pos!$A:$A,Pos!AH:AH,_xlfn.XLOOKUP($L299,#REF!,#REF!, ""), 0)</f>
        <v>#REF!</v>
      </c>
      <c r="AS299" s="1" t="e">
        <f>_xlfn.XLOOKUP($L299,Pos!$A:$A,Pos!AI:AI,_xlfn.XLOOKUP($L299,#REF!,#REF!, ""), 0)</f>
        <v>#REF!</v>
      </c>
      <c r="AT299" s="1" t="e">
        <f>_xlfn.XLOOKUP($L299,Pos!$A:$A,Pos!AJ:AJ,_xlfn.XLOOKUP($L299,#REF!,#REF!, ""), 0)</f>
        <v>#REF!</v>
      </c>
      <c r="AU299" s="1" t="e">
        <f>_xlfn.XLOOKUP($L299,Pos!$A:$A,Pos!AK:AK,_xlfn.XLOOKUP($L299,#REF!,#REF!, ""), 0)</f>
        <v>#REF!</v>
      </c>
      <c r="AV299" s="1" t="e">
        <f>_xlfn.XLOOKUP($L299,Pos!$A:$A,Pos!AL:AL,_xlfn.XLOOKUP($L299,#REF!,#REF!, ""), 0)</f>
        <v>#REF!</v>
      </c>
      <c r="AW299" s="1" t="e">
        <f>_xlfn.XLOOKUP($L299,Pos!$A:$A,Pos!AM:AM,_xlfn.XLOOKUP($L299,#REF!,#REF!, ""), 0)</f>
        <v>#REF!</v>
      </c>
      <c r="AX299" s="1" t="e">
        <f>_xlfn.XLOOKUP($L299,Pos!$A:$A,Pos!AN:AN,_xlfn.XLOOKUP($L299,#REF!,#REF!, ""), 0)</f>
        <v>#REF!</v>
      </c>
      <c r="AY299" s="1" t="e">
        <f>_xlfn.XLOOKUP($L299,Pos!$A:$A,Pos!AO:AO,_xlfn.XLOOKUP($L299,#REF!,#REF!, ""), 0)</f>
        <v>#REF!</v>
      </c>
      <c r="AZ299" s="7" t="str">
        <f t="shared" si="133"/>
        <v>OUT</v>
      </c>
      <c r="BA299" s="1">
        <f>IF(OR(_xlfn.XLOOKUP(L299,Pos!B:B,Pos!L:L,FALSE)="ESG Reason",_xlfn.XLOOKUP(L299,Pos!B:B,Pos!L:L,FALSE)="Blacklisted"),1,0)</f>
        <v>0</v>
      </c>
      <c r="BC299" s="11">
        <v>8.7923654052722329E-11</v>
      </c>
      <c r="BD299" s="11">
        <f>_xlfn.XLOOKUP($L299,Pos!$B:$B,Pos!H:H,0, 0)</f>
        <v>0</v>
      </c>
      <c r="BE299" s="11">
        <f>_xlfn.XLOOKUP($L299,Pos!$B:$B,Pos!I:I,0, 0)</f>
        <v>1.0492334723911101E-3</v>
      </c>
      <c r="BF299" s="18">
        <f t="shared" si="134"/>
        <v>1.0492334723911101E-3</v>
      </c>
      <c r="BG299" s="1">
        <f t="shared" si="135"/>
        <v>1</v>
      </c>
      <c r="BH299" s="1">
        <f t="shared" si="136"/>
        <v>22</v>
      </c>
      <c r="BI299" s="18">
        <f t="shared" si="137"/>
        <v>8.7923654052722329E-11</v>
      </c>
      <c r="BJ299" s="3">
        <f t="shared" si="138"/>
        <v>0</v>
      </c>
      <c r="BK299" s="18">
        <f t="shared" si="139"/>
        <v>0</v>
      </c>
    </row>
    <row r="300" spans="3:63" x14ac:dyDescent="0.25">
      <c r="C300" s="3"/>
      <c r="D300" s="3"/>
      <c r="E300" s="3"/>
      <c r="F300" s="3"/>
      <c r="G300" s="51" t="s">
        <v>199</v>
      </c>
      <c r="H300" s="8" t="str">
        <f t="shared" si="129"/>
        <v>0,1%North America</v>
      </c>
      <c r="I300" s="11" cm="1">
        <f t="array" ref="I300">IF(
   AZ300 = "OUT", 0,IF(
   BD300 &gt;= LARGE(IF(ISNUMBER(BD:BD), BD:BD), 3),
   BE300 - 0.001,
   IF(BE300 &gt;=VLOOKUP(P300,mapping!$A:$B,2,FALSE), BE300,VLOOKUP(P300,mapping!$A$2:$B$8,2,FALSE))
))</f>
        <v>0</v>
      </c>
      <c r="J300" s="11" cm="1">
        <f t="array" ref="J300">IF(
    AZ300="OUT",0,IF(IF(
                      BD300&gt;=LARGE(IF(ISNUMBER(BD:BD),BD:BD),3),
                      BE300+0.001,
                      VLOOKUP(H300,mapping!$D:$E,2,FALSE)
                      )&gt;I300,
                   IF(
                      BD300&gt;=LARGE(IF(ISNUMBER(BD:BD),BD:BD),3),
                      BE300+0.001,
                      VLOOKUP(H300,mapping!$D:$E,2,FALSE)
                      ),
                   I300+0.002))</f>
        <v>0</v>
      </c>
      <c r="K300" s="8">
        <f t="shared" si="130"/>
        <v>1.0478642642859589E-3</v>
      </c>
      <c r="L300" s="1" t="str">
        <f>Pos!B77</f>
        <v>CA0641491075</v>
      </c>
      <c r="M300" s="1" t="str">
        <f>_xlfn.XLOOKUP($L300,Pos!B:B,Pos!D:D,, 0)</f>
        <v>Bank of Nova Scotia</v>
      </c>
      <c r="N300" s="1" t="str">
        <f>_xlfn.XLOOKUP($L300,Pos!B:B,Pos!E:E,, 0)</f>
        <v>Banks</v>
      </c>
      <c r="O300" s="1" t="str">
        <f t="shared" si="131"/>
        <v>Banks_North America</v>
      </c>
      <c r="P300" s="1" t="str">
        <f>_xlfn.XLOOKUP($L300,Pos!B:B,Pos!F:F,, 0)</f>
        <v>North America</v>
      </c>
      <c r="Q300" s="1">
        <v>0</v>
      </c>
      <c r="R300" s="9">
        <f>_xlfn.XLOOKUP($L300,Pos!$B:$B,Pos!N:N,0, 0)</f>
        <v>5.01</v>
      </c>
      <c r="S300" s="9">
        <f>_xlfn.XLOOKUP($L300,Pos!$B:$B,Pos!O:O,0, 0)</f>
        <v>5.61</v>
      </c>
      <c r="T300" s="9">
        <f>_xlfn.XLOOKUP($L300,Pos!$B:$B,Pos!P:P,0, 0)</f>
        <v>4.45</v>
      </c>
      <c r="U300" s="9">
        <f>_xlfn.XLOOKUP($L300,Pos!$B:$B,Pos!Q:Q,0, 0)</f>
        <v>5.0999999999999996</v>
      </c>
      <c r="V300" s="9">
        <f>_xlfn.XLOOKUP($L300,Pos!$B:$B,Pos!R:R,0, 0)</f>
        <v>9.3000000000000007</v>
      </c>
      <c r="W300" s="9">
        <f>_xlfn.XLOOKUP($L300,Pos!$B:$B,Pos!S:S,0, 0)</f>
        <v>6.4866669999999997</v>
      </c>
      <c r="X300" s="9" t="str">
        <f>_xlfn.XLOOKUP($L300,Pos!$B:$B,Pos!J:J,0, 0)</f>
        <v>Hold</v>
      </c>
      <c r="Y300" s="1">
        <v>0</v>
      </c>
      <c r="Z300" s="1">
        <v>0</v>
      </c>
      <c r="AA300" s="1">
        <f t="shared" si="132"/>
        <v>0</v>
      </c>
      <c r="AB300" s="9">
        <f>_xlfn.XLOOKUP(L300,Pos!B:B,Pos!K:K,-1,0)</f>
        <v>-1</v>
      </c>
      <c r="AC300" s="1" t="e">
        <f>_xlfn.XLOOKUP($L300,Pos!$A:$A,Pos!S:S,_xlfn.XLOOKUP($L300,#REF!,#REF!, ""), 0)</f>
        <v>#REF!</v>
      </c>
      <c r="AD300" s="1" t="e">
        <f>_xlfn.XLOOKUP($L300,Pos!$A:$A,Pos!T:T,_xlfn.XLOOKUP($L300,#REF!,#REF!, ""), 0)</f>
        <v>#REF!</v>
      </c>
      <c r="AE300" s="1" t="e">
        <f>_xlfn.XLOOKUP($L300,Pos!$A:$A,Pos!U:U,_xlfn.XLOOKUP($L300,#REF!,#REF!, ""), 0)</f>
        <v>#REF!</v>
      </c>
      <c r="AF300" s="1" t="e">
        <f>_xlfn.XLOOKUP($L300,Pos!$A:$A,Pos!V:V,_xlfn.XLOOKUP($L300,#REF!,#REF!, ""), 0)</f>
        <v>#REF!</v>
      </c>
      <c r="AG300" s="1" t="e">
        <f>_xlfn.XLOOKUP($L300,Pos!$A:$A,Pos!W:W,_xlfn.XLOOKUP($L300,#REF!,#REF!, ""), 0)</f>
        <v>#REF!</v>
      </c>
      <c r="AH300" s="1" t="e">
        <f>_xlfn.XLOOKUP($L300,Pos!$A:$A,Pos!X:X,_xlfn.XLOOKUP($L300,#REF!,#REF!, ""), 0)</f>
        <v>#REF!</v>
      </c>
      <c r="AI300" s="1" t="e">
        <f>_xlfn.XLOOKUP($L300,Pos!$A:$A,Pos!Y:Y,_xlfn.XLOOKUP($L300,#REF!,#REF!, ""), 0)</f>
        <v>#REF!</v>
      </c>
      <c r="AJ300" s="1" t="e">
        <f>_xlfn.XLOOKUP($L300,Pos!$A:$A,Pos!Z:Z,_xlfn.XLOOKUP($L300,#REF!,#REF!, ""), 0)</f>
        <v>#REF!</v>
      </c>
      <c r="AK300" s="1" t="e">
        <f>_xlfn.XLOOKUP($L300,Pos!$A:$A,Pos!AA:AA,_xlfn.XLOOKUP($L300,#REF!,#REF!, ""), 0)</f>
        <v>#REF!</v>
      </c>
      <c r="AL300" s="1" t="e">
        <f>_xlfn.XLOOKUP($L300,Pos!$A:$A,Pos!AB:AB,_xlfn.XLOOKUP($L300,#REF!,#REF!, ""), 0)</f>
        <v>#REF!</v>
      </c>
      <c r="AM300" s="1" t="e">
        <f>_xlfn.XLOOKUP($L300,Pos!$A:$A,Pos!AC:AC,_xlfn.XLOOKUP($L300,#REF!,#REF!, ""), 0)</f>
        <v>#REF!</v>
      </c>
      <c r="AN300" s="1" t="e">
        <f>_xlfn.XLOOKUP($L300,Pos!$A:$A,Pos!AD:AD,_xlfn.XLOOKUP($L300,#REF!,#REF!, ""), 0)</f>
        <v>#REF!</v>
      </c>
      <c r="AO300" s="1" t="e">
        <f>_xlfn.XLOOKUP($L300,Pos!$A:$A,Pos!AE:AE,_xlfn.XLOOKUP($L300,#REF!,#REF!, ""), 0)</f>
        <v>#REF!</v>
      </c>
      <c r="AP300" s="1" t="e">
        <f>_xlfn.XLOOKUP($L300,Pos!$A:$A,Pos!AF:AF,_xlfn.XLOOKUP($L300,#REF!,#REF!, ""), 0)</f>
        <v>#REF!</v>
      </c>
      <c r="AQ300" s="1" t="e">
        <f>_xlfn.XLOOKUP($L300,Pos!$A:$A,Pos!AG:AG,_xlfn.XLOOKUP($L300,#REF!,#REF!, ""), 0)</f>
        <v>#REF!</v>
      </c>
      <c r="AR300" s="1" t="e">
        <f>_xlfn.XLOOKUP($L300,Pos!$A:$A,Pos!AH:AH,_xlfn.XLOOKUP($L300,#REF!,#REF!, ""), 0)</f>
        <v>#REF!</v>
      </c>
      <c r="AS300" s="1" t="e">
        <f>_xlfn.XLOOKUP($L300,Pos!$A:$A,Pos!AI:AI,_xlfn.XLOOKUP($L300,#REF!,#REF!, ""), 0)</f>
        <v>#REF!</v>
      </c>
      <c r="AT300" s="1" t="e">
        <f>_xlfn.XLOOKUP($L300,Pos!$A:$A,Pos!AJ:AJ,_xlfn.XLOOKUP($L300,#REF!,#REF!, ""), 0)</f>
        <v>#REF!</v>
      </c>
      <c r="AU300" s="1" t="e">
        <f>_xlfn.XLOOKUP($L300,Pos!$A:$A,Pos!AK:AK,_xlfn.XLOOKUP($L300,#REF!,#REF!, ""), 0)</f>
        <v>#REF!</v>
      </c>
      <c r="AV300" s="1" t="e">
        <f>_xlfn.XLOOKUP($L300,Pos!$A:$A,Pos!AL:AL,_xlfn.XLOOKUP($L300,#REF!,#REF!, ""), 0)</f>
        <v>#REF!</v>
      </c>
      <c r="AW300" s="1" t="e">
        <f>_xlfn.XLOOKUP($L300,Pos!$A:$A,Pos!AM:AM,_xlfn.XLOOKUP($L300,#REF!,#REF!, ""), 0)</f>
        <v>#REF!</v>
      </c>
      <c r="AX300" s="1" t="e">
        <f>_xlfn.XLOOKUP($L300,Pos!$A:$A,Pos!AN:AN,_xlfn.XLOOKUP($L300,#REF!,#REF!, ""), 0)</f>
        <v>#REF!</v>
      </c>
      <c r="AY300" s="1" t="e">
        <f>_xlfn.XLOOKUP($L300,Pos!$A:$A,Pos!AO:AO,_xlfn.XLOOKUP($L300,#REF!,#REF!, ""), 0)</f>
        <v>#REF!</v>
      </c>
      <c r="AZ300" s="7" t="str">
        <f t="shared" si="133"/>
        <v>OUT</v>
      </c>
      <c r="BA300" s="1">
        <f>IF(OR(_xlfn.XLOOKUP(L300,Pos!B:B,Pos!L:L,FALSE)="ESG Reason",_xlfn.XLOOKUP(L300,Pos!B:B,Pos!L:L,FALSE)="Blacklisted"),1,0)</f>
        <v>0</v>
      </c>
      <c r="BC300" s="11">
        <v>1.808050881776565E-10</v>
      </c>
      <c r="BD300" s="11">
        <f>_xlfn.XLOOKUP($L300,Pos!$B:$B,Pos!H:H,0, 0)</f>
        <v>0</v>
      </c>
      <c r="BE300" s="11">
        <f>_xlfn.XLOOKUP($L300,Pos!$B:$B,Pos!I:I,0, 0)</f>
        <v>1.0478642642859589E-3</v>
      </c>
      <c r="BF300" s="18">
        <f t="shared" si="134"/>
        <v>1.0478642642859589E-3</v>
      </c>
      <c r="BG300" s="1">
        <f t="shared" si="135"/>
        <v>1</v>
      </c>
      <c r="BH300" s="1">
        <f t="shared" si="136"/>
        <v>21</v>
      </c>
      <c r="BI300" s="18">
        <f t="shared" si="137"/>
        <v>1.808050881776565E-10</v>
      </c>
      <c r="BJ300" s="3">
        <f t="shared" si="138"/>
        <v>0</v>
      </c>
      <c r="BK300" s="18">
        <f t="shared" si="139"/>
        <v>0</v>
      </c>
    </row>
    <row r="301" spans="3:63" x14ac:dyDescent="0.25">
      <c r="C301" s="3"/>
      <c r="D301" s="3"/>
      <c r="E301" s="3"/>
      <c r="F301" s="3"/>
      <c r="G301" s="51" t="s">
        <v>197</v>
      </c>
      <c r="H301" s="8" t="str">
        <f t="shared" si="129"/>
        <v>0,1%North America</v>
      </c>
      <c r="I301" s="11" cm="1">
        <f t="array" ref="I301">IF(
   AZ301 = "OUT", 0,IF(
   BD301 &gt;= LARGE(IF(ISNUMBER(BD:BD), BD:BD), 3),
   BE301 - 0.001,
   IF(BE301 &gt;=VLOOKUP(P301,mapping!$A:$B,2,FALSE), BE301,VLOOKUP(P301,mapping!$A$2:$B$8,2,FALSE))
))</f>
        <v>0</v>
      </c>
      <c r="J301" s="11" cm="1">
        <f t="array" ref="J301">IF(
    AZ301="OUT",0,IF(IF(
                      BD301&gt;=LARGE(IF(ISNUMBER(BD:BD),BD:BD),3),
                      BE301+0.001,
                      VLOOKUP(H301,mapping!$D:$E,2,FALSE)
                      )&gt;I301,
                   IF(
                      BD301&gt;=LARGE(IF(ISNUMBER(BD:BD),BD:BD),3),
                      BE301+0.001,
                      VLOOKUP(H301,mapping!$D:$E,2,FALSE)
                      ),
                   I301+0.002))</f>
        <v>0</v>
      </c>
      <c r="K301" s="8">
        <f t="shared" si="130"/>
        <v>1.0387738826440891E-3</v>
      </c>
      <c r="L301" s="1" t="str">
        <f>Pos!B889</f>
        <v>US1273871087</v>
      </c>
      <c r="M301" s="1" t="str">
        <f>_xlfn.XLOOKUP($L301,Pos!B:B,Pos!D:D,, 0)</f>
        <v>Cadence Design Systems, Inc.</v>
      </c>
      <c r="N301" s="1" t="str">
        <f>_xlfn.XLOOKUP($L301,Pos!B:B,Pos!E:E,, 0)</f>
        <v>Technology</v>
      </c>
      <c r="O301" s="1" t="str">
        <f t="shared" si="131"/>
        <v>Technology_North America</v>
      </c>
      <c r="P301" s="1" t="str">
        <f>_xlfn.XLOOKUP($L301,Pos!B:B,Pos!F:F,, 0)</f>
        <v>North America</v>
      </c>
      <c r="Q301" s="1">
        <v>0</v>
      </c>
      <c r="R301" s="9">
        <f>_xlfn.XLOOKUP($L301,Pos!$B:$B,Pos!N:N,0, 0)</f>
        <v>1.95</v>
      </c>
      <c r="S301" s="9">
        <f>_xlfn.XLOOKUP($L301,Pos!$B:$B,Pos!O:O,0, 0)</f>
        <v>1.9386669999999999</v>
      </c>
      <c r="T301" s="9">
        <f>_xlfn.XLOOKUP($L301,Pos!$B:$B,Pos!P:P,0, 0)</f>
        <v>5.9249999999999998</v>
      </c>
      <c r="U301" s="9">
        <f>_xlfn.XLOOKUP($L301,Pos!$B:$B,Pos!Q:Q,0, 0)</f>
        <v>4.7</v>
      </c>
      <c r="V301" s="9">
        <f>_xlfn.XLOOKUP($L301,Pos!$B:$B,Pos!R:R,0, 0)</f>
        <v>5.9333330000000002</v>
      </c>
      <c r="W301" s="9">
        <f>_xlfn.XLOOKUP($L301,Pos!$B:$B,Pos!S:S,0, 0)</f>
        <v>5.841666</v>
      </c>
      <c r="X301" s="9" t="str">
        <f>_xlfn.XLOOKUP($L301,Pos!$B:$B,Pos!J:J,0, 0)</f>
        <v>Outperform</v>
      </c>
      <c r="Y301" s="1">
        <v>0</v>
      </c>
      <c r="Z301" s="1">
        <v>0</v>
      </c>
      <c r="AA301" s="1">
        <f t="shared" si="132"/>
        <v>0</v>
      </c>
      <c r="AB301" s="9">
        <f>_xlfn.XLOOKUP(L301,Pos!B:B,Pos!K:K,-1,0)</f>
        <v>4.536082474226804</v>
      </c>
      <c r="AC301" s="1" t="e">
        <f>_xlfn.XLOOKUP($L301,Pos!$A:$A,Pos!S:S,_xlfn.XLOOKUP($L301,#REF!,#REF!, ""), 0)</f>
        <v>#REF!</v>
      </c>
      <c r="AD301" s="1" t="e">
        <f>_xlfn.XLOOKUP($L301,Pos!$A:$A,Pos!T:T,_xlfn.XLOOKUP($L301,#REF!,#REF!, ""), 0)</f>
        <v>#REF!</v>
      </c>
      <c r="AE301" s="1" t="e">
        <f>_xlfn.XLOOKUP($L301,Pos!$A:$A,Pos!U:U,_xlfn.XLOOKUP($L301,#REF!,#REF!, ""), 0)</f>
        <v>#REF!</v>
      </c>
      <c r="AF301" s="1" t="e">
        <f>_xlfn.XLOOKUP($L301,Pos!$A:$A,Pos!V:V,_xlfn.XLOOKUP($L301,#REF!,#REF!, ""), 0)</f>
        <v>#REF!</v>
      </c>
      <c r="AG301" s="1" t="e">
        <f>_xlfn.XLOOKUP($L301,Pos!$A:$A,Pos!W:W,_xlfn.XLOOKUP($L301,#REF!,#REF!, ""), 0)</f>
        <v>#REF!</v>
      </c>
      <c r="AH301" s="1" t="e">
        <f>_xlfn.XLOOKUP($L301,Pos!$A:$A,Pos!X:X,_xlfn.XLOOKUP($L301,#REF!,#REF!, ""), 0)</f>
        <v>#REF!</v>
      </c>
      <c r="AI301" s="1" t="e">
        <f>_xlfn.XLOOKUP($L301,Pos!$A:$A,Pos!Y:Y,_xlfn.XLOOKUP($L301,#REF!,#REF!, ""), 0)</f>
        <v>#REF!</v>
      </c>
      <c r="AJ301" s="1" t="e">
        <f>_xlfn.XLOOKUP($L301,Pos!$A:$A,Pos!Z:Z,_xlfn.XLOOKUP($L301,#REF!,#REF!, ""), 0)</f>
        <v>#REF!</v>
      </c>
      <c r="AK301" s="1" t="e">
        <f>_xlfn.XLOOKUP($L301,Pos!$A:$A,Pos!AA:AA,_xlfn.XLOOKUP($L301,#REF!,#REF!, ""), 0)</f>
        <v>#REF!</v>
      </c>
      <c r="AL301" s="1" t="e">
        <f>_xlfn.XLOOKUP($L301,Pos!$A:$A,Pos!AB:AB,_xlfn.XLOOKUP($L301,#REF!,#REF!, ""), 0)</f>
        <v>#REF!</v>
      </c>
      <c r="AM301" s="1" t="e">
        <f>_xlfn.XLOOKUP($L301,Pos!$A:$A,Pos!AC:AC,_xlfn.XLOOKUP($L301,#REF!,#REF!, ""), 0)</f>
        <v>#REF!</v>
      </c>
      <c r="AN301" s="1" t="e">
        <f>_xlfn.XLOOKUP($L301,Pos!$A:$A,Pos!AD:AD,_xlfn.XLOOKUP($L301,#REF!,#REF!, ""), 0)</f>
        <v>#REF!</v>
      </c>
      <c r="AO301" s="1" t="e">
        <f>_xlfn.XLOOKUP($L301,Pos!$A:$A,Pos!AE:AE,_xlfn.XLOOKUP($L301,#REF!,#REF!, ""), 0)</f>
        <v>#REF!</v>
      </c>
      <c r="AP301" s="1" t="e">
        <f>_xlfn.XLOOKUP($L301,Pos!$A:$A,Pos!AF:AF,_xlfn.XLOOKUP($L301,#REF!,#REF!, ""), 0)</f>
        <v>#REF!</v>
      </c>
      <c r="AQ301" s="1" t="e">
        <f>_xlfn.XLOOKUP($L301,Pos!$A:$A,Pos!AG:AG,_xlfn.XLOOKUP($L301,#REF!,#REF!, ""), 0)</f>
        <v>#REF!</v>
      </c>
      <c r="AR301" s="1" t="e">
        <f>_xlfn.XLOOKUP($L301,Pos!$A:$A,Pos!AH:AH,_xlfn.XLOOKUP($L301,#REF!,#REF!, ""), 0)</f>
        <v>#REF!</v>
      </c>
      <c r="AS301" s="1" t="e">
        <f>_xlfn.XLOOKUP($L301,Pos!$A:$A,Pos!AI:AI,_xlfn.XLOOKUP($L301,#REF!,#REF!, ""), 0)</f>
        <v>#REF!</v>
      </c>
      <c r="AT301" s="1" t="e">
        <f>_xlfn.XLOOKUP($L301,Pos!$A:$A,Pos!AJ:AJ,_xlfn.XLOOKUP($L301,#REF!,#REF!, ""), 0)</f>
        <v>#REF!</v>
      </c>
      <c r="AU301" s="1" t="e">
        <f>_xlfn.XLOOKUP($L301,Pos!$A:$A,Pos!AK:AK,_xlfn.XLOOKUP($L301,#REF!,#REF!, ""), 0)</f>
        <v>#REF!</v>
      </c>
      <c r="AV301" s="1" t="e">
        <f>_xlfn.XLOOKUP($L301,Pos!$A:$A,Pos!AL:AL,_xlfn.XLOOKUP($L301,#REF!,#REF!, ""), 0)</f>
        <v>#REF!</v>
      </c>
      <c r="AW301" s="1" t="e">
        <f>_xlfn.XLOOKUP($L301,Pos!$A:$A,Pos!AM:AM,_xlfn.XLOOKUP($L301,#REF!,#REF!, ""), 0)</f>
        <v>#REF!</v>
      </c>
      <c r="AX301" s="1" t="e">
        <f>_xlfn.XLOOKUP($L301,Pos!$A:$A,Pos!AN:AN,_xlfn.XLOOKUP($L301,#REF!,#REF!, ""), 0)</f>
        <v>#REF!</v>
      </c>
      <c r="AY301" s="1" t="e">
        <f>_xlfn.XLOOKUP($L301,Pos!$A:$A,Pos!AO:AO,_xlfn.XLOOKUP($L301,#REF!,#REF!, ""), 0)</f>
        <v>#REF!</v>
      </c>
      <c r="AZ301" s="7" t="str">
        <f t="shared" si="133"/>
        <v>OUT</v>
      </c>
      <c r="BA301" s="1">
        <f>IF(OR(_xlfn.XLOOKUP(L301,Pos!B:B,Pos!L:L,FALSE)="ESG Reason",_xlfn.XLOOKUP(L301,Pos!B:B,Pos!L:L,FALSE)="Blacklisted"),1,0)</f>
        <v>0</v>
      </c>
      <c r="BC301" s="11">
        <v>1.9841977164197229E-10</v>
      </c>
      <c r="BD301" s="11">
        <f>_xlfn.XLOOKUP($L301,Pos!$B:$B,Pos!H:H,0, 0)</f>
        <v>0</v>
      </c>
      <c r="BE301" s="11">
        <f>_xlfn.XLOOKUP($L301,Pos!$B:$B,Pos!I:I,0, 0)</f>
        <v>1.0387738826440891E-3</v>
      </c>
      <c r="BF301" s="18">
        <f t="shared" si="134"/>
        <v>1.0387738826440891E-3</v>
      </c>
      <c r="BG301" s="1">
        <f t="shared" si="135"/>
        <v>1</v>
      </c>
      <c r="BH301" s="1">
        <f t="shared" si="136"/>
        <v>35</v>
      </c>
      <c r="BI301" s="18">
        <f t="shared" si="137"/>
        <v>1.9841977164197229E-10</v>
      </c>
      <c r="BJ301" s="3">
        <f t="shared" si="138"/>
        <v>0</v>
      </c>
      <c r="BK301" s="18">
        <f t="shared" si="139"/>
        <v>0</v>
      </c>
    </row>
    <row r="302" spans="3:63" x14ac:dyDescent="0.25">
      <c r="C302" s="3"/>
      <c r="D302" s="3"/>
      <c r="E302" s="3"/>
      <c r="F302" s="3"/>
      <c r="G302" s="51" t="s">
        <v>206</v>
      </c>
      <c r="H302" s="8" t="str">
        <f t="shared" si="129"/>
        <v>0,1%North America</v>
      </c>
      <c r="I302" s="11" cm="1">
        <f t="array" ref="I302">IF(
   AZ302 = "OUT", 0,IF(
   BD302 &gt;= LARGE(IF(ISNUMBER(BD:BD), BD:BD), 3),
   BE302 - 0.001,
   IF(BE302 &gt;=VLOOKUP(P302,mapping!$A:$B,2,FALSE), BE302,VLOOKUP(P302,mapping!$A$2:$B$8,2,FALSE))
))</f>
        <v>0</v>
      </c>
      <c r="J302" s="11" cm="1">
        <f t="array" ref="J302">IF(
    AZ302="OUT",0,IF(IF(
                      BD302&gt;=LARGE(IF(ISNUMBER(BD:BD),BD:BD),3),
                      BE302+0.001,
                      VLOOKUP(H302,mapping!$D:$E,2,FALSE)
                      )&gt;I302,
                   IF(
                      BD302&gt;=LARGE(IF(ISNUMBER(BD:BD),BD:BD),3),
                      BE302+0.001,
                      VLOOKUP(H302,mapping!$D:$E,2,FALSE)
                      ),
                   I302+0.002))</f>
        <v>0</v>
      </c>
      <c r="K302" s="8">
        <f t="shared" si="130"/>
        <v>1.0275871823839601E-3</v>
      </c>
      <c r="L302" s="1" t="str">
        <f>Pos!B826</f>
        <v>US03027X1000</v>
      </c>
      <c r="M302" s="1" t="str">
        <f>_xlfn.XLOOKUP($L302,Pos!B:B,Pos!D:D,, 0)</f>
        <v>American Tower Corporation</v>
      </c>
      <c r="N302" s="1" t="str">
        <f>_xlfn.XLOOKUP($L302,Pos!B:B,Pos!E:E,, 0)</f>
        <v>Real Estate</v>
      </c>
      <c r="O302" s="1" t="str">
        <f t="shared" si="131"/>
        <v>Real Estate_North America</v>
      </c>
      <c r="P302" s="1" t="str">
        <f>_xlfn.XLOOKUP($L302,Pos!B:B,Pos!F:F,, 0)</f>
        <v>North America</v>
      </c>
      <c r="Q302" s="1">
        <v>0</v>
      </c>
      <c r="R302" s="9">
        <f>_xlfn.XLOOKUP($L302,Pos!$B:$B,Pos!N:N,0, 0)</f>
        <v>5.25</v>
      </c>
      <c r="S302" s="9">
        <f>_xlfn.XLOOKUP($L302,Pos!$B:$B,Pos!O:O,0, 0)</f>
        <v>3.8866670000000001</v>
      </c>
      <c r="T302" s="9">
        <f>_xlfn.XLOOKUP($L302,Pos!$B:$B,Pos!P:P,0, 0)</f>
        <v>7.25</v>
      </c>
      <c r="U302" s="9">
        <f>_xlfn.XLOOKUP($L302,Pos!$B:$B,Pos!Q:Q,0, 0)</f>
        <v>4.4000000000000004</v>
      </c>
      <c r="V302" s="9">
        <f>_xlfn.XLOOKUP($L302,Pos!$B:$B,Pos!R:R,0, 0)</f>
        <v>5.5333329999999998</v>
      </c>
      <c r="W302" s="9">
        <f>_xlfn.XLOOKUP($L302,Pos!$B:$B,Pos!S:S,0, 0)</f>
        <v>4.0416670000000003</v>
      </c>
      <c r="X302" s="9" t="str">
        <f>_xlfn.XLOOKUP($L302,Pos!$B:$B,Pos!J:J,0, 0)</f>
        <v>Outperform</v>
      </c>
      <c r="Y302" s="1">
        <v>0</v>
      </c>
      <c r="Z302" s="1">
        <v>0</v>
      </c>
      <c r="AA302" s="1">
        <f t="shared" si="132"/>
        <v>0</v>
      </c>
      <c r="AB302" s="9">
        <f>_xlfn.XLOOKUP(L302,Pos!B:B,Pos!K:K,-1,0)</f>
        <v>3.714285714285714</v>
      </c>
      <c r="AC302" s="1" t="e">
        <f>_xlfn.XLOOKUP($L302,Pos!$A:$A,Pos!S:S,_xlfn.XLOOKUP($L302,#REF!,#REF!, ""), 0)</f>
        <v>#REF!</v>
      </c>
      <c r="AD302" s="1" t="e">
        <f>_xlfn.XLOOKUP($L302,Pos!$A:$A,Pos!T:T,_xlfn.XLOOKUP($L302,#REF!,#REF!, ""), 0)</f>
        <v>#REF!</v>
      </c>
      <c r="AE302" s="1" t="e">
        <f>_xlfn.XLOOKUP($L302,Pos!$A:$A,Pos!U:U,_xlfn.XLOOKUP($L302,#REF!,#REF!, ""), 0)</f>
        <v>#REF!</v>
      </c>
      <c r="AF302" s="1" t="e">
        <f>_xlfn.XLOOKUP($L302,Pos!$A:$A,Pos!V:V,_xlfn.XLOOKUP($L302,#REF!,#REF!, ""), 0)</f>
        <v>#REF!</v>
      </c>
      <c r="AG302" s="1" t="e">
        <f>_xlfn.XLOOKUP($L302,Pos!$A:$A,Pos!W:W,_xlfn.XLOOKUP($L302,#REF!,#REF!, ""), 0)</f>
        <v>#REF!</v>
      </c>
      <c r="AH302" s="1" t="e">
        <f>_xlfn.XLOOKUP($L302,Pos!$A:$A,Pos!X:X,_xlfn.XLOOKUP($L302,#REF!,#REF!, ""), 0)</f>
        <v>#REF!</v>
      </c>
      <c r="AI302" s="1" t="e">
        <f>_xlfn.XLOOKUP($L302,Pos!$A:$A,Pos!Y:Y,_xlfn.XLOOKUP($L302,#REF!,#REF!, ""), 0)</f>
        <v>#REF!</v>
      </c>
      <c r="AJ302" s="1" t="e">
        <f>_xlfn.XLOOKUP($L302,Pos!$A:$A,Pos!Z:Z,_xlfn.XLOOKUP($L302,#REF!,#REF!, ""), 0)</f>
        <v>#REF!</v>
      </c>
      <c r="AK302" s="1" t="e">
        <f>_xlfn.XLOOKUP($L302,Pos!$A:$A,Pos!AA:AA,_xlfn.XLOOKUP($L302,#REF!,#REF!, ""), 0)</f>
        <v>#REF!</v>
      </c>
      <c r="AL302" s="1" t="e">
        <f>_xlfn.XLOOKUP($L302,Pos!$A:$A,Pos!AB:AB,_xlfn.XLOOKUP($L302,#REF!,#REF!, ""), 0)</f>
        <v>#REF!</v>
      </c>
      <c r="AM302" s="1" t="e">
        <f>_xlfn.XLOOKUP($L302,Pos!$A:$A,Pos!AC:AC,_xlfn.XLOOKUP($L302,#REF!,#REF!, ""), 0)</f>
        <v>#REF!</v>
      </c>
      <c r="AN302" s="1" t="e">
        <f>_xlfn.XLOOKUP($L302,Pos!$A:$A,Pos!AD:AD,_xlfn.XLOOKUP($L302,#REF!,#REF!, ""), 0)</f>
        <v>#REF!</v>
      </c>
      <c r="AO302" s="1" t="e">
        <f>_xlfn.XLOOKUP($L302,Pos!$A:$A,Pos!AE:AE,_xlfn.XLOOKUP($L302,#REF!,#REF!, ""), 0)</f>
        <v>#REF!</v>
      </c>
      <c r="AP302" s="1" t="e">
        <f>_xlfn.XLOOKUP($L302,Pos!$A:$A,Pos!AF:AF,_xlfn.XLOOKUP($L302,#REF!,#REF!, ""), 0)</f>
        <v>#REF!</v>
      </c>
      <c r="AQ302" s="1" t="e">
        <f>_xlfn.XLOOKUP($L302,Pos!$A:$A,Pos!AG:AG,_xlfn.XLOOKUP($L302,#REF!,#REF!, ""), 0)</f>
        <v>#REF!</v>
      </c>
      <c r="AR302" s="1" t="e">
        <f>_xlfn.XLOOKUP($L302,Pos!$A:$A,Pos!AH:AH,_xlfn.XLOOKUP($L302,#REF!,#REF!, ""), 0)</f>
        <v>#REF!</v>
      </c>
      <c r="AS302" s="1" t="e">
        <f>_xlfn.XLOOKUP($L302,Pos!$A:$A,Pos!AI:AI,_xlfn.XLOOKUP($L302,#REF!,#REF!, ""), 0)</f>
        <v>#REF!</v>
      </c>
      <c r="AT302" s="1" t="e">
        <f>_xlfn.XLOOKUP($L302,Pos!$A:$A,Pos!AJ:AJ,_xlfn.XLOOKUP($L302,#REF!,#REF!, ""), 0)</f>
        <v>#REF!</v>
      </c>
      <c r="AU302" s="1" t="e">
        <f>_xlfn.XLOOKUP($L302,Pos!$A:$A,Pos!AK:AK,_xlfn.XLOOKUP($L302,#REF!,#REF!, ""), 0)</f>
        <v>#REF!</v>
      </c>
      <c r="AV302" s="1" t="e">
        <f>_xlfn.XLOOKUP($L302,Pos!$A:$A,Pos!AL:AL,_xlfn.XLOOKUP($L302,#REF!,#REF!, ""), 0)</f>
        <v>#REF!</v>
      </c>
      <c r="AW302" s="1" t="e">
        <f>_xlfn.XLOOKUP($L302,Pos!$A:$A,Pos!AM:AM,_xlfn.XLOOKUP($L302,#REF!,#REF!, ""), 0)</f>
        <v>#REF!</v>
      </c>
      <c r="AX302" s="1" t="e">
        <f>_xlfn.XLOOKUP($L302,Pos!$A:$A,Pos!AN:AN,_xlfn.XLOOKUP($L302,#REF!,#REF!, ""), 0)</f>
        <v>#REF!</v>
      </c>
      <c r="AY302" s="1" t="e">
        <f>_xlfn.XLOOKUP($L302,Pos!$A:$A,Pos!AO:AO,_xlfn.XLOOKUP($L302,#REF!,#REF!, ""), 0)</f>
        <v>#REF!</v>
      </c>
      <c r="AZ302" s="7" t="str">
        <f t="shared" si="133"/>
        <v>OUT</v>
      </c>
      <c r="BA302" s="1">
        <f>IF(OR(_xlfn.XLOOKUP(L302,Pos!B:B,Pos!L:L,FALSE)="ESG Reason",_xlfn.XLOOKUP(L302,Pos!B:B,Pos!L:L,FALSE)="Blacklisted"),1,0)</f>
        <v>0</v>
      </c>
      <c r="BC302" s="11">
        <v>9.6619474476454448E-11</v>
      </c>
      <c r="BD302" s="11">
        <f>_xlfn.XLOOKUP($L302,Pos!$B:$B,Pos!H:H,0, 0)</f>
        <v>0</v>
      </c>
      <c r="BE302" s="11">
        <f>_xlfn.XLOOKUP($L302,Pos!$B:$B,Pos!I:I,0, 0)</f>
        <v>1.0275871823839601E-3</v>
      </c>
      <c r="BF302" s="18">
        <f t="shared" si="134"/>
        <v>1.0275871823839601E-3</v>
      </c>
      <c r="BG302" s="1">
        <f t="shared" si="135"/>
        <v>1</v>
      </c>
      <c r="BH302" s="1">
        <f t="shared" si="136"/>
        <v>33</v>
      </c>
      <c r="BI302" s="18">
        <f t="shared" si="137"/>
        <v>9.6619474476454448E-11</v>
      </c>
      <c r="BJ302" s="3">
        <f t="shared" si="138"/>
        <v>0</v>
      </c>
      <c r="BK302" s="18">
        <f t="shared" si="139"/>
        <v>0</v>
      </c>
    </row>
    <row r="303" spans="3:63" x14ac:dyDescent="0.25">
      <c r="C303" s="3"/>
      <c r="D303" s="3"/>
      <c r="E303" s="3"/>
      <c r="F303" s="3"/>
      <c r="G303" s="51" t="s">
        <v>202</v>
      </c>
      <c r="H303" s="8" t="str">
        <f t="shared" si="129"/>
        <v>0,1%West Europe</v>
      </c>
      <c r="I303" s="11" cm="1">
        <f t="array" ref="I303">IF(
   AZ303 = "OUT", 0,IF(
   BD303 &gt;= LARGE(IF(ISNUMBER(BD:BD), BD:BD), 3),
   BE303 - 0.001,
   IF(BE303 &gt;=VLOOKUP(P303,mapping!$A:$B,2,FALSE), BE303,VLOOKUP(P303,mapping!$A$2:$B$8,2,FALSE))
))</f>
        <v>1.0164994971730719E-3</v>
      </c>
      <c r="J303" s="11" cm="1">
        <f t="array" ref="J303">IF(
    AZ303="OUT",0,IF(IF(
                      BD303&gt;=LARGE(IF(ISNUMBER(BD:BD),BD:BD),3),
                      BE303+0.001,
                      VLOOKUP(H303,mapping!$D:$E,2,FALSE)
                      )&gt;I303,
                   IF(
                      BD303&gt;=LARGE(IF(ISNUMBER(BD:BD),BD:BD),3),
                      BE303+0.001,
                      VLOOKUP(H303,mapping!$D:$E,2,FALSE)
                      ),
                   I303+0.002))</f>
        <v>7.4999999999999997E-3</v>
      </c>
      <c r="K303" s="8">
        <f t="shared" si="130"/>
        <v>1.0164994971730719E-3</v>
      </c>
      <c r="L303" s="1" t="str">
        <f>Pos!B477</f>
        <v>IT0003128367</v>
      </c>
      <c r="M303" s="1" t="str">
        <f>_xlfn.XLOOKUP($L303,Pos!B:B,Pos!D:D,, 0)</f>
        <v>Enel SpA</v>
      </c>
      <c r="N303" s="1" t="str">
        <f>_xlfn.XLOOKUP($L303,Pos!B:B,Pos!E:E,, 0)</f>
        <v>Utilities</v>
      </c>
      <c r="O303" s="1" t="str">
        <f t="shared" si="131"/>
        <v>Utilities_West Europe</v>
      </c>
      <c r="P303" s="1" t="str">
        <f>_xlfn.XLOOKUP($L303,Pos!B:B,Pos!F:F,, 0)</f>
        <v>West Europe</v>
      </c>
      <c r="Q303" s="1">
        <v>0</v>
      </c>
      <c r="R303" s="9">
        <f>_xlfn.XLOOKUP($L303,Pos!$B:$B,Pos!N:N,0, 0)</f>
        <v>7.08</v>
      </c>
      <c r="S303" s="9">
        <f>_xlfn.XLOOKUP($L303,Pos!$B:$B,Pos!O:O,0, 0)</f>
        <v>6.3605</v>
      </c>
      <c r="T303" s="9">
        <f>_xlfn.XLOOKUP($L303,Pos!$B:$B,Pos!P:P,0, 0)</f>
        <v>6.625</v>
      </c>
      <c r="U303" s="9">
        <f>_xlfn.XLOOKUP($L303,Pos!$B:$B,Pos!Q:Q,0, 0)</f>
        <v>6.3</v>
      </c>
      <c r="V303" s="9">
        <f>_xlfn.XLOOKUP($L303,Pos!$B:$B,Pos!R:R,0, 0)</f>
        <v>8.8333329999999997</v>
      </c>
      <c r="W303" s="9">
        <f>_xlfn.XLOOKUP($L303,Pos!$B:$B,Pos!S:S,0, 0)</f>
        <v>4.7850000000000001</v>
      </c>
      <c r="X303" s="9" t="str">
        <f>_xlfn.XLOOKUP($L303,Pos!$B:$B,Pos!J:J,0, 0)</f>
        <v>Outperform</v>
      </c>
      <c r="Y303" s="1">
        <v>0</v>
      </c>
      <c r="Z303" s="1">
        <v>0</v>
      </c>
      <c r="AA303" s="1">
        <f t="shared" si="132"/>
        <v>0</v>
      </c>
      <c r="AB303" s="9">
        <f>_xlfn.XLOOKUP(L303,Pos!B:B,Pos!K:K,-1,0)</f>
        <v>9.0909090909090899</v>
      </c>
      <c r="AC303" s="1" t="e">
        <f>_xlfn.XLOOKUP($L303,Pos!$A:$A,Pos!S:S,_xlfn.XLOOKUP($L303,#REF!,#REF!, ""), 0)</f>
        <v>#REF!</v>
      </c>
      <c r="AD303" s="1" t="e">
        <f>_xlfn.XLOOKUP($L303,Pos!$A:$A,Pos!T:T,_xlfn.XLOOKUP($L303,#REF!,#REF!, ""), 0)</f>
        <v>#REF!</v>
      </c>
      <c r="AE303" s="1" t="e">
        <f>_xlfn.XLOOKUP($L303,Pos!$A:$A,Pos!U:U,_xlfn.XLOOKUP($L303,#REF!,#REF!, ""), 0)</f>
        <v>#REF!</v>
      </c>
      <c r="AF303" s="1" t="e">
        <f>_xlfn.XLOOKUP($L303,Pos!$A:$A,Pos!V:V,_xlfn.XLOOKUP($L303,#REF!,#REF!, ""), 0)</f>
        <v>#REF!</v>
      </c>
      <c r="AG303" s="1" t="e">
        <f>_xlfn.XLOOKUP($L303,Pos!$A:$A,Pos!W:W,_xlfn.XLOOKUP($L303,#REF!,#REF!, ""), 0)</f>
        <v>#REF!</v>
      </c>
      <c r="AH303" s="1" t="e">
        <f>_xlfn.XLOOKUP($L303,Pos!$A:$A,Pos!X:X,_xlfn.XLOOKUP($L303,#REF!,#REF!, ""), 0)</f>
        <v>#REF!</v>
      </c>
      <c r="AI303" s="1" t="e">
        <f>_xlfn.XLOOKUP($L303,Pos!$A:$A,Pos!Y:Y,_xlfn.XLOOKUP($L303,#REF!,#REF!, ""), 0)</f>
        <v>#REF!</v>
      </c>
      <c r="AJ303" s="1" t="e">
        <f>_xlfn.XLOOKUP($L303,Pos!$A:$A,Pos!Z:Z,_xlfn.XLOOKUP($L303,#REF!,#REF!, ""), 0)</f>
        <v>#REF!</v>
      </c>
      <c r="AK303" s="1" t="e">
        <f>_xlfn.XLOOKUP($L303,Pos!$A:$A,Pos!AA:AA,_xlfn.XLOOKUP($L303,#REF!,#REF!, ""), 0)</f>
        <v>#REF!</v>
      </c>
      <c r="AL303" s="1" t="e">
        <f>_xlfn.XLOOKUP($L303,Pos!$A:$A,Pos!AB:AB,_xlfn.XLOOKUP($L303,#REF!,#REF!, ""), 0)</f>
        <v>#REF!</v>
      </c>
      <c r="AM303" s="1" t="e">
        <f>_xlfn.XLOOKUP($L303,Pos!$A:$A,Pos!AC:AC,_xlfn.XLOOKUP($L303,#REF!,#REF!, ""), 0)</f>
        <v>#REF!</v>
      </c>
      <c r="AN303" s="1" t="e">
        <f>_xlfn.XLOOKUP($L303,Pos!$A:$A,Pos!AD:AD,_xlfn.XLOOKUP($L303,#REF!,#REF!, ""), 0)</f>
        <v>#REF!</v>
      </c>
      <c r="AO303" s="1" t="e">
        <f>_xlfn.XLOOKUP($L303,Pos!$A:$A,Pos!AE:AE,_xlfn.XLOOKUP($L303,#REF!,#REF!, ""), 0)</f>
        <v>#REF!</v>
      </c>
      <c r="AP303" s="1" t="e">
        <f>_xlfn.XLOOKUP($L303,Pos!$A:$A,Pos!AF:AF,_xlfn.XLOOKUP($L303,#REF!,#REF!, ""), 0)</f>
        <v>#REF!</v>
      </c>
      <c r="AQ303" s="1" t="e">
        <f>_xlfn.XLOOKUP($L303,Pos!$A:$A,Pos!AG:AG,_xlfn.XLOOKUP($L303,#REF!,#REF!, ""), 0)</f>
        <v>#REF!</v>
      </c>
      <c r="AR303" s="1" t="e">
        <f>_xlfn.XLOOKUP($L303,Pos!$A:$A,Pos!AH:AH,_xlfn.XLOOKUP($L303,#REF!,#REF!, ""), 0)</f>
        <v>#REF!</v>
      </c>
      <c r="AS303" s="1" t="e">
        <f>_xlfn.XLOOKUP($L303,Pos!$A:$A,Pos!AI:AI,_xlfn.XLOOKUP($L303,#REF!,#REF!, ""), 0)</f>
        <v>#REF!</v>
      </c>
      <c r="AT303" s="1" t="e">
        <f>_xlfn.XLOOKUP($L303,Pos!$A:$A,Pos!AJ:AJ,_xlfn.XLOOKUP($L303,#REF!,#REF!, ""), 0)</f>
        <v>#REF!</v>
      </c>
      <c r="AU303" s="1" t="e">
        <f>_xlfn.XLOOKUP($L303,Pos!$A:$A,Pos!AK:AK,_xlfn.XLOOKUP($L303,#REF!,#REF!, ""), 0)</f>
        <v>#REF!</v>
      </c>
      <c r="AV303" s="1" t="e">
        <f>_xlfn.XLOOKUP($L303,Pos!$A:$A,Pos!AL:AL,_xlfn.XLOOKUP($L303,#REF!,#REF!, ""), 0)</f>
        <v>#REF!</v>
      </c>
      <c r="AW303" s="1" t="e">
        <f>_xlfn.XLOOKUP($L303,Pos!$A:$A,Pos!AM:AM,_xlfn.XLOOKUP($L303,#REF!,#REF!, ""), 0)</f>
        <v>#REF!</v>
      </c>
      <c r="AX303" s="1" t="e">
        <f>_xlfn.XLOOKUP($L303,Pos!$A:$A,Pos!AN:AN,_xlfn.XLOOKUP($L303,#REF!,#REF!, ""), 0)</f>
        <v>#REF!</v>
      </c>
      <c r="AY303" s="1" t="e">
        <f>_xlfn.XLOOKUP($L303,Pos!$A:$A,Pos!AO:AO,_xlfn.XLOOKUP($L303,#REF!,#REF!, ""), 0)</f>
        <v>#REF!</v>
      </c>
      <c r="AZ303" s="7" t="s">
        <v>4184</v>
      </c>
      <c r="BA303" s="1">
        <f>IF(OR(_xlfn.XLOOKUP(L303,Pos!B:B,Pos!L:L,FALSE)="ESG Reason",_xlfn.XLOOKUP(L303,Pos!B:B,Pos!L:L,FALSE)="Blacklisted"),1,0)</f>
        <v>0</v>
      </c>
      <c r="BC303" s="11">
        <v>1.016510418547979E-3</v>
      </c>
      <c r="BD303" s="11">
        <f>_xlfn.XLOOKUP($L303,Pos!$B:$B,Pos!H:H,0, 0)</f>
        <v>0</v>
      </c>
      <c r="BE303" s="11">
        <f>_xlfn.XLOOKUP($L303,Pos!$B:$B,Pos!I:I,0, 0)</f>
        <v>1.0164994971730719E-3</v>
      </c>
      <c r="BF303" s="18">
        <f t="shared" si="134"/>
        <v>1.0164994971730719E-3</v>
      </c>
      <c r="BG303" s="1">
        <f t="shared" si="135"/>
        <v>2</v>
      </c>
      <c r="BH303" s="1">
        <f t="shared" si="136"/>
        <v>19</v>
      </c>
      <c r="BI303" s="18">
        <f t="shared" si="137"/>
        <v>1.016510418547979E-3</v>
      </c>
      <c r="BJ303" s="3">
        <f t="shared" si="138"/>
        <v>1.092137490708335E-8</v>
      </c>
      <c r="BK303" s="18">
        <f t="shared" si="139"/>
        <v>1.016510418547979E-3</v>
      </c>
    </row>
    <row r="304" spans="3:63" x14ac:dyDescent="0.25">
      <c r="C304" s="3"/>
      <c r="D304" s="3"/>
      <c r="E304" s="3"/>
      <c r="F304" s="3"/>
      <c r="G304" s="51" t="s">
        <v>204</v>
      </c>
      <c r="H304" s="8" t="str">
        <f t="shared" si="129"/>
        <v>0,1%West Europe</v>
      </c>
      <c r="I304" s="11" cm="1">
        <f t="array" ref="I304">IF(
   AZ304 = "OUT", 0,IF(
   BD304 &gt;= LARGE(IF(ISNUMBER(BD:BD), BD:BD), 3),
   BE304 - 0.001,
   IF(BE304 &gt;=VLOOKUP(P304,mapping!$A:$B,2,FALSE), BE304,VLOOKUP(P304,mapping!$A$2:$B$8,2,FALSE))
))</f>
        <v>0</v>
      </c>
      <c r="J304" s="11" cm="1">
        <f t="array" ref="J304">IF(
    AZ304="OUT",0,IF(IF(
                      BD304&gt;=LARGE(IF(ISNUMBER(BD:BD),BD:BD),3),
                      BE304+0.001,
                      VLOOKUP(H304,mapping!$D:$E,2,FALSE)
                      )&gt;I304,
                   IF(
                      BD304&gt;=LARGE(IF(ISNUMBER(BD:BD),BD:BD),3),
                      BE304+0.001,
                      VLOOKUP(H304,mapping!$D:$E,2,FALSE)
                      ),
                   I304+0.002))</f>
        <v>0</v>
      </c>
      <c r="K304" s="8">
        <f t="shared" si="130"/>
        <v>1.014076128846715E-3</v>
      </c>
      <c r="L304" s="1" t="str">
        <f>Pos!B225</f>
        <v>DE0008430026</v>
      </c>
      <c r="M304" s="1" t="str">
        <f>_xlfn.XLOOKUP($L304,Pos!B:B,Pos!D:D,, 0)</f>
        <v>Munchener Ruckversicherungs-Gesellschaft AG</v>
      </c>
      <c r="N304" s="1" t="str">
        <f>_xlfn.XLOOKUP($L304,Pos!B:B,Pos!E:E,, 0)</f>
        <v>Insurance</v>
      </c>
      <c r="O304" s="1" t="str">
        <f t="shared" si="131"/>
        <v>Insurance_West Europe</v>
      </c>
      <c r="P304" s="1" t="str">
        <f>_xlfn.XLOOKUP($L304,Pos!B:B,Pos!F:F,, 0)</f>
        <v>West Europe</v>
      </c>
      <c r="Q304" s="1">
        <v>0</v>
      </c>
      <c r="R304" s="9">
        <f>_xlfn.XLOOKUP($L304,Pos!$B:$B,Pos!N:N,0, 0)</f>
        <v>4.75</v>
      </c>
      <c r="S304" s="9">
        <f>_xlfn.XLOOKUP($L304,Pos!$B:$B,Pos!O:O,0, 0)</f>
        <v>5.4725000000000001</v>
      </c>
      <c r="T304" s="9">
        <f>_xlfn.XLOOKUP($L304,Pos!$B:$B,Pos!P:P,0, 0)</f>
        <v>6.8</v>
      </c>
      <c r="U304" s="9">
        <f>_xlfn.XLOOKUP($L304,Pos!$B:$B,Pos!Q:Q,0, 0)</f>
        <v>1.6</v>
      </c>
      <c r="V304" s="9">
        <f>_xlfn.XLOOKUP($L304,Pos!$B:$B,Pos!R:R,0, 0)</f>
        <v>7.766667</v>
      </c>
      <c r="W304" s="9">
        <f>_xlfn.XLOOKUP($L304,Pos!$B:$B,Pos!S:S,0, 0)</f>
        <v>4.7866669999999996</v>
      </c>
      <c r="X304" s="9" t="str">
        <f>_xlfn.XLOOKUP($L304,Pos!$B:$B,Pos!J:J,0, 0)</f>
        <v>Hold</v>
      </c>
      <c r="Y304" s="1">
        <v>0</v>
      </c>
      <c r="Z304" s="1">
        <v>0</v>
      </c>
      <c r="AA304" s="1">
        <f t="shared" si="132"/>
        <v>0</v>
      </c>
      <c r="AB304" s="9">
        <f>_xlfn.XLOOKUP(L304,Pos!B:B,Pos!K:K,-1,0)</f>
        <v>6</v>
      </c>
      <c r="AC304" s="1" t="e">
        <f>_xlfn.XLOOKUP($L304,Pos!$A:$A,Pos!S:S,_xlfn.XLOOKUP($L304,#REF!,#REF!, ""), 0)</f>
        <v>#REF!</v>
      </c>
      <c r="AD304" s="1" t="e">
        <f>_xlfn.XLOOKUP($L304,Pos!$A:$A,Pos!T:T,_xlfn.XLOOKUP($L304,#REF!,#REF!, ""), 0)</f>
        <v>#REF!</v>
      </c>
      <c r="AE304" s="1" t="e">
        <f>_xlfn.XLOOKUP($L304,Pos!$A:$A,Pos!U:U,_xlfn.XLOOKUP($L304,#REF!,#REF!, ""), 0)</f>
        <v>#REF!</v>
      </c>
      <c r="AF304" s="1" t="e">
        <f>_xlfn.XLOOKUP($L304,Pos!$A:$A,Pos!V:V,_xlfn.XLOOKUP($L304,#REF!,#REF!, ""), 0)</f>
        <v>#REF!</v>
      </c>
      <c r="AG304" s="1" t="e">
        <f>_xlfn.XLOOKUP($L304,Pos!$A:$A,Pos!W:W,_xlfn.XLOOKUP($L304,#REF!,#REF!, ""), 0)</f>
        <v>#REF!</v>
      </c>
      <c r="AH304" s="1" t="e">
        <f>_xlfn.XLOOKUP($L304,Pos!$A:$A,Pos!X:X,_xlfn.XLOOKUP($L304,#REF!,#REF!, ""), 0)</f>
        <v>#REF!</v>
      </c>
      <c r="AI304" s="1" t="e">
        <f>_xlfn.XLOOKUP($L304,Pos!$A:$A,Pos!Y:Y,_xlfn.XLOOKUP($L304,#REF!,#REF!, ""), 0)</f>
        <v>#REF!</v>
      </c>
      <c r="AJ304" s="1" t="e">
        <f>_xlfn.XLOOKUP($L304,Pos!$A:$A,Pos!Z:Z,_xlfn.XLOOKUP($L304,#REF!,#REF!, ""), 0)</f>
        <v>#REF!</v>
      </c>
      <c r="AK304" s="1" t="e">
        <f>_xlfn.XLOOKUP($L304,Pos!$A:$A,Pos!AA:AA,_xlfn.XLOOKUP($L304,#REF!,#REF!, ""), 0)</f>
        <v>#REF!</v>
      </c>
      <c r="AL304" s="1" t="e">
        <f>_xlfn.XLOOKUP($L304,Pos!$A:$A,Pos!AB:AB,_xlfn.XLOOKUP($L304,#REF!,#REF!, ""), 0)</f>
        <v>#REF!</v>
      </c>
      <c r="AM304" s="1" t="e">
        <f>_xlfn.XLOOKUP($L304,Pos!$A:$A,Pos!AC:AC,_xlfn.XLOOKUP($L304,#REF!,#REF!, ""), 0)</f>
        <v>#REF!</v>
      </c>
      <c r="AN304" s="1" t="e">
        <f>_xlfn.XLOOKUP($L304,Pos!$A:$A,Pos!AD:AD,_xlfn.XLOOKUP($L304,#REF!,#REF!, ""), 0)</f>
        <v>#REF!</v>
      </c>
      <c r="AO304" s="1" t="e">
        <f>_xlfn.XLOOKUP($L304,Pos!$A:$A,Pos!AE:AE,_xlfn.XLOOKUP($L304,#REF!,#REF!, ""), 0)</f>
        <v>#REF!</v>
      </c>
      <c r="AP304" s="1" t="e">
        <f>_xlfn.XLOOKUP($L304,Pos!$A:$A,Pos!AF:AF,_xlfn.XLOOKUP($L304,#REF!,#REF!, ""), 0)</f>
        <v>#REF!</v>
      </c>
      <c r="AQ304" s="1" t="e">
        <f>_xlfn.XLOOKUP($L304,Pos!$A:$A,Pos!AG:AG,_xlfn.XLOOKUP($L304,#REF!,#REF!, ""), 0)</f>
        <v>#REF!</v>
      </c>
      <c r="AR304" s="1" t="e">
        <f>_xlfn.XLOOKUP($L304,Pos!$A:$A,Pos!AH:AH,_xlfn.XLOOKUP($L304,#REF!,#REF!, ""), 0)</f>
        <v>#REF!</v>
      </c>
      <c r="AS304" s="1" t="e">
        <f>_xlfn.XLOOKUP($L304,Pos!$A:$A,Pos!AI:AI,_xlfn.XLOOKUP($L304,#REF!,#REF!, ""), 0)</f>
        <v>#REF!</v>
      </c>
      <c r="AT304" s="1" t="e">
        <f>_xlfn.XLOOKUP($L304,Pos!$A:$A,Pos!AJ:AJ,_xlfn.XLOOKUP($L304,#REF!,#REF!, ""), 0)</f>
        <v>#REF!</v>
      </c>
      <c r="AU304" s="1" t="e">
        <f>_xlfn.XLOOKUP($L304,Pos!$A:$A,Pos!AK:AK,_xlfn.XLOOKUP($L304,#REF!,#REF!, ""), 0)</f>
        <v>#REF!</v>
      </c>
      <c r="AV304" s="1" t="e">
        <f>_xlfn.XLOOKUP($L304,Pos!$A:$A,Pos!AL:AL,_xlfn.XLOOKUP($L304,#REF!,#REF!, ""), 0)</f>
        <v>#REF!</v>
      </c>
      <c r="AW304" s="1" t="e">
        <f>_xlfn.XLOOKUP($L304,Pos!$A:$A,Pos!AM:AM,_xlfn.XLOOKUP($L304,#REF!,#REF!, ""), 0)</f>
        <v>#REF!</v>
      </c>
      <c r="AX304" s="1" t="e">
        <f>_xlfn.XLOOKUP($L304,Pos!$A:$A,Pos!AN:AN,_xlfn.XLOOKUP($L304,#REF!,#REF!, ""), 0)</f>
        <v>#REF!</v>
      </c>
      <c r="AY304" s="1" t="e">
        <f>_xlfn.XLOOKUP($L304,Pos!$A:$A,Pos!AO:AO,_xlfn.XLOOKUP($L304,#REF!,#REF!, ""), 0)</f>
        <v>#REF!</v>
      </c>
      <c r="AZ304" s="7" t="str">
        <f t="shared" si="133"/>
        <v>OUT</v>
      </c>
      <c r="BA304" s="1">
        <f>IF(OR(_xlfn.XLOOKUP(L304,Pos!B:B,Pos!L:L,FALSE)="ESG Reason",_xlfn.XLOOKUP(L304,Pos!B:B,Pos!L:L,FALSE)="Blacklisted"),1,0)</f>
        <v>0</v>
      </c>
      <c r="BC304" s="11">
        <v>9.0026660941780395E-11</v>
      </c>
      <c r="BD304" s="11">
        <f>_xlfn.XLOOKUP($L304,Pos!$B:$B,Pos!H:H,0, 0)</f>
        <v>0</v>
      </c>
      <c r="BE304" s="11">
        <f>_xlfn.XLOOKUP($L304,Pos!$B:$B,Pos!I:I,0, 0)</f>
        <v>1.014076128846715E-3</v>
      </c>
      <c r="BF304" s="18">
        <f t="shared" si="134"/>
        <v>1.014076128846715E-3</v>
      </c>
      <c r="BG304" s="1">
        <f t="shared" si="135"/>
        <v>2</v>
      </c>
      <c r="BH304" s="1">
        <f t="shared" si="136"/>
        <v>11</v>
      </c>
      <c r="BI304" s="18">
        <f t="shared" si="137"/>
        <v>9.0026660941780395E-11</v>
      </c>
      <c r="BJ304" s="3">
        <f t="shared" si="138"/>
        <v>0</v>
      </c>
      <c r="BK304" s="18">
        <f t="shared" si="139"/>
        <v>0</v>
      </c>
    </row>
    <row r="305" spans="3:63" x14ac:dyDescent="0.25">
      <c r="C305" s="3"/>
      <c r="D305" s="3"/>
      <c r="E305" s="3"/>
      <c r="F305" s="3"/>
      <c r="G305" s="51" t="s">
        <v>211</v>
      </c>
      <c r="H305" s="8" t="str">
        <f t="shared" si="129"/>
        <v>0,1%North America</v>
      </c>
      <c r="I305" s="11" cm="1">
        <f t="array" ref="I305">IF(
   AZ305 = "OUT", 0,IF(
   BD305 &gt;= LARGE(IF(ISNUMBER(BD:BD), BD:BD), 3),
   BE305 - 0.001,
   IF(BE305 &gt;=VLOOKUP(P305,mapping!$A:$B,2,FALSE), BE305,VLOOKUP(P305,mapping!$A$2:$B$8,2,FALSE))
))</f>
        <v>0</v>
      </c>
      <c r="J305" s="11" cm="1">
        <f t="array" ref="J305">IF(
    AZ305="OUT",0,IF(IF(
                      BD305&gt;=LARGE(IF(ISNUMBER(BD:BD),BD:BD),3),
                      BE305+0.001,
                      VLOOKUP(H305,mapping!$D:$E,2,FALSE)
                      )&gt;I305,
                   IF(
                      BD305&gt;=LARGE(IF(ISNUMBER(BD:BD),BD:BD),3),
                      BE305+0.001,
                      VLOOKUP(H305,mapping!$D:$E,2,FALSE)
                      ),
                   I305+0.002))</f>
        <v>0</v>
      </c>
      <c r="K305" s="8">
        <f t="shared" si="130"/>
        <v>1.0101075256610029E-3</v>
      </c>
      <c r="L305" s="1" t="str">
        <f>Pos!B1024</f>
        <v>US40412C1018</v>
      </c>
      <c r="M305" s="1" t="str">
        <f>_xlfn.XLOOKUP($L305,Pos!B:B,Pos!D:D,, 0)</f>
        <v>HCA Healthcare Inc</v>
      </c>
      <c r="N305" s="1" t="str">
        <f>_xlfn.XLOOKUP($L305,Pos!B:B,Pos!E:E,, 0)</f>
        <v>Health Care</v>
      </c>
      <c r="O305" s="1" t="str">
        <f t="shared" si="131"/>
        <v>Health Care_North America</v>
      </c>
      <c r="P305" s="1" t="str">
        <f>_xlfn.XLOOKUP($L305,Pos!B:B,Pos!F:F,, 0)</f>
        <v>North America</v>
      </c>
      <c r="Q305" s="1">
        <v>0</v>
      </c>
      <c r="R305" s="9">
        <f>_xlfn.XLOOKUP($L305,Pos!$B:$B,Pos!N:N,0, 0)</f>
        <v>5.47</v>
      </c>
      <c r="S305" s="9">
        <f>_xlfn.XLOOKUP($L305,Pos!$B:$B,Pos!O:O,0, 0)</f>
        <v>7.8949999999999996</v>
      </c>
      <c r="T305" s="9">
        <f>_xlfn.XLOOKUP($L305,Pos!$B:$B,Pos!P:P,0, 0)</f>
        <v>4.2666659999999998</v>
      </c>
      <c r="U305" s="9">
        <f>_xlfn.XLOOKUP($L305,Pos!$B:$B,Pos!Q:Q,0, 0)</f>
        <v>9.3000000000000007</v>
      </c>
      <c r="V305" s="9">
        <f>_xlfn.XLOOKUP($L305,Pos!$B:$B,Pos!R:R,0, 0)</f>
        <v>7.1333330000000004</v>
      </c>
      <c r="W305" s="9">
        <f>_xlfn.XLOOKUP($L305,Pos!$B:$B,Pos!S:S,0, 0)</f>
        <v>8.0433330000000005</v>
      </c>
      <c r="X305" s="9" t="str">
        <f>_xlfn.XLOOKUP($L305,Pos!$B:$B,Pos!J:J,0, 0)</f>
        <v>Outperform</v>
      </c>
      <c r="Y305" s="1">
        <v>0</v>
      </c>
      <c r="Z305" s="1">
        <v>0</v>
      </c>
      <c r="AA305" s="1">
        <f t="shared" si="132"/>
        <v>0</v>
      </c>
      <c r="AB305" s="9">
        <f>_xlfn.XLOOKUP(L305,Pos!B:B,Pos!K:K,-1,0)</f>
        <v>9.4915254237288131</v>
      </c>
      <c r="AC305" s="1" t="e">
        <f>_xlfn.XLOOKUP($L305,Pos!$A:$A,Pos!S:S,_xlfn.XLOOKUP($L305,#REF!,#REF!, ""), 0)</f>
        <v>#REF!</v>
      </c>
      <c r="AD305" s="1" t="e">
        <f>_xlfn.XLOOKUP($L305,Pos!$A:$A,Pos!T:T,_xlfn.XLOOKUP($L305,#REF!,#REF!, ""), 0)</f>
        <v>#REF!</v>
      </c>
      <c r="AE305" s="1" t="e">
        <f>_xlfn.XLOOKUP($L305,Pos!$A:$A,Pos!U:U,_xlfn.XLOOKUP($L305,#REF!,#REF!, ""), 0)</f>
        <v>#REF!</v>
      </c>
      <c r="AF305" s="1" t="e">
        <f>_xlfn.XLOOKUP($L305,Pos!$A:$A,Pos!V:V,_xlfn.XLOOKUP($L305,#REF!,#REF!, ""), 0)</f>
        <v>#REF!</v>
      </c>
      <c r="AG305" s="1" t="e">
        <f>_xlfn.XLOOKUP($L305,Pos!$A:$A,Pos!W:W,_xlfn.XLOOKUP($L305,#REF!,#REF!, ""), 0)</f>
        <v>#REF!</v>
      </c>
      <c r="AH305" s="1" t="e">
        <f>_xlfn.XLOOKUP($L305,Pos!$A:$A,Pos!X:X,_xlfn.XLOOKUP($L305,#REF!,#REF!, ""), 0)</f>
        <v>#REF!</v>
      </c>
      <c r="AI305" s="1" t="e">
        <f>_xlfn.XLOOKUP($L305,Pos!$A:$A,Pos!Y:Y,_xlfn.XLOOKUP($L305,#REF!,#REF!, ""), 0)</f>
        <v>#REF!</v>
      </c>
      <c r="AJ305" s="1" t="e">
        <f>_xlfn.XLOOKUP($L305,Pos!$A:$A,Pos!Z:Z,_xlfn.XLOOKUP($L305,#REF!,#REF!, ""), 0)</f>
        <v>#REF!</v>
      </c>
      <c r="AK305" s="1" t="e">
        <f>_xlfn.XLOOKUP($L305,Pos!$A:$A,Pos!AA:AA,_xlfn.XLOOKUP($L305,#REF!,#REF!, ""), 0)</f>
        <v>#REF!</v>
      </c>
      <c r="AL305" s="1" t="e">
        <f>_xlfn.XLOOKUP($L305,Pos!$A:$A,Pos!AB:AB,_xlfn.XLOOKUP($L305,#REF!,#REF!, ""), 0)</f>
        <v>#REF!</v>
      </c>
      <c r="AM305" s="1" t="e">
        <f>_xlfn.XLOOKUP($L305,Pos!$A:$A,Pos!AC:AC,_xlfn.XLOOKUP($L305,#REF!,#REF!, ""), 0)</f>
        <v>#REF!</v>
      </c>
      <c r="AN305" s="1" t="e">
        <f>_xlfn.XLOOKUP($L305,Pos!$A:$A,Pos!AD:AD,_xlfn.XLOOKUP($L305,#REF!,#REF!, ""), 0)</f>
        <v>#REF!</v>
      </c>
      <c r="AO305" s="1" t="e">
        <f>_xlfn.XLOOKUP($L305,Pos!$A:$A,Pos!AE:AE,_xlfn.XLOOKUP($L305,#REF!,#REF!, ""), 0)</f>
        <v>#REF!</v>
      </c>
      <c r="AP305" s="1" t="e">
        <f>_xlfn.XLOOKUP($L305,Pos!$A:$A,Pos!AF:AF,_xlfn.XLOOKUP($L305,#REF!,#REF!, ""), 0)</f>
        <v>#REF!</v>
      </c>
      <c r="AQ305" s="1" t="e">
        <f>_xlfn.XLOOKUP($L305,Pos!$A:$A,Pos!AG:AG,_xlfn.XLOOKUP($L305,#REF!,#REF!, ""), 0)</f>
        <v>#REF!</v>
      </c>
      <c r="AR305" s="1" t="e">
        <f>_xlfn.XLOOKUP($L305,Pos!$A:$A,Pos!AH:AH,_xlfn.XLOOKUP($L305,#REF!,#REF!, ""), 0)</f>
        <v>#REF!</v>
      </c>
      <c r="AS305" s="1" t="e">
        <f>_xlfn.XLOOKUP($L305,Pos!$A:$A,Pos!AI:AI,_xlfn.XLOOKUP($L305,#REF!,#REF!, ""), 0)</f>
        <v>#REF!</v>
      </c>
      <c r="AT305" s="1" t="e">
        <f>_xlfn.XLOOKUP($L305,Pos!$A:$A,Pos!AJ:AJ,_xlfn.XLOOKUP($L305,#REF!,#REF!, ""), 0)</f>
        <v>#REF!</v>
      </c>
      <c r="AU305" s="1" t="e">
        <f>_xlfn.XLOOKUP($L305,Pos!$A:$A,Pos!AK:AK,_xlfn.XLOOKUP($L305,#REF!,#REF!, ""), 0)</f>
        <v>#REF!</v>
      </c>
      <c r="AV305" s="1" t="e">
        <f>_xlfn.XLOOKUP($L305,Pos!$A:$A,Pos!AL:AL,_xlfn.XLOOKUP($L305,#REF!,#REF!, ""), 0)</f>
        <v>#REF!</v>
      </c>
      <c r="AW305" s="1" t="e">
        <f>_xlfn.XLOOKUP($L305,Pos!$A:$A,Pos!AM:AM,_xlfn.XLOOKUP($L305,#REF!,#REF!, ""), 0)</f>
        <v>#REF!</v>
      </c>
      <c r="AX305" s="1" t="e">
        <f>_xlfn.XLOOKUP($L305,Pos!$A:$A,Pos!AN:AN,_xlfn.XLOOKUP($L305,#REF!,#REF!, ""), 0)</f>
        <v>#REF!</v>
      </c>
      <c r="AY305" s="1" t="e">
        <f>_xlfn.XLOOKUP($L305,Pos!$A:$A,Pos!AO:AO,_xlfn.XLOOKUP($L305,#REF!,#REF!, ""), 0)</f>
        <v>#REF!</v>
      </c>
      <c r="AZ305" s="7" t="str">
        <f t="shared" si="133"/>
        <v>OUT</v>
      </c>
      <c r="BA305" s="1">
        <f>IF(OR(_xlfn.XLOOKUP(L305,Pos!B:B,Pos!L:L,FALSE)="ESG Reason",_xlfn.XLOOKUP(L305,Pos!B:B,Pos!L:L,FALSE)="Blacklisted"),1,0)</f>
        <v>1</v>
      </c>
      <c r="BC305" s="11">
        <v>9.1208690037952437E-11</v>
      </c>
      <c r="BD305" s="11">
        <f>_xlfn.XLOOKUP($L305,Pos!$B:$B,Pos!H:H,0, 0)</f>
        <v>0</v>
      </c>
      <c r="BE305" s="11">
        <f>_xlfn.XLOOKUP($L305,Pos!$B:$B,Pos!I:I,0, 0)</f>
        <v>1.0101075256610029E-3</v>
      </c>
      <c r="BF305" s="18">
        <f t="shared" si="134"/>
        <v>1.0101075256610029E-3</v>
      </c>
      <c r="BG305" s="1">
        <f t="shared" si="135"/>
        <v>1</v>
      </c>
      <c r="BH305" s="1">
        <f t="shared" si="136"/>
        <v>28</v>
      </c>
      <c r="BI305" s="18">
        <f t="shared" si="137"/>
        <v>9.1208690037952437E-11</v>
      </c>
      <c r="BJ305" s="3">
        <f t="shared" si="138"/>
        <v>0</v>
      </c>
      <c r="BK305" s="18">
        <f t="shared" si="139"/>
        <v>0</v>
      </c>
    </row>
    <row r="306" spans="3:63" x14ac:dyDescent="0.25">
      <c r="C306" s="3"/>
      <c r="D306" s="3"/>
      <c r="E306" s="3"/>
      <c r="F306" s="3"/>
      <c r="G306" s="51" t="s">
        <v>209</v>
      </c>
      <c r="H306" s="8" t="str">
        <f t="shared" si="129"/>
        <v>0,1%Others</v>
      </c>
      <c r="I306" s="11" cm="1">
        <f t="array" ref="I306">IF(
   AZ306 = "OUT", 0,IF(
   BD306 &gt;= LARGE(IF(ISNUMBER(BD:BD), BD:BD), 3),
   BE306 - 0.001,
   IF(BE306 &gt;=VLOOKUP(P306,mapping!$A:$B,2,FALSE), BE306,VLOOKUP(P306,mapping!$A$2:$B$8,2,FALSE))
))</f>
        <v>1.0080732164675209E-3</v>
      </c>
      <c r="J306" s="11" cm="1">
        <f t="array" ref="J306">IF(
    AZ306="OUT",0,IF(IF(
                      BD306&gt;=LARGE(IF(ISNUMBER(BD:BD),BD:BD),3),
                      BE306+0.001,
                      VLOOKUP(H306,mapping!$D:$E,2,FALSE)
                      )&gt;I306,
                   IF(
                      BD306&gt;=LARGE(IF(ISNUMBER(BD:BD),BD:BD),3),
                      BE306+0.001,
                      VLOOKUP(H306,mapping!$D:$E,2,FALSE)
                      ),
                   I306+0.002))</f>
        <v>5.0000000000000001E-3</v>
      </c>
      <c r="K306" s="8">
        <f t="shared" si="130"/>
        <v>1.0080732164675209E-3</v>
      </c>
      <c r="L306" s="1" t="str">
        <f>Pos!B44</f>
        <v>AU000000WBC1</v>
      </c>
      <c r="M306" s="1" t="str">
        <f>_xlfn.XLOOKUP($L306,Pos!B:B,Pos!D:D,, 0)</f>
        <v>Westpac Banking Corporation</v>
      </c>
      <c r="N306" s="1" t="str">
        <f>_xlfn.XLOOKUP($L306,Pos!B:B,Pos!E:E,, 0)</f>
        <v>Banks</v>
      </c>
      <c r="O306" s="1" t="str">
        <f t="shared" si="131"/>
        <v>Banks_Others</v>
      </c>
      <c r="P306" s="1" t="str">
        <f>_xlfn.XLOOKUP($L306,Pos!B:B,Pos!F:F,, 0)</f>
        <v>Others</v>
      </c>
      <c r="Q306" s="1">
        <v>0</v>
      </c>
      <c r="R306" s="9">
        <f>_xlfn.XLOOKUP($L306,Pos!$B:$B,Pos!N:N,0, 0)</f>
        <v>5.99</v>
      </c>
      <c r="S306" s="9">
        <f>_xlfn.XLOOKUP($L306,Pos!$B:$B,Pos!O:O,0, 0)</f>
        <v>5.1074999999999999</v>
      </c>
      <c r="T306" s="9">
        <f>_xlfn.XLOOKUP($L306,Pos!$B:$B,Pos!P:P,0, 0)</f>
        <v>5.9</v>
      </c>
      <c r="U306" s="9">
        <f>_xlfn.XLOOKUP($L306,Pos!$B:$B,Pos!Q:Q,0, 0)</f>
        <v>8</v>
      </c>
      <c r="V306" s="9">
        <f>_xlfn.XLOOKUP($L306,Pos!$B:$B,Pos!R:R,0, 0)</f>
        <v>6.8</v>
      </c>
      <c r="W306" s="9">
        <f>_xlfn.XLOOKUP($L306,Pos!$B:$B,Pos!S:S,0, 0)</f>
        <v>6.0383329999999997</v>
      </c>
      <c r="X306" s="9" t="str">
        <f>_xlfn.XLOOKUP($L306,Pos!$B:$B,Pos!J:J,0, 0)</f>
        <v>Underperform</v>
      </c>
      <c r="Y306" s="1">
        <v>0</v>
      </c>
      <c r="Z306" s="1">
        <v>0</v>
      </c>
      <c r="AA306" s="1">
        <f t="shared" si="132"/>
        <v>0</v>
      </c>
      <c r="AB306" s="9">
        <f>_xlfn.XLOOKUP(L306,Pos!B:B,Pos!K:K,-1,0)</f>
        <v>7.0833333333333339</v>
      </c>
      <c r="AC306" s="1" t="e">
        <f>_xlfn.XLOOKUP($L306,Pos!$A:$A,Pos!S:S,_xlfn.XLOOKUP($L306,#REF!,#REF!, ""), 0)</f>
        <v>#REF!</v>
      </c>
      <c r="AD306" s="1" t="e">
        <f>_xlfn.XLOOKUP($L306,Pos!$A:$A,Pos!T:T,_xlfn.XLOOKUP($L306,#REF!,#REF!, ""), 0)</f>
        <v>#REF!</v>
      </c>
      <c r="AE306" s="1" t="e">
        <f>_xlfn.XLOOKUP($L306,Pos!$A:$A,Pos!U:U,_xlfn.XLOOKUP($L306,#REF!,#REF!, ""), 0)</f>
        <v>#REF!</v>
      </c>
      <c r="AF306" s="1" t="e">
        <f>_xlfn.XLOOKUP($L306,Pos!$A:$A,Pos!V:V,_xlfn.XLOOKUP($L306,#REF!,#REF!, ""), 0)</f>
        <v>#REF!</v>
      </c>
      <c r="AG306" s="1" t="e">
        <f>_xlfn.XLOOKUP($L306,Pos!$A:$A,Pos!W:W,_xlfn.XLOOKUP($L306,#REF!,#REF!, ""), 0)</f>
        <v>#REF!</v>
      </c>
      <c r="AH306" s="1" t="e">
        <f>_xlfn.XLOOKUP($L306,Pos!$A:$A,Pos!X:X,_xlfn.XLOOKUP($L306,#REF!,#REF!, ""), 0)</f>
        <v>#REF!</v>
      </c>
      <c r="AI306" s="1" t="e">
        <f>_xlfn.XLOOKUP($L306,Pos!$A:$A,Pos!Y:Y,_xlfn.XLOOKUP($L306,#REF!,#REF!, ""), 0)</f>
        <v>#REF!</v>
      </c>
      <c r="AJ306" s="1" t="e">
        <f>_xlfn.XLOOKUP($L306,Pos!$A:$A,Pos!Z:Z,_xlfn.XLOOKUP($L306,#REF!,#REF!, ""), 0)</f>
        <v>#REF!</v>
      </c>
      <c r="AK306" s="1" t="e">
        <f>_xlfn.XLOOKUP($L306,Pos!$A:$A,Pos!AA:AA,_xlfn.XLOOKUP($L306,#REF!,#REF!, ""), 0)</f>
        <v>#REF!</v>
      </c>
      <c r="AL306" s="1" t="e">
        <f>_xlfn.XLOOKUP($L306,Pos!$A:$A,Pos!AB:AB,_xlfn.XLOOKUP($L306,#REF!,#REF!, ""), 0)</f>
        <v>#REF!</v>
      </c>
      <c r="AM306" s="1" t="e">
        <f>_xlfn.XLOOKUP($L306,Pos!$A:$A,Pos!AC:AC,_xlfn.XLOOKUP($L306,#REF!,#REF!, ""), 0)</f>
        <v>#REF!</v>
      </c>
      <c r="AN306" s="1" t="e">
        <f>_xlfn.XLOOKUP($L306,Pos!$A:$A,Pos!AD:AD,_xlfn.XLOOKUP($L306,#REF!,#REF!, ""), 0)</f>
        <v>#REF!</v>
      </c>
      <c r="AO306" s="1" t="e">
        <f>_xlfn.XLOOKUP($L306,Pos!$A:$A,Pos!AE:AE,_xlfn.XLOOKUP($L306,#REF!,#REF!, ""), 0)</f>
        <v>#REF!</v>
      </c>
      <c r="AP306" s="1" t="e">
        <f>_xlfn.XLOOKUP($L306,Pos!$A:$A,Pos!AF:AF,_xlfn.XLOOKUP($L306,#REF!,#REF!, ""), 0)</f>
        <v>#REF!</v>
      </c>
      <c r="AQ306" s="1" t="e">
        <f>_xlfn.XLOOKUP($L306,Pos!$A:$A,Pos!AG:AG,_xlfn.XLOOKUP($L306,#REF!,#REF!, ""), 0)</f>
        <v>#REF!</v>
      </c>
      <c r="AR306" s="1" t="e">
        <f>_xlfn.XLOOKUP($L306,Pos!$A:$A,Pos!AH:AH,_xlfn.XLOOKUP($L306,#REF!,#REF!, ""), 0)</f>
        <v>#REF!</v>
      </c>
      <c r="AS306" s="1" t="e">
        <f>_xlfn.XLOOKUP($L306,Pos!$A:$A,Pos!AI:AI,_xlfn.XLOOKUP($L306,#REF!,#REF!, ""), 0)</f>
        <v>#REF!</v>
      </c>
      <c r="AT306" s="1" t="e">
        <f>_xlfn.XLOOKUP($L306,Pos!$A:$A,Pos!AJ:AJ,_xlfn.XLOOKUP($L306,#REF!,#REF!, ""), 0)</f>
        <v>#REF!</v>
      </c>
      <c r="AU306" s="1" t="e">
        <f>_xlfn.XLOOKUP($L306,Pos!$A:$A,Pos!AK:AK,_xlfn.XLOOKUP($L306,#REF!,#REF!, ""), 0)</f>
        <v>#REF!</v>
      </c>
      <c r="AV306" s="1" t="e">
        <f>_xlfn.XLOOKUP($L306,Pos!$A:$A,Pos!AL:AL,_xlfn.XLOOKUP($L306,#REF!,#REF!, ""), 0)</f>
        <v>#REF!</v>
      </c>
      <c r="AW306" s="1" t="e">
        <f>_xlfn.XLOOKUP($L306,Pos!$A:$A,Pos!AM:AM,_xlfn.XLOOKUP($L306,#REF!,#REF!, ""), 0)</f>
        <v>#REF!</v>
      </c>
      <c r="AX306" s="1" t="e">
        <f>_xlfn.XLOOKUP($L306,Pos!$A:$A,Pos!AN:AN,_xlfn.XLOOKUP($L306,#REF!,#REF!, ""), 0)</f>
        <v>#REF!</v>
      </c>
      <c r="AY306" s="1" t="e">
        <f>_xlfn.XLOOKUP($L306,Pos!$A:$A,Pos!AO:AO,_xlfn.XLOOKUP($L306,#REF!,#REF!, ""), 0)</f>
        <v>#REF!</v>
      </c>
      <c r="AZ306" s="7" t="s">
        <v>4184</v>
      </c>
      <c r="BA306" s="1">
        <f>IF(OR(_xlfn.XLOOKUP(L306,Pos!B:B,Pos!L:L,FALSE)="ESG Reason",_xlfn.XLOOKUP(L306,Pos!B:B,Pos!L:L,FALSE)="Blacklisted"),1,0)</f>
        <v>0</v>
      </c>
      <c r="BC306" s="11">
        <v>2.6844208645867861E-3</v>
      </c>
      <c r="BD306" s="11">
        <f>_xlfn.XLOOKUP($L306,Pos!$B:$B,Pos!H:H,0, 0)</f>
        <v>0</v>
      </c>
      <c r="BE306" s="11">
        <f>_xlfn.XLOOKUP($L306,Pos!$B:$B,Pos!I:I,0, 0)</f>
        <v>1.0080732164675209E-3</v>
      </c>
      <c r="BF306" s="18">
        <f t="shared" si="134"/>
        <v>1.0080732164675209E-3</v>
      </c>
      <c r="BG306" s="1">
        <f t="shared" si="135"/>
        <v>3</v>
      </c>
      <c r="BH306" s="1">
        <f t="shared" si="136"/>
        <v>40</v>
      </c>
      <c r="BI306" s="18">
        <f t="shared" si="137"/>
        <v>2.6844208645867861E-3</v>
      </c>
      <c r="BJ306" s="3">
        <f t="shared" si="138"/>
        <v>1.6763476481192652E-3</v>
      </c>
      <c r="BK306" s="18">
        <f t="shared" si="139"/>
        <v>2.6844208645867861E-3</v>
      </c>
    </row>
    <row r="307" spans="3:63" x14ac:dyDescent="0.25">
      <c r="C307" s="3"/>
      <c r="D307" s="3"/>
      <c r="E307" s="3"/>
      <c r="F307" s="3"/>
      <c r="G307" s="51" t="s">
        <v>201</v>
      </c>
      <c r="H307" s="8" t="str">
        <f t="shared" si="129"/>
        <v>0,1%Others</v>
      </c>
      <c r="I307" s="11" cm="1">
        <f t="array" ref="I307">IF(
   AZ307 = "OUT", 0,IF(
   BD307 &gt;= LARGE(IF(ISNUMBER(BD:BD), BD:BD), 3),
   BE307 - 0.001,
   IF(BE307 &gt;=VLOOKUP(P307,mapping!$A:$B,2,FALSE), BE307,VLOOKUP(P307,mapping!$A$2:$B$8,2,FALSE))
))</f>
        <v>0</v>
      </c>
      <c r="J307" s="11" cm="1">
        <f t="array" ref="J307">IF(
    AZ307="OUT",0,IF(IF(
                      BD307&gt;=LARGE(IF(ISNUMBER(BD:BD),BD:BD),3),
                      BE307+0.001,
                      VLOOKUP(H307,mapping!$D:$E,2,FALSE)
                      )&gt;I307,
                   IF(
                      BD307&gt;=LARGE(IF(ISNUMBER(BD:BD),BD:BD),3),
                      BE307+0.001,
                      VLOOKUP(H307,mapping!$D:$E,2,FALSE)
                      ),
                   I307+0.002))</f>
        <v>0</v>
      </c>
      <c r="K307" s="8">
        <f t="shared" si="130"/>
        <v>1.007628148821945E-3</v>
      </c>
      <c r="L307" s="1" t="str">
        <f>Pos!B662</f>
        <v>JP3900000005</v>
      </c>
      <c r="M307" s="1" t="str">
        <f>_xlfn.XLOOKUP($L307,Pos!B:B,Pos!D:D,, 0)</f>
        <v>Mitsubishi Heavy Industries, Ltd.</v>
      </c>
      <c r="N307" s="1" t="str">
        <f>_xlfn.XLOOKUP($L307,Pos!B:B,Pos!E:E,, 0)</f>
        <v>Industrial Goods &amp; Services</v>
      </c>
      <c r="O307" s="1" t="str">
        <f t="shared" si="131"/>
        <v>Industrial Goods &amp; Services_Others</v>
      </c>
      <c r="P307" s="1" t="str">
        <f>_xlfn.XLOOKUP($L307,Pos!B:B,Pos!F:F,, 0)</f>
        <v>Others</v>
      </c>
      <c r="Q307" s="1">
        <v>0</v>
      </c>
      <c r="R307" s="9">
        <f>_xlfn.XLOOKUP($L307,Pos!$B:$B,Pos!N:N,0, 0)</f>
        <v>3.48</v>
      </c>
      <c r="S307" s="9">
        <f>_xlfn.XLOOKUP($L307,Pos!$B:$B,Pos!O:O,0, 0)</f>
        <v>1.8598330000000001</v>
      </c>
      <c r="T307" s="9">
        <f>_xlfn.XLOOKUP($L307,Pos!$B:$B,Pos!P:P,0, 0)</f>
        <v>5.5</v>
      </c>
      <c r="U307" s="9">
        <f>_xlfn.XLOOKUP($L307,Pos!$B:$B,Pos!Q:Q,0, 0)</f>
        <v>5.4</v>
      </c>
      <c r="V307" s="9">
        <f>_xlfn.XLOOKUP($L307,Pos!$B:$B,Pos!R:R,0, 0)</f>
        <v>2.1666669999999999</v>
      </c>
      <c r="W307" s="9">
        <f>_xlfn.XLOOKUP($L307,Pos!$B:$B,Pos!S:S,0, 0)</f>
        <v>5.0049999999999999</v>
      </c>
      <c r="X307" s="9" t="str">
        <f>_xlfn.XLOOKUP($L307,Pos!$B:$B,Pos!J:J,0, 0)</f>
        <v>Outperform</v>
      </c>
      <c r="Y307" s="1">
        <v>0</v>
      </c>
      <c r="Z307" s="1">
        <v>0</v>
      </c>
      <c r="AA307" s="1">
        <f t="shared" si="132"/>
        <v>0</v>
      </c>
      <c r="AB307" s="9">
        <f>_xlfn.XLOOKUP(L307,Pos!B:B,Pos!K:K,-1,0)</f>
        <v>0.45454545454545459</v>
      </c>
      <c r="AC307" s="1" t="e">
        <f>_xlfn.XLOOKUP($L307,Pos!$A:$A,Pos!S:S,_xlfn.XLOOKUP($L307,#REF!,#REF!, ""), 0)</f>
        <v>#REF!</v>
      </c>
      <c r="AD307" s="1" t="e">
        <f>_xlfn.XLOOKUP($L307,Pos!$A:$A,Pos!T:T,_xlfn.XLOOKUP($L307,#REF!,#REF!, ""), 0)</f>
        <v>#REF!</v>
      </c>
      <c r="AE307" s="1" t="e">
        <f>_xlfn.XLOOKUP($L307,Pos!$A:$A,Pos!U:U,_xlfn.XLOOKUP($L307,#REF!,#REF!, ""), 0)</f>
        <v>#REF!</v>
      </c>
      <c r="AF307" s="1" t="e">
        <f>_xlfn.XLOOKUP($L307,Pos!$A:$A,Pos!V:V,_xlfn.XLOOKUP($L307,#REF!,#REF!, ""), 0)</f>
        <v>#REF!</v>
      </c>
      <c r="AG307" s="1" t="e">
        <f>_xlfn.XLOOKUP($L307,Pos!$A:$A,Pos!W:W,_xlfn.XLOOKUP($L307,#REF!,#REF!, ""), 0)</f>
        <v>#REF!</v>
      </c>
      <c r="AH307" s="1" t="e">
        <f>_xlfn.XLOOKUP($L307,Pos!$A:$A,Pos!X:X,_xlfn.XLOOKUP($L307,#REF!,#REF!, ""), 0)</f>
        <v>#REF!</v>
      </c>
      <c r="AI307" s="1" t="e">
        <f>_xlfn.XLOOKUP($L307,Pos!$A:$A,Pos!Y:Y,_xlfn.XLOOKUP($L307,#REF!,#REF!, ""), 0)</f>
        <v>#REF!</v>
      </c>
      <c r="AJ307" s="1" t="e">
        <f>_xlfn.XLOOKUP($L307,Pos!$A:$A,Pos!Z:Z,_xlfn.XLOOKUP($L307,#REF!,#REF!, ""), 0)</f>
        <v>#REF!</v>
      </c>
      <c r="AK307" s="1" t="e">
        <f>_xlfn.XLOOKUP($L307,Pos!$A:$A,Pos!AA:AA,_xlfn.XLOOKUP($L307,#REF!,#REF!, ""), 0)</f>
        <v>#REF!</v>
      </c>
      <c r="AL307" s="1" t="e">
        <f>_xlfn.XLOOKUP($L307,Pos!$A:$A,Pos!AB:AB,_xlfn.XLOOKUP($L307,#REF!,#REF!, ""), 0)</f>
        <v>#REF!</v>
      </c>
      <c r="AM307" s="1" t="e">
        <f>_xlfn.XLOOKUP($L307,Pos!$A:$A,Pos!AC:AC,_xlfn.XLOOKUP($L307,#REF!,#REF!, ""), 0)</f>
        <v>#REF!</v>
      </c>
      <c r="AN307" s="1" t="e">
        <f>_xlfn.XLOOKUP($L307,Pos!$A:$A,Pos!AD:AD,_xlfn.XLOOKUP($L307,#REF!,#REF!, ""), 0)</f>
        <v>#REF!</v>
      </c>
      <c r="AO307" s="1" t="e">
        <f>_xlfn.XLOOKUP($L307,Pos!$A:$A,Pos!AE:AE,_xlfn.XLOOKUP($L307,#REF!,#REF!, ""), 0)</f>
        <v>#REF!</v>
      </c>
      <c r="AP307" s="1" t="e">
        <f>_xlfn.XLOOKUP($L307,Pos!$A:$A,Pos!AF:AF,_xlfn.XLOOKUP($L307,#REF!,#REF!, ""), 0)</f>
        <v>#REF!</v>
      </c>
      <c r="AQ307" s="1" t="e">
        <f>_xlfn.XLOOKUP($L307,Pos!$A:$A,Pos!AG:AG,_xlfn.XLOOKUP($L307,#REF!,#REF!, ""), 0)</f>
        <v>#REF!</v>
      </c>
      <c r="AR307" s="1" t="e">
        <f>_xlfn.XLOOKUP($L307,Pos!$A:$A,Pos!AH:AH,_xlfn.XLOOKUP($L307,#REF!,#REF!, ""), 0)</f>
        <v>#REF!</v>
      </c>
      <c r="AS307" s="1" t="e">
        <f>_xlfn.XLOOKUP($L307,Pos!$A:$A,Pos!AI:AI,_xlfn.XLOOKUP($L307,#REF!,#REF!, ""), 0)</f>
        <v>#REF!</v>
      </c>
      <c r="AT307" s="1" t="e">
        <f>_xlfn.XLOOKUP($L307,Pos!$A:$A,Pos!AJ:AJ,_xlfn.XLOOKUP($L307,#REF!,#REF!, ""), 0)</f>
        <v>#REF!</v>
      </c>
      <c r="AU307" s="1" t="e">
        <f>_xlfn.XLOOKUP($L307,Pos!$A:$A,Pos!AK:AK,_xlfn.XLOOKUP($L307,#REF!,#REF!, ""), 0)</f>
        <v>#REF!</v>
      </c>
      <c r="AV307" s="1" t="e">
        <f>_xlfn.XLOOKUP($L307,Pos!$A:$A,Pos!AL:AL,_xlfn.XLOOKUP($L307,#REF!,#REF!, ""), 0)</f>
        <v>#REF!</v>
      </c>
      <c r="AW307" s="1" t="e">
        <f>_xlfn.XLOOKUP($L307,Pos!$A:$A,Pos!AM:AM,_xlfn.XLOOKUP($L307,#REF!,#REF!, ""), 0)</f>
        <v>#REF!</v>
      </c>
      <c r="AX307" s="1" t="e">
        <f>_xlfn.XLOOKUP($L307,Pos!$A:$A,Pos!AN:AN,_xlfn.XLOOKUP($L307,#REF!,#REF!, ""), 0)</f>
        <v>#REF!</v>
      </c>
      <c r="AY307" s="1" t="e">
        <f>_xlfn.XLOOKUP($L307,Pos!$A:$A,Pos!AO:AO,_xlfn.XLOOKUP($L307,#REF!,#REF!, ""), 0)</f>
        <v>#REF!</v>
      </c>
      <c r="AZ307" s="7" t="str">
        <f t="shared" si="133"/>
        <v>OUT</v>
      </c>
      <c r="BA307" s="1">
        <f>IF(OR(_xlfn.XLOOKUP(L307,Pos!B:B,Pos!L:L,FALSE)="ESG Reason",_xlfn.XLOOKUP(L307,Pos!B:B,Pos!L:L,FALSE)="Blacklisted"),1,0)</f>
        <v>0</v>
      </c>
      <c r="BC307" s="11">
        <v>9.2472168328150888E-11</v>
      </c>
      <c r="BD307" s="11">
        <f>_xlfn.XLOOKUP($L307,Pos!$B:$B,Pos!H:H,0, 0)</f>
        <v>0</v>
      </c>
      <c r="BE307" s="11">
        <f>_xlfn.XLOOKUP($L307,Pos!$B:$B,Pos!I:I,0, 0)</f>
        <v>1.007628148821945E-3</v>
      </c>
      <c r="BF307" s="18">
        <f t="shared" si="134"/>
        <v>1.007628148821945E-3</v>
      </c>
      <c r="BG307" s="1">
        <f t="shared" si="135"/>
        <v>3</v>
      </c>
      <c r="BH307" s="1">
        <f t="shared" si="136"/>
        <v>48</v>
      </c>
      <c r="BI307" s="18">
        <f t="shared" si="137"/>
        <v>9.2472168328150888E-11</v>
      </c>
      <c r="BJ307" s="3">
        <f t="shared" si="138"/>
        <v>0</v>
      </c>
      <c r="BK307" s="18">
        <f t="shared" si="139"/>
        <v>0</v>
      </c>
    </row>
    <row r="308" spans="3:63" x14ac:dyDescent="0.25">
      <c r="C308" s="3"/>
      <c r="D308" s="3"/>
      <c r="E308" s="3"/>
      <c r="F308" s="3"/>
      <c r="G308" s="51" t="s">
        <v>219</v>
      </c>
      <c r="H308" s="8" t="str">
        <f t="shared" si="129"/>
        <v>0,1%North America</v>
      </c>
      <c r="I308" s="11" cm="1">
        <f t="array" ref="I308">IF(
   AZ308 = "OUT", 0,IF(
   BD308 &gt;= LARGE(IF(ISNUMBER(BD:BD), BD:BD), 3),
   BE308 - 0.001,
   IF(BE308 &gt;=VLOOKUP(P308,mapping!$A:$B,2,FALSE), BE308,VLOOKUP(P308,mapping!$A$2:$B$8,2,FALSE))
))</f>
        <v>0</v>
      </c>
      <c r="J308" s="11" cm="1">
        <f t="array" ref="J308">IF(
    AZ308="OUT",0,IF(IF(
                      BD308&gt;=LARGE(IF(ISNUMBER(BD:BD),BD:BD),3),
                      BE308+0.001,
                      VLOOKUP(H308,mapping!$D:$E,2,FALSE)
                      )&gt;I308,
                   IF(
                      BD308&gt;=LARGE(IF(ISNUMBER(BD:BD),BD:BD),3),
                      BE308+0.001,
                      VLOOKUP(H308,mapping!$D:$E,2,FALSE)
                      ),
                   I308+0.002))</f>
        <v>0</v>
      </c>
      <c r="K308" s="8">
        <f t="shared" si="130"/>
        <v>1.0075571380290559E-3</v>
      </c>
      <c r="L308" s="1" t="str">
        <f>Pos!B1194</f>
        <v>US75886F1075</v>
      </c>
      <c r="M308" s="1" t="str">
        <f>_xlfn.XLOOKUP($L308,Pos!B:B,Pos!D:D,, 0)</f>
        <v>Regeneron Pharmaceuticals, Inc.</v>
      </c>
      <c r="N308" s="1" t="str">
        <f>_xlfn.XLOOKUP($L308,Pos!B:B,Pos!E:E,, 0)</f>
        <v>Health Care</v>
      </c>
      <c r="O308" s="1" t="str">
        <f t="shared" si="131"/>
        <v>Health Care_North America</v>
      </c>
      <c r="P308" s="1" t="str">
        <f>_xlfn.XLOOKUP($L308,Pos!B:B,Pos!F:F,, 0)</f>
        <v>North America</v>
      </c>
      <c r="Q308" s="1">
        <v>0</v>
      </c>
      <c r="R308" s="9">
        <f>_xlfn.XLOOKUP($L308,Pos!$B:$B,Pos!N:N,0, 0)</f>
        <v>0</v>
      </c>
      <c r="S308" s="9">
        <f>_xlfn.XLOOKUP($L308,Pos!$B:$B,Pos!O:O,0, 0)</f>
        <v>6.452</v>
      </c>
      <c r="T308" s="9">
        <f>_xlfn.XLOOKUP($L308,Pos!$B:$B,Pos!P:P,0, 0)</f>
        <v>5.55</v>
      </c>
      <c r="U308" s="9">
        <f>_xlfn.XLOOKUP($L308,Pos!$B:$B,Pos!Q:Q,0, 0)</f>
        <v>6.9</v>
      </c>
      <c r="V308" s="9">
        <f>_xlfn.XLOOKUP($L308,Pos!$B:$B,Pos!R:R,0, 0)</f>
        <v>2.7</v>
      </c>
      <c r="W308" s="9">
        <f>_xlfn.XLOOKUP($L308,Pos!$B:$B,Pos!S:S,0, 0)</f>
        <v>1.31</v>
      </c>
      <c r="X308" s="9" t="str">
        <f>_xlfn.XLOOKUP($L308,Pos!$B:$B,Pos!J:J,0, 0)</f>
        <v>Outperform</v>
      </c>
      <c r="Y308" s="1">
        <v>0</v>
      </c>
      <c r="Z308" s="1">
        <v>0</v>
      </c>
      <c r="AA308" s="1">
        <f t="shared" si="132"/>
        <v>0</v>
      </c>
      <c r="AB308" s="9">
        <f>_xlfn.XLOOKUP(L308,Pos!B:B,Pos!K:K,-1,0)</f>
        <v>5.2542372881355934</v>
      </c>
      <c r="AC308" s="1" t="e">
        <f>_xlfn.XLOOKUP($L308,Pos!$A:$A,Pos!S:S,_xlfn.XLOOKUP($L308,#REF!,#REF!, ""), 0)</f>
        <v>#REF!</v>
      </c>
      <c r="AD308" s="1" t="e">
        <f>_xlfn.XLOOKUP($L308,Pos!$A:$A,Pos!T:T,_xlfn.XLOOKUP($L308,#REF!,#REF!, ""), 0)</f>
        <v>#REF!</v>
      </c>
      <c r="AE308" s="1" t="e">
        <f>_xlfn.XLOOKUP($L308,Pos!$A:$A,Pos!U:U,_xlfn.XLOOKUP($L308,#REF!,#REF!, ""), 0)</f>
        <v>#REF!</v>
      </c>
      <c r="AF308" s="1" t="e">
        <f>_xlfn.XLOOKUP($L308,Pos!$A:$A,Pos!V:V,_xlfn.XLOOKUP($L308,#REF!,#REF!, ""), 0)</f>
        <v>#REF!</v>
      </c>
      <c r="AG308" s="1" t="e">
        <f>_xlfn.XLOOKUP($L308,Pos!$A:$A,Pos!W:W,_xlfn.XLOOKUP($L308,#REF!,#REF!, ""), 0)</f>
        <v>#REF!</v>
      </c>
      <c r="AH308" s="1" t="e">
        <f>_xlfn.XLOOKUP($L308,Pos!$A:$A,Pos!X:X,_xlfn.XLOOKUP($L308,#REF!,#REF!, ""), 0)</f>
        <v>#REF!</v>
      </c>
      <c r="AI308" s="1" t="e">
        <f>_xlfn.XLOOKUP($L308,Pos!$A:$A,Pos!Y:Y,_xlfn.XLOOKUP($L308,#REF!,#REF!, ""), 0)</f>
        <v>#REF!</v>
      </c>
      <c r="AJ308" s="1" t="e">
        <f>_xlfn.XLOOKUP($L308,Pos!$A:$A,Pos!Z:Z,_xlfn.XLOOKUP($L308,#REF!,#REF!, ""), 0)</f>
        <v>#REF!</v>
      </c>
      <c r="AK308" s="1" t="e">
        <f>_xlfn.XLOOKUP($L308,Pos!$A:$A,Pos!AA:AA,_xlfn.XLOOKUP($L308,#REF!,#REF!, ""), 0)</f>
        <v>#REF!</v>
      </c>
      <c r="AL308" s="1" t="e">
        <f>_xlfn.XLOOKUP($L308,Pos!$A:$A,Pos!AB:AB,_xlfn.XLOOKUP($L308,#REF!,#REF!, ""), 0)</f>
        <v>#REF!</v>
      </c>
      <c r="AM308" s="1" t="e">
        <f>_xlfn.XLOOKUP($L308,Pos!$A:$A,Pos!AC:AC,_xlfn.XLOOKUP($L308,#REF!,#REF!, ""), 0)</f>
        <v>#REF!</v>
      </c>
      <c r="AN308" s="1" t="e">
        <f>_xlfn.XLOOKUP($L308,Pos!$A:$A,Pos!AD:AD,_xlfn.XLOOKUP($L308,#REF!,#REF!, ""), 0)</f>
        <v>#REF!</v>
      </c>
      <c r="AO308" s="1" t="e">
        <f>_xlfn.XLOOKUP($L308,Pos!$A:$A,Pos!AE:AE,_xlfn.XLOOKUP($L308,#REF!,#REF!, ""), 0)</f>
        <v>#REF!</v>
      </c>
      <c r="AP308" s="1" t="e">
        <f>_xlfn.XLOOKUP($L308,Pos!$A:$A,Pos!AF:AF,_xlfn.XLOOKUP($L308,#REF!,#REF!, ""), 0)</f>
        <v>#REF!</v>
      </c>
      <c r="AQ308" s="1" t="e">
        <f>_xlfn.XLOOKUP($L308,Pos!$A:$A,Pos!AG:AG,_xlfn.XLOOKUP($L308,#REF!,#REF!, ""), 0)</f>
        <v>#REF!</v>
      </c>
      <c r="AR308" s="1" t="e">
        <f>_xlfn.XLOOKUP($L308,Pos!$A:$A,Pos!AH:AH,_xlfn.XLOOKUP($L308,#REF!,#REF!, ""), 0)</f>
        <v>#REF!</v>
      </c>
      <c r="AS308" s="1" t="e">
        <f>_xlfn.XLOOKUP($L308,Pos!$A:$A,Pos!AI:AI,_xlfn.XLOOKUP($L308,#REF!,#REF!, ""), 0)</f>
        <v>#REF!</v>
      </c>
      <c r="AT308" s="1" t="e">
        <f>_xlfn.XLOOKUP($L308,Pos!$A:$A,Pos!AJ:AJ,_xlfn.XLOOKUP($L308,#REF!,#REF!, ""), 0)</f>
        <v>#REF!</v>
      </c>
      <c r="AU308" s="1" t="e">
        <f>_xlfn.XLOOKUP($L308,Pos!$A:$A,Pos!AK:AK,_xlfn.XLOOKUP($L308,#REF!,#REF!, ""), 0)</f>
        <v>#REF!</v>
      </c>
      <c r="AV308" s="1" t="e">
        <f>_xlfn.XLOOKUP($L308,Pos!$A:$A,Pos!AL:AL,_xlfn.XLOOKUP($L308,#REF!,#REF!, ""), 0)</f>
        <v>#REF!</v>
      </c>
      <c r="AW308" s="1" t="e">
        <f>_xlfn.XLOOKUP($L308,Pos!$A:$A,Pos!AM:AM,_xlfn.XLOOKUP($L308,#REF!,#REF!, ""), 0)</f>
        <v>#REF!</v>
      </c>
      <c r="AX308" s="1" t="e">
        <f>_xlfn.XLOOKUP($L308,Pos!$A:$A,Pos!AN:AN,_xlfn.XLOOKUP($L308,#REF!,#REF!, ""), 0)</f>
        <v>#REF!</v>
      </c>
      <c r="AY308" s="1" t="e">
        <f>_xlfn.XLOOKUP($L308,Pos!$A:$A,Pos!AO:AO,_xlfn.XLOOKUP($L308,#REF!,#REF!, ""), 0)</f>
        <v>#REF!</v>
      </c>
      <c r="AZ308" s="7" t="str">
        <f t="shared" si="133"/>
        <v>OUT</v>
      </c>
      <c r="BA308" s="1">
        <f>IF(OR(_xlfn.XLOOKUP(L308,Pos!B:B,Pos!L:L,FALSE)="ESG Reason",_xlfn.XLOOKUP(L308,Pos!B:B,Pos!L:L,FALSE)="Blacklisted"),1,0)</f>
        <v>0</v>
      </c>
      <c r="BC308" s="11">
        <v>9.1208690037951041E-11</v>
      </c>
      <c r="BD308" s="11">
        <f>_xlfn.XLOOKUP($L308,Pos!$B:$B,Pos!H:H,0, 0)</f>
        <v>0</v>
      </c>
      <c r="BE308" s="11">
        <f>_xlfn.XLOOKUP($L308,Pos!$B:$B,Pos!I:I,0, 0)</f>
        <v>1.0075571380290559E-3</v>
      </c>
      <c r="BF308" s="18">
        <f t="shared" si="134"/>
        <v>1.0075571380290559E-3</v>
      </c>
      <c r="BG308" s="1">
        <f t="shared" si="135"/>
        <v>1</v>
      </c>
      <c r="BH308" s="1">
        <f t="shared" si="136"/>
        <v>28</v>
      </c>
      <c r="BI308" s="18">
        <f t="shared" si="137"/>
        <v>9.1208690037951041E-11</v>
      </c>
      <c r="BJ308" s="3">
        <f t="shared" si="138"/>
        <v>0</v>
      </c>
      <c r="BK308" s="18">
        <f t="shared" si="139"/>
        <v>0</v>
      </c>
    </row>
    <row r="309" spans="3:63" x14ac:dyDescent="0.25">
      <c r="C309" s="3"/>
      <c r="D309" s="3"/>
      <c r="E309" s="3"/>
      <c r="F309" s="3"/>
      <c r="G309" s="51" t="s">
        <v>205</v>
      </c>
      <c r="H309" s="8" t="str">
        <f t="shared" si="129"/>
        <v>0,1%West Europe</v>
      </c>
      <c r="I309" s="11" cm="1">
        <f t="array" ref="I309">IF(
   AZ309 = "OUT", 0,IF(
   BD309 &gt;= LARGE(IF(ISNUMBER(BD:BD), BD:BD), 3),
   BE309 - 0.001,
   IF(BE309 &gt;=VLOOKUP(P309,mapping!$A:$B,2,FALSE), BE309,VLOOKUP(P309,mapping!$A$2:$B$8,2,FALSE))
))</f>
        <v>0</v>
      </c>
      <c r="J309" s="11" cm="1">
        <f t="array" ref="J309">IF(
    AZ309="OUT",0,IF(IF(
                      BD309&gt;=LARGE(IF(ISNUMBER(BD:BD),BD:BD),3),
                      BE309+0.001,
                      VLOOKUP(H309,mapping!$D:$E,2,FALSE)
                      )&gt;I309,
                   IF(
                      BD309&gt;=LARGE(IF(ISNUMBER(BD:BD),BD:BD),3),
                      BE309+0.001,
                      VLOOKUP(H309,mapping!$D:$E,2,FALSE)
                      ),
                   I309+0.002))</f>
        <v>0</v>
      </c>
      <c r="K309" s="8">
        <f t="shared" si="130"/>
        <v>1.001838268821419E-3</v>
      </c>
      <c r="L309" s="1" t="str">
        <f>Pos!B720</f>
        <v>NL0013654783</v>
      </c>
      <c r="M309" s="1" t="str">
        <f>_xlfn.XLOOKUP($L309,Pos!B:B,Pos!D:D,, 0)</f>
        <v>Prosus N.V. Class N</v>
      </c>
      <c r="N309" s="1" t="str">
        <f>_xlfn.XLOOKUP($L309,Pos!B:B,Pos!E:E,, 0)</f>
        <v>Technology</v>
      </c>
      <c r="O309" s="1" t="str">
        <f t="shared" si="131"/>
        <v>Technology_West Europe</v>
      </c>
      <c r="P309" s="1" t="str">
        <f>_xlfn.XLOOKUP($L309,Pos!B:B,Pos!F:F,, 0)</f>
        <v>West Europe</v>
      </c>
      <c r="Q309" s="1">
        <v>0</v>
      </c>
      <c r="R309" s="9">
        <f>_xlfn.XLOOKUP($L309,Pos!$B:$B,Pos!N:N,0, 0)</f>
        <v>2.16</v>
      </c>
      <c r="S309" s="9">
        <f>_xlfn.XLOOKUP($L309,Pos!$B:$B,Pos!O:O,0, 0)</f>
        <v>3.5873330000000001</v>
      </c>
      <c r="T309" s="9">
        <f>_xlfn.XLOOKUP($L309,Pos!$B:$B,Pos!P:P,0, 0)</f>
        <v>4.0999999999999996</v>
      </c>
      <c r="U309" s="9">
        <f>_xlfn.XLOOKUP($L309,Pos!$B:$B,Pos!Q:Q,0, 0)</f>
        <v>8.8000000000000007</v>
      </c>
      <c r="V309" s="9">
        <f>_xlfn.XLOOKUP($L309,Pos!$B:$B,Pos!R:R,0, 0)</f>
        <v>5.7</v>
      </c>
      <c r="W309" s="9">
        <f>_xlfn.XLOOKUP($L309,Pos!$B:$B,Pos!S:S,0, 0)</f>
        <v>6.2649999999999997</v>
      </c>
      <c r="X309" s="9" t="str">
        <f>_xlfn.XLOOKUP($L309,Pos!$B:$B,Pos!J:J,0, 0)</f>
        <v>Outperform</v>
      </c>
      <c r="Y309" s="1">
        <v>0</v>
      </c>
      <c r="Z309" s="1">
        <v>0</v>
      </c>
      <c r="AA309" s="1">
        <f t="shared" si="132"/>
        <v>0</v>
      </c>
      <c r="AB309" s="9">
        <f>_xlfn.XLOOKUP(L309,Pos!B:B,Pos!K:K,-1,0)</f>
        <v>2.3529411764705879</v>
      </c>
      <c r="AC309" s="1" t="e">
        <f>_xlfn.XLOOKUP($L309,Pos!$A:$A,Pos!S:S,_xlfn.XLOOKUP($L309,#REF!,#REF!, ""), 0)</f>
        <v>#REF!</v>
      </c>
      <c r="AD309" s="1" t="e">
        <f>_xlfn.XLOOKUP($L309,Pos!$A:$A,Pos!T:T,_xlfn.XLOOKUP($L309,#REF!,#REF!, ""), 0)</f>
        <v>#REF!</v>
      </c>
      <c r="AE309" s="1" t="e">
        <f>_xlfn.XLOOKUP($L309,Pos!$A:$A,Pos!U:U,_xlfn.XLOOKUP($L309,#REF!,#REF!, ""), 0)</f>
        <v>#REF!</v>
      </c>
      <c r="AF309" s="1" t="e">
        <f>_xlfn.XLOOKUP($L309,Pos!$A:$A,Pos!V:V,_xlfn.XLOOKUP($L309,#REF!,#REF!, ""), 0)</f>
        <v>#REF!</v>
      </c>
      <c r="AG309" s="1" t="e">
        <f>_xlfn.XLOOKUP($L309,Pos!$A:$A,Pos!W:W,_xlfn.XLOOKUP($L309,#REF!,#REF!, ""), 0)</f>
        <v>#REF!</v>
      </c>
      <c r="AH309" s="1" t="e">
        <f>_xlfn.XLOOKUP($L309,Pos!$A:$A,Pos!X:X,_xlfn.XLOOKUP($L309,#REF!,#REF!, ""), 0)</f>
        <v>#REF!</v>
      </c>
      <c r="AI309" s="1" t="e">
        <f>_xlfn.XLOOKUP($L309,Pos!$A:$A,Pos!Y:Y,_xlfn.XLOOKUP($L309,#REF!,#REF!, ""), 0)</f>
        <v>#REF!</v>
      </c>
      <c r="AJ309" s="1" t="e">
        <f>_xlfn.XLOOKUP($L309,Pos!$A:$A,Pos!Z:Z,_xlfn.XLOOKUP($L309,#REF!,#REF!, ""), 0)</f>
        <v>#REF!</v>
      </c>
      <c r="AK309" s="1" t="e">
        <f>_xlfn.XLOOKUP($L309,Pos!$A:$A,Pos!AA:AA,_xlfn.XLOOKUP($L309,#REF!,#REF!, ""), 0)</f>
        <v>#REF!</v>
      </c>
      <c r="AL309" s="1" t="e">
        <f>_xlfn.XLOOKUP($L309,Pos!$A:$A,Pos!AB:AB,_xlfn.XLOOKUP($L309,#REF!,#REF!, ""), 0)</f>
        <v>#REF!</v>
      </c>
      <c r="AM309" s="1" t="e">
        <f>_xlfn.XLOOKUP($L309,Pos!$A:$A,Pos!AC:AC,_xlfn.XLOOKUP($L309,#REF!,#REF!, ""), 0)</f>
        <v>#REF!</v>
      </c>
      <c r="AN309" s="1" t="e">
        <f>_xlfn.XLOOKUP($L309,Pos!$A:$A,Pos!AD:AD,_xlfn.XLOOKUP($L309,#REF!,#REF!, ""), 0)</f>
        <v>#REF!</v>
      </c>
      <c r="AO309" s="1" t="e">
        <f>_xlfn.XLOOKUP($L309,Pos!$A:$A,Pos!AE:AE,_xlfn.XLOOKUP($L309,#REF!,#REF!, ""), 0)</f>
        <v>#REF!</v>
      </c>
      <c r="AP309" s="1" t="e">
        <f>_xlfn.XLOOKUP($L309,Pos!$A:$A,Pos!AF:AF,_xlfn.XLOOKUP($L309,#REF!,#REF!, ""), 0)</f>
        <v>#REF!</v>
      </c>
      <c r="AQ309" s="1" t="e">
        <f>_xlfn.XLOOKUP($L309,Pos!$A:$A,Pos!AG:AG,_xlfn.XLOOKUP($L309,#REF!,#REF!, ""), 0)</f>
        <v>#REF!</v>
      </c>
      <c r="AR309" s="1" t="e">
        <f>_xlfn.XLOOKUP($L309,Pos!$A:$A,Pos!AH:AH,_xlfn.XLOOKUP($L309,#REF!,#REF!, ""), 0)</f>
        <v>#REF!</v>
      </c>
      <c r="AS309" s="1" t="e">
        <f>_xlfn.XLOOKUP($L309,Pos!$A:$A,Pos!AI:AI,_xlfn.XLOOKUP($L309,#REF!,#REF!, ""), 0)</f>
        <v>#REF!</v>
      </c>
      <c r="AT309" s="1" t="e">
        <f>_xlfn.XLOOKUP($L309,Pos!$A:$A,Pos!AJ:AJ,_xlfn.XLOOKUP($L309,#REF!,#REF!, ""), 0)</f>
        <v>#REF!</v>
      </c>
      <c r="AU309" s="1" t="e">
        <f>_xlfn.XLOOKUP($L309,Pos!$A:$A,Pos!AK:AK,_xlfn.XLOOKUP($L309,#REF!,#REF!, ""), 0)</f>
        <v>#REF!</v>
      </c>
      <c r="AV309" s="1" t="e">
        <f>_xlfn.XLOOKUP($L309,Pos!$A:$A,Pos!AL:AL,_xlfn.XLOOKUP($L309,#REF!,#REF!, ""), 0)</f>
        <v>#REF!</v>
      </c>
      <c r="AW309" s="1" t="e">
        <f>_xlfn.XLOOKUP($L309,Pos!$A:$A,Pos!AM:AM,_xlfn.XLOOKUP($L309,#REF!,#REF!, ""), 0)</f>
        <v>#REF!</v>
      </c>
      <c r="AX309" s="1" t="e">
        <f>_xlfn.XLOOKUP($L309,Pos!$A:$A,Pos!AN:AN,_xlfn.XLOOKUP($L309,#REF!,#REF!, ""), 0)</f>
        <v>#REF!</v>
      </c>
      <c r="AY309" s="1" t="e">
        <f>_xlfn.XLOOKUP($L309,Pos!$A:$A,Pos!AO:AO,_xlfn.XLOOKUP($L309,#REF!,#REF!, ""), 0)</f>
        <v>#REF!</v>
      </c>
      <c r="AZ309" s="7" t="str">
        <f t="shared" si="133"/>
        <v>OUT</v>
      </c>
      <c r="BA309" s="1">
        <f>IF(OR(_xlfn.XLOOKUP(L309,Pos!B:B,Pos!L:L,FALSE)="ESG Reason",_xlfn.XLOOKUP(L309,Pos!B:B,Pos!L:L,FALSE)="Blacklisted"),1,0)</f>
        <v>1</v>
      </c>
      <c r="BC309" s="11">
        <v>9.0847940026700629E-11</v>
      </c>
      <c r="BD309" s="11">
        <f>_xlfn.XLOOKUP($L309,Pos!$B:$B,Pos!H:H,0, 0)</f>
        <v>0</v>
      </c>
      <c r="BE309" s="11">
        <f>_xlfn.XLOOKUP($L309,Pos!$B:$B,Pos!I:I,0, 0)</f>
        <v>1.001838268821419E-3</v>
      </c>
      <c r="BF309" s="18">
        <f t="shared" si="134"/>
        <v>1.001838268821419E-3</v>
      </c>
      <c r="BG309" s="1">
        <f t="shared" si="135"/>
        <v>2</v>
      </c>
      <c r="BH309" s="1">
        <f t="shared" si="136"/>
        <v>16</v>
      </c>
      <c r="BI309" s="18">
        <f t="shared" si="137"/>
        <v>9.0847940026700629E-11</v>
      </c>
      <c r="BJ309" s="3">
        <f t="shared" si="138"/>
        <v>0</v>
      </c>
      <c r="BK309" s="18">
        <f t="shared" si="139"/>
        <v>0</v>
      </c>
    </row>
    <row r="310" spans="3:63" x14ac:dyDescent="0.25">
      <c r="C310" s="3"/>
      <c r="D310" s="3"/>
      <c r="E310" s="3"/>
      <c r="F310" s="3"/>
      <c r="G310" s="51" t="s">
        <v>203</v>
      </c>
      <c r="H310" s="8" t="str">
        <f t="shared" si="129"/>
        <v>0%West Europe</v>
      </c>
      <c r="I310" s="11" cm="1">
        <f t="array" ref="I310">IF(
   AZ310 = "OUT", 0,IF(
   BD310 &gt;= LARGE(IF(ISNUMBER(BD:BD), BD:BD), 3),
   BE310 - 0.001,
   IF(BE310 &gt;=VLOOKUP(P310,mapping!$A:$B,2,FALSE), BE310,VLOOKUP(P310,mapping!$A$2:$B$8,2,FALSE))
))</f>
        <v>0</v>
      </c>
      <c r="J310" s="11" cm="1">
        <f t="array" ref="J310">IF(
    AZ310="OUT",0,IF(IF(
                      BD310&gt;=LARGE(IF(ISNUMBER(BD:BD),BD:BD),3),
                      BE310+0.001,
                      VLOOKUP(H310,mapping!$D:$E,2,FALSE)
                      )&gt;I310,
                   IF(
                      BD310&gt;=LARGE(IF(ISNUMBER(BD:BD),BD:BD),3),
                      BE310+0.001,
                      VLOOKUP(H310,mapping!$D:$E,2,FALSE)
                      ),
                   I310+0.002))</f>
        <v>0</v>
      </c>
      <c r="K310" s="8">
        <f t="shared" si="130"/>
        <v>9.9631062867857776E-4</v>
      </c>
      <c r="L310" s="1" t="str">
        <f>Pos!B361</f>
        <v>GB0007188757</v>
      </c>
      <c r="M310" s="1" t="str">
        <f>_xlfn.XLOOKUP($L310,Pos!B:B,Pos!D:D,, 0)</f>
        <v>Rio Tinto plc</v>
      </c>
      <c r="N310" s="1" t="str">
        <f>_xlfn.XLOOKUP($L310,Pos!B:B,Pos!E:E,, 0)</f>
        <v>Basic Resources</v>
      </c>
      <c r="O310" s="1" t="str">
        <f t="shared" si="131"/>
        <v>Basic Resources_West Europe</v>
      </c>
      <c r="P310" s="1" t="str">
        <f>_xlfn.XLOOKUP($L310,Pos!B:B,Pos!F:F,, 0)</f>
        <v>West Europe</v>
      </c>
      <c r="Q310" s="1">
        <v>0</v>
      </c>
      <c r="R310" s="9">
        <f>_xlfn.XLOOKUP($L310,Pos!$B:$B,Pos!N:N,0, 0)</f>
        <v>6.05</v>
      </c>
      <c r="S310" s="9">
        <f>_xlfn.XLOOKUP($L310,Pos!$B:$B,Pos!O:O,0, 0)</f>
        <v>6.1278329999999999</v>
      </c>
      <c r="T310" s="9">
        <f>_xlfn.XLOOKUP($L310,Pos!$B:$B,Pos!P:P,0, 0)</f>
        <v>6.6</v>
      </c>
      <c r="U310" s="9">
        <f>_xlfn.XLOOKUP($L310,Pos!$B:$B,Pos!Q:Q,0, 0)</f>
        <v>8.4</v>
      </c>
      <c r="V310" s="9">
        <f>_xlfn.XLOOKUP($L310,Pos!$B:$B,Pos!R:R,0, 0)</f>
        <v>7.7</v>
      </c>
      <c r="W310" s="9">
        <f>_xlfn.XLOOKUP($L310,Pos!$B:$B,Pos!S:S,0, 0)</f>
        <v>3.7783329999999999</v>
      </c>
      <c r="X310" s="9" t="str">
        <f>_xlfn.XLOOKUP($L310,Pos!$B:$B,Pos!J:J,0, 0)</f>
        <v>Outperform</v>
      </c>
      <c r="Y310" s="1">
        <v>0</v>
      </c>
      <c r="Z310" s="1">
        <v>0</v>
      </c>
      <c r="AA310" s="1">
        <f t="shared" si="132"/>
        <v>0</v>
      </c>
      <c r="AB310" s="9">
        <f>_xlfn.XLOOKUP(L310,Pos!B:B,Pos!K:K,-1,0)</f>
        <v>8.5714285714285712</v>
      </c>
      <c r="AC310" s="1" t="e">
        <f>_xlfn.XLOOKUP($L310,Pos!$A:$A,Pos!S:S,_xlfn.XLOOKUP($L310,#REF!,#REF!, ""), 0)</f>
        <v>#REF!</v>
      </c>
      <c r="AD310" s="1" t="e">
        <f>_xlfn.XLOOKUP($L310,Pos!$A:$A,Pos!T:T,_xlfn.XLOOKUP($L310,#REF!,#REF!, ""), 0)</f>
        <v>#REF!</v>
      </c>
      <c r="AE310" s="1" t="e">
        <f>_xlfn.XLOOKUP($L310,Pos!$A:$A,Pos!U:U,_xlfn.XLOOKUP($L310,#REF!,#REF!, ""), 0)</f>
        <v>#REF!</v>
      </c>
      <c r="AF310" s="1" t="e">
        <f>_xlfn.XLOOKUP($L310,Pos!$A:$A,Pos!V:V,_xlfn.XLOOKUP($L310,#REF!,#REF!, ""), 0)</f>
        <v>#REF!</v>
      </c>
      <c r="AG310" s="1" t="e">
        <f>_xlfn.XLOOKUP($L310,Pos!$A:$A,Pos!W:W,_xlfn.XLOOKUP($L310,#REF!,#REF!, ""), 0)</f>
        <v>#REF!</v>
      </c>
      <c r="AH310" s="1" t="e">
        <f>_xlfn.XLOOKUP($L310,Pos!$A:$A,Pos!X:X,_xlfn.XLOOKUP($L310,#REF!,#REF!, ""), 0)</f>
        <v>#REF!</v>
      </c>
      <c r="AI310" s="1" t="e">
        <f>_xlfn.XLOOKUP($L310,Pos!$A:$A,Pos!Y:Y,_xlfn.XLOOKUP($L310,#REF!,#REF!, ""), 0)</f>
        <v>#REF!</v>
      </c>
      <c r="AJ310" s="1" t="e">
        <f>_xlfn.XLOOKUP($L310,Pos!$A:$A,Pos!Z:Z,_xlfn.XLOOKUP($L310,#REF!,#REF!, ""), 0)</f>
        <v>#REF!</v>
      </c>
      <c r="AK310" s="1" t="e">
        <f>_xlfn.XLOOKUP($L310,Pos!$A:$A,Pos!AA:AA,_xlfn.XLOOKUP($L310,#REF!,#REF!, ""), 0)</f>
        <v>#REF!</v>
      </c>
      <c r="AL310" s="1" t="e">
        <f>_xlfn.XLOOKUP($L310,Pos!$A:$A,Pos!AB:AB,_xlfn.XLOOKUP($L310,#REF!,#REF!, ""), 0)</f>
        <v>#REF!</v>
      </c>
      <c r="AM310" s="1" t="e">
        <f>_xlfn.XLOOKUP($L310,Pos!$A:$A,Pos!AC:AC,_xlfn.XLOOKUP($L310,#REF!,#REF!, ""), 0)</f>
        <v>#REF!</v>
      </c>
      <c r="AN310" s="1" t="e">
        <f>_xlfn.XLOOKUP($L310,Pos!$A:$A,Pos!AD:AD,_xlfn.XLOOKUP($L310,#REF!,#REF!, ""), 0)</f>
        <v>#REF!</v>
      </c>
      <c r="AO310" s="1" t="e">
        <f>_xlfn.XLOOKUP($L310,Pos!$A:$A,Pos!AE:AE,_xlfn.XLOOKUP($L310,#REF!,#REF!, ""), 0)</f>
        <v>#REF!</v>
      </c>
      <c r="AP310" s="1" t="e">
        <f>_xlfn.XLOOKUP($L310,Pos!$A:$A,Pos!AF:AF,_xlfn.XLOOKUP($L310,#REF!,#REF!, ""), 0)</f>
        <v>#REF!</v>
      </c>
      <c r="AQ310" s="1" t="e">
        <f>_xlfn.XLOOKUP($L310,Pos!$A:$A,Pos!AG:AG,_xlfn.XLOOKUP($L310,#REF!,#REF!, ""), 0)</f>
        <v>#REF!</v>
      </c>
      <c r="AR310" s="1" t="e">
        <f>_xlfn.XLOOKUP($L310,Pos!$A:$A,Pos!AH:AH,_xlfn.XLOOKUP($L310,#REF!,#REF!, ""), 0)</f>
        <v>#REF!</v>
      </c>
      <c r="AS310" s="1" t="e">
        <f>_xlfn.XLOOKUP($L310,Pos!$A:$A,Pos!AI:AI,_xlfn.XLOOKUP($L310,#REF!,#REF!, ""), 0)</f>
        <v>#REF!</v>
      </c>
      <c r="AT310" s="1" t="e">
        <f>_xlfn.XLOOKUP($L310,Pos!$A:$A,Pos!AJ:AJ,_xlfn.XLOOKUP($L310,#REF!,#REF!, ""), 0)</f>
        <v>#REF!</v>
      </c>
      <c r="AU310" s="1" t="e">
        <f>_xlfn.XLOOKUP($L310,Pos!$A:$A,Pos!AK:AK,_xlfn.XLOOKUP($L310,#REF!,#REF!, ""), 0)</f>
        <v>#REF!</v>
      </c>
      <c r="AV310" s="1" t="e">
        <f>_xlfn.XLOOKUP($L310,Pos!$A:$A,Pos!AL:AL,_xlfn.XLOOKUP($L310,#REF!,#REF!, ""), 0)</f>
        <v>#REF!</v>
      </c>
      <c r="AW310" s="1" t="e">
        <f>_xlfn.XLOOKUP($L310,Pos!$A:$A,Pos!AM:AM,_xlfn.XLOOKUP($L310,#REF!,#REF!, ""), 0)</f>
        <v>#REF!</v>
      </c>
      <c r="AX310" s="1" t="e">
        <f>_xlfn.XLOOKUP($L310,Pos!$A:$A,Pos!AN:AN,_xlfn.XLOOKUP($L310,#REF!,#REF!, ""), 0)</f>
        <v>#REF!</v>
      </c>
      <c r="AY310" s="1" t="e">
        <f>_xlfn.XLOOKUP($L310,Pos!$A:$A,Pos!AO:AO,_xlfn.XLOOKUP($L310,#REF!,#REF!, ""), 0)</f>
        <v>#REF!</v>
      </c>
      <c r="AZ310" s="7" t="str">
        <f t="shared" si="133"/>
        <v>OUT</v>
      </c>
      <c r="BA310" s="1">
        <f>IF(OR(_xlfn.XLOOKUP(L310,Pos!B:B,Pos!L:L,FALSE)="ESG Reason",_xlfn.XLOOKUP(L310,Pos!B:B,Pos!L:L,FALSE)="Blacklisted"),1,0)</f>
        <v>0</v>
      </c>
      <c r="BC310" s="11">
        <v>8.6663137483659363E-11</v>
      </c>
      <c r="BD310" s="11">
        <f>_xlfn.XLOOKUP($L310,Pos!$B:$B,Pos!H:H,0, 0)</f>
        <v>0</v>
      </c>
      <c r="BE310" s="11">
        <f>_xlfn.XLOOKUP($L310,Pos!$B:$B,Pos!I:I,0, 0)</f>
        <v>9.9631062867857776E-4</v>
      </c>
      <c r="BF310" s="18">
        <f t="shared" si="134"/>
        <v>9.9631062867857776E-4</v>
      </c>
      <c r="BG310" s="1">
        <f t="shared" si="135"/>
        <v>2</v>
      </c>
      <c r="BH310" s="1">
        <f t="shared" si="136"/>
        <v>3</v>
      </c>
      <c r="BI310" s="18">
        <f t="shared" si="137"/>
        <v>8.6663137483659363E-11</v>
      </c>
      <c r="BJ310" s="3">
        <f t="shared" si="138"/>
        <v>0</v>
      </c>
      <c r="BK310" s="18">
        <f t="shared" si="139"/>
        <v>0</v>
      </c>
    </row>
    <row r="311" spans="3:63" x14ac:dyDescent="0.25">
      <c r="C311" s="3"/>
      <c r="D311" s="3"/>
      <c r="E311" s="3"/>
      <c r="F311" s="3"/>
      <c r="G311" s="51" t="s">
        <v>210</v>
      </c>
      <c r="H311" s="8" t="str">
        <f t="shared" si="129"/>
        <v>0%North America</v>
      </c>
      <c r="I311" s="11" cm="1">
        <f t="array" ref="I311">IF(
   AZ311 = "OUT", 0,IF(
   BD311 &gt;= LARGE(IF(ISNUMBER(BD:BD), BD:BD), 3),
   BE311 - 0.001,
   IF(BE311 &gt;=VLOOKUP(P311,mapping!$A:$B,2,FALSE), BE311,VLOOKUP(P311,mapping!$A$2:$B$8,2,FALSE))
))</f>
        <v>0</v>
      </c>
      <c r="J311" s="11" cm="1">
        <f t="array" ref="J311">IF(
    AZ311="OUT",0,IF(IF(
                      BD311&gt;=LARGE(IF(ISNUMBER(BD:BD),BD:BD),3),
                      BE311+0.001,
                      VLOOKUP(H311,mapping!$D:$E,2,FALSE)
                      )&gt;I311,
                   IF(
                      BD311&gt;=LARGE(IF(ISNUMBER(BD:BD),BD:BD),3),
                      BE311+0.001,
                      VLOOKUP(H311,mapping!$D:$E,2,FALSE)
                      ),
                   I311+0.002))</f>
        <v>0</v>
      </c>
      <c r="K311" s="8">
        <f t="shared" si="130"/>
        <v>9.933306757572498E-4</v>
      </c>
      <c r="L311" s="1" t="str">
        <f>Pos!B1217</f>
        <v>US8243481061</v>
      </c>
      <c r="M311" s="1" t="str">
        <f>_xlfn.XLOOKUP($L311,Pos!B:B,Pos!D:D,, 0)</f>
        <v>Sherwin-Williams Company</v>
      </c>
      <c r="N311" s="1" t="str">
        <f>_xlfn.XLOOKUP($L311,Pos!B:B,Pos!E:E,, 0)</f>
        <v>Industrial Goods &amp; Services</v>
      </c>
      <c r="O311" s="1" t="str">
        <f t="shared" si="131"/>
        <v>Industrial Goods &amp; Services_North America</v>
      </c>
      <c r="P311" s="1" t="str">
        <f>_xlfn.XLOOKUP($L311,Pos!B:B,Pos!F:F,, 0)</f>
        <v>North America</v>
      </c>
      <c r="Q311" s="1">
        <v>0</v>
      </c>
      <c r="R311" s="9">
        <f>_xlfn.XLOOKUP($L311,Pos!$B:$B,Pos!N:N,0, 0)</f>
        <v>5.3</v>
      </c>
      <c r="S311" s="9">
        <f>_xlfn.XLOOKUP($L311,Pos!$B:$B,Pos!O:O,0, 0)</f>
        <v>2.299833</v>
      </c>
      <c r="T311" s="9">
        <f>_xlfn.XLOOKUP($L311,Pos!$B:$B,Pos!P:P,0, 0)</f>
        <v>6.0750000000000002</v>
      </c>
      <c r="U311" s="9">
        <f>_xlfn.XLOOKUP($L311,Pos!$B:$B,Pos!Q:Q,0, 0)</f>
        <v>3</v>
      </c>
      <c r="V311" s="9">
        <f>_xlfn.XLOOKUP($L311,Pos!$B:$B,Pos!R:R,0, 0)</f>
        <v>8.4</v>
      </c>
      <c r="W311" s="9">
        <f>_xlfn.XLOOKUP($L311,Pos!$B:$B,Pos!S:S,0, 0)</f>
        <v>4.71</v>
      </c>
      <c r="X311" s="9" t="str">
        <f>_xlfn.XLOOKUP($L311,Pos!$B:$B,Pos!J:J,0, 0)</f>
        <v>Outperform</v>
      </c>
      <c r="Y311" s="1">
        <v>0</v>
      </c>
      <c r="Z311" s="1">
        <v>0</v>
      </c>
      <c r="AA311" s="1">
        <f t="shared" si="132"/>
        <v>0</v>
      </c>
      <c r="AB311" s="9">
        <f>_xlfn.XLOOKUP(L311,Pos!B:B,Pos!K:K,-1,0)</f>
        <v>1.875</v>
      </c>
      <c r="AC311" s="1" t="e">
        <f>_xlfn.XLOOKUP($L311,Pos!$A:$A,Pos!S:S,_xlfn.XLOOKUP($L311,#REF!,#REF!, ""), 0)</f>
        <v>#REF!</v>
      </c>
      <c r="AD311" s="1" t="e">
        <f>_xlfn.XLOOKUP($L311,Pos!$A:$A,Pos!T:T,_xlfn.XLOOKUP($L311,#REF!,#REF!, ""), 0)</f>
        <v>#REF!</v>
      </c>
      <c r="AE311" s="1" t="e">
        <f>_xlfn.XLOOKUP($L311,Pos!$A:$A,Pos!U:U,_xlfn.XLOOKUP($L311,#REF!,#REF!, ""), 0)</f>
        <v>#REF!</v>
      </c>
      <c r="AF311" s="1" t="e">
        <f>_xlfn.XLOOKUP($L311,Pos!$A:$A,Pos!V:V,_xlfn.XLOOKUP($L311,#REF!,#REF!, ""), 0)</f>
        <v>#REF!</v>
      </c>
      <c r="AG311" s="1" t="e">
        <f>_xlfn.XLOOKUP($L311,Pos!$A:$A,Pos!W:W,_xlfn.XLOOKUP($L311,#REF!,#REF!, ""), 0)</f>
        <v>#REF!</v>
      </c>
      <c r="AH311" s="1" t="e">
        <f>_xlfn.XLOOKUP($L311,Pos!$A:$A,Pos!X:X,_xlfn.XLOOKUP($L311,#REF!,#REF!, ""), 0)</f>
        <v>#REF!</v>
      </c>
      <c r="AI311" s="1" t="e">
        <f>_xlfn.XLOOKUP($L311,Pos!$A:$A,Pos!Y:Y,_xlfn.XLOOKUP($L311,#REF!,#REF!, ""), 0)</f>
        <v>#REF!</v>
      </c>
      <c r="AJ311" s="1" t="e">
        <f>_xlfn.XLOOKUP($L311,Pos!$A:$A,Pos!Z:Z,_xlfn.XLOOKUP($L311,#REF!,#REF!, ""), 0)</f>
        <v>#REF!</v>
      </c>
      <c r="AK311" s="1" t="e">
        <f>_xlfn.XLOOKUP($L311,Pos!$A:$A,Pos!AA:AA,_xlfn.XLOOKUP($L311,#REF!,#REF!, ""), 0)</f>
        <v>#REF!</v>
      </c>
      <c r="AL311" s="1" t="e">
        <f>_xlfn.XLOOKUP($L311,Pos!$A:$A,Pos!AB:AB,_xlfn.XLOOKUP($L311,#REF!,#REF!, ""), 0)</f>
        <v>#REF!</v>
      </c>
      <c r="AM311" s="1" t="e">
        <f>_xlfn.XLOOKUP($L311,Pos!$A:$A,Pos!AC:AC,_xlfn.XLOOKUP($L311,#REF!,#REF!, ""), 0)</f>
        <v>#REF!</v>
      </c>
      <c r="AN311" s="1" t="e">
        <f>_xlfn.XLOOKUP($L311,Pos!$A:$A,Pos!AD:AD,_xlfn.XLOOKUP($L311,#REF!,#REF!, ""), 0)</f>
        <v>#REF!</v>
      </c>
      <c r="AO311" s="1" t="e">
        <f>_xlfn.XLOOKUP($L311,Pos!$A:$A,Pos!AE:AE,_xlfn.XLOOKUP($L311,#REF!,#REF!, ""), 0)</f>
        <v>#REF!</v>
      </c>
      <c r="AP311" s="1" t="e">
        <f>_xlfn.XLOOKUP($L311,Pos!$A:$A,Pos!AF:AF,_xlfn.XLOOKUP($L311,#REF!,#REF!, ""), 0)</f>
        <v>#REF!</v>
      </c>
      <c r="AQ311" s="1" t="e">
        <f>_xlfn.XLOOKUP($L311,Pos!$A:$A,Pos!AG:AG,_xlfn.XLOOKUP($L311,#REF!,#REF!, ""), 0)</f>
        <v>#REF!</v>
      </c>
      <c r="AR311" s="1" t="e">
        <f>_xlfn.XLOOKUP($L311,Pos!$A:$A,Pos!AH:AH,_xlfn.XLOOKUP($L311,#REF!,#REF!, ""), 0)</f>
        <v>#REF!</v>
      </c>
      <c r="AS311" s="1" t="e">
        <f>_xlfn.XLOOKUP($L311,Pos!$A:$A,Pos!AI:AI,_xlfn.XLOOKUP($L311,#REF!,#REF!, ""), 0)</f>
        <v>#REF!</v>
      </c>
      <c r="AT311" s="1" t="e">
        <f>_xlfn.XLOOKUP($L311,Pos!$A:$A,Pos!AJ:AJ,_xlfn.XLOOKUP($L311,#REF!,#REF!, ""), 0)</f>
        <v>#REF!</v>
      </c>
      <c r="AU311" s="1" t="e">
        <f>_xlfn.XLOOKUP($L311,Pos!$A:$A,Pos!AK:AK,_xlfn.XLOOKUP($L311,#REF!,#REF!, ""), 0)</f>
        <v>#REF!</v>
      </c>
      <c r="AV311" s="1" t="e">
        <f>_xlfn.XLOOKUP($L311,Pos!$A:$A,Pos!AL:AL,_xlfn.XLOOKUP($L311,#REF!,#REF!, ""), 0)</f>
        <v>#REF!</v>
      </c>
      <c r="AW311" s="1" t="e">
        <f>_xlfn.XLOOKUP($L311,Pos!$A:$A,Pos!AM:AM,_xlfn.XLOOKUP($L311,#REF!,#REF!, ""), 0)</f>
        <v>#REF!</v>
      </c>
      <c r="AX311" s="1" t="e">
        <f>_xlfn.XLOOKUP($L311,Pos!$A:$A,Pos!AN:AN,_xlfn.XLOOKUP($L311,#REF!,#REF!, ""), 0)</f>
        <v>#REF!</v>
      </c>
      <c r="AY311" s="1" t="e">
        <f>_xlfn.XLOOKUP($L311,Pos!$A:$A,Pos!AO:AO,_xlfn.XLOOKUP($L311,#REF!,#REF!, ""), 0)</f>
        <v>#REF!</v>
      </c>
      <c r="AZ311" s="7" t="str">
        <f t="shared" si="133"/>
        <v>OUT</v>
      </c>
      <c r="BA311" s="1">
        <f>IF(OR(_xlfn.XLOOKUP(L311,Pos!B:B,Pos!L:L,FALSE)="ESG Reason",_xlfn.XLOOKUP(L311,Pos!B:B,Pos!L:L,FALSE)="Blacklisted"),1,0)</f>
        <v>0</v>
      </c>
      <c r="BC311" s="11">
        <v>8.6308018493320504E-11</v>
      </c>
      <c r="BD311" s="11">
        <f>_xlfn.XLOOKUP($L311,Pos!$B:$B,Pos!H:H,0, 0)</f>
        <v>0</v>
      </c>
      <c r="BE311" s="11">
        <f>_xlfn.XLOOKUP($L311,Pos!$B:$B,Pos!I:I,0, 0)</f>
        <v>9.933306757572498E-4</v>
      </c>
      <c r="BF311" s="18">
        <f t="shared" si="134"/>
        <v>9.933306757572498E-4</v>
      </c>
      <c r="BG311" s="1">
        <f t="shared" si="135"/>
        <v>1</v>
      </c>
      <c r="BH311" s="1">
        <f t="shared" si="136"/>
        <v>29</v>
      </c>
      <c r="BI311" s="18">
        <f t="shared" si="137"/>
        <v>8.6308018493320504E-11</v>
      </c>
      <c r="BJ311" s="3">
        <f t="shared" si="138"/>
        <v>0</v>
      </c>
      <c r="BK311" s="18">
        <f t="shared" si="139"/>
        <v>0</v>
      </c>
    </row>
    <row r="312" spans="3:63" x14ac:dyDescent="0.25">
      <c r="C312" s="3"/>
      <c r="D312" s="3"/>
      <c r="E312" s="3"/>
      <c r="F312" s="3"/>
      <c r="G312" s="51" t="s">
        <v>213</v>
      </c>
      <c r="H312" s="8" t="str">
        <f t="shared" si="129"/>
        <v>0%North America</v>
      </c>
      <c r="I312" s="11" cm="1">
        <f t="array" ref="I312">IF(
   AZ312 = "OUT", 0,IF(
   BD312 &gt;= LARGE(IF(ISNUMBER(BD:BD), BD:BD), 3),
   BE312 - 0.001,
   IF(BE312 &gt;=VLOOKUP(P312,mapping!$A:$B,2,FALSE), BE312,VLOOKUP(P312,mapping!$A$2:$B$8,2,FALSE))
))</f>
        <v>0</v>
      </c>
      <c r="J312" s="11" cm="1">
        <f t="array" ref="J312">IF(
    AZ312="OUT",0,IF(IF(
                      BD312&gt;=LARGE(IF(ISNUMBER(BD:BD),BD:BD),3),
                      BE312+0.001,
                      VLOOKUP(H312,mapping!$D:$E,2,FALSE)
                      )&gt;I312,
                   IF(
                      BD312&gt;=LARGE(IF(ISNUMBER(BD:BD),BD:BD),3),
                      BE312+0.001,
                      VLOOKUP(H312,mapping!$D:$E,2,FALSE)
                      ),
                   I312+0.002))</f>
        <v>0</v>
      </c>
      <c r="K312" s="8">
        <f t="shared" si="130"/>
        <v>9.8596335600256366E-4</v>
      </c>
      <c r="L312" s="1" t="str">
        <f>Pos!B87</f>
        <v>CA1360691010</v>
      </c>
      <c r="M312" s="1" t="str">
        <f>_xlfn.XLOOKUP($L312,Pos!B:B,Pos!D:D,, 0)</f>
        <v>Canadian Imperial Bank of Commerce</v>
      </c>
      <c r="N312" s="1" t="str">
        <f>_xlfn.XLOOKUP($L312,Pos!B:B,Pos!E:E,, 0)</f>
        <v>Banks</v>
      </c>
      <c r="O312" s="1" t="str">
        <f t="shared" si="131"/>
        <v>Banks_North America</v>
      </c>
      <c r="P312" s="1" t="str">
        <f>_xlfn.XLOOKUP($L312,Pos!B:B,Pos!F:F,, 0)</f>
        <v>North America</v>
      </c>
      <c r="Q312" s="1">
        <v>0</v>
      </c>
      <c r="R312" s="9">
        <f>_xlfn.XLOOKUP($L312,Pos!$B:$B,Pos!N:N,0, 0)</f>
        <v>5.13</v>
      </c>
      <c r="S312" s="9">
        <f>_xlfn.XLOOKUP($L312,Pos!$B:$B,Pos!O:O,0, 0)</f>
        <v>5.28</v>
      </c>
      <c r="T312" s="9">
        <f>_xlfn.XLOOKUP($L312,Pos!$B:$B,Pos!P:P,0, 0)</f>
        <v>5.5</v>
      </c>
      <c r="U312" s="9">
        <f>_xlfn.XLOOKUP($L312,Pos!$B:$B,Pos!Q:Q,0, 0)</f>
        <v>6.6</v>
      </c>
      <c r="V312" s="9">
        <f>_xlfn.XLOOKUP($L312,Pos!$B:$B,Pos!R:R,0, 0)</f>
        <v>9.4333329999999993</v>
      </c>
      <c r="W312" s="9">
        <f>_xlfn.XLOOKUP($L312,Pos!$B:$B,Pos!S:S,0, 0)</f>
        <v>7.3449999999999998</v>
      </c>
      <c r="X312" s="9" t="str">
        <f>_xlfn.XLOOKUP($L312,Pos!$B:$B,Pos!J:J,0, 0)</f>
        <v>Outperform</v>
      </c>
      <c r="Y312" s="1">
        <v>0</v>
      </c>
      <c r="Z312" s="1">
        <v>0</v>
      </c>
      <c r="AA312" s="1">
        <f t="shared" si="132"/>
        <v>0</v>
      </c>
      <c r="AB312" s="9">
        <f>_xlfn.XLOOKUP(L312,Pos!B:B,Pos!K:K,-1,0)</f>
        <v>-1</v>
      </c>
      <c r="AC312" s="1" t="e">
        <f>_xlfn.XLOOKUP($L312,Pos!$A:$A,Pos!S:S,_xlfn.XLOOKUP($L312,#REF!,#REF!, ""), 0)</f>
        <v>#REF!</v>
      </c>
      <c r="AD312" s="1" t="e">
        <f>_xlfn.XLOOKUP($L312,Pos!$A:$A,Pos!T:T,_xlfn.XLOOKUP($L312,#REF!,#REF!, ""), 0)</f>
        <v>#REF!</v>
      </c>
      <c r="AE312" s="1" t="e">
        <f>_xlfn.XLOOKUP($L312,Pos!$A:$A,Pos!U:U,_xlfn.XLOOKUP($L312,#REF!,#REF!, ""), 0)</f>
        <v>#REF!</v>
      </c>
      <c r="AF312" s="1" t="e">
        <f>_xlfn.XLOOKUP($L312,Pos!$A:$A,Pos!V:V,_xlfn.XLOOKUP($L312,#REF!,#REF!, ""), 0)</f>
        <v>#REF!</v>
      </c>
      <c r="AG312" s="1" t="e">
        <f>_xlfn.XLOOKUP($L312,Pos!$A:$A,Pos!W:W,_xlfn.XLOOKUP($L312,#REF!,#REF!, ""), 0)</f>
        <v>#REF!</v>
      </c>
      <c r="AH312" s="1" t="e">
        <f>_xlfn.XLOOKUP($L312,Pos!$A:$A,Pos!X:X,_xlfn.XLOOKUP($L312,#REF!,#REF!, ""), 0)</f>
        <v>#REF!</v>
      </c>
      <c r="AI312" s="1" t="e">
        <f>_xlfn.XLOOKUP($L312,Pos!$A:$A,Pos!Y:Y,_xlfn.XLOOKUP($L312,#REF!,#REF!, ""), 0)</f>
        <v>#REF!</v>
      </c>
      <c r="AJ312" s="1" t="e">
        <f>_xlfn.XLOOKUP($L312,Pos!$A:$A,Pos!Z:Z,_xlfn.XLOOKUP($L312,#REF!,#REF!, ""), 0)</f>
        <v>#REF!</v>
      </c>
      <c r="AK312" s="1" t="e">
        <f>_xlfn.XLOOKUP($L312,Pos!$A:$A,Pos!AA:AA,_xlfn.XLOOKUP($L312,#REF!,#REF!, ""), 0)</f>
        <v>#REF!</v>
      </c>
      <c r="AL312" s="1" t="e">
        <f>_xlfn.XLOOKUP($L312,Pos!$A:$A,Pos!AB:AB,_xlfn.XLOOKUP($L312,#REF!,#REF!, ""), 0)</f>
        <v>#REF!</v>
      </c>
      <c r="AM312" s="1" t="e">
        <f>_xlfn.XLOOKUP($L312,Pos!$A:$A,Pos!AC:AC,_xlfn.XLOOKUP($L312,#REF!,#REF!, ""), 0)</f>
        <v>#REF!</v>
      </c>
      <c r="AN312" s="1" t="e">
        <f>_xlfn.XLOOKUP($L312,Pos!$A:$A,Pos!AD:AD,_xlfn.XLOOKUP($L312,#REF!,#REF!, ""), 0)</f>
        <v>#REF!</v>
      </c>
      <c r="AO312" s="1" t="e">
        <f>_xlfn.XLOOKUP($L312,Pos!$A:$A,Pos!AE:AE,_xlfn.XLOOKUP($L312,#REF!,#REF!, ""), 0)</f>
        <v>#REF!</v>
      </c>
      <c r="AP312" s="1" t="e">
        <f>_xlfn.XLOOKUP($L312,Pos!$A:$A,Pos!AF:AF,_xlfn.XLOOKUP($L312,#REF!,#REF!, ""), 0)</f>
        <v>#REF!</v>
      </c>
      <c r="AQ312" s="1" t="e">
        <f>_xlfn.XLOOKUP($L312,Pos!$A:$A,Pos!AG:AG,_xlfn.XLOOKUP($L312,#REF!,#REF!, ""), 0)</f>
        <v>#REF!</v>
      </c>
      <c r="AR312" s="1" t="e">
        <f>_xlfn.XLOOKUP($L312,Pos!$A:$A,Pos!AH:AH,_xlfn.XLOOKUP($L312,#REF!,#REF!, ""), 0)</f>
        <v>#REF!</v>
      </c>
      <c r="AS312" s="1" t="e">
        <f>_xlfn.XLOOKUP($L312,Pos!$A:$A,Pos!AI:AI,_xlfn.XLOOKUP($L312,#REF!,#REF!, ""), 0)</f>
        <v>#REF!</v>
      </c>
      <c r="AT312" s="1" t="e">
        <f>_xlfn.XLOOKUP($L312,Pos!$A:$A,Pos!AJ:AJ,_xlfn.XLOOKUP($L312,#REF!,#REF!, ""), 0)</f>
        <v>#REF!</v>
      </c>
      <c r="AU312" s="1" t="e">
        <f>_xlfn.XLOOKUP($L312,Pos!$A:$A,Pos!AK:AK,_xlfn.XLOOKUP($L312,#REF!,#REF!, ""), 0)</f>
        <v>#REF!</v>
      </c>
      <c r="AV312" s="1" t="e">
        <f>_xlfn.XLOOKUP($L312,Pos!$A:$A,Pos!AL:AL,_xlfn.XLOOKUP($L312,#REF!,#REF!, ""), 0)</f>
        <v>#REF!</v>
      </c>
      <c r="AW312" s="1" t="e">
        <f>_xlfn.XLOOKUP($L312,Pos!$A:$A,Pos!AM:AM,_xlfn.XLOOKUP($L312,#REF!,#REF!, ""), 0)</f>
        <v>#REF!</v>
      </c>
      <c r="AX312" s="1" t="e">
        <f>_xlfn.XLOOKUP($L312,Pos!$A:$A,Pos!AN:AN,_xlfn.XLOOKUP($L312,#REF!,#REF!, ""), 0)</f>
        <v>#REF!</v>
      </c>
      <c r="AY312" s="1" t="e">
        <f>_xlfn.XLOOKUP($L312,Pos!$A:$A,Pos!AO:AO,_xlfn.XLOOKUP($L312,#REF!,#REF!, ""), 0)</f>
        <v>#REF!</v>
      </c>
      <c r="AZ312" s="7" t="str">
        <f t="shared" si="133"/>
        <v>OUT</v>
      </c>
      <c r="BA312" s="1">
        <f>IF(OR(_xlfn.XLOOKUP(L312,Pos!B:B,Pos!L:L,FALSE)="ESG Reason",_xlfn.XLOOKUP(L312,Pos!B:B,Pos!L:L,FALSE)="Blacklisted"),1,0)</f>
        <v>0</v>
      </c>
      <c r="BC312" s="11">
        <v>1.8080508817765769E-10</v>
      </c>
      <c r="BD312" s="11">
        <f>_xlfn.XLOOKUP($L312,Pos!$B:$B,Pos!H:H,0, 0)</f>
        <v>0</v>
      </c>
      <c r="BE312" s="11">
        <f>_xlfn.XLOOKUP($L312,Pos!$B:$B,Pos!I:I,0, 0)</f>
        <v>9.8596335600256366E-4</v>
      </c>
      <c r="BF312" s="18">
        <f t="shared" si="134"/>
        <v>9.8596335600256366E-4</v>
      </c>
      <c r="BG312" s="1">
        <f t="shared" si="135"/>
        <v>1</v>
      </c>
      <c r="BH312" s="1">
        <f t="shared" si="136"/>
        <v>21</v>
      </c>
      <c r="BI312" s="18">
        <f t="shared" si="137"/>
        <v>1.8080508817765769E-10</v>
      </c>
      <c r="BJ312" s="3">
        <f t="shared" si="138"/>
        <v>0</v>
      </c>
      <c r="BK312" s="18">
        <f t="shared" si="139"/>
        <v>0</v>
      </c>
    </row>
    <row r="313" spans="3:63" x14ac:dyDescent="0.25">
      <c r="C313" s="3"/>
      <c r="D313" s="3"/>
      <c r="E313" s="3"/>
      <c r="F313" s="3"/>
      <c r="G313" s="51" t="s">
        <v>212</v>
      </c>
      <c r="H313" s="8" t="str">
        <f t="shared" si="129"/>
        <v>0%North America</v>
      </c>
      <c r="I313" s="11" cm="1">
        <f t="array" ref="I313">IF(
   AZ313 = "OUT", 0,IF(
   BD313 &gt;= LARGE(IF(ISNUMBER(BD:BD), BD:BD), 3),
   BE313 - 0.001,
   IF(BE313 &gt;=VLOOKUP(P313,mapping!$A:$B,2,FALSE), BE313,VLOOKUP(P313,mapping!$A$2:$B$8,2,FALSE))
))</f>
        <v>0</v>
      </c>
      <c r="J313" s="11" cm="1">
        <f t="array" ref="J313">IF(
    AZ313="OUT",0,IF(IF(
                      BD313&gt;=LARGE(IF(ISNUMBER(BD:BD),BD:BD),3),
                      BE313+0.001,
                      VLOOKUP(H313,mapping!$D:$E,2,FALSE)
                      )&gt;I313,
                   IF(
                      BD313&gt;=LARGE(IF(ISNUMBER(BD:BD),BD:BD),3),
                      BE313+0.001,
                      VLOOKUP(H313,mapping!$D:$E,2,FALSE)
                      ),
                   I313+0.002))</f>
        <v>0</v>
      </c>
      <c r="K313" s="8">
        <f t="shared" si="130"/>
        <v>9.8591034794589974E-4</v>
      </c>
      <c r="L313" s="1" t="str">
        <f>Pos!B434</f>
        <v>IE0001827041</v>
      </c>
      <c r="M313" s="1" t="str">
        <f>_xlfn.XLOOKUP($L313,Pos!B:B,Pos!D:D,, 0)</f>
        <v>CRH public limited company</v>
      </c>
      <c r="N313" s="1" t="str">
        <f>_xlfn.XLOOKUP($L313,Pos!B:B,Pos!E:E,, 0)</f>
        <v>Construction</v>
      </c>
      <c r="O313" s="1" t="str">
        <f t="shared" si="131"/>
        <v>Construction_North America</v>
      </c>
      <c r="P313" s="1" t="str">
        <f>_xlfn.XLOOKUP($L313,Pos!B:B,Pos!F:F,, 0)</f>
        <v>North America</v>
      </c>
      <c r="Q313" s="1">
        <v>0</v>
      </c>
      <c r="R313" s="9">
        <f>_xlfn.XLOOKUP($L313,Pos!$B:$B,Pos!N:N,0, 0)</f>
        <v>5</v>
      </c>
      <c r="S313" s="9">
        <f>_xlfn.XLOOKUP($L313,Pos!$B:$B,Pos!O:O,0, 0)</f>
        <v>6.0475000000000003</v>
      </c>
      <c r="T313" s="9">
        <f>_xlfn.XLOOKUP($L313,Pos!$B:$B,Pos!P:P,0, 0)</f>
        <v>4.55</v>
      </c>
      <c r="U313" s="9">
        <f>_xlfn.XLOOKUP($L313,Pos!$B:$B,Pos!Q:Q,0, 0)</f>
        <v>4.3</v>
      </c>
      <c r="V313" s="9">
        <f>_xlfn.XLOOKUP($L313,Pos!$B:$B,Pos!R:R,0, 0)</f>
        <v>3</v>
      </c>
      <c r="W313" s="9">
        <f>_xlfn.XLOOKUP($L313,Pos!$B:$B,Pos!S:S,0, 0)</f>
        <v>5.6083340000000002</v>
      </c>
      <c r="X313" s="9" t="str">
        <f>_xlfn.XLOOKUP($L313,Pos!$B:$B,Pos!J:J,0, 0)</f>
        <v>Outperform</v>
      </c>
      <c r="Y313" s="1">
        <v>0</v>
      </c>
      <c r="Z313" s="1">
        <v>0</v>
      </c>
      <c r="AA313" s="1">
        <f t="shared" si="132"/>
        <v>0</v>
      </c>
      <c r="AB313" s="9">
        <f>_xlfn.XLOOKUP(L313,Pos!B:B,Pos!K:K,-1,0)</f>
        <v>4.2857142857142856</v>
      </c>
      <c r="AC313" s="1" t="e">
        <f>_xlfn.XLOOKUP($L313,Pos!$A:$A,Pos!S:S,_xlfn.XLOOKUP($L313,#REF!,#REF!, ""), 0)</f>
        <v>#REF!</v>
      </c>
      <c r="AD313" s="1" t="e">
        <f>_xlfn.XLOOKUP($L313,Pos!$A:$A,Pos!T:T,_xlfn.XLOOKUP($L313,#REF!,#REF!, ""), 0)</f>
        <v>#REF!</v>
      </c>
      <c r="AE313" s="1" t="e">
        <f>_xlfn.XLOOKUP($L313,Pos!$A:$A,Pos!U:U,_xlfn.XLOOKUP($L313,#REF!,#REF!, ""), 0)</f>
        <v>#REF!</v>
      </c>
      <c r="AF313" s="1" t="e">
        <f>_xlfn.XLOOKUP($L313,Pos!$A:$A,Pos!V:V,_xlfn.XLOOKUP($L313,#REF!,#REF!, ""), 0)</f>
        <v>#REF!</v>
      </c>
      <c r="AG313" s="1" t="e">
        <f>_xlfn.XLOOKUP($L313,Pos!$A:$A,Pos!W:W,_xlfn.XLOOKUP($L313,#REF!,#REF!, ""), 0)</f>
        <v>#REF!</v>
      </c>
      <c r="AH313" s="1" t="e">
        <f>_xlfn.XLOOKUP($L313,Pos!$A:$A,Pos!X:X,_xlfn.XLOOKUP($L313,#REF!,#REF!, ""), 0)</f>
        <v>#REF!</v>
      </c>
      <c r="AI313" s="1" t="e">
        <f>_xlfn.XLOOKUP($L313,Pos!$A:$A,Pos!Y:Y,_xlfn.XLOOKUP($L313,#REF!,#REF!, ""), 0)</f>
        <v>#REF!</v>
      </c>
      <c r="AJ313" s="1" t="e">
        <f>_xlfn.XLOOKUP($L313,Pos!$A:$A,Pos!Z:Z,_xlfn.XLOOKUP($L313,#REF!,#REF!, ""), 0)</f>
        <v>#REF!</v>
      </c>
      <c r="AK313" s="1" t="e">
        <f>_xlfn.XLOOKUP($L313,Pos!$A:$A,Pos!AA:AA,_xlfn.XLOOKUP($L313,#REF!,#REF!, ""), 0)</f>
        <v>#REF!</v>
      </c>
      <c r="AL313" s="1" t="e">
        <f>_xlfn.XLOOKUP($L313,Pos!$A:$A,Pos!AB:AB,_xlfn.XLOOKUP($L313,#REF!,#REF!, ""), 0)</f>
        <v>#REF!</v>
      </c>
      <c r="AM313" s="1" t="e">
        <f>_xlfn.XLOOKUP($L313,Pos!$A:$A,Pos!AC:AC,_xlfn.XLOOKUP($L313,#REF!,#REF!, ""), 0)</f>
        <v>#REF!</v>
      </c>
      <c r="AN313" s="1" t="e">
        <f>_xlfn.XLOOKUP($L313,Pos!$A:$A,Pos!AD:AD,_xlfn.XLOOKUP($L313,#REF!,#REF!, ""), 0)</f>
        <v>#REF!</v>
      </c>
      <c r="AO313" s="1" t="e">
        <f>_xlfn.XLOOKUP($L313,Pos!$A:$A,Pos!AE:AE,_xlfn.XLOOKUP($L313,#REF!,#REF!, ""), 0)</f>
        <v>#REF!</v>
      </c>
      <c r="AP313" s="1" t="e">
        <f>_xlfn.XLOOKUP($L313,Pos!$A:$A,Pos!AF:AF,_xlfn.XLOOKUP($L313,#REF!,#REF!, ""), 0)</f>
        <v>#REF!</v>
      </c>
      <c r="AQ313" s="1" t="e">
        <f>_xlfn.XLOOKUP($L313,Pos!$A:$A,Pos!AG:AG,_xlfn.XLOOKUP($L313,#REF!,#REF!, ""), 0)</f>
        <v>#REF!</v>
      </c>
      <c r="AR313" s="1" t="e">
        <f>_xlfn.XLOOKUP($L313,Pos!$A:$A,Pos!AH:AH,_xlfn.XLOOKUP($L313,#REF!,#REF!, ""), 0)</f>
        <v>#REF!</v>
      </c>
      <c r="AS313" s="1" t="e">
        <f>_xlfn.XLOOKUP($L313,Pos!$A:$A,Pos!AI:AI,_xlfn.XLOOKUP($L313,#REF!,#REF!, ""), 0)</f>
        <v>#REF!</v>
      </c>
      <c r="AT313" s="1" t="e">
        <f>_xlfn.XLOOKUP($L313,Pos!$A:$A,Pos!AJ:AJ,_xlfn.XLOOKUP($L313,#REF!,#REF!, ""), 0)</f>
        <v>#REF!</v>
      </c>
      <c r="AU313" s="1" t="e">
        <f>_xlfn.XLOOKUP($L313,Pos!$A:$A,Pos!AK:AK,_xlfn.XLOOKUP($L313,#REF!,#REF!, ""), 0)</f>
        <v>#REF!</v>
      </c>
      <c r="AV313" s="1" t="e">
        <f>_xlfn.XLOOKUP($L313,Pos!$A:$A,Pos!AL:AL,_xlfn.XLOOKUP($L313,#REF!,#REF!, ""), 0)</f>
        <v>#REF!</v>
      </c>
      <c r="AW313" s="1" t="e">
        <f>_xlfn.XLOOKUP($L313,Pos!$A:$A,Pos!AM:AM,_xlfn.XLOOKUP($L313,#REF!,#REF!, ""), 0)</f>
        <v>#REF!</v>
      </c>
      <c r="AX313" s="1" t="e">
        <f>_xlfn.XLOOKUP($L313,Pos!$A:$A,Pos!AN:AN,_xlfn.XLOOKUP($L313,#REF!,#REF!, ""), 0)</f>
        <v>#REF!</v>
      </c>
      <c r="AY313" s="1" t="e">
        <f>_xlfn.XLOOKUP($L313,Pos!$A:$A,Pos!AO:AO,_xlfn.XLOOKUP($L313,#REF!,#REF!, ""), 0)</f>
        <v>#REF!</v>
      </c>
      <c r="AZ313" s="7" t="str">
        <f t="shared" si="133"/>
        <v>OUT</v>
      </c>
      <c r="BA313" s="1">
        <f>IF(OR(_xlfn.XLOOKUP(L313,Pos!B:B,Pos!L:L,FALSE)="ESG Reason",_xlfn.XLOOKUP(L313,Pos!B:B,Pos!L:L,FALSE)="Blacklisted"),1,0)</f>
        <v>0</v>
      </c>
      <c r="BC313" s="11">
        <v>1.6402837566081991E-10</v>
      </c>
      <c r="BD313" s="11">
        <f>_xlfn.XLOOKUP($L313,Pos!$B:$B,Pos!H:H,0, 0)</f>
        <v>0</v>
      </c>
      <c r="BE313" s="11">
        <f>_xlfn.XLOOKUP($L313,Pos!$B:$B,Pos!I:I,0, 0)</f>
        <v>9.8591034794589974E-4</v>
      </c>
      <c r="BF313" s="18">
        <f t="shared" si="134"/>
        <v>9.8591034794589974E-4</v>
      </c>
      <c r="BG313" s="1">
        <f t="shared" si="135"/>
        <v>1</v>
      </c>
      <c r="BH313" s="1">
        <f t="shared" si="136"/>
        <v>24</v>
      </c>
      <c r="BI313" s="18">
        <f t="shared" si="137"/>
        <v>1.6402837566081991E-10</v>
      </c>
      <c r="BJ313" s="3">
        <f t="shared" si="138"/>
        <v>0</v>
      </c>
      <c r="BK313" s="18">
        <f t="shared" si="139"/>
        <v>0</v>
      </c>
    </row>
    <row r="314" spans="3:63" x14ac:dyDescent="0.25">
      <c r="C314" s="3"/>
      <c r="D314" s="3"/>
      <c r="E314" s="3"/>
      <c r="F314" s="3"/>
      <c r="G314" s="51" t="s">
        <v>225</v>
      </c>
      <c r="H314" s="8" t="str">
        <f t="shared" si="129"/>
        <v>0%North America</v>
      </c>
      <c r="I314" s="11" cm="1">
        <f t="array" ref="I314">IF(
   AZ314 = "OUT", 0,IF(
   BD314 &gt;= LARGE(IF(ISNUMBER(BD:BD), BD:BD), 3),
   BE314 - 0.001,
   IF(BE314 &gt;=VLOOKUP(P314,mapping!$A:$B,2,FALSE), BE314,VLOOKUP(P314,mapping!$A$2:$B$8,2,FALSE))
))</f>
        <v>0</v>
      </c>
      <c r="J314" s="11" cm="1">
        <f t="array" ref="J314">IF(
    AZ314="OUT",0,IF(IF(
                      BD314&gt;=LARGE(IF(ISNUMBER(BD:BD),BD:BD),3),
                      BE314+0.001,
                      VLOOKUP(H314,mapping!$D:$E,2,FALSE)
                      )&gt;I314,
                   IF(
                      BD314&gt;=LARGE(IF(ISNUMBER(BD:BD),BD:BD),3),
                      BE314+0.001,
                      VLOOKUP(H314,mapping!$D:$E,2,FALSE)
                      ),
                   I314+0.002))</f>
        <v>0</v>
      </c>
      <c r="K314" s="8">
        <f t="shared" si="130"/>
        <v>9.7751517196793857E-4</v>
      </c>
      <c r="L314" s="1" t="str">
        <f>Pos!B1142</f>
        <v>US6668071029</v>
      </c>
      <c r="M314" s="1" t="str">
        <f>_xlfn.XLOOKUP($L314,Pos!B:B,Pos!D:D,, 0)</f>
        <v>Northrop Grumman Corp.</v>
      </c>
      <c r="N314" s="1" t="str">
        <f>_xlfn.XLOOKUP($L314,Pos!B:B,Pos!E:E,, 0)</f>
        <v>Industrial Goods &amp; Services</v>
      </c>
      <c r="O314" s="1" t="str">
        <f t="shared" si="131"/>
        <v>Industrial Goods &amp; Services_North America</v>
      </c>
      <c r="P314" s="1" t="str">
        <f>_xlfn.XLOOKUP($L314,Pos!B:B,Pos!F:F,, 0)</f>
        <v>North America</v>
      </c>
      <c r="Q314" s="1">
        <v>0</v>
      </c>
      <c r="R314" s="9">
        <f>_xlfn.XLOOKUP($L314,Pos!$B:$B,Pos!N:N,0, 0)</f>
        <v>5.93</v>
      </c>
      <c r="S314" s="9">
        <f>_xlfn.XLOOKUP($L314,Pos!$B:$B,Pos!O:O,0, 0)</f>
        <v>4.701333</v>
      </c>
      <c r="T314" s="9">
        <f>_xlfn.XLOOKUP($L314,Pos!$B:$B,Pos!P:P,0, 0)</f>
        <v>4.9749999999999996</v>
      </c>
      <c r="U314" s="9">
        <f>_xlfn.XLOOKUP($L314,Pos!$B:$B,Pos!Q:Q,0, 0)</f>
        <v>7.6</v>
      </c>
      <c r="V314" s="9">
        <f>_xlfn.XLOOKUP($L314,Pos!$B:$B,Pos!R:R,0, 0)</f>
        <v>6.6</v>
      </c>
      <c r="W314" s="9">
        <f>_xlfn.XLOOKUP($L314,Pos!$B:$B,Pos!S:S,0, 0)</f>
        <v>2.585</v>
      </c>
      <c r="X314" s="9" t="str">
        <f>_xlfn.XLOOKUP($L314,Pos!$B:$B,Pos!J:J,0, 0)</f>
        <v>Outperform</v>
      </c>
      <c r="Y314" s="1">
        <v>0</v>
      </c>
      <c r="Z314" s="1">
        <v>0</v>
      </c>
      <c r="AA314" s="1">
        <f t="shared" si="132"/>
        <v>0</v>
      </c>
      <c r="AB314" s="9">
        <f>_xlfn.XLOOKUP(L314,Pos!B:B,Pos!K:K,-1,0)</f>
        <v>5.2083333333333339</v>
      </c>
      <c r="AC314" s="1" t="e">
        <f>_xlfn.XLOOKUP($L314,Pos!$A:$A,Pos!S:S,_xlfn.XLOOKUP($L314,#REF!,#REF!, ""), 0)</f>
        <v>#REF!</v>
      </c>
      <c r="AD314" s="1" t="e">
        <f>_xlfn.XLOOKUP($L314,Pos!$A:$A,Pos!T:T,_xlfn.XLOOKUP($L314,#REF!,#REF!, ""), 0)</f>
        <v>#REF!</v>
      </c>
      <c r="AE314" s="1" t="e">
        <f>_xlfn.XLOOKUP($L314,Pos!$A:$A,Pos!U:U,_xlfn.XLOOKUP($L314,#REF!,#REF!, ""), 0)</f>
        <v>#REF!</v>
      </c>
      <c r="AF314" s="1" t="e">
        <f>_xlfn.XLOOKUP($L314,Pos!$A:$A,Pos!V:V,_xlfn.XLOOKUP($L314,#REF!,#REF!, ""), 0)</f>
        <v>#REF!</v>
      </c>
      <c r="AG314" s="1" t="e">
        <f>_xlfn.XLOOKUP($L314,Pos!$A:$A,Pos!W:W,_xlfn.XLOOKUP($L314,#REF!,#REF!, ""), 0)</f>
        <v>#REF!</v>
      </c>
      <c r="AH314" s="1" t="e">
        <f>_xlfn.XLOOKUP($L314,Pos!$A:$A,Pos!X:X,_xlfn.XLOOKUP($L314,#REF!,#REF!, ""), 0)</f>
        <v>#REF!</v>
      </c>
      <c r="AI314" s="1" t="e">
        <f>_xlfn.XLOOKUP($L314,Pos!$A:$A,Pos!Y:Y,_xlfn.XLOOKUP($L314,#REF!,#REF!, ""), 0)</f>
        <v>#REF!</v>
      </c>
      <c r="AJ314" s="1" t="e">
        <f>_xlfn.XLOOKUP($L314,Pos!$A:$A,Pos!Z:Z,_xlfn.XLOOKUP($L314,#REF!,#REF!, ""), 0)</f>
        <v>#REF!</v>
      </c>
      <c r="AK314" s="1" t="e">
        <f>_xlfn.XLOOKUP($L314,Pos!$A:$A,Pos!AA:AA,_xlfn.XLOOKUP($L314,#REF!,#REF!, ""), 0)</f>
        <v>#REF!</v>
      </c>
      <c r="AL314" s="1" t="e">
        <f>_xlfn.XLOOKUP($L314,Pos!$A:$A,Pos!AB:AB,_xlfn.XLOOKUP($L314,#REF!,#REF!, ""), 0)</f>
        <v>#REF!</v>
      </c>
      <c r="AM314" s="1" t="e">
        <f>_xlfn.XLOOKUP($L314,Pos!$A:$A,Pos!AC:AC,_xlfn.XLOOKUP($L314,#REF!,#REF!, ""), 0)</f>
        <v>#REF!</v>
      </c>
      <c r="AN314" s="1" t="e">
        <f>_xlfn.XLOOKUP($L314,Pos!$A:$A,Pos!AD:AD,_xlfn.XLOOKUP($L314,#REF!,#REF!, ""), 0)</f>
        <v>#REF!</v>
      </c>
      <c r="AO314" s="1" t="e">
        <f>_xlfn.XLOOKUP($L314,Pos!$A:$A,Pos!AE:AE,_xlfn.XLOOKUP($L314,#REF!,#REF!, ""), 0)</f>
        <v>#REF!</v>
      </c>
      <c r="AP314" s="1" t="e">
        <f>_xlfn.XLOOKUP($L314,Pos!$A:$A,Pos!AF:AF,_xlfn.XLOOKUP($L314,#REF!,#REF!, ""), 0)</f>
        <v>#REF!</v>
      </c>
      <c r="AQ314" s="1" t="e">
        <f>_xlfn.XLOOKUP($L314,Pos!$A:$A,Pos!AG:AG,_xlfn.XLOOKUP($L314,#REF!,#REF!, ""), 0)</f>
        <v>#REF!</v>
      </c>
      <c r="AR314" s="1" t="e">
        <f>_xlfn.XLOOKUP($L314,Pos!$A:$A,Pos!AH:AH,_xlfn.XLOOKUP($L314,#REF!,#REF!, ""), 0)</f>
        <v>#REF!</v>
      </c>
      <c r="AS314" s="1" t="e">
        <f>_xlfn.XLOOKUP($L314,Pos!$A:$A,Pos!AI:AI,_xlfn.XLOOKUP($L314,#REF!,#REF!, ""), 0)</f>
        <v>#REF!</v>
      </c>
      <c r="AT314" s="1" t="e">
        <f>_xlfn.XLOOKUP($L314,Pos!$A:$A,Pos!AJ:AJ,_xlfn.XLOOKUP($L314,#REF!,#REF!, ""), 0)</f>
        <v>#REF!</v>
      </c>
      <c r="AU314" s="1" t="e">
        <f>_xlfn.XLOOKUP($L314,Pos!$A:$A,Pos!AK:AK,_xlfn.XLOOKUP($L314,#REF!,#REF!, ""), 0)</f>
        <v>#REF!</v>
      </c>
      <c r="AV314" s="1" t="e">
        <f>_xlfn.XLOOKUP($L314,Pos!$A:$A,Pos!AL:AL,_xlfn.XLOOKUP($L314,#REF!,#REF!, ""), 0)</f>
        <v>#REF!</v>
      </c>
      <c r="AW314" s="1" t="e">
        <f>_xlfn.XLOOKUP($L314,Pos!$A:$A,Pos!AM:AM,_xlfn.XLOOKUP($L314,#REF!,#REF!, ""), 0)</f>
        <v>#REF!</v>
      </c>
      <c r="AX314" s="1" t="e">
        <f>_xlfn.XLOOKUP($L314,Pos!$A:$A,Pos!AN:AN,_xlfn.XLOOKUP($L314,#REF!,#REF!, ""), 0)</f>
        <v>#REF!</v>
      </c>
      <c r="AY314" s="1" t="e">
        <f>_xlfn.XLOOKUP($L314,Pos!$A:$A,Pos!AO:AO,_xlfn.XLOOKUP($L314,#REF!,#REF!, ""), 0)</f>
        <v>#REF!</v>
      </c>
      <c r="AZ314" s="7" t="str">
        <f t="shared" si="133"/>
        <v>OUT</v>
      </c>
      <c r="BA314" s="1">
        <f>IF(OR(_xlfn.XLOOKUP(L314,Pos!B:B,Pos!L:L,FALSE)="ESG Reason",_xlfn.XLOOKUP(L314,Pos!B:B,Pos!L:L,FALSE)="Blacklisted"),1,0)</f>
        <v>0</v>
      </c>
      <c r="BC314" s="11">
        <v>8.6308018493319405E-11</v>
      </c>
      <c r="BD314" s="11">
        <f>_xlfn.XLOOKUP($L314,Pos!$B:$B,Pos!H:H,0, 0)</f>
        <v>0</v>
      </c>
      <c r="BE314" s="11">
        <f>_xlfn.XLOOKUP($L314,Pos!$B:$B,Pos!I:I,0, 0)</f>
        <v>9.7751517196793857E-4</v>
      </c>
      <c r="BF314" s="18">
        <f t="shared" si="134"/>
        <v>9.7751517196793857E-4</v>
      </c>
      <c r="BG314" s="1">
        <f t="shared" si="135"/>
        <v>1</v>
      </c>
      <c r="BH314" s="1">
        <f t="shared" si="136"/>
        <v>29</v>
      </c>
      <c r="BI314" s="18">
        <f t="shared" si="137"/>
        <v>8.6308018493319405E-11</v>
      </c>
      <c r="BJ314" s="3">
        <f t="shared" si="138"/>
        <v>0</v>
      </c>
      <c r="BK314" s="18">
        <f t="shared" si="139"/>
        <v>0</v>
      </c>
    </row>
    <row r="315" spans="3:63" x14ac:dyDescent="0.25">
      <c r="C315" s="3"/>
      <c r="D315" s="3"/>
      <c r="E315" s="3"/>
      <c r="F315" s="3"/>
      <c r="G315" s="51" t="s">
        <v>216</v>
      </c>
      <c r="H315" s="8" t="str">
        <f t="shared" si="129"/>
        <v>0%West Europe</v>
      </c>
      <c r="I315" s="11" cm="1">
        <f t="array" ref="I315">IF(
   AZ315 = "OUT", 0,IF(
   BD315 &gt;= LARGE(IF(ISNUMBER(BD:BD), BD:BD), 3),
   BE315 - 0.001,
   IF(BE315 &gt;=VLOOKUP(P315,mapping!$A:$B,2,FALSE), BE315,VLOOKUP(P315,mapping!$A$2:$B$8,2,FALSE))
))</f>
        <v>0</v>
      </c>
      <c r="J315" s="11" cm="1">
        <f t="array" ref="J315">IF(
    AZ315="OUT",0,IF(IF(
                      BD315&gt;=LARGE(IF(ISNUMBER(BD:BD),BD:BD),3),
                      BE315+0.001,
                      VLOOKUP(H315,mapping!$D:$E,2,FALSE)
                      )&gt;I315,
                   IF(
                      BD315&gt;=LARGE(IF(ISNUMBER(BD:BD),BD:BD),3),
                      BE315+0.001,
                      VLOOKUP(H315,mapping!$D:$E,2,FALSE)
                      ),
                   I315+0.002))</f>
        <v>0</v>
      </c>
      <c r="K315" s="8">
        <f t="shared" si="130"/>
        <v>9.7253091441350367E-4</v>
      </c>
      <c r="L315" s="1" t="str">
        <f>Pos!B308</f>
        <v>FR0000120628</v>
      </c>
      <c r="M315" s="1" t="str">
        <f>_xlfn.XLOOKUP($L315,Pos!B:B,Pos!D:D,, 0)</f>
        <v>AXA SA</v>
      </c>
      <c r="N315" s="1" t="str">
        <f>_xlfn.XLOOKUP($L315,Pos!B:B,Pos!E:E,, 0)</f>
        <v>Insurance</v>
      </c>
      <c r="O315" s="1" t="str">
        <f t="shared" si="131"/>
        <v>Insurance_West Europe</v>
      </c>
      <c r="P315" s="1" t="str">
        <f>_xlfn.XLOOKUP($L315,Pos!B:B,Pos!F:F,, 0)</f>
        <v>West Europe</v>
      </c>
      <c r="Q315" s="1">
        <v>0</v>
      </c>
      <c r="R315" s="9">
        <f>_xlfn.XLOOKUP($L315,Pos!$B:$B,Pos!N:N,0, 0)</f>
        <v>6.72</v>
      </c>
      <c r="S315" s="9">
        <f>_xlfn.XLOOKUP($L315,Pos!$B:$B,Pos!O:O,0, 0)</f>
        <v>5.82</v>
      </c>
      <c r="T315" s="9">
        <f>_xlfn.XLOOKUP($L315,Pos!$B:$B,Pos!P:P,0, 0)</f>
        <v>5.7249999999999996</v>
      </c>
      <c r="U315" s="9">
        <f>_xlfn.XLOOKUP($L315,Pos!$B:$B,Pos!Q:Q,0, 0)</f>
        <v>2.6</v>
      </c>
      <c r="V315" s="9">
        <f>_xlfn.XLOOKUP($L315,Pos!$B:$B,Pos!R:R,0, 0)</f>
        <v>6.4666670000000002</v>
      </c>
      <c r="W315" s="9">
        <f>_xlfn.XLOOKUP($L315,Pos!$B:$B,Pos!S:S,0, 0)</f>
        <v>5.3058339999999999</v>
      </c>
      <c r="X315" s="9" t="str">
        <f>_xlfn.XLOOKUP($L315,Pos!$B:$B,Pos!J:J,0, 0)</f>
        <v>Outperform</v>
      </c>
      <c r="Y315" s="1">
        <v>0</v>
      </c>
      <c r="Z315" s="1">
        <v>0</v>
      </c>
      <c r="AA315" s="1">
        <f t="shared" si="132"/>
        <v>0</v>
      </c>
      <c r="AB315" s="9">
        <f>_xlfn.XLOOKUP(L315,Pos!B:B,Pos!K:K,-1,0)</f>
        <v>4.8</v>
      </c>
      <c r="AC315" s="1" t="e">
        <f>_xlfn.XLOOKUP($L315,Pos!$A:$A,Pos!S:S,_xlfn.XLOOKUP($L315,#REF!,#REF!, ""), 0)</f>
        <v>#REF!</v>
      </c>
      <c r="AD315" s="1" t="e">
        <f>_xlfn.XLOOKUP($L315,Pos!$A:$A,Pos!T:T,_xlfn.XLOOKUP($L315,#REF!,#REF!, ""), 0)</f>
        <v>#REF!</v>
      </c>
      <c r="AE315" s="1" t="e">
        <f>_xlfn.XLOOKUP($L315,Pos!$A:$A,Pos!U:U,_xlfn.XLOOKUP($L315,#REF!,#REF!, ""), 0)</f>
        <v>#REF!</v>
      </c>
      <c r="AF315" s="1" t="e">
        <f>_xlfn.XLOOKUP($L315,Pos!$A:$A,Pos!V:V,_xlfn.XLOOKUP($L315,#REF!,#REF!, ""), 0)</f>
        <v>#REF!</v>
      </c>
      <c r="AG315" s="1" t="e">
        <f>_xlfn.XLOOKUP($L315,Pos!$A:$A,Pos!W:W,_xlfn.XLOOKUP($L315,#REF!,#REF!, ""), 0)</f>
        <v>#REF!</v>
      </c>
      <c r="AH315" s="1" t="e">
        <f>_xlfn.XLOOKUP($L315,Pos!$A:$A,Pos!X:X,_xlfn.XLOOKUP($L315,#REF!,#REF!, ""), 0)</f>
        <v>#REF!</v>
      </c>
      <c r="AI315" s="1" t="e">
        <f>_xlfn.XLOOKUP($L315,Pos!$A:$A,Pos!Y:Y,_xlfn.XLOOKUP($L315,#REF!,#REF!, ""), 0)</f>
        <v>#REF!</v>
      </c>
      <c r="AJ315" s="1" t="e">
        <f>_xlfn.XLOOKUP($L315,Pos!$A:$A,Pos!Z:Z,_xlfn.XLOOKUP($L315,#REF!,#REF!, ""), 0)</f>
        <v>#REF!</v>
      </c>
      <c r="AK315" s="1" t="e">
        <f>_xlfn.XLOOKUP($L315,Pos!$A:$A,Pos!AA:AA,_xlfn.XLOOKUP($L315,#REF!,#REF!, ""), 0)</f>
        <v>#REF!</v>
      </c>
      <c r="AL315" s="1" t="e">
        <f>_xlfn.XLOOKUP($L315,Pos!$A:$A,Pos!AB:AB,_xlfn.XLOOKUP($L315,#REF!,#REF!, ""), 0)</f>
        <v>#REF!</v>
      </c>
      <c r="AM315" s="1" t="e">
        <f>_xlfn.XLOOKUP($L315,Pos!$A:$A,Pos!AC:AC,_xlfn.XLOOKUP($L315,#REF!,#REF!, ""), 0)</f>
        <v>#REF!</v>
      </c>
      <c r="AN315" s="1" t="e">
        <f>_xlfn.XLOOKUP($L315,Pos!$A:$A,Pos!AD:AD,_xlfn.XLOOKUP($L315,#REF!,#REF!, ""), 0)</f>
        <v>#REF!</v>
      </c>
      <c r="AO315" s="1" t="e">
        <f>_xlfn.XLOOKUP($L315,Pos!$A:$A,Pos!AE:AE,_xlfn.XLOOKUP($L315,#REF!,#REF!, ""), 0)</f>
        <v>#REF!</v>
      </c>
      <c r="AP315" s="1" t="e">
        <f>_xlfn.XLOOKUP($L315,Pos!$A:$A,Pos!AF:AF,_xlfn.XLOOKUP($L315,#REF!,#REF!, ""), 0)</f>
        <v>#REF!</v>
      </c>
      <c r="AQ315" s="1" t="e">
        <f>_xlfn.XLOOKUP($L315,Pos!$A:$A,Pos!AG:AG,_xlfn.XLOOKUP($L315,#REF!,#REF!, ""), 0)</f>
        <v>#REF!</v>
      </c>
      <c r="AR315" s="1" t="e">
        <f>_xlfn.XLOOKUP($L315,Pos!$A:$A,Pos!AH:AH,_xlfn.XLOOKUP($L315,#REF!,#REF!, ""), 0)</f>
        <v>#REF!</v>
      </c>
      <c r="AS315" s="1" t="e">
        <f>_xlfn.XLOOKUP($L315,Pos!$A:$A,Pos!AI:AI,_xlfn.XLOOKUP($L315,#REF!,#REF!, ""), 0)</f>
        <v>#REF!</v>
      </c>
      <c r="AT315" s="1" t="e">
        <f>_xlfn.XLOOKUP($L315,Pos!$A:$A,Pos!AJ:AJ,_xlfn.XLOOKUP($L315,#REF!,#REF!, ""), 0)</f>
        <v>#REF!</v>
      </c>
      <c r="AU315" s="1" t="e">
        <f>_xlfn.XLOOKUP($L315,Pos!$A:$A,Pos!AK:AK,_xlfn.XLOOKUP($L315,#REF!,#REF!, ""), 0)</f>
        <v>#REF!</v>
      </c>
      <c r="AV315" s="1" t="e">
        <f>_xlfn.XLOOKUP($L315,Pos!$A:$A,Pos!AL:AL,_xlfn.XLOOKUP($L315,#REF!,#REF!, ""), 0)</f>
        <v>#REF!</v>
      </c>
      <c r="AW315" s="1" t="e">
        <f>_xlfn.XLOOKUP($L315,Pos!$A:$A,Pos!AM:AM,_xlfn.XLOOKUP($L315,#REF!,#REF!, ""), 0)</f>
        <v>#REF!</v>
      </c>
      <c r="AX315" s="1" t="e">
        <f>_xlfn.XLOOKUP($L315,Pos!$A:$A,Pos!AN:AN,_xlfn.XLOOKUP($L315,#REF!,#REF!, ""), 0)</f>
        <v>#REF!</v>
      </c>
      <c r="AY315" s="1" t="e">
        <f>_xlfn.XLOOKUP($L315,Pos!$A:$A,Pos!AO:AO,_xlfn.XLOOKUP($L315,#REF!,#REF!, ""), 0)</f>
        <v>#REF!</v>
      </c>
      <c r="AZ315" s="7" t="str">
        <f t="shared" si="133"/>
        <v>OUT</v>
      </c>
      <c r="BA315" s="1">
        <f>IF(OR(_xlfn.XLOOKUP(L315,Pos!B:B,Pos!L:L,FALSE)="ESG Reason",_xlfn.XLOOKUP(L315,Pos!B:B,Pos!L:L,FALSE)="Blacklisted"),1,0)</f>
        <v>0</v>
      </c>
      <c r="BC315" s="11">
        <v>9.0026660941783885E-11</v>
      </c>
      <c r="BD315" s="11">
        <f>_xlfn.XLOOKUP($L315,Pos!$B:$B,Pos!H:H,0, 0)</f>
        <v>0</v>
      </c>
      <c r="BE315" s="11">
        <f>_xlfn.XLOOKUP($L315,Pos!$B:$B,Pos!I:I,0, 0)</f>
        <v>9.7253091441350367E-4</v>
      </c>
      <c r="BF315" s="18">
        <f t="shared" si="134"/>
        <v>9.7253091441350367E-4</v>
      </c>
      <c r="BG315" s="1">
        <f t="shared" si="135"/>
        <v>2</v>
      </c>
      <c r="BH315" s="1">
        <f t="shared" si="136"/>
        <v>11</v>
      </c>
      <c r="BI315" s="18">
        <f t="shared" si="137"/>
        <v>9.0026660941783885E-11</v>
      </c>
      <c r="BJ315" s="3">
        <f t="shared" si="138"/>
        <v>0</v>
      </c>
      <c r="BK315" s="18">
        <f t="shared" si="139"/>
        <v>0</v>
      </c>
    </row>
    <row r="316" spans="3:63" x14ac:dyDescent="0.25">
      <c r="C316" s="3"/>
      <c r="D316" s="3"/>
      <c r="E316" s="3"/>
      <c r="F316" s="3"/>
      <c r="G316" s="51" t="s">
        <v>223</v>
      </c>
      <c r="H316" s="8" t="str">
        <f t="shared" si="129"/>
        <v>0%North America</v>
      </c>
      <c r="I316" s="11" cm="1">
        <f t="array" ref="I316">IF(
   AZ316 = "OUT", 0,IF(
   BD316 &gt;= LARGE(IF(ISNUMBER(BD:BD), BD:BD), 3),
   BE316 - 0.001,
   IF(BE316 &gt;=VLOOKUP(P316,mapping!$A:$B,2,FALSE), BE316,VLOOKUP(P316,mapping!$A$2:$B$8,2,FALSE))
))</f>
        <v>0</v>
      </c>
      <c r="J316" s="11" cm="1">
        <f t="array" ref="J316">IF(
    AZ316="OUT",0,IF(IF(
                      BD316&gt;=LARGE(IF(ISNUMBER(BD:BD),BD:BD),3),
                      BE316+0.001,
                      VLOOKUP(H316,mapping!$D:$E,2,FALSE)
                      )&gt;I316,
                   IF(
                      BD316&gt;=LARGE(IF(ISNUMBER(BD:BD),BD:BD),3),
                      BE316+0.001,
                      VLOOKUP(H316,mapping!$D:$E,2,FALSE)
                      ),
                   I316+0.002))</f>
        <v>0</v>
      </c>
      <c r="K316" s="8">
        <f t="shared" si="130"/>
        <v>9.6831957433435095E-4</v>
      </c>
      <c r="L316" s="1" t="str">
        <f>Pos!B1013</f>
        <v>US3695501086</v>
      </c>
      <c r="M316" s="1" t="str">
        <f>_xlfn.XLOOKUP($L316,Pos!B:B,Pos!D:D,, 0)</f>
        <v>General Dynamics Corporation</v>
      </c>
      <c r="N316" s="1" t="str">
        <f>_xlfn.XLOOKUP($L316,Pos!B:B,Pos!E:E,, 0)</f>
        <v>Industrial Goods &amp; Services</v>
      </c>
      <c r="O316" s="1" t="str">
        <f t="shared" si="131"/>
        <v>Industrial Goods &amp; Services_North America</v>
      </c>
      <c r="P316" s="1" t="str">
        <f>_xlfn.XLOOKUP($L316,Pos!B:B,Pos!F:F,, 0)</f>
        <v>North America</v>
      </c>
      <c r="Q316" s="1">
        <v>0</v>
      </c>
      <c r="R316" s="9">
        <f>_xlfn.XLOOKUP($L316,Pos!$B:$B,Pos!N:N,0, 0)</f>
        <v>6.68</v>
      </c>
      <c r="S316" s="9">
        <f>_xlfn.XLOOKUP($L316,Pos!$B:$B,Pos!O:O,0, 0)</f>
        <v>6.1303330000000003</v>
      </c>
      <c r="T316" s="9">
        <f>_xlfn.XLOOKUP($L316,Pos!$B:$B,Pos!P:P,0, 0)</f>
        <v>5.3250000000000002</v>
      </c>
      <c r="U316" s="9">
        <f>_xlfn.XLOOKUP($L316,Pos!$B:$B,Pos!Q:Q,0, 0)</f>
        <v>8.5</v>
      </c>
      <c r="V316" s="9">
        <f>_xlfn.XLOOKUP($L316,Pos!$B:$B,Pos!R:R,0, 0)</f>
        <v>8.8000000000000007</v>
      </c>
      <c r="W316" s="9">
        <f>_xlfn.XLOOKUP($L316,Pos!$B:$B,Pos!S:S,0, 0)</f>
        <v>7.3466659999999999</v>
      </c>
      <c r="X316" s="9" t="str">
        <f>_xlfn.XLOOKUP($L316,Pos!$B:$B,Pos!J:J,0, 0)</f>
        <v>Outperform</v>
      </c>
      <c r="Y316" s="1">
        <v>0</v>
      </c>
      <c r="Z316" s="1">
        <v>0</v>
      </c>
      <c r="AA316" s="1">
        <f t="shared" si="132"/>
        <v>0</v>
      </c>
      <c r="AB316" s="9">
        <f>_xlfn.XLOOKUP(L316,Pos!B:B,Pos!K:K,-1,0)</f>
        <v>8.5416666666666661</v>
      </c>
      <c r="AC316" s="1" t="e">
        <f>_xlfn.XLOOKUP($L316,Pos!$A:$A,Pos!S:S,_xlfn.XLOOKUP($L316,#REF!,#REF!, ""), 0)</f>
        <v>#REF!</v>
      </c>
      <c r="AD316" s="1" t="e">
        <f>_xlfn.XLOOKUP($L316,Pos!$A:$A,Pos!T:T,_xlfn.XLOOKUP($L316,#REF!,#REF!, ""), 0)</f>
        <v>#REF!</v>
      </c>
      <c r="AE316" s="1" t="e">
        <f>_xlfn.XLOOKUP($L316,Pos!$A:$A,Pos!U:U,_xlfn.XLOOKUP($L316,#REF!,#REF!, ""), 0)</f>
        <v>#REF!</v>
      </c>
      <c r="AF316" s="1" t="e">
        <f>_xlfn.XLOOKUP($L316,Pos!$A:$A,Pos!V:V,_xlfn.XLOOKUP($L316,#REF!,#REF!, ""), 0)</f>
        <v>#REF!</v>
      </c>
      <c r="AG316" s="1" t="e">
        <f>_xlfn.XLOOKUP($L316,Pos!$A:$A,Pos!W:W,_xlfn.XLOOKUP($L316,#REF!,#REF!, ""), 0)</f>
        <v>#REF!</v>
      </c>
      <c r="AH316" s="1" t="e">
        <f>_xlfn.XLOOKUP($L316,Pos!$A:$A,Pos!X:X,_xlfn.XLOOKUP($L316,#REF!,#REF!, ""), 0)</f>
        <v>#REF!</v>
      </c>
      <c r="AI316" s="1" t="e">
        <f>_xlfn.XLOOKUP($L316,Pos!$A:$A,Pos!Y:Y,_xlfn.XLOOKUP($L316,#REF!,#REF!, ""), 0)</f>
        <v>#REF!</v>
      </c>
      <c r="AJ316" s="1" t="e">
        <f>_xlfn.XLOOKUP($L316,Pos!$A:$A,Pos!Z:Z,_xlfn.XLOOKUP($L316,#REF!,#REF!, ""), 0)</f>
        <v>#REF!</v>
      </c>
      <c r="AK316" s="1" t="e">
        <f>_xlfn.XLOOKUP($L316,Pos!$A:$A,Pos!AA:AA,_xlfn.XLOOKUP($L316,#REF!,#REF!, ""), 0)</f>
        <v>#REF!</v>
      </c>
      <c r="AL316" s="1" t="e">
        <f>_xlfn.XLOOKUP($L316,Pos!$A:$A,Pos!AB:AB,_xlfn.XLOOKUP($L316,#REF!,#REF!, ""), 0)</f>
        <v>#REF!</v>
      </c>
      <c r="AM316" s="1" t="e">
        <f>_xlfn.XLOOKUP($L316,Pos!$A:$A,Pos!AC:AC,_xlfn.XLOOKUP($L316,#REF!,#REF!, ""), 0)</f>
        <v>#REF!</v>
      </c>
      <c r="AN316" s="1" t="e">
        <f>_xlfn.XLOOKUP($L316,Pos!$A:$A,Pos!AD:AD,_xlfn.XLOOKUP($L316,#REF!,#REF!, ""), 0)</f>
        <v>#REF!</v>
      </c>
      <c r="AO316" s="1" t="e">
        <f>_xlfn.XLOOKUP($L316,Pos!$A:$A,Pos!AE:AE,_xlfn.XLOOKUP($L316,#REF!,#REF!, ""), 0)</f>
        <v>#REF!</v>
      </c>
      <c r="AP316" s="1" t="e">
        <f>_xlfn.XLOOKUP($L316,Pos!$A:$A,Pos!AF:AF,_xlfn.XLOOKUP($L316,#REF!,#REF!, ""), 0)</f>
        <v>#REF!</v>
      </c>
      <c r="AQ316" s="1" t="e">
        <f>_xlfn.XLOOKUP($L316,Pos!$A:$A,Pos!AG:AG,_xlfn.XLOOKUP($L316,#REF!,#REF!, ""), 0)</f>
        <v>#REF!</v>
      </c>
      <c r="AR316" s="1" t="e">
        <f>_xlfn.XLOOKUP($L316,Pos!$A:$A,Pos!AH:AH,_xlfn.XLOOKUP($L316,#REF!,#REF!, ""), 0)</f>
        <v>#REF!</v>
      </c>
      <c r="AS316" s="1" t="e">
        <f>_xlfn.XLOOKUP($L316,Pos!$A:$A,Pos!AI:AI,_xlfn.XLOOKUP($L316,#REF!,#REF!, ""), 0)</f>
        <v>#REF!</v>
      </c>
      <c r="AT316" s="1" t="e">
        <f>_xlfn.XLOOKUP($L316,Pos!$A:$A,Pos!AJ:AJ,_xlfn.XLOOKUP($L316,#REF!,#REF!, ""), 0)</f>
        <v>#REF!</v>
      </c>
      <c r="AU316" s="1" t="e">
        <f>_xlfn.XLOOKUP($L316,Pos!$A:$A,Pos!AK:AK,_xlfn.XLOOKUP($L316,#REF!,#REF!, ""), 0)</f>
        <v>#REF!</v>
      </c>
      <c r="AV316" s="1" t="e">
        <f>_xlfn.XLOOKUP($L316,Pos!$A:$A,Pos!AL:AL,_xlfn.XLOOKUP($L316,#REF!,#REF!, ""), 0)</f>
        <v>#REF!</v>
      </c>
      <c r="AW316" s="1" t="e">
        <f>_xlfn.XLOOKUP($L316,Pos!$A:$A,Pos!AM:AM,_xlfn.XLOOKUP($L316,#REF!,#REF!, ""), 0)</f>
        <v>#REF!</v>
      </c>
      <c r="AX316" s="1" t="e">
        <f>_xlfn.XLOOKUP($L316,Pos!$A:$A,Pos!AN:AN,_xlfn.XLOOKUP($L316,#REF!,#REF!, ""), 0)</f>
        <v>#REF!</v>
      </c>
      <c r="AY316" s="1" t="e">
        <f>_xlfn.XLOOKUP($L316,Pos!$A:$A,Pos!AO:AO,_xlfn.XLOOKUP($L316,#REF!,#REF!, ""), 0)</f>
        <v>#REF!</v>
      </c>
      <c r="AZ316" s="7" t="str">
        <f t="shared" si="133"/>
        <v>OUT</v>
      </c>
      <c r="BA316" s="1">
        <f>IF(OR(_xlfn.XLOOKUP(L316,Pos!B:B,Pos!L:L,FALSE)="ESG Reason",_xlfn.XLOOKUP(L316,Pos!B:B,Pos!L:L,FALSE)="Blacklisted"),1,0)</f>
        <v>1</v>
      </c>
      <c r="BC316" s="11">
        <v>8.6308018493317105E-11</v>
      </c>
      <c r="BD316" s="11">
        <f>_xlfn.XLOOKUP($L316,Pos!$B:$B,Pos!H:H,0, 0)</f>
        <v>0</v>
      </c>
      <c r="BE316" s="11">
        <f>_xlfn.XLOOKUP($L316,Pos!$B:$B,Pos!I:I,0, 0)</f>
        <v>9.6831957433435095E-4</v>
      </c>
      <c r="BF316" s="18">
        <f t="shared" si="134"/>
        <v>9.6831957433435095E-4</v>
      </c>
      <c r="BG316" s="1">
        <f t="shared" si="135"/>
        <v>1</v>
      </c>
      <c r="BH316" s="1">
        <f t="shared" si="136"/>
        <v>29</v>
      </c>
      <c r="BI316" s="18">
        <f t="shared" si="137"/>
        <v>8.6308018493317105E-11</v>
      </c>
      <c r="BJ316" s="3">
        <f t="shared" si="138"/>
        <v>0</v>
      </c>
      <c r="BK316" s="18">
        <f t="shared" si="139"/>
        <v>0</v>
      </c>
    </row>
    <row r="317" spans="3:63" x14ac:dyDescent="0.25">
      <c r="C317" s="3"/>
      <c r="D317" s="3"/>
      <c r="E317" s="3"/>
      <c r="F317" s="3"/>
      <c r="G317" s="51" t="s">
        <v>214</v>
      </c>
      <c r="H317" s="8" t="str">
        <f t="shared" si="129"/>
        <v>0%North America</v>
      </c>
      <c r="I317" s="11" cm="1">
        <f t="array" ref="I317">IF(
   AZ317 = "OUT", 0,IF(
   BD317 &gt;= LARGE(IF(ISNUMBER(BD:BD), BD:BD), 3),
   BE317 - 0.001,
   IF(BE317 &gt;=VLOOKUP(P317,mapping!$A:$B,2,FALSE), BE317,VLOOKUP(P317,mapping!$A$2:$B$8,2,FALSE))
))</f>
        <v>0</v>
      </c>
      <c r="J317" s="11" cm="1">
        <f t="array" ref="J317">IF(
    AZ317="OUT",0,IF(IF(
                      BD317&gt;=LARGE(IF(ISNUMBER(BD:BD),BD:BD),3),
                      BE317+0.001,
                      VLOOKUP(H317,mapping!$D:$E,2,FALSE)
                      )&gt;I317,
                   IF(
                      BD317&gt;=LARGE(IF(ISNUMBER(BD:BD),BD:BD),3),
                      BE317+0.001,
                      VLOOKUP(H317,mapping!$D:$E,2,FALSE)
                      ),
                   I317+0.002))</f>
        <v>0</v>
      </c>
      <c r="K317" s="8">
        <f t="shared" si="130"/>
        <v>9.6719080277301152E-4</v>
      </c>
      <c r="L317" s="1" t="str">
        <f>Pos!B1222</f>
        <v>US8334451098</v>
      </c>
      <c r="M317" s="1" t="str">
        <f>_xlfn.XLOOKUP($L317,Pos!B:B,Pos!D:D,, 0)</f>
        <v>Snowflake, Inc.</v>
      </c>
      <c r="N317" s="1" t="str">
        <f>_xlfn.XLOOKUP($L317,Pos!B:B,Pos!E:E,, 0)</f>
        <v>Technology</v>
      </c>
      <c r="O317" s="1" t="str">
        <f t="shared" si="131"/>
        <v>Technology_North America</v>
      </c>
      <c r="P317" s="1" t="str">
        <f>_xlfn.XLOOKUP($L317,Pos!B:B,Pos!F:F,, 0)</f>
        <v>North America</v>
      </c>
      <c r="Q317" s="1">
        <v>0</v>
      </c>
      <c r="R317" s="9">
        <f>_xlfn.XLOOKUP($L317,Pos!$B:$B,Pos!N:N,0, 0)</f>
        <v>0</v>
      </c>
      <c r="S317" s="9">
        <f>_xlfn.XLOOKUP($L317,Pos!$B:$B,Pos!O:O,0, 0)</f>
        <v>1.7862499999999999</v>
      </c>
      <c r="T317" s="9">
        <f>_xlfn.XLOOKUP($L317,Pos!$B:$B,Pos!P:P,0, 0)</f>
        <v>0.83333330000000005</v>
      </c>
      <c r="U317" s="9">
        <f>_xlfn.XLOOKUP($L317,Pos!$B:$B,Pos!Q:Q,0, 0)</f>
        <v>6.4</v>
      </c>
      <c r="V317" s="9">
        <f>_xlfn.XLOOKUP($L317,Pos!$B:$B,Pos!R:R,0, 0)</f>
        <v>3.0333329999999998</v>
      </c>
      <c r="W317" s="9">
        <f>_xlfn.XLOOKUP($L317,Pos!$B:$B,Pos!S:S,0, 0)</f>
        <v>6.1166669999999996</v>
      </c>
      <c r="X317" s="9" t="str">
        <f>_xlfn.XLOOKUP($L317,Pos!$B:$B,Pos!J:J,0, 0)</f>
        <v>Outperform</v>
      </c>
      <c r="Y317" s="1">
        <v>0</v>
      </c>
      <c r="Z317" s="1">
        <v>0</v>
      </c>
      <c r="AA317" s="1">
        <f t="shared" si="132"/>
        <v>0</v>
      </c>
      <c r="AB317" s="9">
        <f>_xlfn.XLOOKUP(L317,Pos!B:B,Pos!K:K,-1,0)</f>
        <v>2.3711340206185572</v>
      </c>
      <c r="AC317" s="1" t="e">
        <f>_xlfn.XLOOKUP($L317,Pos!$A:$A,Pos!S:S,_xlfn.XLOOKUP($L317,#REF!,#REF!, ""), 0)</f>
        <v>#REF!</v>
      </c>
      <c r="AD317" s="1" t="e">
        <f>_xlfn.XLOOKUP($L317,Pos!$A:$A,Pos!T:T,_xlfn.XLOOKUP($L317,#REF!,#REF!, ""), 0)</f>
        <v>#REF!</v>
      </c>
      <c r="AE317" s="1" t="e">
        <f>_xlfn.XLOOKUP($L317,Pos!$A:$A,Pos!U:U,_xlfn.XLOOKUP($L317,#REF!,#REF!, ""), 0)</f>
        <v>#REF!</v>
      </c>
      <c r="AF317" s="1" t="e">
        <f>_xlfn.XLOOKUP($L317,Pos!$A:$A,Pos!V:V,_xlfn.XLOOKUP($L317,#REF!,#REF!, ""), 0)</f>
        <v>#REF!</v>
      </c>
      <c r="AG317" s="1" t="e">
        <f>_xlfn.XLOOKUP($L317,Pos!$A:$A,Pos!W:W,_xlfn.XLOOKUP($L317,#REF!,#REF!, ""), 0)</f>
        <v>#REF!</v>
      </c>
      <c r="AH317" s="1" t="e">
        <f>_xlfn.XLOOKUP($L317,Pos!$A:$A,Pos!X:X,_xlfn.XLOOKUP($L317,#REF!,#REF!, ""), 0)</f>
        <v>#REF!</v>
      </c>
      <c r="AI317" s="1" t="e">
        <f>_xlfn.XLOOKUP($L317,Pos!$A:$A,Pos!Y:Y,_xlfn.XLOOKUP($L317,#REF!,#REF!, ""), 0)</f>
        <v>#REF!</v>
      </c>
      <c r="AJ317" s="1" t="e">
        <f>_xlfn.XLOOKUP($L317,Pos!$A:$A,Pos!Z:Z,_xlfn.XLOOKUP($L317,#REF!,#REF!, ""), 0)</f>
        <v>#REF!</v>
      </c>
      <c r="AK317" s="1" t="e">
        <f>_xlfn.XLOOKUP($L317,Pos!$A:$A,Pos!AA:AA,_xlfn.XLOOKUP($L317,#REF!,#REF!, ""), 0)</f>
        <v>#REF!</v>
      </c>
      <c r="AL317" s="1" t="e">
        <f>_xlfn.XLOOKUP($L317,Pos!$A:$A,Pos!AB:AB,_xlfn.XLOOKUP($L317,#REF!,#REF!, ""), 0)</f>
        <v>#REF!</v>
      </c>
      <c r="AM317" s="1" t="e">
        <f>_xlfn.XLOOKUP($L317,Pos!$A:$A,Pos!AC:AC,_xlfn.XLOOKUP($L317,#REF!,#REF!, ""), 0)</f>
        <v>#REF!</v>
      </c>
      <c r="AN317" s="1" t="e">
        <f>_xlfn.XLOOKUP($L317,Pos!$A:$A,Pos!AD:AD,_xlfn.XLOOKUP($L317,#REF!,#REF!, ""), 0)</f>
        <v>#REF!</v>
      </c>
      <c r="AO317" s="1" t="e">
        <f>_xlfn.XLOOKUP($L317,Pos!$A:$A,Pos!AE:AE,_xlfn.XLOOKUP($L317,#REF!,#REF!, ""), 0)</f>
        <v>#REF!</v>
      </c>
      <c r="AP317" s="1" t="e">
        <f>_xlfn.XLOOKUP($L317,Pos!$A:$A,Pos!AF:AF,_xlfn.XLOOKUP($L317,#REF!,#REF!, ""), 0)</f>
        <v>#REF!</v>
      </c>
      <c r="AQ317" s="1" t="e">
        <f>_xlfn.XLOOKUP($L317,Pos!$A:$A,Pos!AG:AG,_xlfn.XLOOKUP($L317,#REF!,#REF!, ""), 0)</f>
        <v>#REF!</v>
      </c>
      <c r="AR317" s="1" t="e">
        <f>_xlfn.XLOOKUP($L317,Pos!$A:$A,Pos!AH:AH,_xlfn.XLOOKUP($L317,#REF!,#REF!, ""), 0)</f>
        <v>#REF!</v>
      </c>
      <c r="AS317" s="1" t="e">
        <f>_xlfn.XLOOKUP($L317,Pos!$A:$A,Pos!AI:AI,_xlfn.XLOOKUP($L317,#REF!,#REF!, ""), 0)</f>
        <v>#REF!</v>
      </c>
      <c r="AT317" s="1" t="e">
        <f>_xlfn.XLOOKUP($L317,Pos!$A:$A,Pos!AJ:AJ,_xlfn.XLOOKUP($L317,#REF!,#REF!, ""), 0)</f>
        <v>#REF!</v>
      </c>
      <c r="AU317" s="1" t="e">
        <f>_xlfn.XLOOKUP($L317,Pos!$A:$A,Pos!AK:AK,_xlfn.XLOOKUP($L317,#REF!,#REF!, ""), 0)</f>
        <v>#REF!</v>
      </c>
      <c r="AV317" s="1" t="e">
        <f>_xlfn.XLOOKUP($L317,Pos!$A:$A,Pos!AL:AL,_xlfn.XLOOKUP($L317,#REF!,#REF!, ""), 0)</f>
        <v>#REF!</v>
      </c>
      <c r="AW317" s="1" t="e">
        <f>_xlfn.XLOOKUP($L317,Pos!$A:$A,Pos!AM:AM,_xlfn.XLOOKUP($L317,#REF!,#REF!, ""), 0)</f>
        <v>#REF!</v>
      </c>
      <c r="AX317" s="1" t="e">
        <f>_xlfn.XLOOKUP($L317,Pos!$A:$A,Pos!AN:AN,_xlfn.XLOOKUP($L317,#REF!,#REF!, ""), 0)</f>
        <v>#REF!</v>
      </c>
      <c r="AY317" s="1" t="e">
        <f>_xlfn.XLOOKUP($L317,Pos!$A:$A,Pos!AO:AO,_xlfn.XLOOKUP($L317,#REF!,#REF!, ""), 0)</f>
        <v>#REF!</v>
      </c>
      <c r="AZ317" s="7" t="str">
        <f t="shared" si="133"/>
        <v>OUT</v>
      </c>
      <c r="BA317" s="1">
        <f>IF(OR(_xlfn.XLOOKUP(L317,Pos!B:B,Pos!L:L,FALSE)="ESG Reason",_xlfn.XLOOKUP(L317,Pos!B:B,Pos!L:L,FALSE)="Blacklisted"),1,0)</f>
        <v>1</v>
      </c>
      <c r="BC317" s="11">
        <v>1.9841977164197319E-10</v>
      </c>
      <c r="BD317" s="11">
        <f>_xlfn.XLOOKUP($L317,Pos!$B:$B,Pos!H:H,0, 0)</f>
        <v>0</v>
      </c>
      <c r="BE317" s="11">
        <f>_xlfn.XLOOKUP($L317,Pos!$B:$B,Pos!I:I,0, 0)</f>
        <v>9.6719080277301152E-4</v>
      </c>
      <c r="BF317" s="18">
        <f t="shared" si="134"/>
        <v>9.6719080277301152E-4</v>
      </c>
      <c r="BG317" s="1">
        <f t="shared" si="135"/>
        <v>1</v>
      </c>
      <c r="BH317" s="1">
        <f t="shared" si="136"/>
        <v>35</v>
      </c>
      <c r="BI317" s="18">
        <f t="shared" si="137"/>
        <v>1.9841977164197319E-10</v>
      </c>
      <c r="BJ317" s="3">
        <f t="shared" si="138"/>
        <v>0</v>
      </c>
      <c r="BK317" s="18">
        <f t="shared" si="139"/>
        <v>0</v>
      </c>
    </row>
    <row r="318" spans="3:63" x14ac:dyDescent="0.25">
      <c r="C318" s="3"/>
      <c r="D318" s="3"/>
      <c r="E318" s="3"/>
      <c r="F318" s="3"/>
      <c r="G318" s="51" t="s">
        <v>218</v>
      </c>
      <c r="H318" s="8" t="str">
        <f t="shared" si="129"/>
        <v>0%West Europe</v>
      </c>
      <c r="I318" s="11" cm="1">
        <f t="array" ref="I318">IF(
   AZ318 = "OUT", 0,IF(
   BD318 &gt;= LARGE(IF(ISNUMBER(BD:BD), BD:BD), 3),
   BE318 - 0.001,
   IF(BE318 &gt;=VLOOKUP(P318,mapping!$A:$B,2,FALSE), BE318,VLOOKUP(P318,mapping!$A$2:$B$8,2,FALSE))
))</f>
        <v>1E-3</v>
      </c>
      <c r="J318" s="11" cm="1">
        <f t="array" ref="J318">IF(
    AZ318="OUT",0,IF(IF(
                      BD318&gt;=LARGE(IF(ISNUMBER(BD:BD),BD:BD),3),
                      BE318+0.001,
                      VLOOKUP(H318,mapping!$D:$E,2,FALSE)
                      )&gt;I318,
                   IF(
                      BD318&gt;=LARGE(IF(ISNUMBER(BD:BD),BD:BD),3),
                      BE318+0.001,
                      VLOOKUP(H318,mapping!$D:$E,2,FALSE)
                      ),
                   I318+0.002))</f>
        <v>5.0000000000000001E-3</v>
      </c>
      <c r="K318" s="8">
        <f t="shared" si="130"/>
        <v>9.6484434613641876E-4</v>
      </c>
      <c r="L318" s="1" t="str">
        <f>Pos!B369</f>
        <v>GB0031348658</v>
      </c>
      <c r="M318" s="1" t="str">
        <f>_xlfn.XLOOKUP($L318,Pos!B:B,Pos!D:D,, 0)</f>
        <v>Barclays PLC</v>
      </c>
      <c r="N318" s="1" t="str">
        <f>_xlfn.XLOOKUP($L318,Pos!B:B,Pos!E:E,, 0)</f>
        <v>Banks</v>
      </c>
      <c r="O318" s="1" t="str">
        <f t="shared" si="131"/>
        <v>Banks_West Europe</v>
      </c>
      <c r="P318" s="1" t="str">
        <f>_xlfn.XLOOKUP($L318,Pos!B:B,Pos!F:F,, 0)</f>
        <v>West Europe</v>
      </c>
      <c r="Q318" s="1">
        <v>0</v>
      </c>
      <c r="R318" s="9">
        <f>_xlfn.XLOOKUP($L318,Pos!$B:$B,Pos!N:N,0, 0)</f>
        <v>2.17</v>
      </c>
      <c r="S318" s="9">
        <f>_xlfn.XLOOKUP($L318,Pos!$B:$B,Pos!O:O,0, 0)</f>
        <v>8.6775000000000002</v>
      </c>
      <c r="T318" s="9">
        <f>_xlfn.XLOOKUP($L318,Pos!$B:$B,Pos!P:P,0, 0)</f>
        <v>4.2</v>
      </c>
      <c r="U318" s="9">
        <f>_xlfn.XLOOKUP($L318,Pos!$B:$B,Pos!Q:Q,0, 0)</f>
        <v>8.1999999999999993</v>
      </c>
      <c r="V318" s="9">
        <f>_xlfn.XLOOKUP($L318,Pos!$B:$B,Pos!R:R,0, 0)</f>
        <v>2.1</v>
      </c>
      <c r="W318" s="9">
        <f>_xlfn.XLOOKUP($L318,Pos!$B:$B,Pos!S:S,0, 0)</f>
        <v>6.9124999999999996</v>
      </c>
      <c r="X318" s="9" t="str">
        <f>_xlfn.XLOOKUP($L318,Pos!$B:$B,Pos!J:J,0, 0)</f>
        <v>Outperform</v>
      </c>
      <c r="Y318" s="1">
        <v>0</v>
      </c>
      <c r="Z318" s="1">
        <v>0</v>
      </c>
      <c r="AA318" s="1">
        <f t="shared" si="132"/>
        <v>0</v>
      </c>
      <c r="AB318" s="9">
        <f>_xlfn.XLOOKUP(L318,Pos!B:B,Pos!K:K,-1,0)</f>
        <v>8.8888888888888893</v>
      </c>
      <c r="AC318" s="1" t="e">
        <f>_xlfn.XLOOKUP($L318,Pos!$A:$A,Pos!S:S,_xlfn.XLOOKUP($L318,#REF!,#REF!, ""), 0)</f>
        <v>#REF!</v>
      </c>
      <c r="AD318" s="1" t="e">
        <f>_xlfn.XLOOKUP($L318,Pos!$A:$A,Pos!T:T,_xlfn.XLOOKUP($L318,#REF!,#REF!, ""), 0)</f>
        <v>#REF!</v>
      </c>
      <c r="AE318" s="1" t="e">
        <f>_xlfn.XLOOKUP($L318,Pos!$A:$A,Pos!U:U,_xlfn.XLOOKUP($L318,#REF!,#REF!, ""), 0)</f>
        <v>#REF!</v>
      </c>
      <c r="AF318" s="1" t="e">
        <f>_xlfn.XLOOKUP($L318,Pos!$A:$A,Pos!V:V,_xlfn.XLOOKUP($L318,#REF!,#REF!, ""), 0)</f>
        <v>#REF!</v>
      </c>
      <c r="AG318" s="1" t="e">
        <f>_xlfn.XLOOKUP($L318,Pos!$A:$A,Pos!W:W,_xlfn.XLOOKUP($L318,#REF!,#REF!, ""), 0)</f>
        <v>#REF!</v>
      </c>
      <c r="AH318" s="1" t="e">
        <f>_xlfn.XLOOKUP($L318,Pos!$A:$A,Pos!X:X,_xlfn.XLOOKUP($L318,#REF!,#REF!, ""), 0)</f>
        <v>#REF!</v>
      </c>
      <c r="AI318" s="1" t="e">
        <f>_xlfn.XLOOKUP($L318,Pos!$A:$A,Pos!Y:Y,_xlfn.XLOOKUP($L318,#REF!,#REF!, ""), 0)</f>
        <v>#REF!</v>
      </c>
      <c r="AJ318" s="1" t="e">
        <f>_xlfn.XLOOKUP($L318,Pos!$A:$A,Pos!Z:Z,_xlfn.XLOOKUP($L318,#REF!,#REF!, ""), 0)</f>
        <v>#REF!</v>
      </c>
      <c r="AK318" s="1" t="e">
        <f>_xlfn.XLOOKUP($L318,Pos!$A:$A,Pos!AA:AA,_xlfn.XLOOKUP($L318,#REF!,#REF!, ""), 0)</f>
        <v>#REF!</v>
      </c>
      <c r="AL318" s="1" t="e">
        <f>_xlfn.XLOOKUP($L318,Pos!$A:$A,Pos!AB:AB,_xlfn.XLOOKUP($L318,#REF!,#REF!, ""), 0)</f>
        <v>#REF!</v>
      </c>
      <c r="AM318" s="1" t="e">
        <f>_xlfn.XLOOKUP($L318,Pos!$A:$A,Pos!AC:AC,_xlfn.XLOOKUP($L318,#REF!,#REF!, ""), 0)</f>
        <v>#REF!</v>
      </c>
      <c r="AN318" s="1" t="e">
        <f>_xlfn.XLOOKUP($L318,Pos!$A:$A,Pos!AD:AD,_xlfn.XLOOKUP($L318,#REF!,#REF!, ""), 0)</f>
        <v>#REF!</v>
      </c>
      <c r="AO318" s="1" t="e">
        <f>_xlfn.XLOOKUP($L318,Pos!$A:$A,Pos!AE:AE,_xlfn.XLOOKUP($L318,#REF!,#REF!, ""), 0)</f>
        <v>#REF!</v>
      </c>
      <c r="AP318" s="1" t="e">
        <f>_xlfn.XLOOKUP($L318,Pos!$A:$A,Pos!AF:AF,_xlfn.XLOOKUP($L318,#REF!,#REF!, ""), 0)</f>
        <v>#REF!</v>
      </c>
      <c r="AQ318" s="1" t="e">
        <f>_xlfn.XLOOKUP($L318,Pos!$A:$A,Pos!AG:AG,_xlfn.XLOOKUP($L318,#REF!,#REF!, ""), 0)</f>
        <v>#REF!</v>
      </c>
      <c r="AR318" s="1" t="e">
        <f>_xlfn.XLOOKUP($L318,Pos!$A:$A,Pos!AH:AH,_xlfn.XLOOKUP($L318,#REF!,#REF!, ""), 0)</f>
        <v>#REF!</v>
      </c>
      <c r="AS318" s="1" t="e">
        <f>_xlfn.XLOOKUP($L318,Pos!$A:$A,Pos!AI:AI,_xlfn.XLOOKUP($L318,#REF!,#REF!, ""), 0)</f>
        <v>#REF!</v>
      </c>
      <c r="AT318" s="1" t="e">
        <f>_xlfn.XLOOKUP($L318,Pos!$A:$A,Pos!AJ:AJ,_xlfn.XLOOKUP($L318,#REF!,#REF!, ""), 0)</f>
        <v>#REF!</v>
      </c>
      <c r="AU318" s="1" t="e">
        <f>_xlfn.XLOOKUP($L318,Pos!$A:$A,Pos!AK:AK,_xlfn.XLOOKUP($L318,#REF!,#REF!, ""), 0)</f>
        <v>#REF!</v>
      </c>
      <c r="AV318" s="1" t="e">
        <f>_xlfn.XLOOKUP($L318,Pos!$A:$A,Pos!AL:AL,_xlfn.XLOOKUP($L318,#REF!,#REF!, ""), 0)</f>
        <v>#REF!</v>
      </c>
      <c r="AW318" s="1" t="e">
        <f>_xlfn.XLOOKUP($L318,Pos!$A:$A,Pos!AM:AM,_xlfn.XLOOKUP($L318,#REF!,#REF!, ""), 0)</f>
        <v>#REF!</v>
      </c>
      <c r="AX318" s="1" t="e">
        <f>_xlfn.XLOOKUP($L318,Pos!$A:$A,Pos!AN:AN,_xlfn.XLOOKUP($L318,#REF!,#REF!, ""), 0)</f>
        <v>#REF!</v>
      </c>
      <c r="AY318" s="1" t="e">
        <f>_xlfn.XLOOKUP($L318,Pos!$A:$A,Pos!AO:AO,_xlfn.XLOOKUP($L318,#REF!,#REF!, ""), 0)</f>
        <v>#REF!</v>
      </c>
      <c r="AZ318" s="7" t="s">
        <v>4184</v>
      </c>
      <c r="BA318" s="1">
        <f>IF(OR(_xlfn.XLOOKUP(L318,Pos!B:B,Pos!L:L,FALSE)="ESG Reason",_xlfn.XLOOKUP(L318,Pos!B:B,Pos!L:L,FALSE)="Blacklisted"),1,0)</f>
        <v>0</v>
      </c>
      <c r="BC318" s="11">
        <v>2.338781912645646E-3</v>
      </c>
      <c r="BD318" s="11">
        <f>_xlfn.XLOOKUP($L318,Pos!$B:$B,Pos!H:H,0, 0)</f>
        <v>0</v>
      </c>
      <c r="BE318" s="11">
        <f>_xlfn.XLOOKUP($L318,Pos!$B:$B,Pos!I:I,0, 0)</f>
        <v>9.6484434613641876E-4</v>
      </c>
      <c r="BF318" s="18">
        <f t="shared" si="134"/>
        <v>9.6484434613641876E-4</v>
      </c>
      <c r="BG318" s="1">
        <f t="shared" si="135"/>
        <v>2</v>
      </c>
      <c r="BH318" s="1">
        <f t="shared" si="136"/>
        <v>2</v>
      </c>
      <c r="BI318" s="18">
        <f t="shared" si="137"/>
        <v>2.338781912645646E-3</v>
      </c>
      <c r="BJ318" s="3">
        <f t="shared" si="138"/>
        <v>1.3739375665092271E-3</v>
      </c>
      <c r="BK318" s="18">
        <f t="shared" si="139"/>
        <v>2.338781912645646E-3</v>
      </c>
    </row>
    <row r="319" spans="3:63" x14ac:dyDescent="0.25">
      <c r="C319" s="3"/>
      <c r="D319" s="3"/>
      <c r="E319" s="3"/>
      <c r="F319" s="3"/>
      <c r="G319" s="51" t="s">
        <v>222</v>
      </c>
      <c r="H319" s="8" t="str">
        <f t="shared" si="129"/>
        <v>0%Others</v>
      </c>
      <c r="I319" s="11" cm="1">
        <f t="array" ref="I319">IF(
   AZ319 = "OUT", 0,IF(
   BD319 &gt;= LARGE(IF(ISNUMBER(BD:BD), BD:BD), 3),
   BE319 - 0.001,
   IF(BE319 &gt;=VLOOKUP(P319,mapping!$A:$B,2,FALSE), BE319,VLOOKUP(P319,mapping!$A$2:$B$8,2,FALSE))
))</f>
        <v>0</v>
      </c>
      <c r="J319" s="11" cm="1">
        <f t="array" ref="J319">IF(
    AZ319="OUT",0,IF(IF(
                      BD319&gt;=LARGE(IF(ISNUMBER(BD:BD),BD:BD),3),
                      BE319+0.001,
                      VLOOKUP(H319,mapping!$D:$E,2,FALSE)
                      )&gt;I319,
                   IF(
                      BD319&gt;=LARGE(IF(ISNUMBER(BD:BD),BD:BD),3),
                      BE319+0.001,
                      VLOOKUP(H319,mapping!$D:$E,2,FALSE)
                      ),
                   I319+0.002))</f>
        <v>0</v>
      </c>
      <c r="K319" s="8">
        <f t="shared" si="130"/>
        <v>9.6408613089572119E-4</v>
      </c>
      <c r="L319" s="1" t="str">
        <f>Pos!B25</f>
        <v>AU000000NAB4</v>
      </c>
      <c r="M319" s="1" t="str">
        <f>_xlfn.XLOOKUP($L319,Pos!B:B,Pos!D:D,, 0)</f>
        <v>National Australia Bank Limited</v>
      </c>
      <c r="N319" s="1" t="str">
        <f>_xlfn.XLOOKUP($L319,Pos!B:B,Pos!E:E,, 0)</f>
        <v>Banks</v>
      </c>
      <c r="O319" s="1" t="str">
        <f t="shared" si="131"/>
        <v>Banks_Others</v>
      </c>
      <c r="P319" s="1" t="str">
        <f>_xlfn.XLOOKUP($L319,Pos!B:B,Pos!F:F,, 0)</f>
        <v>Others</v>
      </c>
      <c r="Q319" s="1">
        <v>0</v>
      </c>
      <c r="R319" s="9">
        <f>_xlfn.XLOOKUP($L319,Pos!$B:$B,Pos!N:N,0, 0)</f>
        <v>5.75</v>
      </c>
      <c r="S319" s="9">
        <f>_xlfn.XLOOKUP($L319,Pos!$B:$B,Pos!O:O,0, 0)</f>
        <v>5.0225</v>
      </c>
      <c r="T319" s="9">
        <f>_xlfn.XLOOKUP($L319,Pos!$B:$B,Pos!P:P,0, 0)</f>
        <v>5.3250000000000002</v>
      </c>
      <c r="U319" s="9">
        <f>_xlfn.XLOOKUP($L319,Pos!$B:$B,Pos!Q:Q,0, 0)</f>
        <v>6.7</v>
      </c>
      <c r="V319" s="9">
        <f>_xlfn.XLOOKUP($L319,Pos!$B:$B,Pos!R:R,0, 0)</f>
        <v>8.5333330000000007</v>
      </c>
      <c r="W319" s="9">
        <f>_xlfn.XLOOKUP($L319,Pos!$B:$B,Pos!S:S,0, 0)</f>
        <v>5.6183329999999998</v>
      </c>
      <c r="X319" s="9" t="str">
        <f>_xlfn.XLOOKUP($L319,Pos!$B:$B,Pos!J:J,0, 0)</f>
        <v>Underperform</v>
      </c>
      <c r="Y319" s="1">
        <v>0</v>
      </c>
      <c r="Z319" s="1">
        <v>0</v>
      </c>
      <c r="AA319" s="1">
        <f t="shared" si="132"/>
        <v>0</v>
      </c>
      <c r="AB319" s="9">
        <f>_xlfn.XLOOKUP(L319,Pos!B:B,Pos!K:K,-1,0)</f>
        <v>4.583333333333333</v>
      </c>
      <c r="AC319" s="1" t="e">
        <f>_xlfn.XLOOKUP($L319,Pos!$A:$A,Pos!S:S,_xlfn.XLOOKUP($L319,#REF!,#REF!, ""), 0)</f>
        <v>#REF!</v>
      </c>
      <c r="AD319" s="1" t="e">
        <f>_xlfn.XLOOKUP($L319,Pos!$A:$A,Pos!T:T,_xlfn.XLOOKUP($L319,#REF!,#REF!, ""), 0)</f>
        <v>#REF!</v>
      </c>
      <c r="AE319" s="1" t="e">
        <f>_xlfn.XLOOKUP($L319,Pos!$A:$A,Pos!U:U,_xlfn.XLOOKUP($L319,#REF!,#REF!, ""), 0)</f>
        <v>#REF!</v>
      </c>
      <c r="AF319" s="1" t="e">
        <f>_xlfn.XLOOKUP($L319,Pos!$A:$A,Pos!V:V,_xlfn.XLOOKUP($L319,#REF!,#REF!, ""), 0)</f>
        <v>#REF!</v>
      </c>
      <c r="AG319" s="1" t="e">
        <f>_xlfn.XLOOKUP($L319,Pos!$A:$A,Pos!W:W,_xlfn.XLOOKUP($L319,#REF!,#REF!, ""), 0)</f>
        <v>#REF!</v>
      </c>
      <c r="AH319" s="1" t="e">
        <f>_xlfn.XLOOKUP($L319,Pos!$A:$A,Pos!X:X,_xlfn.XLOOKUP($L319,#REF!,#REF!, ""), 0)</f>
        <v>#REF!</v>
      </c>
      <c r="AI319" s="1" t="e">
        <f>_xlfn.XLOOKUP($L319,Pos!$A:$A,Pos!Y:Y,_xlfn.XLOOKUP($L319,#REF!,#REF!, ""), 0)</f>
        <v>#REF!</v>
      </c>
      <c r="AJ319" s="1" t="e">
        <f>_xlfn.XLOOKUP($L319,Pos!$A:$A,Pos!Z:Z,_xlfn.XLOOKUP($L319,#REF!,#REF!, ""), 0)</f>
        <v>#REF!</v>
      </c>
      <c r="AK319" s="1" t="e">
        <f>_xlfn.XLOOKUP($L319,Pos!$A:$A,Pos!AA:AA,_xlfn.XLOOKUP($L319,#REF!,#REF!, ""), 0)</f>
        <v>#REF!</v>
      </c>
      <c r="AL319" s="1" t="e">
        <f>_xlfn.XLOOKUP($L319,Pos!$A:$A,Pos!AB:AB,_xlfn.XLOOKUP($L319,#REF!,#REF!, ""), 0)</f>
        <v>#REF!</v>
      </c>
      <c r="AM319" s="1" t="e">
        <f>_xlfn.XLOOKUP($L319,Pos!$A:$A,Pos!AC:AC,_xlfn.XLOOKUP($L319,#REF!,#REF!, ""), 0)</f>
        <v>#REF!</v>
      </c>
      <c r="AN319" s="1" t="e">
        <f>_xlfn.XLOOKUP($L319,Pos!$A:$A,Pos!AD:AD,_xlfn.XLOOKUP($L319,#REF!,#REF!, ""), 0)</f>
        <v>#REF!</v>
      </c>
      <c r="AO319" s="1" t="e">
        <f>_xlfn.XLOOKUP($L319,Pos!$A:$A,Pos!AE:AE,_xlfn.XLOOKUP($L319,#REF!,#REF!, ""), 0)</f>
        <v>#REF!</v>
      </c>
      <c r="AP319" s="1" t="e">
        <f>_xlfn.XLOOKUP($L319,Pos!$A:$A,Pos!AF:AF,_xlfn.XLOOKUP($L319,#REF!,#REF!, ""), 0)</f>
        <v>#REF!</v>
      </c>
      <c r="AQ319" s="1" t="e">
        <f>_xlfn.XLOOKUP($L319,Pos!$A:$A,Pos!AG:AG,_xlfn.XLOOKUP($L319,#REF!,#REF!, ""), 0)</f>
        <v>#REF!</v>
      </c>
      <c r="AR319" s="1" t="e">
        <f>_xlfn.XLOOKUP($L319,Pos!$A:$A,Pos!AH:AH,_xlfn.XLOOKUP($L319,#REF!,#REF!, ""), 0)</f>
        <v>#REF!</v>
      </c>
      <c r="AS319" s="1" t="e">
        <f>_xlfn.XLOOKUP($L319,Pos!$A:$A,Pos!AI:AI,_xlfn.XLOOKUP($L319,#REF!,#REF!, ""), 0)</f>
        <v>#REF!</v>
      </c>
      <c r="AT319" s="1" t="e">
        <f>_xlfn.XLOOKUP($L319,Pos!$A:$A,Pos!AJ:AJ,_xlfn.XLOOKUP($L319,#REF!,#REF!, ""), 0)</f>
        <v>#REF!</v>
      </c>
      <c r="AU319" s="1" t="e">
        <f>_xlfn.XLOOKUP($L319,Pos!$A:$A,Pos!AK:AK,_xlfn.XLOOKUP($L319,#REF!,#REF!, ""), 0)</f>
        <v>#REF!</v>
      </c>
      <c r="AV319" s="1" t="e">
        <f>_xlfn.XLOOKUP($L319,Pos!$A:$A,Pos!AL:AL,_xlfn.XLOOKUP($L319,#REF!,#REF!, ""), 0)</f>
        <v>#REF!</v>
      </c>
      <c r="AW319" s="1" t="e">
        <f>_xlfn.XLOOKUP($L319,Pos!$A:$A,Pos!AM:AM,_xlfn.XLOOKUP($L319,#REF!,#REF!, ""), 0)</f>
        <v>#REF!</v>
      </c>
      <c r="AX319" s="1" t="e">
        <f>_xlfn.XLOOKUP($L319,Pos!$A:$A,Pos!AN:AN,_xlfn.XLOOKUP($L319,#REF!,#REF!, ""), 0)</f>
        <v>#REF!</v>
      </c>
      <c r="AY319" s="1" t="e">
        <f>_xlfn.XLOOKUP($L319,Pos!$A:$A,Pos!AO:AO,_xlfn.XLOOKUP($L319,#REF!,#REF!, ""), 0)</f>
        <v>#REF!</v>
      </c>
      <c r="AZ319" s="7" t="str">
        <f t="shared" si="133"/>
        <v>OUT</v>
      </c>
      <c r="BA319" s="1">
        <f>IF(OR(_xlfn.XLOOKUP(L319,Pos!B:B,Pos!L:L,FALSE)="ESG Reason",_xlfn.XLOOKUP(L319,Pos!B:B,Pos!L:L,FALSE)="Blacklisted"),1,0)</f>
        <v>0</v>
      </c>
      <c r="BC319" s="11">
        <v>1.3221080800124251E-10</v>
      </c>
      <c r="BD319" s="11">
        <f>_xlfn.XLOOKUP($L319,Pos!$B:$B,Pos!H:H,0, 0)</f>
        <v>0</v>
      </c>
      <c r="BE319" s="11">
        <f>_xlfn.XLOOKUP($L319,Pos!$B:$B,Pos!I:I,0, 0)</f>
        <v>9.6408613089572119E-4</v>
      </c>
      <c r="BF319" s="18">
        <f t="shared" si="134"/>
        <v>9.6408613089572119E-4</v>
      </c>
      <c r="BG319" s="1">
        <f t="shared" si="135"/>
        <v>3</v>
      </c>
      <c r="BH319" s="1">
        <f t="shared" si="136"/>
        <v>40</v>
      </c>
      <c r="BI319" s="18">
        <f t="shared" si="137"/>
        <v>1.3221080800124251E-10</v>
      </c>
      <c r="BJ319" s="3">
        <f t="shared" si="138"/>
        <v>0</v>
      </c>
      <c r="BK319" s="18">
        <f t="shared" si="139"/>
        <v>0</v>
      </c>
    </row>
    <row r="320" spans="3:63" x14ac:dyDescent="0.25">
      <c r="C320" s="3"/>
      <c r="D320" s="3"/>
      <c r="E320" s="3"/>
      <c r="F320" s="3"/>
      <c r="G320" s="51" t="s">
        <v>220</v>
      </c>
      <c r="H320" s="8" t="str">
        <f t="shared" si="129"/>
        <v>0%North America</v>
      </c>
      <c r="I320" s="11" cm="1">
        <f t="array" ref="I320">IF(
   AZ320 = "OUT", 0,IF(
   BD320 &gt;= LARGE(IF(ISNUMBER(BD:BD), BD:BD), 3),
   BE320 - 0.001,
   IF(BE320 &gt;=VLOOKUP(P320,mapping!$A:$B,2,FALSE), BE320,VLOOKUP(P320,mapping!$A$2:$B$8,2,FALSE))
))</f>
        <v>0</v>
      </c>
      <c r="J320" s="11" cm="1">
        <f t="array" ref="J320">IF(
    AZ320="OUT",0,IF(IF(
                      BD320&gt;=LARGE(IF(ISNUMBER(BD:BD),BD:BD),3),
                      BE320+0.001,
                      VLOOKUP(H320,mapping!$D:$E,2,FALSE)
                      )&gt;I320,
                   IF(
                      BD320&gt;=LARGE(IF(ISNUMBER(BD:BD),BD:BD),3),
                      BE320+0.001,
                      VLOOKUP(H320,mapping!$D:$E,2,FALSE)
                      ),
                   I320+0.002))</f>
        <v>0</v>
      </c>
      <c r="K320" s="8">
        <f t="shared" si="130"/>
        <v>9.5903396301963569E-4</v>
      </c>
      <c r="L320" s="1" t="str">
        <f>Pos!B1124</f>
        <v>US6153691059</v>
      </c>
      <c r="M320" s="1" t="str">
        <f>_xlfn.XLOOKUP($L320,Pos!B:B,Pos!D:D,, 0)</f>
        <v>Moody's Corporation</v>
      </c>
      <c r="N320" s="1" t="str">
        <f>_xlfn.XLOOKUP($L320,Pos!B:B,Pos!E:E,, 0)</f>
        <v>Financial Services</v>
      </c>
      <c r="O320" s="1" t="str">
        <f t="shared" si="131"/>
        <v>Financial Services_North America</v>
      </c>
      <c r="P320" s="1" t="str">
        <f>_xlfn.XLOOKUP($L320,Pos!B:B,Pos!F:F,, 0)</f>
        <v>North America</v>
      </c>
      <c r="Q320" s="1">
        <v>0</v>
      </c>
      <c r="R320" s="9">
        <f>_xlfn.XLOOKUP($L320,Pos!$B:$B,Pos!N:N,0, 0)</f>
        <v>2.83</v>
      </c>
      <c r="S320" s="9">
        <f>_xlfn.XLOOKUP($L320,Pos!$B:$B,Pos!O:O,0, 0)</f>
        <v>0.97916669999999995</v>
      </c>
      <c r="T320" s="9">
        <f>_xlfn.XLOOKUP($L320,Pos!$B:$B,Pos!P:P,0, 0)</f>
        <v>9.4500010000000003</v>
      </c>
      <c r="U320" s="9">
        <f>_xlfn.XLOOKUP($L320,Pos!$B:$B,Pos!Q:Q,0, 0)</f>
        <v>7.5</v>
      </c>
      <c r="V320" s="9">
        <f>_xlfn.XLOOKUP($L320,Pos!$B:$B,Pos!R:R,0, 0)</f>
        <v>5.1666670000000003</v>
      </c>
      <c r="W320" s="9">
        <f>_xlfn.XLOOKUP($L320,Pos!$B:$B,Pos!S:S,0, 0)</f>
        <v>4.7733340000000002</v>
      </c>
      <c r="X320" s="9" t="str">
        <f>_xlfn.XLOOKUP($L320,Pos!$B:$B,Pos!J:J,0, 0)</f>
        <v>Outperform</v>
      </c>
      <c r="Y320" s="1">
        <v>0</v>
      </c>
      <c r="Z320" s="1">
        <v>0</v>
      </c>
      <c r="AA320" s="1">
        <f t="shared" si="132"/>
        <v>0</v>
      </c>
      <c r="AB320" s="9">
        <f>_xlfn.XLOOKUP(L320,Pos!B:B,Pos!K:K,-1,0)</f>
        <v>0.55555555555555558</v>
      </c>
      <c r="AC320" s="1" t="e">
        <f>_xlfn.XLOOKUP($L320,Pos!$A:$A,Pos!S:S,_xlfn.XLOOKUP($L320,#REF!,#REF!, ""), 0)</f>
        <v>#REF!</v>
      </c>
      <c r="AD320" s="1" t="e">
        <f>_xlfn.XLOOKUP($L320,Pos!$A:$A,Pos!T:T,_xlfn.XLOOKUP($L320,#REF!,#REF!, ""), 0)</f>
        <v>#REF!</v>
      </c>
      <c r="AE320" s="1" t="e">
        <f>_xlfn.XLOOKUP($L320,Pos!$A:$A,Pos!U:U,_xlfn.XLOOKUP($L320,#REF!,#REF!, ""), 0)</f>
        <v>#REF!</v>
      </c>
      <c r="AF320" s="1" t="e">
        <f>_xlfn.XLOOKUP($L320,Pos!$A:$A,Pos!V:V,_xlfn.XLOOKUP($L320,#REF!,#REF!, ""), 0)</f>
        <v>#REF!</v>
      </c>
      <c r="AG320" s="1" t="e">
        <f>_xlfn.XLOOKUP($L320,Pos!$A:$A,Pos!W:W,_xlfn.XLOOKUP($L320,#REF!,#REF!, ""), 0)</f>
        <v>#REF!</v>
      </c>
      <c r="AH320" s="1" t="e">
        <f>_xlfn.XLOOKUP($L320,Pos!$A:$A,Pos!X:X,_xlfn.XLOOKUP($L320,#REF!,#REF!, ""), 0)</f>
        <v>#REF!</v>
      </c>
      <c r="AI320" s="1" t="e">
        <f>_xlfn.XLOOKUP($L320,Pos!$A:$A,Pos!Y:Y,_xlfn.XLOOKUP($L320,#REF!,#REF!, ""), 0)</f>
        <v>#REF!</v>
      </c>
      <c r="AJ320" s="1" t="e">
        <f>_xlfn.XLOOKUP($L320,Pos!$A:$A,Pos!Z:Z,_xlfn.XLOOKUP($L320,#REF!,#REF!, ""), 0)</f>
        <v>#REF!</v>
      </c>
      <c r="AK320" s="1" t="e">
        <f>_xlfn.XLOOKUP($L320,Pos!$A:$A,Pos!AA:AA,_xlfn.XLOOKUP($L320,#REF!,#REF!, ""), 0)</f>
        <v>#REF!</v>
      </c>
      <c r="AL320" s="1" t="e">
        <f>_xlfn.XLOOKUP($L320,Pos!$A:$A,Pos!AB:AB,_xlfn.XLOOKUP($L320,#REF!,#REF!, ""), 0)</f>
        <v>#REF!</v>
      </c>
      <c r="AM320" s="1" t="e">
        <f>_xlfn.XLOOKUP($L320,Pos!$A:$A,Pos!AC:AC,_xlfn.XLOOKUP($L320,#REF!,#REF!, ""), 0)</f>
        <v>#REF!</v>
      </c>
      <c r="AN320" s="1" t="e">
        <f>_xlfn.XLOOKUP($L320,Pos!$A:$A,Pos!AD:AD,_xlfn.XLOOKUP($L320,#REF!,#REF!, ""), 0)</f>
        <v>#REF!</v>
      </c>
      <c r="AO320" s="1" t="e">
        <f>_xlfn.XLOOKUP($L320,Pos!$A:$A,Pos!AE:AE,_xlfn.XLOOKUP($L320,#REF!,#REF!, ""), 0)</f>
        <v>#REF!</v>
      </c>
      <c r="AP320" s="1" t="e">
        <f>_xlfn.XLOOKUP($L320,Pos!$A:$A,Pos!AF:AF,_xlfn.XLOOKUP($L320,#REF!,#REF!, ""), 0)</f>
        <v>#REF!</v>
      </c>
      <c r="AQ320" s="1" t="e">
        <f>_xlfn.XLOOKUP($L320,Pos!$A:$A,Pos!AG:AG,_xlfn.XLOOKUP($L320,#REF!,#REF!, ""), 0)</f>
        <v>#REF!</v>
      </c>
      <c r="AR320" s="1" t="e">
        <f>_xlfn.XLOOKUP($L320,Pos!$A:$A,Pos!AH:AH,_xlfn.XLOOKUP($L320,#REF!,#REF!, ""), 0)</f>
        <v>#REF!</v>
      </c>
      <c r="AS320" s="1" t="e">
        <f>_xlfn.XLOOKUP($L320,Pos!$A:$A,Pos!AI:AI,_xlfn.XLOOKUP($L320,#REF!,#REF!, ""), 0)</f>
        <v>#REF!</v>
      </c>
      <c r="AT320" s="1" t="e">
        <f>_xlfn.XLOOKUP($L320,Pos!$A:$A,Pos!AJ:AJ,_xlfn.XLOOKUP($L320,#REF!,#REF!, ""), 0)</f>
        <v>#REF!</v>
      </c>
      <c r="AU320" s="1" t="e">
        <f>_xlfn.XLOOKUP($L320,Pos!$A:$A,Pos!AK:AK,_xlfn.XLOOKUP($L320,#REF!,#REF!, ""), 0)</f>
        <v>#REF!</v>
      </c>
      <c r="AV320" s="1" t="e">
        <f>_xlfn.XLOOKUP($L320,Pos!$A:$A,Pos!AL:AL,_xlfn.XLOOKUP($L320,#REF!,#REF!, ""), 0)</f>
        <v>#REF!</v>
      </c>
      <c r="AW320" s="1" t="e">
        <f>_xlfn.XLOOKUP($L320,Pos!$A:$A,Pos!AM:AM,_xlfn.XLOOKUP($L320,#REF!,#REF!, ""), 0)</f>
        <v>#REF!</v>
      </c>
      <c r="AX320" s="1" t="e">
        <f>_xlfn.XLOOKUP($L320,Pos!$A:$A,Pos!AN:AN,_xlfn.XLOOKUP($L320,#REF!,#REF!, ""), 0)</f>
        <v>#REF!</v>
      </c>
      <c r="AY320" s="1" t="e">
        <f>_xlfn.XLOOKUP($L320,Pos!$A:$A,Pos!AO:AO,_xlfn.XLOOKUP($L320,#REF!,#REF!, ""), 0)</f>
        <v>#REF!</v>
      </c>
      <c r="AZ320" s="7" t="str">
        <f t="shared" si="133"/>
        <v>OUT</v>
      </c>
      <c r="BA320" s="1">
        <f>IF(OR(_xlfn.XLOOKUP(L320,Pos!B:B,Pos!L:L,FALSE)="ESG Reason",_xlfn.XLOOKUP(L320,Pos!B:B,Pos!L:L,FALSE)="Blacklisted"),1,0)</f>
        <v>0</v>
      </c>
      <c r="BC320" s="11">
        <v>1.5197055952398719E-10</v>
      </c>
      <c r="BD320" s="11">
        <f>_xlfn.XLOOKUP($L320,Pos!$B:$B,Pos!H:H,0, 0)</f>
        <v>0</v>
      </c>
      <c r="BE320" s="11">
        <f>_xlfn.XLOOKUP($L320,Pos!$B:$B,Pos!I:I,0, 0)</f>
        <v>9.5903396301963569E-4</v>
      </c>
      <c r="BF320" s="18">
        <f t="shared" si="134"/>
        <v>9.5903396301963569E-4</v>
      </c>
      <c r="BG320" s="1">
        <f t="shared" si="135"/>
        <v>1</v>
      </c>
      <c r="BH320" s="1">
        <f t="shared" si="136"/>
        <v>26</v>
      </c>
      <c r="BI320" s="18">
        <f t="shared" si="137"/>
        <v>1.5197055952398719E-10</v>
      </c>
      <c r="BJ320" s="3">
        <f t="shared" si="138"/>
        <v>0</v>
      </c>
      <c r="BK320" s="18">
        <f t="shared" si="139"/>
        <v>0</v>
      </c>
    </row>
    <row r="321" spans="3:63" x14ac:dyDescent="0.25">
      <c r="C321" s="3"/>
      <c r="D321" s="3"/>
      <c r="E321" s="3"/>
      <c r="F321" s="3"/>
      <c r="G321" s="51" t="s">
        <v>221</v>
      </c>
      <c r="H321" s="8" t="str">
        <f t="shared" si="129"/>
        <v>0%West Europe</v>
      </c>
      <c r="I321" s="11" cm="1">
        <f t="array" ref="I321">IF(
   AZ321 = "OUT", 0,IF(
   BD321 &gt;= LARGE(IF(ISNUMBER(BD:BD), BD:BD), 3),
   BE321 - 0.001,
   IF(BE321 &gt;=VLOOKUP(P321,mapping!$A:$B,2,FALSE), BE321,VLOOKUP(P321,mapping!$A$2:$B$8,2,FALSE))
))</f>
        <v>0</v>
      </c>
      <c r="J321" s="11" cm="1">
        <f t="array" ref="J321">IF(
    AZ321="OUT",0,IF(IF(
                      BD321&gt;=LARGE(IF(ISNUMBER(BD:BD),BD:BD),3),
                      BE321+0.001,
                      VLOOKUP(H321,mapping!$D:$E,2,FALSE)
                      )&gt;I321,
                   IF(
                      BD321&gt;=LARGE(IF(ISNUMBER(BD:BD),BD:BD),3),
                      BE321+0.001,
                      VLOOKUP(H321,mapping!$D:$E,2,FALSE)
                      ),
                   I321+0.002))</f>
        <v>0</v>
      </c>
      <c r="K321" s="8">
        <f t="shared" si="130"/>
        <v>9.5229663901764136E-4</v>
      </c>
      <c r="L321" s="1" t="str">
        <f>Pos!B714</f>
        <v>NL0011821202</v>
      </c>
      <c r="M321" s="1" t="str">
        <f>_xlfn.XLOOKUP($L321,Pos!B:B,Pos!D:D,, 0)</f>
        <v>ING Groep N.V.</v>
      </c>
      <c r="N321" s="1" t="str">
        <f>_xlfn.XLOOKUP($L321,Pos!B:B,Pos!E:E,, 0)</f>
        <v>Banks</v>
      </c>
      <c r="O321" s="1" t="str">
        <f t="shared" si="131"/>
        <v>Banks_West Europe</v>
      </c>
      <c r="P321" s="1" t="str">
        <f>_xlfn.XLOOKUP($L321,Pos!B:B,Pos!F:F,, 0)</f>
        <v>West Europe</v>
      </c>
      <c r="Q321" s="1">
        <v>0</v>
      </c>
      <c r="R321" s="9">
        <f>_xlfn.XLOOKUP($L321,Pos!$B:$B,Pos!N:N,0, 0)</f>
        <v>4.5999999999999996</v>
      </c>
      <c r="S321" s="9">
        <f>_xlfn.XLOOKUP($L321,Pos!$B:$B,Pos!O:O,0, 0)</f>
        <v>5.6150000000000002</v>
      </c>
      <c r="T321" s="9">
        <f>_xlfn.XLOOKUP($L321,Pos!$B:$B,Pos!P:P,0, 0)</f>
        <v>3.625</v>
      </c>
      <c r="U321" s="9">
        <f>_xlfn.XLOOKUP($L321,Pos!$B:$B,Pos!Q:Q,0, 0)</f>
        <v>6.6</v>
      </c>
      <c r="V321" s="9">
        <f>_xlfn.XLOOKUP($L321,Pos!$B:$B,Pos!R:R,0, 0)</f>
        <v>4.3</v>
      </c>
      <c r="W321" s="9">
        <f>_xlfn.XLOOKUP($L321,Pos!$B:$B,Pos!S:S,0, 0)</f>
        <v>5.023333</v>
      </c>
      <c r="X321" s="9" t="str">
        <f>_xlfn.XLOOKUP($L321,Pos!$B:$B,Pos!J:J,0, 0)</f>
        <v>Outperform</v>
      </c>
      <c r="Y321" s="1">
        <v>0</v>
      </c>
      <c r="Z321" s="1">
        <v>0</v>
      </c>
      <c r="AA321" s="1">
        <f t="shared" si="132"/>
        <v>0</v>
      </c>
      <c r="AB321" s="9">
        <f>_xlfn.XLOOKUP(L321,Pos!B:B,Pos!K:K,-1,0)</f>
        <v>2.7777777777777781</v>
      </c>
      <c r="AC321" s="1" t="e">
        <f>_xlfn.XLOOKUP($L321,Pos!$A:$A,Pos!S:S,_xlfn.XLOOKUP($L321,#REF!,#REF!, ""), 0)</f>
        <v>#REF!</v>
      </c>
      <c r="AD321" s="1" t="e">
        <f>_xlfn.XLOOKUP($L321,Pos!$A:$A,Pos!T:T,_xlfn.XLOOKUP($L321,#REF!,#REF!, ""), 0)</f>
        <v>#REF!</v>
      </c>
      <c r="AE321" s="1" t="e">
        <f>_xlfn.XLOOKUP($L321,Pos!$A:$A,Pos!U:U,_xlfn.XLOOKUP($L321,#REF!,#REF!, ""), 0)</f>
        <v>#REF!</v>
      </c>
      <c r="AF321" s="1" t="e">
        <f>_xlfn.XLOOKUP($L321,Pos!$A:$A,Pos!V:V,_xlfn.XLOOKUP($L321,#REF!,#REF!, ""), 0)</f>
        <v>#REF!</v>
      </c>
      <c r="AG321" s="1" t="e">
        <f>_xlfn.XLOOKUP($L321,Pos!$A:$A,Pos!W:W,_xlfn.XLOOKUP($L321,#REF!,#REF!, ""), 0)</f>
        <v>#REF!</v>
      </c>
      <c r="AH321" s="1" t="e">
        <f>_xlfn.XLOOKUP($L321,Pos!$A:$A,Pos!X:X,_xlfn.XLOOKUP($L321,#REF!,#REF!, ""), 0)</f>
        <v>#REF!</v>
      </c>
      <c r="AI321" s="1" t="e">
        <f>_xlfn.XLOOKUP($L321,Pos!$A:$A,Pos!Y:Y,_xlfn.XLOOKUP($L321,#REF!,#REF!, ""), 0)</f>
        <v>#REF!</v>
      </c>
      <c r="AJ321" s="1" t="e">
        <f>_xlfn.XLOOKUP($L321,Pos!$A:$A,Pos!Z:Z,_xlfn.XLOOKUP($L321,#REF!,#REF!, ""), 0)</f>
        <v>#REF!</v>
      </c>
      <c r="AK321" s="1" t="e">
        <f>_xlfn.XLOOKUP($L321,Pos!$A:$A,Pos!AA:AA,_xlfn.XLOOKUP($L321,#REF!,#REF!, ""), 0)</f>
        <v>#REF!</v>
      </c>
      <c r="AL321" s="1" t="e">
        <f>_xlfn.XLOOKUP($L321,Pos!$A:$A,Pos!AB:AB,_xlfn.XLOOKUP($L321,#REF!,#REF!, ""), 0)</f>
        <v>#REF!</v>
      </c>
      <c r="AM321" s="1" t="e">
        <f>_xlfn.XLOOKUP($L321,Pos!$A:$A,Pos!AC:AC,_xlfn.XLOOKUP($L321,#REF!,#REF!, ""), 0)</f>
        <v>#REF!</v>
      </c>
      <c r="AN321" s="1" t="e">
        <f>_xlfn.XLOOKUP($L321,Pos!$A:$A,Pos!AD:AD,_xlfn.XLOOKUP($L321,#REF!,#REF!, ""), 0)</f>
        <v>#REF!</v>
      </c>
      <c r="AO321" s="1" t="e">
        <f>_xlfn.XLOOKUP($L321,Pos!$A:$A,Pos!AE:AE,_xlfn.XLOOKUP($L321,#REF!,#REF!, ""), 0)</f>
        <v>#REF!</v>
      </c>
      <c r="AP321" s="1" t="e">
        <f>_xlfn.XLOOKUP($L321,Pos!$A:$A,Pos!AF:AF,_xlfn.XLOOKUP($L321,#REF!,#REF!, ""), 0)</f>
        <v>#REF!</v>
      </c>
      <c r="AQ321" s="1" t="e">
        <f>_xlfn.XLOOKUP($L321,Pos!$A:$A,Pos!AG:AG,_xlfn.XLOOKUP($L321,#REF!,#REF!, ""), 0)</f>
        <v>#REF!</v>
      </c>
      <c r="AR321" s="1" t="e">
        <f>_xlfn.XLOOKUP($L321,Pos!$A:$A,Pos!AH:AH,_xlfn.XLOOKUP($L321,#REF!,#REF!, ""), 0)</f>
        <v>#REF!</v>
      </c>
      <c r="AS321" s="1" t="e">
        <f>_xlfn.XLOOKUP($L321,Pos!$A:$A,Pos!AI:AI,_xlfn.XLOOKUP($L321,#REF!,#REF!, ""), 0)</f>
        <v>#REF!</v>
      </c>
      <c r="AT321" s="1" t="e">
        <f>_xlfn.XLOOKUP($L321,Pos!$A:$A,Pos!AJ:AJ,_xlfn.XLOOKUP($L321,#REF!,#REF!, ""), 0)</f>
        <v>#REF!</v>
      </c>
      <c r="AU321" s="1" t="e">
        <f>_xlfn.XLOOKUP($L321,Pos!$A:$A,Pos!AK:AK,_xlfn.XLOOKUP($L321,#REF!,#REF!, ""), 0)</f>
        <v>#REF!</v>
      </c>
      <c r="AV321" s="1" t="e">
        <f>_xlfn.XLOOKUP($L321,Pos!$A:$A,Pos!AL:AL,_xlfn.XLOOKUP($L321,#REF!,#REF!, ""), 0)</f>
        <v>#REF!</v>
      </c>
      <c r="AW321" s="1" t="e">
        <f>_xlfn.XLOOKUP($L321,Pos!$A:$A,Pos!AM:AM,_xlfn.XLOOKUP($L321,#REF!,#REF!, ""), 0)</f>
        <v>#REF!</v>
      </c>
      <c r="AX321" s="1" t="e">
        <f>_xlfn.XLOOKUP($L321,Pos!$A:$A,Pos!AN:AN,_xlfn.XLOOKUP($L321,#REF!,#REF!, ""), 0)</f>
        <v>#REF!</v>
      </c>
      <c r="AY321" s="1" t="e">
        <f>_xlfn.XLOOKUP($L321,Pos!$A:$A,Pos!AO:AO,_xlfn.XLOOKUP($L321,#REF!,#REF!, ""), 0)</f>
        <v>#REF!</v>
      </c>
      <c r="AZ321" s="7" t="str">
        <f t="shared" si="133"/>
        <v>OUT</v>
      </c>
      <c r="BA321" s="1">
        <f>IF(OR(_xlfn.XLOOKUP(L321,Pos!B:B,Pos!L:L,FALSE)="ESG Reason",_xlfn.XLOOKUP(L321,Pos!B:B,Pos!L:L,FALSE)="Blacklisted"),1,0)</f>
        <v>0</v>
      </c>
      <c r="BC321" s="11">
        <v>1.2725784536927149E-10</v>
      </c>
      <c r="BD321" s="11">
        <f>_xlfn.XLOOKUP($L321,Pos!$B:$B,Pos!H:H,0, 0)</f>
        <v>0</v>
      </c>
      <c r="BE321" s="11">
        <f>_xlfn.XLOOKUP($L321,Pos!$B:$B,Pos!I:I,0, 0)</f>
        <v>9.5229663901764136E-4</v>
      </c>
      <c r="BF321" s="18">
        <f t="shared" si="134"/>
        <v>9.5229663901764136E-4</v>
      </c>
      <c r="BG321" s="1">
        <f t="shared" si="135"/>
        <v>2</v>
      </c>
      <c r="BH321" s="1">
        <f t="shared" si="136"/>
        <v>2</v>
      </c>
      <c r="BI321" s="18">
        <f t="shared" si="137"/>
        <v>1.2725784536927149E-10</v>
      </c>
      <c r="BJ321" s="3">
        <f t="shared" si="138"/>
        <v>0</v>
      </c>
      <c r="BK321" s="18">
        <f t="shared" si="139"/>
        <v>0</v>
      </c>
    </row>
    <row r="322" spans="3:63" x14ac:dyDescent="0.25">
      <c r="C322" s="3"/>
      <c r="D322" s="3"/>
      <c r="E322" s="3"/>
      <c r="F322" s="3"/>
      <c r="G322" s="51" t="s">
        <v>215</v>
      </c>
      <c r="H322" s="8" t="str">
        <f t="shared" si="129"/>
        <v>0%North America</v>
      </c>
      <c r="I322" s="11" cm="1">
        <f t="array" ref="I322">IF(
   AZ322 = "OUT", 0,IF(
   BD322 &gt;= LARGE(IF(ISNUMBER(BD:BD), BD:BD), 3),
   BE322 - 0.001,
   IF(BE322 &gt;=VLOOKUP(P322,mapping!$A:$B,2,FALSE), BE322,VLOOKUP(P322,mapping!$A$2:$B$8,2,FALSE))
))</f>
        <v>0</v>
      </c>
      <c r="J322" s="11" cm="1">
        <f t="array" ref="J322">IF(
    AZ322="OUT",0,IF(IF(
                      BD322&gt;=LARGE(IF(ISNUMBER(BD:BD),BD:BD),3),
                      BE322+0.001,
                      VLOOKUP(H322,mapping!$D:$E,2,FALSE)
                      )&gt;I322,
                   IF(
                      BD322&gt;=LARGE(IF(ISNUMBER(BD:BD),BD:BD),3),
                      BE322+0.001,
                      VLOOKUP(H322,mapping!$D:$E,2,FALSE)
                      ),
                   I322+0.002))</f>
        <v>0</v>
      </c>
      <c r="K322" s="8">
        <f t="shared" si="130"/>
        <v>9.3353288712579908E-4</v>
      </c>
      <c r="L322" s="1" t="str">
        <f>Pos!B1105</f>
        <v>US5738741041</v>
      </c>
      <c r="M322" s="1" t="str">
        <f>_xlfn.XLOOKUP($L322,Pos!B:B,Pos!D:D,, 0)</f>
        <v>Marvell Technology, Inc.</v>
      </c>
      <c r="N322" s="1" t="str">
        <f>_xlfn.XLOOKUP($L322,Pos!B:B,Pos!E:E,, 0)</f>
        <v>Technology</v>
      </c>
      <c r="O322" s="1" t="str">
        <f t="shared" si="131"/>
        <v>Technology_North America</v>
      </c>
      <c r="P322" s="1" t="str">
        <f>_xlfn.XLOOKUP($L322,Pos!B:B,Pos!F:F,, 0)</f>
        <v>North America</v>
      </c>
      <c r="Q322" s="1">
        <v>0</v>
      </c>
      <c r="R322" s="9">
        <f>_xlfn.XLOOKUP($L322,Pos!$B:$B,Pos!N:N,0, 0)</f>
        <v>4.05</v>
      </c>
      <c r="S322" s="9">
        <f>_xlfn.XLOOKUP($L322,Pos!$B:$B,Pos!O:O,0, 0)</f>
        <v>3.6237499999999998</v>
      </c>
      <c r="T322" s="9">
        <f>_xlfn.XLOOKUP($L322,Pos!$B:$B,Pos!P:P,0, 0)</f>
        <v>0.5</v>
      </c>
      <c r="U322" s="9">
        <f>_xlfn.XLOOKUP($L322,Pos!$B:$B,Pos!Q:Q,0, 0)</f>
        <v>3.8</v>
      </c>
      <c r="V322" s="9">
        <f>_xlfn.XLOOKUP($L322,Pos!$B:$B,Pos!R:R,0, 0)</f>
        <v>1.5333330000000001</v>
      </c>
      <c r="W322" s="9">
        <f>_xlfn.XLOOKUP($L322,Pos!$B:$B,Pos!S:S,0, 0)</f>
        <v>6.3666669999999996</v>
      </c>
      <c r="X322" s="9" t="str">
        <f>_xlfn.XLOOKUP($L322,Pos!$B:$B,Pos!J:J,0, 0)</f>
        <v>Outperform</v>
      </c>
      <c r="Y322" s="1">
        <v>0</v>
      </c>
      <c r="Z322" s="1">
        <v>0</v>
      </c>
      <c r="AA322" s="1">
        <f t="shared" si="132"/>
        <v>0</v>
      </c>
      <c r="AB322" s="9">
        <f>_xlfn.XLOOKUP(L322,Pos!B:B,Pos!K:K,-1,0)</f>
        <v>1.0309278350515461</v>
      </c>
      <c r="AC322" s="1" t="e">
        <f>_xlfn.XLOOKUP($L322,Pos!$A:$A,Pos!S:S,_xlfn.XLOOKUP($L322,#REF!,#REF!, ""), 0)</f>
        <v>#REF!</v>
      </c>
      <c r="AD322" s="1" t="e">
        <f>_xlfn.XLOOKUP($L322,Pos!$A:$A,Pos!T:T,_xlfn.XLOOKUP($L322,#REF!,#REF!, ""), 0)</f>
        <v>#REF!</v>
      </c>
      <c r="AE322" s="1" t="e">
        <f>_xlfn.XLOOKUP($L322,Pos!$A:$A,Pos!U:U,_xlfn.XLOOKUP($L322,#REF!,#REF!, ""), 0)</f>
        <v>#REF!</v>
      </c>
      <c r="AF322" s="1" t="e">
        <f>_xlfn.XLOOKUP($L322,Pos!$A:$A,Pos!V:V,_xlfn.XLOOKUP($L322,#REF!,#REF!, ""), 0)</f>
        <v>#REF!</v>
      </c>
      <c r="AG322" s="1" t="e">
        <f>_xlfn.XLOOKUP($L322,Pos!$A:$A,Pos!W:W,_xlfn.XLOOKUP($L322,#REF!,#REF!, ""), 0)</f>
        <v>#REF!</v>
      </c>
      <c r="AH322" s="1" t="e">
        <f>_xlfn.XLOOKUP($L322,Pos!$A:$A,Pos!X:X,_xlfn.XLOOKUP($L322,#REF!,#REF!, ""), 0)</f>
        <v>#REF!</v>
      </c>
      <c r="AI322" s="1" t="e">
        <f>_xlfn.XLOOKUP($L322,Pos!$A:$A,Pos!Y:Y,_xlfn.XLOOKUP($L322,#REF!,#REF!, ""), 0)</f>
        <v>#REF!</v>
      </c>
      <c r="AJ322" s="1" t="e">
        <f>_xlfn.XLOOKUP($L322,Pos!$A:$A,Pos!Z:Z,_xlfn.XLOOKUP($L322,#REF!,#REF!, ""), 0)</f>
        <v>#REF!</v>
      </c>
      <c r="AK322" s="1" t="e">
        <f>_xlfn.XLOOKUP($L322,Pos!$A:$A,Pos!AA:AA,_xlfn.XLOOKUP($L322,#REF!,#REF!, ""), 0)</f>
        <v>#REF!</v>
      </c>
      <c r="AL322" s="1" t="e">
        <f>_xlfn.XLOOKUP($L322,Pos!$A:$A,Pos!AB:AB,_xlfn.XLOOKUP($L322,#REF!,#REF!, ""), 0)</f>
        <v>#REF!</v>
      </c>
      <c r="AM322" s="1" t="e">
        <f>_xlfn.XLOOKUP($L322,Pos!$A:$A,Pos!AC:AC,_xlfn.XLOOKUP($L322,#REF!,#REF!, ""), 0)</f>
        <v>#REF!</v>
      </c>
      <c r="AN322" s="1" t="e">
        <f>_xlfn.XLOOKUP($L322,Pos!$A:$A,Pos!AD:AD,_xlfn.XLOOKUP($L322,#REF!,#REF!, ""), 0)</f>
        <v>#REF!</v>
      </c>
      <c r="AO322" s="1" t="e">
        <f>_xlfn.XLOOKUP($L322,Pos!$A:$A,Pos!AE:AE,_xlfn.XLOOKUP($L322,#REF!,#REF!, ""), 0)</f>
        <v>#REF!</v>
      </c>
      <c r="AP322" s="1" t="e">
        <f>_xlfn.XLOOKUP($L322,Pos!$A:$A,Pos!AF:AF,_xlfn.XLOOKUP($L322,#REF!,#REF!, ""), 0)</f>
        <v>#REF!</v>
      </c>
      <c r="AQ322" s="1" t="e">
        <f>_xlfn.XLOOKUP($L322,Pos!$A:$A,Pos!AG:AG,_xlfn.XLOOKUP($L322,#REF!,#REF!, ""), 0)</f>
        <v>#REF!</v>
      </c>
      <c r="AR322" s="1" t="e">
        <f>_xlfn.XLOOKUP($L322,Pos!$A:$A,Pos!AH:AH,_xlfn.XLOOKUP($L322,#REF!,#REF!, ""), 0)</f>
        <v>#REF!</v>
      </c>
      <c r="AS322" s="1" t="e">
        <f>_xlfn.XLOOKUP($L322,Pos!$A:$A,Pos!AI:AI,_xlfn.XLOOKUP($L322,#REF!,#REF!, ""), 0)</f>
        <v>#REF!</v>
      </c>
      <c r="AT322" s="1" t="e">
        <f>_xlfn.XLOOKUP($L322,Pos!$A:$A,Pos!AJ:AJ,_xlfn.XLOOKUP($L322,#REF!,#REF!, ""), 0)</f>
        <v>#REF!</v>
      </c>
      <c r="AU322" s="1" t="e">
        <f>_xlfn.XLOOKUP($L322,Pos!$A:$A,Pos!AK:AK,_xlfn.XLOOKUP($L322,#REF!,#REF!, ""), 0)</f>
        <v>#REF!</v>
      </c>
      <c r="AV322" s="1" t="e">
        <f>_xlfn.XLOOKUP($L322,Pos!$A:$A,Pos!AL:AL,_xlfn.XLOOKUP($L322,#REF!,#REF!, ""), 0)</f>
        <v>#REF!</v>
      </c>
      <c r="AW322" s="1" t="e">
        <f>_xlfn.XLOOKUP($L322,Pos!$A:$A,Pos!AM:AM,_xlfn.XLOOKUP($L322,#REF!,#REF!, ""), 0)</f>
        <v>#REF!</v>
      </c>
      <c r="AX322" s="1" t="e">
        <f>_xlfn.XLOOKUP($L322,Pos!$A:$A,Pos!AN:AN,_xlfn.XLOOKUP($L322,#REF!,#REF!, ""), 0)</f>
        <v>#REF!</v>
      </c>
      <c r="AY322" s="1" t="e">
        <f>_xlfn.XLOOKUP($L322,Pos!$A:$A,Pos!AO:AO,_xlfn.XLOOKUP($L322,#REF!,#REF!, ""), 0)</f>
        <v>#REF!</v>
      </c>
      <c r="AZ322" s="7" t="str">
        <f t="shared" si="133"/>
        <v>OUT</v>
      </c>
      <c r="BA322" s="1">
        <f>IF(OR(_xlfn.XLOOKUP(L322,Pos!B:B,Pos!L:L,FALSE)="ESG Reason",_xlfn.XLOOKUP(L322,Pos!B:B,Pos!L:L,FALSE)="Blacklisted"),1,0)</f>
        <v>0</v>
      </c>
      <c r="BC322" s="11">
        <v>1.984197716419726E-10</v>
      </c>
      <c r="BD322" s="11">
        <f>_xlfn.XLOOKUP($L322,Pos!$B:$B,Pos!H:H,0, 0)</f>
        <v>0</v>
      </c>
      <c r="BE322" s="11">
        <f>_xlfn.XLOOKUP($L322,Pos!$B:$B,Pos!I:I,0, 0)</f>
        <v>9.3353288712579908E-4</v>
      </c>
      <c r="BF322" s="18">
        <f t="shared" si="134"/>
        <v>9.3353288712579908E-4</v>
      </c>
      <c r="BG322" s="1">
        <f t="shared" si="135"/>
        <v>1</v>
      </c>
      <c r="BH322" s="1">
        <f t="shared" si="136"/>
        <v>35</v>
      </c>
      <c r="BI322" s="18">
        <f t="shared" si="137"/>
        <v>1.984197716419726E-10</v>
      </c>
      <c r="BJ322" s="3">
        <f t="shared" si="138"/>
        <v>0</v>
      </c>
      <c r="BK322" s="18">
        <f t="shared" si="139"/>
        <v>0</v>
      </c>
    </row>
    <row r="323" spans="3:63" x14ac:dyDescent="0.25">
      <c r="C323" s="3"/>
      <c r="D323" s="3"/>
      <c r="E323" s="3"/>
      <c r="F323" s="3"/>
      <c r="G323" s="51" t="s">
        <v>241</v>
      </c>
      <c r="H323" s="8" t="str">
        <f t="shared" ref="H323:H386" si="140">VLOOKUP(BE323,$A$100:$B$105,2,TRUE) &amp; IF(AND(P323&lt;&gt;"Asia",P323&lt;&gt;"Others"),P323,"Others")</f>
        <v>0%West Europe</v>
      </c>
      <c r="I323" s="11" cm="1">
        <f t="array" ref="I323">IF(
   AZ323 = "OUT", 0,IF(
   BD323 &gt;= LARGE(IF(ISNUMBER(BD:BD), BD:BD), 3),
   BE323 - 0.001,
   IF(BE323 &gt;=VLOOKUP(P323,mapping!$A:$B,2,FALSE), BE323,VLOOKUP(P323,mapping!$A$2:$B$8,2,FALSE))
))</f>
        <v>0</v>
      </c>
      <c r="J323" s="11" cm="1">
        <f t="array" ref="J323">IF(
    AZ323="OUT",0,IF(IF(
                      BD323&gt;=LARGE(IF(ISNUMBER(BD:BD),BD:BD),3),
                      BE323+0.001,
                      VLOOKUP(H323,mapping!$D:$E,2,FALSE)
                      )&gt;I323,
                   IF(
                      BD323&gt;=LARGE(IF(ISNUMBER(BD:BD),BD:BD),3),
                      BE323+0.001,
                      VLOOKUP(H323,mapping!$D:$E,2,FALSE)
                      ),
                   I323+0.002))</f>
        <v>0</v>
      </c>
      <c r="K323" s="8">
        <f t="shared" ref="K323:K386" si="141">BE323</f>
        <v>9.3279097436290564E-4</v>
      </c>
      <c r="L323" s="1" t="str">
        <f>Pos!B215</f>
        <v>DE0007030009</v>
      </c>
      <c r="M323" s="1" t="str">
        <f>_xlfn.XLOOKUP($L323,Pos!B:B,Pos!D:D,, 0)</f>
        <v>Rheinmetall AG</v>
      </c>
      <c r="N323" s="1" t="str">
        <f>_xlfn.XLOOKUP($L323,Pos!B:B,Pos!E:E,, 0)</f>
        <v>Industrial Goods &amp; Services</v>
      </c>
      <c r="O323" s="1" t="str">
        <f t="shared" ref="O323:O386" si="142">N323&amp;"_"&amp;P323</f>
        <v>Industrial Goods &amp; Services_West Europe</v>
      </c>
      <c r="P323" s="1" t="str">
        <f>_xlfn.XLOOKUP($L323,Pos!B:B,Pos!F:F,, 0)</f>
        <v>West Europe</v>
      </c>
      <c r="Q323" s="1">
        <v>0</v>
      </c>
      <c r="R323" s="9">
        <f>_xlfn.XLOOKUP($L323,Pos!$B:$B,Pos!N:N,0, 0)</f>
        <v>4.32</v>
      </c>
      <c r="S323" s="9">
        <f>_xlfn.XLOOKUP($L323,Pos!$B:$B,Pos!O:O,0, 0)</f>
        <v>0.48349999999999999</v>
      </c>
      <c r="T323" s="9">
        <f>_xlfn.XLOOKUP($L323,Pos!$B:$B,Pos!P:P,0, 0)</f>
        <v>6</v>
      </c>
      <c r="U323" s="9">
        <f>_xlfn.XLOOKUP($L323,Pos!$B:$B,Pos!Q:Q,0, 0)</f>
        <v>8.6999999999999993</v>
      </c>
      <c r="V323" s="9">
        <f>_xlfn.XLOOKUP($L323,Pos!$B:$B,Pos!R:R,0, 0)</f>
        <v>1.0333330000000001</v>
      </c>
      <c r="W323" s="9">
        <f>_xlfn.XLOOKUP($L323,Pos!$B:$B,Pos!S:S,0, 0)</f>
        <v>8.0366669999999996</v>
      </c>
      <c r="X323" s="9" t="str">
        <f>_xlfn.XLOOKUP($L323,Pos!$B:$B,Pos!J:J,0, 0)</f>
        <v>Outperform</v>
      </c>
      <c r="Y323" s="1">
        <v>0</v>
      </c>
      <c r="Z323" s="1">
        <v>0</v>
      </c>
      <c r="AA323" s="1">
        <f t="shared" ref="AA323:AA386" si="143">IF(BE323&gt;0,0,1)</f>
        <v>0</v>
      </c>
      <c r="AB323" s="9">
        <f>_xlfn.XLOOKUP(L323,Pos!B:B,Pos!K:K,-1,0)</f>
        <v>2.5373134328358211</v>
      </c>
      <c r="AC323" s="1" t="e">
        <f>_xlfn.XLOOKUP($L323,Pos!$A:$A,Pos!S:S,_xlfn.XLOOKUP($L323,#REF!,#REF!, ""), 0)</f>
        <v>#REF!</v>
      </c>
      <c r="AD323" s="1" t="e">
        <f>_xlfn.XLOOKUP($L323,Pos!$A:$A,Pos!T:T,_xlfn.XLOOKUP($L323,#REF!,#REF!, ""), 0)</f>
        <v>#REF!</v>
      </c>
      <c r="AE323" s="1" t="e">
        <f>_xlfn.XLOOKUP($L323,Pos!$A:$A,Pos!U:U,_xlfn.XLOOKUP($L323,#REF!,#REF!, ""), 0)</f>
        <v>#REF!</v>
      </c>
      <c r="AF323" s="1" t="e">
        <f>_xlfn.XLOOKUP($L323,Pos!$A:$A,Pos!V:V,_xlfn.XLOOKUP($L323,#REF!,#REF!, ""), 0)</f>
        <v>#REF!</v>
      </c>
      <c r="AG323" s="1" t="e">
        <f>_xlfn.XLOOKUP($L323,Pos!$A:$A,Pos!W:W,_xlfn.XLOOKUP($L323,#REF!,#REF!, ""), 0)</f>
        <v>#REF!</v>
      </c>
      <c r="AH323" s="1" t="e">
        <f>_xlfn.XLOOKUP($L323,Pos!$A:$A,Pos!X:X,_xlfn.XLOOKUP($L323,#REF!,#REF!, ""), 0)</f>
        <v>#REF!</v>
      </c>
      <c r="AI323" s="1" t="e">
        <f>_xlfn.XLOOKUP($L323,Pos!$A:$A,Pos!Y:Y,_xlfn.XLOOKUP($L323,#REF!,#REF!, ""), 0)</f>
        <v>#REF!</v>
      </c>
      <c r="AJ323" s="1" t="e">
        <f>_xlfn.XLOOKUP($L323,Pos!$A:$A,Pos!Z:Z,_xlfn.XLOOKUP($L323,#REF!,#REF!, ""), 0)</f>
        <v>#REF!</v>
      </c>
      <c r="AK323" s="1" t="e">
        <f>_xlfn.XLOOKUP($L323,Pos!$A:$A,Pos!AA:AA,_xlfn.XLOOKUP($L323,#REF!,#REF!, ""), 0)</f>
        <v>#REF!</v>
      </c>
      <c r="AL323" s="1" t="e">
        <f>_xlfn.XLOOKUP($L323,Pos!$A:$A,Pos!AB:AB,_xlfn.XLOOKUP($L323,#REF!,#REF!, ""), 0)</f>
        <v>#REF!</v>
      </c>
      <c r="AM323" s="1" t="e">
        <f>_xlfn.XLOOKUP($L323,Pos!$A:$A,Pos!AC:AC,_xlfn.XLOOKUP($L323,#REF!,#REF!, ""), 0)</f>
        <v>#REF!</v>
      </c>
      <c r="AN323" s="1" t="e">
        <f>_xlfn.XLOOKUP($L323,Pos!$A:$A,Pos!AD:AD,_xlfn.XLOOKUP($L323,#REF!,#REF!, ""), 0)</f>
        <v>#REF!</v>
      </c>
      <c r="AO323" s="1" t="e">
        <f>_xlfn.XLOOKUP($L323,Pos!$A:$A,Pos!AE:AE,_xlfn.XLOOKUP($L323,#REF!,#REF!, ""), 0)</f>
        <v>#REF!</v>
      </c>
      <c r="AP323" s="1" t="e">
        <f>_xlfn.XLOOKUP($L323,Pos!$A:$A,Pos!AF:AF,_xlfn.XLOOKUP($L323,#REF!,#REF!, ""), 0)</f>
        <v>#REF!</v>
      </c>
      <c r="AQ323" s="1" t="e">
        <f>_xlfn.XLOOKUP($L323,Pos!$A:$A,Pos!AG:AG,_xlfn.XLOOKUP($L323,#REF!,#REF!, ""), 0)</f>
        <v>#REF!</v>
      </c>
      <c r="AR323" s="1" t="e">
        <f>_xlfn.XLOOKUP($L323,Pos!$A:$A,Pos!AH:AH,_xlfn.XLOOKUP($L323,#REF!,#REF!, ""), 0)</f>
        <v>#REF!</v>
      </c>
      <c r="AS323" s="1" t="e">
        <f>_xlfn.XLOOKUP($L323,Pos!$A:$A,Pos!AI:AI,_xlfn.XLOOKUP($L323,#REF!,#REF!, ""), 0)</f>
        <v>#REF!</v>
      </c>
      <c r="AT323" s="1" t="e">
        <f>_xlfn.XLOOKUP($L323,Pos!$A:$A,Pos!AJ:AJ,_xlfn.XLOOKUP($L323,#REF!,#REF!, ""), 0)</f>
        <v>#REF!</v>
      </c>
      <c r="AU323" s="1" t="e">
        <f>_xlfn.XLOOKUP($L323,Pos!$A:$A,Pos!AK:AK,_xlfn.XLOOKUP($L323,#REF!,#REF!, ""), 0)</f>
        <v>#REF!</v>
      </c>
      <c r="AV323" s="1" t="e">
        <f>_xlfn.XLOOKUP($L323,Pos!$A:$A,Pos!AL:AL,_xlfn.XLOOKUP($L323,#REF!,#REF!, ""), 0)</f>
        <v>#REF!</v>
      </c>
      <c r="AW323" s="1" t="e">
        <f>_xlfn.XLOOKUP($L323,Pos!$A:$A,Pos!AM:AM,_xlfn.XLOOKUP($L323,#REF!,#REF!, ""), 0)</f>
        <v>#REF!</v>
      </c>
      <c r="AX323" s="1" t="e">
        <f>_xlfn.XLOOKUP($L323,Pos!$A:$A,Pos!AN:AN,_xlfn.XLOOKUP($L323,#REF!,#REF!, ""), 0)</f>
        <v>#REF!</v>
      </c>
      <c r="AY323" s="1" t="e">
        <f>_xlfn.XLOOKUP($L323,Pos!$A:$A,Pos!AO:AO,_xlfn.XLOOKUP($L323,#REF!,#REF!, ""), 0)</f>
        <v>#REF!</v>
      </c>
      <c r="AZ323" s="7" t="str">
        <f t="shared" ref="AZ323:AZ386" si="144">IF(BD323&gt;0,"IN","OUT")</f>
        <v>OUT</v>
      </c>
      <c r="BA323" s="1">
        <f>IF(OR(_xlfn.XLOOKUP(L323,Pos!B:B,Pos!L:L,FALSE)="ESG Reason",_xlfn.XLOOKUP(L323,Pos!B:B,Pos!L:L,FALSE)="Blacklisted"),1,0)</f>
        <v>0</v>
      </c>
      <c r="BC323" s="11">
        <v>1.1570279832988621E-10</v>
      </c>
      <c r="BD323" s="11">
        <f>_xlfn.XLOOKUP($L323,Pos!$B:$B,Pos!H:H,0, 0)</f>
        <v>0</v>
      </c>
      <c r="BE323" s="11">
        <f>_xlfn.XLOOKUP($L323,Pos!$B:$B,Pos!I:I,0, 0)</f>
        <v>9.3279097436290564E-4</v>
      </c>
      <c r="BF323" s="18">
        <f t="shared" ref="BF323:BF386" si="145">ABS(BD323-BE323)</f>
        <v>9.3279097436290564E-4</v>
      </c>
      <c r="BG323" s="1">
        <f t="shared" ref="BG323:BG386" si="146">IFERROR(VLOOKUP(P323,$A$6:$D$8,2,FALSE),3)</f>
        <v>2</v>
      </c>
      <c r="BH323" s="1">
        <f t="shared" ref="BH323:BH386" si="147">IFERROR(VLOOKUP(O323,$A$12:$D$68,2,FALSE),"")</f>
        <v>10</v>
      </c>
      <c r="BI323" s="18">
        <f t="shared" ref="BI323:BI386" si="148">ABS(BC323-BD323)</f>
        <v>1.1570279832988621E-10</v>
      </c>
      <c r="BJ323" s="3">
        <f t="shared" ref="BJ323:BJ386" si="149">IF(BC323&lt;0.0001,0,BC323-BE323)</f>
        <v>0</v>
      </c>
      <c r="BK323" s="18">
        <f t="shared" ref="BK323:BK386" si="150">IF(BC323&lt;0.00001,0,BC323-BD323)</f>
        <v>0</v>
      </c>
    </row>
    <row r="324" spans="3:63" x14ac:dyDescent="0.25">
      <c r="C324" s="3"/>
      <c r="D324" s="3"/>
      <c r="E324" s="3"/>
      <c r="F324" s="3"/>
      <c r="G324" s="51" t="s">
        <v>207</v>
      </c>
      <c r="H324" s="8" t="str">
        <f t="shared" si="140"/>
        <v>0%North America</v>
      </c>
      <c r="I324" s="11" cm="1">
        <f t="array" ref="I324">IF(
   AZ324 = "OUT", 0,IF(
   BD324 &gt;= LARGE(IF(ISNUMBER(BD:BD), BD:BD), 3),
   BE324 - 0.001,
   IF(BE324 &gt;=VLOOKUP(P324,mapping!$A:$B,2,FALSE), BE324,VLOOKUP(P324,mapping!$A$2:$B$8,2,FALSE))
))</f>
        <v>0</v>
      </c>
      <c r="J324" s="11" cm="1">
        <f t="array" ref="J324">IF(
    AZ324="OUT",0,IF(IF(
                      BD324&gt;=LARGE(IF(ISNUMBER(BD:BD),BD:BD),3),
                      BE324+0.001,
                      VLOOKUP(H324,mapping!$D:$E,2,FALSE)
                      )&gt;I324,
                   IF(
                      BD324&gt;=LARGE(IF(ISNUMBER(BD:BD),BD:BD),3),
                      BE324+0.001,
                      VLOOKUP(H324,mapping!$D:$E,2,FALSE)
                      ),
                   I324+0.002))</f>
        <v>0</v>
      </c>
      <c r="K324" s="8">
        <f t="shared" si="141"/>
        <v>9.3169930844123102E-4</v>
      </c>
      <c r="L324" s="1" t="str">
        <f>Pos!B1233</f>
        <v>US8716071076</v>
      </c>
      <c r="M324" s="1" t="str">
        <f>_xlfn.XLOOKUP($L324,Pos!B:B,Pos!D:D,, 0)</f>
        <v>Synopsys, Inc.</v>
      </c>
      <c r="N324" s="1" t="str">
        <f>_xlfn.XLOOKUP($L324,Pos!B:B,Pos!E:E,, 0)</f>
        <v>Technology</v>
      </c>
      <c r="O324" s="1" t="str">
        <f t="shared" si="142"/>
        <v>Technology_North America</v>
      </c>
      <c r="P324" s="1" t="str">
        <f>_xlfn.XLOOKUP($L324,Pos!B:B,Pos!F:F,, 0)</f>
        <v>North America</v>
      </c>
      <c r="Q324" s="1">
        <v>0</v>
      </c>
      <c r="R324" s="9">
        <f>_xlfn.XLOOKUP($L324,Pos!$B:$B,Pos!N:N,0, 0)</f>
        <v>0</v>
      </c>
      <c r="S324" s="9">
        <f>_xlfn.XLOOKUP($L324,Pos!$B:$B,Pos!O:O,0, 0)</f>
        <v>3.2879999999999998</v>
      </c>
      <c r="T324" s="9">
        <f>_xlfn.XLOOKUP($L324,Pos!$B:$B,Pos!P:P,0, 0)</f>
        <v>2.6</v>
      </c>
      <c r="U324" s="9">
        <f>_xlfn.XLOOKUP($L324,Pos!$B:$B,Pos!Q:Q,0, 0)</f>
        <v>0</v>
      </c>
      <c r="V324" s="9">
        <f>_xlfn.XLOOKUP($L324,Pos!$B:$B,Pos!R:R,0, 0)</f>
        <v>1.566667</v>
      </c>
      <c r="W324" s="9">
        <f>_xlfn.XLOOKUP($L324,Pos!$B:$B,Pos!S:S,0, 0)</f>
        <v>4.8583340000000002</v>
      </c>
      <c r="X324" s="9" t="str">
        <f>_xlfn.XLOOKUP($L324,Pos!$B:$B,Pos!J:J,0, 0)</f>
        <v>Outperform</v>
      </c>
      <c r="Y324" s="1">
        <v>0</v>
      </c>
      <c r="Z324" s="1">
        <v>0</v>
      </c>
      <c r="AA324" s="1">
        <f t="shared" si="143"/>
        <v>0</v>
      </c>
      <c r="AB324" s="9">
        <f>_xlfn.XLOOKUP(L324,Pos!B:B,Pos!K:K,-1,0)</f>
        <v>0.2061855670103093</v>
      </c>
      <c r="AC324" s="1" t="e">
        <f>_xlfn.XLOOKUP($L324,Pos!$A:$A,Pos!S:S,_xlfn.XLOOKUP($L324,#REF!,#REF!, ""), 0)</f>
        <v>#REF!</v>
      </c>
      <c r="AD324" s="1" t="e">
        <f>_xlfn.XLOOKUP($L324,Pos!$A:$A,Pos!T:T,_xlfn.XLOOKUP($L324,#REF!,#REF!, ""), 0)</f>
        <v>#REF!</v>
      </c>
      <c r="AE324" s="1" t="e">
        <f>_xlfn.XLOOKUP($L324,Pos!$A:$A,Pos!U:U,_xlfn.XLOOKUP($L324,#REF!,#REF!, ""), 0)</f>
        <v>#REF!</v>
      </c>
      <c r="AF324" s="1" t="e">
        <f>_xlfn.XLOOKUP($L324,Pos!$A:$A,Pos!V:V,_xlfn.XLOOKUP($L324,#REF!,#REF!, ""), 0)</f>
        <v>#REF!</v>
      </c>
      <c r="AG324" s="1" t="e">
        <f>_xlfn.XLOOKUP($L324,Pos!$A:$A,Pos!W:W,_xlfn.XLOOKUP($L324,#REF!,#REF!, ""), 0)</f>
        <v>#REF!</v>
      </c>
      <c r="AH324" s="1" t="e">
        <f>_xlfn.XLOOKUP($L324,Pos!$A:$A,Pos!X:X,_xlfn.XLOOKUP($L324,#REF!,#REF!, ""), 0)</f>
        <v>#REF!</v>
      </c>
      <c r="AI324" s="1" t="e">
        <f>_xlfn.XLOOKUP($L324,Pos!$A:$A,Pos!Y:Y,_xlfn.XLOOKUP($L324,#REF!,#REF!, ""), 0)</f>
        <v>#REF!</v>
      </c>
      <c r="AJ324" s="1" t="e">
        <f>_xlfn.XLOOKUP($L324,Pos!$A:$A,Pos!Z:Z,_xlfn.XLOOKUP($L324,#REF!,#REF!, ""), 0)</f>
        <v>#REF!</v>
      </c>
      <c r="AK324" s="1" t="e">
        <f>_xlfn.XLOOKUP($L324,Pos!$A:$A,Pos!AA:AA,_xlfn.XLOOKUP($L324,#REF!,#REF!, ""), 0)</f>
        <v>#REF!</v>
      </c>
      <c r="AL324" s="1" t="e">
        <f>_xlfn.XLOOKUP($L324,Pos!$A:$A,Pos!AB:AB,_xlfn.XLOOKUP($L324,#REF!,#REF!, ""), 0)</f>
        <v>#REF!</v>
      </c>
      <c r="AM324" s="1" t="e">
        <f>_xlfn.XLOOKUP($L324,Pos!$A:$A,Pos!AC:AC,_xlfn.XLOOKUP($L324,#REF!,#REF!, ""), 0)</f>
        <v>#REF!</v>
      </c>
      <c r="AN324" s="1" t="e">
        <f>_xlfn.XLOOKUP($L324,Pos!$A:$A,Pos!AD:AD,_xlfn.XLOOKUP($L324,#REF!,#REF!, ""), 0)</f>
        <v>#REF!</v>
      </c>
      <c r="AO324" s="1" t="e">
        <f>_xlfn.XLOOKUP($L324,Pos!$A:$A,Pos!AE:AE,_xlfn.XLOOKUP($L324,#REF!,#REF!, ""), 0)</f>
        <v>#REF!</v>
      </c>
      <c r="AP324" s="1" t="e">
        <f>_xlfn.XLOOKUP($L324,Pos!$A:$A,Pos!AF:AF,_xlfn.XLOOKUP($L324,#REF!,#REF!, ""), 0)</f>
        <v>#REF!</v>
      </c>
      <c r="AQ324" s="1" t="e">
        <f>_xlfn.XLOOKUP($L324,Pos!$A:$A,Pos!AG:AG,_xlfn.XLOOKUP($L324,#REF!,#REF!, ""), 0)</f>
        <v>#REF!</v>
      </c>
      <c r="AR324" s="1" t="e">
        <f>_xlfn.XLOOKUP($L324,Pos!$A:$A,Pos!AH:AH,_xlfn.XLOOKUP($L324,#REF!,#REF!, ""), 0)</f>
        <v>#REF!</v>
      </c>
      <c r="AS324" s="1" t="e">
        <f>_xlfn.XLOOKUP($L324,Pos!$A:$A,Pos!AI:AI,_xlfn.XLOOKUP($L324,#REF!,#REF!, ""), 0)</f>
        <v>#REF!</v>
      </c>
      <c r="AT324" s="1" t="e">
        <f>_xlfn.XLOOKUP($L324,Pos!$A:$A,Pos!AJ:AJ,_xlfn.XLOOKUP($L324,#REF!,#REF!, ""), 0)</f>
        <v>#REF!</v>
      </c>
      <c r="AU324" s="1" t="e">
        <f>_xlfn.XLOOKUP($L324,Pos!$A:$A,Pos!AK:AK,_xlfn.XLOOKUP($L324,#REF!,#REF!, ""), 0)</f>
        <v>#REF!</v>
      </c>
      <c r="AV324" s="1" t="e">
        <f>_xlfn.XLOOKUP($L324,Pos!$A:$A,Pos!AL:AL,_xlfn.XLOOKUP($L324,#REF!,#REF!, ""), 0)</f>
        <v>#REF!</v>
      </c>
      <c r="AW324" s="1" t="e">
        <f>_xlfn.XLOOKUP($L324,Pos!$A:$A,Pos!AM:AM,_xlfn.XLOOKUP($L324,#REF!,#REF!, ""), 0)</f>
        <v>#REF!</v>
      </c>
      <c r="AX324" s="1" t="e">
        <f>_xlfn.XLOOKUP($L324,Pos!$A:$A,Pos!AN:AN,_xlfn.XLOOKUP($L324,#REF!,#REF!, ""), 0)</f>
        <v>#REF!</v>
      </c>
      <c r="AY324" s="1" t="e">
        <f>_xlfn.XLOOKUP($L324,Pos!$A:$A,Pos!AO:AO,_xlfn.XLOOKUP($L324,#REF!,#REF!, ""), 0)</f>
        <v>#REF!</v>
      </c>
      <c r="AZ324" s="7" t="str">
        <f t="shared" si="144"/>
        <v>OUT</v>
      </c>
      <c r="BA324" s="1">
        <f>IF(OR(_xlfn.XLOOKUP(L324,Pos!B:B,Pos!L:L,FALSE)="ESG Reason",_xlfn.XLOOKUP(L324,Pos!B:B,Pos!L:L,FALSE)="Blacklisted"),1,0)</f>
        <v>0</v>
      </c>
      <c r="BC324" s="11">
        <v>1.9841977164197521E-10</v>
      </c>
      <c r="BD324" s="11">
        <f>_xlfn.XLOOKUP($L324,Pos!$B:$B,Pos!H:H,0, 0)</f>
        <v>0</v>
      </c>
      <c r="BE324" s="11">
        <f>_xlfn.XLOOKUP($L324,Pos!$B:$B,Pos!I:I,0, 0)</f>
        <v>9.3169930844123102E-4</v>
      </c>
      <c r="BF324" s="18">
        <f t="shared" si="145"/>
        <v>9.3169930844123102E-4</v>
      </c>
      <c r="BG324" s="1">
        <f t="shared" si="146"/>
        <v>1</v>
      </c>
      <c r="BH324" s="1">
        <f t="shared" si="147"/>
        <v>35</v>
      </c>
      <c r="BI324" s="18">
        <f t="shared" si="148"/>
        <v>1.9841977164197521E-10</v>
      </c>
      <c r="BJ324" s="3">
        <f t="shared" si="149"/>
        <v>0</v>
      </c>
      <c r="BK324" s="18">
        <f t="shared" si="150"/>
        <v>0</v>
      </c>
    </row>
    <row r="325" spans="3:63" x14ac:dyDescent="0.25">
      <c r="C325" s="3"/>
      <c r="D325" s="3"/>
      <c r="E325" s="3"/>
      <c r="F325" s="3"/>
      <c r="G325" s="51" t="s">
        <v>227</v>
      </c>
      <c r="H325" s="8" t="str">
        <f t="shared" si="140"/>
        <v>0%Others</v>
      </c>
      <c r="I325" s="11" cm="1">
        <f t="array" ref="I325">IF(
   AZ325 = "OUT", 0,IF(
   BD325 &gt;= LARGE(IF(ISNUMBER(BD:BD), BD:BD), 3),
   BE325 - 0.001,
   IF(BE325 &gt;=VLOOKUP(P325,mapping!$A:$B,2,FALSE), BE325,VLOOKUP(P325,mapping!$A$2:$B$8,2,FALSE))
))</f>
        <v>0</v>
      </c>
      <c r="J325" s="11" cm="1">
        <f t="array" ref="J325">IF(
    AZ325="OUT",0,IF(IF(
                      BD325&gt;=LARGE(IF(ISNUMBER(BD:BD),BD:BD),3),
                      BE325+0.001,
                      VLOOKUP(H325,mapping!$D:$E,2,FALSE)
                      )&gt;I325,
                   IF(
                      BD325&gt;=LARGE(IF(ISNUMBER(BD:BD),BD:BD),3),
                      BE325+0.001,
                      VLOOKUP(H325,mapping!$D:$E,2,FALSE)
                      ),
                   I325+0.002))</f>
        <v>0</v>
      </c>
      <c r="K325" s="8">
        <f t="shared" si="141"/>
        <v>9.3153788390640908E-4</v>
      </c>
      <c r="L325" s="1" t="str">
        <f>Pos!B660</f>
        <v>JP3898400001</v>
      </c>
      <c r="M325" s="1" t="str">
        <f>_xlfn.XLOOKUP($L325,Pos!B:B,Pos!D:D,, 0)</f>
        <v>Mitsubishi Corporation</v>
      </c>
      <c r="N325" s="1" t="str">
        <f>_xlfn.XLOOKUP($L325,Pos!B:B,Pos!E:E,, 0)</f>
        <v>Industrial Goods &amp; Services</v>
      </c>
      <c r="O325" s="1" t="str">
        <f t="shared" si="142"/>
        <v>Industrial Goods &amp; Services_Others</v>
      </c>
      <c r="P325" s="1" t="str">
        <f>_xlfn.XLOOKUP($L325,Pos!B:B,Pos!F:F,, 0)</f>
        <v>Others</v>
      </c>
      <c r="Q325" s="1">
        <v>0</v>
      </c>
      <c r="R325" s="9">
        <f>_xlfn.XLOOKUP($L325,Pos!$B:$B,Pos!N:N,0, 0)</f>
        <v>6.83</v>
      </c>
      <c r="S325" s="9">
        <f>_xlfn.XLOOKUP($L325,Pos!$B:$B,Pos!O:O,0, 0)</f>
        <v>4.5819999999999999</v>
      </c>
      <c r="T325" s="9">
        <f>_xlfn.XLOOKUP($L325,Pos!$B:$B,Pos!P:P,0, 0)</f>
        <v>2.9750000000000001</v>
      </c>
      <c r="U325" s="9">
        <f>_xlfn.XLOOKUP($L325,Pos!$B:$B,Pos!Q:Q,0, 0)</f>
        <v>5</v>
      </c>
      <c r="V325" s="9">
        <f>_xlfn.XLOOKUP($L325,Pos!$B:$B,Pos!R:R,0, 0)</f>
        <v>8.8666669999999996</v>
      </c>
      <c r="W325" s="9">
        <f>_xlfn.XLOOKUP($L325,Pos!$B:$B,Pos!S:S,0, 0)</f>
        <v>1.645</v>
      </c>
      <c r="X325" s="9" t="str">
        <f>_xlfn.XLOOKUP($L325,Pos!$B:$B,Pos!J:J,0, 0)</f>
        <v>Hold</v>
      </c>
      <c r="Y325" s="1">
        <v>0</v>
      </c>
      <c r="Z325" s="1">
        <v>0</v>
      </c>
      <c r="AA325" s="1">
        <f t="shared" si="143"/>
        <v>0</v>
      </c>
      <c r="AB325" s="9">
        <f>_xlfn.XLOOKUP(L325,Pos!B:B,Pos!K:K,-1,0)</f>
        <v>3.8636363636363629</v>
      </c>
      <c r="AC325" s="1" t="e">
        <f>_xlfn.XLOOKUP($L325,Pos!$A:$A,Pos!S:S,_xlfn.XLOOKUP($L325,#REF!,#REF!, ""), 0)</f>
        <v>#REF!</v>
      </c>
      <c r="AD325" s="1" t="e">
        <f>_xlfn.XLOOKUP($L325,Pos!$A:$A,Pos!T:T,_xlfn.XLOOKUP($L325,#REF!,#REF!, ""), 0)</f>
        <v>#REF!</v>
      </c>
      <c r="AE325" s="1" t="e">
        <f>_xlfn.XLOOKUP($L325,Pos!$A:$A,Pos!U:U,_xlfn.XLOOKUP($L325,#REF!,#REF!, ""), 0)</f>
        <v>#REF!</v>
      </c>
      <c r="AF325" s="1" t="e">
        <f>_xlfn.XLOOKUP($L325,Pos!$A:$A,Pos!V:V,_xlfn.XLOOKUP($L325,#REF!,#REF!, ""), 0)</f>
        <v>#REF!</v>
      </c>
      <c r="AG325" s="1" t="e">
        <f>_xlfn.XLOOKUP($L325,Pos!$A:$A,Pos!W:W,_xlfn.XLOOKUP($L325,#REF!,#REF!, ""), 0)</f>
        <v>#REF!</v>
      </c>
      <c r="AH325" s="1" t="e">
        <f>_xlfn.XLOOKUP($L325,Pos!$A:$A,Pos!X:X,_xlfn.XLOOKUP($L325,#REF!,#REF!, ""), 0)</f>
        <v>#REF!</v>
      </c>
      <c r="AI325" s="1" t="e">
        <f>_xlfn.XLOOKUP($L325,Pos!$A:$A,Pos!Y:Y,_xlfn.XLOOKUP($L325,#REF!,#REF!, ""), 0)</f>
        <v>#REF!</v>
      </c>
      <c r="AJ325" s="1" t="e">
        <f>_xlfn.XLOOKUP($L325,Pos!$A:$A,Pos!Z:Z,_xlfn.XLOOKUP($L325,#REF!,#REF!, ""), 0)</f>
        <v>#REF!</v>
      </c>
      <c r="AK325" s="1" t="e">
        <f>_xlfn.XLOOKUP($L325,Pos!$A:$A,Pos!AA:AA,_xlfn.XLOOKUP($L325,#REF!,#REF!, ""), 0)</f>
        <v>#REF!</v>
      </c>
      <c r="AL325" s="1" t="e">
        <f>_xlfn.XLOOKUP($L325,Pos!$A:$A,Pos!AB:AB,_xlfn.XLOOKUP($L325,#REF!,#REF!, ""), 0)</f>
        <v>#REF!</v>
      </c>
      <c r="AM325" s="1" t="e">
        <f>_xlfn.XLOOKUP($L325,Pos!$A:$A,Pos!AC:AC,_xlfn.XLOOKUP($L325,#REF!,#REF!, ""), 0)</f>
        <v>#REF!</v>
      </c>
      <c r="AN325" s="1" t="e">
        <f>_xlfn.XLOOKUP($L325,Pos!$A:$A,Pos!AD:AD,_xlfn.XLOOKUP($L325,#REF!,#REF!, ""), 0)</f>
        <v>#REF!</v>
      </c>
      <c r="AO325" s="1" t="e">
        <f>_xlfn.XLOOKUP($L325,Pos!$A:$A,Pos!AE:AE,_xlfn.XLOOKUP($L325,#REF!,#REF!, ""), 0)</f>
        <v>#REF!</v>
      </c>
      <c r="AP325" s="1" t="e">
        <f>_xlfn.XLOOKUP($L325,Pos!$A:$A,Pos!AF:AF,_xlfn.XLOOKUP($L325,#REF!,#REF!, ""), 0)</f>
        <v>#REF!</v>
      </c>
      <c r="AQ325" s="1" t="e">
        <f>_xlfn.XLOOKUP($L325,Pos!$A:$A,Pos!AG:AG,_xlfn.XLOOKUP($L325,#REF!,#REF!, ""), 0)</f>
        <v>#REF!</v>
      </c>
      <c r="AR325" s="1" t="e">
        <f>_xlfn.XLOOKUP($L325,Pos!$A:$A,Pos!AH:AH,_xlfn.XLOOKUP($L325,#REF!,#REF!, ""), 0)</f>
        <v>#REF!</v>
      </c>
      <c r="AS325" s="1" t="e">
        <f>_xlfn.XLOOKUP($L325,Pos!$A:$A,Pos!AI:AI,_xlfn.XLOOKUP($L325,#REF!,#REF!, ""), 0)</f>
        <v>#REF!</v>
      </c>
      <c r="AT325" s="1" t="e">
        <f>_xlfn.XLOOKUP($L325,Pos!$A:$A,Pos!AJ:AJ,_xlfn.XLOOKUP($L325,#REF!,#REF!, ""), 0)</f>
        <v>#REF!</v>
      </c>
      <c r="AU325" s="1" t="e">
        <f>_xlfn.XLOOKUP($L325,Pos!$A:$A,Pos!AK:AK,_xlfn.XLOOKUP($L325,#REF!,#REF!, ""), 0)</f>
        <v>#REF!</v>
      </c>
      <c r="AV325" s="1" t="e">
        <f>_xlfn.XLOOKUP($L325,Pos!$A:$A,Pos!AL:AL,_xlfn.XLOOKUP($L325,#REF!,#REF!, ""), 0)</f>
        <v>#REF!</v>
      </c>
      <c r="AW325" s="1" t="e">
        <f>_xlfn.XLOOKUP($L325,Pos!$A:$A,Pos!AM:AM,_xlfn.XLOOKUP($L325,#REF!,#REF!, ""), 0)</f>
        <v>#REF!</v>
      </c>
      <c r="AX325" s="1" t="e">
        <f>_xlfn.XLOOKUP($L325,Pos!$A:$A,Pos!AN:AN,_xlfn.XLOOKUP($L325,#REF!,#REF!, ""), 0)</f>
        <v>#REF!</v>
      </c>
      <c r="AY325" s="1" t="e">
        <f>_xlfn.XLOOKUP($L325,Pos!$A:$A,Pos!AO:AO,_xlfn.XLOOKUP($L325,#REF!,#REF!, ""), 0)</f>
        <v>#REF!</v>
      </c>
      <c r="AZ325" s="7" t="str">
        <f t="shared" si="144"/>
        <v>OUT</v>
      </c>
      <c r="BA325" s="1">
        <f>IF(OR(_xlfn.XLOOKUP(L325,Pos!B:B,Pos!L:L,FALSE)="ESG Reason",_xlfn.XLOOKUP(L325,Pos!B:B,Pos!L:L,FALSE)="Blacklisted"),1,0)</f>
        <v>1</v>
      </c>
      <c r="BC325" s="11">
        <v>9.2472168328149285E-11</v>
      </c>
      <c r="BD325" s="11">
        <f>_xlfn.XLOOKUP($L325,Pos!$B:$B,Pos!H:H,0, 0)</f>
        <v>0</v>
      </c>
      <c r="BE325" s="11">
        <f>_xlfn.XLOOKUP($L325,Pos!$B:$B,Pos!I:I,0, 0)</f>
        <v>9.3153788390640908E-4</v>
      </c>
      <c r="BF325" s="18">
        <f t="shared" si="145"/>
        <v>9.3153788390640908E-4</v>
      </c>
      <c r="BG325" s="1">
        <f t="shared" si="146"/>
        <v>3</v>
      </c>
      <c r="BH325" s="1">
        <f t="shared" si="147"/>
        <v>48</v>
      </c>
      <c r="BI325" s="18">
        <f t="shared" si="148"/>
        <v>9.2472168328149285E-11</v>
      </c>
      <c r="BJ325" s="3">
        <f t="shared" si="149"/>
        <v>0</v>
      </c>
      <c r="BK325" s="18">
        <f t="shared" si="150"/>
        <v>0</v>
      </c>
    </row>
    <row r="326" spans="3:63" x14ac:dyDescent="0.25">
      <c r="C326" s="3"/>
      <c r="D326" s="3"/>
      <c r="E326" s="3"/>
      <c r="F326" s="3"/>
      <c r="G326" s="51" t="s">
        <v>235</v>
      </c>
      <c r="H326" s="8" t="str">
        <f t="shared" si="140"/>
        <v>0%North America</v>
      </c>
      <c r="I326" s="11" cm="1">
        <f t="array" ref="I326">IF(
   AZ326 = "OUT", 0,IF(
   BD326 &gt;= LARGE(IF(ISNUMBER(BD:BD), BD:BD), 3),
   BE326 - 0.001,
   IF(BE326 &gt;=VLOOKUP(P326,mapping!$A:$B,2,FALSE), BE326,VLOOKUP(P326,mapping!$A$2:$B$8,2,FALSE))
))</f>
        <v>0</v>
      </c>
      <c r="J326" s="11" cm="1">
        <f t="array" ref="J326">IF(
    AZ326="OUT",0,IF(IF(
                      BD326&gt;=LARGE(IF(ISNUMBER(BD:BD),BD:BD),3),
                      BE326+0.001,
                      VLOOKUP(H326,mapping!$D:$E,2,FALSE)
                      )&gt;I326,
                   IF(
                      BD326&gt;=LARGE(IF(ISNUMBER(BD:BD),BD:BD),3),
                      BE326+0.001,
                      VLOOKUP(H326,mapping!$D:$E,2,FALSE)
                      ),
                   I326+0.002))</f>
        <v>0</v>
      </c>
      <c r="K326" s="8">
        <f t="shared" si="141"/>
        <v>9.3146217239906061E-4</v>
      </c>
      <c r="L326" s="1" t="str">
        <f>Pos!B1120</f>
        <v>US6092071058</v>
      </c>
      <c r="M326" s="1" t="str">
        <f>_xlfn.XLOOKUP($L326,Pos!B:B,Pos!D:D,, 0)</f>
        <v>Mondelez International, Inc. Class A</v>
      </c>
      <c r="N326" s="1" t="str">
        <f>_xlfn.XLOOKUP($L326,Pos!B:B,Pos!E:E,, 0)</f>
        <v>Food, Beverage &amp; Tobacco</v>
      </c>
      <c r="O326" s="1" t="str">
        <f t="shared" si="142"/>
        <v>Food, Beverage &amp; Tobacco_North America</v>
      </c>
      <c r="P326" s="1" t="str">
        <f>_xlfn.XLOOKUP($L326,Pos!B:B,Pos!F:F,, 0)</f>
        <v>North America</v>
      </c>
      <c r="Q326" s="1">
        <v>0</v>
      </c>
      <c r="R326" s="9">
        <f>_xlfn.XLOOKUP($L326,Pos!$B:$B,Pos!N:N,0, 0)</f>
        <v>6.7</v>
      </c>
      <c r="S326" s="9">
        <f>_xlfn.XLOOKUP($L326,Pos!$B:$B,Pos!O:O,0, 0)</f>
        <v>3.4028330000000002</v>
      </c>
      <c r="T326" s="9">
        <f>_xlfn.XLOOKUP($L326,Pos!$B:$B,Pos!P:P,0, 0)</f>
        <v>2.7</v>
      </c>
      <c r="U326" s="9">
        <f>_xlfn.XLOOKUP($L326,Pos!$B:$B,Pos!Q:Q,0, 0)</f>
        <v>0.7</v>
      </c>
      <c r="V326" s="9">
        <f>_xlfn.XLOOKUP($L326,Pos!$B:$B,Pos!R:R,0, 0)</f>
        <v>6.4666670000000002</v>
      </c>
      <c r="W326" s="9">
        <f>_xlfn.XLOOKUP($L326,Pos!$B:$B,Pos!S:S,0, 0)</f>
        <v>3.8733330000000001</v>
      </c>
      <c r="X326" s="9" t="str">
        <f>_xlfn.XLOOKUP($L326,Pos!$B:$B,Pos!J:J,0, 0)</f>
        <v>Outperform</v>
      </c>
      <c r="Y326" s="1">
        <v>0</v>
      </c>
      <c r="Z326" s="1">
        <v>0</v>
      </c>
      <c r="AA326" s="1">
        <f t="shared" si="143"/>
        <v>0</v>
      </c>
      <c r="AB326" s="9">
        <f>_xlfn.XLOOKUP(L326,Pos!B:B,Pos!K:K,-1,0)</f>
        <v>1.9047619047619051</v>
      </c>
      <c r="AC326" s="1" t="e">
        <f>_xlfn.XLOOKUP($L326,Pos!$A:$A,Pos!S:S,_xlfn.XLOOKUP($L326,#REF!,#REF!, ""), 0)</f>
        <v>#REF!</v>
      </c>
      <c r="AD326" s="1" t="e">
        <f>_xlfn.XLOOKUP($L326,Pos!$A:$A,Pos!T:T,_xlfn.XLOOKUP($L326,#REF!,#REF!, ""), 0)</f>
        <v>#REF!</v>
      </c>
      <c r="AE326" s="1" t="e">
        <f>_xlfn.XLOOKUP($L326,Pos!$A:$A,Pos!U:U,_xlfn.XLOOKUP($L326,#REF!,#REF!, ""), 0)</f>
        <v>#REF!</v>
      </c>
      <c r="AF326" s="1" t="e">
        <f>_xlfn.XLOOKUP($L326,Pos!$A:$A,Pos!V:V,_xlfn.XLOOKUP($L326,#REF!,#REF!, ""), 0)</f>
        <v>#REF!</v>
      </c>
      <c r="AG326" s="1" t="e">
        <f>_xlfn.XLOOKUP($L326,Pos!$A:$A,Pos!W:W,_xlfn.XLOOKUP($L326,#REF!,#REF!, ""), 0)</f>
        <v>#REF!</v>
      </c>
      <c r="AH326" s="1" t="e">
        <f>_xlfn.XLOOKUP($L326,Pos!$A:$A,Pos!X:X,_xlfn.XLOOKUP($L326,#REF!,#REF!, ""), 0)</f>
        <v>#REF!</v>
      </c>
      <c r="AI326" s="1" t="e">
        <f>_xlfn.XLOOKUP($L326,Pos!$A:$A,Pos!Y:Y,_xlfn.XLOOKUP($L326,#REF!,#REF!, ""), 0)</f>
        <v>#REF!</v>
      </c>
      <c r="AJ326" s="1" t="e">
        <f>_xlfn.XLOOKUP($L326,Pos!$A:$A,Pos!Z:Z,_xlfn.XLOOKUP($L326,#REF!,#REF!, ""), 0)</f>
        <v>#REF!</v>
      </c>
      <c r="AK326" s="1" t="e">
        <f>_xlfn.XLOOKUP($L326,Pos!$A:$A,Pos!AA:AA,_xlfn.XLOOKUP($L326,#REF!,#REF!, ""), 0)</f>
        <v>#REF!</v>
      </c>
      <c r="AL326" s="1" t="e">
        <f>_xlfn.XLOOKUP($L326,Pos!$A:$A,Pos!AB:AB,_xlfn.XLOOKUP($L326,#REF!,#REF!, ""), 0)</f>
        <v>#REF!</v>
      </c>
      <c r="AM326" s="1" t="e">
        <f>_xlfn.XLOOKUP($L326,Pos!$A:$A,Pos!AC:AC,_xlfn.XLOOKUP($L326,#REF!,#REF!, ""), 0)</f>
        <v>#REF!</v>
      </c>
      <c r="AN326" s="1" t="e">
        <f>_xlfn.XLOOKUP($L326,Pos!$A:$A,Pos!AD:AD,_xlfn.XLOOKUP($L326,#REF!,#REF!, ""), 0)</f>
        <v>#REF!</v>
      </c>
      <c r="AO326" s="1" t="e">
        <f>_xlfn.XLOOKUP($L326,Pos!$A:$A,Pos!AE:AE,_xlfn.XLOOKUP($L326,#REF!,#REF!, ""), 0)</f>
        <v>#REF!</v>
      </c>
      <c r="AP326" s="1" t="e">
        <f>_xlfn.XLOOKUP($L326,Pos!$A:$A,Pos!AF:AF,_xlfn.XLOOKUP($L326,#REF!,#REF!, ""), 0)</f>
        <v>#REF!</v>
      </c>
      <c r="AQ326" s="1" t="e">
        <f>_xlfn.XLOOKUP($L326,Pos!$A:$A,Pos!AG:AG,_xlfn.XLOOKUP($L326,#REF!,#REF!, ""), 0)</f>
        <v>#REF!</v>
      </c>
      <c r="AR326" s="1" t="e">
        <f>_xlfn.XLOOKUP($L326,Pos!$A:$A,Pos!AH:AH,_xlfn.XLOOKUP($L326,#REF!,#REF!, ""), 0)</f>
        <v>#REF!</v>
      </c>
      <c r="AS326" s="1" t="e">
        <f>_xlfn.XLOOKUP($L326,Pos!$A:$A,Pos!AI:AI,_xlfn.XLOOKUP($L326,#REF!,#REF!, ""), 0)</f>
        <v>#REF!</v>
      </c>
      <c r="AT326" s="1" t="e">
        <f>_xlfn.XLOOKUP($L326,Pos!$A:$A,Pos!AJ:AJ,_xlfn.XLOOKUP($L326,#REF!,#REF!, ""), 0)</f>
        <v>#REF!</v>
      </c>
      <c r="AU326" s="1" t="e">
        <f>_xlfn.XLOOKUP($L326,Pos!$A:$A,Pos!AK:AK,_xlfn.XLOOKUP($L326,#REF!,#REF!, ""), 0)</f>
        <v>#REF!</v>
      </c>
      <c r="AV326" s="1" t="e">
        <f>_xlfn.XLOOKUP($L326,Pos!$A:$A,Pos!AL:AL,_xlfn.XLOOKUP($L326,#REF!,#REF!, ""), 0)</f>
        <v>#REF!</v>
      </c>
      <c r="AW326" s="1" t="e">
        <f>_xlfn.XLOOKUP($L326,Pos!$A:$A,Pos!AM:AM,_xlfn.XLOOKUP($L326,#REF!,#REF!, ""), 0)</f>
        <v>#REF!</v>
      </c>
      <c r="AX326" s="1" t="e">
        <f>_xlfn.XLOOKUP($L326,Pos!$A:$A,Pos!AN:AN,_xlfn.XLOOKUP($L326,#REF!,#REF!, ""), 0)</f>
        <v>#REF!</v>
      </c>
      <c r="AY326" s="1" t="e">
        <f>_xlfn.XLOOKUP($L326,Pos!$A:$A,Pos!AO:AO,_xlfn.XLOOKUP($L326,#REF!,#REF!, ""), 0)</f>
        <v>#REF!</v>
      </c>
      <c r="AZ326" s="7" t="str">
        <f t="shared" si="144"/>
        <v>OUT</v>
      </c>
      <c r="BA326" s="1">
        <f>IF(OR(_xlfn.XLOOKUP(L326,Pos!B:B,Pos!L:L,FALSE)="ESG Reason",_xlfn.XLOOKUP(L326,Pos!B:B,Pos!L:L,FALSE)="Blacklisted"),1,0)</f>
        <v>0</v>
      </c>
      <c r="BC326" s="11">
        <v>8.7898396531316441E-11</v>
      </c>
      <c r="BD326" s="11">
        <f>_xlfn.XLOOKUP($L326,Pos!$B:$B,Pos!H:H,0, 0)</f>
        <v>0</v>
      </c>
      <c r="BE326" s="11">
        <f>_xlfn.XLOOKUP($L326,Pos!$B:$B,Pos!I:I,0, 0)</f>
        <v>9.3146217239906061E-4</v>
      </c>
      <c r="BF326" s="18">
        <f t="shared" si="145"/>
        <v>9.3146217239906061E-4</v>
      </c>
      <c r="BG326" s="1">
        <f t="shared" si="146"/>
        <v>1</v>
      </c>
      <c r="BH326" s="1">
        <f t="shared" si="147"/>
        <v>27</v>
      </c>
      <c r="BI326" s="18">
        <f t="shared" si="148"/>
        <v>8.7898396531316441E-11</v>
      </c>
      <c r="BJ326" s="3">
        <f t="shared" si="149"/>
        <v>0</v>
      </c>
      <c r="BK326" s="18">
        <f t="shared" si="150"/>
        <v>0</v>
      </c>
    </row>
    <row r="327" spans="3:63" x14ac:dyDescent="0.25">
      <c r="C327" s="3"/>
      <c r="D327" s="3"/>
      <c r="E327" s="3"/>
      <c r="F327" s="3"/>
      <c r="G327" s="51" t="s">
        <v>233</v>
      </c>
      <c r="H327" s="8" t="str">
        <f t="shared" si="140"/>
        <v>0%West Europe</v>
      </c>
      <c r="I327" s="11" cm="1">
        <f t="array" ref="I327">IF(
   AZ327 = "OUT", 0,IF(
   BD327 &gt;= LARGE(IF(ISNUMBER(BD:BD), BD:BD), 3),
   BE327 - 0.001,
   IF(BE327 &gt;=VLOOKUP(P327,mapping!$A:$B,2,FALSE), BE327,VLOOKUP(P327,mapping!$A$2:$B$8,2,FALSE))
))</f>
        <v>0</v>
      </c>
      <c r="J327" s="11" cm="1">
        <f t="array" ref="J327">IF(
    AZ327="OUT",0,IF(IF(
                      BD327&gt;=LARGE(IF(ISNUMBER(BD:BD),BD:BD),3),
                      BE327+0.001,
                      VLOOKUP(H327,mapping!$D:$E,2,FALSE)
                      )&gt;I327,
                   IF(
                      BD327&gt;=LARGE(IF(ISNUMBER(BD:BD),BD:BD),3),
                      BE327+0.001,
                      VLOOKUP(H327,mapping!$D:$E,2,FALSE)
                      ),
                   I327+0.002))</f>
        <v>0</v>
      </c>
      <c r="K327" s="8">
        <f t="shared" si="141"/>
        <v>9.3033040038168358E-4</v>
      </c>
      <c r="L327" s="1" t="str">
        <f>Pos!B364</f>
        <v>GB0008706128</v>
      </c>
      <c r="M327" s="1" t="str">
        <f>_xlfn.XLOOKUP($L327,Pos!B:B,Pos!D:D,, 0)</f>
        <v>Lloyds Banking Group plc</v>
      </c>
      <c r="N327" s="1" t="str">
        <f>_xlfn.XLOOKUP($L327,Pos!B:B,Pos!E:E,, 0)</f>
        <v>Banks</v>
      </c>
      <c r="O327" s="1" t="str">
        <f t="shared" si="142"/>
        <v>Banks_West Europe</v>
      </c>
      <c r="P327" s="1" t="str">
        <f>_xlfn.XLOOKUP($L327,Pos!B:B,Pos!F:F,, 0)</f>
        <v>West Europe</v>
      </c>
      <c r="Q327" s="1">
        <v>0</v>
      </c>
      <c r="R327" s="9">
        <f>_xlfn.XLOOKUP($L327,Pos!$B:$B,Pos!N:N,0, 0)</f>
        <v>4.16</v>
      </c>
      <c r="S327" s="9">
        <f>_xlfn.XLOOKUP($L327,Pos!$B:$B,Pos!O:O,0, 0)</f>
        <v>5.2925000000000004</v>
      </c>
      <c r="T327" s="9">
        <f>_xlfn.XLOOKUP($L327,Pos!$B:$B,Pos!P:P,0, 0)</f>
        <v>3.45</v>
      </c>
      <c r="U327" s="9">
        <f>_xlfn.XLOOKUP($L327,Pos!$B:$B,Pos!Q:Q,0, 0)</f>
        <v>7.5</v>
      </c>
      <c r="V327" s="9">
        <f>_xlfn.XLOOKUP($L327,Pos!$B:$B,Pos!R:R,0, 0)</f>
        <v>3.3666670000000001</v>
      </c>
      <c r="W327" s="9">
        <f>_xlfn.XLOOKUP($L327,Pos!$B:$B,Pos!S:S,0, 0)</f>
        <v>6.0575000000000001</v>
      </c>
      <c r="X327" s="9" t="str">
        <f>_xlfn.XLOOKUP($L327,Pos!$B:$B,Pos!J:J,0, 0)</f>
        <v>Outperform</v>
      </c>
      <c r="Y327" s="1">
        <v>0</v>
      </c>
      <c r="Z327" s="1">
        <v>0</v>
      </c>
      <c r="AA327" s="1">
        <f t="shared" si="143"/>
        <v>0</v>
      </c>
      <c r="AB327" s="9">
        <f>_xlfn.XLOOKUP(L327,Pos!B:B,Pos!K:K,-1,0)</f>
        <v>3.333333333333333</v>
      </c>
      <c r="AC327" s="1" t="e">
        <f>_xlfn.XLOOKUP($L327,Pos!$A:$A,Pos!S:S,_xlfn.XLOOKUP($L327,#REF!,#REF!, ""), 0)</f>
        <v>#REF!</v>
      </c>
      <c r="AD327" s="1" t="e">
        <f>_xlfn.XLOOKUP($L327,Pos!$A:$A,Pos!T:T,_xlfn.XLOOKUP($L327,#REF!,#REF!, ""), 0)</f>
        <v>#REF!</v>
      </c>
      <c r="AE327" s="1" t="e">
        <f>_xlfn.XLOOKUP($L327,Pos!$A:$A,Pos!U:U,_xlfn.XLOOKUP($L327,#REF!,#REF!, ""), 0)</f>
        <v>#REF!</v>
      </c>
      <c r="AF327" s="1" t="e">
        <f>_xlfn.XLOOKUP($L327,Pos!$A:$A,Pos!V:V,_xlfn.XLOOKUP($L327,#REF!,#REF!, ""), 0)</f>
        <v>#REF!</v>
      </c>
      <c r="AG327" s="1" t="e">
        <f>_xlfn.XLOOKUP($L327,Pos!$A:$A,Pos!W:W,_xlfn.XLOOKUP($L327,#REF!,#REF!, ""), 0)</f>
        <v>#REF!</v>
      </c>
      <c r="AH327" s="1" t="e">
        <f>_xlfn.XLOOKUP($L327,Pos!$A:$A,Pos!X:X,_xlfn.XLOOKUP($L327,#REF!,#REF!, ""), 0)</f>
        <v>#REF!</v>
      </c>
      <c r="AI327" s="1" t="e">
        <f>_xlfn.XLOOKUP($L327,Pos!$A:$A,Pos!Y:Y,_xlfn.XLOOKUP($L327,#REF!,#REF!, ""), 0)</f>
        <v>#REF!</v>
      </c>
      <c r="AJ327" s="1" t="e">
        <f>_xlfn.XLOOKUP($L327,Pos!$A:$A,Pos!Z:Z,_xlfn.XLOOKUP($L327,#REF!,#REF!, ""), 0)</f>
        <v>#REF!</v>
      </c>
      <c r="AK327" s="1" t="e">
        <f>_xlfn.XLOOKUP($L327,Pos!$A:$A,Pos!AA:AA,_xlfn.XLOOKUP($L327,#REF!,#REF!, ""), 0)</f>
        <v>#REF!</v>
      </c>
      <c r="AL327" s="1" t="e">
        <f>_xlfn.XLOOKUP($L327,Pos!$A:$A,Pos!AB:AB,_xlfn.XLOOKUP($L327,#REF!,#REF!, ""), 0)</f>
        <v>#REF!</v>
      </c>
      <c r="AM327" s="1" t="e">
        <f>_xlfn.XLOOKUP($L327,Pos!$A:$A,Pos!AC:AC,_xlfn.XLOOKUP($L327,#REF!,#REF!, ""), 0)</f>
        <v>#REF!</v>
      </c>
      <c r="AN327" s="1" t="e">
        <f>_xlfn.XLOOKUP($L327,Pos!$A:$A,Pos!AD:AD,_xlfn.XLOOKUP($L327,#REF!,#REF!, ""), 0)</f>
        <v>#REF!</v>
      </c>
      <c r="AO327" s="1" t="e">
        <f>_xlfn.XLOOKUP($L327,Pos!$A:$A,Pos!AE:AE,_xlfn.XLOOKUP($L327,#REF!,#REF!, ""), 0)</f>
        <v>#REF!</v>
      </c>
      <c r="AP327" s="1" t="e">
        <f>_xlfn.XLOOKUP($L327,Pos!$A:$A,Pos!AF:AF,_xlfn.XLOOKUP($L327,#REF!,#REF!, ""), 0)</f>
        <v>#REF!</v>
      </c>
      <c r="AQ327" s="1" t="e">
        <f>_xlfn.XLOOKUP($L327,Pos!$A:$A,Pos!AG:AG,_xlfn.XLOOKUP($L327,#REF!,#REF!, ""), 0)</f>
        <v>#REF!</v>
      </c>
      <c r="AR327" s="1" t="e">
        <f>_xlfn.XLOOKUP($L327,Pos!$A:$A,Pos!AH:AH,_xlfn.XLOOKUP($L327,#REF!,#REF!, ""), 0)</f>
        <v>#REF!</v>
      </c>
      <c r="AS327" s="1" t="e">
        <f>_xlfn.XLOOKUP($L327,Pos!$A:$A,Pos!AI:AI,_xlfn.XLOOKUP($L327,#REF!,#REF!, ""), 0)</f>
        <v>#REF!</v>
      </c>
      <c r="AT327" s="1" t="e">
        <f>_xlfn.XLOOKUP($L327,Pos!$A:$A,Pos!AJ:AJ,_xlfn.XLOOKUP($L327,#REF!,#REF!, ""), 0)</f>
        <v>#REF!</v>
      </c>
      <c r="AU327" s="1" t="e">
        <f>_xlfn.XLOOKUP($L327,Pos!$A:$A,Pos!AK:AK,_xlfn.XLOOKUP($L327,#REF!,#REF!, ""), 0)</f>
        <v>#REF!</v>
      </c>
      <c r="AV327" s="1" t="e">
        <f>_xlfn.XLOOKUP($L327,Pos!$A:$A,Pos!AL:AL,_xlfn.XLOOKUP($L327,#REF!,#REF!, ""), 0)</f>
        <v>#REF!</v>
      </c>
      <c r="AW327" s="1" t="e">
        <f>_xlfn.XLOOKUP($L327,Pos!$A:$A,Pos!AM:AM,_xlfn.XLOOKUP($L327,#REF!,#REF!, ""), 0)</f>
        <v>#REF!</v>
      </c>
      <c r="AX327" s="1" t="e">
        <f>_xlfn.XLOOKUP($L327,Pos!$A:$A,Pos!AN:AN,_xlfn.XLOOKUP($L327,#REF!,#REF!, ""), 0)</f>
        <v>#REF!</v>
      </c>
      <c r="AY327" s="1" t="e">
        <f>_xlfn.XLOOKUP($L327,Pos!$A:$A,Pos!AO:AO,_xlfn.XLOOKUP($L327,#REF!,#REF!, ""), 0)</f>
        <v>#REF!</v>
      </c>
      <c r="AZ327" s="7" t="str">
        <f t="shared" si="144"/>
        <v>OUT</v>
      </c>
      <c r="BA327" s="1">
        <f>IF(OR(_xlfn.XLOOKUP(L327,Pos!B:B,Pos!L:L,FALSE)="ESG Reason",_xlfn.XLOOKUP(L327,Pos!B:B,Pos!L:L,FALSE)="Blacklisted"),1,0)</f>
        <v>0</v>
      </c>
      <c r="BC327" s="11">
        <v>1.2725784536927379E-10</v>
      </c>
      <c r="BD327" s="11">
        <f>_xlfn.XLOOKUP($L327,Pos!$B:$B,Pos!H:H,0, 0)</f>
        <v>0</v>
      </c>
      <c r="BE327" s="11">
        <f>_xlfn.XLOOKUP($L327,Pos!$B:$B,Pos!I:I,0, 0)</f>
        <v>9.3033040038168358E-4</v>
      </c>
      <c r="BF327" s="18">
        <f t="shared" si="145"/>
        <v>9.3033040038168358E-4</v>
      </c>
      <c r="BG327" s="1">
        <f t="shared" si="146"/>
        <v>2</v>
      </c>
      <c r="BH327" s="1">
        <f t="shared" si="147"/>
        <v>2</v>
      </c>
      <c r="BI327" s="18">
        <f t="shared" si="148"/>
        <v>1.2725784536927379E-10</v>
      </c>
      <c r="BJ327" s="3">
        <f t="shared" si="149"/>
        <v>0</v>
      </c>
      <c r="BK327" s="18">
        <f t="shared" si="150"/>
        <v>0</v>
      </c>
    </row>
    <row r="328" spans="3:63" x14ac:dyDescent="0.25">
      <c r="C328" s="3"/>
      <c r="D328" s="3"/>
      <c r="E328" s="3"/>
      <c r="F328" s="3"/>
      <c r="G328" s="51" t="s">
        <v>226</v>
      </c>
      <c r="H328" s="8" t="str">
        <f t="shared" si="140"/>
        <v>0%West Europe</v>
      </c>
      <c r="I328" s="11" cm="1">
        <f t="array" ref="I328">IF(
   AZ328 = "OUT", 0,IF(
   BD328 &gt;= LARGE(IF(ISNUMBER(BD:BD), BD:BD), 3),
   BE328 - 0.001,
   IF(BE328 &gt;=VLOOKUP(P328,mapping!$A:$B,2,FALSE), BE328,VLOOKUP(P328,mapping!$A$2:$B$8,2,FALSE))
))</f>
        <v>0</v>
      </c>
      <c r="J328" s="11" cm="1">
        <f t="array" ref="J328">IF(
    AZ328="OUT",0,IF(IF(
                      BD328&gt;=LARGE(IF(ISNUMBER(BD:BD),BD:BD),3),
                      BE328+0.001,
                      VLOOKUP(H328,mapping!$D:$E,2,FALSE)
                      )&gt;I328,
                   IF(
                      BD328&gt;=LARGE(IF(ISNUMBER(BD:BD),BD:BD),3),
                      BE328+0.001,
                      VLOOKUP(H328,mapping!$D:$E,2,FALSE)
                      ),
                   I328+0.002))</f>
        <v>0</v>
      </c>
      <c r="K328" s="8">
        <f t="shared" si="141"/>
        <v>9.2593433222581663E-4</v>
      </c>
      <c r="L328" s="1" t="str">
        <f>Pos!B298</f>
        <v>FR0000052292</v>
      </c>
      <c r="M328" s="1" t="str">
        <f>_xlfn.XLOOKUP($L328,Pos!B:B,Pos!D:D,, 0)</f>
        <v>Hermes International S.A.</v>
      </c>
      <c r="N328" s="1" t="str">
        <f>_xlfn.XLOOKUP($L328,Pos!B:B,Pos!E:E,, 0)</f>
        <v>Personal &amp; Household Goods</v>
      </c>
      <c r="O328" s="1" t="str">
        <f t="shared" si="142"/>
        <v>Personal &amp; Household Goods_West Europe</v>
      </c>
      <c r="P328" s="1" t="str">
        <f>_xlfn.XLOOKUP($L328,Pos!B:B,Pos!F:F,, 0)</f>
        <v>West Europe</v>
      </c>
      <c r="Q328" s="1">
        <v>0</v>
      </c>
      <c r="R328" s="9">
        <f>_xlfn.XLOOKUP($L328,Pos!$B:$B,Pos!N:N,0, 0)</f>
        <v>3.16</v>
      </c>
      <c r="S328" s="9">
        <f>_xlfn.XLOOKUP($L328,Pos!$B:$B,Pos!O:O,0, 0)</f>
        <v>0.53633330000000001</v>
      </c>
      <c r="T328" s="9">
        <f>_xlfn.XLOOKUP($L328,Pos!$B:$B,Pos!P:P,0, 0)</f>
        <v>7.7</v>
      </c>
      <c r="U328" s="9">
        <f>_xlfn.XLOOKUP($L328,Pos!$B:$B,Pos!Q:Q,0, 0)</f>
        <v>4.3</v>
      </c>
      <c r="V328" s="9">
        <f>_xlfn.XLOOKUP($L328,Pos!$B:$B,Pos!R:R,0, 0)</f>
        <v>5.3</v>
      </c>
      <c r="W328" s="9">
        <f>_xlfn.XLOOKUP($L328,Pos!$B:$B,Pos!S:S,0, 0)</f>
        <v>7.3433330000000003</v>
      </c>
      <c r="X328" s="9" t="str">
        <f>_xlfn.XLOOKUP($L328,Pos!$B:$B,Pos!J:J,0, 0)</f>
        <v>Outperform</v>
      </c>
      <c r="Y328" s="1">
        <v>0</v>
      </c>
      <c r="Z328" s="1">
        <v>0</v>
      </c>
      <c r="AA328" s="1">
        <f t="shared" si="143"/>
        <v>0</v>
      </c>
      <c r="AB328" s="9">
        <f>_xlfn.XLOOKUP(L328,Pos!B:B,Pos!K:K,-1,0)</f>
        <v>3.5714285714285721</v>
      </c>
      <c r="AC328" s="1" t="e">
        <f>_xlfn.XLOOKUP($L328,Pos!$A:$A,Pos!S:S,_xlfn.XLOOKUP($L328,#REF!,#REF!, ""), 0)</f>
        <v>#REF!</v>
      </c>
      <c r="AD328" s="1" t="e">
        <f>_xlfn.XLOOKUP($L328,Pos!$A:$A,Pos!T:T,_xlfn.XLOOKUP($L328,#REF!,#REF!, ""), 0)</f>
        <v>#REF!</v>
      </c>
      <c r="AE328" s="1" t="e">
        <f>_xlfn.XLOOKUP($L328,Pos!$A:$A,Pos!U:U,_xlfn.XLOOKUP($L328,#REF!,#REF!, ""), 0)</f>
        <v>#REF!</v>
      </c>
      <c r="AF328" s="1" t="e">
        <f>_xlfn.XLOOKUP($L328,Pos!$A:$A,Pos!V:V,_xlfn.XLOOKUP($L328,#REF!,#REF!, ""), 0)</f>
        <v>#REF!</v>
      </c>
      <c r="AG328" s="1" t="e">
        <f>_xlfn.XLOOKUP($L328,Pos!$A:$A,Pos!W:W,_xlfn.XLOOKUP($L328,#REF!,#REF!, ""), 0)</f>
        <v>#REF!</v>
      </c>
      <c r="AH328" s="1" t="e">
        <f>_xlfn.XLOOKUP($L328,Pos!$A:$A,Pos!X:X,_xlfn.XLOOKUP($L328,#REF!,#REF!, ""), 0)</f>
        <v>#REF!</v>
      </c>
      <c r="AI328" s="1" t="e">
        <f>_xlfn.XLOOKUP($L328,Pos!$A:$A,Pos!Y:Y,_xlfn.XLOOKUP($L328,#REF!,#REF!, ""), 0)</f>
        <v>#REF!</v>
      </c>
      <c r="AJ328" s="1" t="e">
        <f>_xlfn.XLOOKUP($L328,Pos!$A:$A,Pos!Z:Z,_xlfn.XLOOKUP($L328,#REF!,#REF!, ""), 0)</f>
        <v>#REF!</v>
      </c>
      <c r="AK328" s="1" t="e">
        <f>_xlfn.XLOOKUP($L328,Pos!$A:$A,Pos!AA:AA,_xlfn.XLOOKUP($L328,#REF!,#REF!, ""), 0)</f>
        <v>#REF!</v>
      </c>
      <c r="AL328" s="1" t="e">
        <f>_xlfn.XLOOKUP($L328,Pos!$A:$A,Pos!AB:AB,_xlfn.XLOOKUP($L328,#REF!,#REF!, ""), 0)</f>
        <v>#REF!</v>
      </c>
      <c r="AM328" s="1" t="e">
        <f>_xlfn.XLOOKUP($L328,Pos!$A:$A,Pos!AC:AC,_xlfn.XLOOKUP($L328,#REF!,#REF!, ""), 0)</f>
        <v>#REF!</v>
      </c>
      <c r="AN328" s="1" t="e">
        <f>_xlfn.XLOOKUP($L328,Pos!$A:$A,Pos!AD:AD,_xlfn.XLOOKUP($L328,#REF!,#REF!, ""), 0)</f>
        <v>#REF!</v>
      </c>
      <c r="AO328" s="1" t="e">
        <f>_xlfn.XLOOKUP($L328,Pos!$A:$A,Pos!AE:AE,_xlfn.XLOOKUP($L328,#REF!,#REF!, ""), 0)</f>
        <v>#REF!</v>
      </c>
      <c r="AP328" s="1" t="e">
        <f>_xlfn.XLOOKUP($L328,Pos!$A:$A,Pos!AF:AF,_xlfn.XLOOKUP($L328,#REF!,#REF!, ""), 0)</f>
        <v>#REF!</v>
      </c>
      <c r="AQ328" s="1" t="e">
        <f>_xlfn.XLOOKUP($L328,Pos!$A:$A,Pos!AG:AG,_xlfn.XLOOKUP($L328,#REF!,#REF!, ""), 0)</f>
        <v>#REF!</v>
      </c>
      <c r="AR328" s="1" t="e">
        <f>_xlfn.XLOOKUP($L328,Pos!$A:$A,Pos!AH:AH,_xlfn.XLOOKUP($L328,#REF!,#REF!, ""), 0)</f>
        <v>#REF!</v>
      </c>
      <c r="AS328" s="1" t="e">
        <f>_xlfn.XLOOKUP($L328,Pos!$A:$A,Pos!AI:AI,_xlfn.XLOOKUP($L328,#REF!,#REF!, ""), 0)</f>
        <v>#REF!</v>
      </c>
      <c r="AT328" s="1" t="e">
        <f>_xlfn.XLOOKUP($L328,Pos!$A:$A,Pos!AJ:AJ,_xlfn.XLOOKUP($L328,#REF!,#REF!, ""), 0)</f>
        <v>#REF!</v>
      </c>
      <c r="AU328" s="1" t="e">
        <f>_xlfn.XLOOKUP($L328,Pos!$A:$A,Pos!AK:AK,_xlfn.XLOOKUP($L328,#REF!,#REF!, ""), 0)</f>
        <v>#REF!</v>
      </c>
      <c r="AV328" s="1" t="e">
        <f>_xlfn.XLOOKUP($L328,Pos!$A:$A,Pos!AL:AL,_xlfn.XLOOKUP($L328,#REF!,#REF!, ""), 0)</f>
        <v>#REF!</v>
      </c>
      <c r="AW328" s="1" t="e">
        <f>_xlfn.XLOOKUP($L328,Pos!$A:$A,Pos!AM:AM,_xlfn.XLOOKUP($L328,#REF!,#REF!, ""), 0)</f>
        <v>#REF!</v>
      </c>
      <c r="AX328" s="1" t="e">
        <f>_xlfn.XLOOKUP($L328,Pos!$A:$A,Pos!AN:AN,_xlfn.XLOOKUP($L328,#REF!,#REF!, ""), 0)</f>
        <v>#REF!</v>
      </c>
      <c r="AY328" s="1" t="e">
        <f>_xlfn.XLOOKUP($L328,Pos!$A:$A,Pos!AO:AO,_xlfn.XLOOKUP($L328,#REF!,#REF!, ""), 0)</f>
        <v>#REF!</v>
      </c>
      <c r="AZ328" s="7" t="str">
        <f t="shared" si="144"/>
        <v>OUT</v>
      </c>
      <c r="BA328" s="1">
        <f>IF(OR(_xlfn.XLOOKUP(L328,Pos!B:B,Pos!L:L,FALSE)="ESG Reason",_xlfn.XLOOKUP(L328,Pos!B:B,Pos!L:L,FALSE)="Blacklisted"),1,0)</f>
        <v>0</v>
      </c>
      <c r="BC328" s="11">
        <v>8.8095871631377616E-11</v>
      </c>
      <c r="BD328" s="11">
        <f>_xlfn.XLOOKUP($L328,Pos!$B:$B,Pos!H:H,0, 0)</f>
        <v>0</v>
      </c>
      <c r="BE328" s="11">
        <f>_xlfn.XLOOKUP($L328,Pos!$B:$B,Pos!I:I,0, 0)</f>
        <v>9.2593433222581663E-4</v>
      </c>
      <c r="BF328" s="18">
        <f t="shared" si="145"/>
        <v>9.2593433222581663E-4</v>
      </c>
      <c r="BG328" s="1">
        <f t="shared" si="146"/>
        <v>2</v>
      </c>
      <c r="BH328" s="1">
        <f t="shared" si="147"/>
        <v>13</v>
      </c>
      <c r="BI328" s="18">
        <f t="shared" si="148"/>
        <v>8.8095871631377616E-11</v>
      </c>
      <c r="BJ328" s="3">
        <f t="shared" si="149"/>
        <v>0</v>
      </c>
      <c r="BK328" s="18">
        <f t="shared" si="150"/>
        <v>0</v>
      </c>
    </row>
    <row r="329" spans="3:63" x14ac:dyDescent="0.25">
      <c r="C329" s="3"/>
      <c r="D329" s="3"/>
      <c r="E329" s="3"/>
      <c r="F329" s="3"/>
      <c r="G329" s="51" t="s">
        <v>224</v>
      </c>
      <c r="H329" s="8" t="str">
        <f t="shared" si="140"/>
        <v>0%North America</v>
      </c>
      <c r="I329" s="11" cm="1">
        <f t="array" ref="I329">IF(
   AZ329 = "OUT", 0,IF(
   BD329 &gt;= LARGE(IF(ISNUMBER(BD:BD), BD:BD), 3),
   BE329 - 0.001,
   IF(BE329 &gt;=VLOOKUP(P329,mapping!$A:$B,2,FALSE), BE329,VLOOKUP(P329,mapping!$A$2:$B$8,2,FALSE))
))</f>
        <v>0</v>
      </c>
      <c r="J329" s="11" cm="1">
        <f t="array" ref="J329">IF(
    AZ329="OUT",0,IF(IF(
                      BD329&gt;=LARGE(IF(ISNUMBER(BD:BD),BD:BD),3),
                      BE329+0.001,
                      VLOOKUP(H329,mapping!$D:$E,2,FALSE)
                      )&gt;I329,
                   IF(
                      BD329&gt;=LARGE(IF(ISNUMBER(BD:BD),BD:BD),3),
                      BE329+0.001,
                      VLOOKUP(H329,mapping!$D:$E,2,FALSE)
                      ),
                   I329+0.002))</f>
        <v>0</v>
      </c>
      <c r="K329" s="8">
        <f t="shared" si="141"/>
        <v>9.2495778380078406E-4</v>
      </c>
      <c r="L329" s="1" t="str">
        <f>Pos!B1137</f>
        <v>US6541061031</v>
      </c>
      <c r="M329" s="1" t="str">
        <f>_xlfn.XLOOKUP($L329,Pos!B:B,Pos!D:D,, 0)</f>
        <v>NIKE, Inc. Class B</v>
      </c>
      <c r="N329" s="1" t="str">
        <f>_xlfn.XLOOKUP($L329,Pos!B:B,Pos!E:E,, 0)</f>
        <v>Personal &amp; Household Goods</v>
      </c>
      <c r="O329" s="1" t="str">
        <f t="shared" si="142"/>
        <v>Personal &amp; Household Goods_North America</v>
      </c>
      <c r="P329" s="1" t="str">
        <f>_xlfn.XLOOKUP($L329,Pos!B:B,Pos!F:F,, 0)</f>
        <v>North America</v>
      </c>
      <c r="Q329" s="1">
        <v>0</v>
      </c>
      <c r="R329" s="9">
        <f>_xlfn.XLOOKUP($L329,Pos!$B:$B,Pos!N:N,0, 0)</f>
        <v>7.01</v>
      </c>
      <c r="S329" s="9">
        <f>_xlfn.XLOOKUP($L329,Pos!$B:$B,Pos!O:O,0, 0)</f>
        <v>3.3828330000000002</v>
      </c>
      <c r="T329" s="9">
        <f>_xlfn.XLOOKUP($L329,Pos!$B:$B,Pos!P:P,0, 0)</f>
        <v>5.5250000000000004</v>
      </c>
      <c r="U329" s="9">
        <f>_xlfn.XLOOKUP($L329,Pos!$B:$B,Pos!Q:Q,0, 0)</f>
        <v>4.3</v>
      </c>
      <c r="V329" s="9">
        <f>_xlfn.XLOOKUP($L329,Pos!$B:$B,Pos!R:R,0, 0)</f>
        <v>2.733333</v>
      </c>
      <c r="W329" s="9">
        <f>_xlfn.XLOOKUP($L329,Pos!$B:$B,Pos!S:S,0, 0)</f>
        <v>1.6766669999999999</v>
      </c>
      <c r="X329" s="9" t="str">
        <f>_xlfn.XLOOKUP($L329,Pos!$B:$B,Pos!J:J,0, 0)</f>
        <v>Outperform</v>
      </c>
      <c r="Y329" s="1">
        <v>0</v>
      </c>
      <c r="Z329" s="1">
        <v>0</v>
      </c>
      <c r="AA329" s="1">
        <f t="shared" si="143"/>
        <v>0</v>
      </c>
      <c r="AB329" s="9">
        <f>_xlfn.XLOOKUP(L329,Pos!B:B,Pos!K:K,-1,0)</f>
        <v>4.2857142857142856</v>
      </c>
      <c r="AC329" s="1" t="e">
        <f>_xlfn.XLOOKUP($L329,Pos!$A:$A,Pos!S:S,_xlfn.XLOOKUP($L329,#REF!,#REF!, ""), 0)</f>
        <v>#REF!</v>
      </c>
      <c r="AD329" s="1" t="e">
        <f>_xlfn.XLOOKUP($L329,Pos!$A:$A,Pos!T:T,_xlfn.XLOOKUP($L329,#REF!,#REF!, ""), 0)</f>
        <v>#REF!</v>
      </c>
      <c r="AE329" s="1" t="e">
        <f>_xlfn.XLOOKUP($L329,Pos!$A:$A,Pos!U:U,_xlfn.XLOOKUP($L329,#REF!,#REF!, ""), 0)</f>
        <v>#REF!</v>
      </c>
      <c r="AF329" s="1" t="e">
        <f>_xlfn.XLOOKUP($L329,Pos!$A:$A,Pos!V:V,_xlfn.XLOOKUP($L329,#REF!,#REF!, ""), 0)</f>
        <v>#REF!</v>
      </c>
      <c r="AG329" s="1" t="e">
        <f>_xlfn.XLOOKUP($L329,Pos!$A:$A,Pos!W:W,_xlfn.XLOOKUP($L329,#REF!,#REF!, ""), 0)</f>
        <v>#REF!</v>
      </c>
      <c r="AH329" s="1" t="e">
        <f>_xlfn.XLOOKUP($L329,Pos!$A:$A,Pos!X:X,_xlfn.XLOOKUP($L329,#REF!,#REF!, ""), 0)</f>
        <v>#REF!</v>
      </c>
      <c r="AI329" s="1" t="e">
        <f>_xlfn.XLOOKUP($L329,Pos!$A:$A,Pos!Y:Y,_xlfn.XLOOKUP($L329,#REF!,#REF!, ""), 0)</f>
        <v>#REF!</v>
      </c>
      <c r="AJ329" s="1" t="e">
        <f>_xlfn.XLOOKUP($L329,Pos!$A:$A,Pos!Z:Z,_xlfn.XLOOKUP($L329,#REF!,#REF!, ""), 0)</f>
        <v>#REF!</v>
      </c>
      <c r="AK329" s="1" t="e">
        <f>_xlfn.XLOOKUP($L329,Pos!$A:$A,Pos!AA:AA,_xlfn.XLOOKUP($L329,#REF!,#REF!, ""), 0)</f>
        <v>#REF!</v>
      </c>
      <c r="AL329" s="1" t="e">
        <f>_xlfn.XLOOKUP($L329,Pos!$A:$A,Pos!AB:AB,_xlfn.XLOOKUP($L329,#REF!,#REF!, ""), 0)</f>
        <v>#REF!</v>
      </c>
      <c r="AM329" s="1" t="e">
        <f>_xlfn.XLOOKUP($L329,Pos!$A:$A,Pos!AC:AC,_xlfn.XLOOKUP($L329,#REF!,#REF!, ""), 0)</f>
        <v>#REF!</v>
      </c>
      <c r="AN329" s="1" t="e">
        <f>_xlfn.XLOOKUP($L329,Pos!$A:$A,Pos!AD:AD,_xlfn.XLOOKUP($L329,#REF!,#REF!, ""), 0)</f>
        <v>#REF!</v>
      </c>
      <c r="AO329" s="1" t="e">
        <f>_xlfn.XLOOKUP($L329,Pos!$A:$A,Pos!AE:AE,_xlfn.XLOOKUP($L329,#REF!,#REF!, ""), 0)</f>
        <v>#REF!</v>
      </c>
      <c r="AP329" s="1" t="e">
        <f>_xlfn.XLOOKUP($L329,Pos!$A:$A,Pos!AF:AF,_xlfn.XLOOKUP($L329,#REF!,#REF!, ""), 0)</f>
        <v>#REF!</v>
      </c>
      <c r="AQ329" s="1" t="e">
        <f>_xlfn.XLOOKUP($L329,Pos!$A:$A,Pos!AG:AG,_xlfn.XLOOKUP($L329,#REF!,#REF!, ""), 0)</f>
        <v>#REF!</v>
      </c>
      <c r="AR329" s="1" t="e">
        <f>_xlfn.XLOOKUP($L329,Pos!$A:$A,Pos!AH:AH,_xlfn.XLOOKUP($L329,#REF!,#REF!, ""), 0)</f>
        <v>#REF!</v>
      </c>
      <c r="AS329" s="1" t="e">
        <f>_xlfn.XLOOKUP($L329,Pos!$A:$A,Pos!AI:AI,_xlfn.XLOOKUP($L329,#REF!,#REF!, ""), 0)</f>
        <v>#REF!</v>
      </c>
      <c r="AT329" s="1" t="e">
        <f>_xlfn.XLOOKUP($L329,Pos!$A:$A,Pos!AJ:AJ,_xlfn.XLOOKUP($L329,#REF!,#REF!, ""), 0)</f>
        <v>#REF!</v>
      </c>
      <c r="AU329" s="1" t="e">
        <f>_xlfn.XLOOKUP($L329,Pos!$A:$A,Pos!AK:AK,_xlfn.XLOOKUP($L329,#REF!,#REF!, ""), 0)</f>
        <v>#REF!</v>
      </c>
      <c r="AV329" s="1" t="e">
        <f>_xlfn.XLOOKUP($L329,Pos!$A:$A,Pos!AL:AL,_xlfn.XLOOKUP($L329,#REF!,#REF!, ""), 0)</f>
        <v>#REF!</v>
      </c>
      <c r="AW329" s="1" t="e">
        <f>_xlfn.XLOOKUP($L329,Pos!$A:$A,Pos!AM:AM,_xlfn.XLOOKUP($L329,#REF!,#REF!, ""), 0)</f>
        <v>#REF!</v>
      </c>
      <c r="AX329" s="1" t="e">
        <f>_xlfn.XLOOKUP($L329,Pos!$A:$A,Pos!AN:AN,_xlfn.XLOOKUP($L329,#REF!,#REF!, ""), 0)</f>
        <v>#REF!</v>
      </c>
      <c r="AY329" s="1" t="e">
        <f>_xlfn.XLOOKUP($L329,Pos!$A:$A,Pos!AO:AO,_xlfn.XLOOKUP($L329,#REF!,#REF!, ""), 0)</f>
        <v>#REF!</v>
      </c>
      <c r="AZ329" s="7" t="str">
        <f t="shared" si="144"/>
        <v>OUT</v>
      </c>
      <c r="BA329" s="1">
        <f>IF(OR(_xlfn.XLOOKUP(L329,Pos!B:B,Pos!L:L,FALSE)="ESG Reason",_xlfn.XLOOKUP(L329,Pos!B:B,Pos!L:L,FALSE)="Blacklisted"),1,0)</f>
        <v>0</v>
      </c>
      <c r="BC329" s="11">
        <v>9.2701377179539552E-11</v>
      </c>
      <c r="BD329" s="11">
        <f>_xlfn.XLOOKUP($L329,Pos!$B:$B,Pos!H:H,0, 0)</f>
        <v>0</v>
      </c>
      <c r="BE329" s="11">
        <f>_xlfn.XLOOKUP($L329,Pos!$B:$B,Pos!I:I,0, 0)</f>
        <v>9.2495778380078406E-4</v>
      </c>
      <c r="BF329" s="18">
        <f t="shared" si="145"/>
        <v>9.2495778380078406E-4</v>
      </c>
      <c r="BG329" s="1">
        <f t="shared" si="146"/>
        <v>1</v>
      </c>
      <c r="BH329" s="1">
        <f t="shared" si="147"/>
        <v>32</v>
      </c>
      <c r="BI329" s="18">
        <f t="shared" si="148"/>
        <v>9.2701377179539552E-11</v>
      </c>
      <c r="BJ329" s="3">
        <f t="shared" si="149"/>
        <v>0</v>
      </c>
      <c r="BK329" s="18">
        <f t="shared" si="150"/>
        <v>0</v>
      </c>
    </row>
    <row r="330" spans="3:63" x14ac:dyDescent="0.25">
      <c r="C330" s="3"/>
      <c r="D330" s="3"/>
      <c r="E330" s="3"/>
      <c r="F330" s="3"/>
      <c r="G330" s="51" t="s">
        <v>217</v>
      </c>
      <c r="H330" s="8" t="str">
        <f t="shared" si="140"/>
        <v>0%North America</v>
      </c>
      <c r="I330" s="11" cm="1">
        <f t="array" ref="I330">IF(
   AZ330 = "OUT", 0,IF(
   BD330 &gt;= LARGE(IF(ISNUMBER(BD:BD), BD:BD), 3),
   BE330 - 0.001,
   IF(BE330 &gt;=VLOOKUP(P330,mapping!$A:$B,2,FALSE), BE330,VLOOKUP(P330,mapping!$A$2:$B$8,2,FALSE))
))</f>
        <v>0</v>
      </c>
      <c r="J330" s="11" cm="1">
        <f t="array" ref="J330">IF(
    AZ330="OUT",0,IF(IF(
                      BD330&gt;=LARGE(IF(ISNUMBER(BD:BD),BD:BD),3),
                      BE330+0.001,
                      VLOOKUP(H330,mapping!$D:$E,2,FALSE)
                      )&gt;I330,
                   IF(
                      BD330&gt;=LARGE(IF(ISNUMBER(BD:BD),BD:BD),3),
                      BE330+0.001,
                      VLOOKUP(H330,mapping!$D:$E,2,FALSE)
                      ),
                   I330+0.002))</f>
        <v>0</v>
      </c>
      <c r="K330" s="8">
        <f t="shared" si="141"/>
        <v>9.2246010417989708E-4</v>
      </c>
      <c r="L330" s="1" t="str">
        <f>Pos!B954</f>
        <v>US25809K1051</v>
      </c>
      <c r="M330" s="1" t="str">
        <f>_xlfn.XLOOKUP($L330,Pos!B:B,Pos!D:D,, 0)</f>
        <v>DoorDash, Inc. Class A</v>
      </c>
      <c r="N330" s="1" t="str">
        <f>_xlfn.XLOOKUP($L330,Pos!B:B,Pos!E:E,, 0)</f>
        <v>Technology</v>
      </c>
      <c r="O330" s="1" t="str">
        <f t="shared" si="142"/>
        <v>Technology_North America</v>
      </c>
      <c r="P330" s="1" t="str">
        <f>_xlfn.XLOOKUP($L330,Pos!B:B,Pos!F:F,, 0)</f>
        <v>North America</v>
      </c>
      <c r="Q330" s="1">
        <v>0</v>
      </c>
      <c r="R330" s="9">
        <f>_xlfn.XLOOKUP($L330,Pos!$B:$B,Pos!N:N,0, 0)</f>
        <v>0</v>
      </c>
      <c r="S330" s="9">
        <f>_xlfn.XLOOKUP($L330,Pos!$B:$B,Pos!O:O,0, 0)</f>
        <v>2.666833</v>
      </c>
      <c r="T330" s="9">
        <f>_xlfn.XLOOKUP($L330,Pos!$B:$B,Pos!P:P,0, 0)</f>
        <v>5.4749999999999996</v>
      </c>
      <c r="U330" s="9">
        <f>_xlfn.XLOOKUP($L330,Pos!$B:$B,Pos!Q:Q,0, 0)</f>
        <v>2.7</v>
      </c>
      <c r="V330" s="9">
        <f>_xlfn.XLOOKUP($L330,Pos!$B:$B,Pos!R:R,0, 0)</f>
        <v>4.1333330000000004</v>
      </c>
      <c r="W330" s="9">
        <f>_xlfn.XLOOKUP($L330,Pos!$B:$B,Pos!S:S,0, 0)</f>
        <v>8.4116669999999996</v>
      </c>
      <c r="X330" s="9" t="str">
        <f>_xlfn.XLOOKUP($L330,Pos!$B:$B,Pos!J:J,0, 0)</f>
        <v>Outperform</v>
      </c>
      <c r="Y330" s="1">
        <v>0</v>
      </c>
      <c r="Z330" s="1">
        <v>0</v>
      </c>
      <c r="AA330" s="1">
        <f t="shared" si="143"/>
        <v>0</v>
      </c>
      <c r="AB330" s="9">
        <f>_xlfn.XLOOKUP(L330,Pos!B:B,Pos!K:K,-1,0)</f>
        <v>7.0103092783505154</v>
      </c>
      <c r="AC330" s="1" t="e">
        <f>_xlfn.XLOOKUP($L330,Pos!$A:$A,Pos!S:S,_xlfn.XLOOKUP($L330,#REF!,#REF!, ""), 0)</f>
        <v>#REF!</v>
      </c>
      <c r="AD330" s="1" t="e">
        <f>_xlfn.XLOOKUP($L330,Pos!$A:$A,Pos!T:T,_xlfn.XLOOKUP($L330,#REF!,#REF!, ""), 0)</f>
        <v>#REF!</v>
      </c>
      <c r="AE330" s="1" t="e">
        <f>_xlfn.XLOOKUP($L330,Pos!$A:$A,Pos!U:U,_xlfn.XLOOKUP($L330,#REF!,#REF!, ""), 0)</f>
        <v>#REF!</v>
      </c>
      <c r="AF330" s="1" t="e">
        <f>_xlfn.XLOOKUP($L330,Pos!$A:$A,Pos!V:V,_xlfn.XLOOKUP($L330,#REF!,#REF!, ""), 0)</f>
        <v>#REF!</v>
      </c>
      <c r="AG330" s="1" t="e">
        <f>_xlfn.XLOOKUP($L330,Pos!$A:$A,Pos!W:W,_xlfn.XLOOKUP($L330,#REF!,#REF!, ""), 0)</f>
        <v>#REF!</v>
      </c>
      <c r="AH330" s="1" t="e">
        <f>_xlfn.XLOOKUP($L330,Pos!$A:$A,Pos!X:X,_xlfn.XLOOKUP($L330,#REF!,#REF!, ""), 0)</f>
        <v>#REF!</v>
      </c>
      <c r="AI330" s="1" t="e">
        <f>_xlfn.XLOOKUP($L330,Pos!$A:$A,Pos!Y:Y,_xlfn.XLOOKUP($L330,#REF!,#REF!, ""), 0)</f>
        <v>#REF!</v>
      </c>
      <c r="AJ330" s="1" t="e">
        <f>_xlfn.XLOOKUP($L330,Pos!$A:$A,Pos!Z:Z,_xlfn.XLOOKUP($L330,#REF!,#REF!, ""), 0)</f>
        <v>#REF!</v>
      </c>
      <c r="AK330" s="1" t="e">
        <f>_xlfn.XLOOKUP($L330,Pos!$A:$A,Pos!AA:AA,_xlfn.XLOOKUP($L330,#REF!,#REF!, ""), 0)</f>
        <v>#REF!</v>
      </c>
      <c r="AL330" s="1" t="e">
        <f>_xlfn.XLOOKUP($L330,Pos!$A:$A,Pos!AB:AB,_xlfn.XLOOKUP($L330,#REF!,#REF!, ""), 0)</f>
        <v>#REF!</v>
      </c>
      <c r="AM330" s="1" t="e">
        <f>_xlfn.XLOOKUP($L330,Pos!$A:$A,Pos!AC:AC,_xlfn.XLOOKUP($L330,#REF!,#REF!, ""), 0)</f>
        <v>#REF!</v>
      </c>
      <c r="AN330" s="1" t="e">
        <f>_xlfn.XLOOKUP($L330,Pos!$A:$A,Pos!AD:AD,_xlfn.XLOOKUP($L330,#REF!,#REF!, ""), 0)</f>
        <v>#REF!</v>
      </c>
      <c r="AO330" s="1" t="e">
        <f>_xlfn.XLOOKUP($L330,Pos!$A:$A,Pos!AE:AE,_xlfn.XLOOKUP($L330,#REF!,#REF!, ""), 0)</f>
        <v>#REF!</v>
      </c>
      <c r="AP330" s="1" t="e">
        <f>_xlfn.XLOOKUP($L330,Pos!$A:$A,Pos!AF:AF,_xlfn.XLOOKUP($L330,#REF!,#REF!, ""), 0)</f>
        <v>#REF!</v>
      </c>
      <c r="AQ330" s="1" t="e">
        <f>_xlfn.XLOOKUP($L330,Pos!$A:$A,Pos!AG:AG,_xlfn.XLOOKUP($L330,#REF!,#REF!, ""), 0)</f>
        <v>#REF!</v>
      </c>
      <c r="AR330" s="1" t="e">
        <f>_xlfn.XLOOKUP($L330,Pos!$A:$A,Pos!AH:AH,_xlfn.XLOOKUP($L330,#REF!,#REF!, ""), 0)</f>
        <v>#REF!</v>
      </c>
      <c r="AS330" s="1" t="e">
        <f>_xlfn.XLOOKUP($L330,Pos!$A:$A,Pos!AI:AI,_xlfn.XLOOKUP($L330,#REF!,#REF!, ""), 0)</f>
        <v>#REF!</v>
      </c>
      <c r="AT330" s="1" t="e">
        <f>_xlfn.XLOOKUP($L330,Pos!$A:$A,Pos!AJ:AJ,_xlfn.XLOOKUP($L330,#REF!,#REF!, ""), 0)</f>
        <v>#REF!</v>
      </c>
      <c r="AU330" s="1" t="e">
        <f>_xlfn.XLOOKUP($L330,Pos!$A:$A,Pos!AK:AK,_xlfn.XLOOKUP($L330,#REF!,#REF!, ""), 0)</f>
        <v>#REF!</v>
      </c>
      <c r="AV330" s="1" t="e">
        <f>_xlfn.XLOOKUP($L330,Pos!$A:$A,Pos!AL:AL,_xlfn.XLOOKUP($L330,#REF!,#REF!, ""), 0)</f>
        <v>#REF!</v>
      </c>
      <c r="AW330" s="1" t="e">
        <f>_xlfn.XLOOKUP($L330,Pos!$A:$A,Pos!AM:AM,_xlfn.XLOOKUP($L330,#REF!,#REF!, ""), 0)</f>
        <v>#REF!</v>
      </c>
      <c r="AX330" s="1" t="e">
        <f>_xlfn.XLOOKUP($L330,Pos!$A:$A,Pos!AN:AN,_xlfn.XLOOKUP($L330,#REF!,#REF!, ""), 0)</f>
        <v>#REF!</v>
      </c>
      <c r="AY330" s="1" t="e">
        <f>_xlfn.XLOOKUP($L330,Pos!$A:$A,Pos!AO:AO,_xlfn.XLOOKUP($L330,#REF!,#REF!, ""), 0)</f>
        <v>#REF!</v>
      </c>
      <c r="AZ330" s="7" t="str">
        <f t="shared" si="144"/>
        <v>OUT</v>
      </c>
      <c r="BA330" s="1">
        <f>IF(OR(_xlfn.XLOOKUP(L330,Pos!B:B,Pos!L:L,FALSE)="ESG Reason",_xlfn.XLOOKUP(L330,Pos!B:B,Pos!L:L,FALSE)="Blacklisted"),1,0)</f>
        <v>1</v>
      </c>
      <c r="BC330" s="11">
        <v>1.9841977164194709E-10</v>
      </c>
      <c r="BD330" s="11">
        <f>_xlfn.XLOOKUP($L330,Pos!$B:$B,Pos!H:H,0, 0)</f>
        <v>0</v>
      </c>
      <c r="BE330" s="11">
        <f>_xlfn.XLOOKUP($L330,Pos!$B:$B,Pos!I:I,0, 0)</f>
        <v>9.2246010417989708E-4</v>
      </c>
      <c r="BF330" s="18">
        <f t="shared" si="145"/>
        <v>9.2246010417989708E-4</v>
      </c>
      <c r="BG330" s="1">
        <f t="shared" si="146"/>
        <v>1</v>
      </c>
      <c r="BH330" s="1">
        <f t="shared" si="147"/>
        <v>35</v>
      </c>
      <c r="BI330" s="18">
        <f t="shared" si="148"/>
        <v>1.9841977164194709E-10</v>
      </c>
      <c r="BJ330" s="3">
        <f t="shared" si="149"/>
        <v>0</v>
      </c>
      <c r="BK330" s="18">
        <f t="shared" si="150"/>
        <v>0</v>
      </c>
    </row>
    <row r="331" spans="3:63" x14ac:dyDescent="0.25">
      <c r="C331" s="3"/>
      <c r="D331" s="3"/>
      <c r="E331" s="3"/>
      <c r="F331" s="3"/>
      <c r="G331" s="51" t="s">
        <v>231</v>
      </c>
      <c r="H331" s="8" t="str">
        <f t="shared" si="140"/>
        <v>0%North America</v>
      </c>
      <c r="I331" s="11" cm="1">
        <f t="array" ref="I331">IF(
   AZ331 = "OUT", 0,IF(
   BD331 &gt;= LARGE(IF(ISNUMBER(BD:BD), BD:BD), 3),
   BE331 - 0.001,
   IF(BE331 &gt;=VLOOKUP(P331,mapping!$A:$B,2,FALSE), BE331,VLOOKUP(P331,mapping!$A$2:$B$8,2,FALSE))
))</f>
        <v>0</v>
      </c>
      <c r="J331" s="11" cm="1">
        <f t="array" ref="J331">IF(
    AZ331="OUT",0,IF(IF(
                      BD331&gt;=LARGE(IF(ISNUMBER(BD:BD),BD:BD),3),
                      BE331+0.001,
                      VLOOKUP(H331,mapping!$D:$E,2,FALSE)
                      )&gt;I331,
                   IF(
                      BD331&gt;=LARGE(IF(ISNUMBER(BD:BD),BD:BD),3),
                      BE331+0.001,
                      VLOOKUP(H331,mapping!$D:$E,2,FALSE)
                      ),
                   I331+0.002))</f>
        <v>0</v>
      </c>
      <c r="K331" s="8">
        <f t="shared" si="141"/>
        <v>9.196736806729932E-4</v>
      </c>
      <c r="L331" s="1" t="str">
        <f>Pos!B970</f>
        <v>US2910111044</v>
      </c>
      <c r="M331" s="1" t="str">
        <f>_xlfn.XLOOKUP($L331,Pos!B:B,Pos!D:D,, 0)</f>
        <v>Emerson Electric Co.</v>
      </c>
      <c r="N331" s="1" t="str">
        <f>_xlfn.XLOOKUP($L331,Pos!B:B,Pos!E:E,, 0)</f>
        <v>Industrial Goods &amp; Services</v>
      </c>
      <c r="O331" s="1" t="str">
        <f t="shared" si="142"/>
        <v>Industrial Goods &amp; Services_North America</v>
      </c>
      <c r="P331" s="1" t="str">
        <f>_xlfn.XLOOKUP($L331,Pos!B:B,Pos!F:F,, 0)</f>
        <v>North America</v>
      </c>
      <c r="Q331" s="1">
        <v>0</v>
      </c>
      <c r="R331" s="9">
        <f>_xlfn.XLOOKUP($L331,Pos!$B:$B,Pos!N:N,0, 0)</f>
        <v>6.13</v>
      </c>
      <c r="S331" s="9">
        <f>_xlfn.XLOOKUP($L331,Pos!$B:$B,Pos!O:O,0, 0)</f>
        <v>5.079167</v>
      </c>
      <c r="T331" s="9">
        <f>_xlfn.XLOOKUP($L331,Pos!$B:$B,Pos!P:P,0, 0)</f>
        <v>3.5</v>
      </c>
      <c r="U331" s="9">
        <f>_xlfn.XLOOKUP($L331,Pos!$B:$B,Pos!Q:Q,0, 0)</f>
        <v>3.8</v>
      </c>
      <c r="V331" s="9">
        <f>_xlfn.XLOOKUP($L331,Pos!$B:$B,Pos!R:R,0, 0)</f>
        <v>3.6333329999999999</v>
      </c>
      <c r="W331" s="9">
        <f>_xlfn.XLOOKUP($L331,Pos!$B:$B,Pos!S:S,0, 0)</f>
        <v>2.95</v>
      </c>
      <c r="X331" s="9" t="str">
        <f>_xlfn.XLOOKUP($L331,Pos!$B:$B,Pos!J:J,0, 0)</f>
        <v>Outperform</v>
      </c>
      <c r="Y331" s="1">
        <v>0</v>
      </c>
      <c r="Z331" s="1">
        <v>0</v>
      </c>
      <c r="AA331" s="1">
        <f t="shared" si="143"/>
        <v>0</v>
      </c>
      <c r="AB331" s="9">
        <f>_xlfn.XLOOKUP(L331,Pos!B:B,Pos!K:K,-1,0)</f>
        <v>5.9375</v>
      </c>
      <c r="AC331" s="1" t="e">
        <f>_xlfn.XLOOKUP($L331,Pos!$A:$A,Pos!S:S,_xlfn.XLOOKUP($L331,#REF!,#REF!, ""), 0)</f>
        <v>#REF!</v>
      </c>
      <c r="AD331" s="1" t="e">
        <f>_xlfn.XLOOKUP($L331,Pos!$A:$A,Pos!T:T,_xlfn.XLOOKUP($L331,#REF!,#REF!, ""), 0)</f>
        <v>#REF!</v>
      </c>
      <c r="AE331" s="1" t="e">
        <f>_xlfn.XLOOKUP($L331,Pos!$A:$A,Pos!U:U,_xlfn.XLOOKUP($L331,#REF!,#REF!, ""), 0)</f>
        <v>#REF!</v>
      </c>
      <c r="AF331" s="1" t="e">
        <f>_xlfn.XLOOKUP($L331,Pos!$A:$A,Pos!V:V,_xlfn.XLOOKUP($L331,#REF!,#REF!, ""), 0)</f>
        <v>#REF!</v>
      </c>
      <c r="AG331" s="1" t="e">
        <f>_xlfn.XLOOKUP($L331,Pos!$A:$A,Pos!W:W,_xlfn.XLOOKUP($L331,#REF!,#REF!, ""), 0)</f>
        <v>#REF!</v>
      </c>
      <c r="AH331" s="1" t="e">
        <f>_xlfn.XLOOKUP($L331,Pos!$A:$A,Pos!X:X,_xlfn.XLOOKUP($L331,#REF!,#REF!, ""), 0)</f>
        <v>#REF!</v>
      </c>
      <c r="AI331" s="1" t="e">
        <f>_xlfn.XLOOKUP($L331,Pos!$A:$A,Pos!Y:Y,_xlfn.XLOOKUP($L331,#REF!,#REF!, ""), 0)</f>
        <v>#REF!</v>
      </c>
      <c r="AJ331" s="1" t="e">
        <f>_xlfn.XLOOKUP($L331,Pos!$A:$A,Pos!Z:Z,_xlfn.XLOOKUP($L331,#REF!,#REF!, ""), 0)</f>
        <v>#REF!</v>
      </c>
      <c r="AK331" s="1" t="e">
        <f>_xlfn.XLOOKUP($L331,Pos!$A:$A,Pos!AA:AA,_xlfn.XLOOKUP($L331,#REF!,#REF!, ""), 0)</f>
        <v>#REF!</v>
      </c>
      <c r="AL331" s="1" t="e">
        <f>_xlfn.XLOOKUP($L331,Pos!$A:$A,Pos!AB:AB,_xlfn.XLOOKUP($L331,#REF!,#REF!, ""), 0)</f>
        <v>#REF!</v>
      </c>
      <c r="AM331" s="1" t="e">
        <f>_xlfn.XLOOKUP($L331,Pos!$A:$A,Pos!AC:AC,_xlfn.XLOOKUP($L331,#REF!,#REF!, ""), 0)</f>
        <v>#REF!</v>
      </c>
      <c r="AN331" s="1" t="e">
        <f>_xlfn.XLOOKUP($L331,Pos!$A:$A,Pos!AD:AD,_xlfn.XLOOKUP($L331,#REF!,#REF!, ""), 0)</f>
        <v>#REF!</v>
      </c>
      <c r="AO331" s="1" t="e">
        <f>_xlfn.XLOOKUP($L331,Pos!$A:$A,Pos!AE:AE,_xlfn.XLOOKUP($L331,#REF!,#REF!, ""), 0)</f>
        <v>#REF!</v>
      </c>
      <c r="AP331" s="1" t="e">
        <f>_xlfn.XLOOKUP($L331,Pos!$A:$A,Pos!AF:AF,_xlfn.XLOOKUP($L331,#REF!,#REF!, ""), 0)</f>
        <v>#REF!</v>
      </c>
      <c r="AQ331" s="1" t="e">
        <f>_xlfn.XLOOKUP($L331,Pos!$A:$A,Pos!AG:AG,_xlfn.XLOOKUP($L331,#REF!,#REF!, ""), 0)</f>
        <v>#REF!</v>
      </c>
      <c r="AR331" s="1" t="e">
        <f>_xlfn.XLOOKUP($L331,Pos!$A:$A,Pos!AH:AH,_xlfn.XLOOKUP($L331,#REF!,#REF!, ""), 0)</f>
        <v>#REF!</v>
      </c>
      <c r="AS331" s="1" t="e">
        <f>_xlfn.XLOOKUP($L331,Pos!$A:$A,Pos!AI:AI,_xlfn.XLOOKUP($L331,#REF!,#REF!, ""), 0)</f>
        <v>#REF!</v>
      </c>
      <c r="AT331" s="1" t="e">
        <f>_xlfn.XLOOKUP($L331,Pos!$A:$A,Pos!AJ:AJ,_xlfn.XLOOKUP($L331,#REF!,#REF!, ""), 0)</f>
        <v>#REF!</v>
      </c>
      <c r="AU331" s="1" t="e">
        <f>_xlfn.XLOOKUP($L331,Pos!$A:$A,Pos!AK:AK,_xlfn.XLOOKUP($L331,#REF!,#REF!, ""), 0)</f>
        <v>#REF!</v>
      </c>
      <c r="AV331" s="1" t="e">
        <f>_xlfn.XLOOKUP($L331,Pos!$A:$A,Pos!AL:AL,_xlfn.XLOOKUP($L331,#REF!,#REF!, ""), 0)</f>
        <v>#REF!</v>
      </c>
      <c r="AW331" s="1" t="e">
        <f>_xlfn.XLOOKUP($L331,Pos!$A:$A,Pos!AM:AM,_xlfn.XLOOKUP($L331,#REF!,#REF!, ""), 0)</f>
        <v>#REF!</v>
      </c>
      <c r="AX331" s="1" t="e">
        <f>_xlfn.XLOOKUP($L331,Pos!$A:$A,Pos!AN:AN,_xlfn.XLOOKUP($L331,#REF!,#REF!, ""), 0)</f>
        <v>#REF!</v>
      </c>
      <c r="AY331" s="1" t="e">
        <f>_xlfn.XLOOKUP($L331,Pos!$A:$A,Pos!AO:AO,_xlfn.XLOOKUP($L331,#REF!,#REF!, ""), 0)</f>
        <v>#REF!</v>
      </c>
      <c r="AZ331" s="7" t="str">
        <f t="shared" si="144"/>
        <v>OUT</v>
      </c>
      <c r="BA331" s="1">
        <f>IF(OR(_xlfn.XLOOKUP(L331,Pos!B:B,Pos!L:L,FALSE)="ESG Reason",_xlfn.XLOOKUP(L331,Pos!B:B,Pos!L:L,FALSE)="Blacklisted"),1,0)</f>
        <v>0</v>
      </c>
      <c r="BC331" s="11">
        <v>8.6308018493361566E-11</v>
      </c>
      <c r="BD331" s="11">
        <f>_xlfn.XLOOKUP($L331,Pos!$B:$B,Pos!H:H,0, 0)</f>
        <v>0</v>
      </c>
      <c r="BE331" s="11">
        <f>_xlfn.XLOOKUP($L331,Pos!$B:$B,Pos!I:I,0, 0)</f>
        <v>9.196736806729932E-4</v>
      </c>
      <c r="BF331" s="18">
        <f t="shared" si="145"/>
        <v>9.196736806729932E-4</v>
      </c>
      <c r="BG331" s="1">
        <f t="shared" si="146"/>
        <v>1</v>
      </c>
      <c r="BH331" s="1">
        <f t="shared" si="147"/>
        <v>29</v>
      </c>
      <c r="BI331" s="18">
        <f t="shared" si="148"/>
        <v>8.6308018493361566E-11</v>
      </c>
      <c r="BJ331" s="3">
        <f t="shared" si="149"/>
        <v>0</v>
      </c>
      <c r="BK331" s="18">
        <f t="shared" si="150"/>
        <v>0</v>
      </c>
    </row>
    <row r="332" spans="3:63" x14ac:dyDescent="0.25">
      <c r="C332" s="3"/>
      <c r="D332" s="3"/>
      <c r="E332" s="3"/>
      <c r="F332" s="3"/>
      <c r="G332" s="51" t="s">
        <v>230</v>
      </c>
      <c r="H332" s="8" t="str">
        <f t="shared" si="140"/>
        <v>0%North America</v>
      </c>
      <c r="I332" s="11" cm="1">
        <f t="array" ref="I332">IF(
   AZ332 = "OUT", 0,IF(
   BD332 &gt;= LARGE(IF(ISNUMBER(BD:BD), BD:BD), 3),
   BE332 - 0.001,
   IF(BE332 &gt;=VLOOKUP(P332,mapping!$A:$B,2,FALSE), BE332,VLOOKUP(P332,mapping!$A$2:$B$8,2,FALSE))
))</f>
        <v>0</v>
      </c>
      <c r="J332" s="11" cm="1">
        <f t="array" ref="J332">IF(
    AZ332="OUT",0,IF(IF(
                      BD332&gt;=LARGE(IF(ISNUMBER(BD:BD),BD:BD),3),
                      BE332+0.001,
                      VLOOKUP(H332,mapping!$D:$E,2,FALSE)
                      )&gt;I332,
                   IF(
                      BD332&gt;=LARGE(IF(ISNUMBER(BD:BD),BD:BD),3),
                      BE332+0.001,
                      VLOOKUP(H332,mapping!$D:$E,2,FALSE)
                      ),
                   I332+0.002))</f>
        <v>0</v>
      </c>
      <c r="K332" s="8">
        <f t="shared" si="141"/>
        <v>9.1598471998998387E-4</v>
      </c>
      <c r="L332" s="1" t="str">
        <f>Pos!B1071</f>
        <v>US48251W1045</v>
      </c>
      <c r="M332" s="1" t="str">
        <f>_xlfn.XLOOKUP($L332,Pos!B:B,Pos!D:D,, 0)</f>
        <v>KKR &amp; Co Inc</v>
      </c>
      <c r="N332" s="1" t="str">
        <f>_xlfn.XLOOKUP($L332,Pos!B:B,Pos!E:E,, 0)</f>
        <v>Financial Services</v>
      </c>
      <c r="O332" s="1" t="str">
        <f t="shared" si="142"/>
        <v>Financial Services_North America</v>
      </c>
      <c r="P332" s="1" t="str">
        <f>_xlfn.XLOOKUP($L332,Pos!B:B,Pos!F:F,, 0)</f>
        <v>North America</v>
      </c>
      <c r="Q332" s="1">
        <v>0</v>
      </c>
      <c r="R332" s="9">
        <f>_xlfn.XLOOKUP($L332,Pos!$B:$B,Pos!N:N,0, 0)</f>
        <v>2.5</v>
      </c>
      <c r="S332" s="9">
        <f>_xlfn.XLOOKUP($L332,Pos!$B:$B,Pos!O:O,0, 0)</f>
        <v>1.4275</v>
      </c>
      <c r="T332" s="9">
        <f>_xlfn.XLOOKUP($L332,Pos!$B:$B,Pos!P:P,0, 0)</f>
        <v>4.1500000000000004</v>
      </c>
      <c r="U332" s="9">
        <f>_xlfn.XLOOKUP($L332,Pos!$B:$B,Pos!Q:Q,0, 0)</f>
        <v>2.5</v>
      </c>
      <c r="V332" s="9">
        <f>_xlfn.XLOOKUP($L332,Pos!$B:$B,Pos!R:R,0, 0)</f>
        <v>0.83333330000000005</v>
      </c>
      <c r="W332" s="9">
        <f>_xlfn.XLOOKUP($L332,Pos!$B:$B,Pos!S:S,0, 0)</f>
        <v>4.2866669999999996</v>
      </c>
      <c r="X332" s="9" t="str">
        <f>_xlfn.XLOOKUP($L332,Pos!$B:$B,Pos!J:J,0, 0)</f>
        <v>Outperform</v>
      </c>
      <c r="Y332" s="1">
        <v>0</v>
      </c>
      <c r="Z332" s="1">
        <v>0</v>
      </c>
      <c r="AA332" s="1">
        <f t="shared" si="143"/>
        <v>0</v>
      </c>
      <c r="AB332" s="9">
        <f>_xlfn.XLOOKUP(L332,Pos!B:B,Pos!K:K,-1,0)</f>
        <v>1.666666666666667</v>
      </c>
      <c r="AC332" s="1" t="e">
        <f>_xlfn.XLOOKUP($L332,Pos!$A:$A,Pos!S:S,_xlfn.XLOOKUP($L332,#REF!,#REF!, ""), 0)</f>
        <v>#REF!</v>
      </c>
      <c r="AD332" s="1" t="e">
        <f>_xlfn.XLOOKUP($L332,Pos!$A:$A,Pos!T:T,_xlfn.XLOOKUP($L332,#REF!,#REF!, ""), 0)</f>
        <v>#REF!</v>
      </c>
      <c r="AE332" s="1" t="e">
        <f>_xlfn.XLOOKUP($L332,Pos!$A:$A,Pos!U:U,_xlfn.XLOOKUP($L332,#REF!,#REF!, ""), 0)</f>
        <v>#REF!</v>
      </c>
      <c r="AF332" s="1" t="e">
        <f>_xlfn.XLOOKUP($L332,Pos!$A:$A,Pos!V:V,_xlfn.XLOOKUP($L332,#REF!,#REF!, ""), 0)</f>
        <v>#REF!</v>
      </c>
      <c r="AG332" s="1" t="e">
        <f>_xlfn.XLOOKUP($L332,Pos!$A:$A,Pos!W:W,_xlfn.XLOOKUP($L332,#REF!,#REF!, ""), 0)</f>
        <v>#REF!</v>
      </c>
      <c r="AH332" s="1" t="e">
        <f>_xlfn.XLOOKUP($L332,Pos!$A:$A,Pos!X:X,_xlfn.XLOOKUP($L332,#REF!,#REF!, ""), 0)</f>
        <v>#REF!</v>
      </c>
      <c r="AI332" s="1" t="e">
        <f>_xlfn.XLOOKUP($L332,Pos!$A:$A,Pos!Y:Y,_xlfn.XLOOKUP($L332,#REF!,#REF!, ""), 0)</f>
        <v>#REF!</v>
      </c>
      <c r="AJ332" s="1" t="e">
        <f>_xlfn.XLOOKUP($L332,Pos!$A:$A,Pos!Z:Z,_xlfn.XLOOKUP($L332,#REF!,#REF!, ""), 0)</f>
        <v>#REF!</v>
      </c>
      <c r="AK332" s="1" t="e">
        <f>_xlfn.XLOOKUP($L332,Pos!$A:$A,Pos!AA:AA,_xlfn.XLOOKUP($L332,#REF!,#REF!, ""), 0)</f>
        <v>#REF!</v>
      </c>
      <c r="AL332" s="1" t="e">
        <f>_xlfn.XLOOKUP($L332,Pos!$A:$A,Pos!AB:AB,_xlfn.XLOOKUP($L332,#REF!,#REF!, ""), 0)</f>
        <v>#REF!</v>
      </c>
      <c r="AM332" s="1" t="e">
        <f>_xlfn.XLOOKUP($L332,Pos!$A:$A,Pos!AC:AC,_xlfn.XLOOKUP($L332,#REF!,#REF!, ""), 0)</f>
        <v>#REF!</v>
      </c>
      <c r="AN332" s="1" t="e">
        <f>_xlfn.XLOOKUP($L332,Pos!$A:$A,Pos!AD:AD,_xlfn.XLOOKUP($L332,#REF!,#REF!, ""), 0)</f>
        <v>#REF!</v>
      </c>
      <c r="AO332" s="1" t="e">
        <f>_xlfn.XLOOKUP($L332,Pos!$A:$A,Pos!AE:AE,_xlfn.XLOOKUP($L332,#REF!,#REF!, ""), 0)</f>
        <v>#REF!</v>
      </c>
      <c r="AP332" s="1" t="e">
        <f>_xlfn.XLOOKUP($L332,Pos!$A:$A,Pos!AF:AF,_xlfn.XLOOKUP($L332,#REF!,#REF!, ""), 0)</f>
        <v>#REF!</v>
      </c>
      <c r="AQ332" s="1" t="e">
        <f>_xlfn.XLOOKUP($L332,Pos!$A:$A,Pos!AG:AG,_xlfn.XLOOKUP($L332,#REF!,#REF!, ""), 0)</f>
        <v>#REF!</v>
      </c>
      <c r="AR332" s="1" t="e">
        <f>_xlfn.XLOOKUP($L332,Pos!$A:$A,Pos!AH:AH,_xlfn.XLOOKUP($L332,#REF!,#REF!, ""), 0)</f>
        <v>#REF!</v>
      </c>
      <c r="AS332" s="1" t="e">
        <f>_xlfn.XLOOKUP($L332,Pos!$A:$A,Pos!AI:AI,_xlfn.XLOOKUP($L332,#REF!,#REF!, ""), 0)</f>
        <v>#REF!</v>
      </c>
      <c r="AT332" s="1" t="e">
        <f>_xlfn.XLOOKUP($L332,Pos!$A:$A,Pos!AJ:AJ,_xlfn.XLOOKUP($L332,#REF!,#REF!, ""), 0)</f>
        <v>#REF!</v>
      </c>
      <c r="AU332" s="1" t="e">
        <f>_xlfn.XLOOKUP($L332,Pos!$A:$A,Pos!AK:AK,_xlfn.XLOOKUP($L332,#REF!,#REF!, ""), 0)</f>
        <v>#REF!</v>
      </c>
      <c r="AV332" s="1" t="e">
        <f>_xlfn.XLOOKUP($L332,Pos!$A:$A,Pos!AL:AL,_xlfn.XLOOKUP($L332,#REF!,#REF!, ""), 0)</f>
        <v>#REF!</v>
      </c>
      <c r="AW332" s="1" t="e">
        <f>_xlfn.XLOOKUP($L332,Pos!$A:$A,Pos!AM:AM,_xlfn.XLOOKUP($L332,#REF!,#REF!, ""), 0)</f>
        <v>#REF!</v>
      </c>
      <c r="AX332" s="1" t="e">
        <f>_xlfn.XLOOKUP($L332,Pos!$A:$A,Pos!AN:AN,_xlfn.XLOOKUP($L332,#REF!,#REF!, ""), 0)</f>
        <v>#REF!</v>
      </c>
      <c r="AY332" s="1" t="e">
        <f>_xlfn.XLOOKUP($L332,Pos!$A:$A,Pos!AO:AO,_xlfn.XLOOKUP($L332,#REF!,#REF!, ""), 0)</f>
        <v>#REF!</v>
      </c>
      <c r="AZ332" s="7" t="str">
        <f t="shared" si="144"/>
        <v>OUT</v>
      </c>
      <c r="BA332" s="1">
        <f>IF(OR(_xlfn.XLOOKUP(L332,Pos!B:B,Pos!L:L,FALSE)="ESG Reason",_xlfn.XLOOKUP(L332,Pos!B:B,Pos!L:L,FALSE)="Blacklisted"),1,0)</f>
        <v>1</v>
      </c>
      <c r="BC332" s="11">
        <v>1.519705595239867E-10</v>
      </c>
      <c r="BD332" s="11">
        <f>_xlfn.XLOOKUP($L332,Pos!$B:$B,Pos!H:H,0, 0)</f>
        <v>0</v>
      </c>
      <c r="BE332" s="11">
        <f>_xlfn.XLOOKUP($L332,Pos!$B:$B,Pos!I:I,0, 0)</f>
        <v>9.1598471998998387E-4</v>
      </c>
      <c r="BF332" s="18">
        <f t="shared" si="145"/>
        <v>9.1598471998998387E-4</v>
      </c>
      <c r="BG332" s="1">
        <f t="shared" si="146"/>
        <v>1</v>
      </c>
      <c r="BH332" s="1">
        <f t="shared" si="147"/>
        <v>26</v>
      </c>
      <c r="BI332" s="18">
        <f t="shared" si="148"/>
        <v>1.519705595239867E-10</v>
      </c>
      <c r="BJ332" s="3">
        <f t="shared" si="149"/>
        <v>0</v>
      </c>
      <c r="BK332" s="18">
        <f t="shared" si="150"/>
        <v>0</v>
      </c>
    </row>
    <row r="333" spans="3:63" x14ac:dyDescent="0.25">
      <c r="C333" s="3"/>
      <c r="D333" s="3"/>
      <c r="E333" s="3"/>
      <c r="F333" s="3"/>
      <c r="G333" s="51" t="s">
        <v>239</v>
      </c>
      <c r="H333" s="8" t="str">
        <f t="shared" si="140"/>
        <v>0%North America</v>
      </c>
      <c r="I333" s="11" cm="1">
        <f t="array" ref="I333">IF(
   AZ333 = "OUT", 0,IF(
   BD333 &gt;= LARGE(IF(ISNUMBER(BD:BD), BD:BD), 3),
   BE333 - 0.001,
   IF(BE333 &gt;=VLOOKUP(P333,mapping!$A:$B,2,FALSE), BE333,VLOOKUP(P333,mapping!$A$2:$B$8,2,FALSE))
))</f>
        <v>2E-3</v>
      </c>
      <c r="J333" s="11" cm="1">
        <f t="array" ref="J333">IF(
    AZ333="OUT",0,IF(IF(
                      BD333&gt;=LARGE(IF(ISNUMBER(BD:BD),BD:BD),3),
                      BE333+0.001,
                      VLOOKUP(H333,mapping!$D:$E,2,FALSE)
                      )&gt;I333,
                   IF(
                      BD333&gt;=LARGE(IF(ISNUMBER(BD:BD),BD:BD),3),
                      BE333+0.001,
                      VLOOKUP(H333,mapping!$D:$E,2,FALSE)
                      ),
                   I333+0.002))</f>
        <v>0.01</v>
      </c>
      <c r="K333" s="8">
        <f t="shared" si="141"/>
        <v>9.0688163641755516E-4</v>
      </c>
      <c r="L333" s="1" t="str">
        <f>Pos!B1157</f>
        <v>US6934751057</v>
      </c>
      <c r="M333" s="1" t="str">
        <f>_xlfn.XLOOKUP($L333,Pos!B:B,Pos!D:D,, 0)</f>
        <v>PNC Financial Services Group, Inc.</v>
      </c>
      <c r="N333" s="1" t="str">
        <f>_xlfn.XLOOKUP($L333,Pos!B:B,Pos!E:E,, 0)</f>
        <v>Banks</v>
      </c>
      <c r="O333" s="1" t="str">
        <f t="shared" si="142"/>
        <v>Banks_North America</v>
      </c>
      <c r="P333" s="1" t="str">
        <f>_xlfn.XLOOKUP($L333,Pos!B:B,Pos!F:F,, 0)</f>
        <v>North America</v>
      </c>
      <c r="Q333" s="1">
        <v>0</v>
      </c>
      <c r="R333" s="9">
        <f>_xlfn.XLOOKUP($L333,Pos!$B:$B,Pos!N:N,0, 0)</f>
        <v>6.47</v>
      </c>
      <c r="S333" s="9">
        <f>_xlfn.XLOOKUP($L333,Pos!$B:$B,Pos!O:O,0, 0)</f>
        <v>6.37</v>
      </c>
      <c r="T333" s="9">
        <f>_xlfn.XLOOKUP($L333,Pos!$B:$B,Pos!P:P,0, 0)</f>
        <v>3.6749999999999998</v>
      </c>
      <c r="U333" s="9">
        <f>_xlfn.XLOOKUP($L333,Pos!$B:$B,Pos!Q:Q,0, 0)</f>
        <v>4</v>
      </c>
      <c r="V333" s="9">
        <f>_xlfn.XLOOKUP($L333,Pos!$B:$B,Pos!R:R,0, 0)</f>
        <v>4.0333329999999998</v>
      </c>
      <c r="W333" s="9">
        <f>_xlfn.XLOOKUP($L333,Pos!$B:$B,Pos!S:S,0, 0)</f>
        <v>5.8499990000000004</v>
      </c>
      <c r="X333" s="9" t="str">
        <f>_xlfn.XLOOKUP($L333,Pos!$B:$B,Pos!J:J,0, 0)</f>
        <v>Outperform</v>
      </c>
      <c r="Y333" s="1">
        <v>0</v>
      </c>
      <c r="Z333" s="1">
        <v>0</v>
      </c>
      <c r="AA333" s="1">
        <f t="shared" si="143"/>
        <v>0</v>
      </c>
      <c r="AB333" s="9">
        <f>_xlfn.XLOOKUP(L333,Pos!B:B,Pos!K:K,-1,0)</f>
        <v>7.8571428571428568</v>
      </c>
      <c r="AC333" s="1" t="e">
        <f>_xlfn.XLOOKUP($L333,Pos!$A:$A,Pos!S:S,_xlfn.XLOOKUP($L333,#REF!,#REF!, ""), 0)</f>
        <v>#REF!</v>
      </c>
      <c r="AD333" s="1" t="e">
        <f>_xlfn.XLOOKUP($L333,Pos!$A:$A,Pos!T:T,_xlfn.XLOOKUP($L333,#REF!,#REF!, ""), 0)</f>
        <v>#REF!</v>
      </c>
      <c r="AE333" s="1" t="e">
        <f>_xlfn.XLOOKUP($L333,Pos!$A:$A,Pos!U:U,_xlfn.XLOOKUP($L333,#REF!,#REF!, ""), 0)</f>
        <v>#REF!</v>
      </c>
      <c r="AF333" s="1" t="e">
        <f>_xlfn.XLOOKUP($L333,Pos!$A:$A,Pos!V:V,_xlfn.XLOOKUP($L333,#REF!,#REF!, ""), 0)</f>
        <v>#REF!</v>
      </c>
      <c r="AG333" s="1" t="e">
        <f>_xlfn.XLOOKUP($L333,Pos!$A:$A,Pos!W:W,_xlfn.XLOOKUP($L333,#REF!,#REF!, ""), 0)</f>
        <v>#REF!</v>
      </c>
      <c r="AH333" s="1" t="e">
        <f>_xlfn.XLOOKUP($L333,Pos!$A:$A,Pos!X:X,_xlfn.XLOOKUP($L333,#REF!,#REF!, ""), 0)</f>
        <v>#REF!</v>
      </c>
      <c r="AI333" s="1" t="e">
        <f>_xlfn.XLOOKUP($L333,Pos!$A:$A,Pos!Y:Y,_xlfn.XLOOKUP($L333,#REF!,#REF!, ""), 0)</f>
        <v>#REF!</v>
      </c>
      <c r="AJ333" s="1" t="e">
        <f>_xlfn.XLOOKUP($L333,Pos!$A:$A,Pos!Z:Z,_xlfn.XLOOKUP($L333,#REF!,#REF!, ""), 0)</f>
        <v>#REF!</v>
      </c>
      <c r="AK333" s="1" t="e">
        <f>_xlfn.XLOOKUP($L333,Pos!$A:$A,Pos!AA:AA,_xlfn.XLOOKUP($L333,#REF!,#REF!, ""), 0)</f>
        <v>#REF!</v>
      </c>
      <c r="AL333" s="1" t="e">
        <f>_xlfn.XLOOKUP($L333,Pos!$A:$A,Pos!AB:AB,_xlfn.XLOOKUP($L333,#REF!,#REF!, ""), 0)</f>
        <v>#REF!</v>
      </c>
      <c r="AM333" s="1" t="e">
        <f>_xlfn.XLOOKUP($L333,Pos!$A:$A,Pos!AC:AC,_xlfn.XLOOKUP($L333,#REF!,#REF!, ""), 0)</f>
        <v>#REF!</v>
      </c>
      <c r="AN333" s="1" t="e">
        <f>_xlfn.XLOOKUP($L333,Pos!$A:$A,Pos!AD:AD,_xlfn.XLOOKUP($L333,#REF!,#REF!, ""), 0)</f>
        <v>#REF!</v>
      </c>
      <c r="AO333" s="1" t="e">
        <f>_xlfn.XLOOKUP($L333,Pos!$A:$A,Pos!AE:AE,_xlfn.XLOOKUP($L333,#REF!,#REF!, ""), 0)</f>
        <v>#REF!</v>
      </c>
      <c r="AP333" s="1" t="e">
        <f>_xlfn.XLOOKUP($L333,Pos!$A:$A,Pos!AF:AF,_xlfn.XLOOKUP($L333,#REF!,#REF!, ""), 0)</f>
        <v>#REF!</v>
      </c>
      <c r="AQ333" s="1" t="e">
        <f>_xlfn.XLOOKUP($L333,Pos!$A:$A,Pos!AG:AG,_xlfn.XLOOKUP($L333,#REF!,#REF!, ""), 0)</f>
        <v>#REF!</v>
      </c>
      <c r="AR333" s="1" t="e">
        <f>_xlfn.XLOOKUP($L333,Pos!$A:$A,Pos!AH:AH,_xlfn.XLOOKUP($L333,#REF!,#REF!, ""), 0)</f>
        <v>#REF!</v>
      </c>
      <c r="AS333" s="1" t="e">
        <f>_xlfn.XLOOKUP($L333,Pos!$A:$A,Pos!AI:AI,_xlfn.XLOOKUP($L333,#REF!,#REF!, ""), 0)</f>
        <v>#REF!</v>
      </c>
      <c r="AT333" s="1" t="e">
        <f>_xlfn.XLOOKUP($L333,Pos!$A:$A,Pos!AJ:AJ,_xlfn.XLOOKUP($L333,#REF!,#REF!, ""), 0)</f>
        <v>#REF!</v>
      </c>
      <c r="AU333" s="1" t="e">
        <f>_xlfn.XLOOKUP($L333,Pos!$A:$A,Pos!AK:AK,_xlfn.XLOOKUP($L333,#REF!,#REF!, ""), 0)</f>
        <v>#REF!</v>
      </c>
      <c r="AV333" s="1" t="e">
        <f>_xlfn.XLOOKUP($L333,Pos!$A:$A,Pos!AL:AL,_xlfn.XLOOKUP($L333,#REF!,#REF!, ""), 0)</f>
        <v>#REF!</v>
      </c>
      <c r="AW333" s="1" t="e">
        <f>_xlfn.XLOOKUP($L333,Pos!$A:$A,Pos!AM:AM,_xlfn.XLOOKUP($L333,#REF!,#REF!, ""), 0)</f>
        <v>#REF!</v>
      </c>
      <c r="AX333" s="1" t="e">
        <f>_xlfn.XLOOKUP($L333,Pos!$A:$A,Pos!AN:AN,_xlfn.XLOOKUP($L333,#REF!,#REF!, ""), 0)</f>
        <v>#REF!</v>
      </c>
      <c r="AY333" s="1" t="e">
        <f>_xlfn.XLOOKUP($L333,Pos!$A:$A,Pos!AO:AO,_xlfn.XLOOKUP($L333,#REF!,#REF!, ""), 0)</f>
        <v>#REF!</v>
      </c>
      <c r="AZ333" s="7" t="s">
        <v>4184</v>
      </c>
      <c r="BA333" s="1">
        <f>IF(OR(_xlfn.XLOOKUP(L333,Pos!B:B,Pos!L:L,FALSE)="ESG Reason",_xlfn.XLOOKUP(L333,Pos!B:B,Pos!L:L,FALSE)="Blacklisted"),1,0)</f>
        <v>0</v>
      </c>
      <c r="BC333" s="11">
        <v>5.9441057495099757E-3</v>
      </c>
      <c r="BD333" s="11">
        <f>_xlfn.XLOOKUP($L333,Pos!$B:$B,Pos!H:H,0, 0)</f>
        <v>0</v>
      </c>
      <c r="BE333" s="11">
        <f>_xlfn.XLOOKUP($L333,Pos!$B:$B,Pos!I:I,0, 0)</f>
        <v>9.0688163641755516E-4</v>
      </c>
      <c r="BF333" s="18">
        <f t="shared" si="145"/>
        <v>9.0688163641755516E-4</v>
      </c>
      <c r="BG333" s="1">
        <f t="shared" si="146"/>
        <v>1</v>
      </c>
      <c r="BH333" s="1">
        <f t="shared" si="147"/>
        <v>21</v>
      </c>
      <c r="BI333" s="18">
        <f t="shared" si="148"/>
        <v>5.9441057495099757E-3</v>
      </c>
      <c r="BJ333" s="3">
        <f t="shared" si="149"/>
        <v>5.0372241130924207E-3</v>
      </c>
      <c r="BK333" s="18">
        <f t="shared" si="150"/>
        <v>5.9441057495099757E-3</v>
      </c>
    </row>
    <row r="334" spans="3:63" x14ac:dyDescent="0.25">
      <c r="C334" s="3"/>
      <c r="D334" s="3"/>
      <c r="E334" s="3"/>
      <c r="F334" s="3"/>
      <c r="G334" s="51" t="s">
        <v>240</v>
      </c>
      <c r="H334" s="8" t="str">
        <f t="shared" si="140"/>
        <v>0%North America</v>
      </c>
      <c r="I334" s="11" cm="1">
        <f t="array" ref="I334">IF(
   AZ334 = "OUT", 0,IF(
   BD334 &gt;= LARGE(IF(ISNUMBER(BD:BD), BD:BD), 3),
   BE334 - 0.001,
   IF(BE334 &gt;=VLOOKUP(P334,mapping!$A:$B,2,FALSE), BE334,VLOOKUP(P334,mapping!$A$2:$B$8,2,FALSE))
))</f>
        <v>0</v>
      </c>
      <c r="J334" s="11" cm="1">
        <f t="array" ref="J334">IF(
    AZ334="OUT",0,IF(IF(
                      BD334&gt;=LARGE(IF(ISNUMBER(BD:BD),BD:BD),3),
                      BE334+0.001,
                      VLOOKUP(H334,mapping!$D:$E,2,FALSE)
                      )&gt;I334,
                   IF(
                      BD334&gt;=LARGE(IF(ISNUMBER(BD:BD),BD:BD),3),
                      BE334+0.001,
                      VLOOKUP(H334,mapping!$D:$E,2,FALSE)
                      ),
                   I334+0.002))</f>
        <v>0</v>
      </c>
      <c r="K334" s="8">
        <f t="shared" si="141"/>
        <v>9.0551052802358015E-4</v>
      </c>
      <c r="L334" s="1" t="str">
        <f>Pos!B1255</f>
        <v>US8936411003</v>
      </c>
      <c r="M334" s="1" t="str">
        <f>_xlfn.XLOOKUP($L334,Pos!B:B,Pos!D:D,, 0)</f>
        <v>TransDigm Group Incorporated</v>
      </c>
      <c r="N334" s="1" t="str">
        <f>_xlfn.XLOOKUP($L334,Pos!B:B,Pos!E:E,, 0)</f>
        <v>Industrial Goods &amp; Services</v>
      </c>
      <c r="O334" s="1" t="str">
        <f t="shared" si="142"/>
        <v>Industrial Goods &amp; Services_North America</v>
      </c>
      <c r="P334" s="1" t="str">
        <f>_xlfn.XLOOKUP($L334,Pos!B:B,Pos!F:F,, 0)</f>
        <v>North America</v>
      </c>
      <c r="Q334" s="1">
        <v>0</v>
      </c>
      <c r="R334" s="9">
        <f>_xlfn.XLOOKUP($L334,Pos!$B:$B,Pos!N:N,0, 0)</f>
        <v>0</v>
      </c>
      <c r="S334" s="9">
        <f>_xlfn.XLOOKUP($L334,Pos!$B:$B,Pos!O:O,0, 0)</f>
        <v>1.66275</v>
      </c>
      <c r="T334" s="9">
        <f>_xlfn.XLOOKUP($L334,Pos!$B:$B,Pos!P:P,0, 0)</f>
        <v>3.9333330000000002</v>
      </c>
      <c r="U334" s="9">
        <f>_xlfn.XLOOKUP($L334,Pos!$B:$B,Pos!Q:Q,0, 0)</f>
        <v>2.2999999999999998</v>
      </c>
      <c r="V334" s="9">
        <f>_xlfn.XLOOKUP($L334,Pos!$B:$B,Pos!R:R,0, 0)</f>
        <v>5.8666669999999996</v>
      </c>
      <c r="W334" s="9">
        <f>_xlfn.XLOOKUP($L334,Pos!$B:$B,Pos!S:S,0, 0)</f>
        <v>7.318333</v>
      </c>
      <c r="X334" s="9" t="str">
        <f>_xlfn.XLOOKUP($L334,Pos!$B:$B,Pos!J:J,0, 0)</f>
        <v>Outperform</v>
      </c>
      <c r="Y334" s="1">
        <v>0</v>
      </c>
      <c r="Z334" s="1">
        <v>0</v>
      </c>
      <c r="AA334" s="1">
        <f t="shared" si="143"/>
        <v>0</v>
      </c>
      <c r="AB334" s="9">
        <f>_xlfn.XLOOKUP(L334,Pos!B:B,Pos!K:K,-1,0)</f>
        <v>0.41666666666666657</v>
      </c>
      <c r="AC334" s="1" t="e">
        <f>_xlfn.XLOOKUP($L334,Pos!$A:$A,Pos!S:S,_xlfn.XLOOKUP($L334,#REF!,#REF!, ""), 0)</f>
        <v>#REF!</v>
      </c>
      <c r="AD334" s="1" t="e">
        <f>_xlfn.XLOOKUP($L334,Pos!$A:$A,Pos!T:T,_xlfn.XLOOKUP($L334,#REF!,#REF!, ""), 0)</f>
        <v>#REF!</v>
      </c>
      <c r="AE334" s="1" t="e">
        <f>_xlfn.XLOOKUP($L334,Pos!$A:$A,Pos!U:U,_xlfn.XLOOKUP($L334,#REF!,#REF!, ""), 0)</f>
        <v>#REF!</v>
      </c>
      <c r="AF334" s="1" t="e">
        <f>_xlfn.XLOOKUP($L334,Pos!$A:$A,Pos!V:V,_xlfn.XLOOKUP($L334,#REF!,#REF!, ""), 0)</f>
        <v>#REF!</v>
      </c>
      <c r="AG334" s="1" t="e">
        <f>_xlfn.XLOOKUP($L334,Pos!$A:$A,Pos!W:W,_xlfn.XLOOKUP($L334,#REF!,#REF!, ""), 0)</f>
        <v>#REF!</v>
      </c>
      <c r="AH334" s="1" t="e">
        <f>_xlfn.XLOOKUP($L334,Pos!$A:$A,Pos!X:X,_xlfn.XLOOKUP($L334,#REF!,#REF!, ""), 0)</f>
        <v>#REF!</v>
      </c>
      <c r="AI334" s="1" t="e">
        <f>_xlfn.XLOOKUP($L334,Pos!$A:$A,Pos!Y:Y,_xlfn.XLOOKUP($L334,#REF!,#REF!, ""), 0)</f>
        <v>#REF!</v>
      </c>
      <c r="AJ334" s="1" t="e">
        <f>_xlfn.XLOOKUP($L334,Pos!$A:$A,Pos!Z:Z,_xlfn.XLOOKUP($L334,#REF!,#REF!, ""), 0)</f>
        <v>#REF!</v>
      </c>
      <c r="AK334" s="1" t="e">
        <f>_xlfn.XLOOKUP($L334,Pos!$A:$A,Pos!AA:AA,_xlfn.XLOOKUP($L334,#REF!,#REF!, ""), 0)</f>
        <v>#REF!</v>
      </c>
      <c r="AL334" s="1" t="e">
        <f>_xlfn.XLOOKUP($L334,Pos!$A:$A,Pos!AB:AB,_xlfn.XLOOKUP($L334,#REF!,#REF!, ""), 0)</f>
        <v>#REF!</v>
      </c>
      <c r="AM334" s="1" t="e">
        <f>_xlfn.XLOOKUP($L334,Pos!$A:$A,Pos!AC:AC,_xlfn.XLOOKUP($L334,#REF!,#REF!, ""), 0)</f>
        <v>#REF!</v>
      </c>
      <c r="AN334" s="1" t="e">
        <f>_xlfn.XLOOKUP($L334,Pos!$A:$A,Pos!AD:AD,_xlfn.XLOOKUP($L334,#REF!,#REF!, ""), 0)</f>
        <v>#REF!</v>
      </c>
      <c r="AO334" s="1" t="e">
        <f>_xlfn.XLOOKUP($L334,Pos!$A:$A,Pos!AE:AE,_xlfn.XLOOKUP($L334,#REF!,#REF!, ""), 0)</f>
        <v>#REF!</v>
      </c>
      <c r="AP334" s="1" t="e">
        <f>_xlfn.XLOOKUP($L334,Pos!$A:$A,Pos!AF:AF,_xlfn.XLOOKUP($L334,#REF!,#REF!, ""), 0)</f>
        <v>#REF!</v>
      </c>
      <c r="AQ334" s="1" t="e">
        <f>_xlfn.XLOOKUP($L334,Pos!$A:$A,Pos!AG:AG,_xlfn.XLOOKUP($L334,#REF!,#REF!, ""), 0)</f>
        <v>#REF!</v>
      </c>
      <c r="AR334" s="1" t="e">
        <f>_xlfn.XLOOKUP($L334,Pos!$A:$A,Pos!AH:AH,_xlfn.XLOOKUP($L334,#REF!,#REF!, ""), 0)</f>
        <v>#REF!</v>
      </c>
      <c r="AS334" s="1" t="e">
        <f>_xlfn.XLOOKUP($L334,Pos!$A:$A,Pos!AI:AI,_xlfn.XLOOKUP($L334,#REF!,#REF!, ""), 0)</f>
        <v>#REF!</v>
      </c>
      <c r="AT334" s="1" t="e">
        <f>_xlfn.XLOOKUP($L334,Pos!$A:$A,Pos!AJ:AJ,_xlfn.XLOOKUP($L334,#REF!,#REF!, ""), 0)</f>
        <v>#REF!</v>
      </c>
      <c r="AU334" s="1" t="e">
        <f>_xlfn.XLOOKUP($L334,Pos!$A:$A,Pos!AK:AK,_xlfn.XLOOKUP($L334,#REF!,#REF!, ""), 0)</f>
        <v>#REF!</v>
      </c>
      <c r="AV334" s="1" t="e">
        <f>_xlfn.XLOOKUP($L334,Pos!$A:$A,Pos!AL:AL,_xlfn.XLOOKUP($L334,#REF!,#REF!, ""), 0)</f>
        <v>#REF!</v>
      </c>
      <c r="AW334" s="1" t="e">
        <f>_xlfn.XLOOKUP($L334,Pos!$A:$A,Pos!AM:AM,_xlfn.XLOOKUP($L334,#REF!,#REF!, ""), 0)</f>
        <v>#REF!</v>
      </c>
      <c r="AX334" s="1" t="e">
        <f>_xlfn.XLOOKUP($L334,Pos!$A:$A,Pos!AN:AN,_xlfn.XLOOKUP($L334,#REF!,#REF!, ""), 0)</f>
        <v>#REF!</v>
      </c>
      <c r="AY334" s="1" t="e">
        <f>_xlfn.XLOOKUP($L334,Pos!$A:$A,Pos!AO:AO,_xlfn.XLOOKUP($L334,#REF!,#REF!, ""), 0)</f>
        <v>#REF!</v>
      </c>
      <c r="AZ334" s="7" t="str">
        <f t="shared" si="144"/>
        <v>OUT</v>
      </c>
      <c r="BA334" s="1">
        <f>IF(OR(_xlfn.XLOOKUP(L334,Pos!B:B,Pos!L:L,FALSE)="ESG Reason",_xlfn.XLOOKUP(L334,Pos!B:B,Pos!L:L,FALSE)="Blacklisted"),1,0)</f>
        <v>1</v>
      </c>
      <c r="BC334" s="11">
        <v>8.6308018493319858E-11</v>
      </c>
      <c r="BD334" s="11">
        <f>_xlfn.XLOOKUP($L334,Pos!$B:$B,Pos!H:H,0, 0)</f>
        <v>0</v>
      </c>
      <c r="BE334" s="11">
        <f>_xlfn.XLOOKUP($L334,Pos!$B:$B,Pos!I:I,0, 0)</f>
        <v>9.0551052802358015E-4</v>
      </c>
      <c r="BF334" s="18">
        <f t="shared" si="145"/>
        <v>9.0551052802358015E-4</v>
      </c>
      <c r="BG334" s="1">
        <f t="shared" si="146"/>
        <v>1</v>
      </c>
      <c r="BH334" s="1">
        <f t="shared" si="147"/>
        <v>29</v>
      </c>
      <c r="BI334" s="18">
        <f t="shared" si="148"/>
        <v>8.6308018493319858E-11</v>
      </c>
      <c r="BJ334" s="3">
        <f t="shared" si="149"/>
        <v>0</v>
      </c>
      <c r="BK334" s="18">
        <f t="shared" si="150"/>
        <v>0</v>
      </c>
    </row>
    <row r="335" spans="3:63" x14ac:dyDescent="0.25">
      <c r="C335" s="3"/>
      <c r="D335" s="3"/>
      <c r="E335" s="3"/>
      <c r="F335" s="3"/>
      <c r="G335" s="51" t="s">
        <v>232</v>
      </c>
      <c r="H335" s="8" t="str">
        <f t="shared" si="140"/>
        <v>0%North America</v>
      </c>
      <c r="I335" s="11" cm="1">
        <f t="array" ref="I335">IF(
   AZ335 = "OUT", 0,IF(
   BD335 &gt;= LARGE(IF(ISNUMBER(BD:BD), BD:BD), 3),
   BE335 - 0.001,
   IF(BE335 &gt;=VLOOKUP(P335,mapping!$A:$B,2,FALSE), BE335,VLOOKUP(P335,mapping!$A$2:$B$8,2,FALSE))
))</f>
        <v>0</v>
      </c>
      <c r="J335" s="11" cm="1">
        <f t="array" ref="J335">IF(
    AZ335="OUT",0,IF(IF(
                      BD335&gt;=LARGE(IF(ISNUMBER(BD:BD),BD:BD),3),
                      BE335+0.001,
                      VLOOKUP(H335,mapping!$D:$E,2,FALSE)
                      )&gt;I335,
                   IF(
                      BD335&gt;=LARGE(IF(ISNUMBER(BD:BD),BD:BD),3),
                      BE335+0.001,
                      VLOOKUP(H335,mapping!$D:$E,2,FALSE)
                      ),
                   I335+0.002))</f>
        <v>0</v>
      </c>
      <c r="K335" s="8">
        <f t="shared" si="141"/>
        <v>9.0414071982722138E-4</v>
      </c>
      <c r="L335" s="1" t="str">
        <f>Pos!B1300</f>
        <v>US9694571004</v>
      </c>
      <c r="M335" s="1" t="str">
        <f>_xlfn.XLOOKUP($L335,Pos!B:B,Pos!D:D,, 0)</f>
        <v>Williams Companies, Inc.</v>
      </c>
      <c r="N335" s="1" t="str">
        <f>_xlfn.XLOOKUP($L335,Pos!B:B,Pos!E:E,, 0)</f>
        <v>Energy</v>
      </c>
      <c r="O335" s="1" t="str">
        <f t="shared" si="142"/>
        <v>Energy_North America</v>
      </c>
      <c r="P335" s="1" t="str">
        <f>_xlfn.XLOOKUP($L335,Pos!B:B,Pos!F:F,, 0)</f>
        <v>North America</v>
      </c>
      <c r="Q335" s="1">
        <v>0</v>
      </c>
      <c r="R335" s="9">
        <f>_xlfn.XLOOKUP($L335,Pos!$B:$B,Pos!N:N,0, 0)</f>
        <v>5.94</v>
      </c>
      <c r="S335" s="9">
        <f>_xlfn.XLOOKUP($L335,Pos!$B:$B,Pos!O:O,0, 0)</f>
        <v>1.0263329999999999</v>
      </c>
      <c r="T335" s="9">
        <f>_xlfn.XLOOKUP($L335,Pos!$B:$B,Pos!P:P,0, 0)</f>
        <v>5</v>
      </c>
      <c r="U335" s="9">
        <f>_xlfn.XLOOKUP($L335,Pos!$B:$B,Pos!Q:Q,0, 0)</f>
        <v>5.8</v>
      </c>
      <c r="V335" s="9">
        <f>_xlfn.XLOOKUP($L335,Pos!$B:$B,Pos!R:R,0, 0)</f>
        <v>6.5666669999999998</v>
      </c>
      <c r="W335" s="9">
        <f>_xlfn.XLOOKUP($L335,Pos!$B:$B,Pos!S:S,0, 0)</f>
        <v>6.6583329999999998</v>
      </c>
      <c r="X335" s="9" t="str">
        <f>_xlfn.XLOOKUP($L335,Pos!$B:$B,Pos!J:J,0, 0)</f>
        <v>Outperform</v>
      </c>
      <c r="Y335" s="1">
        <v>0</v>
      </c>
      <c r="Z335" s="1">
        <v>0</v>
      </c>
      <c r="AA335" s="1">
        <f t="shared" si="143"/>
        <v>0</v>
      </c>
      <c r="AB335" s="9">
        <f>_xlfn.XLOOKUP(L335,Pos!B:B,Pos!K:K,-1,0)</f>
        <v>0.86956521739130432</v>
      </c>
      <c r="AC335" s="1" t="e">
        <f>_xlfn.XLOOKUP($L335,Pos!$A:$A,Pos!S:S,_xlfn.XLOOKUP($L335,#REF!,#REF!, ""), 0)</f>
        <v>#REF!</v>
      </c>
      <c r="AD335" s="1" t="e">
        <f>_xlfn.XLOOKUP($L335,Pos!$A:$A,Pos!T:T,_xlfn.XLOOKUP($L335,#REF!,#REF!, ""), 0)</f>
        <v>#REF!</v>
      </c>
      <c r="AE335" s="1" t="e">
        <f>_xlfn.XLOOKUP($L335,Pos!$A:$A,Pos!U:U,_xlfn.XLOOKUP($L335,#REF!,#REF!, ""), 0)</f>
        <v>#REF!</v>
      </c>
      <c r="AF335" s="1" t="e">
        <f>_xlfn.XLOOKUP($L335,Pos!$A:$A,Pos!V:V,_xlfn.XLOOKUP($L335,#REF!,#REF!, ""), 0)</f>
        <v>#REF!</v>
      </c>
      <c r="AG335" s="1" t="e">
        <f>_xlfn.XLOOKUP($L335,Pos!$A:$A,Pos!W:W,_xlfn.XLOOKUP($L335,#REF!,#REF!, ""), 0)</f>
        <v>#REF!</v>
      </c>
      <c r="AH335" s="1" t="e">
        <f>_xlfn.XLOOKUP($L335,Pos!$A:$A,Pos!X:X,_xlfn.XLOOKUP($L335,#REF!,#REF!, ""), 0)</f>
        <v>#REF!</v>
      </c>
      <c r="AI335" s="1" t="e">
        <f>_xlfn.XLOOKUP($L335,Pos!$A:$A,Pos!Y:Y,_xlfn.XLOOKUP($L335,#REF!,#REF!, ""), 0)</f>
        <v>#REF!</v>
      </c>
      <c r="AJ335" s="1" t="e">
        <f>_xlfn.XLOOKUP($L335,Pos!$A:$A,Pos!Z:Z,_xlfn.XLOOKUP($L335,#REF!,#REF!, ""), 0)</f>
        <v>#REF!</v>
      </c>
      <c r="AK335" s="1" t="e">
        <f>_xlfn.XLOOKUP($L335,Pos!$A:$A,Pos!AA:AA,_xlfn.XLOOKUP($L335,#REF!,#REF!, ""), 0)</f>
        <v>#REF!</v>
      </c>
      <c r="AL335" s="1" t="e">
        <f>_xlfn.XLOOKUP($L335,Pos!$A:$A,Pos!AB:AB,_xlfn.XLOOKUP($L335,#REF!,#REF!, ""), 0)</f>
        <v>#REF!</v>
      </c>
      <c r="AM335" s="1" t="e">
        <f>_xlfn.XLOOKUP($L335,Pos!$A:$A,Pos!AC:AC,_xlfn.XLOOKUP($L335,#REF!,#REF!, ""), 0)</f>
        <v>#REF!</v>
      </c>
      <c r="AN335" s="1" t="e">
        <f>_xlfn.XLOOKUP($L335,Pos!$A:$A,Pos!AD:AD,_xlfn.XLOOKUP($L335,#REF!,#REF!, ""), 0)</f>
        <v>#REF!</v>
      </c>
      <c r="AO335" s="1" t="e">
        <f>_xlfn.XLOOKUP($L335,Pos!$A:$A,Pos!AE:AE,_xlfn.XLOOKUP($L335,#REF!,#REF!, ""), 0)</f>
        <v>#REF!</v>
      </c>
      <c r="AP335" s="1" t="e">
        <f>_xlfn.XLOOKUP($L335,Pos!$A:$A,Pos!AF:AF,_xlfn.XLOOKUP($L335,#REF!,#REF!, ""), 0)</f>
        <v>#REF!</v>
      </c>
      <c r="AQ335" s="1" t="e">
        <f>_xlfn.XLOOKUP($L335,Pos!$A:$A,Pos!AG:AG,_xlfn.XLOOKUP($L335,#REF!,#REF!, ""), 0)</f>
        <v>#REF!</v>
      </c>
      <c r="AR335" s="1" t="e">
        <f>_xlfn.XLOOKUP($L335,Pos!$A:$A,Pos!AH:AH,_xlfn.XLOOKUP($L335,#REF!,#REF!, ""), 0)</f>
        <v>#REF!</v>
      </c>
      <c r="AS335" s="1" t="e">
        <f>_xlfn.XLOOKUP($L335,Pos!$A:$A,Pos!AI:AI,_xlfn.XLOOKUP($L335,#REF!,#REF!, ""), 0)</f>
        <v>#REF!</v>
      </c>
      <c r="AT335" s="1" t="e">
        <f>_xlfn.XLOOKUP($L335,Pos!$A:$A,Pos!AJ:AJ,_xlfn.XLOOKUP($L335,#REF!,#REF!, ""), 0)</f>
        <v>#REF!</v>
      </c>
      <c r="AU335" s="1" t="e">
        <f>_xlfn.XLOOKUP($L335,Pos!$A:$A,Pos!AK:AK,_xlfn.XLOOKUP($L335,#REF!,#REF!, ""), 0)</f>
        <v>#REF!</v>
      </c>
      <c r="AV335" s="1" t="e">
        <f>_xlfn.XLOOKUP($L335,Pos!$A:$A,Pos!AL:AL,_xlfn.XLOOKUP($L335,#REF!,#REF!, ""), 0)</f>
        <v>#REF!</v>
      </c>
      <c r="AW335" s="1" t="e">
        <f>_xlfn.XLOOKUP($L335,Pos!$A:$A,Pos!AM:AM,_xlfn.XLOOKUP($L335,#REF!,#REF!, ""), 0)</f>
        <v>#REF!</v>
      </c>
      <c r="AX335" s="1" t="e">
        <f>_xlfn.XLOOKUP($L335,Pos!$A:$A,Pos!AN:AN,_xlfn.XLOOKUP($L335,#REF!,#REF!, ""), 0)</f>
        <v>#REF!</v>
      </c>
      <c r="AY335" s="1" t="e">
        <f>_xlfn.XLOOKUP($L335,Pos!$A:$A,Pos!AO:AO,_xlfn.XLOOKUP($L335,#REF!,#REF!, ""), 0)</f>
        <v>#REF!</v>
      </c>
      <c r="AZ335" s="7" t="str">
        <f t="shared" si="144"/>
        <v>OUT</v>
      </c>
      <c r="BA335" s="1">
        <f>IF(OR(_xlfn.XLOOKUP(L335,Pos!B:B,Pos!L:L,FALSE)="ESG Reason",_xlfn.XLOOKUP(L335,Pos!B:B,Pos!L:L,FALSE)="Blacklisted"),1,0)</f>
        <v>1</v>
      </c>
      <c r="BC335" s="11">
        <v>1.9312721027366011E-10</v>
      </c>
      <c r="BD335" s="11">
        <f>_xlfn.XLOOKUP($L335,Pos!$B:$B,Pos!H:H,0, 0)</f>
        <v>0</v>
      </c>
      <c r="BE335" s="11">
        <f>_xlfn.XLOOKUP($L335,Pos!$B:$B,Pos!I:I,0, 0)</f>
        <v>9.0414071982722138E-4</v>
      </c>
      <c r="BF335" s="18">
        <f t="shared" si="145"/>
        <v>9.0414071982722138E-4</v>
      </c>
      <c r="BG335" s="1">
        <f t="shared" si="146"/>
        <v>1</v>
      </c>
      <c r="BH335" s="1">
        <f t="shared" si="147"/>
        <v>25</v>
      </c>
      <c r="BI335" s="18">
        <f t="shared" si="148"/>
        <v>1.9312721027366011E-10</v>
      </c>
      <c r="BJ335" s="3">
        <f t="shared" si="149"/>
        <v>0</v>
      </c>
      <c r="BK335" s="18">
        <f t="shared" si="150"/>
        <v>0</v>
      </c>
    </row>
    <row r="336" spans="3:63" x14ac:dyDescent="0.25">
      <c r="C336" s="3"/>
      <c r="D336" s="3"/>
      <c r="E336" s="3"/>
      <c r="F336" s="3"/>
      <c r="G336" s="51" t="s">
        <v>247</v>
      </c>
      <c r="H336" s="8" t="str">
        <f t="shared" si="140"/>
        <v>0%North America</v>
      </c>
      <c r="I336" s="11" cm="1">
        <f t="array" ref="I336">IF(
   AZ336 = "OUT", 0,IF(
   BD336 &gt;= LARGE(IF(ISNUMBER(BD:BD), BD:BD), 3),
   BE336 - 0.001,
   IF(BE336 &gt;=VLOOKUP(P336,mapping!$A:$B,2,FALSE), BE336,VLOOKUP(P336,mapping!$A$2:$B$8,2,FALSE))
))</f>
        <v>0</v>
      </c>
      <c r="J336" s="11" cm="1">
        <f t="array" ref="J336">IF(
    AZ336="OUT",0,IF(IF(
                      BD336&gt;=LARGE(IF(ISNUMBER(BD:BD),BD:BD),3),
                      BE336+0.001,
                      VLOOKUP(H336,mapping!$D:$E,2,FALSE)
                      )&gt;I336,
                   IF(
                      BD336&gt;=LARGE(IF(ISNUMBER(BD:BD),BD:BD),3),
                      BE336+0.001,
                      VLOOKUP(H336,mapping!$D:$E,2,FALSE)
                      ),
                   I336+0.002))</f>
        <v>0</v>
      </c>
      <c r="K336" s="8">
        <f t="shared" si="141"/>
        <v>8.934039879575288E-4</v>
      </c>
      <c r="L336" s="1" t="str">
        <f>Pos!B974</f>
        <v>US29444U7000</v>
      </c>
      <c r="M336" s="1" t="str">
        <f>_xlfn.XLOOKUP($L336,Pos!B:B,Pos!D:D,, 0)</f>
        <v>Equinix, Inc.</v>
      </c>
      <c r="N336" s="1" t="str">
        <f>_xlfn.XLOOKUP($L336,Pos!B:B,Pos!E:E,, 0)</f>
        <v>Real Estate</v>
      </c>
      <c r="O336" s="1" t="str">
        <f t="shared" si="142"/>
        <v>Real Estate_North America</v>
      </c>
      <c r="P336" s="1" t="str">
        <f>_xlfn.XLOOKUP($L336,Pos!B:B,Pos!F:F,, 0)</f>
        <v>North America</v>
      </c>
      <c r="Q336" s="1">
        <v>0</v>
      </c>
      <c r="R336" s="9">
        <f>_xlfn.XLOOKUP($L336,Pos!$B:$B,Pos!N:N,0, 0)</f>
        <v>5.41</v>
      </c>
      <c r="S336" s="9">
        <f>_xlfn.XLOOKUP($L336,Pos!$B:$B,Pos!O:O,0, 0)</f>
        <v>2.923333</v>
      </c>
      <c r="T336" s="9">
        <f>_xlfn.XLOOKUP($L336,Pos!$B:$B,Pos!P:P,0, 0)</f>
        <v>5.4</v>
      </c>
      <c r="U336" s="9">
        <f>_xlfn.XLOOKUP($L336,Pos!$B:$B,Pos!Q:Q,0, 0)</f>
        <v>5</v>
      </c>
      <c r="V336" s="9">
        <f>_xlfn.XLOOKUP($L336,Pos!$B:$B,Pos!R:R,0, 0)</f>
        <v>5.4</v>
      </c>
      <c r="W336" s="9">
        <f>_xlfn.XLOOKUP($L336,Pos!$B:$B,Pos!S:S,0, 0)</f>
        <v>7.2166670000000002</v>
      </c>
      <c r="X336" s="9" t="str">
        <f>_xlfn.XLOOKUP($L336,Pos!$B:$B,Pos!J:J,0, 0)</f>
        <v>Outperform</v>
      </c>
      <c r="Y336" s="1">
        <v>0</v>
      </c>
      <c r="Z336" s="1">
        <v>0</v>
      </c>
      <c r="AA336" s="1">
        <f t="shared" si="143"/>
        <v>0</v>
      </c>
      <c r="AB336" s="9">
        <f>_xlfn.XLOOKUP(L336,Pos!B:B,Pos!K:K,-1,0)</f>
        <v>3.4285714285714288</v>
      </c>
      <c r="AC336" s="1" t="e">
        <f>_xlfn.XLOOKUP($L336,Pos!$A:$A,Pos!S:S,_xlfn.XLOOKUP($L336,#REF!,#REF!, ""), 0)</f>
        <v>#REF!</v>
      </c>
      <c r="AD336" s="1" t="e">
        <f>_xlfn.XLOOKUP($L336,Pos!$A:$A,Pos!T:T,_xlfn.XLOOKUP($L336,#REF!,#REF!, ""), 0)</f>
        <v>#REF!</v>
      </c>
      <c r="AE336" s="1" t="e">
        <f>_xlfn.XLOOKUP($L336,Pos!$A:$A,Pos!U:U,_xlfn.XLOOKUP($L336,#REF!,#REF!, ""), 0)</f>
        <v>#REF!</v>
      </c>
      <c r="AF336" s="1" t="e">
        <f>_xlfn.XLOOKUP($L336,Pos!$A:$A,Pos!V:V,_xlfn.XLOOKUP($L336,#REF!,#REF!, ""), 0)</f>
        <v>#REF!</v>
      </c>
      <c r="AG336" s="1" t="e">
        <f>_xlfn.XLOOKUP($L336,Pos!$A:$A,Pos!W:W,_xlfn.XLOOKUP($L336,#REF!,#REF!, ""), 0)</f>
        <v>#REF!</v>
      </c>
      <c r="AH336" s="1" t="e">
        <f>_xlfn.XLOOKUP($L336,Pos!$A:$A,Pos!X:X,_xlfn.XLOOKUP($L336,#REF!,#REF!, ""), 0)</f>
        <v>#REF!</v>
      </c>
      <c r="AI336" s="1" t="e">
        <f>_xlfn.XLOOKUP($L336,Pos!$A:$A,Pos!Y:Y,_xlfn.XLOOKUP($L336,#REF!,#REF!, ""), 0)</f>
        <v>#REF!</v>
      </c>
      <c r="AJ336" s="1" t="e">
        <f>_xlfn.XLOOKUP($L336,Pos!$A:$A,Pos!Z:Z,_xlfn.XLOOKUP($L336,#REF!,#REF!, ""), 0)</f>
        <v>#REF!</v>
      </c>
      <c r="AK336" s="1" t="e">
        <f>_xlfn.XLOOKUP($L336,Pos!$A:$A,Pos!AA:AA,_xlfn.XLOOKUP($L336,#REF!,#REF!, ""), 0)</f>
        <v>#REF!</v>
      </c>
      <c r="AL336" s="1" t="e">
        <f>_xlfn.XLOOKUP($L336,Pos!$A:$A,Pos!AB:AB,_xlfn.XLOOKUP($L336,#REF!,#REF!, ""), 0)</f>
        <v>#REF!</v>
      </c>
      <c r="AM336" s="1" t="e">
        <f>_xlfn.XLOOKUP($L336,Pos!$A:$A,Pos!AC:AC,_xlfn.XLOOKUP($L336,#REF!,#REF!, ""), 0)</f>
        <v>#REF!</v>
      </c>
      <c r="AN336" s="1" t="e">
        <f>_xlfn.XLOOKUP($L336,Pos!$A:$A,Pos!AD:AD,_xlfn.XLOOKUP($L336,#REF!,#REF!, ""), 0)</f>
        <v>#REF!</v>
      </c>
      <c r="AO336" s="1" t="e">
        <f>_xlfn.XLOOKUP($L336,Pos!$A:$A,Pos!AE:AE,_xlfn.XLOOKUP($L336,#REF!,#REF!, ""), 0)</f>
        <v>#REF!</v>
      </c>
      <c r="AP336" s="1" t="e">
        <f>_xlfn.XLOOKUP($L336,Pos!$A:$A,Pos!AF:AF,_xlfn.XLOOKUP($L336,#REF!,#REF!, ""), 0)</f>
        <v>#REF!</v>
      </c>
      <c r="AQ336" s="1" t="e">
        <f>_xlfn.XLOOKUP($L336,Pos!$A:$A,Pos!AG:AG,_xlfn.XLOOKUP($L336,#REF!,#REF!, ""), 0)</f>
        <v>#REF!</v>
      </c>
      <c r="AR336" s="1" t="e">
        <f>_xlfn.XLOOKUP($L336,Pos!$A:$A,Pos!AH:AH,_xlfn.XLOOKUP($L336,#REF!,#REF!, ""), 0)</f>
        <v>#REF!</v>
      </c>
      <c r="AS336" s="1" t="e">
        <f>_xlfn.XLOOKUP($L336,Pos!$A:$A,Pos!AI:AI,_xlfn.XLOOKUP($L336,#REF!,#REF!, ""), 0)</f>
        <v>#REF!</v>
      </c>
      <c r="AT336" s="1" t="e">
        <f>_xlfn.XLOOKUP($L336,Pos!$A:$A,Pos!AJ:AJ,_xlfn.XLOOKUP($L336,#REF!,#REF!, ""), 0)</f>
        <v>#REF!</v>
      </c>
      <c r="AU336" s="1" t="e">
        <f>_xlfn.XLOOKUP($L336,Pos!$A:$A,Pos!AK:AK,_xlfn.XLOOKUP($L336,#REF!,#REF!, ""), 0)</f>
        <v>#REF!</v>
      </c>
      <c r="AV336" s="1" t="e">
        <f>_xlfn.XLOOKUP($L336,Pos!$A:$A,Pos!AL:AL,_xlfn.XLOOKUP($L336,#REF!,#REF!, ""), 0)</f>
        <v>#REF!</v>
      </c>
      <c r="AW336" s="1" t="e">
        <f>_xlfn.XLOOKUP($L336,Pos!$A:$A,Pos!AM:AM,_xlfn.XLOOKUP($L336,#REF!,#REF!, ""), 0)</f>
        <v>#REF!</v>
      </c>
      <c r="AX336" s="1" t="e">
        <f>_xlfn.XLOOKUP($L336,Pos!$A:$A,Pos!AN:AN,_xlfn.XLOOKUP($L336,#REF!,#REF!, ""), 0)</f>
        <v>#REF!</v>
      </c>
      <c r="AY336" s="1" t="e">
        <f>_xlfn.XLOOKUP($L336,Pos!$A:$A,Pos!AO:AO,_xlfn.XLOOKUP($L336,#REF!,#REF!, ""), 0)</f>
        <v>#REF!</v>
      </c>
      <c r="AZ336" s="7" t="str">
        <f t="shared" si="144"/>
        <v>OUT</v>
      </c>
      <c r="BA336" s="1">
        <f>IF(OR(_xlfn.XLOOKUP(L336,Pos!B:B,Pos!L:L,FALSE)="ESG Reason",_xlfn.XLOOKUP(L336,Pos!B:B,Pos!L:L,FALSE)="Blacklisted"),1,0)</f>
        <v>0</v>
      </c>
      <c r="BC336" s="11">
        <v>9.6619474476454034E-11</v>
      </c>
      <c r="BD336" s="11">
        <f>_xlfn.XLOOKUP($L336,Pos!$B:$B,Pos!H:H,0, 0)</f>
        <v>0</v>
      </c>
      <c r="BE336" s="11">
        <f>_xlfn.XLOOKUP($L336,Pos!$B:$B,Pos!I:I,0, 0)</f>
        <v>8.934039879575288E-4</v>
      </c>
      <c r="BF336" s="18">
        <f t="shared" si="145"/>
        <v>8.934039879575288E-4</v>
      </c>
      <c r="BG336" s="1">
        <f t="shared" si="146"/>
        <v>1</v>
      </c>
      <c r="BH336" s="1">
        <f t="shared" si="147"/>
        <v>33</v>
      </c>
      <c r="BI336" s="18">
        <f t="shared" si="148"/>
        <v>9.6619474476454034E-11</v>
      </c>
      <c r="BJ336" s="3">
        <f t="shared" si="149"/>
        <v>0</v>
      </c>
      <c r="BK336" s="18">
        <f t="shared" si="150"/>
        <v>0</v>
      </c>
    </row>
    <row r="337" spans="3:63" x14ac:dyDescent="0.25">
      <c r="C337" s="3"/>
      <c r="D337" s="3"/>
      <c r="E337" s="3"/>
      <c r="F337" s="3"/>
      <c r="G337" s="51" t="s">
        <v>242</v>
      </c>
      <c r="H337" s="8" t="str">
        <f t="shared" si="140"/>
        <v>0%West Europe</v>
      </c>
      <c r="I337" s="11" cm="1">
        <f t="array" ref="I337">IF(
   AZ337 = "OUT", 0,IF(
   BD337 &gt;= LARGE(IF(ISNUMBER(BD:BD), BD:BD), 3),
   BE337 - 0.001,
   IF(BE337 &gt;=VLOOKUP(P337,mapping!$A:$B,2,FALSE), BE337,VLOOKUP(P337,mapping!$A$2:$B$8,2,FALSE))
))</f>
        <v>0</v>
      </c>
      <c r="J337" s="11" cm="1">
        <f t="array" ref="J337">IF(
    AZ337="OUT",0,IF(IF(
                      BD337&gt;=LARGE(IF(ISNUMBER(BD:BD),BD:BD),3),
                      BE337+0.001,
                      VLOOKUP(H337,mapping!$D:$E,2,FALSE)
                      )&gt;I337,
                   IF(
                      BD337&gt;=LARGE(IF(ISNUMBER(BD:BD),BD:BD),3),
                      BE337+0.001,
                      VLOOKUP(H337,mapping!$D:$E,2,FALSE)
                      ),
                   I337+0.002))</f>
        <v>0</v>
      </c>
      <c r="K337" s="8">
        <f t="shared" si="141"/>
        <v>8.9299862634685111E-4</v>
      </c>
      <c r="L337" s="1" t="str">
        <f>Pos!B395</f>
        <v>GB00BDR05C01</v>
      </c>
      <c r="M337" s="1" t="str">
        <f>_xlfn.XLOOKUP($L337,Pos!B:B,Pos!D:D,, 0)</f>
        <v>National Grid plc</v>
      </c>
      <c r="N337" s="1" t="str">
        <f>_xlfn.XLOOKUP($L337,Pos!B:B,Pos!E:E,, 0)</f>
        <v>Utilities</v>
      </c>
      <c r="O337" s="1" t="str">
        <f t="shared" si="142"/>
        <v>Utilities_West Europe</v>
      </c>
      <c r="P337" s="1" t="str">
        <f>_xlfn.XLOOKUP($L337,Pos!B:B,Pos!F:F,, 0)</f>
        <v>West Europe</v>
      </c>
      <c r="Q337" s="1">
        <v>0</v>
      </c>
      <c r="R337" s="9">
        <f>_xlfn.XLOOKUP($L337,Pos!$B:$B,Pos!N:N,0, 0)</f>
        <v>5.21</v>
      </c>
      <c r="S337" s="9">
        <f>_xlfn.XLOOKUP($L337,Pos!$B:$B,Pos!O:O,0, 0)</f>
        <v>3.7315</v>
      </c>
      <c r="T337" s="9">
        <f>_xlfn.XLOOKUP($L337,Pos!$B:$B,Pos!P:P,0, 0)</f>
        <v>3.9</v>
      </c>
      <c r="U337" s="9">
        <f>_xlfn.XLOOKUP($L337,Pos!$B:$B,Pos!Q:Q,0, 0)</f>
        <v>5.3</v>
      </c>
      <c r="V337" s="9">
        <f>_xlfn.XLOOKUP($L337,Pos!$B:$B,Pos!R:R,0, 0)</f>
        <v>9.1999999999999993</v>
      </c>
      <c r="W337" s="9">
        <f>_xlfn.XLOOKUP($L337,Pos!$B:$B,Pos!S:S,0, 0)</f>
        <v>6.1433330000000002</v>
      </c>
      <c r="X337" s="9" t="str">
        <f>_xlfn.XLOOKUP($L337,Pos!$B:$B,Pos!J:J,0, 0)</f>
        <v>Outperform</v>
      </c>
      <c r="Y337" s="1">
        <v>0</v>
      </c>
      <c r="Z337" s="1">
        <v>0</v>
      </c>
      <c r="AA337" s="1">
        <f t="shared" si="143"/>
        <v>0</v>
      </c>
      <c r="AB337" s="9">
        <f>_xlfn.XLOOKUP(L337,Pos!B:B,Pos!K:K,-1,0)</f>
        <v>7.2727272727272734</v>
      </c>
      <c r="AC337" s="1" t="e">
        <f>_xlfn.XLOOKUP($L337,Pos!$A:$A,Pos!S:S,_xlfn.XLOOKUP($L337,#REF!,#REF!, ""), 0)</f>
        <v>#REF!</v>
      </c>
      <c r="AD337" s="1" t="e">
        <f>_xlfn.XLOOKUP($L337,Pos!$A:$A,Pos!T:T,_xlfn.XLOOKUP($L337,#REF!,#REF!, ""), 0)</f>
        <v>#REF!</v>
      </c>
      <c r="AE337" s="1" t="e">
        <f>_xlfn.XLOOKUP($L337,Pos!$A:$A,Pos!U:U,_xlfn.XLOOKUP($L337,#REF!,#REF!, ""), 0)</f>
        <v>#REF!</v>
      </c>
      <c r="AF337" s="1" t="e">
        <f>_xlfn.XLOOKUP($L337,Pos!$A:$A,Pos!V:V,_xlfn.XLOOKUP($L337,#REF!,#REF!, ""), 0)</f>
        <v>#REF!</v>
      </c>
      <c r="AG337" s="1" t="e">
        <f>_xlfn.XLOOKUP($L337,Pos!$A:$A,Pos!W:W,_xlfn.XLOOKUP($L337,#REF!,#REF!, ""), 0)</f>
        <v>#REF!</v>
      </c>
      <c r="AH337" s="1" t="e">
        <f>_xlfn.XLOOKUP($L337,Pos!$A:$A,Pos!X:X,_xlfn.XLOOKUP($L337,#REF!,#REF!, ""), 0)</f>
        <v>#REF!</v>
      </c>
      <c r="AI337" s="1" t="e">
        <f>_xlfn.XLOOKUP($L337,Pos!$A:$A,Pos!Y:Y,_xlfn.XLOOKUP($L337,#REF!,#REF!, ""), 0)</f>
        <v>#REF!</v>
      </c>
      <c r="AJ337" s="1" t="e">
        <f>_xlfn.XLOOKUP($L337,Pos!$A:$A,Pos!Z:Z,_xlfn.XLOOKUP($L337,#REF!,#REF!, ""), 0)</f>
        <v>#REF!</v>
      </c>
      <c r="AK337" s="1" t="e">
        <f>_xlfn.XLOOKUP($L337,Pos!$A:$A,Pos!AA:AA,_xlfn.XLOOKUP($L337,#REF!,#REF!, ""), 0)</f>
        <v>#REF!</v>
      </c>
      <c r="AL337" s="1" t="e">
        <f>_xlfn.XLOOKUP($L337,Pos!$A:$A,Pos!AB:AB,_xlfn.XLOOKUP($L337,#REF!,#REF!, ""), 0)</f>
        <v>#REF!</v>
      </c>
      <c r="AM337" s="1" t="e">
        <f>_xlfn.XLOOKUP($L337,Pos!$A:$A,Pos!AC:AC,_xlfn.XLOOKUP($L337,#REF!,#REF!, ""), 0)</f>
        <v>#REF!</v>
      </c>
      <c r="AN337" s="1" t="e">
        <f>_xlfn.XLOOKUP($L337,Pos!$A:$A,Pos!AD:AD,_xlfn.XLOOKUP($L337,#REF!,#REF!, ""), 0)</f>
        <v>#REF!</v>
      </c>
      <c r="AO337" s="1" t="e">
        <f>_xlfn.XLOOKUP($L337,Pos!$A:$A,Pos!AE:AE,_xlfn.XLOOKUP($L337,#REF!,#REF!, ""), 0)</f>
        <v>#REF!</v>
      </c>
      <c r="AP337" s="1" t="e">
        <f>_xlfn.XLOOKUP($L337,Pos!$A:$A,Pos!AF:AF,_xlfn.XLOOKUP($L337,#REF!,#REF!, ""), 0)</f>
        <v>#REF!</v>
      </c>
      <c r="AQ337" s="1" t="e">
        <f>_xlfn.XLOOKUP($L337,Pos!$A:$A,Pos!AG:AG,_xlfn.XLOOKUP($L337,#REF!,#REF!, ""), 0)</f>
        <v>#REF!</v>
      </c>
      <c r="AR337" s="1" t="e">
        <f>_xlfn.XLOOKUP($L337,Pos!$A:$A,Pos!AH:AH,_xlfn.XLOOKUP($L337,#REF!,#REF!, ""), 0)</f>
        <v>#REF!</v>
      </c>
      <c r="AS337" s="1" t="e">
        <f>_xlfn.XLOOKUP($L337,Pos!$A:$A,Pos!AI:AI,_xlfn.XLOOKUP($L337,#REF!,#REF!, ""), 0)</f>
        <v>#REF!</v>
      </c>
      <c r="AT337" s="1" t="e">
        <f>_xlfn.XLOOKUP($L337,Pos!$A:$A,Pos!AJ:AJ,_xlfn.XLOOKUP($L337,#REF!,#REF!, ""), 0)</f>
        <v>#REF!</v>
      </c>
      <c r="AU337" s="1" t="e">
        <f>_xlfn.XLOOKUP($L337,Pos!$A:$A,Pos!AK:AK,_xlfn.XLOOKUP($L337,#REF!,#REF!, ""), 0)</f>
        <v>#REF!</v>
      </c>
      <c r="AV337" s="1" t="e">
        <f>_xlfn.XLOOKUP($L337,Pos!$A:$A,Pos!AL:AL,_xlfn.XLOOKUP($L337,#REF!,#REF!, ""), 0)</f>
        <v>#REF!</v>
      </c>
      <c r="AW337" s="1" t="e">
        <f>_xlfn.XLOOKUP($L337,Pos!$A:$A,Pos!AM:AM,_xlfn.XLOOKUP($L337,#REF!,#REF!, ""), 0)</f>
        <v>#REF!</v>
      </c>
      <c r="AX337" s="1" t="e">
        <f>_xlfn.XLOOKUP($L337,Pos!$A:$A,Pos!AN:AN,_xlfn.XLOOKUP($L337,#REF!,#REF!, ""), 0)</f>
        <v>#REF!</v>
      </c>
      <c r="AY337" s="1" t="e">
        <f>_xlfn.XLOOKUP($L337,Pos!$A:$A,Pos!AO:AO,_xlfn.XLOOKUP($L337,#REF!,#REF!, ""), 0)</f>
        <v>#REF!</v>
      </c>
      <c r="AZ337" s="7" t="str">
        <f t="shared" si="144"/>
        <v>OUT</v>
      </c>
      <c r="BA337" s="1">
        <f>IF(OR(_xlfn.XLOOKUP(L337,Pos!B:B,Pos!L:L,FALSE)="ESG Reason",_xlfn.XLOOKUP(L337,Pos!B:B,Pos!L:L,FALSE)="Blacklisted"),1,0)</f>
        <v>0</v>
      </c>
      <c r="BC337" s="11">
        <v>1.034948638491326E-10</v>
      </c>
      <c r="BD337" s="11">
        <f>_xlfn.XLOOKUP($L337,Pos!$B:$B,Pos!H:H,0, 0)</f>
        <v>0</v>
      </c>
      <c r="BE337" s="11">
        <f>_xlfn.XLOOKUP($L337,Pos!$B:$B,Pos!I:I,0, 0)</f>
        <v>8.9299862634685111E-4</v>
      </c>
      <c r="BF337" s="18">
        <f t="shared" si="145"/>
        <v>8.9299862634685111E-4</v>
      </c>
      <c r="BG337" s="1">
        <f t="shared" si="146"/>
        <v>2</v>
      </c>
      <c r="BH337" s="1">
        <f t="shared" si="147"/>
        <v>19</v>
      </c>
      <c r="BI337" s="18">
        <f t="shared" si="148"/>
        <v>1.034948638491326E-10</v>
      </c>
      <c r="BJ337" s="3">
        <f t="shared" si="149"/>
        <v>0</v>
      </c>
      <c r="BK337" s="18">
        <f t="shared" si="150"/>
        <v>0</v>
      </c>
    </row>
    <row r="338" spans="3:63" x14ac:dyDescent="0.25">
      <c r="C338" s="3"/>
      <c r="D338" s="3"/>
      <c r="E338" s="3"/>
      <c r="F338" s="3"/>
      <c r="G338" s="51" t="s">
        <v>245</v>
      </c>
      <c r="H338" s="8" t="str">
        <f t="shared" si="140"/>
        <v>0%West Europe</v>
      </c>
      <c r="I338" s="11" cm="1">
        <f t="array" ref="I338">IF(
   AZ338 = "OUT", 0,IF(
   BD338 &gt;= LARGE(IF(ISNUMBER(BD:BD), BD:BD), 3),
   BE338 - 0.001,
   IF(BE338 &gt;=VLOOKUP(P338,mapping!$A:$B,2,FALSE), BE338,VLOOKUP(P338,mapping!$A$2:$B$8,2,FALSE))
))</f>
        <v>0</v>
      </c>
      <c r="J338" s="11" cm="1">
        <f t="array" ref="J338">IF(
    AZ338="OUT",0,IF(IF(
                      BD338&gt;=LARGE(IF(ISNUMBER(BD:BD),BD:BD),3),
                      BE338+0.001,
                      VLOOKUP(H338,mapping!$D:$E,2,FALSE)
                      )&gt;I338,
                   IF(
                      BD338&gt;=LARGE(IF(ISNUMBER(BD:BD),BD:BD),3),
                      BE338+0.001,
                      VLOOKUP(H338,mapping!$D:$E,2,FALSE)
                      ),
                   I338+0.002))</f>
        <v>0</v>
      </c>
      <c r="K338" s="8">
        <f t="shared" si="141"/>
        <v>8.9032171948531921E-4</v>
      </c>
      <c r="L338" s="1" t="str">
        <f>Pos!B387</f>
        <v>GB00B2B0DG97</v>
      </c>
      <c r="M338" s="1" t="str">
        <f>_xlfn.XLOOKUP($L338,Pos!B:B,Pos!D:D,, 0)</f>
        <v>RELX PLC</v>
      </c>
      <c r="N338" s="1" t="str">
        <f>_xlfn.XLOOKUP($L338,Pos!B:B,Pos!E:E,, 0)</f>
        <v>Technology</v>
      </c>
      <c r="O338" s="1" t="str">
        <f t="shared" si="142"/>
        <v>Technology_West Europe</v>
      </c>
      <c r="P338" s="1" t="str">
        <f>_xlfn.XLOOKUP($L338,Pos!B:B,Pos!F:F,, 0)</f>
        <v>West Europe</v>
      </c>
      <c r="Q338" s="1">
        <v>0</v>
      </c>
      <c r="R338" s="9">
        <f>_xlfn.XLOOKUP($L338,Pos!$B:$B,Pos!N:N,0, 0)</f>
        <v>7.16</v>
      </c>
      <c r="S338" s="9">
        <f>_xlfn.XLOOKUP($L338,Pos!$B:$B,Pos!O:O,0, 0)</f>
        <v>4.3769999999999998</v>
      </c>
      <c r="T338" s="9">
        <f>_xlfn.XLOOKUP($L338,Pos!$B:$B,Pos!P:P,0, 0)</f>
        <v>6.4</v>
      </c>
      <c r="U338" s="9">
        <f>_xlfn.XLOOKUP($L338,Pos!$B:$B,Pos!Q:Q,0, 0)</f>
        <v>1.1000000000000001</v>
      </c>
      <c r="V338" s="9">
        <f>_xlfn.XLOOKUP($L338,Pos!$B:$B,Pos!R:R,0, 0)</f>
        <v>9.3333329999999997</v>
      </c>
      <c r="W338" s="9">
        <f>_xlfn.XLOOKUP($L338,Pos!$B:$B,Pos!S:S,0, 0)</f>
        <v>5.7416669999999996</v>
      </c>
      <c r="X338" s="9" t="str">
        <f>_xlfn.XLOOKUP($L338,Pos!$B:$B,Pos!J:J,0, 0)</f>
        <v>Buy</v>
      </c>
      <c r="Y338" s="1">
        <v>0</v>
      </c>
      <c r="Z338" s="1">
        <v>0</v>
      </c>
      <c r="AA338" s="1">
        <f t="shared" si="143"/>
        <v>0</v>
      </c>
      <c r="AB338" s="9">
        <f>_xlfn.XLOOKUP(L338,Pos!B:B,Pos!K:K,-1,0)</f>
        <v>7.6470588235294112</v>
      </c>
      <c r="AC338" s="1" t="e">
        <f>_xlfn.XLOOKUP($L338,Pos!$A:$A,Pos!S:S,_xlfn.XLOOKUP($L338,#REF!,#REF!, ""), 0)</f>
        <v>#REF!</v>
      </c>
      <c r="AD338" s="1" t="e">
        <f>_xlfn.XLOOKUP($L338,Pos!$A:$A,Pos!T:T,_xlfn.XLOOKUP($L338,#REF!,#REF!, ""), 0)</f>
        <v>#REF!</v>
      </c>
      <c r="AE338" s="1" t="e">
        <f>_xlfn.XLOOKUP($L338,Pos!$A:$A,Pos!U:U,_xlfn.XLOOKUP($L338,#REF!,#REF!, ""), 0)</f>
        <v>#REF!</v>
      </c>
      <c r="AF338" s="1" t="e">
        <f>_xlfn.XLOOKUP($L338,Pos!$A:$A,Pos!V:V,_xlfn.XLOOKUP($L338,#REF!,#REF!, ""), 0)</f>
        <v>#REF!</v>
      </c>
      <c r="AG338" s="1" t="e">
        <f>_xlfn.XLOOKUP($L338,Pos!$A:$A,Pos!W:W,_xlfn.XLOOKUP($L338,#REF!,#REF!, ""), 0)</f>
        <v>#REF!</v>
      </c>
      <c r="AH338" s="1" t="e">
        <f>_xlfn.XLOOKUP($L338,Pos!$A:$A,Pos!X:X,_xlfn.XLOOKUP($L338,#REF!,#REF!, ""), 0)</f>
        <v>#REF!</v>
      </c>
      <c r="AI338" s="1" t="e">
        <f>_xlfn.XLOOKUP($L338,Pos!$A:$A,Pos!Y:Y,_xlfn.XLOOKUP($L338,#REF!,#REF!, ""), 0)</f>
        <v>#REF!</v>
      </c>
      <c r="AJ338" s="1" t="e">
        <f>_xlfn.XLOOKUP($L338,Pos!$A:$A,Pos!Z:Z,_xlfn.XLOOKUP($L338,#REF!,#REF!, ""), 0)</f>
        <v>#REF!</v>
      </c>
      <c r="AK338" s="1" t="e">
        <f>_xlfn.XLOOKUP($L338,Pos!$A:$A,Pos!AA:AA,_xlfn.XLOOKUP($L338,#REF!,#REF!, ""), 0)</f>
        <v>#REF!</v>
      </c>
      <c r="AL338" s="1" t="e">
        <f>_xlfn.XLOOKUP($L338,Pos!$A:$A,Pos!AB:AB,_xlfn.XLOOKUP($L338,#REF!,#REF!, ""), 0)</f>
        <v>#REF!</v>
      </c>
      <c r="AM338" s="1" t="e">
        <f>_xlfn.XLOOKUP($L338,Pos!$A:$A,Pos!AC:AC,_xlfn.XLOOKUP($L338,#REF!,#REF!, ""), 0)</f>
        <v>#REF!</v>
      </c>
      <c r="AN338" s="1" t="e">
        <f>_xlfn.XLOOKUP($L338,Pos!$A:$A,Pos!AD:AD,_xlfn.XLOOKUP($L338,#REF!,#REF!, ""), 0)</f>
        <v>#REF!</v>
      </c>
      <c r="AO338" s="1" t="e">
        <f>_xlfn.XLOOKUP($L338,Pos!$A:$A,Pos!AE:AE,_xlfn.XLOOKUP($L338,#REF!,#REF!, ""), 0)</f>
        <v>#REF!</v>
      </c>
      <c r="AP338" s="1" t="e">
        <f>_xlfn.XLOOKUP($L338,Pos!$A:$A,Pos!AF:AF,_xlfn.XLOOKUP($L338,#REF!,#REF!, ""), 0)</f>
        <v>#REF!</v>
      </c>
      <c r="AQ338" s="1" t="e">
        <f>_xlfn.XLOOKUP($L338,Pos!$A:$A,Pos!AG:AG,_xlfn.XLOOKUP($L338,#REF!,#REF!, ""), 0)</f>
        <v>#REF!</v>
      </c>
      <c r="AR338" s="1" t="e">
        <f>_xlfn.XLOOKUP($L338,Pos!$A:$A,Pos!AH:AH,_xlfn.XLOOKUP($L338,#REF!,#REF!, ""), 0)</f>
        <v>#REF!</v>
      </c>
      <c r="AS338" s="1" t="e">
        <f>_xlfn.XLOOKUP($L338,Pos!$A:$A,Pos!AI:AI,_xlfn.XLOOKUP($L338,#REF!,#REF!, ""), 0)</f>
        <v>#REF!</v>
      </c>
      <c r="AT338" s="1" t="e">
        <f>_xlfn.XLOOKUP($L338,Pos!$A:$A,Pos!AJ:AJ,_xlfn.XLOOKUP($L338,#REF!,#REF!, ""), 0)</f>
        <v>#REF!</v>
      </c>
      <c r="AU338" s="1" t="e">
        <f>_xlfn.XLOOKUP($L338,Pos!$A:$A,Pos!AK:AK,_xlfn.XLOOKUP($L338,#REF!,#REF!, ""), 0)</f>
        <v>#REF!</v>
      </c>
      <c r="AV338" s="1" t="e">
        <f>_xlfn.XLOOKUP($L338,Pos!$A:$A,Pos!AL:AL,_xlfn.XLOOKUP($L338,#REF!,#REF!, ""), 0)</f>
        <v>#REF!</v>
      </c>
      <c r="AW338" s="1" t="e">
        <f>_xlfn.XLOOKUP($L338,Pos!$A:$A,Pos!AM:AM,_xlfn.XLOOKUP($L338,#REF!,#REF!, ""), 0)</f>
        <v>#REF!</v>
      </c>
      <c r="AX338" s="1" t="e">
        <f>_xlfn.XLOOKUP($L338,Pos!$A:$A,Pos!AN:AN,_xlfn.XLOOKUP($L338,#REF!,#REF!, ""), 0)</f>
        <v>#REF!</v>
      </c>
      <c r="AY338" s="1" t="e">
        <f>_xlfn.XLOOKUP($L338,Pos!$A:$A,Pos!AO:AO,_xlfn.XLOOKUP($L338,#REF!,#REF!, ""), 0)</f>
        <v>#REF!</v>
      </c>
      <c r="AZ338" s="7" t="str">
        <f t="shared" si="144"/>
        <v>OUT</v>
      </c>
      <c r="BA338" s="1">
        <f>IF(OR(_xlfn.XLOOKUP(L338,Pos!B:B,Pos!L:L,FALSE)="ESG Reason",_xlfn.XLOOKUP(L338,Pos!B:B,Pos!L:L,FALSE)="Blacklisted"),1,0)</f>
        <v>0</v>
      </c>
      <c r="BC338" s="11">
        <v>9.0847940026699905E-11</v>
      </c>
      <c r="BD338" s="11">
        <f>_xlfn.XLOOKUP($L338,Pos!$B:$B,Pos!H:H,0, 0)</f>
        <v>0</v>
      </c>
      <c r="BE338" s="11">
        <f>_xlfn.XLOOKUP($L338,Pos!$B:$B,Pos!I:I,0, 0)</f>
        <v>8.9032171948531921E-4</v>
      </c>
      <c r="BF338" s="18">
        <f t="shared" si="145"/>
        <v>8.9032171948531921E-4</v>
      </c>
      <c r="BG338" s="1">
        <f t="shared" si="146"/>
        <v>2</v>
      </c>
      <c r="BH338" s="1">
        <f t="shared" si="147"/>
        <v>16</v>
      </c>
      <c r="BI338" s="18">
        <f t="shared" si="148"/>
        <v>9.0847940026699905E-11</v>
      </c>
      <c r="BJ338" s="3">
        <f t="shared" si="149"/>
        <v>0</v>
      </c>
      <c r="BK338" s="18">
        <f t="shared" si="150"/>
        <v>0</v>
      </c>
    </row>
    <row r="339" spans="3:63" x14ac:dyDescent="0.25">
      <c r="C339" s="3"/>
      <c r="D339" s="3"/>
      <c r="E339" s="3"/>
      <c r="F339" s="3"/>
      <c r="G339" s="51" t="s">
        <v>234</v>
      </c>
      <c r="H339" s="8" t="str">
        <f t="shared" si="140"/>
        <v>0%North America</v>
      </c>
      <c r="I339" s="11" cm="1">
        <f t="array" ref="I339">IF(
   AZ339 = "OUT", 0,IF(
   BD339 &gt;= LARGE(IF(ISNUMBER(BD:BD), BD:BD), 3),
   BE339 - 0.001,
   IF(BE339 &gt;=VLOOKUP(P339,mapping!$A:$B,2,FALSE), BE339,VLOOKUP(P339,mapping!$A$2:$B$8,2,FALSE))
))</f>
        <v>0</v>
      </c>
      <c r="J339" s="11" cm="1">
        <f t="array" ref="J339">IF(
    AZ339="OUT",0,IF(IF(
                      BD339&gt;=LARGE(IF(ISNUMBER(BD:BD),BD:BD),3),
                      BE339+0.001,
                      VLOOKUP(H339,mapping!$D:$E,2,FALSE)
                      )&gt;I339,
                   IF(
                      BD339&gt;=LARGE(IF(ISNUMBER(BD:BD),BD:BD),3),
                      BE339+0.001,
                      VLOOKUP(H339,mapping!$D:$E,2,FALSE)
                      ),
                   I339+0.002))</f>
        <v>0</v>
      </c>
      <c r="K339" s="8">
        <f t="shared" si="141"/>
        <v>8.836100993900466E-4</v>
      </c>
      <c r="L339" s="1" t="str">
        <f>Pos!B78</f>
        <v>CA06849F1080</v>
      </c>
      <c r="M339" s="1" t="str">
        <f>_xlfn.XLOOKUP($L339,Pos!B:B,Pos!D:D,, 0)</f>
        <v>Barrick Mining Corporation</v>
      </c>
      <c r="N339" s="1" t="str">
        <f>_xlfn.XLOOKUP($L339,Pos!B:B,Pos!E:E,, 0)</f>
        <v>Basic Resources</v>
      </c>
      <c r="O339" s="1" t="str">
        <f t="shared" si="142"/>
        <v>Basic Resources_North America</v>
      </c>
      <c r="P339" s="1" t="str">
        <f>_xlfn.XLOOKUP($L339,Pos!B:B,Pos!F:F,, 0)</f>
        <v>North America</v>
      </c>
      <c r="Q339" s="1">
        <v>0</v>
      </c>
      <c r="R339" s="9">
        <f>_xlfn.XLOOKUP($L339,Pos!$B:$B,Pos!N:N,0, 0)</f>
        <v>5.47</v>
      </c>
      <c r="S339" s="9">
        <f>_xlfn.XLOOKUP($L339,Pos!$B:$B,Pos!O:O,0, 0)</f>
        <v>6.7889999999999997</v>
      </c>
      <c r="T339" s="9">
        <f>_xlfn.XLOOKUP($L339,Pos!$B:$B,Pos!P:P,0, 0)</f>
        <v>5.8</v>
      </c>
      <c r="U339" s="9">
        <f>_xlfn.XLOOKUP($L339,Pos!$B:$B,Pos!Q:Q,0, 0)</f>
        <v>7.9</v>
      </c>
      <c r="V339" s="9">
        <f>_xlfn.XLOOKUP($L339,Pos!$B:$B,Pos!R:R,0, 0)</f>
        <v>4.8</v>
      </c>
      <c r="W339" s="9">
        <f>_xlfn.XLOOKUP($L339,Pos!$B:$B,Pos!S:S,0, 0)</f>
        <v>7.13</v>
      </c>
      <c r="X339" s="9" t="str">
        <f>_xlfn.XLOOKUP($L339,Pos!$B:$B,Pos!J:J,0, 0)</f>
        <v>Outperform</v>
      </c>
      <c r="Y339" s="1">
        <v>0</v>
      </c>
      <c r="Z339" s="1">
        <v>0</v>
      </c>
      <c r="AA339" s="1">
        <f t="shared" si="143"/>
        <v>0</v>
      </c>
      <c r="AB339" s="9">
        <f>_xlfn.XLOOKUP(L339,Pos!B:B,Pos!K:K,-1,0)</f>
        <v>-1</v>
      </c>
      <c r="AC339" s="1" t="e">
        <f>_xlfn.XLOOKUP($L339,Pos!$A:$A,Pos!S:S,_xlfn.XLOOKUP($L339,#REF!,#REF!, ""), 0)</f>
        <v>#REF!</v>
      </c>
      <c r="AD339" s="1" t="e">
        <f>_xlfn.XLOOKUP($L339,Pos!$A:$A,Pos!T:T,_xlfn.XLOOKUP($L339,#REF!,#REF!, ""), 0)</f>
        <v>#REF!</v>
      </c>
      <c r="AE339" s="1" t="e">
        <f>_xlfn.XLOOKUP($L339,Pos!$A:$A,Pos!U:U,_xlfn.XLOOKUP($L339,#REF!,#REF!, ""), 0)</f>
        <v>#REF!</v>
      </c>
      <c r="AF339" s="1" t="e">
        <f>_xlfn.XLOOKUP($L339,Pos!$A:$A,Pos!V:V,_xlfn.XLOOKUP($L339,#REF!,#REF!, ""), 0)</f>
        <v>#REF!</v>
      </c>
      <c r="AG339" s="1" t="e">
        <f>_xlfn.XLOOKUP($L339,Pos!$A:$A,Pos!W:W,_xlfn.XLOOKUP($L339,#REF!,#REF!, ""), 0)</f>
        <v>#REF!</v>
      </c>
      <c r="AH339" s="1" t="e">
        <f>_xlfn.XLOOKUP($L339,Pos!$A:$A,Pos!X:X,_xlfn.XLOOKUP($L339,#REF!,#REF!, ""), 0)</f>
        <v>#REF!</v>
      </c>
      <c r="AI339" s="1" t="e">
        <f>_xlfn.XLOOKUP($L339,Pos!$A:$A,Pos!Y:Y,_xlfn.XLOOKUP($L339,#REF!,#REF!, ""), 0)</f>
        <v>#REF!</v>
      </c>
      <c r="AJ339" s="1" t="e">
        <f>_xlfn.XLOOKUP($L339,Pos!$A:$A,Pos!Z:Z,_xlfn.XLOOKUP($L339,#REF!,#REF!, ""), 0)</f>
        <v>#REF!</v>
      </c>
      <c r="AK339" s="1" t="e">
        <f>_xlfn.XLOOKUP($L339,Pos!$A:$A,Pos!AA:AA,_xlfn.XLOOKUP($L339,#REF!,#REF!, ""), 0)</f>
        <v>#REF!</v>
      </c>
      <c r="AL339" s="1" t="e">
        <f>_xlfn.XLOOKUP($L339,Pos!$A:$A,Pos!AB:AB,_xlfn.XLOOKUP($L339,#REF!,#REF!, ""), 0)</f>
        <v>#REF!</v>
      </c>
      <c r="AM339" s="1" t="e">
        <f>_xlfn.XLOOKUP($L339,Pos!$A:$A,Pos!AC:AC,_xlfn.XLOOKUP($L339,#REF!,#REF!, ""), 0)</f>
        <v>#REF!</v>
      </c>
      <c r="AN339" s="1" t="e">
        <f>_xlfn.XLOOKUP($L339,Pos!$A:$A,Pos!AD:AD,_xlfn.XLOOKUP($L339,#REF!,#REF!, ""), 0)</f>
        <v>#REF!</v>
      </c>
      <c r="AO339" s="1" t="e">
        <f>_xlfn.XLOOKUP($L339,Pos!$A:$A,Pos!AE:AE,_xlfn.XLOOKUP($L339,#REF!,#REF!, ""), 0)</f>
        <v>#REF!</v>
      </c>
      <c r="AP339" s="1" t="e">
        <f>_xlfn.XLOOKUP($L339,Pos!$A:$A,Pos!AF:AF,_xlfn.XLOOKUP($L339,#REF!,#REF!, ""), 0)</f>
        <v>#REF!</v>
      </c>
      <c r="AQ339" s="1" t="e">
        <f>_xlfn.XLOOKUP($L339,Pos!$A:$A,Pos!AG:AG,_xlfn.XLOOKUP($L339,#REF!,#REF!, ""), 0)</f>
        <v>#REF!</v>
      </c>
      <c r="AR339" s="1" t="e">
        <f>_xlfn.XLOOKUP($L339,Pos!$A:$A,Pos!AH:AH,_xlfn.XLOOKUP($L339,#REF!,#REF!, ""), 0)</f>
        <v>#REF!</v>
      </c>
      <c r="AS339" s="1" t="e">
        <f>_xlfn.XLOOKUP($L339,Pos!$A:$A,Pos!AI:AI,_xlfn.XLOOKUP($L339,#REF!,#REF!, ""), 0)</f>
        <v>#REF!</v>
      </c>
      <c r="AT339" s="1" t="e">
        <f>_xlfn.XLOOKUP($L339,Pos!$A:$A,Pos!AJ:AJ,_xlfn.XLOOKUP($L339,#REF!,#REF!, ""), 0)</f>
        <v>#REF!</v>
      </c>
      <c r="AU339" s="1" t="e">
        <f>_xlfn.XLOOKUP($L339,Pos!$A:$A,Pos!AK:AK,_xlfn.XLOOKUP($L339,#REF!,#REF!, ""), 0)</f>
        <v>#REF!</v>
      </c>
      <c r="AV339" s="1" t="e">
        <f>_xlfn.XLOOKUP($L339,Pos!$A:$A,Pos!AL:AL,_xlfn.XLOOKUP($L339,#REF!,#REF!, ""), 0)</f>
        <v>#REF!</v>
      </c>
      <c r="AW339" s="1" t="e">
        <f>_xlfn.XLOOKUP($L339,Pos!$A:$A,Pos!AM:AM,_xlfn.XLOOKUP($L339,#REF!,#REF!, ""), 0)</f>
        <v>#REF!</v>
      </c>
      <c r="AX339" s="1" t="e">
        <f>_xlfn.XLOOKUP($L339,Pos!$A:$A,Pos!AN:AN,_xlfn.XLOOKUP($L339,#REF!,#REF!, ""), 0)</f>
        <v>#REF!</v>
      </c>
      <c r="AY339" s="1" t="e">
        <f>_xlfn.XLOOKUP($L339,Pos!$A:$A,Pos!AO:AO,_xlfn.XLOOKUP($L339,#REF!,#REF!, ""), 0)</f>
        <v>#REF!</v>
      </c>
      <c r="AZ339" s="7" t="str">
        <f t="shared" si="144"/>
        <v>OUT</v>
      </c>
      <c r="BA339" s="1">
        <f>IF(OR(_xlfn.XLOOKUP(L339,Pos!B:B,Pos!L:L,FALSE)="ESG Reason",_xlfn.XLOOKUP(L339,Pos!B:B,Pos!L:L,FALSE)="Blacklisted"),1,0)</f>
        <v>0</v>
      </c>
      <c r="BC339" s="11">
        <v>8.7923654052720842E-11</v>
      </c>
      <c r="BD339" s="11">
        <f>_xlfn.XLOOKUP($L339,Pos!$B:$B,Pos!H:H,0, 0)</f>
        <v>0</v>
      </c>
      <c r="BE339" s="11">
        <f>_xlfn.XLOOKUP($L339,Pos!$B:$B,Pos!I:I,0, 0)</f>
        <v>8.836100993900466E-4</v>
      </c>
      <c r="BF339" s="18">
        <f t="shared" si="145"/>
        <v>8.836100993900466E-4</v>
      </c>
      <c r="BG339" s="1">
        <f t="shared" si="146"/>
        <v>1</v>
      </c>
      <c r="BH339" s="1">
        <f t="shared" si="147"/>
        <v>22</v>
      </c>
      <c r="BI339" s="18">
        <f t="shared" si="148"/>
        <v>8.7923654052720842E-11</v>
      </c>
      <c r="BJ339" s="3">
        <f t="shared" si="149"/>
        <v>0</v>
      </c>
      <c r="BK339" s="18">
        <f t="shared" si="150"/>
        <v>0</v>
      </c>
    </row>
    <row r="340" spans="3:63" x14ac:dyDescent="0.25">
      <c r="C340" s="3"/>
      <c r="D340" s="3"/>
      <c r="E340" s="3"/>
      <c r="F340" s="3"/>
      <c r="G340" s="51" t="s">
        <v>246</v>
      </c>
      <c r="H340" s="8" t="str">
        <f t="shared" si="140"/>
        <v>0%North America</v>
      </c>
      <c r="I340" s="11" cm="1">
        <f t="array" ref="I340">IF(
   AZ340 = "OUT", 0,IF(
   BD340 &gt;= LARGE(IF(ISNUMBER(BD:BD), BD:BD), 3),
   BE340 - 0.001,
   IF(BE340 &gt;=VLOOKUP(P340,mapping!$A:$B,2,FALSE), BE340,VLOOKUP(P340,mapping!$A$2:$B$8,2,FALSE))
))</f>
        <v>0</v>
      </c>
      <c r="J340" s="11" cm="1">
        <f t="array" ref="J340">IF(
    AZ340="OUT",0,IF(IF(
                      BD340&gt;=LARGE(IF(ISNUMBER(BD:BD),BD:BD),3),
                      BE340+0.001,
                      VLOOKUP(H340,mapping!$D:$E,2,FALSE)
                      )&gt;I340,
                   IF(
                      BD340&gt;=LARGE(IF(ISNUMBER(BD:BD),BD:BD),3),
                      BE340+0.001,
                      VLOOKUP(H340,mapping!$D:$E,2,FALSE)
                      ),
                   I340+0.002))</f>
        <v>0</v>
      </c>
      <c r="K340" s="8">
        <f t="shared" si="141"/>
        <v>8.8134365491445647E-4</v>
      </c>
      <c r="L340" s="1" t="str">
        <f>Pos!B450</f>
        <v>IE00BLP1HW54</v>
      </c>
      <c r="M340" s="1" t="str">
        <f>_xlfn.XLOOKUP($L340,Pos!B:B,Pos!D:D,, 0)</f>
        <v>Aon Plc Class A</v>
      </c>
      <c r="N340" s="1" t="str">
        <f>_xlfn.XLOOKUP($L340,Pos!B:B,Pos!E:E,, 0)</f>
        <v>Insurance</v>
      </c>
      <c r="O340" s="1" t="str">
        <f t="shared" si="142"/>
        <v>Insurance_North America</v>
      </c>
      <c r="P340" s="1" t="str">
        <f>_xlfn.XLOOKUP($L340,Pos!B:B,Pos!F:F,, 0)</f>
        <v>North America</v>
      </c>
      <c r="Q340" s="1">
        <v>0</v>
      </c>
      <c r="R340" s="9">
        <f>_xlfn.XLOOKUP($L340,Pos!$B:$B,Pos!N:N,0, 0)</f>
        <v>3.16</v>
      </c>
      <c r="S340" s="9">
        <f>_xlfn.XLOOKUP($L340,Pos!$B:$B,Pos!O:O,0, 0)</f>
        <v>3.2541669999999998</v>
      </c>
      <c r="T340" s="9">
        <f>_xlfn.XLOOKUP($L340,Pos!$B:$B,Pos!P:P,0, 0)</f>
        <v>8.4</v>
      </c>
      <c r="U340" s="9">
        <f>_xlfn.XLOOKUP($L340,Pos!$B:$B,Pos!Q:Q,0, 0)</f>
        <v>1</v>
      </c>
      <c r="V340" s="9">
        <f>_xlfn.XLOOKUP($L340,Pos!$B:$B,Pos!R:R,0, 0)</f>
        <v>6.3333329999999997</v>
      </c>
      <c r="W340" s="9">
        <f>_xlfn.XLOOKUP($L340,Pos!$B:$B,Pos!S:S,0, 0)</f>
        <v>5.6733330000000004</v>
      </c>
      <c r="X340" s="9" t="str">
        <f>_xlfn.XLOOKUP($L340,Pos!$B:$B,Pos!J:J,0, 0)</f>
        <v>Outperform</v>
      </c>
      <c r="Y340" s="1">
        <v>0</v>
      </c>
      <c r="Z340" s="1">
        <v>0</v>
      </c>
      <c r="AA340" s="1">
        <f t="shared" si="143"/>
        <v>0</v>
      </c>
      <c r="AB340" s="9">
        <f>_xlfn.XLOOKUP(L340,Pos!B:B,Pos!K:K,-1,0)</f>
        <v>2.1739130434782612</v>
      </c>
      <c r="AC340" s="1" t="e">
        <f>_xlfn.XLOOKUP($L340,Pos!$A:$A,Pos!S:S,_xlfn.XLOOKUP($L340,#REF!,#REF!, ""), 0)</f>
        <v>#REF!</v>
      </c>
      <c r="AD340" s="1" t="e">
        <f>_xlfn.XLOOKUP($L340,Pos!$A:$A,Pos!T:T,_xlfn.XLOOKUP($L340,#REF!,#REF!, ""), 0)</f>
        <v>#REF!</v>
      </c>
      <c r="AE340" s="1" t="e">
        <f>_xlfn.XLOOKUP($L340,Pos!$A:$A,Pos!U:U,_xlfn.XLOOKUP($L340,#REF!,#REF!, ""), 0)</f>
        <v>#REF!</v>
      </c>
      <c r="AF340" s="1" t="e">
        <f>_xlfn.XLOOKUP($L340,Pos!$A:$A,Pos!V:V,_xlfn.XLOOKUP($L340,#REF!,#REF!, ""), 0)</f>
        <v>#REF!</v>
      </c>
      <c r="AG340" s="1" t="e">
        <f>_xlfn.XLOOKUP($L340,Pos!$A:$A,Pos!W:W,_xlfn.XLOOKUP($L340,#REF!,#REF!, ""), 0)</f>
        <v>#REF!</v>
      </c>
      <c r="AH340" s="1" t="e">
        <f>_xlfn.XLOOKUP($L340,Pos!$A:$A,Pos!X:X,_xlfn.XLOOKUP($L340,#REF!,#REF!, ""), 0)</f>
        <v>#REF!</v>
      </c>
      <c r="AI340" s="1" t="e">
        <f>_xlfn.XLOOKUP($L340,Pos!$A:$A,Pos!Y:Y,_xlfn.XLOOKUP($L340,#REF!,#REF!, ""), 0)</f>
        <v>#REF!</v>
      </c>
      <c r="AJ340" s="1" t="e">
        <f>_xlfn.XLOOKUP($L340,Pos!$A:$A,Pos!Z:Z,_xlfn.XLOOKUP($L340,#REF!,#REF!, ""), 0)</f>
        <v>#REF!</v>
      </c>
      <c r="AK340" s="1" t="e">
        <f>_xlfn.XLOOKUP($L340,Pos!$A:$A,Pos!AA:AA,_xlfn.XLOOKUP($L340,#REF!,#REF!, ""), 0)</f>
        <v>#REF!</v>
      </c>
      <c r="AL340" s="1" t="e">
        <f>_xlfn.XLOOKUP($L340,Pos!$A:$A,Pos!AB:AB,_xlfn.XLOOKUP($L340,#REF!,#REF!, ""), 0)</f>
        <v>#REF!</v>
      </c>
      <c r="AM340" s="1" t="e">
        <f>_xlfn.XLOOKUP($L340,Pos!$A:$A,Pos!AC:AC,_xlfn.XLOOKUP($L340,#REF!,#REF!, ""), 0)</f>
        <v>#REF!</v>
      </c>
      <c r="AN340" s="1" t="e">
        <f>_xlfn.XLOOKUP($L340,Pos!$A:$A,Pos!AD:AD,_xlfn.XLOOKUP($L340,#REF!,#REF!, ""), 0)</f>
        <v>#REF!</v>
      </c>
      <c r="AO340" s="1" t="e">
        <f>_xlfn.XLOOKUP($L340,Pos!$A:$A,Pos!AE:AE,_xlfn.XLOOKUP($L340,#REF!,#REF!, ""), 0)</f>
        <v>#REF!</v>
      </c>
      <c r="AP340" s="1" t="e">
        <f>_xlfn.XLOOKUP($L340,Pos!$A:$A,Pos!AF:AF,_xlfn.XLOOKUP($L340,#REF!,#REF!, ""), 0)</f>
        <v>#REF!</v>
      </c>
      <c r="AQ340" s="1" t="e">
        <f>_xlfn.XLOOKUP($L340,Pos!$A:$A,Pos!AG:AG,_xlfn.XLOOKUP($L340,#REF!,#REF!, ""), 0)</f>
        <v>#REF!</v>
      </c>
      <c r="AR340" s="1" t="e">
        <f>_xlfn.XLOOKUP($L340,Pos!$A:$A,Pos!AH:AH,_xlfn.XLOOKUP($L340,#REF!,#REF!, ""), 0)</f>
        <v>#REF!</v>
      </c>
      <c r="AS340" s="1" t="e">
        <f>_xlfn.XLOOKUP($L340,Pos!$A:$A,Pos!AI:AI,_xlfn.XLOOKUP($L340,#REF!,#REF!, ""), 0)</f>
        <v>#REF!</v>
      </c>
      <c r="AT340" s="1" t="e">
        <f>_xlfn.XLOOKUP($L340,Pos!$A:$A,Pos!AJ:AJ,_xlfn.XLOOKUP($L340,#REF!,#REF!, ""), 0)</f>
        <v>#REF!</v>
      </c>
      <c r="AU340" s="1" t="e">
        <f>_xlfn.XLOOKUP($L340,Pos!$A:$A,Pos!AK:AK,_xlfn.XLOOKUP($L340,#REF!,#REF!, ""), 0)</f>
        <v>#REF!</v>
      </c>
      <c r="AV340" s="1" t="e">
        <f>_xlfn.XLOOKUP($L340,Pos!$A:$A,Pos!AL:AL,_xlfn.XLOOKUP($L340,#REF!,#REF!, ""), 0)</f>
        <v>#REF!</v>
      </c>
      <c r="AW340" s="1" t="e">
        <f>_xlfn.XLOOKUP($L340,Pos!$A:$A,Pos!AM:AM,_xlfn.XLOOKUP($L340,#REF!,#REF!, ""), 0)</f>
        <v>#REF!</v>
      </c>
      <c r="AX340" s="1" t="e">
        <f>_xlfn.XLOOKUP($L340,Pos!$A:$A,Pos!AN:AN,_xlfn.XLOOKUP($L340,#REF!,#REF!, ""), 0)</f>
        <v>#REF!</v>
      </c>
      <c r="AY340" s="1" t="e">
        <f>_xlfn.XLOOKUP($L340,Pos!$A:$A,Pos!AO:AO,_xlfn.XLOOKUP($L340,#REF!,#REF!, ""), 0)</f>
        <v>#REF!</v>
      </c>
      <c r="AZ340" s="7" t="str">
        <f t="shared" si="144"/>
        <v>OUT</v>
      </c>
      <c r="BA340" s="1">
        <f>IF(OR(_xlfn.XLOOKUP(L340,Pos!B:B,Pos!L:L,FALSE)="ESG Reason",_xlfn.XLOOKUP(L340,Pos!B:B,Pos!L:L,FALSE)="Blacklisted"),1,0)</f>
        <v>0</v>
      </c>
      <c r="BC340" s="11">
        <v>9.1408940145660592E-11</v>
      </c>
      <c r="BD340" s="11">
        <f>_xlfn.XLOOKUP($L340,Pos!$B:$B,Pos!H:H,0, 0)</f>
        <v>0</v>
      </c>
      <c r="BE340" s="11">
        <f>_xlfn.XLOOKUP($L340,Pos!$B:$B,Pos!I:I,0, 0)</f>
        <v>8.8134365491445647E-4</v>
      </c>
      <c r="BF340" s="18">
        <f t="shared" si="145"/>
        <v>8.8134365491445647E-4</v>
      </c>
      <c r="BG340" s="1">
        <f t="shared" si="146"/>
        <v>1</v>
      </c>
      <c r="BH340" s="1">
        <f t="shared" si="147"/>
        <v>30</v>
      </c>
      <c r="BI340" s="18">
        <f t="shared" si="148"/>
        <v>9.1408940145660592E-11</v>
      </c>
      <c r="BJ340" s="3">
        <f t="shared" si="149"/>
        <v>0</v>
      </c>
      <c r="BK340" s="18">
        <f t="shared" si="150"/>
        <v>0</v>
      </c>
    </row>
    <row r="341" spans="3:63" x14ac:dyDescent="0.25">
      <c r="C341" s="3"/>
      <c r="D341" s="3"/>
      <c r="E341" s="3"/>
      <c r="F341" s="3"/>
      <c r="G341" s="51" t="s">
        <v>244</v>
      </c>
      <c r="H341" s="8" t="str">
        <f t="shared" si="140"/>
        <v>0%Others</v>
      </c>
      <c r="I341" s="11" cm="1">
        <f t="array" ref="I341">IF(
   AZ341 = "OUT", 0,IF(
   BD341 &gt;= LARGE(IF(ISNUMBER(BD:BD), BD:BD), 3),
   BE341 - 0.001,
   IF(BE341 &gt;=VLOOKUP(P341,mapping!$A:$B,2,FALSE), BE341,VLOOKUP(P341,mapping!$A$2:$B$8,2,FALSE))
))</f>
        <v>0</v>
      </c>
      <c r="J341" s="11" cm="1">
        <f t="array" ref="J341">IF(
    AZ341="OUT",0,IF(IF(
                      BD341&gt;=LARGE(IF(ISNUMBER(BD:BD),BD:BD),3),
                      BE341+0.001,
                      VLOOKUP(H341,mapping!$D:$E,2,FALSE)
                      )&gt;I341,
                   IF(
                      BD341&gt;=LARGE(IF(ISNUMBER(BD:BD),BD:BD),3),
                      BE341+0.001,
                      VLOOKUP(H341,mapping!$D:$E,2,FALSE)
                      ),
                   I341+0.002))</f>
        <v>0</v>
      </c>
      <c r="K341" s="8">
        <f t="shared" si="141"/>
        <v>8.79688403333722E-4</v>
      </c>
      <c r="L341" s="1" t="str">
        <f>Pos!B676</f>
        <v>JP3970300004</v>
      </c>
      <c r="M341" s="1" t="str">
        <f>_xlfn.XLOOKUP($L341,Pos!B:B,Pos!D:D,, 0)</f>
        <v>Recruit Holdings Co., Ltd.</v>
      </c>
      <c r="N341" s="1" t="str">
        <f>_xlfn.XLOOKUP($L341,Pos!B:B,Pos!E:E,, 0)</f>
        <v>Industrial Goods &amp; Services</v>
      </c>
      <c r="O341" s="1" t="str">
        <f t="shared" si="142"/>
        <v>Industrial Goods &amp; Services_Others</v>
      </c>
      <c r="P341" s="1" t="str">
        <f>_xlfn.XLOOKUP($L341,Pos!B:B,Pos!F:F,, 0)</f>
        <v>Others</v>
      </c>
      <c r="Q341" s="1">
        <v>0</v>
      </c>
      <c r="R341" s="9">
        <f>_xlfn.XLOOKUP($L341,Pos!$B:$B,Pos!N:N,0, 0)</f>
        <v>1.98</v>
      </c>
      <c r="S341" s="9">
        <f>_xlfn.XLOOKUP($L341,Pos!$B:$B,Pos!O:O,0, 0)</f>
        <v>2.891</v>
      </c>
      <c r="T341" s="9">
        <f>_xlfn.XLOOKUP($L341,Pos!$B:$B,Pos!P:P,0, 0)</f>
        <v>8.5749999999999993</v>
      </c>
      <c r="U341" s="9">
        <f>_xlfn.XLOOKUP($L341,Pos!$B:$B,Pos!Q:Q,0, 0)</f>
        <v>4.5</v>
      </c>
      <c r="V341" s="9">
        <f>_xlfn.XLOOKUP($L341,Pos!$B:$B,Pos!R:R,0, 0)</f>
        <v>2.766667</v>
      </c>
      <c r="W341" s="9">
        <f>_xlfn.XLOOKUP($L341,Pos!$B:$B,Pos!S:S,0, 0)</f>
        <v>5.64</v>
      </c>
      <c r="X341" s="9" t="str">
        <f>_xlfn.XLOOKUP($L341,Pos!$B:$B,Pos!J:J,0, 0)</f>
        <v>Outperform</v>
      </c>
      <c r="Y341" s="1">
        <v>0</v>
      </c>
      <c r="Z341" s="1">
        <v>0</v>
      </c>
      <c r="AA341" s="1">
        <f t="shared" si="143"/>
        <v>0</v>
      </c>
      <c r="AB341" s="9">
        <f>_xlfn.XLOOKUP(L341,Pos!B:B,Pos!K:K,-1,0)</f>
        <v>3.6363636363636371</v>
      </c>
      <c r="AC341" s="1" t="e">
        <f>_xlfn.XLOOKUP($L341,Pos!$A:$A,Pos!S:S,_xlfn.XLOOKUP($L341,#REF!,#REF!, ""), 0)</f>
        <v>#REF!</v>
      </c>
      <c r="AD341" s="1" t="e">
        <f>_xlfn.XLOOKUP($L341,Pos!$A:$A,Pos!T:T,_xlfn.XLOOKUP($L341,#REF!,#REF!, ""), 0)</f>
        <v>#REF!</v>
      </c>
      <c r="AE341" s="1" t="e">
        <f>_xlfn.XLOOKUP($L341,Pos!$A:$A,Pos!U:U,_xlfn.XLOOKUP($L341,#REF!,#REF!, ""), 0)</f>
        <v>#REF!</v>
      </c>
      <c r="AF341" s="1" t="e">
        <f>_xlfn.XLOOKUP($L341,Pos!$A:$A,Pos!V:V,_xlfn.XLOOKUP($L341,#REF!,#REF!, ""), 0)</f>
        <v>#REF!</v>
      </c>
      <c r="AG341" s="1" t="e">
        <f>_xlfn.XLOOKUP($L341,Pos!$A:$A,Pos!W:W,_xlfn.XLOOKUP($L341,#REF!,#REF!, ""), 0)</f>
        <v>#REF!</v>
      </c>
      <c r="AH341" s="1" t="e">
        <f>_xlfn.XLOOKUP($L341,Pos!$A:$A,Pos!X:X,_xlfn.XLOOKUP($L341,#REF!,#REF!, ""), 0)</f>
        <v>#REF!</v>
      </c>
      <c r="AI341" s="1" t="e">
        <f>_xlfn.XLOOKUP($L341,Pos!$A:$A,Pos!Y:Y,_xlfn.XLOOKUP($L341,#REF!,#REF!, ""), 0)</f>
        <v>#REF!</v>
      </c>
      <c r="AJ341" s="1" t="e">
        <f>_xlfn.XLOOKUP($L341,Pos!$A:$A,Pos!Z:Z,_xlfn.XLOOKUP($L341,#REF!,#REF!, ""), 0)</f>
        <v>#REF!</v>
      </c>
      <c r="AK341" s="1" t="e">
        <f>_xlfn.XLOOKUP($L341,Pos!$A:$A,Pos!AA:AA,_xlfn.XLOOKUP($L341,#REF!,#REF!, ""), 0)</f>
        <v>#REF!</v>
      </c>
      <c r="AL341" s="1" t="e">
        <f>_xlfn.XLOOKUP($L341,Pos!$A:$A,Pos!AB:AB,_xlfn.XLOOKUP($L341,#REF!,#REF!, ""), 0)</f>
        <v>#REF!</v>
      </c>
      <c r="AM341" s="1" t="e">
        <f>_xlfn.XLOOKUP($L341,Pos!$A:$A,Pos!AC:AC,_xlfn.XLOOKUP($L341,#REF!,#REF!, ""), 0)</f>
        <v>#REF!</v>
      </c>
      <c r="AN341" s="1" t="e">
        <f>_xlfn.XLOOKUP($L341,Pos!$A:$A,Pos!AD:AD,_xlfn.XLOOKUP($L341,#REF!,#REF!, ""), 0)</f>
        <v>#REF!</v>
      </c>
      <c r="AO341" s="1" t="e">
        <f>_xlfn.XLOOKUP($L341,Pos!$A:$A,Pos!AE:AE,_xlfn.XLOOKUP($L341,#REF!,#REF!, ""), 0)</f>
        <v>#REF!</v>
      </c>
      <c r="AP341" s="1" t="e">
        <f>_xlfn.XLOOKUP($L341,Pos!$A:$A,Pos!AF:AF,_xlfn.XLOOKUP($L341,#REF!,#REF!, ""), 0)</f>
        <v>#REF!</v>
      </c>
      <c r="AQ341" s="1" t="e">
        <f>_xlfn.XLOOKUP($L341,Pos!$A:$A,Pos!AG:AG,_xlfn.XLOOKUP($L341,#REF!,#REF!, ""), 0)</f>
        <v>#REF!</v>
      </c>
      <c r="AR341" s="1" t="e">
        <f>_xlfn.XLOOKUP($L341,Pos!$A:$A,Pos!AH:AH,_xlfn.XLOOKUP($L341,#REF!,#REF!, ""), 0)</f>
        <v>#REF!</v>
      </c>
      <c r="AS341" s="1" t="e">
        <f>_xlfn.XLOOKUP($L341,Pos!$A:$A,Pos!AI:AI,_xlfn.XLOOKUP($L341,#REF!,#REF!, ""), 0)</f>
        <v>#REF!</v>
      </c>
      <c r="AT341" s="1" t="e">
        <f>_xlfn.XLOOKUP($L341,Pos!$A:$A,Pos!AJ:AJ,_xlfn.XLOOKUP($L341,#REF!,#REF!, ""), 0)</f>
        <v>#REF!</v>
      </c>
      <c r="AU341" s="1" t="e">
        <f>_xlfn.XLOOKUP($L341,Pos!$A:$A,Pos!AK:AK,_xlfn.XLOOKUP($L341,#REF!,#REF!, ""), 0)</f>
        <v>#REF!</v>
      </c>
      <c r="AV341" s="1" t="e">
        <f>_xlfn.XLOOKUP($L341,Pos!$A:$A,Pos!AL:AL,_xlfn.XLOOKUP($L341,#REF!,#REF!, ""), 0)</f>
        <v>#REF!</v>
      </c>
      <c r="AW341" s="1" t="e">
        <f>_xlfn.XLOOKUP($L341,Pos!$A:$A,Pos!AM:AM,_xlfn.XLOOKUP($L341,#REF!,#REF!, ""), 0)</f>
        <v>#REF!</v>
      </c>
      <c r="AX341" s="1" t="e">
        <f>_xlfn.XLOOKUP($L341,Pos!$A:$A,Pos!AN:AN,_xlfn.XLOOKUP($L341,#REF!,#REF!, ""), 0)</f>
        <v>#REF!</v>
      </c>
      <c r="AY341" s="1" t="e">
        <f>_xlfn.XLOOKUP($L341,Pos!$A:$A,Pos!AO:AO,_xlfn.XLOOKUP($L341,#REF!,#REF!, ""), 0)</f>
        <v>#REF!</v>
      </c>
      <c r="AZ341" s="7" t="str">
        <f t="shared" si="144"/>
        <v>OUT</v>
      </c>
      <c r="BA341" s="1">
        <f>IF(OR(_xlfn.XLOOKUP(L341,Pos!B:B,Pos!L:L,FALSE)="ESG Reason",_xlfn.XLOOKUP(L341,Pos!B:B,Pos!L:L,FALSE)="Blacklisted"),1,0)</f>
        <v>0</v>
      </c>
      <c r="BC341" s="11">
        <v>9.247216832815103E-11</v>
      </c>
      <c r="BD341" s="11">
        <f>_xlfn.XLOOKUP($L341,Pos!$B:$B,Pos!H:H,0, 0)</f>
        <v>0</v>
      </c>
      <c r="BE341" s="11">
        <f>_xlfn.XLOOKUP($L341,Pos!$B:$B,Pos!I:I,0, 0)</f>
        <v>8.79688403333722E-4</v>
      </c>
      <c r="BF341" s="18">
        <f t="shared" si="145"/>
        <v>8.79688403333722E-4</v>
      </c>
      <c r="BG341" s="1">
        <f t="shared" si="146"/>
        <v>3</v>
      </c>
      <c r="BH341" s="1">
        <f t="shared" si="147"/>
        <v>48</v>
      </c>
      <c r="BI341" s="18">
        <f t="shared" si="148"/>
        <v>9.247216832815103E-11</v>
      </c>
      <c r="BJ341" s="3">
        <f t="shared" si="149"/>
        <v>0</v>
      </c>
      <c r="BK341" s="18">
        <f t="shared" si="150"/>
        <v>0</v>
      </c>
    </row>
    <row r="342" spans="3:63" x14ac:dyDescent="0.25">
      <c r="C342" s="3"/>
      <c r="D342" s="3"/>
      <c r="E342" s="3"/>
      <c r="F342" s="3"/>
      <c r="G342" s="51" t="s">
        <v>248</v>
      </c>
      <c r="H342" s="8" t="str">
        <f t="shared" si="140"/>
        <v>0%North America</v>
      </c>
      <c r="I342" s="11" cm="1">
        <f t="array" ref="I342">IF(
   AZ342 = "OUT", 0,IF(
   BD342 &gt;= LARGE(IF(ISNUMBER(BD:BD), BD:BD), 3),
   BE342 - 0.001,
   IF(BE342 &gt;=VLOOKUP(P342,mapping!$A:$B,2,FALSE), BE342,VLOOKUP(P342,mapping!$A$2:$B$8,2,FALSE))
))</f>
        <v>0</v>
      </c>
      <c r="J342" s="11" cm="1">
        <f t="array" ref="J342">IF(
    AZ342="OUT",0,IF(IF(
                      BD342&gt;=LARGE(IF(ISNUMBER(BD:BD),BD:BD),3),
                      BE342+0.001,
                      VLOOKUP(H342,mapping!$D:$E,2,FALSE)
                      )&gt;I342,
                   IF(
                      BD342&gt;=LARGE(IF(ISNUMBER(BD:BD),BD:BD),3),
                      BE342+0.001,
                      VLOOKUP(H342,mapping!$D:$E,2,FALSE)
                      ),
                   I342+0.002))</f>
        <v>0</v>
      </c>
      <c r="K342" s="8">
        <f t="shared" si="141"/>
        <v>8.738218116738348E-4</v>
      </c>
      <c r="L342" s="1" t="str">
        <f>Pos!B1103</f>
        <v>US5719032022</v>
      </c>
      <c r="M342" s="1" t="str">
        <f>_xlfn.XLOOKUP($L342,Pos!B:B,Pos!D:D,, 0)</f>
        <v>Marriott International, Inc. Class A</v>
      </c>
      <c r="N342" s="1" t="str">
        <f>_xlfn.XLOOKUP($L342,Pos!B:B,Pos!E:E,, 0)</f>
        <v>Travel &amp; Leisure</v>
      </c>
      <c r="O342" s="1" t="str">
        <f t="shared" si="142"/>
        <v>Travel &amp; Leisure_North America</v>
      </c>
      <c r="P342" s="1" t="str">
        <f>_xlfn.XLOOKUP($L342,Pos!B:B,Pos!F:F,, 0)</f>
        <v>North America</v>
      </c>
      <c r="Q342" s="1">
        <v>0</v>
      </c>
      <c r="R342" s="9">
        <f>_xlfn.XLOOKUP($L342,Pos!$B:$B,Pos!N:N,0, 0)</f>
        <v>6.22</v>
      </c>
      <c r="S342" s="9">
        <f>_xlfn.XLOOKUP($L342,Pos!$B:$B,Pos!O:O,0, 0)</f>
        <v>3.335</v>
      </c>
      <c r="T342" s="9">
        <f>_xlfn.XLOOKUP($L342,Pos!$B:$B,Pos!P:P,0, 0)</f>
        <v>4.4000000000000004</v>
      </c>
      <c r="U342" s="9">
        <f>_xlfn.XLOOKUP($L342,Pos!$B:$B,Pos!Q:Q,0, 0)</f>
        <v>3.3</v>
      </c>
      <c r="V342" s="9">
        <f>_xlfn.XLOOKUP($L342,Pos!$B:$B,Pos!R:R,0, 0)</f>
        <v>5.3333329999999997</v>
      </c>
      <c r="W342" s="9">
        <f>_xlfn.XLOOKUP($L342,Pos!$B:$B,Pos!S:S,0, 0)</f>
        <v>6.2733340000000002</v>
      </c>
      <c r="X342" s="9" t="str">
        <f>_xlfn.XLOOKUP($L342,Pos!$B:$B,Pos!J:J,0, 0)</f>
        <v>Outperform</v>
      </c>
      <c r="Y342" s="1">
        <v>0</v>
      </c>
      <c r="Z342" s="1">
        <v>0</v>
      </c>
      <c r="AA342" s="1">
        <f t="shared" si="143"/>
        <v>0</v>
      </c>
      <c r="AB342" s="9">
        <f>_xlfn.XLOOKUP(L342,Pos!B:B,Pos!K:K,-1,0)</f>
        <v>2</v>
      </c>
      <c r="AC342" s="1" t="e">
        <f>_xlfn.XLOOKUP($L342,Pos!$A:$A,Pos!S:S,_xlfn.XLOOKUP($L342,#REF!,#REF!, ""), 0)</f>
        <v>#REF!</v>
      </c>
      <c r="AD342" s="1" t="e">
        <f>_xlfn.XLOOKUP($L342,Pos!$A:$A,Pos!T:T,_xlfn.XLOOKUP($L342,#REF!,#REF!, ""), 0)</f>
        <v>#REF!</v>
      </c>
      <c r="AE342" s="1" t="e">
        <f>_xlfn.XLOOKUP($L342,Pos!$A:$A,Pos!U:U,_xlfn.XLOOKUP($L342,#REF!,#REF!, ""), 0)</f>
        <v>#REF!</v>
      </c>
      <c r="AF342" s="1" t="e">
        <f>_xlfn.XLOOKUP($L342,Pos!$A:$A,Pos!V:V,_xlfn.XLOOKUP($L342,#REF!,#REF!, ""), 0)</f>
        <v>#REF!</v>
      </c>
      <c r="AG342" s="1" t="e">
        <f>_xlfn.XLOOKUP($L342,Pos!$A:$A,Pos!W:W,_xlfn.XLOOKUP($L342,#REF!,#REF!, ""), 0)</f>
        <v>#REF!</v>
      </c>
      <c r="AH342" s="1" t="e">
        <f>_xlfn.XLOOKUP($L342,Pos!$A:$A,Pos!X:X,_xlfn.XLOOKUP($L342,#REF!,#REF!, ""), 0)</f>
        <v>#REF!</v>
      </c>
      <c r="AI342" s="1" t="e">
        <f>_xlfn.XLOOKUP($L342,Pos!$A:$A,Pos!Y:Y,_xlfn.XLOOKUP($L342,#REF!,#REF!, ""), 0)</f>
        <v>#REF!</v>
      </c>
      <c r="AJ342" s="1" t="e">
        <f>_xlfn.XLOOKUP($L342,Pos!$A:$A,Pos!Z:Z,_xlfn.XLOOKUP($L342,#REF!,#REF!, ""), 0)</f>
        <v>#REF!</v>
      </c>
      <c r="AK342" s="1" t="e">
        <f>_xlfn.XLOOKUP($L342,Pos!$A:$A,Pos!AA:AA,_xlfn.XLOOKUP($L342,#REF!,#REF!, ""), 0)</f>
        <v>#REF!</v>
      </c>
      <c r="AL342" s="1" t="e">
        <f>_xlfn.XLOOKUP($L342,Pos!$A:$A,Pos!AB:AB,_xlfn.XLOOKUP($L342,#REF!,#REF!, ""), 0)</f>
        <v>#REF!</v>
      </c>
      <c r="AM342" s="1" t="e">
        <f>_xlfn.XLOOKUP($L342,Pos!$A:$A,Pos!AC:AC,_xlfn.XLOOKUP($L342,#REF!,#REF!, ""), 0)</f>
        <v>#REF!</v>
      </c>
      <c r="AN342" s="1" t="e">
        <f>_xlfn.XLOOKUP($L342,Pos!$A:$A,Pos!AD:AD,_xlfn.XLOOKUP($L342,#REF!,#REF!, ""), 0)</f>
        <v>#REF!</v>
      </c>
      <c r="AO342" s="1" t="e">
        <f>_xlfn.XLOOKUP($L342,Pos!$A:$A,Pos!AE:AE,_xlfn.XLOOKUP($L342,#REF!,#REF!, ""), 0)</f>
        <v>#REF!</v>
      </c>
      <c r="AP342" s="1" t="e">
        <f>_xlfn.XLOOKUP($L342,Pos!$A:$A,Pos!AF:AF,_xlfn.XLOOKUP($L342,#REF!,#REF!, ""), 0)</f>
        <v>#REF!</v>
      </c>
      <c r="AQ342" s="1" t="e">
        <f>_xlfn.XLOOKUP($L342,Pos!$A:$A,Pos!AG:AG,_xlfn.XLOOKUP($L342,#REF!,#REF!, ""), 0)</f>
        <v>#REF!</v>
      </c>
      <c r="AR342" s="1" t="e">
        <f>_xlfn.XLOOKUP($L342,Pos!$A:$A,Pos!AH:AH,_xlfn.XLOOKUP($L342,#REF!,#REF!, ""), 0)</f>
        <v>#REF!</v>
      </c>
      <c r="AS342" s="1" t="e">
        <f>_xlfn.XLOOKUP($L342,Pos!$A:$A,Pos!AI:AI,_xlfn.XLOOKUP($L342,#REF!,#REF!, ""), 0)</f>
        <v>#REF!</v>
      </c>
      <c r="AT342" s="1" t="e">
        <f>_xlfn.XLOOKUP($L342,Pos!$A:$A,Pos!AJ:AJ,_xlfn.XLOOKUP($L342,#REF!,#REF!, ""), 0)</f>
        <v>#REF!</v>
      </c>
      <c r="AU342" s="1" t="e">
        <f>_xlfn.XLOOKUP($L342,Pos!$A:$A,Pos!AK:AK,_xlfn.XLOOKUP($L342,#REF!,#REF!, ""), 0)</f>
        <v>#REF!</v>
      </c>
      <c r="AV342" s="1" t="e">
        <f>_xlfn.XLOOKUP($L342,Pos!$A:$A,Pos!AL:AL,_xlfn.XLOOKUP($L342,#REF!,#REF!, ""), 0)</f>
        <v>#REF!</v>
      </c>
      <c r="AW342" s="1" t="e">
        <f>_xlfn.XLOOKUP($L342,Pos!$A:$A,Pos!AM:AM,_xlfn.XLOOKUP($L342,#REF!,#REF!, ""), 0)</f>
        <v>#REF!</v>
      </c>
      <c r="AX342" s="1" t="e">
        <f>_xlfn.XLOOKUP($L342,Pos!$A:$A,Pos!AN:AN,_xlfn.XLOOKUP($L342,#REF!,#REF!, ""), 0)</f>
        <v>#REF!</v>
      </c>
      <c r="AY342" s="1" t="e">
        <f>_xlfn.XLOOKUP($L342,Pos!$A:$A,Pos!AO:AO,_xlfn.XLOOKUP($L342,#REF!,#REF!, ""), 0)</f>
        <v>#REF!</v>
      </c>
      <c r="AZ342" s="7" t="str">
        <f t="shared" si="144"/>
        <v>OUT</v>
      </c>
      <c r="BA342" s="1">
        <f>IF(OR(_xlfn.XLOOKUP(L342,Pos!B:B,Pos!L:L,FALSE)="ESG Reason",_xlfn.XLOOKUP(L342,Pos!B:B,Pos!L:L,FALSE)="Blacklisted"),1,0)</f>
        <v>0</v>
      </c>
      <c r="BC342" s="11">
        <v>9.3791844021762681E-11</v>
      </c>
      <c r="BD342" s="11">
        <f>_xlfn.XLOOKUP($L342,Pos!$B:$B,Pos!H:H,0, 0)</f>
        <v>0</v>
      </c>
      <c r="BE342" s="11">
        <f>_xlfn.XLOOKUP($L342,Pos!$B:$B,Pos!I:I,0, 0)</f>
        <v>8.738218116738348E-4</v>
      </c>
      <c r="BF342" s="18">
        <f t="shared" si="145"/>
        <v>8.738218116738348E-4</v>
      </c>
      <c r="BG342" s="1">
        <f t="shared" si="146"/>
        <v>1</v>
      </c>
      <c r="BH342" s="1">
        <f t="shared" si="147"/>
        <v>37</v>
      </c>
      <c r="BI342" s="18">
        <f t="shared" si="148"/>
        <v>9.3791844021762681E-11</v>
      </c>
      <c r="BJ342" s="3">
        <f t="shared" si="149"/>
        <v>0</v>
      </c>
      <c r="BK342" s="18">
        <f t="shared" si="150"/>
        <v>0</v>
      </c>
    </row>
    <row r="343" spans="3:63" x14ac:dyDescent="0.25">
      <c r="C343" s="3"/>
      <c r="D343" s="3"/>
      <c r="E343" s="3"/>
      <c r="F343" s="3"/>
      <c r="G343" s="51" t="s">
        <v>249</v>
      </c>
      <c r="H343" s="8" t="str">
        <f t="shared" si="140"/>
        <v>0%Others</v>
      </c>
      <c r="I343" s="11" cm="1">
        <f t="array" ref="I343">IF(
   AZ343 = "OUT", 0,IF(
   BD343 &gt;= LARGE(IF(ISNUMBER(BD:BD), BD:BD), 3),
   BE343 - 0.001,
   IF(BE343 &gt;=VLOOKUP(P343,mapping!$A:$B,2,FALSE), BE343,VLOOKUP(P343,mapping!$A$2:$B$8,2,FALSE))
))</f>
        <v>0</v>
      </c>
      <c r="J343" s="11" cm="1">
        <f t="array" ref="J343">IF(
    AZ343="OUT",0,IF(IF(
                      BD343&gt;=LARGE(IF(ISNUMBER(BD:BD),BD:BD),3),
                      BE343+0.001,
                      VLOOKUP(H343,mapping!$D:$E,2,FALSE)
                      )&gt;I343,
                   IF(
                      BD343&gt;=LARGE(IF(ISNUMBER(BD:BD),BD:BD),3),
                      BE343+0.001,
                      VLOOKUP(H343,mapping!$D:$E,2,FALSE)
                      ),
                   I343+0.002))</f>
        <v>0</v>
      </c>
      <c r="K343" s="8">
        <f t="shared" si="141"/>
        <v>8.7178920273877356E-4</v>
      </c>
      <c r="L343" s="1" t="str">
        <f>Pos!B510</f>
        <v>JP3143600009</v>
      </c>
      <c r="M343" s="1" t="str">
        <f>_xlfn.XLOOKUP($L343,Pos!B:B,Pos!D:D,, 0)</f>
        <v>Itochu Corporation</v>
      </c>
      <c r="N343" s="1" t="str">
        <f>_xlfn.XLOOKUP($L343,Pos!B:B,Pos!E:E,, 0)</f>
        <v>Industrial Goods &amp; Services</v>
      </c>
      <c r="O343" s="1" t="str">
        <f t="shared" si="142"/>
        <v>Industrial Goods &amp; Services_Others</v>
      </c>
      <c r="P343" s="1" t="str">
        <f>_xlfn.XLOOKUP($L343,Pos!B:B,Pos!F:F,, 0)</f>
        <v>Others</v>
      </c>
      <c r="Q343" s="1">
        <v>0</v>
      </c>
      <c r="R343" s="9">
        <f>_xlfn.XLOOKUP($L343,Pos!$B:$B,Pos!N:N,0, 0)</f>
        <v>4.82</v>
      </c>
      <c r="S343" s="9">
        <f>_xlfn.XLOOKUP($L343,Pos!$B:$B,Pos!O:O,0, 0)</f>
        <v>4.8691659999999999</v>
      </c>
      <c r="T343" s="9">
        <f>_xlfn.XLOOKUP($L343,Pos!$B:$B,Pos!P:P,0, 0)</f>
        <v>5.05</v>
      </c>
      <c r="U343" s="9">
        <f>_xlfn.XLOOKUP($L343,Pos!$B:$B,Pos!Q:Q,0, 0)</f>
        <v>4.2</v>
      </c>
      <c r="V343" s="9">
        <f>_xlfn.XLOOKUP($L343,Pos!$B:$B,Pos!R:R,0, 0)</f>
        <v>7.4</v>
      </c>
      <c r="W343" s="9">
        <f>_xlfn.XLOOKUP($L343,Pos!$B:$B,Pos!S:S,0, 0)</f>
        <v>3.5583330000000002</v>
      </c>
      <c r="X343" s="9" t="str">
        <f>_xlfn.XLOOKUP($L343,Pos!$B:$B,Pos!J:J,0, 0)</f>
        <v>Outperform</v>
      </c>
      <c r="Y343" s="1">
        <v>0</v>
      </c>
      <c r="Z343" s="1">
        <v>0</v>
      </c>
      <c r="AA343" s="1">
        <f t="shared" si="143"/>
        <v>0</v>
      </c>
      <c r="AB343" s="9">
        <f>_xlfn.XLOOKUP(L343,Pos!B:B,Pos!K:K,-1,0)</f>
        <v>2.272727272727272</v>
      </c>
      <c r="AC343" s="1" t="e">
        <f>_xlfn.XLOOKUP($L343,Pos!$A:$A,Pos!S:S,_xlfn.XLOOKUP($L343,#REF!,#REF!, ""), 0)</f>
        <v>#REF!</v>
      </c>
      <c r="AD343" s="1" t="e">
        <f>_xlfn.XLOOKUP($L343,Pos!$A:$A,Pos!T:T,_xlfn.XLOOKUP($L343,#REF!,#REF!, ""), 0)</f>
        <v>#REF!</v>
      </c>
      <c r="AE343" s="1" t="e">
        <f>_xlfn.XLOOKUP($L343,Pos!$A:$A,Pos!U:U,_xlfn.XLOOKUP($L343,#REF!,#REF!, ""), 0)</f>
        <v>#REF!</v>
      </c>
      <c r="AF343" s="1" t="e">
        <f>_xlfn.XLOOKUP($L343,Pos!$A:$A,Pos!V:V,_xlfn.XLOOKUP($L343,#REF!,#REF!, ""), 0)</f>
        <v>#REF!</v>
      </c>
      <c r="AG343" s="1" t="e">
        <f>_xlfn.XLOOKUP($L343,Pos!$A:$A,Pos!W:W,_xlfn.XLOOKUP($L343,#REF!,#REF!, ""), 0)</f>
        <v>#REF!</v>
      </c>
      <c r="AH343" s="1" t="e">
        <f>_xlfn.XLOOKUP($L343,Pos!$A:$A,Pos!X:X,_xlfn.XLOOKUP($L343,#REF!,#REF!, ""), 0)</f>
        <v>#REF!</v>
      </c>
      <c r="AI343" s="1" t="e">
        <f>_xlfn.XLOOKUP($L343,Pos!$A:$A,Pos!Y:Y,_xlfn.XLOOKUP($L343,#REF!,#REF!, ""), 0)</f>
        <v>#REF!</v>
      </c>
      <c r="AJ343" s="1" t="e">
        <f>_xlfn.XLOOKUP($L343,Pos!$A:$A,Pos!Z:Z,_xlfn.XLOOKUP($L343,#REF!,#REF!, ""), 0)</f>
        <v>#REF!</v>
      </c>
      <c r="AK343" s="1" t="e">
        <f>_xlfn.XLOOKUP($L343,Pos!$A:$A,Pos!AA:AA,_xlfn.XLOOKUP($L343,#REF!,#REF!, ""), 0)</f>
        <v>#REF!</v>
      </c>
      <c r="AL343" s="1" t="e">
        <f>_xlfn.XLOOKUP($L343,Pos!$A:$A,Pos!AB:AB,_xlfn.XLOOKUP($L343,#REF!,#REF!, ""), 0)</f>
        <v>#REF!</v>
      </c>
      <c r="AM343" s="1" t="e">
        <f>_xlfn.XLOOKUP($L343,Pos!$A:$A,Pos!AC:AC,_xlfn.XLOOKUP($L343,#REF!,#REF!, ""), 0)</f>
        <v>#REF!</v>
      </c>
      <c r="AN343" s="1" t="e">
        <f>_xlfn.XLOOKUP($L343,Pos!$A:$A,Pos!AD:AD,_xlfn.XLOOKUP($L343,#REF!,#REF!, ""), 0)</f>
        <v>#REF!</v>
      </c>
      <c r="AO343" s="1" t="e">
        <f>_xlfn.XLOOKUP($L343,Pos!$A:$A,Pos!AE:AE,_xlfn.XLOOKUP($L343,#REF!,#REF!, ""), 0)</f>
        <v>#REF!</v>
      </c>
      <c r="AP343" s="1" t="e">
        <f>_xlfn.XLOOKUP($L343,Pos!$A:$A,Pos!AF:AF,_xlfn.XLOOKUP($L343,#REF!,#REF!, ""), 0)</f>
        <v>#REF!</v>
      </c>
      <c r="AQ343" s="1" t="e">
        <f>_xlfn.XLOOKUP($L343,Pos!$A:$A,Pos!AG:AG,_xlfn.XLOOKUP($L343,#REF!,#REF!, ""), 0)</f>
        <v>#REF!</v>
      </c>
      <c r="AR343" s="1" t="e">
        <f>_xlfn.XLOOKUP($L343,Pos!$A:$A,Pos!AH:AH,_xlfn.XLOOKUP($L343,#REF!,#REF!, ""), 0)</f>
        <v>#REF!</v>
      </c>
      <c r="AS343" s="1" t="e">
        <f>_xlfn.XLOOKUP($L343,Pos!$A:$A,Pos!AI:AI,_xlfn.XLOOKUP($L343,#REF!,#REF!, ""), 0)</f>
        <v>#REF!</v>
      </c>
      <c r="AT343" s="1" t="e">
        <f>_xlfn.XLOOKUP($L343,Pos!$A:$A,Pos!AJ:AJ,_xlfn.XLOOKUP($L343,#REF!,#REF!, ""), 0)</f>
        <v>#REF!</v>
      </c>
      <c r="AU343" s="1" t="e">
        <f>_xlfn.XLOOKUP($L343,Pos!$A:$A,Pos!AK:AK,_xlfn.XLOOKUP($L343,#REF!,#REF!, ""), 0)</f>
        <v>#REF!</v>
      </c>
      <c r="AV343" s="1" t="e">
        <f>_xlfn.XLOOKUP($L343,Pos!$A:$A,Pos!AL:AL,_xlfn.XLOOKUP($L343,#REF!,#REF!, ""), 0)</f>
        <v>#REF!</v>
      </c>
      <c r="AW343" s="1" t="e">
        <f>_xlfn.XLOOKUP($L343,Pos!$A:$A,Pos!AM:AM,_xlfn.XLOOKUP($L343,#REF!,#REF!, ""), 0)</f>
        <v>#REF!</v>
      </c>
      <c r="AX343" s="1" t="e">
        <f>_xlfn.XLOOKUP($L343,Pos!$A:$A,Pos!AN:AN,_xlfn.XLOOKUP($L343,#REF!,#REF!, ""), 0)</f>
        <v>#REF!</v>
      </c>
      <c r="AY343" s="1" t="e">
        <f>_xlfn.XLOOKUP($L343,Pos!$A:$A,Pos!AO:AO,_xlfn.XLOOKUP($L343,#REF!,#REF!, ""), 0)</f>
        <v>#REF!</v>
      </c>
      <c r="AZ343" s="7" t="str">
        <f t="shared" si="144"/>
        <v>OUT</v>
      </c>
      <c r="BA343" s="1">
        <f>IF(OR(_xlfn.XLOOKUP(L343,Pos!B:B,Pos!L:L,FALSE)="ESG Reason",_xlfn.XLOOKUP(L343,Pos!B:B,Pos!L:L,FALSE)="Blacklisted"),1,0)</f>
        <v>1</v>
      </c>
      <c r="BC343" s="11">
        <v>9.2472168328151547E-11</v>
      </c>
      <c r="BD343" s="11">
        <f>_xlfn.XLOOKUP($L343,Pos!$B:$B,Pos!H:H,0, 0)</f>
        <v>0</v>
      </c>
      <c r="BE343" s="11">
        <f>_xlfn.XLOOKUP($L343,Pos!$B:$B,Pos!I:I,0, 0)</f>
        <v>8.7178920273877356E-4</v>
      </c>
      <c r="BF343" s="18">
        <f t="shared" si="145"/>
        <v>8.7178920273877356E-4</v>
      </c>
      <c r="BG343" s="1">
        <f t="shared" si="146"/>
        <v>3</v>
      </c>
      <c r="BH343" s="1">
        <f t="shared" si="147"/>
        <v>48</v>
      </c>
      <c r="BI343" s="18">
        <f t="shared" si="148"/>
        <v>9.2472168328151547E-11</v>
      </c>
      <c r="BJ343" s="3">
        <f t="shared" si="149"/>
        <v>0</v>
      </c>
      <c r="BK343" s="18">
        <f t="shared" si="150"/>
        <v>0</v>
      </c>
    </row>
    <row r="344" spans="3:63" x14ac:dyDescent="0.25">
      <c r="C344" s="3"/>
      <c r="D344" s="3"/>
      <c r="E344" s="3"/>
      <c r="F344" s="3"/>
      <c r="G344" s="51" t="s">
        <v>251</v>
      </c>
      <c r="H344" s="8" t="str">
        <f t="shared" si="140"/>
        <v>0%North America</v>
      </c>
      <c r="I344" s="11" cm="1">
        <f t="array" ref="I344">IF(
   AZ344 = "OUT", 0,IF(
   BD344 &gt;= LARGE(IF(ISNUMBER(BD:BD), BD:BD), 3),
   BE344 - 0.001,
   IF(BE344 &gt;=VLOOKUP(P344,mapping!$A:$B,2,FALSE), BE344,VLOOKUP(P344,mapping!$A$2:$B$8,2,FALSE))
))</f>
        <v>2E-3</v>
      </c>
      <c r="J344" s="11" cm="1">
        <f t="array" ref="J344">IF(
    AZ344="OUT",0,IF(IF(
                      BD344&gt;=LARGE(IF(ISNUMBER(BD:BD),BD:BD),3),
                      BE344+0.001,
                      VLOOKUP(H344,mapping!$D:$E,2,FALSE)
                      )&gt;I344,
                   IF(
                      BD344&gt;=LARGE(IF(ISNUMBER(BD:BD),BD:BD),3),
                      BE344+0.001,
                      VLOOKUP(H344,mapping!$D:$E,2,FALSE)
                      ),
                   I344+0.002))</f>
        <v>0.01</v>
      </c>
      <c r="K344" s="8">
        <f t="shared" si="141"/>
        <v>8.624876890070592E-4</v>
      </c>
      <c r="L344" s="1" t="str">
        <f>Pos!B1016</f>
        <v>US37045V1008</v>
      </c>
      <c r="M344" s="1" t="str">
        <f>_xlfn.XLOOKUP($L344,Pos!B:B,Pos!D:D,, 0)</f>
        <v>General Motors Company</v>
      </c>
      <c r="N344" s="1" t="str">
        <f>_xlfn.XLOOKUP($L344,Pos!B:B,Pos!E:E,, 0)</f>
        <v>Auto &amp; Parts</v>
      </c>
      <c r="O344" s="1" t="str">
        <f t="shared" si="142"/>
        <v>Auto &amp; Parts_North America</v>
      </c>
      <c r="P344" s="1" t="str">
        <f>_xlfn.XLOOKUP($L344,Pos!B:B,Pos!F:F,, 0)</f>
        <v>North America</v>
      </c>
      <c r="Q344" s="1">
        <v>0</v>
      </c>
      <c r="R344" s="9">
        <f>_xlfn.XLOOKUP($L344,Pos!$B:$B,Pos!N:N,0, 0)</f>
        <v>5.31</v>
      </c>
      <c r="S344" s="9">
        <f>_xlfn.XLOOKUP($L344,Pos!$B:$B,Pos!O:O,0, 0)</f>
        <v>9.6158330000000003</v>
      </c>
      <c r="T344" s="9">
        <f>_xlfn.XLOOKUP($L344,Pos!$B:$B,Pos!P:P,0, 0)</f>
        <v>1.8</v>
      </c>
      <c r="U344" s="9">
        <f>_xlfn.XLOOKUP($L344,Pos!$B:$B,Pos!Q:Q,0, 0)</f>
        <v>9.4</v>
      </c>
      <c r="V344" s="9">
        <f>_xlfn.XLOOKUP($L344,Pos!$B:$B,Pos!R:R,0, 0)</f>
        <v>3</v>
      </c>
      <c r="W344" s="9">
        <f>_xlfn.XLOOKUP($L344,Pos!$B:$B,Pos!S:S,0, 0)</f>
        <v>2.628333</v>
      </c>
      <c r="X344" s="9" t="str">
        <f>_xlfn.XLOOKUP($L344,Pos!$B:$B,Pos!J:J,0, 0)</f>
        <v>Outperform</v>
      </c>
      <c r="Y344" s="1">
        <v>0</v>
      </c>
      <c r="Z344" s="1">
        <v>0</v>
      </c>
      <c r="AA344" s="1">
        <f t="shared" si="143"/>
        <v>0</v>
      </c>
      <c r="AB344" s="9">
        <f>_xlfn.XLOOKUP(L344,Pos!B:B,Pos!K:K,-1,0)</f>
        <v>8.3333333333333339</v>
      </c>
      <c r="AC344" s="1" t="e">
        <f>_xlfn.XLOOKUP($L344,Pos!$A:$A,Pos!S:S,_xlfn.XLOOKUP($L344,#REF!,#REF!, ""), 0)</f>
        <v>#REF!</v>
      </c>
      <c r="AD344" s="1" t="e">
        <f>_xlfn.XLOOKUP($L344,Pos!$A:$A,Pos!T:T,_xlfn.XLOOKUP($L344,#REF!,#REF!, ""), 0)</f>
        <v>#REF!</v>
      </c>
      <c r="AE344" s="1" t="e">
        <f>_xlfn.XLOOKUP($L344,Pos!$A:$A,Pos!U:U,_xlfn.XLOOKUP($L344,#REF!,#REF!, ""), 0)</f>
        <v>#REF!</v>
      </c>
      <c r="AF344" s="1" t="e">
        <f>_xlfn.XLOOKUP($L344,Pos!$A:$A,Pos!V:V,_xlfn.XLOOKUP($L344,#REF!,#REF!, ""), 0)</f>
        <v>#REF!</v>
      </c>
      <c r="AG344" s="1" t="e">
        <f>_xlfn.XLOOKUP($L344,Pos!$A:$A,Pos!W:W,_xlfn.XLOOKUP($L344,#REF!,#REF!, ""), 0)</f>
        <v>#REF!</v>
      </c>
      <c r="AH344" s="1" t="e">
        <f>_xlfn.XLOOKUP($L344,Pos!$A:$A,Pos!X:X,_xlfn.XLOOKUP($L344,#REF!,#REF!, ""), 0)</f>
        <v>#REF!</v>
      </c>
      <c r="AI344" s="1" t="e">
        <f>_xlfn.XLOOKUP($L344,Pos!$A:$A,Pos!Y:Y,_xlfn.XLOOKUP($L344,#REF!,#REF!, ""), 0)</f>
        <v>#REF!</v>
      </c>
      <c r="AJ344" s="1" t="e">
        <f>_xlfn.XLOOKUP($L344,Pos!$A:$A,Pos!Z:Z,_xlfn.XLOOKUP($L344,#REF!,#REF!, ""), 0)</f>
        <v>#REF!</v>
      </c>
      <c r="AK344" s="1" t="e">
        <f>_xlfn.XLOOKUP($L344,Pos!$A:$A,Pos!AA:AA,_xlfn.XLOOKUP($L344,#REF!,#REF!, ""), 0)</f>
        <v>#REF!</v>
      </c>
      <c r="AL344" s="1" t="e">
        <f>_xlfn.XLOOKUP($L344,Pos!$A:$A,Pos!AB:AB,_xlfn.XLOOKUP($L344,#REF!,#REF!, ""), 0)</f>
        <v>#REF!</v>
      </c>
      <c r="AM344" s="1" t="e">
        <f>_xlfn.XLOOKUP($L344,Pos!$A:$A,Pos!AC:AC,_xlfn.XLOOKUP($L344,#REF!,#REF!, ""), 0)</f>
        <v>#REF!</v>
      </c>
      <c r="AN344" s="1" t="e">
        <f>_xlfn.XLOOKUP($L344,Pos!$A:$A,Pos!AD:AD,_xlfn.XLOOKUP($L344,#REF!,#REF!, ""), 0)</f>
        <v>#REF!</v>
      </c>
      <c r="AO344" s="1" t="e">
        <f>_xlfn.XLOOKUP($L344,Pos!$A:$A,Pos!AE:AE,_xlfn.XLOOKUP($L344,#REF!,#REF!, ""), 0)</f>
        <v>#REF!</v>
      </c>
      <c r="AP344" s="1" t="e">
        <f>_xlfn.XLOOKUP($L344,Pos!$A:$A,Pos!AF:AF,_xlfn.XLOOKUP($L344,#REF!,#REF!, ""), 0)</f>
        <v>#REF!</v>
      </c>
      <c r="AQ344" s="1" t="e">
        <f>_xlfn.XLOOKUP($L344,Pos!$A:$A,Pos!AG:AG,_xlfn.XLOOKUP($L344,#REF!,#REF!, ""), 0)</f>
        <v>#REF!</v>
      </c>
      <c r="AR344" s="1" t="e">
        <f>_xlfn.XLOOKUP($L344,Pos!$A:$A,Pos!AH:AH,_xlfn.XLOOKUP($L344,#REF!,#REF!, ""), 0)</f>
        <v>#REF!</v>
      </c>
      <c r="AS344" s="1" t="e">
        <f>_xlfn.XLOOKUP($L344,Pos!$A:$A,Pos!AI:AI,_xlfn.XLOOKUP($L344,#REF!,#REF!, ""), 0)</f>
        <v>#REF!</v>
      </c>
      <c r="AT344" s="1" t="e">
        <f>_xlfn.XLOOKUP($L344,Pos!$A:$A,Pos!AJ:AJ,_xlfn.XLOOKUP($L344,#REF!,#REF!, ""), 0)</f>
        <v>#REF!</v>
      </c>
      <c r="AU344" s="1" t="e">
        <f>_xlfn.XLOOKUP($L344,Pos!$A:$A,Pos!AK:AK,_xlfn.XLOOKUP($L344,#REF!,#REF!, ""), 0)</f>
        <v>#REF!</v>
      </c>
      <c r="AV344" s="1" t="e">
        <f>_xlfn.XLOOKUP($L344,Pos!$A:$A,Pos!AL:AL,_xlfn.XLOOKUP($L344,#REF!,#REF!, ""), 0)</f>
        <v>#REF!</v>
      </c>
      <c r="AW344" s="1" t="e">
        <f>_xlfn.XLOOKUP($L344,Pos!$A:$A,Pos!AM:AM,_xlfn.XLOOKUP($L344,#REF!,#REF!, ""), 0)</f>
        <v>#REF!</v>
      </c>
      <c r="AX344" s="1" t="e">
        <f>_xlfn.XLOOKUP($L344,Pos!$A:$A,Pos!AN:AN,_xlfn.XLOOKUP($L344,#REF!,#REF!, ""), 0)</f>
        <v>#REF!</v>
      </c>
      <c r="AY344" s="1" t="e">
        <f>_xlfn.XLOOKUP($L344,Pos!$A:$A,Pos!AO:AO,_xlfn.XLOOKUP($L344,#REF!,#REF!, ""), 0)</f>
        <v>#REF!</v>
      </c>
      <c r="AZ344" s="7" t="s">
        <v>4184</v>
      </c>
      <c r="BA344" s="1">
        <f>IF(OR(_xlfn.XLOOKUP(L344,Pos!B:B,Pos!L:L,FALSE)="ESG Reason",_xlfn.XLOOKUP(L344,Pos!B:B,Pos!L:L,FALSE)="Blacklisted"),1,0)</f>
        <v>0</v>
      </c>
      <c r="BC344" s="11">
        <v>5.5615320609817952E-3</v>
      </c>
      <c r="BD344" s="11">
        <f>_xlfn.XLOOKUP($L344,Pos!$B:$B,Pos!H:H,0, 0)</f>
        <v>0</v>
      </c>
      <c r="BE344" s="11">
        <f>_xlfn.XLOOKUP($L344,Pos!$B:$B,Pos!I:I,0, 0)</f>
        <v>8.624876890070592E-4</v>
      </c>
      <c r="BF344" s="18">
        <f t="shared" si="145"/>
        <v>8.624876890070592E-4</v>
      </c>
      <c r="BG344" s="1">
        <f t="shared" si="146"/>
        <v>1</v>
      </c>
      <c r="BH344" s="1">
        <f t="shared" si="147"/>
        <v>20</v>
      </c>
      <c r="BI344" s="18">
        <f t="shared" si="148"/>
        <v>5.5615320609817952E-3</v>
      </c>
      <c r="BJ344" s="3">
        <f t="shared" si="149"/>
        <v>4.699044371974736E-3</v>
      </c>
      <c r="BK344" s="18">
        <f t="shared" si="150"/>
        <v>5.5615320609817952E-3</v>
      </c>
    </row>
    <row r="345" spans="3:63" x14ac:dyDescent="0.25">
      <c r="C345" s="3"/>
      <c r="D345" s="3"/>
      <c r="E345" s="3"/>
      <c r="F345" s="3"/>
      <c r="G345" s="51" t="s">
        <v>243</v>
      </c>
      <c r="H345" s="8" t="str">
        <f t="shared" si="140"/>
        <v>0%North America</v>
      </c>
      <c r="I345" s="11" cm="1">
        <f t="array" ref="I345">IF(
   AZ345 = "OUT", 0,IF(
   BD345 &gt;= LARGE(IF(ISNUMBER(BD:BD), BD:BD), 3),
   BE345 - 0.001,
   IF(BE345 &gt;=VLOOKUP(P345,mapping!$A:$B,2,FALSE), BE345,VLOOKUP(P345,mapping!$A$2:$B$8,2,FALSE))
))</f>
        <v>0</v>
      </c>
      <c r="J345" s="11" cm="1">
        <f t="array" ref="J345">IF(
    AZ345="OUT",0,IF(IF(
                      BD345&gt;=LARGE(IF(ISNUMBER(BD:BD),BD:BD),3),
                      BE345+0.001,
                      VLOOKUP(H345,mapping!$D:$E,2,FALSE)
                      )&gt;I345,
                   IF(
                      BD345&gt;=LARGE(IF(ISNUMBER(BD:BD),BD:BD),3),
                      BE345+0.001,
                      VLOOKUP(H345,mapping!$D:$E,2,FALSE)
                      ),
                   I345+0.002))</f>
        <v>0</v>
      </c>
      <c r="K345" s="8">
        <f t="shared" si="141"/>
        <v>8.6085864140905308E-4</v>
      </c>
      <c r="L345" s="1" t="str">
        <f>Pos!B89</f>
        <v>CA1363851017</v>
      </c>
      <c r="M345" s="1" t="str">
        <f>_xlfn.XLOOKUP($L345,Pos!B:B,Pos!D:D,, 0)</f>
        <v>Canadian Natural Resources Limited</v>
      </c>
      <c r="N345" s="1" t="str">
        <f>_xlfn.XLOOKUP($L345,Pos!B:B,Pos!E:E,, 0)</f>
        <v>Energy</v>
      </c>
      <c r="O345" s="1" t="str">
        <f t="shared" si="142"/>
        <v>Energy_North America</v>
      </c>
      <c r="P345" s="1" t="str">
        <f>_xlfn.XLOOKUP($L345,Pos!B:B,Pos!F:F,, 0)</f>
        <v>North America</v>
      </c>
      <c r="Q345" s="1">
        <v>0</v>
      </c>
      <c r="R345" s="9">
        <f>_xlfn.XLOOKUP($L345,Pos!$B:$B,Pos!N:N,0, 0)</f>
        <v>7.89</v>
      </c>
      <c r="S345" s="9">
        <f>_xlfn.XLOOKUP($L345,Pos!$B:$B,Pos!O:O,0, 0)</f>
        <v>5.9255000000000004</v>
      </c>
      <c r="T345" s="9">
        <f>_xlfn.XLOOKUP($L345,Pos!$B:$B,Pos!P:P,0, 0)</f>
        <v>5.625</v>
      </c>
      <c r="U345" s="9">
        <f>_xlfn.XLOOKUP($L345,Pos!$B:$B,Pos!Q:Q,0, 0)</f>
        <v>5.2</v>
      </c>
      <c r="V345" s="9">
        <f>_xlfn.XLOOKUP($L345,Pos!$B:$B,Pos!R:R,0, 0)</f>
        <v>6.8333329999999997</v>
      </c>
      <c r="W345" s="9">
        <f>_xlfn.XLOOKUP($L345,Pos!$B:$B,Pos!S:S,0, 0)</f>
        <v>4.0866670000000003</v>
      </c>
      <c r="X345" s="9" t="str">
        <f>_xlfn.XLOOKUP($L345,Pos!$B:$B,Pos!J:J,0, 0)</f>
        <v>Outperform</v>
      </c>
      <c r="Y345" s="1">
        <v>0</v>
      </c>
      <c r="Z345" s="1">
        <v>0</v>
      </c>
      <c r="AA345" s="1">
        <f t="shared" si="143"/>
        <v>0</v>
      </c>
      <c r="AB345" s="9">
        <f>_xlfn.XLOOKUP(L345,Pos!B:B,Pos!K:K,-1,0)</f>
        <v>-1</v>
      </c>
      <c r="AC345" s="1" t="e">
        <f>_xlfn.XLOOKUP($L345,Pos!$A:$A,Pos!S:S,_xlfn.XLOOKUP($L345,#REF!,#REF!, ""), 0)</f>
        <v>#REF!</v>
      </c>
      <c r="AD345" s="1" t="e">
        <f>_xlfn.XLOOKUP($L345,Pos!$A:$A,Pos!T:T,_xlfn.XLOOKUP($L345,#REF!,#REF!, ""), 0)</f>
        <v>#REF!</v>
      </c>
      <c r="AE345" s="1" t="e">
        <f>_xlfn.XLOOKUP($L345,Pos!$A:$A,Pos!U:U,_xlfn.XLOOKUP($L345,#REF!,#REF!, ""), 0)</f>
        <v>#REF!</v>
      </c>
      <c r="AF345" s="1" t="e">
        <f>_xlfn.XLOOKUP($L345,Pos!$A:$A,Pos!V:V,_xlfn.XLOOKUP($L345,#REF!,#REF!, ""), 0)</f>
        <v>#REF!</v>
      </c>
      <c r="AG345" s="1" t="e">
        <f>_xlfn.XLOOKUP($L345,Pos!$A:$A,Pos!W:W,_xlfn.XLOOKUP($L345,#REF!,#REF!, ""), 0)</f>
        <v>#REF!</v>
      </c>
      <c r="AH345" s="1" t="e">
        <f>_xlfn.XLOOKUP($L345,Pos!$A:$A,Pos!X:X,_xlfn.XLOOKUP($L345,#REF!,#REF!, ""), 0)</f>
        <v>#REF!</v>
      </c>
      <c r="AI345" s="1" t="e">
        <f>_xlfn.XLOOKUP($L345,Pos!$A:$A,Pos!Y:Y,_xlfn.XLOOKUP($L345,#REF!,#REF!, ""), 0)</f>
        <v>#REF!</v>
      </c>
      <c r="AJ345" s="1" t="e">
        <f>_xlfn.XLOOKUP($L345,Pos!$A:$A,Pos!Z:Z,_xlfn.XLOOKUP($L345,#REF!,#REF!, ""), 0)</f>
        <v>#REF!</v>
      </c>
      <c r="AK345" s="1" t="e">
        <f>_xlfn.XLOOKUP($L345,Pos!$A:$A,Pos!AA:AA,_xlfn.XLOOKUP($L345,#REF!,#REF!, ""), 0)</f>
        <v>#REF!</v>
      </c>
      <c r="AL345" s="1" t="e">
        <f>_xlfn.XLOOKUP($L345,Pos!$A:$A,Pos!AB:AB,_xlfn.XLOOKUP($L345,#REF!,#REF!, ""), 0)</f>
        <v>#REF!</v>
      </c>
      <c r="AM345" s="1" t="e">
        <f>_xlfn.XLOOKUP($L345,Pos!$A:$A,Pos!AC:AC,_xlfn.XLOOKUP($L345,#REF!,#REF!, ""), 0)</f>
        <v>#REF!</v>
      </c>
      <c r="AN345" s="1" t="e">
        <f>_xlfn.XLOOKUP($L345,Pos!$A:$A,Pos!AD:AD,_xlfn.XLOOKUP($L345,#REF!,#REF!, ""), 0)</f>
        <v>#REF!</v>
      </c>
      <c r="AO345" s="1" t="e">
        <f>_xlfn.XLOOKUP($L345,Pos!$A:$A,Pos!AE:AE,_xlfn.XLOOKUP($L345,#REF!,#REF!, ""), 0)</f>
        <v>#REF!</v>
      </c>
      <c r="AP345" s="1" t="e">
        <f>_xlfn.XLOOKUP($L345,Pos!$A:$A,Pos!AF:AF,_xlfn.XLOOKUP($L345,#REF!,#REF!, ""), 0)</f>
        <v>#REF!</v>
      </c>
      <c r="AQ345" s="1" t="e">
        <f>_xlfn.XLOOKUP($L345,Pos!$A:$A,Pos!AG:AG,_xlfn.XLOOKUP($L345,#REF!,#REF!, ""), 0)</f>
        <v>#REF!</v>
      </c>
      <c r="AR345" s="1" t="e">
        <f>_xlfn.XLOOKUP($L345,Pos!$A:$A,Pos!AH:AH,_xlfn.XLOOKUP($L345,#REF!,#REF!, ""), 0)</f>
        <v>#REF!</v>
      </c>
      <c r="AS345" s="1" t="e">
        <f>_xlfn.XLOOKUP($L345,Pos!$A:$A,Pos!AI:AI,_xlfn.XLOOKUP($L345,#REF!,#REF!, ""), 0)</f>
        <v>#REF!</v>
      </c>
      <c r="AT345" s="1" t="e">
        <f>_xlfn.XLOOKUP($L345,Pos!$A:$A,Pos!AJ:AJ,_xlfn.XLOOKUP($L345,#REF!,#REF!, ""), 0)</f>
        <v>#REF!</v>
      </c>
      <c r="AU345" s="1" t="e">
        <f>_xlfn.XLOOKUP($L345,Pos!$A:$A,Pos!AK:AK,_xlfn.XLOOKUP($L345,#REF!,#REF!, ""), 0)</f>
        <v>#REF!</v>
      </c>
      <c r="AV345" s="1" t="e">
        <f>_xlfn.XLOOKUP($L345,Pos!$A:$A,Pos!AL:AL,_xlfn.XLOOKUP($L345,#REF!,#REF!, ""), 0)</f>
        <v>#REF!</v>
      </c>
      <c r="AW345" s="1" t="e">
        <f>_xlfn.XLOOKUP($L345,Pos!$A:$A,Pos!AM:AM,_xlfn.XLOOKUP($L345,#REF!,#REF!, ""), 0)</f>
        <v>#REF!</v>
      </c>
      <c r="AX345" s="1" t="e">
        <f>_xlfn.XLOOKUP($L345,Pos!$A:$A,Pos!AN:AN,_xlfn.XLOOKUP($L345,#REF!,#REF!, ""), 0)</f>
        <v>#REF!</v>
      </c>
      <c r="AY345" s="1" t="e">
        <f>_xlfn.XLOOKUP($L345,Pos!$A:$A,Pos!AO:AO,_xlfn.XLOOKUP($L345,#REF!,#REF!, ""), 0)</f>
        <v>#REF!</v>
      </c>
      <c r="AZ345" s="7" t="str">
        <f t="shared" si="144"/>
        <v>OUT</v>
      </c>
      <c r="BA345" s="1">
        <f>IF(OR(_xlfn.XLOOKUP(L345,Pos!B:B,Pos!L:L,FALSE)="ESG Reason",_xlfn.XLOOKUP(L345,Pos!B:B,Pos!L:L,FALSE)="Blacklisted"),1,0)</f>
        <v>0</v>
      </c>
      <c r="BC345" s="11">
        <v>1.931272102736599E-10</v>
      </c>
      <c r="BD345" s="11">
        <f>_xlfn.XLOOKUP($L345,Pos!$B:$B,Pos!H:H,0, 0)</f>
        <v>0</v>
      </c>
      <c r="BE345" s="11">
        <f>_xlfn.XLOOKUP($L345,Pos!$B:$B,Pos!I:I,0, 0)</f>
        <v>8.6085864140905308E-4</v>
      </c>
      <c r="BF345" s="18">
        <f t="shared" si="145"/>
        <v>8.6085864140905308E-4</v>
      </c>
      <c r="BG345" s="1">
        <f t="shared" si="146"/>
        <v>1</v>
      </c>
      <c r="BH345" s="1">
        <f t="shared" si="147"/>
        <v>25</v>
      </c>
      <c r="BI345" s="18">
        <f t="shared" si="148"/>
        <v>1.931272102736599E-10</v>
      </c>
      <c r="BJ345" s="3">
        <f t="shared" si="149"/>
        <v>0</v>
      </c>
      <c r="BK345" s="18">
        <f t="shared" si="150"/>
        <v>0</v>
      </c>
    </row>
    <row r="346" spans="3:63" x14ac:dyDescent="0.25">
      <c r="C346" s="3"/>
      <c r="D346" s="3"/>
      <c r="E346" s="3"/>
      <c r="F346" s="3"/>
      <c r="G346" s="51" t="s">
        <v>253</v>
      </c>
      <c r="H346" s="8" t="str">
        <f t="shared" si="140"/>
        <v>0%North America</v>
      </c>
      <c r="I346" s="11" cm="1">
        <f t="array" ref="I346">IF(
   AZ346 = "OUT", 0,IF(
   BD346 &gt;= LARGE(IF(ISNUMBER(BD:BD), BD:BD), 3),
   BE346 - 0.001,
   IF(BE346 &gt;=VLOOKUP(P346,mapping!$A:$B,2,FALSE), BE346,VLOOKUP(P346,mapping!$A$2:$B$8,2,FALSE))
))</f>
        <v>0</v>
      </c>
      <c r="J346" s="11" cm="1">
        <f t="array" ref="J346">IF(
    AZ346="OUT",0,IF(IF(
                      BD346&gt;=LARGE(IF(ISNUMBER(BD:BD),BD:BD),3),
                      BE346+0.001,
                      VLOOKUP(H346,mapping!$D:$E,2,FALSE)
                      )&gt;I346,
                   IF(
                      BD346&gt;=LARGE(IF(ISNUMBER(BD:BD),BD:BD),3),
                      BE346+0.001,
                      VLOOKUP(H346,mapping!$D:$E,2,FALSE)
                      ),
                   I346+0.002))</f>
        <v>0</v>
      </c>
      <c r="K346" s="8">
        <f t="shared" si="141"/>
        <v>8.5485482889304692E-4</v>
      </c>
      <c r="L346" s="1" t="str">
        <f>Pos!B965</f>
        <v>US2788651006</v>
      </c>
      <c r="M346" s="1" t="str">
        <f>_xlfn.XLOOKUP($L346,Pos!B:B,Pos!D:D,, 0)</f>
        <v>Ecolab Inc.</v>
      </c>
      <c r="N346" s="1" t="str">
        <f>_xlfn.XLOOKUP($L346,Pos!B:B,Pos!E:E,, 0)</f>
        <v>Chemicals</v>
      </c>
      <c r="O346" s="1" t="str">
        <f t="shared" si="142"/>
        <v>Chemicals_North America</v>
      </c>
      <c r="P346" s="1" t="str">
        <f>_xlfn.XLOOKUP($L346,Pos!B:B,Pos!F:F,, 0)</f>
        <v>North America</v>
      </c>
      <c r="Q346" s="1">
        <v>0</v>
      </c>
      <c r="R346" s="9">
        <f>_xlfn.XLOOKUP($L346,Pos!$B:$B,Pos!N:N,0, 0)</f>
        <v>5.36</v>
      </c>
      <c r="S346" s="9">
        <f>_xlfn.XLOOKUP($L346,Pos!$B:$B,Pos!O:O,0, 0)</f>
        <v>2.1728329999999998</v>
      </c>
      <c r="T346" s="9">
        <f>_xlfn.XLOOKUP($L346,Pos!$B:$B,Pos!P:P,0, 0)</f>
        <v>5.65</v>
      </c>
      <c r="U346" s="9">
        <f>_xlfn.XLOOKUP($L346,Pos!$B:$B,Pos!Q:Q,0, 0)</f>
        <v>4.2</v>
      </c>
      <c r="V346" s="9">
        <f>_xlfn.XLOOKUP($L346,Pos!$B:$B,Pos!R:R,0, 0)</f>
        <v>9.5</v>
      </c>
      <c r="W346" s="9">
        <f>_xlfn.XLOOKUP($L346,Pos!$B:$B,Pos!S:S,0, 0)</f>
        <v>6.165</v>
      </c>
      <c r="X346" s="9" t="str">
        <f>_xlfn.XLOOKUP($L346,Pos!$B:$B,Pos!J:J,0, 0)</f>
        <v>Outperform</v>
      </c>
      <c r="Y346" s="1">
        <v>0</v>
      </c>
      <c r="Z346" s="1">
        <v>0</v>
      </c>
      <c r="AA346" s="1">
        <f t="shared" si="143"/>
        <v>0</v>
      </c>
      <c r="AB346" s="9">
        <f>_xlfn.XLOOKUP(L346,Pos!B:B,Pos!K:K,-1,0)</f>
        <v>2.5</v>
      </c>
      <c r="AC346" s="1" t="e">
        <f>_xlfn.XLOOKUP($L346,Pos!$A:$A,Pos!S:S,_xlfn.XLOOKUP($L346,#REF!,#REF!, ""), 0)</f>
        <v>#REF!</v>
      </c>
      <c r="AD346" s="1" t="e">
        <f>_xlfn.XLOOKUP($L346,Pos!$A:$A,Pos!T:T,_xlfn.XLOOKUP($L346,#REF!,#REF!, ""), 0)</f>
        <v>#REF!</v>
      </c>
      <c r="AE346" s="1" t="e">
        <f>_xlfn.XLOOKUP($L346,Pos!$A:$A,Pos!U:U,_xlfn.XLOOKUP($L346,#REF!,#REF!, ""), 0)</f>
        <v>#REF!</v>
      </c>
      <c r="AF346" s="1" t="e">
        <f>_xlfn.XLOOKUP($L346,Pos!$A:$A,Pos!V:V,_xlfn.XLOOKUP($L346,#REF!,#REF!, ""), 0)</f>
        <v>#REF!</v>
      </c>
      <c r="AG346" s="1" t="e">
        <f>_xlfn.XLOOKUP($L346,Pos!$A:$A,Pos!W:W,_xlfn.XLOOKUP($L346,#REF!,#REF!, ""), 0)</f>
        <v>#REF!</v>
      </c>
      <c r="AH346" s="1" t="e">
        <f>_xlfn.XLOOKUP($L346,Pos!$A:$A,Pos!X:X,_xlfn.XLOOKUP($L346,#REF!,#REF!, ""), 0)</f>
        <v>#REF!</v>
      </c>
      <c r="AI346" s="1" t="e">
        <f>_xlfn.XLOOKUP($L346,Pos!$A:$A,Pos!Y:Y,_xlfn.XLOOKUP($L346,#REF!,#REF!, ""), 0)</f>
        <v>#REF!</v>
      </c>
      <c r="AJ346" s="1" t="e">
        <f>_xlfn.XLOOKUP($L346,Pos!$A:$A,Pos!Z:Z,_xlfn.XLOOKUP($L346,#REF!,#REF!, ""), 0)</f>
        <v>#REF!</v>
      </c>
      <c r="AK346" s="1" t="e">
        <f>_xlfn.XLOOKUP($L346,Pos!$A:$A,Pos!AA:AA,_xlfn.XLOOKUP($L346,#REF!,#REF!, ""), 0)</f>
        <v>#REF!</v>
      </c>
      <c r="AL346" s="1" t="e">
        <f>_xlfn.XLOOKUP($L346,Pos!$A:$A,Pos!AB:AB,_xlfn.XLOOKUP($L346,#REF!,#REF!, ""), 0)</f>
        <v>#REF!</v>
      </c>
      <c r="AM346" s="1" t="e">
        <f>_xlfn.XLOOKUP($L346,Pos!$A:$A,Pos!AC:AC,_xlfn.XLOOKUP($L346,#REF!,#REF!, ""), 0)</f>
        <v>#REF!</v>
      </c>
      <c r="AN346" s="1" t="e">
        <f>_xlfn.XLOOKUP($L346,Pos!$A:$A,Pos!AD:AD,_xlfn.XLOOKUP($L346,#REF!,#REF!, ""), 0)</f>
        <v>#REF!</v>
      </c>
      <c r="AO346" s="1" t="e">
        <f>_xlfn.XLOOKUP($L346,Pos!$A:$A,Pos!AE:AE,_xlfn.XLOOKUP($L346,#REF!,#REF!, ""), 0)</f>
        <v>#REF!</v>
      </c>
      <c r="AP346" s="1" t="e">
        <f>_xlfn.XLOOKUP($L346,Pos!$A:$A,Pos!AF:AF,_xlfn.XLOOKUP($L346,#REF!,#REF!, ""), 0)</f>
        <v>#REF!</v>
      </c>
      <c r="AQ346" s="1" t="e">
        <f>_xlfn.XLOOKUP($L346,Pos!$A:$A,Pos!AG:AG,_xlfn.XLOOKUP($L346,#REF!,#REF!, ""), 0)</f>
        <v>#REF!</v>
      </c>
      <c r="AR346" s="1" t="e">
        <f>_xlfn.XLOOKUP($L346,Pos!$A:$A,Pos!AH:AH,_xlfn.XLOOKUP($L346,#REF!,#REF!, ""), 0)</f>
        <v>#REF!</v>
      </c>
      <c r="AS346" s="1" t="e">
        <f>_xlfn.XLOOKUP($L346,Pos!$A:$A,Pos!AI:AI,_xlfn.XLOOKUP($L346,#REF!,#REF!, ""), 0)</f>
        <v>#REF!</v>
      </c>
      <c r="AT346" s="1" t="e">
        <f>_xlfn.XLOOKUP($L346,Pos!$A:$A,Pos!AJ:AJ,_xlfn.XLOOKUP($L346,#REF!,#REF!, ""), 0)</f>
        <v>#REF!</v>
      </c>
      <c r="AU346" s="1" t="e">
        <f>_xlfn.XLOOKUP($L346,Pos!$A:$A,Pos!AK:AK,_xlfn.XLOOKUP($L346,#REF!,#REF!, ""), 0)</f>
        <v>#REF!</v>
      </c>
      <c r="AV346" s="1" t="e">
        <f>_xlfn.XLOOKUP($L346,Pos!$A:$A,Pos!AL:AL,_xlfn.XLOOKUP($L346,#REF!,#REF!, ""), 0)</f>
        <v>#REF!</v>
      </c>
      <c r="AW346" s="1" t="e">
        <f>_xlfn.XLOOKUP($L346,Pos!$A:$A,Pos!AM:AM,_xlfn.XLOOKUP($L346,#REF!,#REF!, ""), 0)</f>
        <v>#REF!</v>
      </c>
      <c r="AX346" s="1" t="e">
        <f>_xlfn.XLOOKUP($L346,Pos!$A:$A,Pos!AN:AN,_xlfn.XLOOKUP($L346,#REF!,#REF!, ""), 0)</f>
        <v>#REF!</v>
      </c>
      <c r="AY346" s="1" t="e">
        <f>_xlfn.XLOOKUP($L346,Pos!$A:$A,Pos!AO:AO,_xlfn.XLOOKUP($L346,#REF!,#REF!, ""), 0)</f>
        <v>#REF!</v>
      </c>
      <c r="AZ346" s="7" t="str">
        <f t="shared" si="144"/>
        <v>OUT</v>
      </c>
      <c r="BA346" s="1">
        <f>IF(OR(_xlfn.XLOOKUP(L346,Pos!B:B,Pos!L:L,FALSE)="ESG Reason",_xlfn.XLOOKUP(L346,Pos!B:B,Pos!L:L,FALSE)="Blacklisted"),1,0)</f>
        <v>0</v>
      </c>
      <c r="BC346" s="11">
        <v>8.963668977169014E-11</v>
      </c>
      <c r="BD346" s="11">
        <f>_xlfn.XLOOKUP($L346,Pos!$B:$B,Pos!H:H,0, 0)</f>
        <v>0</v>
      </c>
      <c r="BE346" s="11">
        <f>_xlfn.XLOOKUP($L346,Pos!$B:$B,Pos!I:I,0, 0)</f>
        <v>8.5485482889304692E-4</v>
      </c>
      <c r="BF346" s="18">
        <f t="shared" si="145"/>
        <v>8.5485482889304692E-4</v>
      </c>
      <c r="BG346" s="1">
        <f t="shared" si="146"/>
        <v>1</v>
      </c>
      <c r="BH346" s="1">
        <f t="shared" si="147"/>
        <v>23</v>
      </c>
      <c r="BI346" s="18">
        <f t="shared" si="148"/>
        <v>8.963668977169014E-11</v>
      </c>
      <c r="BJ346" s="3">
        <f t="shared" si="149"/>
        <v>0</v>
      </c>
      <c r="BK346" s="18">
        <f t="shared" si="150"/>
        <v>0</v>
      </c>
    </row>
    <row r="347" spans="3:63" x14ac:dyDescent="0.25">
      <c r="C347" s="3"/>
      <c r="D347" s="3"/>
      <c r="E347" s="3"/>
      <c r="F347" s="3"/>
      <c r="G347" s="51" t="s">
        <v>367</v>
      </c>
      <c r="H347" s="8" t="str">
        <f t="shared" si="140"/>
        <v>0%West Europe</v>
      </c>
      <c r="I347" s="11" cm="1">
        <f t="array" ref="I347">IF(
   AZ347 = "OUT", 0,IF(
   BD347 &gt;= LARGE(IF(ISNUMBER(BD:BD), BD:BD), 3),
   BE347 - 0.001,
   IF(BE347 &gt;=VLOOKUP(P347,mapping!$A:$B,2,FALSE), BE347,VLOOKUP(P347,mapping!$A$2:$B$8,2,FALSE))
))</f>
        <v>0</v>
      </c>
      <c r="J347" s="11" cm="1">
        <f t="array" ref="J347">IF(
    AZ347="OUT",0,IF(IF(
                      BD347&gt;=LARGE(IF(ISNUMBER(BD:BD),BD:BD),3),
                      BE347+0.001,
                      VLOOKUP(H347,mapping!$D:$E,2,FALSE)
                      )&gt;I347,
                   IF(
                      BD347&gt;=LARGE(IF(ISNUMBER(BD:BD),BD:BD),3),
                      BE347+0.001,
                      VLOOKUP(H347,mapping!$D:$E,2,FALSE)
                      ),
                   I347+0.002))</f>
        <v>0</v>
      </c>
      <c r="K347" s="8">
        <f t="shared" si="141"/>
        <v>8.5075120518564339E-4</v>
      </c>
      <c r="L347" s="1" t="str">
        <f>Pos!B782</f>
        <v>SE0017486889</v>
      </c>
      <c r="M347" s="1" t="str">
        <f>_xlfn.XLOOKUP($L347,Pos!B:B,Pos!D:D,, 0)</f>
        <v>Atlas Copco AB Class A</v>
      </c>
      <c r="N347" s="1" t="str">
        <f>_xlfn.XLOOKUP($L347,Pos!B:B,Pos!E:E,, 0)</f>
        <v>Industrial Goods &amp; Services</v>
      </c>
      <c r="O347" s="1" t="str">
        <f t="shared" si="142"/>
        <v>Industrial Goods &amp; Services_West Europe</v>
      </c>
      <c r="P347" s="1" t="str">
        <f>_xlfn.XLOOKUP($L347,Pos!B:B,Pos!F:F,, 0)</f>
        <v>West Europe</v>
      </c>
      <c r="Q347" s="1">
        <v>0</v>
      </c>
      <c r="R347" s="9">
        <f>_xlfn.XLOOKUP($L347,Pos!$B:$B,Pos!N:N,0, 0)</f>
        <v>3.96</v>
      </c>
      <c r="S347" s="9">
        <f>_xlfn.XLOOKUP($L347,Pos!$B:$B,Pos!O:O,0, 0)</f>
        <v>2.3614999999999999</v>
      </c>
      <c r="T347" s="9">
        <f>_xlfn.XLOOKUP($L347,Pos!$B:$B,Pos!P:P,0, 0)</f>
        <v>7.7</v>
      </c>
      <c r="U347" s="9">
        <f>_xlfn.XLOOKUP($L347,Pos!$B:$B,Pos!Q:Q,0, 0)</f>
        <v>5.0999999999999996</v>
      </c>
      <c r="V347" s="9">
        <f>_xlfn.XLOOKUP($L347,Pos!$B:$B,Pos!R:R,0, 0)</f>
        <v>6.5333329999999998</v>
      </c>
      <c r="W347" s="9">
        <f>_xlfn.XLOOKUP($L347,Pos!$B:$B,Pos!S:S,0, 0)</f>
        <v>3.861666</v>
      </c>
      <c r="X347" s="9" t="str">
        <f>_xlfn.XLOOKUP($L347,Pos!$B:$B,Pos!J:J,0, 0)</f>
        <v>Outperform</v>
      </c>
      <c r="Y347" s="1">
        <v>0</v>
      </c>
      <c r="Z347" s="1">
        <v>0</v>
      </c>
      <c r="AA347" s="1">
        <f t="shared" si="143"/>
        <v>0</v>
      </c>
      <c r="AB347" s="9">
        <f>_xlfn.XLOOKUP(L347,Pos!B:B,Pos!K:K,-1,0)</f>
        <v>2.3880597014925371</v>
      </c>
      <c r="AC347" s="1" t="e">
        <f>_xlfn.XLOOKUP($L347,Pos!$A:$A,Pos!S:S,_xlfn.XLOOKUP($L347,#REF!,#REF!, ""), 0)</f>
        <v>#REF!</v>
      </c>
      <c r="AD347" s="1" t="e">
        <f>_xlfn.XLOOKUP($L347,Pos!$A:$A,Pos!T:T,_xlfn.XLOOKUP($L347,#REF!,#REF!, ""), 0)</f>
        <v>#REF!</v>
      </c>
      <c r="AE347" s="1" t="e">
        <f>_xlfn.XLOOKUP($L347,Pos!$A:$A,Pos!U:U,_xlfn.XLOOKUP($L347,#REF!,#REF!, ""), 0)</f>
        <v>#REF!</v>
      </c>
      <c r="AF347" s="1" t="e">
        <f>_xlfn.XLOOKUP($L347,Pos!$A:$A,Pos!V:V,_xlfn.XLOOKUP($L347,#REF!,#REF!, ""), 0)</f>
        <v>#REF!</v>
      </c>
      <c r="AG347" s="1" t="e">
        <f>_xlfn.XLOOKUP($L347,Pos!$A:$A,Pos!W:W,_xlfn.XLOOKUP($L347,#REF!,#REF!, ""), 0)</f>
        <v>#REF!</v>
      </c>
      <c r="AH347" s="1" t="e">
        <f>_xlfn.XLOOKUP($L347,Pos!$A:$A,Pos!X:X,_xlfn.XLOOKUP($L347,#REF!,#REF!, ""), 0)</f>
        <v>#REF!</v>
      </c>
      <c r="AI347" s="1" t="e">
        <f>_xlfn.XLOOKUP($L347,Pos!$A:$A,Pos!Y:Y,_xlfn.XLOOKUP($L347,#REF!,#REF!, ""), 0)</f>
        <v>#REF!</v>
      </c>
      <c r="AJ347" s="1" t="e">
        <f>_xlfn.XLOOKUP($L347,Pos!$A:$A,Pos!Z:Z,_xlfn.XLOOKUP($L347,#REF!,#REF!, ""), 0)</f>
        <v>#REF!</v>
      </c>
      <c r="AK347" s="1" t="e">
        <f>_xlfn.XLOOKUP($L347,Pos!$A:$A,Pos!AA:AA,_xlfn.XLOOKUP($L347,#REF!,#REF!, ""), 0)</f>
        <v>#REF!</v>
      </c>
      <c r="AL347" s="1" t="e">
        <f>_xlfn.XLOOKUP($L347,Pos!$A:$A,Pos!AB:AB,_xlfn.XLOOKUP($L347,#REF!,#REF!, ""), 0)</f>
        <v>#REF!</v>
      </c>
      <c r="AM347" s="1" t="e">
        <f>_xlfn.XLOOKUP($L347,Pos!$A:$A,Pos!AC:AC,_xlfn.XLOOKUP($L347,#REF!,#REF!, ""), 0)</f>
        <v>#REF!</v>
      </c>
      <c r="AN347" s="1" t="e">
        <f>_xlfn.XLOOKUP($L347,Pos!$A:$A,Pos!AD:AD,_xlfn.XLOOKUP($L347,#REF!,#REF!, ""), 0)</f>
        <v>#REF!</v>
      </c>
      <c r="AO347" s="1" t="e">
        <f>_xlfn.XLOOKUP($L347,Pos!$A:$A,Pos!AE:AE,_xlfn.XLOOKUP($L347,#REF!,#REF!, ""), 0)</f>
        <v>#REF!</v>
      </c>
      <c r="AP347" s="1" t="e">
        <f>_xlfn.XLOOKUP($L347,Pos!$A:$A,Pos!AF:AF,_xlfn.XLOOKUP($L347,#REF!,#REF!, ""), 0)</f>
        <v>#REF!</v>
      </c>
      <c r="AQ347" s="1" t="e">
        <f>_xlfn.XLOOKUP($L347,Pos!$A:$A,Pos!AG:AG,_xlfn.XLOOKUP($L347,#REF!,#REF!, ""), 0)</f>
        <v>#REF!</v>
      </c>
      <c r="AR347" s="1" t="e">
        <f>_xlfn.XLOOKUP($L347,Pos!$A:$A,Pos!AH:AH,_xlfn.XLOOKUP($L347,#REF!,#REF!, ""), 0)</f>
        <v>#REF!</v>
      </c>
      <c r="AS347" s="1" t="e">
        <f>_xlfn.XLOOKUP($L347,Pos!$A:$A,Pos!AI:AI,_xlfn.XLOOKUP($L347,#REF!,#REF!, ""), 0)</f>
        <v>#REF!</v>
      </c>
      <c r="AT347" s="1" t="e">
        <f>_xlfn.XLOOKUP($L347,Pos!$A:$A,Pos!AJ:AJ,_xlfn.XLOOKUP($L347,#REF!,#REF!, ""), 0)</f>
        <v>#REF!</v>
      </c>
      <c r="AU347" s="1" t="e">
        <f>_xlfn.XLOOKUP($L347,Pos!$A:$A,Pos!AK:AK,_xlfn.XLOOKUP($L347,#REF!,#REF!, ""), 0)</f>
        <v>#REF!</v>
      </c>
      <c r="AV347" s="1" t="e">
        <f>_xlfn.XLOOKUP($L347,Pos!$A:$A,Pos!AL:AL,_xlfn.XLOOKUP($L347,#REF!,#REF!, ""), 0)</f>
        <v>#REF!</v>
      </c>
      <c r="AW347" s="1" t="e">
        <f>_xlfn.XLOOKUP($L347,Pos!$A:$A,Pos!AM:AM,_xlfn.XLOOKUP($L347,#REF!,#REF!, ""), 0)</f>
        <v>#REF!</v>
      </c>
      <c r="AX347" s="1" t="e">
        <f>_xlfn.XLOOKUP($L347,Pos!$A:$A,Pos!AN:AN,_xlfn.XLOOKUP($L347,#REF!,#REF!, ""), 0)</f>
        <v>#REF!</v>
      </c>
      <c r="AY347" s="1" t="e">
        <f>_xlfn.XLOOKUP($L347,Pos!$A:$A,Pos!AO:AO,_xlfn.XLOOKUP($L347,#REF!,#REF!, ""), 0)</f>
        <v>#REF!</v>
      </c>
      <c r="AZ347" s="7" t="str">
        <f t="shared" si="144"/>
        <v>OUT</v>
      </c>
      <c r="BA347" s="1">
        <f>IF(OR(_xlfn.XLOOKUP(L347,Pos!B:B,Pos!L:L,FALSE)="ESG Reason",_xlfn.XLOOKUP(L347,Pos!B:B,Pos!L:L,FALSE)="Blacklisted"),1,0)</f>
        <v>1</v>
      </c>
      <c r="BC347" s="11">
        <v>1.157027983298858E-10</v>
      </c>
      <c r="BD347" s="11">
        <f>_xlfn.XLOOKUP($L347,Pos!$B:$B,Pos!H:H,0, 0)</f>
        <v>0</v>
      </c>
      <c r="BE347" s="11">
        <f>_xlfn.XLOOKUP($L347,Pos!$B:$B,Pos!I:I,0, 0)</f>
        <v>8.5075120518564339E-4</v>
      </c>
      <c r="BF347" s="18">
        <f t="shared" si="145"/>
        <v>8.5075120518564339E-4</v>
      </c>
      <c r="BG347" s="1">
        <f t="shared" si="146"/>
        <v>2</v>
      </c>
      <c r="BH347" s="1">
        <f t="shared" si="147"/>
        <v>10</v>
      </c>
      <c r="BI347" s="18">
        <f t="shared" si="148"/>
        <v>1.157027983298858E-10</v>
      </c>
      <c r="BJ347" s="3">
        <f t="shared" si="149"/>
        <v>0</v>
      </c>
      <c r="BK347" s="18">
        <f t="shared" si="150"/>
        <v>0</v>
      </c>
    </row>
    <row r="348" spans="3:63" x14ac:dyDescent="0.25">
      <c r="C348" s="3"/>
      <c r="D348" s="3"/>
      <c r="E348" s="3"/>
      <c r="F348" s="3"/>
      <c r="G348" s="51" t="s">
        <v>256</v>
      </c>
      <c r="H348" s="8" t="str">
        <f t="shared" si="140"/>
        <v>0%Others</v>
      </c>
      <c r="I348" s="11" cm="1">
        <f t="array" ref="I348">IF(
   AZ348 = "OUT", 0,IF(
   BD348 &gt;= LARGE(IF(ISNUMBER(BD:BD), BD:BD), 3),
   BE348 - 0.001,
   IF(BE348 &gt;=VLOOKUP(P348,mapping!$A:$B,2,FALSE), BE348,VLOOKUP(P348,mapping!$A$2:$B$8,2,FALSE))
))</f>
        <v>0</v>
      </c>
      <c r="J348" s="11" cm="1">
        <f t="array" ref="J348">IF(
    AZ348="OUT",0,IF(IF(
                      BD348&gt;=LARGE(IF(ISNUMBER(BD:BD),BD:BD),3),
                      BE348+0.001,
                      VLOOKUP(H348,mapping!$D:$E,2,FALSE)
                      )&gt;I348,
                   IF(
                      BD348&gt;=LARGE(IF(ISNUMBER(BD:BD),BD:BD),3),
                      BE348+0.001,
                      VLOOKUP(H348,mapping!$D:$E,2,FALSE)
                      ),
                   I348+0.002))</f>
        <v>0</v>
      </c>
      <c r="K348" s="8">
        <f t="shared" si="141"/>
        <v>8.4762643025290121E-4</v>
      </c>
      <c r="L348" s="1" t="str">
        <f>Pos!B639</f>
        <v>JP3802300008</v>
      </c>
      <c r="M348" s="1" t="str">
        <f>_xlfn.XLOOKUP($L348,Pos!B:B,Pos!D:D,, 0)</f>
        <v>FAST RETAILING CO., LTD.</v>
      </c>
      <c r="N348" s="1" t="str">
        <f>_xlfn.XLOOKUP($L348,Pos!B:B,Pos!E:E,, 0)</f>
        <v>Retail</v>
      </c>
      <c r="O348" s="1" t="str">
        <f t="shared" si="142"/>
        <v>Retail_Others</v>
      </c>
      <c r="P348" s="1" t="str">
        <f>_xlfn.XLOOKUP($L348,Pos!B:B,Pos!F:F,, 0)</f>
        <v>Others</v>
      </c>
      <c r="Q348" s="1">
        <v>0</v>
      </c>
      <c r="R348" s="9">
        <f>_xlfn.XLOOKUP($L348,Pos!$B:$B,Pos!N:N,0, 0)</f>
        <v>4.08</v>
      </c>
      <c r="S348" s="9">
        <f>_xlfn.XLOOKUP($L348,Pos!$B:$B,Pos!O:O,0, 0)</f>
        <v>1.498</v>
      </c>
      <c r="T348" s="9">
        <f>_xlfn.XLOOKUP($L348,Pos!$B:$B,Pos!P:P,0, 0)</f>
        <v>7.1749999999999998</v>
      </c>
      <c r="U348" s="9">
        <f>_xlfn.XLOOKUP($L348,Pos!$B:$B,Pos!Q:Q,0, 0)</f>
        <v>5.9</v>
      </c>
      <c r="V348" s="9">
        <f>_xlfn.XLOOKUP($L348,Pos!$B:$B,Pos!R:R,0, 0)</f>
        <v>4.0666669999999998</v>
      </c>
      <c r="W348" s="9">
        <f>_xlfn.XLOOKUP($L348,Pos!$B:$B,Pos!S:S,0, 0)</f>
        <v>7.0633340000000002</v>
      </c>
      <c r="X348" s="9" t="str">
        <f>_xlfn.XLOOKUP($L348,Pos!$B:$B,Pos!J:J,0, 0)</f>
        <v>Outperform</v>
      </c>
      <c r="Y348" s="1">
        <v>0</v>
      </c>
      <c r="Z348" s="1">
        <v>0</v>
      </c>
      <c r="AA348" s="1">
        <f t="shared" si="143"/>
        <v>0</v>
      </c>
      <c r="AB348" s="9">
        <f>_xlfn.XLOOKUP(L348,Pos!B:B,Pos!K:K,-1,0)</f>
        <v>3</v>
      </c>
      <c r="AC348" s="1" t="e">
        <f>_xlfn.XLOOKUP($L348,Pos!$A:$A,Pos!S:S,_xlfn.XLOOKUP($L348,#REF!,#REF!, ""), 0)</f>
        <v>#REF!</v>
      </c>
      <c r="AD348" s="1" t="e">
        <f>_xlfn.XLOOKUP($L348,Pos!$A:$A,Pos!T:T,_xlfn.XLOOKUP($L348,#REF!,#REF!, ""), 0)</f>
        <v>#REF!</v>
      </c>
      <c r="AE348" s="1" t="e">
        <f>_xlfn.XLOOKUP($L348,Pos!$A:$A,Pos!U:U,_xlfn.XLOOKUP($L348,#REF!,#REF!, ""), 0)</f>
        <v>#REF!</v>
      </c>
      <c r="AF348" s="1" t="e">
        <f>_xlfn.XLOOKUP($L348,Pos!$A:$A,Pos!V:V,_xlfn.XLOOKUP($L348,#REF!,#REF!, ""), 0)</f>
        <v>#REF!</v>
      </c>
      <c r="AG348" s="1" t="e">
        <f>_xlfn.XLOOKUP($L348,Pos!$A:$A,Pos!W:W,_xlfn.XLOOKUP($L348,#REF!,#REF!, ""), 0)</f>
        <v>#REF!</v>
      </c>
      <c r="AH348" s="1" t="e">
        <f>_xlfn.XLOOKUP($L348,Pos!$A:$A,Pos!X:X,_xlfn.XLOOKUP($L348,#REF!,#REF!, ""), 0)</f>
        <v>#REF!</v>
      </c>
      <c r="AI348" s="1" t="e">
        <f>_xlfn.XLOOKUP($L348,Pos!$A:$A,Pos!Y:Y,_xlfn.XLOOKUP($L348,#REF!,#REF!, ""), 0)</f>
        <v>#REF!</v>
      </c>
      <c r="AJ348" s="1" t="e">
        <f>_xlfn.XLOOKUP($L348,Pos!$A:$A,Pos!Z:Z,_xlfn.XLOOKUP($L348,#REF!,#REF!, ""), 0)</f>
        <v>#REF!</v>
      </c>
      <c r="AK348" s="1" t="e">
        <f>_xlfn.XLOOKUP($L348,Pos!$A:$A,Pos!AA:AA,_xlfn.XLOOKUP($L348,#REF!,#REF!, ""), 0)</f>
        <v>#REF!</v>
      </c>
      <c r="AL348" s="1" t="e">
        <f>_xlfn.XLOOKUP($L348,Pos!$A:$A,Pos!AB:AB,_xlfn.XLOOKUP($L348,#REF!,#REF!, ""), 0)</f>
        <v>#REF!</v>
      </c>
      <c r="AM348" s="1" t="e">
        <f>_xlfn.XLOOKUP($L348,Pos!$A:$A,Pos!AC:AC,_xlfn.XLOOKUP($L348,#REF!,#REF!, ""), 0)</f>
        <v>#REF!</v>
      </c>
      <c r="AN348" s="1" t="e">
        <f>_xlfn.XLOOKUP($L348,Pos!$A:$A,Pos!AD:AD,_xlfn.XLOOKUP($L348,#REF!,#REF!, ""), 0)</f>
        <v>#REF!</v>
      </c>
      <c r="AO348" s="1" t="e">
        <f>_xlfn.XLOOKUP($L348,Pos!$A:$A,Pos!AE:AE,_xlfn.XLOOKUP($L348,#REF!,#REF!, ""), 0)</f>
        <v>#REF!</v>
      </c>
      <c r="AP348" s="1" t="e">
        <f>_xlfn.XLOOKUP($L348,Pos!$A:$A,Pos!AF:AF,_xlfn.XLOOKUP($L348,#REF!,#REF!, ""), 0)</f>
        <v>#REF!</v>
      </c>
      <c r="AQ348" s="1" t="e">
        <f>_xlfn.XLOOKUP($L348,Pos!$A:$A,Pos!AG:AG,_xlfn.XLOOKUP($L348,#REF!,#REF!, ""), 0)</f>
        <v>#REF!</v>
      </c>
      <c r="AR348" s="1" t="e">
        <f>_xlfn.XLOOKUP($L348,Pos!$A:$A,Pos!AH:AH,_xlfn.XLOOKUP($L348,#REF!,#REF!, ""), 0)</f>
        <v>#REF!</v>
      </c>
      <c r="AS348" s="1" t="e">
        <f>_xlfn.XLOOKUP($L348,Pos!$A:$A,Pos!AI:AI,_xlfn.XLOOKUP($L348,#REF!,#REF!, ""), 0)</f>
        <v>#REF!</v>
      </c>
      <c r="AT348" s="1" t="e">
        <f>_xlfn.XLOOKUP($L348,Pos!$A:$A,Pos!AJ:AJ,_xlfn.XLOOKUP($L348,#REF!,#REF!, ""), 0)</f>
        <v>#REF!</v>
      </c>
      <c r="AU348" s="1" t="e">
        <f>_xlfn.XLOOKUP($L348,Pos!$A:$A,Pos!AK:AK,_xlfn.XLOOKUP($L348,#REF!,#REF!, ""), 0)</f>
        <v>#REF!</v>
      </c>
      <c r="AV348" s="1" t="e">
        <f>_xlfn.XLOOKUP($L348,Pos!$A:$A,Pos!AL:AL,_xlfn.XLOOKUP($L348,#REF!,#REF!, ""), 0)</f>
        <v>#REF!</v>
      </c>
      <c r="AW348" s="1" t="e">
        <f>_xlfn.XLOOKUP($L348,Pos!$A:$A,Pos!AM:AM,_xlfn.XLOOKUP($L348,#REF!,#REF!, ""), 0)</f>
        <v>#REF!</v>
      </c>
      <c r="AX348" s="1" t="e">
        <f>_xlfn.XLOOKUP($L348,Pos!$A:$A,Pos!AN:AN,_xlfn.XLOOKUP($L348,#REF!,#REF!, ""), 0)</f>
        <v>#REF!</v>
      </c>
      <c r="AY348" s="1" t="e">
        <f>_xlfn.XLOOKUP($L348,Pos!$A:$A,Pos!AO:AO,_xlfn.XLOOKUP($L348,#REF!,#REF!, ""), 0)</f>
        <v>#REF!</v>
      </c>
      <c r="AZ348" s="7" t="str">
        <f t="shared" si="144"/>
        <v>OUT</v>
      </c>
      <c r="BA348" s="1">
        <f>IF(OR(_xlfn.XLOOKUP(L348,Pos!B:B,Pos!L:L,FALSE)="ESG Reason",_xlfn.XLOOKUP(L348,Pos!B:B,Pos!L:L,FALSE)="Blacklisted"),1,0)</f>
        <v>0</v>
      </c>
      <c r="BC348" s="11">
        <v>9.0558527940413255E-11</v>
      </c>
      <c r="BD348" s="11">
        <f>_xlfn.XLOOKUP($L348,Pos!$B:$B,Pos!H:H,0, 0)</f>
        <v>0</v>
      </c>
      <c r="BE348" s="11">
        <f>_xlfn.XLOOKUP($L348,Pos!$B:$B,Pos!I:I,0, 0)</f>
        <v>8.4762643025290121E-4</v>
      </c>
      <c r="BF348" s="18">
        <f t="shared" si="145"/>
        <v>8.4762643025290121E-4</v>
      </c>
      <c r="BG348" s="1">
        <f t="shared" si="146"/>
        <v>3</v>
      </c>
      <c r="BH348" s="1">
        <f t="shared" si="147"/>
        <v>53</v>
      </c>
      <c r="BI348" s="18">
        <f t="shared" si="148"/>
        <v>9.0558527940413255E-11</v>
      </c>
      <c r="BJ348" s="3">
        <f t="shared" si="149"/>
        <v>0</v>
      </c>
      <c r="BK348" s="18">
        <f t="shared" si="150"/>
        <v>0</v>
      </c>
    </row>
    <row r="349" spans="3:63" x14ac:dyDescent="0.25">
      <c r="C349" s="3"/>
      <c r="D349" s="3"/>
      <c r="E349" s="3"/>
      <c r="F349" s="3"/>
      <c r="G349" s="51" t="s">
        <v>257</v>
      </c>
      <c r="H349" s="8" t="str">
        <f t="shared" si="140"/>
        <v>0%North America</v>
      </c>
      <c r="I349" s="11" cm="1">
        <f t="array" ref="I349">IF(
   AZ349 = "OUT", 0,IF(
   BD349 &gt;= LARGE(IF(ISNUMBER(BD:BD), BD:BD), 3),
   BE349 - 0.001,
   IF(BE349 &gt;=VLOOKUP(P349,mapping!$A:$B,2,FALSE), BE349,VLOOKUP(P349,mapping!$A$2:$B$8,2,FALSE))
))</f>
        <v>0</v>
      </c>
      <c r="J349" s="11" cm="1">
        <f t="array" ref="J349">IF(
    AZ349="OUT",0,IF(IF(
                      BD349&gt;=LARGE(IF(ISNUMBER(BD:BD),BD:BD),3),
                      BE349+0.001,
                      VLOOKUP(H349,mapping!$D:$E,2,FALSE)
                      )&gt;I349,
                   IF(
                      BD349&gt;=LARGE(IF(ISNUMBER(BD:BD),BD:BD),3),
                      BE349+0.001,
                      VLOOKUP(H349,mapping!$D:$E,2,FALSE)
                      ),
                   I349+0.002))</f>
        <v>0</v>
      </c>
      <c r="K349" s="8">
        <f t="shared" si="141"/>
        <v>8.4139078250039111E-4</v>
      </c>
      <c r="L349" s="1" t="str">
        <f>Pos!B1034</f>
        <v>US43300A2033</v>
      </c>
      <c r="M349" s="1" t="str">
        <f>_xlfn.XLOOKUP($L349,Pos!B:B,Pos!D:D,, 0)</f>
        <v>Hilton Worldwide Holdings Inc.</v>
      </c>
      <c r="N349" s="1" t="str">
        <f>_xlfn.XLOOKUP($L349,Pos!B:B,Pos!E:E,, 0)</f>
        <v>Travel &amp; Leisure</v>
      </c>
      <c r="O349" s="1" t="str">
        <f t="shared" si="142"/>
        <v>Travel &amp; Leisure_North America</v>
      </c>
      <c r="P349" s="1" t="str">
        <f>_xlfn.XLOOKUP($L349,Pos!B:B,Pos!F:F,, 0)</f>
        <v>North America</v>
      </c>
      <c r="Q349" s="1">
        <v>0</v>
      </c>
      <c r="R349" s="9">
        <f>_xlfn.XLOOKUP($L349,Pos!$B:$B,Pos!N:N,0, 0)</f>
        <v>3.5</v>
      </c>
      <c r="S349" s="9">
        <f>_xlfn.XLOOKUP($L349,Pos!$B:$B,Pos!O:O,0, 0)</f>
        <v>2.6025</v>
      </c>
      <c r="T349" s="9">
        <f>_xlfn.XLOOKUP($L349,Pos!$B:$B,Pos!P:P,0, 0)</f>
        <v>4.3666669999999996</v>
      </c>
      <c r="U349" s="9">
        <f>_xlfn.XLOOKUP($L349,Pos!$B:$B,Pos!Q:Q,0, 0)</f>
        <v>4.5999999999999996</v>
      </c>
      <c r="V349" s="9">
        <f>_xlfn.XLOOKUP($L349,Pos!$B:$B,Pos!R:R,0, 0)</f>
        <v>8.1999999999999993</v>
      </c>
      <c r="W349" s="9">
        <f>_xlfn.XLOOKUP($L349,Pos!$B:$B,Pos!S:S,0, 0)</f>
        <v>6.6216670000000004</v>
      </c>
      <c r="X349" s="9" t="str">
        <f>_xlfn.XLOOKUP($L349,Pos!$B:$B,Pos!J:J,0, 0)</f>
        <v>Outperform</v>
      </c>
      <c r="Y349" s="1">
        <v>0</v>
      </c>
      <c r="Z349" s="1">
        <v>0</v>
      </c>
      <c r="AA349" s="1">
        <f t="shared" si="143"/>
        <v>0</v>
      </c>
      <c r="AB349" s="9">
        <f>_xlfn.XLOOKUP(L349,Pos!B:B,Pos!K:K,-1,0)</f>
        <v>4</v>
      </c>
      <c r="AC349" s="1" t="e">
        <f>_xlfn.XLOOKUP($L349,Pos!$A:$A,Pos!S:S,_xlfn.XLOOKUP($L349,#REF!,#REF!, ""), 0)</f>
        <v>#REF!</v>
      </c>
      <c r="AD349" s="1" t="e">
        <f>_xlfn.XLOOKUP($L349,Pos!$A:$A,Pos!T:T,_xlfn.XLOOKUP($L349,#REF!,#REF!, ""), 0)</f>
        <v>#REF!</v>
      </c>
      <c r="AE349" s="1" t="e">
        <f>_xlfn.XLOOKUP($L349,Pos!$A:$A,Pos!U:U,_xlfn.XLOOKUP($L349,#REF!,#REF!, ""), 0)</f>
        <v>#REF!</v>
      </c>
      <c r="AF349" s="1" t="e">
        <f>_xlfn.XLOOKUP($L349,Pos!$A:$A,Pos!V:V,_xlfn.XLOOKUP($L349,#REF!,#REF!, ""), 0)</f>
        <v>#REF!</v>
      </c>
      <c r="AG349" s="1" t="e">
        <f>_xlfn.XLOOKUP($L349,Pos!$A:$A,Pos!W:W,_xlfn.XLOOKUP($L349,#REF!,#REF!, ""), 0)</f>
        <v>#REF!</v>
      </c>
      <c r="AH349" s="1" t="e">
        <f>_xlfn.XLOOKUP($L349,Pos!$A:$A,Pos!X:X,_xlfn.XLOOKUP($L349,#REF!,#REF!, ""), 0)</f>
        <v>#REF!</v>
      </c>
      <c r="AI349" s="1" t="e">
        <f>_xlfn.XLOOKUP($L349,Pos!$A:$A,Pos!Y:Y,_xlfn.XLOOKUP($L349,#REF!,#REF!, ""), 0)</f>
        <v>#REF!</v>
      </c>
      <c r="AJ349" s="1" t="e">
        <f>_xlfn.XLOOKUP($L349,Pos!$A:$A,Pos!Z:Z,_xlfn.XLOOKUP($L349,#REF!,#REF!, ""), 0)</f>
        <v>#REF!</v>
      </c>
      <c r="AK349" s="1" t="e">
        <f>_xlfn.XLOOKUP($L349,Pos!$A:$A,Pos!AA:AA,_xlfn.XLOOKUP($L349,#REF!,#REF!, ""), 0)</f>
        <v>#REF!</v>
      </c>
      <c r="AL349" s="1" t="e">
        <f>_xlfn.XLOOKUP($L349,Pos!$A:$A,Pos!AB:AB,_xlfn.XLOOKUP($L349,#REF!,#REF!, ""), 0)</f>
        <v>#REF!</v>
      </c>
      <c r="AM349" s="1" t="e">
        <f>_xlfn.XLOOKUP($L349,Pos!$A:$A,Pos!AC:AC,_xlfn.XLOOKUP($L349,#REF!,#REF!, ""), 0)</f>
        <v>#REF!</v>
      </c>
      <c r="AN349" s="1" t="e">
        <f>_xlfn.XLOOKUP($L349,Pos!$A:$A,Pos!AD:AD,_xlfn.XLOOKUP($L349,#REF!,#REF!, ""), 0)</f>
        <v>#REF!</v>
      </c>
      <c r="AO349" s="1" t="e">
        <f>_xlfn.XLOOKUP($L349,Pos!$A:$A,Pos!AE:AE,_xlfn.XLOOKUP($L349,#REF!,#REF!, ""), 0)</f>
        <v>#REF!</v>
      </c>
      <c r="AP349" s="1" t="e">
        <f>_xlfn.XLOOKUP($L349,Pos!$A:$A,Pos!AF:AF,_xlfn.XLOOKUP($L349,#REF!,#REF!, ""), 0)</f>
        <v>#REF!</v>
      </c>
      <c r="AQ349" s="1" t="e">
        <f>_xlfn.XLOOKUP($L349,Pos!$A:$A,Pos!AG:AG,_xlfn.XLOOKUP($L349,#REF!,#REF!, ""), 0)</f>
        <v>#REF!</v>
      </c>
      <c r="AR349" s="1" t="e">
        <f>_xlfn.XLOOKUP($L349,Pos!$A:$A,Pos!AH:AH,_xlfn.XLOOKUP($L349,#REF!,#REF!, ""), 0)</f>
        <v>#REF!</v>
      </c>
      <c r="AS349" s="1" t="e">
        <f>_xlfn.XLOOKUP($L349,Pos!$A:$A,Pos!AI:AI,_xlfn.XLOOKUP($L349,#REF!,#REF!, ""), 0)</f>
        <v>#REF!</v>
      </c>
      <c r="AT349" s="1" t="e">
        <f>_xlfn.XLOOKUP($L349,Pos!$A:$A,Pos!AJ:AJ,_xlfn.XLOOKUP($L349,#REF!,#REF!, ""), 0)</f>
        <v>#REF!</v>
      </c>
      <c r="AU349" s="1" t="e">
        <f>_xlfn.XLOOKUP($L349,Pos!$A:$A,Pos!AK:AK,_xlfn.XLOOKUP($L349,#REF!,#REF!, ""), 0)</f>
        <v>#REF!</v>
      </c>
      <c r="AV349" s="1" t="e">
        <f>_xlfn.XLOOKUP($L349,Pos!$A:$A,Pos!AL:AL,_xlfn.XLOOKUP($L349,#REF!,#REF!, ""), 0)</f>
        <v>#REF!</v>
      </c>
      <c r="AW349" s="1" t="e">
        <f>_xlfn.XLOOKUP($L349,Pos!$A:$A,Pos!AM:AM,_xlfn.XLOOKUP($L349,#REF!,#REF!, ""), 0)</f>
        <v>#REF!</v>
      </c>
      <c r="AX349" s="1" t="e">
        <f>_xlfn.XLOOKUP($L349,Pos!$A:$A,Pos!AN:AN,_xlfn.XLOOKUP($L349,#REF!,#REF!, ""), 0)</f>
        <v>#REF!</v>
      </c>
      <c r="AY349" s="1" t="e">
        <f>_xlfn.XLOOKUP($L349,Pos!$A:$A,Pos!AO:AO,_xlfn.XLOOKUP($L349,#REF!,#REF!, ""), 0)</f>
        <v>#REF!</v>
      </c>
      <c r="AZ349" s="7" t="str">
        <f t="shared" si="144"/>
        <v>OUT</v>
      </c>
      <c r="BA349" s="1">
        <f>IF(OR(_xlfn.XLOOKUP(L349,Pos!B:B,Pos!L:L,FALSE)="ESG Reason",_xlfn.XLOOKUP(L349,Pos!B:B,Pos!L:L,FALSE)="Blacklisted"),1,0)</f>
        <v>0</v>
      </c>
      <c r="BC349" s="11">
        <v>9.3791844021762784E-11</v>
      </c>
      <c r="BD349" s="11">
        <f>_xlfn.XLOOKUP($L349,Pos!$B:$B,Pos!H:H,0, 0)</f>
        <v>0</v>
      </c>
      <c r="BE349" s="11">
        <f>_xlfn.XLOOKUP($L349,Pos!$B:$B,Pos!I:I,0, 0)</f>
        <v>8.4139078250039111E-4</v>
      </c>
      <c r="BF349" s="18">
        <f t="shared" si="145"/>
        <v>8.4139078250039111E-4</v>
      </c>
      <c r="BG349" s="1">
        <f t="shared" si="146"/>
        <v>1</v>
      </c>
      <c r="BH349" s="1">
        <f t="shared" si="147"/>
        <v>37</v>
      </c>
      <c r="BI349" s="18">
        <f t="shared" si="148"/>
        <v>9.3791844021762784E-11</v>
      </c>
      <c r="BJ349" s="3">
        <f t="shared" si="149"/>
        <v>0</v>
      </c>
      <c r="BK349" s="18">
        <f t="shared" si="150"/>
        <v>0</v>
      </c>
    </row>
    <row r="350" spans="3:63" x14ac:dyDescent="0.25">
      <c r="C350" s="3"/>
      <c r="D350" s="3"/>
      <c r="E350" s="3"/>
      <c r="F350" s="3"/>
      <c r="G350" s="51" t="s">
        <v>258</v>
      </c>
      <c r="H350" s="8" t="str">
        <f t="shared" si="140"/>
        <v>0%North America</v>
      </c>
      <c r="I350" s="11" cm="1">
        <f t="array" ref="I350">IF(
   AZ350 = "OUT", 0,IF(
   BD350 &gt;= LARGE(IF(ISNUMBER(BD:BD), BD:BD), 3),
   BE350 - 0.001,
   IF(BE350 &gt;=VLOOKUP(P350,mapping!$A:$B,2,FALSE), BE350,VLOOKUP(P350,mapping!$A$2:$B$8,2,FALSE))
))</f>
        <v>0</v>
      </c>
      <c r="J350" s="11" cm="1">
        <f t="array" ref="J350">IF(
    AZ350="OUT",0,IF(IF(
                      BD350&gt;=LARGE(IF(ISNUMBER(BD:BD),BD:BD),3),
                      BE350+0.001,
                      VLOOKUP(H350,mapping!$D:$E,2,FALSE)
                      )&gt;I350,
                   IF(
                      BD350&gt;=LARGE(IF(ISNUMBER(BD:BD),BD:BD),3),
                      BE350+0.001,
                      VLOOKUP(H350,mapping!$D:$E,2,FALSE)
                      ),
                   I350+0.002))</f>
        <v>0</v>
      </c>
      <c r="K350" s="8">
        <f t="shared" si="141"/>
        <v>8.3807537859406102E-4</v>
      </c>
      <c r="L350" s="1" t="str">
        <f>Pos!B1048</f>
        <v>US4523081093</v>
      </c>
      <c r="M350" s="1" t="str">
        <f>_xlfn.XLOOKUP($L350,Pos!B:B,Pos!D:D,, 0)</f>
        <v>Illinois Tool Works Inc.</v>
      </c>
      <c r="N350" s="1" t="str">
        <f>_xlfn.XLOOKUP($L350,Pos!B:B,Pos!E:E,, 0)</f>
        <v>Industrial Goods &amp; Services</v>
      </c>
      <c r="O350" s="1" t="str">
        <f t="shared" si="142"/>
        <v>Industrial Goods &amp; Services_North America</v>
      </c>
      <c r="P350" s="1" t="str">
        <f>_xlfn.XLOOKUP($L350,Pos!B:B,Pos!F:F,, 0)</f>
        <v>North America</v>
      </c>
      <c r="Q350" s="1">
        <v>0</v>
      </c>
      <c r="R350" s="9">
        <f>_xlfn.XLOOKUP($L350,Pos!$B:$B,Pos!N:N,0, 0)</f>
        <v>7.56</v>
      </c>
      <c r="S350" s="9">
        <f>_xlfn.XLOOKUP($L350,Pos!$B:$B,Pos!O:O,0, 0)</f>
        <v>3.4548329999999998</v>
      </c>
      <c r="T350" s="9">
        <f>_xlfn.XLOOKUP($L350,Pos!$B:$B,Pos!P:P,0, 0)</f>
        <v>7.6</v>
      </c>
      <c r="U350" s="9">
        <f>_xlfn.XLOOKUP($L350,Pos!$B:$B,Pos!Q:Q,0, 0)</f>
        <v>3.6</v>
      </c>
      <c r="V350" s="9">
        <f>_xlfn.XLOOKUP($L350,Pos!$B:$B,Pos!R:R,0, 0)</f>
        <v>9.3666669999999996</v>
      </c>
      <c r="W350" s="9">
        <f>_xlfn.XLOOKUP($L350,Pos!$B:$B,Pos!S:S,0, 0)</f>
        <v>3.46</v>
      </c>
      <c r="X350" s="9" t="str">
        <f>_xlfn.XLOOKUP($L350,Pos!$B:$B,Pos!J:J,0, 0)</f>
        <v>Hold</v>
      </c>
      <c r="Y350" s="1">
        <v>0</v>
      </c>
      <c r="Z350" s="1">
        <v>0</v>
      </c>
      <c r="AA350" s="1">
        <f t="shared" si="143"/>
        <v>0</v>
      </c>
      <c r="AB350" s="9">
        <f>_xlfn.XLOOKUP(L350,Pos!B:B,Pos!K:K,-1,0)</f>
        <v>3.229166666666667</v>
      </c>
      <c r="AC350" s="1" t="e">
        <f>_xlfn.XLOOKUP($L350,Pos!$A:$A,Pos!S:S,_xlfn.XLOOKUP($L350,#REF!,#REF!, ""), 0)</f>
        <v>#REF!</v>
      </c>
      <c r="AD350" s="1" t="e">
        <f>_xlfn.XLOOKUP($L350,Pos!$A:$A,Pos!T:T,_xlfn.XLOOKUP($L350,#REF!,#REF!, ""), 0)</f>
        <v>#REF!</v>
      </c>
      <c r="AE350" s="1" t="e">
        <f>_xlfn.XLOOKUP($L350,Pos!$A:$A,Pos!U:U,_xlfn.XLOOKUP($L350,#REF!,#REF!, ""), 0)</f>
        <v>#REF!</v>
      </c>
      <c r="AF350" s="1" t="e">
        <f>_xlfn.XLOOKUP($L350,Pos!$A:$A,Pos!V:V,_xlfn.XLOOKUP($L350,#REF!,#REF!, ""), 0)</f>
        <v>#REF!</v>
      </c>
      <c r="AG350" s="1" t="e">
        <f>_xlfn.XLOOKUP($L350,Pos!$A:$A,Pos!W:W,_xlfn.XLOOKUP($L350,#REF!,#REF!, ""), 0)</f>
        <v>#REF!</v>
      </c>
      <c r="AH350" s="1" t="e">
        <f>_xlfn.XLOOKUP($L350,Pos!$A:$A,Pos!X:X,_xlfn.XLOOKUP($L350,#REF!,#REF!, ""), 0)</f>
        <v>#REF!</v>
      </c>
      <c r="AI350" s="1" t="e">
        <f>_xlfn.XLOOKUP($L350,Pos!$A:$A,Pos!Y:Y,_xlfn.XLOOKUP($L350,#REF!,#REF!, ""), 0)</f>
        <v>#REF!</v>
      </c>
      <c r="AJ350" s="1" t="e">
        <f>_xlfn.XLOOKUP($L350,Pos!$A:$A,Pos!Z:Z,_xlfn.XLOOKUP($L350,#REF!,#REF!, ""), 0)</f>
        <v>#REF!</v>
      </c>
      <c r="AK350" s="1" t="e">
        <f>_xlfn.XLOOKUP($L350,Pos!$A:$A,Pos!AA:AA,_xlfn.XLOOKUP($L350,#REF!,#REF!, ""), 0)</f>
        <v>#REF!</v>
      </c>
      <c r="AL350" s="1" t="e">
        <f>_xlfn.XLOOKUP($L350,Pos!$A:$A,Pos!AB:AB,_xlfn.XLOOKUP($L350,#REF!,#REF!, ""), 0)</f>
        <v>#REF!</v>
      </c>
      <c r="AM350" s="1" t="e">
        <f>_xlfn.XLOOKUP($L350,Pos!$A:$A,Pos!AC:AC,_xlfn.XLOOKUP($L350,#REF!,#REF!, ""), 0)</f>
        <v>#REF!</v>
      </c>
      <c r="AN350" s="1" t="e">
        <f>_xlfn.XLOOKUP($L350,Pos!$A:$A,Pos!AD:AD,_xlfn.XLOOKUP($L350,#REF!,#REF!, ""), 0)</f>
        <v>#REF!</v>
      </c>
      <c r="AO350" s="1" t="e">
        <f>_xlfn.XLOOKUP($L350,Pos!$A:$A,Pos!AE:AE,_xlfn.XLOOKUP($L350,#REF!,#REF!, ""), 0)</f>
        <v>#REF!</v>
      </c>
      <c r="AP350" s="1" t="e">
        <f>_xlfn.XLOOKUP($L350,Pos!$A:$A,Pos!AF:AF,_xlfn.XLOOKUP($L350,#REF!,#REF!, ""), 0)</f>
        <v>#REF!</v>
      </c>
      <c r="AQ350" s="1" t="e">
        <f>_xlfn.XLOOKUP($L350,Pos!$A:$A,Pos!AG:AG,_xlfn.XLOOKUP($L350,#REF!,#REF!, ""), 0)</f>
        <v>#REF!</v>
      </c>
      <c r="AR350" s="1" t="e">
        <f>_xlfn.XLOOKUP($L350,Pos!$A:$A,Pos!AH:AH,_xlfn.XLOOKUP($L350,#REF!,#REF!, ""), 0)</f>
        <v>#REF!</v>
      </c>
      <c r="AS350" s="1" t="e">
        <f>_xlfn.XLOOKUP($L350,Pos!$A:$A,Pos!AI:AI,_xlfn.XLOOKUP($L350,#REF!,#REF!, ""), 0)</f>
        <v>#REF!</v>
      </c>
      <c r="AT350" s="1" t="e">
        <f>_xlfn.XLOOKUP($L350,Pos!$A:$A,Pos!AJ:AJ,_xlfn.XLOOKUP($L350,#REF!,#REF!, ""), 0)</f>
        <v>#REF!</v>
      </c>
      <c r="AU350" s="1" t="e">
        <f>_xlfn.XLOOKUP($L350,Pos!$A:$A,Pos!AK:AK,_xlfn.XLOOKUP($L350,#REF!,#REF!, ""), 0)</f>
        <v>#REF!</v>
      </c>
      <c r="AV350" s="1" t="e">
        <f>_xlfn.XLOOKUP($L350,Pos!$A:$A,Pos!AL:AL,_xlfn.XLOOKUP($L350,#REF!,#REF!, ""), 0)</f>
        <v>#REF!</v>
      </c>
      <c r="AW350" s="1" t="e">
        <f>_xlfn.XLOOKUP($L350,Pos!$A:$A,Pos!AM:AM,_xlfn.XLOOKUP($L350,#REF!,#REF!, ""), 0)</f>
        <v>#REF!</v>
      </c>
      <c r="AX350" s="1" t="e">
        <f>_xlfn.XLOOKUP($L350,Pos!$A:$A,Pos!AN:AN,_xlfn.XLOOKUP($L350,#REF!,#REF!, ""), 0)</f>
        <v>#REF!</v>
      </c>
      <c r="AY350" s="1" t="e">
        <f>_xlfn.XLOOKUP($L350,Pos!$A:$A,Pos!AO:AO,_xlfn.XLOOKUP($L350,#REF!,#REF!, ""), 0)</f>
        <v>#REF!</v>
      </c>
      <c r="AZ350" s="7" t="str">
        <f t="shared" si="144"/>
        <v>OUT</v>
      </c>
      <c r="BA350" s="1">
        <f>IF(OR(_xlfn.XLOOKUP(L350,Pos!B:B,Pos!L:L,FALSE)="ESG Reason",_xlfn.XLOOKUP(L350,Pos!B:B,Pos!L:L,FALSE)="Blacklisted"),1,0)</f>
        <v>0</v>
      </c>
      <c r="BC350" s="11">
        <v>8.6308018493317971E-11</v>
      </c>
      <c r="BD350" s="11">
        <f>_xlfn.XLOOKUP($L350,Pos!$B:$B,Pos!H:H,0, 0)</f>
        <v>0</v>
      </c>
      <c r="BE350" s="11">
        <f>_xlfn.XLOOKUP($L350,Pos!$B:$B,Pos!I:I,0, 0)</f>
        <v>8.3807537859406102E-4</v>
      </c>
      <c r="BF350" s="18">
        <f t="shared" si="145"/>
        <v>8.3807537859406102E-4</v>
      </c>
      <c r="BG350" s="1">
        <f t="shared" si="146"/>
        <v>1</v>
      </c>
      <c r="BH350" s="1">
        <f t="shared" si="147"/>
        <v>29</v>
      </c>
      <c r="BI350" s="18">
        <f t="shared" si="148"/>
        <v>8.6308018493317971E-11</v>
      </c>
      <c r="BJ350" s="3">
        <f t="shared" si="149"/>
        <v>0</v>
      </c>
      <c r="BK350" s="18">
        <f t="shared" si="150"/>
        <v>0</v>
      </c>
    </row>
    <row r="351" spans="3:63" x14ac:dyDescent="0.25">
      <c r="C351" s="3"/>
      <c r="D351" s="3"/>
      <c r="E351" s="3"/>
      <c r="F351" s="3"/>
      <c r="G351" s="51" t="s">
        <v>254</v>
      </c>
      <c r="H351" s="8" t="str">
        <f t="shared" si="140"/>
        <v>0%North America</v>
      </c>
      <c r="I351" s="11" cm="1">
        <f t="array" ref="I351">IF(
   AZ351 = "OUT", 0,IF(
   BD351 &gt;= LARGE(IF(ISNUMBER(BD:BD), BD:BD), 3),
   BE351 - 0.001,
   IF(BE351 &gt;=VLOOKUP(P351,mapping!$A:$B,2,FALSE), BE351,VLOOKUP(P351,mapping!$A$2:$B$8,2,FALSE))
))</f>
        <v>0</v>
      </c>
      <c r="J351" s="11" cm="1">
        <f t="array" ref="J351">IF(
    AZ351="OUT",0,IF(IF(
                      BD351&gt;=LARGE(IF(ISNUMBER(BD:BD),BD:BD),3),
                      BE351+0.001,
                      VLOOKUP(H351,mapping!$D:$E,2,FALSE)
                      )&gt;I351,
                   IF(
                      BD351&gt;=LARGE(IF(ISNUMBER(BD:BD),BD:BD),3),
                      BE351+0.001,
                      VLOOKUP(H351,mapping!$D:$E,2,FALSE)
                      ),
                   I351+0.002))</f>
        <v>0</v>
      </c>
      <c r="K351" s="8">
        <f t="shared" si="141"/>
        <v>8.3575952660905177E-4</v>
      </c>
      <c r="L351" s="1" t="str">
        <f>Pos!B687</f>
        <v>LR0008862868</v>
      </c>
      <c r="M351" s="1" t="str">
        <f>_xlfn.XLOOKUP($L351,Pos!B:B,Pos!D:D,, 0)</f>
        <v>Royal Caribbean Group</v>
      </c>
      <c r="N351" s="1" t="str">
        <f>_xlfn.XLOOKUP($L351,Pos!B:B,Pos!E:E,, 0)</f>
        <v>Travel &amp; Leisure</v>
      </c>
      <c r="O351" s="1" t="str">
        <f t="shared" si="142"/>
        <v>Travel &amp; Leisure_North America</v>
      </c>
      <c r="P351" s="1" t="str">
        <f>_xlfn.XLOOKUP($L351,Pos!B:B,Pos!F:F,, 0)</f>
        <v>North America</v>
      </c>
      <c r="Q351" s="1">
        <v>0</v>
      </c>
      <c r="R351" s="9">
        <f>_xlfn.XLOOKUP($L351,Pos!$B:$B,Pos!N:N,0, 0)</f>
        <v>6.67</v>
      </c>
      <c r="S351" s="9">
        <f>_xlfn.XLOOKUP($L351,Pos!$B:$B,Pos!O:O,0, 0)</f>
        <v>3.9576660000000001</v>
      </c>
      <c r="T351" s="9">
        <f>_xlfn.XLOOKUP($L351,Pos!$B:$B,Pos!P:P,0, 0)</f>
        <v>5.2249999999999996</v>
      </c>
      <c r="U351" s="9">
        <f>_xlfn.XLOOKUP($L351,Pos!$B:$B,Pos!Q:Q,0, 0)</f>
        <v>3.9</v>
      </c>
      <c r="V351" s="9">
        <f>_xlfn.XLOOKUP($L351,Pos!$B:$B,Pos!R:R,0, 0)</f>
        <v>1.8</v>
      </c>
      <c r="W351" s="9">
        <f>_xlfn.XLOOKUP($L351,Pos!$B:$B,Pos!S:S,0, 0)</f>
        <v>8.7583330000000004</v>
      </c>
      <c r="X351" s="9" t="str">
        <f>_xlfn.XLOOKUP($L351,Pos!$B:$B,Pos!J:J,0, 0)</f>
        <v>Outperform</v>
      </c>
      <c r="Y351" s="1">
        <v>0</v>
      </c>
      <c r="Z351" s="1">
        <v>0</v>
      </c>
      <c r="AA351" s="1">
        <f t="shared" si="143"/>
        <v>0</v>
      </c>
      <c r="AB351" s="9">
        <f>_xlfn.XLOOKUP(L351,Pos!B:B,Pos!K:K,-1,0)</f>
        <v>7.5</v>
      </c>
      <c r="AC351" s="1" t="e">
        <f>_xlfn.XLOOKUP($L351,Pos!$A:$A,Pos!S:S,_xlfn.XLOOKUP($L351,#REF!,#REF!, ""), 0)</f>
        <v>#REF!</v>
      </c>
      <c r="AD351" s="1" t="e">
        <f>_xlfn.XLOOKUP($L351,Pos!$A:$A,Pos!T:T,_xlfn.XLOOKUP($L351,#REF!,#REF!, ""), 0)</f>
        <v>#REF!</v>
      </c>
      <c r="AE351" s="1" t="e">
        <f>_xlfn.XLOOKUP($L351,Pos!$A:$A,Pos!U:U,_xlfn.XLOOKUP($L351,#REF!,#REF!, ""), 0)</f>
        <v>#REF!</v>
      </c>
      <c r="AF351" s="1" t="e">
        <f>_xlfn.XLOOKUP($L351,Pos!$A:$A,Pos!V:V,_xlfn.XLOOKUP($L351,#REF!,#REF!, ""), 0)</f>
        <v>#REF!</v>
      </c>
      <c r="AG351" s="1" t="e">
        <f>_xlfn.XLOOKUP($L351,Pos!$A:$A,Pos!W:W,_xlfn.XLOOKUP($L351,#REF!,#REF!, ""), 0)</f>
        <v>#REF!</v>
      </c>
      <c r="AH351" s="1" t="e">
        <f>_xlfn.XLOOKUP($L351,Pos!$A:$A,Pos!X:X,_xlfn.XLOOKUP($L351,#REF!,#REF!, ""), 0)</f>
        <v>#REF!</v>
      </c>
      <c r="AI351" s="1" t="e">
        <f>_xlfn.XLOOKUP($L351,Pos!$A:$A,Pos!Y:Y,_xlfn.XLOOKUP($L351,#REF!,#REF!, ""), 0)</f>
        <v>#REF!</v>
      </c>
      <c r="AJ351" s="1" t="e">
        <f>_xlfn.XLOOKUP($L351,Pos!$A:$A,Pos!Z:Z,_xlfn.XLOOKUP($L351,#REF!,#REF!, ""), 0)</f>
        <v>#REF!</v>
      </c>
      <c r="AK351" s="1" t="e">
        <f>_xlfn.XLOOKUP($L351,Pos!$A:$A,Pos!AA:AA,_xlfn.XLOOKUP($L351,#REF!,#REF!, ""), 0)</f>
        <v>#REF!</v>
      </c>
      <c r="AL351" s="1" t="e">
        <f>_xlfn.XLOOKUP($L351,Pos!$A:$A,Pos!AB:AB,_xlfn.XLOOKUP($L351,#REF!,#REF!, ""), 0)</f>
        <v>#REF!</v>
      </c>
      <c r="AM351" s="1" t="e">
        <f>_xlfn.XLOOKUP($L351,Pos!$A:$A,Pos!AC:AC,_xlfn.XLOOKUP($L351,#REF!,#REF!, ""), 0)</f>
        <v>#REF!</v>
      </c>
      <c r="AN351" s="1" t="e">
        <f>_xlfn.XLOOKUP($L351,Pos!$A:$A,Pos!AD:AD,_xlfn.XLOOKUP($L351,#REF!,#REF!, ""), 0)</f>
        <v>#REF!</v>
      </c>
      <c r="AO351" s="1" t="e">
        <f>_xlfn.XLOOKUP($L351,Pos!$A:$A,Pos!AE:AE,_xlfn.XLOOKUP($L351,#REF!,#REF!, ""), 0)</f>
        <v>#REF!</v>
      </c>
      <c r="AP351" s="1" t="e">
        <f>_xlfn.XLOOKUP($L351,Pos!$A:$A,Pos!AF:AF,_xlfn.XLOOKUP($L351,#REF!,#REF!, ""), 0)</f>
        <v>#REF!</v>
      </c>
      <c r="AQ351" s="1" t="e">
        <f>_xlfn.XLOOKUP($L351,Pos!$A:$A,Pos!AG:AG,_xlfn.XLOOKUP($L351,#REF!,#REF!, ""), 0)</f>
        <v>#REF!</v>
      </c>
      <c r="AR351" s="1" t="e">
        <f>_xlfn.XLOOKUP($L351,Pos!$A:$A,Pos!AH:AH,_xlfn.XLOOKUP($L351,#REF!,#REF!, ""), 0)</f>
        <v>#REF!</v>
      </c>
      <c r="AS351" s="1" t="e">
        <f>_xlfn.XLOOKUP($L351,Pos!$A:$A,Pos!AI:AI,_xlfn.XLOOKUP($L351,#REF!,#REF!, ""), 0)</f>
        <v>#REF!</v>
      </c>
      <c r="AT351" s="1" t="e">
        <f>_xlfn.XLOOKUP($L351,Pos!$A:$A,Pos!AJ:AJ,_xlfn.XLOOKUP($L351,#REF!,#REF!, ""), 0)</f>
        <v>#REF!</v>
      </c>
      <c r="AU351" s="1" t="e">
        <f>_xlfn.XLOOKUP($L351,Pos!$A:$A,Pos!AK:AK,_xlfn.XLOOKUP($L351,#REF!,#REF!, ""), 0)</f>
        <v>#REF!</v>
      </c>
      <c r="AV351" s="1" t="e">
        <f>_xlfn.XLOOKUP($L351,Pos!$A:$A,Pos!AL:AL,_xlfn.XLOOKUP($L351,#REF!,#REF!, ""), 0)</f>
        <v>#REF!</v>
      </c>
      <c r="AW351" s="1" t="e">
        <f>_xlfn.XLOOKUP($L351,Pos!$A:$A,Pos!AM:AM,_xlfn.XLOOKUP($L351,#REF!,#REF!, ""), 0)</f>
        <v>#REF!</v>
      </c>
      <c r="AX351" s="1" t="e">
        <f>_xlfn.XLOOKUP($L351,Pos!$A:$A,Pos!AN:AN,_xlfn.XLOOKUP($L351,#REF!,#REF!, ""), 0)</f>
        <v>#REF!</v>
      </c>
      <c r="AY351" s="1" t="e">
        <f>_xlfn.XLOOKUP($L351,Pos!$A:$A,Pos!AO:AO,_xlfn.XLOOKUP($L351,#REF!,#REF!, ""), 0)</f>
        <v>#REF!</v>
      </c>
      <c r="AZ351" s="7" t="str">
        <f t="shared" si="144"/>
        <v>OUT</v>
      </c>
      <c r="BA351" s="1">
        <f>IF(OR(_xlfn.XLOOKUP(L351,Pos!B:B,Pos!L:L,FALSE)="ESG Reason",_xlfn.XLOOKUP(L351,Pos!B:B,Pos!L:L,FALSE)="Blacklisted"),1,0)</f>
        <v>0</v>
      </c>
      <c r="BC351" s="11">
        <v>9.3791844021763055E-11</v>
      </c>
      <c r="BD351" s="11">
        <f>_xlfn.XLOOKUP($L351,Pos!$B:$B,Pos!H:H,0, 0)</f>
        <v>0</v>
      </c>
      <c r="BE351" s="11">
        <f>_xlfn.XLOOKUP($L351,Pos!$B:$B,Pos!I:I,0, 0)</f>
        <v>8.3575952660905177E-4</v>
      </c>
      <c r="BF351" s="18">
        <f t="shared" si="145"/>
        <v>8.3575952660905177E-4</v>
      </c>
      <c r="BG351" s="1">
        <f t="shared" si="146"/>
        <v>1</v>
      </c>
      <c r="BH351" s="1">
        <f t="shared" si="147"/>
        <v>37</v>
      </c>
      <c r="BI351" s="18">
        <f t="shared" si="148"/>
        <v>9.3791844021763055E-11</v>
      </c>
      <c r="BJ351" s="3">
        <f t="shared" si="149"/>
        <v>0</v>
      </c>
      <c r="BK351" s="18">
        <f t="shared" si="150"/>
        <v>0</v>
      </c>
    </row>
    <row r="352" spans="3:63" x14ac:dyDescent="0.25">
      <c r="C352" s="3"/>
      <c r="D352" s="3"/>
      <c r="E352" s="3"/>
      <c r="F352" s="3"/>
      <c r="G352" s="51" t="s">
        <v>259</v>
      </c>
      <c r="H352" s="8" t="str">
        <f t="shared" si="140"/>
        <v>0%North America</v>
      </c>
      <c r="I352" s="11" cm="1">
        <f t="array" ref="I352">IF(
   AZ352 = "OUT", 0,IF(
   BD352 &gt;= LARGE(IF(ISNUMBER(BD:BD), BD:BD), 3),
   BE352 - 0.001,
   IF(BE352 &gt;=VLOOKUP(P352,mapping!$A:$B,2,FALSE), BE352,VLOOKUP(P352,mapping!$A$2:$B$8,2,FALSE))
))</f>
        <v>0</v>
      </c>
      <c r="J352" s="11" cm="1">
        <f t="array" ref="J352">IF(
    AZ352="OUT",0,IF(IF(
                      BD352&gt;=LARGE(IF(ISNUMBER(BD:BD),BD:BD),3),
                      BE352+0.001,
                      VLOOKUP(H352,mapping!$D:$E,2,FALSE)
                      )&gt;I352,
                   IF(
                      BD352&gt;=LARGE(IF(ISNUMBER(BD:BD),BD:BD),3),
                      BE352+0.001,
                      VLOOKUP(H352,mapping!$D:$E,2,FALSE)
                      ),
                   I352+0.002))</f>
        <v>0</v>
      </c>
      <c r="K352" s="8">
        <f t="shared" si="141"/>
        <v>8.321838831490617E-4</v>
      </c>
      <c r="L352" s="1" t="str">
        <f>Pos!B848</f>
        <v>US0533321024</v>
      </c>
      <c r="M352" s="1" t="str">
        <f>_xlfn.XLOOKUP($L352,Pos!B:B,Pos!D:D,, 0)</f>
        <v>AutoZone, Inc.</v>
      </c>
      <c r="N352" s="1" t="str">
        <f>_xlfn.XLOOKUP($L352,Pos!B:B,Pos!E:E,, 0)</f>
        <v>Retail</v>
      </c>
      <c r="O352" s="1" t="str">
        <f t="shared" si="142"/>
        <v>Retail_North America</v>
      </c>
      <c r="P352" s="1" t="str">
        <f>_xlfn.XLOOKUP($L352,Pos!B:B,Pos!F:F,, 0)</f>
        <v>North America</v>
      </c>
      <c r="Q352" s="1">
        <v>0</v>
      </c>
      <c r="R352" s="9">
        <f>_xlfn.XLOOKUP($L352,Pos!$B:$B,Pos!N:N,0, 0)</f>
        <v>0</v>
      </c>
      <c r="S352" s="9">
        <f>_xlfn.XLOOKUP($L352,Pos!$B:$B,Pos!O:O,0, 0)</f>
        <v>3.49675</v>
      </c>
      <c r="T352" s="9">
        <f>_xlfn.XLOOKUP($L352,Pos!$B:$B,Pos!P:P,0, 0)</f>
        <v>5.4333330000000002</v>
      </c>
      <c r="U352" s="9">
        <f>_xlfn.XLOOKUP($L352,Pos!$B:$B,Pos!Q:Q,0, 0)</f>
        <v>2.8</v>
      </c>
      <c r="V352" s="9">
        <f>_xlfn.XLOOKUP($L352,Pos!$B:$B,Pos!R:R,0, 0)</f>
        <v>8.8666669999999996</v>
      </c>
      <c r="W352" s="9">
        <f>_xlfn.XLOOKUP($L352,Pos!$B:$B,Pos!S:S,0, 0)</f>
        <v>6.0766669999999996</v>
      </c>
      <c r="X352" s="9" t="str">
        <f>_xlfn.XLOOKUP($L352,Pos!$B:$B,Pos!J:J,0, 0)</f>
        <v>Buy</v>
      </c>
      <c r="Y352" s="1">
        <v>0</v>
      </c>
      <c r="Z352" s="1">
        <v>0</v>
      </c>
      <c r="AA352" s="1">
        <f t="shared" si="143"/>
        <v>0</v>
      </c>
      <c r="AB352" s="9">
        <f>_xlfn.XLOOKUP(L352,Pos!B:B,Pos!K:K,-1,0)</f>
        <v>1.481481481481481</v>
      </c>
      <c r="AC352" s="1" t="e">
        <f>_xlfn.XLOOKUP($L352,Pos!$A:$A,Pos!S:S,_xlfn.XLOOKUP($L352,#REF!,#REF!, ""), 0)</f>
        <v>#REF!</v>
      </c>
      <c r="AD352" s="1" t="e">
        <f>_xlfn.XLOOKUP($L352,Pos!$A:$A,Pos!T:T,_xlfn.XLOOKUP($L352,#REF!,#REF!, ""), 0)</f>
        <v>#REF!</v>
      </c>
      <c r="AE352" s="1" t="e">
        <f>_xlfn.XLOOKUP($L352,Pos!$A:$A,Pos!U:U,_xlfn.XLOOKUP($L352,#REF!,#REF!, ""), 0)</f>
        <v>#REF!</v>
      </c>
      <c r="AF352" s="1" t="e">
        <f>_xlfn.XLOOKUP($L352,Pos!$A:$A,Pos!V:V,_xlfn.XLOOKUP($L352,#REF!,#REF!, ""), 0)</f>
        <v>#REF!</v>
      </c>
      <c r="AG352" s="1" t="e">
        <f>_xlfn.XLOOKUP($L352,Pos!$A:$A,Pos!W:W,_xlfn.XLOOKUP($L352,#REF!,#REF!, ""), 0)</f>
        <v>#REF!</v>
      </c>
      <c r="AH352" s="1" t="e">
        <f>_xlfn.XLOOKUP($L352,Pos!$A:$A,Pos!X:X,_xlfn.XLOOKUP($L352,#REF!,#REF!, ""), 0)</f>
        <v>#REF!</v>
      </c>
      <c r="AI352" s="1" t="e">
        <f>_xlfn.XLOOKUP($L352,Pos!$A:$A,Pos!Y:Y,_xlfn.XLOOKUP($L352,#REF!,#REF!, ""), 0)</f>
        <v>#REF!</v>
      </c>
      <c r="AJ352" s="1" t="e">
        <f>_xlfn.XLOOKUP($L352,Pos!$A:$A,Pos!Z:Z,_xlfn.XLOOKUP($L352,#REF!,#REF!, ""), 0)</f>
        <v>#REF!</v>
      </c>
      <c r="AK352" s="1" t="e">
        <f>_xlfn.XLOOKUP($L352,Pos!$A:$A,Pos!AA:AA,_xlfn.XLOOKUP($L352,#REF!,#REF!, ""), 0)</f>
        <v>#REF!</v>
      </c>
      <c r="AL352" s="1" t="e">
        <f>_xlfn.XLOOKUP($L352,Pos!$A:$A,Pos!AB:AB,_xlfn.XLOOKUP($L352,#REF!,#REF!, ""), 0)</f>
        <v>#REF!</v>
      </c>
      <c r="AM352" s="1" t="e">
        <f>_xlfn.XLOOKUP($L352,Pos!$A:$A,Pos!AC:AC,_xlfn.XLOOKUP($L352,#REF!,#REF!, ""), 0)</f>
        <v>#REF!</v>
      </c>
      <c r="AN352" s="1" t="e">
        <f>_xlfn.XLOOKUP($L352,Pos!$A:$A,Pos!AD:AD,_xlfn.XLOOKUP($L352,#REF!,#REF!, ""), 0)</f>
        <v>#REF!</v>
      </c>
      <c r="AO352" s="1" t="e">
        <f>_xlfn.XLOOKUP($L352,Pos!$A:$A,Pos!AE:AE,_xlfn.XLOOKUP($L352,#REF!,#REF!, ""), 0)</f>
        <v>#REF!</v>
      </c>
      <c r="AP352" s="1" t="e">
        <f>_xlfn.XLOOKUP($L352,Pos!$A:$A,Pos!AF:AF,_xlfn.XLOOKUP($L352,#REF!,#REF!, ""), 0)</f>
        <v>#REF!</v>
      </c>
      <c r="AQ352" s="1" t="e">
        <f>_xlfn.XLOOKUP($L352,Pos!$A:$A,Pos!AG:AG,_xlfn.XLOOKUP($L352,#REF!,#REF!, ""), 0)</f>
        <v>#REF!</v>
      </c>
      <c r="AR352" s="1" t="e">
        <f>_xlfn.XLOOKUP($L352,Pos!$A:$A,Pos!AH:AH,_xlfn.XLOOKUP($L352,#REF!,#REF!, ""), 0)</f>
        <v>#REF!</v>
      </c>
      <c r="AS352" s="1" t="e">
        <f>_xlfn.XLOOKUP($L352,Pos!$A:$A,Pos!AI:AI,_xlfn.XLOOKUP($L352,#REF!,#REF!, ""), 0)</f>
        <v>#REF!</v>
      </c>
      <c r="AT352" s="1" t="e">
        <f>_xlfn.XLOOKUP($L352,Pos!$A:$A,Pos!AJ:AJ,_xlfn.XLOOKUP($L352,#REF!,#REF!, ""), 0)</f>
        <v>#REF!</v>
      </c>
      <c r="AU352" s="1" t="e">
        <f>_xlfn.XLOOKUP($L352,Pos!$A:$A,Pos!AK:AK,_xlfn.XLOOKUP($L352,#REF!,#REF!, ""), 0)</f>
        <v>#REF!</v>
      </c>
      <c r="AV352" s="1" t="e">
        <f>_xlfn.XLOOKUP($L352,Pos!$A:$A,Pos!AL:AL,_xlfn.XLOOKUP($L352,#REF!,#REF!, ""), 0)</f>
        <v>#REF!</v>
      </c>
      <c r="AW352" s="1" t="e">
        <f>_xlfn.XLOOKUP($L352,Pos!$A:$A,Pos!AM:AM,_xlfn.XLOOKUP($L352,#REF!,#REF!, ""), 0)</f>
        <v>#REF!</v>
      </c>
      <c r="AX352" s="1" t="e">
        <f>_xlfn.XLOOKUP($L352,Pos!$A:$A,Pos!AN:AN,_xlfn.XLOOKUP($L352,#REF!,#REF!, ""), 0)</f>
        <v>#REF!</v>
      </c>
      <c r="AY352" s="1" t="e">
        <f>_xlfn.XLOOKUP($L352,Pos!$A:$A,Pos!AO:AO,_xlfn.XLOOKUP($L352,#REF!,#REF!, ""), 0)</f>
        <v>#REF!</v>
      </c>
      <c r="AZ352" s="7" t="str">
        <f t="shared" si="144"/>
        <v>OUT</v>
      </c>
      <c r="BA352" s="1">
        <f>IF(OR(_xlfn.XLOOKUP(L352,Pos!B:B,Pos!L:L,FALSE)="ESG Reason",_xlfn.XLOOKUP(L352,Pos!B:B,Pos!L:L,FALSE)="Blacklisted"),1,0)</f>
        <v>0</v>
      </c>
      <c r="BC352" s="11">
        <v>2.0074831905517041E-10</v>
      </c>
      <c r="BD352" s="11">
        <f>_xlfn.XLOOKUP($L352,Pos!$B:$B,Pos!H:H,0, 0)</f>
        <v>0</v>
      </c>
      <c r="BE352" s="11">
        <f>_xlfn.XLOOKUP($L352,Pos!$B:$B,Pos!I:I,0, 0)</f>
        <v>8.321838831490617E-4</v>
      </c>
      <c r="BF352" s="18">
        <f t="shared" si="145"/>
        <v>8.321838831490617E-4</v>
      </c>
      <c r="BG352" s="1">
        <f t="shared" si="146"/>
        <v>1</v>
      </c>
      <c r="BH352" s="1">
        <f t="shared" si="147"/>
        <v>34</v>
      </c>
      <c r="BI352" s="18">
        <f t="shared" si="148"/>
        <v>2.0074831905517041E-10</v>
      </c>
      <c r="BJ352" s="3">
        <f t="shared" si="149"/>
        <v>0</v>
      </c>
      <c r="BK352" s="18">
        <f t="shared" si="150"/>
        <v>0</v>
      </c>
    </row>
    <row r="353" spans="3:63" x14ac:dyDescent="0.25">
      <c r="C353" s="3"/>
      <c r="D353" s="3"/>
      <c r="E353" s="3"/>
      <c r="F353" s="3"/>
      <c r="G353" s="51" t="s">
        <v>264</v>
      </c>
      <c r="H353" s="8" t="str">
        <f t="shared" si="140"/>
        <v>0%North America</v>
      </c>
      <c r="I353" s="11" cm="1">
        <f t="array" ref="I353">IF(
   AZ353 = "OUT", 0,IF(
   BD353 &gt;= LARGE(IF(ISNUMBER(BD:BD), BD:BD), 3),
   BE353 - 0.001,
   IF(BE353 &gt;=VLOOKUP(P353,mapping!$A:$B,2,FALSE), BE353,VLOOKUP(P353,mapping!$A$2:$B$8,2,FALSE))
))</f>
        <v>0</v>
      </c>
      <c r="J353" s="11" cm="1">
        <f t="array" ref="J353">IF(
    AZ353="OUT",0,IF(IF(
                      BD353&gt;=LARGE(IF(ISNUMBER(BD:BD),BD:BD),3),
                      BE353+0.001,
                      VLOOKUP(H353,mapping!$D:$E,2,FALSE)
                      )&gt;I353,
                   IF(
                      BD353&gt;=LARGE(IF(ISNUMBER(BD:BD),BD:BD),3),
                      BE353+0.001,
                      VLOOKUP(H353,mapping!$D:$E,2,FALSE)
                      ),
                   I353+0.002))</f>
        <v>0</v>
      </c>
      <c r="K353" s="8">
        <f t="shared" si="141"/>
        <v>8.2728363836367935E-4</v>
      </c>
      <c r="L353" s="1" t="str">
        <f>Pos!B926</f>
        <v>US2193501051</v>
      </c>
      <c r="M353" s="1" t="str">
        <f>_xlfn.XLOOKUP($L353,Pos!B:B,Pos!D:D,, 0)</f>
        <v>Corning Inc</v>
      </c>
      <c r="N353" s="1" t="str">
        <f>_xlfn.XLOOKUP($L353,Pos!B:B,Pos!E:E,, 0)</f>
        <v>Technology</v>
      </c>
      <c r="O353" s="1" t="str">
        <f t="shared" si="142"/>
        <v>Technology_North America</v>
      </c>
      <c r="P353" s="1" t="str">
        <f>_xlfn.XLOOKUP($L353,Pos!B:B,Pos!F:F,, 0)</f>
        <v>North America</v>
      </c>
      <c r="Q353" s="1">
        <v>0</v>
      </c>
      <c r="R353" s="9">
        <f>_xlfn.XLOOKUP($L353,Pos!$B:$B,Pos!N:N,0, 0)</f>
        <v>7.04</v>
      </c>
      <c r="S353" s="9">
        <f>_xlfn.XLOOKUP($L353,Pos!$B:$B,Pos!O:O,0, 0)</f>
        <v>4.7565</v>
      </c>
      <c r="T353" s="9">
        <f>_xlfn.XLOOKUP($L353,Pos!$B:$B,Pos!P:P,0, 0)</f>
        <v>2.9249999999999998</v>
      </c>
      <c r="U353" s="9">
        <f>_xlfn.XLOOKUP($L353,Pos!$B:$B,Pos!Q:Q,0, 0)</f>
        <v>8.5</v>
      </c>
      <c r="V353" s="9">
        <f>_xlfn.XLOOKUP($L353,Pos!$B:$B,Pos!R:R,0, 0)</f>
        <v>7.233333</v>
      </c>
      <c r="W353" s="9">
        <f>_xlfn.XLOOKUP($L353,Pos!$B:$B,Pos!S:S,0, 0)</f>
        <v>4.38</v>
      </c>
      <c r="X353" s="9" t="str">
        <f>_xlfn.XLOOKUP($L353,Pos!$B:$B,Pos!J:J,0, 0)</f>
        <v>Outperform</v>
      </c>
      <c r="Y353" s="1">
        <v>0</v>
      </c>
      <c r="Z353" s="1">
        <v>0</v>
      </c>
      <c r="AA353" s="1">
        <f t="shared" si="143"/>
        <v>0</v>
      </c>
      <c r="AB353" s="9">
        <f>_xlfn.XLOOKUP(L353,Pos!B:B,Pos!K:K,-1,0)</f>
        <v>4.4329896907216497</v>
      </c>
      <c r="AC353" s="1" t="e">
        <f>_xlfn.XLOOKUP($L353,Pos!$A:$A,Pos!S:S,_xlfn.XLOOKUP($L353,#REF!,#REF!, ""), 0)</f>
        <v>#REF!</v>
      </c>
      <c r="AD353" s="1" t="e">
        <f>_xlfn.XLOOKUP($L353,Pos!$A:$A,Pos!T:T,_xlfn.XLOOKUP($L353,#REF!,#REF!, ""), 0)</f>
        <v>#REF!</v>
      </c>
      <c r="AE353" s="1" t="e">
        <f>_xlfn.XLOOKUP($L353,Pos!$A:$A,Pos!U:U,_xlfn.XLOOKUP($L353,#REF!,#REF!, ""), 0)</f>
        <v>#REF!</v>
      </c>
      <c r="AF353" s="1" t="e">
        <f>_xlfn.XLOOKUP($L353,Pos!$A:$A,Pos!V:V,_xlfn.XLOOKUP($L353,#REF!,#REF!, ""), 0)</f>
        <v>#REF!</v>
      </c>
      <c r="AG353" s="1" t="e">
        <f>_xlfn.XLOOKUP($L353,Pos!$A:$A,Pos!W:W,_xlfn.XLOOKUP($L353,#REF!,#REF!, ""), 0)</f>
        <v>#REF!</v>
      </c>
      <c r="AH353" s="1" t="e">
        <f>_xlfn.XLOOKUP($L353,Pos!$A:$A,Pos!X:X,_xlfn.XLOOKUP($L353,#REF!,#REF!, ""), 0)</f>
        <v>#REF!</v>
      </c>
      <c r="AI353" s="1" t="e">
        <f>_xlfn.XLOOKUP($L353,Pos!$A:$A,Pos!Y:Y,_xlfn.XLOOKUP($L353,#REF!,#REF!, ""), 0)</f>
        <v>#REF!</v>
      </c>
      <c r="AJ353" s="1" t="e">
        <f>_xlfn.XLOOKUP($L353,Pos!$A:$A,Pos!Z:Z,_xlfn.XLOOKUP($L353,#REF!,#REF!, ""), 0)</f>
        <v>#REF!</v>
      </c>
      <c r="AK353" s="1" t="e">
        <f>_xlfn.XLOOKUP($L353,Pos!$A:$A,Pos!AA:AA,_xlfn.XLOOKUP($L353,#REF!,#REF!, ""), 0)</f>
        <v>#REF!</v>
      </c>
      <c r="AL353" s="1" t="e">
        <f>_xlfn.XLOOKUP($L353,Pos!$A:$A,Pos!AB:AB,_xlfn.XLOOKUP($L353,#REF!,#REF!, ""), 0)</f>
        <v>#REF!</v>
      </c>
      <c r="AM353" s="1" t="e">
        <f>_xlfn.XLOOKUP($L353,Pos!$A:$A,Pos!AC:AC,_xlfn.XLOOKUP($L353,#REF!,#REF!, ""), 0)</f>
        <v>#REF!</v>
      </c>
      <c r="AN353" s="1" t="e">
        <f>_xlfn.XLOOKUP($L353,Pos!$A:$A,Pos!AD:AD,_xlfn.XLOOKUP($L353,#REF!,#REF!, ""), 0)</f>
        <v>#REF!</v>
      </c>
      <c r="AO353" s="1" t="e">
        <f>_xlfn.XLOOKUP($L353,Pos!$A:$A,Pos!AE:AE,_xlfn.XLOOKUP($L353,#REF!,#REF!, ""), 0)</f>
        <v>#REF!</v>
      </c>
      <c r="AP353" s="1" t="e">
        <f>_xlfn.XLOOKUP($L353,Pos!$A:$A,Pos!AF:AF,_xlfn.XLOOKUP($L353,#REF!,#REF!, ""), 0)</f>
        <v>#REF!</v>
      </c>
      <c r="AQ353" s="1" t="e">
        <f>_xlfn.XLOOKUP($L353,Pos!$A:$A,Pos!AG:AG,_xlfn.XLOOKUP($L353,#REF!,#REF!, ""), 0)</f>
        <v>#REF!</v>
      </c>
      <c r="AR353" s="1" t="e">
        <f>_xlfn.XLOOKUP($L353,Pos!$A:$A,Pos!AH:AH,_xlfn.XLOOKUP($L353,#REF!,#REF!, ""), 0)</f>
        <v>#REF!</v>
      </c>
      <c r="AS353" s="1" t="e">
        <f>_xlfn.XLOOKUP($L353,Pos!$A:$A,Pos!AI:AI,_xlfn.XLOOKUP($L353,#REF!,#REF!, ""), 0)</f>
        <v>#REF!</v>
      </c>
      <c r="AT353" s="1" t="e">
        <f>_xlfn.XLOOKUP($L353,Pos!$A:$A,Pos!AJ:AJ,_xlfn.XLOOKUP($L353,#REF!,#REF!, ""), 0)</f>
        <v>#REF!</v>
      </c>
      <c r="AU353" s="1" t="e">
        <f>_xlfn.XLOOKUP($L353,Pos!$A:$A,Pos!AK:AK,_xlfn.XLOOKUP($L353,#REF!,#REF!, ""), 0)</f>
        <v>#REF!</v>
      </c>
      <c r="AV353" s="1" t="e">
        <f>_xlfn.XLOOKUP($L353,Pos!$A:$A,Pos!AL:AL,_xlfn.XLOOKUP($L353,#REF!,#REF!, ""), 0)</f>
        <v>#REF!</v>
      </c>
      <c r="AW353" s="1" t="e">
        <f>_xlfn.XLOOKUP($L353,Pos!$A:$A,Pos!AM:AM,_xlfn.XLOOKUP($L353,#REF!,#REF!, ""), 0)</f>
        <v>#REF!</v>
      </c>
      <c r="AX353" s="1" t="e">
        <f>_xlfn.XLOOKUP($L353,Pos!$A:$A,Pos!AN:AN,_xlfn.XLOOKUP($L353,#REF!,#REF!, ""), 0)</f>
        <v>#REF!</v>
      </c>
      <c r="AY353" s="1" t="e">
        <f>_xlfn.XLOOKUP($L353,Pos!$A:$A,Pos!AO:AO,_xlfn.XLOOKUP($L353,#REF!,#REF!, ""), 0)</f>
        <v>#REF!</v>
      </c>
      <c r="AZ353" s="7" t="str">
        <f t="shared" si="144"/>
        <v>OUT</v>
      </c>
      <c r="BA353" s="1">
        <f>IF(OR(_xlfn.XLOOKUP(L353,Pos!B:B,Pos!L:L,FALSE)="ESG Reason",_xlfn.XLOOKUP(L353,Pos!B:B,Pos!L:L,FALSE)="Blacklisted"),1,0)</f>
        <v>0</v>
      </c>
      <c r="BC353" s="11">
        <v>1.9841977164197281E-10</v>
      </c>
      <c r="BD353" s="11">
        <f>_xlfn.XLOOKUP($L353,Pos!$B:$B,Pos!H:H,0, 0)</f>
        <v>0</v>
      </c>
      <c r="BE353" s="11">
        <f>_xlfn.XLOOKUP($L353,Pos!$B:$B,Pos!I:I,0, 0)</f>
        <v>8.2728363836367935E-4</v>
      </c>
      <c r="BF353" s="18">
        <f t="shared" si="145"/>
        <v>8.2728363836367935E-4</v>
      </c>
      <c r="BG353" s="1">
        <f t="shared" si="146"/>
        <v>1</v>
      </c>
      <c r="BH353" s="1">
        <f t="shared" si="147"/>
        <v>35</v>
      </c>
      <c r="BI353" s="18">
        <f t="shared" si="148"/>
        <v>1.9841977164197281E-10</v>
      </c>
      <c r="BJ353" s="3">
        <f t="shared" si="149"/>
        <v>0</v>
      </c>
      <c r="BK353" s="18">
        <f t="shared" si="150"/>
        <v>0</v>
      </c>
    </row>
    <row r="354" spans="3:63" x14ac:dyDescent="0.25">
      <c r="C354" s="3"/>
      <c r="D354" s="3"/>
      <c r="E354" s="3"/>
      <c r="F354" s="3"/>
      <c r="G354" s="51" t="s">
        <v>269</v>
      </c>
      <c r="H354" s="8" t="str">
        <f t="shared" si="140"/>
        <v>0%North America</v>
      </c>
      <c r="I354" s="11" cm="1">
        <f t="array" ref="I354">IF(
   AZ354 = "OUT", 0,IF(
   BD354 &gt;= LARGE(IF(ISNUMBER(BD:BD), BD:BD), 3),
   BE354 - 0.001,
   IF(BE354 &gt;=VLOOKUP(P354,mapping!$A:$B,2,FALSE), BE354,VLOOKUP(P354,mapping!$A$2:$B$8,2,FALSE))
))</f>
        <v>0</v>
      </c>
      <c r="J354" s="11" cm="1">
        <f t="array" ref="J354">IF(
    AZ354="OUT",0,IF(IF(
                      BD354&gt;=LARGE(IF(ISNUMBER(BD:BD),BD:BD),3),
                      BE354+0.001,
                      VLOOKUP(H354,mapping!$D:$E,2,FALSE)
                      )&gt;I354,
                   IF(
                      BD354&gt;=LARGE(IF(ISNUMBER(BD:BD),BD:BD),3),
                      BE354+0.001,
                      VLOOKUP(H354,mapping!$D:$E,2,FALSE)
                      ),
                   I354+0.002))</f>
        <v>0</v>
      </c>
      <c r="K354" s="8">
        <f t="shared" si="141"/>
        <v>8.2506810162552677E-4</v>
      </c>
      <c r="L354" s="1" t="str">
        <f>Pos!B828</f>
        <v>US03073E1055</v>
      </c>
      <c r="M354" s="1" t="str">
        <f>_xlfn.XLOOKUP($L354,Pos!B:B,Pos!D:D,, 0)</f>
        <v>Cencora, Inc.</v>
      </c>
      <c r="N354" s="1" t="str">
        <f>_xlfn.XLOOKUP($L354,Pos!B:B,Pos!E:E,, 0)</f>
        <v>Health Care</v>
      </c>
      <c r="O354" s="1" t="str">
        <f t="shared" si="142"/>
        <v>Health Care_North America</v>
      </c>
      <c r="P354" s="1" t="str">
        <f>_xlfn.XLOOKUP($L354,Pos!B:B,Pos!F:F,, 0)</f>
        <v>North America</v>
      </c>
      <c r="Q354" s="1">
        <v>0</v>
      </c>
      <c r="R354" s="9">
        <f>_xlfn.XLOOKUP($L354,Pos!$B:$B,Pos!N:N,0, 0)</f>
        <v>2.12</v>
      </c>
      <c r="S354" s="9">
        <f>_xlfn.XLOOKUP($L354,Pos!$B:$B,Pos!O:O,0, 0)</f>
        <v>4.3019999999999996</v>
      </c>
      <c r="T354" s="9">
        <f>_xlfn.XLOOKUP($L354,Pos!$B:$B,Pos!P:P,0, 0)</f>
        <v>6.2750000000000004</v>
      </c>
      <c r="U354" s="9">
        <f>_xlfn.XLOOKUP($L354,Pos!$B:$B,Pos!Q:Q,0, 0)</f>
        <v>9.1999999999999993</v>
      </c>
      <c r="V354" s="9">
        <f>_xlfn.XLOOKUP($L354,Pos!$B:$B,Pos!R:R,0, 0)</f>
        <v>7.0666669999999998</v>
      </c>
      <c r="W354" s="9">
        <f>_xlfn.XLOOKUP($L354,Pos!$B:$B,Pos!S:S,0, 0)</f>
        <v>7.1833330000000002</v>
      </c>
      <c r="X354" s="9" t="str">
        <f>_xlfn.XLOOKUP($L354,Pos!$B:$B,Pos!J:J,0, 0)</f>
        <v>Outperform</v>
      </c>
      <c r="Y354" s="1">
        <v>0</v>
      </c>
      <c r="Z354" s="1">
        <v>0</v>
      </c>
      <c r="AA354" s="1">
        <f t="shared" si="143"/>
        <v>0</v>
      </c>
      <c r="AB354" s="9">
        <f>_xlfn.XLOOKUP(L354,Pos!B:B,Pos!K:K,-1,0)</f>
        <v>6.9491525423728806</v>
      </c>
      <c r="AC354" s="1" t="e">
        <f>_xlfn.XLOOKUP($L354,Pos!$A:$A,Pos!S:S,_xlfn.XLOOKUP($L354,#REF!,#REF!, ""), 0)</f>
        <v>#REF!</v>
      </c>
      <c r="AD354" s="1" t="e">
        <f>_xlfn.XLOOKUP($L354,Pos!$A:$A,Pos!T:T,_xlfn.XLOOKUP($L354,#REF!,#REF!, ""), 0)</f>
        <v>#REF!</v>
      </c>
      <c r="AE354" s="1" t="e">
        <f>_xlfn.XLOOKUP($L354,Pos!$A:$A,Pos!U:U,_xlfn.XLOOKUP($L354,#REF!,#REF!, ""), 0)</f>
        <v>#REF!</v>
      </c>
      <c r="AF354" s="1" t="e">
        <f>_xlfn.XLOOKUP($L354,Pos!$A:$A,Pos!V:V,_xlfn.XLOOKUP($L354,#REF!,#REF!, ""), 0)</f>
        <v>#REF!</v>
      </c>
      <c r="AG354" s="1" t="e">
        <f>_xlfn.XLOOKUP($L354,Pos!$A:$A,Pos!W:W,_xlfn.XLOOKUP($L354,#REF!,#REF!, ""), 0)</f>
        <v>#REF!</v>
      </c>
      <c r="AH354" s="1" t="e">
        <f>_xlfn.XLOOKUP($L354,Pos!$A:$A,Pos!X:X,_xlfn.XLOOKUP($L354,#REF!,#REF!, ""), 0)</f>
        <v>#REF!</v>
      </c>
      <c r="AI354" s="1" t="e">
        <f>_xlfn.XLOOKUP($L354,Pos!$A:$A,Pos!Y:Y,_xlfn.XLOOKUP($L354,#REF!,#REF!, ""), 0)</f>
        <v>#REF!</v>
      </c>
      <c r="AJ354" s="1" t="e">
        <f>_xlfn.XLOOKUP($L354,Pos!$A:$A,Pos!Z:Z,_xlfn.XLOOKUP($L354,#REF!,#REF!, ""), 0)</f>
        <v>#REF!</v>
      </c>
      <c r="AK354" s="1" t="e">
        <f>_xlfn.XLOOKUP($L354,Pos!$A:$A,Pos!AA:AA,_xlfn.XLOOKUP($L354,#REF!,#REF!, ""), 0)</f>
        <v>#REF!</v>
      </c>
      <c r="AL354" s="1" t="e">
        <f>_xlfn.XLOOKUP($L354,Pos!$A:$A,Pos!AB:AB,_xlfn.XLOOKUP($L354,#REF!,#REF!, ""), 0)</f>
        <v>#REF!</v>
      </c>
      <c r="AM354" s="1" t="e">
        <f>_xlfn.XLOOKUP($L354,Pos!$A:$A,Pos!AC:AC,_xlfn.XLOOKUP($L354,#REF!,#REF!, ""), 0)</f>
        <v>#REF!</v>
      </c>
      <c r="AN354" s="1" t="e">
        <f>_xlfn.XLOOKUP($L354,Pos!$A:$A,Pos!AD:AD,_xlfn.XLOOKUP($L354,#REF!,#REF!, ""), 0)</f>
        <v>#REF!</v>
      </c>
      <c r="AO354" s="1" t="e">
        <f>_xlfn.XLOOKUP($L354,Pos!$A:$A,Pos!AE:AE,_xlfn.XLOOKUP($L354,#REF!,#REF!, ""), 0)</f>
        <v>#REF!</v>
      </c>
      <c r="AP354" s="1" t="e">
        <f>_xlfn.XLOOKUP($L354,Pos!$A:$A,Pos!AF:AF,_xlfn.XLOOKUP($L354,#REF!,#REF!, ""), 0)</f>
        <v>#REF!</v>
      </c>
      <c r="AQ354" s="1" t="e">
        <f>_xlfn.XLOOKUP($L354,Pos!$A:$A,Pos!AG:AG,_xlfn.XLOOKUP($L354,#REF!,#REF!, ""), 0)</f>
        <v>#REF!</v>
      </c>
      <c r="AR354" s="1" t="e">
        <f>_xlfn.XLOOKUP($L354,Pos!$A:$A,Pos!AH:AH,_xlfn.XLOOKUP($L354,#REF!,#REF!, ""), 0)</f>
        <v>#REF!</v>
      </c>
      <c r="AS354" s="1" t="e">
        <f>_xlfn.XLOOKUP($L354,Pos!$A:$A,Pos!AI:AI,_xlfn.XLOOKUP($L354,#REF!,#REF!, ""), 0)</f>
        <v>#REF!</v>
      </c>
      <c r="AT354" s="1" t="e">
        <f>_xlfn.XLOOKUP($L354,Pos!$A:$A,Pos!AJ:AJ,_xlfn.XLOOKUP($L354,#REF!,#REF!, ""), 0)</f>
        <v>#REF!</v>
      </c>
      <c r="AU354" s="1" t="e">
        <f>_xlfn.XLOOKUP($L354,Pos!$A:$A,Pos!AK:AK,_xlfn.XLOOKUP($L354,#REF!,#REF!, ""), 0)</f>
        <v>#REF!</v>
      </c>
      <c r="AV354" s="1" t="e">
        <f>_xlfn.XLOOKUP($L354,Pos!$A:$A,Pos!AL:AL,_xlfn.XLOOKUP($L354,#REF!,#REF!, ""), 0)</f>
        <v>#REF!</v>
      </c>
      <c r="AW354" s="1" t="e">
        <f>_xlfn.XLOOKUP($L354,Pos!$A:$A,Pos!AM:AM,_xlfn.XLOOKUP($L354,#REF!,#REF!, ""), 0)</f>
        <v>#REF!</v>
      </c>
      <c r="AX354" s="1" t="e">
        <f>_xlfn.XLOOKUP($L354,Pos!$A:$A,Pos!AN:AN,_xlfn.XLOOKUP($L354,#REF!,#REF!, ""), 0)</f>
        <v>#REF!</v>
      </c>
      <c r="AY354" s="1" t="e">
        <f>_xlfn.XLOOKUP($L354,Pos!$A:$A,Pos!AO:AO,_xlfn.XLOOKUP($L354,#REF!,#REF!, ""), 0)</f>
        <v>#REF!</v>
      </c>
      <c r="AZ354" s="7" t="str">
        <f t="shared" si="144"/>
        <v>OUT</v>
      </c>
      <c r="BA354" s="1">
        <f>IF(OR(_xlfn.XLOOKUP(L354,Pos!B:B,Pos!L:L,FALSE)="ESG Reason",_xlfn.XLOOKUP(L354,Pos!B:B,Pos!L:L,FALSE)="Blacklisted"),1,0)</f>
        <v>0</v>
      </c>
      <c r="BC354" s="11">
        <v>9.1208690037953755E-11</v>
      </c>
      <c r="BD354" s="11">
        <f>_xlfn.XLOOKUP($L354,Pos!$B:$B,Pos!H:H,0, 0)</f>
        <v>0</v>
      </c>
      <c r="BE354" s="11">
        <f>_xlfn.XLOOKUP($L354,Pos!$B:$B,Pos!I:I,0, 0)</f>
        <v>8.2506810162552677E-4</v>
      </c>
      <c r="BF354" s="18">
        <f t="shared" si="145"/>
        <v>8.2506810162552677E-4</v>
      </c>
      <c r="BG354" s="1">
        <f t="shared" si="146"/>
        <v>1</v>
      </c>
      <c r="BH354" s="1">
        <f t="shared" si="147"/>
        <v>28</v>
      </c>
      <c r="BI354" s="18">
        <f t="shared" si="148"/>
        <v>9.1208690037953755E-11</v>
      </c>
      <c r="BJ354" s="3">
        <f t="shared" si="149"/>
        <v>0</v>
      </c>
      <c r="BK354" s="18">
        <f t="shared" si="150"/>
        <v>0</v>
      </c>
    </row>
    <row r="355" spans="3:63" x14ac:dyDescent="0.25">
      <c r="C355" s="3"/>
      <c r="D355" s="3"/>
      <c r="E355" s="3"/>
      <c r="F355" s="3"/>
      <c r="G355" s="51" t="s">
        <v>260</v>
      </c>
      <c r="H355" s="8" t="str">
        <f t="shared" si="140"/>
        <v>0%North America</v>
      </c>
      <c r="I355" s="11" cm="1">
        <f t="array" ref="I355">IF(
   AZ355 = "OUT", 0,IF(
   BD355 &gt;= LARGE(IF(ISNUMBER(BD:BD), BD:BD), 3),
   BE355 - 0.001,
   IF(BE355 &gt;=VLOOKUP(P355,mapping!$A:$B,2,FALSE), BE355,VLOOKUP(P355,mapping!$A$2:$B$8,2,FALSE))
))</f>
        <v>0</v>
      </c>
      <c r="J355" s="11" cm="1">
        <f t="array" ref="J355">IF(
    AZ355="OUT",0,IF(IF(
                      BD355&gt;=LARGE(IF(ISNUMBER(BD:BD),BD:BD),3),
                      BE355+0.001,
                      VLOOKUP(H355,mapping!$D:$E,2,FALSE)
                      )&gt;I355,
                   IF(
                      BD355&gt;=LARGE(IF(ISNUMBER(BD:BD),BD:BD),3),
                      BE355+0.001,
                      VLOOKUP(H355,mapping!$D:$E,2,FALSE)
                      ),
                   I355+0.002))</f>
        <v>0</v>
      </c>
      <c r="K355" s="8">
        <f t="shared" si="141"/>
        <v>8.2325152552517155E-4</v>
      </c>
      <c r="L355" s="1" t="str">
        <f>Pos!B439</f>
        <v>IE000IVNQZ81</v>
      </c>
      <c r="M355" s="1" t="str">
        <f>_xlfn.XLOOKUP($L355,Pos!B:B,Pos!D:D,, 0)</f>
        <v>TE Connectivity plc</v>
      </c>
      <c r="N355" s="1" t="str">
        <f>_xlfn.XLOOKUP($L355,Pos!B:B,Pos!E:E,, 0)</f>
        <v>Technology</v>
      </c>
      <c r="O355" s="1" t="str">
        <f t="shared" si="142"/>
        <v>Technology_North America</v>
      </c>
      <c r="P355" s="1" t="str">
        <f>_xlfn.XLOOKUP($L355,Pos!B:B,Pos!F:F,, 0)</f>
        <v>North America</v>
      </c>
      <c r="Q355" s="1">
        <v>0</v>
      </c>
      <c r="R355" s="9">
        <f>_xlfn.XLOOKUP($L355,Pos!$B:$B,Pos!N:N,0, 0)</f>
        <v>7.52</v>
      </c>
      <c r="S355" s="9">
        <f>_xlfn.XLOOKUP($L355,Pos!$B:$B,Pos!O:O,0, 0)</f>
        <v>6.7649999999999997</v>
      </c>
      <c r="T355" s="9">
        <f>_xlfn.XLOOKUP($L355,Pos!$B:$B,Pos!P:P,0, 0)</f>
        <v>4.375</v>
      </c>
      <c r="U355" s="9">
        <f>_xlfn.XLOOKUP($L355,Pos!$B:$B,Pos!Q:Q,0, 0)</f>
        <v>8.8000000000000007</v>
      </c>
      <c r="V355" s="9">
        <f>_xlfn.XLOOKUP($L355,Pos!$B:$B,Pos!R:R,0, 0)</f>
        <v>7.1333330000000004</v>
      </c>
      <c r="W355" s="9">
        <f>_xlfn.XLOOKUP($L355,Pos!$B:$B,Pos!S:S,0, 0)</f>
        <v>5.2916670000000003</v>
      </c>
      <c r="X355" s="9" t="str">
        <f>_xlfn.XLOOKUP($L355,Pos!$B:$B,Pos!J:J,0, 0)</f>
        <v>Outperform</v>
      </c>
      <c r="Y355" s="1">
        <v>0</v>
      </c>
      <c r="Z355" s="1">
        <v>0</v>
      </c>
      <c r="AA355" s="1">
        <f t="shared" si="143"/>
        <v>0</v>
      </c>
      <c r="AB355" s="9">
        <f>_xlfn.XLOOKUP(L355,Pos!B:B,Pos!K:K,-1,0)</f>
        <v>6.8041237113402069</v>
      </c>
      <c r="AC355" s="1" t="e">
        <f>_xlfn.XLOOKUP($L355,Pos!$A:$A,Pos!S:S,_xlfn.XLOOKUP($L355,#REF!,#REF!, ""), 0)</f>
        <v>#REF!</v>
      </c>
      <c r="AD355" s="1" t="e">
        <f>_xlfn.XLOOKUP($L355,Pos!$A:$A,Pos!T:T,_xlfn.XLOOKUP($L355,#REF!,#REF!, ""), 0)</f>
        <v>#REF!</v>
      </c>
      <c r="AE355" s="1" t="e">
        <f>_xlfn.XLOOKUP($L355,Pos!$A:$A,Pos!U:U,_xlfn.XLOOKUP($L355,#REF!,#REF!, ""), 0)</f>
        <v>#REF!</v>
      </c>
      <c r="AF355" s="1" t="e">
        <f>_xlfn.XLOOKUP($L355,Pos!$A:$A,Pos!V:V,_xlfn.XLOOKUP($L355,#REF!,#REF!, ""), 0)</f>
        <v>#REF!</v>
      </c>
      <c r="AG355" s="1" t="e">
        <f>_xlfn.XLOOKUP($L355,Pos!$A:$A,Pos!W:W,_xlfn.XLOOKUP($L355,#REF!,#REF!, ""), 0)</f>
        <v>#REF!</v>
      </c>
      <c r="AH355" s="1" t="e">
        <f>_xlfn.XLOOKUP($L355,Pos!$A:$A,Pos!X:X,_xlfn.XLOOKUP($L355,#REF!,#REF!, ""), 0)</f>
        <v>#REF!</v>
      </c>
      <c r="AI355" s="1" t="e">
        <f>_xlfn.XLOOKUP($L355,Pos!$A:$A,Pos!Y:Y,_xlfn.XLOOKUP($L355,#REF!,#REF!, ""), 0)</f>
        <v>#REF!</v>
      </c>
      <c r="AJ355" s="1" t="e">
        <f>_xlfn.XLOOKUP($L355,Pos!$A:$A,Pos!Z:Z,_xlfn.XLOOKUP($L355,#REF!,#REF!, ""), 0)</f>
        <v>#REF!</v>
      </c>
      <c r="AK355" s="1" t="e">
        <f>_xlfn.XLOOKUP($L355,Pos!$A:$A,Pos!AA:AA,_xlfn.XLOOKUP($L355,#REF!,#REF!, ""), 0)</f>
        <v>#REF!</v>
      </c>
      <c r="AL355" s="1" t="e">
        <f>_xlfn.XLOOKUP($L355,Pos!$A:$A,Pos!AB:AB,_xlfn.XLOOKUP($L355,#REF!,#REF!, ""), 0)</f>
        <v>#REF!</v>
      </c>
      <c r="AM355" s="1" t="e">
        <f>_xlfn.XLOOKUP($L355,Pos!$A:$A,Pos!AC:AC,_xlfn.XLOOKUP($L355,#REF!,#REF!, ""), 0)</f>
        <v>#REF!</v>
      </c>
      <c r="AN355" s="1" t="e">
        <f>_xlfn.XLOOKUP($L355,Pos!$A:$A,Pos!AD:AD,_xlfn.XLOOKUP($L355,#REF!,#REF!, ""), 0)</f>
        <v>#REF!</v>
      </c>
      <c r="AO355" s="1" t="e">
        <f>_xlfn.XLOOKUP($L355,Pos!$A:$A,Pos!AE:AE,_xlfn.XLOOKUP($L355,#REF!,#REF!, ""), 0)</f>
        <v>#REF!</v>
      </c>
      <c r="AP355" s="1" t="e">
        <f>_xlfn.XLOOKUP($L355,Pos!$A:$A,Pos!AF:AF,_xlfn.XLOOKUP($L355,#REF!,#REF!, ""), 0)</f>
        <v>#REF!</v>
      </c>
      <c r="AQ355" s="1" t="e">
        <f>_xlfn.XLOOKUP($L355,Pos!$A:$A,Pos!AG:AG,_xlfn.XLOOKUP($L355,#REF!,#REF!, ""), 0)</f>
        <v>#REF!</v>
      </c>
      <c r="AR355" s="1" t="e">
        <f>_xlfn.XLOOKUP($L355,Pos!$A:$A,Pos!AH:AH,_xlfn.XLOOKUP($L355,#REF!,#REF!, ""), 0)</f>
        <v>#REF!</v>
      </c>
      <c r="AS355" s="1" t="e">
        <f>_xlfn.XLOOKUP($L355,Pos!$A:$A,Pos!AI:AI,_xlfn.XLOOKUP($L355,#REF!,#REF!, ""), 0)</f>
        <v>#REF!</v>
      </c>
      <c r="AT355" s="1" t="e">
        <f>_xlfn.XLOOKUP($L355,Pos!$A:$A,Pos!AJ:AJ,_xlfn.XLOOKUP($L355,#REF!,#REF!, ""), 0)</f>
        <v>#REF!</v>
      </c>
      <c r="AU355" s="1" t="e">
        <f>_xlfn.XLOOKUP($L355,Pos!$A:$A,Pos!AK:AK,_xlfn.XLOOKUP($L355,#REF!,#REF!, ""), 0)</f>
        <v>#REF!</v>
      </c>
      <c r="AV355" s="1" t="e">
        <f>_xlfn.XLOOKUP($L355,Pos!$A:$A,Pos!AL:AL,_xlfn.XLOOKUP($L355,#REF!,#REF!, ""), 0)</f>
        <v>#REF!</v>
      </c>
      <c r="AW355" s="1" t="e">
        <f>_xlfn.XLOOKUP($L355,Pos!$A:$A,Pos!AM:AM,_xlfn.XLOOKUP($L355,#REF!,#REF!, ""), 0)</f>
        <v>#REF!</v>
      </c>
      <c r="AX355" s="1" t="e">
        <f>_xlfn.XLOOKUP($L355,Pos!$A:$A,Pos!AN:AN,_xlfn.XLOOKUP($L355,#REF!,#REF!, ""), 0)</f>
        <v>#REF!</v>
      </c>
      <c r="AY355" s="1" t="e">
        <f>_xlfn.XLOOKUP($L355,Pos!$A:$A,Pos!AO:AO,_xlfn.XLOOKUP($L355,#REF!,#REF!, ""), 0)</f>
        <v>#REF!</v>
      </c>
      <c r="AZ355" s="7" t="str">
        <f t="shared" si="144"/>
        <v>OUT</v>
      </c>
      <c r="BA355" s="1">
        <f>IF(OR(_xlfn.XLOOKUP(L355,Pos!B:B,Pos!L:L,FALSE)="ESG Reason",_xlfn.XLOOKUP(L355,Pos!B:B,Pos!L:L,FALSE)="Blacklisted"),1,0)</f>
        <v>0</v>
      </c>
      <c r="BC355" s="11">
        <v>1.9841977164196709E-10</v>
      </c>
      <c r="BD355" s="11">
        <f>_xlfn.XLOOKUP($L355,Pos!$B:$B,Pos!H:H,0, 0)</f>
        <v>0</v>
      </c>
      <c r="BE355" s="11">
        <f>_xlfn.XLOOKUP($L355,Pos!$B:$B,Pos!I:I,0, 0)</f>
        <v>8.2325152552517155E-4</v>
      </c>
      <c r="BF355" s="18">
        <f t="shared" si="145"/>
        <v>8.2325152552517155E-4</v>
      </c>
      <c r="BG355" s="1">
        <f t="shared" si="146"/>
        <v>1</v>
      </c>
      <c r="BH355" s="1">
        <f t="shared" si="147"/>
        <v>35</v>
      </c>
      <c r="BI355" s="18">
        <f t="shared" si="148"/>
        <v>1.9841977164196709E-10</v>
      </c>
      <c r="BJ355" s="3">
        <f t="shared" si="149"/>
        <v>0</v>
      </c>
      <c r="BK355" s="18">
        <f t="shared" si="150"/>
        <v>0</v>
      </c>
    </row>
    <row r="356" spans="3:63" x14ac:dyDescent="0.25">
      <c r="C356" s="3"/>
      <c r="D356" s="3"/>
      <c r="E356" s="3"/>
      <c r="F356" s="3"/>
      <c r="G356" s="51" t="s">
        <v>267</v>
      </c>
      <c r="H356" s="8" t="str">
        <f t="shared" si="140"/>
        <v>0%North America</v>
      </c>
      <c r="I356" s="11" cm="1">
        <f t="array" ref="I356">IF(
   AZ356 = "OUT", 0,IF(
   BD356 &gt;= LARGE(IF(ISNUMBER(BD:BD), BD:BD), 3),
   BE356 - 0.001,
   IF(BE356 &gt;=VLOOKUP(P356,mapping!$A:$B,2,FALSE), BE356,VLOOKUP(P356,mapping!$A$2:$B$8,2,FALSE))
))</f>
        <v>0</v>
      </c>
      <c r="J356" s="11" cm="1">
        <f t="array" ref="J356">IF(
    AZ356="OUT",0,IF(IF(
                      BD356&gt;=LARGE(IF(ISNUMBER(BD:BD),BD:BD),3),
                      BE356+0.001,
                      VLOOKUP(H356,mapping!$D:$E,2,FALSE)
                      )&gt;I356,
                   IF(
                      BD356&gt;=LARGE(IF(ISNUMBER(BD:BD),BD:BD),3),
                      BE356+0.001,
                      VLOOKUP(H356,mapping!$D:$E,2,FALSE)
                      ),
                   I356+0.002))</f>
        <v>0</v>
      </c>
      <c r="K356" s="8">
        <f t="shared" si="141"/>
        <v>8.2220926711291584E-4</v>
      </c>
      <c r="L356" s="1" t="str">
        <f>Pos!B886</f>
        <v>US1264081035</v>
      </c>
      <c r="M356" s="1" t="str">
        <f>_xlfn.XLOOKUP($L356,Pos!B:B,Pos!D:D,, 0)</f>
        <v>CSX Corporation</v>
      </c>
      <c r="N356" s="1" t="str">
        <f>_xlfn.XLOOKUP($L356,Pos!B:B,Pos!E:E,, 0)</f>
        <v>Industrial Goods &amp; Services</v>
      </c>
      <c r="O356" s="1" t="str">
        <f t="shared" si="142"/>
        <v>Industrial Goods &amp; Services_North America</v>
      </c>
      <c r="P356" s="1" t="str">
        <f>_xlfn.XLOOKUP($L356,Pos!B:B,Pos!F:F,, 0)</f>
        <v>North America</v>
      </c>
      <c r="Q356" s="1">
        <v>0</v>
      </c>
      <c r="R356" s="9">
        <f>_xlfn.XLOOKUP($L356,Pos!$B:$B,Pos!N:N,0, 0)</f>
        <v>6.05</v>
      </c>
      <c r="S356" s="9">
        <f>_xlfn.XLOOKUP($L356,Pos!$B:$B,Pos!O:O,0, 0)</f>
        <v>4.2096669999999996</v>
      </c>
      <c r="T356" s="9">
        <f>_xlfn.XLOOKUP($L356,Pos!$B:$B,Pos!P:P,0, 0)</f>
        <v>4.625</v>
      </c>
      <c r="U356" s="9">
        <f>_xlfn.XLOOKUP($L356,Pos!$B:$B,Pos!Q:Q,0, 0)</f>
        <v>2.9</v>
      </c>
      <c r="V356" s="9">
        <f>_xlfn.XLOOKUP($L356,Pos!$B:$B,Pos!R:R,0, 0)</f>
        <v>7.5</v>
      </c>
      <c r="W356" s="9">
        <f>_xlfn.XLOOKUP($L356,Pos!$B:$B,Pos!S:S,0, 0)</f>
        <v>1.83</v>
      </c>
      <c r="X356" s="9" t="str">
        <f>_xlfn.XLOOKUP($L356,Pos!$B:$B,Pos!J:J,0, 0)</f>
        <v>Outperform</v>
      </c>
      <c r="Y356" s="1">
        <v>0</v>
      </c>
      <c r="Z356" s="1">
        <v>0</v>
      </c>
      <c r="AA356" s="1">
        <f t="shared" si="143"/>
        <v>0</v>
      </c>
      <c r="AB356" s="9">
        <f>_xlfn.XLOOKUP(L356,Pos!B:B,Pos!K:K,-1,0)</f>
        <v>0.9375</v>
      </c>
      <c r="AC356" s="1" t="e">
        <f>_xlfn.XLOOKUP($L356,Pos!$A:$A,Pos!S:S,_xlfn.XLOOKUP($L356,#REF!,#REF!, ""), 0)</f>
        <v>#REF!</v>
      </c>
      <c r="AD356" s="1" t="e">
        <f>_xlfn.XLOOKUP($L356,Pos!$A:$A,Pos!T:T,_xlfn.XLOOKUP($L356,#REF!,#REF!, ""), 0)</f>
        <v>#REF!</v>
      </c>
      <c r="AE356" s="1" t="e">
        <f>_xlfn.XLOOKUP($L356,Pos!$A:$A,Pos!U:U,_xlfn.XLOOKUP($L356,#REF!,#REF!, ""), 0)</f>
        <v>#REF!</v>
      </c>
      <c r="AF356" s="1" t="e">
        <f>_xlfn.XLOOKUP($L356,Pos!$A:$A,Pos!V:V,_xlfn.XLOOKUP($L356,#REF!,#REF!, ""), 0)</f>
        <v>#REF!</v>
      </c>
      <c r="AG356" s="1" t="e">
        <f>_xlfn.XLOOKUP($L356,Pos!$A:$A,Pos!W:W,_xlfn.XLOOKUP($L356,#REF!,#REF!, ""), 0)</f>
        <v>#REF!</v>
      </c>
      <c r="AH356" s="1" t="e">
        <f>_xlfn.XLOOKUP($L356,Pos!$A:$A,Pos!X:X,_xlfn.XLOOKUP($L356,#REF!,#REF!, ""), 0)</f>
        <v>#REF!</v>
      </c>
      <c r="AI356" s="1" t="e">
        <f>_xlfn.XLOOKUP($L356,Pos!$A:$A,Pos!Y:Y,_xlfn.XLOOKUP($L356,#REF!,#REF!, ""), 0)</f>
        <v>#REF!</v>
      </c>
      <c r="AJ356" s="1" t="e">
        <f>_xlfn.XLOOKUP($L356,Pos!$A:$A,Pos!Z:Z,_xlfn.XLOOKUP($L356,#REF!,#REF!, ""), 0)</f>
        <v>#REF!</v>
      </c>
      <c r="AK356" s="1" t="e">
        <f>_xlfn.XLOOKUP($L356,Pos!$A:$A,Pos!AA:AA,_xlfn.XLOOKUP($L356,#REF!,#REF!, ""), 0)</f>
        <v>#REF!</v>
      </c>
      <c r="AL356" s="1" t="e">
        <f>_xlfn.XLOOKUP($L356,Pos!$A:$A,Pos!AB:AB,_xlfn.XLOOKUP($L356,#REF!,#REF!, ""), 0)</f>
        <v>#REF!</v>
      </c>
      <c r="AM356" s="1" t="e">
        <f>_xlfn.XLOOKUP($L356,Pos!$A:$A,Pos!AC:AC,_xlfn.XLOOKUP($L356,#REF!,#REF!, ""), 0)</f>
        <v>#REF!</v>
      </c>
      <c r="AN356" s="1" t="e">
        <f>_xlfn.XLOOKUP($L356,Pos!$A:$A,Pos!AD:AD,_xlfn.XLOOKUP($L356,#REF!,#REF!, ""), 0)</f>
        <v>#REF!</v>
      </c>
      <c r="AO356" s="1" t="e">
        <f>_xlfn.XLOOKUP($L356,Pos!$A:$A,Pos!AE:AE,_xlfn.XLOOKUP($L356,#REF!,#REF!, ""), 0)</f>
        <v>#REF!</v>
      </c>
      <c r="AP356" s="1" t="e">
        <f>_xlfn.XLOOKUP($L356,Pos!$A:$A,Pos!AF:AF,_xlfn.XLOOKUP($L356,#REF!,#REF!, ""), 0)</f>
        <v>#REF!</v>
      </c>
      <c r="AQ356" s="1" t="e">
        <f>_xlfn.XLOOKUP($L356,Pos!$A:$A,Pos!AG:AG,_xlfn.XLOOKUP($L356,#REF!,#REF!, ""), 0)</f>
        <v>#REF!</v>
      </c>
      <c r="AR356" s="1" t="e">
        <f>_xlfn.XLOOKUP($L356,Pos!$A:$A,Pos!AH:AH,_xlfn.XLOOKUP($L356,#REF!,#REF!, ""), 0)</f>
        <v>#REF!</v>
      </c>
      <c r="AS356" s="1" t="e">
        <f>_xlfn.XLOOKUP($L356,Pos!$A:$A,Pos!AI:AI,_xlfn.XLOOKUP($L356,#REF!,#REF!, ""), 0)</f>
        <v>#REF!</v>
      </c>
      <c r="AT356" s="1" t="e">
        <f>_xlfn.XLOOKUP($L356,Pos!$A:$A,Pos!AJ:AJ,_xlfn.XLOOKUP($L356,#REF!,#REF!, ""), 0)</f>
        <v>#REF!</v>
      </c>
      <c r="AU356" s="1" t="e">
        <f>_xlfn.XLOOKUP($L356,Pos!$A:$A,Pos!AK:AK,_xlfn.XLOOKUP($L356,#REF!,#REF!, ""), 0)</f>
        <v>#REF!</v>
      </c>
      <c r="AV356" s="1" t="e">
        <f>_xlfn.XLOOKUP($L356,Pos!$A:$A,Pos!AL:AL,_xlfn.XLOOKUP($L356,#REF!,#REF!, ""), 0)</f>
        <v>#REF!</v>
      </c>
      <c r="AW356" s="1" t="e">
        <f>_xlfn.XLOOKUP($L356,Pos!$A:$A,Pos!AM:AM,_xlfn.XLOOKUP($L356,#REF!,#REF!, ""), 0)</f>
        <v>#REF!</v>
      </c>
      <c r="AX356" s="1" t="e">
        <f>_xlfn.XLOOKUP($L356,Pos!$A:$A,Pos!AN:AN,_xlfn.XLOOKUP($L356,#REF!,#REF!, ""), 0)</f>
        <v>#REF!</v>
      </c>
      <c r="AY356" s="1" t="e">
        <f>_xlfn.XLOOKUP($L356,Pos!$A:$A,Pos!AO:AO,_xlfn.XLOOKUP($L356,#REF!,#REF!, ""), 0)</f>
        <v>#REF!</v>
      </c>
      <c r="AZ356" s="7" t="str">
        <f t="shared" si="144"/>
        <v>OUT</v>
      </c>
      <c r="BA356" s="1">
        <f>IF(OR(_xlfn.XLOOKUP(L356,Pos!B:B,Pos!L:L,FALSE)="ESG Reason",_xlfn.XLOOKUP(L356,Pos!B:B,Pos!L:L,FALSE)="Blacklisted"),1,0)</f>
        <v>1</v>
      </c>
      <c r="BC356" s="11">
        <v>8.6308018493317673E-11</v>
      </c>
      <c r="BD356" s="11">
        <f>_xlfn.XLOOKUP($L356,Pos!$B:$B,Pos!H:H,0, 0)</f>
        <v>0</v>
      </c>
      <c r="BE356" s="11">
        <f>_xlfn.XLOOKUP($L356,Pos!$B:$B,Pos!I:I,0, 0)</f>
        <v>8.2220926711291584E-4</v>
      </c>
      <c r="BF356" s="18">
        <f t="shared" si="145"/>
        <v>8.2220926711291584E-4</v>
      </c>
      <c r="BG356" s="1">
        <f t="shared" si="146"/>
        <v>1</v>
      </c>
      <c r="BH356" s="1">
        <f t="shared" si="147"/>
        <v>29</v>
      </c>
      <c r="BI356" s="18">
        <f t="shared" si="148"/>
        <v>8.6308018493317673E-11</v>
      </c>
      <c r="BJ356" s="3">
        <f t="shared" si="149"/>
        <v>0</v>
      </c>
      <c r="BK356" s="18">
        <f t="shared" si="150"/>
        <v>0</v>
      </c>
    </row>
    <row r="357" spans="3:63" x14ac:dyDescent="0.25">
      <c r="C357" s="3"/>
      <c r="D357" s="3"/>
      <c r="E357" s="3"/>
      <c r="F357" s="3"/>
      <c r="G357" s="51" t="s">
        <v>261</v>
      </c>
      <c r="H357" s="8" t="str">
        <f t="shared" si="140"/>
        <v>0%North America</v>
      </c>
      <c r="I357" s="11" cm="1">
        <f t="array" ref="I357">IF(
   AZ357 = "OUT", 0,IF(
   BD357 &gt;= LARGE(IF(ISNUMBER(BD:BD), BD:BD), 3),
   BE357 - 0.001,
   IF(BE357 &gt;=VLOOKUP(P357,mapping!$A:$B,2,FALSE), BE357,VLOOKUP(P357,mapping!$A$2:$B$8,2,FALSE))
))</f>
        <v>0</v>
      </c>
      <c r="J357" s="11" cm="1">
        <f t="array" ref="J357">IF(
    AZ357="OUT",0,IF(IF(
                      BD357&gt;=LARGE(IF(ISNUMBER(BD:BD),BD:BD),3),
                      BE357+0.001,
                      VLOOKUP(H357,mapping!$D:$E,2,FALSE)
                      )&gt;I357,
                   IF(
                      BD357&gt;=LARGE(IF(ISNUMBER(BD:BD),BD:BD),3),
                      BE357+0.001,
                      VLOOKUP(H357,mapping!$D:$E,2,FALSE)
                      ),
                   I357+0.002))</f>
        <v>0</v>
      </c>
      <c r="K357" s="8">
        <f t="shared" si="141"/>
        <v>8.2164638156026482E-4</v>
      </c>
      <c r="L357" s="1" t="str">
        <f>Pos!B908</f>
        <v>US1729081059</v>
      </c>
      <c r="M357" s="1" t="str">
        <f>_xlfn.XLOOKUP($L357,Pos!B:B,Pos!D:D,, 0)</f>
        <v>Cintas Corporation</v>
      </c>
      <c r="N357" s="1" t="str">
        <f>_xlfn.XLOOKUP($L357,Pos!B:B,Pos!E:E,, 0)</f>
        <v>Industrial Goods &amp; Services</v>
      </c>
      <c r="O357" s="1" t="str">
        <f t="shared" si="142"/>
        <v>Industrial Goods &amp; Services_North America</v>
      </c>
      <c r="P357" s="1" t="str">
        <f>_xlfn.XLOOKUP($L357,Pos!B:B,Pos!F:F,, 0)</f>
        <v>North America</v>
      </c>
      <c r="Q357" s="1">
        <v>0</v>
      </c>
      <c r="R357" s="9">
        <f>_xlfn.XLOOKUP($L357,Pos!$B:$B,Pos!N:N,0, 0)</f>
        <v>5.46</v>
      </c>
      <c r="S357" s="9">
        <f>_xlfn.XLOOKUP($L357,Pos!$B:$B,Pos!O:O,0, 0)</f>
        <v>1.1539999999999999</v>
      </c>
      <c r="T357" s="9">
        <f>_xlfn.XLOOKUP($L357,Pos!$B:$B,Pos!P:P,0, 0)</f>
        <v>7.55</v>
      </c>
      <c r="U357" s="9">
        <f>_xlfn.XLOOKUP($L357,Pos!$B:$B,Pos!Q:Q,0, 0)</f>
        <v>3.3</v>
      </c>
      <c r="V357" s="9">
        <f>_xlfn.XLOOKUP($L357,Pos!$B:$B,Pos!R:R,0, 0)</f>
        <v>8.2666660000000007</v>
      </c>
      <c r="W357" s="9">
        <f>_xlfn.XLOOKUP($L357,Pos!$B:$B,Pos!S:S,0, 0)</f>
        <v>6.6449999999999996</v>
      </c>
      <c r="X357" s="9" t="str">
        <f>_xlfn.XLOOKUP($L357,Pos!$B:$B,Pos!J:J,0, 0)</f>
        <v>Hold</v>
      </c>
      <c r="Y357" s="1">
        <v>0</v>
      </c>
      <c r="Z357" s="1">
        <v>0</v>
      </c>
      <c r="AA357" s="1">
        <f t="shared" si="143"/>
        <v>0</v>
      </c>
      <c r="AB357" s="9">
        <f>_xlfn.XLOOKUP(L357,Pos!B:B,Pos!K:K,-1,0)</f>
        <v>1.666666666666667</v>
      </c>
      <c r="AC357" s="1" t="e">
        <f>_xlfn.XLOOKUP($L357,Pos!$A:$A,Pos!S:S,_xlfn.XLOOKUP($L357,#REF!,#REF!, ""), 0)</f>
        <v>#REF!</v>
      </c>
      <c r="AD357" s="1" t="e">
        <f>_xlfn.XLOOKUP($L357,Pos!$A:$A,Pos!T:T,_xlfn.XLOOKUP($L357,#REF!,#REF!, ""), 0)</f>
        <v>#REF!</v>
      </c>
      <c r="AE357" s="1" t="e">
        <f>_xlfn.XLOOKUP($L357,Pos!$A:$A,Pos!U:U,_xlfn.XLOOKUP($L357,#REF!,#REF!, ""), 0)</f>
        <v>#REF!</v>
      </c>
      <c r="AF357" s="1" t="e">
        <f>_xlfn.XLOOKUP($L357,Pos!$A:$A,Pos!V:V,_xlfn.XLOOKUP($L357,#REF!,#REF!, ""), 0)</f>
        <v>#REF!</v>
      </c>
      <c r="AG357" s="1" t="e">
        <f>_xlfn.XLOOKUP($L357,Pos!$A:$A,Pos!W:W,_xlfn.XLOOKUP($L357,#REF!,#REF!, ""), 0)</f>
        <v>#REF!</v>
      </c>
      <c r="AH357" s="1" t="e">
        <f>_xlfn.XLOOKUP($L357,Pos!$A:$A,Pos!X:X,_xlfn.XLOOKUP($L357,#REF!,#REF!, ""), 0)</f>
        <v>#REF!</v>
      </c>
      <c r="AI357" s="1" t="e">
        <f>_xlfn.XLOOKUP($L357,Pos!$A:$A,Pos!Y:Y,_xlfn.XLOOKUP($L357,#REF!,#REF!, ""), 0)</f>
        <v>#REF!</v>
      </c>
      <c r="AJ357" s="1" t="e">
        <f>_xlfn.XLOOKUP($L357,Pos!$A:$A,Pos!Z:Z,_xlfn.XLOOKUP($L357,#REF!,#REF!, ""), 0)</f>
        <v>#REF!</v>
      </c>
      <c r="AK357" s="1" t="e">
        <f>_xlfn.XLOOKUP($L357,Pos!$A:$A,Pos!AA:AA,_xlfn.XLOOKUP($L357,#REF!,#REF!, ""), 0)</f>
        <v>#REF!</v>
      </c>
      <c r="AL357" s="1" t="e">
        <f>_xlfn.XLOOKUP($L357,Pos!$A:$A,Pos!AB:AB,_xlfn.XLOOKUP($L357,#REF!,#REF!, ""), 0)</f>
        <v>#REF!</v>
      </c>
      <c r="AM357" s="1" t="e">
        <f>_xlfn.XLOOKUP($L357,Pos!$A:$A,Pos!AC:AC,_xlfn.XLOOKUP($L357,#REF!,#REF!, ""), 0)</f>
        <v>#REF!</v>
      </c>
      <c r="AN357" s="1" t="e">
        <f>_xlfn.XLOOKUP($L357,Pos!$A:$A,Pos!AD:AD,_xlfn.XLOOKUP($L357,#REF!,#REF!, ""), 0)</f>
        <v>#REF!</v>
      </c>
      <c r="AO357" s="1" t="e">
        <f>_xlfn.XLOOKUP($L357,Pos!$A:$A,Pos!AE:AE,_xlfn.XLOOKUP($L357,#REF!,#REF!, ""), 0)</f>
        <v>#REF!</v>
      </c>
      <c r="AP357" s="1" t="e">
        <f>_xlfn.XLOOKUP($L357,Pos!$A:$A,Pos!AF:AF,_xlfn.XLOOKUP($L357,#REF!,#REF!, ""), 0)</f>
        <v>#REF!</v>
      </c>
      <c r="AQ357" s="1" t="e">
        <f>_xlfn.XLOOKUP($L357,Pos!$A:$A,Pos!AG:AG,_xlfn.XLOOKUP($L357,#REF!,#REF!, ""), 0)</f>
        <v>#REF!</v>
      </c>
      <c r="AR357" s="1" t="e">
        <f>_xlfn.XLOOKUP($L357,Pos!$A:$A,Pos!AH:AH,_xlfn.XLOOKUP($L357,#REF!,#REF!, ""), 0)</f>
        <v>#REF!</v>
      </c>
      <c r="AS357" s="1" t="e">
        <f>_xlfn.XLOOKUP($L357,Pos!$A:$A,Pos!AI:AI,_xlfn.XLOOKUP($L357,#REF!,#REF!, ""), 0)</f>
        <v>#REF!</v>
      </c>
      <c r="AT357" s="1" t="e">
        <f>_xlfn.XLOOKUP($L357,Pos!$A:$A,Pos!AJ:AJ,_xlfn.XLOOKUP($L357,#REF!,#REF!, ""), 0)</f>
        <v>#REF!</v>
      </c>
      <c r="AU357" s="1" t="e">
        <f>_xlfn.XLOOKUP($L357,Pos!$A:$A,Pos!AK:AK,_xlfn.XLOOKUP($L357,#REF!,#REF!, ""), 0)</f>
        <v>#REF!</v>
      </c>
      <c r="AV357" s="1" t="e">
        <f>_xlfn.XLOOKUP($L357,Pos!$A:$A,Pos!AL:AL,_xlfn.XLOOKUP($L357,#REF!,#REF!, ""), 0)</f>
        <v>#REF!</v>
      </c>
      <c r="AW357" s="1" t="e">
        <f>_xlfn.XLOOKUP($L357,Pos!$A:$A,Pos!AM:AM,_xlfn.XLOOKUP($L357,#REF!,#REF!, ""), 0)</f>
        <v>#REF!</v>
      </c>
      <c r="AX357" s="1" t="e">
        <f>_xlfn.XLOOKUP($L357,Pos!$A:$A,Pos!AN:AN,_xlfn.XLOOKUP($L357,#REF!,#REF!, ""), 0)</f>
        <v>#REF!</v>
      </c>
      <c r="AY357" s="1" t="e">
        <f>_xlfn.XLOOKUP($L357,Pos!$A:$A,Pos!AO:AO,_xlfn.XLOOKUP($L357,#REF!,#REF!, ""), 0)</f>
        <v>#REF!</v>
      </c>
      <c r="AZ357" s="7" t="str">
        <f t="shared" si="144"/>
        <v>OUT</v>
      </c>
      <c r="BA357" s="1">
        <f>IF(OR(_xlfn.XLOOKUP(L357,Pos!B:B,Pos!L:L,FALSE)="ESG Reason",_xlfn.XLOOKUP(L357,Pos!B:B,Pos!L:L,FALSE)="Blacklisted"),1,0)</f>
        <v>0</v>
      </c>
      <c r="BC357" s="11">
        <v>8.6308018493320284E-11</v>
      </c>
      <c r="BD357" s="11">
        <f>_xlfn.XLOOKUP($L357,Pos!$B:$B,Pos!H:H,0, 0)</f>
        <v>0</v>
      </c>
      <c r="BE357" s="11">
        <f>_xlfn.XLOOKUP($L357,Pos!$B:$B,Pos!I:I,0, 0)</f>
        <v>8.2164638156026482E-4</v>
      </c>
      <c r="BF357" s="18">
        <f t="shared" si="145"/>
        <v>8.2164638156026482E-4</v>
      </c>
      <c r="BG357" s="1">
        <f t="shared" si="146"/>
        <v>1</v>
      </c>
      <c r="BH357" s="1">
        <f t="shared" si="147"/>
        <v>29</v>
      </c>
      <c r="BI357" s="18">
        <f t="shared" si="148"/>
        <v>8.6308018493320284E-11</v>
      </c>
      <c r="BJ357" s="3">
        <f t="shared" si="149"/>
        <v>0</v>
      </c>
      <c r="BK357" s="18">
        <f t="shared" si="150"/>
        <v>0</v>
      </c>
    </row>
    <row r="358" spans="3:63" x14ac:dyDescent="0.25">
      <c r="C358" s="3"/>
      <c r="D358" s="3"/>
      <c r="E358" s="3"/>
      <c r="F358" s="3"/>
      <c r="G358" s="51" t="s">
        <v>266</v>
      </c>
      <c r="H358" s="8" t="str">
        <f t="shared" si="140"/>
        <v>0%North America</v>
      </c>
      <c r="I358" s="11" cm="1">
        <f t="array" ref="I358">IF(
   AZ358 = "OUT", 0,IF(
   BD358 &gt;= LARGE(IF(ISNUMBER(BD:BD), BD:BD), 3),
   BE358 - 0.001,
   IF(BE358 &gt;=VLOOKUP(P358,mapping!$A:$B,2,FALSE), BE358,VLOOKUP(P358,mapping!$A$2:$B$8,2,FALSE))
))</f>
        <v>0</v>
      </c>
      <c r="J358" s="11" cm="1">
        <f t="array" ref="J358">IF(
    AZ358="OUT",0,IF(IF(
                      BD358&gt;=LARGE(IF(ISNUMBER(BD:BD),BD:BD),3),
                      BE358+0.001,
                      VLOOKUP(H358,mapping!$D:$E,2,FALSE)
                      )&gt;I358,
                   IF(
                      BD358&gt;=LARGE(IF(ISNUMBER(BD:BD),BD:BD),3),
                      BE358+0.001,
                      VLOOKUP(H358,mapping!$D:$E,2,FALSE)
                      ),
                   I358+0.002))</f>
        <v>0</v>
      </c>
      <c r="K358" s="8">
        <f t="shared" si="141"/>
        <v>8.1929142363156579E-4</v>
      </c>
      <c r="L358" s="1" t="str">
        <f>Pos!B933</f>
        <v>US2310211063</v>
      </c>
      <c r="M358" s="1" t="str">
        <f>_xlfn.XLOOKUP($L358,Pos!B:B,Pos!D:D,, 0)</f>
        <v>Cummins Inc.</v>
      </c>
      <c r="N358" s="1" t="str">
        <f>_xlfn.XLOOKUP($L358,Pos!B:B,Pos!E:E,, 0)</f>
        <v>Industrial Goods &amp; Services</v>
      </c>
      <c r="O358" s="1" t="str">
        <f t="shared" si="142"/>
        <v>Industrial Goods &amp; Services_North America</v>
      </c>
      <c r="P358" s="1" t="str">
        <f>_xlfn.XLOOKUP($L358,Pos!B:B,Pos!F:F,, 0)</f>
        <v>North America</v>
      </c>
      <c r="Q358" s="1">
        <v>0</v>
      </c>
      <c r="R358" s="9">
        <f>_xlfn.XLOOKUP($L358,Pos!$B:$B,Pos!N:N,0, 0)</f>
        <v>6.73</v>
      </c>
      <c r="S358" s="9">
        <f>_xlfn.XLOOKUP($L358,Pos!$B:$B,Pos!O:O,0, 0)</f>
        <v>6.0503330000000002</v>
      </c>
      <c r="T358" s="9">
        <f>_xlfn.XLOOKUP($L358,Pos!$B:$B,Pos!P:P,0, 0)</f>
        <v>5.9749999999999996</v>
      </c>
      <c r="U358" s="9">
        <f>_xlfn.XLOOKUP($L358,Pos!$B:$B,Pos!Q:Q,0, 0)</f>
        <v>8.3000000000000007</v>
      </c>
      <c r="V358" s="9">
        <f>_xlfn.XLOOKUP($L358,Pos!$B:$B,Pos!R:R,0, 0)</f>
        <v>5.0333329999999998</v>
      </c>
      <c r="W358" s="9">
        <f>_xlfn.XLOOKUP($L358,Pos!$B:$B,Pos!S:S,0, 0)</f>
        <v>4.5033329999999996</v>
      </c>
      <c r="X358" s="9" t="str">
        <f>_xlfn.XLOOKUP($L358,Pos!$B:$B,Pos!J:J,0, 0)</f>
        <v>Outperform</v>
      </c>
      <c r="Y358" s="1">
        <v>0</v>
      </c>
      <c r="Z358" s="1">
        <v>0</v>
      </c>
      <c r="AA358" s="1">
        <f t="shared" si="143"/>
        <v>0</v>
      </c>
      <c r="AB358" s="9">
        <f>_xlfn.XLOOKUP(L358,Pos!B:B,Pos!K:K,-1,0)</f>
        <v>4.583333333333333</v>
      </c>
      <c r="AC358" s="1" t="e">
        <f>_xlfn.XLOOKUP($L358,Pos!$A:$A,Pos!S:S,_xlfn.XLOOKUP($L358,#REF!,#REF!, ""), 0)</f>
        <v>#REF!</v>
      </c>
      <c r="AD358" s="1" t="e">
        <f>_xlfn.XLOOKUP($L358,Pos!$A:$A,Pos!T:T,_xlfn.XLOOKUP($L358,#REF!,#REF!, ""), 0)</f>
        <v>#REF!</v>
      </c>
      <c r="AE358" s="1" t="e">
        <f>_xlfn.XLOOKUP($L358,Pos!$A:$A,Pos!U:U,_xlfn.XLOOKUP($L358,#REF!,#REF!, ""), 0)</f>
        <v>#REF!</v>
      </c>
      <c r="AF358" s="1" t="e">
        <f>_xlfn.XLOOKUP($L358,Pos!$A:$A,Pos!V:V,_xlfn.XLOOKUP($L358,#REF!,#REF!, ""), 0)</f>
        <v>#REF!</v>
      </c>
      <c r="AG358" s="1" t="e">
        <f>_xlfn.XLOOKUP($L358,Pos!$A:$A,Pos!W:W,_xlfn.XLOOKUP($L358,#REF!,#REF!, ""), 0)</f>
        <v>#REF!</v>
      </c>
      <c r="AH358" s="1" t="e">
        <f>_xlfn.XLOOKUP($L358,Pos!$A:$A,Pos!X:X,_xlfn.XLOOKUP($L358,#REF!,#REF!, ""), 0)</f>
        <v>#REF!</v>
      </c>
      <c r="AI358" s="1" t="e">
        <f>_xlfn.XLOOKUP($L358,Pos!$A:$A,Pos!Y:Y,_xlfn.XLOOKUP($L358,#REF!,#REF!, ""), 0)</f>
        <v>#REF!</v>
      </c>
      <c r="AJ358" s="1" t="e">
        <f>_xlfn.XLOOKUP($L358,Pos!$A:$A,Pos!Z:Z,_xlfn.XLOOKUP($L358,#REF!,#REF!, ""), 0)</f>
        <v>#REF!</v>
      </c>
      <c r="AK358" s="1" t="e">
        <f>_xlfn.XLOOKUP($L358,Pos!$A:$A,Pos!AA:AA,_xlfn.XLOOKUP($L358,#REF!,#REF!, ""), 0)</f>
        <v>#REF!</v>
      </c>
      <c r="AL358" s="1" t="e">
        <f>_xlfn.XLOOKUP($L358,Pos!$A:$A,Pos!AB:AB,_xlfn.XLOOKUP($L358,#REF!,#REF!, ""), 0)</f>
        <v>#REF!</v>
      </c>
      <c r="AM358" s="1" t="e">
        <f>_xlfn.XLOOKUP($L358,Pos!$A:$A,Pos!AC:AC,_xlfn.XLOOKUP($L358,#REF!,#REF!, ""), 0)</f>
        <v>#REF!</v>
      </c>
      <c r="AN358" s="1" t="e">
        <f>_xlfn.XLOOKUP($L358,Pos!$A:$A,Pos!AD:AD,_xlfn.XLOOKUP($L358,#REF!,#REF!, ""), 0)</f>
        <v>#REF!</v>
      </c>
      <c r="AO358" s="1" t="e">
        <f>_xlfn.XLOOKUP($L358,Pos!$A:$A,Pos!AE:AE,_xlfn.XLOOKUP($L358,#REF!,#REF!, ""), 0)</f>
        <v>#REF!</v>
      </c>
      <c r="AP358" s="1" t="e">
        <f>_xlfn.XLOOKUP($L358,Pos!$A:$A,Pos!AF:AF,_xlfn.XLOOKUP($L358,#REF!,#REF!, ""), 0)</f>
        <v>#REF!</v>
      </c>
      <c r="AQ358" s="1" t="e">
        <f>_xlfn.XLOOKUP($L358,Pos!$A:$A,Pos!AG:AG,_xlfn.XLOOKUP($L358,#REF!,#REF!, ""), 0)</f>
        <v>#REF!</v>
      </c>
      <c r="AR358" s="1" t="e">
        <f>_xlfn.XLOOKUP($L358,Pos!$A:$A,Pos!AH:AH,_xlfn.XLOOKUP($L358,#REF!,#REF!, ""), 0)</f>
        <v>#REF!</v>
      </c>
      <c r="AS358" s="1" t="e">
        <f>_xlfn.XLOOKUP($L358,Pos!$A:$A,Pos!AI:AI,_xlfn.XLOOKUP($L358,#REF!,#REF!, ""), 0)</f>
        <v>#REF!</v>
      </c>
      <c r="AT358" s="1" t="e">
        <f>_xlfn.XLOOKUP($L358,Pos!$A:$A,Pos!AJ:AJ,_xlfn.XLOOKUP($L358,#REF!,#REF!, ""), 0)</f>
        <v>#REF!</v>
      </c>
      <c r="AU358" s="1" t="e">
        <f>_xlfn.XLOOKUP($L358,Pos!$A:$A,Pos!AK:AK,_xlfn.XLOOKUP($L358,#REF!,#REF!, ""), 0)</f>
        <v>#REF!</v>
      </c>
      <c r="AV358" s="1" t="e">
        <f>_xlfn.XLOOKUP($L358,Pos!$A:$A,Pos!AL:AL,_xlfn.XLOOKUP($L358,#REF!,#REF!, ""), 0)</f>
        <v>#REF!</v>
      </c>
      <c r="AW358" s="1" t="e">
        <f>_xlfn.XLOOKUP($L358,Pos!$A:$A,Pos!AM:AM,_xlfn.XLOOKUP($L358,#REF!,#REF!, ""), 0)</f>
        <v>#REF!</v>
      </c>
      <c r="AX358" s="1" t="e">
        <f>_xlfn.XLOOKUP($L358,Pos!$A:$A,Pos!AN:AN,_xlfn.XLOOKUP($L358,#REF!,#REF!, ""), 0)</f>
        <v>#REF!</v>
      </c>
      <c r="AY358" s="1" t="e">
        <f>_xlfn.XLOOKUP($L358,Pos!$A:$A,Pos!AO:AO,_xlfn.XLOOKUP($L358,#REF!,#REF!, ""), 0)</f>
        <v>#REF!</v>
      </c>
      <c r="AZ358" s="7" t="str">
        <f t="shared" si="144"/>
        <v>OUT</v>
      </c>
      <c r="BA358" s="1">
        <f>IF(OR(_xlfn.XLOOKUP(L358,Pos!B:B,Pos!L:L,FALSE)="ESG Reason",_xlfn.XLOOKUP(L358,Pos!B:B,Pos!L:L,FALSE)="Blacklisted"),1,0)</f>
        <v>0</v>
      </c>
      <c r="BC358" s="11">
        <v>8.6308018493318449E-11</v>
      </c>
      <c r="BD358" s="11">
        <f>_xlfn.XLOOKUP($L358,Pos!$B:$B,Pos!H:H,0, 0)</f>
        <v>0</v>
      </c>
      <c r="BE358" s="11">
        <f>_xlfn.XLOOKUP($L358,Pos!$B:$B,Pos!I:I,0, 0)</f>
        <v>8.1929142363156579E-4</v>
      </c>
      <c r="BF358" s="18">
        <f t="shared" si="145"/>
        <v>8.1929142363156579E-4</v>
      </c>
      <c r="BG358" s="1">
        <f t="shared" si="146"/>
        <v>1</v>
      </c>
      <c r="BH358" s="1">
        <f t="shared" si="147"/>
        <v>29</v>
      </c>
      <c r="BI358" s="18">
        <f t="shared" si="148"/>
        <v>8.6308018493318449E-11</v>
      </c>
      <c r="BJ358" s="3">
        <f t="shared" si="149"/>
        <v>0</v>
      </c>
      <c r="BK358" s="18">
        <f t="shared" si="150"/>
        <v>0</v>
      </c>
    </row>
    <row r="359" spans="3:63" x14ac:dyDescent="0.25">
      <c r="C359" s="3"/>
      <c r="D359" s="3"/>
      <c r="E359" s="3"/>
      <c r="F359" s="3"/>
      <c r="G359" s="51" t="s">
        <v>265</v>
      </c>
      <c r="H359" s="8" t="str">
        <f t="shared" si="140"/>
        <v>0%North America</v>
      </c>
      <c r="I359" s="11" cm="1">
        <f t="array" ref="I359">IF(
   AZ359 = "OUT", 0,IF(
   BD359 &gt;= LARGE(IF(ISNUMBER(BD:BD), BD:BD), 3),
   BE359 - 0.001,
   IF(BE359 &gt;=VLOOKUP(P359,mapping!$A:$B,2,FALSE), BE359,VLOOKUP(P359,mapping!$A$2:$B$8,2,FALSE))
))</f>
        <v>0</v>
      </c>
      <c r="J359" s="11" cm="1">
        <f t="array" ref="J359">IF(
    AZ359="OUT",0,IF(IF(
                      BD359&gt;=LARGE(IF(ISNUMBER(BD:BD),BD:BD),3),
                      BE359+0.001,
                      VLOOKUP(H359,mapping!$D:$E,2,FALSE)
                      )&gt;I359,
                   IF(
                      BD359&gt;=LARGE(IF(ISNUMBER(BD:BD),BD:BD),3),
                      BE359+0.001,
                      VLOOKUP(H359,mapping!$D:$E,2,FALSE)
                      ),
                   I359+0.002))</f>
        <v>0</v>
      </c>
      <c r="K359" s="8">
        <f t="shared" si="141"/>
        <v>8.1313378773603293E-4</v>
      </c>
      <c r="L359" s="1" t="str">
        <f>Pos!B90</f>
        <v>CA13646K1084</v>
      </c>
      <c r="M359" s="1" t="str">
        <f>_xlfn.XLOOKUP($L359,Pos!B:B,Pos!D:D,, 0)</f>
        <v>Canadian Pacific Kansas City Limited</v>
      </c>
      <c r="N359" s="1" t="str">
        <f>_xlfn.XLOOKUP($L359,Pos!B:B,Pos!E:E,, 0)</f>
        <v>Industrial Goods &amp; Services</v>
      </c>
      <c r="O359" s="1" t="str">
        <f t="shared" si="142"/>
        <v>Industrial Goods &amp; Services_North America</v>
      </c>
      <c r="P359" s="1" t="str">
        <f>_xlfn.XLOOKUP($L359,Pos!B:B,Pos!F:F,, 0)</f>
        <v>North America</v>
      </c>
      <c r="Q359" s="1">
        <v>0</v>
      </c>
      <c r="R359" s="9">
        <f>_xlfn.XLOOKUP($L359,Pos!$B:$B,Pos!N:N,0, 0)</f>
        <v>4.41</v>
      </c>
      <c r="S359" s="9">
        <f>_xlfn.XLOOKUP($L359,Pos!$B:$B,Pos!O:O,0, 0)</f>
        <v>4.7549999999999999</v>
      </c>
      <c r="T359" s="9">
        <f>_xlfn.XLOOKUP($L359,Pos!$B:$B,Pos!P:P,0, 0)</f>
        <v>3.2749999999999999</v>
      </c>
      <c r="U359" s="9">
        <f>_xlfn.XLOOKUP($L359,Pos!$B:$B,Pos!Q:Q,0, 0)</f>
        <v>2</v>
      </c>
      <c r="V359" s="9">
        <f>_xlfn.XLOOKUP($L359,Pos!$B:$B,Pos!R:R,0, 0)</f>
        <v>8.1</v>
      </c>
      <c r="W359" s="9">
        <f>_xlfn.XLOOKUP($L359,Pos!$B:$B,Pos!S:S,0, 0)</f>
        <v>5.1133329999999999</v>
      </c>
      <c r="X359" s="9" t="str">
        <f>_xlfn.XLOOKUP($L359,Pos!$B:$B,Pos!J:J,0, 0)</f>
        <v>Outperform</v>
      </c>
      <c r="Y359" s="1">
        <v>0</v>
      </c>
      <c r="Z359" s="1">
        <v>0</v>
      </c>
      <c r="AA359" s="1">
        <f t="shared" si="143"/>
        <v>0</v>
      </c>
      <c r="AB359" s="9">
        <f>_xlfn.XLOOKUP(L359,Pos!B:B,Pos!K:K,-1,0)</f>
        <v>-1</v>
      </c>
      <c r="AC359" s="1" t="e">
        <f>_xlfn.XLOOKUP($L359,Pos!$A:$A,Pos!S:S,_xlfn.XLOOKUP($L359,#REF!,#REF!, ""), 0)</f>
        <v>#REF!</v>
      </c>
      <c r="AD359" s="1" t="e">
        <f>_xlfn.XLOOKUP($L359,Pos!$A:$A,Pos!T:T,_xlfn.XLOOKUP($L359,#REF!,#REF!, ""), 0)</f>
        <v>#REF!</v>
      </c>
      <c r="AE359" s="1" t="e">
        <f>_xlfn.XLOOKUP($L359,Pos!$A:$A,Pos!U:U,_xlfn.XLOOKUP($L359,#REF!,#REF!, ""), 0)</f>
        <v>#REF!</v>
      </c>
      <c r="AF359" s="1" t="e">
        <f>_xlfn.XLOOKUP($L359,Pos!$A:$A,Pos!V:V,_xlfn.XLOOKUP($L359,#REF!,#REF!, ""), 0)</f>
        <v>#REF!</v>
      </c>
      <c r="AG359" s="1" t="e">
        <f>_xlfn.XLOOKUP($L359,Pos!$A:$A,Pos!W:W,_xlfn.XLOOKUP($L359,#REF!,#REF!, ""), 0)</f>
        <v>#REF!</v>
      </c>
      <c r="AH359" s="1" t="e">
        <f>_xlfn.XLOOKUP($L359,Pos!$A:$A,Pos!X:X,_xlfn.XLOOKUP($L359,#REF!,#REF!, ""), 0)</f>
        <v>#REF!</v>
      </c>
      <c r="AI359" s="1" t="e">
        <f>_xlfn.XLOOKUP($L359,Pos!$A:$A,Pos!Y:Y,_xlfn.XLOOKUP($L359,#REF!,#REF!, ""), 0)</f>
        <v>#REF!</v>
      </c>
      <c r="AJ359" s="1" t="e">
        <f>_xlfn.XLOOKUP($L359,Pos!$A:$A,Pos!Z:Z,_xlfn.XLOOKUP($L359,#REF!,#REF!, ""), 0)</f>
        <v>#REF!</v>
      </c>
      <c r="AK359" s="1" t="e">
        <f>_xlfn.XLOOKUP($L359,Pos!$A:$A,Pos!AA:AA,_xlfn.XLOOKUP($L359,#REF!,#REF!, ""), 0)</f>
        <v>#REF!</v>
      </c>
      <c r="AL359" s="1" t="e">
        <f>_xlfn.XLOOKUP($L359,Pos!$A:$A,Pos!AB:AB,_xlfn.XLOOKUP($L359,#REF!,#REF!, ""), 0)</f>
        <v>#REF!</v>
      </c>
      <c r="AM359" s="1" t="e">
        <f>_xlfn.XLOOKUP($L359,Pos!$A:$A,Pos!AC:AC,_xlfn.XLOOKUP($L359,#REF!,#REF!, ""), 0)</f>
        <v>#REF!</v>
      </c>
      <c r="AN359" s="1" t="e">
        <f>_xlfn.XLOOKUP($L359,Pos!$A:$A,Pos!AD:AD,_xlfn.XLOOKUP($L359,#REF!,#REF!, ""), 0)</f>
        <v>#REF!</v>
      </c>
      <c r="AO359" s="1" t="e">
        <f>_xlfn.XLOOKUP($L359,Pos!$A:$A,Pos!AE:AE,_xlfn.XLOOKUP($L359,#REF!,#REF!, ""), 0)</f>
        <v>#REF!</v>
      </c>
      <c r="AP359" s="1" t="e">
        <f>_xlfn.XLOOKUP($L359,Pos!$A:$A,Pos!AF:AF,_xlfn.XLOOKUP($L359,#REF!,#REF!, ""), 0)</f>
        <v>#REF!</v>
      </c>
      <c r="AQ359" s="1" t="e">
        <f>_xlfn.XLOOKUP($L359,Pos!$A:$A,Pos!AG:AG,_xlfn.XLOOKUP($L359,#REF!,#REF!, ""), 0)</f>
        <v>#REF!</v>
      </c>
      <c r="AR359" s="1" t="e">
        <f>_xlfn.XLOOKUP($L359,Pos!$A:$A,Pos!AH:AH,_xlfn.XLOOKUP($L359,#REF!,#REF!, ""), 0)</f>
        <v>#REF!</v>
      </c>
      <c r="AS359" s="1" t="e">
        <f>_xlfn.XLOOKUP($L359,Pos!$A:$A,Pos!AI:AI,_xlfn.XLOOKUP($L359,#REF!,#REF!, ""), 0)</f>
        <v>#REF!</v>
      </c>
      <c r="AT359" s="1" t="e">
        <f>_xlfn.XLOOKUP($L359,Pos!$A:$A,Pos!AJ:AJ,_xlfn.XLOOKUP($L359,#REF!,#REF!, ""), 0)</f>
        <v>#REF!</v>
      </c>
      <c r="AU359" s="1" t="e">
        <f>_xlfn.XLOOKUP($L359,Pos!$A:$A,Pos!AK:AK,_xlfn.XLOOKUP($L359,#REF!,#REF!, ""), 0)</f>
        <v>#REF!</v>
      </c>
      <c r="AV359" s="1" t="e">
        <f>_xlfn.XLOOKUP($L359,Pos!$A:$A,Pos!AL:AL,_xlfn.XLOOKUP($L359,#REF!,#REF!, ""), 0)</f>
        <v>#REF!</v>
      </c>
      <c r="AW359" s="1" t="e">
        <f>_xlfn.XLOOKUP($L359,Pos!$A:$A,Pos!AM:AM,_xlfn.XLOOKUP($L359,#REF!,#REF!, ""), 0)</f>
        <v>#REF!</v>
      </c>
      <c r="AX359" s="1" t="e">
        <f>_xlfn.XLOOKUP($L359,Pos!$A:$A,Pos!AN:AN,_xlfn.XLOOKUP($L359,#REF!,#REF!, ""), 0)</f>
        <v>#REF!</v>
      </c>
      <c r="AY359" s="1" t="e">
        <f>_xlfn.XLOOKUP($L359,Pos!$A:$A,Pos!AO:AO,_xlfn.XLOOKUP($L359,#REF!,#REF!, ""), 0)</f>
        <v>#REF!</v>
      </c>
      <c r="AZ359" s="7" t="str">
        <f t="shared" si="144"/>
        <v>OUT</v>
      </c>
      <c r="BA359" s="1">
        <f>IF(OR(_xlfn.XLOOKUP(L359,Pos!B:B,Pos!L:L,FALSE)="ESG Reason",_xlfn.XLOOKUP(L359,Pos!B:B,Pos!L:L,FALSE)="Blacklisted"),1,0)</f>
        <v>0</v>
      </c>
      <c r="BC359" s="11">
        <v>8.6308018493319302E-11</v>
      </c>
      <c r="BD359" s="11">
        <f>_xlfn.XLOOKUP($L359,Pos!$B:$B,Pos!H:H,0, 0)</f>
        <v>0</v>
      </c>
      <c r="BE359" s="11">
        <f>_xlfn.XLOOKUP($L359,Pos!$B:$B,Pos!I:I,0, 0)</f>
        <v>8.1313378773603293E-4</v>
      </c>
      <c r="BF359" s="18">
        <f t="shared" si="145"/>
        <v>8.1313378773603293E-4</v>
      </c>
      <c r="BG359" s="1">
        <f t="shared" si="146"/>
        <v>1</v>
      </c>
      <c r="BH359" s="1">
        <f t="shared" si="147"/>
        <v>29</v>
      </c>
      <c r="BI359" s="18">
        <f t="shared" si="148"/>
        <v>8.6308018493319302E-11</v>
      </c>
      <c r="BJ359" s="3">
        <f t="shared" si="149"/>
        <v>0</v>
      </c>
      <c r="BK359" s="18">
        <f t="shared" si="150"/>
        <v>0</v>
      </c>
    </row>
    <row r="360" spans="3:63" x14ac:dyDescent="0.25">
      <c r="C360" s="3"/>
      <c r="D360" s="3"/>
      <c r="E360" s="3"/>
      <c r="F360" s="3"/>
      <c r="G360" s="51" t="s">
        <v>270</v>
      </c>
      <c r="H360" s="8" t="str">
        <f t="shared" si="140"/>
        <v>0%Others</v>
      </c>
      <c r="I360" s="11" cm="1">
        <f t="array" ref="I360">IF(
   AZ360 = "OUT", 0,IF(
   BD360 &gt;= LARGE(IF(ISNUMBER(BD:BD), BD:BD), 3),
   BE360 - 0.001,
   IF(BE360 &gt;=VLOOKUP(P360,mapping!$A:$B,2,FALSE), BE360,VLOOKUP(P360,mapping!$A$2:$B$8,2,FALSE))
))</f>
        <v>0</v>
      </c>
      <c r="J360" s="11" cm="1">
        <f t="array" ref="J360">IF(
    AZ360="OUT",0,IF(IF(
                      BD360&gt;=LARGE(IF(ISNUMBER(BD:BD),BD:BD),3),
                      BE360+0.001,
                      VLOOKUP(H360,mapping!$D:$E,2,FALSE)
                      )&gt;I360,
                   IF(
                      BD360&gt;=LARGE(IF(ISNUMBER(BD:BD),BD:BD),3),
                      BE360+0.001,
                      VLOOKUP(H360,mapping!$D:$E,2,FALSE)
                      ),
                   I360+0.002))</f>
        <v>0</v>
      </c>
      <c r="K360" s="8">
        <f t="shared" si="141"/>
        <v>8.0992720036866589E-4</v>
      </c>
      <c r="L360" s="1" t="str">
        <f>Pos!B533</f>
        <v>JP3236200006</v>
      </c>
      <c r="M360" s="1" t="str">
        <f>_xlfn.XLOOKUP($L360,Pos!B:B,Pos!D:D,, 0)</f>
        <v>Keyence Corporation</v>
      </c>
      <c r="N360" s="1" t="str">
        <f>_xlfn.XLOOKUP($L360,Pos!B:B,Pos!E:E,, 0)</f>
        <v>Industrial Goods &amp; Services</v>
      </c>
      <c r="O360" s="1" t="str">
        <f t="shared" si="142"/>
        <v>Industrial Goods &amp; Services_Others</v>
      </c>
      <c r="P360" s="1" t="str">
        <f>_xlfn.XLOOKUP($L360,Pos!B:B,Pos!F:F,, 0)</f>
        <v>Others</v>
      </c>
      <c r="Q360" s="1">
        <v>0</v>
      </c>
      <c r="R360" s="9">
        <f>_xlfn.XLOOKUP($L360,Pos!$B:$B,Pos!N:N,0, 0)</f>
        <v>4.57</v>
      </c>
      <c r="S360" s="9">
        <f>_xlfn.XLOOKUP($L360,Pos!$B:$B,Pos!O:O,0, 0)</f>
        <v>2.0554999999999999</v>
      </c>
      <c r="T360" s="9">
        <f>_xlfn.XLOOKUP($L360,Pos!$B:$B,Pos!P:P,0, 0)</f>
        <v>6.9749999999999996</v>
      </c>
      <c r="U360" s="9">
        <f>_xlfn.XLOOKUP($L360,Pos!$B:$B,Pos!Q:Q,0, 0)</f>
        <v>1.8</v>
      </c>
      <c r="V360" s="9">
        <f>_xlfn.XLOOKUP($L360,Pos!$B:$B,Pos!R:R,0, 0)</f>
        <v>7.4</v>
      </c>
      <c r="W360" s="9">
        <f>_xlfn.XLOOKUP($L360,Pos!$B:$B,Pos!S:S,0, 0)</f>
        <v>6.2750000000000004</v>
      </c>
      <c r="X360" s="9" t="str">
        <f>_xlfn.XLOOKUP($L360,Pos!$B:$B,Pos!J:J,0, 0)</f>
        <v>Outperform</v>
      </c>
      <c r="Y360" s="1">
        <v>0</v>
      </c>
      <c r="Z360" s="1">
        <v>0</v>
      </c>
      <c r="AA360" s="1">
        <f t="shared" si="143"/>
        <v>0</v>
      </c>
      <c r="AB360" s="9">
        <f>_xlfn.XLOOKUP(L360,Pos!B:B,Pos!K:K,-1,0)</f>
        <v>1.136363636363636</v>
      </c>
      <c r="AC360" s="1" t="e">
        <f>_xlfn.XLOOKUP($L360,Pos!$A:$A,Pos!S:S,_xlfn.XLOOKUP($L360,#REF!,#REF!, ""), 0)</f>
        <v>#REF!</v>
      </c>
      <c r="AD360" s="1" t="e">
        <f>_xlfn.XLOOKUP($L360,Pos!$A:$A,Pos!T:T,_xlfn.XLOOKUP($L360,#REF!,#REF!, ""), 0)</f>
        <v>#REF!</v>
      </c>
      <c r="AE360" s="1" t="e">
        <f>_xlfn.XLOOKUP($L360,Pos!$A:$A,Pos!U:U,_xlfn.XLOOKUP($L360,#REF!,#REF!, ""), 0)</f>
        <v>#REF!</v>
      </c>
      <c r="AF360" s="1" t="e">
        <f>_xlfn.XLOOKUP($L360,Pos!$A:$A,Pos!V:V,_xlfn.XLOOKUP($L360,#REF!,#REF!, ""), 0)</f>
        <v>#REF!</v>
      </c>
      <c r="AG360" s="1" t="e">
        <f>_xlfn.XLOOKUP($L360,Pos!$A:$A,Pos!W:W,_xlfn.XLOOKUP($L360,#REF!,#REF!, ""), 0)</f>
        <v>#REF!</v>
      </c>
      <c r="AH360" s="1" t="e">
        <f>_xlfn.XLOOKUP($L360,Pos!$A:$A,Pos!X:X,_xlfn.XLOOKUP($L360,#REF!,#REF!, ""), 0)</f>
        <v>#REF!</v>
      </c>
      <c r="AI360" s="1" t="e">
        <f>_xlfn.XLOOKUP($L360,Pos!$A:$A,Pos!Y:Y,_xlfn.XLOOKUP($L360,#REF!,#REF!, ""), 0)</f>
        <v>#REF!</v>
      </c>
      <c r="AJ360" s="1" t="e">
        <f>_xlfn.XLOOKUP($L360,Pos!$A:$A,Pos!Z:Z,_xlfn.XLOOKUP($L360,#REF!,#REF!, ""), 0)</f>
        <v>#REF!</v>
      </c>
      <c r="AK360" s="1" t="e">
        <f>_xlfn.XLOOKUP($L360,Pos!$A:$A,Pos!AA:AA,_xlfn.XLOOKUP($L360,#REF!,#REF!, ""), 0)</f>
        <v>#REF!</v>
      </c>
      <c r="AL360" s="1" t="e">
        <f>_xlfn.XLOOKUP($L360,Pos!$A:$A,Pos!AB:AB,_xlfn.XLOOKUP($L360,#REF!,#REF!, ""), 0)</f>
        <v>#REF!</v>
      </c>
      <c r="AM360" s="1" t="e">
        <f>_xlfn.XLOOKUP($L360,Pos!$A:$A,Pos!AC:AC,_xlfn.XLOOKUP($L360,#REF!,#REF!, ""), 0)</f>
        <v>#REF!</v>
      </c>
      <c r="AN360" s="1" t="e">
        <f>_xlfn.XLOOKUP($L360,Pos!$A:$A,Pos!AD:AD,_xlfn.XLOOKUP($L360,#REF!,#REF!, ""), 0)</f>
        <v>#REF!</v>
      </c>
      <c r="AO360" s="1" t="e">
        <f>_xlfn.XLOOKUP($L360,Pos!$A:$A,Pos!AE:AE,_xlfn.XLOOKUP($L360,#REF!,#REF!, ""), 0)</f>
        <v>#REF!</v>
      </c>
      <c r="AP360" s="1" t="e">
        <f>_xlfn.XLOOKUP($L360,Pos!$A:$A,Pos!AF:AF,_xlfn.XLOOKUP($L360,#REF!,#REF!, ""), 0)</f>
        <v>#REF!</v>
      </c>
      <c r="AQ360" s="1" t="e">
        <f>_xlfn.XLOOKUP($L360,Pos!$A:$A,Pos!AG:AG,_xlfn.XLOOKUP($L360,#REF!,#REF!, ""), 0)</f>
        <v>#REF!</v>
      </c>
      <c r="AR360" s="1" t="e">
        <f>_xlfn.XLOOKUP($L360,Pos!$A:$A,Pos!AH:AH,_xlfn.XLOOKUP($L360,#REF!,#REF!, ""), 0)</f>
        <v>#REF!</v>
      </c>
      <c r="AS360" s="1" t="e">
        <f>_xlfn.XLOOKUP($L360,Pos!$A:$A,Pos!AI:AI,_xlfn.XLOOKUP($L360,#REF!,#REF!, ""), 0)</f>
        <v>#REF!</v>
      </c>
      <c r="AT360" s="1" t="e">
        <f>_xlfn.XLOOKUP($L360,Pos!$A:$A,Pos!AJ:AJ,_xlfn.XLOOKUP($L360,#REF!,#REF!, ""), 0)</f>
        <v>#REF!</v>
      </c>
      <c r="AU360" s="1" t="e">
        <f>_xlfn.XLOOKUP($L360,Pos!$A:$A,Pos!AK:AK,_xlfn.XLOOKUP($L360,#REF!,#REF!, ""), 0)</f>
        <v>#REF!</v>
      </c>
      <c r="AV360" s="1" t="e">
        <f>_xlfn.XLOOKUP($L360,Pos!$A:$A,Pos!AL:AL,_xlfn.XLOOKUP($L360,#REF!,#REF!, ""), 0)</f>
        <v>#REF!</v>
      </c>
      <c r="AW360" s="1" t="e">
        <f>_xlfn.XLOOKUP($L360,Pos!$A:$A,Pos!AM:AM,_xlfn.XLOOKUP($L360,#REF!,#REF!, ""), 0)</f>
        <v>#REF!</v>
      </c>
      <c r="AX360" s="1" t="e">
        <f>_xlfn.XLOOKUP($L360,Pos!$A:$A,Pos!AN:AN,_xlfn.XLOOKUP($L360,#REF!,#REF!, ""), 0)</f>
        <v>#REF!</v>
      </c>
      <c r="AY360" s="1" t="e">
        <f>_xlfn.XLOOKUP($L360,Pos!$A:$A,Pos!AO:AO,_xlfn.XLOOKUP($L360,#REF!,#REF!, ""), 0)</f>
        <v>#REF!</v>
      </c>
      <c r="AZ360" s="7" t="str">
        <f t="shared" si="144"/>
        <v>OUT</v>
      </c>
      <c r="BA360" s="1">
        <f>IF(OR(_xlfn.XLOOKUP(L360,Pos!B:B,Pos!L:L,FALSE)="ESG Reason",_xlfn.XLOOKUP(L360,Pos!B:B,Pos!L:L,FALSE)="Blacklisted"),1,0)</f>
        <v>1</v>
      </c>
      <c r="BC360" s="11">
        <v>9.2472168328148743E-11</v>
      </c>
      <c r="BD360" s="11">
        <f>_xlfn.XLOOKUP($L360,Pos!$B:$B,Pos!H:H,0, 0)</f>
        <v>0</v>
      </c>
      <c r="BE360" s="11">
        <f>_xlfn.XLOOKUP($L360,Pos!$B:$B,Pos!I:I,0, 0)</f>
        <v>8.0992720036866589E-4</v>
      </c>
      <c r="BF360" s="18">
        <f t="shared" si="145"/>
        <v>8.0992720036866589E-4</v>
      </c>
      <c r="BG360" s="1">
        <f t="shared" si="146"/>
        <v>3</v>
      </c>
      <c r="BH360" s="1">
        <f t="shared" si="147"/>
        <v>48</v>
      </c>
      <c r="BI360" s="18">
        <f t="shared" si="148"/>
        <v>9.2472168328148743E-11</v>
      </c>
      <c r="BJ360" s="3">
        <f t="shared" si="149"/>
        <v>0</v>
      </c>
      <c r="BK360" s="18">
        <f t="shared" si="150"/>
        <v>0</v>
      </c>
    </row>
    <row r="361" spans="3:63" x14ac:dyDescent="0.25">
      <c r="C361" s="3"/>
      <c r="D361" s="3"/>
      <c r="E361" s="3"/>
      <c r="F361" s="3"/>
      <c r="G361" s="51" t="s">
        <v>271</v>
      </c>
      <c r="H361" s="8" t="str">
        <f t="shared" si="140"/>
        <v>0%North America</v>
      </c>
      <c r="I361" s="11" cm="1">
        <f t="array" ref="I361">IF(
   AZ361 = "OUT", 0,IF(
   BD361 &gt;= LARGE(IF(ISNUMBER(BD:BD), BD:BD), 3),
   BE361 - 0.001,
   IF(BE361 &gt;=VLOOKUP(P361,mapping!$A:$B,2,FALSE), BE361,VLOOKUP(P361,mapping!$A$2:$B$8,2,FALSE))
))</f>
        <v>0</v>
      </c>
      <c r="J361" s="11" cm="1">
        <f t="array" ref="J361">IF(
    AZ361="OUT",0,IF(IF(
                      BD361&gt;=LARGE(IF(ISNUMBER(BD:BD),BD:BD),3),
                      BE361+0.001,
                      VLOOKUP(H361,mapping!$D:$E,2,FALSE)
                      )&gt;I361,
                   IF(
                      BD361&gt;=LARGE(IF(ISNUMBER(BD:BD),BD:BD),3),
                      BE361+0.001,
                      VLOOKUP(H361,mapping!$D:$E,2,FALSE)
                      ),
                   I361+0.002))</f>
        <v>0</v>
      </c>
      <c r="K361" s="8">
        <f t="shared" si="141"/>
        <v>8.0989939614271747E-4</v>
      </c>
      <c r="L361" s="1" t="str">
        <f>Pos!B1257</f>
        <v>US89417E1091</v>
      </c>
      <c r="M361" s="1" t="str">
        <f>_xlfn.XLOOKUP($L361,Pos!B:B,Pos!D:D,, 0)</f>
        <v>Travelers Companies, Inc.</v>
      </c>
      <c r="N361" s="1" t="str">
        <f>_xlfn.XLOOKUP($L361,Pos!B:B,Pos!E:E,, 0)</f>
        <v>Insurance</v>
      </c>
      <c r="O361" s="1" t="str">
        <f t="shared" si="142"/>
        <v>Insurance_North America</v>
      </c>
      <c r="P361" s="1" t="str">
        <f>_xlfn.XLOOKUP($L361,Pos!B:B,Pos!F:F,, 0)</f>
        <v>North America</v>
      </c>
      <c r="Q361" s="1">
        <v>0</v>
      </c>
      <c r="R361" s="9">
        <f>_xlfn.XLOOKUP($L361,Pos!$B:$B,Pos!N:N,0, 0)</f>
        <v>3.32</v>
      </c>
      <c r="S361" s="9">
        <f>_xlfn.XLOOKUP($L361,Pos!$B:$B,Pos!O:O,0, 0)</f>
        <v>6.9037499999999996</v>
      </c>
      <c r="T361" s="9">
        <f>_xlfn.XLOOKUP($L361,Pos!$B:$B,Pos!P:P,0, 0)</f>
        <v>4.3666669999999996</v>
      </c>
      <c r="U361" s="9">
        <f>_xlfn.XLOOKUP($L361,Pos!$B:$B,Pos!Q:Q,0, 0)</f>
        <v>8.1999999999999993</v>
      </c>
      <c r="V361" s="9">
        <f>_xlfn.XLOOKUP($L361,Pos!$B:$B,Pos!R:R,0, 0)</f>
        <v>6.8666669999999996</v>
      </c>
      <c r="W361" s="9">
        <f>_xlfn.XLOOKUP($L361,Pos!$B:$B,Pos!S:S,0, 0)</f>
        <v>6.3833330000000004</v>
      </c>
      <c r="X361" s="9" t="str">
        <f>_xlfn.XLOOKUP($L361,Pos!$B:$B,Pos!J:J,0, 0)</f>
        <v>Hold</v>
      </c>
      <c r="Y361" s="1">
        <v>0</v>
      </c>
      <c r="Z361" s="1">
        <v>0</v>
      </c>
      <c r="AA361" s="1">
        <f t="shared" si="143"/>
        <v>0</v>
      </c>
      <c r="AB361" s="9">
        <f>_xlfn.XLOOKUP(L361,Pos!B:B,Pos!K:K,-1,0)</f>
        <v>7.8260869565217392</v>
      </c>
      <c r="AC361" s="1" t="e">
        <f>_xlfn.XLOOKUP($L361,Pos!$A:$A,Pos!S:S,_xlfn.XLOOKUP($L361,#REF!,#REF!, ""), 0)</f>
        <v>#REF!</v>
      </c>
      <c r="AD361" s="1" t="e">
        <f>_xlfn.XLOOKUP($L361,Pos!$A:$A,Pos!T:T,_xlfn.XLOOKUP($L361,#REF!,#REF!, ""), 0)</f>
        <v>#REF!</v>
      </c>
      <c r="AE361" s="1" t="e">
        <f>_xlfn.XLOOKUP($L361,Pos!$A:$A,Pos!U:U,_xlfn.XLOOKUP($L361,#REF!,#REF!, ""), 0)</f>
        <v>#REF!</v>
      </c>
      <c r="AF361" s="1" t="e">
        <f>_xlfn.XLOOKUP($L361,Pos!$A:$A,Pos!V:V,_xlfn.XLOOKUP($L361,#REF!,#REF!, ""), 0)</f>
        <v>#REF!</v>
      </c>
      <c r="AG361" s="1" t="e">
        <f>_xlfn.XLOOKUP($L361,Pos!$A:$A,Pos!W:W,_xlfn.XLOOKUP($L361,#REF!,#REF!, ""), 0)</f>
        <v>#REF!</v>
      </c>
      <c r="AH361" s="1" t="e">
        <f>_xlfn.XLOOKUP($L361,Pos!$A:$A,Pos!X:X,_xlfn.XLOOKUP($L361,#REF!,#REF!, ""), 0)</f>
        <v>#REF!</v>
      </c>
      <c r="AI361" s="1" t="e">
        <f>_xlfn.XLOOKUP($L361,Pos!$A:$A,Pos!Y:Y,_xlfn.XLOOKUP($L361,#REF!,#REF!, ""), 0)</f>
        <v>#REF!</v>
      </c>
      <c r="AJ361" s="1" t="e">
        <f>_xlfn.XLOOKUP($L361,Pos!$A:$A,Pos!Z:Z,_xlfn.XLOOKUP($L361,#REF!,#REF!, ""), 0)</f>
        <v>#REF!</v>
      </c>
      <c r="AK361" s="1" t="e">
        <f>_xlfn.XLOOKUP($L361,Pos!$A:$A,Pos!AA:AA,_xlfn.XLOOKUP($L361,#REF!,#REF!, ""), 0)</f>
        <v>#REF!</v>
      </c>
      <c r="AL361" s="1" t="e">
        <f>_xlfn.XLOOKUP($L361,Pos!$A:$A,Pos!AB:AB,_xlfn.XLOOKUP($L361,#REF!,#REF!, ""), 0)</f>
        <v>#REF!</v>
      </c>
      <c r="AM361" s="1" t="e">
        <f>_xlfn.XLOOKUP($L361,Pos!$A:$A,Pos!AC:AC,_xlfn.XLOOKUP($L361,#REF!,#REF!, ""), 0)</f>
        <v>#REF!</v>
      </c>
      <c r="AN361" s="1" t="e">
        <f>_xlfn.XLOOKUP($L361,Pos!$A:$A,Pos!AD:AD,_xlfn.XLOOKUP($L361,#REF!,#REF!, ""), 0)</f>
        <v>#REF!</v>
      </c>
      <c r="AO361" s="1" t="e">
        <f>_xlfn.XLOOKUP($L361,Pos!$A:$A,Pos!AE:AE,_xlfn.XLOOKUP($L361,#REF!,#REF!, ""), 0)</f>
        <v>#REF!</v>
      </c>
      <c r="AP361" s="1" t="e">
        <f>_xlfn.XLOOKUP($L361,Pos!$A:$A,Pos!AF:AF,_xlfn.XLOOKUP($L361,#REF!,#REF!, ""), 0)</f>
        <v>#REF!</v>
      </c>
      <c r="AQ361" s="1" t="e">
        <f>_xlfn.XLOOKUP($L361,Pos!$A:$A,Pos!AG:AG,_xlfn.XLOOKUP($L361,#REF!,#REF!, ""), 0)</f>
        <v>#REF!</v>
      </c>
      <c r="AR361" s="1" t="e">
        <f>_xlfn.XLOOKUP($L361,Pos!$A:$A,Pos!AH:AH,_xlfn.XLOOKUP($L361,#REF!,#REF!, ""), 0)</f>
        <v>#REF!</v>
      </c>
      <c r="AS361" s="1" t="e">
        <f>_xlfn.XLOOKUP($L361,Pos!$A:$A,Pos!AI:AI,_xlfn.XLOOKUP($L361,#REF!,#REF!, ""), 0)</f>
        <v>#REF!</v>
      </c>
      <c r="AT361" s="1" t="e">
        <f>_xlfn.XLOOKUP($L361,Pos!$A:$A,Pos!AJ:AJ,_xlfn.XLOOKUP($L361,#REF!,#REF!, ""), 0)</f>
        <v>#REF!</v>
      </c>
      <c r="AU361" s="1" t="e">
        <f>_xlfn.XLOOKUP($L361,Pos!$A:$A,Pos!AK:AK,_xlfn.XLOOKUP($L361,#REF!,#REF!, ""), 0)</f>
        <v>#REF!</v>
      </c>
      <c r="AV361" s="1" t="e">
        <f>_xlfn.XLOOKUP($L361,Pos!$A:$A,Pos!AL:AL,_xlfn.XLOOKUP($L361,#REF!,#REF!, ""), 0)</f>
        <v>#REF!</v>
      </c>
      <c r="AW361" s="1" t="e">
        <f>_xlfn.XLOOKUP($L361,Pos!$A:$A,Pos!AM:AM,_xlfn.XLOOKUP($L361,#REF!,#REF!, ""), 0)</f>
        <v>#REF!</v>
      </c>
      <c r="AX361" s="1" t="e">
        <f>_xlfn.XLOOKUP($L361,Pos!$A:$A,Pos!AN:AN,_xlfn.XLOOKUP($L361,#REF!,#REF!, ""), 0)</f>
        <v>#REF!</v>
      </c>
      <c r="AY361" s="1" t="e">
        <f>_xlfn.XLOOKUP($L361,Pos!$A:$A,Pos!AO:AO,_xlfn.XLOOKUP($L361,#REF!,#REF!, ""), 0)</f>
        <v>#REF!</v>
      </c>
      <c r="AZ361" s="7" t="str">
        <f t="shared" si="144"/>
        <v>OUT</v>
      </c>
      <c r="BA361" s="1">
        <f>IF(OR(_xlfn.XLOOKUP(L361,Pos!B:B,Pos!L:L,FALSE)="ESG Reason",_xlfn.XLOOKUP(L361,Pos!B:B,Pos!L:L,FALSE)="Blacklisted"),1,0)</f>
        <v>0</v>
      </c>
      <c r="BC361" s="11">
        <v>9.1408940145658886E-11</v>
      </c>
      <c r="BD361" s="11">
        <f>_xlfn.XLOOKUP($L361,Pos!$B:$B,Pos!H:H,0, 0)</f>
        <v>0</v>
      </c>
      <c r="BE361" s="11">
        <f>_xlfn.XLOOKUP($L361,Pos!$B:$B,Pos!I:I,0, 0)</f>
        <v>8.0989939614271747E-4</v>
      </c>
      <c r="BF361" s="18">
        <f t="shared" si="145"/>
        <v>8.0989939614271747E-4</v>
      </c>
      <c r="BG361" s="1">
        <f t="shared" si="146"/>
        <v>1</v>
      </c>
      <c r="BH361" s="1">
        <f t="shared" si="147"/>
        <v>30</v>
      </c>
      <c r="BI361" s="18">
        <f t="shared" si="148"/>
        <v>9.1408940145658886E-11</v>
      </c>
      <c r="BJ361" s="3">
        <f t="shared" si="149"/>
        <v>0</v>
      </c>
      <c r="BK361" s="18">
        <f t="shared" si="150"/>
        <v>0</v>
      </c>
    </row>
    <row r="362" spans="3:63" x14ac:dyDescent="0.25">
      <c r="C362" s="3"/>
      <c r="D362" s="3"/>
      <c r="E362" s="3"/>
      <c r="F362" s="3"/>
      <c r="G362" s="51" t="s">
        <v>273</v>
      </c>
      <c r="H362" s="8" t="str">
        <f t="shared" si="140"/>
        <v>0%Others</v>
      </c>
      <c r="I362" s="11" cm="1">
        <f t="array" ref="I362">IF(
   AZ362 = "OUT", 0,IF(
   BD362 &gt;= LARGE(IF(ISNUMBER(BD:BD), BD:BD), 3),
   BE362 - 0.001,
   IF(BE362 &gt;=VLOOKUP(P362,mapping!$A:$B,2,FALSE), BE362,VLOOKUP(P362,mapping!$A$2:$B$8,2,FALSE))
))</f>
        <v>0</v>
      </c>
      <c r="J362" s="11" cm="1">
        <f t="array" ref="J362">IF(
    AZ362="OUT",0,IF(IF(
                      BD362&gt;=LARGE(IF(ISNUMBER(BD:BD),BD:BD),3),
                      BE362+0.001,
                      VLOOKUP(H362,mapping!$D:$E,2,FALSE)
                      )&gt;I362,
                   IF(
                      BD362&gt;=LARGE(IF(ISNUMBER(BD:BD),BD:BD),3),
                      BE362+0.001,
                      VLOOKUP(H362,mapping!$D:$E,2,FALSE)
                      ),
                   I362+0.002))</f>
        <v>0</v>
      </c>
      <c r="K362" s="8">
        <f t="shared" si="141"/>
        <v>7.9741039794707538E-4</v>
      </c>
      <c r="L362" s="1" t="str">
        <f>Pos!B658</f>
        <v>JP3893600001</v>
      </c>
      <c r="M362" s="1" t="str">
        <f>_xlfn.XLOOKUP($L362,Pos!B:B,Pos!D:D,, 0)</f>
        <v>Mitsui &amp; Co.,Ltd</v>
      </c>
      <c r="N362" s="1" t="str">
        <f>_xlfn.XLOOKUP($L362,Pos!B:B,Pos!E:E,, 0)</f>
        <v>Industrial Goods &amp; Services</v>
      </c>
      <c r="O362" s="1" t="str">
        <f t="shared" si="142"/>
        <v>Industrial Goods &amp; Services_Others</v>
      </c>
      <c r="P362" s="1" t="str">
        <f>_xlfn.XLOOKUP($L362,Pos!B:B,Pos!F:F,, 0)</f>
        <v>Others</v>
      </c>
      <c r="Q362" s="1">
        <v>0</v>
      </c>
      <c r="R362" s="9">
        <f>_xlfn.XLOOKUP($L362,Pos!$B:$B,Pos!N:N,0, 0)</f>
        <v>6.25</v>
      </c>
      <c r="S362" s="9">
        <f>_xlfn.XLOOKUP($L362,Pos!$B:$B,Pos!O:O,0, 0)</f>
        <v>4.9504999999999999</v>
      </c>
      <c r="T362" s="9">
        <f>_xlfn.XLOOKUP($L362,Pos!$B:$B,Pos!P:P,0, 0)</f>
        <v>4.05</v>
      </c>
      <c r="U362" s="9">
        <f>_xlfn.XLOOKUP($L362,Pos!$B:$B,Pos!Q:Q,0, 0)</f>
        <v>6.4</v>
      </c>
      <c r="V362" s="9">
        <f>_xlfn.XLOOKUP($L362,Pos!$B:$B,Pos!R:R,0, 0)</f>
        <v>6.7666659999999998</v>
      </c>
      <c r="W362" s="9">
        <f>_xlfn.XLOOKUP($L362,Pos!$B:$B,Pos!S:S,0, 0)</f>
        <v>3.266667</v>
      </c>
      <c r="X362" s="9" t="str">
        <f>_xlfn.XLOOKUP($L362,Pos!$B:$B,Pos!J:J,0, 0)</f>
        <v>Outperform</v>
      </c>
      <c r="Y362" s="1">
        <v>0</v>
      </c>
      <c r="Z362" s="1">
        <v>0</v>
      </c>
      <c r="AA362" s="1">
        <f t="shared" si="143"/>
        <v>0</v>
      </c>
      <c r="AB362" s="9">
        <f>_xlfn.XLOOKUP(L362,Pos!B:B,Pos!K:K,-1,0)</f>
        <v>6.8181818181818166</v>
      </c>
      <c r="AC362" s="1" t="e">
        <f>_xlfn.XLOOKUP($L362,Pos!$A:$A,Pos!S:S,_xlfn.XLOOKUP($L362,#REF!,#REF!, ""), 0)</f>
        <v>#REF!</v>
      </c>
      <c r="AD362" s="1" t="e">
        <f>_xlfn.XLOOKUP($L362,Pos!$A:$A,Pos!T:T,_xlfn.XLOOKUP($L362,#REF!,#REF!, ""), 0)</f>
        <v>#REF!</v>
      </c>
      <c r="AE362" s="1" t="e">
        <f>_xlfn.XLOOKUP($L362,Pos!$A:$A,Pos!U:U,_xlfn.XLOOKUP($L362,#REF!,#REF!, ""), 0)</f>
        <v>#REF!</v>
      </c>
      <c r="AF362" s="1" t="e">
        <f>_xlfn.XLOOKUP($L362,Pos!$A:$A,Pos!V:V,_xlfn.XLOOKUP($L362,#REF!,#REF!, ""), 0)</f>
        <v>#REF!</v>
      </c>
      <c r="AG362" s="1" t="e">
        <f>_xlfn.XLOOKUP($L362,Pos!$A:$A,Pos!W:W,_xlfn.XLOOKUP($L362,#REF!,#REF!, ""), 0)</f>
        <v>#REF!</v>
      </c>
      <c r="AH362" s="1" t="e">
        <f>_xlfn.XLOOKUP($L362,Pos!$A:$A,Pos!X:X,_xlfn.XLOOKUP($L362,#REF!,#REF!, ""), 0)</f>
        <v>#REF!</v>
      </c>
      <c r="AI362" s="1" t="e">
        <f>_xlfn.XLOOKUP($L362,Pos!$A:$A,Pos!Y:Y,_xlfn.XLOOKUP($L362,#REF!,#REF!, ""), 0)</f>
        <v>#REF!</v>
      </c>
      <c r="AJ362" s="1" t="e">
        <f>_xlfn.XLOOKUP($L362,Pos!$A:$A,Pos!Z:Z,_xlfn.XLOOKUP($L362,#REF!,#REF!, ""), 0)</f>
        <v>#REF!</v>
      </c>
      <c r="AK362" s="1" t="e">
        <f>_xlfn.XLOOKUP($L362,Pos!$A:$A,Pos!AA:AA,_xlfn.XLOOKUP($L362,#REF!,#REF!, ""), 0)</f>
        <v>#REF!</v>
      </c>
      <c r="AL362" s="1" t="e">
        <f>_xlfn.XLOOKUP($L362,Pos!$A:$A,Pos!AB:AB,_xlfn.XLOOKUP($L362,#REF!,#REF!, ""), 0)</f>
        <v>#REF!</v>
      </c>
      <c r="AM362" s="1" t="e">
        <f>_xlfn.XLOOKUP($L362,Pos!$A:$A,Pos!AC:AC,_xlfn.XLOOKUP($L362,#REF!,#REF!, ""), 0)</f>
        <v>#REF!</v>
      </c>
      <c r="AN362" s="1" t="e">
        <f>_xlfn.XLOOKUP($L362,Pos!$A:$A,Pos!AD:AD,_xlfn.XLOOKUP($L362,#REF!,#REF!, ""), 0)</f>
        <v>#REF!</v>
      </c>
      <c r="AO362" s="1" t="e">
        <f>_xlfn.XLOOKUP($L362,Pos!$A:$A,Pos!AE:AE,_xlfn.XLOOKUP($L362,#REF!,#REF!, ""), 0)</f>
        <v>#REF!</v>
      </c>
      <c r="AP362" s="1" t="e">
        <f>_xlfn.XLOOKUP($L362,Pos!$A:$A,Pos!AF:AF,_xlfn.XLOOKUP($L362,#REF!,#REF!, ""), 0)</f>
        <v>#REF!</v>
      </c>
      <c r="AQ362" s="1" t="e">
        <f>_xlfn.XLOOKUP($L362,Pos!$A:$A,Pos!AG:AG,_xlfn.XLOOKUP($L362,#REF!,#REF!, ""), 0)</f>
        <v>#REF!</v>
      </c>
      <c r="AR362" s="1" t="e">
        <f>_xlfn.XLOOKUP($L362,Pos!$A:$A,Pos!AH:AH,_xlfn.XLOOKUP($L362,#REF!,#REF!, ""), 0)</f>
        <v>#REF!</v>
      </c>
      <c r="AS362" s="1" t="e">
        <f>_xlfn.XLOOKUP($L362,Pos!$A:$A,Pos!AI:AI,_xlfn.XLOOKUP($L362,#REF!,#REF!, ""), 0)</f>
        <v>#REF!</v>
      </c>
      <c r="AT362" s="1" t="e">
        <f>_xlfn.XLOOKUP($L362,Pos!$A:$A,Pos!AJ:AJ,_xlfn.XLOOKUP($L362,#REF!,#REF!, ""), 0)</f>
        <v>#REF!</v>
      </c>
      <c r="AU362" s="1" t="e">
        <f>_xlfn.XLOOKUP($L362,Pos!$A:$A,Pos!AK:AK,_xlfn.XLOOKUP($L362,#REF!,#REF!, ""), 0)</f>
        <v>#REF!</v>
      </c>
      <c r="AV362" s="1" t="e">
        <f>_xlfn.XLOOKUP($L362,Pos!$A:$A,Pos!AL:AL,_xlfn.XLOOKUP($L362,#REF!,#REF!, ""), 0)</f>
        <v>#REF!</v>
      </c>
      <c r="AW362" s="1" t="e">
        <f>_xlfn.XLOOKUP($L362,Pos!$A:$A,Pos!AM:AM,_xlfn.XLOOKUP($L362,#REF!,#REF!, ""), 0)</f>
        <v>#REF!</v>
      </c>
      <c r="AX362" s="1" t="e">
        <f>_xlfn.XLOOKUP($L362,Pos!$A:$A,Pos!AN:AN,_xlfn.XLOOKUP($L362,#REF!,#REF!, ""), 0)</f>
        <v>#REF!</v>
      </c>
      <c r="AY362" s="1" t="e">
        <f>_xlfn.XLOOKUP($L362,Pos!$A:$A,Pos!AO:AO,_xlfn.XLOOKUP($L362,#REF!,#REF!, ""), 0)</f>
        <v>#REF!</v>
      </c>
      <c r="AZ362" s="7" t="str">
        <f t="shared" si="144"/>
        <v>OUT</v>
      </c>
      <c r="BA362" s="1">
        <f>IF(OR(_xlfn.XLOOKUP(L362,Pos!B:B,Pos!L:L,FALSE)="ESG Reason",_xlfn.XLOOKUP(L362,Pos!B:B,Pos!L:L,FALSE)="Blacklisted"),1,0)</f>
        <v>1</v>
      </c>
      <c r="BC362" s="11">
        <v>9.247216832815063E-11</v>
      </c>
      <c r="BD362" s="11">
        <f>_xlfn.XLOOKUP($L362,Pos!$B:$B,Pos!H:H,0, 0)</f>
        <v>0</v>
      </c>
      <c r="BE362" s="11">
        <f>_xlfn.XLOOKUP($L362,Pos!$B:$B,Pos!I:I,0, 0)</f>
        <v>7.9741039794707538E-4</v>
      </c>
      <c r="BF362" s="18">
        <f t="shared" si="145"/>
        <v>7.9741039794707538E-4</v>
      </c>
      <c r="BG362" s="1">
        <f t="shared" si="146"/>
        <v>3</v>
      </c>
      <c r="BH362" s="1">
        <f t="shared" si="147"/>
        <v>48</v>
      </c>
      <c r="BI362" s="18">
        <f t="shared" si="148"/>
        <v>9.247216832815063E-11</v>
      </c>
      <c r="BJ362" s="3">
        <f t="shared" si="149"/>
        <v>0</v>
      </c>
      <c r="BK362" s="18">
        <f t="shared" si="150"/>
        <v>0</v>
      </c>
    </row>
    <row r="363" spans="3:63" x14ac:dyDescent="0.25">
      <c r="C363" s="3"/>
      <c r="D363" s="3"/>
      <c r="E363" s="3"/>
      <c r="F363" s="3"/>
      <c r="G363" s="51" t="s">
        <v>274</v>
      </c>
      <c r="H363" s="8" t="str">
        <f t="shared" si="140"/>
        <v>0%North America</v>
      </c>
      <c r="I363" s="11" cm="1">
        <f t="array" ref="I363">IF(
   AZ363 = "OUT", 0,IF(
   BD363 &gt;= LARGE(IF(ISNUMBER(BD:BD), BD:BD), 3),
   BE363 - 0.001,
   IF(BE363 &gt;=VLOOKUP(P363,mapping!$A:$B,2,FALSE), BE363,VLOOKUP(P363,mapping!$A$2:$B$8,2,FALSE))
))</f>
        <v>0</v>
      </c>
      <c r="J363" s="11" cm="1">
        <f t="array" ref="J363">IF(
    AZ363="OUT",0,IF(IF(
                      BD363&gt;=LARGE(IF(ISNUMBER(BD:BD),BD:BD),3),
                      BE363+0.001,
                      VLOOKUP(H363,mapping!$D:$E,2,FALSE)
                      )&gt;I363,
                   IF(
                      BD363&gt;=LARGE(IF(ISNUMBER(BD:BD),BD:BD),3),
                      BE363+0.001,
                      VLOOKUP(H363,mapping!$D:$E,2,FALSE)
                      ),
                   I363+0.002))</f>
        <v>0</v>
      </c>
      <c r="K363" s="8">
        <f t="shared" si="141"/>
        <v>7.9656526949648898E-4</v>
      </c>
      <c r="L363" s="1" t="str">
        <f>Pos!B1140</f>
        <v>US6558441084</v>
      </c>
      <c r="M363" s="1" t="str">
        <f>_xlfn.XLOOKUP($L363,Pos!B:B,Pos!D:D,, 0)</f>
        <v>Norfolk Southern Corporation</v>
      </c>
      <c r="N363" s="1" t="str">
        <f>_xlfn.XLOOKUP($L363,Pos!B:B,Pos!E:E,, 0)</f>
        <v>Industrial Goods &amp; Services</v>
      </c>
      <c r="O363" s="1" t="str">
        <f t="shared" si="142"/>
        <v>Industrial Goods &amp; Services_North America</v>
      </c>
      <c r="P363" s="1" t="str">
        <f>_xlfn.XLOOKUP($L363,Pos!B:B,Pos!F:F,, 0)</f>
        <v>North America</v>
      </c>
      <c r="Q363" s="1">
        <v>0</v>
      </c>
      <c r="R363" s="9">
        <f>_xlfn.XLOOKUP($L363,Pos!$B:$B,Pos!N:N,0, 0)</f>
        <v>6.23</v>
      </c>
      <c r="S363" s="9">
        <f>_xlfn.XLOOKUP($L363,Pos!$B:$B,Pos!O:O,0, 0)</f>
        <v>4.0616669999999999</v>
      </c>
      <c r="T363" s="9">
        <f>_xlfn.XLOOKUP($L363,Pos!$B:$B,Pos!P:P,0, 0)</f>
        <v>4.4749999999999996</v>
      </c>
      <c r="U363" s="9">
        <f>_xlfn.XLOOKUP($L363,Pos!$B:$B,Pos!Q:Q,0, 0)</f>
        <v>2.1</v>
      </c>
      <c r="V363" s="9">
        <f>_xlfn.XLOOKUP($L363,Pos!$B:$B,Pos!R:R,0, 0)</f>
        <v>8.8333329999999997</v>
      </c>
      <c r="W363" s="9">
        <f>_xlfn.XLOOKUP($L363,Pos!$B:$B,Pos!S:S,0, 0)</f>
        <v>2.9716659999999999</v>
      </c>
      <c r="X363" s="9" t="str">
        <f>_xlfn.XLOOKUP($L363,Pos!$B:$B,Pos!J:J,0, 0)</f>
        <v>Outperform</v>
      </c>
      <c r="Y363" s="1">
        <v>0</v>
      </c>
      <c r="Z363" s="1">
        <v>0</v>
      </c>
      <c r="AA363" s="1">
        <f t="shared" si="143"/>
        <v>0</v>
      </c>
      <c r="AB363" s="9">
        <f>_xlfn.XLOOKUP(L363,Pos!B:B,Pos!K:K,-1,0)</f>
        <v>0.83333333333333326</v>
      </c>
      <c r="AC363" s="1" t="e">
        <f>_xlfn.XLOOKUP($L363,Pos!$A:$A,Pos!S:S,_xlfn.XLOOKUP($L363,#REF!,#REF!, ""), 0)</f>
        <v>#REF!</v>
      </c>
      <c r="AD363" s="1" t="e">
        <f>_xlfn.XLOOKUP($L363,Pos!$A:$A,Pos!T:T,_xlfn.XLOOKUP($L363,#REF!,#REF!, ""), 0)</f>
        <v>#REF!</v>
      </c>
      <c r="AE363" s="1" t="e">
        <f>_xlfn.XLOOKUP($L363,Pos!$A:$A,Pos!U:U,_xlfn.XLOOKUP($L363,#REF!,#REF!, ""), 0)</f>
        <v>#REF!</v>
      </c>
      <c r="AF363" s="1" t="e">
        <f>_xlfn.XLOOKUP($L363,Pos!$A:$A,Pos!V:V,_xlfn.XLOOKUP($L363,#REF!,#REF!, ""), 0)</f>
        <v>#REF!</v>
      </c>
      <c r="AG363" s="1" t="e">
        <f>_xlfn.XLOOKUP($L363,Pos!$A:$A,Pos!W:W,_xlfn.XLOOKUP($L363,#REF!,#REF!, ""), 0)</f>
        <v>#REF!</v>
      </c>
      <c r="AH363" s="1" t="e">
        <f>_xlfn.XLOOKUP($L363,Pos!$A:$A,Pos!X:X,_xlfn.XLOOKUP($L363,#REF!,#REF!, ""), 0)</f>
        <v>#REF!</v>
      </c>
      <c r="AI363" s="1" t="e">
        <f>_xlfn.XLOOKUP($L363,Pos!$A:$A,Pos!Y:Y,_xlfn.XLOOKUP($L363,#REF!,#REF!, ""), 0)</f>
        <v>#REF!</v>
      </c>
      <c r="AJ363" s="1" t="e">
        <f>_xlfn.XLOOKUP($L363,Pos!$A:$A,Pos!Z:Z,_xlfn.XLOOKUP($L363,#REF!,#REF!, ""), 0)</f>
        <v>#REF!</v>
      </c>
      <c r="AK363" s="1" t="e">
        <f>_xlfn.XLOOKUP($L363,Pos!$A:$A,Pos!AA:AA,_xlfn.XLOOKUP($L363,#REF!,#REF!, ""), 0)</f>
        <v>#REF!</v>
      </c>
      <c r="AL363" s="1" t="e">
        <f>_xlfn.XLOOKUP($L363,Pos!$A:$A,Pos!AB:AB,_xlfn.XLOOKUP($L363,#REF!,#REF!, ""), 0)</f>
        <v>#REF!</v>
      </c>
      <c r="AM363" s="1" t="e">
        <f>_xlfn.XLOOKUP($L363,Pos!$A:$A,Pos!AC:AC,_xlfn.XLOOKUP($L363,#REF!,#REF!, ""), 0)</f>
        <v>#REF!</v>
      </c>
      <c r="AN363" s="1" t="e">
        <f>_xlfn.XLOOKUP($L363,Pos!$A:$A,Pos!AD:AD,_xlfn.XLOOKUP($L363,#REF!,#REF!, ""), 0)</f>
        <v>#REF!</v>
      </c>
      <c r="AO363" s="1" t="e">
        <f>_xlfn.XLOOKUP($L363,Pos!$A:$A,Pos!AE:AE,_xlfn.XLOOKUP($L363,#REF!,#REF!, ""), 0)</f>
        <v>#REF!</v>
      </c>
      <c r="AP363" s="1" t="e">
        <f>_xlfn.XLOOKUP($L363,Pos!$A:$A,Pos!AF:AF,_xlfn.XLOOKUP($L363,#REF!,#REF!, ""), 0)</f>
        <v>#REF!</v>
      </c>
      <c r="AQ363" s="1" t="e">
        <f>_xlfn.XLOOKUP($L363,Pos!$A:$A,Pos!AG:AG,_xlfn.XLOOKUP($L363,#REF!,#REF!, ""), 0)</f>
        <v>#REF!</v>
      </c>
      <c r="AR363" s="1" t="e">
        <f>_xlfn.XLOOKUP($L363,Pos!$A:$A,Pos!AH:AH,_xlfn.XLOOKUP($L363,#REF!,#REF!, ""), 0)</f>
        <v>#REF!</v>
      </c>
      <c r="AS363" s="1" t="e">
        <f>_xlfn.XLOOKUP($L363,Pos!$A:$A,Pos!AI:AI,_xlfn.XLOOKUP($L363,#REF!,#REF!, ""), 0)</f>
        <v>#REF!</v>
      </c>
      <c r="AT363" s="1" t="e">
        <f>_xlfn.XLOOKUP($L363,Pos!$A:$A,Pos!AJ:AJ,_xlfn.XLOOKUP($L363,#REF!,#REF!, ""), 0)</f>
        <v>#REF!</v>
      </c>
      <c r="AU363" s="1" t="e">
        <f>_xlfn.XLOOKUP($L363,Pos!$A:$A,Pos!AK:AK,_xlfn.XLOOKUP($L363,#REF!,#REF!, ""), 0)</f>
        <v>#REF!</v>
      </c>
      <c r="AV363" s="1" t="e">
        <f>_xlfn.XLOOKUP($L363,Pos!$A:$A,Pos!AL:AL,_xlfn.XLOOKUP($L363,#REF!,#REF!, ""), 0)</f>
        <v>#REF!</v>
      </c>
      <c r="AW363" s="1" t="e">
        <f>_xlfn.XLOOKUP($L363,Pos!$A:$A,Pos!AM:AM,_xlfn.XLOOKUP($L363,#REF!,#REF!, ""), 0)</f>
        <v>#REF!</v>
      </c>
      <c r="AX363" s="1" t="e">
        <f>_xlfn.XLOOKUP($L363,Pos!$A:$A,Pos!AN:AN,_xlfn.XLOOKUP($L363,#REF!,#REF!, ""), 0)</f>
        <v>#REF!</v>
      </c>
      <c r="AY363" s="1" t="e">
        <f>_xlfn.XLOOKUP($L363,Pos!$A:$A,Pos!AO:AO,_xlfn.XLOOKUP($L363,#REF!,#REF!, ""), 0)</f>
        <v>#REF!</v>
      </c>
      <c r="AZ363" s="7" t="str">
        <f t="shared" si="144"/>
        <v>OUT</v>
      </c>
      <c r="BA363" s="1">
        <f>IF(OR(_xlfn.XLOOKUP(L363,Pos!B:B,Pos!L:L,FALSE)="ESG Reason",_xlfn.XLOOKUP(L363,Pos!B:B,Pos!L:L,FALSE)="Blacklisted"),1,0)</f>
        <v>0</v>
      </c>
      <c r="BC363" s="11">
        <v>8.6308018493317169E-11</v>
      </c>
      <c r="BD363" s="11">
        <f>_xlfn.XLOOKUP($L363,Pos!$B:$B,Pos!H:H,0, 0)</f>
        <v>0</v>
      </c>
      <c r="BE363" s="11">
        <f>_xlfn.XLOOKUP($L363,Pos!$B:$B,Pos!I:I,0, 0)</f>
        <v>7.9656526949648898E-4</v>
      </c>
      <c r="BF363" s="18">
        <f t="shared" si="145"/>
        <v>7.9656526949648898E-4</v>
      </c>
      <c r="BG363" s="1">
        <f t="shared" si="146"/>
        <v>1</v>
      </c>
      <c r="BH363" s="1">
        <f t="shared" si="147"/>
        <v>29</v>
      </c>
      <c r="BI363" s="18">
        <f t="shared" si="148"/>
        <v>8.6308018493317169E-11</v>
      </c>
      <c r="BJ363" s="3">
        <f t="shared" si="149"/>
        <v>0</v>
      </c>
      <c r="BK363" s="18">
        <f t="shared" si="150"/>
        <v>0</v>
      </c>
    </row>
    <row r="364" spans="3:63" x14ac:dyDescent="0.25">
      <c r="C364" s="3"/>
      <c r="D364" s="3"/>
      <c r="E364" s="3"/>
      <c r="F364" s="3"/>
      <c r="G364" s="51" t="s">
        <v>276</v>
      </c>
      <c r="H364" s="8" t="str">
        <f t="shared" si="140"/>
        <v>0%North America</v>
      </c>
      <c r="I364" s="11" cm="1">
        <f t="array" ref="I364">IF(
   AZ364 = "OUT", 0,IF(
   BD364 &gt;= LARGE(IF(ISNUMBER(BD:BD), BD:BD), 3),
   BE364 - 0.001,
   IF(BE364 &gt;=VLOOKUP(P364,mapping!$A:$B,2,FALSE), BE364,VLOOKUP(P364,mapping!$A$2:$B$8,2,FALSE))
))</f>
        <v>0</v>
      </c>
      <c r="J364" s="11" cm="1">
        <f t="array" ref="J364">IF(
    AZ364="OUT",0,IF(IF(
                      BD364&gt;=LARGE(IF(ISNUMBER(BD:BD),BD:BD),3),
                      BE364+0.001,
                      VLOOKUP(H364,mapping!$D:$E,2,FALSE)
                      )&gt;I364,
                   IF(
                      BD364&gt;=LARGE(IF(ISNUMBER(BD:BD),BD:BD),3),
                      BE364+0.001,
                      VLOOKUP(H364,mapping!$D:$E,2,FALSE)
                      ),
                   I364+0.002))</f>
        <v>0</v>
      </c>
      <c r="K364" s="8">
        <f t="shared" si="141"/>
        <v>7.9445034805079677E-4</v>
      </c>
      <c r="L364" s="1" t="str">
        <f>Pos!B821</f>
        <v>US0255371017</v>
      </c>
      <c r="M364" s="1" t="str">
        <f>_xlfn.XLOOKUP($L364,Pos!B:B,Pos!D:D,, 0)</f>
        <v>American Electric Power Company, Inc.</v>
      </c>
      <c r="N364" s="1" t="str">
        <f>_xlfn.XLOOKUP($L364,Pos!B:B,Pos!E:E,, 0)</f>
        <v>Utilities</v>
      </c>
      <c r="O364" s="1" t="str">
        <f t="shared" si="142"/>
        <v>Utilities_North America</v>
      </c>
      <c r="P364" s="1" t="str">
        <f>_xlfn.XLOOKUP($L364,Pos!B:B,Pos!F:F,, 0)</f>
        <v>North America</v>
      </c>
      <c r="Q364" s="1">
        <v>0</v>
      </c>
      <c r="R364" s="9">
        <f>_xlfn.XLOOKUP($L364,Pos!$B:$B,Pos!N:N,0, 0)</f>
        <v>5.44</v>
      </c>
      <c r="S364" s="9">
        <f>_xlfn.XLOOKUP($L364,Pos!$B:$B,Pos!O:O,0, 0)</f>
        <v>6.3440000000000003</v>
      </c>
      <c r="T364" s="9">
        <f>_xlfn.XLOOKUP($L364,Pos!$B:$B,Pos!P:P,0, 0)</f>
        <v>6.1</v>
      </c>
      <c r="U364" s="9">
        <f>_xlfn.XLOOKUP($L364,Pos!$B:$B,Pos!Q:Q,0, 0)</f>
        <v>8.1999999999999993</v>
      </c>
      <c r="V364" s="9">
        <f>_xlfn.XLOOKUP($L364,Pos!$B:$B,Pos!R:R,0, 0)</f>
        <v>5.5666669999999998</v>
      </c>
      <c r="W364" s="9">
        <f>_xlfn.XLOOKUP($L364,Pos!$B:$B,Pos!S:S,0, 0)</f>
        <v>6.61</v>
      </c>
      <c r="X364" s="9" t="str">
        <f>_xlfn.XLOOKUP($L364,Pos!$B:$B,Pos!J:J,0, 0)</f>
        <v>Outperform</v>
      </c>
      <c r="Y364" s="1">
        <v>0</v>
      </c>
      <c r="Z364" s="1">
        <v>0</v>
      </c>
      <c r="AA364" s="1">
        <f t="shared" si="143"/>
        <v>0</v>
      </c>
      <c r="AB364" s="9">
        <f>_xlfn.XLOOKUP(L364,Pos!B:B,Pos!K:K,-1,0)</f>
        <v>7.5757575757575761</v>
      </c>
      <c r="AC364" s="1" t="e">
        <f>_xlfn.XLOOKUP($L364,Pos!$A:$A,Pos!S:S,_xlfn.XLOOKUP($L364,#REF!,#REF!, ""), 0)</f>
        <v>#REF!</v>
      </c>
      <c r="AD364" s="1" t="e">
        <f>_xlfn.XLOOKUP($L364,Pos!$A:$A,Pos!T:T,_xlfn.XLOOKUP($L364,#REF!,#REF!, ""), 0)</f>
        <v>#REF!</v>
      </c>
      <c r="AE364" s="1" t="e">
        <f>_xlfn.XLOOKUP($L364,Pos!$A:$A,Pos!U:U,_xlfn.XLOOKUP($L364,#REF!,#REF!, ""), 0)</f>
        <v>#REF!</v>
      </c>
      <c r="AF364" s="1" t="e">
        <f>_xlfn.XLOOKUP($L364,Pos!$A:$A,Pos!V:V,_xlfn.XLOOKUP($L364,#REF!,#REF!, ""), 0)</f>
        <v>#REF!</v>
      </c>
      <c r="AG364" s="1" t="e">
        <f>_xlfn.XLOOKUP($L364,Pos!$A:$A,Pos!W:W,_xlfn.XLOOKUP($L364,#REF!,#REF!, ""), 0)</f>
        <v>#REF!</v>
      </c>
      <c r="AH364" s="1" t="e">
        <f>_xlfn.XLOOKUP($L364,Pos!$A:$A,Pos!X:X,_xlfn.XLOOKUP($L364,#REF!,#REF!, ""), 0)</f>
        <v>#REF!</v>
      </c>
      <c r="AI364" s="1" t="e">
        <f>_xlfn.XLOOKUP($L364,Pos!$A:$A,Pos!Y:Y,_xlfn.XLOOKUP($L364,#REF!,#REF!, ""), 0)</f>
        <v>#REF!</v>
      </c>
      <c r="AJ364" s="1" t="e">
        <f>_xlfn.XLOOKUP($L364,Pos!$A:$A,Pos!Z:Z,_xlfn.XLOOKUP($L364,#REF!,#REF!, ""), 0)</f>
        <v>#REF!</v>
      </c>
      <c r="AK364" s="1" t="e">
        <f>_xlfn.XLOOKUP($L364,Pos!$A:$A,Pos!AA:AA,_xlfn.XLOOKUP($L364,#REF!,#REF!, ""), 0)</f>
        <v>#REF!</v>
      </c>
      <c r="AL364" s="1" t="e">
        <f>_xlfn.XLOOKUP($L364,Pos!$A:$A,Pos!AB:AB,_xlfn.XLOOKUP($L364,#REF!,#REF!, ""), 0)</f>
        <v>#REF!</v>
      </c>
      <c r="AM364" s="1" t="e">
        <f>_xlfn.XLOOKUP($L364,Pos!$A:$A,Pos!AC:AC,_xlfn.XLOOKUP($L364,#REF!,#REF!, ""), 0)</f>
        <v>#REF!</v>
      </c>
      <c r="AN364" s="1" t="e">
        <f>_xlfn.XLOOKUP($L364,Pos!$A:$A,Pos!AD:AD,_xlfn.XLOOKUP($L364,#REF!,#REF!, ""), 0)</f>
        <v>#REF!</v>
      </c>
      <c r="AO364" s="1" t="e">
        <f>_xlfn.XLOOKUP($L364,Pos!$A:$A,Pos!AE:AE,_xlfn.XLOOKUP($L364,#REF!,#REF!, ""), 0)</f>
        <v>#REF!</v>
      </c>
      <c r="AP364" s="1" t="e">
        <f>_xlfn.XLOOKUP($L364,Pos!$A:$A,Pos!AF:AF,_xlfn.XLOOKUP($L364,#REF!,#REF!, ""), 0)</f>
        <v>#REF!</v>
      </c>
      <c r="AQ364" s="1" t="e">
        <f>_xlfn.XLOOKUP($L364,Pos!$A:$A,Pos!AG:AG,_xlfn.XLOOKUP($L364,#REF!,#REF!, ""), 0)</f>
        <v>#REF!</v>
      </c>
      <c r="AR364" s="1" t="e">
        <f>_xlfn.XLOOKUP($L364,Pos!$A:$A,Pos!AH:AH,_xlfn.XLOOKUP($L364,#REF!,#REF!, ""), 0)</f>
        <v>#REF!</v>
      </c>
      <c r="AS364" s="1" t="e">
        <f>_xlfn.XLOOKUP($L364,Pos!$A:$A,Pos!AI:AI,_xlfn.XLOOKUP($L364,#REF!,#REF!, ""), 0)</f>
        <v>#REF!</v>
      </c>
      <c r="AT364" s="1" t="e">
        <f>_xlfn.XLOOKUP($L364,Pos!$A:$A,Pos!AJ:AJ,_xlfn.XLOOKUP($L364,#REF!,#REF!, ""), 0)</f>
        <v>#REF!</v>
      </c>
      <c r="AU364" s="1" t="e">
        <f>_xlfn.XLOOKUP($L364,Pos!$A:$A,Pos!AK:AK,_xlfn.XLOOKUP($L364,#REF!,#REF!, ""), 0)</f>
        <v>#REF!</v>
      </c>
      <c r="AV364" s="1" t="e">
        <f>_xlfn.XLOOKUP($L364,Pos!$A:$A,Pos!AL:AL,_xlfn.XLOOKUP($L364,#REF!,#REF!, ""), 0)</f>
        <v>#REF!</v>
      </c>
      <c r="AW364" s="1" t="e">
        <f>_xlfn.XLOOKUP($L364,Pos!$A:$A,Pos!AM:AM,_xlfn.XLOOKUP($L364,#REF!,#REF!, ""), 0)</f>
        <v>#REF!</v>
      </c>
      <c r="AX364" s="1" t="e">
        <f>_xlfn.XLOOKUP($L364,Pos!$A:$A,Pos!AN:AN,_xlfn.XLOOKUP($L364,#REF!,#REF!, ""), 0)</f>
        <v>#REF!</v>
      </c>
      <c r="AY364" s="1" t="e">
        <f>_xlfn.XLOOKUP($L364,Pos!$A:$A,Pos!AO:AO,_xlfn.XLOOKUP($L364,#REF!,#REF!, ""), 0)</f>
        <v>#REF!</v>
      </c>
      <c r="AZ364" s="7" t="str">
        <f t="shared" si="144"/>
        <v>OUT</v>
      </c>
      <c r="BA364" s="1">
        <f>IF(OR(_xlfn.XLOOKUP(L364,Pos!B:B,Pos!L:L,FALSE)="ESG Reason",_xlfn.XLOOKUP(L364,Pos!B:B,Pos!L:L,FALSE)="Blacklisted"),1,0)</f>
        <v>1</v>
      </c>
      <c r="BC364" s="11">
        <v>9.1554244683845674E-11</v>
      </c>
      <c r="BD364" s="11">
        <f>_xlfn.XLOOKUP($L364,Pos!$B:$B,Pos!H:H,0, 0)</f>
        <v>0</v>
      </c>
      <c r="BE364" s="11">
        <f>_xlfn.XLOOKUP($L364,Pos!$B:$B,Pos!I:I,0, 0)</f>
        <v>7.9445034805079677E-4</v>
      </c>
      <c r="BF364" s="18">
        <f t="shared" si="145"/>
        <v>7.9445034805079677E-4</v>
      </c>
      <c r="BG364" s="1">
        <f t="shared" si="146"/>
        <v>1</v>
      </c>
      <c r="BH364" s="1">
        <f t="shared" si="147"/>
        <v>38</v>
      </c>
      <c r="BI364" s="18">
        <f t="shared" si="148"/>
        <v>9.1554244683845674E-11</v>
      </c>
      <c r="BJ364" s="3">
        <f t="shared" si="149"/>
        <v>0</v>
      </c>
      <c r="BK364" s="18">
        <f t="shared" si="150"/>
        <v>0</v>
      </c>
    </row>
    <row r="365" spans="3:63" x14ac:dyDescent="0.25">
      <c r="C365" s="3"/>
      <c r="D365" s="3"/>
      <c r="E365" s="3"/>
      <c r="F365" s="3"/>
      <c r="G365" s="51" t="s">
        <v>272</v>
      </c>
      <c r="H365" s="8" t="str">
        <f t="shared" si="140"/>
        <v>0%North America</v>
      </c>
      <c r="I365" s="11" cm="1">
        <f t="array" ref="I365">IF(
   AZ365 = "OUT", 0,IF(
   BD365 &gt;= LARGE(IF(ISNUMBER(BD:BD), BD:BD), 3),
   BE365 - 0.001,
   IF(BE365 &gt;=VLOOKUP(P365,mapping!$A:$B,2,FALSE), BE365,VLOOKUP(P365,mapping!$A$2:$B$8,2,FALSE))
))</f>
        <v>0</v>
      </c>
      <c r="J365" s="11" cm="1">
        <f t="array" ref="J365">IF(
    AZ365="OUT",0,IF(IF(
                      BD365&gt;=LARGE(IF(ISNUMBER(BD:BD),BD:BD),3),
                      BE365+0.001,
                      VLOOKUP(H365,mapping!$D:$E,2,FALSE)
                      )&gt;I365,
                   IF(
                      BD365&gt;=LARGE(IF(ISNUMBER(BD:BD),BD:BD),3),
                      BE365+0.001,
                      VLOOKUP(H365,mapping!$D:$E,2,FALSE)
                      ),
                   I365+0.002))</f>
        <v>0</v>
      </c>
      <c r="K365" s="8">
        <f t="shared" si="141"/>
        <v>7.8807127849969E-4</v>
      </c>
      <c r="L365" s="1" t="str">
        <f>Pos!B846</f>
        <v>US0527691069</v>
      </c>
      <c r="M365" s="1" t="str">
        <f>_xlfn.XLOOKUP($L365,Pos!B:B,Pos!D:D,, 0)</f>
        <v>Autodesk, Inc.</v>
      </c>
      <c r="N365" s="1" t="str">
        <f>_xlfn.XLOOKUP($L365,Pos!B:B,Pos!E:E,, 0)</f>
        <v>Technology</v>
      </c>
      <c r="O365" s="1" t="str">
        <f t="shared" si="142"/>
        <v>Technology_North America</v>
      </c>
      <c r="P365" s="1" t="str">
        <f>_xlfn.XLOOKUP($L365,Pos!B:B,Pos!F:F,, 0)</f>
        <v>North America</v>
      </c>
      <c r="Q365" s="1">
        <v>0</v>
      </c>
      <c r="R365" s="9">
        <f>_xlfn.XLOOKUP($L365,Pos!$B:$B,Pos!N:N,0, 0)</f>
        <v>0</v>
      </c>
      <c r="S365" s="9">
        <f>_xlfn.XLOOKUP($L365,Pos!$B:$B,Pos!O:O,0, 0)</f>
        <v>3.5223330000000002</v>
      </c>
      <c r="T365" s="9">
        <f>_xlfn.XLOOKUP($L365,Pos!$B:$B,Pos!P:P,0, 0)</f>
        <v>5.45</v>
      </c>
      <c r="U365" s="9">
        <f>_xlfn.XLOOKUP($L365,Pos!$B:$B,Pos!Q:Q,0, 0)</f>
        <v>5.6</v>
      </c>
      <c r="V365" s="9">
        <f>_xlfn.XLOOKUP($L365,Pos!$B:$B,Pos!R:R,0, 0)</f>
        <v>7.9666670000000002</v>
      </c>
      <c r="W365" s="9">
        <f>_xlfn.XLOOKUP($L365,Pos!$B:$B,Pos!S:S,0, 0)</f>
        <v>6.2283330000000001</v>
      </c>
      <c r="X365" s="9" t="str">
        <f>_xlfn.XLOOKUP($L365,Pos!$B:$B,Pos!J:J,0, 0)</f>
        <v>Outperform</v>
      </c>
      <c r="Y365" s="1">
        <v>0</v>
      </c>
      <c r="Z365" s="1">
        <v>0</v>
      </c>
      <c r="AA365" s="1">
        <f t="shared" si="143"/>
        <v>0</v>
      </c>
      <c r="AB365" s="9">
        <f>_xlfn.XLOOKUP(L365,Pos!B:B,Pos!K:K,-1,0)</f>
        <v>4.8453608247422677</v>
      </c>
      <c r="AC365" s="1" t="e">
        <f>_xlfn.XLOOKUP($L365,Pos!$A:$A,Pos!S:S,_xlfn.XLOOKUP($L365,#REF!,#REF!, ""), 0)</f>
        <v>#REF!</v>
      </c>
      <c r="AD365" s="1" t="e">
        <f>_xlfn.XLOOKUP($L365,Pos!$A:$A,Pos!T:T,_xlfn.XLOOKUP($L365,#REF!,#REF!, ""), 0)</f>
        <v>#REF!</v>
      </c>
      <c r="AE365" s="1" t="e">
        <f>_xlfn.XLOOKUP($L365,Pos!$A:$A,Pos!U:U,_xlfn.XLOOKUP($L365,#REF!,#REF!, ""), 0)</f>
        <v>#REF!</v>
      </c>
      <c r="AF365" s="1" t="e">
        <f>_xlfn.XLOOKUP($L365,Pos!$A:$A,Pos!V:V,_xlfn.XLOOKUP($L365,#REF!,#REF!, ""), 0)</f>
        <v>#REF!</v>
      </c>
      <c r="AG365" s="1" t="e">
        <f>_xlfn.XLOOKUP($L365,Pos!$A:$A,Pos!W:W,_xlfn.XLOOKUP($L365,#REF!,#REF!, ""), 0)</f>
        <v>#REF!</v>
      </c>
      <c r="AH365" s="1" t="e">
        <f>_xlfn.XLOOKUP($L365,Pos!$A:$A,Pos!X:X,_xlfn.XLOOKUP($L365,#REF!,#REF!, ""), 0)</f>
        <v>#REF!</v>
      </c>
      <c r="AI365" s="1" t="e">
        <f>_xlfn.XLOOKUP($L365,Pos!$A:$A,Pos!Y:Y,_xlfn.XLOOKUP($L365,#REF!,#REF!, ""), 0)</f>
        <v>#REF!</v>
      </c>
      <c r="AJ365" s="1" t="e">
        <f>_xlfn.XLOOKUP($L365,Pos!$A:$A,Pos!Z:Z,_xlfn.XLOOKUP($L365,#REF!,#REF!, ""), 0)</f>
        <v>#REF!</v>
      </c>
      <c r="AK365" s="1" t="e">
        <f>_xlfn.XLOOKUP($L365,Pos!$A:$A,Pos!AA:AA,_xlfn.XLOOKUP($L365,#REF!,#REF!, ""), 0)</f>
        <v>#REF!</v>
      </c>
      <c r="AL365" s="1" t="e">
        <f>_xlfn.XLOOKUP($L365,Pos!$A:$A,Pos!AB:AB,_xlfn.XLOOKUP($L365,#REF!,#REF!, ""), 0)</f>
        <v>#REF!</v>
      </c>
      <c r="AM365" s="1" t="e">
        <f>_xlfn.XLOOKUP($L365,Pos!$A:$A,Pos!AC:AC,_xlfn.XLOOKUP($L365,#REF!,#REF!, ""), 0)</f>
        <v>#REF!</v>
      </c>
      <c r="AN365" s="1" t="e">
        <f>_xlfn.XLOOKUP($L365,Pos!$A:$A,Pos!AD:AD,_xlfn.XLOOKUP($L365,#REF!,#REF!, ""), 0)</f>
        <v>#REF!</v>
      </c>
      <c r="AO365" s="1" t="e">
        <f>_xlfn.XLOOKUP($L365,Pos!$A:$A,Pos!AE:AE,_xlfn.XLOOKUP($L365,#REF!,#REF!, ""), 0)</f>
        <v>#REF!</v>
      </c>
      <c r="AP365" s="1" t="e">
        <f>_xlfn.XLOOKUP($L365,Pos!$A:$A,Pos!AF:AF,_xlfn.XLOOKUP($L365,#REF!,#REF!, ""), 0)</f>
        <v>#REF!</v>
      </c>
      <c r="AQ365" s="1" t="e">
        <f>_xlfn.XLOOKUP($L365,Pos!$A:$A,Pos!AG:AG,_xlfn.XLOOKUP($L365,#REF!,#REF!, ""), 0)</f>
        <v>#REF!</v>
      </c>
      <c r="AR365" s="1" t="e">
        <f>_xlfn.XLOOKUP($L365,Pos!$A:$A,Pos!AH:AH,_xlfn.XLOOKUP($L365,#REF!,#REF!, ""), 0)</f>
        <v>#REF!</v>
      </c>
      <c r="AS365" s="1" t="e">
        <f>_xlfn.XLOOKUP($L365,Pos!$A:$A,Pos!AI:AI,_xlfn.XLOOKUP($L365,#REF!,#REF!, ""), 0)</f>
        <v>#REF!</v>
      </c>
      <c r="AT365" s="1" t="e">
        <f>_xlfn.XLOOKUP($L365,Pos!$A:$A,Pos!AJ:AJ,_xlfn.XLOOKUP($L365,#REF!,#REF!, ""), 0)</f>
        <v>#REF!</v>
      </c>
      <c r="AU365" s="1" t="e">
        <f>_xlfn.XLOOKUP($L365,Pos!$A:$A,Pos!AK:AK,_xlfn.XLOOKUP($L365,#REF!,#REF!, ""), 0)</f>
        <v>#REF!</v>
      </c>
      <c r="AV365" s="1" t="e">
        <f>_xlfn.XLOOKUP($L365,Pos!$A:$A,Pos!AL:AL,_xlfn.XLOOKUP($L365,#REF!,#REF!, ""), 0)</f>
        <v>#REF!</v>
      </c>
      <c r="AW365" s="1" t="e">
        <f>_xlfn.XLOOKUP($L365,Pos!$A:$A,Pos!AM:AM,_xlfn.XLOOKUP($L365,#REF!,#REF!, ""), 0)</f>
        <v>#REF!</v>
      </c>
      <c r="AX365" s="1" t="e">
        <f>_xlfn.XLOOKUP($L365,Pos!$A:$A,Pos!AN:AN,_xlfn.XLOOKUP($L365,#REF!,#REF!, ""), 0)</f>
        <v>#REF!</v>
      </c>
      <c r="AY365" s="1" t="e">
        <f>_xlfn.XLOOKUP($L365,Pos!$A:$A,Pos!AO:AO,_xlfn.XLOOKUP($L365,#REF!,#REF!, ""), 0)</f>
        <v>#REF!</v>
      </c>
      <c r="AZ365" s="7" t="str">
        <f t="shared" si="144"/>
        <v>OUT</v>
      </c>
      <c r="BA365" s="1">
        <f>IF(OR(_xlfn.XLOOKUP(L365,Pos!B:B,Pos!L:L,FALSE)="ESG Reason",_xlfn.XLOOKUP(L365,Pos!B:B,Pos!L:L,FALSE)="Blacklisted"),1,0)</f>
        <v>0</v>
      </c>
      <c r="BC365" s="11">
        <v>1.9841977164197469E-10</v>
      </c>
      <c r="BD365" s="11">
        <f>_xlfn.XLOOKUP($L365,Pos!$B:$B,Pos!H:H,0, 0)</f>
        <v>0</v>
      </c>
      <c r="BE365" s="11">
        <f>_xlfn.XLOOKUP($L365,Pos!$B:$B,Pos!I:I,0, 0)</f>
        <v>7.8807127849969E-4</v>
      </c>
      <c r="BF365" s="18">
        <f t="shared" si="145"/>
        <v>7.8807127849969E-4</v>
      </c>
      <c r="BG365" s="1">
        <f t="shared" si="146"/>
        <v>1</v>
      </c>
      <c r="BH365" s="1">
        <f t="shared" si="147"/>
        <v>35</v>
      </c>
      <c r="BI365" s="18">
        <f t="shared" si="148"/>
        <v>1.9841977164197469E-10</v>
      </c>
      <c r="BJ365" s="3">
        <f t="shared" si="149"/>
        <v>0</v>
      </c>
      <c r="BK365" s="18">
        <f t="shared" si="150"/>
        <v>0</v>
      </c>
    </row>
    <row r="366" spans="3:63" x14ac:dyDescent="0.25">
      <c r="C366" s="3"/>
      <c r="D366" s="3"/>
      <c r="E366" s="3"/>
      <c r="F366" s="3"/>
      <c r="G366" s="51" t="s">
        <v>263</v>
      </c>
      <c r="H366" s="8" t="str">
        <f t="shared" si="140"/>
        <v>0%North America</v>
      </c>
      <c r="I366" s="11" cm="1">
        <f t="array" ref="I366">IF(
   AZ366 = "OUT", 0,IF(
   BD366 &gt;= LARGE(IF(ISNUMBER(BD:BD), BD:BD), 3),
   BE366 - 0.001,
   IF(BE366 &gt;=VLOOKUP(P366,mapping!$A:$B,2,FALSE), BE366,VLOOKUP(P366,mapping!$A$2:$B$8,2,FALSE))
))</f>
        <v>0</v>
      </c>
      <c r="J366" s="11" cm="1">
        <f t="array" ref="J366">IF(
    AZ366="OUT",0,IF(IF(
                      BD366&gt;=LARGE(IF(ISNUMBER(BD:BD),BD:BD),3),
                      BE366+0.001,
                      VLOOKUP(H366,mapping!$D:$E,2,FALSE)
                      )&gt;I366,
                   IF(
                      BD366&gt;=LARGE(IF(ISNUMBER(BD:BD),BD:BD),3),
                      BE366+0.001,
                      VLOOKUP(H366,mapping!$D:$E,2,FALSE)
                      ),
                   I366+0.002))</f>
        <v>0</v>
      </c>
      <c r="K366" s="8">
        <f t="shared" si="141"/>
        <v>7.8746348612167652E-4</v>
      </c>
      <c r="L366" s="1" t="str">
        <f>Pos!B1282</f>
        <v>US92537N1081</v>
      </c>
      <c r="M366" s="1" t="str">
        <f>_xlfn.XLOOKUP($L366,Pos!B:B,Pos!D:D,, 0)</f>
        <v>Vertiv Holdings Co. Class A</v>
      </c>
      <c r="N366" s="1" t="str">
        <f>_xlfn.XLOOKUP($L366,Pos!B:B,Pos!E:E,, 0)</f>
        <v>Technology</v>
      </c>
      <c r="O366" s="1" t="str">
        <f t="shared" si="142"/>
        <v>Technology_North America</v>
      </c>
      <c r="P366" s="1" t="str">
        <f>_xlfn.XLOOKUP($L366,Pos!B:B,Pos!F:F,, 0)</f>
        <v>North America</v>
      </c>
      <c r="Q366" s="1">
        <v>0</v>
      </c>
      <c r="R366" s="9">
        <f>_xlfn.XLOOKUP($L366,Pos!$B:$B,Pos!N:N,0, 0)</f>
        <v>6.07</v>
      </c>
      <c r="S366" s="9">
        <f>_xlfn.XLOOKUP($L366,Pos!$B:$B,Pos!O:O,0, 0)</f>
        <v>3.2149999999999999</v>
      </c>
      <c r="T366" s="9">
        <f>_xlfn.XLOOKUP($L366,Pos!$B:$B,Pos!P:P,0, 0)</f>
        <v>6.05</v>
      </c>
      <c r="U366" s="9">
        <f>_xlfn.XLOOKUP($L366,Pos!$B:$B,Pos!Q:Q,0, 0)</f>
        <v>8.1999999999999993</v>
      </c>
      <c r="V366" s="9">
        <f>_xlfn.XLOOKUP($L366,Pos!$B:$B,Pos!R:R,0, 0)</f>
        <v>2.266667</v>
      </c>
      <c r="W366" s="9">
        <f>_xlfn.XLOOKUP($L366,Pos!$B:$B,Pos!S:S,0, 0)</f>
        <v>8.0549990000000005</v>
      </c>
      <c r="X366" s="9" t="str">
        <f>_xlfn.XLOOKUP($L366,Pos!$B:$B,Pos!J:J,0, 0)</f>
        <v>Buy</v>
      </c>
      <c r="Y366" s="1">
        <v>0</v>
      </c>
      <c r="Z366" s="1">
        <v>0</v>
      </c>
      <c r="AA366" s="1">
        <f t="shared" si="143"/>
        <v>0</v>
      </c>
      <c r="AB366" s="9">
        <f>_xlfn.XLOOKUP(L366,Pos!B:B,Pos!K:K,-1,0)</f>
        <v>6.4948453608247423</v>
      </c>
      <c r="AC366" s="1" t="e">
        <f>_xlfn.XLOOKUP($L366,Pos!$A:$A,Pos!S:S,_xlfn.XLOOKUP($L366,#REF!,#REF!, ""), 0)</f>
        <v>#REF!</v>
      </c>
      <c r="AD366" s="1" t="e">
        <f>_xlfn.XLOOKUP($L366,Pos!$A:$A,Pos!T:T,_xlfn.XLOOKUP($L366,#REF!,#REF!, ""), 0)</f>
        <v>#REF!</v>
      </c>
      <c r="AE366" s="1" t="e">
        <f>_xlfn.XLOOKUP($L366,Pos!$A:$A,Pos!U:U,_xlfn.XLOOKUP($L366,#REF!,#REF!, ""), 0)</f>
        <v>#REF!</v>
      </c>
      <c r="AF366" s="1" t="e">
        <f>_xlfn.XLOOKUP($L366,Pos!$A:$A,Pos!V:V,_xlfn.XLOOKUP($L366,#REF!,#REF!, ""), 0)</f>
        <v>#REF!</v>
      </c>
      <c r="AG366" s="1" t="e">
        <f>_xlfn.XLOOKUP($L366,Pos!$A:$A,Pos!W:W,_xlfn.XLOOKUP($L366,#REF!,#REF!, ""), 0)</f>
        <v>#REF!</v>
      </c>
      <c r="AH366" s="1" t="e">
        <f>_xlfn.XLOOKUP($L366,Pos!$A:$A,Pos!X:X,_xlfn.XLOOKUP($L366,#REF!,#REF!, ""), 0)</f>
        <v>#REF!</v>
      </c>
      <c r="AI366" s="1" t="e">
        <f>_xlfn.XLOOKUP($L366,Pos!$A:$A,Pos!Y:Y,_xlfn.XLOOKUP($L366,#REF!,#REF!, ""), 0)</f>
        <v>#REF!</v>
      </c>
      <c r="AJ366" s="1" t="e">
        <f>_xlfn.XLOOKUP($L366,Pos!$A:$A,Pos!Z:Z,_xlfn.XLOOKUP($L366,#REF!,#REF!, ""), 0)</f>
        <v>#REF!</v>
      </c>
      <c r="AK366" s="1" t="e">
        <f>_xlfn.XLOOKUP($L366,Pos!$A:$A,Pos!AA:AA,_xlfn.XLOOKUP($L366,#REF!,#REF!, ""), 0)</f>
        <v>#REF!</v>
      </c>
      <c r="AL366" s="1" t="e">
        <f>_xlfn.XLOOKUP($L366,Pos!$A:$A,Pos!AB:AB,_xlfn.XLOOKUP($L366,#REF!,#REF!, ""), 0)</f>
        <v>#REF!</v>
      </c>
      <c r="AM366" s="1" t="e">
        <f>_xlfn.XLOOKUP($L366,Pos!$A:$A,Pos!AC:AC,_xlfn.XLOOKUP($L366,#REF!,#REF!, ""), 0)</f>
        <v>#REF!</v>
      </c>
      <c r="AN366" s="1" t="e">
        <f>_xlfn.XLOOKUP($L366,Pos!$A:$A,Pos!AD:AD,_xlfn.XLOOKUP($L366,#REF!,#REF!, ""), 0)</f>
        <v>#REF!</v>
      </c>
      <c r="AO366" s="1" t="e">
        <f>_xlfn.XLOOKUP($L366,Pos!$A:$A,Pos!AE:AE,_xlfn.XLOOKUP($L366,#REF!,#REF!, ""), 0)</f>
        <v>#REF!</v>
      </c>
      <c r="AP366" s="1" t="e">
        <f>_xlfn.XLOOKUP($L366,Pos!$A:$A,Pos!AF:AF,_xlfn.XLOOKUP($L366,#REF!,#REF!, ""), 0)</f>
        <v>#REF!</v>
      </c>
      <c r="AQ366" s="1" t="e">
        <f>_xlfn.XLOOKUP($L366,Pos!$A:$A,Pos!AG:AG,_xlfn.XLOOKUP($L366,#REF!,#REF!, ""), 0)</f>
        <v>#REF!</v>
      </c>
      <c r="AR366" s="1" t="e">
        <f>_xlfn.XLOOKUP($L366,Pos!$A:$A,Pos!AH:AH,_xlfn.XLOOKUP($L366,#REF!,#REF!, ""), 0)</f>
        <v>#REF!</v>
      </c>
      <c r="AS366" s="1" t="e">
        <f>_xlfn.XLOOKUP($L366,Pos!$A:$A,Pos!AI:AI,_xlfn.XLOOKUP($L366,#REF!,#REF!, ""), 0)</f>
        <v>#REF!</v>
      </c>
      <c r="AT366" s="1" t="e">
        <f>_xlfn.XLOOKUP($L366,Pos!$A:$A,Pos!AJ:AJ,_xlfn.XLOOKUP($L366,#REF!,#REF!, ""), 0)</f>
        <v>#REF!</v>
      </c>
      <c r="AU366" s="1" t="e">
        <f>_xlfn.XLOOKUP($L366,Pos!$A:$A,Pos!AK:AK,_xlfn.XLOOKUP($L366,#REF!,#REF!, ""), 0)</f>
        <v>#REF!</v>
      </c>
      <c r="AV366" s="1" t="e">
        <f>_xlfn.XLOOKUP($L366,Pos!$A:$A,Pos!AL:AL,_xlfn.XLOOKUP($L366,#REF!,#REF!, ""), 0)</f>
        <v>#REF!</v>
      </c>
      <c r="AW366" s="1" t="e">
        <f>_xlfn.XLOOKUP($L366,Pos!$A:$A,Pos!AM:AM,_xlfn.XLOOKUP($L366,#REF!,#REF!, ""), 0)</f>
        <v>#REF!</v>
      </c>
      <c r="AX366" s="1" t="e">
        <f>_xlfn.XLOOKUP($L366,Pos!$A:$A,Pos!AN:AN,_xlfn.XLOOKUP($L366,#REF!,#REF!, ""), 0)</f>
        <v>#REF!</v>
      </c>
      <c r="AY366" s="1" t="e">
        <f>_xlfn.XLOOKUP($L366,Pos!$A:$A,Pos!AO:AO,_xlfn.XLOOKUP($L366,#REF!,#REF!, ""), 0)</f>
        <v>#REF!</v>
      </c>
      <c r="AZ366" s="7" t="str">
        <f t="shared" si="144"/>
        <v>OUT</v>
      </c>
      <c r="BA366" s="1">
        <f>IF(OR(_xlfn.XLOOKUP(L366,Pos!B:B,Pos!L:L,FALSE)="ESG Reason",_xlfn.XLOOKUP(L366,Pos!B:B,Pos!L:L,FALSE)="Blacklisted"),1,0)</f>
        <v>1</v>
      </c>
      <c r="BC366" s="11">
        <v>1.984197716419734E-10</v>
      </c>
      <c r="BD366" s="11">
        <f>_xlfn.XLOOKUP($L366,Pos!$B:$B,Pos!H:H,0, 0)</f>
        <v>0</v>
      </c>
      <c r="BE366" s="11">
        <f>_xlfn.XLOOKUP($L366,Pos!$B:$B,Pos!I:I,0, 0)</f>
        <v>7.8746348612167652E-4</v>
      </c>
      <c r="BF366" s="18">
        <f t="shared" si="145"/>
        <v>7.8746348612167652E-4</v>
      </c>
      <c r="BG366" s="1">
        <f t="shared" si="146"/>
        <v>1</v>
      </c>
      <c r="BH366" s="1">
        <f t="shared" si="147"/>
        <v>35</v>
      </c>
      <c r="BI366" s="18">
        <f t="shared" si="148"/>
        <v>1.984197716419734E-10</v>
      </c>
      <c r="BJ366" s="3">
        <f t="shared" si="149"/>
        <v>0</v>
      </c>
      <c r="BK366" s="18">
        <f t="shared" si="150"/>
        <v>0</v>
      </c>
    </row>
    <row r="367" spans="3:63" x14ac:dyDescent="0.25">
      <c r="C367" s="3"/>
      <c r="D367" s="3"/>
      <c r="E367" s="3"/>
      <c r="F367" s="3"/>
      <c r="G367" s="51" t="s">
        <v>279</v>
      </c>
      <c r="H367" s="8" t="str">
        <f t="shared" si="140"/>
        <v>0%West Europe</v>
      </c>
      <c r="I367" s="11" cm="1">
        <f t="array" ref="I367">IF(
   AZ367 = "OUT", 0,IF(
   BD367 &gt;= LARGE(IF(ISNUMBER(BD:BD), BD:BD), 3),
   BE367 - 0.001,
   IF(BE367 &gt;=VLOOKUP(P367,mapping!$A:$B,2,FALSE), BE367,VLOOKUP(P367,mapping!$A$2:$B$8,2,FALSE))
))</f>
        <v>0</v>
      </c>
      <c r="J367" s="11" cm="1">
        <f t="array" ref="J367">IF(
    AZ367="OUT",0,IF(IF(
                      BD367&gt;=LARGE(IF(ISNUMBER(BD:BD),BD:BD),3),
                      BE367+0.001,
                      VLOOKUP(H367,mapping!$D:$E,2,FALSE)
                      )&gt;I367,
                   IF(
                      BD367&gt;=LARGE(IF(ISNUMBER(BD:BD),BD:BD),3),
                      BE367+0.001,
                      VLOOKUP(H367,mapping!$D:$E,2,FALSE)
                      ),
                   I367+0.002))</f>
        <v>0</v>
      </c>
      <c r="K367" s="8">
        <f t="shared" si="141"/>
        <v>7.843651152020652E-4</v>
      </c>
      <c r="L367" s="1" t="str">
        <f>Pos!B351</f>
        <v>GB0002634946</v>
      </c>
      <c r="M367" s="1" t="str">
        <f>_xlfn.XLOOKUP($L367,Pos!B:B,Pos!D:D,, 0)</f>
        <v>BAE Systems plc</v>
      </c>
      <c r="N367" s="1" t="str">
        <f>_xlfn.XLOOKUP($L367,Pos!B:B,Pos!E:E,, 0)</f>
        <v>Industrial Goods &amp; Services</v>
      </c>
      <c r="O367" s="1" t="str">
        <f t="shared" si="142"/>
        <v>Industrial Goods &amp; Services_West Europe</v>
      </c>
      <c r="P367" s="1" t="str">
        <f>_xlfn.XLOOKUP($L367,Pos!B:B,Pos!F:F,, 0)</f>
        <v>West Europe</v>
      </c>
      <c r="Q367" s="1">
        <v>0</v>
      </c>
      <c r="R367" s="9">
        <f>_xlfn.XLOOKUP($L367,Pos!$B:$B,Pos!N:N,0, 0)</f>
        <v>5.53</v>
      </c>
      <c r="S367" s="9">
        <f>_xlfn.XLOOKUP($L367,Pos!$B:$B,Pos!O:O,0, 0)</f>
        <v>4.2565</v>
      </c>
      <c r="T367" s="9">
        <f>_xlfn.XLOOKUP($L367,Pos!$B:$B,Pos!P:P,0, 0)</f>
        <v>4.1749999999999998</v>
      </c>
      <c r="U367" s="9">
        <f>_xlfn.XLOOKUP($L367,Pos!$B:$B,Pos!Q:Q,0, 0)</f>
        <v>7.4</v>
      </c>
      <c r="V367" s="9">
        <f>_xlfn.XLOOKUP($L367,Pos!$B:$B,Pos!R:R,0, 0)</f>
        <v>4.0333329999999998</v>
      </c>
      <c r="W367" s="9">
        <f>_xlfn.XLOOKUP($L367,Pos!$B:$B,Pos!S:S,0, 0)</f>
        <v>7.0666669999999998</v>
      </c>
      <c r="X367" s="9" t="str">
        <f>_xlfn.XLOOKUP($L367,Pos!$B:$B,Pos!J:J,0, 0)</f>
        <v>Outperform</v>
      </c>
      <c r="Y367" s="1">
        <v>0</v>
      </c>
      <c r="Z367" s="1">
        <v>0</v>
      </c>
      <c r="AA367" s="1">
        <f t="shared" si="143"/>
        <v>0</v>
      </c>
      <c r="AB367" s="9">
        <f>_xlfn.XLOOKUP(L367,Pos!B:B,Pos!K:K,-1,0)</f>
        <v>5.8208955223880601</v>
      </c>
      <c r="AC367" s="1" t="e">
        <f>_xlfn.XLOOKUP($L367,Pos!$A:$A,Pos!S:S,_xlfn.XLOOKUP($L367,#REF!,#REF!, ""), 0)</f>
        <v>#REF!</v>
      </c>
      <c r="AD367" s="1" t="e">
        <f>_xlfn.XLOOKUP($L367,Pos!$A:$A,Pos!T:T,_xlfn.XLOOKUP($L367,#REF!,#REF!, ""), 0)</f>
        <v>#REF!</v>
      </c>
      <c r="AE367" s="1" t="e">
        <f>_xlfn.XLOOKUP($L367,Pos!$A:$A,Pos!U:U,_xlfn.XLOOKUP($L367,#REF!,#REF!, ""), 0)</f>
        <v>#REF!</v>
      </c>
      <c r="AF367" s="1" t="e">
        <f>_xlfn.XLOOKUP($L367,Pos!$A:$A,Pos!V:V,_xlfn.XLOOKUP($L367,#REF!,#REF!, ""), 0)</f>
        <v>#REF!</v>
      </c>
      <c r="AG367" s="1" t="e">
        <f>_xlfn.XLOOKUP($L367,Pos!$A:$A,Pos!W:W,_xlfn.XLOOKUP($L367,#REF!,#REF!, ""), 0)</f>
        <v>#REF!</v>
      </c>
      <c r="AH367" s="1" t="e">
        <f>_xlfn.XLOOKUP($L367,Pos!$A:$A,Pos!X:X,_xlfn.XLOOKUP($L367,#REF!,#REF!, ""), 0)</f>
        <v>#REF!</v>
      </c>
      <c r="AI367" s="1" t="e">
        <f>_xlfn.XLOOKUP($L367,Pos!$A:$A,Pos!Y:Y,_xlfn.XLOOKUP($L367,#REF!,#REF!, ""), 0)</f>
        <v>#REF!</v>
      </c>
      <c r="AJ367" s="1" t="e">
        <f>_xlfn.XLOOKUP($L367,Pos!$A:$A,Pos!Z:Z,_xlfn.XLOOKUP($L367,#REF!,#REF!, ""), 0)</f>
        <v>#REF!</v>
      </c>
      <c r="AK367" s="1" t="e">
        <f>_xlfn.XLOOKUP($L367,Pos!$A:$A,Pos!AA:AA,_xlfn.XLOOKUP($L367,#REF!,#REF!, ""), 0)</f>
        <v>#REF!</v>
      </c>
      <c r="AL367" s="1" t="e">
        <f>_xlfn.XLOOKUP($L367,Pos!$A:$A,Pos!AB:AB,_xlfn.XLOOKUP($L367,#REF!,#REF!, ""), 0)</f>
        <v>#REF!</v>
      </c>
      <c r="AM367" s="1" t="e">
        <f>_xlfn.XLOOKUP($L367,Pos!$A:$A,Pos!AC:AC,_xlfn.XLOOKUP($L367,#REF!,#REF!, ""), 0)</f>
        <v>#REF!</v>
      </c>
      <c r="AN367" s="1" t="e">
        <f>_xlfn.XLOOKUP($L367,Pos!$A:$A,Pos!AD:AD,_xlfn.XLOOKUP($L367,#REF!,#REF!, ""), 0)</f>
        <v>#REF!</v>
      </c>
      <c r="AO367" s="1" t="e">
        <f>_xlfn.XLOOKUP($L367,Pos!$A:$A,Pos!AE:AE,_xlfn.XLOOKUP($L367,#REF!,#REF!, ""), 0)</f>
        <v>#REF!</v>
      </c>
      <c r="AP367" s="1" t="e">
        <f>_xlfn.XLOOKUP($L367,Pos!$A:$A,Pos!AF:AF,_xlfn.XLOOKUP($L367,#REF!,#REF!, ""), 0)</f>
        <v>#REF!</v>
      </c>
      <c r="AQ367" s="1" t="e">
        <f>_xlfn.XLOOKUP($L367,Pos!$A:$A,Pos!AG:AG,_xlfn.XLOOKUP($L367,#REF!,#REF!, ""), 0)</f>
        <v>#REF!</v>
      </c>
      <c r="AR367" s="1" t="e">
        <f>_xlfn.XLOOKUP($L367,Pos!$A:$A,Pos!AH:AH,_xlfn.XLOOKUP($L367,#REF!,#REF!, ""), 0)</f>
        <v>#REF!</v>
      </c>
      <c r="AS367" s="1" t="e">
        <f>_xlfn.XLOOKUP($L367,Pos!$A:$A,Pos!AI:AI,_xlfn.XLOOKUP($L367,#REF!,#REF!, ""), 0)</f>
        <v>#REF!</v>
      </c>
      <c r="AT367" s="1" t="e">
        <f>_xlfn.XLOOKUP($L367,Pos!$A:$A,Pos!AJ:AJ,_xlfn.XLOOKUP($L367,#REF!,#REF!, ""), 0)</f>
        <v>#REF!</v>
      </c>
      <c r="AU367" s="1" t="e">
        <f>_xlfn.XLOOKUP($L367,Pos!$A:$A,Pos!AK:AK,_xlfn.XLOOKUP($L367,#REF!,#REF!, ""), 0)</f>
        <v>#REF!</v>
      </c>
      <c r="AV367" s="1" t="e">
        <f>_xlfn.XLOOKUP($L367,Pos!$A:$A,Pos!AL:AL,_xlfn.XLOOKUP($L367,#REF!,#REF!, ""), 0)</f>
        <v>#REF!</v>
      </c>
      <c r="AW367" s="1" t="e">
        <f>_xlfn.XLOOKUP($L367,Pos!$A:$A,Pos!AM:AM,_xlfn.XLOOKUP($L367,#REF!,#REF!, ""), 0)</f>
        <v>#REF!</v>
      </c>
      <c r="AX367" s="1" t="e">
        <f>_xlfn.XLOOKUP($L367,Pos!$A:$A,Pos!AN:AN,_xlfn.XLOOKUP($L367,#REF!,#REF!, ""), 0)</f>
        <v>#REF!</v>
      </c>
      <c r="AY367" s="1" t="e">
        <f>_xlfn.XLOOKUP($L367,Pos!$A:$A,Pos!AO:AO,_xlfn.XLOOKUP($L367,#REF!,#REF!, ""), 0)</f>
        <v>#REF!</v>
      </c>
      <c r="AZ367" s="7" t="str">
        <f t="shared" si="144"/>
        <v>OUT</v>
      </c>
      <c r="BA367" s="1">
        <f>IF(OR(_xlfn.XLOOKUP(L367,Pos!B:B,Pos!L:L,FALSE)="ESG Reason",_xlfn.XLOOKUP(L367,Pos!B:B,Pos!L:L,FALSE)="Blacklisted"),1,0)</f>
        <v>0</v>
      </c>
      <c r="BC367" s="11">
        <v>1.157027983298873E-10</v>
      </c>
      <c r="BD367" s="11">
        <f>_xlfn.XLOOKUP($L367,Pos!$B:$B,Pos!H:H,0, 0)</f>
        <v>0</v>
      </c>
      <c r="BE367" s="11">
        <f>_xlfn.XLOOKUP($L367,Pos!$B:$B,Pos!I:I,0, 0)</f>
        <v>7.843651152020652E-4</v>
      </c>
      <c r="BF367" s="18">
        <f t="shared" si="145"/>
        <v>7.843651152020652E-4</v>
      </c>
      <c r="BG367" s="1">
        <f t="shared" si="146"/>
        <v>2</v>
      </c>
      <c r="BH367" s="1">
        <f t="shared" si="147"/>
        <v>10</v>
      </c>
      <c r="BI367" s="18">
        <f t="shared" si="148"/>
        <v>1.157027983298873E-10</v>
      </c>
      <c r="BJ367" s="3">
        <f t="shared" si="149"/>
        <v>0</v>
      </c>
      <c r="BK367" s="18">
        <f t="shared" si="150"/>
        <v>0</v>
      </c>
    </row>
    <row r="368" spans="3:63" x14ac:dyDescent="0.25">
      <c r="C368" s="3"/>
      <c r="D368" s="3"/>
      <c r="E368" s="3"/>
      <c r="F368" s="3"/>
      <c r="G368" s="51" t="s">
        <v>275</v>
      </c>
      <c r="H368" s="8" t="str">
        <f t="shared" si="140"/>
        <v>0%Others</v>
      </c>
      <c r="I368" s="11" cm="1">
        <f t="array" ref="I368">IF(
   AZ368 = "OUT", 0,IF(
   BD368 &gt;= LARGE(IF(ISNUMBER(BD:BD), BD:BD), 3),
   BE368 - 0.001,
   IF(BE368 &gt;=VLOOKUP(P368,mapping!$A:$B,2,FALSE), BE368,VLOOKUP(P368,mapping!$A$2:$B$8,2,FALSE))
))</f>
        <v>0</v>
      </c>
      <c r="J368" s="11" cm="1">
        <f t="array" ref="J368">IF(
    AZ368="OUT",0,IF(IF(
                      BD368&gt;=LARGE(IF(ISNUMBER(BD:BD),BD:BD),3),
                      BE368+0.001,
                      VLOOKUP(H368,mapping!$D:$E,2,FALSE)
                      )&gt;I368,
                   IF(
                      BD368&gt;=LARGE(IF(ISNUMBER(BD:BD),BD:BD),3),
                      BE368+0.001,
                      VLOOKUP(H368,mapping!$D:$E,2,FALSE)
                      ),
                   I368+0.002))</f>
        <v>0</v>
      </c>
      <c r="K368" s="8">
        <f t="shared" si="141"/>
        <v>7.8293859838659608E-4</v>
      </c>
      <c r="L368" s="1" t="str">
        <f>Pos!B666</f>
        <v>JP3910660004</v>
      </c>
      <c r="M368" s="1" t="str">
        <f>_xlfn.XLOOKUP($L368,Pos!B:B,Pos!D:D,, 0)</f>
        <v>Tokio Marine Holdings, Inc.</v>
      </c>
      <c r="N368" s="1" t="str">
        <f>_xlfn.XLOOKUP($L368,Pos!B:B,Pos!E:E,, 0)</f>
        <v>Insurance</v>
      </c>
      <c r="O368" s="1" t="str">
        <f t="shared" si="142"/>
        <v>Insurance_Others</v>
      </c>
      <c r="P368" s="1" t="str">
        <f>_xlfn.XLOOKUP($L368,Pos!B:B,Pos!F:F,, 0)</f>
        <v>Others</v>
      </c>
      <c r="Q368" s="1">
        <v>0</v>
      </c>
      <c r="R368" s="9">
        <f>_xlfn.XLOOKUP($L368,Pos!$B:$B,Pos!N:N,0, 0)</f>
        <v>6.36</v>
      </c>
      <c r="S368" s="9">
        <f>_xlfn.XLOOKUP($L368,Pos!$B:$B,Pos!O:O,0, 0)</f>
        <v>3.8075000000000001</v>
      </c>
      <c r="T368" s="9">
        <f>_xlfn.XLOOKUP($L368,Pos!$B:$B,Pos!P:P,0, 0)</f>
        <v>6.766667</v>
      </c>
      <c r="U368" s="9">
        <f>_xlfn.XLOOKUP($L368,Pos!$B:$B,Pos!Q:Q,0, 0)</f>
        <v>2.2000000000000002</v>
      </c>
      <c r="V368" s="9">
        <f>_xlfn.XLOOKUP($L368,Pos!$B:$B,Pos!R:R,0, 0)</f>
        <v>5.5333329999999998</v>
      </c>
      <c r="W368" s="9">
        <f>_xlfn.XLOOKUP($L368,Pos!$B:$B,Pos!S:S,0, 0)</f>
        <v>4.9574999999999996</v>
      </c>
      <c r="X368" s="9" t="str">
        <f>_xlfn.XLOOKUP($L368,Pos!$B:$B,Pos!J:J,0, 0)</f>
        <v>Outperform</v>
      </c>
      <c r="Y368" s="1">
        <v>0</v>
      </c>
      <c r="Z368" s="1">
        <v>0</v>
      </c>
      <c r="AA368" s="1">
        <f t="shared" si="143"/>
        <v>0</v>
      </c>
      <c r="AB368" s="9">
        <f>_xlfn.XLOOKUP(L368,Pos!B:B,Pos!K:K,-1,0)</f>
        <v>4.583333333333333</v>
      </c>
      <c r="AC368" s="1" t="e">
        <f>_xlfn.XLOOKUP($L368,Pos!$A:$A,Pos!S:S,_xlfn.XLOOKUP($L368,#REF!,#REF!, ""), 0)</f>
        <v>#REF!</v>
      </c>
      <c r="AD368" s="1" t="e">
        <f>_xlfn.XLOOKUP($L368,Pos!$A:$A,Pos!T:T,_xlfn.XLOOKUP($L368,#REF!,#REF!, ""), 0)</f>
        <v>#REF!</v>
      </c>
      <c r="AE368" s="1" t="e">
        <f>_xlfn.XLOOKUP($L368,Pos!$A:$A,Pos!U:U,_xlfn.XLOOKUP($L368,#REF!,#REF!, ""), 0)</f>
        <v>#REF!</v>
      </c>
      <c r="AF368" s="1" t="e">
        <f>_xlfn.XLOOKUP($L368,Pos!$A:$A,Pos!V:V,_xlfn.XLOOKUP($L368,#REF!,#REF!, ""), 0)</f>
        <v>#REF!</v>
      </c>
      <c r="AG368" s="1" t="e">
        <f>_xlfn.XLOOKUP($L368,Pos!$A:$A,Pos!W:W,_xlfn.XLOOKUP($L368,#REF!,#REF!, ""), 0)</f>
        <v>#REF!</v>
      </c>
      <c r="AH368" s="1" t="e">
        <f>_xlfn.XLOOKUP($L368,Pos!$A:$A,Pos!X:X,_xlfn.XLOOKUP($L368,#REF!,#REF!, ""), 0)</f>
        <v>#REF!</v>
      </c>
      <c r="AI368" s="1" t="e">
        <f>_xlfn.XLOOKUP($L368,Pos!$A:$A,Pos!Y:Y,_xlfn.XLOOKUP($L368,#REF!,#REF!, ""), 0)</f>
        <v>#REF!</v>
      </c>
      <c r="AJ368" s="1" t="e">
        <f>_xlfn.XLOOKUP($L368,Pos!$A:$A,Pos!Z:Z,_xlfn.XLOOKUP($L368,#REF!,#REF!, ""), 0)</f>
        <v>#REF!</v>
      </c>
      <c r="AK368" s="1" t="e">
        <f>_xlfn.XLOOKUP($L368,Pos!$A:$A,Pos!AA:AA,_xlfn.XLOOKUP($L368,#REF!,#REF!, ""), 0)</f>
        <v>#REF!</v>
      </c>
      <c r="AL368" s="1" t="e">
        <f>_xlfn.XLOOKUP($L368,Pos!$A:$A,Pos!AB:AB,_xlfn.XLOOKUP($L368,#REF!,#REF!, ""), 0)</f>
        <v>#REF!</v>
      </c>
      <c r="AM368" s="1" t="e">
        <f>_xlfn.XLOOKUP($L368,Pos!$A:$A,Pos!AC:AC,_xlfn.XLOOKUP($L368,#REF!,#REF!, ""), 0)</f>
        <v>#REF!</v>
      </c>
      <c r="AN368" s="1" t="e">
        <f>_xlfn.XLOOKUP($L368,Pos!$A:$A,Pos!AD:AD,_xlfn.XLOOKUP($L368,#REF!,#REF!, ""), 0)</f>
        <v>#REF!</v>
      </c>
      <c r="AO368" s="1" t="e">
        <f>_xlfn.XLOOKUP($L368,Pos!$A:$A,Pos!AE:AE,_xlfn.XLOOKUP($L368,#REF!,#REF!, ""), 0)</f>
        <v>#REF!</v>
      </c>
      <c r="AP368" s="1" t="e">
        <f>_xlfn.XLOOKUP($L368,Pos!$A:$A,Pos!AF:AF,_xlfn.XLOOKUP($L368,#REF!,#REF!, ""), 0)</f>
        <v>#REF!</v>
      </c>
      <c r="AQ368" s="1" t="e">
        <f>_xlfn.XLOOKUP($L368,Pos!$A:$A,Pos!AG:AG,_xlfn.XLOOKUP($L368,#REF!,#REF!, ""), 0)</f>
        <v>#REF!</v>
      </c>
      <c r="AR368" s="1" t="e">
        <f>_xlfn.XLOOKUP($L368,Pos!$A:$A,Pos!AH:AH,_xlfn.XLOOKUP($L368,#REF!,#REF!, ""), 0)</f>
        <v>#REF!</v>
      </c>
      <c r="AS368" s="1" t="e">
        <f>_xlfn.XLOOKUP($L368,Pos!$A:$A,Pos!AI:AI,_xlfn.XLOOKUP($L368,#REF!,#REF!, ""), 0)</f>
        <v>#REF!</v>
      </c>
      <c r="AT368" s="1" t="e">
        <f>_xlfn.XLOOKUP($L368,Pos!$A:$A,Pos!AJ:AJ,_xlfn.XLOOKUP($L368,#REF!,#REF!, ""), 0)</f>
        <v>#REF!</v>
      </c>
      <c r="AU368" s="1" t="e">
        <f>_xlfn.XLOOKUP($L368,Pos!$A:$A,Pos!AK:AK,_xlfn.XLOOKUP($L368,#REF!,#REF!, ""), 0)</f>
        <v>#REF!</v>
      </c>
      <c r="AV368" s="1" t="e">
        <f>_xlfn.XLOOKUP($L368,Pos!$A:$A,Pos!AL:AL,_xlfn.XLOOKUP($L368,#REF!,#REF!, ""), 0)</f>
        <v>#REF!</v>
      </c>
      <c r="AW368" s="1" t="e">
        <f>_xlfn.XLOOKUP($L368,Pos!$A:$A,Pos!AM:AM,_xlfn.XLOOKUP($L368,#REF!,#REF!, ""), 0)</f>
        <v>#REF!</v>
      </c>
      <c r="AX368" s="1" t="e">
        <f>_xlfn.XLOOKUP($L368,Pos!$A:$A,Pos!AN:AN,_xlfn.XLOOKUP($L368,#REF!,#REF!, ""), 0)</f>
        <v>#REF!</v>
      </c>
      <c r="AY368" s="1" t="e">
        <f>_xlfn.XLOOKUP($L368,Pos!$A:$A,Pos!AO:AO,_xlfn.XLOOKUP($L368,#REF!,#REF!, ""), 0)</f>
        <v>#REF!</v>
      </c>
      <c r="AZ368" s="7" t="str">
        <f t="shared" si="144"/>
        <v>OUT</v>
      </c>
      <c r="BA368" s="1">
        <f>IF(OR(_xlfn.XLOOKUP(L368,Pos!B:B,Pos!L:L,FALSE)="ESG Reason",_xlfn.XLOOKUP(L368,Pos!B:B,Pos!L:L,FALSE)="Blacklisted"),1,0)</f>
        <v>0</v>
      </c>
      <c r="BC368" s="11">
        <v>9.009544949189145E-11</v>
      </c>
      <c r="BD368" s="11">
        <f>_xlfn.XLOOKUP($L368,Pos!$B:$B,Pos!H:H,0, 0)</f>
        <v>0</v>
      </c>
      <c r="BE368" s="11">
        <f>_xlfn.XLOOKUP($L368,Pos!$B:$B,Pos!I:I,0, 0)</f>
        <v>7.8293859838659608E-4</v>
      </c>
      <c r="BF368" s="18">
        <f t="shared" si="145"/>
        <v>7.8293859838659608E-4</v>
      </c>
      <c r="BG368" s="1">
        <f t="shared" si="146"/>
        <v>3</v>
      </c>
      <c r="BH368" s="1">
        <f t="shared" si="147"/>
        <v>49</v>
      </c>
      <c r="BI368" s="18">
        <f t="shared" si="148"/>
        <v>9.009544949189145E-11</v>
      </c>
      <c r="BJ368" s="3">
        <f t="shared" si="149"/>
        <v>0</v>
      </c>
      <c r="BK368" s="18">
        <f t="shared" si="150"/>
        <v>0</v>
      </c>
    </row>
    <row r="369" spans="3:63" x14ac:dyDescent="0.25">
      <c r="C369" s="3"/>
      <c r="D369" s="3"/>
      <c r="E369" s="3"/>
      <c r="F369" s="3"/>
      <c r="G369" s="51" t="s">
        <v>281</v>
      </c>
      <c r="H369" s="8" t="str">
        <f t="shared" si="140"/>
        <v>0%North America</v>
      </c>
      <c r="I369" s="11" cm="1">
        <f t="array" ref="I369">IF(
   AZ369 = "OUT", 0,IF(
   BD369 &gt;= LARGE(IF(ISNUMBER(BD:BD), BD:BD), 3),
   BE369 - 0.001,
   IF(BE369 &gt;=VLOOKUP(P369,mapping!$A:$B,2,FALSE), BE369,VLOOKUP(P369,mapping!$A$2:$B$8,2,FALSE))
))</f>
        <v>0</v>
      </c>
      <c r="J369" s="11" cm="1">
        <f t="array" ref="J369">IF(
    AZ369="OUT",0,IF(IF(
                      BD369&gt;=LARGE(IF(ISNUMBER(BD:BD),BD:BD),3),
                      BE369+0.001,
                      VLOOKUP(H369,mapping!$D:$E,2,FALSE)
                      )&gt;I369,
                   IF(
                      BD369&gt;=LARGE(IF(ISNUMBER(BD:BD),BD:BD),3),
                      BE369+0.001,
                      VLOOKUP(H369,mapping!$D:$E,2,FALSE)
                      ),
                   I369+0.002))</f>
        <v>0</v>
      </c>
      <c r="K369" s="8">
        <f t="shared" si="141"/>
        <v>7.6804603487444598E-4</v>
      </c>
      <c r="L369" s="1" t="str">
        <f>Pos!B1009</f>
        <v>US3635761097</v>
      </c>
      <c r="M369" s="1" t="str">
        <f>_xlfn.XLOOKUP($L369,Pos!B:B,Pos!D:D,, 0)</f>
        <v>Arthur J. Gallagher &amp; Co.</v>
      </c>
      <c r="N369" s="1" t="str">
        <f>_xlfn.XLOOKUP($L369,Pos!B:B,Pos!E:E,, 0)</f>
        <v>Insurance</v>
      </c>
      <c r="O369" s="1" t="str">
        <f t="shared" si="142"/>
        <v>Insurance_North America</v>
      </c>
      <c r="P369" s="1" t="str">
        <f>_xlfn.XLOOKUP($L369,Pos!B:B,Pos!F:F,, 0)</f>
        <v>North America</v>
      </c>
      <c r="Q369" s="1">
        <v>0</v>
      </c>
      <c r="R369" s="9">
        <f>_xlfn.XLOOKUP($L369,Pos!$B:$B,Pos!N:N,0, 0)</f>
        <v>3.5</v>
      </c>
      <c r="S369" s="9">
        <f>_xlfn.XLOOKUP($L369,Pos!$B:$B,Pos!O:O,0, 0)</f>
        <v>2.239166</v>
      </c>
      <c r="T369" s="9">
        <f>_xlfn.XLOOKUP($L369,Pos!$B:$B,Pos!P:P,0, 0)</f>
        <v>3.2</v>
      </c>
      <c r="U369" s="9">
        <f>_xlfn.XLOOKUP($L369,Pos!$B:$B,Pos!Q:Q,0, 0)</f>
        <v>1.1000000000000001</v>
      </c>
      <c r="V369" s="9">
        <f>_xlfn.XLOOKUP($L369,Pos!$B:$B,Pos!R:R,0, 0)</f>
        <v>2.733333</v>
      </c>
      <c r="W369" s="9">
        <f>_xlfn.XLOOKUP($L369,Pos!$B:$B,Pos!S:S,0, 0)</f>
        <v>6.3366670000000003</v>
      </c>
      <c r="X369" s="9" t="str">
        <f>_xlfn.XLOOKUP($L369,Pos!$B:$B,Pos!J:J,0, 0)</f>
        <v>Outperform</v>
      </c>
      <c r="Y369" s="1">
        <v>0</v>
      </c>
      <c r="Z369" s="1">
        <v>0</v>
      </c>
      <c r="AA369" s="1">
        <f t="shared" si="143"/>
        <v>0</v>
      </c>
      <c r="AB369" s="9">
        <f>_xlfn.XLOOKUP(L369,Pos!B:B,Pos!K:K,-1,0)</f>
        <v>1.304347826086957</v>
      </c>
      <c r="AC369" s="1" t="e">
        <f>_xlfn.XLOOKUP($L369,Pos!$A:$A,Pos!S:S,_xlfn.XLOOKUP($L369,#REF!,#REF!, ""), 0)</f>
        <v>#REF!</v>
      </c>
      <c r="AD369" s="1" t="e">
        <f>_xlfn.XLOOKUP($L369,Pos!$A:$A,Pos!T:T,_xlfn.XLOOKUP($L369,#REF!,#REF!, ""), 0)</f>
        <v>#REF!</v>
      </c>
      <c r="AE369" s="1" t="e">
        <f>_xlfn.XLOOKUP($L369,Pos!$A:$A,Pos!U:U,_xlfn.XLOOKUP($L369,#REF!,#REF!, ""), 0)</f>
        <v>#REF!</v>
      </c>
      <c r="AF369" s="1" t="e">
        <f>_xlfn.XLOOKUP($L369,Pos!$A:$A,Pos!V:V,_xlfn.XLOOKUP($L369,#REF!,#REF!, ""), 0)</f>
        <v>#REF!</v>
      </c>
      <c r="AG369" s="1" t="e">
        <f>_xlfn.XLOOKUP($L369,Pos!$A:$A,Pos!W:W,_xlfn.XLOOKUP($L369,#REF!,#REF!, ""), 0)</f>
        <v>#REF!</v>
      </c>
      <c r="AH369" s="1" t="e">
        <f>_xlfn.XLOOKUP($L369,Pos!$A:$A,Pos!X:X,_xlfn.XLOOKUP($L369,#REF!,#REF!, ""), 0)</f>
        <v>#REF!</v>
      </c>
      <c r="AI369" s="1" t="e">
        <f>_xlfn.XLOOKUP($L369,Pos!$A:$A,Pos!Y:Y,_xlfn.XLOOKUP($L369,#REF!,#REF!, ""), 0)</f>
        <v>#REF!</v>
      </c>
      <c r="AJ369" s="1" t="e">
        <f>_xlfn.XLOOKUP($L369,Pos!$A:$A,Pos!Z:Z,_xlfn.XLOOKUP($L369,#REF!,#REF!, ""), 0)</f>
        <v>#REF!</v>
      </c>
      <c r="AK369" s="1" t="e">
        <f>_xlfn.XLOOKUP($L369,Pos!$A:$A,Pos!AA:AA,_xlfn.XLOOKUP($L369,#REF!,#REF!, ""), 0)</f>
        <v>#REF!</v>
      </c>
      <c r="AL369" s="1" t="e">
        <f>_xlfn.XLOOKUP($L369,Pos!$A:$A,Pos!AB:AB,_xlfn.XLOOKUP($L369,#REF!,#REF!, ""), 0)</f>
        <v>#REF!</v>
      </c>
      <c r="AM369" s="1" t="e">
        <f>_xlfn.XLOOKUP($L369,Pos!$A:$A,Pos!AC:AC,_xlfn.XLOOKUP($L369,#REF!,#REF!, ""), 0)</f>
        <v>#REF!</v>
      </c>
      <c r="AN369" s="1" t="e">
        <f>_xlfn.XLOOKUP($L369,Pos!$A:$A,Pos!AD:AD,_xlfn.XLOOKUP($L369,#REF!,#REF!, ""), 0)</f>
        <v>#REF!</v>
      </c>
      <c r="AO369" s="1" t="e">
        <f>_xlfn.XLOOKUP($L369,Pos!$A:$A,Pos!AE:AE,_xlfn.XLOOKUP($L369,#REF!,#REF!, ""), 0)</f>
        <v>#REF!</v>
      </c>
      <c r="AP369" s="1" t="e">
        <f>_xlfn.XLOOKUP($L369,Pos!$A:$A,Pos!AF:AF,_xlfn.XLOOKUP($L369,#REF!,#REF!, ""), 0)</f>
        <v>#REF!</v>
      </c>
      <c r="AQ369" s="1" t="e">
        <f>_xlfn.XLOOKUP($L369,Pos!$A:$A,Pos!AG:AG,_xlfn.XLOOKUP($L369,#REF!,#REF!, ""), 0)</f>
        <v>#REF!</v>
      </c>
      <c r="AR369" s="1" t="e">
        <f>_xlfn.XLOOKUP($L369,Pos!$A:$A,Pos!AH:AH,_xlfn.XLOOKUP($L369,#REF!,#REF!, ""), 0)</f>
        <v>#REF!</v>
      </c>
      <c r="AS369" s="1" t="e">
        <f>_xlfn.XLOOKUP($L369,Pos!$A:$A,Pos!AI:AI,_xlfn.XLOOKUP($L369,#REF!,#REF!, ""), 0)</f>
        <v>#REF!</v>
      </c>
      <c r="AT369" s="1" t="e">
        <f>_xlfn.XLOOKUP($L369,Pos!$A:$A,Pos!AJ:AJ,_xlfn.XLOOKUP($L369,#REF!,#REF!, ""), 0)</f>
        <v>#REF!</v>
      </c>
      <c r="AU369" s="1" t="e">
        <f>_xlfn.XLOOKUP($L369,Pos!$A:$A,Pos!AK:AK,_xlfn.XLOOKUP($L369,#REF!,#REF!, ""), 0)</f>
        <v>#REF!</v>
      </c>
      <c r="AV369" s="1" t="e">
        <f>_xlfn.XLOOKUP($L369,Pos!$A:$A,Pos!AL:AL,_xlfn.XLOOKUP($L369,#REF!,#REF!, ""), 0)</f>
        <v>#REF!</v>
      </c>
      <c r="AW369" s="1" t="e">
        <f>_xlfn.XLOOKUP($L369,Pos!$A:$A,Pos!AM:AM,_xlfn.XLOOKUP($L369,#REF!,#REF!, ""), 0)</f>
        <v>#REF!</v>
      </c>
      <c r="AX369" s="1" t="e">
        <f>_xlfn.XLOOKUP($L369,Pos!$A:$A,Pos!AN:AN,_xlfn.XLOOKUP($L369,#REF!,#REF!, ""), 0)</f>
        <v>#REF!</v>
      </c>
      <c r="AY369" s="1" t="e">
        <f>_xlfn.XLOOKUP($L369,Pos!$A:$A,Pos!AO:AO,_xlfn.XLOOKUP($L369,#REF!,#REF!, ""), 0)</f>
        <v>#REF!</v>
      </c>
      <c r="AZ369" s="7" t="str">
        <f t="shared" si="144"/>
        <v>OUT</v>
      </c>
      <c r="BA369" s="1">
        <f>IF(OR(_xlfn.XLOOKUP(L369,Pos!B:B,Pos!L:L,FALSE)="ESG Reason",_xlfn.XLOOKUP(L369,Pos!B:B,Pos!L:L,FALSE)="Blacklisted"),1,0)</f>
        <v>0</v>
      </c>
      <c r="BC369" s="11">
        <v>9.140894014566067E-11</v>
      </c>
      <c r="BD369" s="11">
        <f>_xlfn.XLOOKUP($L369,Pos!$B:$B,Pos!H:H,0, 0)</f>
        <v>0</v>
      </c>
      <c r="BE369" s="11">
        <f>_xlfn.XLOOKUP($L369,Pos!$B:$B,Pos!I:I,0, 0)</f>
        <v>7.6804603487444598E-4</v>
      </c>
      <c r="BF369" s="18">
        <f t="shared" si="145"/>
        <v>7.6804603487444598E-4</v>
      </c>
      <c r="BG369" s="1">
        <f t="shared" si="146"/>
        <v>1</v>
      </c>
      <c r="BH369" s="1">
        <f t="shared" si="147"/>
        <v>30</v>
      </c>
      <c r="BI369" s="18">
        <f t="shared" si="148"/>
        <v>9.140894014566067E-11</v>
      </c>
      <c r="BJ369" s="3">
        <f t="shared" si="149"/>
        <v>0</v>
      </c>
      <c r="BK369" s="18">
        <f t="shared" si="150"/>
        <v>0</v>
      </c>
    </row>
    <row r="370" spans="3:63" x14ac:dyDescent="0.25">
      <c r="C370" s="3"/>
      <c r="D370" s="3"/>
      <c r="E370" s="3"/>
      <c r="F370" s="3"/>
      <c r="G370" s="51" t="s">
        <v>283</v>
      </c>
      <c r="H370" s="8" t="str">
        <f t="shared" si="140"/>
        <v>0%North America</v>
      </c>
      <c r="I370" s="11" cm="1">
        <f t="array" ref="I370">IF(
   AZ370 = "OUT", 0,IF(
   BD370 &gt;= LARGE(IF(ISNUMBER(BD:BD), BD:BD), 3),
   BE370 - 0.001,
   IF(BE370 &gt;=VLOOKUP(P370,mapping!$A:$B,2,FALSE), BE370,VLOOKUP(P370,mapping!$A$2:$B$8,2,FALSE))
))</f>
        <v>0</v>
      </c>
      <c r="J370" s="11" cm="1">
        <f t="array" ref="J370">IF(
    AZ370="OUT",0,IF(IF(
                      BD370&gt;=LARGE(IF(ISNUMBER(BD:BD),BD:BD),3),
                      BE370+0.001,
                      VLOOKUP(H370,mapping!$D:$E,2,FALSE)
                      )&gt;I370,
                   IF(
                      BD370&gt;=LARGE(IF(ISNUMBER(BD:BD),BD:BD),3),
                      BE370+0.001,
                      VLOOKUP(H370,mapping!$D:$E,2,FALSE)
                      ),
                   I370+0.002))</f>
        <v>0</v>
      </c>
      <c r="K370" s="8">
        <f t="shared" si="141"/>
        <v>7.6247268778463202E-4</v>
      </c>
      <c r="L370" s="1" t="str">
        <f>Pos!B991</f>
        <v>US31428X1063</v>
      </c>
      <c r="M370" s="1" t="str">
        <f>_xlfn.XLOOKUP($L370,Pos!B:B,Pos!D:D,, 0)</f>
        <v>FedEx Corporation</v>
      </c>
      <c r="N370" s="1" t="str">
        <f>_xlfn.XLOOKUP($L370,Pos!B:B,Pos!E:E,, 0)</f>
        <v>Industrial Goods &amp; Services</v>
      </c>
      <c r="O370" s="1" t="str">
        <f t="shared" si="142"/>
        <v>Industrial Goods &amp; Services_North America</v>
      </c>
      <c r="P370" s="1" t="str">
        <f>_xlfn.XLOOKUP($L370,Pos!B:B,Pos!F:F,, 0)</f>
        <v>North America</v>
      </c>
      <c r="Q370" s="1">
        <v>0</v>
      </c>
      <c r="R370" s="9">
        <f>_xlfn.XLOOKUP($L370,Pos!$B:$B,Pos!N:N,0, 0)</f>
        <v>6.57</v>
      </c>
      <c r="S370" s="9">
        <f>_xlfn.XLOOKUP($L370,Pos!$B:$B,Pos!O:O,0, 0)</f>
        <v>8.7083340000000007</v>
      </c>
      <c r="T370" s="9">
        <f>_xlfn.XLOOKUP($L370,Pos!$B:$B,Pos!P:P,0, 0)</f>
        <v>4.5999999999999996</v>
      </c>
      <c r="U370" s="9">
        <f>_xlfn.XLOOKUP($L370,Pos!$B:$B,Pos!Q:Q,0, 0)</f>
        <v>1.3</v>
      </c>
      <c r="V370" s="9">
        <f>_xlfn.XLOOKUP($L370,Pos!$B:$B,Pos!R:R,0, 0)</f>
        <v>3.6</v>
      </c>
      <c r="W370" s="9">
        <f>_xlfn.XLOOKUP($L370,Pos!$B:$B,Pos!S:S,0, 0)</f>
        <v>3.2433329999999998</v>
      </c>
      <c r="X370" s="9" t="str">
        <f>_xlfn.XLOOKUP($L370,Pos!$B:$B,Pos!J:J,0, 0)</f>
        <v>Outperform</v>
      </c>
      <c r="Y370" s="1">
        <v>0</v>
      </c>
      <c r="Z370" s="1">
        <v>0</v>
      </c>
      <c r="AA370" s="1">
        <f t="shared" si="143"/>
        <v>0</v>
      </c>
      <c r="AB370" s="9">
        <f>_xlfn.XLOOKUP(L370,Pos!B:B,Pos!K:K,-1,0)</f>
        <v>6.3541666666666661</v>
      </c>
      <c r="AC370" s="1" t="e">
        <f>_xlfn.XLOOKUP($L370,Pos!$A:$A,Pos!S:S,_xlfn.XLOOKUP($L370,#REF!,#REF!, ""), 0)</f>
        <v>#REF!</v>
      </c>
      <c r="AD370" s="1" t="e">
        <f>_xlfn.XLOOKUP($L370,Pos!$A:$A,Pos!T:T,_xlfn.XLOOKUP($L370,#REF!,#REF!, ""), 0)</f>
        <v>#REF!</v>
      </c>
      <c r="AE370" s="1" t="e">
        <f>_xlfn.XLOOKUP($L370,Pos!$A:$A,Pos!U:U,_xlfn.XLOOKUP($L370,#REF!,#REF!, ""), 0)</f>
        <v>#REF!</v>
      </c>
      <c r="AF370" s="1" t="e">
        <f>_xlfn.XLOOKUP($L370,Pos!$A:$A,Pos!V:V,_xlfn.XLOOKUP($L370,#REF!,#REF!, ""), 0)</f>
        <v>#REF!</v>
      </c>
      <c r="AG370" s="1" t="e">
        <f>_xlfn.XLOOKUP($L370,Pos!$A:$A,Pos!W:W,_xlfn.XLOOKUP($L370,#REF!,#REF!, ""), 0)</f>
        <v>#REF!</v>
      </c>
      <c r="AH370" s="1" t="e">
        <f>_xlfn.XLOOKUP($L370,Pos!$A:$A,Pos!X:X,_xlfn.XLOOKUP($L370,#REF!,#REF!, ""), 0)</f>
        <v>#REF!</v>
      </c>
      <c r="AI370" s="1" t="e">
        <f>_xlfn.XLOOKUP($L370,Pos!$A:$A,Pos!Y:Y,_xlfn.XLOOKUP($L370,#REF!,#REF!, ""), 0)</f>
        <v>#REF!</v>
      </c>
      <c r="AJ370" s="1" t="e">
        <f>_xlfn.XLOOKUP($L370,Pos!$A:$A,Pos!Z:Z,_xlfn.XLOOKUP($L370,#REF!,#REF!, ""), 0)</f>
        <v>#REF!</v>
      </c>
      <c r="AK370" s="1" t="e">
        <f>_xlfn.XLOOKUP($L370,Pos!$A:$A,Pos!AA:AA,_xlfn.XLOOKUP($L370,#REF!,#REF!, ""), 0)</f>
        <v>#REF!</v>
      </c>
      <c r="AL370" s="1" t="e">
        <f>_xlfn.XLOOKUP($L370,Pos!$A:$A,Pos!AB:AB,_xlfn.XLOOKUP($L370,#REF!,#REF!, ""), 0)</f>
        <v>#REF!</v>
      </c>
      <c r="AM370" s="1" t="e">
        <f>_xlfn.XLOOKUP($L370,Pos!$A:$A,Pos!AC:AC,_xlfn.XLOOKUP($L370,#REF!,#REF!, ""), 0)</f>
        <v>#REF!</v>
      </c>
      <c r="AN370" s="1" t="e">
        <f>_xlfn.XLOOKUP($L370,Pos!$A:$A,Pos!AD:AD,_xlfn.XLOOKUP($L370,#REF!,#REF!, ""), 0)</f>
        <v>#REF!</v>
      </c>
      <c r="AO370" s="1" t="e">
        <f>_xlfn.XLOOKUP($L370,Pos!$A:$A,Pos!AE:AE,_xlfn.XLOOKUP($L370,#REF!,#REF!, ""), 0)</f>
        <v>#REF!</v>
      </c>
      <c r="AP370" s="1" t="e">
        <f>_xlfn.XLOOKUP($L370,Pos!$A:$A,Pos!AF:AF,_xlfn.XLOOKUP($L370,#REF!,#REF!, ""), 0)</f>
        <v>#REF!</v>
      </c>
      <c r="AQ370" s="1" t="e">
        <f>_xlfn.XLOOKUP($L370,Pos!$A:$A,Pos!AG:AG,_xlfn.XLOOKUP($L370,#REF!,#REF!, ""), 0)</f>
        <v>#REF!</v>
      </c>
      <c r="AR370" s="1" t="e">
        <f>_xlfn.XLOOKUP($L370,Pos!$A:$A,Pos!AH:AH,_xlfn.XLOOKUP($L370,#REF!,#REF!, ""), 0)</f>
        <v>#REF!</v>
      </c>
      <c r="AS370" s="1" t="e">
        <f>_xlfn.XLOOKUP($L370,Pos!$A:$A,Pos!AI:AI,_xlfn.XLOOKUP($L370,#REF!,#REF!, ""), 0)</f>
        <v>#REF!</v>
      </c>
      <c r="AT370" s="1" t="e">
        <f>_xlfn.XLOOKUP($L370,Pos!$A:$A,Pos!AJ:AJ,_xlfn.XLOOKUP($L370,#REF!,#REF!, ""), 0)</f>
        <v>#REF!</v>
      </c>
      <c r="AU370" s="1" t="e">
        <f>_xlfn.XLOOKUP($L370,Pos!$A:$A,Pos!AK:AK,_xlfn.XLOOKUP($L370,#REF!,#REF!, ""), 0)</f>
        <v>#REF!</v>
      </c>
      <c r="AV370" s="1" t="e">
        <f>_xlfn.XLOOKUP($L370,Pos!$A:$A,Pos!AL:AL,_xlfn.XLOOKUP($L370,#REF!,#REF!, ""), 0)</f>
        <v>#REF!</v>
      </c>
      <c r="AW370" s="1" t="e">
        <f>_xlfn.XLOOKUP($L370,Pos!$A:$A,Pos!AM:AM,_xlfn.XLOOKUP($L370,#REF!,#REF!, ""), 0)</f>
        <v>#REF!</v>
      </c>
      <c r="AX370" s="1" t="e">
        <f>_xlfn.XLOOKUP($L370,Pos!$A:$A,Pos!AN:AN,_xlfn.XLOOKUP($L370,#REF!,#REF!, ""), 0)</f>
        <v>#REF!</v>
      </c>
      <c r="AY370" s="1" t="e">
        <f>_xlfn.XLOOKUP($L370,Pos!$A:$A,Pos!AO:AO,_xlfn.XLOOKUP($L370,#REF!,#REF!, ""), 0)</f>
        <v>#REF!</v>
      </c>
      <c r="AZ370" s="7" t="str">
        <f t="shared" si="144"/>
        <v>OUT</v>
      </c>
      <c r="BA370" s="1">
        <f>IF(OR(_xlfn.XLOOKUP(L370,Pos!B:B,Pos!L:L,FALSE)="ESG Reason",_xlfn.XLOOKUP(L370,Pos!B:B,Pos!L:L,FALSE)="Blacklisted"),1,0)</f>
        <v>0</v>
      </c>
      <c r="BC370" s="11">
        <v>8.6308018493317557E-11</v>
      </c>
      <c r="BD370" s="11">
        <f>_xlfn.XLOOKUP($L370,Pos!$B:$B,Pos!H:H,0, 0)</f>
        <v>0</v>
      </c>
      <c r="BE370" s="11">
        <f>_xlfn.XLOOKUP($L370,Pos!$B:$B,Pos!I:I,0, 0)</f>
        <v>7.6247268778463202E-4</v>
      </c>
      <c r="BF370" s="18">
        <f t="shared" si="145"/>
        <v>7.6247268778463202E-4</v>
      </c>
      <c r="BG370" s="1">
        <f t="shared" si="146"/>
        <v>1</v>
      </c>
      <c r="BH370" s="1">
        <f t="shared" si="147"/>
        <v>29</v>
      </c>
      <c r="BI370" s="18">
        <f t="shared" si="148"/>
        <v>8.6308018493317557E-11</v>
      </c>
      <c r="BJ370" s="3">
        <f t="shared" si="149"/>
        <v>0</v>
      </c>
      <c r="BK370" s="18">
        <f t="shared" si="150"/>
        <v>0</v>
      </c>
    </row>
    <row r="371" spans="3:63" x14ac:dyDescent="0.25">
      <c r="C371" s="3"/>
      <c r="D371" s="3"/>
      <c r="E371" s="3"/>
      <c r="F371" s="3"/>
      <c r="G371" s="51" t="s">
        <v>285</v>
      </c>
      <c r="H371" s="8" t="str">
        <f t="shared" si="140"/>
        <v>0%North America</v>
      </c>
      <c r="I371" s="11" cm="1">
        <f t="array" ref="I371">IF(
   AZ371 = "OUT", 0,IF(
   BD371 &gt;= LARGE(IF(ISNUMBER(BD:BD), BD:BD), 3),
   BE371 - 0.001,
   IF(BE371 &gt;=VLOOKUP(P371,mapping!$A:$B,2,FALSE), BE371,VLOOKUP(P371,mapping!$A$2:$B$8,2,FALSE))
))</f>
        <v>0</v>
      </c>
      <c r="J371" s="11" cm="1">
        <f t="array" ref="J371">IF(
    AZ371="OUT",0,IF(IF(
                      BD371&gt;=LARGE(IF(ISNUMBER(BD:BD),BD:BD),3),
                      BE371+0.001,
                      VLOOKUP(H371,mapping!$D:$E,2,FALSE)
                      )&gt;I371,
                   IF(
                      BD371&gt;=LARGE(IF(ISNUMBER(BD:BD),BD:BD),3),
                      BE371+0.001,
                      VLOOKUP(H371,mapping!$D:$E,2,FALSE)
                      ),
                   I371+0.002))</f>
        <v>0</v>
      </c>
      <c r="K371" s="8">
        <f t="shared" si="141"/>
        <v>7.5063228816911465E-4</v>
      </c>
      <c r="L371" s="1" t="str">
        <f>Pos!B916</f>
        <v>US1941621039</v>
      </c>
      <c r="M371" s="1" t="str">
        <f>_xlfn.XLOOKUP($L371,Pos!B:B,Pos!D:D,, 0)</f>
        <v>Colgate-Palmolive Company</v>
      </c>
      <c r="N371" s="1" t="str">
        <f>_xlfn.XLOOKUP($L371,Pos!B:B,Pos!E:E,, 0)</f>
        <v>Personal &amp; Household Goods</v>
      </c>
      <c r="O371" s="1" t="str">
        <f t="shared" si="142"/>
        <v>Personal &amp; Household Goods_North America</v>
      </c>
      <c r="P371" s="1" t="str">
        <f>_xlfn.XLOOKUP($L371,Pos!B:B,Pos!F:F,, 0)</f>
        <v>North America</v>
      </c>
      <c r="Q371" s="1">
        <v>0</v>
      </c>
      <c r="R371" s="9">
        <f>_xlfn.XLOOKUP($L371,Pos!$B:$B,Pos!N:N,0, 0)</f>
        <v>3.69</v>
      </c>
      <c r="S371" s="9">
        <f>_xlfn.XLOOKUP($L371,Pos!$B:$B,Pos!O:O,0, 0)</f>
        <v>2.896833</v>
      </c>
      <c r="T371" s="9">
        <f>_xlfn.XLOOKUP($L371,Pos!$B:$B,Pos!P:P,0, 0)</f>
        <v>7.1749999999999998</v>
      </c>
      <c r="U371" s="9">
        <f>_xlfn.XLOOKUP($L371,Pos!$B:$B,Pos!Q:Q,0, 0)</f>
        <v>1.7</v>
      </c>
      <c r="V371" s="9">
        <f>_xlfn.XLOOKUP($L371,Pos!$B:$B,Pos!R:R,0, 0)</f>
        <v>8.3333340000000007</v>
      </c>
      <c r="W371" s="9">
        <f>_xlfn.XLOOKUP($L371,Pos!$B:$B,Pos!S:S,0, 0)</f>
        <v>4.8916659999999998</v>
      </c>
      <c r="X371" s="9" t="str">
        <f>_xlfn.XLOOKUP($L371,Pos!$B:$B,Pos!J:J,0, 0)</f>
        <v>Outperform</v>
      </c>
      <c r="Y371" s="1">
        <v>0</v>
      </c>
      <c r="Z371" s="1">
        <v>0</v>
      </c>
      <c r="AA371" s="1">
        <f t="shared" si="143"/>
        <v>0</v>
      </c>
      <c r="AB371" s="9">
        <f>_xlfn.XLOOKUP(L371,Pos!B:B,Pos!K:K,-1,0)</f>
        <v>2.8571428571428572</v>
      </c>
      <c r="AC371" s="1" t="e">
        <f>_xlfn.XLOOKUP($L371,Pos!$A:$A,Pos!S:S,_xlfn.XLOOKUP($L371,#REF!,#REF!, ""), 0)</f>
        <v>#REF!</v>
      </c>
      <c r="AD371" s="1" t="e">
        <f>_xlfn.XLOOKUP($L371,Pos!$A:$A,Pos!T:T,_xlfn.XLOOKUP($L371,#REF!,#REF!, ""), 0)</f>
        <v>#REF!</v>
      </c>
      <c r="AE371" s="1" t="e">
        <f>_xlfn.XLOOKUP($L371,Pos!$A:$A,Pos!U:U,_xlfn.XLOOKUP($L371,#REF!,#REF!, ""), 0)</f>
        <v>#REF!</v>
      </c>
      <c r="AF371" s="1" t="e">
        <f>_xlfn.XLOOKUP($L371,Pos!$A:$A,Pos!V:V,_xlfn.XLOOKUP($L371,#REF!,#REF!, ""), 0)</f>
        <v>#REF!</v>
      </c>
      <c r="AG371" s="1" t="e">
        <f>_xlfn.XLOOKUP($L371,Pos!$A:$A,Pos!W:W,_xlfn.XLOOKUP($L371,#REF!,#REF!, ""), 0)</f>
        <v>#REF!</v>
      </c>
      <c r="AH371" s="1" t="e">
        <f>_xlfn.XLOOKUP($L371,Pos!$A:$A,Pos!X:X,_xlfn.XLOOKUP($L371,#REF!,#REF!, ""), 0)</f>
        <v>#REF!</v>
      </c>
      <c r="AI371" s="1" t="e">
        <f>_xlfn.XLOOKUP($L371,Pos!$A:$A,Pos!Y:Y,_xlfn.XLOOKUP($L371,#REF!,#REF!, ""), 0)</f>
        <v>#REF!</v>
      </c>
      <c r="AJ371" s="1" t="e">
        <f>_xlfn.XLOOKUP($L371,Pos!$A:$A,Pos!Z:Z,_xlfn.XLOOKUP($L371,#REF!,#REF!, ""), 0)</f>
        <v>#REF!</v>
      </c>
      <c r="AK371" s="1" t="e">
        <f>_xlfn.XLOOKUP($L371,Pos!$A:$A,Pos!AA:AA,_xlfn.XLOOKUP($L371,#REF!,#REF!, ""), 0)</f>
        <v>#REF!</v>
      </c>
      <c r="AL371" s="1" t="e">
        <f>_xlfn.XLOOKUP($L371,Pos!$A:$A,Pos!AB:AB,_xlfn.XLOOKUP($L371,#REF!,#REF!, ""), 0)</f>
        <v>#REF!</v>
      </c>
      <c r="AM371" s="1" t="e">
        <f>_xlfn.XLOOKUP($L371,Pos!$A:$A,Pos!AC:AC,_xlfn.XLOOKUP($L371,#REF!,#REF!, ""), 0)</f>
        <v>#REF!</v>
      </c>
      <c r="AN371" s="1" t="e">
        <f>_xlfn.XLOOKUP($L371,Pos!$A:$A,Pos!AD:AD,_xlfn.XLOOKUP($L371,#REF!,#REF!, ""), 0)</f>
        <v>#REF!</v>
      </c>
      <c r="AO371" s="1" t="e">
        <f>_xlfn.XLOOKUP($L371,Pos!$A:$A,Pos!AE:AE,_xlfn.XLOOKUP($L371,#REF!,#REF!, ""), 0)</f>
        <v>#REF!</v>
      </c>
      <c r="AP371" s="1" t="e">
        <f>_xlfn.XLOOKUP($L371,Pos!$A:$A,Pos!AF:AF,_xlfn.XLOOKUP($L371,#REF!,#REF!, ""), 0)</f>
        <v>#REF!</v>
      </c>
      <c r="AQ371" s="1" t="e">
        <f>_xlfn.XLOOKUP($L371,Pos!$A:$A,Pos!AG:AG,_xlfn.XLOOKUP($L371,#REF!,#REF!, ""), 0)</f>
        <v>#REF!</v>
      </c>
      <c r="AR371" s="1" t="e">
        <f>_xlfn.XLOOKUP($L371,Pos!$A:$A,Pos!AH:AH,_xlfn.XLOOKUP($L371,#REF!,#REF!, ""), 0)</f>
        <v>#REF!</v>
      </c>
      <c r="AS371" s="1" t="e">
        <f>_xlfn.XLOOKUP($L371,Pos!$A:$A,Pos!AI:AI,_xlfn.XLOOKUP($L371,#REF!,#REF!, ""), 0)</f>
        <v>#REF!</v>
      </c>
      <c r="AT371" s="1" t="e">
        <f>_xlfn.XLOOKUP($L371,Pos!$A:$A,Pos!AJ:AJ,_xlfn.XLOOKUP($L371,#REF!,#REF!, ""), 0)</f>
        <v>#REF!</v>
      </c>
      <c r="AU371" s="1" t="e">
        <f>_xlfn.XLOOKUP($L371,Pos!$A:$A,Pos!AK:AK,_xlfn.XLOOKUP($L371,#REF!,#REF!, ""), 0)</f>
        <v>#REF!</v>
      </c>
      <c r="AV371" s="1" t="e">
        <f>_xlfn.XLOOKUP($L371,Pos!$A:$A,Pos!AL:AL,_xlfn.XLOOKUP($L371,#REF!,#REF!, ""), 0)</f>
        <v>#REF!</v>
      </c>
      <c r="AW371" s="1" t="e">
        <f>_xlfn.XLOOKUP($L371,Pos!$A:$A,Pos!AM:AM,_xlfn.XLOOKUP($L371,#REF!,#REF!, ""), 0)</f>
        <v>#REF!</v>
      </c>
      <c r="AX371" s="1" t="e">
        <f>_xlfn.XLOOKUP($L371,Pos!$A:$A,Pos!AN:AN,_xlfn.XLOOKUP($L371,#REF!,#REF!, ""), 0)</f>
        <v>#REF!</v>
      </c>
      <c r="AY371" s="1" t="e">
        <f>_xlfn.XLOOKUP($L371,Pos!$A:$A,Pos!AO:AO,_xlfn.XLOOKUP($L371,#REF!,#REF!, ""), 0)</f>
        <v>#REF!</v>
      </c>
      <c r="AZ371" s="7" t="str">
        <f t="shared" si="144"/>
        <v>OUT</v>
      </c>
      <c r="BA371" s="1">
        <f>IF(OR(_xlfn.XLOOKUP(L371,Pos!B:B,Pos!L:L,FALSE)="ESG Reason",_xlfn.XLOOKUP(L371,Pos!B:B,Pos!L:L,FALSE)="Blacklisted"),1,0)</f>
        <v>0</v>
      </c>
      <c r="BC371" s="11">
        <v>9.2701377179546816E-11</v>
      </c>
      <c r="BD371" s="11">
        <f>_xlfn.XLOOKUP($L371,Pos!$B:$B,Pos!H:H,0, 0)</f>
        <v>0</v>
      </c>
      <c r="BE371" s="11">
        <f>_xlfn.XLOOKUP($L371,Pos!$B:$B,Pos!I:I,0, 0)</f>
        <v>7.5063228816911465E-4</v>
      </c>
      <c r="BF371" s="18">
        <f t="shared" si="145"/>
        <v>7.5063228816911465E-4</v>
      </c>
      <c r="BG371" s="1">
        <f t="shared" si="146"/>
        <v>1</v>
      </c>
      <c r="BH371" s="1">
        <f t="shared" si="147"/>
        <v>32</v>
      </c>
      <c r="BI371" s="18">
        <f t="shared" si="148"/>
        <v>9.2701377179546816E-11</v>
      </c>
      <c r="BJ371" s="3">
        <f t="shared" si="149"/>
        <v>0</v>
      </c>
      <c r="BK371" s="18">
        <f t="shared" si="150"/>
        <v>0</v>
      </c>
    </row>
    <row r="372" spans="3:63" x14ac:dyDescent="0.25">
      <c r="C372" s="3"/>
      <c r="D372" s="3"/>
      <c r="E372" s="3"/>
      <c r="F372" s="3"/>
      <c r="G372" s="51" t="s">
        <v>293</v>
      </c>
      <c r="H372" s="8" t="str">
        <f t="shared" si="140"/>
        <v>0%North America</v>
      </c>
      <c r="I372" s="11" cm="1">
        <f t="array" ref="I372">IF(
   AZ372 = "OUT", 0,IF(
   BD372 &gt;= LARGE(IF(ISNUMBER(BD:BD), BD:BD), 3),
   BE372 - 0.001,
   IF(BE372 &gt;=VLOOKUP(P372,mapping!$A:$B,2,FALSE), BE372,VLOOKUP(P372,mapping!$A$2:$B$8,2,FALSE))
))</f>
        <v>0</v>
      </c>
      <c r="J372" s="11" cm="1">
        <f t="array" ref="J372">IF(
    AZ372="OUT",0,IF(IF(
                      BD372&gt;=LARGE(IF(ISNUMBER(BD:BD),BD:BD),3),
                      BE372+0.001,
                      VLOOKUP(H372,mapping!$D:$E,2,FALSE)
                      )&gt;I372,
                   IF(
                      BD372&gt;=LARGE(IF(ISNUMBER(BD:BD),BD:BD),3),
                      BE372+0.001,
                      VLOOKUP(H372,mapping!$D:$E,2,FALSE)
                      ),
                   I372+0.002))</f>
        <v>0</v>
      </c>
      <c r="K372" s="8">
        <f t="shared" si="141"/>
        <v>7.4986637175792042E-4</v>
      </c>
      <c r="L372" s="1" t="str">
        <f>Pos!B1215</f>
        <v>US8168511090</v>
      </c>
      <c r="M372" s="1" t="str">
        <f>_xlfn.XLOOKUP($L372,Pos!B:B,Pos!D:D,, 0)</f>
        <v>Sempra</v>
      </c>
      <c r="N372" s="1" t="str">
        <f>_xlfn.XLOOKUP($L372,Pos!B:B,Pos!E:E,, 0)</f>
        <v>Utilities</v>
      </c>
      <c r="O372" s="1" t="str">
        <f t="shared" si="142"/>
        <v>Utilities_North America</v>
      </c>
      <c r="P372" s="1" t="str">
        <f>_xlfn.XLOOKUP($L372,Pos!B:B,Pos!F:F,, 0)</f>
        <v>North America</v>
      </c>
      <c r="Q372" s="1">
        <v>0</v>
      </c>
      <c r="R372" s="9">
        <f>_xlfn.XLOOKUP($L372,Pos!$B:$B,Pos!N:N,0, 0)</f>
        <v>6.16</v>
      </c>
      <c r="S372" s="9">
        <f>_xlfn.XLOOKUP($L372,Pos!$B:$B,Pos!O:O,0, 0)</f>
        <v>3.1077499999999998</v>
      </c>
      <c r="T372" s="9">
        <f>_xlfn.XLOOKUP($L372,Pos!$B:$B,Pos!P:P,0, 0)</f>
        <v>2.3250000000000002</v>
      </c>
      <c r="U372" s="9">
        <f>_xlfn.XLOOKUP($L372,Pos!$B:$B,Pos!Q:Q,0, 0)</f>
        <v>7.1</v>
      </c>
      <c r="V372" s="9">
        <f>_xlfn.XLOOKUP($L372,Pos!$B:$B,Pos!R:R,0, 0)</f>
        <v>2.6</v>
      </c>
      <c r="W372" s="9">
        <f>_xlfn.XLOOKUP($L372,Pos!$B:$B,Pos!S:S,0, 0)</f>
        <v>3.84</v>
      </c>
      <c r="X372" s="9" t="str">
        <f>_xlfn.XLOOKUP($L372,Pos!$B:$B,Pos!J:J,0, 0)</f>
        <v>Outperform</v>
      </c>
      <c r="Y372" s="1">
        <v>0</v>
      </c>
      <c r="Z372" s="1">
        <v>0</v>
      </c>
      <c r="AA372" s="1">
        <f t="shared" si="143"/>
        <v>0</v>
      </c>
      <c r="AB372" s="9">
        <f>_xlfn.XLOOKUP(L372,Pos!B:B,Pos!K:K,-1,0)</f>
        <v>0.60606060606060608</v>
      </c>
      <c r="AC372" s="1" t="e">
        <f>_xlfn.XLOOKUP($L372,Pos!$A:$A,Pos!S:S,_xlfn.XLOOKUP($L372,#REF!,#REF!, ""), 0)</f>
        <v>#REF!</v>
      </c>
      <c r="AD372" s="1" t="e">
        <f>_xlfn.XLOOKUP($L372,Pos!$A:$A,Pos!T:T,_xlfn.XLOOKUP($L372,#REF!,#REF!, ""), 0)</f>
        <v>#REF!</v>
      </c>
      <c r="AE372" s="1" t="e">
        <f>_xlfn.XLOOKUP($L372,Pos!$A:$A,Pos!U:U,_xlfn.XLOOKUP($L372,#REF!,#REF!, ""), 0)</f>
        <v>#REF!</v>
      </c>
      <c r="AF372" s="1" t="e">
        <f>_xlfn.XLOOKUP($L372,Pos!$A:$A,Pos!V:V,_xlfn.XLOOKUP($L372,#REF!,#REF!, ""), 0)</f>
        <v>#REF!</v>
      </c>
      <c r="AG372" s="1" t="e">
        <f>_xlfn.XLOOKUP($L372,Pos!$A:$A,Pos!W:W,_xlfn.XLOOKUP($L372,#REF!,#REF!, ""), 0)</f>
        <v>#REF!</v>
      </c>
      <c r="AH372" s="1" t="e">
        <f>_xlfn.XLOOKUP($L372,Pos!$A:$A,Pos!X:X,_xlfn.XLOOKUP($L372,#REF!,#REF!, ""), 0)</f>
        <v>#REF!</v>
      </c>
      <c r="AI372" s="1" t="e">
        <f>_xlfn.XLOOKUP($L372,Pos!$A:$A,Pos!Y:Y,_xlfn.XLOOKUP($L372,#REF!,#REF!, ""), 0)</f>
        <v>#REF!</v>
      </c>
      <c r="AJ372" s="1" t="e">
        <f>_xlfn.XLOOKUP($L372,Pos!$A:$A,Pos!Z:Z,_xlfn.XLOOKUP($L372,#REF!,#REF!, ""), 0)</f>
        <v>#REF!</v>
      </c>
      <c r="AK372" s="1" t="e">
        <f>_xlfn.XLOOKUP($L372,Pos!$A:$A,Pos!AA:AA,_xlfn.XLOOKUP($L372,#REF!,#REF!, ""), 0)</f>
        <v>#REF!</v>
      </c>
      <c r="AL372" s="1" t="e">
        <f>_xlfn.XLOOKUP($L372,Pos!$A:$A,Pos!AB:AB,_xlfn.XLOOKUP($L372,#REF!,#REF!, ""), 0)</f>
        <v>#REF!</v>
      </c>
      <c r="AM372" s="1" t="e">
        <f>_xlfn.XLOOKUP($L372,Pos!$A:$A,Pos!AC:AC,_xlfn.XLOOKUP($L372,#REF!,#REF!, ""), 0)</f>
        <v>#REF!</v>
      </c>
      <c r="AN372" s="1" t="e">
        <f>_xlfn.XLOOKUP($L372,Pos!$A:$A,Pos!AD:AD,_xlfn.XLOOKUP($L372,#REF!,#REF!, ""), 0)</f>
        <v>#REF!</v>
      </c>
      <c r="AO372" s="1" t="e">
        <f>_xlfn.XLOOKUP($L372,Pos!$A:$A,Pos!AE:AE,_xlfn.XLOOKUP($L372,#REF!,#REF!, ""), 0)</f>
        <v>#REF!</v>
      </c>
      <c r="AP372" s="1" t="e">
        <f>_xlfn.XLOOKUP($L372,Pos!$A:$A,Pos!AF:AF,_xlfn.XLOOKUP($L372,#REF!,#REF!, ""), 0)</f>
        <v>#REF!</v>
      </c>
      <c r="AQ372" s="1" t="e">
        <f>_xlfn.XLOOKUP($L372,Pos!$A:$A,Pos!AG:AG,_xlfn.XLOOKUP($L372,#REF!,#REF!, ""), 0)</f>
        <v>#REF!</v>
      </c>
      <c r="AR372" s="1" t="e">
        <f>_xlfn.XLOOKUP($L372,Pos!$A:$A,Pos!AH:AH,_xlfn.XLOOKUP($L372,#REF!,#REF!, ""), 0)</f>
        <v>#REF!</v>
      </c>
      <c r="AS372" s="1" t="e">
        <f>_xlfn.XLOOKUP($L372,Pos!$A:$A,Pos!AI:AI,_xlfn.XLOOKUP($L372,#REF!,#REF!, ""), 0)</f>
        <v>#REF!</v>
      </c>
      <c r="AT372" s="1" t="e">
        <f>_xlfn.XLOOKUP($L372,Pos!$A:$A,Pos!AJ:AJ,_xlfn.XLOOKUP($L372,#REF!,#REF!, ""), 0)</f>
        <v>#REF!</v>
      </c>
      <c r="AU372" s="1" t="e">
        <f>_xlfn.XLOOKUP($L372,Pos!$A:$A,Pos!AK:AK,_xlfn.XLOOKUP($L372,#REF!,#REF!, ""), 0)</f>
        <v>#REF!</v>
      </c>
      <c r="AV372" s="1" t="e">
        <f>_xlfn.XLOOKUP($L372,Pos!$A:$A,Pos!AL:AL,_xlfn.XLOOKUP($L372,#REF!,#REF!, ""), 0)</f>
        <v>#REF!</v>
      </c>
      <c r="AW372" s="1" t="e">
        <f>_xlfn.XLOOKUP($L372,Pos!$A:$A,Pos!AM:AM,_xlfn.XLOOKUP($L372,#REF!,#REF!, ""), 0)</f>
        <v>#REF!</v>
      </c>
      <c r="AX372" s="1" t="e">
        <f>_xlfn.XLOOKUP($L372,Pos!$A:$A,Pos!AN:AN,_xlfn.XLOOKUP($L372,#REF!,#REF!, ""), 0)</f>
        <v>#REF!</v>
      </c>
      <c r="AY372" s="1" t="e">
        <f>_xlfn.XLOOKUP($L372,Pos!$A:$A,Pos!AO:AO,_xlfn.XLOOKUP($L372,#REF!,#REF!, ""), 0)</f>
        <v>#REF!</v>
      </c>
      <c r="AZ372" s="7" t="str">
        <f t="shared" si="144"/>
        <v>OUT</v>
      </c>
      <c r="BA372" s="1">
        <f>IF(OR(_xlfn.XLOOKUP(L372,Pos!B:B,Pos!L:L,FALSE)="ESG Reason",_xlfn.XLOOKUP(L372,Pos!B:B,Pos!L:L,FALSE)="Blacklisted"),1,0)</f>
        <v>0</v>
      </c>
      <c r="BC372" s="11">
        <v>9.1554244683845946E-11</v>
      </c>
      <c r="BD372" s="11">
        <f>_xlfn.XLOOKUP($L372,Pos!$B:$B,Pos!H:H,0, 0)</f>
        <v>0</v>
      </c>
      <c r="BE372" s="11">
        <f>_xlfn.XLOOKUP($L372,Pos!$B:$B,Pos!I:I,0, 0)</f>
        <v>7.4986637175792042E-4</v>
      </c>
      <c r="BF372" s="18">
        <f t="shared" si="145"/>
        <v>7.4986637175792042E-4</v>
      </c>
      <c r="BG372" s="1">
        <f t="shared" si="146"/>
        <v>1</v>
      </c>
      <c r="BH372" s="1">
        <f t="shared" si="147"/>
        <v>38</v>
      </c>
      <c r="BI372" s="18">
        <f t="shared" si="148"/>
        <v>9.1554244683845946E-11</v>
      </c>
      <c r="BJ372" s="3">
        <f t="shared" si="149"/>
        <v>0</v>
      </c>
      <c r="BK372" s="18">
        <f t="shared" si="150"/>
        <v>0</v>
      </c>
    </row>
    <row r="373" spans="3:63" x14ac:dyDescent="0.25">
      <c r="C373" s="3"/>
      <c r="D373" s="3"/>
      <c r="E373" s="3"/>
      <c r="F373" s="3"/>
      <c r="G373" s="51" t="s">
        <v>297</v>
      </c>
      <c r="H373" s="8" t="str">
        <f t="shared" si="140"/>
        <v>0%North America</v>
      </c>
      <c r="I373" s="11" cm="1">
        <f t="array" ref="I373">IF(
   AZ373 = "OUT", 0,IF(
   BD373 &gt;= LARGE(IF(ISNUMBER(BD:BD), BD:BD), 3),
   BE373 - 0.001,
   IF(BE373 &gt;=VLOOKUP(P373,mapping!$A:$B,2,FALSE), BE373,VLOOKUP(P373,mapping!$A$2:$B$8,2,FALSE))
))</f>
        <v>0</v>
      </c>
      <c r="J373" s="11" cm="1">
        <f t="array" ref="J373">IF(
    AZ373="OUT",0,IF(IF(
                      BD373&gt;=LARGE(IF(ISNUMBER(BD:BD),BD:BD),3),
                      BE373+0.001,
                      VLOOKUP(H373,mapping!$D:$E,2,FALSE)
                      )&gt;I373,
                   IF(
                      BD373&gt;=LARGE(IF(ISNUMBER(BD:BD),BD:BD),3),
                      BE373+0.001,
                      VLOOKUP(H373,mapping!$D:$E,2,FALSE)
                      ),
                   I373+0.002))</f>
        <v>0</v>
      </c>
      <c r="K373" s="8">
        <f t="shared" si="141"/>
        <v>7.4618791267104263E-4</v>
      </c>
      <c r="L373" s="1" t="str">
        <f>Pos!B1047</f>
        <v>US45168D1046</v>
      </c>
      <c r="M373" s="1" t="str">
        <f>_xlfn.XLOOKUP($L373,Pos!B:B,Pos!D:D,, 0)</f>
        <v>IDEXX Laboratories, Inc.</v>
      </c>
      <c r="N373" s="1" t="str">
        <f>_xlfn.XLOOKUP($L373,Pos!B:B,Pos!E:E,, 0)</f>
        <v>Health Care</v>
      </c>
      <c r="O373" s="1" t="str">
        <f t="shared" si="142"/>
        <v>Health Care_North America</v>
      </c>
      <c r="P373" s="1" t="str">
        <f>_xlfn.XLOOKUP($L373,Pos!B:B,Pos!F:F,, 0)</f>
        <v>North America</v>
      </c>
      <c r="Q373" s="1">
        <v>0</v>
      </c>
      <c r="R373" s="9">
        <f>_xlfn.XLOOKUP($L373,Pos!$B:$B,Pos!N:N,0, 0)</f>
        <v>0</v>
      </c>
      <c r="S373" s="9">
        <f>_xlfn.XLOOKUP($L373,Pos!$B:$B,Pos!O:O,0, 0)</f>
        <v>0.79900000000000004</v>
      </c>
      <c r="T373" s="9">
        <f>_xlfn.XLOOKUP($L373,Pos!$B:$B,Pos!P:P,0, 0)</f>
        <v>7.85</v>
      </c>
      <c r="U373" s="9">
        <f>_xlfn.XLOOKUP($L373,Pos!$B:$B,Pos!Q:Q,0, 0)</f>
        <v>9.1</v>
      </c>
      <c r="V373" s="9">
        <f>_xlfn.XLOOKUP($L373,Pos!$B:$B,Pos!R:R,0, 0)</f>
        <v>3.4666670000000002</v>
      </c>
      <c r="W373" s="9">
        <f>_xlfn.XLOOKUP($L373,Pos!$B:$B,Pos!S:S,0, 0)</f>
        <v>6.8316670000000004</v>
      </c>
      <c r="X373" s="9" t="str">
        <f>_xlfn.XLOOKUP($L373,Pos!$B:$B,Pos!J:J,0, 0)</f>
        <v>Outperform</v>
      </c>
      <c r="Y373" s="1">
        <v>0</v>
      </c>
      <c r="Z373" s="1">
        <v>0</v>
      </c>
      <c r="AA373" s="1">
        <f t="shared" si="143"/>
        <v>0</v>
      </c>
      <c r="AB373" s="9">
        <f>_xlfn.XLOOKUP(L373,Pos!B:B,Pos!K:K,-1,0)</f>
        <v>3.898305084745763</v>
      </c>
      <c r="AC373" s="1" t="e">
        <f>_xlfn.XLOOKUP($L373,Pos!$A:$A,Pos!S:S,_xlfn.XLOOKUP($L373,#REF!,#REF!, ""), 0)</f>
        <v>#REF!</v>
      </c>
      <c r="AD373" s="1" t="e">
        <f>_xlfn.XLOOKUP($L373,Pos!$A:$A,Pos!T:T,_xlfn.XLOOKUP($L373,#REF!,#REF!, ""), 0)</f>
        <v>#REF!</v>
      </c>
      <c r="AE373" s="1" t="e">
        <f>_xlfn.XLOOKUP($L373,Pos!$A:$A,Pos!U:U,_xlfn.XLOOKUP($L373,#REF!,#REF!, ""), 0)</f>
        <v>#REF!</v>
      </c>
      <c r="AF373" s="1" t="e">
        <f>_xlfn.XLOOKUP($L373,Pos!$A:$A,Pos!V:V,_xlfn.XLOOKUP($L373,#REF!,#REF!, ""), 0)</f>
        <v>#REF!</v>
      </c>
      <c r="AG373" s="1" t="e">
        <f>_xlfn.XLOOKUP($L373,Pos!$A:$A,Pos!W:W,_xlfn.XLOOKUP($L373,#REF!,#REF!, ""), 0)</f>
        <v>#REF!</v>
      </c>
      <c r="AH373" s="1" t="e">
        <f>_xlfn.XLOOKUP($L373,Pos!$A:$A,Pos!X:X,_xlfn.XLOOKUP($L373,#REF!,#REF!, ""), 0)</f>
        <v>#REF!</v>
      </c>
      <c r="AI373" s="1" t="e">
        <f>_xlfn.XLOOKUP($L373,Pos!$A:$A,Pos!Y:Y,_xlfn.XLOOKUP($L373,#REF!,#REF!, ""), 0)</f>
        <v>#REF!</v>
      </c>
      <c r="AJ373" s="1" t="e">
        <f>_xlfn.XLOOKUP($L373,Pos!$A:$A,Pos!Z:Z,_xlfn.XLOOKUP($L373,#REF!,#REF!, ""), 0)</f>
        <v>#REF!</v>
      </c>
      <c r="AK373" s="1" t="e">
        <f>_xlfn.XLOOKUP($L373,Pos!$A:$A,Pos!AA:AA,_xlfn.XLOOKUP($L373,#REF!,#REF!, ""), 0)</f>
        <v>#REF!</v>
      </c>
      <c r="AL373" s="1" t="e">
        <f>_xlfn.XLOOKUP($L373,Pos!$A:$A,Pos!AB:AB,_xlfn.XLOOKUP($L373,#REF!,#REF!, ""), 0)</f>
        <v>#REF!</v>
      </c>
      <c r="AM373" s="1" t="e">
        <f>_xlfn.XLOOKUP($L373,Pos!$A:$A,Pos!AC:AC,_xlfn.XLOOKUP($L373,#REF!,#REF!, ""), 0)</f>
        <v>#REF!</v>
      </c>
      <c r="AN373" s="1" t="e">
        <f>_xlfn.XLOOKUP($L373,Pos!$A:$A,Pos!AD:AD,_xlfn.XLOOKUP($L373,#REF!,#REF!, ""), 0)</f>
        <v>#REF!</v>
      </c>
      <c r="AO373" s="1" t="e">
        <f>_xlfn.XLOOKUP($L373,Pos!$A:$A,Pos!AE:AE,_xlfn.XLOOKUP($L373,#REF!,#REF!, ""), 0)</f>
        <v>#REF!</v>
      </c>
      <c r="AP373" s="1" t="e">
        <f>_xlfn.XLOOKUP($L373,Pos!$A:$A,Pos!AF:AF,_xlfn.XLOOKUP($L373,#REF!,#REF!, ""), 0)</f>
        <v>#REF!</v>
      </c>
      <c r="AQ373" s="1" t="e">
        <f>_xlfn.XLOOKUP($L373,Pos!$A:$A,Pos!AG:AG,_xlfn.XLOOKUP($L373,#REF!,#REF!, ""), 0)</f>
        <v>#REF!</v>
      </c>
      <c r="AR373" s="1" t="e">
        <f>_xlfn.XLOOKUP($L373,Pos!$A:$A,Pos!AH:AH,_xlfn.XLOOKUP($L373,#REF!,#REF!, ""), 0)</f>
        <v>#REF!</v>
      </c>
      <c r="AS373" s="1" t="e">
        <f>_xlfn.XLOOKUP($L373,Pos!$A:$A,Pos!AI:AI,_xlfn.XLOOKUP($L373,#REF!,#REF!, ""), 0)</f>
        <v>#REF!</v>
      </c>
      <c r="AT373" s="1" t="e">
        <f>_xlfn.XLOOKUP($L373,Pos!$A:$A,Pos!AJ:AJ,_xlfn.XLOOKUP($L373,#REF!,#REF!, ""), 0)</f>
        <v>#REF!</v>
      </c>
      <c r="AU373" s="1" t="e">
        <f>_xlfn.XLOOKUP($L373,Pos!$A:$A,Pos!AK:AK,_xlfn.XLOOKUP($L373,#REF!,#REF!, ""), 0)</f>
        <v>#REF!</v>
      </c>
      <c r="AV373" s="1" t="e">
        <f>_xlfn.XLOOKUP($L373,Pos!$A:$A,Pos!AL:AL,_xlfn.XLOOKUP($L373,#REF!,#REF!, ""), 0)</f>
        <v>#REF!</v>
      </c>
      <c r="AW373" s="1" t="e">
        <f>_xlfn.XLOOKUP($L373,Pos!$A:$A,Pos!AM:AM,_xlfn.XLOOKUP($L373,#REF!,#REF!, ""), 0)</f>
        <v>#REF!</v>
      </c>
      <c r="AX373" s="1" t="e">
        <f>_xlfn.XLOOKUP($L373,Pos!$A:$A,Pos!AN:AN,_xlfn.XLOOKUP($L373,#REF!,#REF!, ""), 0)</f>
        <v>#REF!</v>
      </c>
      <c r="AY373" s="1" t="e">
        <f>_xlfn.XLOOKUP($L373,Pos!$A:$A,Pos!AO:AO,_xlfn.XLOOKUP($L373,#REF!,#REF!, ""), 0)</f>
        <v>#REF!</v>
      </c>
      <c r="AZ373" s="7" t="str">
        <f t="shared" si="144"/>
        <v>OUT</v>
      </c>
      <c r="BA373" s="1">
        <f>IF(OR(_xlfn.XLOOKUP(L373,Pos!B:B,Pos!L:L,FALSE)="ESG Reason",_xlfn.XLOOKUP(L373,Pos!B:B,Pos!L:L,FALSE)="Blacklisted"),1,0)</f>
        <v>0</v>
      </c>
      <c r="BC373" s="11">
        <v>9.1208690037952049E-11</v>
      </c>
      <c r="BD373" s="11">
        <f>_xlfn.XLOOKUP($L373,Pos!$B:$B,Pos!H:H,0, 0)</f>
        <v>0</v>
      </c>
      <c r="BE373" s="11">
        <f>_xlfn.XLOOKUP($L373,Pos!$B:$B,Pos!I:I,0, 0)</f>
        <v>7.4618791267104263E-4</v>
      </c>
      <c r="BF373" s="18">
        <f t="shared" si="145"/>
        <v>7.4618791267104263E-4</v>
      </c>
      <c r="BG373" s="1">
        <f t="shared" si="146"/>
        <v>1</v>
      </c>
      <c r="BH373" s="1">
        <f t="shared" si="147"/>
        <v>28</v>
      </c>
      <c r="BI373" s="18">
        <f t="shared" si="148"/>
        <v>9.1208690037952049E-11</v>
      </c>
      <c r="BJ373" s="3">
        <f t="shared" si="149"/>
        <v>0</v>
      </c>
      <c r="BK373" s="18">
        <f t="shared" si="150"/>
        <v>0</v>
      </c>
    </row>
    <row r="374" spans="3:63" x14ac:dyDescent="0.25">
      <c r="C374" s="3"/>
      <c r="D374" s="3"/>
      <c r="E374" s="3"/>
      <c r="F374" s="3"/>
      <c r="G374" s="51" t="s">
        <v>284</v>
      </c>
      <c r="H374" s="8" t="str">
        <f t="shared" si="140"/>
        <v>0%North America</v>
      </c>
      <c r="I374" s="11" cm="1">
        <f t="array" ref="I374">IF(
   AZ374 = "OUT", 0,IF(
   BD374 &gt;= LARGE(IF(ISNUMBER(BD:BD), BD:BD), 3),
   BE374 - 0.001,
   IF(BE374 &gt;=VLOOKUP(P374,mapping!$A:$B,2,FALSE), BE374,VLOOKUP(P374,mapping!$A$2:$B$8,2,FALSE))
))</f>
        <v>0</v>
      </c>
      <c r="J374" s="11" cm="1">
        <f t="array" ref="J374">IF(
    AZ374="OUT",0,IF(IF(
                      BD374&gt;=LARGE(IF(ISNUMBER(BD:BD),BD:BD),3),
                      BE374+0.001,
                      VLOOKUP(H374,mapping!$D:$E,2,FALSE)
                      )&gt;I374,
                   IF(
                      BD374&gt;=LARGE(IF(ISNUMBER(BD:BD),BD:BD),3),
                      BE374+0.001,
                      VLOOKUP(H374,mapping!$D:$E,2,FALSE)
                      ),
                   I374+0.002))</f>
        <v>0</v>
      </c>
      <c r="K374" s="8">
        <f t="shared" si="141"/>
        <v>7.4617831121172231E-4</v>
      </c>
      <c r="L374" s="1" t="str">
        <f>Pos!B1126</f>
        <v>US6200763075</v>
      </c>
      <c r="M374" s="1" t="str">
        <f>_xlfn.XLOOKUP($L374,Pos!B:B,Pos!D:D,, 0)</f>
        <v>Motorola Solutions, Inc.</v>
      </c>
      <c r="N374" s="1" t="str">
        <f>_xlfn.XLOOKUP($L374,Pos!B:B,Pos!E:E,, 0)</f>
        <v>Telecommunications</v>
      </c>
      <c r="O374" s="1" t="str">
        <f t="shared" si="142"/>
        <v>Telecommunications_North America</v>
      </c>
      <c r="P374" s="1" t="str">
        <f>_xlfn.XLOOKUP($L374,Pos!B:B,Pos!F:F,, 0)</f>
        <v>North America</v>
      </c>
      <c r="Q374" s="1">
        <v>0</v>
      </c>
      <c r="R374" s="9">
        <f>_xlfn.XLOOKUP($L374,Pos!$B:$B,Pos!N:N,0, 0)</f>
        <v>4.46</v>
      </c>
      <c r="S374" s="9">
        <f>_xlfn.XLOOKUP($L374,Pos!$B:$B,Pos!O:O,0, 0)</f>
        <v>1.6759999999999999</v>
      </c>
      <c r="T374" s="9">
        <f>_xlfn.XLOOKUP($L374,Pos!$B:$B,Pos!P:P,0, 0)</f>
        <v>7.2750000000000004</v>
      </c>
      <c r="U374" s="9">
        <f>_xlfn.XLOOKUP($L374,Pos!$B:$B,Pos!Q:Q,0, 0)</f>
        <v>5.3</v>
      </c>
      <c r="V374" s="9">
        <f>_xlfn.XLOOKUP($L374,Pos!$B:$B,Pos!R:R,0, 0)</f>
        <v>6.3333329999999997</v>
      </c>
      <c r="W374" s="9">
        <f>_xlfn.XLOOKUP($L374,Pos!$B:$B,Pos!S:S,0, 0)</f>
        <v>6.8250000000000002</v>
      </c>
      <c r="X374" s="9" t="str">
        <f>_xlfn.XLOOKUP($L374,Pos!$B:$B,Pos!J:J,0, 0)</f>
        <v>Outperform</v>
      </c>
      <c r="Y374" s="1">
        <v>0</v>
      </c>
      <c r="Z374" s="1">
        <v>0</v>
      </c>
      <c r="AA374" s="1">
        <f t="shared" si="143"/>
        <v>0</v>
      </c>
      <c r="AB374" s="9">
        <f>_xlfn.XLOOKUP(L374,Pos!B:B,Pos!K:K,-1,0)</f>
        <v>7.2727272727272734</v>
      </c>
      <c r="AC374" s="1" t="e">
        <f>_xlfn.XLOOKUP($L374,Pos!$A:$A,Pos!S:S,_xlfn.XLOOKUP($L374,#REF!,#REF!, ""), 0)</f>
        <v>#REF!</v>
      </c>
      <c r="AD374" s="1" t="e">
        <f>_xlfn.XLOOKUP($L374,Pos!$A:$A,Pos!T:T,_xlfn.XLOOKUP($L374,#REF!,#REF!, ""), 0)</f>
        <v>#REF!</v>
      </c>
      <c r="AE374" s="1" t="e">
        <f>_xlfn.XLOOKUP($L374,Pos!$A:$A,Pos!U:U,_xlfn.XLOOKUP($L374,#REF!,#REF!, ""), 0)</f>
        <v>#REF!</v>
      </c>
      <c r="AF374" s="1" t="e">
        <f>_xlfn.XLOOKUP($L374,Pos!$A:$A,Pos!V:V,_xlfn.XLOOKUP($L374,#REF!,#REF!, ""), 0)</f>
        <v>#REF!</v>
      </c>
      <c r="AG374" s="1" t="e">
        <f>_xlfn.XLOOKUP($L374,Pos!$A:$A,Pos!W:W,_xlfn.XLOOKUP($L374,#REF!,#REF!, ""), 0)</f>
        <v>#REF!</v>
      </c>
      <c r="AH374" s="1" t="e">
        <f>_xlfn.XLOOKUP($L374,Pos!$A:$A,Pos!X:X,_xlfn.XLOOKUP($L374,#REF!,#REF!, ""), 0)</f>
        <v>#REF!</v>
      </c>
      <c r="AI374" s="1" t="e">
        <f>_xlfn.XLOOKUP($L374,Pos!$A:$A,Pos!Y:Y,_xlfn.XLOOKUP($L374,#REF!,#REF!, ""), 0)</f>
        <v>#REF!</v>
      </c>
      <c r="AJ374" s="1" t="e">
        <f>_xlfn.XLOOKUP($L374,Pos!$A:$A,Pos!Z:Z,_xlfn.XLOOKUP($L374,#REF!,#REF!, ""), 0)</f>
        <v>#REF!</v>
      </c>
      <c r="AK374" s="1" t="e">
        <f>_xlfn.XLOOKUP($L374,Pos!$A:$A,Pos!AA:AA,_xlfn.XLOOKUP($L374,#REF!,#REF!, ""), 0)</f>
        <v>#REF!</v>
      </c>
      <c r="AL374" s="1" t="e">
        <f>_xlfn.XLOOKUP($L374,Pos!$A:$A,Pos!AB:AB,_xlfn.XLOOKUP($L374,#REF!,#REF!, ""), 0)</f>
        <v>#REF!</v>
      </c>
      <c r="AM374" s="1" t="e">
        <f>_xlfn.XLOOKUP($L374,Pos!$A:$A,Pos!AC:AC,_xlfn.XLOOKUP($L374,#REF!,#REF!, ""), 0)</f>
        <v>#REF!</v>
      </c>
      <c r="AN374" s="1" t="e">
        <f>_xlfn.XLOOKUP($L374,Pos!$A:$A,Pos!AD:AD,_xlfn.XLOOKUP($L374,#REF!,#REF!, ""), 0)</f>
        <v>#REF!</v>
      </c>
      <c r="AO374" s="1" t="e">
        <f>_xlfn.XLOOKUP($L374,Pos!$A:$A,Pos!AE:AE,_xlfn.XLOOKUP($L374,#REF!,#REF!, ""), 0)</f>
        <v>#REF!</v>
      </c>
      <c r="AP374" s="1" t="e">
        <f>_xlfn.XLOOKUP($L374,Pos!$A:$A,Pos!AF:AF,_xlfn.XLOOKUP($L374,#REF!,#REF!, ""), 0)</f>
        <v>#REF!</v>
      </c>
      <c r="AQ374" s="1" t="e">
        <f>_xlfn.XLOOKUP($L374,Pos!$A:$A,Pos!AG:AG,_xlfn.XLOOKUP($L374,#REF!,#REF!, ""), 0)</f>
        <v>#REF!</v>
      </c>
      <c r="AR374" s="1" t="e">
        <f>_xlfn.XLOOKUP($L374,Pos!$A:$A,Pos!AH:AH,_xlfn.XLOOKUP($L374,#REF!,#REF!, ""), 0)</f>
        <v>#REF!</v>
      </c>
      <c r="AS374" s="1" t="e">
        <f>_xlfn.XLOOKUP($L374,Pos!$A:$A,Pos!AI:AI,_xlfn.XLOOKUP($L374,#REF!,#REF!, ""), 0)</f>
        <v>#REF!</v>
      </c>
      <c r="AT374" s="1" t="e">
        <f>_xlfn.XLOOKUP($L374,Pos!$A:$A,Pos!AJ:AJ,_xlfn.XLOOKUP($L374,#REF!,#REF!, ""), 0)</f>
        <v>#REF!</v>
      </c>
      <c r="AU374" s="1" t="e">
        <f>_xlfn.XLOOKUP($L374,Pos!$A:$A,Pos!AK:AK,_xlfn.XLOOKUP($L374,#REF!,#REF!, ""), 0)</f>
        <v>#REF!</v>
      </c>
      <c r="AV374" s="1" t="e">
        <f>_xlfn.XLOOKUP($L374,Pos!$A:$A,Pos!AL:AL,_xlfn.XLOOKUP($L374,#REF!,#REF!, ""), 0)</f>
        <v>#REF!</v>
      </c>
      <c r="AW374" s="1" t="e">
        <f>_xlfn.XLOOKUP($L374,Pos!$A:$A,Pos!AM:AM,_xlfn.XLOOKUP($L374,#REF!,#REF!, ""), 0)</f>
        <v>#REF!</v>
      </c>
      <c r="AX374" s="1" t="e">
        <f>_xlfn.XLOOKUP($L374,Pos!$A:$A,Pos!AN:AN,_xlfn.XLOOKUP($L374,#REF!,#REF!, ""), 0)</f>
        <v>#REF!</v>
      </c>
      <c r="AY374" s="1" t="e">
        <f>_xlfn.XLOOKUP($L374,Pos!$A:$A,Pos!AO:AO,_xlfn.XLOOKUP($L374,#REF!,#REF!, ""), 0)</f>
        <v>#REF!</v>
      </c>
      <c r="AZ374" s="7" t="str">
        <f t="shared" si="144"/>
        <v>OUT</v>
      </c>
      <c r="BA374" s="1">
        <f>IF(OR(_xlfn.XLOOKUP(L374,Pos!B:B,Pos!L:L,FALSE)="ESG Reason",_xlfn.XLOOKUP(L374,Pos!B:B,Pos!L:L,FALSE)="Blacklisted"),1,0)</f>
        <v>0</v>
      </c>
      <c r="BC374" s="11">
        <v>9.4763446256970976E-11</v>
      </c>
      <c r="BD374" s="11">
        <f>_xlfn.XLOOKUP($L374,Pos!$B:$B,Pos!H:H,0, 0)</f>
        <v>0</v>
      </c>
      <c r="BE374" s="11">
        <f>_xlfn.XLOOKUP($L374,Pos!$B:$B,Pos!I:I,0, 0)</f>
        <v>7.4617831121172231E-4</v>
      </c>
      <c r="BF374" s="18">
        <f t="shared" si="145"/>
        <v>7.4617831121172231E-4</v>
      </c>
      <c r="BG374" s="1">
        <f t="shared" si="146"/>
        <v>1</v>
      </c>
      <c r="BH374" s="1">
        <f t="shared" si="147"/>
        <v>36</v>
      </c>
      <c r="BI374" s="18">
        <f t="shared" si="148"/>
        <v>9.4763446256970976E-11</v>
      </c>
      <c r="BJ374" s="3">
        <f t="shared" si="149"/>
        <v>0</v>
      </c>
      <c r="BK374" s="18">
        <f t="shared" si="150"/>
        <v>0</v>
      </c>
    </row>
    <row r="375" spans="3:63" x14ac:dyDescent="0.25">
      <c r="C375" s="3"/>
      <c r="D375" s="3"/>
      <c r="E375" s="3"/>
      <c r="F375" s="3"/>
      <c r="G375" s="51" t="s">
        <v>278</v>
      </c>
      <c r="H375" s="8" t="str">
        <f t="shared" si="140"/>
        <v>0%West Europe</v>
      </c>
      <c r="I375" s="11" cm="1">
        <f t="array" ref="I375">IF(
   AZ375 = "OUT", 0,IF(
   BD375 &gt;= LARGE(IF(ISNUMBER(BD:BD), BD:BD), 3),
   BE375 - 0.001,
   IF(BE375 &gt;=VLOOKUP(P375,mapping!$A:$B,2,FALSE), BE375,VLOOKUP(P375,mapping!$A$2:$B$8,2,FALSE))
))</f>
        <v>0</v>
      </c>
      <c r="J375" s="11" cm="1">
        <f t="array" ref="J375">IF(
    AZ375="OUT",0,IF(IF(
                      BD375&gt;=LARGE(IF(ISNUMBER(BD:BD),BD:BD),3),
                      BE375+0.001,
                      VLOOKUP(H375,mapping!$D:$E,2,FALSE)
                      )&gt;I375,
                   IF(
                      BD375&gt;=LARGE(IF(ISNUMBER(BD:BD),BD:BD),3),
                      BE375+0.001,
                      VLOOKUP(H375,mapping!$D:$E,2,FALSE)
                      ),
                   I375+0.002))</f>
        <v>0</v>
      </c>
      <c r="K375" s="8">
        <f t="shared" si="141"/>
        <v>7.4303823395318843E-4</v>
      </c>
      <c r="L375" s="1" t="str">
        <f>Pos!B276</f>
        <v>ES0148396007</v>
      </c>
      <c r="M375" s="1" t="str">
        <f>_xlfn.XLOOKUP($L375,Pos!B:B,Pos!D:D,, 0)</f>
        <v>Industria de Diseno Textil, S.A.</v>
      </c>
      <c r="N375" s="1" t="str">
        <f>_xlfn.XLOOKUP($L375,Pos!B:B,Pos!E:E,, 0)</f>
        <v>Retail</v>
      </c>
      <c r="O375" s="1" t="str">
        <f t="shared" si="142"/>
        <v>Retail_West Europe</v>
      </c>
      <c r="P375" s="1" t="str">
        <f>_xlfn.XLOOKUP($L375,Pos!B:B,Pos!F:F,, 0)</f>
        <v>West Europe</v>
      </c>
      <c r="Q375" s="1">
        <v>0</v>
      </c>
      <c r="R375" s="9">
        <f>_xlfn.XLOOKUP($L375,Pos!$B:$B,Pos!N:N,0, 0)</f>
        <v>6</v>
      </c>
      <c r="S375" s="9">
        <f>_xlfn.XLOOKUP($L375,Pos!$B:$B,Pos!O:O,0, 0)</f>
        <v>2.560667</v>
      </c>
      <c r="T375" s="9">
        <f>_xlfn.XLOOKUP($L375,Pos!$B:$B,Pos!P:P,0, 0)</f>
        <v>8</v>
      </c>
      <c r="U375" s="9">
        <f>_xlfn.XLOOKUP($L375,Pos!$B:$B,Pos!Q:Q,0, 0)</f>
        <v>5.2</v>
      </c>
      <c r="V375" s="9">
        <f>_xlfn.XLOOKUP($L375,Pos!$B:$B,Pos!R:R,0, 0)</f>
        <v>5.7</v>
      </c>
      <c r="W375" s="9">
        <f>_xlfn.XLOOKUP($L375,Pos!$B:$B,Pos!S:S,0, 0)</f>
        <v>6.7433329999999998</v>
      </c>
      <c r="X375" s="9" t="str">
        <f>_xlfn.XLOOKUP($L375,Pos!$B:$B,Pos!J:J,0, 0)</f>
        <v>Outperform</v>
      </c>
      <c r="Y375" s="1">
        <v>0</v>
      </c>
      <c r="Z375" s="1">
        <v>0</v>
      </c>
      <c r="AA375" s="1">
        <f t="shared" si="143"/>
        <v>0</v>
      </c>
      <c r="AB375" s="9">
        <f>_xlfn.XLOOKUP(L375,Pos!B:B,Pos!K:K,-1,0)</f>
        <v>3.5714285714285721</v>
      </c>
      <c r="AC375" s="1" t="e">
        <f>_xlfn.XLOOKUP($L375,Pos!$A:$A,Pos!S:S,_xlfn.XLOOKUP($L375,#REF!,#REF!, ""), 0)</f>
        <v>#REF!</v>
      </c>
      <c r="AD375" s="1" t="e">
        <f>_xlfn.XLOOKUP($L375,Pos!$A:$A,Pos!T:T,_xlfn.XLOOKUP($L375,#REF!,#REF!, ""), 0)</f>
        <v>#REF!</v>
      </c>
      <c r="AE375" s="1" t="e">
        <f>_xlfn.XLOOKUP($L375,Pos!$A:$A,Pos!U:U,_xlfn.XLOOKUP($L375,#REF!,#REF!, ""), 0)</f>
        <v>#REF!</v>
      </c>
      <c r="AF375" s="1" t="e">
        <f>_xlfn.XLOOKUP($L375,Pos!$A:$A,Pos!V:V,_xlfn.XLOOKUP($L375,#REF!,#REF!, ""), 0)</f>
        <v>#REF!</v>
      </c>
      <c r="AG375" s="1" t="e">
        <f>_xlfn.XLOOKUP($L375,Pos!$A:$A,Pos!W:W,_xlfn.XLOOKUP($L375,#REF!,#REF!, ""), 0)</f>
        <v>#REF!</v>
      </c>
      <c r="AH375" s="1" t="e">
        <f>_xlfn.XLOOKUP($L375,Pos!$A:$A,Pos!X:X,_xlfn.XLOOKUP($L375,#REF!,#REF!, ""), 0)</f>
        <v>#REF!</v>
      </c>
      <c r="AI375" s="1" t="e">
        <f>_xlfn.XLOOKUP($L375,Pos!$A:$A,Pos!Y:Y,_xlfn.XLOOKUP($L375,#REF!,#REF!, ""), 0)</f>
        <v>#REF!</v>
      </c>
      <c r="AJ375" s="1" t="e">
        <f>_xlfn.XLOOKUP($L375,Pos!$A:$A,Pos!Z:Z,_xlfn.XLOOKUP($L375,#REF!,#REF!, ""), 0)</f>
        <v>#REF!</v>
      </c>
      <c r="AK375" s="1" t="e">
        <f>_xlfn.XLOOKUP($L375,Pos!$A:$A,Pos!AA:AA,_xlfn.XLOOKUP($L375,#REF!,#REF!, ""), 0)</f>
        <v>#REF!</v>
      </c>
      <c r="AL375" s="1" t="e">
        <f>_xlfn.XLOOKUP($L375,Pos!$A:$A,Pos!AB:AB,_xlfn.XLOOKUP($L375,#REF!,#REF!, ""), 0)</f>
        <v>#REF!</v>
      </c>
      <c r="AM375" s="1" t="e">
        <f>_xlfn.XLOOKUP($L375,Pos!$A:$A,Pos!AC:AC,_xlfn.XLOOKUP($L375,#REF!,#REF!, ""), 0)</f>
        <v>#REF!</v>
      </c>
      <c r="AN375" s="1" t="e">
        <f>_xlfn.XLOOKUP($L375,Pos!$A:$A,Pos!AD:AD,_xlfn.XLOOKUP($L375,#REF!,#REF!, ""), 0)</f>
        <v>#REF!</v>
      </c>
      <c r="AO375" s="1" t="e">
        <f>_xlfn.XLOOKUP($L375,Pos!$A:$A,Pos!AE:AE,_xlfn.XLOOKUP($L375,#REF!,#REF!, ""), 0)</f>
        <v>#REF!</v>
      </c>
      <c r="AP375" s="1" t="e">
        <f>_xlfn.XLOOKUP($L375,Pos!$A:$A,Pos!AF:AF,_xlfn.XLOOKUP($L375,#REF!,#REF!, ""), 0)</f>
        <v>#REF!</v>
      </c>
      <c r="AQ375" s="1" t="e">
        <f>_xlfn.XLOOKUP($L375,Pos!$A:$A,Pos!AG:AG,_xlfn.XLOOKUP($L375,#REF!,#REF!, ""), 0)</f>
        <v>#REF!</v>
      </c>
      <c r="AR375" s="1" t="e">
        <f>_xlfn.XLOOKUP($L375,Pos!$A:$A,Pos!AH:AH,_xlfn.XLOOKUP($L375,#REF!,#REF!, ""), 0)</f>
        <v>#REF!</v>
      </c>
      <c r="AS375" s="1" t="e">
        <f>_xlfn.XLOOKUP($L375,Pos!$A:$A,Pos!AI:AI,_xlfn.XLOOKUP($L375,#REF!,#REF!, ""), 0)</f>
        <v>#REF!</v>
      </c>
      <c r="AT375" s="1" t="e">
        <f>_xlfn.XLOOKUP($L375,Pos!$A:$A,Pos!AJ:AJ,_xlfn.XLOOKUP($L375,#REF!,#REF!, ""), 0)</f>
        <v>#REF!</v>
      </c>
      <c r="AU375" s="1" t="e">
        <f>_xlfn.XLOOKUP($L375,Pos!$A:$A,Pos!AK:AK,_xlfn.XLOOKUP($L375,#REF!,#REF!, ""), 0)</f>
        <v>#REF!</v>
      </c>
      <c r="AV375" s="1" t="e">
        <f>_xlfn.XLOOKUP($L375,Pos!$A:$A,Pos!AL:AL,_xlfn.XLOOKUP($L375,#REF!,#REF!, ""), 0)</f>
        <v>#REF!</v>
      </c>
      <c r="AW375" s="1" t="e">
        <f>_xlfn.XLOOKUP($L375,Pos!$A:$A,Pos!AM:AM,_xlfn.XLOOKUP($L375,#REF!,#REF!, ""), 0)</f>
        <v>#REF!</v>
      </c>
      <c r="AX375" s="1" t="e">
        <f>_xlfn.XLOOKUP($L375,Pos!$A:$A,Pos!AN:AN,_xlfn.XLOOKUP($L375,#REF!,#REF!, ""), 0)</f>
        <v>#REF!</v>
      </c>
      <c r="AY375" s="1" t="e">
        <f>_xlfn.XLOOKUP($L375,Pos!$A:$A,Pos!AO:AO,_xlfn.XLOOKUP($L375,#REF!,#REF!, ""), 0)</f>
        <v>#REF!</v>
      </c>
      <c r="AZ375" s="7" t="str">
        <f t="shared" si="144"/>
        <v>OUT</v>
      </c>
      <c r="BA375" s="1">
        <f>IF(OR(_xlfn.XLOOKUP(L375,Pos!B:B,Pos!L:L,FALSE)="ESG Reason",_xlfn.XLOOKUP(L375,Pos!B:B,Pos!L:L,FALSE)="Blacklisted"),1,0)</f>
        <v>0</v>
      </c>
      <c r="BC375" s="11">
        <v>8.6143903493897715E-11</v>
      </c>
      <c r="BD375" s="11">
        <f>_xlfn.XLOOKUP($L375,Pos!$B:$B,Pos!H:H,0, 0)</f>
        <v>0</v>
      </c>
      <c r="BE375" s="11">
        <f>_xlfn.XLOOKUP($L375,Pos!$B:$B,Pos!I:I,0, 0)</f>
        <v>7.4303823395318843E-4</v>
      </c>
      <c r="BF375" s="18">
        <f t="shared" si="145"/>
        <v>7.4303823395318843E-4</v>
      </c>
      <c r="BG375" s="1">
        <f t="shared" si="146"/>
        <v>2</v>
      </c>
      <c r="BH375" s="1">
        <f t="shared" si="147"/>
        <v>15</v>
      </c>
      <c r="BI375" s="18">
        <f t="shared" si="148"/>
        <v>8.6143903493897715E-11</v>
      </c>
      <c r="BJ375" s="3">
        <f t="shared" si="149"/>
        <v>0</v>
      </c>
      <c r="BK375" s="18">
        <f t="shared" si="150"/>
        <v>0</v>
      </c>
    </row>
    <row r="376" spans="3:63" x14ac:dyDescent="0.25">
      <c r="C376" s="3"/>
      <c r="D376" s="3"/>
      <c r="E376" s="3"/>
      <c r="F376" s="3"/>
      <c r="G376" s="51" t="s">
        <v>282</v>
      </c>
      <c r="H376" s="8" t="str">
        <f t="shared" si="140"/>
        <v>0%North America</v>
      </c>
      <c r="I376" s="11" cm="1">
        <f t="array" ref="I376">IF(
   AZ376 = "OUT", 0,IF(
   BD376 &gt;= LARGE(IF(ISNUMBER(BD:BD), BD:BD), 3),
   BE376 - 0.001,
   IF(BE376 &gt;=VLOOKUP(P376,mapping!$A:$B,2,FALSE), BE376,VLOOKUP(P376,mapping!$A$2:$B$8,2,FALSE))
))</f>
        <v>0</v>
      </c>
      <c r="J376" s="11" cm="1">
        <f t="array" ref="J376">IF(
    AZ376="OUT",0,IF(IF(
                      BD376&gt;=LARGE(IF(ISNUMBER(BD:BD),BD:BD),3),
                      BE376+0.001,
                      VLOOKUP(H376,mapping!$D:$E,2,FALSE)
                      )&gt;I376,
                   IF(
                      BD376&gt;=LARGE(IF(ISNUMBER(BD:BD),BD:BD),3),
                      BE376+0.001,
                      VLOOKUP(H376,mapping!$D:$E,2,FALSE)
                      ),
                   I376+0.002))</f>
        <v>0</v>
      </c>
      <c r="K376" s="8">
        <f t="shared" si="141"/>
        <v>7.4194676806191631E-4</v>
      </c>
      <c r="L376" s="1" t="str">
        <f>Pos!B1006</f>
        <v>US35671D8570</v>
      </c>
      <c r="M376" s="1" t="str">
        <f>_xlfn.XLOOKUP($L376,Pos!B:B,Pos!D:D,, 0)</f>
        <v>Freeport-McMoRan, Inc.</v>
      </c>
      <c r="N376" s="1" t="str">
        <f>_xlfn.XLOOKUP($L376,Pos!B:B,Pos!E:E,, 0)</f>
        <v>Basic Resources</v>
      </c>
      <c r="O376" s="1" t="str">
        <f t="shared" si="142"/>
        <v>Basic Resources_North America</v>
      </c>
      <c r="P376" s="1" t="str">
        <f>_xlfn.XLOOKUP($L376,Pos!B:B,Pos!F:F,, 0)</f>
        <v>North America</v>
      </c>
      <c r="Q376" s="1">
        <v>0</v>
      </c>
      <c r="R376" s="9">
        <f>_xlfn.XLOOKUP($L376,Pos!$B:$B,Pos!N:N,0, 0)</f>
        <v>5.21</v>
      </c>
      <c r="S376" s="9">
        <f>_xlfn.XLOOKUP($L376,Pos!$B:$B,Pos!O:O,0, 0)</f>
        <v>5.1011670000000002</v>
      </c>
      <c r="T376" s="9">
        <f>_xlfn.XLOOKUP($L376,Pos!$B:$B,Pos!P:P,0, 0)</f>
        <v>5.25</v>
      </c>
      <c r="U376" s="9">
        <f>_xlfn.XLOOKUP($L376,Pos!$B:$B,Pos!Q:Q,0, 0)</f>
        <v>1.4</v>
      </c>
      <c r="V376" s="9">
        <f>_xlfn.XLOOKUP($L376,Pos!$B:$B,Pos!R:R,0, 0)</f>
        <v>1.8666670000000001</v>
      </c>
      <c r="W376" s="9">
        <f>_xlfn.XLOOKUP($L376,Pos!$B:$B,Pos!S:S,0, 0)</f>
        <v>3.76</v>
      </c>
      <c r="X376" s="9" t="str">
        <f>_xlfn.XLOOKUP($L376,Pos!$B:$B,Pos!J:J,0, 0)</f>
        <v>Outperform</v>
      </c>
      <c r="Y376" s="1">
        <v>0</v>
      </c>
      <c r="Z376" s="1">
        <v>0</v>
      </c>
      <c r="AA376" s="1">
        <f t="shared" si="143"/>
        <v>0</v>
      </c>
      <c r="AB376" s="9">
        <f>_xlfn.XLOOKUP(L376,Pos!B:B,Pos!K:K,-1,0)</f>
        <v>2.5</v>
      </c>
      <c r="AC376" s="1" t="e">
        <f>_xlfn.XLOOKUP($L376,Pos!$A:$A,Pos!S:S,_xlfn.XLOOKUP($L376,#REF!,#REF!, ""), 0)</f>
        <v>#REF!</v>
      </c>
      <c r="AD376" s="1" t="e">
        <f>_xlfn.XLOOKUP($L376,Pos!$A:$A,Pos!T:T,_xlfn.XLOOKUP($L376,#REF!,#REF!, ""), 0)</f>
        <v>#REF!</v>
      </c>
      <c r="AE376" s="1" t="e">
        <f>_xlfn.XLOOKUP($L376,Pos!$A:$A,Pos!U:U,_xlfn.XLOOKUP($L376,#REF!,#REF!, ""), 0)</f>
        <v>#REF!</v>
      </c>
      <c r="AF376" s="1" t="e">
        <f>_xlfn.XLOOKUP($L376,Pos!$A:$A,Pos!V:V,_xlfn.XLOOKUP($L376,#REF!,#REF!, ""), 0)</f>
        <v>#REF!</v>
      </c>
      <c r="AG376" s="1" t="e">
        <f>_xlfn.XLOOKUP($L376,Pos!$A:$A,Pos!W:W,_xlfn.XLOOKUP($L376,#REF!,#REF!, ""), 0)</f>
        <v>#REF!</v>
      </c>
      <c r="AH376" s="1" t="e">
        <f>_xlfn.XLOOKUP($L376,Pos!$A:$A,Pos!X:X,_xlfn.XLOOKUP($L376,#REF!,#REF!, ""), 0)</f>
        <v>#REF!</v>
      </c>
      <c r="AI376" s="1" t="e">
        <f>_xlfn.XLOOKUP($L376,Pos!$A:$A,Pos!Y:Y,_xlfn.XLOOKUP($L376,#REF!,#REF!, ""), 0)</f>
        <v>#REF!</v>
      </c>
      <c r="AJ376" s="1" t="e">
        <f>_xlfn.XLOOKUP($L376,Pos!$A:$A,Pos!Z:Z,_xlfn.XLOOKUP($L376,#REF!,#REF!, ""), 0)</f>
        <v>#REF!</v>
      </c>
      <c r="AK376" s="1" t="e">
        <f>_xlfn.XLOOKUP($L376,Pos!$A:$A,Pos!AA:AA,_xlfn.XLOOKUP($L376,#REF!,#REF!, ""), 0)</f>
        <v>#REF!</v>
      </c>
      <c r="AL376" s="1" t="e">
        <f>_xlfn.XLOOKUP($L376,Pos!$A:$A,Pos!AB:AB,_xlfn.XLOOKUP($L376,#REF!,#REF!, ""), 0)</f>
        <v>#REF!</v>
      </c>
      <c r="AM376" s="1" t="e">
        <f>_xlfn.XLOOKUP($L376,Pos!$A:$A,Pos!AC:AC,_xlfn.XLOOKUP($L376,#REF!,#REF!, ""), 0)</f>
        <v>#REF!</v>
      </c>
      <c r="AN376" s="1" t="e">
        <f>_xlfn.XLOOKUP($L376,Pos!$A:$A,Pos!AD:AD,_xlfn.XLOOKUP($L376,#REF!,#REF!, ""), 0)</f>
        <v>#REF!</v>
      </c>
      <c r="AO376" s="1" t="e">
        <f>_xlfn.XLOOKUP($L376,Pos!$A:$A,Pos!AE:AE,_xlfn.XLOOKUP($L376,#REF!,#REF!, ""), 0)</f>
        <v>#REF!</v>
      </c>
      <c r="AP376" s="1" t="e">
        <f>_xlfn.XLOOKUP($L376,Pos!$A:$A,Pos!AF:AF,_xlfn.XLOOKUP($L376,#REF!,#REF!, ""), 0)</f>
        <v>#REF!</v>
      </c>
      <c r="AQ376" s="1" t="e">
        <f>_xlfn.XLOOKUP($L376,Pos!$A:$A,Pos!AG:AG,_xlfn.XLOOKUP($L376,#REF!,#REF!, ""), 0)</f>
        <v>#REF!</v>
      </c>
      <c r="AR376" s="1" t="e">
        <f>_xlfn.XLOOKUP($L376,Pos!$A:$A,Pos!AH:AH,_xlfn.XLOOKUP($L376,#REF!,#REF!, ""), 0)</f>
        <v>#REF!</v>
      </c>
      <c r="AS376" s="1" t="e">
        <f>_xlfn.XLOOKUP($L376,Pos!$A:$A,Pos!AI:AI,_xlfn.XLOOKUP($L376,#REF!,#REF!, ""), 0)</f>
        <v>#REF!</v>
      </c>
      <c r="AT376" s="1" t="e">
        <f>_xlfn.XLOOKUP($L376,Pos!$A:$A,Pos!AJ:AJ,_xlfn.XLOOKUP($L376,#REF!,#REF!, ""), 0)</f>
        <v>#REF!</v>
      </c>
      <c r="AU376" s="1" t="e">
        <f>_xlfn.XLOOKUP($L376,Pos!$A:$A,Pos!AK:AK,_xlfn.XLOOKUP($L376,#REF!,#REF!, ""), 0)</f>
        <v>#REF!</v>
      </c>
      <c r="AV376" s="1" t="e">
        <f>_xlfn.XLOOKUP($L376,Pos!$A:$A,Pos!AL:AL,_xlfn.XLOOKUP($L376,#REF!,#REF!, ""), 0)</f>
        <v>#REF!</v>
      </c>
      <c r="AW376" s="1" t="e">
        <f>_xlfn.XLOOKUP($L376,Pos!$A:$A,Pos!AM:AM,_xlfn.XLOOKUP($L376,#REF!,#REF!, ""), 0)</f>
        <v>#REF!</v>
      </c>
      <c r="AX376" s="1" t="e">
        <f>_xlfn.XLOOKUP($L376,Pos!$A:$A,Pos!AN:AN,_xlfn.XLOOKUP($L376,#REF!,#REF!, ""), 0)</f>
        <v>#REF!</v>
      </c>
      <c r="AY376" s="1" t="e">
        <f>_xlfn.XLOOKUP($L376,Pos!$A:$A,Pos!AO:AO,_xlfn.XLOOKUP($L376,#REF!,#REF!, ""), 0)</f>
        <v>#REF!</v>
      </c>
      <c r="AZ376" s="7" t="str">
        <f t="shared" si="144"/>
        <v>OUT</v>
      </c>
      <c r="BA376" s="1">
        <f>IF(OR(_xlfn.XLOOKUP(L376,Pos!B:B,Pos!L:L,FALSE)="ESG Reason",_xlfn.XLOOKUP(L376,Pos!B:B,Pos!L:L,FALSE)="Blacklisted"),1,0)</f>
        <v>0</v>
      </c>
      <c r="BC376" s="11">
        <v>8.7923654052720377E-11</v>
      </c>
      <c r="BD376" s="11">
        <f>_xlfn.XLOOKUP($L376,Pos!$B:$B,Pos!H:H,0, 0)</f>
        <v>0</v>
      </c>
      <c r="BE376" s="11">
        <f>_xlfn.XLOOKUP($L376,Pos!$B:$B,Pos!I:I,0, 0)</f>
        <v>7.4194676806191631E-4</v>
      </c>
      <c r="BF376" s="18">
        <f t="shared" si="145"/>
        <v>7.4194676806191631E-4</v>
      </c>
      <c r="BG376" s="1">
        <f t="shared" si="146"/>
        <v>1</v>
      </c>
      <c r="BH376" s="1">
        <f t="shared" si="147"/>
        <v>22</v>
      </c>
      <c r="BI376" s="18">
        <f t="shared" si="148"/>
        <v>8.7923654052720377E-11</v>
      </c>
      <c r="BJ376" s="3">
        <f t="shared" si="149"/>
        <v>0</v>
      </c>
      <c r="BK376" s="18">
        <f t="shared" si="150"/>
        <v>0</v>
      </c>
    </row>
    <row r="377" spans="3:63" x14ac:dyDescent="0.25">
      <c r="C377" s="3"/>
      <c r="D377" s="3"/>
      <c r="E377" s="3"/>
      <c r="F377" s="3"/>
      <c r="G377" s="51" t="s">
        <v>286</v>
      </c>
      <c r="H377" s="8" t="str">
        <f t="shared" si="140"/>
        <v>0%Others</v>
      </c>
      <c r="I377" s="11" cm="1">
        <f t="array" ref="I377">IF(
   AZ377 = "OUT", 0,IF(
   BD377 &gt;= LARGE(IF(ISNUMBER(BD:BD), BD:BD), 3),
   BE377 - 0.001,
   IF(BE377 &gt;=VLOOKUP(P377,mapping!$A:$B,2,FALSE), BE377,VLOOKUP(P377,mapping!$A$2:$B$8,2,FALSE))
))</f>
        <v>0</v>
      </c>
      <c r="J377" s="11" cm="1">
        <f t="array" ref="J377">IF(
    AZ377="OUT",0,IF(IF(
                      BD377&gt;=LARGE(IF(ISNUMBER(BD:BD),BD:BD),3),
                      BE377+0.001,
                      VLOOKUP(H377,mapping!$D:$E,2,FALSE)
                      )&gt;I377,
                   IF(
                      BD377&gt;=LARGE(IF(ISNUMBER(BD:BD),BD:BD),3),
                      BE377+0.001,
                      VLOOKUP(H377,mapping!$D:$E,2,FALSE)
                      ),
                   I377+0.002))</f>
        <v>0</v>
      </c>
      <c r="K377" s="8">
        <f t="shared" si="141"/>
        <v>7.4087440507408352E-4</v>
      </c>
      <c r="L377" s="1" t="str">
        <f>Pos!B45</f>
        <v>AU000000WES1</v>
      </c>
      <c r="M377" s="1" t="str">
        <f>_xlfn.XLOOKUP($L377,Pos!B:B,Pos!D:D,, 0)</f>
        <v>Wesfarmers Limited</v>
      </c>
      <c r="N377" s="1" t="str">
        <f>_xlfn.XLOOKUP($L377,Pos!B:B,Pos!E:E,, 0)</f>
        <v>Retail</v>
      </c>
      <c r="O377" s="1" t="str">
        <f t="shared" si="142"/>
        <v>Retail_Others</v>
      </c>
      <c r="P377" s="1" t="str">
        <f>_xlfn.XLOOKUP($L377,Pos!B:B,Pos!F:F,, 0)</f>
        <v>Others</v>
      </c>
      <c r="Q377" s="1">
        <v>0</v>
      </c>
      <c r="R377" s="9">
        <f>_xlfn.XLOOKUP($L377,Pos!$B:$B,Pos!N:N,0, 0)</f>
        <v>4.96</v>
      </c>
      <c r="S377" s="9">
        <f>_xlfn.XLOOKUP($L377,Pos!$B:$B,Pos!O:O,0, 0)</f>
        <v>2.1713330000000002</v>
      </c>
      <c r="T377" s="9">
        <f>_xlfn.XLOOKUP($L377,Pos!$B:$B,Pos!P:P,0, 0)</f>
        <v>5.7249999999999996</v>
      </c>
      <c r="U377" s="9">
        <f>_xlfn.XLOOKUP($L377,Pos!$B:$B,Pos!Q:Q,0, 0)</f>
        <v>8.5</v>
      </c>
      <c r="V377" s="9">
        <f>_xlfn.XLOOKUP($L377,Pos!$B:$B,Pos!R:R,0, 0)</f>
        <v>7.5</v>
      </c>
      <c r="W377" s="9">
        <f>_xlfn.XLOOKUP($L377,Pos!$B:$B,Pos!S:S,0, 0)</f>
        <v>4.1500000000000004</v>
      </c>
      <c r="X377" s="9" t="str">
        <f>_xlfn.XLOOKUP($L377,Pos!$B:$B,Pos!J:J,0, 0)</f>
        <v>Underperform</v>
      </c>
      <c r="Y377" s="1">
        <v>0</v>
      </c>
      <c r="Z377" s="1">
        <v>0</v>
      </c>
      <c r="AA377" s="1">
        <f t="shared" si="143"/>
        <v>0</v>
      </c>
      <c r="AB377" s="9">
        <f>_xlfn.XLOOKUP(L377,Pos!B:B,Pos!K:K,-1,0)</f>
        <v>3</v>
      </c>
      <c r="AC377" s="1" t="e">
        <f>_xlfn.XLOOKUP($L377,Pos!$A:$A,Pos!S:S,_xlfn.XLOOKUP($L377,#REF!,#REF!, ""), 0)</f>
        <v>#REF!</v>
      </c>
      <c r="AD377" s="1" t="e">
        <f>_xlfn.XLOOKUP($L377,Pos!$A:$A,Pos!T:T,_xlfn.XLOOKUP($L377,#REF!,#REF!, ""), 0)</f>
        <v>#REF!</v>
      </c>
      <c r="AE377" s="1" t="e">
        <f>_xlfn.XLOOKUP($L377,Pos!$A:$A,Pos!U:U,_xlfn.XLOOKUP($L377,#REF!,#REF!, ""), 0)</f>
        <v>#REF!</v>
      </c>
      <c r="AF377" s="1" t="e">
        <f>_xlfn.XLOOKUP($L377,Pos!$A:$A,Pos!V:V,_xlfn.XLOOKUP($L377,#REF!,#REF!, ""), 0)</f>
        <v>#REF!</v>
      </c>
      <c r="AG377" s="1" t="e">
        <f>_xlfn.XLOOKUP($L377,Pos!$A:$A,Pos!W:W,_xlfn.XLOOKUP($L377,#REF!,#REF!, ""), 0)</f>
        <v>#REF!</v>
      </c>
      <c r="AH377" s="1" t="e">
        <f>_xlfn.XLOOKUP($L377,Pos!$A:$A,Pos!X:X,_xlfn.XLOOKUP($L377,#REF!,#REF!, ""), 0)</f>
        <v>#REF!</v>
      </c>
      <c r="AI377" s="1" t="e">
        <f>_xlfn.XLOOKUP($L377,Pos!$A:$A,Pos!Y:Y,_xlfn.XLOOKUP($L377,#REF!,#REF!, ""), 0)</f>
        <v>#REF!</v>
      </c>
      <c r="AJ377" s="1" t="e">
        <f>_xlfn.XLOOKUP($L377,Pos!$A:$A,Pos!Z:Z,_xlfn.XLOOKUP($L377,#REF!,#REF!, ""), 0)</f>
        <v>#REF!</v>
      </c>
      <c r="AK377" s="1" t="e">
        <f>_xlfn.XLOOKUP($L377,Pos!$A:$A,Pos!AA:AA,_xlfn.XLOOKUP($L377,#REF!,#REF!, ""), 0)</f>
        <v>#REF!</v>
      </c>
      <c r="AL377" s="1" t="e">
        <f>_xlfn.XLOOKUP($L377,Pos!$A:$A,Pos!AB:AB,_xlfn.XLOOKUP($L377,#REF!,#REF!, ""), 0)</f>
        <v>#REF!</v>
      </c>
      <c r="AM377" s="1" t="e">
        <f>_xlfn.XLOOKUP($L377,Pos!$A:$A,Pos!AC:AC,_xlfn.XLOOKUP($L377,#REF!,#REF!, ""), 0)</f>
        <v>#REF!</v>
      </c>
      <c r="AN377" s="1" t="e">
        <f>_xlfn.XLOOKUP($L377,Pos!$A:$A,Pos!AD:AD,_xlfn.XLOOKUP($L377,#REF!,#REF!, ""), 0)</f>
        <v>#REF!</v>
      </c>
      <c r="AO377" s="1" t="e">
        <f>_xlfn.XLOOKUP($L377,Pos!$A:$A,Pos!AE:AE,_xlfn.XLOOKUP($L377,#REF!,#REF!, ""), 0)</f>
        <v>#REF!</v>
      </c>
      <c r="AP377" s="1" t="e">
        <f>_xlfn.XLOOKUP($L377,Pos!$A:$A,Pos!AF:AF,_xlfn.XLOOKUP($L377,#REF!,#REF!, ""), 0)</f>
        <v>#REF!</v>
      </c>
      <c r="AQ377" s="1" t="e">
        <f>_xlfn.XLOOKUP($L377,Pos!$A:$A,Pos!AG:AG,_xlfn.XLOOKUP($L377,#REF!,#REF!, ""), 0)</f>
        <v>#REF!</v>
      </c>
      <c r="AR377" s="1" t="e">
        <f>_xlfn.XLOOKUP($L377,Pos!$A:$A,Pos!AH:AH,_xlfn.XLOOKUP($L377,#REF!,#REF!, ""), 0)</f>
        <v>#REF!</v>
      </c>
      <c r="AS377" s="1" t="e">
        <f>_xlfn.XLOOKUP($L377,Pos!$A:$A,Pos!AI:AI,_xlfn.XLOOKUP($L377,#REF!,#REF!, ""), 0)</f>
        <v>#REF!</v>
      </c>
      <c r="AT377" s="1" t="e">
        <f>_xlfn.XLOOKUP($L377,Pos!$A:$A,Pos!AJ:AJ,_xlfn.XLOOKUP($L377,#REF!,#REF!, ""), 0)</f>
        <v>#REF!</v>
      </c>
      <c r="AU377" s="1" t="e">
        <f>_xlfn.XLOOKUP($L377,Pos!$A:$A,Pos!AK:AK,_xlfn.XLOOKUP($L377,#REF!,#REF!, ""), 0)</f>
        <v>#REF!</v>
      </c>
      <c r="AV377" s="1" t="e">
        <f>_xlfn.XLOOKUP($L377,Pos!$A:$A,Pos!AL:AL,_xlfn.XLOOKUP($L377,#REF!,#REF!, ""), 0)</f>
        <v>#REF!</v>
      </c>
      <c r="AW377" s="1" t="e">
        <f>_xlfn.XLOOKUP($L377,Pos!$A:$A,Pos!AM:AM,_xlfn.XLOOKUP($L377,#REF!,#REF!, ""), 0)</f>
        <v>#REF!</v>
      </c>
      <c r="AX377" s="1" t="e">
        <f>_xlfn.XLOOKUP($L377,Pos!$A:$A,Pos!AN:AN,_xlfn.XLOOKUP($L377,#REF!,#REF!, ""), 0)</f>
        <v>#REF!</v>
      </c>
      <c r="AY377" s="1" t="e">
        <f>_xlfn.XLOOKUP($L377,Pos!$A:$A,Pos!AO:AO,_xlfn.XLOOKUP($L377,#REF!,#REF!, ""), 0)</f>
        <v>#REF!</v>
      </c>
      <c r="AZ377" s="7" t="str">
        <f t="shared" si="144"/>
        <v>OUT</v>
      </c>
      <c r="BA377" s="1">
        <f>IF(OR(_xlfn.XLOOKUP(L377,Pos!B:B,Pos!L:L,FALSE)="ESG Reason",_xlfn.XLOOKUP(L377,Pos!B:B,Pos!L:L,FALSE)="Blacklisted"),1,0)</f>
        <v>0</v>
      </c>
      <c r="BC377" s="11">
        <v>9.0558527940413979E-11</v>
      </c>
      <c r="BD377" s="11">
        <f>_xlfn.XLOOKUP($L377,Pos!$B:$B,Pos!H:H,0, 0)</f>
        <v>0</v>
      </c>
      <c r="BE377" s="11">
        <f>_xlfn.XLOOKUP($L377,Pos!$B:$B,Pos!I:I,0, 0)</f>
        <v>7.4087440507408352E-4</v>
      </c>
      <c r="BF377" s="18">
        <f t="shared" si="145"/>
        <v>7.4087440507408352E-4</v>
      </c>
      <c r="BG377" s="1">
        <f t="shared" si="146"/>
        <v>3</v>
      </c>
      <c r="BH377" s="1">
        <f t="shared" si="147"/>
        <v>53</v>
      </c>
      <c r="BI377" s="18">
        <f t="shared" si="148"/>
        <v>9.0558527940413979E-11</v>
      </c>
      <c r="BJ377" s="3">
        <f t="shared" si="149"/>
        <v>0</v>
      </c>
      <c r="BK377" s="18">
        <f t="shared" si="150"/>
        <v>0</v>
      </c>
    </row>
    <row r="378" spans="3:63" x14ac:dyDescent="0.25">
      <c r="C378" s="3"/>
      <c r="D378" s="3"/>
      <c r="E378" s="3"/>
      <c r="F378" s="3"/>
      <c r="G378" s="51" t="s">
        <v>288</v>
      </c>
      <c r="H378" s="8" t="str">
        <f t="shared" si="140"/>
        <v>0%West Europe</v>
      </c>
      <c r="I378" s="11" cm="1">
        <f t="array" ref="I378">IF(
   AZ378 = "OUT", 0,IF(
   BD378 &gt;= LARGE(IF(ISNUMBER(BD:BD), BD:BD), 3),
   BE378 - 0.001,
   IF(BE378 &gt;=VLOOKUP(P378,mapping!$A:$B,2,FALSE), BE378,VLOOKUP(P378,mapping!$A$2:$B$8,2,FALSE))
))</f>
        <v>0</v>
      </c>
      <c r="J378" s="11" cm="1">
        <f t="array" ref="J378">IF(
    AZ378="OUT",0,IF(IF(
                      BD378&gt;=LARGE(IF(ISNUMBER(BD:BD),BD:BD),3),
                      BE378+0.001,
                      VLOOKUP(H378,mapping!$D:$E,2,FALSE)
                      )&gt;I378,
                   IF(
                      BD378&gt;=LARGE(IF(ISNUMBER(BD:BD),BD:BD),3),
                      BE378+0.001,
                      VLOOKUP(H378,mapping!$D:$E,2,FALSE)
                      ),
                   I378+0.002))</f>
        <v>0</v>
      </c>
      <c r="K378" s="8">
        <f t="shared" si="141"/>
        <v>7.3754369884196163E-4</v>
      </c>
      <c r="L378" s="1" t="str">
        <f>Pos!B61</f>
        <v>BE0974293251</v>
      </c>
      <c r="M378" s="1" t="str">
        <f>_xlfn.XLOOKUP($L378,Pos!B:B,Pos!D:D,, 0)</f>
        <v>Anheuser-Busch InBev SA/NV</v>
      </c>
      <c r="N378" s="1" t="str">
        <f>_xlfn.XLOOKUP($L378,Pos!B:B,Pos!E:E,, 0)</f>
        <v>Food, Beverage &amp; Tobacco</v>
      </c>
      <c r="O378" s="1" t="str">
        <f t="shared" si="142"/>
        <v>Food, Beverage &amp; Tobacco_West Europe</v>
      </c>
      <c r="P378" s="1" t="str">
        <f>_xlfn.XLOOKUP($L378,Pos!B:B,Pos!F:F,, 0)</f>
        <v>West Europe</v>
      </c>
      <c r="Q378" s="1">
        <v>0</v>
      </c>
      <c r="R378" s="9">
        <f>_xlfn.XLOOKUP($L378,Pos!$B:$B,Pos!N:N,0, 0)</f>
        <v>2.74</v>
      </c>
      <c r="S378" s="9">
        <f>_xlfn.XLOOKUP($L378,Pos!$B:$B,Pos!O:O,0, 0)</f>
        <v>6.7743330000000004</v>
      </c>
      <c r="T378" s="9">
        <f>_xlfn.XLOOKUP($L378,Pos!$B:$B,Pos!P:P,0, 0)</f>
        <v>3.375</v>
      </c>
      <c r="U378" s="9">
        <f>_xlfn.XLOOKUP($L378,Pos!$B:$B,Pos!Q:Q,0, 0)</f>
        <v>4.9000000000000004</v>
      </c>
      <c r="V378" s="9">
        <f>_xlfn.XLOOKUP($L378,Pos!$B:$B,Pos!R:R,0, 0)</f>
        <v>4.0333329999999998</v>
      </c>
      <c r="W378" s="9">
        <f>_xlfn.XLOOKUP($L378,Pos!$B:$B,Pos!S:S,0, 0)</f>
        <v>4.49</v>
      </c>
      <c r="X378" s="9" t="str">
        <f>_xlfn.XLOOKUP($L378,Pos!$B:$B,Pos!J:J,0, 0)</f>
        <v>Outperform</v>
      </c>
      <c r="Y378" s="1">
        <v>0</v>
      </c>
      <c r="Z378" s="1">
        <v>0</v>
      </c>
      <c r="AA378" s="1">
        <f t="shared" si="143"/>
        <v>0</v>
      </c>
      <c r="AB378" s="9">
        <f>_xlfn.XLOOKUP(L378,Pos!B:B,Pos!K:K,-1,0)</f>
        <v>7.2727272727272734</v>
      </c>
      <c r="AC378" s="1" t="e">
        <f>_xlfn.XLOOKUP($L378,Pos!$A:$A,Pos!S:S,_xlfn.XLOOKUP($L378,#REF!,#REF!, ""), 0)</f>
        <v>#REF!</v>
      </c>
      <c r="AD378" s="1" t="e">
        <f>_xlfn.XLOOKUP($L378,Pos!$A:$A,Pos!T:T,_xlfn.XLOOKUP($L378,#REF!,#REF!, ""), 0)</f>
        <v>#REF!</v>
      </c>
      <c r="AE378" s="1" t="e">
        <f>_xlfn.XLOOKUP($L378,Pos!$A:$A,Pos!U:U,_xlfn.XLOOKUP($L378,#REF!,#REF!, ""), 0)</f>
        <v>#REF!</v>
      </c>
      <c r="AF378" s="1" t="e">
        <f>_xlfn.XLOOKUP($L378,Pos!$A:$A,Pos!V:V,_xlfn.XLOOKUP($L378,#REF!,#REF!, ""), 0)</f>
        <v>#REF!</v>
      </c>
      <c r="AG378" s="1" t="e">
        <f>_xlfn.XLOOKUP($L378,Pos!$A:$A,Pos!W:W,_xlfn.XLOOKUP($L378,#REF!,#REF!, ""), 0)</f>
        <v>#REF!</v>
      </c>
      <c r="AH378" s="1" t="e">
        <f>_xlfn.XLOOKUP($L378,Pos!$A:$A,Pos!X:X,_xlfn.XLOOKUP($L378,#REF!,#REF!, ""), 0)</f>
        <v>#REF!</v>
      </c>
      <c r="AI378" s="1" t="e">
        <f>_xlfn.XLOOKUP($L378,Pos!$A:$A,Pos!Y:Y,_xlfn.XLOOKUP($L378,#REF!,#REF!, ""), 0)</f>
        <v>#REF!</v>
      </c>
      <c r="AJ378" s="1" t="e">
        <f>_xlfn.XLOOKUP($L378,Pos!$A:$A,Pos!Z:Z,_xlfn.XLOOKUP($L378,#REF!,#REF!, ""), 0)</f>
        <v>#REF!</v>
      </c>
      <c r="AK378" s="1" t="e">
        <f>_xlfn.XLOOKUP($L378,Pos!$A:$A,Pos!AA:AA,_xlfn.XLOOKUP($L378,#REF!,#REF!, ""), 0)</f>
        <v>#REF!</v>
      </c>
      <c r="AL378" s="1" t="e">
        <f>_xlfn.XLOOKUP($L378,Pos!$A:$A,Pos!AB:AB,_xlfn.XLOOKUP($L378,#REF!,#REF!, ""), 0)</f>
        <v>#REF!</v>
      </c>
      <c r="AM378" s="1" t="e">
        <f>_xlfn.XLOOKUP($L378,Pos!$A:$A,Pos!AC:AC,_xlfn.XLOOKUP($L378,#REF!,#REF!, ""), 0)</f>
        <v>#REF!</v>
      </c>
      <c r="AN378" s="1" t="e">
        <f>_xlfn.XLOOKUP($L378,Pos!$A:$A,Pos!AD:AD,_xlfn.XLOOKUP($L378,#REF!,#REF!, ""), 0)</f>
        <v>#REF!</v>
      </c>
      <c r="AO378" s="1" t="e">
        <f>_xlfn.XLOOKUP($L378,Pos!$A:$A,Pos!AE:AE,_xlfn.XLOOKUP($L378,#REF!,#REF!, ""), 0)</f>
        <v>#REF!</v>
      </c>
      <c r="AP378" s="1" t="e">
        <f>_xlfn.XLOOKUP($L378,Pos!$A:$A,Pos!AF:AF,_xlfn.XLOOKUP($L378,#REF!,#REF!, ""), 0)</f>
        <v>#REF!</v>
      </c>
      <c r="AQ378" s="1" t="e">
        <f>_xlfn.XLOOKUP($L378,Pos!$A:$A,Pos!AG:AG,_xlfn.XLOOKUP($L378,#REF!,#REF!, ""), 0)</f>
        <v>#REF!</v>
      </c>
      <c r="AR378" s="1" t="e">
        <f>_xlfn.XLOOKUP($L378,Pos!$A:$A,Pos!AH:AH,_xlfn.XLOOKUP($L378,#REF!,#REF!, ""), 0)</f>
        <v>#REF!</v>
      </c>
      <c r="AS378" s="1" t="e">
        <f>_xlfn.XLOOKUP($L378,Pos!$A:$A,Pos!AI:AI,_xlfn.XLOOKUP($L378,#REF!,#REF!, ""), 0)</f>
        <v>#REF!</v>
      </c>
      <c r="AT378" s="1" t="e">
        <f>_xlfn.XLOOKUP($L378,Pos!$A:$A,Pos!AJ:AJ,_xlfn.XLOOKUP($L378,#REF!,#REF!, ""), 0)</f>
        <v>#REF!</v>
      </c>
      <c r="AU378" s="1" t="e">
        <f>_xlfn.XLOOKUP($L378,Pos!$A:$A,Pos!AK:AK,_xlfn.XLOOKUP($L378,#REF!,#REF!, ""), 0)</f>
        <v>#REF!</v>
      </c>
      <c r="AV378" s="1" t="e">
        <f>_xlfn.XLOOKUP($L378,Pos!$A:$A,Pos!AL:AL,_xlfn.XLOOKUP($L378,#REF!,#REF!, ""), 0)</f>
        <v>#REF!</v>
      </c>
      <c r="AW378" s="1" t="e">
        <f>_xlfn.XLOOKUP($L378,Pos!$A:$A,Pos!AM:AM,_xlfn.XLOOKUP($L378,#REF!,#REF!, ""), 0)</f>
        <v>#REF!</v>
      </c>
      <c r="AX378" s="1" t="e">
        <f>_xlfn.XLOOKUP($L378,Pos!$A:$A,Pos!AN:AN,_xlfn.XLOOKUP($L378,#REF!,#REF!, ""), 0)</f>
        <v>#REF!</v>
      </c>
      <c r="AY378" s="1" t="e">
        <f>_xlfn.XLOOKUP($L378,Pos!$A:$A,Pos!AO:AO,_xlfn.XLOOKUP($L378,#REF!,#REF!, ""), 0)</f>
        <v>#REF!</v>
      </c>
      <c r="AZ378" s="7" t="str">
        <f t="shared" si="144"/>
        <v>OUT</v>
      </c>
      <c r="BA378" s="1">
        <f>IF(OR(_xlfn.XLOOKUP(L378,Pos!B:B,Pos!L:L,FALSE)="ESG Reason",_xlfn.XLOOKUP(L378,Pos!B:B,Pos!L:L,FALSE)="Blacklisted"),1,0)</f>
        <v>1</v>
      </c>
      <c r="BC378" s="11">
        <v>8.6677404614901425E-11</v>
      </c>
      <c r="BD378" s="11">
        <f>_xlfn.XLOOKUP($L378,Pos!$B:$B,Pos!H:H,0, 0)</f>
        <v>0</v>
      </c>
      <c r="BE378" s="11">
        <f>_xlfn.XLOOKUP($L378,Pos!$B:$B,Pos!I:I,0, 0)</f>
        <v>7.3754369884196163E-4</v>
      </c>
      <c r="BF378" s="18">
        <f t="shared" si="145"/>
        <v>7.3754369884196163E-4</v>
      </c>
      <c r="BG378" s="1">
        <f t="shared" si="146"/>
        <v>2</v>
      </c>
      <c r="BH378" s="1">
        <f t="shared" si="147"/>
        <v>8</v>
      </c>
      <c r="BI378" s="18">
        <f t="shared" si="148"/>
        <v>8.6677404614901425E-11</v>
      </c>
      <c r="BJ378" s="3">
        <f t="shared" si="149"/>
        <v>0</v>
      </c>
      <c r="BK378" s="18">
        <f t="shared" si="150"/>
        <v>0</v>
      </c>
    </row>
    <row r="379" spans="3:63" x14ac:dyDescent="0.25">
      <c r="C379" s="3"/>
      <c r="D379" s="3"/>
      <c r="E379" s="3"/>
      <c r="F379" s="3"/>
      <c r="G379" s="51" t="s">
        <v>291</v>
      </c>
      <c r="H379" s="8" t="str">
        <f t="shared" si="140"/>
        <v>0%North America</v>
      </c>
      <c r="I379" s="11" cm="1">
        <f t="array" ref="I379">IF(
   AZ379 = "OUT", 0,IF(
   BD379 &gt;= LARGE(IF(ISNUMBER(BD:BD), BD:BD), 3),
   BE379 - 0.001,
   IF(BE379 &gt;=VLOOKUP(P379,mapping!$A:$B,2,FALSE), BE379,VLOOKUP(P379,mapping!$A$2:$B$8,2,FALSE))
))</f>
        <v>0</v>
      </c>
      <c r="J379" s="11" cm="1">
        <f t="array" ref="J379">IF(
    AZ379="OUT",0,IF(IF(
                      BD379&gt;=LARGE(IF(ISNUMBER(BD:BD),BD:BD),3),
                      BE379+0.001,
                      VLOOKUP(H379,mapping!$D:$E,2,FALSE)
                      )&gt;I379,
                   IF(
                      BD379&gt;=LARGE(IF(ISNUMBER(BD:BD),BD:BD),3),
                      BE379+0.001,
                      VLOOKUP(H379,mapping!$D:$E,2,FALSE)
                      ),
                   I379+0.002))</f>
        <v>0</v>
      </c>
      <c r="K379" s="8">
        <f t="shared" si="141"/>
        <v>7.3729816152288605E-4</v>
      </c>
      <c r="L379" s="1" t="str">
        <f>Pos!B912</f>
        <v>US18915M1071</v>
      </c>
      <c r="M379" s="1" t="str">
        <f>_xlfn.XLOOKUP($L379,Pos!B:B,Pos!D:D,, 0)</f>
        <v>Cloudflare Inc Class A</v>
      </c>
      <c r="N379" s="1" t="str">
        <f>_xlfn.XLOOKUP($L379,Pos!B:B,Pos!E:E,, 0)</f>
        <v>Technology</v>
      </c>
      <c r="O379" s="1" t="str">
        <f t="shared" si="142"/>
        <v>Technology_North America</v>
      </c>
      <c r="P379" s="1" t="str">
        <f>_xlfn.XLOOKUP($L379,Pos!B:B,Pos!F:F,, 0)</f>
        <v>North America</v>
      </c>
      <c r="Q379" s="1">
        <v>0</v>
      </c>
      <c r="R379" s="9">
        <f>_xlfn.XLOOKUP($L379,Pos!$B:$B,Pos!N:N,0, 0)</f>
        <v>0</v>
      </c>
      <c r="S379" s="9">
        <f>_xlfn.XLOOKUP($L379,Pos!$B:$B,Pos!O:O,0, 0)</f>
        <v>0.35208329999999999</v>
      </c>
      <c r="T379" s="9">
        <f>_xlfn.XLOOKUP($L379,Pos!$B:$B,Pos!P:P,0, 0)</f>
        <v>3.6749999999999998</v>
      </c>
      <c r="U379" s="9">
        <f>_xlfn.XLOOKUP($L379,Pos!$B:$B,Pos!Q:Q,0, 0)</f>
        <v>9.1</v>
      </c>
      <c r="V379" s="9">
        <f>_xlfn.XLOOKUP($L379,Pos!$B:$B,Pos!R:R,0, 0)</f>
        <v>2.4333330000000002</v>
      </c>
      <c r="W379" s="9">
        <f>_xlfn.XLOOKUP($L379,Pos!$B:$B,Pos!S:S,0, 0)</f>
        <v>5.5516670000000001</v>
      </c>
      <c r="X379" s="9" t="str">
        <f>_xlfn.XLOOKUP($L379,Pos!$B:$B,Pos!J:J,0, 0)</f>
        <v>Outperform</v>
      </c>
      <c r="Y379" s="1">
        <v>0</v>
      </c>
      <c r="Z379" s="1">
        <v>0</v>
      </c>
      <c r="AA379" s="1">
        <f t="shared" si="143"/>
        <v>0</v>
      </c>
      <c r="AB379" s="9">
        <f>_xlfn.XLOOKUP(L379,Pos!B:B,Pos!K:K,-1,0)</f>
        <v>1.855670103092784</v>
      </c>
      <c r="AC379" s="1" t="e">
        <f>_xlfn.XLOOKUP($L379,Pos!$A:$A,Pos!S:S,_xlfn.XLOOKUP($L379,#REF!,#REF!, ""), 0)</f>
        <v>#REF!</v>
      </c>
      <c r="AD379" s="1" t="e">
        <f>_xlfn.XLOOKUP($L379,Pos!$A:$A,Pos!T:T,_xlfn.XLOOKUP($L379,#REF!,#REF!, ""), 0)</f>
        <v>#REF!</v>
      </c>
      <c r="AE379" s="1" t="e">
        <f>_xlfn.XLOOKUP($L379,Pos!$A:$A,Pos!U:U,_xlfn.XLOOKUP($L379,#REF!,#REF!, ""), 0)</f>
        <v>#REF!</v>
      </c>
      <c r="AF379" s="1" t="e">
        <f>_xlfn.XLOOKUP($L379,Pos!$A:$A,Pos!V:V,_xlfn.XLOOKUP($L379,#REF!,#REF!, ""), 0)</f>
        <v>#REF!</v>
      </c>
      <c r="AG379" s="1" t="e">
        <f>_xlfn.XLOOKUP($L379,Pos!$A:$A,Pos!W:W,_xlfn.XLOOKUP($L379,#REF!,#REF!, ""), 0)</f>
        <v>#REF!</v>
      </c>
      <c r="AH379" s="1" t="e">
        <f>_xlfn.XLOOKUP($L379,Pos!$A:$A,Pos!X:X,_xlfn.XLOOKUP($L379,#REF!,#REF!, ""), 0)</f>
        <v>#REF!</v>
      </c>
      <c r="AI379" s="1" t="e">
        <f>_xlfn.XLOOKUP($L379,Pos!$A:$A,Pos!Y:Y,_xlfn.XLOOKUP($L379,#REF!,#REF!, ""), 0)</f>
        <v>#REF!</v>
      </c>
      <c r="AJ379" s="1" t="e">
        <f>_xlfn.XLOOKUP($L379,Pos!$A:$A,Pos!Z:Z,_xlfn.XLOOKUP($L379,#REF!,#REF!, ""), 0)</f>
        <v>#REF!</v>
      </c>
      <c r="AK379" s="1" t="e">
        <f>_xlfn.XLOOKUP($L379,Pos!$A:$A,Pos!AA:AA,_xlfn.XLOOKUP($L379,#REF!,#REF!, ""), 0)</f>
        <v>#REF!</v>
      </c>
      <c r="AL379" s="1" t="e">
        <f>_xlfn.XLOOKUP($L379,Pos!$A:$A,Pos!AB:AB,_xlfn.XLOOKUP($L379,#REF!,#REF!, ""), 0)</f>
        <v>#REF!</v>
      </c>
      <c r="AM379" s="1" t="e">
        <f>_xlfn.XLOOKUP($L379,Pos!$A:$A,Pos!AC:AC,_xlfn.XLOOKUP($L379,#REF!,#REF!, ""), 0)</f>
        <v>#REF!</v>
      </c>
      <c r="AN379" s="1" t="e">
        <f>_xlfn.XLOOKUP($L379,Pos!$A:$A,Pos!AD:AD,_xlfn.XLOOKUP($L379,#REF!,#REF!, ""), 0)</f>
        <v>#REF!</v>
      </c>
      <c r="AO379" s="1" t="e">
        <f>_xlfn.XLOOKUP($L379,Pos!$A:$A,Pos!AE:AE,_xlfn.XLOOKUP($L379,#REF!,#REF!, ""), 0)</f>
        <v>#REF!</v>
      </c>
      <c r="AP379" s="1" t="e">
        <f>_xlfn.XLOOKUP($L379,Pos!$A:$A,Pos!AF:AF,_xlfn.XLOOKUP($L379,#REF!,#REF!, ""), 0)</f>
        <v>#REF!</v>
      </c>
      <c r="AQ379" s="1" t="e">
        <f>_xlfn.XLOOKUP($L379,Pos!$A:$A,Pos!AG:AG,_xlfn.XLOOKUP($L379,#REF!,#REF!, ""), 0)</f>
        <v>#REF!</v>
      </c>
      <c r="AR379" s="1" t="e">
        <f>_xlfn.XLOOKUP($L379,Pos!$A:$A,Pos!AH:AH,_xlfn.XLOOKUP($L379,#REF!,#REF!, ""), 0)</f>
        <v>#REF!</v>
      </c>
      <c r="AS379" s="1" t="e">
        <f>_xlfn.XLOOKUP($L379,Pos!$A:$A,Pos!AI:AI,_xlfn.XLOOKUP($L379,#REF!,#REF!, ""), 0)</f>
        <v>#REF!</v>
      </c>
      <c r="AT379" s="1" t="e">
        <f>_xlfn.XLOOKUP($L379,Pos!$A:$A,Pos!AJ:AJ,_xlfn.XLOOKUP($L379,#REF!,#REF!, ""), 0)</f>
        <v>#REF!</v>
      </c>
      <c r="AU379" s="1" t="e">
        <f>_xlfn.XLOOKUP($L379,Pos!$A:$A,Pos!AK:AK,_xlfn.XLOOKUP($L379,#REF!,#REF!, ""), 0)</f>
        <v>#REF!</v>
      </c>
      <c r="AV379" s="1" t="e">
        <f>_xlfn.XLOOKUP($L379,Pos!$A:$A,Pos!AL:AL,_xlfn.XLOOKUP($L379,#REF!,#REF!, ""), 0)</f>
        <v>#REF!</v>
      </c>
      <c r="AW379" s="1" t="e">
        <f>_xlfn.XLOOKUP($L379,Pos!$A:$A,Pos!AM:AM,_xlfn.XLOOKUP($L379,#REF!,#REF!, ""), 0)</f>
        <v>#REF!</v>
      </c>
      <c r="AX379" s="1" t="e">
        <f>_xlfn.XLOOKUP($L379,Pos!$A:$A,Pos!AN:AN,_xlfn.XLOOKUP($L379,#REF!,#REF!, ""), 0)</f>
        <v>#REF!</v>
      </c>
      <c r="AY379" s="1" t="e">
        <f>_xlfn.XLOOKUP($L379,Pos!$A:$A,Pos!AO:AO,_xlfn.XLOOKUP($L379,#REF!,#REF!, ""), 0)</f>
        <v>#REF!</v>
      </c>
      <c r="AZ379" s="7" t="str">
        <f t="shared" si="144"/>
        <v>OUT</v>
      </c>
      <c r="BA379" s="1">
        <f>IF(OR(_xlfn.XLOOKUP(L379,Pos!B:B,Pos!L:L,FALSE)="ESG Reason",_xlfn.XLOOKUP(L379,Pos!B:B,Pos!L:L,FALSE)="Blacklisted"),1,0)</f>
        <v>1</v>
      </c>
      <c r="BC379" s="11">
        <v>1.984197716419651E-10</v>
      </c>
      <c r="BD379" s="11">
        <f>_xlfn.XLOOKUP($L379,Pos!$B:$B,Pos!H:H,0, 0)</f>
        <v>0</v>
      </c>
      <c r="BE379" s="11">
        <f>_xlfn.XLOOKUP($L379,Pos!$B:$B,Pos!I:I,0, 0)</f>
        <v>7.3729816152288605E-4</v>
      </c>
      <c r="BF379" s="18">
        <f t="shared" si="145"/>
        <v>7.3729816152288605E-4</v>
      </c>
      <c r="BG379" s="1">
        <f t="shared" si="146"/>
        <v>1</v>
      </c>
      <c r="BH379" s="1">
        <f t="shared" si="147"/>
        <v>35</v>
      </c>
      <c r="BI379" s="18">
        <f t="shared" si="148"/>
        <v>1.984197716419651E-10</v>
      </c>
      <c r="BJ379" s="3">
        <f t="shared" si="149"/>
        <v>0</v>
      </c>
      <c r="BK379" s="18">
        <f t="shared" si="150"/>
        <v>0</v>
      </c>
    </row>
    <row r="380" spans="3:63" x14ac:dyDescent="0.25">
      <c r="C380" s="3"/>
      <c r="D380" s="3"/>
      <c r="E380" s="3"/>
      <c r="F380" s="3"/>
      <c r="G380" s="51" t="s">
        <v>280</v>
      </c>
      <c r="H380" s="8" t="str">
        <f t="shared" si="140"/>
        <v>0%North America</v>
      </c>
      <c r="I380" s="11" cm="1">
        <f t="array" ref="I380">IF(
   AZ380 = "OUT", 0,IF(
   BD380 &gt;= LARGE(IF(ISNUMBER(BD:BD), BD:BD), 3),
   BE380 - 0.001,
   IF(BE380 &gt;=VLOOKUP(P380,mapping!$A:$B,2,FALSE), BE380,VLOOKUP(P380,mapping!$A$2:$B$8,2,FALSE))
))</f>
        <v>0</v>
      </c>
      <c r="J380" s="11" cm="1">
        <f t="array" ref="J380">IF(
    AZ380="OUT",0,IF(IF(
                      BD380&gt;=LARGE(IF(ISNUMBER(BD:BD),BD:BD),3),
                      BE380+0.001,
                      VLOOKUP(H380,mapping!$D:$E,2,FALSE)
                      )&gt;I380,
                   IF(
                      BD380&gt;=LARGE(IF(ISNUMBER(BD:BD),BD:BD),3),
                      BE380+0.001,
                      VLOOKUP(H380,mapping!$D:$E,2,FALSE)
                      ),
                   I380+0.002))</f>
        <v>0</v>
      </c>
      <c r="K380" s="8">
        <f t="shared" si="141"/>
        <v>7.3676738084983717E-4</v>
      </c>
      <c r="L380" s="1" t="str">
        <f>Pos!B961</f>
        <v>US26875P1012</v>
      </c>
      <c r="M380" s="1" t="str">
        <f>_xlfn.XLOOKUP($L380,Pos!B:B,Pos!D:D,, 0)</f>
        <v>EOG Resources, Inc.</v>
      </c>
      <c r="N380" s="1" t="str">
        <f>_xlfn.XLOOKUP($L380,Pos!B:B,Pos!E:E,, 0)</f>
        <v>Energy</v>
      </c>
      <c r="O380" s="1" t="str">
        <f t="shared" si="142"/>
        <v>Energy_North America</v>
      </c>
      <c r="P380" s="1" t="str">
        <f>_xlfn.XLOOKUP($L380,Pos!B:B,Pos!F:F,, 0)</f>
        <v>North America</v>
      </c>
      <c r="Q380" s="1">
        <v>0</v>
      </c>
      <c r="R380" s="9">
        <f>_xlfn.XLOOKUP($L380,Pos!$B:$B,Pos!N:N,0, 0)</f>
        <v>5.9</v>
      </c>
      <c r="S380" s="9">
        <f>_xlfn.XLOOKUP($L380,Pos!$B:$B,Pos!O:O,0, 0)</f>
        <v>7.0946660000000001</v>
      </c>
      <c r="T380" s="9">
        <f>_xlfn.XLOOKUP($L380,Pos!$B:$B,Pos!P:P,0, 0)</f>
        <v>7.4249999999999998</v>
      </c>
      <c r="U380" s="9">
        <f>_xlfn.XLOOKUP($L380,Pos!$B:$B,Pos!Q:Q,0, 0)</f>
        <v>3.8</v>
      </c>
      <c r="V380" s="9">
        <f>_xlfn.XLOOKUP($L380,Pos!$B:$B,Pos!R:R,0, 0)</f>
        <v>6.8333329999999997</v>
      </c>
      <c r="W380" s="9">
        <f>_xlfn.XLOOKUP($L380,Pos!$B:$B,Pos!S:S,0, 0)</f>
        <v>3.5533329999999999</v>
      </c>
      <c r="X380" s="9" t="str">
        <f>_xlfn.XLOOKUP($L380,Pos!$B:$B,Pos!J:J,0, 0)</f>
        <v>Outperform</v>
      </c>
      <c r="Y380" s="1">
        <v>0</v>
      </c>
      <c r="Z380" s="1">
        <v>0</v>
      </c>
      <c r="AA380" s="1">
        <f t="shared" si="143"/>
        <v>0</v>
      </c>
      <c r="AB380" s="9">
        <f>_xlfn.XLOOKUP(L380,Pos!B:B,Pos!K:K,-1,0)</f>
        <v>8.695652173913043</v>
      </c>
      <c r="AC380" s="1" t="e">
        <f>_xlfn.XLOOKUP($L380,Pos!$A:$A,Pos!S:S,_xlfn.XLOOKUP($L380,#REF!,#REF!, ""), 0)</f>
        <v>#REF!</v>
      </c>
      <c r="AD380" s="1" t="e">
        <f>_xlfn.XLOOKUP($L380,Pos!$A:$A,Pos!T:T,_xlfn.XLOOKUP($L380,#REF!,#REF!, ""), 0)</f>
        <v>#REF!</v>
      </c>
      <c r="AE380" s="1" t="e">
        <f>_xlfn.XLOOKUP($L380,Pos!$A:$A,Pos!U:U,_xlfn.XLOOKUP($L380,#REF!,#REF!, ""), 0)</f>
        <v>#REF!</v>
      </c>
      <c r="AF380" s="1" t="e">
        <f>_xlfn.XLOOKUP($L380,Pos!$A:$A,Pos!V:V,_xlfn.XLOOKUP($L380,#REF!,#REF!, ""), 0)</f>
        <v>#REF!</v>
      </c>
      <c r="AG380" s="1" t="e">
        <f>_xlfn.XLOOKUP($L380,Pos!$A:$A,Pos!W:W,_xlfn.XLOOKUP($L380,#REF!,#REF!, ""), 0)</f>
        <v>#REF!</v>
      </c>
      <c r="AH380" s="1" t="e">
        <f>_xlfn.XLOOKUP($L380,Pos!$A:$A,Pos!X:X,_xlfn.XLOOKUP($L380,#REF!,#REF!, ""), 0)</f>
        <v>#REF!</v>
      </c>
      <c r="AI380" s="1" t="e">
        <f>_xlfn.XLOOKUP($L380,Pos!$A:$A,Pos!Y:Y,_xlfn.XLOOKUP($L380,#REF!,#REF!, ""), 0)</f>
        <v>#REF!</v>
      </c>
      <c r="AJ380" s="1" t="e">
        <f>_xlfn.XLOOKUP($L380,Pos!$A:$A,Pos!Z:Z,_xlfn.XLOOKUP($L380,#REF!,#REF!, ""), 0)</f>
        <v>#REF!</v>
      </c>
      <c r="AK380" s="1" t="e">
        <f>_xlfn.XLOOKUP($L380,Pos!$A:$A,Pos!AA:AA,_xlfn.XLOOKUP($L380,#REF!,#REF!, ""), 0)</f>
        <v>#REF!</v>
      </c>
      <c r="AL380" s="1" t="e">
        <f>_xlfn.XLOOKUP($L380,Pos!$A:$A,Pos!AB:AB,_xlfn.XLOOKUP($L380,#REF!,#REF!, ""), 0)</f>
        <v>#REF!</v>
      </c>
      <c r="AM380" s="1" t="e">
        <f>_xlfn.XLOOKUP($L380,Pos!$A:$A,Pos!AC:AC,_xlfn.XLOOKUP($L380,#REF!,#REF!, ""), 0)</f>
        <v>#REF!</v>
      </c>
      <c r="AN380" s="1" t="e">
        <f>_xlfn.XLOOKUP($L380,Pos!$A:$A,Pos!AD:AD,_xlfn.XLOOKUP($L380,#REF!,#REF!, ""), 0)</f>
        <v>#REF!</v>
      </c>
      <c r="AO380" s="1" t="e">
        <f>_xlfn.XLOOKUP($L380,Pos!$A:$A,Pos!AE:AE,_xlfn.XLOOKUP($L380,#REF!,#REF!, ""), 0)</f>
        <v>#REF!</v>
      </c>
      <c r="AP380" s="1" t="e">
        <f>_xlfn.XLOOKUP($L380,Pos!$A:$A,Pos!AF:AF,_xlfn.XLOOKUP($L380,#REF!,#REF!, ""), 0)</f>
        <v>#REF!</v>
      </c>
      <c r="AQ380" s="1" t="e">
        <f>_xlfn.XLOOKUP($L380,Pos!$A:$A,Pos!AG:AG,_xlfn.XLOOKUP($L380,#REF!,#REF!, ""), 0)</f>
        <v>#REF!</v>
      </c>
      <c r="AR380" s="1" t="e">
        <f>_xlfn.XLOOKUP($L380,Pos!$A:$A,Pos!AH:AH,_xlfn.XLOOKUP($L380,#REF!,#REF!, ""), 0)</f>
        <v>#REF!</v>
      </c>
      <c r="AS380" s="1" t="e">
        <f>_xlfn.XLOOKUP($L380,Pos!$A:$A,Pos!AI:AI,_xlfn.XLOOKUP($L380,#REF!,#REF!, ""), 0)</f>
        <v>#REF!</v>
      </c>
      <c r="AT380" s="1" t="e">
        <f>_xlfn.XLOOKUP($L380,Pos!$A:$A,Pos!AJ:AJ,_xlfn.XLOOKUP($L380,#REF!,#REF!, ""), 0)</f>
        <v>#REF!</v>
      </c>
      <c r="AU380" s="1" t="e">
        <f>_xlfn.XLOOKUP($L380,Pos!$A:$A,Pos!AK:AK,_xlfn.XLOOKUP($L380,#REF!,#REF!, ""), 0)</f>
        <v>#REF!</v>
      </c>
      <c r="AV380" s="1" t="e">
        <f>_xlfn.XLOOKUP($L380,Pos!$A:$A,Pos!AL:AL,_xlfn.XLOOKUP($L380,#REF!,#REF!, ""), 0)</f>
        <v>#REF!</v>
      </c>
      <c r="AW380" s="1" t="e">
        <f>_xlfn.XLOOKUP($L380,Pos!$A:$A,Pos!AM:AM,_xlfn.XLOOKUP($L380,#REF!,#REF!, ""), 0)</f>
        <v>#REF!</v>
      </c>
      <c r="AX380" s="1" t="e">
        <f>_xlfn.XLOOKUP($L380,Pos!$A:$A,Pos!AN:AN,_xlfn.XLOOKUP($L380,#REF!,#REF!, ""), 0)</f>
        <v>#REF!</v>
      </c>
      <c r="AY380" s="1" t="e">
        <f>_xlfn.XLOOKUP($L380,Pos!$A:$A,Pos!AO:AO,_xlfn.XLOOKUP($L380,#REF!,#REF!, ""), 0)</f>
        <v>#REF!</v>
      </c>
      <c r="AZ380" s="7" t="str">
        <f t="shared" si="144"/>
        <v>OUT</v>
      </c>
      <c r="BA380" s="1">
        <f>IF(OR(_xlfn.XLOOKUP(L380,Pos!B:B,Pos!L:L,FALSE)="ESG Reason",_xlfn.XLOOKUP(L380,Pos!B:B,Pos!L:L,FALSE)="Blacklisted"),1,0)</f>
        <v>1</v>
      </c>
      <c r="BC380" s="11">
        <v>1.9312721027366021E-10</v>
      </c>
      <c r="BD380" s="11">
        <f>_xlfn.XLOOKUP($L380,Pos!$B:$B,Pos!H:H,0, 0)</f>
        <v>0</v>
      </c>
      <c r="BE380" s="11">
        <f>_xlfn.XLOOKUP($L380,Pos!$B:$B,Pos!I:I,0, 0)</f>
        <v>7.3676738084983717E-4</v>
      </c>
      <c r="BF380" s="18">
        <f t="shared" si="145"/>
        <v>7.3676738084983717E-4</v>
      </c>
      <c r="BG380" s="1">
        <f t="shared" si="146"/>
        <v>1</v>
      </c>
      <c r="BH380" s="1">
        <f t="shared" si="147"/>
        <v>25</v>
      </c>
      <c r="BI380" s="18">
        <f t="shared" si="148"/>
        <v>1.9312721027366021E-10</v>
      </c>
      <c r="BJ380" s="3">
        <f t="shared" si="149"/>
        <v>0</v>
      </c>
      <c r="BK380" s="18">
        <f t="shared" si="150"/>
        <v>0</v>
      </c>
    </row>
    <row r="381" spans="3:63" x14ac:dyDescent="0.25">
      <c r="C381" s="3"/>
      <c r="D381" s="3"/>
      <c r="E381" s="3"/>
      <c r="F381" s="3"/>
      <c r="G381" s="51" t="s">
        <v>296</v>
      </c>
      <c r="H381" s="8" t="str">
        <f t="shared" si="140"/>
        <v>0%North America</v>
      </c>
      <c r="I381" s="11" cm="1">
        <f t="array" ref="I381">IF(
   AZ381 = "OUT", 0,IF(
   BD381 &gt;= LARGE(IF(ISNUMBER(BD:BD), BD:BD), 3),
   BE381 - 0.001,
   IF(BE381 &gt;=VLOOKUP(P381,mapping!$A:$B,2,FALSE), BE381,VLOOKUP(P381,mapping!$A$2:$B$8,2,FALSE))
))</f>
        <v>0</v>
      </c>
      <c r="J381" s="11" cm="1">
        <f t="array" ref="J381">IF(
    AZ381="OUT",0,IF(IF(
                      BD381&gt;=LARGE(IF(ISNUMBER(BD:BD),BD:BD),3),
                      BE381+0.001,
                      VLOOKUP(H381,mapping!$D:$E,2,FALSE)
                      )&gt;I381,
                   IF(
                      BD381&gt;=LARGE(IF(ISNUMBER(BD:BD),BD:BD),3),
                      BE381+0.001,
                      VLOOKUP(H381,mapping!$D:$E,2,FALSE)
                      ),
                   I381+0.002))</f>
        <v>0</v>
      </c>
      <c r="K381" s="8">
        <f t="shared" si="141"/>
        <v>7.3466666156272293E-4</v>
      </c>
      <c r="L381" s="1" t="str">
        <f>Pos!B1285</f>
        <v>US92840M1027</v>
      </c>
      <c r="M381" s="1" t="str">
        <f>_xlfn.XLOOKUP($L381,Pos!B:B,Pos!D:D,, 0)</f>
        <v>Vistra Corp.</v>
      </c>
      <c r="N381" s="1" t="str">
        <f>_xlfn.XLOOKUP($L381,Pos!B:B,Pos!E:E,, 0)</f>
        <v>Utilities</v>
      </c>
      <c r="O381" s="1" t="str">
        <f t="shared" si="142"/>
        <v>Utilities_North America</v>
      </c>
      <c r="P381" s="1" t="str">
        <f>_xlfn.XLOOKUP($L381,Pos!B:B,Pos!F:F,, 0)</f>
        <v>North America</v>
      </c>
      <c r="Q381" s="1">
        <v>0</v>
      </c>
      <c r="R381" s="9">
        <f>_xlfn.XLOOKUP($L381,Pos!$B:$B,Pos!N:N,0, 0)</f>
        <v>0.95</v>
      </c>
      <c r="S381" s="9">
        <f>_xlfn.XLOOKUP($L381,Pos!$B:$B,Pos!O:O,0, 0)</f>
        <v>3.6425000000000001</v>
      </c>
      <c r="T381" s="9">
        <f>_xlfn.XLOOKUP($L381,Pos!$B:$B,Pos!P:P,0, 0)</f>
        <v>9.1750000000000007</v>
      </c>
      <c r="U381" s="9">
        <f>_xlfn.XLOOKUP($L381,Pos!$B:$B,Pos!Q:Q,0, 0)</f>
        <v>7.9</v>
      </c>
      <c r="V381" s="9">
        <f>_xlfn.XLOOKUP($L381,Pos!$B:$B,Pos!R:R,0, 0)</f>
        <v>0.3</v>
      </c>
      <c r="W381" s="9">
        <f>_xlfn.XLOOKUP($L381,Pos!$B:$B,Pos!S:S,0, 0)</f>
        <v>6.08</v>
      </c>
      <c r="X381" s="9" t="str">
        <f>_xlfn.XLOOKUP($L381,Pos!$B:$B,Pos!J:J,0, 0)</f>
        <v>Outperform</v>
      </c>
      <c r="Y381" s="1">
        <v>0</v>
      </c>
      <c r="Z381" s="1">
        <v>0</v>
      </c>
      <c r="AA381" s="1">
        <f t="shared" si="143"/>
        <v>0</v>
      </c>
      <c r="AB381" s="9">
        <f>_xlfn.XLOOKUP(L381,Pos!B:B,Pos!K:K,-1,0)</f>
        <v>4.545454545454545</v>
      </c>
      <c r="AC381" s="1" t="e">
        <f>_xlfn.XLOOKUP($L381,Pos!$A:$A,Pos!S:S,_xlfn.XLOOKUP($L381,#REF!,#REF!, ""), 0)</f>
        <v>#REF!</v>
      </c>
      <c r="AD381" s="1" t="e">
        <f>_xlfn.XLOOKUP($L381,Pos!$A:$A,Pos!T:T,_xlfn.XLOOKUP($L381,#REF!,#REF!, ""), 0)</f>
        <v>#REF!</v>
      </c>
      <c r="AE381" s="1" t="e">
        <f>_xlfn.XLOOKUP($L381,Pos!$A:$A,Pos!U:U,_xlfn.XLOOKUP($L381,#REF!,#REF!, ""), 0)</f>
        <v>#REF!</v>
      </c>
      <c r="AF381" s="1" t="e">
        <f>_xlfn.XLOOKUP($L381,Pos!$A:$A,Pos!V:V,_xlfn.XLOOKUP($L381,#REF!,#REF!, ""), 0)</f>
        <v>#REF!</v>
      </c>
      <c r="AG381" s="1" t="e">
        <f>_xlfn.XLOOKUP($L381,Pos!$A:$A,Pos!W:W,_xlfn.XLOOKUP($L381,#REF!,#REF!, ""), 0)</f>
        <v>#REF!</v>
      </c>
      <c r="AH381" s="1" t="e">
        <f>_xlfn.XLOOKUP($L381,Pos!$A:$A,Pos!X:X,_xlfn.XLOOKUP($L381,#REF!,#REF!, ""), 0)</f>
        <v>#REF!</v>
      </c>
      <c r="AI381" s="1" t="e">
        <f>_xlfn.XLOOKUP($L381,Pos!$A:$A,Pos!Y:Y,_xlfn.XLOOKUP($L381,#REF!,#REF!, ""), 0)</f>
        <v>#REF!</v>
      </c>
      <c r="AJ381" s="1" t="e">
        <f>_xlfn.XLOOKUP($L381,Pos!$A:$A,Pos!Z:Z,_xlfn.XLOOKUP($L381,#REF!,#REF!, ""), 0)</f>
        <v>#REF!</v>
      </c>
      <c r="AK381" s="1" t="e">
        <f>_xlfn.XLOOKUP($L381,Pos!$A:$A,Pos!AA:AA,_xlfn.XLOOKUP($L381,#REF!,#REF!, ""), 0)</f>
        <v>#REF!</v>
      </c>
      <c r="AL381" s="1" t="e">
        <f>_xlfn.XLOOKUP($L381,Pos!$A:$A,Pos!AB:AB,_xlfn.XLOOKUP($L381,#REF!,#REF!, ""), 0)</f>
        <v>#REF!</v>
      </c>
      <c r="AM381" s="1" t="e">
        <f>_xlfn.XLOOKUP($L381,Pos!$A:$A,Pos!AC:AC,_xlfn.XLOOKUP($L381,#REF!,#REF!, ""), 0)</f>
        <v>#REF!</v>
      </c>
      <c r="AN381" s="1" t="e">
        <f>_xlfn.XLOOKUP($L381,Pos!$A:$A,Pos!AD:AD,_xlfn.XLOOKUP($L381,#REF!,#REF!, ""), 0)</f>
        <v>#REF!</v>
      </c>
      <c r="AO381" s="1" t="e">
        <f>_xlfn.XLOOKUP($L381,Pos!$A:$A,Pos!AE:AE,_xlfn.XLOOKUP($L381,#REF!,#REF!, ""), 0)</f>
        <v>#REF!</v>
      </c>
      <c r="AP381" s="1" t="e">
        <f>_xlfn.XLOOKUP($L381,Pos!$A:$A,Pos!AF:AF,_xlfn.XLOOKUP($L381,#REF!,#REF!, ""), 0)</f>
        <v>#REF!</v>
      </c>
      <c r="AQ381" s="1" t="e">
        <f>_xlfn.XLOOKUP($L381,Pos!$A:$A,Pos!AG:AG,_xlfn.XLOOKUP($L381,#REF!,#REF!, ""), 0)</f>
        <v>#REF!</v>
      </c>
      <c r="AR381" s="1" t="e">
        <f>_xlfn.XLOOKUP($L381,Pos!$A:$A,Pos!AH:AH,_xlfn.XLOOKUP($L381,#REF!,#REF!, ""), 0)</f>
        <v>#REF!</v>
      </c>
      <c r="AS381" s="1" t="e">
        <f>_xlfn.XLOOKUP($L381,Pos!$A:$A,Pos!AI:AI,_xlfn.XLOOKUP($L381,#REF!,#REF!, ""), 0)</f>
        <v>#REF!</v>
      </c>
      <c r="AT381" s="1" t="e">
        <f>_xlfn.XLOOKUP($L381,Pos!$A:$A,Pos!AJ:AJ,_xlfn.XLOOKUP($L381,#REF!,#REF!, ""), 0)</f>
        <v>#REF!</v>
      </c>
      <c r="AU381" s="1" t="e">
        <f>_xlfn.XLOOKUP($L381,Pos!$A:$A,Pos!AK:AK,_xlfn.XLOOKUP($L381,#REF!,#REF!, ""), 0)</f>
        <v>#REF!</v>
      </c>
      <c r="AV381" s="1" t="e">
        <f>_xlfn.XLOOKUP($L381,Pos!$A:$A,Pos!AL:AL,_xlfn.XLOOKUP($L381,#REF!,#REF!, ""), 0)</f>
        <v>#REF!</v>
      </c>
      <c r="AW381" s="1" t="e">
        <f>_xlfn.XLOOKUP($L381,Pos!$A:$A,Pos!AM:AM,_xlfn.XLOOKUP($L381,#REF!,#REF!, ""), 0)</f>
        <v>#REF!</v>
      </c>
      <c r="AX381" s="1" t="e">
        <f>_xlfn.XLOOKUP($L381,Pos!$A:$A,Pos!AN:AN,_xlfn.XLOOKUP($L381,#REF!,#REF!, ""), 0)</f>
        <v>#REF!</v>
      </c>
      <c r="AY381" s="1" t="e">
        <f>_xlfn.XLOOKUP($L381,Pos!$A:$A,Pos!AO:AO,_xlfn.XLOOKUP($L381,#REF!,#REF!, ""), 0)</f>
        <v>#REF!</v>
      </c>
      <c r="AZ381" s="7" t="str">
        <f t="shared" si="144"/>
        <v>OUT</v>
      </c>
      <c r="BA381" s="1">
        <f>IF(OR(_xlfn.XLOOKUP(L381,Pos!B:B,Pos!L:L,FALSE)="ESG Reason",_xlfn.XLOOKUP(L381,Pos!B:B,Pos!L:L,FALSE)="Blacklisted"),1,0)</f>
        <v>1</v>
      </c>
      <c r="BC381" s="11">
        <v>9.1554244683844937E-11</v>
      </c>
      <c r="BD381" s="11">
        <f>_xlfn.XLOOKUP($L381,Pos!$B:$B,Pos!H:H,0, 0)</f>
        <v>0</v>
      </c>
      <c r="BE381" s="11">
        <f>_xlfn.XLOOKUP($L381,Pos!$B:$B,Pos!I:I,0, 0)</f>
        <v>7.3466666156272293E-4</v>
      </c>
      <c r="BF381" s="18">
        <f t="shared" si="145"/>
        <v>7.3466666156272293E-4</v>
      </c>
      <c r="BG381" s="1">
        <f t="shared" si="146"/>
        <v>1</v>
      </c>
      <c r="BH381" s="1">
        <f t="shared" si="147"/>
        <v>38</v>
      </c>
      <c r="BI381" s="18">
        <f t="shared" si="148"/>
        <v>9.1554244683844937E-11</v>
      </c>
      <c r="BJ381" s="3">
        <f t="shared" si="149"/>
        <v>0</v>
      </c>
      <c r="BK381" s="18">
        <f t="shared" si="150"/>
        <v>0</v>
      </c>
    </row>
    <row r="382" spans="3:63" x14ac:dyDescent="0.25">
      <c r="C382" s="3"/>
      <c r="D382" s="3"/>
      <c r="E382" s="3"/>
      <c r="F382" s="3"/>
      <c r="G382" s="51" t="s">
        <v>290</v>
      </c>
      <c r="H382" s="8" t="str">
        <f t="shared" si="140"/>
        <v>0%North America</v>
      </c>
      <c r="I382" s="11" cm="1">
        <f t="array" ref="I382">IF(
   AZ382 = "OUT", 0,IF(
   BD382 &gt;= LARGE(IF(ISNUMBER(BD:BD), BD:BD), 3),
   BE382 - 0.001,
   IF(BE382 &gt;=VLOOKUP(P382,mapping!$A:$B,2,FALSE), BE382,VLOOKUP(P382,mapping!$A$2:$B$8,2,FALSE))
))</f>
        <v>0</v>
      </c>
      <c r="J382" s="11" cm="1">
        <f t="array" ref="J382">IF(
    AZ382="OUT",0,IF(IF(
                      BD382&gt;=LARGE(IF(ISNUMBER(BD:BD),BD:BD),3),
                      BE382+0.001,
                      VLOOKUP(H382,mapping!$D:$E,2,FALSE)
                      )&gt;I382,
                   IF(
                      BD382&gt;=LARGE(IF(ISNUMBER(BD:BD),BD:BD),3),
                      BE382+0.001,
                      VLOOKUP(H382,mapping!$D:$E,2,FALSE)
                      ),
                   I382+0.002))</f>
        <v>0</v>
      </c>
      <c r="K382" s="8">
        <f t="shared" si="141"/>
        <v>7.3337156472169998E-4</v>
      </c>
      <c r="L382" s="1" t="str">
        <f>Pos!B1259</f>
        <v>US89832Q1094</v>
      </c>
      <c r="M382" s="1" t="str">
        <f>_xlfn.XLOOKUP($L382,Pos!B:B,Pos!D:D,, 0)</f>
        <v>Truist Financial Corporation</v>
      </c>
      <c r="N382" s="1" t="str">
        <f>_xlfn.XLOOKUP($L382,Pos!B:B,Pos!E:E,, 0)</f>
        <v>Banks</v>
      </c>
      <c r="O382" s="1" t="str">
        <f t="shared" si="142"/>
        <v>Banks_North America</v>
      </c>
      <c r="P382" s="1" t="str">
        <f>_xlfn.XLOOKUP($L382,Pos!B:B,Pos!F:F,, 0)</f>
        <v>North America</v>
      </c>
      <c r="Q382" s="1">
        <v>0</v>
      </c>
      <c r="R382" s="9">
        <f>_xlfn.XLOOKUP($L382,Pos!$B:$B,Pos!N:N,0, 0)</f>
        <v>6.57</v>
      </c>
      <c r="S382" s="9">
        <f>_xlfn.XLOOKUP($L382,Pos!$B:$B,Pos!O:O,0, 0)</f>
        <v>6.98</v>
      </c>
      <c r="T382" s="9">
        <f>_xlfn.XLOOKUP($L382,Pos!$B:$B,Pos!P:P,0, 0)</f>
        <v>2.5750000000000002</v>
      </c>
      <c r="U382" s="9">
        <f>_xlfn.XLOOKUP($L382,Pos!$B:$B,Pos!Q:Q,0, 0)</f>
        <v>4.2</v>
      </c>
      <c r="V382" s="9">
        <f>_xlfn.XLOOKUP($L382,Pos!$B:$B,Pos!R:R,0, 0)</f>
        <v>3.6333329999999999</v>
      </c>
      <c r="W382" s="9">
        <f>_xlfn.XLOOKUP($L382,Pos!$B:$B,Pos!S:S,0, 0)</f>
        <v>4.7824999999999998</v>
      </c>
      <c r="X382" s="9" t="str">
        <f>_xlfn.XLOOKUP($L382,Pos!$B:$B,Pos!J:J,0, 0)</f>
        <v>Outperform</v>
      </c>
      <c r="Y382" s="1">
        <v>0</v>
      </c>
      <c r="Z382" s="1">
        <v>0</v>
      </c>
      <c r="AA382" s="1">
        <f t="shared" si="143"/>
        <v>0</v>
      </c>
      <c r="AB382" s="9">
        <f>_xlfn.XLOOKUP(L382,Pos!B:B,Pos!K:K,-1,0)</f>
        <v>6.4285714285714288</v>
      </c>
      <c r="AC382" s="1" t="e">
        <f>_xlfn.XLOOKUP($L382,Pos!$A:$A,Pos!S:S,_xlfn.XLOOKUP($L382,#REF!,#REF!, ""), 0)</f>
        <v>#REF!</v>
      </c>
      <c r="AD382" s="1" t="e">
        <f>_xlfn.XLOOKUP($L382,Pos!$A:$A,Pos!T:T,_xlfn.XLOOKUP($L382,#REF!,#REF!, ""), 0)</f>
        <v>#REF!</v>
      </c>
      <c r="AE382" s="1" t="e">
        <f>_xlfn.XLOOKUP($L382,Pos!$A:$A,Pos!U:U,_xlfn.XLOOKUP($L382,#REF!,#REF!, ""), 0)</f>
        <v>#REF!</v>
      </c>
      <c r="AF382" s="1" t="e">
        <f>_xlfn.XLOOKUP($L382,Pos!$A:$A,Pos!V:V,_xlfn.XLOOKUP($L382,#REF!,#REF!, ""), 0)</f>
        <v>#REF!</v>
      </c>
      <c r="AG382" s="1" t="e">
        <f>_xlfn.XLOOKUP($L382,Pos!$A:$A,Pos!W:W,_xlfn.XLOOKUP($L382,#REF!,#REF!, ""), 0)</f>
        <v>#REF!</v>
      </c>
      <c r="AH382" s="1" t="e">
        <f>_xlfn.XLOOKUP($L382,Pos!$A:$A,Pos!X:X,_xlfn.XLOOKUP($L382,#REF!,#REF!, ""), 0)</f>
        <v>#REF!</v>
      </c>
      <c r="AI382" s="1" t="e">
        <f>_xlfn.XLOOKUP($L382,Pos!$A:$A,Pos!Y:Y,_xlfn.XLOOKUP($L382,#REF!,#REF!, ""), 0)</f>
        <v>#REF!</v>
      </c>
      <c r="AJ382" s="1" t="e">
        <f>_xlfn.XLOOKUP($L382,Pos!$A:$A,Pos!Z:Z,_xlfn.XLOOKUP($L382,#REF!,#REF!, ""), 0)</f>
        <v>#REF!</v>
      </c>
      <c r="AK382" s="1" t="e">
        <f>_xlfn.XLOOKUP($L382,Pos!$A:$A,Pos!AA:AA,_xlfn.XLOOKUP($L382,#REF!,#REF!, ""), 0)</f>
        <v>#REF!</v>
      </c>
      <c r="AL382" s="1" t="e">
        <f>_xlfn.XLOOKUP($L382,Pos!$A:$A,Pos!AB:AB,_xlfn.XLOOKUP($L382,#REF!,#REF!, ""), 0)</f>
        <v>#REF!</v>
      </c>
      <c r="AM382" s="1" t="e">
        <f>_xlfn.XLOOKUP($L382,Pos!$A:$A,Pos!AC:AC,_xlfn.XLOOKUP($L382,#REF!,#REF!, ""), 0)</f>
        <v>#REF!</v>
      </c>
      <c r="AN382" s="1" t="e">
        <f>_xlfn.XLOOKUP($L382,Pos!$A:$A,Pos!AD:AD,_xlfn.XLOOKUP($L382,#REF!,#REF!, ""), 0)</f>
        <v>#REF!</v>
      </c>
      <c r="AO382" s="1" t="e">
        <f>_xlfn.XLOOKUP($L382,Pos!$A:$A,Pos!AE:AE,_xlfn.XLOOKUP($L382,#REF!,#REF!, ""), 0)</f>
        <v>#REF!</v>
      </c>
      <c r="AP382" s="1" t="e">
        <f>_xlfn.XLOOKUP($L382,Pos!$A:$A,Pos!AF:AF,_xlfn.XLOOKUP($L382,#REF!,#REF!, ""), 0)</f>
        <v>#REF!</v>
      </c>
      <c r="AQ382" s="1" t="e">
        <f>_xlfn.XLOOKUP($L382,Pos!$A:$A,Pos!AG:AG,_xlfn.XLOOKUP($L382,#REF!,#REF!, ""), 0)</f>
        <v>#REF!</v>
      </c>
      <c r="AR382" s="1" t="e">
        <f>_xlfn.XLOOKUP($L382,Pos!$A:$A,Pos!AH:AH,_xlfn.XLOOKUP($L382,#REF!,#REF!, ""), 0)</f>
        <v>#REF!</v>
      </c>
      <c r="AS382" s="1" t="e">
        <f>_xlfn.XLOOKUP($L382,Pos!$A:$A,Pos!AI:AI,_xlfn.XLOOKUP($L382,#REF!,#REF!, ""), 0)</f>
        <v>#REF!</v>
      </c>
      <c r="AT382" s="1" t="e">
        <f>_xlfn.XLOOKUP($L382,Pos!$A:$A,Pos!AJ:AJ,_xlfn.XLOOKUP($L382,#REF!,#REF!, ""), 0)</f>
        <v>#REF!</v>
      </c>
      <c r="AU382" s="1" t="e">
        <f>_xlfn.XLOOKUP($L382,Pos!$A:$A,Pos!AK:AK,_xlfn.XLOOKUP($L382,#REF!,#REF!, ""), 0)</f>
        <v>#REF!</v>
      </c>
      <c r="AV382" s="1" t="e">
        <f>_xlfn.XLOOKUP($L382,Pos!$A:$A,Pos!AL:AL,_xlfn.XLOOKUP($L382,#REF!,#REF!, ""), 0)</f>
        <v>#REF!</v>
      </c>
      <c r="AW382" s="1" t="e">
        <f>_xlfn.XLOOKUP($L382,Pos!$A:$A,Pos!AM:AM,_xlfn.XLOOKUP($L382,#REF!,#REF!, ""), 0)</f>
        <v>#REF!</v>
      </c>
      <c r="AX382" s="1" t="e">
        <f>_xlfn.XLOOKUP($L382,Pos!$A:$A,Pos!AN:AN,_xlfn.XLOOKUP($L382,#REF!,#REF!, ""), 0)</f>
        <v>#REF!</v>
      </c>
      <c r="AY382" s="1" t="e">
        <f>_xlfn.XLOOKUP($L382,Pos!$A:$A,Pos!AO:AO,_xlfn.XLOOKUP($L382,#REF!,#REF!, ""), 0)</f>
        <v>#REF!</v>
      </c>
      <c r="AZ382" s="7" t="str">
        <f t="shared" si="144"/>
        <v>OUT</v>
      </c>
      <c r="BA382" s="1">
        <f>IF(OR(_xlfn.XLOOKUP(L382,Pos!B:B,Pos!L:L,FALSE)="ESG Reason",_xlfn.XLOOKUP(L382,Pos!B:B,Pos!L:L,FALSE)="Blacklisted"),1,0)</f>
        <v>0</v>
      </c>
      <c r="BC382" s="11">
        <v>1.808050881776573E-10</v>
      </c>
      <c r="BD382" s="11">
        <f>_xlfn.XLOOKUP($L382,Pos!$B:$B,Pos!H:H,0, 0)</f>
        <v>0</v>
      </c>
      <c r="BE382" s="11">
        <f>_xlfn.XLOOKUP($L382,Pos!$B:$B,Pos!I:I,0, 0)</f>
        <v>7.3337156472169998E-4</v>
      </c>
      <c r="BF382" s="18">
        <f t="shared" si="145"/>
        <v>7.3337156472169998E-4</v>
      </c>
      <c r="BG382" s="1">
        <f t="shared" si="146"/>
        <v>1</v>
      </c>
      <c r="BH382" s="1">
        <f t="shared" si="147"/>
        <v>21</v>
      </c>
      <c r="BI382" s="18">
        <f t="shared" si="148"/>
        <v>1.808050881776573E-10</v>
      </c>
      <c r="BJ382" s="3">
        <f t="shared" si="149"/>
        <v>0</v>
      </c>
      <c r="BK382" s="18">
        <f t="shared" si="150"/>
        <v>0</v>
      </c>
    </row>
    <row r="383" spans="3:63" x14ac:dyDescent="0.25">
      <c r="C383" s="3"/>
      <c r="D383" s="3"/>
      <c r="E383" s="3"/>
      <c r="F383" s="3"/>
      <c r="G383" s="51" t="s">
        <v>294</v>
      </c>
      <c r="H383" s="8" t="str">
        <f t="shared" si="140"/>
        <v>0%North America</v>
      </c>
      <c r="I383" s="11" cm="1">
        <f t="array" ref="I383">IF(
   AZ383 = "OUT", 0,IF(
   BD383 &gt;= LARGE(IF(ISNUMBER(BD:BD), BD:BD), 3),
   BE383 - 0.001,
   IF(BE383 &gt;=VLOOKUP(P383,mapping!$A:$B,2,FALSE), BE383,VLOOKUP(P383,mapping!$A$2:$B$8,2,FALSE))
))</f>
        <v>0</v>
      </c>
      <c r="J383" s="11" cm="1">
        <f t="array" ref="J383">IF(
    AZ383="OUT",0,IF(IF(
                      BD383&gt;=LARGE(IF(ISNUMBER(BD:BD),BD:BD),3),
                      BE383+0.001,
                      VLOOKUP(H383,mapping!$D:$E,2,FALSE)
                      )&gt;I383,
                   IF(
                      BD383&gt;=LARGE(IF(ISNUMBER(BD:BD),BD:BD),3),
                      BE383+0.001,
                      VLOOKUP(H383,mapping!$D:$E,2,FALSE)
                      ),
                   I383+0.002))</f>
        <v>0</v>
      </c>
      <c r="K383" s="8">
        <f t="shared" si="141"/>
        <v>7.3190674208415101E-4</v>
      </c>
      <c r="L383" s="1" t="str">
        <f>Pos!B1218</f>
        <v>US8288061091</v>
      </c>
      <c r="M383" s="1" t="str">
        <f>_xlfn.XLOOKUP($L383,Pos!B:B,Pos!D:D,, 0)</f>
        <v>Simon Property Group, Inc.</v>
      </c>
      <c r="N383" s="1" t="str">
        <f>_xlfn.XLOOKUP($L383,Pos!B:B,Pos!E:E,, 0)</f>
        <v>Real Estate</v>
      </c>
      <c r="O383" s="1" t="str">
        <f t="shared" si="142"/>
        <v>Real Estate_North America</v>
      </c>
      <c r="P383" s="1" t="str">
        <f>_xlfn.XLOOKUP($L383,Pos!B:B,Pos!F:F,, 0)</f>
        <v>North America</v>
      </c>
      <c r="Q383" s="1">
        <v>0</v>
      </c>
      <c r="R383" s="9">
        <f>_xlfn.XLOOKUP($L383,Pos!$B:$B,Pos!N:N,0, 0)</f>
        <v>6.14</v>
      </c>
      <c r="S383" s="9">
        <f>_xlfn.XLOOKUP($L383,Pos!$B:$B,Pos!O:O,0, 0)</f>
        <v>3.93</v>
      </c>
      <c r="T383" s="9">
        <f>_xlfn.XLOOKUP($L383,Pos!$B:$B,Pos!P:P,0, 0)</f>
        <v>7.4749999999999996</v>
      </c>
      <c r="U383" s="9">
        <f>_xlfn.XLOOKUP($L383,Pos!$B:$B,Pos!Q:Q,0, 0)</f>
        <v>5.8</v>
      </c>
      <c r="V383" s="9">
        <f>_xlfn.XLOOKUP($L383,Pos!$B:$B,Pos!R:R,0, 0)</f>
        <v>6.5666669999999998</v>
      </c>
      <c r="W383" s="9">
        <f>_xlfn.XLOOKUP($L383,Pos!$B:$B,Pos!S:S,0, 0)</f>
        <v>4.88</v>
      </c>
      <c r="X383" s="9" t="str">
        <f>_xlfn.XLOOKUP($L383,Pos!$B:$B,Pos!J:J,0, 0)</f>
        <v>Outperform</v>
      </c>
      <c r="Y383" s="1">
        <v>0</v>
      </c>
      <c r="Z383" s="1">
        <v>0</v>
      </c>
      <c r="AA383" s="1">
        <f t="shared" si="143"/>
        <v>0</v>
      </c>
      <c r="AB383" s="9">
        <f>_xlfn.XLOOKUP(L383,Pos!B:B,Pos!K:K,-1,0)</f>
        <v>2.5714285714285712</v>
      </c>
      <c r="AC383" s="1" t="e">
        <f>_xlfn.XLOOKUP($L383,Pos!$A:$A,Pos!S:S,_xlfn.XLOOKUP($L383,#REF!,#REF!, ""), 0)</f>
        <v>#REF!</v>
      </c>
      <c r="AD383" s="1" t="e">
        <f>_xlfn.XLOOKUP($L383,Pos!$A:$A,Pos!T:T,_xlfn.XLOOKUP($L383,#REF!,#REF!, ""), 0)</f>
        <v>#REF!</v>
      </c>
      <c r="AE383" s="1" t="e">
        <f>_xlfn.XLOOKUP($L383,Pos!$A:$A,Pos!U:U,_xlfn.XLOOKUP($L383,#REF!,#REF!, ""), 0)</f>
        <v>#REF!</v>
      </c>
      <c r="AF383" s="1" t="e">
        <f>_xlfn.XLOOKUP($L383,Pos!$A:$A,Pos!V:V,_xlfn.XLOOKUP($L383,#REF!,#REF!, ""), 0)</f>
        <v>#REF!</v>
      </c>
      <c r="AG383" s="1" t="e">
        <f>_xlfn.XLOOKUP($L383,Pos!$A:$A,Pos!W:W,_xlfn.XLOOKUP($L383,#REF!,#REF!, ""), 0)</f>
        <v>#REF!</v>
      </c>
      <c r="AH383" s="1" t="e">
        <f>_xlfn.XLOOKUP($L383,Pos!$A:$A,Pos!X:X,_xlfn.XLOOKUP($L383,#REF!,#REF!, ""), 0)</f>
        <v>#REF!</v>
      </c>
      <c r="AI383" s="1" t="e">
        <f>_xlfn.XLOOKUP($L383,Pos!$A:$A,Pos!Y:Y,_xlfn.XLOOKUP($L383,#REF!,#REF!, ""), 0)</f>
        <v>#REF!</v>
      </c>
      <c r="AJ383" s="1" t="e">
        <f>_xlfn.XLOOKUP($L383,Pos!$A:$A,Pos!Z:Z,_xlfn.XLOOKUP($L383,#REF!,#REF!, ""), 0)</f>
        <v>#REF!</v>
      </c>
      <c r="AK383" s="1" t="e">
        <f>_xlfn.XLOOKUP($L383,Pos!$A:$A,Pos!AA:AA,_xlfn.XLOOKUP($L383,#REF!,#REF!, ""), 0)</f>
        <v>#REF!</v>
      </c>
      <c r="AL383" s="1" t="e">
        <f>_xlfn.XLOOKUP($L383,Pos!$A:$A,Pos!AB:AB,_xlfn.XLOOKUP($L383,#REF!,#REF!, ""), 0)</f>
        <v>#REF!</v>
      </c>
      <c r="AM383" s="1" t="e">
        <f>_xlfn.XLOOKUP($L383,Pos!$A:$A,Pos!AC:AC,_xlfn.XLOOKUP($L383,#REF!,#REF!, ""), 0)</f>
        <v>#REF!</v>
      </c>
      <c r="AN383" s="1" t="e">
        <f>_xlfn.XLOOKUP($L383,Pos!$A:$A,Pos!AD:AD,_xlfn.XLOOKUP($L383,#REF!,#REF!, ""), 0)</f>
        <v>#REF!</v>
      </c>
      <c r="AO383" s="1" t="e">
        <f>_xlfn.XLOOKUP($L383,Pos!$A:$A,Pos!AE:AE,_xlfn.XLOOKUP($L383,#REF!,#REF!, ""), 0)</f>
        <v>#REF!</v>
      </c>
      <c r="AP383" s="1" t="e">
        <f>_xlfn.XLOOKUP($L383,Pos!$A:$A,Pos!AF:AF,_xlfn.XLOOKUP($L383,#REF!,#REF!, ""), 0)</f>
        <v>#REF!</v>
      </c>
      <c r="AQ383" s="1" t="e">
        <f>_xlfn.XLOOKUP($L383,Pos!$A:$A,Pos!AG:AG,_xlfn.XLOOKUP($L383,#REF!,#REF!, ""), 0)</f>
        <v>#REF!</v>
      </c>
      <c r="AR383" s="1" t="e">
        <f>_xlfn.XLOOKUP($L383,Pos!$A:$A,Pos!AH:AH,_xlfn.XLOOKUP($L383,#REF!,#REF!, ""), 0)</f>
        <v>#REF!</v>
      </c>
      <c r="AS383" s="1" t="e">
        <f>_xlfn.XLOOKUP($L383,Pos!$A:$A,Pos!AI:AI,_xlfn.XLOOKUP($L383,#REF!,#REF!, ""), 0)</f>
        <v>#REF!</v>
      </c>
      <c r="AT383" s="1" t="e">
        <f>_xlfn.XLOOKUP($L383,Pos!$A:$A,Pos!AJ:AJ,_xlfn.XLOOKUP($L383,#REF!,#REF!, ""), 0)</f>
        <v>#REF!</v>
      </c>
      <c r="AU383" s="1" t="e">
        <f>_xlfn.XLOOKUP($L383,Pos!$A:$A,Pos!AK:AK,_xlfn.XLOOKUP($L383,#REF!,#REF!, ""), 0)</f>
        <v>#REF!</v>
      </c>
      <c r="AV383" s="1" t="e">
        <f>_xlfn.XLOOKUP($L383,Pos!$A:$A,Pos!AL:AL,_xlfn.XLOOKUP($L383,#REF!,#REF!, ""), 0)</f>
        <v>#REF!</v>
      </c>
      <c r="AW383" s="1" t="e">
        <f>_xlfn.XLOOKUP($L383,Pos!$A:$A,Pos!AM:AM,_xlfn.XLOOKUP($L383,#REF!,#REF!, ""), 0)</f>
        <v>#REF!</v>
      </c>
      <c r="AX383" s="1" t="e">
        <f>_xlfn.XLOOKUP($L383,Pos!$A:$A,Pos!AN:AN,_xlfn.XLOOKUP($L383,#REF!,#REF!, ""), 0)</f>
        <v>#REF!</v>
      </c>
      <c r="AY383" s="1" t="e">
        <f>_xlfn.XLOOKUP($L383,Pos!$A:$A,Pos!AO:AO,_xlfn.XLOOKUP($L383,#REF!,#REF!, ""), 0)</f>
        <v>#REF!</v>
      </c>
      <c r="AZ383" s="7" t="str">
        <f t="shared" si="144"/>
        <v>OUT</v>
      </c>
      <c r="BA383" s="1">
        <f>IF(OR(_xlfn.XLOOKUP(L383,Pos!B:B,Pos!L:L,FALSE)="ESG Reason",_xlfn.XLOOKUP(L383,Pos!B:B,Pos!L:L,FALSE)="Blacklisted"),1,0)</f>
        <v>0</v>
      </c>
      <c r="BC383" s="11">
        <v>9.661947447646325E-11</v>
      </c>
      <c r="BD383" s="11">
        <f>_xlfn.XLOOKUP($L383,Pos!$B:$B,Pos!H:H,0, 0)</f>
        <v>0</v>
      </c>
      <c r="BE383" s="11">
        <f>_xlfn.XLOOKUP($L383,Pos!$B:$B,Pos!I:I,0, 0)</f>
        <v>7.3190674208415101E-4</v>
      </c>
      <c r="BF383" s="18">
        <f t="shared" si="145"/>
        <v>7.3190674208415101E-4</v>
      </c>
      <c r="BG383" s="1">
        <f t="shared" si="146"/>
        <v>1</v>
      </c>
      <c r="BH383" s="1">
        <f t="shared" si="147"/>
        <v>33</v>
      </c>
      <c r="BI383" s="18">
        <f t="shared" si="148"/>
        <v>9.661947447646325E-11</v>
      </c>
      <c r="BJ383" s="3">
        <f t="shared" si="149"/>
        <v>0</v>
      </c>
      <c r="BK383" s="18">
        <f t="shared" si="150"/>
        <v>0</v>
      </c>
    </row>
    <row r="384" spans="3:63" x14ac:dyDescent="0.25">
      <c r="C384" s="3"/>
      <c r="D384" s="3"/>
      <c r="E384" s="3"/>
      <c r="F384" s="3"/>
      <c r="G384" s="51" t="s">
        <v>292</v>
      </c>
      <c r="H384" s="8" t="str">
        <f t="shared" si="140"/>
        <v>0%North America</v>
      </c>
      <c r="I384" s="11" cm="1">
        <f t="array" ref="I384">IF(
   AZ384 = "OUT", 0,IF(
   BD384 &gt;= LARGE(IF(ISNUMBER(BD:BD), BD:BD), 3),
   BE384 - 0.001,
   IF(BE384 &gt;=VLOOKUP(P384,mapping!$A:$B,2,FALSE), BE384,VLOOKUP(P384,mapping!$A$2:$B$8,2,FALSE))
))</f>
        <v>0</v>
      </c>
      <c r="J384" s="11" cm="1">
        <f t="array" ref="J384">IF(
    AZ384="OUT",0,IF(IF(
                      BD384&gt;=LARGE(IF(ISNUMBER(BD:BD),BD:BD),3),
                      BE384+0.001,
                      VLOOKUP(H384,mapping!$D:$E,2,FALSE)
                      )&gt;I384,
                   IF(
                      BD384&gt;=LARGE(IF(ISNUMBER(BD:BD),BD:BD),3),
                      BE384+0.001,
                      VLOOKUP(H384,mapping!$D:$E,2,FALSE)
                      ),
                   I384+0.002))</f>
        <v>0</v>
      </c>
      <c r="K384" s="8">
        <f t="shared" si="141"/>
        <v>7.2833069856335605E-4</v>
      </c>
      <c r="L384" s="1" t="str">
        <f>Pos!B122</f>
        <v>CA56501R1064</v>
      </c>
      <c r="M384" s="1" t="str">
        <f>_xlfn.XLOOKUP($L384,Pos!B:B,Pos!D:D,, 0)</f>
        <v>Manulife Financial Corporation</v>
      </c>
      <c r="N384" s="1" t="str">
        <f>_xlfn.XLOOKUP($L384,Pos!B:B,Pos!E:E,, 0)</f>
        <v>Insurance</v>
      </c>
      <c r="O384" s="1" t="str">
        <f t="shared" si="142"/>
        <v>Insurance_North America</v>
      </c>
      <c r="P384" s="1" t="str">
        <f>_xlfn.XLOOKUP($L384,Pos!B:B,Pos!F:F,, 0)</f>
        <v>North America</v>
      </c>
      <c r="Q384" s="1">
        <v>0</v>
      </c>
      <c r="R384" s="9">
        <f>_xlfn.XLOOKUP($L384,Pos!$B:$B,Pos!N:N,0, 0)</f>
        <v>7.17</v>
      </c>
      <c r="S384" s="9">
        <f>_xlfn.XLOOKUP($L384,Pos!$B:$B,Pos!O:O,0, 0)</f>
        <v>6.1124999999999998</v>
      </c>
      <c r="T384" s="9">
        <f>_xlfn.XLOOKUP($L384,Pos!$B:$B,Pos!P:P,0, 0)</f>
        <v>2.85</v>
      </c>
      <c r="U384" s="9">
        <f>_xlfn.XLOOKUP($L384,Pos!$B:$B,Pos!Q:Q,0, 0)</f>
        <v>5.9</v>
      </c>
      <c r="V384" s="9">
        <f>_xlfn.XLOOKUP($L384,Pos!$B:$B,Pos!R:R,0, 0)</f>
        <v>7.6333330000000004</v>
      </c>
      <c r="W384" s="9">
        <f>_xlfn.XLOOKUP($L384,Pos!$B:$B,Pos!S:S,0, 0)</f>
        <v>3.360833</v>
      </c>
      <c r="X384" s="9" t="str">
        <f>_xlfn.XLOOKUP($L384,Pos!$B:$B,Pos!J:J,0, 0)</f>
        <v>Outperform</v>
      </c>
      <c r="Y384" s="1">
        <v>0</v>
      </c>
      <c r="Z384" s="1">
        <v>0</v>
      </c>
      <c r="AA384" s="1">
        <f t="shared" si="143"/>
        <v>0</v>
      </c>
      <c r="AB384" s="9">
        <f>_xlfn.XLOOKUP(L384,Pos!B:B,Pos!K:K,-1,0)</f>
        <v>-1</v>
      </c>
      <c r="AC384" s="1" t="e">
        <f>_xlfn.XLOOKUP($L384,Pos!$A:$A,Pos!S:S,_xlfn.XLOOKUP($L384,#REF!,#REF!, ""), 0)</f>
        <v>#REF!</v>
      </c>
      <c r="AD384" s="1" t="e">
        <f>_xlfn.XLOOKUP($L384,Pos!$A:$A,Pos!T:T,_xlfn.XLOOKUP($L384,#REF!,#REF!, ""), 0)</f>
        <v>#REF!</v>
      </c>
      <c r="AE384" s="1" t="e">
        <f>_xlfn.XLOOKUP($L384,Pos!$A:$A,Pos!U:U,_xlfn.XLOOKUP($L384,#REF!,#REF!, ""), 0)</f>
        <v>#REF!</v>
      </c>
      <c r="AF384" s="1" t="e">
        <f>_xlfn.XLOOKUP($L384,Pos!$A:$A,Pos!V:V,_xlfn.XLOOKUP($L384,#REF!,#REF!, ""), 0)</f>
        <v>#REF!</v>
      </c>
      <c r="AG384" s="1" t="e">
        <f>_xlfn.XLOOKUP($L384,Pos!$A:$A,Pos!W:W,_xlfn.XLOOKUP($L384,#REF!,#REF!, ""), 0)</f>
        <v>#REF!</v>
      </c>
      <c r="AH384" s="1" t="e">
        <f>_xlfn.XLOOKUP($L384,Pos!$A:$A,Pos!X:X,_xlfn.XLOOKUP($L384,#REF!,#REF!, ""), 0)</f>
        <v>#REF!</v>
      </c>
      <c r="AI384" s="1" t="e">
        <f>_xlfn.XLOOKUP($L384,Pos!$A:$A,Pos!Y:Y,_xlfn.XLOOKUP($L384,#REF!,#REF!, ""), 0)</f>
        <v>#REF!</v>
      </c>
      <c r="AJ384" s="1" t="e">
        <f>_xlfn.XLOOKUP($L384,Pos!$A:$A,Pos!Z:Z,_xlfn.XLOOKUP($L384,#REF!,#REF!, ""), 0)</f>
        <v>#REF!</v>
      </c>
      <c r="AK384" s="1" t="e">
        <f>_xlfn.XLOOKUP($L384,Pos!$A:$A,Pos!AA:AA,_xlfn.XLOOKUP($L384,#REF!,#REF!, ""), 0)</f>
        <v>#REF!</v>
      </c>
      <c r="AL384" s="1" t="e">
        <f>_xlfn.XLOOKUP($L384,Pos!$A:$A,Pos!AB:AB,_xlfn.XLOOKUP($L384,#REF!,#REF!, ""), 0)</f>
        <v>#REF!</v>
      </c>
      <c r="AM384" s="1" t="e">
        <f>_xlfn.XLOOKUP($L384,Pos!$A:$A,Pos!AC:AC,_xlfn.XLOOKUP($L384,#REF!,#REF!, ""), 0)</f>
        <v>#REF!</v>
      </c>
      <c r="AN384" s="1" t="e">
        <f>_xlfn.XLOOKUP($L384,Pos!$A:$A,Pos!AD:AD,_xlfn.XLOOKUP($L384,#REF!,#REF!, ""), 0)</f>
        <v>#REF!</v>
      </c>
      <c r="AO384" s="1" t="e">
        <f>_xlfn.XLOOKUP($L384,Pos!$A:$A,Pos!AE:AE,_xlfn.XLOOKUP($L384,#REF!,#REF!, ""), 0)</f>
        <v>#REF!</v>
      </c>
      <c r="AP384" s="1" t="e">
        <f>_xlfn.XLOOKUP($L384,Pos!$A:$A,Pos!AF:AF,_xlfn.XLOOKUP($L384,#REF!,#REF!, ""), 0)</f>
        <v>#REF!</v>
      </c>
      <c r="AQ384" s="1" t="e">
        <f>_xlfn.XLOOKUP($L384,Pos!$A:$A,Pos!AG:AG,_xlfn.XLOOKUP($L384,#REF!,#REF!, ""), 0)</f>
        <v>#REF!</v>
      </c>
      <c r="AR384" s="1" t="e">
        <f>_xlfn.XLOOKUP($L384,Pos!$A:$A,Pos!AH:AH,_xlfn.XLOOKUP($L384,#REF!,#REF!, ""), 0)</f>
        <v>#REF!</v>
      </c>
      <c r="AS384" s="1" t="e">
        <f>_xlfn.XLOOKUP($L384,Pos!$A:$A,Pos!AI:AI,_xlfn.XLOOKUP($L384,#REF!,#REF!, ""), 0)</f>
        <v>#REF!</v>
      </c>
      <c r="AT384" s="1" t="e">
        <f>_xlfn.XLOOKUP($L384,Pos!$A:$A,Pos!AJ:AJ,_xlfn.XLOOKUP($L384,#REF!,#REF!, ""), 0)</f>
        <v>#REF!</v>
      </c>
      <c r="AU384" s="1" t="e">
        <f>_xlfn.XLOOKUP($L384,Pos!$A:$A,Pos!AK:AK,_xlfn.XLOOKUP($L384,#REF!,#REF!, ""), 0)</f>
        <v>#REF!</v>
      </c>
      <c r="AV384" s="1" t="e">
        <f>_xlfn.XLOOKUP($L384,Pos!$A:$A,Pos!AL:AL,_xlfn.XLOOKUP($L384,#REF!,#REF!, ""), 0)</f>
        <v>#REF!</v>
      </c>
      <c r="AW384" s="1" t="e">
        <f>_xlfn.XLOOKUP($L384,Pos!$A:$A,Pos!AM:AM,_xlfn.XLOOKUP($L384,#REF!,#REF!, ""), 0)</f>
        <v>#REF!</v>
      </c>
      <c r="AX384" s="1" t="e">
        <f>_xlfn.XLOOKUP($L384,Pos!$A:$A,Pos!AN:AN,_xlfn.XLOOKUP($L384,#REF!,#REF!, ""), 0)</f>
        <v>#REF!</v>
      </c>
      <c r="AY384" s="1" t="e">
        <f>_xlfn.XLOOKUP($L384,Pos!$A:$A,Pos!AO:AO,_xlfn.XLOOKUP($L384,#REF!,#REF!, ""), 0)</f>
        <v>#REF!</v>
      </c>
      <c r="AZ384" s="7" t="str">
        <f t="shared" si="144"/>
        <v>OUT</v>
      </c>
      <c r="BA384" s="1">
        <f>IF(OR(_xlfn.XLOOKUP(L384,Pos!B:B,Pos!L:L,FALSE)="ESG Reason",_xlfn.XLOOKUP(L384,Pos!B:B,Pos!L:L,FALSE)="Blacklisted"),1,0)</f>
        <v>0</v>
      </c>
      <c r="BC384" s="11">
        <v>9.1408940145659106E-11</v>
      </c>
      <c r="BD384" s="11">
        <f>_xlfn.XLOOKUP($L384,Pos!$B:$B,Pos!H:H,0, 0)</f>
        <v>0</v>
      </c>
      <c r="BE384" s="11">
        <f>_xlfn.XLOOKUP($L384,Pos!$B:$B,Pos!I:I,0, 0)</f>
        <v>7.2833069856335605E-4</v>
      </c>
      <c r="BF384" s="18">
        <f t="shared" si="145"/>
        <v>7.2833069856335605E-4</v>
      </c>
      <c r="BG384" s="1">
        <f t="shared" si="146"/>
        <v>1</v>
      </c>
      <c r="BH384" s="1">
        <f t="shared" si="147"/>
        <v>30</v>
      </c>
      <c r="BI384" s="18">
        <f t="shared" si="148"/>
        <v>9.1408940145659106E-11</v>
      </c>
      <c r="BJ384" s="3">
        <f t="shared" si="149"/>
        <v>0</v>
      </c>
      <c r="BK384" s="18">
        <f t="shared" si="150"/>
        <v>0</v>
      </c>
    </row>
    <row r="385" spans="3:63" x14ac:dyDescent="0.25">
      <c r="C385" s="3"/>
      <c r="D385" s="3"/>
      <c r="E385" s="3"/>
      <c r="F385" s="3"/>
      <c r="G385" s="51" t="s">
        <v>287</v>
      </c>
      <c r="H385" s="8" t="str">
        <f t="shared" si="140"/>
        <v>0%North America</v>
      </c>
      <c r="I385" s="11" cm="1">
        <f t="array" ref="I385">IF(
   AZ385 = "OUT", 0,IF(
   BD385 &gt;= LARGE(IF(ISNUMBER(BD:BD), BD:BD), 3),
   BE385 - 0.001,
   IF(BE385 &gt;=VLOOKUP(P385,mapping!$A:$B,2,FALSE), BE385,VLOOKUP(P385,mapping!$A$2:$B$8,2,FALSE))
))</f>
        <v>0</v>
      </c>
      <c r="J385" s="11" cm="1">
        <f t="array" ref="J385">IF(
    AZ385="OUT",0,IF(IF(
                      BD385&gt;=LARGE(IF(ISNUMBER(BD:BD),BD:BD),3),
                      BE385+0.001,
                      VLOOKUP(H385,mapping!$D:$E,2,FALSE)
                      )&gt;I385,
                   IF(
                      BD385&gt;=LARGE(IF(ISNUMBER(BD:BD),BD:BD),3),
                      BE385+0.001,
                      VLOOKUP(H385,mapping!$D:$E,2,FALSE)
                      ),
                   I385+0.002))</f>
        <v>0</v>
      </c>
      <c r="K385" s="8">
        <f t="shared" si="141"/>
        <v>7.2361988256914656E-4</v>
      </c>
      <c r="L385" s="1" t="str">
        <f>Pos!B1100</f>
        <v>US56585A1025</v>
      </c>
      <c r="M385" s="1" t="str">
        <f>_xlfn.XLOOKUP($L385,Pos!B:B,Pos!D:D,, 0)</f>
        <v>Marathon Petroleum Corporation</v>
      </c>
      <c r="N385" s="1" t="str">
        <f>_xlfn.XLOOKUP($L385,Pos!B:B,Pos!E:E,, 0)</f>
        <v>Energy</v>
      </c>
      <c r="O385" s="1" t="str">
        <f t="shared" si="142"/>
        <v>Energy_North America</v>
      </c>
      <c r="P385" s="1" t="str">
        <f>_xlfn.XLOOKUP($L385,Pos!B:B,Pos!F:F,, 0)</f>
        <v>North America</v>
      </c>
      <c r="Q385" s="1">
        <v>0</v>
      </c>
      <c r="R385" s="9">
        <f>_xlfn.XLOOKUP($L385,Pos!$B:$B,Pos!N:N,0, 0)</f>
        <v>3.93</v>
      </c>
      <c r="S385" s="9">
        <f>_xlfn.XLOOKUP($L385,Pos!$B:$B,Pos!O:O,0, 0)</f>
        <v>5.3123329999999997</v>
      </c>
      <c r="T385" s="9">
        <f>_xlfn.XLOOKUP($L385,Pos!$B:$B,Pos!P:P,0, 0)</f>
        <v>4.55</v>
      </c>
      <c r="U385" s="9">
        <f>_xlfn.XLOOKUP($L385,Pos!$B:$B,Pos!Q:Q,0, 0)</f>
        <v>9.5</v>
      </c>
      <c r="V385" s="9">
        <f>_xlfn.XLOOKUP($L385,Pos!$B:$B,Pos!R:R,0, 0)</f>
        <v>4.266667</v>
      </c>
      <c r="W385" s="9">
        <f>_xlfn.XLOOKUP($L385,Pos!$B:$B,Pos!S:S,0, 0)</f>
        <v>4.375</v>
      </c>
      <c r="X385" s="9" t="str">
        <f>_xlfn.XLOOKUP($L385,Pos!$B:$B,Pos!J:J,0, 0)</f>
        <v>Outperform</v>
      </c>
      <c r="Y385" s="1">
        <v>0</v>
      </c>
      <c r="Z385" s="1">
        <v>0</v>
      </c>
      <c r="AA385" s="1">
        <f t="shared" si="143"/>
        <v>0</v>
      </c>
      <c r="AB385" s="9">
        <f>_xlfn.XLOOKUP(L385,Pos!B:B,Pos!K:K,-1,0)</f>
        <v>5.6521739130434776</v>
      </c>
      <c r="AC385" s="1" t="e">
        <f>_xlfn.XLOOKUP($L385,Pos!$A:$A,Pos!S:S,_xlfn.XLOOKUP($L385,#REF!,#REF!, ""), 0)</f>
        <v>#REF!</v>
      </c>
      <c r="AD385" s="1" t="e">
        <f>_xlfn.XLOOKUP($L385,Pos!$A:$A,Pos!T:T,_xlfn.XLOOKUP($L385,#REF!,#REF!, ""), 0)</f>
        <v>#REF!</v>
      </c>
      <c r="AE385" s="1" t="e">
        <f>_xlfn.XLOOKUP($L385,Pos!$A:$A,Pos!U:U,_xlfn.XLOOKUP($L385,#REF!,#REF!, ""), 0)</f>
        <v>#REF!</v>
      </c>
      <c r="AF385" s="1" t="e">
        <f>_xlfn.XLOOKUP($L385,Pos!$A:$A,Pos!V:V,_xlfn.XLOOKUP($L385,#REF!,#REF!, ""), 0)</f>
        <v>#REF!</v>
      </c>
      <c r="AG385" s="1" t="e">
        <f>_xlfn.XLOOKUP($L385,Pos!$A:$A,Pos!W:W,_xlfn.XLOOKUP($L385,#REF!,#REF!, ""), 0)</f>
        <v>#REF!</v>
      </c>
      <c r="AH385" s="1" t="e">
        <f>_xlfn.XLOOKUP($L385,Pos!$A:$A,Pos!X:X,_xlfn.XLOOKUP($L385,#REF!,#REF!, ""), 0)</f>
        <v>#REF!</v>
      </c>
      <c r="AI385" s="1" t="e">
        <f>_xlfn.XLOOKUP($L385,Pos!$A:$A,Pos!Y:Y,_xlfn.XLOOKUP($L385,#REF!,#REF!, ""), 0)</f>
        <v>#REF!</v>
      </c>
      <c r="AJ385" s="1" t="e">
        <f>_xlfn.XLOOKUP($L385,Pos!$A:$A,Pos!Z:Z,_xlfn.XLOOKUP($L385,#REF!,#REF!, ""), 0)</f>
        <v>#REF!</v>
      </c>
      <c r="AK385" s="1" t="e">
        <f>_xlfn.XLOOKUP($L385,Pos!$A:$A,Pos!AA:AA,_xlfn.XLOOKUP($L385,#REF!,#REF!, ""), 0)</f>
        <v>#REF!</v>
      </c>
      <c r="AL385" s="1" t="e">
        <f>_xlfn.XLOOKUP($L385,Pos!$A:$A,Pos!AB:AB,_xlfn.XLOOKUP($L385,#REF!,#REF!, ""), 0)</f>
        <v>#REF!</v>
      </c>
      <c r="AM385" s="1" t="e">
        <f>_xlfn.XLOOKUP($L385,Pos!$A:$A,Pos!AC:AC,_xlfn.XLOOKUP($L385,#REF!,#REF!, ""), 0)</f>
        <v>#REF!</v>
      </c>
      <c r="AN385" s="1" t="e">
        <f>_xlfn.XLOOKUP($L385,Pos!$A:$A,Pos!AD:AD,_xlfn.XLOOKUP($L385,#REF!,#REF!, ""), 0)</f>
        <v>#REF!</v>
      </c>
      <c r="AO385" s="1" t="e">
        <f>_xlfn.XLOOKUP($L385,Pos!$A:$A,Pos!AE:AE,_xlfn.XLOOKUP($L385,#REF!,#REF!, ""), 0)</f>
        <v>#REF!</v>
      </c>
      <c r="AP385" s="1" t="e">
        <f>_xlfn.XLOOKUP($L385,Pos!$A:$A,Pos!AF:AF,_xlfn.XLOOKUP($L385,#REF!,#REF!, ""), 0)</f>
        <v>#REF!</v>
      </c>
      <c r="AQ385" s="1" t="e">
        <f>_xlfn.XLOOKUP($L385,Pos!$A:$A,Pos!AG:AG,_xlfn.XLOOKUP($L385,#REF!,#REF!, ""), 0)</f>
        <v>#REF!</v>
      </c>
      <c r="AR385" s="1" t="e">
        <f>_xlfn.XLOOKUP($L385,Pos!$A:$A,Pos!AH:AH,_xlfn.XLOOKUP($L385,#REF!,#REF!, ""), 0)</f>
        <v>#REF!</v>
      </c>
      <c r="AS385" s="1" t="e">
        <f>_xlfn.XLOOKUP($L385,Pos!$A:$A,Pos!AI:AI,_xlfn.XLOOKUP($L385,#REF!,#REF!, ""), 0)</f>
        <v>#REF!</v>
      </c>
      <c r="AT385" s="1" t="e">
        <f>_xlfn.XLOOKUP($L385,Pos!$A:$A,Pos!AJ:AJ,_xlfn.XLOOKUP($L385,#REF!,#REF!, ""), 0)</f>
        <v>#REF!</v>
      </c>
      <c r="AU385" s="1" t="e">
        <f>_xlfn.XLOOKUP($L385,Pos!$A:$A,Pos!AK:AK,_xlfn.XLOOKUP($L385,#REF!,#REF!, ""), 0)</f>
        <v>#REF!</v>
      </c>
      <c r="AV385" s="1" t="e">
        <f>_xlfn.XLOOKUP($L385,Pos!$A:$A,Pos!AL:AL,_xlfn.XLOOKUP($L385,#REF!,#REF!, ""), 0)</f>
        <v>#REF!</v>
      </c>
      <c r="AW385" s="1" t="e">
        <f>_xlfn.XLOOKUP($L385,Pos!$A:$A,Pos!AM:AM,_xlfn.XLOOKUP($L385,#REF!,#REF!, ""), 0)</f>
        <v>#REF!</v>
      </c>
      <c r="AX385" s="1" t="e">
        <f>_xlfn.XLOOKUP($L385,Pos!$A:$A,Pos!AN:AN,_xlfn.XLOOKUP($L385,#REF!,#REF!, ""), 0)</f>
        <v>#REF!</v>
      </c>
      <c r="AY385" s="1" t="e">
        <f>_xlfn.XLOOKUP($L385,Pos!$A:$A,Pos!AO:AO,_xlfn.XLOOKUP($L385,#REF!,#REF!, ""), 0)</f>
        <v>#REF!</v>
      </c>
      <c r="AZ385" s="7" t="str">
        <f t="shared" si="144"/>
        <v>OUT</v>
      </c>
      <c r="BA385" s="1">
        <f>IF(OR(_xlfn.XLOOKUP(L385,Pos!B:B,Pos!L:L,FALSE)="ESG Reason",_xlfn.XLOOKUP(L385,Pos!B:B,Pos!L:L,FALSE)="Blacklisted"),1,0)</f>
        <v>1</v>
      </c>
      <c r="BC385" s="11">
        <v>1.9312721027365941E-10</v>
      </c>
      <c r="BD385" s="11">
        <f>_xlfn.XLOOKUP($L385,Pos!$B:$B,Pos!H:H,0, 0)</f>
        <v>0</v>
      </c>
      <c r="BE385" s="11">
        <f>_xlfn.XLOOKUP($L385,Pos!$B:$B,Pos!I:I,0, 0)</f>
        <v>7.2361988256914656E-4</v>
      </c>
      <c r="BF385" s="18">
        <f t="shared" si="145"/>
        <v>7.2361988256914656E-4</v>
      </c>
      <c r="BG385" s="1">
        <f t="shared" si="146"/>
        <v>1</v>
      </c>
      <c r="BH385" s="1">
        <f t="shared" si="147"/>
        <v>25</v>
      </c>
      <c r="BI385" s="18">
        <f t="shared" si="148"/>
        <v>1.9312721027365941E-10</v>
      </c>
      <c r="BJ385" s="3">
        <f t="shared" si="149"/>
        <v>0</v>
      </c>
      <c r="BK385" s="18">
        <f t="shared" si="150"/>
        <v>0</v>
      </c>
    </row>
    <row r="386" spans="3:63" x14ac:dyDescent="0.25">
      <c r="C386" s="3"/>
      <c r="D386" s="3"/>
      <c r="E386" s="3"/>
      <c r="F386" s="3"/>
      <c r="G386" s="51" t="s">
        <v>298</v>
      </c>
      <c r="H386" s="8" t="str">
        <f t="shared" si="140"/>
        <v>0%North America</v>
      </c>
      <c r="I386" s="11" cm="1">
        <f t="array" ref="I386">IF(
   AZ386 = "OUT", 0,IF(
   BD386 &gt;= LARGE(IF(ISNUMBER(BD:BD), BD:BD), 3),
   BE386 - 0.001,
   IF(BE386 &gt;=VLOOKUP(P386,mapping!$A:$B,2,FALSE), BE386,VLOOKUP(P386,mapping!$A$2:$B$8,2,FALSE))
))</f>
        <v>0</v>
      </c>
      <c r="J386" s="11" cm="1">
        <f t="array" ref="J386">IF(
    AZ386="OUT",0,IF(IF(
                      BD386&gt;=LARGE(IF(ISNUMBER(BD:BD),BD:BD),3),
                      BE386+0.001,
                      VLOOKUP(H386,mapping!$D:$E,2,FALSE)
                      )&gt;I386,
                   IF(
                      BD386&gt;=LARGE(IF(ISNUMBER(BD:BD),BD:BD),3),
                      BE386+0.001,
                      VLOOKUP(H386,mapping!$D:$E,2,FALSE)
                      ),
                   I386+0.002))</f>
        <v>0</v>
      </c>
      <c r="K386" s="8">
        <f t="shared" si="141"/>
        <v>7.1871073643085251E-4</v>
      </c>
      <c r="L386" s="1" t="str">
        <f>Pos!B1207</f>
        <v>US7782961038</v>
      </c>
      <c r="M386" s="1" t="str">
        <f>_xlfn.XLOOKUP($L386,Pos!B:B,Pos!D:D,, 0)</f>
        <v>Ross Stores, Inc.</v>
      </c>
      <c r="N386" s="1" t="str">
        <f>_xlfn.XLOOKUP($L386,Pos!B:B,Pos!E:E,, 0)</f>
        <v>Retail</v>
      </c>
      <c r="O386" s="1" t="str">
        <f t="shared" si="142"/>
        <v>Retail_North America</v>
      </c>
      <c r="P386" s="1" t="str">
        <f>_xlfn.XLOOKUP($L386,Pos!B:B,Pos!F:F,, 0)</f>
        <v>North America</v>
      </c>
      <c r="Q386" s="1">
        <v>0</v>
      </c>
      <c r="R386" s="9">
        <f>_xlfn.XLOOKUP($L386,Pos!$B:$B,Pos!N:N,0, 0)</f>
        <v>6.07</v>
      </c>
      <c r="S386" s="9">
        <f>_xlfn.XLOOKUP($L386,Pos!$B:$B,Pos!O:O,0, 0)</f>
        <v>4.0136669999999999</v>
      </c>
      <c r="T386" s="9">
        <f>_xlfn.XLOOKUP($L386,Pos!$B:$B,Pos!P:P,0, 0)</f>
        <v>6.85</v>
      </c>
      <c r="U386" s="9">
        <f>_xlfn.XLOOKUP($L386,Pos!$B:$B,Pos!Q:Q,0, 0)</f>
        <v>7.9</v>
      </c>
      <c r="V386" s="9">
        <f>_xlfn.XLOOKUP($L386,Pos!$B:$B,Pos!R:R,0, 0)</f>
        <v>6.9333330000000002</v>
      </c>
      <c r="W386" s="9">
        <f>_xlfn.XLOOKUP($L386,Pos!$B:$B,Pos!S:S,0, 0)</f>
        <v>5.073334</v>
      </c>
      <c r="X386" s="9" t="str">
        <f>_xlfn.XLOOKUP($L386,Pos!$B:$B,Pos!J:J,0, 0)</f>
        <v>Outperform</v>
      </c>
      <c r="Y386" s="1">
        <v>0</v>
      </c>
      <c r="Z386" s="1">
        <v>0</v>
      </c>
      <c r="AA386" s="1">
        <f t="shared" si="143"/>
        <v>0</v>
      </c>
      <c r="AB386" s="9">
        <f>_xlfn.XLOOKUP(L386,Pos!B:B,Pos!K:K,-1,0)</f>
        <v>3.7037037037037028</v>
      </c>
      <c r="AC386" s="1" t="e">
        <f>_xlfn.XLOOKUP($L386,Pos!$A:$A,Pos!S:S,_xlfn.XLOOKUP($L386,#REF!,#REF!, ""), 0)</f>
        <v>#REF!</v>
      </c>
      <c r="AD386" s="1" t="e">
        <f>_xlfn.XLOOKUP($L386,Pos!$A:$A,Pos!T:T,_xlfn.XLOOKUP($L386,#REF!,#REF!, ""), 0)</f>
        <v>#REF!</v>
      </c>
      <c r="AE386" s="1" t="e">
        <f>_xlfn.XLOOKUP($L386,Pos!$A:$A,Pos!U:U,_xlfn.XLOOKUP($L386,#REF!,#REF!, ""), 0)</f>
        <v>#REF!</v>
      </c>
      <c r="AF386" s="1" t="e">
        <f>_xlfn.XLOOKUP($L386,Pos!$A:$A,Pos!V:V,_xlfn.XLOOKUP($L386,#REF!,#REF!, ""), 0)</f>
        <v>#REF!</v>
      </c>
      <c r="AG386" s="1" t="e">
        <f>_xlfn.XLOOKUP($L386,Pos!$A:$A,Pos!W:W,_xlfn.XLOOKUP($L386,#REF!,#REF!, ""), 0)</f>
        <v>#REF!</v>
      </c>
      <c r="AH386" s="1" t="e">
        <f>_xlfn.XLOOKUP($L386,Pos!$A:$A,Pos!X:X,_xlfn.XLOOKUP($L386,#REF!,#REF!, ""), 0)</f>
        <v>#REF!</v>
      </c>
      <c r="AI386" s="1" t="e">
        <f>_xlfn.XLOOKUP($L386,Pos!$A:$A,Pos!Y:Y,_xlfn.XLOOKUP($L386,#REF!,#REF!, ""), 0)</f>
        <v>#REF!</v>
      </c>
      <c r="AJ386" s="1" t="e">
        <f>_xlfn.XLOOKUP($L386,Pos!$A:$A,Pos!Z:Z,_xlfn.XLOOKUP($L386,#REF!,#REF!, ""), 0)</f>
        <v>#REF!</v>
      </c>
      <c r="AK386" s="1" t="e">
        <f>_xlfn.XLOOKUP($L386,Pos!$A:$A,Pos!AA:AA,_xlfn.XLOOKUP($L386,#REF!,#REF!, ""), 0)</f>
        <v>#REF!</v>
      </c>
      <c r="AL386" s="1" t="e">
        <f>_xlfn.XLOOKUP($L386,Pos!$A:$A,Pos!AB:AB,_xlfn.XLOOKUP($L386,#REF!,#REF!, ""), 0)</f>
        <v>#REF!</v>
      </c>
      <c r="AM386" s="1" t="e">
        <f>_xlfn.XLOOKUP($L386,Pos!$A:$A,Pos!AC:AC,_xlfn.XLOOKUP($L386,#REF!,#REF!, ""), 0)</f>
        <v>#REF!</v>
      </c>
      <c r="AN386" s="1" t="e">
        <f>_xlfn.XLOOKUP($L386,Pos!$A:$A,Pos!AD:AD,_xlfn.XLOOKUP($L386,#REF!,#REF!, ""), 0)</f>
        <v>#REF!</v>
      </c>
      <c r="AO386" s="1" t="e">
        <f>_xlfn.XLOOKUP($L386,Pos!$A:$A,Pos!AE:AE,_xlfn.XLOOKUP($L386,#REF!,#REF!, ""), 0)</f>
        <v>#REF!</v>
      </c>
      <c r="AP386" s="1" t="e">
        <f>_xlfn.XLOOKUP($L386,Pos!$A:$A,Pos!AF:AF,_xlfn.XLOOKUP($L386,#REF!,#REF!, ""), 0)</f>
        <v>#REF!</v>
      </c>
      <c r="AQ386" s="1" t="e">
        <f>_xlfn.XLOOKUP($L386,Pos!$A:$A,Pos!AG:AG,_xlfn.XLOOKUP($L386,#REF!,#REF!, ""), 0)</f>
        <v>#REF!</v>
      </c>
      <c r="AR386" s="1" t="e">
        <f>_xlfn.XLOOKUP($L386,Pos!$A:$A,Pos!AH:AH,_xlfn.XLOOKUP($L386,#REF!,#REF!, ""), 0)</f>
        <v>#REF!</v>
      </c>
      <c r="AS386" s="1" t="e">
        <f>_xlfn.XLOOKUP($L386,Pos!$A:$A,Pos!AI:AI,_xlfn.XLOOKUP($L386,#REF!,#REF!, ""), 0)</f>
        <v>#REF!</v>
      </c>
      <c r="AT386" s="1" t="e">
        <f>_xlfn.XLOOKUP($L386,Pos!$A:$A,Pos!AJ:AJ,_xlfn.XLOOKUP($L386,#REF!,#REF!, ""), 0)</f>
        <v>#REF!</v>
      </c>
      <c r="AU386" s="1" t="e">
        <f>_xlfn.XLOOKUP($L386,Pos!$A:$A,Pos!AK:AK,_xlfn.XLOOKUP($L386,#REF!,#REF!, ""), 0)</f>
        <v>#REF!</v>
      </c>
      <c r="AV386" s="1" t="e">
        <f>_xlfn.XLOOKUP($L386,Pos!$A:$A,Pos!AL:AL,_xlfn.XLOOKUP($L386,#REF!,#REF!, ""), 0)</f>
        <v>#REF!</v>
      </c>
      <c r="AW386" s="1" t="e">
        <f>_xlfn.XLOOKUP($L386,Pos!$A:$A,Pos!AM:AM,_xlfn.XLOOKUP($L386,#REF!,#REF!, ""), 0)</f>
        <v>#REF!</v>
      </c>
      <c r="AX386" s="1" t="e">
        <f>_xlfn.XLOOKUP($L386,Pos!$A:$A,Pos!AN:AN,_xlfn.XLOOKUP($L386,#REF!,#REF!, ""), 0)</f>
        <v>#REF!</v>
      </c>
      <c r="AY386" s="1" t="e">
        <f>_xlfn.XLOOKUP($L386,Pos!$A:$A,Pos!AO:AO,_xlfn.XLOOKUP($L386,#REF!,#REF!, ""), 0)</f>
        <v>#REF!</v>
      </c>
      <c r="AZ386" s="7" t="str">
        <f t="shared" si="144"/>
        <v>OUT</v>
      </c>
      <c r="BA386" s="1">
        <f>IF(OR(_xlfn.XLOOKUP(L386,Pos!B:B,Pos!L:L,FALSE)="ESG Reason",_xlfn.XLOOKUP(L386,Pos!B:B,Pos!L:L,FALSE)="Blacklisted"),1,0)</f>
        <v>1</v>
      </c>
      <c r="BC386" s="11">
        <v>2.0074831905517121E-10</v>
      </c>
      <c r="BD386" s="11">
        <f>_xlfn.XLOOKUP($L386,Pos!$B:$B,Pos!H:H,0, 0)</f>
        <v>0</v>
      </c>
      <c r="BE386" s="11">
        <f>_xlfn.XLOOKUP($L386,Pos!$B:$B,Pos!I:I,0, 0)</f>
        <v>7.1871073643085251E-4</v>
      </c>
      <c r="BF386" s="18">
        <f t="shared" si="145"/>
        <v>7.1871073643085251E-4</v>
      </c>
      <c r="BG386" s="1">
        <f t="shared" si="146"/>
        <v>1</v>
      </c>
      <c r="BH386" s="1">
        <f t="shared" si="147"/>
        <v>34</v>
      </c>
      <c r="BI386" s="18">
        <f t="shared" si="148"/>
        <v>2.0074831905517121E-10</v>
      </c>
      <c r="BJ386" s="3">
        <f t="shared" si="149"/>
        <v>0</v>
      </c>
      <c r="BK386" s="18">
        <f t="shared" si="150"/>
        <v>0</v>
      </c>
    </row>
    <row r="387" spans="3:63" x14ac:dyDescent="0.25">
      <c r="C387" s="3"/>
      <c r="D387" s="3"/>
      <c r="E387" s="3"/>
      <c r="F387" s="3"/>
      <c r="G387" s="51" t="s">
        <v>301</v>
      </c>
      <c r="H387" s="8" t="str">
        <f t="shared" ref="H387:H450" si="151">VLOOKUP(BE387,$A$100:$B$105,2,TRUE) &amp; IF(AND(P387&lt;&gt;"Asia",P387&lt;&gt;"Others"),P387,"Others")</f>
        <v>0%West Europe</v>
      </c>
      <c r="I387" s="11" cm="1">
        <f t="array" ref="I387">IF(
   AZ387 = "OUT", 0,IF(
   BD387 &gt;= LARGE(IF(ISNUMBER(BD:BD), BD:BD), 3),
   BE387 - 0.001,
   IF(BE387 &gt;=VLOOKUP(P387,mapping!$A:$B,2,FALSE), BE387,VLOOKUP(P387,mapping!$A$2:$B$8,2,FALSE))
))</f>
        <v>0</v>
      </c>
      <c r="J387" s="11" cm="1">
        <f t="array" ref="J387">IF(
    AZ387="OUT",0,IF(IF(
                      BD387&gt;=LARGE(IF(ISNUMBER(BD:BD),BD:BD),3),
                      BE387+0.001,
                      VLOOKUP(H387,mapping!$D:$E,2,FALSE)
                      )&gt;I387,
                   IF(
                      BD387&gt;=LARGE(IF(ISNUMBER(BD:BD),BD:BD),3),
                      BE387+0.001,
                      VLOOKUP(H387,mapping!$D:$E,2,FALSE)
                      ),
                   I387+0.002))</f>
        <v>0</v>
      </c>
      <c r="K387" s="8">
        <f t="shared" ref="K387:K450" si="152">BE387</f>
        <v>7.1848110152877614E-4</v>
      </c>
      <c r="L387" s="1" t="str">
        <f>Pos!B777</f>
        <v>SE0015811963</v>
      </c>
      <c r="M387" s="1" t="str">
        <f>_xlfn.XLOOKUP($L387,Pos!B:B,Pos!D:D,, 0)</f>
        <v>Investor AB Class B</v>
      </c>
      <c r="N387" s="1" t="str">
        <f>_xlfn.XLOOKUP($L387,Pos!B:B,Pos!E:E,, 0)</f>
        <v>Financial Services</v>
      </c>
      <c r="O387" s="1" t="str">
        <f t="shared" ref="O387:O450" si="153">N387&amp;"_"&amp;P387</f>
        <v>Financial Services_West Europe</v>
      </c>
      <c r="P387" s="1" t="str">
        <f>_xlfn.XLOOKUP($L387,Pos!B:B,Pos!F:F,, 0)</f>
        <v>West Europe</v>
      </c>
      <c r="Q387" s="1">
        <v>0</v>
      </c>
      <c r="R387" s="9">
        <f>_xlfn.XLOOKUP($L387,Pos!$B:$B,Pos!N:N,0, 0)</f>
        <v>1.46</v>
      </c>
      <c r="S387" s="9">
        <f>_xlfn.XLOOKUP($L387,Pos!$B:$B,Pos!O:O,0, 0)</f>
        <v>5.3737500000000002</v>
      </c>
      <c r="T387" s="9">
        <f>_xlfn.XLOOKUP($L387,Pos!$B:$B,Pos!P:P,0, 0)</f>
        <v>5.25</v>
      </c>
      <c r="U387" s="9">
        <f>_xlfn.XLOOKUP($L387,Pos!$B:$B,Pos!Q:Q,0, 0)</f>
        <v>7</v>
      </c>
      <c r="V387" s="9">
        <f>_xlfn.XLOOKUP($L387,Pos!$B:$B,Pos!R:R,0, 0)</f>
        <v>8.5</v>
      </c>
      <c r="W387" s="9">
        <f>_xlfn.XLOOKUP($L387,Pos!$B:$B,Pos!S:S,0, 0)</f>
        <v>3.3433329999999999</v>
      </c>
      <c r="X387" s="9" t="str">
        <f>_xlfn.XLOOKUP($L387,Pos!$B:$B,Pos!J:J,0, 0)</f>
        <v>Hold</v>
      </c>
      <c r="Y387" s="1">
        <v>0</v>
      </c>
      <c r="Z387" s="1">
        <v>0</v>
      </c>
      <c r="AA387" s="1">
        <f t="shared" ref="AA387:AA450" si="154">IF(BE387&gt;0,0,1)</f>
        <v>0</v>
      </c>
      <c r="AB387" s="9">
        <f>_xlfn.XLOOKUP(L387,Pos!B:B,Pos!K:K,-1,0)</f>
        <v>6.1904761904761907</v>
      </c>
      <c r="AC387" s="1" t="e">
        <f>_xlfn.XLOOKUP($L387,Pos!$A:$A,Pos!S:S,_xlfn.XLOOKUP($L387,#REF!,#REF!, ""), 0)</f>
        <v>#REF!</v>
      </c>
      <c r="AD387" s="1" t="e">
        <f>_xlfn.XLOOKUP($L387,Pos!$A:$A,Pos!T:T,_xlfn.XLOOKUP($L387,#REF!,#REF!, ""), 0)</f>
        <v>#REF!</v>
      </c>
      <c r="AE387" s="1" t="e">
        <f>_xlfn.XLOOKUP($L387,Pos!$A:$A,Pos!U:U,_xlfn.XLOOKUP($L387,#REF!,#REF!, ""), 0)</f>
        <v>#REF!</v>
      </c>
      <c r="AF387" s="1" t="e">
        <f>_xlfn.XLOOKUP($L387,Pos!$A:$A,Pos!V:V,_xlfn.XLOOKUP($L387,#REF!,#REF!, ""), 0)</f>
        <v>#REF!</v>
      </c>
      <c r="AG387" s="1" t="e">
        <f>_xlfn.XLOOKUP($L387,Pos!$A:$A,Pos!W:W,_xlfn.XLOOKUP($L387,#REF!,#REF!, ""), 0)</f>
        <v>#REF!</v>
      </c>
      <c r="AH387" s="1" t="e">
        <f>_xlfn.XLOOKUP($L387,Pos!$A:$A,Pos!X:X,_xlfn.XLOOKUP($L387,#REF!,#REF!, ""), 0)</f>
        <v>#REF!</v>
      </c>
      <c r="AI387" s="1" t="e">
        <f>_xlfn.XLOOKUP($L387,Pos!$A:$A,Pos!Y:Y,_xlfn.XLOOKUP($L387,#REF!,#REF!, ""), 0)</f>
        <v>#REF!</v>
      </c>
      <c r="AJ387" s="1" t="e">
        <f>_xlfn.XLOOKUP($L387,Pos!$A:$A,Pos!Z:Z,_xlfn.XLOOKUP($L387,#REF!,#REF!, ""), 0)</f>
        <v>#REF!</v>
      </c>
      <c r="AK387" s="1" t="e">
        <f>_xlfn.XLOOKUP($L387,Pos!$A:$A,Pos!AA:AA,_xlfn.XLOOKUP($L387,#REF!,#REF!, ""), 0)</f>
        <v>#REF!</v>
      </c>
      <c r="AL387" s="1" t="e">
        <f>_xlfn.XLOOKUP($L387,Pos!$A:$A,Pos!AB:AB,_xlfn.XLOOKUP($L387,#REF!,#REF!, ""), 0)</f>
        <v>#REF!</v>
      </c>
      <c r="AM387" s="1" t="e">
        <f>_xlfn.XLOOKUP($L387,Pos!$A:$A,Pos!AC:AC,_xlfn.XLOOKUP($L387,#REF!,#REF!, ""), 0)</f>
        <v>#REF!</v>
      </c>
      <c r="AN387" s="1" t="e">
        <f>_xlfn.XLOOKUP($L387,Pos!$A:$A,Pos!AD:AD,_xlfn.XLOOKUP($L387,#REF!,#REF!, ""), 0)</f>
        <v>#REF!</v>
      </c>
      <c r="AO387" s="1" t="e">
        <f>_xlfn.XLOOKUP($L387,Pos!$A:$A,Pos!AE:AE,_xlfn.XLOOKUP($L387,#REF!,#REF!, ""), 0)</f>
        <v>#REF!</v>
      </c>
      <c r="AP387" s="1" t="e">
        <f>_xlfn.XLOOKUP($L387,Pos!$A:$A,Pos!AF:AF,_xlfn.XLOOKUP($L387,#REF!,#REF!, ""), 0)</f>
        <v>#REF!</v>
      </c>
      <c r="AQ387" s="1" t="e">
        <f>_xlfn.XLOOKUP($L387,Pos!$A:$A,Pos!AG:AG,_xlfn.XLOOKUP($L387,#REF!,#REF!, ""), 0)</f>
        <v>#REF!</v>
      </c>
      <c r="AR387" s="1" t="e">
        <f>_xlfn.XLOOKUP($L387,Pos!$A:$A,Pos!AH:AH,_xlfn.XLOOKUP($L387,#REF!,#REF!, ""), 0)</f>
        <v>#REF!</v>
      </c>
      <c r="AS387" s="1" t="e">
        <f>_xlfn.XLOOKUP($L387,Pos!$A:$A,Pos!AI:AI,_xlfn.XLOOKUP($L387,#REF!,#REF!, ""), 0)</f>
        <v>#REF!</v>
      </c>
      <c r="AT387" s="1" t="e">
        <f>_xlfn.XLOOKUP($L387,Pos!$A:$A,Pos!AJ:AJ,_xlfn.XLOOKUP($L387,#REF!,#REF!, ""), 0)</f>
        <v>#REF!</v>
      </c>
      <c r="AU387" s="1" t="e">
        <f>_xlfn.XLOOKUP($L387,Pos!$A:$A,Pos!AK:AK,_xlfn.XLOOKUP($L387,#REF!,#REF!, ""), 0)</f>
        <v>#REF!</v>
      </c>
      <c r="AV387" s="1" t="e">
        <f>_xlfn.XLOOKUP($L387,Pos!$A:$A,Pos!AL:AL,_xlfn.XLOOKUP($L387,#REF!,#REF!, ""), 0)</f>
        <v>#REF!</v>
      </c>
      <c r="AW387" s="1" t="e">
        <f>_xlfn.XLOOKUP($L387,Pos!$A:$A,Pos!AM:AM,_xlfn.XLOOKUP($L387,#REF!,#REF!, ""), 0)</f>
        <v>#REF!</v>
      </c>
      <c r="AX387" s="1" t="e">
        <f>_xlfn.XLOOKUP($L387,Pos!$A:$A,Pos!AN:AN,_xlfn.XLOOKUP($L387,#REF!,#REF!, ""), 0)</f>
        <v>#REF!</v>
      </c>
      <c r="AY387" s="1" t="e">
        <f>_xlfn.XLOOKUP($L387,Pos!$A:$A,Pos!AO:AO,_xlfn.XLOOKUP($L387,#REF!,#REF!, ""), 0)</f>
        <v>#REF!</v>
      </c>
      <c r="AZ387" s="7" t="str">
        <f t="shared" ref="AZ387:AZ450" si="155">IF(BD387&gt;0,"IN","OUT")</f>
        <v>OUT</v>
      </c>
      <c r="BA387" s="1">
        <f>IF(OR(_xlfn.XLOOKUP(L387,Pos!B:B,Pos!L:L,FALSE)="ESG Reason",_xlfn.XLOOKUP(L387,Pos!B:B,Pos!L:L,FALSE)="Blacklisted"),1,0)</f>
        <v>1</v>
      </c>
      <c r="BC387" s="11">
        <v>8.8494049048343344E-11</v>
      </c>
      <c r="BD387" s="11">
        <f>_xlfn.XLOOKUP($L387,Pos!$B:$B,Pos!H:H,0, 0)</f>
        <v>0</v>
      </c>
      <c r="BE387" s="11">
        <f>_xlfn.XLOOKUP($L387,Pos!$B:$B,Pos!I:I,0, 0)</f>
        <v>7.1848110152877614E-4</v>
      </c>
      <c r="BF387" s="18">
        <f t="shared" ref="BF387:BF450" si="156">ABS(BD387-BE387)</f>
        <v>7.1848110152877614E-4</v>
      </c>
      <c r="BG387" s="1">
        <f t="shared" ref="BG387:BG450" si="157">IFERROR(VLOOKUP(P387,$A$6:$D$8,2,FALSE),3)</f>
        <v>2</v>
      </c>
      <c r="BH387" s="1">
        <f t="shared" ref="BH387:BH450" si="158">IFERROR(VLOOKUP(O387,$A$12:$D$68,2,FALSE),"")</f>
        <v>7</v>
      </c>
      <c r="BI387" s="18">
        <f t="shared" ref="BI387:BI450" si="159">ABS(BC387-BD387)</f>
        <v>8.8494049048343344E-11</v>
      </c>
      <c r="BJ387" s="3">
        <f t="shared" ref="BJ387:BJ450" si="160">IF(BC387&lt;0.0001,0,BC387-BE387)</f>
        <v>0</v>
      </c>
      <c r="BK387" s="18">
        <f t="shared" ref="BK387:BK450" si="161">IF(BC387&lt;0.00001,0,BC387-BD387)</f>
        <v>0</v>
      </c>
    </row>
    <row r="388" spans="3:63" x14ac:dyDescent="0.25">
      <c r="C388" s="3"/>
      <c r="D388" s="3"/>
      <c r="E388" s="3"/>
      <c r="F388" s="3"/>
      <c r="G388" s="51" t="s">
        <v>306</v>
      </c>
      <c r="H388" s="8" t="str">
        <f t="shared" si="151"/>
        <v>0%Others</v>
      </c>
      <c r="I388" s="11" cm="1">
        <f t="array" ref="I388">IF(
   AZ388 = "OUT", 0,IF(
   BD388 &gt;= LARGE(IF(ISNUMBER(BD:BD), BD:BD), 3),
   BE388 - 0.001,
   IF(BE388 &gt;=VLOOKUP(P388,mapping!$A:$B,2,FALSE), BE388,VLOOKUP(P388,mapping!$A$2:$B$8,2,FALSE))
))</f>
        <v>0</v>
      </c>
      <c r="J388" s="11" cm="1">
        <f t="array" ref="J388">IF(
    AZ388="OUT",0,IF(IF(
                      BD388&gt;=LARGE(IF(ISNUMBER(BD:BD),BD:BD),3),
                      BE388+0.001,
                      VLOOKUP(H388,mapping!$D:$E,2,FALSE)
                      )&gt;I388,
                   IF(
                      BD388&gt;=LARGE(IF(ISNUMBER(BD:BD),BD:BD),3),
                      BE388+0.001,
                      VLOOKUP(H388,mapping!$D:$E,2,FALSE)
                      ),
                   I388+0.002))</f>
        <v>0</v>
      </c>
      <c r="K388" s="8">
        <f t="shared" si="152"/>
        <v>7.1049098711588874E-4</v>
      </c>
      <c r="L388" s="1" t="str">
        <f>Pos!B17</f>
        <v>AU000000CSL8</v>
      </c>
      <c r="M388" s="1" t="str">
        <f>_xlfn.XLOOKUP($L388,Pos!B:B,Pos!D:D,, 0)</f>
        <v>CSL Limited</v>
      </c>
      <c r="N388" s="1" t="str">
        <f>_xlfn.XLOOKUP($L388,Pos!B:B,Pos!E:E,, 0)</f>
        <v>Health Care</v>
      </c>
      <c r="O388" s="1" t="str">
        <f t="shared" si="153"/>
        <v>Health Care_Others</v>
      </c>
      <c r="P388" s="1" t="str">
        <f>_xlfn.XLOOKUP($L388,Pos!B:B,Pos!F:F,, 0)</f>
        <v>Others</v>
      </c>
      <c r="Q388" s="1">
        <v>0</v>
      </c>
      <c r="R388" s="9">
        <f>_xlfn.XLOOKUP($L388,Pos!$B:$B,Pos!N:N,0, 0)</f>
        <v>5.72</v>
      </c>
      <c r="S388" s="9">
        <f>_xlfn.XLOOKUP($L388,Pos!$B:$B,Pos!O:O,0, 0)</f>
        <v>5.8383330000000004</v>
      </c>
      <c r="T388" s="9">
        <f>_xlfn.XLOOKUP($L388,Pos!$B:$B,Pos!P:P,0, 0)</f>
        <v>4.6500000000000004</v>
      </c>
      <c r="U388" s="9">
        <f>_xlfn.XLOOKUP($L388,Pos!$B:$B,Pos!Q:Q,0, 0)</f>
        <v>0.5</v>
      </c>
      <c r="V388" s="9">
        <f>_xlfn.XLOOKUP($L388,Pos!$B:$B,Pos!R:R,0, 0)</f>
        <v>2.5</v>
      </c>
      <c r="W388" s="9">
        <f>_xlfn.XLOOKUP($L388,Pos!$B:$B,Pos!S:S,0, 0)</f>
        <v>5.2833329999999998</v>
      </c>
      <c r="X388" s="9" t="str">
        <f>_xlfn.XLOOKUP($L388,Pos!$B:$B,Pos!J:J,0, 0)</f>
        <v>Outperform</v>
      </c>
      <c r="Y388" s="1">
        <v>0</v>
      </c>
      <c r="Z388" s="1">
        <v>0</v>
      </c>
      <c r="AA388" s="1">
        <f t="shared" si="154"/>
        <v>0</v>
      </c>
      <c r="AB388" s="9">
        <f>_xlfn.XLOOKUP(L388,Pos!B:B,Pos!K:K,-1,0)</f>
        <v>5.5555555555555554</v>
      </c>
      <c r="AC388" s="1" t="e">
        <f>_xlfn.XLOOKUP($L388,Pos!$A:$A,Pos!S:S,_xlfn.XLOOKUP($L388,#REF!,#REF!, ""), 0)</f>
        <v>#REF!</v>
      </c>
      <c r="AD388" s="1" t="e">
        <f>_xlfn.XLOOKUP($L388,Pos!$A:$A,Pos!T:T,_xlfn.XLOOKUP($L388,#REF!,#REF!, ""), 0)</f>
        <v>#REF!</v>
      </c>
      <c r="AE388" s="1" t="e">
        <f>_xlfn.XLOOKUP($L388,Pos!$A:$A,Pos!U:U,_xlfn.XLOOKUP($L388,#REF!,#REF!, ""), 0)</f>
        <v>#REF!</v>
      </c>
      <c r="AF388" s="1" t="e">
        <f>_xlfn.XLOOKUP($L388,Pos!$A:$A,Pos!V:V,_xlfn.XLOOKUP($L388,#REF!,#REF!, ""), 0)</f>
        <v>#REF!</v>
      </c>
      <c r="AG388" s="1" t="e">
        <f>_xlfn.XLOOKUP($L388,Pos!$A:$A,Pos!W:W,_xlfn.XLOOKUP($L388,#REF!,#REF!, ""), 0)</f>
        <v>#REF!</v>
      </c>
      <c r="AH388" s="1" t="e">
        <f>_xlfn.XLOOKUP($L388,Pos!$A:$A,Pos!X:X,_xlfn.XLOOKUP($L388,#REF!,#REF!, ""), 0)</f>
        <v>#REF!</v>
      </c>
      <c r="AI388" s="1" t="e">
        <f>_xlfn.XLOOKUP($L388,Pos!$A:$A,Pos!Y:Y,_xlfn.XLOOKUP($L388,#REF!,#REF!, ""), 0)</f>
        <v>#REF!</v>
      </c>
      <c r="AJ388" s="1" t="e">
        <f>_xlfn.XLOOKUP($L388,Pos!$A:$A,Pos!Z:Z,_xlfn.XLOOKUP($L388,#REF!,#REF!, ""), 0)</f>
        <v>#REF!</v>
      </c>
      <c r="AK388" s="1" t="e">
        <f>_xlfn.XLOOKUP($L388,Pos!$A:$A,Pos!AA:AA,_xlfn.XLOOKUP($L388,#REF!,#REF!, ""), 0)</f>
        <v>#REF!</v>
      </c>
      <c r="AL388" s="1" t="e">
        <f>_xlfn.XLOOKUP($L388,Pos!$A:$A,Pos!AB:AB,_xlfn.XLOOKUP($L388,#REF!,#REF!, ""), 0)</f>
        <v>#REF!</v>
      </c>
      <c r="AM388" s="1" t="e">
        <f>_xlfn.XLOOKUP($L388,Pos!$A:$A,Pos!AC:AC,_xlfn.XLOOKUP($L388,#REF!,#REF!, ""), 0)</f>
        <v>#REF!</v>
      </c>
      <c r="AN388" s="1" t="e">
        <f>_xlfn.XLOOKUP($L388,Pos!$A:$A,Pos!AD:AD,_xlfn.XLOOKUP($L388,#REF!,#REF!, ""), 0)</f>
        <v>#REF!</v>
      </c>
      <c r="AO388" s="1" t="e">
        <f>_xlfn.XLOOKUP($L388,Pos!$A:$A,Pos!AE:AE,_xlfn.XLOOKUP($L388,#REF!,#REF!, ""), 0)</f>
        <v>#REF!</v>
      </c>
      <c r="AP388" s="1" t="e">
        <f>_xlfn.XLOOKUP($L388,Pos!$A:$A,Pos!AF:AF,_xlfn.XLOOKUP($L388,#REF!,#REF!, ""), 0)</f>
        <v>#REF!</v>
      </c>
      <c r="AQ388" s="1" t="e">
        <f>_xlfn.XLOOKUP($L388,Pos!$A:$A,Pos!AG:AG,_xlfn.XLOOKUP($L388,#REF!,#REF!, ""), 0)</f>
        <v>#REF!</v>
      </c>
      <c r="AR388" s="1" t="e">
        <f>_xlfn.XLOOKUP($L388,Pos!$A:$A,Pos!AH:AH,_xlfn.XLOOKUP($L388,#REF!,#REF!, ""), 0)</f>
        <v>#REF!</v>
      </c>
      <c r="AS388" s="1" t="e">
        <f>_xlfn.XLOOKUP($L388,Pos!$A:$A,Pos!AI:AI,_xlfn.XLOOKUP($L388,#REF!,#REF!, ""), 0)</f>
        <v>#REF!</v>
      </c>
      <c r="AT388" s="1" t="e">
        <f>_xlfn.XLOOKUP($L388,Pos!$A:$A,Pos!AJ:AJ,_xlfn.XLOOKUP($L388,#REF!,#REF!, ""), 0)</f>
        <v>#REF!</v>
      </c>
      <c r="AU388" s="1" t="e">
        <f>_xlfn.XLOOKUP($L388,Pos!$A:$A,Pos!AK:AK,_xlfn.XLOOKUP($L388,#REF!,#REF!, ""), 0)</f>
        <v>#REF!</v>
      </c>
      <c r="AV388" s="1" t="e">
        <f>_xlfn.XLOOKUP($L388,Pos!$A:$A,Pos!AL:AL,_xlfn.XLOOKUP($L388,#REF!,#REF!, ""), 0)</f>
        <v>#REF!</v>
      </c>
      <c r="AW388" s="1" t="e">
        <f>_xlfn.XLOOKUP($L388,Pos!$A:$A,Pos!AM:AM,_xlfn.XLOOKUP($L388,#REF!,#REF!, ""), 0)</f>
        <v>#REF!</v>
      </c>
      <c r="AX388" s="1" t="e">
        <f>_xlfn.XLOOKUP($L388,Pos!$A:$A,Pos!AN:AN,_xlfn.XLOOKUP($L388,#REF!,#REF!, ""), 0)</f>
        <v>#REF!</v>
      </c>
      <c r="AY388" s="1" t="e">
        <f>_xlfn.XLOOKUP($L388,Pos!$A:$A,Pos!AO:AO,_xlfn.XLOOKUP($L388,#REF!,#REF!, ""), 0)</f>
        <v>#REF!</v>
      </c>
      <c r="AZ388" s="7" t="str">
        <f t="shared" si="155"/>
        <v>OUT</v>
      </c>
      <c r="BA388" s="1">
        <f>IF(OR(_xlfn.XLOOKUP(L388,Pos!B:B,Pos!L:L,FALSE)="ESG Reason",_xlfn.XLOOKUP(L388,Pos!B:B,Pos!L:L,FALSE)="Blacklisted"),1,0)</f>
        <v>0</v>
      </c>
      <c r="BC388" s="11">
        <v>9.1540825851859978E-11</v>
      </c>
      <c r="BD388" s="11">
        <f>_xlfn.XLOOKUP($L388,Pos!$B:$B,Pos!H:H,0, 0)</f>
        <v>0</v>
      </c>
      <c r="BE388" s="11">
        <f>_xlfn.XLOOKUP($L388,Pos!$B:$B,Pos!I:I,0, 0)</f>
        <v>7.1049098711588874E-4</v>
      </c>
      <c r="BF388" s="18">
        <f t="shared" si="156"/>
        <v>7.1049098711588874E-4</v>
      </c>
      <c r="BG388" s="1">
        <f t="shared" si="157"/>
        <v>3</v>
      </c>
      <c r="BH388" s="1">
        <f t="shared" si="158"/>
        <v>47</v>
      </c>
      <c r="BI388" s="18">
        <f t="shared" si="159"/>
        <v>9.1540825851859978E-11</v>
      </c>
      <c r="BJ388" s="3">
        <f t="shared" si="160"/>
        <v>0</v>
      </c>
      <c r="BK388" s="18">
        <f t="shared" si="161"/>
        <v>0</v>
      </c>
    </row>
    <row r="389" spans="3:63" x14ac:dyDescent="0.25">
      <c r="C389" s="3"/>
      <c r="D389" s="3"/>
      <c r="E389" s="3"/>
      <c r="F389" s="3"/>
      <c r="G389" s="51" t="s">
        <v>305</v>
      </c>
      <c r="H389" s="8" t="str">
        <f t="shared" si="151"/>
        <v>0%North America</v>
      </c>
      <c r="I389" s="11" cm="1">
        <f t="array" ref="I389">IF(
   AZ389 = "OUT", 0,IF(
   BD389 &gt;= LARGE(IF(ISNUMBER(BD:BD), BD:BD), 3),
   BE389 - 0.001,
   IF(BE389 &gt;=VLOOKUP(P389,mapping!$A:$B,2,FALSE), BE389,VLOOKUP(P389,mapping!$A$2:$B$8,2,FALSE))
))</f>
        <v>0</v>
      </c>
      <c r="J389" s="11" cm="1">
        <f t="array" ref="J389">IF(
    AZ389="OUT",0,IF(IF(
                      BD389&gt;=LARGE(IF(ISNUMBER(BD:BD),BD:BD),3),
                      BE389+0.001,
                      VLOOKUP(H389,mapping!$D:$E,2,FALSE)
                      )&gt;I389,
                   IF(
                      BD389&gt;=LARGE(IF(ISNUMBER(BD:BD),BD:BD),3),
                      BE389+0.001,
                      VLOOKUP(H389,mapping!$D:$E,2,FALSE)
                      ),
                   I389+0.002))</f>
        <v>0</v>
      </c>
      <c r="K389" s="8">
        <f t="shared" si="152"/>
        <v>7.1003951849743356E-4</v>
      </c>
      <c r="L389" s="1" t="str">
        <f>Pos!B449</f>
        <v>IE00BKVD2N49</v>
      </c>
      <c r="M389" s="1" t="str">
        <f>_xlfn.XLOOKUP($L389,Pos!B:B,Pos!D:D,, 0)</f>
        <v>Seagate Technology Holdings PLC</v>
      </c>
      <c r="N389" s="1" t="str">
        <f>_xlfn.XLOOKUP($L389,Pos!B:B,Pos!E:E,, 0)</f>
        <v>Technology</v>
      </c>
      <c r="O389" s="1" t="str">
        <f t="shared" si="153"/>
        <v>Technology_North America</v>
      </c>
      <c r="P389" s="1" t="str">
        <f>_xlfn.XLOOKUP($L389,Pos!B:B,Pos!F:F,, 0)</f>
        <v>North America</v>
      </c>
      <c r="Q389" s="1">
        <v>0</v>
      </c>
      <c r="R389" s="9">
        <f>_xlfn.XLOOKUP($L389,Pos!$B:$B,Pos!N:N,0, 0)</f>
        <v>6.8</v>
      </c>
      <c r="S389" s="9">
        <f>_xlfn.XLOOKUP($L389,Pos!$B:$B,Pos!O:O,0, 0)</f>
        <v>4.8274999999999997</v>
      </c>
      <c r="T389" s="9">
        <f>_xlfn.XLOOKUP($L389,Pos!$B:$B,Pos!P:P,0, 0)</f>
        <v>5.6</v>
      </c>
      <c r="U389" s="9">
        <f>_xlfn.XLOOKUP($L389,Pos!$B:$B,Pos!Q:Q,0, 0)</f>
        <v>9.4</v>
      </c>
      <c r="V389" s="9">
        <f>_xlfn.XLOOKUP($L389,Pos!$B:$B,Pos!R:R,0, 0)</f>
        <v>1.6333329999999999</v>
      </c>
      <c r="W389" s="9">
        <f>_xlfn.XLOOKUP($L389,Pos!$B:$B,Pos!S:S,0, 0)</f>
        <v>5.6133329999999999</v>
      </c>
      <c r="X389" s="9" t="str">
        <f>_xlfn.XLOOKUP($L389,Pos!$B:$B,Pos!J:J,0, 0)</f>
        <v>Outperform</v>
      </c>
      <c r="Y389" s="1">
        <v>0</v>
      </c>
      <c r="Z389" s="1">
        <v>0</v>
      </c>
      <c r="AA389" s="1">
        <f t="shared" si="154"/>
        <v>0</v>
      </c>
      <c r="AB389" s="9">
        <f>_xlfn.XLOOKUP(L389,Pos!B:B,Pos!K:K,-1,0)</f>
        <v>6.3917525773195871</v>
      </c>
      <c r="AC389" s="1" t="e">
        <f>_xlfn.XLOOKUP($L389,Pos!$A:$A,Pos!S:S,_xlfn.XLOOKUP($L389,#REF!,#REF!, ""), 0)</f>
        <v>#REF!</v>
      </c>
      <c r="AD389" s="1" t="e">
        <f>_xlfn.XLOOKUP($L389,Pos!$A:$A,Pos!T:T,_xlfn.XLOOKUP($L389,#REF!,#REF!, ""), 0)</f>
        <v>#REF!</v>
      </c>
      <c r="AE389" s="1" t="e">
        <f>_xlfn.XLOOKUP($L389,Pos!$A:$A,Pos!U:U,_xlfn.XLOOKUP($L389,#REF!,#REF!, ""), 0)</f>
        <v>#REF!</v>
      </c>
      <c r="AF389" s="1" t="e">
        <f>_xlfn.XLOOKUP($L389,Pos!$A:$A,Pos!V:V,_xlfn.XLOOKUP($L389,#REF!,#REF!, ""), 0)</f>
        <v>#REF!</v>
      </c>
      <c r="AG389" s="1" t="e">
        <f>_xlfn.XLOOKUP($L389,Pos!$A:$A,Pos!W:W,_xlfn.XLOOKUP($L389,#REF!,#REF!, ""), 0)</f>
        <v>#REF!</v>
      </c>
      <c r="AH389" s="1" t="e">
        <f>_xlfn.XLOOKUP($L389,Pos!$A:$A,Pos!X:X,_xlfn.XLOOKUP($L389,#REF!,#REF!, ""), 0)</f>
        <v>#REF!</v>
      </c>
      <c r="AI389" s="1" t="e">
        <f>_xlfn.XLOOKUP($L389,Pos!$A:$A,Pos!Y:Y,_xlfn.XLOOKUP($L389,#REF!,#REF!, ""), 0)</f>
        <v>#REF!</v>
      </c>
      <c r="AJ389" s="1" t="e">
        <f>_xlfn.XLOOKUP($L389,Pos!$A:$A,Pos!Z:Z,_xlfn.XLOOKUP($L389,#REF!,#REF!, ""), 0)</f>
        <v>#REF!</v>
      </c>
      <c r="AK389" s="1" t="e">
        <f>_xlfn.XLOOKUP($L389,Pos!$A:$A,Pos!AA:AA,_xlfn.XLOOKUP($L389,#REF!,#REF!, ""), 0)</f>
        <v>#REF!</v>
      </c>
      <c r="AL389" s="1" t="e">
        <f>_xlfn.XLOOKUP($L389,Pos!$A:$A,Pos!AB:AB,_xlfn.XLOOKUP($L389,#REF!,#REF!, ""), 0)</f>
        <v>#REF!</v>
      </c>
      <c r="AM389" s="1" t="e">
        <f>_xlfn.XLOOKUP($L389,Pos!$A:$A,Pos!AC:AC,_xlfn.XLOOKUP($L389,#REF!,#REF!, ""), 0)</f>
        <v>#REF!</v>
      </c>
      <c r="AN389" s="1" t="e">
        <f>_xlfn.XLOOKUP($L389,Pos!$A:$A,Pos!AD:AD,_xlfn.XLOOKUP($L389,#REF!,#REF!, ""), 0)</f>
        <v>#REF!</v>
      </c>
      <c r="AO389" s="1" t="e">
        <f>_xlfn.XLOOKUP($L389,Pos!$A:$A,Pos!AE:AE,_xlfn.XLOOKUP($L389,#REF!,#REF!, ""), 0)</f>
        <v>#REF!</v>
      </c>
      <c r="AP389" s="1" t="e">
        <f>_xlfn.XLOOKUP($L389,Pos!$A:$A,Pos!AF:AF,_xlfn.XLOOKUP($L389,#REF!,#REF!, ""), 0)</f>
        <v>#REF!</v>
      </c>
      <c r="AQ389" s="1" t="e">
        <f>_xlfn.XLOOKUP($L389,Pos!$A:$A,Pos!AG:AG,_xlfn.XLOOKUP($L389,#REF!,#REF!, ""), 0)</f>
        <v>#REF!</v>
      </c>
      <c r="AR389" s="1" t="e">
        <f>_xlfn.XLOOKUP($L389,Pos!$A:$A,Pos!AH:AH,_xlfn.XLOOKUP($L389,#REF!,#REF!, ""), 0)</f>
        <v>#REF!</v>
      </c>
      <c r="AS389" s="1" t="e">
        <f>_xlfn.XLOOKUP($L389,Pos!$A:$A,Pos!AI:AI,_xlfn.XLOOKUP($L389,#REF!,#REF!, ""), 0)</f>
        <v>#REF!</v>
      </c>
      <c r="AT389" s="1" t="e">
        <f>_xlfn.XLOOKUP($L389,Pos!$A:$A,Pos!AJ:AJ,_xlfn.XLOOKUP($L389,#REF!,#REF!, ""), 0)</f>
        <v>#REF!</v>
      </c>
      <c r="AU389" s="1" t="e">
        <f>_xlfn.XLOOKUP($L389,Pos!$A:$A,Pos!AK:AK,_xlfn.XLOOKUP($L389,#REF!,#REF!, ""), 0)</f>
        <v>#REF!</v>
      </c>
      <c r="AV389" s="1" t="e">
        <f>_xlfn.XLOOKUP($L389,Pos!$A:$A,Pos!AL:AL,_xlfn.XLOOKUP($L389,#REF!,#REF!, ""), 0)</f>
        <v>#REF!</v>
      </c>
      <c r="AW389" s="1" t="e">
        <f>_xlfn.XLOOKUP($L389,Pos!$A:$A,Pos!AM:AM,_xlfn.XLOOKUP($L389,#REF!,#REF!, ""), 0)</f>
        <v>#REF!</v>
      </c>
      <c r="AX389" s="1" t="e">
        <f>_xlfn.XLOOKUP($L389,Pos!$A:$A,Pos!AN:AN,_xlfn.XLOOKUP($L389,#REF!,#REF!, ""), 0)</f>
        <v>#REF!</v>
      </c>
      <c r="AY389" s="1" t="e">
        <f>_xlfn.XLOOKUP($L389,Pos!$A:$A,Pos!AO:AO,_xlfn.XLOOKUP($L389,#REF!,#REF!, ""), 0)</f>
        <v>#REF!</v>
      </c>
      <c r="AZ389" s="7" t="str">
        <f t="shared" si="155"/>
        <v>OUT</v>
      </c>
      <c r="BA389" s="1">
        <f>IF(OR(_xlfn.XLOOKUP(L389,Pos!B:B,Pos!L:L,FALSE)="ESG Reason",_xlfn.XLOOKUP(L389,Pos!B:B,Pos!L:L,FALSE)="Blacklisted"),1,0)</f>
        <v>0</v>
      </c>
      <c r="BC389" s="11">
        <v>1.9841977164197529E-10</v>
      </c>
      <c r="BD389" s="11">
        <f>_xlfn.XLOOKUP($L389,Pos!$B:$B,Pos!H:H,0, 0)</f>
        <v>0</v>
      </c>
      <c r="BE389" s="11">
        <f>_xlfn.XLOOKUP($L389,Pos!$B:$B,Pos!I:I,0, 0)</f>
        <v>7.1003951849743356E-4</v>
      </c>
      <c r="BF389" s="18">
        <f t="shared" si="156"/>
        <v>7.1003951849743356E-4</v>
      </c>
      <c r="BG389" s="1">
        <f t="shared" si="157"/>
        <v>1</v>
      </c>
      <c r="BH389" s="1">
        <f t="shared" si="158"/>
        <v>35</v>
      </c>
      <c r="BI389" s="18">
        <f t="shared" si="159"/>
        <v>1.9841977164197529E-10</v>
      </c>
      <c r="BJ389" s="3">
        <f t="shared" si="160"/>
        <v>0</v>
      </c>
      <c r="BK389" s="18">
        <f t="shared" si="161"/>
        <v>0</v>
      </c>
    </row>
    <row r="390" spans="3:63" x14ac:dyDescent="0.25">
      <c r="C390" s="3"/>
      <c r="D390" s="3"/>
      <c r="E390" s="3"/>
      <c r="F390" s="3"/>
      <c r="G390" s="51" t="s">
        <v>303</v>
      </c>
      <c r="H390" s="8" t="str">
        <f t="shared" si="151"/>
        <v>0%West Europe</v>
      </c>
      <c r="I390" s="11" cm="1">
        <f t="array" ref="I390">IF(
   AZ390 = "OUT", 0,IF(
   BD390 &gt;= LARGE(IF(ISNUMBER(BD:BD), BD:BD), 3),
   BE390 - 0.001,
   IF(BE390 &gt;=VLOOKUP(P390,mapping!$A:$B,2,FALSE), BE390,VLOOKUP(P390,mapping!$A$2:$B$8,2,FALSE))
))</f>
        <v>0</v>
      </c>
      <c r="J390" s="11" cm="1">
        <f t="array" ref="J390">IF(
    AZ390="OUT",0,IF(IF(
                      BD390&gt;=LARGE(IF(ISNUMBER(BD:BD),BD:BD),3),
                      BE390+0.001,
                      VLOOKUP(H390,mapping!$D:$E,2,FALSE)
                      )&gt;I390,
                   IF(
                      BD390&gt;=LARGE(IF(ISNUMBER(BD:BD),BD:BD),3),
                      BE390+0.001,
                      VLOOKUP(H390,mapping!$D:$E,2,FALSE)
                      ),
                   I390+0.002))</f>
        <v>0</v>
      </c>
      <c r="K390" s="8">
        <f t="shared" si="152"/>
        <v>7.0664130200446618E-4</v>
      </c>
      <c r="L390" s="1" t="str">
        <f>Pos!B309</f>
        <v>FR0000120644</v>
      </c>
      <c r="M390" s="1" t="str">
        <f>_xlfn.XLOOKUP($L390,Pos!B:B,Pos!D:D,, 0)</f>
        <v>Danone SA</v>
      </c>
      <c r="N390" s="1" t="str">
        <f>_xlfn.XLOOKUP($L390,Pos!B:B,Pos!E:E,, 0)</f>
        <v>Food, Beverage &amp; Tobacco</v>
      </c>
      <c r="O390" s="1" t="str">
        <f t="shared" si="153"/>
        <v>Food, Beverage &amp; Tobacco_West Europe</v>
      </c>
      <c r="P390" s="1" t="str">
        <f>_xlfn.XLOOKUP($L390,Pos!B:B,Pos!F:F,, 0)</f>
        <v>West Europe</v>
      </c>
      <c r="Q390" s="1">
        <v>0</v>
      </c>
      <c r="R390" s="9">
        <f>_xlfn.XLOOKUP($L390,Pos!$B:$B,Pos!N:N,0, 0)</f>
        <v>4.8600000000000003</v>
      </c>
      <c r="S390" s="9">
        <f>_xlfn.XLOOKUP($L390,Pos!$B:$B,Pos!O:O,0, 0)</f>
        <v>3.8878339999999998</v>
      </c>
      <c r="T390" s="9">
        <f>_xlfn.XLOOKUP($L390,Pos!$B:$B,Pos!P:P,0, 0)</f>
        <v>4.1500000000000004</v>
      </c>
      <c r="U390" s="9">
        <f>_xlfn.XLOOKUP($L390,Pos!$B:$B,Pos!Q:Q,0, 0)</f>
        <v>8.8000000000000007</v>
      </c>
      <c r="V390" s="9">
        <f>_xlfn.XLOOKUP($L390,Pos!$B:$B,Pos!R:R,0, 0)</f>
        <v>8.1333330000000004</v>
      </c>
      <c r="W390" s="9">
        <f>_xlfn.XLOOKUP($L390,Pos!$B:$B,Pos!S:S,0, 0)</f>
        <v>4.4016669999999998</v>
      </c>
      <c r="X390" s="9" t="str">
        <f>_xlfn.XLOOKUP($L390,Pos!$B:$B,Pos!J:J,0, 0)</f>
        <v>Hold</v>
      </c>
      <c r="Y390" s="1">
        <v>0</v>
      </c>
      <c r="Z390" s="1">
        <v>0</v>
      </c>
      <c r="AA390" s="1">
        <f t="shared" si="154"/>
        <v>0</v>
      </c>
      <c r="AB390" s="9">
        <f>_xlfn.XLOOKUP(L390,Pos!B:B,Pos!K:K,-1,0)</f>
        <v>5.9090909090909092</v>
      </c>
      <c r="AC390" s="1" t="e">
        <f>_xlfn.XLOOKUP($L390,Pos!$A:$A,Pos!S:S,_xlfn.XLOOKUP($L390,#REF!,#REF!, ""), 0)</f>
        <v>#REF!</v>
      </c>
      <c r="AD390" s="1" t="e">
        <f>_xlfn.XLOOKUP($L390,Pos!$A:$A,Pos!T:T,_xlfn.XLOOKUP($L390,#REF!,#REF!, ""), 0)</f>
        <v>#REF!</v>
      </c>
      <c r="AE390" s="1" t="e">
        <f>_xlfn.XLOOKUP($L390,Pos!$A:$A,Pos!U:U,_xlfn.XLOOKUP($L390,#REF!,#REF!, ""), 0)</f>
        <v>#REF!</v>
      </c>
      <c r="AF390" s="1" t="e">
        <f>_xlfn.XLOOKUP($L390,Pos!$A:$A,Pos!V:V,_xlfn.XLOOKUP($L390,#REF!,#REF!, ""), 0)</f>
        <v>#REF!</v>
      </c>
      <c r="AG390" s="1" t="e">
        <f>_xlfn.XLOOKUP($L390,Pos!$A:$A,Pos!W:W,_xlfn.XLOOKUP($L390,#REF!,#REF!, ""), 0)</f>
        <v>#REF!</v>
      </c>
      <c r="AH390" s="1" t="e">
        <f>_xlfn.XLOOKUP($L390,Pos!$A:$A,Pos!X:X,_xlfn.XLOOKUP($L390,#REF!,#REF!, ""), 0)</f>
        <v>#REF!</v>
      </c>
      <c r="AI390" s="1" t="e">
        <f>_xlfn.XLOOKUP($L390,Pos!$A:$A,Pos!Y:Y,_xlfn.XLOOKUP($L390,#REF!,#REF!, ""), 0)</f>
        <v>#REF!</v>
      </c>
      <c r="AJ390" s="1" t="e">
        <f>_xlfn.XLOOKUP($L390,Pos!$A:$A,Pos!Z:Z,_xlfn.XLOOKUP($L390,#REF!,#REF!, ""), 0)</f>
        <v>#REF!</v>
      </c>
      <c r="AK390" s="1" t="e">
        <f>_xlfn.XLOOKUP($L390,Pos!$A:$A,Pos!AA:AA,_xlfn.XLOOKUP($L390,#REF!,#REF!, ""), 0)</f>
        <v>#REF!</v>
      </c>
      <c r="AL390" s="1" t="e">
        <f>_xlfn.XLOOKUP($L390,Pos!$A:$A,Pos!AB:AB,_xlfn.XLOOKUP($L390,#REF!,#REF!, ""), 0)</f>
        <v>#REF!</v>
      </c>
      <c r="AM390" s="1" t="e">
        <f>_xlfn.XLOOKUP($L390,Pos!$A:$A,Pos!AC:AC,_xlfn.XLOOKUP($L390,#REF!,#REF!, ""), 0)</f>
        <v>#REF!</v>
      </c>
      <c r="AN390" s="1" t="e">
        <f>_xlfn.XLOOKUP($L390,Pos!$A:$A,Pos!AD:AD,_xlfn.XLOOKUP($L390,#REF!,#REF!, ""), 0)</f>
        <v>#REF!</v>
      </c>
      <c r="AO390" s="1" t="e">
        <f>_xlfn.XLOOKUP($L390,Pos!$A:$A,Pos!AE:AE,_xlfn.XLOOKUP($L390,#REF!,#REF!, ""), 0)</f>
        <v>#REF!</v>
      </c>
      <c r="AP390" s="1" t="e">
        <f>_xlfn.XLOOKUP($L390,Pos!$A:$A,Pos!AF:AF,_xlfn.XLOOKUP($L390,#REF!,#REF!, ""), 0)</f>
        <v>#REF!</v>
      </c>
      <c r="AQ390" s="1" t="e">
        <f>_xlfn.XLOOKUP($L390,Pos!$A:$A,Pos!AG:AG,_xlfn.XLOOKUP($L390,#REF!,#REF!, ""), 0)</f>
        <v>#REF!</v>
      </c>
      <c r="AR390" s="1" t="e">
        <f>_xlfn.XLOOKUP($L390,Pos!$A:$A,Pos!AH:AH,_xlfn.XLOOKUP($L390,#REF!,#REF!, ""), 0)</f>
        <v>#REF!</v>
      </c>
      <c r="AS390" s="1" t="e">
        <f>_xlfn.XLOOKUP($L390,Pos!$A:$A,Pos!AI:AI,_xlfn.XLOOKUP($L390,#REF!,#REF!, ""), 0)</f>
        <v>#REF!</v>
      </c>
      <c r="AT390" s="1" t="e">
        <f>_xlfn.XLOOKUP($L390,Pos!$A:$A,Pos!AJ:AJ,_xlfn.XLOOKUP($L390,#REF!,#REF!, ""), 0)</f>
        <v>#REF!</v>
      </c>
      <c r="AU390" s="1" t="e">
        <f>_xlfn.XLOOKUP($L390,Pos!$A:$A,Pos!AK:AK,_xlfn.XLOOKUP($L390,#REF!,#REF!, ""), 0)</f>
        <v>#REF!</v>
      </c>
      <c r="AV390" s="1" t="e">
        <f>_xlfn.XLOOKUP($L390,Pos!$A:$A,Pos!AL:AL,_xlfn.XLOOKUP($L390,#REF!,#REF!, ""), 0)</f>
        <v>#REF!</v>
      </c>
      <c r="AW390" s="1" t="e">
        <f>_xlfn.XLOOKUP($L390,Pos!$A:$A,Pos!AM:AM,_xlfn.XLOOKUP($L390,#REF!,#REF!, ""), 0)</f>
        <v>#REF!</v>
      </c>
      <c r="AX390" s="1" t="e">
        <f>_xlfn.XLOOKUP($L390,Pos!$A:$A,Pos!AN:AN,_xlfn.XLOOKUP($L390,#REF!,#REF!, ""), 0)</f>
        <v>#REF!</v>
      </c>
      <c r="AY390" s="1" t="e">
        <f>_xlfn.XLOOKUP($L390,Pos!$A:$A,Pos!AO:AO,_xlfn.XLOOKUP($L390,#REF!,#REF!, ""), 0)</f>
        <v>#REF!</v>
      </c>
      <c r="AZ390" s="7" t="str">
        <f t="shared" si="155"/>
        <v>OUT</v>
      </c>
      <c r="BA390" s="1">
        <f>IF(OR(_xlfn.XLOOKUP(L390,Pos!B:B,Pos!L:L,FALSE)="ESG Reason",_xlfn.XLOOKUP(L390,Pos!B:B,Pos!L:L,FALSE)="Blacklisted"),1,0)</f>
        <v>0</v>
      </c>
      <c r="BC390" s="11">
        <v>8.6677404614899525E-11</v>
      </c>
      <c r="BD390" s="11">
        <f>_xlfn.XLOOKUP($L390,Pos!$B:$B,Pos!H:H,0, 0)</f>
        <v>0</v>
      </c>
      <c r="BE390" s="11">
        <f>_xlfn.XLOOKUP($L390,Pos!$B:$B,Pos!I:I,0, 0)</f>
        <v>7.0664130200446618E-4</v>
      </c>
      <c r="BF390" s="18">
        <f t="shared" si="156"/>
        <v>7.0664130200446618E-4</v>
      </c>
      <c r="BG390" s="1">
        <f t="shared" si="157"/>
        <v>2</v>
      </c>
      <c r="BH390" s="1">
        <f t="shared" si="158"/>
        <v>8</v>
      </c>
      <c r="BI390" s="18">
        <f t="shared" si="159"/>
        <v>8.6677404614899525E-11</v>
      </c>
      <c r="BJ390" s="3">
        <f t="shared" si="160"/>
        <v>0</v>
      </c>
      <c r="BK390" s="18">
        <f t="shared" si="161"/>
        <v>0</v>
      </c>
    </row>
    <row r="391" spans="3:63" x14ac:dyDescent="0.25">
      <c r="C391" s="3"/>
      <c r="D391" s="3"/>
      <c r="E391" s="3"/>
      <c r="F391" s="3"/>
      <c r="G391" s="51" t="s">
        <v>300</v>
      </c>
      <c r="H391" s="8" t="str">
        <f t="shared" si="151"/>
        <v>0%North America</v>
      </c>
      <c r="I391" s="11" cm="1">
        <f t="array" ref="I391">IF(
   AZ391 = "OUT", 0,IF(
   BD391 &gt;= LARGE(IF(ISNUMBER(BD:BD), BD:BD), 3),
   BE391 - 0.001,
   IF(BE391 &gt;=VLOOKUP(P391,mapping!$A:$B,2,FALSE), BE391,VLOOKUP(P391,mapping!$A$2:$B$8,2,FALSE))
))</f>
        <v>0</v>
      </c>
      <c r="J391" s="11" cm="1">
        <f t="array" ref="J391">IF(
    AZ391="OUT",0,IF(IF(
                      BD391&gt;=LARGE(IF(ISNUMBER(BD:BD),BD:BD),3),
                      BE391+0.001,
                      VLOOKUP(H391,mapping!$D:$E,2,FALSE)
                      )&gt;I391,
                   IF(
                      BD391&gt;=LARGE(IF(ISNUMBER(BD:BD),BD:BD),3),
                      BE391+0.001,
                      VLOOKUP(H391,mapping!$D:$E,2,FALSE)
                      ),
                   I391+0.002))</f>
        <v>0</v>
      </c>
      <c r="K391" s="8">
        <f t="shared" si="152"/>
        <v>7.0079281309600578E-4</v>
      </c>
      <c r="L391" s="1" t="str">
        <f>Pos!B815</f>
        <v>US02043Q1076</v>
      </c>
      <c r="M391" s="1" t="str">
        <f>_xlfn.XLOOKUP($L391,Pos!B:B,Pos!D:D,, 0)</f>
        <v>Alnylam Pharmaceuticals, Inc</v>
      </c>
      <c r="N391" s="1" t="str">
        <f>_xlfn.XLOOKUP($L391,Pos!B:B,Pos!E:E,, 0)</f>
        <v>Health Care</v>
      </c>
      <c r="O391" s="1" t="str">
        <f t="shared" si="153"/>
        <v>Health Care_North America</v>
      </c>
      <c r="P391" s="1" t="str">
        <f>_xlfn.XLOOKUP($L391,Pos!B:B,Pos!F:F,, 0)</f>
        <v>North America</v>
      </c>
      <c r="Q391" s="1">
        <v>0</v>
      </c>
      <c r="R391" s="9">
        <f>_xlfn.XLOOKUP($L391,Pos!$B:$B,Pos!N:N,0, 0)</f>
        <v>0</v>
      </c>
      <c r="S391" s="9">
        <f>_xlfn.XLOOKUP($L391,Pos!$B:$B,Pos!O:O,0, 0)</f>
        <v>0.20033329999999999</v>
      </c>
      <c r="T391" s="9">
        <f>_xlfn.XLOOKUP($L391,Pos!$B:$B,Pos!P:P,0, 0)</f>
        <v>5.5250000000000004</v>
      </c>
      <c r="U391" s="9">
        <f>_xlfn.XLOOKUP($L391,Pos!$B:$B,Pos!Q:Q,0, 0)</f>
        <v>9.6999999999999993</v>
      </c>
      <c r="V391" s="9">
        <f>_xlfn.XLOOKUP($L391,Pos!$B:$B,Pos!R:R,0, 0)</f>
        <v>4.6666670000000003</v>
      </c>
      <c r="W391" s="9">
        <f>_xlfn.XLOOKUP($L391,Pos!$B:$B,Pos!S:S,0, 0)</f>
        <v>7.2750000000000004</v>
      </c>
      <c r="X391" s="9" t="str">
        <f>_xlfn.XLOOKUP($L391,Pos!$B:$B,Pos!J:J,0, 0)</f>
        <v>Outperform</v>
      </c>
      <c r="Y391" s="1">
        <v>0</v>
      </c>
      <c r="Z391" s="1">
        <v>0</v>
      </c>
      <c r="AA391" s="1">
        <f t="shared" si="154"/>
        <v>0</v>
      </c>
      <c r="AB391" s="9">
        <f>_xlfn.XLOOKUP(L391,Pos!B:B,Pos!K:K,-1,0)</f>
        <v>4.9152542372881358</v>
      </c>
      <c r="AC391" s="1" t="e">
        <f>_xlfn.XLOOKUP($L391,Pos!$A:$A,Pos!S:S,_xlfn.XLOOKUP($L391,#REF!,#REF!, ""), 0)</f>
        <v>#REF!</v>
      </c>
      <c r="AD391" s="1" t="e">
        <f>_xlfn.XLOOKUP($L391,Pos!$A:$A,Pos!T:T,_xlfn.XLOOKUP($L391,#REF!,#REF!, ""), 0)</f>
        <v>#REF!</v>
      </c>
      <c r="AE391" s="1" t="e">
        <f>_xlfn.XLOOKUP($L391,Pos!$A:$A,Pos!U:U,_xlfn.XLOOKUP($L391,#REF!,#REF!, ""), 0)</f>
        <v>#REF!</v>
      </c>
      <c r="AF391" s="1" t="e">
        <f>_xlfn.XLOOKUP($L391,Pos!$A:$A,Pos!V:V,_xlfn.XLOOKUP($L391,#REF!,#REF!, ""), 0)</f>
        <v>#REF!</v>
      </c>
      <c r="AG391" s="1" t="e">
        <f>_xlfn.XLOOKUP($L391,Pos!$A:$A,Pos!W:W,_xlfn.XLOOKUP($L391,#REF!,#REF!, ""), 0)</f>
        <v>#REF!</v>
      </c>
      <c r="AH391" s="1" t="e">
        <f>_xlfn.XLOOKUP($L391,Pos!$A:$A,Pos!X:X,_xlfn.XLOOKUP($L391,#REF!,#REF!, ""), 0)</f>
        <v>#REF!</v>
      </c>
      <c r="AI391" s="1" t="e">
        <f>_xlfn.XLOOKUP($L391,Pos!$A:$A,Pos!Y:Y,_xlfn.XLOOKUP($L391,#REF!,#REF!, ""), 0)</f>
        <v>#REF!</v>
      </c>
      <c r="AJ391" s="1" t="e">
        <f>_xlfn.XLOOKUP($L391,Pos!$A:$A,Pos!Z:Z,_xlfn.XLOOKUP($L391,#REF!,#REF!, ""), 0)</f>
        <v>#REF!</v>
      </c>
      <c r="AK391" s="1" t="e">
        <f>_xlfn.XLOOKUP($L391,Pos!$A:$A,Pos!AA:AA,_xlfn.XLOOKUP($L391,#REF!,#REF!, ""), 0)</f>
        <v>#REF!</v>
      </c>
      <c r="AL391" s="1" t="e">
        <f>_xlfn.XLOOKUP($L391,Pos!$A:$A,Pos!AB:AB,_xlfn.XLOOKUP($L391,#REF!,#REF!, ""), 0)</f>
        <v>#REF!</v>
      </c>
      <c r="AM391" s="1" t="e">
        <f>_xlfn.XLOOKUP($L391,Pos!$A:$A,Pos!AC:AC,_xlfn.XLOOKUP($L391,#REF!,#REF!, ""), 0)</f>
        <v>#REF!</v>
      </c>
      <c r="AN391" s="1" t="e">
        <f>_xlfn.XLOOKUP($L391,Pos!$A:$A,Pos!AD:AD,_xlfn.XLOOKUP($L391,#REF!,#REF!, ""), 0)</f>
        <v>#REF!</v>
      </c>
      <c r="AO391" s="1" t="e">
        <f>_xlfn.XLOOKUP($L391,Pos!$A:$A,Pos!AE:AE,_xlfn.XLOOKUP($L391,#REF!,#REF!, ""), 0)</f>
        <v>#REF!</v>
      </c>
      <c r="AP391" s="1" t="e">
        <f>_xlfn.XLOOKUP($L391,Pos!$A:$A,Pos!AF:AF,_xlfn.XLOOKUP($L391,#REF!,#REF!, ""), 0)</f>
        <v>#REF!</v>
      </c>
      <c r="AQ391" s="1" t="e">
        <f>_xlfn.XLOOKUP($L391,Pos!$A:$A,Pos!AG:AG,_xlfn.XLOOKUP($L391,#REF!,#REF!, ""), 0)</f>
        <v>#REF!</v>
      </c>
      <c r="AR391" s="1" t="e">
        <f>_xlfn.XLOOKUP($L391,Pos!$A:$A,Pos!AH:AH,_xlfn.XLOOKUP($L391,#REF!,#REF!, ""), 0)</f>
        <v>#REF!</v>
      </c>
      <c r="AS391" s="1" t="e">
        <f>_xlfn.XLOOKUP($L391,Pos!$A:$A,Pos!AI:AI,_xlfn.XLOOKUP($L391,#REF!,#REF!, ""), 0)</f>
        <v>#REF!</v>
      </c>
      <c r="AT391" s="1" t="e">
        <f>_xlfn.XLOOKUP($L391,Pos!$A:$A,Pos!AJ:AJ,_xlfn.XLOOKUP($L391,#REF!,#REF!, ""), 0)</f>
        <v>#REF!</v>
      </c>
      <c r="AU391" s="1" t="e">
        <f>_xlfn.XLOOKUP($L391,Pos!$A:$A,Pos!AK:AK,_xlfn.XLOOKUP($L391,#REF!,#REF!, ""), 0)</f>
        <v>#REF!</v>
      </c>
      <c r="AV391" s="1" t="e">
        <f>_xlfn.XLOOKUP($L391,Pos!$A:$A,Pos!AL:AL,_xlfn.XLOOKUP($L391,#REF!,#REF!, ""), 0)</f>
        <v>#REF!</v>
      </c>
      <c r="AW391" s="1" t="e">
        <f>_xlfn.XLOOKUP($L391,Pos!$A:$A,Pos!AM:AM,_xlfn.XLOOKUP($L391,#REF!,#REF!, ""), 0)</f>
        <v>#REF!</v>
      </c>
      <c r="AX391" s="1" t="e">
        <f>_xlfn.XLOOKUP($L391,Pos!$A:$A,Pos!AN:AN,_xlfn.XLOOKUP($L391,#REF!,#REF!, ""), 0)</f>
        <v>#REF!</v>
      </c>
      <c r="AY391" s="1" t="e">
        <f>_xlfn.XLOOKUP($L391,Pos!$A:$A,Pos!AO:AO,_xlfn.XLOOKUP($L391,#REF!,#REF!, ""), 0)</f>
        <v>#REF!</v>
      </c>
      <c r="AZ391" s="7" t="str">
        <f t="shared" si="155"/>
        <v>OUT</v>
      </c>
      <c r="BA391" s="1">
        <f>IF(OR(_xlfn.XLOOKUP(L391,Pos!B:B,Pos!L:L,FALSE)="ESG Reason",_xlfn.XLOOKUP(L391,Pos!B:B,Pos!L:L,FALSE)="Blacklisted"),1,0)</f>
        <v>0</v>
      </c>
      <c r="BC391" s="11">
        <v>9.1208690037953186E-11</v>
      </c>
      <c r="BD391" s="11">
        <f>_xlfn.XLOOKUP($L391,Pos!$B:$B,Pos!H:H,0, 0)</f>
        <v>0</v>
      </c>
      <c r="BE391" s="11">
        <f>_xlfn.XLOOKUP($L391,Pos!$B:$B,Pos!I:I,0, 0)</f>
        <v>7.0079281309600578E-4</v>
      </c>
      <c r="BF391" s="18">
        <f t="shared" si="156"/>
        <v>7.0079281309600578E-4</v>
      </c>
      <c r="BG391" s="1">
        <f t="shared" si="157"/>
        <v>1</v>
      </c>
      <c r="BH391" s="1">
        <f t="shared" si="158"/>
        <v>28</v>
      </c>
      <c r="BI391" s="18">
        <f t="shared" si="159"/>
        <v>9.1208690037953186E-11</v>
      </c>
      <c r="BJ391" s="3">
        <f t="shared" si="160"/>
        <v>0</v>
      </c>
      <c r="BK391" s="18">
        <f t="shared" si="161"/>
        <v>0</v>
      </c>
    </row>
    <row r="392" spans="3:63" x14ac:dyDescent="0.25">
      <c r="C392" s="3"/>
      <c r="D392" s="3"/>
      <c r="E392" s="3"/>
      <c r="F392" s="3"/>
      <c r="G392" s="51" t="s">
        <v>304</v>
      </c>
      <c r="H392" s="8" t="str">
        <f t="shared" si="151"/>
        <v>0%North America</v>
      </c>
      <c r="I392" s="11" cm="1">
        <f t="array" ref="I392">IF(
   AZ392 = "OUT", 0,IF(
   BD392 &gt;= LARGE(IF(ISNUMBER(BD:BD), BD:BD), 3),
   BE392 - 0.001,
   IF(BE392 &gt;=VLOOKUP(P392,mapping!$A:$B,2,FALSE), BE392,VLOOKUP(P392,mapping!$A$2:$B$8,2,FALSE))
))</f>
        <v>0</v>
      </c>
      <c r="J392" s="11" cm="1">
        <f t="array" ref="J392">IF(
    AZ392="OUT",0,IF(IF(
                      BD392&gt;=LARGE(IF(ISNUMBER(BD:BD),BD:BD),3),
                      BE392+0.001,
                      VLOOKUP(H392,mapping!$D:$E,2,FALSE)
                      )&gt;I392,
                   IF(
                      BD392&gt;=LARGE(IF(ISNUMBER(BD:BD),BD:BD),3),
                      BE392+0.001,
                      VLOOKUP(H392,mapping!$D:$E,2,FALSE)
                      ),
                   I392+0.002))</f>
        <v>0</v>
      </c>
      <c r="K392" s="8">
        <f t="shared" si="152"/>
        <v>6.9963623730871793E-4</v>
      </c>
      <c r="L392" s="1" t="str">
        <f>Pos!B836</f>
        <v>US03769M1062</v>
      </c>
      <c r="M392" s="1" t="str">
        <f>_xlfn.XLOOKUP($L392,Pos!B:B,Pos!D:D,, 0)</f>
        <v>Apollo Global Management Inc</v>
      </c>
      <c r="N392" s="1" t="str">
        <f>_xlfn.XLOOKUP($L392,Pos!B:B,Pos!E:E,, 0)</f>
        <v>Financial Services</v>
      </c>
      <c r="O392" s="1" t="str">
        <f t="shared" si="153"/>
        <v>Financial Services_North America</v>
      </c>
      <c r="P392" s="1" t="str">
        <f>_xlfn.XLOOKUP($L392,Pos!B:B,Pos!F:F,, 0)</f>
        <v>North America</v>
      </c>
      <c r="Q392" s="1">
        <v>0</v>
      </c>
      <c r="R392" s="9">
        <f>_xlfn.XLOOKUP($L392,Pos!$B:$B,Pos!N:N,0, 0)</f>
        <v>3.74</v>
      </c>
      <c r="S392" s="9">
        <f>_xlfn.XLOOKUP($L392,Pos!$B:$B,Pos!O:O,0, 0)</f>
        <v>3.55125</v>
      </c>
      <c r="T392" s="9">
        <f>_xlfn.XLOOKUP($L392,Pos!$B:$B,Pos!P:P,0, 0)</f>
        <v>6.75</v>
      </c>
      <c r="U392" s="9">
        <f>_xlfn.XLOOKUP($L392,Pos!$B:$B,Pos!Q:Q,0, 0)</f>
        <v>1.4</v>
      </c>
      <c r="V392" s="9">
        <f>_xlfn.XLOOKUP($L392,Pos!$B:$B,Pos!R:R,0, 0)</f>
        <v>1.066667</v>
      </c>
      <c r="W392" s="9">
        <f>_xlfn.XLOOKUP($L392,Pos!$B:$B,Pos!S:S,0, 0)</f>
        <v>4.3683329999999998</v>
      </c>
      <c r="X392" s="9" t="str">
        <f>_xlfn.XLOOKUP($L392,Pos!$B:$B,Pos!J:J,0, 0)</f>
        <v>Outperform</v>
      </c>
      <c r="Y392" s="1">
        <v>0</v>
      </c>
      <c r="Z392" s="1">
        <v>0</v>
      </c>
      <c r="AA392" s="1">
        <f t="shared" si="154"/>
        <v>0</v>
      </c>
      <c r="AB392" s="9">
        <f>_xlfn.XLOOKUP(L392,Pos!B:B,Pos!K:K,-1,0)</f>
        <v>3.8888888888888888</v>
      </c>
      <c r="AC392" s="1" t="e">
        <f>_xlfn.XLOOKUP($L392,Pos!$A:$A,Pos!S:S,_xlfn.XLOOKUP($L392,#REF!,#REF!, ""), 0)</f>
        <v>#REF!</v>
      </c>
      <c r="AD392" s="1" t="e">
        <f>_xlfn.XLOOKUP($L392,Pos!$A:$A,Pos!T:T,_xlfn.XLOOKUP($L392,#REF!,#REF!, ""), 0)</f>
        <v>#REF!</v>
      </c>
      <c r="AE392" s="1" t="e">
        <f>_xlfn.XLOOKUP($L392,Pos!$A:$A,Pos!U:U,_xlfn.XLOOKUP($L392,#REF!,#REF!, ""), 0)</f>
        <v>#REF!</v>
      </c>
      <c r="AF392" s="1" t="e">
        <f>_xlfn.XLOOKUP($L392,Pos!$A:$A,Pos!V:V,_xlfn.XLOOKUP($L392,#REF!,#REF!, ""), 0)</f>
        <v>#REF!</v>
      </c>
      <c r="AG392" s="1" t="e">
        <f>_xlfn.XLOOKUP($L392,Pos!$A:$A,Pos!W:W,_xlfn.XLOOKUP($L392,#REF!,#REF!, ""), 0)</f>
        <v>#REF!</v>
      </c>
      <c r="AH392" s="1" t="e">
        <f>_xlfn.XLOOKUP($L392,Pos!$A:$A,Pos!X:X,_xlfn.XLOOKUP($L392,#REF!,#REF!, ""), 0)</f>
        <v>#REF!</v>
      </c>
      <c r="AI392" s="1" t="e">
        <f>_xlfn.XLOOKUP($L392,Pos!$A:$A,Pos!Y:Y,_xlfn.XLOOKUP($L392,#REF!,#REF!, ""), 0)</f>
        <v>#REF!</v>
      </c>
      <c r="AJ392" s="1" t="e">
        <f>_xlfn.XLOOKUP($L392,Pos!$A:$A,Pos!Z:Z,_xlfn.XLOOKUP($L392,#REF!,#REF!, ""), 0)</f>
        <v>#REF!</v>
      </c>
      <c r="AK392" s="1" t="e">
        <f>_xlfn.XLOOKUP($L392,Pos!$A:$A,Pos!AA:AA,_xlfn.XLOOKUP($L392,#REF!,#REF!, ""), 0)</f>
        <v>#REF!</v>
      </c>
      <c r="AL392" s="1" t="e">
        <f>_xlfn.XLOOKUP($L392,Pos!$A:$A,Pos!AB:AB,_xlfn.XLOOKUP($L392,#REF!,#REF!, ""), 0)</f>
        <v>#REF!</v>
      </c>
      <c r="AM392" s="1" t="e">
        <f>_xlfn.XLOOKUP($L392,Pos!$A:$A,Pos!AC:AC,_xlfn.XLOOKUP($L392,#REF!,#REF!, ""), 0)</f>
        <v>#REF!</v>
      </c>
      <c r="AN392" s="1" t="e">
        <f>_xlfn.XLOOKUP($L392,Pos!$A:$A,Pos!AD:AD,_xlfn.XLOOKUP($L392,#REF!,#REF!, ""), 0)</f>
        <v>#REF!</v>
      </c>
      <c r="AO392" s="1" t="e">
        <f>_xlfn.XLOOKUP($L392,Pos!$A:$A,Pos!AE:AE,_xlfn.XLOOKUP($L392,#REF!,#REF!, ""), 0)</f>
        <v>#REF!</v>
      </c>
      <c r="AP392" s="1" t="e">
        <f>_xlfn.XLOOKUP($L392,Pos!$A:$A,Pos!AF:AF,_xlfn.XLOOKUP($L392,#REF!,#REF!, ""), 0)</f>
        <v>#REF!</v>
      </c>
      <c r="AQ392" s="1" t="e">
        <f>_xlfn.XLOOKUP($L392,Pos!$A:$A,Pos!AG:AG,_xlfn.XLOOKUP($L392,#REF!,#REF!, ""), 0)</f>
        <v>#REF!</v>
      </c>
      <c r="AR392" s="1" t="e">
        <f>_xlfn.XLOOKUP($L392,Pos!$A:$A,Pos!AH:AH,_xlfn.XLOOKUP($L392,#REF!,#REF!, ""), 0)</f>
        <v>#REF!</v>
      </c>
      <c r="AS392" s="1" t="e">
        <f>_xlfn.XLOOKUP($L392,Pos!$A:$A,Pos!AI:AI,_xlfn.XLOOKUP($L392,#REF!,#REF!, ""), 0)</f>
        <v>#REF!</v>
      </c>
      <c r="AT392" s="1" t="e">
        <f>_xlfn.XLOOKUP($L392,Pos!$A:$A,Pos!AJ:AJ,_xlfn.XLOOKUP($L392,#REF!,#REF!, ""), 0)</f>
        <v>#REF!</v>
      </c>
      <c r="AU392" s="1" t="e">
        <f>_xlfn.XLOOKUP($L392,Pos!$A:$A,Pos!AK:AK,_xlfn.XLOOKUP($L392,#REF!,#REF!, ""), 0)</f>
        <v>#REF!</v>
      </c>
      <c r="AV392" s="1" t="e">
        <f>_xlfn.XLOOKUP($L392,Pos!$A:$A,Pos!AL:AL,_xlfn.XLOOKUP($L392,#REF!,#REF!, ""), 0)</f>
        <v>#REF!</v>
      </c>
      <c r="AW392" s="1" t="e">
        <f>_xlfn.XLOOKUP($L392,Pos!$A:$A,Pos!AM:AM,_xlfn.XLOOKUP($L392,#REF!,#REF!, ""), 0)</f>
        <v>#REF!</v>
      </c>
      <c r="AX392" s="1" t="e">
        <f>_xlfn.XLOOKUP($L392,Pos!$A:$A,Pos!AN:AN,_xlfn.XLOOKUP($L392,#REF!,#REF!, ""), 0)</f>
        <v>#REF!</v>
      </c>
      <c r="AY392" s="1" t="e">
        <f>_xlfn.XLOOKUP($L392,Pos!$A:$A,Pos!AO:AO,_xlfn.XLOOKUP($L392,#REF!,#REF!, ""), 0)</f>
        <v>#REF!</v>
      </c>
      <c r="AZ392" s="7" t="str">
        <f t="shared" si="155"/>
        <v>OUT</v>
      </c>
      <c r="BA392" s="1">
        <f>IF(OR(_xlfn.XLOOKUP(L392,Pos!B:B,Pos!L:L,FALSE)="ESG Reason",_xlfn.XLOOKUP(L392,Pos!B:B,Pos!L:L,FALSE)="Blacklisted"),1,0)</f>
        <v>0</v>
      </c>
      <c r="BC392" s="11">
        <v>1.5197055952398791E-10</v>
      </c>
      <c r="BD392" s="11">
        <f>_xlfn.XLOOKUP($L392,Pos!$B:$B,Pos!H:H,0, 0)</f>
        <v>0</v>
      </c>
      <c r="BE392" s="11">
        <f>_xlfn.XLOOKUP($L392,Pos!$B:$B,Pos!I:I,0, 0)</f>
        <v>6.9963623730871793E-4</v>
      </c>
      <c r="BF392" s="18">
        <f t="shared" si="156"/>
        <v>6.9963623730871793E-4</v>
      </c>
      <c r="BG392" s="1">
        <f t="shared" si="157"/>
        <v>1</v>
      </c>
      <c r="BH392" s="1">
        <f t="shared" si="158"/>
        <v>26</v>
      </c>
      <c r="BI392" s="18">
        <f t="shared" si="159"/>
        <v>1.5197055952398791E-10</v>
      </c>
      <c r="BJ392" s="3">
        <f t="shared" si="160"/>
        <v>0</v>
      </c>
      <c r="BK392" s="18">
        <f t="shared" si="161"/>
        <v>0</v>
      </c>
    </row>
    <row r="393" spans="3:63" x14ac:dyDescent="0.25">
      <c r="C393" s="3"/>
      <c r="D393" s="3"/>
      <c r="E393" s="3"/>
      <c r="F393" s="3"/>
      <c r="G393" s="51" t="s">
        <v>295</v>
      </c>
      <c r="H393" s="8" t="str">
        <f t="shared" si="151"/>
        <v>0%North America</v>
      </c>
      <c r="I393" s="11" cm="1">
        <f t="array" ref="I393">IF(
   AZ393 = "OUT", 0,IF(
   BD393 &gt;= LARGE(IF(ISNUMBER(BD:BD), BD:BD), 3),
   BE393 - 0.001,
   IF(BE393 &gt;=VLOOKUP(P393,mapping!$A:$B,2,FALSE), BE393,VLOOKUP(P393,mapping!$A$2:$B$8,2,FALSE))
))</f>
        <v>0</v>
      </c>
      <c r="J393" s="11" cm="1">
        <f t="array" ref="J393">IF(
    AZ393="OUT",0,IF(IF(
                      BD393&gt;=LARGE(IF(ISNUMBER(BD:BD),BD:BD),3),
                      BE393+0.001,
                      VLOOKUP(H393,mapping!$D:$E,2,FALSE)
                      )&gt;I393,
                   IF(
                      BD393&gt;=LARGE(IF(ISNUMBER(BD:BD),BD:BD),3),
                      BE393+0.001,
                      VLOOKUP(H393,mapping!$D:$E,2,FALSE)
                      ),
                   I393+0.002))</f>
        <v>0</v>
      </c>
      <c r="K393" s="8">
        <f t="shared" si="152"/>
        <v>6.976563363847168E-4</v>
      </c>
      <c r="L393" s="1" t="str">
        <f>Pos!B1172</f>
        <v>US7185461040</v>
      </c>
      <c r="M393" s="1" t="str">
        <f>_xlfn.XLOOKUP($L393,Pos!B:B,Pos!D:D,, 0)</f>
        <v>Phillips 66</v>
      </c>
      <c r="N393" s="1" t="str">
        <f>_xlfn.XLOOKUP($L393,Pos!B:B,Pos!E:E,, 0)</f>
        <v>Energy</v>
      </c>
      <c r="O393" s="1" t="str">
        <f t="shared" si="153"/>
        <v>Energy_North America</v>
      </c>
      <c r="P393" s="1" t="str">
        <f>_xlfn.XLOOKUP($L393,Pos!B:B,Pos!F:F,, 0)</f>
        <v>North America</v>
      </c>
      <c r="Q393" s="1">
        <v>0</v>
      </c>
      <c r="R393" s="9">
        <f>_xlfn.XLOOKUP($L393,Pos!$B:$B,Pos!N:N,0, 0)</f>
        <v>6.84</v>
      </c>
      <c r="S393" s="9">
        <f>_xlfn.XLOOKUP($L393,Pos!$B:$B,Pos!O:O,0, 0)</f>
        <v>4.268167</v>
      </c>
      <c r="T393" s="9">
        <f>_xlfn.XLOOKUP($L393,Pos!$B:$B,Pos!P:P,0, 0)</f>
        <v>2.8250000000000002</v>
      </c>
      <c r="U393" s="9">
        <f>_xlfn.XLOOKUP($L393,Pos!$B:$B,Pos!Q:Q,0, 0)</f>
        <v>9</v>
      </c>
      <c r="V393" s="9">
        <f>_xlfn.XLOOKUP($L393,Pos!$B:$B,Pos!R:R,0, 0)</f>
        <v>3.6333329999999999</v>
      </c>
      <c r="W393" s="9">
        <f>_xlfn.XLOOKUP($L393,Pos!$B:$B,Pos!S:S,0, 0)</f>
        <v>4.1316670000000002</v>
      </c>
      <c r="X393" s="9" t="str">
        <f>_xlfn.XLOOKUP($L393,Pos!$B:$B,Pos!J:J,0, 0)</f>
        <v>Outperform</v>
      </c>
      <c r="Y393" s="1">
        <v>0</v>
      </c>
      <c r="Z393" s="1">
        <v>0</v>
      </c>
      <c r="AA393" s="1">
        <f t="shared" si="154"/>
        <v>0</v>
      </c>
      <c r="AB393" s="9">
        <f>_xlfn.XLOOKUP(L393,Pos!B:B,Pos!K:K,-1,0)</f>
        <v>2.6086956521739131</v>
      </c>
      <c r="AC393" s="1" t="e">
        <f>_xlfn.XLOOKUP($L393,Pos!$A:$A,Pos!S:S,_xlfn.XLOOKUP($L393,#REF!,#REF!, ""), 0)</f>
        <v>#REF!</v>
      </c>
      <c r="AD393" s="1" t="e">
        <f>_xlfn.XLOOKUP($L393,Pos!$A:$A,Pos!T:T,_xlfn.XLOOKUP($L393,#REF!,#REF!, ""), 0)</f>
        <v>#REF!</v>
      </c>
      <c r="AE393" s="1" t="e">
        <f>_xlfn.XLOOKUP($L393,Pos!$A:$A,Pos!U:U,_xlfn.XLOOKUP($L393,#REF!,#REF!, ""), 0)</f>
        <v>#REF!</v>
      </c>
      <c r="AF393" s="1" t="e">
        <f>_xlfn.XLOOKUP($L393,Pos!$A:$A,Pos!V:V,_xlfn.XLOOKUP($L393,#REF!,#REF!, ""), 0)</f>
        <v>#REF!</v>
      </c>
      <c r="AG393" s="1" t="e">
        <f>_xlfn.XLOOKUP($L393,Pos!$A:$A,Pos!W:W,_xlfn.XLOOKUP($L393,#REF!,#REF!, ""), 0)</f>
        <v>#REF!</v>
      </c>
      <c r="AH393" s="1" t="e">
        <f>_xlfn.XLOOKUP($L393,Pos!$A:$A,Pos!X:X,_xlfn.XLOOKUP($L393,#REF!,#REF!, ""), 0)</f>
        <v>#REF!</v>
      </c>
      <c r="AI393" s="1" t="e">
        <f>_xlfn.XLOOKUP($L393,Pos!$A:$A,Pos!Y:Y,_xlfn.XLOOKUP($L393,#REF!,#REF!, ""), 0)</f>
        <v>#REF!</v>
      </c>
      <c r="AJ393" s="1" t="e">
        <f>_xlfn.XLOOKUP($L393,Pos!$A:$A,Pos!Z:Z,_xlfn.XLOOKUP($L393,#REF!,#REF!, ""), 0)</f>
        <v>#REF!</v>
      </c>
      <c r="AK393" s="1" t="e">
        <f>_xlfn.XLOOKUP($L393,Pos!$A:$A,Pos!AA:AA,_xlfn.XLOOKUP($L393,#REF!,#REF!, ""), 0)</f>
        <v>#REF!</v>
      </c>
      <c r="AL393" s="1" t="e">
        <f>_xlfn.XLOOKUP($L393,Pos!$A:$A,Pos!AB:AB,_xlfn.XLOOKUP($L393,#REF!,#REF!, ""), 0)</f>
        <v>#REF!</v>
      </c>
      <c r="AM393" s="1" t="e">
        <f>_xlfn.XLOOKUP($L393,Pos!$A:$A,Pos!AC:AC,_xlfn.XLOOKUP($L393,#REF!,#REF!, ""), 0)</f>
        <v>#REF!</v>
      </c>
      <c r="AN393" s="1" t="e">
        <f>_xlfn.XLOOKUP($L393,Pos!$A:$A,Pos!AD:AD,_xlfn.XLOOKUP($L393,#REF!,#REF!, ""), 0)</f>
        <v>#REF!</v>
      </c>
      <c r="AO393" s="1" t="e">
        <f>_xlfn.XLOOKUP($L393,Pos!$A:$A,Pos!AE:AE,_xlfn.XLOOKUP($L393,#REF!,#REF!, ""), 0)</f>
        <v>#REF!</v>
      </c>
      <c r="AP393" s="1" t="e">
        <f>_xlfn.XLOOKUP($L393,Pos!$A:$A,Pos!AF:AF,_xlfn.XLOOKUP($L393,#REF!,#REF!, ""), 0)</f>
        <v>#REF!</v>
      </c>
      <c r="AQ393" s="1" t="e">
        <f>_xlfn.XLOOKUP($L393,Pos!$A:$A,Pos!AG:AG,_xlfn.XLOOKUP($L393,#REF!,#REF!, ""), 0)</f>
        <v>#REF!</v>
      </c>
      <c r="AR393" s="1" t="e">
        <f>_xlfn.XLOOKUP($L393,Pos!$A:$A,Pos!AH:AH,_xlfn.XLOOKUP($L393,#REF!,#REF!, ""), 0)</f>
        <v>#REF!</v>
      </c>
      <c r="AS393" s="1" t="e">
        <f>_xlfn.XLOOKUP($L393,Pos!$A:$A,Pos!AI:AI,_xlfn.XLOOKUP($L393,#REF!,#REF!, ""), 0)</f>
        <v>#REF!</v>
      </c>
      <c r="AT393" s="1" t="e">
        <f>_xlfn.XLOOKUP($L393,Pos!$A:$A,Pos!AJ:AJ,_xlfn.XLOOKUP($L393,#REF!,#REF!, ""), 0)</f>
        <v>#REF!</v>
      </c>
      <c r="AU393" s="1" t="e">
        <f>_xlfn.XLOOKUP($L393,Pos!$A:$A,Pos!AK:AK,_xlfn.XLOOKUP($L393,#REF!,#REF!, ""), 0)</f>
        <v>#REF!</v>
      </c>
      <c r="AV393" s="1" t="e">
        <f>_xlfn.XLOOKUP($L393,Pos!$A:$A,Pos!AL:AL,_xlfn.XLOOKUP($L393,#REF!,#REF!, ""), 0)</f>
        <v>#REF!</v>
      </c>
      <c r="AW393" s="1" t="e">
        <f>_xlfn.XLOOKUP($L393,Pos!$A:$A,Pos!AM:AM,_xlfn.XLOOKUP($L393,#REF!,#REF!, ""), 0)</f>
        <v>#REF!</v>
      </c>
      <c r="AX393" s="1" t="e">
        <f>_xlfn.XLOOKUP($L393,Pos!$A:$A,Pos!AN:AN,_xlfn.XLOOKUP($L393,#REF!,#REF!, ""), 0)</f>
        <v>#REF!</v>
      </c>
      <c r="AY393" s="1" t="e">
        <f>_xlfn.XLOOKUP($L393,Pos!$A:$A,Pos!AO:AO,_xlfn.XLOOKUP($L393,#REF!,#REF!, ""), 0)</f>
        <v>#REF!</v>
      </c>
      <c r="AZ393" s="7" t="str">
        <f t="shared" si="155"/>
        <v>OUT</v>
      </c>
      <c r="BA393" s="1">
        <f>IF(OR(_xlfn.XLOOKUP(L393,Pos!B:B,Pos!L:L,FALSE)="ESG Reason",_xlfn.XLOOKUP(L393,Pos!B:B,Pos!L:L,FALSE)="Blacklisted"),1,0)</f>
        <v>1</v>
      </c>
      <c r="BC393" s="11">
        <v>1.931272102736606E-10</v>
      </c>
      <c r="BD393" s="11">
        <f>_xlfn.XLOOKUP($L393,Pos!$B:$B,Pos!H:H,0, 0)</f>
        <v>0</v>
      </c>
      <c r="BE393" s="11">
        <f>_xlfn.XLOOKUP($L393,Pos!$B:$B,Pos!I:I,0, 0)</f>
        <v>6.976563363847168E-4</v>
      </c>
      <c r="BF393" s="18">
        <f t="shared" si="156"/>
        <v>6.976563363847168E-4</v>
      </c>
      <c r="BG393" s="1">
        <f t="shared" si="157"/>
        <v>1</v>
      </c>
      <c r="BH393" s="1">
        <f t="shared" si="158"/>
        <v>25</v>
      </c>
      <c r="BI393" s="18">
        <f t="shared" si="159"/>
        <v>1.931272102736606E-10</v>
      </c>
      <c r="BJ393" s="3">
        <f t="shared" si="160"/>
        <v>0</v>
      </c>
      <c r="BK393" s="18">
        <f t="shared" si="161"/>
        <v>0</v>
      </c>
    </row>
    <row r="394" spans="3:63" x14ac:dyDescent="0.25">
      <c r="C394" s="3"/>
      <c r="D394" s="3"/>
      <c r="E394" s="3"/>
      <c r="F394" s="3"/>
      <c r="G394" s="51" t="s">
        <v>307</v>
      </c>
      <c r="H394" s="8" t="str">
        <f t="shared" si="151"/>
        <v>0%North America</v>
      </c>
      <c r="I394" s="11" cm="1">
        <f t="array" ref="I394">IF(
   AZ394 = "OUT", 0,IF(
   BD394 &gt;= LARGE(IF(ISNUMBER(BD:BD), BD:BD), 3),
   BE394 - 0.001,
   IF(BE394 &gt;=VLOOKUP(P394,mapping!$A:$B,2,FALSE), BE394,VLOOKUP(P394,mapping!$A$2:$B$8,2,FALSE))
))</f>
        <v>0</v>
      </c>
      <c r="J394" s="11" cm="1">
        <f t="array" ref="J394">IF(
    AZ394="OUT",0,IF(IF(
                      BD394&gt;=LARGE(IF(ISNUMBER(BD:BD),BD:BD),3),
                      BE394+0.001,
                      VLOOKUP(H394,mapping!$D:$E,2,FALSE)
                      )&gt;I394,
                   IF(
                      BD394&gt;=LARGE(IF(ISNUMBER(BD:BD),BD:BD),3),
                      BE394+0.001,
                      VLOOKUP(H394,mapping!$D:$E,2,FALSE)
                      ),
                   I394+0.002))</f>
        <v>0</v>
      </c>
      <c r="K394" s="8">
        <f t="shared" si="152"/>
        <v>6.9623602051172538E-4</v>
      </c>
      <c r="L394" s="1" t="str">
        <f>Pos!B811</f>
        <v>US0091581068</v>
      </c>
      <c r="M394" s="1" t="str">
        <f>_xlfn.XLOOKUP($L394,Pos!B:B,Pos!D:D,, 0)</f>
        <v>Air Products and Chemicals, Inc.</v>
      </c>
      <c r="N394" s="1" t="str">
        <f>_xlfn.XLOOKUP($L394,Pos!B:B,Pos!E:E,, 0)</f>
        <v>Chemicals</v>
      </c>
      <c r="O394" s="1" t="str">
        <f t="shared" si="153"/>
        <v>Chemicals_North America</v>
      </c>
      <c r="P394" s="1" t="str">
        <f>_xlfn.XLOOKUP($L394,Pos!B:B,Pos!F:F,, 0)</f>
        <v>North America</v>
      </c>
      <c r="Q394" s="1">
        <v>0</v>
      </c>
      <c r="R394" s="9">
        <f>_xlfn.XLOOKUP($L394,Pos!$B:$B,Pos!N:N,0, 0)</f>
        <v>6.27</v>
      </c>
      <c r="S394" s="9">
        <f>_xlfn.XLOOKUP($L394,Pos!$B:$B,Pos!O:O,0, 0)</f>
        <v>2.9916670000000001</v>
      </c>
      <c r="T394" s="9">
        <f>_xlfn.XLOOKUP($L394,Pos!$B:$B,Pos!P:P,0, 0)</f>
        <v>2.75</v>
      </c>
      <c r="U394" s="9">
        <f>_xlfn.XLOOKUP($L394,Pos!$B:$B,Pos!Q:Q,0, 0)</f>
        <v>2.2999999999999998</v>
      </c>
      <c r="V394" s="9">
        <f>_xlfn.XLOOKUP($L394,Pos!$B:$B,Pos!R:R,0, 0)</f>
        <v>8.3000000000000007</v>
      </c>
      <c r="W394" s="9">
        <f>_xlfn.XLOOKUP($L394,Pos!$B:$B,Pos!S:S,0, 0)</f>
        <v>4.198334</v>
      </c>
      <c r="X394" s="9" t="str">
        <f>_xlfn.XLOOKUP($L394,Pos!$B:$B,Pos!J:J,0, 0)</f>
        <v>Outperform</v>
      </c>
      <c r="Y394" s="1">
        <v>0</v>
      </c>
      <c r="Z394" s="1">
        <v>0</v>
      </c>
      <c r="AA394" s="1">
        <f t="shared" si="154"/>
        <v>0</v>
      </c>
      <c r="AB394" s="9">
        <f>_xlfn.XLOOKUP(L394,Pos!B:B,Pos!K:K,-1,0)</f>
        <v>5</v>
      </c>
      <c r="AC394" s="1" t="e">
        <f>_xlfn.XLOOKUP($L394,Pos!$A:$A,Pos!S:S,_xlfn.XLOOKUP($L394,#REF!,#REF!, ""), 0)</f>
        <v>#REF!</v>
      </c>
      <c r="AD394" s="1" t="e">
        <f>_xlfn.XLOOKUP($L394,Pos!$A:$A,Pos!T:T,_xlfn.XLOOKUP($L394,#REF!,#REF!, ""), 0)</f>
        <v>#REF!</v>
      </c>
      <c r="AE394" s="1" t="e">
        <f>_xlfn.XLOOKUP($L394,Pos!$A:$A,Pos!U:U,_xlfn.XLOOKUP($L394,#REF!,#REF!, ""), 0)</f>
        <v>#REF!</v>
      </c>
      <c r="AF394" s="1" t="e">
        <f>_xlfn.XLOOKUP($L394,Pos!$A:$A,Pos!V:V,_xlfn.XLOOKUP($L394,#REF!,#REF!, ""), 0)</f>
        <v>#REF!</v>
      </c>
      <c r="AG394" s="1" t="e">
        <f>_xlfn.XLOOKUP($L394,Pos!$A:$A,Pos!W:W,_xlfn.XLOOKUP($L394,#REF!,#REF!, ""), 0)</f>
        <v>#REF!</v>
      </c>
      <c r="AH394" s="1" t="e">
        <f>_xlfn.XLOOKUP($L394,Pos!$A:$A,Pos!X:X,_xlfn.XLOOKUP($L394,#REF!,#REF!, ""), 0)</f>
        <v>#REF!</v>
      </c>
      <c r="AI394" s="1" t="e">
        <f>_xlfn.XLOOKUP($L394,Pos!$A:$A,Pos!Y:Y,_xlfn.XLOOKUP($L394,#REF!,#REF!, ""), 0)</f>
        <v>#REF!</v>
      </c>
      <c r="AJ394" s="1" t="e">
        <f>_xlfn.XLOOKUP($L394,Pos!$A:$A,Pos!Z:Z,_xlfn.XLOOKUP($L394,#REF!,#REF!, ""), 0)</f>
        <v>#REF!</v>
      </c>
      <c r="AK394" s="1" t="e">
        <f>_xlfn.XLOOKUP($L394,Pos!$A:$A,Pos!AA:AA,_xlfn.XLOOKUP($L394,#REF!,#REF!, ""), 0)</f>
        <v>#REF!</v>
      </c>
      <c r="AL394" s="1" t="e">
        <f>_xlfn.XLOOKUP($L394,Pos!$A:$A,Pos!AB:AB,_xlfn.XLOOKUP($L394,#REF!,#REF!, ""), 0)</f>
        <v>#REF!</v>
      </c>
      <c r="AM394" s="1" t="e">
        <f>_xlfn.XLOOKUP($L394,Pos!$A:$A,Pos!AC:AC,_xlfn.XLOOKUP($L394,#REF!,#REF!, ""), 0)</f>
        <v>#REF!</v>
      </c>
      <c r="AN394" s="1" t="e">
        <f>_xlfn.XLOOKUP($L394,Pos!$A:$A,Pos!AD:AD,_xlfn.XLOOKUP($L394,#REF!,#REF!, ""), 0)</f>
        <v>#REF!</v>
      </c>
      <c r="AO394" s="1" t="e">
        <f>_xlfn.XLOOKUP($L394,Pos!$A:$A,Pos!AE:AE,_xlfn.XLOOKUP($L394,#REF!,#REF!, ""), 0)</f>
        <v>#REF!</v>
      </c>
      <c r="AP394" s="1" t="e">
        <f>_xlfn.XLOOKUP($L394,Pos!$A:$A,Pos!AF:AF,_xlfn.XLOOKUP($L394,#REF!,#REF!, ""), 0)</f>
        <v>#REF!</v>
      </c>
      <c r="AQ394" s="1" t="e">
        <f>_xlfn.XLOOKUP($L394,Pos!$A:$A,Pos!AG:AG,_xlfn.XLOOKUP($L394,#REF!,#REF!, ""), 0)</f>
        <v>#REF!</v>
      </c>
      <c r="AR394" s="1" t="e">
        <f>_xlfn.XLOOKUP($L394,Pos!$A:$A,Pos!AH:AH,_xlfn.XLOOKUP($L394,#REF!,#REF!, ""), 0)</f>
        <v>#REF!</v>
      </c>
      <c r="AS394" s="1" t="e">
        <f>_xlfn.XLOOKUP($L394,Pos!$A:$A,Pos!AI:AI,_xlfn.XLOOKUP($L394,#REF!,#REF!, ""), 0)</f>
        <v>#REF!</v>
      </c>
      <c r="AT394" s="1" t="e">
        <f>_xlfn.XLOOKUP($L394,Pos!$A:$A,Pos!AJ:AJ,_xlfn.XLOOKUP($L394,#REF!,#REF!, ""), 0)</f>
        <v>#REF!</v>
      </c>
      <c r="AU394" s="1" t="e">
        <f>_xlfn.XLOOKUP($L394,Pos!$A:$A,Pos!AK:AK,_xlfn.XLOOKUP($L394,#REF!,#REF!, ""), 0)</f>
        <v>#REF!</v>
      </c>
      <c r="AV394" s="1" t="e">
        <f>_xlfn.XLOOKUP($L394,Pos!$A:$A,Pos!AL:AL,_xlfn.XLOOKUP($L394,#REF!,#REF!, ""), 0)</f>
        <v>#REF!</v>
      </c>
      <c r="AW394" s="1" t="e">
        <f>_xlfn.XLOOKUP($L394,Pos!$A:$A,Pos!AM:AM,_xlfn.XLOOKUP($L394,#REF!,#REF!, ""), 0)</f>
        <v>#REF!</v>
      </c>
      <c r="AX394" s="1" t="e">
        <f>_xlfn.XLOOKUP($L394,Pos!$A:$A,Pos!AN:AN,_xlfn.XLOOKUP($L394,#REF!,#REF!, ""), 0)</f>
        <v>#REF!</v>
      </c>
      <c r="AY394" s="1" t="e">
        <f>_xlfn.XLOOKUP($L394,Pos!$A:$A,Pos!AO:AO,_xlfn.XLOOKUP($L394,#REF!,#REF!, ""), 0)</f>
        <v>#REF!</v>
      </c>
      <c r="AZ394" s="7" t="str">
        <f t="shared" si="155"/>
        <v>OUT</v>
      </c>
      <c r="BA394" s="1">
        <f>IF(OR(_xlfn.XLOOKUP(L394,Pos!B:B,Pos!L:L,FALSE)="ESG Reason",_xlfn.XLOOKUP(L394,Pos!B:B,Pos!L:L,FALSE)="Blacklisted"),1,0)</f>
        <v>0</v>
      </c>
      <c r="BC394" s="11">
        <v>8.9636689771696525E-11</v>
      </c>
      <c r="BD394" s="11">
        <f>_xlfn.XLOOKUP($L394,Pos!$B:$B,Pos!H:H,0, 0)</f>
        <v>0</v>
      </c>
      <c r="BE394" s="11">
        <f>_xlfn.XLOOKUP($L394,Pos!$B:$B,Pos!I:I,0, 0)</f>
        <v>6.9623602051172538E-4</v>
      </c>
      <c r="BF394" s="18">
        <f t="shared" si="156"/>
        <v>6.9623602051172538E-4</v>
      </c>
      <c r="BG394" s="1">
        <f t="shared" si="157"/>
        <v>1</v>
      </c>
      <c r="BH394" s="1">
        <f t="shared" si="158"/>
        <v>23</v>
      </c>
      <c r="BI394" s="18">
        <f t="shared" si="159"/>
        <v>8.9636689771696525E-11</v>
      </c>
      <c r="BJ394" s="3">
        <f t="shared" si="160"/>
        <v>0</v>
      </c>
      <c r="BK394" s="18">
        <f t="shared" si="161"/>
        <v>0</v>
      </c>
    </row>
    <row r="395" spans="3:63" x14ac:dyDescent="0.25">
      <c r="C395" s="3"/>
      <c r="D395" s="3"/>
      <c r="E395" s="3"/>
      <c r="F395" s="3"/>
      <c r="G395" s="51" t="s">
        <v>299</v>
      </c>
      <c r="H395" s="8" t="str">
        <f t="shared" si="151"/>
        <v>0%North America</v>
      </c>
      <c r="I395" s="11" cm="1">
        <f t="array" ref="I395">IF(
   AZ395 = "OUT", 0,IF(
   BD395 &gt;= LARGE(IF(ISNUMBER(BD:BD), BD:BD), 3),
   BE395 - 0.001,
   IF(BE395 &gt;=VLOOKUP(P395,mapping!$A:$B,2,FALSE), BE395,VLOOKUP(P395,mapping!$A$2:$B$8,2,FALSE))
))</f>
        <v>2E-3</v>
      </c>
      <c r="J395" s="11" cm="1">
        <f t="array" ref="J395">IF(
    AZ395="OUT",0,IF(IF(
                      BD395&gt;=LARGE(IF(ISNUMBER(BD:BD),BD:BD),3),
                      BE395+0.001,
                      VLOOKUP(H395,mapping!$D:$E,2,FALSE)
                      )&gt;I395,
                   IF(
                      BD395&gt;=LARGE(IF(ISNUMBER(BD:BD),BD:BD),3),
                      BE395+0.001,
                      VLOOKUP(H395,mapping!$D:$E,2,FALSE)
                      ),
                   I395+0.002))</f>
        <v>0.01</v>
      </c>
      <c r="K395" s="8">
        <f t="shared" si="152"/>
        <v>6.9354251112678565E-4</v>
      </c>
      <c r="L395" s="1" t="str">
        <f>Pos!B1274</f>
        <v>US91913Y1001</v>
      </c>
      <c r="M395" s="1" t="str">
        <f>_xlfn.XLOOKUP($L395,Pos!B:B,Pos!D:D,, 0)</f>
        <v>Valero Energy Corporation</v>
      </c>
      <c r="N395" s="1" t="str">
        <f>_xlfn.XLOOKUP($L395,Pos!B:B,Pos!E:E,, 0)</f>
        <v>Energy</v>
      </c>
      <c r="O395" s="1" t="str">
        <f t="shared" si="153"/>
        <v>Energy_North America</v>
      </c>
      <c r="P395" s="1" t="str">
        <f>_xlfn.XLOOKUP($L395,Pos!B:B,Pos!F:F,, 0)</f>
        <v>North America</v>
      </c>
      <c r="Q395" s="1">
        <v>0</v>
      </c>
      <c r="R395" s="9">
        <f>_xlfn.XLOOKUP($L395,Pos!$B:$B,Pos!N:N,0, 0)</f>
        <v>4.91</v>
      </c>
      <c r="S395" s="9">
        <f>_xlfn.XLOOKUP($L395,Pos!$B:$B,Pos!O:O,0, 0)</f>
        <v>5.162833</v>
      </c>
      <c r="T395" s="9">
        <f>_xlfn.XLOOKUP($L395,Pos!$B:$B,Pos!P:P,0, 0)</f>
        <v>4.0999999999999996</v>
      </c>
      <c r="U395" s="9">
        <f>_xlfn.XLOOKUP($L395,Pos!$B:$B,Pos!Q:Q,0, 0)</f>
        <v>9.8000000000000007</v>
      </c>
      <c r="V395" s="9">
        <f>_xlfn.XLOOKUP($L395,Pos!$B:$B,Pos!R:R,0, 0)</f>
        <v>1.9</v>
      </c>
      <c r="W395" s="9">
        <f>_xlfn.XLOOKUP($L395,Pos!$B:$B,Pos!S:S,0, 0)</f>
        <v>3.9849999999999999</v>
      </c>
      <c r="X395" s="9" t="str">
        <f>_xlfn.XLOOKUP($L395,Pos!$B:$B,Pos!J:J,0, 0)</f>
        <v>Outperform</v>
      </c>
      <c r="Y395" s="1">
        <v>0</v>
      </c>
      <c r="Z395" s="1">
        <v>0</v>
      </c>
      <c r="AA395" s="1">
        <f t="shared" si="154"/>
        <v>0</v>
      </c>
      <c r="AB395" s="9">
        <f>_xlfn.XLOOKUP(L395,Pos!B:B,Pos!K:K,-1,0)</f>
        <v>7.8260869565217392</v>
      </c>
      <c r="AC395" s="1" t="e">
        <f>_xlfn.XLOOKUP($L395,Pos!$A:$A,Pos!S:S,_xlfn.XLOOKUP($L395,#REF!,#REF!, ""), 0)</f>
        <v>#REF!</v>
      </c>
      <c r="AD395" s="1" t="e">
        <f>_xlfn.XLOOKUP($L395,Pos!$A:$A,Pos!T:T,_xlfn.XLOOKUP($L395,#REF!,#REF!, ""), 0)</f>
        <v>#REF!</v>
      </c>
      <c r="AE395" s="1" t="e">
        <f>_xlfn.XLOOKUP($L395,Pos!$A:$A,Pos!U:U,_xlfn.XLOOKUP($L395,#REF!,#REF!, ""), 0)</f>
        <v>#REF!</v>
      </c>
      <c r="AF395" s="1" t="e">
        <f>_xlfn.XLOOKUP($L395,Pos!$A:$A,Pos!V:V,_xlfn.XLOOKUP($L395,#REF!,#REF!, ""), 0)</f>
        <v>#REF!</v>
      </c>
      <c r="AG395" s="1" t="e">
        <f>_xlfn.XLOOKUP($L395,Pos!$A:$A,Pos!W:W,_xlfn.XLOOKUP($L395,#REF!,#REF!, ""), 0)</f>
        <v>#REF!</v>
      </c>
      <c r="AH395" s="1" t="e">
        <f>_xlfn.XLOOKUP($L395,Pos!$A:$A,Pos!X:X,_xlfn.XLOOKUP($L395,#REF!,#REF!, ""), 0)</f>
        <v>#REF!</v>
      </c>
      <c r="AI395" s="1" t="e">
        <f>_xlfn.XLOOKUP($L395,Pos!$A:$A,Pos!Y:Y,_xlfn.XLOOKUP($L395,#REF!,#REF!, ""), 0)</f>
        <v>#REF!</v>
      </c>
      <c r="AJ395" s="1" t="e">
        <f>_xlfn.XLOOKUP($L395,Pos!$A:$A,Pos!Z:Z,_xlfn.XLOOKUP($L395,#REF!,#REF!, ""), 0)</f>
        <v>#REF!</v>
      </c>
      <c r="AK395" s="1" t="e">
        <f>_xlfn.XLOOKUP($L395,Pos!$A:$A,Pos!AA:AA,_xlfn.XLOOKUP($L395,#REF!,#REF!, ""), 0)</f>
        <v>#REF!</v>
      </c>
      <c r="AL395" s="1" t="e">
        <f>_xlfn.XLOOKUP($L395,Pos!$A:$A,Pos!AB:AB,_xlfn.XLOOKUP($L395,#REF!,#REF!, ""), 0)</f>
        <v>#REF!</v>
      </c>
      <c r="AM395" s="1" t="e">
        <f>_xlfn.XLOOKUP($L395,Pos!$A:$A,Pos!AC:AC,_xlfn.XLOOKUP($L395,#REF!,#REF!, ""), 0)</f>
        <v>#REF!</v>
      </c>
      <c r="AN395" s="1" t="e">
        <f>_xlfn.XLOOKUP($L395,Pos!$A:$A,Pos!AD:AD,_xlfn.XLOOKUP($L395,#REF!,#REF!, ""), 0)</f>
        <v>#REF!</v>
      </c>
      <c r="AO395" s="1" t="e">
        <f>_xlfn.XLOOKUP($L395,Pos!$A:$A,Pos!AE:AE,_xlfn.XLOOKUP($L395,#REF!,#REF!, ""), 0)</f>
        <v>#REF!</v>
      </c>
      <c r="AP395" s="1" t="e">
        <f>_xlfn.XLOOKUP($L395,Pos!$A:$A,Pos!AF:AF,_xlfn.XLOOKUP($L395,#REF!,#REF!, ""), 0)</f>
        <v>#REF!</v>
      </c>
      <c r="AQ395" s="1" t="e">
        <f>_xlfn.XLOOKUP($L395,Pos!$A:$A,Pos!AG:AG,_xlfn.XLOOKUP($L395,#REF!,#REF!, ""), 0)</f>
        <v>#REF!</v>
      </c>
      <c r="AR395" s="1" t="e">
        <f>_xlfn.XLOOKUP($L395,Pos!$A:$A,Pos!AH:AH,_xlfn.XLOOKUP($L395,#REF!,#REF!, ""), 0)</f>
        <v>#REF!</v>
      </c>
      <c r="AS395" s="1" t="e">
        <f>_xlfn.XLOOKUP($L395,Pos!$A:$A,Pos!AI:AI,_xlfn.XLOOKUP($L395,#REF!,#REF!, ""), 0)</f>
        <v>#REF!</v>
      </c>
      <c r="AT395" s="1" t="e">
        <f>_xlfn.XLOOKUP($L395,Pos!$A:$A,Pos!AJ:AJ,_xlfn.XLOOKUP($L395,#REF!,#REF!, ""), 0)</f>
        <v>#REF!</v>
      </c>
      <c r="AU395" s="1" t="e">
        <f>_xlfn.XLOOKUP($L395,Pos!$A:$A,Pos!AK:AK,_xlfn.XLOOKUP($L395,#REF!,#REF!, ""), 0)</f>
        <v>#REF!</v>
      </c>
      <c r="AV395" s="1" t="e">
        <f>_xlfn.XLOOKUP($L395,Pos!$A:$A,Pos!AL:AL,_xlfn.XLOOKUP($L395,#REF!,#REF!, ""), 0)</f>
        <v>#REF!</v>
      </c>
      <c r="AW395" s="1" t="e">
        <f>_xlfn.XLOOKUP($L395,Pos!$A:$A,Pos!AM:AM,_xlfn.XLOOKUP($L395,#REF!,#REF!, ""), 0)</f>
        <v>#REF!</v>
      </c>
      <c r="AX395" s="1" t="e">
        <f>_xlfn.XLOOKUP($L395,Pos!$A:$A,Pos!AN:AN,_xlfn.XLOOKUP($L395,#REF!,#REF!, ""), 0)</f>
        <v>#REF!</v>
      </c>
      <c r="AY395" s="1" t="e">
        <f>_xlfn.XLOOKUP($L395,Pos!$A:$A,Pos!AO:AO,_xlfn.XLOOKUP($L395,#REF!,#REF!, ""), 0)</f>
        <v>#REF!</v>
      </c>
      <c r="AZ395" s="7" t="s">
        <v>4184</v>
      </c>
      <c r="BA395" s="1">
        <f>IF(OR(_xlfn.XLOOKUP(L395,Pos!B:B,Pos!L:L,FALSE)="ESG Reason",_xlfn.XLOOKUP(L395,Pos!B:B,Pos!L:L,FALSE)="Blacklisted"),1,0)</f>
        <v>0</v>
      </c>
      <c r="BC395" s="11">
        <v>9.9636883509646498E-3</v>
      </c>
      <c r="BD395" s="11">
        <f>_xlfn.XLOOKUP($L395,Pos!$B:$B,Pos!H:H,0, 0)</f>
        <v>0</v>
      </c>
      <c r="BE395" s="11">
        <f>_xlfn.XLOOKUP($L395,Pos!$B:$B,Pos!I:I,0, 0)</f>
        <v>6.9354251112678565E-4</v>
      </c>
      <c r="BF395" s="18">
        <f t="shared" si="156"/>
        <v>6.9354251112678565E-4</v>
      </c>
      <c r="BG395" s="1">
        <f t="shared" si="157"/>
        <v>1</v>
      </c>
      <c r="BH395" s="1">
        <f t="shared" si="158"/>
        <v>25</v>
      </c>
      <c r="BI395" s="18">
        <f t="shared" si="159"/>
        <v>9.9636883509646498E-3</v>
      </c>
      <c r="BJ395" s="3">
        <f t="shared" si="160"/>
        <v>9.2701458398378647E-3</v>
      </c>
      <c r="BK395" s="18">
        <f t="shared" si="161"/>
        <v>9.9636883509646498E-3</v>
      </c>
    </row>
    <row r="396" spans="3:63" x14ac:dyDescent="0.25">
      <c r="C396" s="3"/>
      <c r="D396" s="3"/>
      <c r="E396" s="3"/>
      <c r="F396" s="3"/>
      <c r="G396" s="51" t="s">
        <v>309</v>
      </c>
      <c r="H396" s="8" t="str">
        <f t="shared" si="151"/>
        <v>0%North America</v>
      </c>
      <c r="I396" s="11" cm="1">
        <f t="array" ref="I396">IF(
   AZ396 = "OUT", 0,IF(
   BD396 &gt;= LARGE(IF(ISNUMBER(BD:BD), BD:BD), 3),
   BE396 - 0.001,
   IF(BE396 &gt;=VLOOKUP(P396,mapping!$A:$B,2,FALSE), BE396,VLOOKUP(P396,mapping!$A$2:$B$8,2,FALSE))
))</f>
        <v>0</v>
      </c>
      <c r="J396" s="11" cm="1">
        <f t="array" ref="J396">IF(
    AZ396="OUT",0,IF(IF(
                      BD396&gt;=LARGE(IF(ISNUMBER(BD:BD),BD:BD),3),
                      BE396+0.001,
                      VLOOKUP(H396,mapping!$D:$E,2,FALSE)
                      )&gt;I396,
                   IF(
                      BD396&gt;=LARGE(IF(ISNUMBER(BD:BD),BD:BD),3),
                      BE396+0.001,
                      VLOOKUP(H396,mapping!$D:$E,2,FALSE)
                      ),
                   I396+0.002))</f>
        <v>0</v>
      </c>
      <c r="K396" s="8">
        <f t="shared" si="152"/>
        <v>6.7908821422652541E-4</v>
      </c>
      <c r="L396" s="1" t="str">
        <f>Pos!B1123</f>
        <v>US61174X1090</v>
      </c>
      <c r="M396" s="1" t="str">
        <f>_xlfn.XLOOKUP($L396,Pos!B:B,Pos!D:D,, 0)</f>
        <v>Monster Beverage Corporation</v>
      </c>
      <c r="N396" s="1" t="str">
        <f>_xlfn.XLOOKUP($L396,Pos!B:B,Pos!E:E,, 0)</f>
        <v>Food, Beverage &amp; Tobacco</v>
      </c>
      <c r="O396" s="1" t="str">
        <f t="shared" si="153"/>
        <v>Food, Beverage &amp; Tobacco_North America</v>
      </c>
      <c r="P396" s="1" t="str">
        <f>_xlfn.XLOOKUP($L396,Pos!B:B,Pos!F:F,, 0)</f>
        <v>North America</v>
      </c>
      <c r="Q396" s="1">
        <v>0</v>
      </c>
      <c r="R396" s="9">
        <f>_xlfn.XLOOKUP($L396,Pos!$B:$B,Pos!N:N,0, 0)</f>
        <v>0</v>
      </c>
      <c r="S396" s="9">
        <f>_xlfn.XLOOKUP($L396,Pos!$B:$B,Pos!O:O,0, 0)</f>
        <v>0.753</v>
      </c>
      <c r="T396" s="9">
        <f>_xlfn.XLOOKUP($L396,Pos!$B:$B,Pos!P:P,0, 0)</f>
        <v>7.0250000000000004</v>
      </c>
      <c r="U396" s="9">
        <f>_xlfn.XLOOKUP($L396,Pos!$B:$B,Pos!Q:Q,0, 0)</f>
        <v>9.6</v>
      </c>
      <c r="V396" s="9">
        <f>_xlfn.XLOOKUP($L396,Pos!$B:$B,Pos!R:R,0, 0)</f>
        <v>5.1666670000000003</v>
      </c>
      <c r="W396" s="9">
        <f>_xlfn.XLOOKUP($L396,Pos!$B:$B,Pos!S:S,0, 0)</f>
        <v>7.8333329999999997</v>
      </c>
      <c r="X396" s="9" t="str">
        <f>_xlfn.XLOOKUP($L396,Pos!$B:$B,Pos!J:J,0, 0)</f>
        <v>Outperform</v>
      </c>
      <c r="Y396" s="1">
        <v>0</v>
      </c>
      <c r="Z396" s="1">
        <v>0</v>
      </c>
      <c r="AA396" s="1">
        <f t="shared" si="154"/>
        <v>0</v>
      </c>
      <c r="AB396" s="9">
        <f>_xlfn.XLOOKUP(L396,Pos!B:B,Pos!K:K,-1,0)</f>
        <v>2.3809523809523809</v>
      </c>
      <c r="AC396" s="1" t="e">
        <f>_xlfn.XLOOKUP($L396,Pos!$A:$A,Pos!S:S,_xlfn.XLOOKUP($L396,#REF!,#REF!, ""), 0)</f>
        <v>#REF!</v>
      </c>
      <c r="AD396" s="1" t="e">
        <f>_xlfn.XLOOKUP($L396,Pos!$A:$A,Pos!T:T,_xlfn.XLOOKUP($L396,#REF!,#REF!, ""), 0)</f>
        <v>#REF!</v>
      </c>
      <c r="AE396" s="1" t="e">
        <f>_xlfn.XLOOKUP($L396,Pos!$A:$A,Pos!U:U,_xlfn.XLOOKUP($L396,#REF!,#REF!, ""), 0)</f>
        <v>#REF!</v>
      </c>
      <c r="AF396" s="1" t="e">
        <f>_xlfn.XLOOKUP($L396,Pos!$A:$A,Pos!V:V,_xlfn.XLOOKUP($L396,#REF!,#REF!, ""), 0)</f>
        <v>#REF!</v>
      </c>
      <c r="AG396" s="1" t="e">
        <f>_xlfn.XLOOKUP($L396,Pos!$A:$A,Pos!W:W,_xlfn.XLOOKUP($L396,#REF!,#REF!, ""), 0)</f>
        <v>#REF!</v>
      </c>
      <c r="AH396" s="1" t="e">
        <f>_xlfn.XLOOKUP($L396,Pos!$A:$A,Pos!X:X,_xlfn.XLOOKUP($L396,#REF!,#REF!, ""), 0)</f>
        <v>#REF!</v>
      </c>
      <c r="AI396" s="1" t="e">
        <f>_xlfn.XLOOKUP($L396,Pos!$A:$A,Pos!Y:Y,_xlfn.XLOOKUP($L396,#REF!,#REF!, ""), 0)</f>
        <v>#REF!</v>
      </c>
      <c r="AJ396" s="1" t="e">
        <f>_xlfn.XLOOKUP($L396,Pos!$A:$A,Pos!Z:Z,_xlfn.XLOOKUP($L396,#REF!,#REF!, ""), 0)</f>
        <v>#REF!</v>
      </c>
      <c r="AK396" s="1" t="e">
        <f>_xlfn.XLOOKUP($L396,Pos!$A:$A,Pos!AA:AA,_xlfn.XLOOKUP($L396,#REF!,#REF!, ""), 0)</f>
        <v>#REF!</v>
      </c>
      <c r="AL396" s="1" t="e">
        <f>_xlfn.XLOOKUP($L396,Pos!$A:$A,Pos!AB:AB,_xlfn.XLOOKUP($L396,#REF!,#REF!, ""), 0)</f>
        <v>#REF!</v>
      </c>
      <c r="AM396" s="1" t="e">
        <f>_xlfn.XLOOKUP($L396,Pos!$A:$A,Pos!AC:AC,_xlfn.XLOOKUP($L396,#REF!,#REF!, ""), 0)</f>
        <v>#REF!</v>
      </c>
      <c r="AN396" s="1" t="e">
        <f>_xlfn.XLOOKUP($L396,Pos!$A:$A,Pos!AD:AD,_xlfn.XLOOKUP($L396,#REF!,#REF!, ""), 0)</f>
        <v>#REF!</v>
      </c>
      <c r="AO396" s="1" t="e">
        <f>_xlfn.XLOOKUP($L396,Pos!$A:$A,Pos!AE:AE,_xlfn.XLOOKUP($L396,#REF!,#REF!, ""), 0)</f>
        <v>#REF!</v>
      </c>
      <c r="AP396" s="1" t="e">
        <f>_xlfn.XLOOKUP($L396,Pos!$A:$A,Pos!AF:AF,_xlfn.XLOOKUP($L396,#REF!,#REF!, ""), 0)</f>
        <v>#REF!</v>
      </c>
      <c r="AQ396" s="1" t="e">
        <f>_xlfn.XLOOKUP($L396,Pos!$A:$A,Pos!AG:AG,_xlfn.XLOOKUP($L396,#REF!,#REF!, ""), 0)</f>
        <v>#REF!</v>
      </c>
      <c r="AR396" s="1" t="e">
        <f>_xlfn.XLOOKUP($L396,Pos!$A:$A,Pos!AH:AH,_xlfn.XLOOKUP($L396,#REF!,#REF!, ""), 0)</f>
        <v>#REF!</v>
      </c>
      <c r="AS396" s="1" t="e">
        <f>_xlfn.XLOOKUP($L396,Pos!$A:$A,Pos!AI:AI,_xlfn.XLOOKUP($L396,#REF!,#REF!, ""), 0)</f>
        <v>#REF!</v>
      </c>
      <c r="AT396" s="1" t="e">
        <f>_xlfn.XLOOKUP($L396,Pos!$A:$A,Pos!AJ:AJ,_xlfn.XLOOKUP($L396,#REF!,#REF!, ""), 0)</f>
        <v>#REF!</v>
      </c>
      <c r="AU396" s="1" t="e">
        <f>_xlfn.XLOOKUP($L396,Pos!$A:$A,Pos!AK:AK,_xlfn.XLOOKUP($L396,#REF!,#REF!, ""), 0)</f>
        <v>#REF!</v>
      </c>
      <c r="AV396" s="1" t="e">
        <f>_xlfn.XLOOKUP($L396,Pos!$A:$A,Pos!AL:AL,_xlfn.XLOOKUP($L396,#REF!,#REF!, ""), 0)</f>
        <v>#REF!</v>
      </c>
      <c r="AW396" s="1" t="e">
        <f>_xlfn.XLOOKUP($L396,Pos!$A:$A,Pos!AM:AM,_xlfn.XLOOKUP($L396,#REF!,#REF!, ""), 0)</f>
        <v>#REF!</v>
      </c>
      <c r="AX396" s="1" t="e">
        <f>_xlfn.XLOOKUP($L396,Pos!$A:$A,Pos!AN:AN,_xlfn.XLOOKUP($L396,#REF!,#REF!, ""), 0)</f>
        <v>#REF!</v>
      </c>
      <c r="AY396" s="1" t="e">
        <f>_xlfn.XLOOKUP($L396,Pos!$A:$A,Pos!AO:AO,_xlfn.XLOOKUP($L396,#REF!,#REF!, ""), 0)</f>
        <v>#REF!</v>
      </c>
      <c r="AZ396" s="7" t="str">
        <f t="shared" si="155"/>
        <v>OUT</v>
      </c>
      <c r="BA396" s="1">
        <f>IF(OR(_xlfn.XLOOKUP(L396,Pos!B:B,Pos!L:L,FALSE)="ESG Reason",_xlfn.XLOOKUP(L396,Pos!B:B,Pos!L:L,FALSE)="Blacklisted"),1,0)</f>
        <v>1</v>
      </c>
      <c r="BC396" s="11">
        <v>8.7898396531292362E-11</v>
      </c>
      <c r="BD396" s="11">
        <f>_xlfn.XLOOKUP($L396,Pos!$B:$B,Pos!H:H,0, 0)</f>
        <v>0</v>
      </c>
      <c r="BE396" s="11">
        <f>_xlfn.XLOOKUP($L396,Pos!$B:$B,Pos!I:I,0, 0)</f>
        <v>6.7908821422652541E-4</v>
      </c>
      <c r="BF396" s="18">
        <f t="shared" si="156"/>
        <v>6.7908821422652541E-4</v>
      </c>
      <c r="BG396" s="1">
        <f t="shared" si="157"/>
        <v>1</v>
      </c>
      <c r="BH396" s="1">
        <f t="shared" si="158"/>
        <v>27</v>
      </c>
      <c r="BI396" s="18">
        <f t="shared" si="159"/>
        <v>8.7898396531292362E-11</v>
      </c>
      <c r="BJ396" s="3">
        <f t="shared" si="160"/>
        <v>0</v>
      </c>
      <c r="BK396" s="18">
        <f t="shared" si="161"/>
        <v>0</v>
      </c>
    </row>
    <row r="397" spans="3:63" x14ac:dyDescent="0.25">
      <c r="C397" s="3"/>
      <c r="D397" s="3"/>
      <c r="E397" s="3"/>
      <c r="F397" s="3"/>
      <c r="G397" s="51" t="s">
        <v>310</v>
      </c>
      <c r="H397" s="8" t="str">
        <f t="shared" si="151"/>
        <v>0%North America</v>
      </c>
      <c r="I397" s="11" cm="1">
        <f t="array" ref="I397">IF(
   AZ397 = "OUT", 0,IF(
   BD397 &gt;= LARGE(IF(ISNUMBER(BD:BD), BD:BD), 3),
   BE397 - 0.001,
   IF(BE397 &gt;=VLOOKUP(P397,mapping!$A:$B,2,FALSE), BE397,VLOOKUP(P397,mapping!$A$2:$B$8,2,FALSE))
))</f>
        <v>0</v>
      </c>
      <c r="J397" s="11" cm="1">
        <f t="array" ref="J397">IF(
    AZ397="OUT",0,IF(IF(
                      BD397&gt;=LARGE(IF(ISNUMBER(BD:BD),BD:BD),3),
                      BE397+0.001,
                      VLOOKUP(H397,mapping!$D:$E,2,FALSE)
                      )&gt;I397,
                   IF(
                      BD397&gt;=LARGE(IF(ISNUMBER(BD:BD),BD:BD),3),
                      BE397+0.001,
                      VLOOKUP(H397,mapping!$D:$E,2,FALSE)
                      ),
                   I397+0.002))</f>
        <v>0</v>
      </c>
      <c r="K397" s="8">
        <f t="shared" si="152"/>
        <v>6.7811556639434155E-4</v>
      </c>
      <c r="L397" s="1" t="str">
        <f>Pos!B138</f>
        <v>CA8672241079</v>
      </c>
      <c r="M397" s="1" t="str">
        <f>_xlfn.XLOOKUP($L397,Pos!B:B,Pos!D:D,, 0)</f>
        <v>Suncor Energy Inc.</v>
      </c>
      <c r="N397" s="1" t="str">
        <f>_xlfn.XLOOKUP($L397,Pos!B:B,Pos!E:E,, 0)</f>
        <v>Energy</v>
      </c>
      <c r="O397" s="1" t="str">
        <f t="shared" si="153"/>
        <v>Energy_North America</v>
      </c>
      <c r="P397" s="1" t="str">
        <f>_xlfn.XLOOKUP($L397,Pos!B:B,Pos!F:F,, 0)</f>
        <v>North America</v>
      </c>
      <c r="Q397" s="1">
        <v>0</v>
      </c>
      <c r="R397" s="9">
        <f>_xlfn.XLOOKUP($L397,Pos!$B:$B,Pos!N:N,0, 0)</f>
        <v>5.99</v>
      </c>
      <c r="S397" s="9">
        <f>_xlfn.XLOOKUP($L397,Pos!$B:$B,Pos!O:O,0, 0)</f>
        <v>7.723166</v>
      </c>
      <c r="T397" s="9">
        <f>_xlfn.XLOOKUP($L397,Pos!$B:$B,Pos!P:P,0, 0)</f>
        <v>5.05</v>
      </c>
      <c r="U397" s="9">
        <f>_xlfn.XLOOKUP($L397,Pos!$B:$B,Pos!Q:Q,0, 0)</f>
        <v>7.8</v>
      </c>
      <c r="V397" s="9">
        <f>_xlfn.XLOOKUP($L397,Pos!$B:$B,Pos!R:R,0, 0)</f>
        <v>5.7333340000000002</v>
      </c>
      <c r="W397" s="9">
        <f>_xlfn.XLOOKUP($L397,Pos!$B:$B,Pos!S:S,0, 0)</f>
        <v>3.693333</v>
      </c>
      <c r="X397" s="9" t="str">
        <f>_xlfn.XLOOKUP($L397,Pos!$B:$B,Pos!J:J,0, 0)</f>
        <v>Outperform</v>
      </c>
      <c r="Y397" s="1">
        <v>0</v>
      </c>
      <c r="Z397" s="1">
        <v>0</v>
      </c>
      <c r="AA397" s="1">
        <f t="shared" si="154"/>
        <v>0</v>
      </c>
      <c r="AB397" s="9">
        <f>_xlfn.XLOOKUP(L397,Pos!B:B,Pos!K:K,-1,0)</f>
        <v>-1</v>
      </c>
      <c r="AC397" s="1" t="e">
        <f>_xlfn.XLOOKUP($L397,Pos!$A:$A,Pos!S:S,_xlfn.XLOOKUP($L397,#REF!,#REF!, ""), 0)</f>
        <v>#REF!</v>
      </c>
      <c r="AD397" s="1" t="e">
        <f>_xlfn.XLOOKUP($L397,Pos!$A:$A,Pos!T:T,_xlfn.XLOOKUP($L397,#REF!,#REF!, ""), 0)</f>
        <v>#REF!</v>
      </c>
      <c r="AE397" s="1" t="e">
        <f>_xlfn.XLOOKUP($L397,Pos!$A:$A,Pos!U:U,_xlfn.XLOOKUP($L397,#REF!,#REF!, ""), 0)</f>
        <v>#REF!</v>
      </c>
      <c r="AF397" s="1" t="e">
        <f>_xlfn.XLOOKUP($L397,Pos!$A:$A,Pos!V:V,_xlfn.XLOOKUP($L397,#REF!,#REF!, ""), 0)</f>
        <v>#REF!</v>
      </c>
      <c r="AG397" s="1" t="e">
        <f>_xlfn.XLOOKUP($L397,Pos!$A:$A,Pos!W:W,_xlfn.XLOOKUP($L397,#REF!,#REF!, ""), 0)</f>
        <v>#REF!</v>
      </c>
      <c r="AH397" s="1" t="e">
        <f>_xlfn.XLOOKUP($L397,Pos!$A:$A,Pos!X:X,_xlfn.XLOOKUP($L397,#REF!,#REF!, ""), 0)</f>
        <v>#REF!</v>
      </c>
      <c r="AI397" s="1" t="e">
        <f>_xlfn.XLOOKUP($L397,Pos!$A:$A,Pos!Y:Y,_xlfn.XLOOKUP($L397,#REF!,#REF!, ""), 0)</f>
        <v>#REF!</v>
      </c>
      <c r="AJ397" s="1" t="e">
        <f>_xlfn.XLOOKUP($L397,Pos!$A:$A,Pos!Z:Z,_xlfn.XLOOKUP($L397,#REF!,#REF!, ""), 0)</f>
        <v>#REF!</v>
      </c>
      <c r="AK397" s="1" t="e">
        <f>_xlfn.XLOOKUP($L397,Pos!$A:$A,Pos!AA:AA,_xlfn.XLOOKUP($L397,#REF!,#REF!, ""), 0)</f>
        <v>#REF!</v>
      </c>
      <c r="AL397" s="1" t="e">
        <f>_xlfn.XLOOKUP($L397,Pos!$A:$A,Pos!AB:AB,_xlfn.XLOOKUP($L397,#REF!,#REF!, ""), 0)</f>
        <v>#REF!</v>
      </c>
      <c r="AM397" s="1" t="e">
        <f>_xlfn.XLOOKUP($L397,Pos!$A:$A,Pos!AC:AC,_xlfn.XLOOKUP($L397,#REF!,#REF!, ""), 0)</f>
        <v>#REF!</v>
      </c>
      <c r="AN397" s="1" t="e">
        <f>_xlfn.XLOOKUP($L397,Pos!$A:$A,Pos!AD:AD,_xlfn.XLOOKUP($L397,#REF!,#REF!, ""), 0)</f>
        <v>#REF!</v>
      </c>
      <c r="AO397" s="1" t="e">
        <f>_xlfn.XLOOKUP($L397,Pos!$A:$A,Pos!AE:AE,_xlfn.XLOOKUP($L397,#REF!,#REF!, ""), 0)</f>
        <v>#REF!</v>
      </c>
      <c r="AP397" s="1" t="e">
        <f>_xlfn.XLOOKUP($L397,Pos!$A:$A,Pos!AF:AF,_xlfn.XLOOKUP($L397,#REF!,#REF!, ""), 0)</f>
        <v>#REF!</v>
      </c>
      <c r="AQ397" s="1" t="e">
        <f>_xlfn.XLOOKUP($L397,Pos!$A:$A,Pos!AG:AG,_xlfn.XLOOKUP($L397,#REF!,#REF!, ""), 0)</f>
        <v>#REF!</v>
      </c>
      <c r="AR397" s="1" t="e">
        <f>_xlfn.XLOOKUP($L397,Pos!$A:$A,Pos!AH:AH,_xlfn.XLOOKUP($L397,#REF!,#REF!, ""), 0)</f>
        <v>#REF!</v>
      </c>
      <c r="AS397" s="1" t="e">
        <f>_xlfn.XLOOKUP($L397,Pos!$A:$A,Pos!AI:AI,_xlfn.XLOOKUP($L397,#REF!,#REF!, ""), 0)</f>
        <v>#REF!</v>
      </c>
      <c r="AT397" s="1" t="e">
        <f>_xlfn.XLOOKUP($L397,Pos!$A:$A,Pos!AJ:AJ,_xlfn.XLOOKUP($L397,#REF!,#REF!, ""), 0)</f>
        <v>#REF!</v>
      </c>
      <c r="AU397" s="1" t="e">
        <f>_xlfn.XLOOKUP($L397,Pos!$A:$A,Pos!AK:AK,_xlfn.XLOOKUP($L397,#REF!,#REF!, ""), 0)</f>
        <v>#REF!</v>
      </c>
      <c r="AV397" s="1" t="e">
        <f>_xlfn.XLOOKUP($L397,Pos!$A:$A,Pos!AL:AL,_xlfn.XLOOKUP($L397,#REF!,#REF!, ""), 0)</f>
        <v>#REF!</v>
      </c>
      <c r="AW397" s="1" t="e">
        <f>_xlfn.XLOOKUP($L397,Pos!$A:$A,Pos!AM:AM,_xlfn.XLOOKUP($L397,#REF!,#REF!, ""), 0)</f>
        <v>#REF!</v>
      </c>
      <c r="AX397" s="1" t="e">
        <f>_xlfn.XLOOKUP($L397,Pos!$A:$A,Pos!AN:AN,_xlfn.XLOOKUP($L397,#REF!,#REF!, ""), 0)</f>
        <v>#REF!</v>
      </c>
      <c r="AY397" s="1" t="e">
        <f>_xlfn.XLOOKUP($L397,Pos!$A:$A,Pos!AO:AO,_xlfn.XLOOKUP($L397,#REF!,#REF!, ""), 0)</f>
        <v>#REF!</v>
      </c>
      <c r="AZ397" s="7" t="str">
        <f t="shared" si="155"/>
        <v>OUT</v>
      </c>
      <c r="BA397" s="1">
        <f>IF(OR(_xlfn.XLOOKUP(L397,Pos!B:B,Pos!L:L,FALSE)="ESG Reason",_xlfn.XLOOKUP(L397,Pos!B:B,Pos!L:L,FALSE)="Blacklisted"),1,0)</f>
        <v>0</v>
      </c>
      <c r="BC397" s="11">
        <v>1.9312721027365669E-10</v>
      </c>
      <c r="BD397" s="11">
        <f>_xlfn.XLOOKUP($L397,Pos!$B:$B,Pos!H:H,0, 0)</f>
        <v>0</v>
      </c>
      <c r="BE397" s="11">
        <f>_xlfn.XLOOKUP($L397,Pos!$B:$B,Pos!I:I,0, 0)</f>
        <v>6.7811556639434155E-4</v>
      </c>
      <c r="BF397" s="18">
        <f t="shared" si="156"/>
        <v>6.7811556639434155E-4</v>
      </c>
      <c r="BG397" s="1">
        <f t="shared" si="157"/>
        <v>1</v>
      </c>
      <c r="BH397" s="1">
        <f t="shared" si="158"/>
        <v>25</v>
      </c>
      <c r="BI397" s="18">
        <f t="shared" si="159"/>
        <v>1.9312721027365669E-10</v>
      </c>
      <c r="BJ397" s="3">
        <f t="shared" si="160"/>
        <v>0</v>
      </c>
      <c r="BK397" s="18">
        <f t="shared" si="161"/>
        <v>0</v>
      </c>
    </row>
    <row r="398" spans="3:63" x14ac:dyDescent="0.25">
      <c r="C398" s="3"/>
      <c r="D398" s="3"/>
      <c r="E398" s="3"/>
      <c r="F398" s="3"/>
      <c r="G398" s="51" t="s">
        <v>316</v>
      </c>
      <c r="H398" s="8" t="str">
        <f t="shared" si="151"/>
        <v>0%North America</v>
      </c>
      <c r="I398" s="11" cm="1">
        <f t="array" ref="I398">IF(
   AZ398 = "OUT", 0,IF(
   BD398 &gt;= LARGE(IF(ISNUMBER(BD:BD), BD:BD), 3),
   BE398 - 0.001,
   IF(BE398 &gt;=VLOOKUP(P398,mapping!$A:$B,2,FALSE), BE398,VLOOKUP(P398,mapping!$A$2:$B$8,2,FALSE))
))</f>
        <v>0</v>
      </c>
      <c r="J398" s="11" cm="1">
        <f t="array" ref="J398">IF(
    AZ398="OUT",0,IF(IF(
                      BD398&gt;=LARGE(IF(ISNUMBER(BD:BD),BD:BD),3),
                      BE398+0.001,
                      VLOOKUP(H398,mapping!$D:$E,2,FALSE)
                      )&gt;I398,
                   IF(
                      BD398&gt;=LARGE(IF(ISNUMBER(BD:BD),BD:BD),3),
                      BE398+0.001,
                      VLOOKUP(H398,mapping!$D:$E,2,FALSE)
                      ),
                   I398+0.002))</f>
        <v>0</v>
      </c>
      <c r="K398" s="8">
        <f t="shared" si="152"/>
        <v>6.7342775389642021E-4</v>
      </c>
      <c r="L398" s="1" t="str">
        <f>Pos!B1161</f>
        <v>US6937181088</v>
      </c>
      <c r="M398" s="1" t="str">
        <f>_xlfn.XLOOKUP($L398,Pos!B:B,Pos!D:D,, 0)</f>
        <v>PACCAR Inc</v>
      </c>
      <c r="N398" s="1" t="str">
        <f>_xlfn.XLOOKUP($L398,Pos!B:B,Pos!E:E,, 0)</f>
        <v>Industrial Goods &amp; Services</v>
      </c>
      <c r="O398" s="1" t="str">
        <f t="shared" si="153"/>
        <v>Industrial Goods &amp; Services_North America</v>
      </c>
      <c r="P398" s="1" t="str">
        <f>_xlfn.XLOOKUP($L398,Pos!B:B,Pos!F:F,, 0)</f>
        <v>North America</v>
      </c>
      <c r="Q398" s="1">
        <v>0</v>
      </c>
      <c r="R398" s="9">
        <f>_xlfn.XLOOKUP($L398,Pos!$B:$B,Pos!N:N,0, 0)</f>
        <v>6.13</v>
      </c>
      <c r="S398" s="9">
        <f>_xlfn.XLOOKUP($L398,Pos!$B:$B,Pos!O:O,0, 0)</f>
        <v>6.7908330000000001</v>
      </c>
      <c r="T398" s="9">
        <f>_xlfn.XLOOKUP($L398,Pos!$B:$B,Pos!P:P,0, 0)</f>
        <v>4.8250000000000002</v>
      </c>
      <c r="U398" s="9">
        <f>_xlfn.XLOOKUP($L398,Pos!$B:$B,Pos!Q:Q,0, 0)</f>
        <v>0.9</v>
      </c>
      <c r="V398" s="9">
        <f>_xlfn.XLOOKUP($L398,Pos!$B:$B,Pos!R:R,0, 0)</f>
        <v>4.7666659999999998</v>
      </c>
      <c r="W398" s="9">
        <f>_xlfn.XLOOKUP($L398,Pos!$B:$B,Pos!S:S,0, 0)</f>
        <v>3.0049999999999999</v>
      </c>
      <c r="X398" s="9" t="str">
        <f>_xlfn.XLOOKUP($L398,Pos!$B:$B,Pos!J:J,0, 0)</f>
        <v>Outperform</v>
      </c>
      <c r="Y398" s="1">
        <v>0</v>
      </c>
      <c r="Z398" s="1">
        <v>0</v>
      </c>
      <c r="AA398" s="1">
        <f t="shared" si="154"/>
        <v>0</v>
      </c>
      <c r="AB398" s="9">
        <f>_xlfn.XLOOKUP(L398,Pos!B:B,Pos!K:K,-1,0)</f>
        <v>4.375</v>
      </c>
      <c r="AC398" s="1" t="e">
        <f>_xlfn.XLOOKUP($L398,Pos!$A:$A,Pos!S:S,_xlfn.XLOOKUP($L398,#REF!,#REF!, ""), 0)</f>
        <v>#REF!</v>
      </c>
      <c r="AD398" s="1" t="e">
        <f>_xlfn.XLOOKUP($L398,Pos!$A:$A,Pos!T:T,_xlfn.XLOOKUP($L398,#REF!,#REF!, ""), 0)</f>
        <v>#REF!</v>
      </c>
      <c r="AE398" s="1" t="e">
        <f>_xlfn.XLOOKUP($L398,Pos!$A:$A,Pos!U:U,_xlfn.XLOOKUP($L398,#REF!,#REF!, ""), 0)</f>
        <v>#REF!</v>
      </c>
      <c r="AF398" s="1" t="e">
        <f>_xlfn.XLOOKUP($L398,Pos!$A:$A,Pos!V:V,_xlfn.XLOOKUP($L398,#REF!,#REF!, ""), 0)</f>
        <v>#REF!</v>
      </c>
      <c r="AG398" s="1" t="e">
        <f>_xlfn.XLOOKUP($L398,Pos!$A:$A,Pos!W:W,_xlfn.XLOOKUP($L398,#REF!,#REF!, ""), 0)</f>
        <v>#REF!</v>
      </c>
      <c r="AH398" s="1" t="e">
        <f>_xlfn.XLOOKUP($L398,Pos!$A:$A,Pos!X:X,_xlfn.XLOOKUP($L398,#REF!,#REF!, ""), 0)</f>
        <v>#REF!</v>
      </c>
      <c r="AI398" s="1" t="e">
        <f>_xlfn.XLOOKUP($L398,Pos!$A:$A,Pos!Y:Y,_xlfn.XLOOKUP($L398,#REF!,#REF!, ""), 0)</f>
        <v>#REF!</v>
      </c>
      <c r="AJ398" s="1" t="e">
        <f>_xlfn.XLOOKUP($L398,Pos!$A:$A,Pos!Z:Z,_xlfn.XLOOKUP($L398,#REF!,#REF!, ""), 0)</f>
        <v>#REF!</v>
      </c>
      <c r="AK398" s="1" t="e">
        <f>_xlfn.XLOOKUP($L398,Pos!$A:$A,Pos!AA:AA,_xlfn.XLOOKUP($L398,#REF!,#REF!, ""), 0)</f>
        <v>#REF!</v>
      </c>
      <c r="AL398" s="1" t="e">
        <f>_xlfn.XLOOKUP($L398,Pos!$A:$A,Pos!AB:AB,_xlfn.XLOOKUP($L398,#REF!,#REF!, ""), 0)</f>
        <v>#REF!</v>
      </c>
      <c r="AM398" s="1" t="e">
        <f>_xlfn.XLOOKUP($L398,Pos!$A:$A,Pos!AC:AC,_xlfn.XLOOKUP($L398,#REF!,#REF!, ""), 0)</f>
        <v>#REF!</v>
      </c>
      <c r="AN398" s="1" t="e">
        <f>_xlfn.XLOOKUP($L398,Pos!$A:$A,Pos!AD:AD,_xlfn.XLOOKUP($L398,#REF!,#REF!, ""), 0)</f>
        <v>#REF!</v>
      </c>
      <c r="AO398" s="1" t="e">
        <f>_xlfn.XLOOKUP($L398,Pos!$A:$A,Pos!AE:AE,_xlfn.XLOOKUP($L398,#REF!,#REF!, ""), 0)</f>
        <v>#REF!</v>
      </c>
      <c r="AP398" s="1" t="e">
        <f>_xlfn.XLOOKUP($L398,Pos!$A:$A,Pos!AF:AF,_xlfn.XLOOKUP($L398,#REF!,#REF!, ""), 0)</f>
        <v>#REF!</v>
      </c>
      <c r="AQ398" s="1" t="e">
        <f>_xlfn.XLOOKUP($L398,Pos!$A:$A,Pos!AG:AG,_xlfn.XLOOKUP($L398,#REF!,#REF!, ""), 0)</f>
        <v>#REF!</v>
      </c>
      <c r="AR398" s="1" t="e">
        <f>_xlfn.XLOOKUP($L398,Pos!$A:$A,Pos!AH:AH,_xlfn.XLOOKUP($L398,#REF!,#REF!, ""), 0)</f>
        <v>#REF!</v>
      </c>
      <c r="AS398" s="1" t="e">
        <f>_xlfn.XLOOKUP($L398,Pos!$A:$A,Pos!AI:AI,_xlfn.XLOOKUP($L398,#REF!,#REF!, ""), 0)</f>
        <v>#REF!</v>
      </c>
      <c r="AT398" s="1" t="e">
        <f>_xlfn.XLOOKUP($L398,Pos!$A:$A,Pos!AJ:AJ,_xlfn.XLOOKUP($L398,#REF!,#REF!, ""), 0)</f>
        <v>#REF!</v>
      </c>
      <c r="AU398" s="1" t="e">
        <f>_xlfn.XLOOKUP($L398,Pos!$A:$A,Pos!AK:AK,_xlfn.XLOOKUP($L398,#REF!,#REF!, ""), 0)</f>
        <v>#REF!</v>
      </c>
      <c r="AV398" s="1" t="e">
        <f>_xlfn.XLOOKUP($L398,Pos!$A:$A,Pos!AL:AL,_xlfn.XLOOKUP($L398,#REF!,#REF!, ""), 0)</f>
        <v>#REF!</v>
      </c>
      <c r="AW398" s="1" t="e">
        <f>_xlfn.XLOOKUP($L398,Pos!$A:$A,Pos!AM:AM,_xlfn.XLOOKUP($L398,#REF!,#REF!, ""), 0)</f>
        <v>#REF!</v>
      </c>
      <c r="AX398" s="1" t="e">
        <f>_xlfn.XLOOKUP($L398,Pos!$A:$A,Pos!AN:AN,_xlfn.XLOOKUP($L398,#REF!,#REF!, ""), 0)</f>
        <v>#REF!</v>
      </c>
      <c r="AY398" s="1" t="e">
        <f>_xlfn.XLOOKUP($L398,Pos!$A:$A,Pos!AO:AO,_xlfn.XLOOKUP($L398,#REF!,#REF!, ""), 0)</f>
        <v>#REF!</v>
      </c>
      <c r="AZ398" s="7" t="str">
        <f t="shared" si="155"/>
        <v>OUT</v>
      </c>
      <c r="BA398" s="1">
        <f>IF(OR(_xlfn.XLOOKUP(L398,Pos!B:B,Pos!L:L,FALSE)="ESG Reason",_xlfn.XLOOKUP(L398,Pos!B:B,Pos!L:L,FALSE)="Blacklisted"),1,0)</f>
        <v>0</v>
      </c>
      <c r="BC398" s="11">
        <v>8.630801849331779E-11</v>
      </c>
      <c r="BD398" s="11">
        <f>_xlfn.XLOOKUP($L398,Pos!$B:$B,Pos!H:H,0, 0)</f>
        <v>0</v>
      </c>
      <c r="BE398" s="11">
        <f>_xlfn.XLOOKUP($L398,Pos!$B:$B,Pos!I:I,0, 0)</f>
        <v>6.7342775389642021E-4</v>
      </c>
      <c r="BF398" s="18">
        <f t="shared" si="156"/>
        <v>6.7342775389642021E-4</v>
      </c>
      <c r="BG398" s="1">
        <f t="shared" si="157"/>
        <v>1</v>
      </c>
      <c r="BH398" s="1">
        <f t="shared" si="158"/>
        <v>29</v>
      </c>
      <c r="BI398" s="18">
        <f t="shared" si="159"/>
        <v>8.630801849331779E-11</v>
      </c>
      <c r="BJ398" s="3">
        <f t="shared" si="160"/>
        <v>0</v>
      </c>
      <c r="BK398" s="18">
        <f t="shared" si="161"/>
        <v>0</v>
      </c>
    </row>
    <row r="399" spans="3:63" x14ac:dyDescent="0.25">
      <c r="C399" s="3"/>
      <c r="D399" s="3"/>
      <c r="E399" s="3"/>
      <c r="F399" s="3"/>
      <c r="G399" s="51" t="s">
        <v>317</v>
      </c>
      <c r="H399" s="8" t="str">
        <f t="shared" si="151"/>
        <v>0%West Europe</v>
      </c>
      <c r="I399" s="11" cm="1">
        <f t="array" ref="I399">IF(
   AZ399 = "OUT", 0,IF(
   BD399 &gt;= LARGE(IF(ISNUMBER(BD:BD), BD:BD), 3),
   BE399 - 0.001,
   IF(BE399 &gt;=VLOOKUP(P399,mapping!$A:$B,2,FALSE), BE399,VLOOKUP(P399,mapping!$A$2:$B$8,2,FALSE))
))</f>
        <v>0</v>
      </c>
      <c r="J399" s="11" cm="1">
        <f t="array" ref="J399">IF(
    AZ399="OUT",0,IF(IF(
                      BD399&gt;=LARGE(IF(ISNUMBER(BD:BD),BD:BD),3),
                      BE399+0.001,
                      VLOOKUP(H399,mapping!$D:$E,2,FALSE)
                      )&gt;I399,
                   IF(
                      BD399&gt;=LARGE(IF(ISNUMBER(BD:BD),BD:BD),3),
                      BE399+0.001,
                      VLOOKUP(H399,mapping!$D:$E,2,FALSE)
                      ),
                   I399+0.002))</f>
        <v>0</v>
      </c>
      <c r="K399" s="8">
        <f t="shared" si="152"/>
        <v>6.7078835273535792E-4</v>
      </c>
      <c r="L399" s="1" t="str">
        <f>Pos!B379</f>
        <v>GB00B0SWJX34</v>
      </c>
      <c r="M399" s="1" t="str">
        <f>_xlfn.XLOOKUP($L399,Pos!B:B,Pos!D:D,, 0)</f>
        <v>London Stock Exchange Group plc</v>
      </c>
      <c r="N399" s="1" t="str">
        <f>_xlfn.XLOOKUP($L399,Pos!B:B,Pos!E:E,, 0)</f>
        <v>Financial Services</v>
      </c>
      <c r="O399" s="1" t="str">
        <f t="shared" si="153"/>
        <v>Financial Services_West Europe</v>
      </c>
      <c r="P399" s="1" t="str">
        <f>_xlfn.XLOOKUP($L399,Pos!B:B,Pos!F:F,, 0)</f>
        <v>West Europe</v>
      </c>
      <c r="Q399" s="1">
        <v>0</v>
      </c>
      <c r="R399" s="9">
        <f>_xlfn.XLOOKUP($L399,Pos!$B:$B,Pos!N:N,0, 0)</f>
        <v>3.68</v>
      </c>
      <c r="S399" s="9">
        <f>_xlfn.XLOOKUP($L399,Pos!$B:$B,Pos!O:O,0, 0)</f>
        <v>1.7625</v>
      </c>
      <c r="T399" s="9">
        <f>_xlfn.XLOOKUP($L399,Pos!$B:$B,Pos!P:P,0, 0)</f>
        <v>2.75</v>
      </c>
      <c r="U399" s="9">
        <f>_xlfn.XLOOKUP($L399,Pos!$B:$B,Pos!Q:Q,0, 0)</f>
        <v>4</v>
      </c>
      <c r="V399" s="9">
        <f>_xlfn.XLOOKUP($L399,Pos!$B:$B,Pos!R:R,0, 0)</f>
        <v>1.6666669999999999</v>
      </c>
      <c r="W399" s="9">
        <f>_xlfn.XLOOKUP($L399,Pos!$B:$B,Pos!S:S,0, 0)</f>
        <v>6.0566659999999999</v>
      </c>
      <c r="X399" s="9" t="str">
        <f>_xlfn.XLOOKUP($L399,Pos!$B:$B,Pos!J:J,0, 0)</f>
        <v>Buy</v>
      </c>
      <c r="Y399" s="1">
        <v>0</v>
      </c>
      <c r="Z399" s="1">
        <v>0</v>
      </c>
      <c r="AA399" s="1">
        <f t="shared" si="154"/>
        <v>0</v>
      </c>
      <c r="AB399" s="9">
        <f>_xlfn.XLOOKUP(L399,Pos!B:B,Pos!K:K,-1,0)</f>
        <v>3.8095238095238089</v>
      </c>
      <c r="AC399" s="1" t="e">
        <f>_xlfn.XLOOKUP($L399,Pos!$A:$A,Pos!S:S,_xlfn.XLOOKUP($L399,#REF!,#REF!, ""), 0)</f>
        <v>#REF!</v>
      </c>
      <c r="AD399" s="1" t="e">
        <f>_xlfn.XLOOKUP($L399,Pos!$A:$A,Pos!T:T,_xlfn.XLOOKUP($L399,#REF!,#REF!, ""), 0)</f>
        <v>#REF!</v>
      </c>
      <c r="AE399" s="1" t="e">
        <f>_xlfn.XLOOKUP($L399,Pos!$A:$A,Pos!U:U,_xlfn.XLOOKUP($L399,#REF!,#REF!, ""), 0)</f>
        <v>#REF!</v>
      </c>
      <c r="AF399" s="1" t="e">
        <f>_xlfn.XLOOKUP($L399,Pos!$A:$A,Pos!V:V,_xlfn.XLOOKUP($L399,#REF!,#REF!, ""), 0)</f>
        <v>#REF!</v>
      </c>
      <c r="AG399" s="1" t="e">
        <f>_xlfn.XLOOKUP($L399,Pos!$A:$A,Pos!W:W,_xlfn.XLOOKUP($L399,#REF!,#REF!, ""), 0)</f>
        <v>#REF!</v>
      </c>
      <c r="AH399" s="1" t="e">
        <f>_xlfn.XLOOKUP($L399,Pos!$A:$A,Pos!X:X,_xlfn.XLOOKUP($L399,#REF!,#REF!, ""), 0)</f>
        <v>#REF!</v>
      </c>
      <c r="AI399" s="1" t="e">
        <f>_xlfn.XLOOKUP($L399,Pos!$A:$A,Pos!Y:Y,_xlfn.XLOOKUP($L399,#REF!,#REF!, ""), 0)</f>
        <v>#REF!</v>
      </c>
      <c r="AJ399" s="1" t="e">
        <f>_xlfn.XLOOKUP($L399,Pos!$A:$A,Pos!Z:Z,_xlfn.XLOOKUP($L399,#REF!,#REF!, ""), 0)</f>
        <v>#REF!</v>
      </c>
      <c r="AK399" s="1" t="e">
        <f>_xlfn.XLOOKUP($L399,Pos!$A:$A,Pos!AA:AA,_xlfn.XLOOKUP($L399,#REF!,#REF!, ""), 0)</f>
        <v>#REF!</v>
      </c>
      <c r="AL399" s="1" t="e">
        <f>_xlfn.XLOOKUP($L399,Pos!$A:$A,Pos!AB:AB,_xlfn.XLOOKUP($L399,#REF!,#REF!, ""), 0)</f>
        <v>#REF!</v>
      </c>
      <c r="AM399" s="1" t="e">
        <f>_xlfn.XLOOKUP($L399,Pos!$A:$A,Pos!AC:AC,_xlfn.XLOOKUP($L399,#REF!,#REF!, ""), 0)</f>
        <v>#REF!</v>
      </c>
      <c r="AN399" s="1" t="e">
        <f>_xlfn.XLOOKUP($L399,Pos!$A:$A,Pos!AD:AD,_xlfn.XLOOKUP($L399,#REF!,#REF!, ""), 0)</f>
        <v>#REF!</v>
      </c>
      <c r="AO399" s="1" t="e">
        <f>_xlfn.XLOOKUP($L399,Pos!$A:$A,Pos!AE:AE,_xlfn.XLOOKUP($L399,#REF!,#REF!, ""), 0)</f>
        <v>#REF!</v>
      </c>
      <c r="AP399" s="1" t="e">
        <f>_xlfn.XLOOKUP($L399,Pos!$A:$A,Pos!AF:AF,_xlfn.XLOOKUP($L399,#REF!,#REF!, ""), 0)</f>
        <v>#REF!</v>
      </c>
      <c r="AQ399" s="1" t="e">
        <f>_xlfn.XLOOKUP($L399,Pos!$A:$A,Pos!AG:AG,_xlfn.XLOOKUP($L399,#REF!,#REF!, ""), 0)</f>
        <v>#REF!</v>
      </c>
      <c r="AR399" s="1" t="e">
        <f>_xlfn.XLOOKUP($L399,Pos!$A:$A,Pos!AH:AH,_xlfn.XLOOKUP($L399,#REF!,#REF!, ""), 0)</f>
        <v>#REF!</v>
      </c>
      <c r="AS399" s="1" t="e">
        <f>_xlfn.XLOOKUP($L399,Pos!$A:$A,Pos!AI:AI,_xlfn.XLOOKUP($L399,#REF!,#REF!, ""), 0)</f>
        <v>#REF!</v>
      </c>
      <c r="AT399" s="1" t="e">
        <f>_xlfn.XLOOKUP($L399,Pos!$A:$A,Pos!AJ:AJ,_xlfn.XLOOKUP($L399,#REF!,#REF!, ""), 0)</f>
        <v>#REF!</v>
      </c>
      <c r="AU399" s="1" t="e">
        <f>_xlfn.XLOOKUP($L399,Pos!$A:$A,Pos!AK:AK,_xlfn.XLOOKUP($L399,#REF!,#REF!, ""), 0)</f>
        <v>#REF!</v>
      </c>
      <c r="AV399" s="1" t="e">
        <f>_xlfn.XLOOKUP($L399,Pos!$A:$A,Pos!AL:AL,_xlfn.XLOOKUP($L399,#REF!,#REF!, ""), 0)</f>
        <v>#REF!</v>
      </c>
      <c r="AW399" s="1" t="e">
        <f>_xlfn.XLOOKUP($L399,Pos!$A:$A,Pos!AM:AM,_xlfn.XLOOKUP($L399,#REF!,#REF!, ""), 0)</f>
        <v>#REF!</v>
      </c>
      <c r="AX399" s="1" t="e">
        <f>_xlfn.XLOOKUP($L399,Pos!$A:$A,Pos!AN:AN,_xlfn.XLOOKUP($L399,#REF!,#REF!, ""), 0)</f>
        <v>#REF!</v>
      </c>
      <c r="AY399" s="1" t="e">
        <f>_xlfn.XLOOKUP($L399,Pos!$A:$A,Pos!AO:AO,_xlfn.XLOOKUP($L399,#REF!,#REF!, ""), 0)</f>
        <v>#REF!</v>
      </c>
      <c r="AZ399" s="7" t="str">
        <f t="shared" si="155"/>
        <v>OUT</v>
      </c>
      <c r="BA399" s="1">
        <f>IF(OR(_xlfn.XLOOKUP(L399,Pos!B:B,Pos!L:L,FALSE)="ESG Reason",_xlfn.XLOOKUP(L399,Pos!B:B,Pos!L:L,FALSE)="Blacklisted"),1,0)</f>
        <v>0</v>
      </c>
      <c r="BC399" s="11">
        <v>8.8494049048338898E-11</v>
      </c>
      <c r="BD399" s="11">
        <f>_xlfn.XLOOKUP($L399,Pos!$B:$B,Pos!H:H,0, 0)</f>
        <v>0</v>
      </c>
      <c r="BE399" s="11">
        <f>_xlfn.XLOOKUP($L399,Pos!$B:$B,Pos!I:I,0, 0)</f>
        <v>6.7078835273535792E-4</v>
      </c>
      <c r="BF399" s="18">
        <f t="shared" si="156"/>
        <v>6.7078835273535792E-4</v>
      </c>
      <c r="BG399" s="1">
        <f t="shared" si="157"/>
        <v>2</v>
      </c>
      <c r="BH399" s="1">
        <f t="shared" si="158"/>
        <v>7</v>
      </c>
      <c r="BI399" s="18">
        <f t="shared" si="159"/>
        <v>8.8494049048338898E-11</v>
      </c>
      <c r="BJ399" s="3">
        <f t="shared" si="160"/>
        <v>0</v>
      </c>
      <c r="BK399" s="18">
        <f t="shared" si="161"/>
        <v>0</v>
      </c>
    </row>
    <row r="400" spans="3:63" x14ac:dyDescent="0.25">
      <c r="C400" s="3"/>
      <c r="D400" s="3"/>
      <c r="E400" s="3"/>
      <c r="F400" s="3"/>
      <c r="G400" s="51" t="s">
        <v>325</v>
      </c>
      <c r="H400" s="8" t="str">
        <f t="shared" si="151"/>
        <v>0%West Europe</v>
      </c>
      <c r="I400" s="11" cm="1">
        <f t="array" ref="I400">IF(
   AZ400 = "OUT", 0,IF(
   BD400 &gt;= LARGE(IF(ISNUMBER(BD:BD), BD:BD), 3),
   BE400 - 0.001,
   IF(BE400 &gt;=VLOOKUP(P400,mapping!$A:$B,2,FALSE), BE400,VLOOKUP(P400,mapping!$A$2:$B$8,2,FALSE))
))</f>
        <v>0</v>
      </c>
      <c r="J400" s="11" cm="1">
        <f t="array" ref="J400">IF(
    AZ400="OUT",0,IF(IF(
                      BD400&gt;=LARGE(IF(ISNUMBER(BD:BD),BD:BD),3),
                      BE400+0.001,
                      VLOOKUP(H400,mapping!$D:$E,2,FALSE)
                      )&gt;I400,
                   IF(
                      BD400&gt;=LARGE(IF(ISNUMBER(BD:BD),BD:BD),3),
                      BE400+0.001,
                      VLOOKUP(H400,mapping!$D:$E,2,FALSE)
                      ),
                   I400+0.002))</f>
        <v>0</v>
      </c>
      <c r="K400" s="8">
        <f t="shared" si="152"/>
        <v>6.6967698381903667E-4</v>
      </c>
      <c r="L400" s="1" t="str">
        <f>Pos!B710</f>
        <v>NL0010832176</v>
      </c>
      <c r="M400" s="1" t="str">
        <f>_xlfn.XLOOKUP($L400,Pos!B:B,Pos!D:D,, 0)</f>
        <v>argenx SE</v>
      </c>
      <c r="N400" s="1" t="str">
        <f>_xlfn.XLOOKUP($L400,Pos!B:B,Pos!E:E,, 0)</f>
        <v>Health Care</v>
      </c>
      <c r="O400" s="1" t="str">
        <f t="shared" si="153"/>
        <v>Health Care_West Europe</v>
      </c>
      <c r="P400" s="1" t="str">
        <f>_xlfn.XLOOKUP($L400,Pos!B:B,Pos!F:F,, 0)</f>
        <v>West Europe</v>
      </c>
      <c r="Q400" s="1">
        <v>0</v>
      </c>
      <c r="R400" s="9">
        <f>_xlfn.XLOOKUP($L400,Pos!$B:$B,Pos!N:N,0, 0)</f>
        <v>0</v>
      </c>
      <c r="S400" s="9">
        <f>_xlfn.XLOOKUP($L400,Pos!$B:$B,Pos!O:O,0, 0)</f>
        <v>0.42666670000000001</v>
      </c>
      <c r="T400" s="9">
        <f>_xlfn.XLOOKUP($L400,Pos!$B:$B,Pos!P:P,0, 0)</f>
        <v>5.7249999999999996</v>
      </c>
      <c r="U400" s="9">
        <f>_xlfn.XLOOKUP($L400,Pos!$B:$B,Pos!Q:Q,0, 0)</f>
        <v>9.4</v>
      </c>
      <c r="V400" s="9">
        <f>_xlfn.XLOOKUP($L400,Pos!$B:$B,Pos!R:R,0, 0)</f>
        <v>2.9666670000000002</v>
      </c>
      <c r="W400" s="9">
        <f>_xlfn.XLOOKUP($L400,Pos!$B:$B,Pos!S:S,0, 0)</f>
        <v>8.4366660000000007</v>
      </c>
      <c r="X400" s="9" t="str">
        <f>_xlfn.XLOOKUP($L400,Pos!$B:$B,Pos!J:J,0, 0)</f>
        <v>Outperform</v>
      </c>
      <c r="Y400" s="1">
        <v>0</v>
      </c>
      <c r="Z400" s="1">
        <v>0</v>
      </c>
      <c r="AA400" s="1">
        <f t="shared" si="154"/>
        <v>0</v>
      </c>
      <c r="AB400" s="9">
        <f>_xlfn.XLOOKUP(L400,Pos!B:B,Pos!K:K,-1,0)</f>
        <v>1.3513513513513511</v>
      </c>
      <c r="AC400" s="1" t="e">
        <f>_xlfn.XLOOKUP($L400,Pos!$A:$A,Pos!S:S,_xlfn.XLOOKUP($L400,#REF!,#REF!, ""), 0)</f>
        <v>#REF!</v>
      </c>
      <c r="AD400" s="1" t="e">
        <f>_xlfn.XLOOKUP($L400,Pos!$A:$A,Pos!T:T,_xlfn.XLOOKUP($L400,#REF!,#REF!, ""), 0)</f>
        <v>#REF!</v>
      </c>
      <c r="AE400" s="1" t="e">
        <f>_xlfn.XLOOKUP($L400,Pos!$A:$A,Pos!U:U,_xlfn.XLOOKUP($L400,#REF!,#REF!, ""), 0)</f>
        <v>#REF!</v>
      </c>
      <c r="AF400" s="1" t="e">
        <f>_xlfn.XLOOKUP($L400,Pos!$A:$A,Pos!V:V,_xlfn.XLOOKUP($L400,#REF!,#REF!, ""), 0)</f>
        <v>#REF!</v>
      </c>
      <c r="AG400" s="1" t="e">
        <f>_xlfn.XLOOKUP($L400,Pos!$A:$A,Pos!W:W,_xlfn.XLOOKUP($L400,#REF!,#REF!, ""), 0)</f>
        <v>#REF!</v>
      </c>
      <c r="AH400" s="1" t="e">
        <f>_xlfn.XLOOKUP($L400,Pos!$A:$A,Pos!X:X,_xlfn.XLOOKUP($L400,#REF!,#REF!, ""), 0)</f>
        <v>#REF!</v>
      </c>
      <c r="AI400" s="1" t="e">
        <f>_xlfn.XLOOKUP($L400,Pos!$A:$A,Pos!Y:Y,_xlfn.XLOOKUP($L400,#REF!,#REF!, ""), 0)</f>
        <v>#REF!</v>
      </c>
      <c r="AJ400" s="1" t="e">
        <f>_xlfn.XLOOKUP($L400,Pos!$A:$A,Pos!Z:Z,_xlfn.XLOOKUP($L400,#REF!,#REF!, ""), 0)</f>
        <v>#REF!</v>
      </c>
      <c r="AK400" s="1" t="e">
        <f>_xlfn.XLOOKUP($L400,Pos!$A:$A,Pos!AA:AA,_xlfn.XLOOKUP($L400,#REF!,#REF!, ""), 0)</f>
        <v>#REF!</v>
      </c>
      <c r="AL400" s="1" t="e">
        <f>_xlfn.XLOOKUP($L400,Pos!$A:$A,Pos!AB:AB,_xlfn.XLOOKUP($L400,#REF!,#REF!, ""), 0)</f>
        <v>#REF!</v>
      </c>
      <c r="AM400" s="1" t="e">
        <f>_xlfn.XLOOKUP($L400,Pos!$A:$A,Pos!AC:AC,_xlfn.XLOOKUP($L400,#REF!,#REF!, ""), 0)</f>
        <v>#REF!</v>
      </c>
      <c r="AN400" s="1" t="e">
        <f>_xlfn.XLOOKUP($L400,Pos!$A:$A,Pos!AD:AD,_xlfn.XLOOKUP($L400,#REF!,#REF!, ""), 0)</f>
        <v>#REF!</v>
      </c>
      <c r="AO400" s="1" t="e">
        <f>_xlfn.XLOOKUP($L400,Pos!$A:$A,Pos!AE:AE,_xlfn.XLOOKUP($L400,#REF!,#REF!, ""), 0)</f>
        <v>#REF!</v>
      </c>
      <c r="AP400" s="1" t="e">
        <f>_xlfn.XLOOKUP($L400,Pos!$A:$A,Pos!AF:AF,_xlfn.XLOOKUP($L400,#REF!,#REF!, ""), 0)</f>
        <v>#REF!</v>
      </c>
      <c r="AQ400" s="1" t="e">
        <f>_xlfn.XLOOKUP($L400,Pos!$A:$A,Pos!AG:AG,_xlfn.XLOOKUP($L400,#REF!,#REF!, ""), 0)</f>
        <v>#REF!</v>
      </c>
      <c r="AR400" s="1" t="e">
        <f>_xlfn.XLOOKUP($L400,Pos!$A:$A,Pos!AH:AH,_xlfn.XLOOKUP($L400,#REF!,#REF!, ""), 0)</f>
        <v>#REF!</v>
      </c>
      <c r="AS400" s="1" t="e">
        <f>_xlfn.XLOOKUP($L400,Pos!$A:$A,Pos!AI:AI,_xlfn.XLOOKUP($L400,#REF!,#REF!, ""), 0)</f>
        <v>#REF!</v>
      </c>
      <c r="AT400" s="1" t="e">
        <f>_xlfn.XLOOKUP($L400,Pos!$A:$A,Pos!AJ:AJ,_xlfn.XLOOKUP($L400,#REF!,#REF!, ""), 0)</f>
        <v>#REF!</v>
      </c>
      <c r="AU400" s="1" t="e">
        <f>_xlfn.XLOOKUP($L400,Pos!$A:$A,Pos!AK:AK,_xlfn.XLOOKUP($L400,#REF!,#REF!, ""), 0)</f>
        <v>#REF!</v>
      </c>
      <c r="AV400" s="1" t="e">
        <f>_xlfn.XLOOKUP($L400,Pos!$A:$A,Pos!AL:AL,_xlfn.XLOOKUP($L400,#REF!,#REF!, ""), 0)</f>
        <v>#REF!</v>
      </c>
      <c r="AW400" s="1" t="e">
        <f>_xlfn.XLOOKUP($L400,Pos!$A:$A,Pos!AM:AM,_xlfn.XLOOKUP($L400,#REF!,#REF!, ""), 0)</f>
        <v>#REF!</v>
      </c>
      <c r="AX400" s="1" t="e">
        <f>_xlfn.XLOOKUP($L400,Pos!$A:$A,Pos!AN:AN,_xlfn.XLOOKUP($L400,#REF!,#REF!, ""), 0)</f>
        <v>#REF!</v>
      </c>
      <c r="AY400" s="1" t="e">
        <f>_xlfn.XLOOKUP($L400,Pos!$A:$A,Pos!AO:AO,_xlfn.XLOOKUP($L400,#REF!,#REF!, ""), 0)</f>
        <v>#REF!</v>
      </c>
      <c r="AZ400" s="7" t="str">
        <f t="shared" si="155"/>
        <v>OUT</v>
      </c>
      <c r="BA400" s="1">
        <f>IF(OR(_xlfn.XLOOKUP(L400,Pos!B:B,Pos!L:L,FALSE)="ESG Reason",_xlfn.XLOOKUP(L400,Pos!B:B,Pos!L:L,FALSE)="Blacklisted"),1,0)</f>
        <v>1</v>
      </c>
      <c r="BC400" s="11">
        <v>8.6140575269858293E-11</v>
      </c>
      <c r="BD400" s="11">
        <f>_xlfn.XLOOKUP($L400,Pos!$B:$B,Pos!H:H,0, 0)</f>
        <v>0</v>
      </c>
      <c r="BE400" s="11">
        <f>_xlfn.XLOOKUP($L400,Pos!$B:$B,Pos!I:I,0, 0)</f>
        <v>6.6967698381903667E-4</v>
      </c>
      <c r="BF400" s="18">
        <f t="shared" si="156"/>
        <v>6.6967698381903667E-4</v>
      </c>
      <c r="BG400" s="1">
        <f t="shared" si="157"/>
        <v>2</v>
      </c>
      <c r="BH400" s="1">
        <f t="shared" si="158"/>
        <v>9</v>
      </c>
      <c r="BI400" s="18">
        <f t="shared" si="159"/>
        <v>8.6140575269858293E-11</v>
      </c>
      <c r="BJ400" s="3">
        <f t="shared" si="160"/>
        <v>0</v>
      </c>
      <c r="BK400" s="18">
        <f t="shared" si="161"/>
        <v>0</v>
      </c>
    </row>
    <row r="401" spans="3:63" x14ac:dyDescent="0.25">
      <c r="C401" s="3"/>
      <c r="D401" s="3"/>
      <c r="E401" s="3"/>
      <c r="F401" s="3"/>
      <c r="G401" s="51" t="s">
        <v>322</v>
      </c>
      <c r="H401" s="8" t="str">
        <f t="shared" si="151"/>
        <v>0%North America</v>
      </c>
      <c r="I401" s="11" cm="1">
        <f t="array" ref="I401">IF(
   AZ401 = "OUT", 0,IF(
   BD401 &gt;= LARGE(IF(ISNUMBER(BD:BD), BD:BD), 3),
   BE401 - 0.001,
   IF(BE401 &gt;=VLOOKUP(P401,mapping!$A:$B,2,FALSE), BE401,VLOOKUP(P401,mapping!$A$2:$B$8,2,FALSE))
))</f>
        <v>0</v>
      </c>
      <c r="J401" s="11" cm="1">
        <f t="array" ref="J401">IF(
    AZ401="OUT",0,IF(IF(
                      BD401&gt;=LARGE(IF(ISNUMBER(BD:BD),BD:BD),3),
                      BE401+0.001,
                      VLOOKUP(H401,mapping!$D:$E,2,FALSE)
                      )&gt;I401,
                   IF(
                      BD401&gt;=LARGE(IF(ISNUMBER(BD:BD),BD:BD),3),
                      BE401+0.001,
                      VLOOKUP(H401,mapping!$D:$E,2,FALSE)
                      ),
                   I401+0.002))</f>
        <v>0</v>
      </c>
      <c r="K401" s="8">
        <f t="shared" si="152"/>
        <v>6.6741483999710016E-4</v>
      </c>
      <c r="L401" s="1" t="str">
        <f>Pos!B857</f>
        <v>US0758871091</v>
      </c>
      <c r="M401" s="1" t="str">
        <f>_xlfn.XLOOKUP($L401,Pos!B:B,Pos!D:D,, 0)</f>
        <v>Becton, Dickinson and Company</v>
      </c>
      <c r="N401" s="1" t="str">
        <f>_xlfn.XLOOKUP($L401,Pos!B:B,Pos!E:E,, 0)</f>
        <v>Health Care</v>
      </c>
      <c r="O401" s="1" t="str">
        <f t="shared" si="153"/>
        <v>Health Care_North America</v>
      </c>
      <c r="P401" s="1" t="str">
        <f>_xlfn.XLOOKUP($L401,Pos!B:B,Pos!F:F,, 0)</f>
        <v>North America</v>
      </c>
      <c r="Q401" s="1">
        <v>0</v>
      </c>
      <c r="R401" s="9">
        <f>_xlfn.XLOOKUP($L401,Pos!$B:$B,Pos!N:N,0, 0)</f>
        <v>6.74</v>
      </c>
      <c r="S401" s="9">
        <f>_xlfn.XLOOKUP($L401,Pos!$B:$B,Pos!O:O,0, 0)</f>
        <v>6.72</v>
      </c>
      <c r="T401" s="9">
        <f>_xlfn.XLOOKUP($L401,Pos!$B:$B,Pos!P:P,0, 0)</f>
        <v>1.35</v>
      </c>
      <c r="U401" s="9">
        <f>_xlfn.XLOOKUP($L401,Pos!$B:$B,Pos!Q:Q,0, 0)</f>
        <v>2.6</v>
      </c>
      <c r="V401" s="9">
        <f>_xlfn.XLOOKUP($L401,Pos!$B:$B,Pos!R:R,0, 0)</f>
        <v>6.4</v>
      </c>
      <c r="W401" s="9">
        <f>_xlfn.XLOOKUP($L401,Pos!$B:$B,Pos!S:S,0, 0)</f>
        <v>3.4016670000000002</v>
      </c>
      <c r="X401" s="9" t="str">
        <f>_xlfn.XLOOKUP($L401,Pos!$B:$B,Pos!J:J,0, 0)</f>
        <v>Outperform</v>
      </c>
      <c r="Y401" s="1">
        <v>0</v>
      </c>
      <c r="Z401" s="1">
        <v>0</v>
      </c>
      <c r="AA401" s="1">
        <f t="shared" si="154"/>
        <v>0</v>
      </c>
      <c r="AB401" s="9">
        <f>_xlfn.XLOOKUP(L401,Pos!B:B,Pos!K:K,-1,0)</f>
        <v>1.525423728813559</v>
      </c>
      <c r="AC401" s="1" t="e">
        <f>_xlfn.XLOOKUP($L401,Pos!$A:$A,Pos!S:S,_xlfn.XLOOKUP($L401,#REF!,#REF!, ""), 0)</f>
        <v>#REF!</v>
      </c>
      <c r="AD401" s="1" t="e">
        <f>_xlfn.XLOOKUP($L401,Pos!$A:$A,Pos!T:T,_xlfn.XLOOKUP($L401,#REF!,#REF!, ""), 0)</f>
        <v>#REF!</v>
      </c>
      <c r="AE401" s="1" t="e">
        <f>_xlfn.XLOOKUP($L401,Pos!$A:$A,Pos!U:U,_xlfn.XLOOKUP($L401,#REF!,#REF!, ""), 0)</f>
        <v>#REF!</v>
      </c>
      <c r="AF401" s="1" t="e">
        <f>_xlfn.XLOOKUP($L401,Pos!$A:$A,Pos!V:V,_xlfn.XLOOKUP($L401,#REF!,#REF!, ""), 0)</f>
        <v>#REF!</v>
      </c>
      <c r="AG401" s="1" t="e">
        <f>_xlfn.XLOOKUP($L401,Pos!$A:$A,Pos!W:W,_xlfn.XLOOKUP($L401,#REF!,#REF!, ""), 0)</f>
        <v>#REF!</v>
      </c>
      <c r="AH401" s="1" t="e">
        <f>_xlfn.XLOOKUP($L401,Pos!$A:$A,Pos!X:X,_xlfn.XLOOKUP($L401,#REF!,#REF!, ""), 0)</f>
        <v>#REF!</v>
      </c>
      <c r="AI401" s="1" t="e">
        <f>_xlfn.XLOOKUP($L401,Pos!$A:$A,Pos!Y:Y,_xlfn.XLOOKUP($L401,#REF!,#REF!, ""), 0)</f>
        <v>#REF!</v>
      </c>
      <c r="AJ401" s="1" t="e">
        <f>_xlfn.XLOOKUP($L401,Pos!$A:$A,Pos!Z:Z,_xlfn.XLOOKUP($L401,#REF!,#REF!, ""), 0)</f>
        <v>#REF!</v>
      </c>
      <c r="AK401" s="1" t="e">
        <f>_xlfn.XLOOKUP($L401,Pos!$A:$A,Pos!AA:AA,_xlfn.XLOOKUP($L401,#REF!,#REF!, ""), 0)</f>
        <v>#REF!</v>
      </c>
      <c r="AL401" s="1" t="e">
        <f>_xlfn.XLOOKUP($L401,Pos!$A:$A,Pos!AB:AB,_xlfn.XLOOKUP($L401,#REF!,#REF!, ""), 0)</f>
        <v>#REF!</v>
      </c>
      <c r="AM401" s="1" t="e">
        <f>_xlfn.XLOOKUP($L401,Pos!$A:$A,Pos!AC:AC,_xlfn.XLOOKUP($L401,#REF!,#REF!, ""), 0)</f>
        <v>#REF!</v>
      </c>
      <c r="AN401" s="1" t="e">
        <f>_xlfn.XLOOKUP($L401,Pos!$A:$A,Pos!AD:AD,_xlfn.XLOOKUP($L401,#REF!,#REF!, ""), 0)</f>
        <v>#REF!</v>
      </c>
      <c r="AO401" s="1" t="e">
        <f>_xlfn.XLOOKUP($L401,Pos!$A:$A,Pos!AE:AE,_xlfn.XLOOKUP($L401,#REF!,#REF!, ""), 0)</f>
        <v>#REF!</v>
      </c>
      <c r="AP401" s="1" t="e">
        <f>_xlfn.XLOOKUP($L401,Pos!$A:$A,Pos!AF:AF,_xlfn.XLOOKUP($L401,#REF!,#REF!, ""), 0)</f>
        <v>#REF!</v>
      </c>
      <c r="AQ401" s="1" t="e">
        <f>_xlfn.XLOOKUP($L401,Pos!$A:$A,Pos!AG:AG,_xlfn.XLOOKUP($L401,#REF!,#REF!, ""), 0)</f>
        <v>#REF!</v>
      </c>
      <c r="AR401" s="1" t="e">
        <f>_xlfn.XLOOKUP($L401,Pos!$A:$A,Pos!AH:AH,_xlfn.XLOOKUP($L401,#REF!,#REF!, ""), 0)</f>
        <v>#REF!</v>
      </c>
      <c r="AS401" s="1" t="e">
        <f>_xlfn.XLOOKUP($L401,Pos!$A:$A,Pos!AI:AI,_xlfn.XLOOKUP($L401,#REF!,#REF!, ""), 0)</f>
        <v>#REF!</v>
      </c>
      <c r="AT401" s="1" t="e">
        <f>_xlfn.XLOOKUP($L401,Pos!$A:$A,Pos!AJ:AJ,_xlfn.XLOOKUP($L401,#REF!,#REF!, ""), 0)</f>
        <v>#REF!</v>
      </c>
      <c r="AU401" s="1" t="e">
        <f>_xlfn.XLOOKUP($L401,Pos!$A:$A,Pos!AK:AK,_xlfn.XLOOKUP($L401,#REF!,#REF!, ""), 0)</f>
        <v>#REF!</v>
      </c>
      <c r="AV401" s="1" t="e">
        <f>_xlfn.XLOOKUP($L401,Pos!$A:$A,Pos!AL:AL,_xlfn.XLOOKUP($L401,#REF!,#REF!, ""), 0)</f>
        <v>#REF!</v>
      </c>
      <c r="AW401" s="1" t="e">
        <f>_xlfn.XLOOKUP($L401,Pos!$A:$A,Pos!AM:AM,_xlfn.XLOOKUP($L401,#REF!,#REF!, ""), 0)</f>
        <v>#REF!</v>
      </c>
      <c r="AX401" s="1" t="e">
        <f>_xlfn.XLOOKUP($L401,Pos!$A:$A,Pos!AN:AN,_xlfn.XLOOKUP($L401,#REF!,#REF!, ""), 0)</f>
        <v>#REF!</v>
      </c>
      <c r="AY401" s="1" t="e">
        <f>_xlfn.XLOOKUP($L401,Pos!$A:$A,Pos!AO:AO,_xlfn.XLOOKUP($L401,#REF!,#REF!, ""), 0)</f>
        <v>#REF!</v>
      </c>
      <c r="AZ401" s="7" t="str">
        <f t="shared" si="155"/>
        <v>OUT</v>
      </c>
      <c r="BA401" s="1">
        <f>IF(OR(_xlfn.XLOOKUP(L401,Pos!B:B,Pos!L:L,FALSE)="ESG Reason",_xlfn.XLOOKUP(L401,Pos!B:B,Pos!L:L,FALSE)="Blacklisted"),1,0)</f>
        <v>0</v>
      </c>
      <c r="BC401" s="11">
        <v>9.1208690037953109E-11</v>
      </c>
      <c r="BD401" s="11">
        <f>_xlfn.XLOOKUP($L401,Pos!$B:$B,Pos!H:H,0, 0)</f>
        <v>0</v>
      </c>
      <c r="BE401" s="11">
        <f>_xlfn.XLOOKUP($L401,Pos!$B:$B,Pos!I:I,0, 0)</f>
        <v>6.6741483999710016E-4</v>
      </c>
      <c r="BF401" s="18">
        <f t="shared" si="156"/>
        <v>6.6741483999710016E-4</v>
      </c>
      <c r="BG401" s="1">
        <f t="shared" si="157"/>
        <v>1</v>
      </c>
      <c r="BH401" s="1">
        <f t="shared" si="158"/>
        <v>28</v>
      </c>
      <c r="BI401" s="18">
        <f t="shared" si="159"/>
        <v>9.1208690037953109E-11</v>
      </c>
      <c r="BJ401" s="3">
        <f t="shared" si="160"/>
        <v>0</v>
      </c>
      <c r="BK401" s="18">
        <f t="shared" si="161"/>
        <v>0</v>
      </c>
    </row>
    <row r="402" spans="3:63" x14ac:dyDescent="0.25">
      <c r="C402" s="3"/>
      <c r="D402" s="3"/>
      <c r="E402" s="3"/>
      <c r="F402" s="3"/>
      <c r="G402" s="51" t="s">
        <v>318</v>
      </c>
      <c r="H402" s="8" t="str">
        <f t="shared" si="151"/>
        <v>0%North America</v>
      </c>
      <c r="I402" s="11" cm="1">
        <f t="array" ref="I402">IF(
   AZ402 = "OUT", 0,IF(
   BD402 &gt;= LARGE(IF(ISNUMBER(BD:BD), BD:BD), 3),
   BE402 - 0.001,
   IF(BE402 &gt;=VLOOKUP(P402,mapping!$A:$B,2,FALSE), BE402,VLOOKUP(P402,mapping!$A$2:$B$8,2,FALSE))
))</f>
        <v>0</v>
      </c>
      <c r="J402" s="11" cm="1">
        <f t="array" ref="J402">IF(
    AZ402="OUT",0,IF(IF(
                      BD402&gt;=LARGE(IF(ISNUMBER(BD:BD),BD:BD),3),
                      BE402+0.001,
                      VLOOKUP(H402,mapping!$D:$E,2,FALSE)
                      )&gt;I402,
                   IF(
                      BD402&gt;=LARGE(IF(ISNUMBER(BD:BD),BD:BD),3),
                      BE402+0.001,
                      VLOOKUP(H402,mapping!$D:$E,2,FALSE)
                      ),
                   I402+0.002))</f>
        <v>0</v>
      </c>
      <c r="K402" s="8">
        <f t="shared" si="152"/>
        <v>6.6574068554332898E-4</v>
      </c>
      <c r="L402" s="1" t="str">
        <f>Pos!B1291</f>
        <v>US9344231041</v>
      </c>
      <c r="M402" s="1" t="str">
        <f>_xlfn.XLOOKUP($L402,Pos!B:B,Pos!D:D,, 0)</f>
        <v>Warner Bros. Discovery, Inc. Series A</v>
      </c>
      <c r="N402" s="1" t="str">
        <f>_xlfn.XLOOKUP($L402,Pos!B:B,Pos!E:E,, 0)</f>
        <v>Media</v>
      </c>
      <c r="O402" s="1" t="str">
        <f t="shared" si="153"/>
        <v>Media_North America</v>
      </c>
      <c r="P402" s="1" t="str">
        <f>_xlfn.XLOOKUP($L402,Pos!B:B,Pos!F:F,, 0)</f>
        <v>North America</v>
      </c>
      <c r="Q402" s="1">
        <v>0</v>
      </c>
      <c r="R402" s="9">
        <f>_xlfn.XLOOKUP($L402,Pos!$B:$B,Pos!N:N,0, 0)</f>
        <v>0</v>
      </c>
      <c r="S402" s="9">
        <f>_xlfn.XLOOKUP($L402,Pos!$B:$B,Pos!O:O,0, 0)</f>
        <v>5.6665000000000001</v>
      </c>
      <c r="T402" s="9">
        <f>_xlfn.XLOOKUP($L402,Pos!$B:$B,Pos!P:P,0, 0)</f>
        <v>1.0249999999999999</v>
      </c>
      <c r="U402" s="9">
        <f>_xlfn.XLOOKUP($L402,Pos!$B:$B,Pos!Q:Q,0, 0)</f>
        <v>9.6</v>
      </c>
      <c r="V402" s="9">
        <f>_xlfn.XLOOKUP($L402,Pos!$B:$B,Pos!R:R,0, 0)</f>
        <v>0.1</v>
      </c>
      <c r="W402" s="9">
        <f>_xlfn.XLOOKUP($L402,Pos!$B:$B,Pos!S:S,0, 0)</f>
        <v>4.3425000000000002</v>
      </c>
      <c r="X402" s="9" t="str">
        <f>_xlfn.XLOOKUP($L402,Pos!$B:$B,Pos!J:J,0, 0)</f>
        <v>Outperform</v>
      </c>
      <c r="Y402" s="1">
        <v>0</v>
      </c>
      <c r="Z402" s="1">
        <v>0</v>
      </c>
      <c r="AA402" s="1">
        <f t="shared" si="154"/>
        <v>0</v>
      </c>
      <c r="AB402" s="9">
        <f>_xlfn.XLOOKUP(L402,Pos!B:B,Pos!K:K,-1,0)</f>
        <v>0.76923076923076927</v>
      </c>
      <c r="AC402" s="1" t="e">
        <f>_xlfn.XLOOKUP($L402,Pos!$A:$A,Pos!S:S,_xlfn.XLOOKUP($L402,#REF!,#REF!, ""), 0)</f>
        <v>#REF!</v>
      </c>
      <c r="AD402" s="1" t="e">
        <f>_xlfn.XLOOKUP($L402,Pos!$A:$A,Pos!T:T,_xlfn.XLOOKUP($L402,#REF!,#REF!, ""), 0)</f>
        <v>#REF!</v>
      </c>
      <c r="AE402" s="1" t="e">
        <f>_xlfn.XLOOKUP($L402,Pos!$A:$A,Pos!U:U,_xlfn.XLOOKUP($L402,#REF!,#REF!, ""), 0)</f>
        <v>#REF!</v>
      </c>
      <c r="AF402" s="1" t="e">
        <f>_xlfn.XLOOKUP($L402,Pos!$A:$A,Pos!V:V,_xlfn.XLOOKUP($L402,#REF!,#REF!, ""), 0)</f>
        <v>#REF!</v>
      </c>
      <c r="AG402" s="1" t="e">
        <f>_xlfn.XLOOKUP($L402,Pos!$A:$A,Pos!W:W,_xlfn.XLOOKUP($L402,#REF!,#REF!, ""), 0)</f>
        <v>#REF!</v>
      </c>
      <c r="AH402" s="1" t="e">
        <f>_xlfn.XLOOKUP($L402,Pos!$A:$A,Pos!X:X,_xlfn.XLOOKUP($L402,#REF!,#REF!, ""), 0)</f>
        <v>#REF!</v>
      </c>
      <c r="AI402" s="1" t="e">
        <f>_xlfn.XLOOKUP($L402,Pos!$A:$A,Pos!Y:Y,_xlfn.XLOOKUP($L402,#REF!,#REF!, ""), 0)</f>
        <v>#REF!</v>
      </c>
      <c r="AJ402" s="1" t="e">
        <f>_xlfn.XLOOKUP($L402,Pos!$A:$A,Pos!Z:Z,_xlfn.XLOOKUP($L402,#REF!,#REF!, ""), 0)</f>
        <v>#REF!</v>
      </c>
      <c r="AK402" s="1" t="e">
        <f>_xlfn.XLOOKUP($L402,Pos!$A:$A,Pos!AA:AA,_xlfn.XLOOKUP($L402,#REF!,#REF!, ""), 0)</f>
        <v>#REF!</v>
      </c>
      <c r="AL402" s="1" t="e">
        <f>_xlfn.XLOOKUP($L402,Pos!$A:$A,Pos!AB:AB,_xlfn.XLOOKUP($L402,#REF!,#REF!, ""), 0)</f>
        <v>#REF!</v>
      </c>
      <c r="AM402" s="1" t="e">
        <f>_xlfn.XLOOKUP($L402,Pos!$A:$A,Pos!AC:AC,_xlfn.XLOOKUP($L402,#REF!,#REF!, ""), 0)</f>
        <v>#REF!</v>
      </c>
      <c r="AN402" s="1" t="e">
        <f>_xlfn.XLOOKUP($L402,Pos!$A:$A,Pos!AD:AD,_xlfn.XLOOKUP($L402,#REF!,#REF!, ""), 0)</f>
        <v>#REF!</v>
      </c>
      <c r="AO402" s="1" t="e">
        <f>_xlfn.XLOOKUP($L402,Pos!$A:$A,Pos!AE:AE,_xlfn.XLOOKUP($L402,#REF!,#REF!, ""), 0)</f>
        <v>#REF!</v>
      </c>
      <c r="AP402" s="1" t="e">
        <f>_xlfn.XLOOKUP($L402,Pos!$A:$A,Pos!AF:AF,_xlfn.XLOOKUP($L402,#REF!,#REF!, ""), 0)</f>
        <v>#REF!</v>
      </c>
      <c r="AQ402" s="1" t="e">
        <f>_xlfn.XLOOKUP($L402,Pos!$A:$A,Pos!AG:AG,_xlfn.XLOOKUP($L402,#REF!,#REF!, ""), 0)</f>
        <v>#REF!</v>
      </c>
      <c r="AR402" s="1" t="e">
        <f>_xlfn.XLOOKUP($L402,Pos!$A:$A,Pos!AH:AH,_xlfn.XLOOKUP($L402,#REF!,#REF!, ""), 0)</f>
        <v>#REF!</v>
      </c>
      <c r="AS402" s="1" t="e">
        <f>_xlfn.XLOOKUP($L402,Pos!$A:$A,Pos!AI:AI,_xlfn.XLOOKUP($L402,#REF!,#REF!, ""), 0)</f>
        <v>#REF!</v>
      </c>
      <c r="AT402" s="1" t="e">
        <f>_xlfn.XLOOKUP($L402,Pos!$A:$A,Pos!AJ:AJ,_xlfn.XLOOKUP($L402,#REF!,#REF!, ""), 0)</f>
        <v>#REF!</v>
      </c>
      <c r="AU402" s="1" t="e">
        <f>_xlfn.XLOOKUP($L402,Pos!$A:$A,Pos!AK:AK,_xlfn.XLOOKUP($L402,#REF!,#REF!, ""), 0)</f>
        <v>#REF!</v>
      </c>
      <c r="AV402" s="1" t="e">
        <f>_xlfn.XLOOKUP($L402,Pos!$A:$A,Pos!AL:AL,_xlfn.XLOOKUP($L402,#REF!,#REF!, ""), 0)</f>
        <v>#REF!</v>
      </c>
      <c r="AW402" s="1" t="e">
        <f>_xlfn.XLOOKUP($L402,Pos!$A:$A,Pos!AM:AM,_xlfn.XLOOKUP($L402,#REF!,#REF!, ""), 0)</f>
        <v>#REF!</v>
      </c>
      <c r="AX402" s="1" t="e">
        <f>_xlfn.XLOOKUP($L402,Pos!$A:$A,Pos!AN:AN,_xlfn.XLOOKUP($L402,#REF!,#REF!, ""), 0)</f>
        <v>#REF!</v>
      </c>
      <c r="AY402" s="1" t="e">
        <f>_xlfn.XLOOKUP($L402,Pos!$A:$A,Pos!AO:AO,_xlfn.XLOOKUP($L402,#REF!,#REF!, ""), 0)</f>
        <v>#REF!</v>
      </c>
      <c r="AZ402" s="7" t="str">
        <f t="shared" si="155"/>
        <v>OUT</v>
      </c>
      <c r="BA402" s="1">
        <f>IF(OR(_xlfn.XLOOKUP(L402,Pos!B:B,Pos!L:L,FALSE)="ESG Reason",_xlfn.XLOOKUP(L402,Pos!B:B,Pos!L:L,FALSE)="Blacklisted"),1,0)</f>
        <v>0</v>
      </c>
      <c r="BC402" s="11">
        <v>8.1484712026526434E-11</v>
      </c>
      <c r="BD402" s="11">
        <f>_xlfn.XLOOKUP($L402,Pos!$B:$B,Pos!H:H,0, 0)</f>
        <v>0</v>
      </c>
      <c r="BE402" s="11">
        <f>_xlfn.XLOOKUP($L402,Pos!$B:$B,Pos!I:I,0, 0)</f>
        <v>6.6574068554332898E-4</v>
      </c>
      <c r="BF402" s="18">
        <f t="shared" si="156"/>
        <v>6.6574068554332898E-4</v>
      </c>
      <c r="BG402" s="1">
        <f t="shared" si="157"/>
        <v>1</v>
      </c>
      <c r="BH402" s="1">
        <f t="shared" si="158"/>
        <v>31</v>
      </c>
      <c r="BI402" s="18">
        <f t="shared" si="159"/>
        <v>8.1484712026526434E-11</v>
      </c>
      <c r="BJ402" s="3">
        <f t="shared" si="160"/>
        <v>0</v>
      </c>
      <c r="BK402" s="18">
        <f t="shared" si="161"/>
        <v>0</v>
      </c>
    </row>
    <row r="403" spans="3:63" x14ac:dyDescent="0.25">
      <c r="C403" s="3"/>
      <c r="D403" s="3"/>
      <c r="E403" s="3"/>
      <c r="F403" s="3"/>
      <c r="G403" s="51" t="s">
        <v>314</v>
      </c>
      <c r="H403" s="8" t="str">
        <f t="shared" si="151"/>
        <v>0%North America</v>
      </c>
      <c r="I403" s="11" cm="1">
        <f t="array" ref="I403">IF(
   AZ403 = "OUT", 0,IF(
   BD403 &gt;= LARGE(IF(ISNUMBER(BD:BD), BD:BD), 3),
   BE403 - 0.001,
   IF(BE403 &gt;=VLOOKUP(P403,mapping!$A:$B,2,FALSE), BE403,VLOOKUP(P403,mapping!$A$2:$B$8,2,FALSE))
))</f>
        <v>0</v>
      </c>
      <c r="J403" s="11" cm="1">
        <f t="array" ref="J403">IF(
    AZ403="OUT",0,IF(IF(
                      BD403&gt;=LARGE(IF(ISNUMBER(BD:BD),BD:BD),3),
                      BE403+0.001,
                      VLOOKUP(H403,mapping!$D:$E,2,FALSE)
                      )&gt;I403,
                   IF(
                      BD403&gt;=LARGE(IF(ISNUMBER(BD:BD),BD:BD),3),
                      BE403+0.001,
                      VLOOKUP(H403,mapping!$D:$E,2,FALSE)
                      ),
                   I403+0.002))</f>
        <v>0</v>
      </c>
      <c r="K403" s="8">
        <f t="shared" si="152"/>
        <v>6.6373238030217213E-4</v>
      </c>
      <c r="L403" s="1" t="str">
        <f>Pos!B141</f>
        <v>CA87807B1076</v>
      </c>
      <c r="M403" s="1" t="str">
        <f>_xlfn.XLOOKUP($L403,Pos!B:B,Pos!D:D,, 0)</f>
        <v>TC Energy Corporation</v>
      </c>
      <c r="N403" s="1" t="str">
        <f>_xlfn.XLOOKUP($L403,Pos!B:B,Pos!E:E,, 0)</f>
        <v>Energy</v>
      </c>
      <c r="O403" s="1" t="str">
        <f t="shared" si="153"/>
        <v>Energy_North America</v>
      </c>
      <c r="P403" s="1" t="str">
        <f>_xlfn.XLOOKUP($L403,Pos!B:B,Pos!F:F,, 0)</f>
        <v>North America</v>
      </c>
      <c r="Q403" s="1">
        <v>0</v>
      </c>
      <c r="R403" s="9">
        <f>_xlfn.XLOOKUP($L403,Pos!$B:$B,Pos!N:N,0, 0)</f>
        <v>5.87</v>
      </c>
      <c r="S403" s="9">
        <f>_xlfn.XLOOKUP($L403,Pos!$B:$B,Pos!O:O,0, 0)</f>
        <v>2.3348330000000002</v>
      </c>
      <c r="T403" s="9">
        <f>_xlfn.XLOOKUP($L403,Pos!$B:$B,Pos!P:P,0, 0)</f>
        <v>3.9249999999999998</v>
      </c>
      <c r="U403" s="9">
        <f>_xlfn.XLOOKUP($L403,Pos!$B:$B,Pos!Q:Q,0, 0)</f>
        <v>4.7</v>
      </c>
      <c r="V403" s="9">
        <f>_xlfn.XLOOKUP($L403,Pos!$B:$B,Pos!R:R,0, 0)</f>
        <v>9.033334</v>
      </c>
      <c r="W403" s="9">
        <f>_xlfn.XLOOKUP($L403,Pos!$B:$B,Pos!S:S,0, 0)</f>
        <v>3.0133329999999998</v>
      </c>
      <c r="X403" s="9" t="str">
        <f>_xlfn.XLOOKUP($L403,Pos!$B:$B,Pos!J:J,0, 0)</f>
        <v>Outperform</v>
      </c>
      <c r="Y403" s="1">
        <v>0</v>
      </c>
      <c r="Z403" s="1">
        <v>0</v>
      </c>
      <c r="AA403" s="1">
        <f t="shared" si="154"/>
        <v>0</v>
      </c>
      <c r="AB403" s="9">
        <f>_xlfn.XLOOKUP(L403,Pos!B:B,Pos!K:K,-1,0)</f>
        <v>-1</v>
      </c>
      <c r="AC403" s="1" t="e">
        <f>_xlfn.XLOOKUP($L403,Pos!$A:$A,Pos!S:S,_xlfn.XLOOKUP($L403,#REF!,#REF!, ""), 0)</f>
        <v>#REF!</v>
      </c>
      <c r="AD403" s="1" t="e">
        <f>_xlfn.XLOOKUP($L403,Pos!$A:$A,Pos!T:T,_xlfn.XLOOKUP($L403,#REF!,#REF!, ""), 0)</f>
        <v>#REF!</v>
      </c>
      <c r="AE403" s="1" t="e">
        <f>_xlfn.XLOOKUP($L403,Pos!$A:$A,Pos!U:U,_xlfn.XLOOKUP($L403,#REF!,#REF!, ""), 0)</f>
        <v>#REF!</v>
      </c>
      <c r="AF403" s="1" t="e">
        <f>_xlfn.XLOOKUP($L403,Pos!$A:$A,Pos!V:V,_xlfn.XLOOKUP($L403,#REF!,#REF!, ""), 0)</f>
        <v>#REF!</v>
      </c>
      <c r="AG403" s="1" t="e">
        <f>_xlfn.XLOOKUP($L403,Pos!$A:$A,Pos!W:W,_xlfn.XLOOKUP($L403,#REF!,#REF!, ""), 0)</f>
        <v>#REF!</v>
      </c>
      <c r="AH403" s="1" t="e">
        <f>_xlfn.XLOOKUP($L403,Pos!$A:$A,Pos!X:X,_xlfn.XLOOKUP($L403,#REF!,#REF!, ""), 0)</f>
        <v>#REF!</v>
      </c>
      <c r="AI403" s="1" t="e">
        <f>_xlfn.XLOOKUP($L403,Pos!$A:$A,Pos!Y:Y,_xlfn.XLOOKUP($L403,#REF!,#REF!, ""), 0)</f>
        <v>#REF!</v>
      </c>
      <c r="AJ403" s="1" t="e">
        <f>_xlfn.XLOOKUP($L403,Pos!$A:$A,Pos!Z:Z,_xlfn.XLOOKUP($L403,#REF!,#REF!, ""), 0)</f>
        <v>#REF!</v>
      </c>
      <c r="AK403" s="1" t="e">
        <f>_xlfn.XLOOKUP($L403,Pos!$A:$A,Pos!AA:AA,_xlfn.XLOOKUP($L403,#REF!,#REF!, ""), 0)</f>
        <v>#REF!</v>
      </c>
      <c r="AL403" s="1" t="e">
        <f>_xlfn.XLOOKUP($L403,Pos!$A:$A,Pos!AB:AB,_xlfn.XLOOKUP($L403,#REF!,#REF!, ""), 0)</f>
        <v>#REF!</v>
      </c>
      <c r="AM403" s="1" t="e">
        <f>_xlfn.XLOOKUP($L403,Pos!$A:$A,Pos!AC:AC,_xlfn.XLOOKUP($L403,#REF!,#REF!, ""), 0)</f>
        <v>#REF!</v>
      </c>
      <c r="AN403" s="1" t="e">
        <f>_xlfn.XLOOKUP($L403,Pos!$A:$A,Pos!AD:AD,_xlfn.XLOOKUP($L403,#REF!,#REF!, ""), 0)</f>
        <v>#REF!</v>
      </c>
      <c r="AO403" s="1" t="e">
        <f>_xlfn.XLOOKUP($L403,Pos!$A:$A,Pos!AE:AE,_xlfn.XLOOKUP($L403,#REF!,#REF!, ""), 0)</f>
        <v>#REF!</v>
      </c>
      <c r="AP403" s="1" t="e">
        <f>_xlfn.XLOOKUP($L403,Pos!$A:$A,Pos!AF:AF,_xlfn.XLOOKUP($L403,#REF!,#REF!, ""), 0)</f>
        <v>#REF!</v>
      </c>
      <c r="AQ403" s="1" t="e">
        <f>_xlfn.XLOOKUP($L403,Pos!$A:$A,Pos!AG:AG,_xlfn.XLOOKUP($L403,#REF!,#REF!, ""), 0)</f>
        <v>#REF!</v>
      </c>
      <c r="AR403" s="1" t="e">
        <f>_xlfn.XLOOKUP($L403,Pos!$A:$A,Pos!AH:AH,_xlfn.XLOOKUP($L403,#REF!,#REF!, ""), 0)</f>
        <v>#REF!</v>
      </c>
      <c r="AS403" s="1" t="e">
        <f>_xlfn.XLOOKUP($L403,Pos!$A:$A,Pos!AI:AI,_xlfn.XLOOKUP($L403,#REF!,#REF!, ""), 0)</f>
        <v>#REF!</v>
      </c>
      <c r="AT403" s="1" t="e">
        <f>_xlfn.XLOOKUP($L403,Pos!$A:$A,Pos!AJ:AJ,_xlfn.XLOOKUP($L403,#REF!,#REF!, ""), 0)</f>
        <v>#REF!</v>
      </c>
      <c r="AU403" s="1" t="e">
        <f>_xlfn.XLOOKUP($L403,Pos!$A:$A,Pos!AK:AK,_xlfn.XLOOKUP($L403,#REF!,#REF!, ""), 0)</f>
        <v>#REF!</v>
      </c>
      <c r="AV403" s="1" t="e">
        <f>_xlfn.XLOOKUP($L403,Pos!$A:$A,Pos!AL:AL,_xlfn.XLOOKUP($L403,#REF!,#REF!, ""), 0)</f>
        <v>#REF!</v>
      </c>
      <c r="AW403" s="1" t="e">
        <f>_xlfn.XLOOKUP($L403,Pos!$A:$A,Pos!AM:AM,_xlfn.XLOOKUP($L403,#REF!,#REF!, ""), 0)</f>
        <v>#REF!</v>
      </c>
      <c r="AX403" s="1" t="e">
        <f>_xlfn.XLOOKUP($L403,Pos!$A:$A,Pos!AN:AN,_xlfn.XLOOKUP($L403,#REF!,#REF!, ""), 0)</f>
        <v>#REF!</v>
      </c>
      <c r="AY403" s="1" t="e">
        <f>_xlfn.XLOOKUP($L403,Pos!$A:$A,Pos!AO:AO,_xlfn.XLOOKUP($L403,#REF!,#REF!, ""), 0)</f>
        <v>#REF!</v>
      </c>
      <c r="AZ403" s="7" t="str">
        <f t="shared" si="155"/>
        <v>OUT</v>
      </c>
      <c r="BA403" s="1">
        <f>IF(OR(_xlfn.XLOOKUP(L403,Pos!B:B,Pos!L:L,FALSE)="ESG Reason",_xlfn.XLOOKUP(L403,Pos!B:B,Pos!L:L,FALSE)="Blacklisted"),1,0)</f>
        <v>0</v>
      </c>
      <c r="BC403" s="11">
        <v>1.931272102736622E-10</v>
      </c>
      <c r="BD403" s="11">
        <f>_xlfn.XLOOKUP($L403,Pos!$B:$B,Pos!H:H,0, 0)</f>
        <v>0</v>
      </c>
      <c r="BE403" s="11">
        <f>_xlfn.XLOOKUP($L403,Pos!$B:$B,Pos!I:I,0, 0)</f>
        <v>6.6373238030217213E-4</v>
      </c>
      <c r="BF403" s="18">
        <f t="shared" si="156"/>
        <v>6.6373238030217213E-4</v>
      </c>
      <c r="BG403" s="1">
        <f t="shared" si="157"/>
        <v>1</v>
      </c>
      <c r="BH403" s="1">
        <f t="shared" si="158"/>
        <v>25</v>
      </c>
      <c r="BI403" s="18">
        <f t="shared" si="159"/>
        <v>1.931272102736622E-10</v>
      </c>
      <c r="BJ403" s="3">
        <f t="shared" si="160"/>
        <v>0</v>
      </c>
      <c r="BK403" s="18">
        <f t="shared" si="161"/>
        <v>0</v>
      </c>
    </row>
    <row r="404" spans="3:63" x14ac:dyDescent="0.25">
      <c r="C404" s="3"/>
      <c r="D404" s="3"/>
      <c r="E404" s="3"/>
      <c r="F404" s="3"/>
      <c r="G404" s="51" t="s">
        <v>311</v>
      </c>
      <c r="H404" s="8" t="str">
        <f t="shared" si="151"/>
        <v>0%North America</v>
      </c>
      <c r="I404" s="11" cm="1">
        <f t="array" ref="I404">IF(
   AZ404 = "OUT", 0,IF(
   BD404 &gt;= LARGE(IF(ISNUMBER(BD:BD), BD:BD), 3),
   BE404 - 0.001,
   IF(BE404 &gt;=VLOOKUP(P404,mapping!$A:$B,2,FALSE), BE404,VLOOKUP(P404,mapping!$A$2:$B$8,2,FALSE))
))</f>
        <v>0</v>
      </c>
      <c r="J404" s="11" cm="1">
        <f t="array" ref="J404">IF(
    AZ404="OUT",0,IF(IF(
                      BD404&gt;=LARGE(IF(ISNUMBER(BD:BD),BD:BD),3),
                      BE404+0.001,
                      VLOOKUP(H404,mapping!$D:$E,2,FALSE)
                      )&gt;I404,
                   IF(
                      BD404&gt;=LARGE(IF(ISNUMBER(BD:BD),BD:BD),3),
                      BE404+0.001,
                      VLOOKUP(H404,mapping!$D:$E,2,FALSE)
                      ),
                   I404+0.002))</f>
        <v>0</v>
      </c>
      <c r="K404" s="8">
        <f t="shared" si="152"/>
        <v>6.6172527524343042E-4</v>
      </c>
      <c r="L404" s="1" t="str">
        <f>Pos!B2</f>
        <v>AN8068571086</v>
      </c>
      <c r="M404" s="1" t="str">
        <f>_xlfn.XLOOKUP($L404,Pos!B:B,Pos!D:D,, 0)</f>
        <v>SLB Limited</v>
      </c>
      <c r="N404" s="1" t="str">
        <f>_xlfn.XLOOKUP($L404,Pos!B:B,Pos!E:E,, 0)</f>
        <v>Energy</v>
      </c>
      <c r="O404" s="1" t="str">
        <f t="shared" si="153"/>
        <v>Energy_North America</v>
      </c>
      <c r="P404" s="1" t="str">
        <f>_xlfn.XLOOKUP($L404,Pos!B:B,Pos!F:F,, 0)</f>
        <v>North America</v>
      </c>
      <c r="Q404" s="1">
        <v>0</v>
      </c>
      <c r="R404" s="9">
        <f>_xlfn.XLOOKUP($L404,Pos!$B:$B,Pos!N:N,0, 0)</f>
        <v>4.22</v>
      </c>
      <c r="S404" s="9">
        <f>_xlfn.XLOOKUP($L404,Pos!$B:$B,Pos!O:O,0, 0)</f>
        <v>7.0454999999999997</v>
      </c>
      <c r="T404" s="9">
        <f>_xlfn.XLOOKUP($L404,Pos!$B:$B,Pos!P:P,0, 0)</f>
        <v>5.3250000000000002</v>
      </c>
      <c r="U404" s="9">
        <f>_xlfn.XLOOKUP($L404,Pos!$B:$B,Pos!Q:Q,0, 0)</f>
        <v>3</v>
      </c>
      <c r="V404" s="9">
        <f>_xlfn.XLOOKUP($L404,Pos!$B:$B,Pos!R:R,0, 0)</f>
        <v>2.2000000000000002</v>
      </c>
      <c r="W404" s="9">
        <f>_xlfn.XLOOKUP($L404,Pos!$B:$B,Pos!S:S,0, 0)</f>
        <v>5.0750000000000002</v>
      </c>
      <c r="X404" s="9" t="str">
        <f>_xlfn.XLOOKUP($L404,Pos!$B:$B,Pos!J:J,0, 0)</f>
        <v>Buy</v>
      </c>
      <c r="Y404" s="1">
        <v>0</v>
      </c>
      <c r="Z404" s="1">
        <v>0</v>
      </c>
      <c r="AA404" s="1">
        <f t="shared" si="154"/>
        <v>0</v>
      </c>
      <c r="AB404" s="9">
        <f>_xlfn.XLOOKUP(L404,Pos!B:B,Pos!K:K,-1,0)</f>
        <v>6.0869565217391308</v>
      </c>
      <c r="AC404" s="1" t="e">
        <f>_xlfn.XLOOKUP($L404,Pos!$A:$A,Pos!S:S,_xlfn.XLOOKUP($L404,#REF!,#REF!, ""), 0)</f>
        <v>#REF!</v>
      </c>
      <c r="AD404" s="1" t="e">
        <f>_xlfn.XLOOKUP($L404,Pos!$A:$A,Pos!T:T,_xlfn.XLOOKUP($L404,#REF!,#REF!, ""), 0)</f>
        <v>#REF!</v>
      </c>
      <c r="AE404" s="1" t="e">
        <f>_xlfn.XLOOKUP($L404,Pos!$A:$A,Pos!U:U,_xlfn.XLOOKUP($L404,#REF!,#REF!, ""), 0)</f>
        <v>#REF!</v>
      </c>
      <c r="AF404" s="1" t="e">
        <f>_xlfn.XLOOKUP($L404,Pos!$A:$A,Pos!V:V,_xlfn.XLOOKUP($L404,#REF!,#REF!, ""), 0)</f>
        <v>#REF!</v>
      </c>
      <c r="AG404" s="1" t="e">
        <f>_xlfn.XLOOKUP($L404,Pos!$A:$A,Pos!W:W,_xlfn.XLOOKUP($L404,#REF!,#REF!, ""), 0)</f>
        <v>#REF!</v>
      </c>
      <c r="AH404" s="1" t="e">
        <f>_xlfn.XLOOKUP($L404,Pos!$A:$A,Pos!X:X,_xlfn.XLOOKUP($L404,#REF!,#REF!, ""), 0)</f>
        <v>#REF!</v>
      </c>
      <c r="AI404" s="1" t="e">
        <f>_xlfn.XLOOKUP($L404,Pos!$A:$A,Pos!Y:Y,_xlfn.XLOOKUP($L404,#REF!,#REF!, ""), 0)</f>
        <v>#REF!</v>
      </c>
      <c r="AJ404" s="1" t="e">
        <f>_xlfn.XLOOKUP($L404,Pos!$A:$A,Pos!Z:Z,_xlfn.XLOOKUP($L404,#REF!,#REF!, ""), 0)</f>
        <v>#REF!</v>
      </c>
      <c r="AK404" s="1" t="e">
        <f>_xlfn.XLOOKUP($L404,Pos!$A:$A,Pos!AA:AA,_xlfn.XLOOKUP($L404,#REF!,#REF!, ""), 0)</f>
        <v>#REF!</v>
      </c>
      <c r="AL404" s="1" t="e">
        <f>_xlfn.XLOOKUP($L404,Pos!$A:$A,Pos!AB:AB,_xlfn.XLOOKUP($L404,#REF!,#REF!, ""), 0)</f>
        <v>#REF!</v>
      </c>
      <c r="AM404" s="1" t="e">
        <f>_xlfn.XLOOKUP($L404,Pos!$A:$A,Pos!AC:AC,_xlfn.XLOOKUP($L404,#REF!,#REF!, ""), 0)</f>
        <v>#REF!</v>
      </c>
      <c r="AN404" s="1" t="e">
        <f>_xlfn.XLOOKUP($L404,Pos!$A:$A,Pos!AD:AD,_xlfn.XLOOKUP($L404,#REF!,#REF!, ""), 0)</f>
        <v>#REF!</v>
      </c>
      <c r="AO404" s="1" t="e">
        <f>_xlfn.XLOOKUP($L404,Pos!$A:$A,Pos!AE:AE,_xlfn.XLOOKUP($L404,#REF!,#REF!, ""), 0)</f>
        <v>#REF!</v>
      </c>
      <c r="AP404" s="1" t="e">
        <f>_xlfn.XLOOKUP($L404,Pos!$A:$A,Pos!AF:AF,_xlfn.XLOOKUP($L404,#REF!,#REF!, ""), 0)</f>
        <v>#REF!</v>
      </c>
      <c r="AQ404" s="1" t="e">
        <f>_xlfn.XLOOKUP($L404,Pos!$A:$A,Pos!AG:AG,_xlfn.XLOOKUP($L404,#REF!,#REF!, ""), 0)</f>
        <v>#REF!</v>
      </c>
      <c r="AR404" s="1" t="e">
        <f>_xlfn.XLOOKUP($L404,Pos!$A:$A,Pos!AH:AH,_xlfn.XLOOKUP($L404,#REF!,#REF!, ""), 0)</f>
        <v>#REF!</v>
      </c>
      <c r="AS404" s="1" t="e">
        <f>_xlfn.XLOOKUP($L404,Pos!$A:$A,Pos!AI:AI,_xlfn.XLOOKUP($L404,#REF!,#REF!, ""), 0)</f>
        <v>#REF!</v>
      </c>
      <c r="AT404" s="1" t="e">
        <f>_xlfn.XLOOKUP($L404,Pos!$A:$A,Pos!AJ:AJ,_xlfn.XLOOKUP($L404,#REF!,#REF!, ""), 0)</f>
        <v>#REF!</v>
      </c>
      <c r="AU404" s="1" t="e">
        <f>_xlfn.XLOOKUP($L404,Pos!$A:$A,Pos!AK:AK,_xlfn.XLOOKUP($L404,#REF!,#REF!, ""), 0)</f>
        <v>#REF!</v>
      </c>
      <c r="AV404" s="1" t="e">
        <f>_xlfn.XLOOKUP($L404,Pos!$A:$A,Pos!AL:AL,_xlfn.XLOOKUP($L404,#REF!,#REF!, ""), 0)</f>
        <v>#REF!</v>
      </c>
      <c r="AW404" s="1" t="e">
        <f>_xlfn.XLOOKUP($L404,Pos!$A:$A,Pos!AM:AM,_xlfn.XLOOKUP($L404,#REF!,#REF!, ""), 0)</f>
        <v>#REF!</v>
      </c>
      <c r="AX404" s="1" t="e">
        <f>_xlfn.XLOOKUP($L404,Pos!$A:$A,Pos!AN:AN,_xlfn.XLOOKUP($L404,#REF!,#REF!, ""), 0)</f>
        <v>#REF!</v>
      </c>
      <c r="AY404" s="1" t="e">
        <f>_xlfn.XLOOKUP($L404,Pos!$A:$A,Pos!AO:AO,_xlfn.XLOOKUP($L404,#REF!,#REF!, ""), 0)</f>
        <v>#REF!</v>
      </c>
      <c r="AZ404" s="7" t="str">
        <f t="shared" si="155"/>
        <v>OUT</v>
      </c>
      <c r="BA404" s="1">
        <f>IF(OR(_xlfn.XLOOKUP(L404,Pos!B:B,Pos!L:L,FALSE)="ESG Reason",_xlfn.XLOOKUP(L404,Pos!B:B,Pos!L:L,FALSE)="Blacklisted"),1,0)</f>
        <v>1</v>
      </c>
      <c r="BC404" s="11">
        <v>1.9312721027366021E-10</v>
      </c>
      <c r="BD404" s="11">
        <f>_xlfn.XLOOKUP($L404,Pos!$B:$B,Pos!H:H,0, 0)</f>
        <v>0</v>
      </c>
      <c r="BE404" s="11">
        <f>_xlfn.XLOOKUP($L404,Pos!$B:$B,Pos!I:I,0, 0)</f>
        <v>6.6172527524343042E-4</v>
      </c>
      <c r="BF404" s="18">
        <f t="shared" si="156"/>
        <v>6.6172527524343042E-4</v>
      </c>
      <c r="BG404" s="1">
        <f t="shared" si="157"/>
        <v>1</v>
      </c>
      <c r="BH404" s="1">
        <f t="shared" si="158"/>
        <v>25</v>
      </c>
      <c r="BI404" s="18">
        <f t="shared" si="159"/>
        <v>1.9312721027366021E-10</v>
      </c>
      <c r="BJ404" s="3">
        <f t="shared" si="160"/>
        <v>0</v>
      </c>
      <c r="BK404" s="18">
        <f t="shared" si="161"/>
        <v>0</v>
      </c>
    </row>
    <row r="405" spans="3:63" x14ac:dyDescent="0.25">
      <c r="C405" s="3"/>
      <c r="D405" s="3"/>
      <c r="E405" s="3"/>
      <c r="F405" s="3"/>
      <c r="G405" s="51" t="s">
        <v>324</v>
      </c>
      <c r="H405" s="8" t="str">
        <f t="shared" si="151"/>
        <v>0%West Europe</v>
      </c>
      <c r="I405" s="11" cm="1">
        <f t="array" ref="I405">IF(
   AZ405 = "OUT", 0,IF(
   BD405 &gt;= LARGE(IF(ISNUMBER(BD:BD), BD:BD), 3),
   BE405 - 0.001,
   IF(BE405 &gt;=VLOOKUP(P405,mapping!$A:$B,2,FALSE), BE405,VLOOKUP(P405,mapping!$A$2:$B$8,2,FALSE))
))</f>
        <v>0</v>
      </c>
      <c r="J405" s="11" cm="1">
        <f t="array" ref="J405">IF(
    AZ405="OUT",0,IF(IF(
                      BD405&gt;=LARGE(IF(ISNUMBER(BD:BD),BD:BD),3),
                      BE405+0.001,
                      VLOOKUP(H405,mapping!$D:$E,2,FALSE)
                      )&gt;I405,
                   IF(
                      BD405&gt;=LARGE(IF(ISNUMBER(BD:BD),BD:BD),3),
                      BE405+0.001,
                      VLOOKUP(H405,mapping!$D:$E,2,FALSE)
                      ),
                   I405+0.002))</f>
        <v>0</v>
      </c>
      <c r="K405" s="8">
        <f t="shared" si="152"/>
        <v>6.6143043043013713E-4</v>
      </c>
      <c r="L405" s="1" t="str">
        <f>Pos!B210</f>
        <v>DE0006231004</v>
      </c>
      <c r="M405" s="1" t="str">
        <f>_xlfn.XLOOKUP($L405,Pos!B:B,Pos!D:D,, 0)</f>
        <v>Infineon Technologies AG</v>
      </c>
      <c r="N405" s="1" t="str">
        <f>_xlfn.XLOOKUP($L405,Pos!B:B,Pos!E:E,, 0)</f>
        <v>Technology</v>
      </c>
      <c r="O405" s="1" t="str">
        <f t="shared" si="153"/>
        <v>Technology_West Europe</v>
      </c>
      <c r="P405" s="1" t="str">
        <f>_xlfn.XLOOKUP($L405,Pos!B:B,Pos!F:F,, 0)</f>
        <v>West Europe</v>
      </c>
      <c r="Q405" s="1">
        <v>0</v>
      </c>
      <c r="R405" s="9">
        <f>_xlfn.XLOOKUP($L405,Pos!$B:$B,Pos!N:N,0, 0)</f>
        <v>2.69</v>
      </c>
      <c r="S405" s="9">
        <f>_xlfn.XLOOKUP($L405,Pos!$B:$B,Pos!O:O,0, 0)</f>
        <v>6.1405000000000003</v>
      </c>
      <c r="T405" s="9">
        <f>_xlfn.XLOOKUP($L405,Pos!$B:$B,Pos!P:P,0, 0)</f>
        <v>2.25</v>
      </c>
      <c r="U405" s="9">
        <f>_xlfn.XLOOKUP($L405,Pos!$B:$B,Pos!Q:Q,0, 0)</f>
        <v>1.6</v>
      </c>
      <c r="V405" s="9">
        <f>_xlfn.XLOOKUP($L405,Pos!$B:$B,Pos!R:R,0, 0)</f>
        <v>1.5333330000000001</v>
      </c>
      <c r="W405" s="9">
        <f>_xlfn.XLOOKUP($L405,Pos!$B:$B,Pos!S:S,0, 0)</f>
        <v>5.2166670000000002</v>
      </c>
      <c r="X405" s="9" t="str">
        <f>_xlfn.XLOOKUP($L405,Pos!$B:$B,Pos!J:J,0, 0)</f>
        <v>Buy</v>
      </c>
      <c r="Y405" s="1">
        <v>0</v>
      </c>
      <c r="Z405" s="1">
        <v>0</v>
      </c>
      <c r="AA405" s="1">
        <f t="shared" si="154"/>
        <v>0</v>
      </c>
      <c r="AB405" s="9">
        <f>_xlfn.XLOOKUP(L405,Pos!B:B,Pos!K:K,-1,0)</f>
        <v>1.7647058823529409</v>
      </c>
      <c r="AC405" s="1" t="e">
        <f>_xlfn.XLOOKUP($L405,Pos!$A:$A,Pos!S:S,_xlfn.XLOOKUP($L405,#REF!,#REF!, ""), 0)</f>
        <v>#REF!</v>
      </c>
      <c r="AD405" s="1" t="e">
        <f>_xlfn.XLOOKUP($L405,Pos!$A:$A,Pos!T:T,_xlfn.XLOOKUP($L405,#REF!,#REF!, ""), 0)</f>
        <v>#REF!</v>
      </c>
      <c r="AE405" s="1" t="e">
        <f>_xlfn.XLOOKUP($L405,Pos!$A:$A,Pos!U:U,_xlfn.XLOOKUP($L405,#REF!,#REF!, ""), 0)</f>
        <v>#REF!</v>
      </c>
      <c r="AF405" s="1" t="e">
        <f>_xlfn.XLOOKUP($L405,Pos!$A:$A,Pos!V:V,_xlfn.XLOOKUP($L405,#REF!,#REF!, ""), 0)</f>
        <v>#REF!</v>
      </c>
      <c r="AG405" s="1" t="e">
        <f>_xlfn.XLOOKUP($L405,Pos!$A:$A,Pos!W:W,_xlfn.XLOOKUP($L405,#REF!,#REF!, ""), 0)</f>
        <v>#REF!</v>
      </c>
      <c r="AH405" s="1" t="e">
        <f>_xlfn.XLOOKUP($L405,Pos!$A:$A,Pos!X:X,_xlfn.XLOOKUP($L405,#REF!,#REF!, ""), 0)</f>
        <v>#REF!</v>
      </c>
      <c r="AI405" s="1" t="e">
        <f>_xlfn.XLOOKUP($L405,Pos!$A:$A,Pos!Y:Y,_xlfn.XLOOKUP($L405,#REF!,#REF!, ""), 0)</f>
        <v>#REF!</v>
      </c>
      <c r="AJ405" s="1" t="e">
        <f>_xlfn.XLOOKUP($L405,Pos!$A:$A,Pos!Z:Z,_xlfn.XLOOKUP($L405,#REF!,#REF!, ""), 0)</f>
        <v>#REF!</v>
      </c>
      <c r="AK405" s="1" t="e">
        <f>_xlfn.XLOOKUP($L405,Pos!$A:$A,Pos!AA:AA,_xlfn.XLOOKUP($L405,#REF!,#REF!, ""), 0)</f>
        <v>#REF!</v>
      </c>
      <c r="AL405" s="1" t="e">
        <f>_xlfn.XLOOKUP($L405,Pos!$A:$A,Pos!AB:AB,_xlfn.XLOOKUP($L405,#REF!,#REF!, ""), 0)</f>
        <v>#REF!</v>
      </c>
      <c r="AM405" s="1" t="e">
        <f>_xlfn.XLOOKUP($L405,Pos!$A:$A,Pos!AC:AC,_xlfn.XLOOKUP($L405,#REF!,#REF!, ""), 0)</f>
        <v>#REF!</v>
      </c>
      <c r="AN405" s="1" t="e">
        <f>_xlfn.XLOOKUP($L405,Pos!$A:$A,Pos!AD:AD,_xlfn.XLOOKUP($L405,#REF!,#REF!, ""), 0)</f>
        <v>#REF!</v>
      </c>
      <c r="AO405" s="1" t="e">
        <f>_xlfn.XLOOKUP($L405,Pos!$A:$A,Pos!AE:AE,_xlfn.XLOOKUP($L405,#REF!,#REF!, ""), 0)</f>
        <v>#REF!</v>
      </c>
      <c r="AP405" s="1" t="e">
        <f>_xlfn.XLOOKUP($L405,Pos!$A:$A,Pos!AF:AF,_xlfn.XLOOKUP($L405,#REF!,#REF!, ""), 0)</f>
        <v>#REF!</v>
      </c>
      <c r="AQ405" s="1" t="e">
        <f>_xlfn.XLOOKUP($L405,Pos!$A:$A,Pos!AG:AG,_xlfn.XLOOKUP($L405,#REF!,#REF!, ""), 0)</f>
        <v>#REF!</v>
      </c>
      <c r="AR405" s="1" t="e">
        <f>_xlfn.XLOOKUP($L405,Pos!$A:$A,Pos!AH:AH,_xlfn.XLOOKUP($L405,#REF!,#REF!, ""), 0)</f>
        <v>#REF!</v>
      </c>
      <c r="AS405" s="1" t="e">
        <f>_xlfn.XLOOKUP($L405,Pos!$A:$A,Pos!AI:AI,_xlfn.XLOOKUP($L405,#REF!,#REF!, ""), 0)</f>
        <v>#REF!</v>
      </c>
      <c r="AT405" s="1" t="e">
        <f>_xlfn.XLOOKUP($L405,Pos!$A:$A,Pos!AJ:AJ,_xlfn.XLOOKUP($L405,#REF!,#REF!, ""), 0)</f>
        <v>#REF!</v>
      </c>
      <c r="AU405" s="1" t="e">
        <f>_xlfn.XLOOKUP($L405,Pos!$A:$A,Pos!AK:AK,_xlfn.XLOOKUP($L405,#REF!,#REF!, ""), 0)</f>
        <v>#REF!</v>
      </c>
      <c r="AV405" s="1" t="e">
        <f>_xlfn.XLOOKUP($L405,Pos!$A:$A,Pos!AL:AL,_xlfn.XLOOKUP($L405,#REF!,#REF!, ""), 0)</f>
        <v>#REF!</v>
      </c>
      <c r="AW405" s="1" t="e">
        <f>_xlfn.XLOOKUP($L405,Pos!$A:$A,Pos!AM:AM,_xlfn.XLOOKUP($L405,#REF!,#REF!, ""), 0)</f>
        <v>#REF!</v>
      </c>
      <c r="AX405" s="1" t="e">
        <f>_xlfn.XLOOKUP($L405,Pos!$A:$A,Pos!AN:AN,_xlfn.XLOOKUP($L405,#REF!,#REF!, ""), 0)</f>
        <v>#REF!</v>
      </c>
      <c r="AY405" s="1" t="e">
        <f>_xlfn.XLOOKUP($L405,Pos!$A:$A,Pos!AO:AO,_xlfn.XLOOKUP($L405,#REF!,#REF!, ""), 0)</f>
        <v>#REF!</v>
      </c>
      <c r="AZ405" s="7" t="str">
        <f t="shared" si="155"/>
        <v>OUT</v>
      </c>
      <c r="BA405" s="1">
        <f>IF(OR(_xlfn.XLOOKUP(L405,Pos!B:B,Pos!L:L,FALSE)="ESG Reason",_xlfn.XLOOKUP(L405,Pos!B:B,Pos!L:L,FALSE)="Blacklisted"),1,0)</f>
        <v>0</v>
      </c>
      <c r="BC405" s="11">
        <v>9.0847940026702051E-11</v>
      </c>
      <c r="BD405" s="11">
        <f>_xlfn.XLOOKUP($L405,Pos!$B:$B,Pos!H:H,0, 0)</f>
        <v>0</v>
      </c>
      <c r="BE405" s="11">
        <f>_xlfn.XLOOKUP($L405,Pos!$B:$B,Pos!I:I,0, 0)</f>
        <v>6.6143043043013713E-4</v>
      </c>
      <c r="BF405" s="18">
        <f t="shared" si="156"/>
        <v>6.6143043043013713E-4</v>
      </c>
      <c r="BG405" s="1">
        <f t="shared" si="157"/>
        <v>2</v>
      </c>
      <c r="BH405" s="1">
        <f t="shared" si="158"/>
        <v>16</v>
      </c>
      <c r="BI405" s="18">
        <f t="shared" si="159"/>
        <v>9.0847940026702051E-11</v>
      </c>
      <c r="BJ405" s="3">
        <f t="shared" si="160"/>
        <v>0</v>
      </c>
      <c r="BK405" s="18">
        <f t="shared" si="161"/>
        <v>0</v>
      </c>
    </row>
    <row r="406" spans="3:63" x14ac:dyDescent="0.25">
      <c r="C406" s="3"/>
      <c r="D406" s="3"/>
      <c r="E406" s="3"/>
      <c r="F406" s="3"/>
      <c r="G406" s="51" t="s">
        <v>328</v>
      </c>
      <c r="H406" s="8" t="str">
        <f t="shared" si="151"/>
        <v>0%North America</v>
      </c>
      <c r="I406" s="11" cm="1">
        <f t="array" ref="I406">IF(
   AZ406 = "OUT", 0,IF(
   BD406 &gt;= LARGE(IF(ISNUMBER(BD:BD), BD:BD), 3),
   BE406 - 0.001,
   IF(BE406 &gt;=VLOOKUP(P406,mapping!$A:$B,2,FALSE), BE406,VLOOKUP(P406,mapping!$A$2:$B$8,2,FALSE))
))</f>
        <v>0</v>
      </c>
      <c r="J406" s="11" cm="1">
        <f t="array" ref="J406">IF(
    AZ406="OUT",0,IF(IF(
                      BD406&gt;=LARGE(IF(ISNUMBER(BD:BD),BD:BD),3),
                      BE406+0.001,
                      VLOOKUP(H406,mapping!$D:$E,2,FALSE)
                      )&gt;I406,
                   IF(
                      BD406&gt;=LARGE(IF(ISNUMBER(BD:BD),BD:BD),3),
                      BE406+0.001,
                      VLOOKUP(H406,mapping!$D:$E,2,FALSE)
                      ),
                   I406+0.002))</f>
        <v>0</v>
      </c>
      <c r="K406" s="8">
        <f t="shared" si="152"/>
        <v>6.6099796469991986E-4</v>
      </c>
      <c r="L406" s="1" t="str">
        <f>Pos!B915</f>
        <v>US19260Q1076</v>
      </c>
      <c r="M406" s="1" t="str">
        <f>_xlfn.XLOOKUP($L406,Pos!B:B,Pos!D:D,, 0)</f>
        <v>Coinbase Global, Inc. Class A</v>
      </c>
      <c r="N406" s="1" t="str">
        <f>_xlfn.XLOOKUP($L406,Pos!B:B,Pos!E:E,, 0)</f>
        <v>Financial Services</v>
      </c>
      <c r="O406" s="1" t="str">
        <f t="shared" si="153"/>
        <v>Financial Services_North America</v>
      </c>
      <c r="P406" s="1" t="str">
        <f>_xlfn.XLOOKUP($L406,Pos!B:B,Pos!F:F,, 0)</f>
        <v>North America</v>
      </c>
      <c r="Q406" s="1">
        <v>0</v>
      </c>
      <c r="R406" s="9">
        <f>_xlfn.XLOOKUP($L406,Pos!$B:$B,Pos!N:N,0, 0)</f>
        <v>0</v>
      </c>
      <c r="S406" s="9">
        <f>_xlfn.XLOOKUP($L406,Pos!$B:$B,Pos!O:O,0, 0)</f>
        <v>1.3049999999999999</v>
      </c>
      <c r="T406" s="9">
        <f>_xlfn.XLOOKUP($L406,Pos!$B:$B,Pos!P:P,0, 0)</f>
        <v>8.65</v>
      </c>
      <c r="U406" s="9">
        <f>_xlfn.XLOOKUP($L406,Pos!$B:$B,Pos!Q:Q,0, 0)</f>
        <v>3</v>
      </c>
      <c r="V406" s="9">
        <f>_xlfn.XLOOKUP($L406,Pos!$B:$B,Pos!R:R,0, 0)</f>
        <v>0.13333329999999999</v>
      </c>
      <c r="W406" s="9">
        <f>_xlfn.XLOOKUP($L406,Pos!$B:$B,Pos!S:S,0, 0)</f>
        <v>3.83</v>
      </c>
      <c r="X406" s="9" t="str">
        <f>_xlfn.XLOOKUP($L406,Pos!$B:$B,Pos!J:J,0, 0)</f>
        <v>Outperform</v>
      </c>
      <c r="Y406" s="1">
        <v>0</v>
      </c>
      <c r="Z406" s="1">
        <v>0</v>
      </c>
      <c r="AA406" s="1">
        <f t="shared" si="154"/>
        <v>0</v>
      </c>
      <c r="AB406" s="9">
        <f>_xlfn.XLOOKUP(L406,Pos!B:B,Pos!K:K,-1,0)</f>
        <v>0.27777777777777779</v>
      </c>
      <c r="AC406" s="1" t="e">
        <f>_xlfn.XLOOKUP($L406,Pos!$A:$A,Pos!S:S,_xlfn.XLOOKUP($L406,#REF!,#REF!, ""), 0)</f>
        <v>#REF!</v>
      </c>
      <c r="AD406" s="1" t="e">
        <f>_xlfn.XLOOKUP($L406,Pos!$A:$A,Pos!T:T,_xlfn.XLOOKUP($L406,#REF!,#REF!, ""), 0)</f>
        <v>#REF!</v>
      </c>
      <c r="AE406" s="1" t="e">
        <f>_xlfn.XLOOKUP($L406,Pos!$A:$A,Pos!U:U,_xlfn.XLOOKUP($L406,#REF!,#REF!, ""), 0)</f>
        <v>#REF!</v>
      </c>
      <c r="AF406" s="1" t="e">
        <f>_xlfn.XLOOKUP($L406,Pos!$A:$A,Pos!V:V,_xlfn.XLOOKUP($L406,#REF!,#REF!, ""), 0)</f>
        <v>#REF!</v>
      </c>
      <c r="AG406" s="1" t="e">
        <f>_xlfn.XLOOKUP($L406,Pos!$A:$A,Pos!W:W,_xlfn.XLOOKUP($L406,#REF!,#REF!, ""), 0)</f>
        <v>#REF!</v>
      </c>
      <c r="AH406" s="1" t="e">
        <f>_xlfn.XLOOKUP($L406,Pos!$A:$A,Pos!X:X,_xlfn.XLOOKUP($L406,#REF!,#REF!, ""), 0)</f>
        <v>#REF!</v>
      </c>
      <c r="AI406" s="1" t="e">
        <f>_xlfn.XLOOKUP($L406,Pos!$A:$A,Pos!Y:Y,_xlfn.XLOOKUP($L406,#REF!,#REF!, ""), 0)</f>
        <v>#REF!</v>
      </c>
      <c r="AJ406" s="1" t="e">
        <f>_xlfn.XLOOKUP($L406,Pos!$A:$A,Pos!Z:Z,_xlfn.XLOOKUP($L406,#REF!,#REF!, ""), 0)</f>
        <v>#REF!</v>
      </c>
      <c r="AK406" s="1" t="e">
        <f>_xlfn.XLOOKUP($L406,Pos!$A:$A,Pos!AA:AA,_xlfn.XLOOKUP($L406,#REF!,#REF!, ""), 0)</f>
        <v>#REF!</v>
      </c>
      <c r="AL406" s="1" t="e">
        <f>_xlfn.XLOOKUP($L406,Pos!$A:$A,Pos!AB:AB,_xlfn.XLOOKUP($L406,#REF!,#REF!, ""), 0)</f>
        <v>#REF!</v>
      </c>
      <c r="AM406" s="1" t="e">
        <f>_xlfn.XLOOKUP($L406,Pos!$A:$A,Pos!AC:AC,_xlfn.XLOOKUP($L406,#REF!,#REF!, ""), 0)</f>
        <v>#REF!</v>
      </c>
      <c r="AN406" s="1" t="e">
        <f>_xlfn.XLOOKUP($L406,Pos!$A:$A,Pos!AD:AD,_xlfn.XLOOKUP($L406,#REF!,#REF!, ""), 0)</f>
        <v>#REF!</v>
      </c>
      <c r="AO406" s="1" t="e">
        <f>_xlfn.XLOOKUP($L406,Pos!$A:$A,Pos!AE:AE,_xlfn.XLOOKUP($L406,#REF!,#REF!, ""), 0)</f>
        <v>#REF!</v>
      </c>
      <c r="AP406" s="1" t="e">
        <f>_xlfn.XLOOKUP($L406,Pos!$A:$A,Pos!AF:AF,_xlfn.XLOOKUP($L406,#REF!,#REF!, ""), 0)</f>
        <v>#REF!</v>
      </c>
      <c r="AQ406" s="1" t="e">
        <f>_xlfn.XLOOKUP($L406,Pos!$A:$A,Pos!AG:AG,_xlfn.XLOOKUP($L406,#REF!,#REF!, ""), 0)</f>
        <v>#REF!</v>
      </c>
      <c r="AR406" s="1" t="e">
        <f>_xlfn.XLOOKUP($L406,Pos!$A:$A,Pos!AH:AH,_xlfn.XLOOKUP($L406,#REF!,#REF!, ""), 0)</f>
        <v>#REF!</v>
      </c>
      <c r="AS406" s="1" t="e">
        <f>_xlfn.XLOOKUP($L406,Pos!$A:$A,Pos!AI:AI,_xlfn.XLOOKUP($L406,#REF!,#REF!, ""), 0)</f>
        <v>#REF!</v>
      </c>
      <c r="AT406" s="1" t="e">
        <f>_xlfn.XLOOKUP($L406,Pos!$A:$A,Pos!AJ:AJ,_xlfn.XLOOKUP($L406,#REF!,#REF!, ""), 0)</f>
        <v>#REF!</v>
      </c>
      <c r="AU406" s="1" t="e">
        <f>_xlfn.XLOOKUP($L406,Pos!$A:$A,Pos!AK:AK,_xlfn.XLOOKUP($L406,#REF!,#REF!, ""), 0)</f>
        <v>#REF!</v>
      </c>
      <c r="AV406" s="1" t="e">
        <f>_xlfn.XLOOKUP($L406,Pos!$A:$A,Pos!AL:AL,_xlfn.XLOOKUP($L406,#REF!,#REF!, ""), 0)</f>
        <v>#REF!</v>
      </c>
      <c r="AW406" s="1" t="e">
        <f>_xlfn.XLOOKUP($L406,Pos!$A:$A,Pos!AM:AM,_xlfn.XLOOKUP($L406,#REF!,#REF!, ""), 0)</f>
        <v>#REF!</v>
      </c>
      <c r="AX406" s="1" t="e">
        <f>_xlfn.XLOOKUP($L406,Pos!$A:$A,Pos!AN:AN,_xlfn.XLOOKUP($L406,#REF!,#REF!, ""), 0)</f>
        <v>#REF!</v>
      </c>
      <c r="AY406" s="1" t="e">
        <f>_xlfn.XLOOKUP($L406,Pos!$A:$A,Pos!AO:AO,_xlfn.XLOOKUP($L406,#REF!,#REF!, ""), 0)</f>
        <v>#REF!</v>
      </c>
      <c r="AZ406" s="7" t="str">
        <f t="shared" si="155"/>
        <v>OUT</v>
      </c>
      <c r="BA406" s="1">
        <f>IF(OR(_xlfn.XLOOKUP(L406,Pos!B:B,Pos!L:L,FALSE)="ESG Reason",_xlfn.XLOOKUP(L406,Pos!B:B,Pos!L:L,FALSE)="Blacklisted"),1,0)</f>
        <v>1</v>
      </c>
      <c r="BC406" s="11">
        <v>1.519705595239844E-10</v>
      </c>
      <c r="BD406" s="11">
        <f>_xlfn.XLOOKUP($L406,Pos!$B:$B,Pos!H:H,0, 0)</f>
        <v>0</v>
      </c>
      <c r="BE406" s="11">
        <f>_xlfn.XLOOKUP($L406,Pos!$B:$B,Pos!I:I,0, 0)</f>
        <v>6.6099796469991986E-4</v>
      </c>
      <c r="BF406" s="18">
        <f t="shared" si="156"/>
        <v>6.6099796469991986E-4</v>
      </c>
      <c r="BG406" s="1">
        <f t="shared" si="157"/>
        <v>1</v>
      </c>
      <c r="BH406" s="1">
        <f t="shared" si="158"/>
        <v>26</v>
      </c>
      <c r="BI406" s="18">
        <f t="shared" si="159"/>
        <v>1.519705595239844E-10</v>
      </c>
      <c r="BJ406" s="3">
        <f t="shared" si="160"/>
        <v>0</v>
      </c>
      <c r="BK406" s="18">
        <f t="shared" si="161"/>
        <v>0</v>
      </c>
    </row>
    <row r="407" spans="3:63" x14ac:dyDescent="0.25">
      <c r="C407" s="3"/>
      <c r="D407" s="3"/>
      <c r="E407" s="3"/>
      <c r="F407" s="3"/>
      <c r="G407" s="51" t="s">
        <v>315</v>
      </c>
      <c r="H407" s="8" t="str">
        <f t="shared" si="151"/>
        <v>0%North America</v>
      </c>
      <c r="I407" s="11" cm="1">
        <f t="array" ref="I407">IF(
   AZ407 = "OUT", 0,IF(
   BD407 &gt;= LARGE(IF(ISNUMBER(BD:BD), BD:BD), 3),
   BE407 - 0.001,
   IF(BE407 &gt;=VLOOKUP(P407,mapping!$A:$B,2,FALSE), BE407,VLOOKUP(P407,mapping!$A$2:$B$8,2,FALSE))
))</f>
        <v>0</v>
      </c>
      <c r="J407" s="11" cm="1">
        <f t="array" ref="J407">IF(
    AZ407="OUT",0,IF(IF(
                      BD407&gt;=LARGE(IF(ISNUMBER(BD:BD),BD:BD),3),
                      BE407+0.001,
                      VLOOKUP(H407,mapping!$D:$E,2,FALSE)
                      )&gt;I407,
                   IF(
                      BD407&gt;=LARGE(IF(ISNUMBER(BD:BD),BD:BD),3),
                      BE407+0.001,
                      VLOOKUP(H407,mapping!$D:$E,2,FALSE)
                      ),
                   I407+0.002))</f>
        <v>0</v>
      </c>
      <c r="K407" s="8">
        <f t="shared" si="152"/>
        <v>6.589248496083512E-4</v>
      </c>
      <c r="L407" s="1" t="str">
        <f>Pos!B1079</f>
        <v>US49456B1017</v>
      </c>
      <c r="M407" s="1" t="str">
        <f>_xlfn.XLOOKUP($L407,Pos!B:B,Pos!D:D,, 0)</f>
        <v>Kinder Morgan Inc Class P</v>
      </c>
      <c r="N407" s="1" t="str">
        <f>_xlfn.XLOOKUP($L407,Pos!B:B,Pos!E:E,, 0)</f>
        <v>Energy</v>
      </c>
      <c r="O407" s="1" t="str">
        <f t="shared" si="153"/>
        <v>Energy_North America</v>
      </c>
      <c r="P407" s="1" t="str">
        <f>_xlfn.XLOOKUP($L407,Pos!B:B,Pos!F:F,, 0)</f>
        <v>North America</v>
      </c>
      <c r="Q407" s="1">
        <v>0</v>
      </c>
      <c r="R407" s="9">
        <f>_xlfn.XLOOKUP($L407,Pos!$B:$B,Pos!N:N,0, 0)</f>
        <v>5.93</v>
      </c>
      <c r="S407" s="9">
        <f>_xlfn.XLOOKUP($L407,Pos!$B:$B,Pos!O:O,0, 0)</f>
        <v>2.7364999999999999</v>
      </c>
      <c r="T407" s="9">
        <f>_xlfn.XLOOKUP($L407,Pos!$B:$B,Pos!P:P,0, 0)</f>
        <v>2.95</v>
      </c>
      <c r="U407" s="9">
        <f>_xlfn.XLOOKUP($L407,Pos!$B:$B,Pos!Q:Q,0, 0)</f>
        <v>6.1</v>
      </c>
      <c r="V407" s="9">
        <f>_xlfn.XLOOKUP($L407,Pos!$B:$B,Pos!R:R,0, 0)</f>
        <v>8.7666660000000007</v>
      </c>
      <c r="W407" s="9">
        <f>_xlfn.XLOOKUP($L407,Pos!$B:$B,Pos!S:S,0, 0)</f>
        <v>5.3449999999999998</v>
      </c>
      <c r="X407" s="9" t="str">
        <f>_xlfn.XLOOKUP($L407,Pos!$B:$B,Pos!J:J,0, 0)</f>
        <v>Outperform</v>
      </c>
      <c r="Y407" s="1">
        <v>0</v>
      </c>
      <c r="Z407" s="1">
        <v>0</v>
      </c>
      <c r="AA407" s="1">
        <f t="shared" si="154"/>
        <v>0</v>
      </c>
      <c r="AB407" s="9">
        <f>_xlfn.XLOOKUP(L407,Pos!B:B,Pos!K:K,-1,0)</f>
        <v>6.9565217391304346</v>
      </c>
      <c r="AC407" s="1" t="e">
        <f>_xlfn.XLOOKUP($L407,Pos!$A:$A,Pos!S:S,_xlfn.XLOOKUP($L407,#REF!,#REF!, ""), 0)</f>
        <v>#REF!</v>
      </c>
      <c r="AD407" s="1" t="e">
        <f>_xlfn.XLOOKUP($L407,Pos!$A:$A,Pos!T:T,_xlfn.XLOOKUP($L407,#REF!,#REF!, ""), 0)</f>
        <v>#REF!</v>
      </c>
      <c r="AE407" s="1" t="e">
        <f>_xlfn.XLOOKUP($L407,Pos!$A:$A,Pos!U:U,_xlfn.XLOOKUP($L407,#REF!,#REF!, ""), 0)</f>
        <v>#REF!</v>
      </c>
      <c r="AF407" s="1" t="e">
        <f>_xlfn.XLOOKUP($L407,Pos!$A:$A,Pos!V:V,_xlfn.XLOOKUP($L407,#REF!,#REF!, ""), 0)</f>
        <v>#REF!</v>
      </c>
      <c r="AG407" s="1" t="e">
        <f>_xlfn.XLOOKUP($L407,Pos!$A:$A,Pos!W:W,_xlfn.XLOOKUP($L407,#REF!,#REF!, ""), 0)</f>
        <v>#REF!</v>
      </c>
      <c r="AH407" s="1" t="e">
        <f>_xlfn.XLOOKUP($L407,Pos!$A:$A,Pos!X:X,_xlfn.XLOOKUP($L407,#REF!,#REF!, ""), 0)</f>
        <v>#REF!</v>
      </c>
      <c r="AI407" s="1" t="e">
        <f>_xlfn.XLOOKUP($L407,Pos!$A:$A,Pos!Y:Y,_xlfn.XLOOKUP($L407,#REF!,#REF!, ""), 0)</f>
        <v>#REF!</v>
      </c>
      <c r="AJ407" s="1" t="e">
        <f>_xlfn.XLOOKUP($L407,Pos!$A:$A,Pos!Z:Z,_xlfn.XLOOKUP($L407,#REF!,#REF!, ""), 0)</f>
        <v>#REF!</v>
      </c>
      <c r="AK407" s="1" t="e">
        <f>_xlfn.XLOOKUP($L407,Pos!$A:$A,Pos!AA:AA,_xlfn.XLOOKUP($L407,#REF!,#REF!, ""), 0)</f>
        <v>#REF!</v>
      </c>
      <c r="AL407" s="1" t="e">
        <f>_xlfn.XLOOKUP($L407,Pos!$A:$A,Pos!AB:AB,_xlfn.XLOOKUP($L407,#REF!,#REF!, ""), 0)</f>
        <v>#REF!</v>
      </c>
      <c r="AM407" s="1" t="e">
        <f>_xlfn.XLOOKUP($L407,Pos!$A:$A,Pos!AC:AC,_xlfn.XLOOKUP($L407,#REF!,#REF!, ""), 0)</f>
        <v>#REF!</v>
      </c>
      <c r="AN407" s="1" t="e">
        <f>_xlfn.XLOOKUP($L407,Pos!$A:$A,Pos!AD:AD,_xlfn.XLOOKUP($L407,#REF!,#REF!, ""), 0)</f>
        <v>#REF!</v>
      </c>
      <c r="AO407" s="1" t="e">
        <f>_xlfn.XLOOKUP($L407,Pos!$A:$A,Pos!AE:AE,_xlfn.XLOOKUP($L407,#REF!,#REF!, ""), 0)</f>
        <v>#REF!</v>
      </c>
      <c r="AP407" s="1" t="e">
        <f>_xlfn.XLOOKUP($L407,Pos!$A:$A,Pos!AF:AF,_xlfn.XLOOKUP($L407,#REF!,#REF!, ""), 0)</f>
        <v>#REF!</v>
      </c>
      <c r="AQ407" s="1" t="e">
        <f>_xlfn.XLOOKUP($L407,Pos!$A:$A,Pos!AG:AG,_xlfn.XLOOKUP($L407,#REF!,#REF!, ""), 0)</f>
        <v>#REF!</v>
      </c>
      <c r="AR407" s="1" t="e">
        <f>_xlfn.XLOOKUP($L407,Pos!$A:$A,Pos!AH:AH,_xlfn.XLOOKUP($L407,#REF!,#REF!, ""), 0)</f>
        <v>#REF!</v>
      </c>
      <c r="AS407" s="1" t="e">
        <f>_xlfn.XLOOKUP($L407,Pos!$A:$A,Pos!AI:AI,_xlfn.XLOOKUP($L407,#REF!,#REF!, ""), 0)</f>
        <v>#REF!</v>
      </c>
      <c r="AT407" s="1" t="e">
        <f>_xlfn.XLOOKUP($L407,Pos!$A:$A,Pos!AJ:AJ,_xlfn.XLOOKUP($L407,#REF!,#REF!, ""), 0)</f>
        <v>#REF!</v>
      </c>
      <c r="AU407" s="1" t="e">
        <f>_xlfn.XLOOKUP($L407,Pos!$A:$A,Pos!AK:AK,_xlfn.XLOOKUP($L407,#REF!,#REF!, ""), 0)</f>
        <v>#REF!</v>
      </c>
      <c r="AV407" s="1" t="e">
        <f>_xlfn.XLOOKUP($L407,Pos!$A:$A,Pos!AL:AL,_xlfn.XLOOKUP($L407,#REF!,#REF!, ""), 0)</f>
        <v>#REF!</v>
      </c>
      <c r="AW407" s="1" t="e">
        <f>_xlfn.XLOOKUP($L407,Pos!$A:$A,Pos!AM:AM,_xlfn.XLOOKUP($L407,#REF!,#REF!, ""), 0)</f>
        <v>#REF!</v>
      </c>
      <c r="AX407" s="1" t="e">
        <f>_xlfn.XLOOKUP($L407,Pos!$A:$A,Pos!AN:AN,_xlfn.XLOOKUP($L407,#REF!,#REF!, ""), 0)</f>
        <v>#REF!</v>
      </c>
      <c r="AY407" s="1" t="e">
        <f>_xlfn.XLOOKUP($L407,Pos!$A:$A,Pos!AO:AO,_xlfn.XLOOKUP($L407,#REF!,#REF!, ""), 0)</f>
        <v>#REF!</v>
      </c>
      <c r="AZ407" s="7" t="str">
        <f t="shared" si="155"/>
        <v>OUT</v>
      </c>
      <c r="BA407" s="1">
        <f>IF(OR(_xlfn.XLOOKUP(L407,Pos!B:B,Pos!L:L,FALSE)="ESG Reason",_xlfn.XLOOKUP(L407,Pos!B:B,Pos!L:L,FALSE)="Blacklisted"),1,0)</f>
        <v>0</v>
      </c>
      <c r="BC407" s="11">
        <v>1.9312721027365969E-10</v>
      </c>
      <c r="BD407" s="11">
        <f>_xlfn.XLOOKUP($L407,Pos!$B:$B,Pos!H:H,0, 0)</f>
        <v>0</v>
      </c>
      <c r="BE407" s="11">
        <f>_xlfn.XLOOKUP($L407,Pos!$B:$B,Pos!I:I,0, 0)</f>
        <v>6.589248496083512E-4</v>
      </c>
      <c r="BF407" s="18">
        <f t="shared" si="156"/>
        <v>6.589248496083512E-4</v>
      </c>
      <c r="BG407" s="1">
        <f t="shared" si="157"/>
        <v>1</v>
      </c>
      <c r="BH407" s="1">
        <f t="shared" si="158"/>
        <v>25</v>
      </c>
      <c r="BI407" s="18">
        <f t="shared" si="159"/>
        <v>1.9312721027365969E-10</v>
      </c>
      <c r="BJ407" s="3">
        <f t="shared" si="160"/>
        <v>0</v>
      </c>
      <c r="BK407" s="18">
        <f t="shared" si="161"/>
        <v>0</v>
      </c>
    </row>
    <row r="408" spans="3:63" x14ac:dyDescent="0.25">
      <c r="C408" s="3"/>
      <c r="D408" s="3"/>
      <c r="E408" s="3"/>
      <c r="F408" s="3"/>
      <c r="G408" s="51" t="s">
        <v>319</v>
      </c>
      <c r="H408" s="8" t="str">
        <f t="shared" si="151"/>
        <v>0%Others</v>
      </c>
      <c r="I408" s="11" cm="1">
        <f t="array" ref="I408">IF(
   AZ408 = "OUT", 0,IF(
   BD408 &gt;= LARGE(IF(ISNUMBER(BD:BD), BD:BD), 3),
   BE408 - 0.001,
   IF(BE408 &gt;=VLOOKUP(P408,mapping!$A:$B,2,FALSE), BE408,VLOOKUP(P408,mapping!$A$2:$B$8,2,FALSE))
))</f>
        <v>0</v>
      </c>
      <c r="J408" s="11" cm="1">
        <f t="array" ref="J408">IF(
    AZ408="OUT",0,IF(IF(
                      BD408&gt;=LARGE(IF(ISNUMBER(BD:BD),BD:BD),3),
                      BE408+0.001,
                      VLOOKUP(H408,mapping!$D:$E,2,FALSE)
                      )&gt;I408,
                   IF(
                      BD408&gt;=LARGE(IF(ISNUMBER(BD:BD),BD:BD),3),
                      BE408+0.001,
                      VLOOKUP(H408,mapping!$D:$E,2,FALSE)
                      ),
                   I408+0.002))</f>
        <v>0</v>
      </c>
      <c r="K408" s="8">
        <f t="shared" si="152"/>
        <v>6.5669491068121814E-4</v>
      </c>
      <c r="L408" s="1" t="str">
        <f>Pos!B663</f>
        <v>JP3902400005</v>
      </c>
      <c r="M408" s="1" t="str">
        <f>_xlfn.XLOOKUP($L408,Pos!B:B,Pos!D:D,, 0)</f>
        <v>Mitsubishi Electric Corp.</v>
      </c>
      <c r="N408" s="1" t="str">
        <f>_xlfn.XLOOKUP($L408,Pos!B:B,Pos!E:E,, 0)</f>
        <v>Industrial Goods &amp; Services</v>
      </c>
      <c r="O408" s="1" t="str">
        <f t="shared" si="153"/>
        <v>Industrial Goods &amp; Services_Others</v>
      </c>
      <c r="P408" s="1" t="str">
        <f>_xlfn.XLOOKUP($L408,Pos!B:B,Pos!F:F,, 0)</f>
        <v>Others</v>
      </c>
      <c r="Q408" s="1">
        <v>0</v>
      </c>
      <c r="R408" s="9">
        <f>_xlfn.XLOOKUP($L408,Pos!$B:$B,Pos!N:N,0, 0)</f>
        <v>3.91</v>
      </c>
      <c r="S408" s="9">
        <f>_xlfn.XLOOKUP($L408,Pos!$B:$B,Pos!O:O,0, 0)</f>
        <v>4.2344999999999997</v>
      </c>
      <c r="T408" s="9">
        <f>_xlfn.XLOOKUP($L408,Pos!$B:$B,Pos!P:P,0, 0)</f>
        <v>6.3250000000000002</v>
      </c>
      <c r="U408" s="9">
        <f>_xlfn.XLOOKUP($L408,Pos!$B:$B,Pos!Q:Q,0, 0)</f>
        <v>9</v>
      </c>
      <c r="V408" s="9">
        <f>_xlfn.XLOOKUP($L408,Pos!$B:$B,Pos!R:R,0, 0)</f>
        <v>6</v>
      </c>
      <c r="W408" s="9">
        <f>_xlfn.XLOOKUP($L408,Pos!$B:$B,Pos!S:S,0, 0)</f>
        <v>4.83</v>
      </c>
      <c r="X408" s="9" t="str">
        <f>_xlfn.XLOOKUP($L408,Pos!$B:$B,Pos!J:J,0, 0)</f>
        <v>Outperform</v>
      </c>
      <c r="Y408" s="1">
        <v>0</v>
      </c>
      <c r="Z408" s="1">
        <v>0</v>
      </c>
      <c r="AA408" s="1">
        <f t="shared" si="154"/>
        <v>0</v>
      </c>
      <c r="AB408" s="9">
        <f>_xlfn.XLOOKUP(L408,Pos!B:B,Pos!K:K,-1,0)</f>
        <v>5.6818181818181834</v>
      </c>
      <c r="AC408" s="1" t="e">
        <f>_xlfn.XLOOKUP($L408,Pos!$A:$A,Pos!S:S,_xlfn.XLOOKUP($L408,#REF!,#REF!, ""), 0)</f>
        <v>#REF!</v>
      </c>
      <c r="AD408" s="1" t="e">
        <f>_xlfn.XLOOKUP($L408,Pos!$A:$A,Pos!T:T,_xlfn.XLOOKUP($L408,#REF!,#REF!, ""), 0)</f>
        <v>#REF!</v>
      </c>
      <c r="AE408" s="1" t="e">
        <f>_xlfn.XLOOKUP($L408,Pos!$A:$A,Pos!U:U,_xlfn.XLOOKUP($L408,#REF!,#REF!, ""), 0)</f>
        <v>#REF!</v>
      </c>
      <c r="AF408" s="1" t="e">
        <f>_xlfn.XLOOKUP($L408,Pos!$A:$A,Pos!V:V,_xlfn.XLOOKUP($L408,#REF!,#REF!, ""), 0)</f>
        <v>#REF!</v>
      </c>
      <c r="AG408" s="1" t="e">
        <f>_xlfn.XLOOKUP($L408,Pos!$A:$A,Pos!W:W,_xlfn.XLOOKUP($L408,#REF!,#REF!, ""), 0)</f>
        <v>#REF!</v>
      </c>
      <c r="AH408" s="1" t="e">
        <f>_xlfn.XLOOKUP($L408,Pos!$A:$A,Pos!X:X,_xlfn.XLOOKUP($L408,#REF!,#REF!, ""), 0)</f>
        <v>#REF!</v>
      </c>
      <c r="AI408" s="1" t="e">
        <f>_xlfn.XLOOKUP($L408,Pos!$A:$A,Pos!Y:Y,_xlfn.XLOOKUP($L408,#REF!,#REF!, ""), 0)</f>
        <v>#REF!</v>
      </c>
      <c r="AJ408" s="1" t="e">
        <f>_xlfn.XLOOKUP($L408,Pos!$A:$A,Pos!Z:Z,_xlfn.XLOOKUP($L408,#REF!,#REF!, ""), 0)</f>
        <v>#REF!</v>
      </c>
      <c r="AK408" s="1" t="e">
        <f>_xlfn.XLOOKUP($L408,Pos!$A:$A,Pos!AA:AA,_xlfn.XLOOKUP($L408,#REF!,#REF!, ""), 0)</f>
        <v>#REF!</v>
      </c>
      <c r="AL408" s="1" t="e">
        <f>_xlfn.XLOOKUP($L408,Pos!$A:$A,Pos!AB:AB,_xlfn.XLOOKUP($L408,#REF!,#REF!, ""), 0)</f>
        <v>#REF!</v>
      </c>
      <c r="AM408" s="1" t="e">
        <f>_xlfn.XLOOKUP($L408,Pos!$A:$A,Pos!AC:AC,_xlfn.XLOOKUP($L408,#REF!,#REF!, ""), 0)</f>
        <v>#REF!</v>
      </c>
      <c r="AN408" s="1" t="e">
        <f>_xlfn.XLOOKUP($L408,Pos!$A:$A,Pos!AD:AD,_xlfn.XLOOKUP($L408,#REF!,#REF!, ""), 0)</f>
        <v>#REF!</v>
      </c>
      <c r="AO408" s="1" t="e">
        <f>_xlfn.XLOOKUP($L408,Pos!$A:$A,Pos!AE:AE,_xlfn.XLOOKUP($L408,#REF!,#REF!, ""), 0)</f>
        <v>#REF!</v>
      </c>
      <c r="AP408" s="1" t="e">
        <f>_xlfn.XLOOKUP($L408,Pos!$A:$A,Pos!AF:AF,_xlfn.XLOOKUP($L408,#REF!,#REF!, ""), 0)</f>
        <v>#REF!</v>
      </c>
      <c r="AQ408" s="1" t="e">
        <f>_xlfn.XLOOKUP($L408,Pos!$A:$A,Pos!AG:AG,_xlfn.XLOOKUP($L408,#REF!,#REF!, ""), 0)</f>
        <v>#REF!</v>
      </c>
      <c r="AR408" s="1" t="e">
        <f>_xlfn.XLOOKUP($L408,Pos!$A:$A,Pos!AH:AH,_xlfn.XLOOKUP($L408,#REF!,#REF!, ""), 0)</f>
        <v>#REF!</v>
      </c>
      <c r="AS408" s="1" t="e">
        <f>_xlfn.XLOOKUP($L408,Pos!$A:$A,Pos!AI:AI,_xlfn.XLOOKUP($L408,#REF!,#REF!, ""), 0)</f>
        <v>#REF!</v>
      </c>
      <c r="AT408" s="1" t="e">
        <f>_xlfn.XLOOKUP($L408,Pos!$A:$A,Pos!AJ:AJ,_xlfn.XLOOKUP($L408,#REF!,#REF!, ""), 0)</f>
        <v>#REF!</v>
      </c>
      <c r="AU408" s="1" t="e">
        <f>_xlfn.XLOOKUP($L408,Pos!$A:$A,Pos!AK:AK,_xlfn.XLOOKUP($L408,#REF!,#REF!, ""), 0)</f>
        <v>#REF!</v>
      </c>
      <c r="AV408" s="1" t="e">
        <f>_xlfn.XLOOKUP($L408,Pos!$A:$A,Pos!AL:AL,_xlfn.XLOOKUP($L408,#REF!,#REF!, ""), 0)</f>
        <v>#REF!</v>
      </c>
      <c r="AW408" s="1" t="e">
        <f>_xlfn.XLOOKUP($L408,Pos!$A:$A,Pos!AM:AM,_xlfn.XLOOKUP($L408,#REF!,#REF!, ""), 0)</f>
        <v>#REF!</v>
      </c>
      <c r="AX408" s="1" t="e">
        <f>_xlfn.XLOOKUP($L408,Pos!$A:$A,Pos!AN:AN,_xlfn.XLOOKUP($L408,#REF!,#REF!, ""), 0)</f>
        <v>#REF!</v>
      </c>
      <c r="AY408" s="1" t="e">
        <f>_xlfn.XLOOKUP($L408,Pos!$A:$A,Pos!AO:AO,_xlfn.XLOOKUP($L408,#REF!,#REF!, ""), 0)</f>
        <v>#REF!</v>
      </c>
      <c r="AZ408" s="7" t="str">
        <f t="shared" si="155"/>
        <v>OUT</v>
      </c>
      <c r="BA408" s="1">
        <f>IF(OR(_xlfn.XLOOKUP(L408,Pos!B:B,Pos!L:L,FALSE)="ESG Reason",_xlfn.XLOOKUP(L408,Pos!B:B,Pos!L:L,FALSE)="Blacklisted"),1,0)</f>
        <v>0</v>
      </c>
      <c r="BC408" s="11">
        <v>9.2472168328151508E-11</v>
      </c>
      <c r="BD408" s="11">
        <f>_xlfn.XLOOKUP($L408,Pos!$B:$B,Pos!H:H,0, 0)</f>
        <v>0</v>
      </c>
      <c r="BE408" s="11">
        <f>_xlfn.XLOOKUP($L408,Pos!$B:$B,Pos!I:I,0, 0)</f>
        <v>6.5669491068121814E-4</v>
      </c>
      <c r="BF408" s="18">
        <f t="shared" si="156"/>
        <v>6.5669491068121814E-4</v>
      </c>
      <c r="BG408" s="1">
        <f t="shared" si="157"/>
        <v>3</v>
      </c>
      <c r="BH408" s="1">
        <f t="shared" si="158"/>
        <v>48</v>
      </c>
      <c r="BI408" s="18">
        <f t="shared" si="159"/>
        <v>9.2472168328151508E-11</v>
      </c>
      <c r="BJ408" s="3">
        <f t="shared" si="160"/>
        <v>0</v>
      </c>
      <c r="BK408" s="18">
        <f t="shared" si="161"/>
        <v>0</v>
      </c>
    </row>
    <row r="409" spans="3:63" x14ac:dyDescent="0.25">
      <c r="C409" s="3"/>
      <c r="D409" s="3"/>
      <c r="E409" s="3"/>
      <c r="F409" s="3"/>
      <c r="G409" s="50" t="s">
        <v>321</v>
      </c>
      <c r="H409" s="8" t="str">
        <f t="shared" si="151"/>
        <v>0%West Europe</v>
      </c>
      <c r="I409" s="11" cm="1">
        <f t="array" ref="I409">IF(
   AZ409 = "OUT", 0,IF(
   BD409 &gt;= LARGE(IF(ISNUMBER(BD:BD), BD:BD), 3),
   BE409 - 0.001,
   IF(BE409 &gt;=VLOOKUP(P409,mapping!$A:$B,2,FALSE), BE409,VLOOKUP(P409,mapping!$A$2:$B$8,2,FALSE))
))</f>
        <v>0</v>
      </c>
      <c r="J409" s="11" cm="1">
        <f t="array" ref="J409">IF(
    AZ409="OUT",0,IF(IF(
                      BD409&gt;=LARGE(IF(ISNUMBER(BD:BD),BD:BD),3),
                      BE409+0.001,
                      VLOOKUP(H409,mapping!$D:$E,2,FALSE)
                      )&gt;I409,
                   IF(
                      BD409&gt;=LARGE(IF(ISNUMBER(BD:BD),BD:BD),3),
                      BE409+0.001,
                      VLOOKUP(H409,mapping!$D:$E,2,FALSE)
                      ),
                   I409+0.002))</f>
        <v>0</v>
      </c>
      <c r="K409" s="8">
        <f t="shared" si="152"/>
        <v>6.5587068540769351E-4</v>
      </c>
      <c r="L409" s="1" t="str">
        <f>Pos!B294</f>
        <v>FI4000297767</v>
      </c>
      <c r="M409" s="1" t="str">
        <f>_xlfn.XLOOKUP($L409,Pos!B:B,Pos!D:D,, 0)</f>
        <v>Nordea Bank Abp</v>
      </c>
      <c r="N409" s="1" t="str">
        <f>_xlfn.XLOOKUP($L409,Pos!B:B,Pos!E:E,, 0)</f>
        <v>Banks</v>
      </c>
      <c r="O409" s="1" t="str">
        <f t="shared" si="153"/>
        <v>Banks_West Europe</v>
      </c>
      <c r="P409" s="1" t="str">
        <f>_xlfn.XLOOKUP($L409,Pos!B:B,Pos!F:F,, 0)</f>
        <v>West Europe</v>
      </c>
      <c r="Q409" s="1">
        <v>0</v>
      </c>
      <c r="R409" s="9">
        <f>_xlfn.XLOOKUP($L409,Pos!$B:$B,Pos!N:N,0, 0)</f>
        <v>6.43</v>
      </c>
      <c r="S409" s="9">
        <f>_xlfn.XLOOKUP($L409,Pos!$B:$B,Pos!O:O,0, 0)</f>
        <v>4.7374999999999998</v>
      </c>
      <c r="T409" s="9">
        <f>_xlfn.XLOOKUP($L409,Pos!$B:$B,Pos!P:P,0, 0)</f>
        <v>5.9249999999999998</v>
      </c>
      <c r="U409" s="9">
        <f>_xlfn.XLOOKUP($L409,Pos!$B:$B,Pos!Q:Q,0, 0)</f>
        <v>7.1</v>
      </c>
      <c r="V409" s="9">
        <f>_xlfn.XLOOKUP($L409,Pos!$B:$B,Pos!R:R,0, 0)</f>
        <v>7.1333330000000004</v>
      </c>
      <c r="W409" s="9">
        <f>_xlfn.XLOOKUP($L409,Pos!$B:$B,Pos!S:S,0, 0)</f>
        <v>4.0516670000000001</v>
      </c>
      <c r="X409" s="9" t="str">
        <f>_xlfn.XLOOKUP($L409,Pos!$B:$B,Pos!J:J,0, 0)</f>
        <v>Outperform</v>
      </c>
      <c r="Y409" s="1">
        <v>0</v>
      </c>
      <c r="Z409" s="1">
        <v>0</v>
      </c>
      <c r="AA409" s="1">
        <f t="shared" si="154"/>
        <v>0</v>
      </c>
      <c r="AB409" s="9">
        <f>_xlfn.XLOOKUP(L409,Pos!B:B,Pos!K:K,-1,0)</f>
        <v>1.666666666666667</v>
      </c>
      <c r="AC409" s="1" t="e">
        <f>_xlfn.XLOOKUP($L409,Pos!$A:$A,Pos!S:S,_xlfn.XLOOKUP($L409,#REF!,#REF!, ""), 0)</f>
        <v>#REF!</v>
      </c>
      <c r="AD409" s="1" t="e">
        <f>_xlfn.XLOOKUP($L409,Pos!$A:$A,Pos!T:T,_xlfn.XLOOKUP($L409,#REF!,#REF!, ""), 0)</f>
        <v>#REF!</v>
      </c>
      <c r="AE409" s="1" t="e">
        <f>_xlfn.XLOOKUP($L409,Pos!$A:$A,Pos!U:U,_xlfn.XLOOKUP($L409,#REF!,#REF!, ""), 0)</f>
        <v>#REF!</v>
      </c>
      <c r="AF409" s="1" t="e">
        <f>_xlfn.XLOOKUP($L409,Pos!$A:$A,Pos!V:V,_xlfn.XLOOKUP($L409,#REF!,#REF!, ""), 0)</f>
        <v>#REF!</v>
      </c>
      <c r="AG409" s="1" t="e">
        <f>_xlfn.XLOOKUP($L409,Pos!$A:$A,Pos!W:W,_xlfn.XLOOKUP($L409,#REF!,#REF!, ""), 0)</f>
        <v>#REF!</v>
      </c>
      <c r="AH409" s="1" t="e">
        <f>_xlfn.XLOOKUP($L409,Pos!$A:$A,Pos!X:X,_xlfn.XLOOKUP($L409,#REF!,#REF!, ""), 0)</f>
        <v>#REF!</v>
      </c>
      <c r="AI409" s="1" t="e">
        <f>_xlfn.XLOOKUP($L409,Pos!$A:$A,Pos!Y:Y,_xlfn.XLOOKUP($L409,#REF!,#REF!, ""), 0)</f>
        <v>#REF!</v>
      </c>
      <c r="AJ409" s="1" t="e">
        <f>_xlfn.XLOOKUP($L409,Pos!$A:$A,Pos!Z:Z,_xlfn.XLOOKUP($L409,#REF!,#REF!, ""), 0)</f>
        <v>#REF!</v>
      </c>
      <c r="AK409" s="1" t="e">
        <f>_xlfn.XLOOKUP($L409,Pos!$A:$A,Pos!AA:AA,_xlfn.XLOOKUP($L409,#REF!,#REF!, ""), 0)</f>
        <v>#REF!</v>
      </c>
      <c r="AL409" s="1" t="e">
        <f>_xlfn.XLOOKUP($L409,Pos!$A:$A,Pos!AB:AB,_xlfn.XLOOKUP($L409,#REF!,#REF!, ""), 0)</f>
        <v>#REF!</v>
      </c>
      <c r="AM409" s="1" t="e">
        <f>_xlfn.XLOOKUP($L409,Pos!$A:$A,Pos!AC:AC,_xlfn.XLOOKUP($L409,#REF!,#REF!, ""), 0)</f>
        <v>#REF!</v>
      </c>
      <c r="AN409" s="1" t="e">
        <f>_xlfn.XLOOKUP($L409,Pos!$A:$A,Pos!AD:AD,_xlfn.XLOOKUP($L409,#REF!,#REF!, ""), 0)</f>
        <v>#REF!</v>
      </c>
      <c r="AO409" s="1" t="e">
        <f>_xlfn.XLOOKUP($L409,Pos!$A:$A,Pos!AE:AE,_xlfn.XLOOKUP($L409,#REF!,#REF!, ""), 0)</f>
        <v>#REF!</v>
      </c>
      <c r="AP409" s="1" t="e">
        <f>_xlfn.XLOOKUP($L409,Pos!$A:$A,Pos!AF:AF,_xlfn.XLOOKUP($L409,#REF!,#REF!, ""), 0)</f>
        <v>#REF!</v>
      </c>
      <c r="AQ409" s="1" t="e">
        <f>_xlfn.XLOOKUP($L409,Pos!$A:$A,Pos!AG:AG,_xlfn.XLOOKUP($L409,#REF!,#REF!, ""), 0)</f>
        <v>#REF!</v>
      </c>
      <c r="AR409" s="1" t="e">
        <f>_xlfn.XLOOKUP($L409,Pos!$A:$A,Pos!AH:AH,_xlfn.XLOOKUP($L409,#REF!,#REF!, ""), 0)</f>
        <v>#REF!</v>
      </c>
      <c r="AS409" s="1" t="e">
        <f>_xlfn.XLOOKUP($L409,Pos!$A:$A,Pos!AI:AI,_xlfn.XLOOKUP($L409,#REF!,#REF!, ""), 0)</f>
        <v>#REF!</v>
      </c>
      <c r="AT409" s="1" t="e">
        <f>_xlfn.XLOOKUP($L409,Pos!$A:$A,Pos!AJ:AJ,_xlfn.XLOOKUP($L409,#REF!,#REF!, ""), 0)</f>
        <v>#REF!</v>
      </c>
      <c r="AU409" s="1" t="e">
        <f>_xlfn.XLOOKUP($L409,Pos!$A:$A,Pos!AK:AK,_xlfn.XLOOKUP($L409,#REF!,#REF!, ""), 0)</f>
        <v>#REF!</v>
      </c>
      <c r="AV409" s="1" t="e">
        <f>_xlfn.XLOOKUP($L409,Pos!$A:$A,Pos!AL:AL,_xlfn.XLOOKUP($L409,#REF!,#REF!, ""), 0)</f>
        <v>#REF!</v>
      </c>
      <c r="AW409" s="1" t="e">
        <f>_xlfn.XLOOKUP($L409,Pos!$A:$A,Pos!AM:AM,_xlfn.XLOOKUP($L409,#REF!,#REF!, ""), 0)</f>
        <v>#REF!</v>
      </c>
      <c r="AX409" s="1" t="e">
        <f>_xlfn.XLOOKUP($L409,Pos!$A:$A,Pos!AN:AN,_xlfn.XLOOKUP($L409,#REF!,#REF!, ""), 0)</f>
        <v>#REF!</v>
      </c>
      <c r="AY409" s="1" t="e">
        <f>_xlfn.XLOOKUP($L409,Pos!$A:$A,Pos!AO:AO,_xlfn.XLOOKUP($L409,#REF!,#REF!, ""), 0)</f>
        <v>#REF!</v>
      </c>
      <c r="AZ409" s="7" t="str">
        <f t="shared" si="155"/>
        <v>OUT</v>
      </c>
      <c r="BA409" s="1">
        <f>IF(OR(_xlfn.XLOOKUP(L409,Pos!B:B,Pos!L:L,FALSE)="ESG Reason",_xlfn.XLOOKUP(L409,Pos!B:B,Pos!L:L,FALSE)="Blacklisted"),1,0)</f>
        <v>0</v>
      </c>
      <c r="BC409" s="11">
        <v>1.272578453692717E-10</v>
      </c>
      <c r="BD409" s="11">
        <f>_xlfn.XLOOKUP($L409,Pos!$B:$B,Pos!H:H,0, 0)</f>
        <v>0</v>
      </c>
      <c r="BE409" s="11">
        <f>_xlfn.XLOOKUP($L409,Pos!$B:$B,Pos!I:I,0, 0)</f>
        <v>6.5587068540769351E-4</v>
      </c>
      <c r="BF409" s="18">
        <f t="shared" si="156"/>
        <v>6.5587068540769351E-4</v>
      </c>
      <c r="BG409" s="1">
        <f t="shared" si="157"/>
        <v>2</v>
      </c>
      <c r="BH409" s="1">
        <f t="shared" si="158"/>
        <v>2</v>
      </c>
      <c r="BI409" s="18">
        <f t="shared" si="159"/>
        <v>1.272578453692717E-10</v>
      </c>
      <c r="BJ409" s="3">
        <f t="shared" si="160"/>
        <v>0</v>
      </c>
      <c r="BK409" s="18">
        <f t="shared" si="161"/>
        <v>0</v>
      </c>
    </row>
    <row r="410" spans="3:63" x14ac:dyDescent="0.25">
      <c r="C410" s="3"/>
      <c r="D410" s="3"/>
      <c r="E410" s="3"/>
      <c r="F410" s="3"/>
      <c r="G410" s="51" t="s">
        <v>320</v>
      </c>
      <c r="H410" s="8" t="str">
        <f t="shared" si="151"/>
        <v>0%North America</v>
      </c>
      <c r="I410" s="11" cm="1">
        <f t="array" ref="I410">IF(
   AZ410 = "OUT", 0,IF(
   BD410 &gt;= LARGE(IF(ISNUMBER(BD:BD), BD:BD), 3),
   BE410 - 0.001,
   IF(BE410 &gt;=VLOOKUP(P410,mapping!$A:$B,2,FALSE), BE410,VLOOKUP(P410,mapping!$A$2:$B$8,2,FALSE))
))</f>
        <v>0</v>
      </c>
      <c r="J410" s="11" cm="1">
        <f t="array" ref="J410">IF(
    AZ410="OUT",0,IF(IF(
                      BD410&gt;=LARGE(IF(ISNUMBER(BD:BD),BD:BD),3),
                      BE410+0.001,
                      VLOOKUP(H410,mapping!$D:$E,2,FALSE)
                      )&gt;I410,
                   IF(
                      BD410&gt;=LARGE(IF(ISNUMBER(BD:BD),BD:BD),3),
                      BE410+0.001,
                      VLOOKUP(H410,mapping!$D:$E,2,FALSE)
                      ),
                   I410+0.002))</f>
        <v>0</v>
      </c>
      <c r="K410" s="8">
        <f t="shared" si="152"/>
        <v>6.5521598590029251E-4</v>
      </c>
      <c r="L410" s="1" t="str">
        <f>Pos!B1201</f>
        <v>US7710491033</v>
      </c>
      <c r="M410" s="1" t="str">
        <f>_xlfn.XLOOKUP($L410,Pos!B:B,Pos!D:D,, 0)</f>
        <v>Roblox Corp. Class A</v>
      </c>
      <c r="N410" s="1" t="str">
        <f>_xlfn.XLOOKUP($L410,Pos!B:B,Pos!E:E,, 0)</f>
        <v>Technology</v>
      </c>
      <c r="O410" s="1" t="str">
        <f t="shared" si="153"/>
        <v>Technology_North America</v>
      </c>
      <c r="P410" s="1" t="str">
        <f>_xlfn.XLOOKUP($L410,Pos!B:B,Pos!F:F,, 0)</f>
        <v>North America</v>
      </c>
      <c r="Q410" s="1">
        <v>0</v>
      </c>
      <c r="R410" s="9">
        <f>_xlfn.XLOOKUP($L410,Pos!$B:$B,Pos!N:N,0, 0)</f>
        <v>0</v>
      </c>
      <c r="S410" s="9">
        <f>_xlfn.XLOOKUP($L410,Pos!$B:$B,Pos!O:O,0, 0)</f>
        <v>1.5287500000000001</v>
      </c>
      <c r="T410" s="9">
        <f>_xlfn.XLOOKUP($L410,Pos!$B:$B,Pos!P:P,0, 0)</f>
        <v>0.76666670000000003</v>
      </c>
      <c r="U410" s="9">
        <f>_xlfn.XLOOKUP($L410,Pos!$B:$B,Pos!Q:Q,0, 0)</f>
        <v>7.3</v>
      </c>
      <c r="V410" s="9">
        <f>_xlfn.XLOOKUP($L410,Pos!$B:$B,Pos!R:R,0, 0)</f>
        <v>0.83333330000000005</v>
      </c>
      <c r="W410" s="9">
        <f>_xlfn.XLOOKUP($L410,Pos!$B:$B,Pos!S:S,0, 0)</f>
        <v>6.2725</v>
      </c>
      <c r="X410" s="9" t="str">
        <f>_xlfn.XLOOKUP($L410,Pos!$B:$B,Pos!J:J,0, 0)</f>
        <v>Outperform</v>
      </c>
      <c r="Y410" s="1">
        <v>0</v>
      </c>
      <c r="Z410" s="1">
        <v>0</v>
      </c>
      <c r="AA410" s="1">
        <f t="shared" si="154"/>
        <v>0</v>
      </c>
      <c r="AB410" s="9">
        <f>_xlfn.XLOOKUP(L410,Pos!B:B,Pos!K:K,-1,0)</f>
        <v>0.82474226804123707</v>
      </c>
      <c r="AC410" s="1" t="e">
        <f>_xlfn.XLOOKUP($L410,Pos!$A:$A,Pos!S:S,_xlfn.XLOOKUP($L410,#REF!,#REF!, ""), 0)</f>
        <v>#REF!</v>
      </c>
      <c r="AD410" s="1" t="e">
        <f>_xlfn.XLOOKUP($L410,Pos!$A:$A,Pos!T:T,_xlfn.XLOOKUP($L410,#REF!,#REF!, ""), 0)</f>
        <v>#REF!</v>
      </c>
      <c r="AE410" s="1" t="e">
        <f>_xlfn.XLOOKUP($L410,Pos!$A:$A,Pos!U:U,_xlfn.XLOOKUP($L410,#REF!,#REF!, ""), 0)</f>
        <v>#REF!</v>
      </c>
      <c r="AF410" s="1" t="e">
        <f>_xlfn.XLOOKUP($L410,Pos!$A:$A,Pos!V:V,_xlfn.XLOOKUP($L410,#REF!,#REF!, ""), 0)</f>
        <v>#REF!</v>
      </c>
      <c r="AG410" s="1" t="e">
        <f>_xlfn.XLOOKUP($L410,Pos!$A:$A,Pos!W:W,_xlfn.XLOOKUP($L410,#REF!,#REF!, ""), 0)</f>
        <v>#REF!</v>
      </c>
      <c r="AH410" s="1" t="e">
        <f>_xlfn.XLOOKUP($L410,Pos!$A:$A,Pos!X:X,_xlfn.XLOOKUP($L410,#REF!,#REF!, ""), 0)</f>
        <v>#REF!</v>
      </c>
      <c r="AI410" s="1" t="e">
        <f>_xlfn.XLOOKUP($L410,Pos!$A:$A,Pos!Y:Y,_xlfn.XLOOKUP($L410,#REF!,#REF!, ""), 0)</f>
        <v>#REF!</v>
      </c>
      <c r="AJ410" s="1" t="e">
        <f>_xlfn.XLOOKUP($L410,Pos!$A:$A,Pos!Z:Z,_xlfn.XLOOKUP($L410,#REF!,#REF!, ""), 0)</f>
        <v>#REF!</v>
      </c>
      <c r="AK410" s="1" t="e">
        <f>_xlfn.XLOOKUP($L410,Pos!$A:$A,Pos!AA:AA,_xlfn.XLOOKUP($L410,#REF!,#REF!, ""), 0)</f>
        <v>#REF!</v>
      </c>
      <c r="AL410" s="1" t="e">
        <f>_xlfn.XLOOKUP($L410,Pos!$A:$A,Pos!AB:AB,_xlfn.XLOOKUP($L410,#REF!,#REF!, ""), 0)</f>
        <v>#REF!</v>
      </c>
      <c r="AM410" s="1" t="e">
        <f>_xlfn.XLOOKUP($L410,Pos!$A:$A,Pos!AC:AC,_xlfn.XLOOKUP($L410,#REF!,#REF!, ""), 0)</f>
        <v>#REF!</v>
      </c>
      <c r="AN410" s="1" t="e">
        <f>_xlfn.XLOOKUP($L410,Pos!$A:$A,Pos!AD:AD,_xlfn.XLOOKUP($L410,#REF!,#REF!, ""), 0)</f>
        <v>#REF!</v>
      </c>
      <c r="AO410" s="1" t="e">
        <f>_xlfn.XLOOKUP($L410,Pos!$A:$A,Pos!AE:AE,_xlfn.XLOOKUP($L410,#REF!,#REF!, ""), 0)</f>
        <v>#REF!</v>
      </c>
      <c r="AP410" s="1" t="e">
        <f>_xlfn.XLOOKUP($L410,Pos!$A:$A,Pos!AF:AF,_xlfn.XLOOKUP($L410,#REF!,#REF!, ""), 0)</f>
        <v>#REF!</v>
      </c>
      <c r="AQ410" s="1" t="e">
        <f>_xlfn.XLOOKUP($L410,Pos!$A:$A,Pos!AG:AG,_xlfn.XLOOKUP($L410,#REF!,#REF!, ""), 0)</f>
        <v>#REF!</v>
      </c>
      <c r="AR410" s="1" t="e">
        <f>_xlfn.XLOOKUP($L410,Pos!$A:$A,Pos!AH:AH,_xlfn.XLOOKUP($L410,#REF!,#REF!, ""), 0)</f>
        <v>#REF!</v>
      </c>
      <c r="AS410" s="1" t="e">
        <f>_xlfn.XLOOKUP($L410,Pos!$A:$A,Pos!AI:AI,_xlfn.XLOOKUP($L410,#REF!,#REF!, ""), 0)</f>
        <v>#REF!</v>
      </c>
      <c r="AT410" s="1" t="e">
        <f>_xlfn.XLOOKUP($L410,Pos!$A:$A,Pos!AJ:AJ,_xlfn.XLOOKUP($L410,#REF!,#REF!, ""), 0)</f>
        <v>#REF!</v>
      </c>
      <c r="AU410" s="1" t="e">
        <f>_xlfn.XLOOKUP($L410,Pos!$A:$A,Pos!AK:AK,_xlfn.XLOOKUP($L410,#REF!,#REF!, ""), 0)</f>
        <v>#REF!</v>
      </c>
      <c r="AV410" s="1" t="e">
        <f>_xlfn.XLOOKUP($L410,Pos!$A:$A,Pos!AL:AL,_xlfn.XLOOKUP($L410,#REF!,#REF!, ""), 0)</f>
        <v>#REF!</v>
      </c>
      <c r="AW410" s="1" t="e">
        <f>_xlfn.XLOOKUP($L410,Pos!$A:$A,Pos!AM:AM,_xlfn.XLOOKUP($L410,#REF!,#REF!, ""), 0)</f>
        <v>#REF!</v>
      </c>
      <c r="AX410" s="1" t="e">
        <f>_xlfn.XLOOKUP($L410,Pos!$A:$A,Pos!AN:AN,_xlfn.XLOOKUP($L410,#REF!,#REF!, ""), 0)</f>
        <v>#REF!</v>
      </c>
      <c r="AY410" s="1" t="e">
        <f>_xlfn.XLOOKUP($L410,Pos!$A:$A,Pos!AO:AO,_xlfn.XLOOKUP($L410,#REF!,#REF!, ""), 0)</f>
        <v>#REF!</v>
      </c>
      <c r="AZ410" s="7" t="str">
        <f t="shared" si="155"/>
        <v>OUT</v>
      </c>
      <c r="BA410" s="1">
        <f>IF(OR(_xlfn.XLOOKUP(L410,Pos!B:B,Pos!L:L,FALSE)="ESG Reason",_xlfn.XLOOKUP(L410,Pos!B:B,Pos!L:L,FALSE)="Blacklisted"),1,0)</f>
        <v>1</v>
      </c>
      <c r="BC410" s="11">
        <v>1.9841977164197309E-10</v>
      </c>
      <c r="BD410" s="11">
        <f>_xlfn.XLOOKUP($L410,Pos!$B:$B,Pos!H:H,0, 0)</f>
        <v>0</v>
      </c>
      <c r="BE410" s="11">
        <f>_xlfn.XLOOKUP($L410,Pos!$B:$B,Pos!I:I,0, 0)</f>
        <v>6.5521598590029251E-4</v>
      </c>
      <c r="BF410" s="18">
        <f t="shared" si="156"/>
        <v>6.5521598590029251E-4</v>
      </c>
      <c r="BG410" s="1">
        <f t="shared" si="157"/>
        <v>1</v>
      </c>
      <c r="BH410" s="1">
        <f t="shared" si="158"/>
        <v>35</v>
      </c>
      <c r="BI410" s="18">
        <f t="shared" si="159"/>
        <v>1.9841977164197309E-10</v>
      </c>
      <c r="BJ410" s="3">
        <f t="shared" si="160"/>
        <v>0</v>
      </c>
      <c r="BK410" s="18">
        <f t="shared" si="161"/>
        <v>0</v>
      </c>
    </row>
    <row r="411" spans="3:63" x14ac:dyDescent="0.25">
      <c r="C411" s="3"/>
      <c r="D411" s="3"/>
      <c r="E411" s="3"/>
      <c r="F411" s="3"/>
      <c r="G411" s="51" t="s">
        <v>334</v>
      </c>
      <c r="H411" s="8" t="str">
        <f t="shared" si="151"/>
        <v>0%North America</v>
      </c>
      <c r="I411" s="11" cm="1">
        <f t="array" ref="I411">IF(
   AZ411 = "OUT", 0,IF(
   BD411 &gt;= LARGE(IF(ISNUMBER(BD:BD), BD:BD), 3),
   BE411 - 0.001,
   IF(BE411 &gt;=VLOOKUP(P411,mapping!$A:$B,2,FALSE), BE411,VLOOKUP(P411,mapping!$A$2:$B$8,2,FALSE))
))</f>
        <v>0</v>
      </c>
      <c r="J411" s="11" cm="1">
        <f t="array" ref="J411">IF(
    AZ411="OUT",0,IF(IF(
                      BD411&gt;=LARGE(IF(ISNUMBER(BD:BD),BD:BD),3),
                      BE411+0.001,
                      VLOOKUP(H411,mapping!$D:$E,2,FALSE)
                      )&gt;I411,
                   IF(
                      BD411&gt;=LARGE(IF(ISNUMBER(BD:BD),BD:BD),3),
                      BE411+0.001,
                      VLOOKUP(H411,mapping!$D:$E,2,FALSE)
                      ),
                   I411+0.002))</f>
        <v>0</v>
      </c>
      <c r="K411" s="8">
        <f t="shared" si="152"/>
        <v>6.5166774660544596E-4</v>
      </c>
      <c r="L411" s="1" t="str">
        <f>Pos!B952</f>
        <v>US25746U1097</v>
      </c>
      <c r="M411" s="1" t="str">
        <f>_xlfn.XLOOKUP($L411,Pos!B:B,Pos!D:D,, 0)</f>
        <v>Dominion Energy Inc</v>
      </c>
      <c r="N411" s="1" t="str">
        <f>_xlfn.XLOOKUP($L411,Pos!B:B,Pos!E:E,, 0)</f>
        <v>Utilities</v>
      </c>
      <c r="O411" s="1" t="str">
        <f t="shared" si="153"/>
        <v>Utilities_North America</v>
      </c>
      <c r="P411" s="1" t="str">
        <f>_xlfn.XLOOKUP($L411,Pos!B:B,Pos!F:F,, 0)</f>
        <v>North America</v>
      </c>
      <c r="Q411" s="1">
        <v>0</v>
      </c>
      <c r="R411" s="9">
        <f>_xlfn.XLOOKUP($L411,Pos!$B:$B,Pos!N:N,0, 0)</f>
        <v>6.58</v>
      </c>
      <c r="S411" s="9">
        <f>_xlfn.XLOOKUP($L411,Pos!$B:$B,Pos!O:O,0, 0)</f>
        <v>5.49</v>
      </c>
      <c r="T411" s="9">
        <f>_xlfn.XLOOKUP($L411,Pos!$B:$B,Pos!P:P,0, 0)</f>
        <v>3.4750000000000001</v>
      </c>
      <c r="U411" s="9">
        <f>_xlfn.XLOOKUP($L411,Pos!$B:$B,Pos!Q:Q,0, 0)</f>
        <v>2.4</v>
      </c>
      <c r="V411" s="9">
        <f>_xlfn.XLOOKUP($L411,Pos!$B:$B,Pos!R:R,0, 0)</f>
        <v>4.3333329999999997</v>
      </c>
      <c r="W411" s="9">
        <f>_xlfn.XLOOKUP($L411,Pos!$B:$B,Pos!S:S,0, 0)</f>
        <v>4.42</v>
      </c>
      <c r="X411" s="9" t="str">
        <f>_xlfn.XLOOKUP($L411,Pos!$B:$B,Pos!J:J,0, 0)</f>
        <v>Hold</v>
      </c>
      <c r="Y411" s="1">
        <v>0</v>
      </c>
      <c r="Z411" s="1">
        <v>0</v>
      </c>
      <c r="AA411" s="1">
        <f t="shared" si="154"/>
        <v>0</v>
      </c>
      <c r="AB411" s="9">
        <f>_xlfn.XLOOKUP(L411,Pos!B:B,Pos!K:K,-1,0)</f>
        <v>3.6363636363636371</v>
      </c>
      <c r="AC411" s="1" t="e">
        <f>_xlfn.XLOOKUP($L411,Pos!$A:$A,Pos!S:S,_xlfn.XLOOKUP($L411,#REF!,#REF!, ""), 0)</f>
        <v>#REF!</v>
      </c>
      <c r="AD411" s="1" t="e">
        <f>_xlfn.XLOOKUP($L411,Pos!$A:$A,Pos!T:T,_xlfn.XLOOKUP($L411,#REF!,#REF!, ""), 0)</f>
        <v>#REF!</v>
      </c>
      <c r="AE411" s="1" t="e">
        <f>_xlfn.XLOOKUP($L411,Pos!$A:$A,Pos!U:U,_xlfn.XLOOKUP($L411,#REF!,#REF!, ""), 0)</f>
        <v>#REF!</v>
      </c>
      <c r="AF411" s="1" t="e">
        <f>_xlfn.XLOOKUP($L411,Pos!$A:$A,Pos!V:V,_xlfn.XLOOKUP($L411,#REF!,#REF!, ""), 0)</f>
        <v>#REF!</v>
      </c>
      <c r="AG411" s="1" t="e">
        <f>_xlfn.XLOOKUP($L411,Pos!$A:$A,Pos!W:W,_xlfn.XLOOKUP($L411,#REF!,#REF!, ""), 0)</f>
        <v>#REF!</v>
      </c>
      <c r="AH411" s="1" t="e">
        <f>_xlfn.XLOOKUP($L411,Pos!$A:$A,Pos!X:X,_xlfn.XLOOKUP($L411,#REF!,#REF!, ""), 0)</f>
        <v>#REF!</v>
      </c>
      <c r="AI411" s="1" t="e">
        <f>_xlfn.XLOOKUP($L411,Pos!$A:$A,Pos!Y:Y,_xlfn.XLOOKUP($L411,#REF!,#REF!, ""), 0)</f>
        <v>#REF!</v>
      </c>
      <c r="AJ411" s="1" t="e">
        <f>_xlfn.XLOOKUP($L411,Pos!$A:$A,Pos!Z:Z,_xlfn.XLOOKUP($L411,#REF!,#REF!, ""), 0)</f>
        <v>#REF!</v>
      </c>
      <c r="AK411" s="1" t="e">
        <f>_xlfn.XLOOKUP($L411,Pos!$A:$A,Pos!AA:AA,_xlfn.XLOOKUP($L411,#REF!,#REF!, ""), 0)</f>
        <v>#REF!</v>
      </c>
      <c r="AL411" s="1" t="e">
        <f>_xlfn.XLOOKUP($L411,Pos!$A:$A,Pos!AB:AB,_xlfn.XLOOKUP($L411,#REF!,#REF!, ""), 0)</f>
        <v>#REF!</v>
      </c>
      <c r="AM411" s="1" t="e">
        <f>_xlfn.XLOOKUP($L411,Pos!$A:$A,Pos!AC:AC,_xlfn.XLOOKUP($L411,#REF!,#REF!, ""), 0)</f>
        <v>#REF!</v>
      </c>
      <c r="AN411" s="1" t="e">
        <f>_xlfn.XLOOKUP($L411,Pos!$A:$A,Pos!AD:AD,_xlfn.XLOOKUP($L411,#REF!,#REF!, ""), 0)</f>
        <v>#REF!</v>
      </c>
      <c r="AO411" s="1" t="e">
        <f>_xlfn.XLOOKUP($L411,Pos!$A:$A,Pos!AE:AE,_xlfn.XLOOKUP($L411,#REF!,#REF!, ""), 0)</f>
        <v>#REF!</v>
      </c>
      <c r="AP411" s="1" t="e">
        <f>_xlfn.XLOOKUP($L411,Pos!$A:$A,Pos!AF:AF,_xlfn.XLOOKUP($L411,#REF!,#REF!, ""), 0)</f>
        <v>#REF!</v>
      </c>
      <c r="AQ411" s="1" t="e">
        <f>_xlfn.XLOOKUP($L411,Pos!$A:$A,Pos!AG:AG,_xlfn.XLOOKUP($L411,#REF!,#REF!, ""), 0)</f>
        <v>#REF!</v>
      </c>
      <c r="AR411" s="1" t="e">
        <f>_xlfn.XLOOKUP($L411,Pos!$A:$A,Pos!AH:AH,_xlfn.XLOOKUP($L411,#REF!,#REF!, ""), 0)</f>
        <v>#REF!</v>
      </c>
      <c r="AS411" s="1" t="e">
        <f>_xlfn.XLOOKUP($L411,Pos!$A:$A,Pos!AI:AI,_xlfn.XLOOKUP($L411,#REF!,#REF!, ""), 0)</f>
        <v>#REF!</v>
      </c>
      <c r="AT411" s="1" t="e">
        <f>_xlfn.XLOOKUP($L411,Pos!$A:$A,Pos!AJ:AJ,_xlfn.XLOOKUP($L411,#REF!,#REF!, ""), 0)</f>
        <v>#REF!</v>
      </c>
      <c r="AU411" s="1" t="e">
        <f>_xlfn.XLOOKUP($L411,Pos!$A:$A,Pos!AK:AK,_xlfn.XLOOKUP($L411,#REF!,#REF!, ""), 0)</f>
        <v>#REF!</v>
      </c>
      <c r="AV411" s="1" t="e">
        <f>_xlfn.XLOOKUP($L411,Pos!$A:$A,Pos!AL:AL,_xlfn.XLOOKUP($L411,#REF!,#REF!, ""), 0)</f>
        <v>#REF!</v>
      </c>
      <c r="AW411" s="1" t="e">
        <f>_xlfn.XLOOKUP($L411,Pos!$A:$A,Pos!AM:AM,_xlfn.XLOOKUP($L411,#REF!,#REF!, ""), 0)</f>
        <v>#REF!</v>
      </c>
      <c r="AX411" s="1" t="e">
        <f>_xlfn.XLOOKUP($L411,Pos!$A:$A,Pos!AN:AN,_xlfn.XLOOKUP($L411,#REF!,#REF!, ""), 0)</f>
        <v>#REF!</v>
      </c>
      <c r="AY411" s="1" t="e">
        <f>_xlfn.XLOOKUP($L411,Pos!$A:$A,Pos!AO:AO,_xlfn.XLOOKUP($L411,#REF!,#REF!, ""), 0)</f>
        <v>#REF!</v>
      </c>
      <c r="AZ411" s="7" t="str">
        <f t="shared" si="155"/>
        <v>OUT</v>
      </c>
      <c r="BA411" s="1">
        <f>IF(OR(_xlfn.XLOOKUP(L411,Pos!B:B,Pos!L:L,FALSE)="ESG Reason",_xlfn.XLOOKUP(L411,Pos!B:B,Pos!L:L,FALSE)="Blacklisted"),1,0)</f>
        <v>1</v>
      </c>
      <c r="BC411" s="11">
        <v>9.15542446838457E-11</v>
      </c>
      <c r="BD411" s="11">
        <f>_xlfn.XLOOKUP($L411,Pos!$B:$B,Pos!H:H,0, 0)</f>
        <v>0</v>
      </c>
      <c r="BE411" s="11">
        <f>_xlfn.XLOOKUP($L411,Pos!$B:$B,Pos!I:I,0, 0)</f>
        <v>6.5166774660544596E-4</v>
      </c>
      <c r="BF411" s="18">
        <f t="shared" si="156"/>
        <v>6.5166774660544596E-4</v>
      </c>
      <c r="BG411" s="1">
        <f t="shared" si="157"/>
        <v>1</v>
      </c>
      <c r="BH411" s="1">
        <f t="shared" si="158"/>
        <v>38</v>
      </c>
      <c r="BI411" s="18">
        <f t="shared" si="159"/>
        <v>9.15542446838457E-11</v>
      </c>
      <c r="BJ411" s="3">
        <f t="shared" si="160"/>
        <v>0</v>
      </c>
      <c r="BK411" s="18">
        <f t="shared" si="161"/>
        <v>0</v>
      </c>
    </row>
    <row r="412" spans="3:63" x14ac:dyDescent="0.25">
      <c r="C412" s="3"/>
      <c r="D412" s="3"/>
      <c r="E412" s="3"/>
      <c r="F412" s="3"/>
      <c r="G412" s="51" t="s">
        <v>323</v>
      </c>
      <c r="H412" s="8" t="str">
        <f t="shared" si="151"/>
        <v>0%North America</v>
      </c>
      <c r="I412" s="11" cm="1">
        <f t="array" ref="I412">IF(
   AZ412 = "OUT", 0,IF(
   BD412 &gt;= LARGE(IF(ISNUMBER(BD:BD), BD:BD), 3),
   BE412 - 0.001,
   IF(BE412 &gt;=VLOOKUP(P412,mapping!$A:$B,2,FALSE), BE412,VLOOKUP(P412,mapping!$A$2:$B$8,2,FALSE))
))</f>
        <v>2E-3</v>
      </c>
      <c r="J412" s="11" cm="1">
        <f t="array" ref="J412">IF(
    AZ412="OUT",0,IF(IF(
                      BD412&gt;=LARGE(IF(ISNUMBER(BD:BD),BD:BD),3),
                      BE412+0.001,
                      VLOOKUP(H412,mapping!$D:$E,2,FALSE)
                      )&gt;I412,
                   IF(
                      BD412&gt;=LARGE(IF(ISNUMBER(BD:BD),BD:BD),3),
                      BE412+0.001,
                      VLOOKUP(H412,mapping!$D:$E,2,FALSE)
                      ),
                   I412+0.002))</f>
        <v>0.01</v>
      </c>
      <c r="K412" s="8">
        <f t="shared" si="152"/>
        <v>6.4974325410293904E-4</v>
      </c>
      <c r="L412" s="1" t="str">
        <f>Pos!B1002</f>
        <v>US34959E1091</v>
      </c>
      <c r="M412" s="1" t="str">
        <f>_xlfn.XLOOKUP($L412,Pos!B:B,Pos!D:D,, 0)</f>
        <v>Fortinet, Inc.</v>
      </c>
      <c r="N412" s="1" t="str">
        <f>_xlfn.XLOOKUP($L412,Pos!B:B,Pos!E:E,, 0)</f>
        <v>Technology</v>
      </c>
      <c r="O412" s="1" t="str">
        <f t="shared" si="153"/>
        <v>Technology_North America</v>
      </c>
      <c r="P412" s="1" t="str">
        <f>_xlfn.XLOOKUP($L412,Pos!B:B,Pos!F:F,, 0)</f>
        <v>North America</v>
      </c>
      <c r="Q412" s="1">
        <v>0</v>
      </c>
      <c r="R412" s="9">
        <f>_xlfn.XLOOKUP($L412,Pos!$B:$B,Pos!N:N,0, 0)</f>
        <v>0</v>
      </c>
      <c r="S412" s="9">
        <f>_xlfn.XLOOKUP($L412,Pos!$B:$B,Pos!O:O,0, 0)</f>
        <v>3.491333</v>
      </c>
      <c r="T412" s="9">
        <f>_xlfn.XLOOKUP($L412,Pos!$B:$B,Pos!P:P,0, 0)</f>
        <v>7.45</v>
      </c>
      <c r="U412" s="9">
        <f>_xlfn.XLOOKUP($L412,Pos!$B:$B,Pos!Q:Q,0, 0)</f>
        <v>5.8</v>
      </c>
      <c r="V412" s="9">
        <f>_xlfn.XLOOKUP($L412,Pos!$B:$B,Pos!R:R,0, 0)</f>
        <v>5.6333330000000004</v>
      </c>
      <c r="W412" s="9">
        <f>_xlfn.XLOOKUP($L412,Pos!$B:$B,Pos!S:S,0, 0)</f>
        <v>6.051666</v>
      </c>
      <c r="X412" s="9" t="str">
        <f>_xlfn.XLOOKUP($L412,Pos!$B:$B,Pos!J:J,0, 0)</f>
        <v>Hold</v>
      </c>
      <c r="Y412" s="1">
        <v>0</v>
      </c>
      <c r="Z412" s="1">
        <v>0</v>
      </c>
      <c r="AA412" s="1">
        <f t="shared" si="154"/>
        <v>0</v>
      </c>
      <c r="AB412" s="9">
        <f>_xlfn.XLOOKUP(L412,Pos!B:B,Pos!K:K,-1,0)</f>
        <v>8.5567010309278349</v>
      </c>
      <c r="AC412" s="1" t="e">
        <f>_xlfn.XLOOKUP($L412,Pos!$A:$A,Pos!S:S,_xlfn.XLOOKUP($L412,#REF!,#REF!, ""), 0)</f>
        <v>#REF!</v>
      </c>
      <c r="AD412" s="1" t="e">
        <f>_xlfn.XLOOKUP($L412,Pos!$A:$A,Pos!T:T,_xlfn.XLOOKUP($L412,#REF!,#REF!, ""), 0)</f>
        <v>#REF!</v>
      </c>
      <c r="AE412" s="1" t="e">
        <f>_xlfn.XLOOKUP($L412,Pos!$A:$A,Pos!U:U,_xlfn.XLOOKUP($L412,#REF!,#REF!, ""), 0)</f>
        <v>#REF!</v>
      </c>
      <c r="AF412" s="1" t="e">
        <f>_xlfn.XLOOKUP($L412,Pos!$A:$A,Pos!V:V,_xlfn.XLOOKUP($L412,#REF!,#REF!, ""), 0)</f>
        <v>#REF!</v>
      </c>
      <c r="AG412" s="1" t="e">
        <f>_xlfn.XLOOKUP($L412,Pos!$A:$A,Pos!W:W,_xlfn.XLOOKUP($L412,#REF!,#REF!, ""), 0)</f>
        <v>#REF!</v>
      </c>
      <c r="AH412" s="1" t="e">
        <f>_xlfn.XLOOKUP($L412,Pos!$A:$A,Pos!X:X,_xlfn.XLOOKUP($L412,#REF!,#REF!, ""), 0)</f>
        <v>#REF!</v>
      </c>
      <c r="AI412" s="1" t="e">
        <f>_xlfn.XLOOKUP($L412,Pos!$A:$A,Pos!Y:Y,_xlfn.XLOOKUP($L412,#REF!,#REF!, ""), 0)</f>
        <v>#REF!</v>
      </c>
      <c r="AJ412" s="1" t="e">
        <f>_xlfn.XLOOKUP($L412,Pos!$A:$A,Pos!Z:Z,_xlfn.XLOOKUP($L412,#REF!,#REF!, ""), 0)</f>
        <v>#REF!</v>
      </c>
      <c r="AK412" s="1" t="e">
        <f>_xlfn.XLOOKUP($L412,Pos!$A:$A,Pos!AA:AA,_xlfn.XLOOKUP($L412,#REF!,#REF!, ""), 0)</f>
        <v>#REF!</v>
      </c>
      <c r="AL412" s="1" t="e">
        <f>_xlfn.XLOOKUP($L412,Pos!$A:$A,Pos!AB:AB,_xlfn.XLOOKUP($L412,#REF!,#REF!, ""), 0)</f>
        <v>#REF!</v>
      </c>
      <c r="AM412" s="1" t="e">
        <f>_xlfn.XLOOKUP($L412,Pos!$A:$A,Pos!AC:AC,_xlfn.XLOOKUP($L412,#REF!,#REF!, ""), 0)</f>
        <v>#REF!</v>
      </c>
      <c r="AN412" s="1" t="e">
        <f>_xlfn.XLOOKUP($L412,Pos!$A:$A,Pos!AD:AD,_xlfn.XLOOKUP($L412,#REF!,#REF!, ""), 0)</f>
        <v>#REF!</v>
      </c>
      <c r="AO412" s="1" t="e">
        <f>_xlfn.XLOOKUP($L412,Pos!$A:$A,Pos!AE:AE,_xlfn.XLOOKUP($L412,#REF!,#REF!, ""), 0)</f>
        <v>#REF!</v>
      </c>
      <c r="AP412" s="1" t="e">
        <f>_xlfn.XLOOKUP($L412,Pos!$A:$A,Pos!AF:AF,_xlfn.XLOOKUP($L412,#REF!,#REF!, ""), 0)</f>
        <v>#REF!</v>
      </c>
      <c r="AQ412" s="1" t="e">
        <f>_xlfn.XLOOKUP($L412,Pos!$A:$A,Pos!AG:AG,_xlfn.XLOOKUP($L412,#REF!,#REF!, ""), 0)</f>
        <v>#REF!</v>
      </c>
      <c r="AR412" s="1" t="e">
        <f>_xlfn.XLOOKUP($L412,Pos!$A:$A,Pos!AH:AH,_xlfn.XLOOKUP($L412,#REF!,#REF!, ""), 0)</f>
        <v>#REF!</v>
      </c>
      <c r="AS412" s="1" t="e">
        <f>_xlfn.XLOOKUP($L412,Pos!$A:$A,Pos!AI:AI,_xlfn.XLOOKUP($L412,#REF!,#REF!, ""), 0)</f>
        <v>#REF!</v>
      </c>
      <c r="AT412" s="1" t="e">
        <f>_xlfn.XLOOKUP($L412,Pos!$A:$A,Pos!AJ:AJ,_xlfn.XLOOKUP($L412,#REF!,#REF!, ""), 0)</f>
        <v>#REF!</v>
      </c>
      <c r="AU412" s="1" t="e">
        <f>_xlfn.XLOOKUP($L412,Pos!$A:$A,Pos!AK:AK,_xlfn.XLOOKUP($L412,#REF!,#REF!, ""), 0)</f>
        <v>#REF!</v>
      </c>
      <c r="AV412" s="1" t="e">
        <f>_xlfn.XLOOKUP($L412,Pos!$A:$A,Pos!AL:AL,_xlfn.XLOOKUP($L412,#REF!,#REF!, ""), 0)</f>
        <v>#REF!</v>
      </c>
      <c r="AW412" s="1" t="e">
        <f>_xlfn.XLOOKUP($L412,Pos!$A:$A,Pos!AM:AM,_xlfn.XLOOKUP($L412,#REF!,#REF!, ""), 0)</f>
        <v>#REF!</v>
      </c>
      <c r="AX412" s="1" t="e">
        <f>_xlfn.XLOOKUP($L412,Pos!$A:$A,Pos!AN:AN,_xlfn.XLOOKUP($L412,#REF!,#REF!, ""), 0)</f>
        <v>#REF!</v>
      </c>
      <c r="AY412" s="1" t="e">
        <f>_xlfn.XLOOKUP($L412,Pos!$A:$A,Pos!AO:AO,_xlfn.XLOOKUP($L412,#REF!,#REF!, ""), 0)</f>
        <v>#REF!</v>
      </c>
      <c r="AZ412" s="7" t="s">
        <v>4184</v>
      </c>
      <c r="BA412" s="1">
        <f>IF(OR(_xlfn.XLOOKUP(L412,Pos!B:B,Pos!L:L,FALSE)="ESG Reason",_xlfn.XLOOKUP(L412,Pos!B:B,Pos!L:L,FALSE)="Blacklisted"),1,0)</f>
        <v>0</v>
      </c>
      <c r="BC412" s="11">
        <v>9.3109090930427948E-3</v>
      </c>
      <c r="BD412" s="11">
        <f>_xlfn.XLOOKUP($L412,Pos!$B:$B,Pos!H:H,0, 0)</f>
        <v>0</v>
      </c>
      <c r="BE412" s="11">
        <f>_xlfn.XLOOKUP($L412,Pos!$B:$B,Pos!I:I,0, 0)</f>
        <v>6.4974325410293904E-4</v>
      </c>
      <c r="BF412" s="18">
        <f t="shared" si="156"/>
        <v>6.4974325410293904E-4</v>
      </c>
      <c r="BG412" s="1">
        <f t="shared" si="157"/>
        <v>1</v>
      </c>
      <c r="BH412" s="1">
        <f t="shared" si="158"/>
        <v>35</v>
      </c>
      <c r="BI412" s="18">
        <f t="shared" si="159"/>
        <v>9.3109090930427948E-3</v>
      </c>
      <c r="BJ412" s="3">
        <f t="shared" si="160"/>
        <v>8.6611658389398553E-3</v>
      </c>
      <c r="BK412" s="18">
        <f t="shared" si="161"/>
        <v>9.3109090930427948E-3</v>
      </c>
    </row>
    <row r="413" spans="3:63" x14ac:dyDescent="0.25">
      <c r="C413" s="3"/>
      <c r="D413" s="3"/>
      <c r="E413" s="3"/>
      <c r="F413" s="3"/>
      <c r="G413" s="51" t="s">
        <v>330</v>
      </c>
      <c r="H413" s="8" t="str">
        <f t="shared" si="151"/>
        <v>0%North America</v>
      </c>
      <c r="I413" s="11" cm="1">
        <f t="array" ref="I413">IF(
   AZ413 = "OUT", 0,IF(
   BD413 &gt;= LARGE(IF(ISNUMBER(BD:BD), BD:BD), 3),
   BE413 - 0.001,
   IF(BE413 &gt;=VLOOKUP(P413,mapping!$A:$B,2,FALSE), BE413,VLOOKUP(P413,mapping!$A$2:$B$8,2,FALSE))
))</f>
        <v>0</v>
      </c>
      <c r="J413" s="11" cm="1">
        <f t="array" ref="J413">IF(
    AZ413="OUT",0,IF(IF(
                      BD413&gt;=LARGE(IF(ISNUMBER(BD:BD),BD:BD),3),
                      BE413+0.001,
                      VLOOKUP(H413,mapping!$D:$E,2,FALSE)
                      )&gt;I413,
                   IF(
                      BD413&gt;=LARGE(IF(ISNUMBER(BD:BD),BD:BD),3),
                      BE413+0.001,
                      VLOOKUP(H413,mapping!$D:$E,2,FALSE)
                      ),
                   I413+0.002))</f>
        <v>0</v>
      </c>
      <c r="K413" s="8">
        <f t="shared" si="152"/>
        <v>6.4672109476668219E-4</v>
      </c>
      <c r="L413" s="1" t="str">
        <f>Pos!B1270</f>
        <v>US9113631090</v>
      </c>
      <c r="M413" s="1" t="str">
        <f>_xlfn.XLOOKUP($L413,Pos!B:B,Pos!D:D,, 0)</f>
        <v>United Rentals, Inc.</v>
      </c>
      <c r="N413" s="1" t="str">
        <f>_xlfn.XLOOKUP($L413,Pos!B:B,Pos!E:E,, 0)</f>
        <v>Industrial Goods &amp; Services</v>
      </c>
      <c r="O413" s="1" t="str">
        <f t="shared" si="153"/>
        <v>Industrial Goods &amp; Services_North America</v>
      </c>
      <c r="P413" s="1" t="str">
        <f>_xlfn.XLOOKUP($L413,Pos!B:B,Pos!F:F,, 0)</f>
        <v>North America</v>
      </c>
      <c r="Q413" s="1">
        <v>0</v>
      </c>
      <c r="R413" s="9">
        <f>_xlfn.XLOOKUP($L413,Pos!$B:$B,Pos!N:N,0, 0)</f>
        <v>4.74</v>
      </c>
      <c r="S413" s="9">
        <f>_xlfn.XLOOKUP($L413,Pos!$B:$B,Pos!O:O,0, 0)</f>
        <v>5.1441660000000002</v>
      </c>
      <c r="T413" s="9">
        <f>_xlfn.XLOOKUP($L413,Pos!$B:$B,Pos!P:P,0, 0)</f>
        <v>5.8250000000000002</v>
      </c>
      <c r="U413" s="9">
        <f>_xlfn.XLOOKUP($L413,Pos!$B:$B,Pos!Q:Q,0, 0)</f>
        <v>2.8</v>
      </c>
      <c r="V413" s="9">
        <f>_xlfn.XLOOKUP($L413,Pos!$B:$B,Pos!R:R,0, 0)</f>
        <v>3.233333</v>
      </c>
      <c r="W413" s="9">
        <f>_xlfn.XLOOKUP($L413,Pos!$B:$B,Pos!S:S,0, 0)</f>
        <v>5.5549999999999997</v>
      </c>
      <c r="X413" s="9" t="str">
        <f>_xlfn.XLOOKUP($L413,Pos!$B:$B,Pos!J:J,0, 0)</f>
        <v>Outperform</v>
      </c>
      <c r="Y413" s="1">
        <v>0</v>
      </c>
      <c r="Z413" s="1">
        <v>0</v>
      </c>
      <c r="AA413" s="1">
        <f t="shared" si="154"/>
        <v>0</v>
      </c>
      <c r="AB413" s="9">
        <f>_xlfn.XLOOKUP(L413,Pos!B:B,Pos!K:K,-1,0)</f>
        <v>4.270833333333333</v>
      </c>
      <c r="AC413" s="1" t="e">
        <f>_xlfn.XLOOKUP($L413,Pos!$A:$A,Pos!S:S,_xlfn.XLOOKUP($L413,#REF!,#REF!, ""), 0)</f>
        <v>#REF!</v>
      </c>
      <c r="AD413" s="1" t="e">
        <f>_xlfn.XLOOKUP($L413,Pos!$A:$A,Pos!T:T,_xlfn.XLOOKUP($L413,#REF!,#REF!, ""), 0)</f>
        <v>#REF!</v>
      </c>
      <c r="AE413" s="1" t="e">
        <f>_xlfn.XLOOKUP($L413,Pos!$A:$A,Pos!U:U,_xlfn.XLOOKUP($L413,#REF!,#REF!, ""), 0)</f>
        <v>#REF!</v>
      </c>
      <c r="AF413" s="1" t="e">
        <f>_xlfn.XLOOKUP($L413,Pos!$A:$A,Pos!V:V,_xlfn.XLOOKUP($L413,#REF!,#REF!, ""), 0)</f>
        <v>#REF!</v>
      </c>
      <c r="AG413" s="1" t="e">
        <f>_xlfn.XLOOKUP($L413,Pos!$A:$A,Pos!W:W,_xlfn.XLOOKUP($L413,#REF!,#REF!, ""), 0)</f>
        <v>#REF!</v>
      </c>
      <c r="AH413" s="1" t="e">
        <f>_xlfn.XLOOKUP($L413,Pos!$A:$A,Pos!X:X,_xlfn.XLOOKUP($L413,#REF!,#REF!, ""), 0)</f>
        <v>#REF!</v>
      </c>
      <c r="AI413" s="1" t="e">
        <f>_xlfn.XLOOKUP($L413,Pos!$A:$A,Pos!Y:Y,_xlfn.XLOOKUP($L413,#REF!,#REF!, ""), 0)</f>
        <v>#REF!</v>
      </c>
      <c r="AJ413" s="1" t="e">
        <f>_xlfn.XLOOKUP($L413,Pos!$A:$A,Pos!Z:Z,_xlfn.XLOOKUP($L413,#REF!,#REF!, ""), 0)</f>
        <v>#REF!</v>
      </c>
      <c r="AK413" s="1" t="e">
        <f>_xlfn.XLOOKUP($L413,Pos!$A:$A,Pos!AA:AA,_xlfn.XLOOKUP($L413,#REF!,#REF!, ""), 0)</f>
        <v>#REF!</v>
      </c>
      <c r="AL413" s="1" t="e">
        <f>_xlfn.XLOOKUP($L413,Pos!$A:$A,Pos!AB:AB,_xlfn.XLOOKUP($L413,#REF!,#REF!, ""), 0)</f>
        <v>#REF!</v>
      </c>
      <c r="AM413" s="1" t="e">
        <f>_xlfn.XLOOKUP($L413,Pos!$A:$A,Pos!AC:AC,_xlfn.XLOOKUP($L413,#REF!,#REF!, ""), 0)</f>
        <v>#REF!</v>
      </c>
      <c r="AN413" s="1" t="e">
        <f>_xlfn.XLOOKUP($L413,Pos!$A:$A,Pos!AD:AD,_xlfn.XLOOKUP($L413,#REF!,#REF!, ""), 0)</f>
        <v>#REF!</v>
      </c>
      <c r="AO413" s="1" t="e">
        <f>_xlfn.XLOOKUP($L413,Pos!$A:$A,Pos!AE:AE,_xlfn.XLOOKUP($L413,#REF!,#REF!, ""), 0)</f>
        <v>#REF!</v>
      </c>
      <c r="AP413" s="1" t="e">
        <f>_xlfn.XLOOKUP($L413,Pos!$A:$A,Pos!AF:AF,_xlfn.XLOOKUP($L413,#REF!,#REF!, ""), 0)</f>
        <v>#REF!</v>
      </c>
      <c r="AQ413" s="1" t="e">
        <f>_xlfn.XLOOKUP($L413,Pos!$A:$A,Pos!AG:AG,_xlfn.XLOOKUP($L413,#REF!,#REF!, ""), 0)</f>
        <v>#REF!</v>
      </c>
      <c r="AR413" s="1" t="e">
        <f>_xlfn.XLOOKUP($L413,Pos!$A:$A,Pos!AH:AH,_xlfn.XLOOKUP($L413,#REF!,#REF!, ""), 0)</f>
        <v>#REF!</v>
      </c>
      <c r="AS413" s="1" t="e">
        <f>_xlfn.XLOOKUP($L413,Pos!$A:$A,Pos!AI:AI,_xlfn.XLOOKUP($L413,#REF!,#REF!, ""), 0)</f>
        <v>#REF!</v>
      </c>
      <c r="AT413" s="1" t="e">
        <f>_xlfn.XLOOKUP($L413,Pos!$A:$A,Pos!AJ:AJ,_xlfn.XLOOKUP($L413,#REF!,#REF!, ""), 0)</f>
        <v>#REF!</v>
      </c>
      <c r="AU413" s="1" t="e">
        <f>_xlfn.XLOOKUP($L413,Pos!$A:$A,Pos!AK:AK,_xlfn.XLOOKUP($L413,#REF!,#REF!, ""), 0)</f>
        <v>#REF!</v>
      </c>
      <c r="AV413" s="1" t="e">
        <f>_xlfn.XLOOKUP($L413,Pos!$A:$A,Pos!AL:AL,_xlfn.XLOOKUP($L413,#REF!,#REF!, ""), 0)</f>
        <v>#REF!</v>
      </c>
      <c r="AW413" s="1" t="e">
        <f>_xlfn.XLOOKUP($L413,Pos!$A:$A,Pos!AM:AM,_xlfn.XLOOKUP($L413,#REF!,#REF!, ""), 0)</f>
        <v>#REF!</v>
      </c>
      <c r="AX413" s="1" t="e">
        <f>_xlfn.XLOOKUP($L413,Pos!$A:$A,Pos!AN:AN,_xlfn.XLOOKUP($L413,#REF!,#REF!, ""), 0)</f>
        <v>#REF!</v>
      </c>
      <c r="AY413" s="1" t="e">
        <f>_xlfn.XLOOKUP($L413,Pos!$A:$A,Pos!AO:AO,_xlfn.XLOOKUP($L413,#REF!,#REF!, ""), 0)</f>
        <v>#REF!</v>
      </c>
      <c r="AZ413" s="7" t="str">
        <f t="shared" si="155"/>
        <v>OUT</v>
      </c>
      <c r="BA413" s="1">
        <f>IF(OR(_xlfn.XLOOKUP(L413,Pos!B:B,Pos!L:L,FALSE)="ESG Reason",_xlfn.XLOOKUP(L413,Pos!B:B,Pos!L:L,FALSE)="Blacklisted"),1,0)</f>
        <v>0</v>
      </c>
      <c r="BC413" s="11">
        <v>8.630801849332009E-11</v>
      </c>
      <c r="BD413" s="11">
        <f>_xlfn.XLOOKUP($L413,Pos!$B:$B,Pos!H:H,0, 0)</f>
        <v>0</v>
      </c>
      <c r="BE413" s="11">
        <f>_xlfn.XLOOKUP($L413,Pos!$B:$B,Pos!I:I,0, 0)</f>
        <v>6.4672109476668219E-4</v>
      </c>
      <c r="BF413" s="18">
        <f t="shared" si="156"/>
        <v>6.4672109476668219E-4</v>
      </c>
      <c r="BG413" s="1">
        <f t="shared" si="157"/>
        <v>1</v>
      </c>
      <c r="BH413" s="1">
        <f t="shared" si="158"/>
        <v>29</v>
      </c>
      <c r="BI413" s="18">
        <f t="shared" si="159"/>
        <v>8.630801849332009E-11</v>
      </c>
      <c r="BJ413" s="3">
        <f t="shared" si="160"/>
        <v>0</v>
      </c>
      <c r="BK413" s="18">
        <f t="shared" si="161"/>
        <v>0</v>
      </c>
    </row>
    <row r="414" spans="3:63" x14ac:dyDescent="0.25">
      <c r="C414" s="3"/>
      <c r="D414" s="3"/>
      <c r="E414" s="3"/>
      <c r="F414" s="3"/>
      <c r="G414" s="51" t="s">
        <v>331</v>
      </c>
      <c r="H414" s="8" t="str">
        <f t="shared" si="151"/>
        <v>0%North America</v>
      </c>
      <c r="I414" s="11" cm="1">
        <f t="array" ref="I414">IF(
   AZ414 = "OUT", 0,IF(
   BD414 &gt;= LARGE(IF(ISNUMBER(BD:BD), BD:BD), 3),
   BE414 - 0.001,
   IF(BE414 &gt;=VLOOKUP(P414,mapping!$A:$B,2,FALSE), BE414,VLOOKUP(P414,mapping!$A$2:$B$8,2,FALSE))
))</f>
        <v>0</v>
      </c>
      <c r="J414" s="11" cm="1">
        <f t="array" ref="J414">IF(
    AZ414="OUT",0,IF(IF(
                      BD414&gt;=LARGE(IF(ISNUMBER(BD:BD),BD:BD),3),
                      BE414+0.001,
                      VLOOKUP(H414,mapping!$D:$E,2,FALSE)
                      )&gt;I414,
                   IF(
                      BD414&gt;=LARGE(IF(ISNUMBER(BD:BD),BD:BD),3),
                      BE414+0.001,
                      VLOOKUP(H414,mapping!$D:$E,2,FALSE)
                      ),
                   I414+0.002))</f>
        <v>0</v>
      </c>
      <c r="K414" s="8">
        <f t="shared" si="152"/>
        <v>6.4582355835063928E-4</v>
      </c>
      <c r="L414" s="1" t="str">
        <f>Pos!B947</f>
        <v>US2538681030</v>
      </c>
      <c r="M414" s="1" t="str">
        <f>_xlfn.XLOOKUP($L414,Pos!B:B,Pos!D:D,, 0)</f>
        <v>Digital Realty Trust, Inc.</v>
      </c>
      <c r="N414" s="1" t="str">
        <f>_xlfn.XLOOKUP($L414,Pos!B:B,Pos!E:E,, 0)</f>
        <v>Real Estate</v>
      </c>
      <c r="O414" s="1" t="str">
        <f t="shared" si="153"/>
        <v>Real Estate_North America</v>
      </c>
      <c r="P414" s="1" t="str">
        <f>_xlfn.XLOOKUP($L414,Pos!B:B,Pos!F:F,, 0)</f>
        <v>North America</v>
      </c>
      <c r="Q414" s="1">
        <v>0</v>
      </c>
      <c r="R414" s="9">
        <f>_xlfn.XLOOKUP($L414,Pos!$B:$B,Pos!N:N,0, 0)</f>
        <v>3.7</v>
      </c>
      <c r="S414" s="9">
        <f>_xlfn.XLOOKUP($L414,Pos!$B:$B,Pos!O:O,0, 0)</f>
        <v>2.9033329999999999</v>
      </c>
      <c r="T414" s="9">
        <f>_xlfn.XLOOKUP($L414,Pos!$B:$B,Pos!P:P,0, 0)</f>
        <v>4.2249999999999996</v>
      </c>
      <c r="U414" s="9">
        <f>_xlfn.XLOOKUP($L414,Pos!$B:$B,Pos!Q:Q,0, 0)</f>
        <v>2.4</v>
      </c>
      <c r="V414" s="9">
        <f>_xlfn.XLOOKUP($L414,Pos!$B:$B,Pos!R:R,0, 0)</f>
        <v>3.6</v>
      </c>
      <c r="W414" s="9">
        <f>_xlfn.XLOOKUP($L414,Pos!$B:$B,Pos!S:S,0, 0)</f>
        <v>6.5533330000000003</v>
      </c>
      <c r="X414" s="9" t="str">
        <f>_xlfn.XLOOKUP($L414,Pos!$B:$B,Pos!J:J,0, 0)</f>
        <v>Outperform</v>
      </c>
      <c r="Y414" s="1">
        <v>0</v>
      </c>
      <c r="Z414" s="1">
        <v>0</v>
      </c>
      <c r="AA414" s="1">
        <f t="shared" si="154"/>
        <v>0</v>
      </c>
      <c r="AB414" s="9">
        <f>_xlfn.XLOOKUP(L414,Pos!B:B,Pos!K:K,-1,0)</f>
        <v>6.2857142857142856</v>
      </c>
      <c r="AC414" s="1" t="e">
        <f>_xlfn.XLOOKUP($L414,Pos!$A:$A,Pos!S:S,_xlfn.XLOOKUP($L414,#REF!,#REF!, ""), 0)</f>
        <v>#REF!</v>
      </c>
      <c r="AD414" s="1" t="e">
        <f>_xlfn.XLOOKUP($L414,Pos!$A:$A,Pos!T:T,_xlfn.XLOOKUP($L414,#REF!,#REF!, ""), 0)</f>
        <v>#REF!</v>
      </c>
      <c r="AE414" s="1" t="e">
        <f>_xlfn.XLOOKUP($L414,Pos!$A:$A,Pos!U:U,_xlfn.XLOOKUP($L414,#REF!,#REF!, ""), 0)</f>
        <v>#REF!</v>
      </c>
      <c r="AF414" s="1" t="e">
        <f>_xlfn.XLOOKUP($L414,Pos!$A:$A,Pos!V:V,_xlfn.XLOOKUP($L414,#REF!,#REF!, ""), 0)</f>
        <v>#REF!</v>
      </c>
      <c r="AG414" s="1" t="e">
        <f>_xlfn.XLOOKUP($L414,Pos!$A:$A,Pos!W:W,_xlfn.XLOOKUP($L414,#REF!,#REF!, ""), 0)</f>
        <v>#REF!</v>
      </c>
      <c r="AH414" s="1" t="e">
        <f>_xlfn.XLOOKUP($L414,Pos!$A:$A,Pos!X:X,_xlfn.XLOOKUP($L414,#REF!,#REF!, ""), 0)</f>
        <v>#REF!</v>
      </c>
      <c r="AI414" s="1" t="e">
        <f>_xlfn.XLOOKUP($L414,Pos!$A:$A,Pos!Y:Y,_xlfn.XLOOKUP($L414,#REF!,#REF!, ""), 0)</f>
        <v>#REF!</v>
      </c>
      <c r="AJ414" s="1" t="e">
        <f>_xlfn.XLOOKUP($L414,Pos!$A:$A,Pos!Z:Z,_xlfn.XLOOKUP($L414,#REF!,#REF!, ""), 0)</f>
        <v>#REF!</v>
      </c>
      <c r="AK414" s="1" t="e">
        <f>_xlfn.XLOOKUP($L414,Pos!$A:$A,Pos!AA:AA,_xlfn.XLOOKUP($L414,#REF!,#REF!, ""), 0)</f>
        <v>#REF!</v>
      </c>
      <c r="AL414" s="1" t="e">
        <f>_xlfn.XLOOKUP($L414,Pos!$A:$A,Pos!AB:AB,_xlfn.XLOOKUP($L414,#REF!,#REF!, ""), 0)</f>
        <v>#REF!</v>
      </c>
      <c r="AM414" s="1" t="e">
        <f>_xlfn.XLOOKUP($L414,Pos!$A:$A,Pos!AC:AC,_xlfn.XLOOKUP($L414,#REF!,#REF!, ""), 0)</f>
        <v>#REF!</v>
      </c>
      <c r="AN414" s="1" t="e">
        <f>_xlfn.XLOOKUP($L414,Pos!$A:$A,Pos!AD:AD,_xlfn.XLOOKUP($L414,#REF!,#REF!, ""), 0)</f>
        <v>#REF!</v>
      </c>
      <c r="AO414" s="1" t="e">
        <f>_xlfn.XLOOKUP($L414,Pos!$A:$A,Pos!AE:AE,_xlfn.XLOOKUP($L414,#REF!,#REF!, ""), 0)</f>
        <v>#REF!</v>
      </c>
      <c r="AP414" s="1" t="e">
        <f>_xlfn.XLOOKUP($L414,Pos!$A:$A,Pos!AF:AF,_xlfn.XLOOKUP($L414,#REF!,#REF!, ""), 0)</f>
        <v>#REF!</v>
      </c>
      <c r="AQ414" s="1" t="e">
        <f>_xlfn.XLOOKUP($L414,Pos!$A:$A,Pos!AG:AG,_xlfn.XLOOKUP($L414,#REF!,#REF!, ""), 0)</f>
        <v>#REF!</v>
      </c>
      <c r="AR414" s="1" t="e">
        <f>_xlfn.XLOOKUP($L414,Pos!$A:$A,Pos!AH:AH,_xlfn.XLOOKUP($L414,#REF!,#REF!, ""), 0)</f>
        <v>#REF!</v>
      </c>
      <c r="AS414" s="1" t="e">
        <f>_xlfn.XLOOKUP($L414,Pos!$A:$A,Pos!AI:AI,_xlfn.XLOOKUP($L414,#REF!,#REF!, ""), 0)</f>
        <v>#REF!</v>
      </c>
      <c r="AT414" s="1" t="e">
        <f>_xlfn.XLOOKUP($L414,Pos!$A:$A,Pos!AJ:AJ,_xlfn.XLOOKUP($L414,#REF!,#REF!, ""), 0)</f>
        <v>#REF!</v>
      </c>
      <c r="AU414" s="1" t="e">
        <f>_xlfn.XLOOKUP($L414,Pos!$A:$A,Pos!AK:AK,_xlfn.XLOOKUP($L414,#REF!,#REF!, ""), 0)</f>
        <v>#REF!</v>
      </c>
      <c r="AV414" s="1" t="e">
        <f>_xlfn.XLOOKUP($L414,Pos!$A:$A,Pos!AL:AL,_xlfn.XLOOKUP($L414,#REF!,#REF!, ""), 0)</f>
        <v>#REF!</v>
      </c>
      <c r="AW414" s="1" t="e">
        <f>_xlfn.XLOOKUP($L414,Pos!$A:$A,Pos!AM:AM,_xlfn.XLOOKUP($L414,#REF!,#REF!, ""), 0)</f>
        <v>#REF!</v>
      </c>
      <c r="AX414" s="1" t="e">
        <f>_xlfn.XLOOKUP($L414,Pos!$A:$A,Pos!AN:AN,_xlfn.XLOOKUP($L414,#REF!,#REF!, ""), 0)</f>
        <v>#REF!</v>
      </c>
      <c r="AY414" s="1" t="e">
        <f>_xlfn.XLOOKUP($L414,Pos!$A:$A,Pos!AO:AO,_xlfn.XLOOKUP($L414,#REF!,#REF!, ""), 0)</f>
        <v>#REF!</v>
      </c>
      <c r="AZ414" s="7" t="str">
        <f t="shared" si="155"/>
        <v>OUT</v>
      </c>
      <c r="BA414" s="1">
        <f>IF(OR(_xlfn.XLOOKUP(L414,Pos!B:B,Pos!L:L,FALSE)="ESG Reason",_xlfn.XLOOKUP(L414,Pos!B:B,Pos!L:L,FALSE)="Blacklisted"),1,0)</f>
        <v>0</v>
      </c>
      <c r="BC414" s="11">
        <v>9.661947447646365E-11</v>
      </c>
      <c r="BD414" s="11">
        <f>_xlfn.XLOOKUP($L414,Pos!$B:$B,Pos!H:H,0, 0)</f>
        <v>0</v>
      </c>
      <c r="BE414" s="11">
        <f>_xlfn.XLOOKUP($L414,Pos!$B:$B,Pos!I:I,0, 0)</f>
        <v>6.4582355835063928E-4</v>
      </c>
      <c r="BF414" s="18">
        <f t="shared" si="156"/>
        <v>6.4582355835063928E-4</v>
      </c>
      <c r="BG414" s="1">
        <f t="shared" si="157"/>
        <v>1</v>
      </c>
      <c r="BH414" s="1">
        <f t="shared" si="158"/>
        <v>33</v>
      </c>
      <c r="BI414" s="18">
        <f t="shared" si="159"/>
        <v>9.661947447646365E-11</v>
      </c>
      <c r="BJ414" s="3">
        <f t="shared" si="160"/>
        <v>0</v>
      </c>
      <c r="BK414" s="18">
        <f t="shared" si="161"/>
        <v>0</v>
      </c>
    </row>
    <row r="415" spans="3:63" x14ac:dyDescent="0.25">
      <c r="C415" s="3"/>
      <c r="D415" s="3"/>
      <c r="E415" s="3"/>
      <c r="F415" s="3"/>
      <c r="G415" s="51" t="s">
        <v>327</v>
      </c>
      <c r="H415" s="8" t="str">
        <f t="shared" si="151"/>
        <v>0%North America</v>
      </c>
      <c r="I415" s="11" cm="1">
        <f t="array" ref="I415">IF(
   AZ415 = "OUT", 0,IF(
   BD415 &gt;= LARGE(IF(ISNUMBER(BD:BD), BD:BD), 3),
   BE415 - 0.001,
   IF(BE415 &gt;=VLOOKUP(P415,mapping!$A:$B,2,FALSE), BE415,VLOOKUP(P415,mapping!$A$2:$B$8,2,FALSE))
))</f>
        <v>0</v>
      </c>
      <c r="J415" s="11" cm="1">
        <f t="array" ref="J415">IF(
    AZ415="OUT",0,IF(IF(
                      BD415&gt;=LARGE(IF(ISNUMBER(BD:BD),BD:BD),3),
                      BE415+0.001,
                      VLOOKUP(H415,mapping!$D:$E,2,FALSE)
                      )&gt;I415,
                   IF(
                      BD415&gt;=LARGE(IF(ISNUMBER(BD:BD),BD:BD),3),
                      BE415+0.001,
                      VLOOKUP(H415,mapping!$D:$E,2,FALSE)
                      ),
                   I415+0.002))</f>
        <v>0</v>
      </c>
      <c r="K415" s="8">
        <f t="shared" si="152"/>
        <v>6.4557442048431837E-4</v>
      </c>
      <c r="L415" s="1" t="str">
        <f>Pos!B1214</f>
        <v>US81141R1005</v>
      </c>
      <c r="M415" s="1" t="str">
        <f>_xlfn.XLOOKUP($L415,Pos!B:B,Pos!D:D,, 0)</f>
        <v>Sea Limited Sponsored ADR Class A</v>
      </c>
      <c r="N415" s="1" t="str">
        <f>_xlfn.XLOOKUP($L415,Pos!B:B,Pos!E:E,, 0)</f>
        <v>Retail</v>
      </c>
      <c r="O415" s="1" t="str">
        <f t="shared" si="153"/>
        <v>Retail_North America</v>
      </c>
      <c r="P415" s="1" t="str">
        <f>_xlfn.XLOOKUP($L415,Pos!B:B,Pos!F:F,, 0)</f>
        <v>North America</v>
      </c>
      <c r="Q415" s="1">
        <v>0</v>
      </c>
      <c r="R415" s="9">
        <f>_xlfn.XLOOKUP($L415,Pos!$B:$B,Pos!N:N,0, 0)</f>
        <v>0</v>
      </c>
      <c r="S415" s="9">
        <f>_xlfn.XLOOKUP($L415,Pos!$B:$B,Pos!O:O,0, 0)</f>
        <v>1.6373329999999999</v>
      </c>
      <c r="T415" s="9">
        <f>_xlfn.XLOOKUP($L415,Pos!$B:$B,Pos!P:P,0, 0)</f>
        <v>7.45</v>
      </c>
      <c r="U415" s="9">
        <f>_xlfn.XLOOKUP($L415,Pos!$B:$B,Pos!Q:Q,0, 0)</f>
        <v>4.4000000000000004</v>
      </c>
      <c r="V415" s="9">
        <f>_xlfn.XLOOKUP($L415,Pos!$B:$B,Pos!R:R,0, 0)</f>
        <v>5.266667</v>
      </c>
      <c r="W415" s="9">
        <f>_xlfn.XLOOKUP($L415,Pos!$B:$B,Pos!S:S,0, 0)</f>
        <v>9.2866669999999996</v>
      </c>
      <c r="X415" s="9" t="str">
        <f>_xlfn.XLOOKUP($L415,Pos!$B:$B,Pos!J:J,0, 0)</f>
        <v>Buy</v>
      </c>
      <c r="Y415" s="1">
        <v>0</v>
      </c>
      <c r="Z415" s="1">
        <v>0</v>
      </c>
      <c r="AA415" s="1">
        <f t="shared" si="154"/>
        <v>0</v>
      </c>
      <c r="AB415" s="9">
        <f>_xlfn.XLOOKUP(L415,Pos!B:B,Pos!K:K,-1,0)</f>
        <v>10</v>
      </c>
      <c r="AC415" s="1" t="e">
        <f>_xlfn.XLOOKUP($L415,Pos!$A:$A,Pos!S:S,_xlfn.XLOOKUP($L415,#REF!,#REF!, ""), 0)</f>
        <v>#REF!</v>
      </c>
      <c r="AD415" s="1" t="e">
        <f>_xlfn.XLOOKUP($L415,Pos!$A:$A,Pos!T:T,_xlfn.XLOOKUP($L415,#REF!,#REF!, ""), 0)</f>
        <v>#REF!</v>
      </c>
      <c r="AE415" s="1" t="e">
        <f>_xlfn.XLOOKUP($L415,Pos!$A:$A,Pos!U:U,_xlfn.XLOOKUP($L415,#REF!,#REF!, ""), 0)</f>
        <v>#REF!</v>
      </c>
      <c r="AF415" s="1" t="e">
        <f>_xlfn.XLOOKUP($L415,Pos!$A:$A,Pos!V:V,_xlfn.XLOOKUP($L415,#REF!,#REF!, ""), 0)</f>
        <v>#REF!</v>
      </c>
      <c r="AG415" s="1" t="e">
        <f>_xlfn.XLOOKUP($L415,Pos!$A:$A,Pos!W:W,_xlfn.XLOOKUP($L415,#REF!,#REF!, ""), 0)</f>
        <v>#REF!</v>
      </c>
      <c r="AH415" s="1" t="e">
        <f>_xlfn.XLOOKUP($L415,Pos!$A:$A,Pos!X:X,_xlfn.XLOOKUP($L415,#REF!,#REF!, ""), 0)</f>
        <v>#REF!</v>
      </c>
      <c r="AI415" s="1" t="e">
        <f>_xlfn.XLOOKUP($L415,Pos!$A:$A,Pos!Y:Y,_xlfn.XLOOKUP($L415,#REF!,#REF!, ""), 0)</f>
        <v>#REF!</v>
      </c>
      <c r="AJ415" s="1" t="e">
        <f>_xlfn.XLOOKUP($L415,Pos!$A:$A,Pos!Z:Z,_xlfn.XLOOKUP($L415,#REF!,#REF!, ""), 0)</f>
        <v>#REF!</v>
      </c>
      <c r="AK415" s="1" t="e">
        <f>_xlfn.XLOOKUP($L415,Pos!$A:$A,Pos!AA:AA,_xlfn.XLOOKUP($L415,#REF!,#REF!, ""), 0)</f>
        <v>#REF!</v>
      </c>
      <c r="AL415" s="1" t="e">
        <f>_xlfn.XLOOKUP($L415,Pos!$A:$A,Pos!AB:AB,_xlfn.XLOOKUP($L415,#REF!,#REF!, ""), 0)</f>
        <v>#REF!</v>
      </c>
      <c r="AM415" s="1" t="e">
        <f>_xlfn.XLOOKUP($L415,Pos!$A:$A,Pos!AC:AC,_xlfn.XLOOKUP($L415,#REF!,#REF!, ""), 0)</f>
        <v>#REF!</v>
      </c>
      <c r="AN415" s="1" t="e">
        <f>_xlfn.XLOOKUP($L415,Pos!$A:$A,Pos!AD:AD,_xlfn.XLOOKUP($L415,#REF!,#REF!, ""), 0)</f>
        <v>#REF!</v>
      </c>
      <c r="AO415" s="1" t="e">
        <f>_xlfn.XLOOKUP($L415,Pos!$A:$A,Pos!AE:AE,_xlfn.XLOOKUP($L415,#REF!,#REF!, ""), 0)</f>
        <v>#REF!</v>
      </c>
      <c r="AP415" s="1" t="e">
        <f>_xlfn.XLOOKUP($L415,Pos!$A:$A,Pos!AF:AF,_xlfn.XLOOKUP($L415,#REF!,#REF!, ""), 0)</f>
        <v>#REF!</v>
      </c>
      <c r="AQ415" s="1" t="e">
        <f>_xlfn.XLOOKUP($L415,Pos!$A:$A,Pos!AG:AG,_xlfn.XLOOKUP($L415,#REF!,#REF!, ""), 0)</f>
        <v>#REF!</v>
      </c>
      <c r="AR415" s="1" t="e">
        <f>_xlfn.XLOOKUP($L415,Pos!$A:$A,Pos!AH:AH,_xlfn.XLOOKUP($L415,#REF!,#REF!, ""), 0)</f>
        <v>#REF!</v>
      </c>
      <c r="AS415" s="1" t="e">
        <f>_xlfn.XLOOKUP($L415,Pos!$A:$A,Pos!AI:AI,_xlfn.XLOOKUP($L415,#REF!,#REF!, ""), 0)</f>
        <v>#REF!</v>
      </c>
      <c r="AT415" s="1" t="e">
        <f>_xlfn.XLOOKUP($L415,Pos!$A:$A,Pos!AJ:AJ,_xlfn.XLOOKUP($L415,#REF!,#REF!, ""), 0)</f>
        <v>#REF!</v>
      </c>
      <c r="AU415" s="1" t="e">
        <f>_xlfn.XLOOKUP($L415,Pos!$A:$A,Pos!AK:AK,_xlfn.XLOOKUP($L415,#REF!,#REF!, ""), 0)</f>
        <v>#REF!</v>
      </c>
      <c r="AV415" s="1" t="e">
        <f>_xlfn.XLOOKUP($L415,Pos!$A:$A,Pos!AL:AL,_xlfn.XLOOKUP($L415,#REF!,#REF!, ""), 0)</f>
        <v>#REF!</v>
      </c>
      <c r="AW415" s="1" t="e">
        <f>_xlfn.XLOOKUP($L415,Pos!$A:$A,Pos!AM:AM,_xlfn.XLOOKUP($L415,#REF!,#REF!, ""), 0)</f>
        <v>#REF!</v>
      </c>
      <c r="AX415" s="1" t="e">
        <f>_xlfn.XLOOKUP($L415,Pos!$A:$A,Pos!AN:AN,_xlfn.XLOOKUP($L415,#REF!,#REF!, ""), 0)</f>
        <v>#REF!</v>
      </c>
      <c r="AY415" s="1" t="e">
        <f>_xlfn.XLOOKUP($L415,Pos!$A:$A,Pos!AO:AO,_xlfn.XLOOKUP($L415,#REF!,#REF!, ""), 0)</f>
        <v>#REF!</v>
      </c>
      <c r="AZ415" s="7" t="str">
        <f t="shared" si="155"/>
        <v>OUT</v>
      </c>
      <c r="BA415" s="1">
        <f>IF(OR(_xlfn.XLOOKUP(L415,Pos!B:B,Pos!L:L,FALSE)="ESG Reason",_xlfn.XLOOKUP(L415,Pos!B:B,Pos!L:L,FALSE)="Blacklisted"),1,0)</f>
        <v>1</v>
      </c>
      <c r="BC415" s="11">
        <v>2.0074831905517041E-10</v>
      </c>
      <c r="BD415" s="11">
        <f>_xlfn.XLOOKUP($L415,Pos!$B:$B,Pos!H:H,0, 0)</f>
        <v>0</v>
      </c>
      <c r="BE415" s="11">
        <f>_xlfn.XLOOKUP($L415,Pos!$B:$B,Pos!I:I,0, 0)</f>
        <v>6.4557442048431837E-4</v>
      </c>
      <c r="BF415" s="18">
        <f t="shared" si="156"/>
        <v>6.4557442048431837E-4</v>
      </c>
      <c r="BG415" s="1">
        <f t="shared" si="157"/>
        <v>1</v>
      </c>
      <c r="BH415" s="1">
        <f t="shared" si="158"/>
        <v>34</v>
      </c>
      <c r="BI415" s="18">
        <f t="shared" si="159"/>
        <v>2.0074831905517041E-10</v>
      </c>
      <c r="BJ415" s="3">
        <f t="shared" si="160"/>
        <v>0</v>
      </c>
      <c r="BK415" s="18">
        <f t="shared" si="161"/>
        <v>0</v>
      </c>
    </row>
    <row r="416" spans="3:63" x14ac:dyDescent="0.25">
      <c r="C416" s="3"/>
      <c r="D416" s="3"/>
      <c r="E416" s="3"/>
      <c r="F416" s="3"/>
      <c r="G416" s="51" t="s">
        <v>326</v>
      </c>
      <c r="H416" s="8" t="str">
        <f t="shared" si="151"/>
        <v>0%West Europe</v>
      </c>
      <c r="I416" s="11" cm="1">
        <f t="array" ref="I416">IF(
   AZ416 = "OUT", 0,IF(
   BD416 &gt;= LARGE(IF(ISNUMBER(BD:BD), BD:BD), 3),
   BE416 - 0.001,
   IF(BE416 &gt;=VLOOKUP(P416,mapping!$A:$B,2,FALSE), BE416,VLOOKUP(P416,mapping!$A$2:$B$8,2,FALSE))
))</f>
        <v>0</v>
      </c>
      <c r="J416" s="11" cm="1">
        <f t="array" ref="J416">IF(
    AZ416="OUT",0,IF(IF(
                      BD416&gt;=LARGE(IF(ISNUMBER(BD:BD),BD:BD),3),
                      BE416+0.001,
                      VLOOKUP(H416,mapping!$D:$E,2,FALSE)
                      )&gt;I416,
                   IF(
                      BD416&gt;=LARGE(IF(ISNUMBER(BD:BD),BD:BD),3),
                      BE416+0.001,
                      VLOOKUP(H416,mapping!$D:$E,2,FALSE)
                      ),
                   I416+0.002))</f>
        <v>0</v>
      </c>
      <c r="K416" s="8">
        <f t="shared" si="152"/>
        <v>6.4215570087509423E-4</v>
      </c>
      <c r="L416" s="1" t="str">
        <f>Pos!B386</f>
        <v>GB00B24CGK77</v>
      </c>
      <c r="M416" s="1" t="str">
        <f>_xlfn.XLOOKUP($L416,Pos!B:B,Pos!D:D,, 0)</f>
        <v>Reckitt Benckiser Group plc</v>
      </c>
      <c r="N416" s="1" t="str">
        <f>_xlfn.XLOOKUP($L416,Pos!B:B,Pos!E:E,, 0)</f>
        <v>Personal &amp; Household Goods</v>
      </c>
      <c r="O416" s="1" t="str">
        <f t="shared" si="153"/>
        <v>Personal &amp; Household Goods_West Europe</v>
      </c>
      <c r="P416" s="1" t="str">
        <f>_xlfn.XLOOKUP($L416,Pos!B:B,Pos!F:F,, 0)</f>
        <v>West Europe</v>
      </c>
      <c r="Q416" s="1">
        <v>0</v>
      </c>
      <c r="R416" s="9">
        <f>_xlfn.XLOOKUP($L416,Pos!$B:$B,Pos!N:N,0, 0)</f>
        <v>7.1</v>
      </c>
      <c r="S416" s="9">
        <f>_xlfn.XLOOKUP($L416,Pos!$B:$B,Pos!O:O,0, 0)</f>
        <v>3.2130000000000001</v>
      </c>
      <c r="T416" s="9">
        <f>_xlfn.XLOOKUP($L416,Pos!$B:$B,Pos!P:P,0, 0)</f>
        <v>5.2750000000000004</v>
      </c>
      <c r="U416" s="9">
        <f>_xlfn.XLOOKUP($L416,Pos!$B:$B,Pos!Q:Q,0, 0)</f>
        <v>6.5</v>
      </c>
      <c r="V416" s="9">
        <f>_xlfn.XLOOKUP($L416,Pos!$B:$B,Pos!R:R,0, 0)</f>
        <v>7.6</v>
      </c>
      <c r="W416" s="9">
        <f>_xlfn.XLOOKUP($L416,Pos!$B:$B,Pos!S:S,0, 0)</f>
        <v>4.5149999999999997</v>
      </c>
      <c r="X416" s="9" t="str">
        <f>_xlfn.XLOOKUP($L416,Pos!$B:$B,Pos!J:J,0, 0)</f>
        <v>Outperform</v>
      </c>
      <c r="Y416" s="1">
        <v>0</v>
      </c>
      <c r="Z416" s="1">
        <v>0</v>
      </c>
      <c r="AA416" s="1">
        <f t="shared" si="154"/>
        <v>0</v>
      </c>
      <c r="AB416" s="9">
        <f>_xlfn.XLOOKUP(L416,Pos!B:B,Pos!K:K,-1,0)</f>
        <v>8.5714285714285712</v>
      </c>
      <c r="AC416" s="1" t="e">
        <f>_xlfn.XLOOKUP($L416,Pos!$A:$A,Pos!S:S,_xlfn.XLOOKUP($L416,#REF!,#REF!, ""), 0)</f>
        <v>#REF!</v>
      </c>
      <c r="AD416" s="1" t="e">
        <f>_xlfn.XLOOKUP($L416,Pos!$A:$A,Pos!T:T,_xlfn.XLOOKUP($L416,#REF!,#REF!, ""), 0)</f>
        <v>#REF!</v>
      </c>
      <c r="AE416" s="1" t="e">
        <f>_xlfn.XLOOKUP($L416,Pos!$A:$A,Pos!U:U,_xlfn.XLOOKUP($L416,#REF!,#REF!, ""), 0)</f>
        <v>#REF!</v>
      </c>
      <c r="AF416" s="1" t="e">
        <f>_xlfn.XLOOKUP($L416,Pos!$A:$A,Pos!V:V,_xlfn.XLOOKUP($L416,#REF!,#REF!, ""), 0)</f>
        <v>#REF!</v>
      </c>
      <c r="AG416" s="1" t="e">
        <f>_xlfn.XLOOKUP($L416,Pos!$A:$A,Pos!W:W,_xlfn.XLOOKUP($L416,#REF!,#REF!, ""), 0)</f>
        <v>#REF!</v>
      </c>
      <c r="AH416" s="1" t="e">
        <f>_xlfn.XLOOKUP($L416,Pos!$A:$A,Pos!X:X,_xlfn.XLOOKUP($L416,#REF!,#REF!, ""), 0)</f>
        <v>#REF!</v>
      </c>
      <c r="AI416" s="1" t="e">
        <f>_xlfn.XLOOKUP($L416,Pos!$A:$A,Pos!Y:Y,_xlfn.XLOOKUP($L416,#REF!,#REF!, ""), 0)</f>
        <v>#REF!</v>
      </c>
      <c r="AJ416" s="1" t="e">
        <f>_xlfn.XLOOKUP($L416,Pos!$A:$A,Pos!Z:Z,_xlfn.XLOOKUP($L416,#REF!,#REF!, ""), 0)</f>
        <v>#REF!</v>
      </c>
      <c r="AK416" s="1" t="e">
        <f>_xlfn.XLOOKUP($L416,Pos!$A:$A,Pos!AA:AA,_xlfn.XLOOKUP($L416,#REF!,#REF!, ""), 0)</f>
        <v>#REF!</v>
      </c>
      <c r="AL416" s="1" t="e">
        <f>_xlfn.XLOOKUP($L416,Pos!$A:$A,Pos!AB:AB,_xlfn.XLOOKUP($L416,#REF!,#REF!, ""), 0)</f>
        <v>#REF!</v>
      </c>
      <c r="AM416" s="1" t="e">
        <f>_xlfn.XLOOKUP($L416,Pos!$A:$A,Pos!AC:AC,_xlfn.XLOOKUP($L416,#REF!,#REF!, ""), 0)</f>
        <v>#REF!</v>
      </c>
      <c r="AN416" s="1" t="e">
        <f>_xlfn.XLOOKUP($L416,Pos!$A:$A,Pos!AD:AD,_xlfn.XLOOKUP($L416,#REF!,#REF!, ""), 0)</f>
        <v>#REF!</v>
      </c>
      <c r="AO416" s="1" t="e">
        <f>_xlfn.XLOOKUP($L416,Pos!$A:$A,Pos!AE:AE,_xlfn.XLOOKUP($L416,#REF!,#REF!, ""), 0)</f>
        <v>#REF!</v>
      </c>
      <c r="AP416" s="1" t="e">
        <f>_xlfn.XLOOKUP($L416,Pos!$A:$A,Pos!AF:AF,_xlfn.XLOOKUP($L416,#REF!,#REF!, ""), 0)</f>
        <v>#REF!</v>
      </c>
      <c r="AQ416" s="1" t="e">
        <f>_xlfn.XLOOKUP($L416,Pos!$A:$A,Pos!AG:AG,_xlfn.XLOOKUP($L416,#REF!,#REF!, ""), 0)</f>
        <v>#REF!</v>
      </c>
      <c r="AR416" s="1" t="e">
        <f>_xlfn.XLOOKUP($L416,Pos!$A:$A,Pos!AH:AH,_xlfn.XLOOKUP($L416,#REF!,#REF!, ""), 0)</f>
        <v>#REF!</v>
      </c>
      <c r="AS416" s="1" t="e">
        <f>_xlfn.XLOOKUP($L416,Pos!$A:$A,Pos!AI:AI,_xlfn.XLOOKUP($L416,#REF!,#REF!, ""), 0)</f>
        <v>#REF!</v>
      </c>
      <c r="AT416" s="1" t="e">
        <f>_xlfn.XLOOKUP($L416,Pos!$A:$A,Pos!AJ:AJ,_xlfn.XLOOKUP($L416,#REF!,#REF!, ""), 0)</f>
        <v>#REF!</v>
      </c>
      <c r="AU416" s="1" t="e">
        <f>_xlfn.XLOOKUP($L416,Pos!$A:$A,Pos!AK:AK,_xlfn.XLOOKUP($L416,#REF!,#REF!, ""), 0)</f>
        <v>#REF!</v>
      </c>
      <c r="AV416" s="1" t="e">
        <f>_xlfn.XLOOKUP($L416,Pos!$A:$A,Pos!AL:AL,_xlfn.XLOOKUP($L416,#REF!,#REF!, ""), 0)</f>
        <v>#REF!</v>
      </c>
      <c r="AW416" s="1" t="e">
        <f>_xlfn.XLOOKUP($L416,Pos!$A:$A,Pos!AM:AM,_xlfn.XLOOKUP($L416,#REF!,#REF!, ""), 0)</f>
        <v>#REF!</v>
      </c>
      <c r="AX416" s="1" t="e">
        <f>_xlfn.XLOOKUP($L416,Pos!$A:$A,Pos!AN:AN,_xlfn.XLOOKUP($L416,#REF!,#REF!, ""), 0)</f>
        <v>#REF!</v>
      </c>
      <c r="AY416" s="1" t="e">
        <f>_xlfn.XLOOKUP($L416,Pos!$A:$A,Pos!AO:AO,_xlfn.XLOOKUP($L416,#REF!,#REF!, ""), 0)</f>
        <v>#REF!</v>
      </c>
      <c r="AZ416" s="7" t="str">
        <f t="shared" si="155"/>
        <v>OUT</v>
      </c>
      <c r="BA416" s="1">
        <f>IF(OR(_xlfn.XLOOKUP(L416,Pos!B:B,Pos!L:L,FALSE)="ESG Reason",_xlfn.XLOOKUP(L416,Pos!B:B,Pos!L:L,FALSE)="Blacklisted"),1,0)</f>
        <v>0</v>
      </c>
      <c r="BC416" s="11">
        <v>8.8095871631377991E-11</v>
      </c>
      <c r="BD416" s="11">
        <f>_xlfn.XLOOKUP($L416,Pos!$B:$B,Pos!H:H,0, 0)</f>
        <v>0</v>
      </c>
      <c r="BE416" s="11">
        <f>_xlfn.XLOOKUP($L416,Pos!$B:$B,Pos!I:I,0, 0)</f>
        <v>6.4215570087509423E-4</v>
      </c>
      <c r="BF416" s="18">
        <f t="shared" si="156"/>
        <v>6.4215570087509423E-4</v>
      </c>
      <c r="BG416" s="1">
        <f t="shared" si="157"/>
        <v>2</v>
      </c>
      <c r="BH416" s="1">
        <f t="shared" si="158"/>
        <v>13</v>
      </c>
      <c r="BI416" s="18">
        <f t="shared" si="159"/>
        <v>8.8095871631377991E-11</v>
      </c>
      <c r="BJ416" s="3">
        <f t="shared" si="160"/>
        <v>0</v>
      </c>
      <c r="BK416" s="18">
        <f t="shared" si="161"/>
        <v>0</v>
      </c>
    </row>
    <row r="417" spans="3:63" x14ac:dyDescent="0.25">
      <c r="C417" s="3"/>
      <c r="D417" s="3"/>
      <c r="E417" s="3"/>
      <c r="F417" s="3"/>
      <c r="G417" s="51" t="s">
        <v>333</v>
      </c>
      <c r="H417" s="8" t="str">
        <f t="shared" si="151"/>
        <v>0%West Europe</v>
      </c>
      <c r="I417" s="11" cm="1">
        <f t="array" ref="I417">IF(
   AZ417 = "OUT", 0,IF(
   BD417 &gt;= LARGE(IF(ISNUMBER(BD:BD), BD:BD), 3),
   BE417 - 0.001,
   IF(BE417 &gt;=VLOOKUP(P417,mapping!$A:$B,2,FALSE), BE417,VLOOKUP(P417,mapping!$A$2:$B$8,2,FALSE))
))</f>
        <v>0</v>
      </c>
      <c r="J417" s="11" cm="1">
        <f t="array" ref="J417">IF(
    AZ417="OUT",0,IF(IF(
                      BD417&gt;=LARGE(IF(ISNUMBER(BD:BD),BD:BD),3),
                      BE417+0.001,
                      VLOOKUP(H417,mapping!$D:$E,2,FALSE)
                      )&gt;I417,
                   IF(
                      BD417&gt;=LARGE(IF(ISNUMBER(BD:BD),BD:BD),3),
                      BE417+0.001,
                      VLOOKUP(H417,mapping!$D:$E,2,FALSE)
                      ),
                   I417+0.002))</f>
        <v>0</v>
      </c>
      <c r="K417" s="8">
        <f t="shared" si="152"/>
        <v>6.3537587041256741E-4</v>
      </c>
      <c r="L417" s="1" t="str">
        <f>Pos!B179</f>
        <v>CH0126881561</v>
      </c>
      <c r="M417" s="1" t="str">
        <f>_xlfn.XLOOKUP($L417,Pos!B:B,Pos!D:D,, 0)</f>
        <v>Swiss Re AG</v>
      </c>
      <c r="N417" s="1" t="str">
        <f>_xlfn.XLOOKUP($L417,Pos!B:B,Pos!E:E,, 0)</f>
        <v>Insurance</v>
      </c>
      <c r="O417" s="1" t="str">
        <f t="shared" si="153"/>
        <v>Insurance_West Europe</v>
      </c>
      <c r="P417" s="1" t="str">
        <f>_xlfn.XLOOKUP($L417,Pos!B:B,Pos!F:F,, 0)</f>
        <v>West Europe</v>
      </c>
      <c r="Q417" s="1">
        <v>0</v>
      </c>
      <c r="R417" s="9">
        <f>_xlfn.XLOOKUP($L417,Pos!$B:$B,Pos!N:N,0, 0)</f>
        <v>4.75</v>
      </c>
      <c r="S417" s="9">
        <f>_xlfn.XLOOKUP($L417,Pos!$B:$B,Pos!O:O,0, 0)</f>
        <v>5.12</v>
      </c>
      <c r="T417" s="9">
        <f>_xlfn.XLOOKUP($L417,Pos!$B:$B,Pos!P:P,0, 0)</f>
        <v>6.2249999999999996</v>
      </c>
      <c r="U417" s="9">
        <f>_xlfn.XLOOKUP($L417,Pos!$B:$B,Pos!Q:Q,0, 0)</f>
        <v>1</v>
      </c>
      <c r="V417" s="9">
        <f>_xlfn.XLOOKUP($L417,Pos!$B:$B,Pos!R:R,0, 0)</f>
        <v>6.4</v>
      </c>
      <c r="W417" s="9">
        <f>_xlfn.XLOOKUP($L417,Pos!$B:$B,Pos!S:S,0, 0)</f>
        <v>6.8</v>
      </c>
      <c r="X417" s="9" t="str">
        <f>_xlfn.XLOOKUP($L417,Pos!$B:$B,Pos!J:J,0, 0)</f>
        <v>Hold</v>
      </c>
      <c r="Y417" s="1">
        <v>0</v>
      </c>
      <c r="Z417" s="1">
        <v>0</v>
      </c>
      <c r="AA417" s="1">
        <f t="shared" si="154"/>
        <v>0</v>
      </c>
      <c r="AB417" s="9">
        <f>_xlfn.XLOOKUP(L417,Pos!B:B,Pos!K:K,-1,0)</f>
        <v>7.1999999999999993</v>
      </c>
      <c r="AC417" s="1" t="e">
        <f>_xlfn.XLOOKUP($L417,Pos!$A:$A,Pos!S:S,_xlfn.XLOOKUP($L417,#REF!,#REF!, ""), 0)</f>
        <v>#REF!</v>
      </c>
      <c r="AD417" s="1" t="e">
        <f>_xlfn.XLOOKUP($L417,Pos!$A:$A,Pos!T:T,_xlfn.XLOOKUP($L417,#REF!,#REF!, ""), 0)</f>
        <v>#REF!</v>
      </c>
      <c r="AE417" s="1" t="e">
        <f>_xlfn.XLOOKUP($L417,Pos!$A:$A,Pos!U:U,_xlfn.XLOOKUP($L417,#REF!,#REF!, ""), 0)</f>
        <v>#REF!</v>
      </c>
      <c r="AF417" s="1" t="e">
        <f>_xlfn.XLOOKUP($L417,Pos!$A:$A,Pos!V:V,_xlfn.XLOOKUP($L417,#REF!,#REF!, ""), 0)</f>
        <v>#REF!</v>
      </c>
      <c r="AG417" s="1" t="e">
        <f>_xlfn.XLOOKUP($L417,Pos!$A:$A,Pos!W:W,_xlfn.XLOOKUP($L417,#REF!,#REF!, ""), 0)</f>
        <v>#REF!</v>
      </c>
      <c r="AH417" s="1" t="e">
        <f>_xlfn.XLOOKUP($L417,Pos!$A:$A,Pos!X:X,_xlfn.XLOOKUP($L417,#REF!,#REF!, ""), 0)</f>
        <v>#REF!</v>
      </c>
      <c r="AI417" s="1" t="e">
        <f>_xlfn.XLOOKUP($L417,Pos!$A:$A,Pos!Y:Y,_xlfn.XLOOKUP($L417,#REF!,#REF!, ""), 0)</f>
        <v>#REF!</v>
      </c>
      <c r="AJ417" s="1" t="e">
        <f>_xlfn.XLOOKUP($L417,Pos!$A:$A,Pos!Z:Z,_xlfn.XLOOKUP($L417,#REF!,#REF!, ""), 0)</f>
        <v>#REF!</v>
      </c>
      <c r="AK417" s="1" t="e">
        <f>_xlfn.XLOOKUP($L417,Pos!$A:$A,Pos!AA:AA,_xlfn.XLOOKUP($L417,#REF!,#REF!, ""), 0)</f>
        <v>#REF!</v>
      </c>
      <c r="AL417" s="1" t="e">
        <f>_xlfn.XLOOKUP($L417,Pos!$A:$A,Pos!AB:AB,_xlfn.XLOOKUP($L417,#REF!,#REF!, ""), 0)</f>
        <v>#REF!</v>
      </c>
      <c r="AM417" s="1" t="e">
        <f>_xlfn.XLOOKUP($L417,Pos!$A:$A,Pos!AC:AC,_xlfn.XLOOKUP($L417,#REF!,#REF!, ""), 0)</f>
        <v>#REF!</v>
      </c>
      <c r="AN417" s="1" t="e">
        <f>_xlfn.XLOOKUP($L417,Pos!$A:$A,Pos!AD:AD,_xlfn.XLOOKUP($L417,#REF!,#REF!, ""), 0)</f>
        <v>#REF!</v>
      </c>
      <c r="AO417" s="1" t="e">
        <f>_xlfn.XLOOKUP($L417,Pos!$A:$A,Pos!AE:AE,_xlfn.XLOOKUP($L417,#REF!,#REF!, ""), 0)</f>
        <v>#REF!</v>
      </c>
      <c r="AP417" s="1" t="e">
        <f>_xlfn.XLOOKUP($L417,Pos!$A:$A,Pos!AF:AF,_xlfn.XLOOKUP($L417,#REF!,#REF!, ""), 0)</f>
        <v>#REF!</v>
      </c>
      <c r="AQ417" s="1" t="e">
        <f>_xlfn.XLOOKUP($L417,Pos!$A:$A,Pos!AG:AG,_xlfn.XLOOKUP($L417,#REF!,#REF!, ""), 0)</f>
        <v>#REF!</v>
      </c>
      <c r="AR417" s="1" t="e">
        <f>_xlfn.XLOOKUP($L417,Pos!$A:$A,Pos!AH:AH,_xlfn.XLOOKUP($L417,#REF!,#REF!, ""), 0)</f>
        <v>#REF!</v>
      </c>
      <c r="AS417" s="1" t="e">
        <f>_xlfn.XLOOKUP($L417,Pos!$A:$A,Pos!AI:AI,_xlfn.XLOOKUP($L417,#REF!,#REF!, ""), 0)</f>
        <v>#REF!</v>
      </c>
      <c r="AT417" s="1" t="e">
        <f>_xlfn.XLOOKUP($L417,Pos!$A:$A,Pos!AJ:AJ,_xlfn.XLOOKUP($L417,#REF!,#REF!, ""), 0)</f>
        <v>#REF!</v>
      </c>
      <c r="AU417" s="1" t="e">
        <f>_xlfn.XLOOKUP($L417,Pos!$A:$A,Pos!AK:AK,_xlfn.XLOOKUP($L417,#REF!,#REF!, ""), 0)</f>
        <v>#REF!</v>
      </c>
      <c r="AV417" s="1" t="e">
        <f>_xlfn.XLOOKUP($L417,Pos!$A:$A,Pos!AL:AL,_xlfn.XLOOKUP($L417,#REF!,#REF!, ""), 0)</f>
        <v>#REF!</v>
      </c>
      <c r="AW417" s="1" t="e">
        <f>_xlfn.XLOOKUP($L417,Pos!$A:$A,Pos!AM:AM,_xlfn.XLOOKUP($L417,#REF!,#REF!, ""), 0)</f>
        <v>#REF!</v>
      </c>
      <c r="AX417" s="1" t="e">
        <f>_xlfn.XLOOKUP($L417,Pos!$A:$A,Pos!AN:AN,_xlfn.XLOOKUP($L417,#REF!,#REF!, ""), 0)</f>
        <v>#REF!</v>
      </c>
      <c r="AY417" s="1" t="e">
        <f>_xlfn.XLOOKUP($L417,Pos!$A:$A,Pos!AO:AO,_xlfn.XLOOKUP($L417,#REF!,#REF!, ""), 0)</f>
        <v>#REF!</v>
      </c>
      <c r="AZ417" s="7" t="str">
        <f t="shared" si="155"/>
        <v>OUT</v>
      </c>
      <c r="BA417" s="1">
        <f>IF(OR(_xlfn.XLOOKUP(L417,Pos!B:B,Pos!L:L,FALSE)="ESG Reason",_xlfn.XLOOKUP(L417,Pos!B:B,Pos!L:L,FALSE)="Blacklisted"),1,0)</f>
        <v>0</v>
      </c>
      <c r="BC417" s="11">
        <v>9.0026660941779503E-11</v>
      </c>
      <c r="BD417" s="11">
        <f>_xlfn.XLOOKUP($L417,Pos!$B:$B,Pos!H:H,0, 0)</f>
        <v>0</v>
      </c>
      <c r="BE417" s="11">
        <f>_xlfn.XLOOKUP($L417,Pos!$B:$B,Pos!I:I,0, 0)</f>
        <v>6.3537587041256741E-4</v>
      </c>
      <c r="BF417" s="18">
        <f t="shared" si="156"/>
        <v>6.3537587041256741E-4</v>
      </c>
      <c r="BG417" s="1">
        <f t="shared" si="157"/>
        <v>2</v>
      </c>
      <c r="BH417" s="1">
        <f t="shared" si="158"/>
        <v>11</v>
      </c>
      <c r="BI417" s="18">
        <f t="shared" si="159"/>
        <v>9.0026660941779503E-11</v>
      </c>
      <c r="BJ417" s="3">
        <f t="shared" si="160"/>
        <v>0</v>
      </c>
      <c r="BK417" s="18">
        <f t="shared" si="161"/>
        <v>0</v>
      </c>
    </row>
    <row r="418" spans="3:63" x14ac:dyDescent="0.25">
      <c r="C418" s="3"/>
      <c r="D418" s="3"/>
      <c r="E418" s="3"/>
      <c r="F418" s="3"/>
      <c r="G418" s="51" t="s">
        <v>339</v>
      </c>
      <c r="H418" s="8" t="str">
        <f t="shared" si="151"/>
        <v>0%West Europe</v>
      </c>
      <c r="I418" s="11" cm="1">
        <f t="array" ref="I418">IF(
   AZ418 = "OUT", 0,IF(
   BD418 &gt;= LARGE(IF(ISNUMBER(BD:BD), BD:BD), 3),
   BE418 - 0.001,
   IF(BE418 &gt;=VLOOKUP(P418,mapping!$A:$B,2,FALSE), BE418,VLOOKUP(P418,mapping!$A$2:$B$8,2,FALSE))
))</f>
        <v>0</v>
      </c>
      <c r="J418" s="11" cm="1">
        <f t="array" ref="J418">IF(
    AZ418="OUT",0,IF(IF(
                      BD418&gt;=LARGE(IF(ISNUMBER(BD:BD),BD:BD),3),
                      BE418+0.001,
                      VLOOKUP(H418,mapping!$D:$E,2,FALSE)
                      )&gt;I418,
                   IF(
                      BD418&gt;=LARGE(IF(ISNUMBER(BD:BD),BD:BD),3),
                      BE418+0.001,
                      VLOOKUP(H418,mapping!$D:$E,2,FALSE)
                      ),
                   I418+0.002))</f>
        <v>0</v>
      </c>
      <c r="K418" s="8">
        <f t="shared" si="152"/>
        <v>6.3237631451179381E-4</v>
      </c>
      <c r="L418" s="1" t="str">
        <f>Pos!B393</f>
        <v>GB00BD6K4575</v>
      </c>
      <c r="M418" s="1" t="str">
        <f>_xlfn.XLOOKUP($L418,Pos!B:B,Pos!D:D,, 0)</f>
        <v>Compass Group PLC</v>
      </c>
      <c r="N418" s="1" t="str">
        <f>_xlfn.XLOOKUP($L418,Pos!B:B,Pos!E:E,, 0)</f>
        <v>Travel &amp; Leisure</v>
      </c>
      <c r="O418" s="1" t="str">
        <f t="shared" si="153"/>
        <v>Travel &amp; Leisure_West Europe</v>
      </c>
      <c r="P418" s="1" t="str">
        <f>_xlfn.XLOOKUP($L418,Pos!B:B,Pos!F:F,, 0)</f>
        <v>West Europe</v>
      </c>
      <c r="Q418" s="1">
        <v>0</v>
      </c>
      <c r="R418" s="9">
        <f>_xlfn.XLOOKUP($L418,Pos!$B:$B,Pos!N:N,0, 0)</f>
        <v>5.19</v>
      </c>
      <c r="S418" s="9">
        <f>_xlfn.XLOOKUP($L418,Pos!$B:$B,Pos!O:O,0, 0)</f>
        <v>3.8010000000000002</v>
      </c>
      <c r="T418" s="9">
        <f>_xlfn.XLOOKUP($L418,Pos!$B:$B,Pos!P:P,0, 0)</f>
        <v>5.9249999999999998</v>
      </c>
      <c r="U418" s="9">
        <f>_xlfn.XLOOKUP($L418,Pos!$B:$B,Pos!Q:Q,0, 0)</f>
        <v>6</v>
      </c>
      <c r="V418" s="9">
        <f>_xlfn.XLOOKUP($L418,Pos!$B:$B,Pos!R:R,0, 0)</f>
        <v>9.5</v>
      </c>
      <c r="W418" s="9">
        <f>_xlfn.XLOOKUP($L418,Pos!$B:$B,Pos!S:S,0, 0)</f>
        <v>7.7433329999999998</v>
      </c>
      <c r="X418" s="9" t="str">
        <f>_xlfn.XLOOKUP($L418,Pos!$B:$B,Pos!J:J,0, 0)</f>
        <v>Outperform</v>
      </c>
      <c r="Y418" s="1">
        <v>0</v>
      </c>
      <c r="Z418" s="1">
        <v>0</v>
      </c>
      <c r="AA418" s="1">
        <f t="shared" si="154"/>
        <v>0</v>
      </c>
      <c r="AB418" s="9">
        <f>_xlfn.XLOOKUP(L418,Pos!B:B,Pos!K:K,-1,0)</f>
        <v>7.2727272727272734</v>
      </c>
      <c r="AC418" s="1" t="e">
        <f>_xlfn.XLOOKUP($L418,Pos!$A:$A,Pos!S:S,_xlfn.XLOOKUP($L418,#REF!,#REF!, ""), 0)</f>
        <v>#REF!</v>
      </c>
      <c r="AD418" s="1" t="e">
        <f>_xlfn.XLOOKUP($L418,Pos!$A:$A,Pos!T:T,_xlfn.XLOOKUP($L418,#REF!,#REF!, ""), 0)</f>
        <v>#REF!</v>
      </c>
      <c r="AE418" s="1" t="e">
        <f>_xlfn.XLOOKUP($L418,Pos!$A:$A,Pos!U:U,_xlfn.XLOOKUP($L418,#REF!,#REF!, ""), 0)</f>
        <v>#REF!</v>
      </c>
      <c r="AF418" s="1" t="e">
        <f>_xlfn.XLOOKUP($L418,Pos!$A:$A,Pos!V:V,_xlfn.XLOOKUP($L418,#REF!,#REF!, ""), 0)</f>
        <v>#REF!</v>
      </c>
      <c r="AG418" s="1" t="e">
        <f>_xlfn.XLOOKUP($L418,Pos!$A:$A,Pos!W:W,_xlfn.XLOOKUP($L418,#REF!,#REF!, ""), 0)</f>
        <v>#REF!</v>
      </c>
      <c r="AH418" s="1" t="e">
        <f>_xlfn.XLOOKUP($L418,Pos!$A:$A,Pos!X:X,_xlfn.XLOOKUP($L418,#REF!,#REF!, ""), 0)</f>
        <v>#REF!</v>
      </c>
      <c r="AI418" s="1" t="e">
        <f>_xlfn.XLOOKUP($L418,Pos!$A:$A,Pos!Y:Y,_xlfn.XLOOKUP($L418,#REF!,#REF!, ""), 0)</f>
        <v>#REF!</v>
      </c>
      <c r="AJ418" s="1" t="e">
        <f>_xlfn.XLOOKUP($L418,Pos!$A:$A,Pos!Z:Z,_xlfn.XLOOKUP($L418,#REF!,#REF!, ""), 0)</f>
        <v>#REF!</v>
      </c>
      <c r="AK418" s="1" t="e">
        <f>_xlfn.XLOOKUP($L418,Pos!$A:$A,Pos!AA:AA,_xlfn.XLOOKUP($L418,#REF!,#REF!, ""), 0)</f>
        <v>#REF!</v>
      </c>
      <c r="AL418" s="1" t="e">
        <f>_xlfn.XLOOKUP($L418,Pos!$A:$A,Pos!AB:AB,_xlfn.XLOOKUP($L418,#REF!,#REF!, ""), 0)</f>
        <v>#REF!</v>
      </c>
      <c r="AM418" s="1" t="e">
        <f>_xlfn.XLOOKUP($L418,Pos!$A:$A,Pos!AC:AC,_xlfn.XLOOKUP($L418,#REF!,#REF!, ""), 0)</f>
        <v>#REF!</v>
      </c>
      <c r="AN418" s="1" t="e">
        <f>_xlfn.XLOOKUP($L418,Pos!$A:$A,Pos!AD:AD,_xlfn.XLOOKUP($L418,#REF!,#REF!, ""), 0)</f>
        <v>#REF!</v>
      </c>
      <c r="AO418" s="1" t="e">
        <f>_xlfn.XLOOKUP($L418,Pos!$A:$A,Pos!AE:AE,_xlfn.XLOOKUP($L418,#REF!,#REF!, ""), 0)</f>
        <v>#REF!</v>
      </c>
      <c r="AP418" s="1" t="e">
        <f>_xlfn.XLOOKUP($L418,Pos!$A:$A,Pos!AF:AF,_xlfn.XLOOKUP($L418,#REF!,#REF!, ""), 0)</f>
        <v>#REF!</v>
      </c>
      <c r="AQ418" s="1" t="e">
        <f>_xlfn.XLOOKUP($L418,Pos!$A:$A,Pos!AG:AG,_xlfn.XLOOKUP($L418,#REF!,#REF!, ""), 0)</f>
        <v>#REF!</v>
      </c>
      <c r="AR418" s="1" t="e">
        <f>_xlfn.XLOOKUP($L418,Pos!$A:$A,Pos!AH:AH,_xlfn.XLOOKUP($L418,#REF!,#REF!, ""), 0)</f>
        <v>#REF!</v>
      </c>
      <c r="AS418" s="1" t="e">
        <f>_xlfn.XLOOKUP($L418,Pos!$A:$A,Pos!AI:AI,_xlfn.XLOOKUP($L418,#REF!,#REF!, ""), 0)</f>
        <v>#REF!</v>
      </c>
      <c r="AT418" s="1" t="e">
        <f>_xlfn.XLOOKUP($L418,Pos!$A:$A,Pos!AJ:AJ,_xlfn.XLOOKUP($L418,#REF!,#REF!, ""), 0)</f>
        <v>#REF!</v>
      </c>
      <c r="AU418" s="1" t="e">
        <f>_xlfn.XLOOKUP($L418,Pos!$A:$A,Pos!AK:AK,_xlfn.XLOOKUP($L418,#REF!,#REF!, ""), 0)</f>
        <v>#REF!</v>
      </c>
      <c r="AV418" s="1" t="e">
        <f>_xlfn.XLOOKUP($L418,Pos!$A:$A,Pos!AL:AL,_xlfn.XLOOKUP($L418,#REF!,#REF!, ""), 0)</f>
        <v>#REF!</v>
      </c>
      <c r="AW418" s="1" t="e">
        <f>_xlfn.XLOOKUP($L418,Pos!$A:$A,Pos!AM:AM,_xlfn.XLOOKUP($L418,#REF!,#REF!, ""), 0)</f>
        <v>#REF!</v>
      </c>
      <c r="AX418" s="1" t="e">
        <f>_xlfn.XLOOKUP($L418,Pos!$A:$A,Pos!AN:AN,_xlfn.XLOOKUP($L418,#REF!,#REF!, ""), 0)</f>
        <v>#REF!</v>
      </c>
      <c r="AY418" s="1" t="e">
        <f>_xlfn.XLOOKUP($L418,Pos!$A:$A,Pos!AO:AO,_xlfn.XLOOKUP($L418,#REF!,#REF!, ""), 0)</f>
        <v>#REF!</v>
      </c>
      <c r="AZ418" s="7" t="str">
        <f t="shared" si="155"/>
        <v>OUT</v>
      </c>
      <c r="BA418" s="1">
        <f>IF(OR(_xlfn.XLOOKUP(L418,Pos!B:B,Pos!L:L,FALSE)="ESG Reason",_xlfn.XLOOKUP(L418,Pos!B:B,Pos!L:L,FALSE)="Blacklisted"),1,0)</f>
        <v>0</v>
      </c>
      <c r="BC418" s="11">
        <v>8.5521841383365672E-11</v>
      </c>
      <c r="BD418" s="11">
        <f>_xlfn.XLOOKUP($L418,Pos!$B:$B,Pos!H:H,0, 0)</f>
        <v>0</v>
      </c>
      <c r="BE418" s="11">
        <f>_xlfn.XLOOKUP($L418,Pos!$B:$B,Pos!I:I,0, 0)</f>
        <v>6.3237631451179381E-4</v>
      </c>
      <c r="BF418" s="18">
        <f t="shared" si="156"/>
        <v>6.3237631451179381E-4</v>
      </c>
      <c r="BG418" s="1">
        <f t="shared" si="157"/>
        <v>2</v>
      </c>
      <c r="BH418" s="1">
        <f t="shared" si="158"/>
        <v>18</v>
      </c>
      <c r="BI418" s="18">
        <f t="shared" si="159"/>
        <v>8.5521841383365672E-11</v>
      </c>
      <c r="BJ418" s="3">
        <f t="shared" si="160"/>
        <v>0</v>
      </c>
      <c r="BK418" s="18">
        <f t="shared" si="161"/>
        <v>0</v>
      </c>
    </row>
    <row r="419" spans="3:63" x14ac:dyDescent="0.25">
      <c r="C419" s="3"/>
      <c r="D419" s="3"/>
      <c r="E419" s="3"/>
      <c r="F419" s="3"/>
      <c r="G419" s="51" t="s">
        <v>341</v>
      </c>
      <c r="H419" s="8" t="str">
        <f t="shared" si="151"/>
        <v>0%North America</v>
      </c>
      <c r="I419" s="11" cm="1">
        <f t="array" ref="I419">IF(
   AZ419 = "OUT", 0,IF(
   BD419 &gt;= LARGE(IF(ISNUMBER(BD:BD), BD:BD), 3),
   BE419 - 0.001,
   IF(BE419 &gt;=VLOOKUP(P419,mapping!$A:$B,2,FALSE), BE419,VLOOKUP(P419,mapping!$A$2:$B$8,2,FALSE))
))</f>
        <v>0</v>
      </c>
      <c r="J419" s="11" cm="1">
        <f t="array" ref="J419">IF(
    AZ419="OUT",0,IF(IF(
                      BD419&gt;=LARGE(IF(ISNUMBER(BD:BD),BD:BD),3),
                      BE419+0.001,
                      VLOOKUP(H419,mapping!$D:$E,2,FALSE)
                      )&gt;I419,
                   IF(
                      BD419&gt;=LARGE(IF(ISNUMBER(BD:BD),BD:BD),3),
                      BE419+0.001,
                      VLOOKUP(H419,mapping!$D:$E,2,FALSE)
                      ),
                   I419+0.002))</f>
        <v>0</v>
      </c>
      <c r="K419" s="8">
        <f t="shared" si="152"/>
        <v>6.3015707721119469E-4</v>
      </c>
      <c r="L419" s="1" t="str">
        <f>Pos!B1083</f>
        <v>US5024311095</v>
      </c>
      <c r="M419" s="1" t="str">
        <f>_xlfn.XLOOKUP($L419,Pos!B:B,Pos!D:D,, 0)</f>
        <v>L3Harris Technologies Inc</v>
      </c>
      <c r="N419" s="1" t="str">
        <f>_xlfn.XLOOKUP($L419,Pos!B:B,Pos!E:E,, 0)</f>
        <v>Industrial Goods &amp; Services</v>
      </c>
      <c r="O419" s="1" t="str">
        <f t="shared" si="153"/>
        <v>Industrial Goods &amp; Services_North America</v>
      </c>
      <c r="P419" s="1" t="str">
        <f>_xlfn.XLOOKUP($L419,Pos!B:B,Pos!F:F,, 0)</f>
        <v>North America</v>
      </c>
      <c r="Q419" s="1">
        <v>0</v>
      </c>
      <c r="R419" s="9">
        <f>_xlfn.XLOOKUP($L419,Pos!$B:$B,Pos!N:N,0, 0)</f>
        <v>6.69</v>
      </c>
      <c r="S419" s="9">
        <f>_xlfn.XLOOKUP($L419,Pos!$B:$B,Pos!O:O,0, 0)</f>
        <v>5.3783329999999996</v>
      </c>
      <c r="T419" s="9">
        <f>_xlfn.XLOOKUP($L419,Pos!$B:$B,Pos!P:P,0, 0)</f>
        <v>2.5499999999999998</v>
      </c>
      <c r="U419" s="9">
        <f>_xlfn.XLOOKUP($L419,Pos!$B:$B,Pos!Q:Q,0, 0)</f>
        <v>8.4</v>
      </c>
      <c r="V419" s="9">
        <f>_xlfn.XLOOKUP($L419,Pos!$B:$B,Pos!R:R,0, 0)</f>
        <v>8.7333339999999993</v>
      </c>
      <c r="W419" s="9">
        <f>_xlfn.XLOOKUP($L419,Pos!$B:$B,Pos!S:S,0, 0)</f>
        <v>3.9649999999999999</v>
      </c>
      <c r="X419" s="9" t="str">
        <f>_xlfn.XLOOKUP($L419,Pos!$B:$B,Pos!J:J,0, 0)</f>
        <v>Outperform</v>
      </c>
      <c r="Y419" s="1">
        <v>0</v>
      </c>
      <c r="Z419" s="1">
        <v>0</v>
      </c>
      <c r="AA419" s="1">
        <f t="shared" si="154"/>
        <v>0</v>
      </c>
      <c r="AB419" s="9">
        <f>_xlfn.XLOOKUP(L419,Pos!B:B,Pos!K:K,-1,0)</f>
        <v>5.4166666666666661</v>
      </c>
      <c r="AC419" s="1" t="e">
        <f>_xlfn.XLOOKUP($L419,Pos!$A:$A,Pos!S:S,_xlfn.XLOOKUP($L419,#REF!,#REF!, ""), 0)</f>
        <v>#REF!</v>
      </c>
      <c r="AD419" s="1" t="e">
        <f>_xlfn.XLOOKUP($L419,Pos!$A:$A,Pos!T:T,_xlfn.XLOOKUP($L419,#REF!,#REF!, ""), 0)</f>
        <v>#REF!</v>
      </c>
      <c r="AE419" s="1" t="e">
        <f>_xlfn.XLOOKUP($L419,Pos!$A:$A,Pos!U:U,_xlfn.XLOOKUP($L419,#REF!,#REF!, ""), 0)</f>
        <v>#REF!</v>
      </c>
      <c r="AF419" s="1" t="e">
        <f>_xlfn.XLOOKUP($L419,Pos!$A:$A,Pos!V:V,_xlfn.XLOOKUP($L419,#REF!,#REF!, ""), 0)</f>
        <v>#REF!</v>
      </c>
      <c r="AG419" s="1" t="e">
        <f>_xlfn.XLOOKUP($L419,Pos!$A:$A,Pos!W:W,_xlfn.XLOOKUP($L419,#REF!,#REF!, ""), 0)</f>
        <v>#REF!</v>
      </c>
      <c r="AH419" s="1" t="e">
        <f>_xlfn.XLOOKUP($L419,Pos!$A:$A,Pos!X:X,_xlfn.XLOOKUP($L419,#REF!,#REF!, ""), 0)</f>
        <v>#REF!</v>
      </c>
      <c r="AI419" s="1" t="e">
        <f>_xlfn.XLOOKUP($L419,Pos!$A:$A,Pos!Y:Y,_xlfn.XLOOKUP($L419,#REF!,#REF!, ""), 0)</f>
        <v>#REF!</v>
      </c>
      <c r="AJ419" s="1" t="e">
        <f>_xlfn.XLOOKUP($L419,Pos!$A:$A,Pos!Z:Z,_xlfn.XLOOKUP($L419,#REF!,#REF!, ""), 0)</f>
        <v>#REF!</v>
      </c>
      <c r="AK419" s="1" t="e">
        <f>_xlfn.XLOOKUP($L419,Pos!$A:$A,Pos!AA:AA,_xlfn.XLOOKUP($L419,#REF!,#REF!, ""), 0)</f>
        <v>#REF!</v>
      </c>
      <c r="AL419" s="1" t="e">
        <f>_xlfn.XLOOKUP($L419,Pos!$A:$A,Pos!AB:AB,_xlfn.XLOOKUP($L419,#REF!,#REF!, ""), 0)</f>
        <v>#REF!</v>
      </c>
      <c r="AM419" s="1" t="e">
        <f>_xlfn.XLOOKUP($L419,Pos!$A:$A,Pos!AC:AC,_xlfn.XLOOKUP($L419,#REF!,#REF!, ""), 0)</f>
        <v>#REF!</v>
      </c>
      <c r="AN419" s="1" t="e">
        <f>_xlfn.XLOOKUP($L419,Pos!$A:$A,Pos!AD:AD,_xlfn.XLOOKUP($L419,#REF!,#REF!, ""), 0)</f>
        <v>#REF!</v>
      </c>
      <c r="AO419" s="1" t="e">
        <f>_xlfn.XLOOKUP($L419,Pos!$A:$A,Pos!AE:AE,_xlfn.XLOOKUP($L419,#REF!,#REF!, ""), 0)</f>
        <v>#REF!</v>
      </c>
      <c r="AP419" s="1" t="e">
        <f>_xlfn.XLOOKUP($L419,Pos!$A:$A,Pos!AF:AF,_xlfn.XLOOKUP($L419,#REF!,#REF!, ""), 0)</f>
        <v>#REF!</v>
      </c>
      <c r="AQ419" s="1" t="e">
        <f>_xlfn.XLOOKUP($L419,Pos!$A:$A,Pos!AG:AG,_xlfn.XLOOKUP($L419,#REF!,#REF!, ""), 0)</f>
        <v>#REF!</v>
      </c>
      <c r="AR419" s="1" t="e">
        <f>_xlfn.XLOOKUP($L419,Pos!$A:$A,Pos!AH:AH,_xlfn.XLOOKUP($L419,#REF!,#REF!, ""), 0)</f>
        <v>#REF!</v>
      </c>
      <c r="AS419" s="1" t="e">
        <f>_xlfn.XLOOKUP($L419,Pos!$A:$A,Pos!AI:AI,_xlfn.XLOOKUP($L419,#REF!,#REF!, ""), 0)</f>
        <v>#REF!</v>
      </c>
      <c r="AT419" s="1" t="e">
        <f>_xlfn.XLOOKUP($L419,Pos!$A:$A,Pos!AJ:AJ,_xlfn.XLOOKUP($L419,#REF!,#REF!, ""), 0)</f>
        <v>#REF!</v>
      </c>
      <c r="AU419" s="1" t="e">
        <f>_xlfn.XLOOKUP($L419,Pos!$A:$A,Pos!AK:AK,_xlfn.XLOOKUP($L419,#REF!,#REF!, ""), 0)</f>
        <v>#REF!</v>
      </c>
      <c r="AV419" s="1" t="e">
        <f>_xlfn.XLOOKUP($L419,Pos!$A:$A,Pos!AL:AL,_xlfn.XLOOKUP($L419,#REF!,#REF!, ""), 0)</f>
        <v>#REF!</v>
      </c>
      <c r="AW419" s="1" t="e">
        <f>_xlfn.XLOOKUP($L419,Pos!$A:$A,Pos!AM:AM,_xlfn.XLOOKUP($L419,#REF!,#REF!, ""), 0)</f>
        <v>#REF!</v>
      </c>
      <c r="AX419" s="1" t="e">
        <f>_xlfn.XLOOKUP($L419,Pos!$A:$A,Pos!AN:AN,_xlfn.XLOOKUP($L419,#REF!,#REF!, ""), 0)</f>
        <v>#REF!</v>
      </c>
      <c r="AY419" s="1" t="e">
        <f>_xlfn.XLOOKUP($L419,Pos!$A:$A,Pos!AO:AO,_xlfn.XLOOKUP($L419,#REF!,#REF!, ""), 0)</f>
        <v>#REF!</v>
      </c>
      <c r="AZ419" s="7" t="str">
        <f t="shared" si="155"/>
        <v>OUT</v>
      </c>
      <c r="BA419" s="1">
        <f>IF(OR(_xlfn.XLOOKUP(L419,Pos!B:B,Pos!L:L,FALSE)="ESG Reason",_xlfn.XLOOKUP(L419,Pos!B:B,Pos!L:L,FALSE)="Blacklisted"),1,0)</f>
        <v>0</v>
      </c>
      <c r="BC419" s="11">
        <v>8.6308018493320349E-11</v>
      </c>
      <c r="BD419" s="11">
        <f>_xlfn.XLOOKUP($L419,Pos!$B:$B,Pos!H:H,0, 0)</f>
        <v>0</v>
      </c>
      <c r="BE419" s="11">
        <f>_xlfn.XLOOKUP($L419,Pos!$B:$B,Pos!I:I,0, 0)</f>
        <v>6.3015707721119469E-4</v>
      </c>
      <c r="BF419" s="18">
        <f t="shared" si="156"/>
        <v>6.3015707721119469E-4</v>
      </c>
      <c r="BG419" s="1">
        <f t="shared" si="157"/>
        <v>1</v>
      </c>
      <c r="BH419" s="1">
        <f t="shared" si="158"/>
        <v>29</v>
      </c>
      <c r="BI419" s="18">
        <f t="shared" si="159"/>
        <v>8.6308018493320349E-11</v>
      </c>
      <c r="BJ419" s="3">
        <f t="shared" si="160"/>
        <v>0</v>
      </c>
      <c r="BK419" s="18">
        <f t="shared" si="161"/>
        <v>0</v>
      </c>
    </row>
    <row r="420" spans="3:63" x14ac:dyDescent="0.25">
      <c r="C420" s="3"/>
      <c r="D420" s="3"/>
      <c r="E420" s="3"/>
      <c r="F420" s="3"/>
      <c r="G420" s="51" t="s">
        <v>332</v>
      </c>
      <c r="H420" s="8" t="str">
        <f t="shared" si="151"/>
        <v>0%North America</v>
      </c>
      <c r="I420" s="11" cm="1">
        <f t="array" ref="I420">IF(
   AZ420 = "OUT", 0,IF(
   BD420 &gt;= LARGE(IF(ISNUMBER(BD:BD), BD:BD), 3),
   BE420 - 0.001,
   IF(BE420 &gt;=VLOOKUP(P420,mapping!$A:$B,2,FALSE), BE420,VLOOKUP(P420,mapping!$A$2:$B$8,2,FALSE))
))</f>
        <v>0</v>
      </c>
      <c r="J420" s="11" cm="1">
        <f t="array" ref="J420">IF(
    AZ420="OUT",0,IF(IF(
                      BD420&gt;=LARGE(IF(ISNUMBER(BD:BD),BD:BD),3),
                      BE420+0.001,
                      VLOOKUP(H420,mapping!$D:$E,2,FALSE)
                      )&gt;I420,
                   IF(
                      BD420&gt;=LARGE(IF(ISNUMBER(BD:BD),BD:BD),3),
                      BE420+0.001,
                      VLOOKUP(H420,mapping!$D:$E,2,FALSE)
                      ),
                   I420+0.002))</f>
        <v>0</v>
      </c>
      <c r="K420" s="8">
        <f t="shared" si="152"/>
        <v>6.2248771154872523E-4</v>
      </c>
      <c r="L420" s="1" t="str">
        <f>Pos!B88</f>
        <v>CA1363751027</v>
      </c>
      <c r="M420" s="1" t="str">
        <f>_xlfn.XLOOKUP($L420,Pos!B:B,Pos!D:D,, 0)</f>
        <v>Canadian National Railway Company</v>
      </c>
      <c r="N420" s="1" t="str">
        <f>_xlfn.XLOOKUP($L420,Pos!B:B,Pos!E:E,, 0)</f>
        <v>Industrial Goods &amp; Services</v>
      </c>
      <c r="O420" s="1" t="str">
        <f t="shared" si="153"/>
        <v>Industrial Goods &amp; Services_North America</v>
      </c>
      <c r="P420" s="1" t="str">
        <f>_xlfn.XLOOKUP($L420,Pos!B:B,Pos!F:F,, 0)</f>
        <v>North America</v>
      </c>
      <c r="Q420" s="1">
        <v>0</v>
      </c>
      <c r="R420" s="9">
        <f>_xlfn.XLOOKUP($L420,Pos!$B:$B,Pos!N:N,0, 0)</f>
        <v>7.02</v>
      </c>
      <c r="S420" s="9">
        <f>_xlfn.XLOOKUP($L420,Pos!$B:$B,Pos!O:O,0, 0)</f>
        <v>5.9261670000000004</v>
      </c>
      <c r="T420" s="9">
        <f>_xlfn.XLOOKUP($L420,Pos!$B:$B,Pos!P:P,0, 0)</f>
        <v>4.8</v>
      </c>
      <c r="U420" s="9">
        <f>_xlfn.XLOOKUP($L420,Pos!$B:$B,Pos!Q:Q,0, 0)</f>
        <v>1.5</v>
      </c>
      <c r="V420" s="9">
        <f>_xlfn.XLOOKUP($L420,Pos!$B:$B,Pos!R:R,0, 0)</f>
        <v>9.7333339999999993</v>
      </c>
      <c r="W420" s="9">
        <f>_xlfn.XLOOKUP($L420,Pos!$B:$B,Pos!S:S,0, 0)</f>
        <v>3.09</v>
      </c>
      <c r="X420" s="9" t="str">
        <f>_xlfn.XLOOKUP($L420,Pos!$B:$B,Pos!J:J,0, 0)</f>
        <v>Outperform</v>
      </c>
      <c r="Y420" s="1">
        <v>0</v>
      </c>
      <c r="Z420" s="1">
        <v>0</v>
      </c>
      <c r="AA420" s="1">
        <f t="shared" si="154"/>
        <v>0</v>
      </c>
      <c r="AB420" s="9">
        <f>_xlfn.XLOOKUP(L420,Pos!B:B,Pos!K:K,-1,0)</f>
        <v>-1</v>
      </c>
      <c r="AC420" s="1" t="e">
        <f>_xlfn.XLOOKUP($L420,Pos!$A:$A,Pos!S:S,_xlfn.XLOOKUP($L420,#REF!,#REF!, ""), 0)</f>
        <v>#REF!</v>
      </c>
      <c r="AD420" s="1" t="e">
        <f>_xlfn.XLOOKUP($L420,Pos!$A:$A,Pos!T:T,_xlfn.XLOOKUP($L420,#REF!,#REF!, ""), 0)</f>
        <v>#REF!</v>
      </c>
      <c r="AE420" s="1" t="e">
        <f>_xlfn.XLOOKUP($L420,Pos!$A:$A,Pos!U:U,_xlfn.XLOOKUP($L420,#REF!,#REF!, ""), 0)</f>
        <v>#REF!</v>
      </c>
      <c r="AF420" s="1" t="e">
        <f>_xlfn.XLOOKUP($L420,Pos!$A:$A,Pos!V:V,_xlfn.XLOOKUP($L420,#REF!,#REF!, ""), 0)</f>
        <v>#REF!</v>
      </c>
      <c r="AG420" s="1" t="e">
        <f>_xlfn.XLOOKUP($L420,Pos!$A:$A,Pos!W:W,_xlfn.XLOOKUP($L420,#REF!,#REF!, ""), 0)</f>
        <v>#REF!</v>
      </c>
      <c r="AH420" s="1" t="e">
        <f>_xlfn.XLOOKUP($L420,Pos!$A:$A,Pos!X:X,_xlfn.XLOOKUP($L420,#REF!,#REF!, ""), 0)</f>
        <v>#REF!</v>
      </c>
      <c r="AI420" s="1" t="e">
        <f>_xlfn.XLOOKUP($L420,Pos!$A:$A,Pos!Y:Y,_xlfn.XLOOKUP($L420,#REF!,#REF!, ""), 0)</f>
        <v>#REF!</v>
      </c>
      <c r="AJ420" s="1" t="e">
        <f>_xlfn.XLOOKUP($L420,Pos!$A:$A,Pos!Z:Z,_xlfn.XLOOKUP($L420,#REF!,#REF!, ""), 0)</f>
        <v>#REF!</v>
      </c>
      <c r="AK420" s="1" t="e">
        <f>_xlfn.XLOOKUP($L420,Pos!$A:$A,Pos!AA:AA,_xlfn.XLOOKUP($L420,#REF!,#REF!, ""), 0)</f>
        <v>#REF!</v>
      </c>
      <c r="AL420" s="1" t="e">
        <f>_xlfn.XLOOKUP($L420,Pos!$A:$A,Pos!AB:AB,_xlfn.XLOOKUP($L420,#REF!,#REF!, ""), 0)</f>
        <v>#REF!</v>
      </c>
      <c r="AM420" s="1" t="e">
        <f>_xlfn.XLOOKUP($L420,Pos!$A:$A,Pos!AC:AC,_xlfn.XLOOKUP($L420,#REF!,#REF!, ""), 0)</f>
        <v>#REF!</v>
      </c>
      <c r="AN420" s="1" t="e">
        <f>_xlfn.XLOOKUP($L420,Pos!$A:$A,Pos!AD:AD,_xlfn.XLOOKUP($L420,#REF!,#REF!, ""), 0)</f>
        <v>#REF!</v>
      </c>
      <c r="AO420" s="1" t="e">
        <f>_xlfn.XLOOKUP($L420,Pos!$A:$A,Pos!AE:AE,_xlfn.XLOOKUP($L420,#REF!,#REF!, ""), 0)</f>
        <v>#REF!</v>
      </c>
      <c r="AP420" s="1" t="e">
        <f>_xlfn.XLOOKUP($L420,Pos!$A:$A,Pos!AF:AF,_xlfn.XLOOKUP($L420,#REF!,#REF!, ""), 0)</f>
        <v>#REF!</v>
      </c>
      <c r="AQ420" s="1" t="e">
        <f>_xlfn.XLOOKUP($L420,Pos!$A:$A,Pos!AG:AG,_xlfn.XLOOKUP($L420,#REF!,#REF!, ""), 0)</f>
        <v>#REF!</v>
      </c>
      <c r="AR420" s="1" t="e">
        <f>_xlfn.XLOOKUP($L420,Pos!$A:$A,Pos!AH:AH,_xlfn.XLOOKUP($L420,#REF!,#REF!, ""), 0)</f>
        <v>#REF!</v>
      </c>
      <c r="AS420" s="1" t="e">
        <f>_xlfn.XLOOKUP($L420,Pos!$A:$A,Pos!AI:AI,_xlfn.XLOOKUP($L420,#REF!,#REF!, ""), 0)</f>
        <v>#REF!</v>
      </c>
      <c r="AT420" s="1" t="e">
        <f>_xlfn.XLOOKUP($L420,Pos!$A:$A,Pos!AJ:AJ,_xlfn.XLOOKUP($L420,#REF!,#REF!, ""), 0)</f>
        <v>#REF!</v>
      </c>
      <c r="AU420" s="1" t="e">
        <f>_xlfn.XLOOKUP($L420,Pos!$A:$A,Pos!AK:AK,_xlfn.XLOOKUP($L420,#REF!,#REF!, ""), 0)</f>
        <v>#REF!</v>
      </c>
      <c r="AV420" s="1" t="e">
        <f>_xlfn.XLOOKUP($L420,Pos!$A:$A,Pos!AL:AL,_xlfn.XLOOKUP($L420,#REF!,#REF!, ""), 0)</f>
        <v>#REF!</v>
      </c>
      <c r="AW420" s="1" t="e">
        <f>_xlfn.XLOOKUP($L420,Pos!$A:$A,Pos!AM:AM,_xlfn.XLOOKUP($L420,#REF!,#REF!, ""), 0)</f>
        <v>#REF!</v>
      </c>
      <c r="AX420" s="1" t="e">
        <f>_xlfn.XLOOKUP($L420,Pos!$A:$A,Pos!AN:AN,_xlfn.XLOOKUP($L420,#REF!,#REF!, ""), 0)</f>
        <v>#REF!</v>
      </c>
      <c r="AY420" s="1" t="e">
        <f>_xlfn.XLOOKUP($L420,Pos!$A:$A,Pos!AO:AO,_xlfn.XLOOKUP($L420,#REF!,#REF!, ""), 0)</f>
        <v>#REF!</v>
      </c>
      <c r="AZ420" s="7" t="str">
        <f t="shared" si="155"/>
        <v>OUT</v>
      </c>
      <c r="BA420" s="1">
        <f>IF(OR(_xlfn.XLOOKUP(L420,Pos!B:B,Pos!L:L,FALSE)="ESG Reason",_xlfn.XLOOKUP(L420,Pos!B:B,Pos!L:L,FALSE)="Blacklisted"),1,0)</f>
        <v>0</v>
      </c>
      <c r="BC420" s="11">
        <v>8.6308018493318229E-11</v>
      </c>
      <c r="BD420" s="11">
        <f>_xlfn.XLOOKUP($L420,Pos!$B:$B,Pos!H:H,0, 0)</f>
        <v>0</v>
      </c>
      <c r="BE420" s="11">
        <f>_xlfn.XLOOKUP($L420,Pos!$B:$B,Pos!I:I,0, 0)</f>
        <v>6.2248771154872523E-4</v>
      </c>
      <c r="BF420" s="18">
        <f t="shared" si="156"/>
        <v>6.2248771154872523E-4</v>
      </c>
      <c r="BG420" s="1">
        <f t="shared" si="157"/>
        <v>1</v>
      </c>
      <c r="BH420" s="1">
        <f t="shared" si="158"/>
        <v>29</v>
      </c>
      <c r="BI420" s="18">
        <f t="shared" si="159"/>
        <v>8.6308018493318229E-11</v>
      </c>
      <c r="BJ420" s="3">
        <f t="shared" si="160"/>
        <v>0</v>
      </c>
      <c r="BK420" s="18">
        <f t="shared" si="161"/>
        <v>0</v>
      </c>
    </row>
    <row r="421" spans="3:63" x14ac:dyDescent="0.25">
      <c r="C421" s="3"/>
      <c r="D421" s="3"/>
      <c r="E421" s="3"/>
      <c r="F421" s="3"/>
      <c r="G421" s="51" t="s">
        <v>335</v>
      </c>
      <c r="H421" s="8" t="str">
        <f t="shared" si="151"/>
        <v>0%North America</v>
      </c>
      <c r="I421" s="11" cm="1">
        <f t="array" ref="I421">IF(
   AZ421 = "OUT", 0,IF(
   BD421 &gt;= LARGE(IF(ISNUMBER(BD:BD), BD:BD), 3),
   BE421 - 0.001,
   IF(BE421 &gt;=VLOOKUP(P421,mapping!$A:$B,2,FALSE), BE421,VLOOKUP(P421,mapping!$A$2:$B$8,2,FALSE))
))</f>
        <v>0</v>
      </c>
      <c r="J421" s="11" cm="1">
        <f t="array" ref="J421">IF(
    AZ421="OUT",0,IF(IF(
                      BD421&gt;=LARGE(IF(ISNUMBER(BD:BD),BD:BD),3),
                      BE421+0.001,
                      VLOOKUP(H421,mapping!$D:$E,2,FALSE)
                      )&gt;I421,
                   IF(
                      BD421&gt;=LARGE(IF(ISNUMBER(BD:BD),BD:BD),3),
                      BE421+0.001,
                      VLOOKUP(H421,mapping!$D:$E,2,FALSE)
                      ),
                   I421+0.002))</f>
        <v>0</v>
      </c>
      <c r="K421" s="8">
        <f t="shared" si="152"/>
        <v>6.2048060648998353E-4</v>
      </c>
      <c r="L421" s="1" t="str">
        <f>Pos!B810</f>
        <v>US0090661010</v>
      </c>
      <c r="M421" s="1" t="str">
        <f>_xlfn.XLOOKUP($L421,Pos!B:B,Pos!D:D,, 0)</f>
        <v>Airbnb, Inc. Class A</v>
      </c>
      <c r="N421" s="1" t="str">
        <f>_xlfn.XLOOKUP($L421,Pos!B:B,Pos!E:E,, 0)</f>
        <v>Travel &amp; Leisure</v>
      </c>
      <c r="O421" s="1" t="str">
        <f t="shared" si="153"/>
        <v>Travel &amp; Leisure_North America</v>
      </c>
      <c r="P421" s="1" t="str">
        <f>_xlfn.XLOOKUP($L421,Pos!B:B,Pos!F:F,, 0)</f>
        <v>North America</v>
      </c>
      <c r="Q421" s="1">
        <v>0</v>
      </c>
      <c r="R421" s="9">
        <f>_xlfn.XLOOKUP($L421,Pos!$B:$B,Pos!N:N,0, 0)</f>
        <v>0</v>
      </c>
      <c r="S421" s="9">
        <f>_xlfn.XLOOKUP($L421,Pos!$B:$B,Pos!O:O,0, 0)</f>
        <v>3.8904999999999998</v>
      </c>
      <c r="T421" s="9">
        <f>_xlfn.XLOOKUP($L421,Pos!$B:$B,Pos!P:P,0, 0)</f>
        <v>6.65</v>
      </c>
      <c r="U421" s="9">
        <f>_xlfn.XLOOKUP($L421,Pos!$B:$B,Pos!Q:Q,0, 0)</f>
        <v>2.6</v>
      </c>
      <c r="V421" s="9">
        <f>_xlfn.XLOOKUP($L421,Pos!$B:$B,Pos!R:R,0, 0)</f>
        <v>4.3333329999999997</v>
      </c>
      <c r="W421" s="9">
        <f>_xlfn.XLOOKUP($L421,Pos!$B:$B,Pos!S:S,0, 0)</f>
        <v>6.4883329999999999</v>
      </c>
      <c r="X421" s="9" t="str">
        <f>_xlfn.XLOOKUP($L421,Pos!$B:$B,Pos!J:J,0, 0)</f>
        <v>Hold</v>
      </c>
      <c r="Y421" s="1">
        <v>0</v>
      </c>
      <c r="Z421" s="1">
        <v>0</v>
      </c>
      <c r="AA421" s="1">
        <f t="shared" si="154"/>
        <v>0</v>
      </c>
      <c r="AB421" s="9">
        <f>_xlfn.XLOOKUP(L421,Pos!B:B,Pos!K:K,-1,0)</f>
        <v>4.5</v>
      </c>
      <c r="AC421" s="1" t="e">
        <f>_xlfn.XLOOKUP($L421,Pos!$A:$A,Pos!S:S,_xlfn.XLOOKUP($L421,#REF!,#REF!, ""), 0)</f>
        <v>#REF!</v>
      </c>
      <c r="AD421" s="1" t="e">
        <f>_xlfn.XLOOKUP($L421,Pos!$A:$A,Pos!T:T,_xlfn.XLOOKUP($L421,#REF!,#REF!, ""), 0)</f>
        <v>#REF!</v>
      </c>
      <c r="AE421" s="1" t="e">
        <f>_xlfn.XLOOKUP($L421,Pos!$A:$A,Pos!U:U,_xlfn.XLOOKUP($L421,#REF!,#REF!, ""), 0)</f>
        <v>#REF!</v>
      </c>
      <c r="AF421" s="1" t="e">
        <f>_xlfn.XLOOKUP($L421,Pos!$A:$A,Pos!V:V,_xlfn.XLOOKUP($L421,#REF!,#REF!, ""), 0)</f>
        <v>#REF!</v>
      </c>
      <c r="AG421" s="1" t="e">
        <f>_xlfn.XLOOKUP($L421,Pos!$A:$A,Pos!W:W,_xlfn.XLOOKUP($L421,#REF!,#REF!, ""), 0)</f>
        <v>#REF!</v>
      </c>
      <c r="AH421" s="1" t="e">
        <f>_xlfn.XLOOKUP($L421,Pos!$A:$A,Pos!X:X,_xlfn.XLOOKUP($L421,#REF!,#REF!, ""), 0)</f>
        <v>#REF!</v>
      </c>
      <c r="AI421" s="1" t="e">
        <f>_xlfn.XLOOKUP($L421,Pos!$A:$A,Pos!Y:Y,_xlfn.XLOOKUP($L421,#REF!,#REF!, ""), 0)</f>
        <v>#REF!</v>
      </c>
      <c r="AJ421" s="1" t="e">
        <f>_xlfn.XLOOKUP($L421,Pos!$A:$A,Pos!Z:Z,_xlfn.XLOOKUP($L421,#REF!,#REF!, ""), 0)</f>
        <v>#REF!</v>
      </c>
      <c r="AK421" s="1" t="e">
        <f>_xlfn.XLOOKUP($L421,Pos!$A:$A,Pos!AA:AA,_xlfn.XLOOKUP($L421,#REF!,#REF!, ""), 0)</f>
        <v>#REF!</v>
      </c>
      <c r="AL421" s="1" t="e">
        <f>_xlfn.XLOOKUP($L421,Pos!$A:$A,Pos!AB:AB,_xlfn.XLOOKUP($L421,#REF!,#REF!, ""), 0)</f>
        <v>#REF!</v>
      </c>
      <c r="AM421" s="1" t="e">
        <f>_xlfn.XLOOKUP($L421,Pos!$A:$A,Pos!AC:AC,_xlfn.XLOOKUP($L421,#REF!,#REF!, ""), 0)</f>
        <v>#REF!</v>
      </c>
      <c r="AN421" s="1" t="e">
        <f>_xlfn.XLOOKUP($L421,Pos!$A:$A,Pos!AD:AD,_xlfn.XLOOKUP($L421,#REF!,#REF!, ""), 0)</f>
        <v>#REF!</v>
      </c>
      <c r="AO421" s="1" t="e">
        <f>_xlfn.XLOOKUP($L421,Pos!$A:$A,Pos!AE:AE,_xlfn.XLOOKUP($L421,#REF!,#REF!, ""), 0)</f>
        <v>#REF!</v>
      </c>
      <c r="AP421" s="1" t="e">
        <f>_xlfn.XLOOKUP($L421,Pos!$A:$A,Pos!AF:AF,_xlfn.XLOOKUP($L421,#REF!,#REF!, ""), 0)</f>
        <v>#REF!</v>
      </c>
      <c r="AQ421" s="1" t="e">
        <f>_xlfn.XLOOKUP($L421,Pos!$A:$A,Pos!AG:AG,_xlfn.XLOOKUP($L421,#REF!,#REF!, ""), 0)</f>
        <v>#REF!</v>
      </c>
      <c r="AR421" s="1" t="e">
        <f>_xlfn.XLOOKUP($L421,Pos!$A:$A,Pos!AH:AH,_xlfn.XLOOKUP($L421,#REF!,#REF!, ""), 0)</f>
        <v>#REF!</v>
      </c>
      <c r="AS421" s="1" t="e">
        <f>_xlfn.XLOOKUP($L421,Pos!$A:$A,Pos!AI:AI,_xlfn.XLOOKUP($L421,#REF!,#REF!, ""), 0)</f>
        <v>#REF!</v>
      </c>
      <c r="AT421" s="1" t="e">
        <f>_xlfn.XLOOKUP($L421,Pos!$A:$A,Pos!AJ:AJ,_xlfn.XLOOKUP($L421,#REF!,#REF!, ""), 0)</f>
        <v>#REF!</v>
      </c>
      <c r="AU421" s="1" t="e">
        <f>_xlfn.XLOOKUP($L421,Pos!$A:$A,Pos!AK:AK,_xlfn.XLOOKUP($L421,#REF!,#REF!, ""), 0)</f>
        <v>#REF!</v>
      </c>
      <c r="AV421" s="1" t="e">
        <f>_xlfn.XLOOKUP($L421,Pos!$A:$A,Pos!AL:AL,_xlfn.XLOOKUP($L421,#REF!,#REF!, ""), 0)</f>
        <v>#REF!</v>
      </c>
      <c r="AW421" s="1" t="e">
        <f>_xlfn.XLOOKUP($L421,Pos!$A:$A,Pos!AM:AM,_xlfn.XLOOKUP($L421,#REF!,#REF!, ""), 0)</f>
        <v>#REF!</v>
      </c>
      <c r="AX421" s="1" t="e">
        <f>_xlfn.XLOOKUP($L421,Pos!$A:$A,Pos!AN:AN,_xlfn.XLOOKUP($L421,#REF!,#REF!, ""), 0)</f>
        <v>#REF!</v>
      </c>
      <c r="AY421" s="1" t="e">
        <f>_xlfn.XLOOKUP($L421,Pos!$A:$A,Pos!AO:AO,_xlfn.XLOOKUP($L421,#REF!,#REF!, ""), 0)</f>
        <v>#REF!</v>
      </c>
      <c r="AZ421" s="7" t="str">
        <f t="shared" si="155"/>
        <v>OUT</v>
      </c>
      <c r="BA421" s="1">
        <f>IF(OR(_xlfn.XLOOKUP(L421,Pos!B:B,Pos!L:L,FALSE)="ESG Reason",_xlfn.XLOOKUP(L421,Pos!B:B,Pos!L:L,FALSE)="Blacklisted"),1,0)</f>
        <v>1</v>
      </c>
      <c r="BC421" s="11">
        <v>9.3791844021762732E-11</v>
      </c>
      <c r="BD421" s="11">
        <f>_xlfn.XLOOKUP($L421,Pos!$B:$B,Pos!H:H,0, 0)</f>
        <v>0</v>
      </c>
      <c r="BE421" s="11">
        <f>_xlfn.XLOOKUP($L421,Pos!$B:$B,Pos!I:I,0, 0)</f>
        <v>6.2048060648998353E-4</v>
      </c>
      <c r="BF421" s="18">
        <f t="shared" si="156"/>
        <v>6.2048060648998353E-4</v>
      </c>
      <c r="BG421" s="1">
        <f t="shared" si="157"/>
        <v>1</v>
      </c>
      <c r="BH421" s="1">
        <f t="shared" si="158"/>
        <v>37</v>
      </c>
      <c r="BI421" s="18">
        <f t="shared" si="159"/>
        <v>9.3791844021762732E-11</v>
      </c>
      <c r="BJ421" s="3">
        <f t="shared" si="160"/>
        <v>0</v>
      </c>
      <c r="BK421" s="18">
        <f t="shared" si="161"/>
        <v>0</v>
      </c>
    </row>
    <row r="422" spans="3:63" x14ac:dyDescent="0.25">
      <c r="C422" s="3"/>
      <c r="D422" s="3"/>
      <c r="E422" s="3"/>
      <c r="F422" s="3"/>
      <c r="G422" s="51" t="s">
        <v>344</v>
      </c>
      <c r="H422" s="8" t="str">
        <f t="shared" si="151"/>
        <v>0%Others</v>
      </c>
      <c r="I422" s="11" cm="1">
        <f t="array" ref="I422">IF(
   AZ422 = "OUT", 0,IF(
   BD422 &gt;= LARGE(IF(ISNUMBER(BD:BD), BD:BD), 3),
   BE422 - 0.001,
   IF(BE422 &gt;=VLOOKUP(P422,mapping!$A:$B,2,FALSE), BE422,VLOOKUP(P422,mapping!$A$2:$B$8,2,FALSE))
))</f>
        <v>0</v>
      </c>
      <c r="J422" s="11" cm="1">
        <f t="array" ref="J422">IF(
    AZ422="OUT",0,IF(IF(
                      BD422&gt;=LARGE(IF(ISNUMBER(BD:BD),BD:BD),3),
                      BE422+0.001,
                      VLOOKUP(H422,mapping!$D:$E,2,FALSE)
                      )&gt;I422,
                   IF(
                      BD422&gt;=LARGE(IF(ISNUMBER(BD:BD),BD:BD),3),
                      BE422+0.001,
                      VLOOKUP(H422,mapping!$D:$E,2,FALSE)
                      ),
                   I422+0.002))</f>
        <v>0</v>
      </c>
      <c r="K422" s="8">
        <f t="shared" si="152"/>
        <v>6.1850180573319623E-4</v>
      </c>
      <c r="L422" s="1" t="str">
        <f>Pos!B430</f>
        <v>HK0388045442</v>
      </c>
      <c r="M422" s="1" t="str">
        <f>_xlfn.XLOOKUP($L422,Pos!B:B,Pos!D:D,, 0)</f>
        <v>Hong Kong Exchanges &amp; Clearing Ltd.</v>
      </c>
      <c r="N422" s="1" t="str">
        <f>_xlfn.XLOOKUP($L422,Pos!B:B,Pos!E:E,, 0)</f>
        <v>Financial Services</v>
      </c>
      <c r="O422" s="1" t="str">
        <f t="shared" si="153"/>
        <v>Financial Services_Others</v>
      </c>
      <c r="P422" s="1" t="str">
        <f>_xlfn.XLOOKUP($L422,Pos!B:B,Pos!F:F,, 0)</f>
        <v>Others</v>
      </c>
      <c r="Q422" s="1">
        <v>0</v>
      </c>
      <c r="R422" s="9">
        <f>_xlfn.XLOOKUP($L422,Pos!$B:$B,Pos!N:N,0, 0)</f>
        <v>6.64</v>
      </c>
      <c r="S422" s="9">
        <f>_xlfn.XLOOKUP($L422,Pos!$B:$B,Pos!O:O,0, 0)</f>
        <v>1.0175000000000001</v>
      </c>
      <c r="T422" s="9">
        <f>_xlfn.XLOOKUP($L422,Pos!$B:$B,Pos!P:P,0, 0)</f>
        <v>9.65</v>
      </c>
      <c r="U422" s="9">
        <f>_xlfn.XLOOKUP($L422,Pos!$B:$B,Pos!Q:Q,0, 0)</f>
        <v>9</v>
      </c>
      <c r="V422" s="9">
        <f>_xlfn.XLOOKUP($L422,Pos!$B:$B,Pos!R:R,0, 0)</f>
        <v>5.8333329999999997</v>
      </c>
      <c r="W422" s="9">
        <f>_xlfn.XLOOKUP($L422,Pos!$B:$B,Pos!S:S,0, 0)</f>
        <v>7.8433330000000003</v>
      </c>
      <c r="X422" s="9" t="str">
        <f>_xlfn.XLOOKUP($L422,Pos!$B:$B,Pos!J:J,0, 0)</f>
        <v>Buy</v>
      </c>
      <c r="Y422" s="1">
        <v>0</v>
      </c>
      <c r="Z422" s="1">
        <v>0</v>
      </c>
      <c r="AA422" s="1">
        <f t="shared" si="154"/>
        <v>0</v>
      </c>
      <c r="AB422" s="9">
        <f>_xlfn.XLOOKUP(L422,Pos!B:B,Pos!K:K,-1,0)</f>
        <v>-1</v>
      </c>
      <c r="AC422" s="1" t="e">
        <f>_xlfn.XLOOKUP($L422,Pos!$A:$A,Pos!S:S,_xlfn.XLOOKUP($L422,#REF!,#REF!, ""), 0)</f>
        <v>#REF!</v>
      </c>
      <c r="AD422" s="1" t="e">
        <f>_xlfn.XLOOKUP($L422,Pos!$A:$A,Pos!T:T,_xlfn.XLOOKUP($L422,#REF!,#REF!, ""), 0)</f>
        <v>#REF!</v>
      </c>
      <c r="AE422" s="1" t="e">
        <f>_xlfn.XLOOKUP($L422,Pos!$A:$A,Pos!U:U,_xlfn.XLOOKUP($L422,#REF!,#REF!, ""), 0)</f>
        <v>#REF!</v>
      </c>
      <c r="AF422" s="1" t="e">
        <f>_xlfn.XLOOKUP($L422,Pos!$A:$A,Pos!V:V,_xlfn.XLOOKUP($L422,#REF!,#REF!, ""), 0)</f>
        <v>#REF!</v>
      </c>
      <c r="AG422" s="1" t="e">
        <f>_xlfn.XLOOKUP($L422,Pos!$A:$A,Pos!W:W,_xlfn.XLOOKUP($L422,#REF!,#REF!, ""), 0)</f>
        <v>#REF!</v>
      </c>
      <c r="AH422" s="1" t="e">
        <f>_xlfn.XLOOKUP($L422,Pos!$A:$A,Pos!X:X,_xlfn.XLOOKUP($L422,#REF!,#REF!, ""), 0)</f>
        <v>#REF!</v>
      </c>
      <c r="AI422" s="1" t="e">
        <f>_xlfn.XLOOKUP($L422,Pos!$A:$A,Pos!Y:Y,_xlfn.XLOOKUP($L422,#REF!,#REF!, ""), 0)</f>
        <v>#REF!</v>
      </c>
      <c r="AJ422" s="1" t="e">
        <f>_xlfn.XLOOKUP($L422,Pos!$A:$A,Pos!Z:Z,_xlfn.XLOOKUP($L422,#REF!,#REF!, ""), 0)</f>
        <v>#REF!</v>
      </c>
      <c r="AK422" s="1" t="e">
        <f>_xlfn.XLOOKUP($L422,Pos!$A:$A,Pos!AA:AA,_xlfn.XLOOKUP($L422,#REF!,#REF!, ""), 0)</f>
        <v>#REF!</v>
      </c>
      <c r="AL422" s="1" t="e">
        <f>_xlfn.XLOOKUP($L422,Pos!$A:$A,Pos!AB:AB,_xlfn.XLOOKUP($L422,#REF!,#REF!, ""), 0)</f>
        <v>#REF!</v>
      </c>
      <c r="AM422" s="1" t="e">
        <f>_xlfn.XLOOKUP($L422,Pos!$A:$A,Pos!AC:AC,_xlfn.XLOOKUP($L422,#REF!,#REF!, ""), 0)</f>
        <v>#REF!</v>
      </c>
      <c r="AN422" s="1" t="e">
        <f>_xlfn.XLOOKUP($L422,Pos!$A:$A,Pos!AD:AD,_xlfn.XLOOKUP($L422,#REF!,#REF!, ""), 0)</f>
        <v>#REF!</v>
      </c>
      <c r="AO422" s="1" t="e">
        <f>_xlfn.XLOOKUP($L422,Pos!$A:$A,Pos!AE:AE,_xlfn.XLOOKUP($L422,#REF!,#REF!, ""), 0)</f>
        <v>#REF!</v>
      </c>
      <c r="AP422" s="1" t="e">
        <f>_xlfn.XLOOKUP($L422,Pos!$A:$A,Pos!AF:AF,_xlfn.XLOOKUP($L422,#REF!,#REF!, ""), 0)</f>
        <v>#REF!</v>
      </c>
      <c r="AQ422" s="1" t="e">
        <f>_xlfn.XLOOKUP($L422,Pos!$A:$A,Pos!AG:AG,_xlfn.XLOOKUP($L422,#REF!,#REF!, ""), 0)</f>
        <v>#REF!</v>
      </c>
      <c r="AR422" s="1" t="e">
        <f>_xlfn.XLOOKUP($L422,Pos!$A:$A,Pos!AH:AH,_xlfn.XLOOKUP($L422,#REF!,#REF!, ""), 0)</f>
        <v>#REF!</v>
      </c>
      <c r="AS422" s="1" t="e">
        <f>_xlfn.XLOOKUP($L422,Pos!$A:$A,Pos!AI:AI,_xlfn.XLOOKUP($L422,#REF!,#REF!, ""), 0)</f>
        <v>#REF!</v>
      </c>
      <c r="AT422" s="1" t="e">
        <f>_xlfn.XLOOKUP($L422,Pos!$A:$A,Pos!AJ:AJ,_xlfn.XLOOKUP($L422,#REF!,#REF!, ""), 0)</f>
        <v>#REF!</v>
      </c>
      <c r="AU422" s="1" t="e">
        <f>_xlfn.XLOOKUP($L422,Pos!$A:$A,Pos!AK:AK,_xlfn.XLOOKUP($L422,#REF!,#REF!, ""), 0)</f>
        <v>#REF!</v>
      </c>
      <c r="AV422" s="1" t="e">
        <f>_xlfn.XLOOKUP($L422,Pos!$A:$A,Pos!AL:AL,_xlfn.XLOOKUP($L422,#REF!,#REF!, ""), 0)</f>
        <v>#REF!</v>
      </c>
      <c r="AW422" s="1" t="e">
        <f>_xlfn.XLOOKUP($L422,Pos!$A:$A,Pos!AM:AM,_xlfn.XLOOKUP($L422,#REF!,#REF!, ""), 0)</f>
        <v>#REF!</v>
      </c>
      <c r="AX422" s="1" t="e">
        <f>_xlfn.XLOOKUP($L422,Pos!$A:$A,Pos!AN:AN,_xlfn.XLOOKUP($L422,#REF!,#REF!, ""), 0)</f>
        <v>#REF!</v>
      </c>
      <c r="AY422" s="1" t="e">
        <f>_xlfn.XLOOKUP($L422,Pos!$A:$A,Pos!AO:AO,_xlfn.XLOOKUP($L422,#REF!,#REF!, ""), 0)</f>
        <v>#REF!</v>
      </c>
      <c r="AZ422" s="7" t="str">
        <f t="shared" si="155"/>
        <v>OUT</v>
      </c>
      <c r="BA422" s="1">
        <f>IF(OR(_xlfn.XLOOKUP(L422,Pos!B:B,Pos!L:L,FALSE)="ESG Reason",_xlfn.XLOOKUP(L422,Pos!B:B,Pos!L:L,FALSE)="Blacklisted"),1,0)</f>
        <v>0</v>
      </c>
      <c r="BC422" s="11">
        <v>9.2514918586466797E-11</v>
      </c>
      <c r="BD422" s="11">
        <f>_xlfn.XLOOKUP($L422,Pos!$B:$B,Pos!H:H,0, 0)</f>
        <v>0</v>
      </c>
      <c r="BE422" s="11">
        <f>_xlfn.XLOOKUP($L422,Pos!$B:$B,Pos!I:I,0, 0)</f>
        <v>6.1850180573319623E-4</v>
      </c>
      <c r="BF422" s="18">
        <f t="shared" si="156"/>
        <v>6.1850180573319623E-4</v>
      </c>
      <c r="BG422" s="1">
        <f t="shared" si="157"/>
        <v>3</v>
      </c>
      <c r="BH422" s="1">
        <f t="shared" si="158"/>
        <v>45</v>
      </c>
      <c r="BI422" s="18">
        <f t="shared" si="159"/>
        <v>9.2514918586466797E-11</v>
      </c>
      <c r="BJ422" s="3">
        <f t="shared" si="160"/>
        <v>0</v>
      </c>
      <c r="BK422" s="18">
        <f t="shared" si="161"/>
        <v>0</v>
      </c>
    </row>
    <row r="423" spans="3:63" x14ac:dyDescent="0.25">
      <c r="C423" s="3"/>
      <c r="D423" s="3"/>
      <c r="E423" s="3"/>
      <c r="F423" s="3"/>
      <c r="G423" s="51" t="s">
        <v>349</v>
      </c>
      <c r="H423" s="8" t="str">
        <f t="shared" si="151"/>
        <v>0%West Europe</v>
      </c>
      <c r="I423" s="11" cm="1">
        <f t="array" ref="I423">IF(
   AZ423 = "OUT", 0,IF(
   BD423 &gt;= LARGE(IF(ISNUMBER(BD:BD), BD:BD), 3),
   BE423 - 0.001,
   IF(BE423 &gt;=VLOOKUP(P423,mapping!$A:$B,2,FALSE), BE423,VLOOKUP(P423,mapping!$A$2:$B$8,2,FALSE))
))</f>
        <v>0</v>
      </c>
      <c r="J423" s="11" cm="1">
        <f t="array" ref="J423">IF(
    AZ423="OUT",0,IF(IF(
                      BD423&gt;=LARGE(IF(ISNUMBER(BD:BD),BD:BD),3),
                      BE423+0.001,
                      VLOOKUP(H423,mapping!$D:$E,2,FALSE)
                      )&gt;I423,
                   IF(
                      BD423&gt;=LARGE(IF(ISNUMBER(BD:BD),BD:BD),3),
                      BE423+0.001,
                      VLOOKUP(H423,mapping!$D:$E,2,FALSE)
                      ),
                   I423+0.002))</f>
        <v>0</v>
      </c>
      <c r="K423" s="8">
        <f t="shared" si="152"/>
        <v>6.1580169534497357E-4</v>
      </c>
      <c r="L423" s="1" t="str">
        <f>Pos!B206</f>
        <v>DE0005810055</v>
      </c>
      <c r="M423" s="1" t="str">
        <f>_xlfn.XLOOKUP($L423,Pos!B:B,Pos!D:D,, 0)</f>
        <v>Deutsche Boerse AG</v>
      </c>
      <c r="N423" s="1" t="str">
        <f>_xlfn.XLOOKUP($L423,Pos!B:B,Pos!E:E,, 0)</f>
        <v>Financial Services</v>
      </c>
      <c r="O423" s="1" t="str">
        <f t="shared" si="153"/>
        <v>Financial Services_West Europe</v>
      </c>
      <c r="P423" s="1" t="str">
        <f>_xlfn.XLOOKUP($L423,Pos!B:B,Pos!F:F,, 0)</f>
        <v>West Europe</v>
      </c>
      <c r="Q423" s="1">
        <v>0</v>
      </c>
      <c r="R423" s="9">
        <f>_xlfn.XLOOKUP($L423,Pos!$B:$B,Pos!N:N,0, 0)</f>
        <v>2.41</v>
      </c>
      <c r="S423" s="9">
        <f>_xlfn.XLOOKUP($L423,Pos!$B:$B,Pos!O:O,0, 0)</f>
        <v>1.72</v>
      </c>
      <c r="T423" s="9">
        <f>_xlfn.XLOOKUP($L423,Pos!$B:$B,Pos!P:P,0, 0)</f>
        <v>8.0500000000000007</v>
      </c>
      <c r="U423" s="9">
        <f>_xlfn.XLOOKUP($L423,Pos!$B:$B,Pos!Q:Q,0, 0)</f>
        <v>0.3</v>
      </c>
      <c r="V423" s="9">
        <f>_xlfn.XLOOKUP($L423,Pos!$B:$B,Pos!R:R,0, 0)</f>
        <v>5.7</v>
      </c>
      <c r="W423" s="9">
        <f>_xlfn.XLOOKUP($L423,Pos!$B:$B,Pos!S:S,0, 0)</f>
        <v>5.9733330000000002</v>
      </c>
      <c r="X423" s="9" t="str">
        <f>_xlfn.XLOOKUP($L423,Pos!$B:$B,Pos!J:J,0, 0)</f>
        <v>Outperform</v>
      </c>
      <c r="Y423" s="1">
        <v>0</v>
      </c>
      <c r="Z423" s="1">
        <v>0</v>
      </c>
      <c r="AA423" s="1">
        <f t="shared" si="154"/>
        <v>0</v>
      </c>
      <c r="AB423" s="9">
        <f>_xlfn.XLOOKUP(L423,Pos!B:B,Pos!K:K,-1,0)</f>
        <v>1.9047619047619051</v>
      </c>
      <c r="AC423" s="1" t="e">
        <f>_xlfn.XLOOKUP($L423,Pos!$A:$A,Pos!S:S,_xlfn.XLOOKUP($L423,#REF!,#REF!, ""), 0)</f>
        <v>#REF!</v>
      </c>
      <c r="AD423" s="1" t="e">
        <f>_xlfn.XLOOKUP($L423,Pos!$A:$A,Pos!T:T,_xlfn.XLOOKUP($L423,#REF!,#REF!, ""), 0)</f>
        <v>#REF!</v>
      </c>
      <c r="AE423" s="1" t="e">
        <f>_xlfn.XLOOKUP($L423,Pos!$A:$A,Pos!U:U,_xlfn.XLOOKUP($L423,#REF!,#REF!, ""), 0)</f>
        <v>#REF!</v>
      </c>
      <c r="AF423" s="1" t="e">
        <f>_xlfn.XLOOKUP($L423,Pos!$A:$A,Pos!V:V,_xlfn.XLOOKUP($L423,#REF!,#REF!, ""), 0)</f>
        <v>#REF!</v>
      </c>
      <c r="AG423" s="1" t="e">
        <f>_xlfn.XLOOKUP($L423,Pos!$A:$A,Pos!W:W,_xlfn.XLOOKUP($L423,#REF!,#REF!, ""), 0)</f>
        <v>#REF!</v>
      </c>
      <c r="AH423" s="1" t="e">
        <f>_xlfn.XLOOKUP($L423,Pos!$A:$A,Pos!X:X,_xlfn.XLOOKUP($L423,#REF!,#REF!, ""), 0)</f>
        <v>#REF!</v>
      </c>
      <c r="AI423" s="1" t="e">
        <f>_xlfn.XLOOKUP($L423,Pos!$A:$A,Pos!Y:Y,_xlfn.XLOOKUP($L423,#REF!,#REF!, ""), 0)</f>
        <v>#REF!</v>
      </c>
      <c r="AJ423" s="1" t="e">
        <f>_xlfn.XLOOKUP($L423,Pos!$A:$A,Pos!Z:Z,_xlfn.XLOOKUP($L423,#REF!,#REF!, ""), 0)</f>
        <v>#REF!</v>
      </c>
      <c r="AK423" s="1" t="e">
        <f>_xlfn.XLOOKUP($L423,Pos!$A:$A,Pos!AA:AA,_xlfn.XLOOKUP($L423,#REF!,#REF!, ""), 0)</f>
        <v>#REF!</v>
      </c>
      <c r="AL423" s="1" t="e">
        <f>_xlfn.XLOOKUP($L423,Pos!$A:$A,Pos!AB:AB,_xlfn.XLOOKUP($L423,#REF!,#REF!, ""), 0)</f>
        <v>#REF!</v>
      </c>
      <c r="AM423" s="1" t="e">
        <f>_xlfn.XLOOKUP($L423,Pos!$A:$A,Pos!AC:AC,_xlfn.XLOOKUP($L423,#REF!,#REF!, ""), 0)</f>
        <v>#REF!</v>
      </c>
      <c r="AN423" s="1" t="e">
        <f>_xlfn.XLOOKUP($L423,Pos!$A:$A,Pos!AD:AD,_xlfn.XLOOKUP($L423,#REF!,#REF!, ""), 0)</f>
        <v>#REF!</v>
      </c>
      <c r="AO423" s="1" t="e">
        <f>_xlfn.XLOOKUP($L423,Pos!$A:$A,Pos!AE:AE,_xlfn.XLOOKUP($L423,#REF!,#REF!, ""), 0)</f>
        <v>#REF!</v>
      </c>
      <c r="AP423" s="1" t="e">
        <f>_xlfn.XLOOKUP($L423,Pos!$A:$A,Pos!AF:AF,_xlfn.XLOOKUP($L423,#REF!,#REF!, ""), 0)</f>
        <v>#REF!</v>
      </c>
      <c r="AQ423" s="1" t="e">
        <f>_xlfn.XLOOKUP($L423,Pos!$A:$A,Pos!AG:AG,_xlfn.XLOOKUP($L423,#REF!,#REF!, ""), 0)</f>
        <v>#REF!</v>
      </c>
      <c r="AR423" s="1" t="e">
        <f>_xlfn.XLOOKUP($L423,Pos!$A:$A,Pos!AH:AH,_xlfn.XLOOKUP($L423,#REF!,#REF!, ""), 0)</f>
        <v>#REF!</v>
      </c>
      <c r="AS423" s="1" t="e">
        <f>_xlfn.XLOOKUP($L423,Pos!$A:$A,Pos!AI:AI,_xlfn.XLOOKUP($L423,#REF!,#REF!, ""), 0)</f>
        <v>#REF!</v>
      </c>
      <c r="AT423" s="1" t="e">
        <f>_xlfn.XLOOKUP($L423,Pos!$A:$A,Pos!AJ:AJ,_xlfn.XLOOKUP($L423,#REF!,#REF!, ""), 0)</f>
        <v>#REF!</v>
      </c>
      <c r="AU423" s="1" t="e">
        <f>_xlfn.XLOOKUP($L423,Pos!$A:$A,Pos!AK:AK,_xlfn.XLOOKUP($L423,#REF!,#REF!, ""), 0)</f>
        <v>#REF!</v>
      </c>
      <c r="AV423" s="1" t="e">
        <f>_xlfn.XLOOKUP($L423,Pos!$A:$A,Pos!AL:AL,_xlfn.XLOOKUP($L423,#REF!,#REF!, ""), 0)</f>
        <v>#REF!</v>
      </c>
      <c r="AW423" s="1" t="e">
        <f>_xlfn.XLOOKUP($L423,Pos!$A:$A,Pos!AM:AM,_xlfn.XLOOKUP($L423,#REF!,#REF!, ""), 0)</f>
        <v>#REF!</v>
      </c>
      <c r="AX423" s="1" t="e">
        <f>_xlfn.XLOOKUP($L423,Pos!$A:$A,Pos!AN:AN,_xlfn.XLOOKUP($L423,#REF!,#REF!, ""), 0)</f>
        <v>#REF!</v>
      </c>
      <c r="AY423" s="1" t="e">
        <f>_xlfn.XLOOKUP($L423,Pos!$A:$A,Pos!AO:AO,_xlfn.XLOOKUP($L423,#REF!,#REF!, ""), 0)</f>
        <v>#REF!</v>
      </c>
      <c r="AZ423" s="7" t="str">
        <f t="shared" si="155"/>
        <v>OUT</v>
      </c>
      <c r="BA423" s="1">
        <f>IF(OR(_xlfn.XLOOKUP(L423,Pos!B:B,Pos!L:L,FALSE)="ESG Reason",_xlfn.XLOOKUP(L423,Pos!B:B,Pos!L:L,FALSE)="Blacklisted"),1,0)</f>
        <v>0</v>
      </c>
      <c r="BC423" s="11">
        <v>8.8494049048343913E-11</v>
      </c>
      <c r="BD423" s="11">
        <f>_xlfn.XLOOKUP($L423,Pos!$B:$B,Pos!H:H,0, 0)</f>
        <v>0</v>
      </c>
      <c r="BE423" s="11">
        <f>_xlfn.XLOOKUP($L423,Pos!$B:$B,Pos!I:I,0, 0)</f>
        <v>6.1580169534497357E-4</v>
      </c>
      <c r="BF423" s="18">
        <f t="shared" si="156"/>
        <v>6.1580169534497357E-4</v>
      </c>
      <c r="BG423" s="1">
        <f t="shared" si="157"/>
        <v>2</v>
      </c>
      <c r="BH423" s="1">
        <f t="shared" si="158"/>
        <v>7</v>
      </c>
      <c r="BI423" s="18">
        <f t="shared" si="159"/>
        <v>8.8494049048343913E-11</v>
      </c>
      <c r="BJ423" s="3">
        <f t="shared" si="160"/>
        <v>0</v>
      </c>
      <c r="BK423" s="18">
        <f t="shared" si="161"/>
        <v>0</v>
      </c>
    </row>
    <row r="424" spans="3:63" x14ac:dyDescent="0.25">
      <c r="C424" s="3"/>
      <c r="D424" s="3"/>
      <c r="E424" s="3"/>
      <c r="F424" s="3"/>
      <c r="G424" s="51" t="s">
        <v>354</v>
      </c>
      <c r="H424" s="8" t="str">
        <f t="shared" si="151"/>
        <v>0%North America</v>
      </c>
      <c r="I424" s="11" cm="1">
        <f t="array" ref="I424">IF(
   AZ424 = "OUT", 0,IF(
   BD424 &gt;= LARGE(IF(ISNUMBER(BD:BD), BD:BD), 3),
   BE424 - 0.001,
   IF(BE424 &gt;=VLOOKUP(P424,mapping!$A:$B,2,FALSE), BE424,VLOOKUP(P424,mapping!$A$2:$B$8,2,FALSE))
))</f>
        <v>0</v>
      </c>
      <c r="J424" s="11" cm="1">
        <f t="array" ref="J424">IF(
    AZ424="OUT",0,IF(IF(
                      BD424&gt;=LARGE(IF(ISNUMBER(BD:BD),BD:BD),3),
                      BE424+0.001,
                      VLOOKUP(H424,mapping!$D:$E,2,FALSE)
                      )&gt;I424,
                   IF(
                      BD424&gt;=LARGE(IF(ISNUMBER(BD:BD),BD:BD),3),
                      BE424+0.001,
                      VLOOKUP(H424,mapping!$D:$E,2,FALSE)
                      ),
                   I424+0.002))</f>
        <v>0</v>
      </c>
      <c r="K424" s="8">
        <f t="shared" si="152"/>
        <v>6.1517900070197351E-4</v>
      </c>
      <c r="L424" s="1" t="str">
        <f>Pos!B967</f>
        <v>US28176E1082</v>
      </c>
      <c r="M424" s="1" t="str">
        <f>_xlfn.XLOOKUP($L424,Pos!B:B,Pos!D:D,, 0)</f>
        <v>Edwards Lifesciences Corporation</v>
      </c>
      <c r="N424" s="1" t="str">
        <f>_xlfn.XLOOKUP($L424,Pos!B:B,Pos!E:E,, 0)</f>
        <v>Health Care</v>
      </c>
      <c r="O424" s="1" t="str">
        <f t="shared" si="153"/>
        <v>Health Care_North America</v>
      </c>
      <c r="P424" s="1" t="str">
        <f>_xlfn.XLOOKUP($L424,Pos!B:B,Pos!F:F,, 0)</f>
        <v>North America</v>
      </c>
      <c r="Q424" s="1">
        <v>0</v>
      </c>
      <c r="R424" s="9">
        <f>_xlfn.XLOOKUP($L424,Pos!$B:$B,Pos!N:N,0, 0)</f>
        <v>0</v>
      </c>
      <c r="S424" s="9">
        <f>_xlfn.XLOOKUP($L424,Pos!$B:$B,Pos!O:O,0, 0)</f>
        <v>2.34</v>
      </c>
      <c r="T424" s="9">
        <f>_xlfn.XLOOKUP($L424,Pos!$B:$B,Pos!P:P,0, 0)</f>
        <v>5.85</v>
      </c>
      <c r="U424" s="9">
        <f>_xlfn.XLOOKUP($L424,Pos!$B:$B,Pos!Q:Q,0, 0)</f>
        <v>8.8000000000000007</v>
      </c>
      <c r="V424" s="9">
        <f>_xlfn.XLOOKUP($L424,Pos!$B:$B,Pos!R:R,0, 0)</f>
        <v>7.4</v>
      </c>
      <c r="W424" s="9">
        <f>_xlfn.XLOOKUP($L424,Pos!$B:$B,Pos!S:S,0, 0)</f>
        <v>4.7166670000000002</v>
      </c>
      <c r="X424" s="9" t="str">
        <f>_xlfn.XLOOKUP($L424,Pos!$B:$B,Pos!J:J,0, 0)</f>
        <v>Outperform</v>
      </c>
      <c r="Y424" s="1">
        <v>0</v>
      </c>
      <c r="Z424" s="1">
        <v>0</v>
      </c>
      <c r="AA424" s="1">
        <f t="shared" si="154"/>
        <v>0</v>
      </c>
      <c r="AB424" s="9">
        <f>_xlfn.XLOOKUP(L424,Pos!B:B,Pos!K:K,-1,0)</f>
        <v>3.7288135593220342</v>
      </c>
      <c r="AC424" s="1" t="e">
        <f>_xlfn.XLOOKUP($L424,Pos!$A:$A,Pos!S:S,_xlfn.XLOOKUP($L424,#REF!,#REF!, ""), 0)</f>
        <v>#REF!</v>
      </c>
      <c r="AD424" s="1" t="e">
        <f>_xlfn.XLOOKUP($L424,Pos!$A:$A,Pos!T:T,_xlfn.XLOOKUP($L424,#REF!,#REF!, ""), 0)</f>
        <v>#REF!</v>
      </c>
      <c r="AE424" s="1" t="e">
        <f>_xlfn.XLOOKUP($L424,Pos!$A:$A,Pos!U:U,_xlfn.XLOOKUP($L424,#REF!,#REF!, ""), 0)</f>
        <v>#REF!</v>
      </c>
      <c r="AF424" s="1" t="e">
        <f>_xlfn.XLOOKUP($L424,Pos!$A:$A,Pos!V:V,_xlfn.XLOOKUP($L424,#REF!,#REF!, ""), 0)</f>
        <v>#REF!</v>
      </c>
      <c r="AG424" s="1" t="e">
        <f>_xlfn.XLOOKUP($L424,Pos!$A:$A,Pos!W:W,_xlfn.XLOOKUP($L424,#REF!,#REF!, ""), 0)</f>
        <v>#REF!</v>
      </c>
      <c r="AH424" s="1" t="e">
        <f>_xlfn.XLOOKUP($L424,Pos!$A:$A,Pos!X:X,_xlfn.XLOOKUP($L424,#REF!,#REF!, ""), 0)</f>
        <v>#REF!</v>
      </c>
      <c r="AI424" s="1" t="e">
        <f>_xlfn.XLOOKUP($L424,Pos!$A:$A,Pos!Y:Y,_xlfn.XLOOKUP($L424,#REF!,#REF!, ""), 0)</f>
        <v>#REF!</v>
      </c>
      <c r="AJ424" s="1" t="e">
        <f>_xlfn.XLOOKUP($L424,Pos!$A:$A,Pos!Z:Z,_xlfn.XLOOKUP($L424,#REF!,#REF!, ""), 0)</f>
        <v>#REF!</v>
      </c>
      <c r="AK424" s="1" t="e">
        <f>_xlfn.XLOOKUP($L424,Pos!$A:$A,Pos!AA:AA,_xlfn.XLOOKUP($L424,#REF!,#REF!, ""), 0)</f>
        <v>#REF!</v>
      </c>
      <c r="AL424" s="1" t="e">
        <f>_xlfn.XLOOKUP($L424,Pos!$A:$A,Pos!AB:AB,_xlfn.XLOOKUP($L424,#REF!,#REF!, ""), 0)</f>
        <v>#REF!</v>
      </c>
      <c r="AM424" s="1" t="e">
        <f>_xlfn.XLOOKUP($L424,Pos!$A:$A,Pos!AC:AC,_xlfn.XLOOKUP($L424,#REF!,#REF!, ""), 0)</f>
        <v>#REF!</v>
      </c>
      <c r="AN424" s="1" t="e">
        <f>_xlfn.XLOOKUP($L424,Pos!$A:$A,Pos!AD:AD,_xlfn.XLOOKUP($L424,#REF!,#REF!, ""), 0)</f>
        <v>#REF!</v>
      </c>
      <c r="AO424" s="1" t="e">
        <f>_xlfn.XLOOKUP($L424,Pos!$A:$A,Pos!AE:AE,_xlfn.XLOOKUP($L424,#REF!,#REF!, ""), 0)</f>
        <v>#REF!</v>
      </c>
      <c r="AP424" s="1" t="e">
        <f>_xlfn.XLOOKUP($L424,Pos!$A:$A,Pos!AF:AF,_xlfn.XLOOKUP($L424,#REF!,#REF!, ""), 0)</f>
        <v>#REF!</v>
      </c>
      <c r="AQ424" s="1" t="e">
        <f>_xlfn.XLOOKUP($L424,Pos!$A:$A,Pos!AG:AG,_xlfn.XLOOKUP($L424,#REF!,#REF!, ""), 0)</f>
        <v>#REF!</v>
      </c>
      <c r="AR424" s="1" t="e">
        <f>_xlfn.XLOOKUP($L424,Pos!$A:$A,Pos!AH:AH,_xlfn.XLOOKUP($L424,#REF!,#REF!, ""), 0)</f>
        <v>#REF!</v>
      </c>
      <c r="AS424" s="1" t="e">
        <f>_xlfn.XLOOKUP($L424,Pos!$A:$A,Pos!AI:AI,_xlfn.XLOOKUP($L424,#REF!,#REF!, ""), 0)</f>
        <v>#REF!</v>
      </c>
      <c r="AT424" s="1" t="e">
        <f>_xlfn.XLOOKUP($L424,Pos!$A:$A,Pos!AJ:AJ,_xlfn.XLOOKUP($L424,#REF!,#REF!, ""), 0)</f>
        <v>#REF!</v>
      </c>
      <c r="AU424" s="1" t="e">
        <f>_xlfn.XLOOKUP($L424,Pos!$A:$A,Pos!AK:AK,_xlfn.XLOOKUP($L424,#REF!,#REF!, ""), 0)</f>
        <v>#REF!</v>
      </c>
      <c r="AV424" s="1" t="e">
        <f>_xlfn.XLOOKUP($L424,Pos!$A:$A,Pos!AL:AL,_xlfn.XLOOKUP($L424,#REF!,#REF!, ""), 0)</f>
        <v>#REF!</v>
      </c>
      <c r="AW424" s="1" t="e">
        <f>_xlfn.XLOOKUP($L424,Pos!$A:$A,Pos!AM:AM,_xlfn.XLOOKUP($L424,#REF!,#REF!, ""), 0)</f>
        <v>#REF!</v>
      </c>
      <c r="AX424" s="1" t="e">
        <f>_xlfn.XLOOKUP($L424,Pos!$A:$A,Pos!AN:AN,_xlfn.XLOOKUP($L424,#REF!,#REF!, ""), 0)</f>
        <v>#REF!</v>
      </c>
      <c r="AY424" s="1" t="e">
        <f>_xlfn.XLOOKUP($L424,Pos!$A:$A,Pos!AO:AO,_xlfn.XLOOKUP($L424,#REF!,#REF!, ""), 0)</f>
        <v>#REF!</v>
      </c>
      <c r="AZ424" s="7" t="str">
        <f t="shared" si="155"/>
        <v>OUT</v>
      </c>
      <c r="BA424" s="1">
        <f>IF(OR(_xlfn.XLOOKUP(L424,Pos!B:B,Pos!L:L,FALSE)="ESG Reason",_xlfn.XLOOKUP(L424,Pos!B:B,Pos!L:L,FALSE)="Blacklisted"),1,0)</f>
        <v>0</v>
      </c>
      <c r="BC424" s="11">
        <v>9.1208690037953264E-11</v>
      </c>
      <c r="BD424" s="11">
        <f>_xlfn.XLOOKUP($L424,Pos!$B:$B,Pos!H:H,0, 0)</f>
        <v>0</v>
      </c>
      <c r="BE424" s="11">
        <f>_xlfn.XLOOKUP($L424,Pos!$B:$B,Pos!I:I,0, 0)</f>
        <v>6.1517900070197351E-4</v>
      </c>
      <c r="BF424" s="18">
        <f t="shared" si="156"/>
        <v>6.1517900070197351E-4</v>
      </c>
      <c r="BG424" s="1">
        <f t="shared" si="157"/>
        <v>1</v>
      </c>
      <c r="BH424" s="1">
        <f t="shared" si="158"/>
        <v>28</v>
      </c>
      <c r="BI424" s="18">
        <f t="shared" si="159"/>
        <v>9.1208690037953264E-11</v>
      </c>
      <c r="BJ424" s="3">
        <f t="shared" si="160"/>
        <v>0</v>
      </c>
      <c r="BK424" s="18">
        <f t="shared" si="161"/>
        <v>0</v>
      </c>
    </row>
    <row r="425" spans="3:63" x14ac:dyDescent="0.25">
      <c r="C425" s="3"/>
      <c r="D425" s="3"/>
      <c r="E425" s="3"/>
      <c r="F425" s="3"/>
      <c r="G425" s="51" t="s">
        <v>343</v>
      </c>
      <c r="H425" s="8" t="str">
        <f t="shared" si="151"/>
        <v>0%Others</v>
      </c>
      <c r="I425" s="11" cm="1">
        <f t="array" ref="I425">IF(
   AZ425 = "OUT", 0,IF(
   BD425 &gt;= LARGE(IF(ISNUMBER(BD:BD), BD:BD), 3),
   BE425 - 0.001,
   IF(BE425 &gt;=VLOOKUP(P425,mapping!$A:$B,2,FALSE), BE425,VLOOKUP(P425,mapping!$A$2:$B$8,2,FALSE))
))</f>
        <v>0</v>
      </c>
      <c r="J425" s="11" cm="1">
        <f t="array" ref="J425">IF(
    AZ425="OUT",0,IF(IF(
                      BD425&gt;=LARGE(IF(ISNUMBER(BD:BD),BD:BD),3),
                      BE425+0.001,
                      VLOOKUP(H425,mapping!$D:$E,2,FALSE)
                      )&gt;I425,
                   IF(
                      BD425&gt;=LARGE(IF(ISNUMBER(BD:BD),BD:BD),3),
                      BE425+0.001,
                      VLOOKUP(H425,mapping!$D:$E,2,FALSE)
                      ),
                   I425+0.002))</f>
        <v>0</v>
      </c>
      <c r="K425" s="8">
        <f t="shared" si="152"/>
        <v>6.1406173088877816E-4</v>
      </c>
      <c r="L425" s="1" t="str">
        <f>Pos!B555</f>
        <v>JP3371200001</v>
      </c>
      <c r="M425" s="1" t="str">
        <f>_xlfn.XLOOKUP($L425,Pos!B:B,Pos!D:D,, 0)</f>
        <v>Shin-Etsu Chemical Co Ltd</v>
      </c>
      <c r="N425" s="1" t="str">
        <f>_xlfn.XLOOKUP($L425,Pos!B:B,Pos!E:E,, 0)</f>
        <v>Chemicals</v>
      </c>
      <c r="O425" s="1" t="str">
        <f t="shared" si="153"/>
        <v>Chemicals_Others</v>
      </c>
      <c r="P425" s="1" t="str">
        <f>_xlfn.XLOOKUP($L425,Pos!B:B,Pos!F:F,, 0)</f>
        <v>Others</v>
      </c>
      <c r="Q425" s="1">
        <v>0</v>
      </c>
      <c r="R425" s="9">
        <f>_xlfn.XLOOKUP($L425,Pos!$B:$B,Pos!N:N,0, 0)</f>
        <v>5.6</v>
      </c>
      <c r="S425" s="9">
        <f>_xlfn.XLOOKUP($L425,Pos!$B:$B,Pos!O:O,0, 0)</f>
        <v>4.3806669999999999</v>
      </c>
      <c r="T425" s="9">
        <f>_xlfn.XLOOKUP($L425,Pos!$B:$B,Pos!P:P,0, 0)</f>
        <v>6.9</v>
      </c>
      <c r="U425" s="9">
        <f>_xlfn.XLOOKUP($L425,Pos!$B:$B,Pos!Q:Q,0, 0)</f>
        <v>0.7</v>
      </c>
      <c r="V425" s="9">
        <f>_xlfn.XLOOKUP($L425,Pos!$B:$B,Pos!R:R,0, 0)</f>
        <v>6.1666670000000003</v>
      </c>
      <c r="W425" s="9">
        <f>_xlfn.XLOOKUP($L425,Pos!$B:$B,Pos!S:S,0, 0)</f>
        <v>4.0483330000000004</v>
      </c>
      <c r="X425" s="9" t="str">
        <f>_xlfn.XLOOKUP($L425,Pos!$B:$B,Pos!J:J,0, 0)</f>
        <v>Outperform</v>
      </c>
      <c r="Y425" s="1">
        <v>0</v>
      </c>
      <c r="Z425" s="1">
        <v>0</v>
      </c>
      <c r="AA425" s="1">
        <f t="shared" si="154"/>
        <v>0</v>
      </c>
      <c r="AB425" s="9">
        <f>_xlfn.XLOOKUP(L425,Pos!B:B,Pos!K:K,-1,0)</f>
        <v>4.2857142857142856</v>
      </c>
      <c r="AC425" s="1" t="e">
        <f>_xlfn.XLOOKUP($L425,Pos!$A:$A,Pos!S:S,_xlfn.XLOOKUP($L425,#REF!,#REF!, ""), 0)</f>
        <v>#REF!</v>
      </c>
      <c r="AD425" s="1" t="e">
        <f>_xlfn.XLOOKUP($L425,Pos!$A:$A,Pos!T:T,_xlfn.XLOOKUP($L425,#REF!,#REF!, ""), 0)</f>
        <v>#REF!</v>
      </c>
      <c r="AE425" s="1" t="e">
        <f>_xlfn.XLOOKUP($L425,Pos!$A:$A,Pos!U:U,_xlfn.XLOOKUP($L425,#REF!,#REF!, ""), 0)</f>
        <v>#REF!</v>
      </c>
      <c r="AF425" s="1" t="e">
        <f>_xlfn.XLOOKUP($L425,Pos!$A:$A,Pos!V:V,_xlfn.XLOOKUP($L425,#REF!,#REF!, ""), 0)</f>
        <v>#REF!</v>
      </c>
      <c r="AG425" s="1" t="e">
        <f>_xlfn.XLOOKUP($L425,Pos!$A:$A,Pos!W:W,_xlfn.XLOOKUP($L425,#REF!,#REF!, ""), 0)</f>
        <v>#REF!</v>
      </c>
      <c r="AH425" s="1" t="e">
        <f>_xlfn.XLOOKUP($L425,Pos!$A:$A,Pos!X:X,_xlfn.XLOOKUP($L425,#REF!,#REF!, ""), 0)</f>
        <v>#REF!</v>
      </c>
      <c r="AI425" s="1" t="e">
        <f>_xlfn.XLOOKUP($L425,Pos!$A:$A,Pos!Y:Y,_xlfn.XLOOKUP($L425,#REF!,#REF!, ""), 0)</f>
        <v>#REF!</v>
      </c>
      <c r="AJ425" s="1" t="e">
        <f>_xlfn.XLOOKUP($L425,Pos!$A:$A,Pos!Z:Z,_xlfn.XLOOKUP($L425,#REF!,#REF!, ""), 0)</f>
        <v>#REF!</v>
      </c>
      <c r="AK425" s="1" t="e">
        <f>_xlfn.XLOOKUP($L425,Pos!$A:$A,Pos!AA:AA,_xlfn.XLOOKUP($L425,#REF!,#REF!, ""), 0)</f>
        <v>#REF!</v>
      </c>
      <c r="AL425" s="1" t="e">
        <f>_xlfn.XLOOKUP($L425,Pos!$A:$A,Pos!AB:AB,_xlfn.XLOOKUP($L425,#REF!,#REF!, ""), 0)</f>
        <v>#REF!</v>
      </c>
      <c r="AM425" s="1" t="e">
        <f>_xlfn.XLOOKUP($L425,Pos!$A:$A,Pos!AC:AC,_xlfn.XLOOKUP($L425,#REF!,#REF!, ""), 0)</f>
        <v>#REF!</v>
      </c>
      <c r="AN425" s="1" t="e">
        <f>_xlfn.XLOOKUP($L425,Pos!$A:$A,Pos!AD:AD,_xlfn.XLOOKUP($L425,#REF!,#REF!, ""), 0)</f>
        <v>#REF!</v>
      </c>
      <c r="AO425" s="1" t="e">
        <f>_xlfn.XLOOKUP($L425,Pos!$A:$A,Pos!AE:AE,_xlfn.XLOOKUP($L425,#REF!,#REF!, ""), 0)</f>
        <v>#REF!</v>
      </c>
      <c r="AP425" s="1" t="e">
        <f>_xlfn.XLOOKUP($L425,Pos!$A:$A,Pos!AF:AF,_xlfn.XLOOKUP($L425,#REF!,#REF!, ""), 0)</f>
        <v>#REF!</v>
      </c>
      <c r="AQ425" s="1" t="e">
        <f>_xlfn.XLOOKUP($L425,Pos!$A:$A,Pos!AG:AG,_xlfn.XLOOKUP($L425,#REF!,#REF!, ""), 0)</f>
        <v>#REF!</v>
      </c>
      <c r="AR425" s="1" t="e">
        <f>_xlfn.XLOOKUP($L425,Pos!$A:$A,Pos!AH:AH,_xlfn.XLOOKUP($L425,#REF!,#REF!, ""), 0)</f>
        <v>#REF!</v>
      </c>
      <c r="AS425" s="1" t="e">
        <f>_xlfn.XLOOKUP($L425,Pos!$A:$A,Pos!AI:AI,_xlfn.XLOOKUP($L425,#REF!,#REF!, ""), 0)</f>
        <v>#REF!</v>
      </c>
      <c r="AT425" s="1" t="e">
        <f>_xlfn.XLOOKUP($L425,Pos!$A:$A,Pos!AJ:AJ,_xlfn.XLOOKUP($L425,#REF!,#REF!, ""), 0)</f>
        <v>#REF!</v>
      </c>
      <c r="AU425" s="1" t="e">
        <f>_xlfn.XLOOKUP($L425,Pos!$A:$A,Pos!AK:AK,_xlfn.XLOOKUP($L425,#REF!,#REF!, ""), 0)</f>
        <v>#REF!</v>
      </c>
      <c r="AV425" s="1" t="e">
        <f>_xlfn.XLOOKUP($L425,Pos!$A:$A,Pos!AL:AL,_xlfn.XLOOKUP($L425,#REF!,#REF!, ""), 0)</f>
        <v>#REF!</v>
      </c>
      <c r="AW425" s="1" t="e">
        <f>_xlfn.XLOOKUP($L425,Pos!$A:$A,Pos!AM:AM,_xlfn.XLOOKUP($L425,#REF!,#REF!, ""), 0)</f>
        <v>#REF!</v>
      </c>
      <c r="AX425" s="1" t="e">
        <f>_xlfn.XLOOKUP($L425,Pos!$A:$A,Pos!AN:AN,_xlfn.XLOOKUP($L425,#REF!,#REF!, ""), 0)</f>
        <v>#REF!</v>
      </c>
      <c r="AY425" s="1" t="e">
        <f>_xlfn.XLOOKUP($L425,Pos!$A:$A,Pos!AO:AO,_xlfn.XLOOKUP($L425,#REF!,#REF!, ""), 0)</f>
        <v>#REF!</v>
      </c>
      <c r="AZ425" s="7" t="str">
        <f t="shared" si="155"/>
        <v>OUT</v>
      </c>
      <c r="BA425" s="1">
        <f>IF(OR(_xlfn.XLOOKUP(L425,Pos!B:B,Pos!L:L,FALSE)="ESG Reason",_xlfn.XLOOKUP(L425,Pos!B:B,Pos!L:L,FALSE)="Blacklisted"),1,0)</f>
        <v>0</v>
      </c>
      <c r="BC425" s="11">
        <v>8.9666931019562593E-11</v>
      </c>
      <c r="BD425" s="11">
        <f>_xlfn.XLOOKUP($L425,Pos!$B:$B,Pos!H:H,0, 0)</f>
        <v>0</v>
      </c>
      <c r="BE425" s="11">
        <f>_xlfn.XLOOKUP($L425,Pos!$B:$B,Pos!I:I,0, 0)</f>
        <v>6.1406173088877816E-4</v>
      </c>
      <c r="BF425" s="18">
        <f t="shared" si="156"/>
        <v>6.1406173088877816E-4</v>
      </c>
      <c r="BG425" s="1">
        <f t="shared" si="157"/>
        <v>3</v>
      </c>
      <c r="BH425" s="1">
        <f t="shared" si="158"/>
        <v>42</v>
      </c>
      <c r="BI425" s="18">
        <f t="shared" si="159"/>
        <v>8.9666931019562593E-11</v>
      </c>
      <c r="BJ425" s="3">
        <f t="shared" si="160"/>
        <v>0</v>
      </c>
      <c r="BK425" s="18">
        <f t="shared" si="161"/>
        <v>0</v>
      </c>
    </row>
    <row r="426" spans="3:63" x14ac:dyDescent="0.25">
      <c r="C426" s="3"/>
      <c r="D426" s="3"/>
      <c r="E426" s="3"/>
      <c r="F426" s="3"/>
      <c r="G426" s="51" t="s">
        <v>338</v>
      </c>
      <c r="H426" s="8" t="str">
        <f t="shared" si="151"/>
        <v>0%West Europe</v>
      </c>
      <c r="I426" s="11" cm="1">
        <f t="array" ref="I426">IF(
   AZ426 = "OUT", 0,IF(
   BD426 &gt;= LARGE(IF(ISNUMBER(BD:BD), BD:BD), 3),
   BE426 - 0.001,
   IF(BE426 &gt;=VLOOKUP(P426,mapping!$A:$B,2,FALSE), BE426,VLOOKUP(P426,mapping!$A$2:$B$8,2,FALSE))
))</f>
        <v>0</v>
      </c>
      <c r="J426" s="11" cm="1">
        <f t="array" ref="J426">IF(
    AZ426="OUT",0,IF(IF(
                      BD426&gt;=LARGE(IF(ISNUMBER(BD:BD),BD:BD),3),
                      BE426+0.001,
                      VLOOKUP(H426,mapping!$D:$E,2,FALSE)
                      )&gt;I426,
                   IF(
                      BD426&gt;=LARGE(IF(ISNUMBER(BD:BD),BD:BD),3),
                      BE426+0.001,
                      VLOOKUP(H426,mapping!$D:$E,2,FALSE)
                      ),
                   I426+0.002))</f>
        <v>0</v>
      </c>
      <c r="K426" s="8">
        <f t="shared" si="152"/>
        <v>6.1285054680160645E-4</v>
      </c>
      <c r="L426" s="1" t="str">
        <f>Pos!B166</f>
        <v>CH0013841017</v>
      </c>
      <c r="M426" s="1" t="str">
        <f>_xlfn.XLOOKUP($L426,Pos!B:B,Pos!D:D,, 0)</f>
        <v>Lonza Group AG</v>
      </c>
      <c r="N426" s="1" t="str">
        <f>_xlfn.XLOOKUP($L426,Pos!B:B,Pos!E:E,, 0)</f>
        <v>Health Care</v>
      </c>
      <c r="O426" s="1" t="str">
        <f t="shared" si="153"/>
        <v>Health Care_West Europe</v>
      </c>
      <c r="P426" s="1" t="str">
        <f>_xlfn.XLOOKUP($L426,Pos!B:B,Pos!F:F,, 0)</f>
        <v>West Europe</v>
      </c>
      <c r="Q426" s="1">
        <v>0</v>
      </c>
      <c r="R426" s="9">
        <f>_xlfn.XLOOKUP($L426,Pos!$B:$B,Pos!N:N,0, 0)</f>
        <v>5.0999999999999996</v>
      </c>
      <c r="S426" s="9">
        <f>_xlfn.XLOOKUP($L426,Pos!$B:$B,Pos!O:O,0, 0)</f>
        <v>1.8425</v>
      </c>
      <c r="T426" s="9">
        <f>_xlfn.XLOOKUP($L426,Pos!$B:$B,Pos!P:P,0, 0)</f>
        <v>2.85</v>
      </c>
      <c r="U426" s="9">
        <f>_xlfn.XLOOKUP($L426,Pos!$B:$B,Pos!Q:Q,0, 0)</f>
        <v>6.7</v>
      </c>
      <c r="V426" s="9">
        <f>_xlfn.XLOOKUP($L426,Pos!$B:$B,Pos!R:R,0, 0)</f>
        <v>6.4666670000000002</v>
      </c>
      <c r="W426" s="9">
        <f>_xlfn.XLOOKUP($L426,Pos!$B:$B,Pos!S:S,0, 0)</f>
        <v>6.7483339999999998</v>
      </c>
      <c r="X426" s="9" t="str">
        <f>_xlfn.XLOOKUP($L426,Pos!$B:$B,Pos!J:J,0, 0)</f>
        <v>Outperform</v>
      </c>
      <c r="Y426" s="1">
        <v>0</v>
      </c>
      <c r="Z426" s="1">
        <v>0</v>
      </c>
      <c r="AA426" s="1">
        <f t="shared" si="154"/>
        <v>0</v>
      </c>
      <c r="AB426" s="9">
        <f>_xlfn.XLOOKUP(L426,Pos!B:B,Pos!K:K,-1,0)</f>
        <v>6.7567567567567561</v>
      </c>
      <c r="AC426" s="1" t="e">
        <f>_xlfn.XLOOKUP($L426,Pos!$A:$A,Pos!S:S,_xlfn.XLOOKUP($L426,#REF!,#REF!, ""), 0)</f>
        <v>#REF!</v>
      </c>
      <c r="AD426" s="1" t="e">
        <f>_xlfn.XLOOKUP($L426,Pos!$A:$A,Pos!T:T,_xlfn.XLOOKUP($L426,#REF!,#REF!, ""), 0)</f>
        <v>#REF!</v>
      </c>
      <c r="AE426" s="1" t="e">
        <f>_xlfn.XLOOKUP($L426,Pos!$A:$A,Pos!U:U,_xlfn.XLOOKUP($L426,#REF!,#REF!, ""), 0)</f>
        <v>#REF!</v>
      </c>
      <c r="AF426" s="1" t="e">
        <f>_xlfn.XLOOKUP($L426,Pos!$A:$A,Pos!V:V,_xlfn.XLOOKUP($L426,#REF!,#REF!, ""), 0)</f>
        <v>#REF!</v>
      </c>
      <c r="AG426" s="1" t="e">
        <f>_xlfn.XLOOKUP($L426,Pos!$A:$A,Pos!W:W,_xlfn.XLOOKUP($L426,#REF!,#REF!, ""), 0)</f>
        <v>#REF!</v>
      </c>
      <c r="AH426" s="1" t="e">
        <f>_xlfn.XLOOKUP($L426,Pos!$A:$A,Pos!X:X,_xlfn.XLOOKUP($L426,#REF!,#REF!, ""), 0)</f>
        <v>#REF!</v>
      </c>
      <c r="AI426" s="1" t="e">
        <f>_xlfn.XLOOKUP($L426,Pos!$A:$A,Pos!Y:Y,_xlfn.XLOOKUP($L426,#REF!,#REF!, ""), 0)</f>
        <v>#REF!</v>
      </c>
      <c r="AJ426" s="1" t="e">
        <f>_xlfn.XLOOKUP($L426,Pos!$A:$A,Pos!Z:Z,_xlfn.XLOOKUP($L426,#REF!,#REF!, ""), 0)</f>
        <v>#REF!</v>
      </c>
      <c r="AK426" s="1" t="e">
        <f>_xlfn.XLOOKUP($L426,Pos!$A:$A,Pos!AA:AA,_xlfn.XLOOKUP($L426,#REF!,#REF!, ""), 0)</f>
        <v>#REF!</v>
      </c>
      <c r="AL426" s="1" t="e">
        <f>_xlfn.XLOOKUP($L426,Pos!$A:$A,Pos!AB:AB,_xlfn.XLOOKUP($L426,#REF!,#REF!, ""), 0)</f>
        <v>#REF!</v>
      </c>
      <c r="AM426" s="1" t="e">
        <f>_xlfn.XLOOKUP($L426,Pos!$A:$A,Pos!AC:AC,_xlfn.XLOOKUP($L426,#REF!,#REF!, ""), 0)</f>
        <v>#REF!</v>
      </c>
      <c r="AN426" s="1" t="e">
        <f>_xlfn.XLOOKUP($L426,Pos!$A:$A,Pos!AD:AD,_xlfn.XLOOKUP($L426,#REF!,#REF!, ""), 0)</f>
        <v>#REF!</v>
      </c>
      <c r="AO426" s="1" t="e">
        <f>_xlfn.XLOOKUP($L426,Pos!$A:$A,Pos!AE:AE,_xlfn.XLOOKUP($L426,#REF!,#REF!, ""), 0)</f>
        <v>#REF!</v>
      </c>
      <c r="AP426" s="1" t="e">
        <f>_xlfn.XLOOKUP($L426,Pos!$A:$A,Pos!AF:AF,_xlfn.XLOOKUP($L426,#REF!,#REF!, ""), 0)</f>
        <v>#REF!</v>
      </c>
      <c r="AQ426" s="1" t="e">
        <f>_xlfn.XLOOKUP($L426,Pos!$A:$A,Pos!AG:AG,_xlfn.XLOOKUP($L426,#REF!,#REF!, ""), 0)</f>
        <v>#REF!</v>
      </c>
      <c r="AR426" s="1" t="e">
        <f>_xlfn.XLOOKUP($L426,Pos!$A:$A,Pos!AH:AH,_xlfn.XLOOKUP($L426,#REF!,#REF!, ""), 0)</f>
        <v>#REF!</v>
      </c>
      <c r="AS426" s="1" t="e">
        <f>_xlfn.XLOOKUP($L426,Pos!$A:$A,Pos!AI:AI,_xlfn.XLOOKUP($L426,#REF!,#REF!, ""), 0)</f>
        <v>#REF!</v>
      </c>
      <c r="AT426" s="1" t="e">
        <f>_xlfn.XLOOKUP($L426,Pos!$A:$A,Pos!AJ:AJ,_xlfn.XLOOKUP($L426,#REF!,#REF!, ""), 0)</f>
        <v>#REF!</v>
      </c>
      <c r="AU426" s="1" t="e">
        <f>_xlfn.XLOOKUP($L426,Pos!$A:$A,Pos!AK:AK,_xlfn.XLOOKUP($L426,#REF!,#REF!, ""), 0)</f>
        <v>#REF!</v>
      </c>
      <c r="AV426" s="1" t="e">
        <f>_xlfn.XLOOKUP($L426,Pos!$A:$A,Pos!AL:AL,_xlfn.XLOOKUP($L426,#REF!,#REF!, ""), 0)</f>
        <v>#REF!</v>
      </c>
      <c r="AW426" s="1" t="e">
        <f>_xlfn.XLOOKUP($L426,Pos!$A:$A,Pos!AM:AM,_xlfn.XLOOKUP($L426,#REF!,#REF!, ""), 0)</f>
        <v>#REF!</v>
      </c>
      <c r="AX426" s="1" t="e">
        <f>_xlfn.XLOOKUP($L426,Pos!$A:$A,Pos!AN:AN,_xlfn.XLOOKUP($L426,#REF!,#REF!, ""), 0)</f>
        <v>#REF!</v>
      </c>
      <c r="AY426" s="1" t="e">
        <f>_xlfn.XLOOKUP($L426,Pos!$A:$A,Pos!AO:AO,_xlfn.XLOOKUP($L426,#REF!,#REF!, ""), 0)</f>
        <v>#REF!</v>
      </c>
      <c r="AZ426" s="7" t="str">
        <f t="shared" si="155"/>
        <v>OUT</v>
      </c>
      <c r="BA426" s="1">
        <f>IF(OR(_xlfn.XLOOKUP(L426,Pos!B:B,Pos!L:L,FALSE)="ESG Reason",_xlfn.XLOOKUP(L426,Pos!B:B,Pos!L:L,FALSE)="Blacklisted"),1,0)</f>
        <v>0</v>
      </c>
      <c r="BC426" s="11">
        <v>8.6140575269854687E-11</v>
      </c>
      <c r="BD426" s="11">
        <f>_xlfn.XLOOKUP($L426,Pos!$B:$B,Pos!H:H,0, 0)</f>
        <v>0</v>
      </c>
      <c r="BE426" s="11">
        <f>_xlfn.XLOOKUP($L426,Pos!$B:$B,Pos!I:I,0, 0)</f>
        <v>6.1285054680160645E-4</v>
      </c>
      <c r="BF426" s="18">
        <f t="shared" si="156"/>
        <v>6.1285054680160645E-4</v>
      </c>
      <c r="BG426" s="1">
        <f t="shared" si="157"/>
        <v>2</v>
      </c>
      <c r="BH426" s="1">
        <f t="shared" si="158"/>
        <v>9</v>
      </c>
      <c r="BI426" s="18">
        <f t="shared" si="159"/>
        <v>8.6140575269854687E-11</v>
      </c>
      <c r="BJ426" s="3">
        <f t="shared" si="160"/>
        <v>0</v>
      </c>
      <c r="BK426" s="18">
        <f t="shared" si="161"/>
        <v>0</v>
      </c>
    </row>
    <row r="427" spans="3:63" x14ac:dyDescent="0.25">
      <c r="C427" s="3"/>
      <c r="D427" s="3"/>
      <c r="E427" s="3"/>
      <c r="F427" s="3"/>
      <c r="G427" s="51" t="s">
        <v>346</v>
      </c>
      <c r="H427" s="8" t="str">
        <f t="shared" si="151"/>
        <v>0%West Europe</v>
      </c>
      <c r="I427" s="11" cm="1">
        <f t="array" ref="I427">IF(
   AZ427 = "OUT", 0,IF(
   BD427 &gt;= LARGE(IF(ISNUMBER(BD:BD), BD:BD), 3),
   BE427 - 0.001,
   IF(BE427 &gt;=VLOOKUP(P427,mapping!$A:$B,2,FALSE), BE427,VLOOKUP(P427,mapping!$A$2:$B$8,2,FALSE))
))</f>
        <v>0</v>
      </c>
      <c r="J427" s="11" cm="1">
        <f t="array" ref="J427">IF(
    AZ427="OUT",0,IF(IF(
                      BD427&gt;=LARGE(IF(ISNUMBER(BD:BD),BD:BD),3),
                      BE427+0.001,
                      VLOOKUP(H427,mapping!$D:$E,2,FALSE)
                      )&gt;I427,
                   IF(
                      BD427&gt;=LARGE(IF(ISNUMBER(BD:BD),BD:BD),3),
                      BE427+0.001,
                      VLOOKUP(H427,mapping!$D:$E,2,FALSE)
                      ),
                   I427+0.002))</f>
        <v>0</v>
      </c>
      <c r="K427" s="8">
        <f t="shared" si="152"/>
        <v>6.1112698483841636E-4</v>
      </c>
      <c r="L427" s="1" t="str">
        <f>Pos!B350</f>
        <v>GB0002374006</v>
      </c>
      <c r="M427" s="1" t="str">
        <f>_xlfn.XLOOKUP($L427,Pos!B:B,Pos!D:D,, 0)</f>
        <v>Diageo plc</v>
      </c>
      <c r="N427" s="1" t="str">
        <f>_xlfn.XLOOKUP($L427,Pos!B:B,Pos!E:E,, 0)</f>
        <v>Food, Beverage &amp; Tobacco</v>
      </c>
      <c r="O427" s="1" t="str">
        <f t="shared" si="153"/>
        <v>Food, Beverage &amp; Tobacco_West Europe</v>
      </c>
      <c r="P427" s="1" t="str">
        <f>_xlfn.XLOOKUP($L427,Pos!B:B,Pos!F:F,, 0)</f>
        <v>West Europe</v>
      </c>
      <c r="Q427" s="1">
        <v>0</v>
      </c>
      <c r="R427" s="9">
        <f>_xlfn.XLOOKUP($L427,Pos!$B:$B,Pos!N:N,0, 0)</f>
        <v>6.31</v>
      </c>
      <c r="S427" s="9">
        <f>_xlfn.XLOOKUP($L427,Pos!$B:$B,Pos!O:O,0, 0)</f>
        <v>4.544333</v>
      </c>
      <c r="T427" s="9">
        <f>_xlfn.XLOOKUP($L427,Pos!$B:$B,Pos!P:P,0, 0)</f>
        <v>5.3</v>
      </c>
      <c r="U427" s="9">
        <f>_xlfn.XLOOKUP($L427,Pos!$B:$B,Pos!Q:Q,0, 0)</f>
        <v>0.3</v>
      </c>
      <c r="V427" s="9">
        <f>_xlfn.XLOOKUP($L427,Pos!$B:$B,Pos!R:R,0, 0)</f>
        <v>2.1333329999999999</v>
      </c>
      <c r="W427" s="9">
        <f>_xlfn.XLOOKUP($L427,Pos!$B:$B,Pos!S:S,0, 0)</f>
        <v>2.4916670000000001</v>
      </c>
      <c r="X427" s="9" t="str">
        <f>_xlfn.XLOOKUP($L427,Pos!$B:$B,Pos!J:J,0, 0)</f>
        <v>Outperform</v>
      </c>
      <c r="Y427" s="1">
        <v>0</v>
      </c>
      <c r="Z427" s="1">
        <v>0</v>
      </c>
      <c r="AA427" s="1">
        <f t="shared" si="154"/>
        <v>0</v>
      </c>
      <c r="AB427" s="9">
        <f>_xlfn.XLOOKUP(L427,Pos!B:B,Pos!K:K,-1,0)</f>
        <v>5</v>
      </c>
      <c r="AC427" s="1" t="e">
        <f>_xlfn.XLOOKUP($L427,Pos!$A:$A,Pos!S:S,_xlfn.XLOOKUP($L427,#REF!,#REF!, ""), 0)</f>
        <v>#REF!</v>
      </c>
      <c r="AD427" s="1" t="e">
        <f>_xlfn.XLOOKUP($L427,Pos!$A:$A,Pos!T:T,_xlfn.XLOOKUP($L427,#REF!,#REF!, ""), 0)</f>
        <v>#REF!</v>
      </c>
      <c r="AE427" s="1" t="e">
        <f>_xlfn.XLOOKUP($L427,Pos!$A:$A,Pos!U:U,_xlfn.XLOOKUP($L427,#REF!,#REF!, ""), 0)</f>
        <v>#REF!</v>
      </c>
      <c r="AF427" s="1" t="e">
        <f>_xlfn.XLOOKUP($L427,Pos!$A:$A,Pos!V:V,_xlfn.XLOOKUP($L427,#REF!,#REF!, ""), 0)</f>
        <v>#REF!</v>
      </c>
      <c r="AG427" s="1" t="e">
        <f>_xlfn.XLOOKUP($L427,Pos!$A:$A,Pos!W:W,_xlfn.XLOOKUP($L427,#REF!,#REF!, ""), 0)</f>
        <v>#REF!</v>
      </c>
      <c r="AH427" s="1" t="e">
        <f>_xlfn.XLOOKUP($L427,Pos!$A:$A,Pos!X:X,_xlfn.XLOOKUP($L427,#REF!,#REF!, ""), 0)</f>
        <v>#REF!</v>
      </c>
      <c r="AI427" s="1" t="e">
        <f>_xlfn.XLOOKUP($L427,Pos!$A:$A,Pos!Y:Y,_xlfn.XLOOKUP($L427,#REF!,#REF!, ""), 0)</f>
        <v>#REF!</v>
      </c>
      <c r="AJ427" s="1" t="e">
        <f>_xlfn.XLOOKUP($L427,Pos!$A:$A,Pos!Z:Z,_xlfn.XLOOKUP($L427,#REF!,#REF!, ""), 0)</f>
        <v>#REF!</v>
      </c>
      <c r="AK427" s="1" t="e">
        <f>_xlfn.XLOOKUP($L427,Pos!$A:$A,Pos!AA:AA,_xlfn.XLOOKUP($L427,#REF!,#REF!, ""), 0)</f>
        <v>#REF!</v>
      </c>
      <c r="AL427" s="1" t="e">
        <f>_xlfn.XLOOKUP($L427,Pos!$A:$A,Pos!AB:AB,_xlfn.XLOOKUP($L427,#REF!,#REF!, ""), 0)</f>
        <v>#REF!</v>
      </c>
      <c r="AM427" s="1" t="e">
        <f>_xlfn.XLOOKUP($L427,Pos!$A:$A,Pos!AC:AC,_xlfn.XLOOKUP($L427,#REF!,#REF!, ""), 0)</f>
        <v>#REF!</v>
      </c>
      <c r="AN427" s="1" t="e">
        <f>_xlfn.XLOOKUP($L427,Pos!$A:$A,Pos!AD:AD,_xlfn.XLOOKUP($L427,#REF!,#REF!, ""), 0)</f>
        <v>#REF!</v>
      </c>
      <c r="AO427" s="1" t="e">
        <f>_xlfn.XLOOKUP($L427,Pos!$A:$A,Pos!AE:AE,_xlfn.XLOOKUP($L427,#REF!,#REF!, ""), 0)</f>
        <v>#REF!</v>
      </c>
      <c r="AP427" s="1" t="e">
        <f>_xlfn.XLOOKUP($L427,Pos!$A:$A,Pos!AF:AF,_xlfn.XLOOKUP($L427,#REF!,#REF!, ""), 0)</f>
        <v>#REF!</v>
      </c>
      <c r="AQ427" s="1" t="e">
        <f>_xlfn.XLOOKUP($L427,Pos!$A:$A,Pos!AG:AG,_xlfn.XLOOKUP($L427,#REF!,#REF!, ""), 0)</f>
        <v>#REF!</v>
      </c>
      <c r="AR427" s="1" t="e">
        <f>_xlfn.XLOOKUP($L427,Pos!$A:$A,Pos!AH:AH,_xlfn.XLOOKUP($L427,#REF!,#REF!, ""), 0)</f>
        <v>#REF!</v>
      </c>
      <c r="AS427" s="1" t="e">
        <f>_xlfn.XLOOKUP($L427,Pos!$A:$A,Pos!AI:AI,_xlfn.XLOOKUP($L427,#REF!,#REF!, ""), 0)</f>
        <v>#REF!</v>
      </c>
      <c r="AT427" s="1" t="e">
        <f>_xlfn.XLOOKUP($L427,Pos!$A:$A,Pos!AJ:AJ,_xlfn.XLOOKUP($L427,#REF!,#REF!, ""), 0)</f>
        <v>#REF!</v>
      </c>
      <c r="AU427" s="1" t="e">
        <f>_xlfn.XLOOKUP($L427,Pos!$A:$A,Pos!AK:AK,_xlfn.XLOOKUP($L427,#REF!,#REF!, ""), 0)</f>
        <v>#REF!</v>
      </c>
      <c r="AV427" s="1" t="e">
        <f>_xlfn.XLOOKUP($L427,Pos!$A:$A,Pos!AL:AL,_xlfn.XLOOKUP($L427,#REF!,#REF!, ""), 0)</f>
        <v>#REF!</v>
      </c>
      <c r="AW427" s="1" t="e">
        <f>_xlfn.XLOOKUP($L427,Pos!$A:$A,Pos!AM:AM,_xlfn.XLOOKUP($L427,#REF!,#REF!, ""), 0)</f>
        <v>#REF!</v>
      </c>
      <c r="AX427" s="1" t="e">
        <f>_xlfn.XLOOKUP($L427,Pos!$A:$A,Pos!AN:AN,_xlfn.XLOOKUP($L427,#REF!,#REF!, ""), 0)</f>
        <v>#REF!</v>
      </c>
      <c r="AY427" s="1" t="e">
        <f>_xlfn.XLOOKUP($L427,Pos!$A:$A,Pos!AO:AO,_xlfn.XLOOKUP($L427,#REF!,#REF!, ""), 0)</f>
        <v>#REF!</v>
      </c>
      <c r="AZ427" s="7" t="str">
        <f t="shared" si="155"/>
        <v>OUT</v>
      </c>
      <c r="BA427" s="1">
        <f>IF(OR(_xlfn.XLOOKUP(L427,Pos!B:B,Pos!L:L,FALSE)="ESG Reason",_xlfn.XLOOKUP(L427,Pos!B:B,Pos!L:L,FALSE)="Blacklisted"),1,0)</f>
        <v>0</v>
      </c>
      <c r="BC427" s="11">
        <v>8.667740461490171E-11</v>
      </c>
      <c r="BD427" s="11">
        <f>_xlfn.XLOOKUP($L427,Pos!$B:$B,Pos!H:H,0, 0)</f>
        <v>0</v>
      </c>
      <c r="BE427" s="11">
        <f>_xlfn.XLOOKUP($L427,Pos!$B:$B,Pos!I:I,0, 0)</f>
        <v>6.1112698483841636E-4</v>
      </c>
      <c r="BF427" s="18">
        <f t="shared" si="156"/>
        <v>6.1112698483841636E-4</v>
      </c>
      <c r="BG427" s="1">
        <f t="shared" si="157"/>
        <v>2</v>
      </c>
      <c r="BH427" s="1">
        <f t="shared" si="158"/>
        <v>8</v>
      </c>
      <c r="BI427" s="18">
        <f t="shared" si="159"/>
        <v>8.667740461490171E-11</v>
      </c>
      <c r="BJ427" s="3">
        <f t="shared" si="160"/>
        <v>0</v>
      </c>
      <c r="BK427" s="18">
        <f t="shared" si="161"/>
        <v>0</v>
      </c>
    </row>
    <row r="428" spans="3:63" x14ac:dyDescent="0.25">
      <c r="C428" s="3"/>
      <c r="D428" s="3"/>
      <c r="E428" s="3"/>
      <c r="F428" s="3"/>
      <c r="G428" s="51" t="s">
        <v>345</v>
      </c>
      <c r="H428" s="8" t="str">
        <f t="shared" si="151"/>
        <v>0%North America</v>
      </c>
      <c r="I428" s="11" cm="1">
        <f t="array" ref="I428">IF(
   AZ428 = "OUT", 0,IF(
   BD428 &gt;= LARGE(IF(ISNUMBER(BD:BD), BD:BD), 3),
   BE428 - 0.001,
   IF(BE428 &gt;=VLOOKUP(P428,mapping!$A:$B,2,FALSE), BE428,VLOOKUP(P428,mapping!$A$2:$B$8,2,FALSE))
))</f>
        <v>0</v>
      </c>
      <c r="J428" s="11" cm="1">
        <f t="array" ref="J428">IF(
    AZ428="OUT",0,IF(IF(
                      BD428&gt;=LARGE(IF(ISNUMBER(BD:BD),BD:BD),3),
                      BE428+0.001,
                      VLOOKUP(H428,mapping!$D:$E,2,FALSE)
                      )&gt;I428,
                   IF(
                      BD428&gt;=LARGE(IF(ISNUMBER(BD:BD),BD:BD),3),
                      BE428+0.001,
                      VLOOKUP(H428,mapping!$D:$E,2,FALSE)
                      ),
                   I428+0.002))</f>
        <v>0</v>
      </c>
      <c r="K428" s="8">
        <f t="shared" si="152"/>
        <v>6.1073202480866891E-4</v>
      </c>
      <c r="L428" s="1" t="str">
        <f>Pos!B1191</f>
        <v>US7561091049</v>
      </c>
      <c r="M428" s="1" t="str">
        <f>_xlfn.XLOOKUP($L428,Pos!B:B,Pos!D:D,, 0)</f>
        <v>Realty Income Corporation</v>
      </c>
      <c r="N428" s="1" t="str">
        <f>_xlfn.XLOOKUP($L428,Pos!B:B,Pos!E:E,, 0)</f>
        <v>Real Estate</v>
      </c>
      <c r="O428" s="1" t="str">
        <f t="shared" si="153"/>
        <v>Real Estate_North America</v>
      </c>
      <c r="P428" s="1" t="str">
        <f>_xlfn.XLOOKUP($L428,Pos!B:B,Pos!F:F,, 0)</f>
        <v>North America</v>
      </c>
      <c r="Q428" s="1">
        <v>0</v>
      </c>
      <c r="R428" s="9">
        <f>_xlfn.XLOOKUP($L428,Pos!$B:$B,Pos!N:N,0, 0)</f>
        <v>7.41</v>
      </c>
      <c r="S428" s="9">
        <f>_xlfn.XLOOKUP($L428,Pos!$B:$B,Pos!O:O,0, 0)</f>
        <v>5.452833</v>
      </c>
      <c r="T428" s="9">
        <f>_xlfn.XLOOKUP($L428,Pos!$B:$B,Pos!P:P,0, 0)</f>
        <v>4.125</v>
      </c>
      <c r="U428" s="9">
        <f>_xlfn.XLOOKUP($L428,Pos!$B:$B,Pos!Q:Q,0, 0)</f>
        <v>8.1</v>
      </c>
      <c r="V428" s="9">
        <f>_xlfn.XLOOKUP($L428,Pos!$B:$B,Pos!R:R,0, 0)</f>
        <v>9.3333329999999997</v>
      </c>
      <c r="W428" s="9">
        <f>_xlfn.XLOOKUP($L428,Pos!$B:$B,Pos!S:S,0, 0)</f>
        <v>6.8833330000000004</v>
      </c>
      <c r="X428" s="9" t="str">
        <f>_xlfn.XLOOKUP($L428,Pos!$B:$B,Pos!J:J,0, 0)</f>
        <v>Hold</v>
      </c>
      <c r="Y428" s="1">
        <v>0</v>
      </c>
      <c r="Z428" s="1">
        <v>0</v>
      </c>
      <c r="AA428" s="1">
        <f t="shared" si="154"/>
        <v>0</v>
      </c>
      <c r="AB428" s="9">
        <f>_xlfn.XLOOKUP(L428,Pos!B:B,Pos!K:K,-1,0)</f>
        <v>6.5714285714285712</v>
      </c>
      <c r="AC428" s="1" t="e">
        <f>_xlfn.XLOOKUP($L428,Pos!$A:$A,Pos!S:S,_xlfn.XLOOKUP($L428,#REF!,#REF!, ""), 0)</f>
        <v>#REF!</v>
      </c>
      <c r="AD428" s="1" t="e">
        <f>_xlfn.XLOOKUP($L428,Pos!$A:$A,Pos!T:T,_xlfn.XLOOKUP($L428,#REF!,#REF!, ""), 0)</f>
        <v>#REF!</v>
      </c>
      <c r="AE428" s="1" t="e">
        <f>_xlfn.XLOOKUP($L428,Pos!$A:$A,Pos!U:U,_xlfn.XLOOKUP($L428,#REF!,#REF!, ""), 0)</f>
        <v>#REF!</v>
      </c>
      <c r="AF428" s="1" t="e">
        <f>_xlfn.XLOOKUP($L428,Pos!$A:$A,Pos!V:V,_xlfn.XLOOKUP($L428,#REF!,#REF!, ""), 0)</f>
        <v>#REF!</v>
      </c>
      <c r="AG428" s="1" t="e">
        <f>_xlfn.XLOOKUP($L428,Pos!$A:$A,Pos!W:W,_xlfn.XLOOKUP($L428,#REF!,#REF!, ""), 0)</f>
        <v>#REF!</v>
      </c>
      <c r="AH428" s="1" t="e">
        <f>_xlfn.XLOOKUP($L428,Pos!$A:$A,Pos!X:X,_xlfn.XLOOKUP($L428,#REF!,#REF!, ""), 0)</f>
        <v>#REF!</v>
      </c>
      <c r="AI428" s="1" t="e">
        <f>_xlfn.XLOOKUP($L428,Pos!$A:$A,Pos!Y:Y,_xlfn.XLOOKUP($L428,#REF!,#REF!, ""), 0)</f>
        <v>#REF!</v>
      </c>
      <c r="AJ428" s="1" t="e">
        <f>_xlfn.XLOOKUP($L428,Pos!$A:$A,Pos!Z:Z,_xlfn.XLOOKUP($L428,#REF!,#REF!, ""), 0)</f>
        <v>#REF!</v>
      </c>
      <c r="AK428" s="1" t="e">
        <f>_xlfn.XLOOKUP($L428,Pos!$A:$A,Pos!AA:AA,_xlfn.XLOOKUP($L428,#REF!,#REF!, ""), 0)</f>
        <v>#REF!</v>
      </c>
      <c r="AL428" s="1" t="e">
        <f>_xlfn.XLOOKUP($L428,Pos!$A:$A,Pos!AB:AB,_xlfn.XLOOKUP($L428,#REF!,#REF!, ""), 0)</f>
        <v>#REF!</v>
      </c>
      <c r="AM428" s="1" t="e">
        <f>_xlfn.XLOOKUP($L428,Pos!$A:$A,Pos!AC:AC,_xlfn.XLOOKUP($L428,#REF!,#REF!, ""), 0)</f>
        <v>#REF!</v>
      </c>
      <c r="AN428" s="1" t="e">
        <f>_xlfn.XLOOKUP($L428,Pos!$A:$A,Pos!AD:AD,_xlfn.XLOOKUP($L428,#REF!,#REF!, ""), 0)</f>
        <v>#REF!</v>
      </c>
      <c r="AO428" s="1" t="e">
        <f>_xlfn.XLOOKUP($L428,Pos!$A:$A,Pos!AE:AE,_xlfn.XLOOKUP($L428,#REF!,#REF!, ""), 0)</f>
        <v>#REF!</v>
      </c>
      <c r="AP428" s="1" t="e">
        <f>_xlfn.XLOOKUP($L428,Pos!$A:$A,Pos!AF:AF,_xlfn.XLOOKUP($L428,#REF!,#REF!, ""), 0)</f>
        <v>#REF!</v>
      </c>
      <c r="AQ428" s="1" t="e">
        <f>_xlfn.XLOOKUP($L428,Pos!$A:$A,Pos!AG:AG,_xlfn.XLOOKUP($L428,#REF!,#REF!, ""), 0)</f>
        <v>#REF!</v>
      </c>
      <c r="AR428" s="1" t="e">
        <f>_xlfn.XLOOKUP($L428,Pos!$A:$A,Pos!AH:AH,_xlfn.XLOOKUP($L428,#REF!,#REF!, ""), 0)</f>
        <v>#REF!</v>
      </c>
      <c r="AS428" s="1" t="e">
        <f>_xlfn.XLOOKUP($L428,Pos!$A:$A,Pos!AI:AI,_xlfn.XLOOKUP($L428,#REF!,#REF!, ""), 0)</f>
        <v>#REF!</v>
      </c>
      <c r="AT428" s="1" t="e">
        <f>_xlfn.XLOOKUP($L428,Pos!$A:$A,Pos!AJ:AJ,_xlfn.XLOOKUP($L428,#REF!,#REF!, ""), 0)</f>
        <v>#REF!</v>
      </c>
      <c r="AU428" s="1" t="e">
        <f>_xlfn.XLOOKUP($L428,Pos!$A:$A,Pos!AK:AK,_xlfn.XLOOKUP($L428,#REF!,#REF!, ""), 0)</f>
        <v>#REF!</v>
      </c>
      <c r="AV428" s="1" t="e">
        <f>_xlfn.XLOOKUP($L428,Pos!$A:$A,Pos!AL:AL,_xlfn.XLOOKUP($L428,#REF!,#REF!, ""), 0)</f>
        <v>#REF!</v>
      </c>
      <c r="AW428" s="1" t="e">
        <f>_xlfn.XLOOKUP($L428,Pos!$A:$A,Pos!AM:AM,_xlfn.XLOOKUP($L428,#REF!,#REF!, ""), 0)</f>
        <v>#REF!</v>
      </c>
      <c r="AX428" s="1" t="e">
        <f>_xlfn.XLOOKUP($L428,Pos!$A:$A,Pos!AN:AN,_xlfn.XLOOKUP($L428,#REF!,#REF!, ""), 0)</f>
        <v>#REF!</v>
      </c>
      <c r="AY428" s="1" t="e">
        <f>_xlfn.XLOOKUP($L428,Pos!$A:$A,Pos!AO:AO,_xlfn.XLOOKUP($L428,#REF!,#REF!, ""), 0)</f>
        <v>#REF!</v>
      </c>
      <c r="AZ428" s="7" t="str">
        <f t="shared" si="155"/>
        <v>OUT</v>
      </c>
      <c r="BA428" s="1">
        <f>IF(OR(_xlfn.XLOOKUP(L428,Pos!B:B,Pos!L:L,FALSE)="ESG Reason",_xlfn.XLOOKUP(L428,Pos!B:B,Pos!L:L,FALSE)="Blacklisted"),1,0)</f>
        <v>0</v>
      </c>
      <c r="BC428" s="11">
        <v>9.661947447646365E-11</v>
      </c>
      <c r="BD428" s="11">
        <f>_xlfn.XLOOKUP($L428,Pos!$B:$B,Pos!H:H,0, 0)</f>
        <v>0</v>
      </c>
      <c r="BE428" s="11">
        <f>_xlfn.XLOOKUP($L428,Pos!$B:$B,Pos!I:I,0, 0)</f>
        <v>6.1073202480866891E-4</v>
      </c>
      <c r="BF428" s="18">
        <f t="shared" si="156"/>
        <v>6.1073202480866891E-4</v>
      </c>
      <c r="BG428" s="1">
        <f t="shared" si="157"/>
        <v>1</v>
      </c>
      <c r="BH428" s="1">
        <f t="shared" si="158"/>
        <v>33</v>
      </c>
      <c r="BI428" s="18">
        <f t="shared" si="159"/>
        <v>9.661947447646365E-11</v>
      </c>
      <c r="BJ428" s="3">
        <f t="shared" si="160"/>
        <v>0</v>
      </c>
      <c r="BK428" s="18">
        <f t="shared" si="161"/>
        <v>0</v>
      </c>
    </row>
    <row r="429" spans="3:63" x14ac:dyDescent="0.25">
      <c r="C429" s="3"/>
      <c r="D429" s="3"/>
      <c r="E429" s="3"/>
      <c r="F429" s="3"/>
      <c r="G429" s="51" t="s">
        <v>350</v>
      </c>
      <c r="H429" s="8" t="str">
        <f t="shared" si="151"/>
        <v>0%North America</v>
      </c>
      <c r="I429" s="11" cm="1">
        <f t="array" ref="I429">IF(
   AZ429 = "OUT", 0,IF(
   BD429 &gt;= LARGE(IF(ISNUMBER(BD:BD), BD:BD), 3),
   BE429 - 0.001,
   IF(BE429 &gt;=VLOOKUP(P429,mapping!$A:$B,2,FALSE), BE429,VLOOKUP(P429,mapping!$A$2:$B$8,2,FALSE))
))</f>
        <v>0</v>
      </c>
      <c r="J429" s="11" cm="1">
        <f t="array" ref="J429">IF(
    AZ429="OUT",0,IF(IF(
                      BD429&gt;=LARGE(IF(ISNUMBER(BD:BD),BD:BD),3),
                      BE429+0.001,
                      VLOOKUP(H429,mapping!$D:$E,2,FALSE)
                      )&gt;I429,
                   IF(
                      BD429&gt;=LARGE(IF(ISNUMBER(BD:BD),BD:BD),3),
                      BE429+0.001,
                      VLOOKUP(H429,mapping!$D:$E,2,FALSE)
                      ),
                   I429+0.002))</f>
        <v>0</v>
      </c>
      <c r="K429" s="8">
        <f t="shared" si="152"/>
        <v>6.0999651301865557E-4</v>
      </c>
      <c r="L429" s="1" t="str">
        <f>Pos!B968</f>
        <v>US2855121099</v>
      </c>
      <c r="M429" s="1" t="str">
        <f>_xlfn.XLOOKUP($L429,Pos!B:B,Pos!D:D,, 0)</f>
        <v>Electronic Arts Inc.</v>
      </c>
      <c r="N429" s="1" t="str">
        <f>_xlfn.XLOOKUP($L429,Pos!B:B,Pos!E:E,, 0)</f>
        <v>Technology</v>
      </c>
      <c r="O429" s="1" t="str">
        <f t="shared" si="153"/>
        <v>Technology_North America</v>
      </c>
      <c r="P429" s="1" t="str">
        <f>_xlfn.XLOOKUP($L429,Pos!B:B,Pos!F:F,, 0)</f>
        <v>North America</v>
      </c>
      <c r="Q429" s="1">
        <v>0</v>
      </c>
      <c r="R429" s="9">
        <f>_xlfn.XLOOKUP($L429,Pos!$B:$B,Pos!N:N,0, 0)</f>
        <v>4.17</v>
      </c>
      <c r="S429" s="9">
        <f>_xlfn.XLOOKUP($L429,Pos!$B:$B,Pos!O:O,0, 0)</f>
        <v>3.0701670000000001</v>
      </c>
      <c r="T429" s="9">
        <f>_xlfn.XLOOKUP($L429,Pos!$B:$B,Pos!P:P,0, 0)</f>
        <v>4.55</v>
      </c>
      <c r="U429" s="9">
        <f>_xlfn.XLOOKUP($L429,Pos!$B:$B,Pos!Q:Q,0, 0)</f>
        <v>8</v>
      </c>
      <c r="V429" s="9">
        <f>_xlfn.XLOOKUP($L429,Pos!$B:$B,Pos!R:R,0, 0)</f>
        <v>6.5333329999999998</v>
      </c>
      <c r="W429" s="9">
        <f>_xlfn.XLOOKUP($L429,Pos!$B:$B,Pos!S:S,0, 0)</f>
        <v>5.5866670000000003</v>
      </c>
      <c r="X429" s="9" t="str">
        <f>_xlfn.XLOOKUP($L429,Pos!$B:$B,Pos!J:J,0, 0)</f>
        <v>Hold</v>
      </c>
      <c r="Y429" s="1">
        <v>0</v>
      </c>
      <c r="Z429" s="1">
        <v>0</v>
      </c>
      <c r="AA429" s="1">
        <f t="shared" si="154"/>
        <v>0</v>
      </c>
      <c r="AB429" s="9">
        <f>_xlfn.XLOOKUP(L429,Pos!B:B,Pos!K:K,-1,0)</f>
        <v>2.1649484536082482</v>
      </c>
      <c r="AC429" s="1" t="e">
        <f>_xlfn.XLOOKUP($L429,Pos!$A:$A,Pos!S:S,_xlfn.XLOOKUP($L429,#REF!,#REF!, ""), 0)</f>
        <v>#REF!</v>
      </c>
      <c r="AD429" s="1" t="e">
        <f>_xlfn.XLOOKUP($L429,Pos!$A:$A,Pos!T:T,_xlfn.XLOOKUP($L429,#REF!,#REF!, ""), 0)</f>
        <v>#REF!</v>
      </c>
      <c r="AE429" s="1" t="e">
        <f>_xlfn.XLOOKUP($L429,Pos!$A:$A,Pos!U:U,_xlfn.XLOOKUP($L429,#REF!,#REF!, ""), 0)</f>
        <v>#REF!</v>
      </c>
      <c r="AF429" s="1" t="e">
        <f>_xlfn.XLOOKUP($L429,Pos!$A:$A,Pos!V:V,_xlfn.XLOOKUP($L429,#REF!,#REF!, ""), 0)</f>
        <v>#REF!</v>
      </c>
      <c r="AG429" s="1" t="e">
        <f>_xlfn.XLOOKUP($L429,Pos!$A:$A,Pos!W:W,_xlfn.XLOOKUP($L429,#REF!,#REF!, ""), 0)</f>
        <v>#REF!</v>
      </c>
      <c r="AH429" s="1" t="e">
        <f>_xlfn.XLOOKUP($L429,Pos!$A:$A,Pos!X:X,_xlfn.XLOOKUP($L429,#REF!,#REF!, ""), 0)</f>
        <v>#REF!</v>
      </c>
      <c r="AI429" s="1" t="e">
        <f>_xlfn.XLOOKUP($L429,Pos!$A:$A,Pos!Y:Y,_xlfn.XLOOKUP($L429,#REF!,#REF!, ""), 0)</f>
        <v>#REF!</v>
      </c>
      <c r="AJ429" s="1" t="e">
        <f>_xlfn.XLOOKUP($L429,Pos!$A:$A,Pos!Z:Z,_xlfn.XLOOKUP($L429,#REF!,#REF!, ""), 0)</f>
        <v>#REF!</v>
      </c>
      <c r="AK429" s="1" t="e">
        <f>_xlfn.XLOOKUP($L429,Pos!$A:$A,Pos!AA:AA,_xlfn.XLOOKUP($L429,#REF!,#REF!, ""), 0)</f>
        <v>#REF!</v>
      </c>
      <c r="AL429" s="1" t="e">
        <f>_xlfn.XLOOKUP($L429,Pos!$A:$A,Pos!AB:AB,_xlfn.XLOOKUP($L429,#REF!,#REF!, ""), 0)</f>
        <v>#REF!</v>
      </c>
      <c r="AM429" s="1" t="e">
        <f>_xlfn.XLOOKUP($L429,Pos!$A:$A,Pos!AC:AC,_xlfn.XLOOKUP($L429,#REF!,#REF!, ""), 0)</f>
        <v>#REF!</v>
      </c>
      <c r="AN429" s="1" t="e">
        <f>_xlfn.XLOOKUP($L429,Pos!$A:$A,Pos!AD:AD,_xlfn.XLOOKUP($L429,#REF!,#REF!, ""), 0)</f>
        <v>#REF!</v>
      </c>
      <c r="AO429" s="1" t="e">
        <f>_xlfn.XLOOKUP($L429,Pos!$A:$A,Pos!AE:AE,_xlfn.XLOOKUP($L429,#REF!,#REF!, ""), 0)</f>
        <v>#REF!</v>
      </c>
      <c r="AP429" s="1" t="e">
        <f>_xlfn.XLOOKUP($L429,Pos!$A:$A,Pos!AF:AF,_xlfn.XLOOKUP($L429,#REF!,#REF!, ""), 0)</f>
        <v>#REF!</v>
      </c>
      <c r="AQ429" s="1" t="e">
        <f>_xlfn.XLOOKUP($L429,Pos!$A:$A,Pos!AG:AG,_xlfn.XLOOKUP($L429,#REF!,#REF!, ""), 0)</f>
        <v>#REF!</v>
      </c>
      <c r="AR429" s="1" t="e">
        <f>_xlfn.XLOOKUP($L429,Pos!$A:$A,Pos!AH:AH,_xlfn.XLOOKUP($L429,#REF!,#REF!, ""), 0)</f>
        <v>#REF!</v>
      </c>
      <c r="AS429" s="1" t="e">
        <f>_xlfn.XLOOKUP($L429,Pos!$A:$A,Pos!AI:AI,_xlfn.XLOOKUP($L429,#REF!,#REF!, ""), 0)</f>
        <v>#REF!</v>
      </c>
      <c r="AT429" s="1" t="e">
        <f>_xlfn.XLOOKUP($L429,Pos!$A:$A,Pos!AJ:AJ,_xlfn.XLOOKUP($L429,#REF!,#REF!, ""), 0)</f>
        <v>#REF!</v>
      </c>
      <c r="AU429" s="1" t="e">
        <f>_xlfn.XLOOKUP($L429,Pos!$A:$A,Pos!AK:AK,_xlfn.XLOOKUP($L429,#REF!,#REF!, ""), 0)</f>
        <v>#REF!</v>
      </c>
      <c r="AV429" s="1" t="e">
        <f>_xlfn.XLOOKUP($L429,Pos!$A:$A,Pos!AL:AL,_xlfn.XLOOKUP($L429,#REF!,#REF!, ""), 0)</f>
        <v>#REF!</v>
      </c>
      <c r="AW429" s="1" t="e">
        <f>_xlfn.XLOOKUP($L429,Pos!$A:$A,Pos!AM:AM,_xlfn.XLOOKUP($L429,#REF!,#REF!, ""), 0)</f>
        <v>#REF!</v>
      </c>
      <c r="AX429" s="1" t="e">
        <f>_xlfn.XLOOKUP($L429,Pos!$A:$A,Pos!AN:AN,_xlfn.XLOOKUP($L429,#REF!,#REF!, ""), 0)</f>
        <v>#REF!</v>
      </c>
      <c r="AY429" s="1" t="e">
        <f>_xlfn.XLOOKUP($L429,Pos!$A:$A,Pos!AO:AO,_xlfn.XLOOKUP($L429,#REF!,#REF!, ""), 0)</f>
        <v>#REF!</v>
      </c>
      <c r="AZ429" s="7" t="str">
        <f t="shared" si="155"/>
        <v>OUT</v>
      </c>
      <c r="BA429" s="1">
        <f>IF(OR(_xlfn.XLOOKUP(L429,Pos!B:B,Pos!L:L,FALSE)="ESG Reason",_xlfn.XLOOKUP(L429,Pos!B:B,Pos!L:L,FALSE)="Blacklisted"),1,0)</f>
        <v>0</v>
      </c>
      <c r="BC429" s="11">
        <v>1.9841977164197431E-10</v>
      </c>
      <c r="BD429" s="11">
        <f>_xlfn.XLOOKUP($L429,Pos!$B:$B,Pos!H:H,0, 0)</f>
        <v>0</v>
      </c>
      <c r="BE429" s="11">
        <f>_xlfn.XLOOKUP($L429,Pos!$B:$B,Pos!I:I,0, 0)</f>
        <v>6.0999651301865557E-4</v>
      </c>
      <c r="BF429" s="18">
        <f t="shared" si="156"/>
        <v>6.0999651301865557E-4</v>
      </c>
      <c r="BG429" s="1">
        <f t="shared" si="157"/>
        <v>1</v>
      </c>
      <c r="BH429" s="1">
        <f t="shared" si="158"/>
        <v>35</v>
      </c>
      <c r="BI429" s="18">
        <f t="shared" si="159"/>
        <v>1.9841977164197431E-10</v>
      </c>
      <c r="BJ429" s="3">
        <f t="shared" si="160"/>
        <v>0</v>
      </c>
      <c r="BK429" s="18">
        <f t="shared" si="161"/>
        <v>0</v>
      </c>
    </row>
    <row r="430" spans="3:63" x14ac:dyDescent="0.25">
      <c r="C430" s="3"/>
      <c r="D430" s="3"/>
      <c r="E430" s="3"/>
      <c r="F430" s="3"/>
      <c r="G430" s="51" t="s">
        <v>353</v>
      </c>
      <c r="H430" s="8" t="str">
        <f t="shared" si="151"/>
        <v>0%North America</v>
      </c>
      <c r="I430" s="11" cm="1">
        <f t="array" ref="I430">IF(
   AZ430 = "OUT", 0,IF(
   BD430 &gt;= LARGE(IF(ISNUMBER(BD:BD), BD:BD), 3),
   BE430 - 0.001,
   IF(BE430 &gt;=VLOOKUP(P430,mapping!$A:$B,2,FALSE), BE430,VLOOKUP(P430,mapping!$A$2:$B$8,2,FALSE))
))</f>
        <v>0</v>
      </c>
      <c r="J430" s="11" cm="1">
        <f t="array" ref="J430">IF(
    AZ430="OUT",0,IF(IF(
                      BD430&gt;=LARGE(IF(ISNUMBER(BD:BD),BD:BD),3),
                      BE430+0.001,
                      VLOOKUP(H430,mapping!$D:$E,2,FALSE)
                      )&gt;I430,
                   IF(
                      BD430&gt;=LARGE(IF(ISNUMBER(BD:BD),BD:BD),3),
                      BE430+0.001,
                      VLOOKUP(H430,mapping!$D:$E,2,FALSE)
                      ),
                   I430+0.002))</f>
        <v>0</v>
      </c>
      <c r="K430" s="8">
        <f t="shared" si="152"/>
        <v>6.0894725354231213E-4</v>
      </c>
      <c r="L430" s="1" t="str">
        <f>Pos!B992</f>
        <v>US31488V1070</v>
      </c>
      <c r="M430" s="1" t="str">
        <f>_xlfn.XLOOKUP($L430,Pos!B:B,Pos!D:D,, 0)</f>
        <v>Ferguson Enterprises Inc.</v>
      </c>
      <c r="N430" s="1" t="str">
        <f>_xlfn.XLOOKUP($L430,Pos!B:B,Pos!E:E,, 0)</f>
        <v>Industrial Goods &amp; Services</v>
      </c>
      <c r="O430" s="1" t="str">
        <f t="shared" si="153"/>
        <v>Industrial Goods &amp; Services_North America</v>
      </c>
      <c r="P430" s="1" t="str">
        <f>_xlfn.XLOOKUP($L430,Pos!B:B,Pos!F:F,, 0)</f>
        <v>North America</v>
      </c>
      <c r="Q430" s="1">
        <v>0</v>
      </c>
      <c r="R430" s="9">
        <f>_xlfn.XLOOKUP($L430,Pos!$B:$B,Pos!N:N,0, 0)</f>
        <v>5.84</v>
      </c>
      <c r="S430" s="9">
        <f>_xlfn.XLOOKUP($L430,Pos!$B:$B,Pos!O:O,0, 0)</f>
        <v>5.1660000000000004</v>
      </c>
      <c r="T430" s="9">
        <f>_xlfn.XLOOKUP($L430,Pos!$B:$B,Pos!P:P,0, 0)</f>
        <v>6.1749999999999998</v>
      </c>
      <c r="U430" s="9">
        <f>_xlfn.XLOOKUP($L430,Pos!$B:$B,Pos!Q:Q,0, 0)</f>
        <v>7.3</v>
      </c>
      <c r="V430" s="9">
        <f>_xlfn.XLOOKUP($L430,Pos!$B:$B,Pos!R:R,0, 0)</f>
        <v>2.0666669999999998</v>
      </c>
      <c r="W430" s="9">
        <f>_xlfn.XLOOKUP($L430,Pos!$B:$B,Pos!S:S,0, 0)</f>
        <v>4.6366670000000001</v>
      </c>
      <c r="X430" s="9" t="str">
        <f>_xlfn.XLOOKUP($L430,Pos!$B:$B,Pos!J:J,0, 0)</f>
        <v>Outperform</v>
      </c>
      <c r="Y430" s="1">
        <v>0</v>
      </c>
      <c r="Z430" s="1">
        <v>0</v>
      </c>
      <c r="AA430" s="1">
        <f t="shared" si="154"/>
        <v>0</v>
      </c>
      <c r="AB430" s="9">
        <f>_xlfn.XLOOKUP(L430,Pos!B:B,Pos!K:K,-1,0)</f>
        <v>5.3125</v>
      </c>
      <c r="AC430" s="1" t="e">
        <f>_xlfn.XLOOKUP($L430,Pos!$A:$A,Pos!S:S,_xlfn.XLOOKUP($L430,#REF!,#REF!, ""), 0)</f>
        <v>#REF!</v>
      </c>
      <c r="AD430" s="1" t="e">
        <f>_xlfn.XLOOKUP($L430,Pos!$A:$A,Pos!T:T,_xlfn.XLOOKUP($L430,#REF!,#REF!, ""), 0)</f>
        <v>#REF!</v>
      </c>
      <c r="AE430" s="1" t="e">
        <f>_xlfn.XLOOKUP($L430,Pos!$A:$A,Pos!U:U,_xlfn.XLOOKUP($L430,#REF!,#REF!, ""), 0)</f>
        <v>#REF!</v>
      </c>
      <c r="AF430" s="1" t="e">
        <f>_xlfn.XLOOKUP($L430,Pos!$A:$A,Pos!V:V,_xlfn.XLOOKUP($L430,#REF!,#REF!, ""), 0)</f>
        <v>#REF!</v>
      </c>
      <c r="AG430" s="1" t="e">
        <f>_xlfn.XLOOKUP($L430,Pos!$A:$A,Pos!W:W,_xlfn.XLOOKUP($L430,#REF!,#REF!, ""), 0)</f>
        <v>#REF!</v>
      </c>
      <c r="AH430" s="1" t="e">
        <f>_xlfn.XLOOKUP($L430,Pos!$A:$A,Pos!X:X,_xlfn.XLOOKUP($L430,#REF!,#REF!, ""), 0)</f>
        <v>#REF!</v>
      </c>
      <c r="AI430" s="1" t="e">
        <f>_xlfn.XLOOKUP($L430,Pos!$A:$A,Pos!Y:Y,_xlfn.XLOOKUP($L430,#REF!,#REF!, ""), 0)</f>
        <v>#REF!</v>
      </c>
      <c r="AJ430" s="1" t="e">
        <f>_xlfn.XLOOKUP($L430,Pos!$A:$A,Pos!Z:Z,_xlfn.XLOOKUP($L430,#REF!,#REF!, ""), 0)</f>
        <v>#REF!</v>
      </c>
      <c r="AK430" s="1" t="e">
        <f>_xlfn.XLOOKUP($L430,Pos!$A:$A,Pos!AA:AA,_xlfn.XLOOKUP($L430,#REF!,#REF!, ""), 0)</f>
        <v>#REF!</v>
      </c>
      <c r="AL430" s="1" t="e">
        <f>_xlfn.XLOOKUP($L430,Pos!$A:$A,Pos!AB:AB,_xlfn.XLOOKUP($L430,#REF!,#REF!, ""), 0)</f>
        <v>#REF!</v>
      </c>
      <c r="AM430" s="1" t="e">
        <f>_xlfn.XLOOKUP($L430,Pos!$A:$A,Pos!AC:AC,_xlfn.XLOOKUP($L430,#REF!,#REF!, ""), 0)</f>
        <v>#REF!</v>
      </c>
      <c r="AN430" s="1" t="e">
        <f>_xlfn.XLOOKUP($L430,Pos!$A:$A,Pos!AD:AD,_xlfn.XLOOKUP($L430,#REF!,#REF!, ""), 0)</f>
        <v>#REF!</v>
      </c>
      <c r="AO430" s="1" t="e">
        <f>_xlfn.XLOOKUP($L430,Pos!$A:$A,Pos!AE:AE,_xlfn.XLOOKUP($L430,#REF!,#REF!, ""), 0)</f>
        <v>#REF!</v>
      </c>
      <c r="AP430" s="1" t="e">
        <f>_xlfn.XLOOKUP($L430,Pos!$A:$A,Pos!AF:AF,_xlfn.XLOOKUP($L430,#REF!,#REF!, ""), 0)</f>
        <v>#REF!</v>
      </c>
      <c r="AQ430" s="1" t="e">
        <f>_xlfn.XLOOKUP($L430,Pos!$A:$A,Pos!AG:AG,_xlfn.XLOOKUP($L430,#REF!,#REF!, ""), 0)</f>
        <v>#REF!</v>
      </c>
      <c r="AR430" s="1" t="e">
        <f>_xlfn.XLOOKUP($L430,Pos!$A:$A,Pos!AH:AH,_xlfn.XLOOKUP($L430,#REF!,#REF!, ""), 0)</f>
        <v>#REF!</v>
      </c>
      <c r="AS430" s="1" t="e">
        <f>_xlfn.XLOOKUP($L430,Pos!$A:$A,Pos!AI:AI,_xlfn.XLOOKUP($L430,#REF!,#REF!, ""), 0)</f>
        <v>#REF!</v>
      </c>
      <c r="AT430" s="1" t="e">
        <f>_xlfn.XLOOKUP($L430,Pos!$A:$A,Pos!AJ:AJ,_xlfn.XLOOKUP($L430,#REF!,#REF!, ""), 0)</f>
        <v>#REF!</v>
      </c>
      <c r="AU430" s="1" t="e">
        <f>_xlfn.XLOOKUP($L430,Pos!$A:$A,Pos!AK:AK,_xlfn.XLOOKUP($L430,#REF!,#REF!, ""), 0)</f>
        <v>#REF!</v>
      </c>
      <c r="AV430" s="1" t="e">
        <f>_xlfn.XLOOKUP($L430,Pos!$A:$A,Pos!AL:AL,_xlfn.XLOOKUP($L430,#REF!,#REF!, ""), 0)</f>
        <v>#REF!</v>
      </c>
      <c r="AW430" s="1" t="e">
        <f>_xlfn.XLOOKUP($L430,Pos!$A:$A,Pos!AM:AM,_xlfn.XLOOKUP($L430,#REF!,#REF!, ""), 0)</f>
        <v>#REF!</v>
      </c>
      <c r="AX430" s="1" t="e">
        <f>_xlfn.XLOOKUP($L430,Pos!$A:$A,Pos!AN:AN,_xlfn.XLOOKUP($L430,#REF!,#REF!, ""), 0)</f>
        <v>#REF!</v>
      </c>
      <c r="AY430" s="1" t="e">
        <f>_xlfn.XLOOKUP($L430,Pos!$A:$A,Pos!AO:AO,_xlfn.XLOOKUP($L430,#REF!,#REF!, ""), 0)</f>
        <v>#REF!</v>
      </c>
      <c r="AZ430" s="7" t="str">
        <f t="shared" si="155"/>
        <v>OUT</v>
      </c>
      <c r="BA430" s="1">
        <f>IF(OR(_xlfn.XLOOKUP(L430,Pos!B:B,Pos!L:L,FALSE)="ESG Reason",_xlfn.XLOOKUP(L430,Pos!B:B,Pos!L:L,FALSE)="Blacklisted"),1,0)</f>
        <v>0</v>
      </c>
      <c r="BC430" s="11">
        <v>8.6308018493318669E-11</v>
      </c>
      <c r="BD430" s="11">
        <f>_xlfn.XLOOKUP($L430,Pos!$B:$B,Pos!H:H,0, 0)</f>
        <v>0</v>
      </c>
      <c r="BE430" s="11">
        <f>_xlfn.XLOOKUP($L430,Pos!$B:$B,Pos!I:I,0, 0)</f>
        <v>6.0894725354231213E-4</v>
      </c>
      <c r="BF430" s="18">
        <f t="shared" si="156"/>
        <v>6.0894725354231213E-4</v>
      </c>
      <c r="BG430" s="1">
        <f t="shared" si="157"/>
        <v>1</v>
      </c>
      <c r="BH430" s="1">
        <f t="shared" si="158"/>
        <v>29</v>
      </c>
      <c r="BI430" s="18">
        <f t="shared" si="159"/>
        <v>8.6308018493318669E-11</v>
      </c>
      <c r="BJ430" s="3">
        <f t="shared" si="160"/>
        <v>0</v>
      </c>
      <c r="BK430" s="18">
        <f t="shared" si="161"/>
        <v>0</v>
      </c>
    </row>
    <row r="431" spans="3:63" x14ac:dyDescent="0.25">
      <c r="C431" s="3"/>
      <c r="D431" s="3"/>
      <c r="E431" s="3"/>
      <c r="F431" s="3"/>
      <c r="G431" s="51" t="s">
        <v>337</v>
      </c>
      <c r="H431" s="8" t="str">
        <f t="shared" si="151"/>
        <v>0%North America</v>
      </c>
      <c r="I431" s="11" cm="1">
        <f t="array" ref="I431">IF(
   AZ431 = "OUT", 0,IF(
   BD431 &gt;= LARGE(IF(ISNUMBER(BD:BD), BD:BD), 3),
   BE431 - 0.001,
   IF(BE431 &gt;=VLOOKUP(P431,mapping!$A:$B,2,FALSE), BE431,VLOOKUP(P431,mapping!$A$2:$B$8,2,FALSE))
))</f>
        <v>0</v>
      </c>
      <c r="J431" s="11" cm="1">
        <f t="array" ref="J431">IF(
    AZ431="OUT",0,IF(IF(
                      BD431&gt;=LARGE(IF(ISNUMBER(BD:BD),BD:BD),3),
                      BE431+0.001,
                      VLOOKUP(H431,mapping!$D:$E,2,FALSE)
                      )&gt;I431,
                   IF(
                      BD431&gt;=LARGE(IF(ISNUMBER(BD:BD),BD:BD),3),
                      BE431+0.001,
                      VLOOKUP(H431,mapping!$D:$E,2,FALSE)
                      ),
                   I431+0.002))</f>
        <v>0</v>
      </c>
      <c r="K431" s="8">
        <f t="shared" si="152"/>
        <v>6.083718660895046E-4</v>
      </c>
      <c r="L431" s="1" t="str">
        <f>Pos!B704</f>
        <v>NL0009538784</v>
      </c>
      <c r="M431" s="1" t="str">
        <f>_xlfn.XLOOKUP($L431,Pos!B:B,Pos!D:D,, 0)</f>
        <v>NXP Semiconductors NV</v>
      </c>
      <c r="N431" s="1" t="str">
        <f>_xlfn.XLOOKUP($L431,Pos!B:B,Pos!E:E,, 0)</f>
        <v>Technology</v>
      </c>
      <c r="O431" s="1" t="str">
        <f t="shared" si="153"/>
        <v>Technology_North America</v>
      </c>
      <c r="P431" s="1" t="str">
        <f>_xlfn.XLOOKUP($L431,Pos!B:B,Pos!F:F,, 0)</f>
        <v>North America</v>
      </c>
      <c r="Q431" s="1">
        <v>0</v>
      </c>
      <c r="R431" s="9">
        <f>_xlfn.XLOOKUP($L431,Pos!$B:$B,Pos!N:N,0, 0)</f>
        <v>7.61</v>
      </c>
      <c r="S431" s="9">
        <f>_xlfn.XLOOKUP($L431,Pos!$B:$B,Pos!O:O,0, 0)</f>
        <v>6.8045</v>
      </c>
      <c r="T431" s="9">
        <f>_xlfn.XLOOKUP($L431,Pos!$B:$B,Pos!P:P,0, 0)</f>
        <v>4.3499999999999996</v>
      </c>
      <c r="U431" s="9">
        <f>_xlfn.XLOOKUP($L431,Pos!$B:$B,Pos!Q:Q,0, 0)</f>
        <v>1.1000000000000001</v>
      </c>
      <c r="V431" s="9">
        <f>_xlfn.XLOOKUP($L431,Pos!$B:$B,Pos!R:R,0, 0)</f>
        <v>5.8</v>
      </c>
      <c r="W431" s="9">
        <f>_xlfn.XLOOKUP($L431,Pos!$B:$B,Pos!S:S,0, 0)</f>
        <v>1.9066669999999999</v>
      </c>
      <c r="X431" s="9" t="str">
        <f>_xlfn.XLOOKUP($L431,Pos!$B:$B,Pos!J:J,0, 0)</f>
        <v>Outperform</v>
      </c>
      <c r="Y431" s="1">
        <v>0</v>
      </c>
      <c r="Z431" s="1">
        <v>0</v>
      </c>
      <c r="AA431" s="1">
        <f t="shared" si="154"/>
        <v>0</v>
      </c>
      <c r="AB431" s="9">
        <f>_xlfn.XLOOKUP(L431,Pos!B:B,Pos!K:K,-1,0)</f>
        <v>1.9587628865979381</v>
      </c>
      <c r="AC431" s="1" t="e">
        <f>_xlfn.XLOOKUP($L431,Pos!$A:$A,Pos!S:S,_xlfn.XLOOKUP($L431,#REF!,#REF!, ""), 0)</f>
        <v>#REF!</v>
      </c>
      <c r="AD431" s="1" t="e">
        <f>_xlfn.XLOOKUP($L431,Pos!$A:$A,Pos!T:T,_xlfn.XLOOKUP($L431,#REF!,#REF!, ""), 0)</f>
        <v>#REF!</v>
      </c>
      <c r="AE431" s="1" t="e">
        <f>_xlfn.XLOOKUP($L431,Pos!$A:$A,Pos!U:U,_xlfn.XLOOKUP($L431,#REF!,#REF!, ""), 0)</f>
        <v>#REF!</v>
      </c>
      <c r="AF431" s="1" t="e">
        <f>_xlfn.XLOOKUP($L431,Pos!$A:$A,Pos!V:V,_xlfn.XLOOKUP($L431,#REF!,#REF!, ""), 0)</f>
        <v>#REF!</v>
      </c>
      <c r="AG431" s="1" t="e">
        <f>_xlfn.XLOOKUP($L431,Pos!$A:$A,Pos!W:W,_xlfn.XLOOKUP($L431,#REF!,#REF!, ""), 0)</f>
        <v>#REF!</v>
      </c>
      <c r="AH431" s="1" t="e">
        <f>_xlfn.XLOOKUP($L431,Pos!$A:$A,Pos!X:X,_xlfn.XLOOKUP($L431,#REF!,#REF!, ""), 0)</f>
        <v>#REF!</v>
      </c>
      <c r="AI431" s="1" t="e">
        <f>_xlfn.XLOOKUP($L431,Pos!$A:$A,Pos!Y:Y,_xlfn.XLOOKUP($L431,#REF!,#REF!, ""), 0)</f>
        <v>#REF!</v>
      </c>
      <c r="AJ431" s="1" t="e">
        <f>_xlfn.XLOOKUP($L431,Pos!$A:$A,Pos!Z:Z,_xlfn.XLOOKUP($L431,#REF!,#REF!, ""), 0)</f>
        <v>#REF!</v>
      </c>
      <c r="AK431" s="1" t="e">
        <f>_xlfn.XLOOKUP($L431,Pos!$A:$A,Pos!AA:AA,_xlfn.XLOOKUP($L431,#REF!,#REF!, ""), 0)</f>
        <v>#REF!</v>
      </c>
      <c r="AL431" s="1" t="e">
        <f>_xlfn.XLOOKUP($L431,Pos!$A:$A,Pos!AB:AB,_xlfn.XLOOKUP($L431,#REF!,#REF!, ""), 0)</f>
        <v>#REF!</v>
      </c>
      <c r="AM431" s="1" t="e">
        <f>_xlfn.XLOOKUP($L431,Pos!$A:$A,Pos!AC:AC,_xlfn.XLOOKUP($L431,#REF!,#REF!, ""), 0)</f>
        <v>#REF!</v>
      </c>
      <c r="AN431" s="1" t="e">
        <f>_xlfn.XLOOKUP($L431,Pos!$A:$A,Pos!AD:AD,_xlfn.XLOOKUP($L431,#REF!,#REF!, ""), 0)</f>
        <v>#REF!</v>
      </c>
      <c r="AO431" s="1" t="e">
        <f>_xlfn.XLOOKUP($L431,Pos!$A:$A,Pos!AE:AE,_xlfn.XLOOKUP($L431,#REF!,#REF!, ""), 0)</f>
        <v>#REF!</v>
      </c>
      <c r="AP431" s="1" t="e">
        <f>_xlfn.XLOOKUP($L431,Pos!$A:$A,Pos!AF:AF,_xlfn.XLOOKUP($L431,#REF!,#REF!, ""), 0)</f>
        <v>#REF!</v>
      </c>
      <c r="AQ431" s="1" t="e">
        <f>_xlfn.XLOOKUP($L431,Pos!$A:$A,Pos!AG:AG,_xlfn.XLOOKUP($L431,#REF!,#REF!, ""), 0)</f>
        <v>#REF!</v>
      </c>
      <c r="AR431" s="1" t="e">
        <f>_xlfn.XLOOKUP($L431,Pos!$A:$A,Pos!AH:AH,_xlfn.XLOOKUP($L431,#REF!,#REF!, ""), 0)</f>
        <v>#REF!</v>
      </c>
      <c r="AS431" s="1" t="e">
        <f>_xlfn.XLOOKUP($L431,Pos!$A:$A,Pos!AI:AI,_xlfn.XLOOKUP($L431,#REF!,#REF!, ""), 0)</f>
        <v>#REF!</v>
      </c>
      <c r="AT431" s="1" t="e">
        <f>_xlfn.XLOOKUP($L431,Pos!$A:$A,Pos!AJ:AJ,_xlfn.XLOOKUP($L431,#REF!,#REF!, ""), 0)</f>
        <v>#REF!</v>
      </c>
      <c r="AU431" s="1" t="e">
        <f>_xlfn.XLOOKUP($L431,Pos!$A:$A,Pos!AK:AK,_xlfn.XLOOKUP($L431,#REF!,#REF!, ""), 0)</f>
        <v>#REF!</v>
      </c>
      <c r="AV431" s="1" t="e">
        <f>_xlfn.XLOOKUP($L431,Pos!$A:$A,Pos!AL:AL,_xlfn.XLOOKUP($L431,#REF!,#REF!, ""), 0)</f>
        <v>#REF!</v>
      </c>
      <c r="AW431" s="1" t="e">
        <f>_xlfn.XLOOKUP($L431,Pos!$A:$A,Pos!AM:AM,_xlfn.XLOOKUP($L431,#REF!,#REF!, ""), 0)</f>
        <v>#REF!</v>
      </c>
      <c r="AX431" s="1" t="e">
        <f>_xlfn.XLOOKUP($L431,Pos!$A:$A,Pos!AN:AN,_xlfn.XLOOKUP($L431,#REF!,#REF!, ""), 0)</f>
        <v>#REF!</v>
      </c>
      <c r="AY431" s="1" t="e">
        <f>_xlfn.XLOOKUP($L431,Pos!$A:$A,Pos!AO:AO,_xlfn.XLOOKUP($L431,#REF!,#REF!, ""), 0)</f>
        <v>#REF!</v>
      </c>
      <c r="AZ431" s="7" t="str">
        <f t="shared" si="155"/>
        <v>OUT</v>
      </c>
      <c r="BA431" s="1">
        <f>IF(OR(_xlfn.XLOOKUP(L431,Pos!B:B,Pos!L:L,FALSE)="ESG Reason",_xlfn.XLOOKUP(L431,Pos!B:B,Pos!L:L,FALSE)="Blacklisted"),1,0)</f>
        <v>0</v>
      </c>
      <c r="BC431" s="11">
        <v>1.9841977164196689E-10</v>
      </c>
      <c r="BD431" s="11">
        <f>_xlfn.XLOOKUP($L431,Pos!$B:$B,Pos!H:H,0, 0)</f>
        <v>0</v>
      </c>
      <c r="BE431" s="11">
        <f>_xlfn.XLOOKUP($L431,Pos!$B:$B,Pos!I:I,0, 0)</f>
        <v>6.083718660895046E-4</v>
      </c>
      <c r="BF431" s="18">
        <f t="shared" si="156"/>
        <v>6.083718660895046E-4</v>
      </c>
      <c r="BG431" s="1">
        <f t="shared" si="157"/>
        <v>1</v>
      </c>
      <c r="BH431" s="1">
        <f t="shared" si="158"/>
        <v>35</v>
      </c>
      <c r="BI431" s="18">
        <f t="shared" si="159"/>
        <v>1.9841977164196689E-10</v>
      </c>
      <c r="BJ431" s="3">
        <f t="shared" si="160"/>
        <v>0</v>
      </c>
      <c r="BK431" s="18">
        <f t="shared" si="161"/>
        <v>0</v>
      </c>
    </row>
    <row r="432" spans="3:63" x14ac:dyDescent="0.25">
      <c r="C432" s="3"/>
      <c r="D432" s="3"/>
      <c r="E432" s="3"/>
      <c r="F432" s="3"/>
      <c r="G432" s="51" t="s">
        <v>336</v>
      </c>
      <c r="H432" s="8" t="str">
        <f t="shared" si="151"/>
        <v>0%North America</v>
      </c>
      <c r="I432" s="11" cm="1">
        <f t="array" ref="I432">IF(
   AZ432 = "OUT", 0,IF(
   BD432 &gt;= LARGE(IF(ISNUMBER(BD:BD), BD:BD), 3),
   BE432 - 0.001,
   IF(BE432 &gt;=VLOOKUP(P432,mapping!$A:$B,2,FALSE), BE432,VLOOKUP(P432,mapping!$A$2:$B$8,2,FALSE))
))</f>
        <v>0</v>
      </c>
      <c r="J432" s="11" cm="1">
        <f t="array" ref="J432">IF(
    AZ432="OUT",0,IF(IF(
                      BD432&gt;=LARGE(IF(ISNUMBER(BD:BD),BD:BD),3),
                      BE432+0.001,
                      VLOOKUP(H432,mapping!$D:$E,2,FALSE)
                      )&gt;I432,
                   IF(
                      BD432&gt;=LARGE(IF(ISNUMBER(BD:BD),BD:BD),3),
                      BE432+0.001,
                      VLOOKUP(H432,mapping!$D:$E,2,FALSE)
                      ),
                   I432+0.002))</f>
        <v>0</v>
      </c>
      <c r="K432" s="8">
        <f t="shared" si="152"/>
        <v>6.0627474734963537E-4</v>
      </c>
      <c r="L432" s="1" t="str">
        <f>Pos!B151</f>
        <v>CA9628791027</v>
      </c>
      <c r="M432" s="1" t="str">
        <f>_xlfn.XLOOKUP($L432,Pos!B:B,Pos!D:D,, 0)</f>
        <v>Wheaton Precious Metals Corp</v>
      </c>
      <c r="N432" s="1" t="str">
        <f>_xlfn.XLOOKUP($L432,Pos!B:B,Pos!E:E,, 0)</f>
        <v>Basic Resources</v>
      </c>
      <c r="O432" s="1" t="str">
        <f t="shared" si="153"/>
        <v>Basic Resources_North America</v>
      </c>
      <c r="P432" s="1" t="str">
        <f>_xlfn.XLOOKUP($L432,Pos!B:B,Pos!F:F,, 0)</f>
        <v>North America</v>
      </c>
      <c r="Q432" s="1">
        <v>0</v>
      </c>
      <c r="R432" s="9">
        <f>_xlfn.XLOOKUP($L432,Pos!$B:$B,Pos!N:N,0, 0)</f>
        <v>3.51</v>
      </c>
      <c r="S432" s="9">
        <f>_xlfn.XLOOKUP($L432,Pos!$B:$B,Pos!O:O,0, 0)</f>
        <v>1.047833</v>
      </c>
      <c r="T432" s="9">
        <f>_xlfn.XLOOKUP($L432,Pos!$B:$B,Pos!P:P,0, 0)</f>
        <v>6.0250000000000004</v>
      </c>
      <c r="U432" s="9">
        <f>_xlfn.XLOOKUP($L432,Pos!$B:$B,Pos!Q:Q,0, 0)</f>
        <v>7.6</v>
      </c>
      <c r="V432" s="9">
        <f>_xlfn.XLOOKUP($L432,Pos!$B:$B,Pos!R:R,0, 0)</f>
        <v>7</v>
      </c>
      <c r="W432" s="9">
        <f>_xlfn.XLOOKUP($L432,Pos!$B:$B,Pos!S:S,0, 0)</f>
        <v>7.6316670000000002</v>
      </c>
      <c r="X432" s="9" t="str">
        <f>_xlfn.XLOOKUP($L432,Pos!$B:$B,Pos!J:J,0, 0)</f>
        <v>Buy</v>
      </c>
      <c r="Y432" s="1">
        <v>0</v>
      </c>
      <c r="Z432" s="1">
        <v>0</v>
      </c>
      <c r="AA432" s="1">
        <f t="shared" si="154"/>
        <v>0</v>
      </c>
      <c r="AB432" s="9">
        <f>_xlfn.XLOOKUP(L432,Pos!B:B,Pos!K:K,-1,0)</f>
        <v>-1</v>
      </c>
      <c r="AC432" s="1" t="e">
        <f>_xlfn.XLOOKUP($L432,Pos!$A:$A,Pos!S:S,_xlfn.XLOOKUP($L432,#REF!,#REF!, ""), 0)</f>
        <v>#REF!</v>
      </c>
      <c r="AD432" s="1" t="e">
        <f>_xlfn.XLOOKUP($L432,Pos!$A:$A,Pos!T:T,_xlfn.XLOOKUP($L432,#REF!,#REF!, ""), 0)</f>
        <v>#REF!</v>
      </c>
      <c r="AE432" s="1" t="e">
        <f>_xlfn.XLOOKUP($L432,Pos!$A:$A,Pos!U:U,_xlfn.XLOOKUP($L432,#REF!,#REF!, ""), 0)</f>
        <v>#REF!</v>
      </c>
      <c r="AF432" s="1" t="e">
        <f>_xlfn.XLOOKUP($L432,Pos!$A:$A,Pos!V:V,_xlfn.XLOOKUP($L432,#REF!,#REF!, ""), 0)</f>
        <v>#REF!</v>
      </c>
      <c r="AG432" s="1" t="e">
        <f>_xlfn.XLOOKUP($L432,Pos!$A:$A,Pos!W:W,_xlfn.XLOOKUP($L432,#REF!,#REF!, ""), 0)</f>
        <v>#REF!</v>
      </c>
      <c r="AH432" s="1" t="e">
        <f>_xlfn.XLOOKUP($L432,Pos!$A:$A,Pos!X:X,_xlfn.XLOOKUP($L432,#REF!,#REF!, ""), 0)</f>
        <v>#REF!</v>
      </c>
      <c r="AI432" s="1" t="e">
        <f>_xlfn.XLOOKUP($L432,Pos!$A:$A,Pos!Y:Y,_xlfn.XLOOKUP($L432,#REF!,#REF!, ""), 0)</f>
        <v>#REF!</v>
      </c>
      <c r="AJ432" s="1" t="e">
        <f>_xlfn.XLOOKUP($L432,Pos!$A:$A,Pos!Z:Z,_xlfn.XLOOKUP($L432,#REF!,#REF!, ""), 0)</f>
        <v>#REF!</v>
      </c>
      <c r="AK432" s="1" t="e">
        <f>_xlfn.XLOOKUP($L432,Pos!$A:$A,Pos!AA:AA,_xlfn.XLOOKUP($L432,#REF!,#REF!, ""), 0)</f>
        <v>#REF!</v>
      </c>
      <c r="AL432" s="1" t="e">
        <f>_xlfn.XLOOKUP($L432,Pos!$A:$A,Pos!AB:AB,_xlfn.XLOOKUP($L432,#REF!,#REF!, ""), 0)</f>
        <v>#REF!</v>
      </c>
      <c r="AM432" s="1" t="e">
        <f>_xlfn.XLOOKUP($L432,Pos!$A:$A,Pos!AC:AC,_xlfn.XLOOKUP($L432,#REF!,#REF!, ""), 0)</f>
        <v>#REF!</v>
      </c>
      <c r="AN432" s="1" t="e">
        <f>_xlfn.XLOOKUP($L432,Pos!$A:$A,Pos!AD:AD,_xlfn.XLOOKUP($L432,#REF!,#REF!, ""), 0)</f>
        <v>#REF!</v>
      </c>
      <c r="AO432" s="1" t="e">
        <f>_xlfn.XLOOKUP($L432,Pos!$A:$A,Pos!AE:AE,_xlfn.XLOOKUP($L432,#REF!,#REF!, ""), 0)</f>
        <v>#REF!</v>
      </c>
      <c r="AP432" s="1" t="e">
        <f>_xlfn.XLOOKUP($L432,Pos!$A:$A,Pos!AF:AF,_xlfn.XLOOKUP($L432,#REF!,#REF!, ""), 0)</f>
        <v>#REF!</v>
      </c>
      <c r="AQ432" s="1" t="e">
        <f>_xlfn.XLOOKUP($L432,Pos!$A:$A,Pos!AG:AG,_xlfn.XLOOKUP($L432,#REF!,#REF!, ""), 0)</f>
        <v>#REF!</v>
      </c>
      <c r="AR432" s="1" t="e">
        <f>_xlfn.XLOOKUP($L432,Pos!$A:$A,Pos!AH:AH,_xlfn.XLOOKUP($L432,#REF!,#REF!, ""), 0)</f>
        <v>#REF!</v>
      </c>
      <c r="AS432" s="1" t="e">
        <f>_xlfn.XLOOKUP($L432,Pos!$A:$A,Pos!AI:AI,_xlfn.XLOOKUP($L432,#REF!,#REF!, ""), 0)</f>
        <v>#REF!</v>
      </c>
      <c r="AT432" s="1" t="e">
        <f>_xlfn.XLOOKUP($L432,Pos!$A:$A,Pos!AJ:AJ,_xlfn.XLOOKUP($L432,#REF!,#REF!, ""), 0)</f>
        <v>#REF!</v>
      </c>
      <c r="AU432" s="1" t="e">
        <f>_xlfn.XLOOKUP($L432,Pos!$A:$A,Pos!AK:AK,_xlfn.XLOOKUP($L432,#REF!,#REF!, ""), 0)</f>
        <v>#REF!</v>
      </c>
      <c r="AV432" s="1" t="e">
        <f>_xlfn.XLOOKUP($L432,Pos!$A:$A,Pos!AL:AL,_xlfn.XLOOKUP($L432,#REF!,#REF!, ""), 0)</f>
        <v>#REF!</v>
      </c>
      <c r="AW432" s="1" t="e">
        <f>_xlfn.XLOOKUP($L432,Pos!$A:$A,Pos!AM:AM,_xlfn.XLOOKUP($L432,#REF!,#REF!, ""), 0)</f>
        <v>#REF!</v>
      </c>
      <c r="AX432" s="1" t="e">
        <f>_xlfn.XLOOKUP($L432,Pos!$A:$A,Pos!AN:AN,_xlfn.XLOOKUP($L432,#REF!,#REF!, ""), 0)</f>
        <v>#REF!</v>
      </c>
      <c r="AY432" s="1" t="e">
        <f>_xlfn.XLOOKUP($L432,Pos!$A:$A,Pos!AO:AO,_xlfn.XLOOKUP($L432,#REF!,#REF!, ""), 0)</f>
        <v>#REF!</v>
      </c>
      <c r="AZ432" s="7" t="str">
        <f t="shared" si="155"/>
        <v>OUT</v>
      </c>
      <c r="BA432" s="1">
        <f>IF(OR(_xlfn.XLOOKUP(L432,Pos!B:B,Pos!L:L,FALSE)="ESG Reason",_xlfn.XLOOKUP(L432,Pos!B:B,Pos!L:L,FALSE)="Blacklisted"),1,0)</f>
        <v>0</v>
      </c>
      <c r="BC432" s="11">
        <v>8.7923654052720959E-11</v>
      </c>
      <c r="BD432" s="11">
        <f>_xlfn.XLOOKUP($L432,Pos!$B:$B,Pos!H:H,0, 0)</f>
        <v>0</v>
      </c>
      <c r="BE432" s="11">
        <f>_xlfn.XLOOKUP($L432,Pos!$B:$B,Pos!I:I,0, 0)</f>
        <v>6.0627474734963537E-4</v>
      </c>
      <c r="BF432" s="18">
        <f t="shared" si="156"/>
        <v>6.0627474734963537E-4</v>
      </c>
      <c r="BG432" s="1">
        <f t="shared" si="157"/>
        <v>1</v>
      </c>
      <c r="BH432" s="1">
        <f t="shared" si="158"/>
        <v>22</v>
      </c>
      <c r="BI432" s="18">
        <f t="shared" si="159"/>
        <v>8.7923654052720959E-11</v>
      </c>
      <c r="BJ432" s="3">
        <f t="shared" si="160"/>
        <v>0</v>
      </c>
      <c r="BK432" s="18">
        <f t="shared" si="161"/>
        <v>0</v>
      </c>
    </row>
    <row r="433" spans="3:63" x14ac:dyDescent="0.25">
      <c r="C433" s="3"/>
      <c r="D433" s="3"/>
      <c r="E433" s="3"/>
      <c r="F433" s="3"/>
      <c r="G433" s="51" t="s">
        <v>361</v>
      </c>
      <c r="H433" s="8" t="str">
        <f t="shared" si="151"/>
        <v>0%North America</v>
      </c>
      <c r="I433" s="11" cm="1">
        <f t="array" ref="I433">IF(
   AZ433 = "OUT", 0,IF(
   BD433 &gt;= LARGE(IF(ISNUMBER(BD:BD), BD:BD), 3),
   BE433 - 0.001,
   IF(BE433 &gt;=VLOOKUP(P433,mapping!$A:$B,2,FALSE), BE433,VLOOKUP(P433,mapping!$A$2:$B$8,2,FALSE))
))</f>
        <v>0</v>
      </c>
      <c r="J433" s="11" cm="1">
        <f t="array" ref="J433">IF(
    AZ433="OUT",0,IF(IF(
                      BD433&gt;=LARGE(IF(ISNUMBER(BD:BD),BD:BD),3),
                      BE433+0.001,
                      VLOOKUP(H433,mapping!$D:$E,2,FALSE)
                      )&gt;I433,
                   IF(
                      BD433&gt;=LARGE(IF(ISNUMBER(BD:BD),BD:BD),3),
                      BE433+0.001,
                      VLOOKUP(H433,mapping!$D:$E,2,FALSE)
                      ),
                   I433+0.002))</f>
        <v>0</v>
      </c>
      <c r="K433" s="8">
        <f t="shared" si="152"/>
        <v>6.0614242723837787E-4</v>
      </c>
      <c r="L433" s="1" t="str">
        <f>Pos!B95</f>
        <v>CA21037X1006</v>
      </c>
      <c r="M433" s="1" t="str">
        <f>_xlfn.XLOOKUP($L433,Pos!B:B,Pos!D:D,, 0)</f>
        <v>Constellation Software Inc.</v>
      </c>
      <c r="N433" s="1" t="str">
        <f>_xlfn.XLOOKUP($L433,Pos!B:B,Pos!E:E,, 0)</f>
        <v>Technology</v>
      </c>
      <c r="O433" s="1" t="str">
        <f t="shared" si="153"/>
        <v>Technology_North America</v>
      </c>
      <c r="P433" s="1" t="str">
        <f>_xlfn.XLOOKUP($L433,Pos!B:B,Pos!F:F,, 0)</f>
        <v>North America</v>
      </c>
      <c r="Q433" s="1">
        <v>0</v>
      </c>
      <c r="R433" s="9">
        <f>_xlfn.XLOOKUP($L433,Pos!$B:$B,Pos!N:N,0, 0)</f>
        <v>4.53</v>
      </c>
      <c r="S433" s="9">
        <f>_xlfn.XLOOKUP($L433,Pos!$B:$B,Pos!O:O,0, 0)</f>
        <v>4.9848340000000002</v>
      </c>
      <c r="T433" s="9">
        <f>_xlfn.XLOOKUP($L433,Pos!$B:$B,Pos!P:P,0, 0)</f>
        <v>5.05</v>
      </c>
      <c r="U433" s="9">
        <f>_xlfn.XLOOKUP($L433,Pos!$B:$B,Pos!Q:Q,0, 0)</f>
        <v>2.4</v>
      </c>
      <c r="V433" s="9">
        <f>_xlfn.XLOOKUP($L433,Pos!$B:$B,Pos!R:R,0, 0)</f>
        <v>5.5</v>
      </c>
      <c r="W433" s="9">
        <f>_xlfn.XLOOKUP($L433,Pos!$B:$B,Pos!S:S,0, 0)</f>
        <v>6.9016669999999998</v>
      </c>
      <c r="X433" s="9" t="str">
        <f>_xlfn.XLOOKUP($L433,Pos!$B:$B,Pos!J:J,0, 0)</f>
        <v>Outperform</v>
      </c>
      <c r="Y433" s="1">
        <v>0</v>
      </c>
      <c r="Z433" s="1">
        <v>0</v>
      </c>
      <c r="AA433" s="1">
        <f t="shared" si="154"/>
        <v>0</v>
      </c>
      <c r="AB433" s="9">
        <f>_xlfn.XLOOKUP(L433,Pos!B:B,Pos!K:K,-1,0)</f>
        <v>-1</v>
      </c>
      <c r="AC433" s="1" t="e">
        <f>_xlfn.XLOOKUP($L433,Pos!$A:$A,Pos!S:S,_xlfn.XLOOKUP($L433,#REF!,#REF!, ""), 0)</f>
        <v>#REF!</v>
      </c>
      <c r="AD433" s="1" t="e">
        <f>_xlfn.XLOOKUP($L433,Pos!$A:$A,Pos!T:T,_xlfn.XLOOKUP($L433,#REF!,#REF!, ""), 0)</f>
        <v>#REF!</v>
      </c>
      <c r="AE433" s="1" t="e">
        <f>_xlfn.XLOOKUP($L433,Pos!$A:$A,Pos!U:U,_xlfn.XLOOKUP($L433,#REF!,#REF!, ""), 0)</f>
        <v>#REF!</v>
      </c>
      <c r="AF433" s="1" t="e">
        <f>_xlfn.XLOOKUP($L433,Pos!$A:$A,Pos!V:V,_xlfn.XLOOKUP($L433,#REF!,#REF!, ""), 0)</f>
        <v>#REF!</v>
      </c>
      <c r="AG433" s="1" t="e">
        <f>_xlfn.XLOOKUP($L433,Pos!$A:$A,Pos!W:W,_xlfn.XLOOKUP($L433,#REF!,#REF!, ""), 0)</f>
        <v>#REF!</v>
      </c>
      <c r="AH433" s="1" t="e">
        <f>_xlfn.XLOOKUP($L433,Pos!$A:$A,Pos!X:X,_xlfn.XLOOKUP($L433,#REF!,#REF!, ""), 0)</f>
        <v>#REF!</v>
      </c>
      <c r="AI433" s="1" t="e">
        <f>_xlfn.XLOOKUP($L433,Pos!$A:$A,Pos!Y:Y,_xlfn.XLOOKUP($L433,#REF!,#REF!, ""), 0)</f>
        <v>#REF!</v>
      </c>
      <c r="AJ433" s="1" t="e">
        <f>_xlfn.XLOOKUP($L433,Pos!$A:$A,Pos!Z:Z,_xlfn.XLOOKUP($L433,#REF!,#REF!, ""), 0)</f>
        <v>#REF!</v>
      </c>
      <c r="AK433" s="1" t="e">
        <f>_xlfn.XLOOKUP($L433,Pos!$A:$A,Pos!AA:AA,_xlfn.XLOOKUP($L433,#REF!,#REF!, ""), 0)</f>
        <v>#REF!</v>
      </c>
      <c r="AL433" s="1" t="e">
        <f>_xlfn.XLOOKUP($L433,Pos!$A:$A,Pos!AB:AB,_xlfn.XLOOKUP($L433,#REF!,#REF!, ""), 0)</f>
        <v>#REF!</v>
      </c>
      <c r="AM433" s="1" t="e">
        <f>_xlfn.XLOOKUP($L433,Pos!$A:$A,Pos!AC:AC,_xlfn.XLOOKUP($L433,#REF!,#REF!, ""), 0)</f>
        <v>#REF!</v>
      </c>
      <c r="AN433" s="1" t="e">
        <f>_xlfn.XLOOKUP($L433,Pos!$A:$A,Pos!AD:AD,_xlfn.XLOOKUP($L433,#REF!,#REF!, ""), 0)</f>
        <v>#REF!</v>
      </c>
      <c r="AO433" s="1" t="e">
        <f>_xlfn.XLOOKUP($L433,Pos!$A:$A,Pos!AE:AE,_xlfn.XLOOKUP($L433,#REF!,#REF!, ""), 0)</f>
        <v>#REF!</v>
      </c>
      <c r="AP433" s="1" t="e">
        <f>_xlfn.XLOOKUP($L433,Pos!$A:$A,Pos!AF:AF,_xlfn.XLOOKUP($L433,#REF!,#REF!, ""), 0)</f>
        <v>#REF!</v>
      </c>
      <c r="AQ433" s="1" t="e">
        <f>_xlfn.XLOOKUP($L433,Pos!$A:$A,Pos!AG:AG,_xlfn.XLOOKUP($L433,#REF!,#REF!, ""), 0)</f>
        <v>#REF!</v>
      </c>
      <c r="AR433" s="1" t="e">
        <f>_xlfn.XLOOKUP($L433,Pos!$A:$A,Pos!AH:AH,_xlfn.XLOOKUP($L433,#REF!,#REF!, ""), 0)</f>
        <v>#REF!</v>
      </c>
      <c r="AS433" s="1" t="e">
        <f>_xlfn.XLOOKUP($L433,Pos!$A:$A,Pos!AI:AI,_xlfn.XLOOKUP($L433,#REF!,#REF!, ""), 0)</f>
        <v>#REF!</v>
      </c>
      <c r="AT433" s="1" t="e">
        <f>_xlfn.XLOOKUP($L433,Pos!$A:$A,Pos!AJ:AJ,_xlfn.XLOOKUP($L433,#REF!,#REF!, ""), 0)</f>
        <v>#REF!</v>
      </c>
      <c r="AU433" s="1" t="e">
        <f>_xlfn.XLOOKUP($L433,Pos!$A:$A,Pos!AK:AK,_xlfn.XLOOKUP($L433,#REF!,#REF!, ""), 0)</f>
        <v>#REF!</v>
      </c>
      <c r="AV433" s="1" t="e">
        <f>_xlfn.XLOOKUP($L433,Pos!$A:$A,Pos!AL:AL,_xlfn.XLOOKUP($L433,#REF!,#REF!, ""), 0)</f>
        <v>#REF!</v>
      </c>
      <c r="AW433" s="1" t="e">
        <f>_xlfn.XLOOKUP($L433,Pos!$A:$A,Pos!AM:AM,_xlfn.XLOOKUP($L433,#REF!,#REF!, ""), 0)</f>
        <v>#REF!</v>
      </c>
      <c r="AX433" s="1" t="e">
        <f>_xlfn.XLOOKUP($L433,Pos!$A:$A,Pos!AN:AN,_xlfn.XLOOKUP($L433,#REF!,#REF!, ""), 0)</f>
        <v>#REF!</v>
      </c>
      <c r="AY433" s="1" t="e">
        <f>_xlfn.XLOOKUP($L433,Pos!$A:$A,Pos!AO:AO,_xlfn.XLOOKUP($L433,#REF!,#REF!, ""), 0)</f>
        <v>#REF!</v>
      </c>
      <c r="AZ433" s="7" t="str">
        <f t="shared" si="155"/>
        <v>OUT</v>
      </c>
      <c r="BA433" s="1">
        <f>IF(OR(_xlfn.XLOOKUP(L433,Pos!B:B,Pos!L:L,FALSE)="ESG Reason",_xlfn.XLOOKUP(L433,Pos!B:B,Pos!L:L,FALSE)="Blacklisted"),1,0)</f>
        <v>0</v>
      </c>
      <c r="BC433" s="11">
        <v>1.9841977164197459E-10</v>
      </c>
      <c r="BD433" s="11">
        <f>_xlfn.XLOOKUP($L433,Pos!$B:$B,Pos!H:H,0, 0)</f>
        <v>0</v>
      </c>
      <c r="BE433" s="11">
        <f>_xlfn.XLOOKUP($L433,Pos!$B:$B,Pos!I:I,0, 0)</f>
        <v>6.0614242723837787E-4</v>
      </c>
      <c r="BF433" s="18">
        <f t="shared" si="156"/>
        <v>6.0614242723837787E-4</v>
      </c>
      <c r="BG433" s="1">
        <f t="shared" si="157"/>
        <v>1</v>
      </c>
      <c r="BH433" s="1">
        <f t="shared" si="158"/>
        <v>35</v>
      </c>
      <c r="BI433" s="18">
        <f t="shared" si="159"/>
        <v>1.9841977164197459E-10</v>
      </c>
      <c r="BJ433" s="3">
        <f t="shared" si="160"/>
        <v>0</v>
      </c>
      <c r="BK433" s="18">
        <f t="shared" si="161"/>
        <v>0</v>
      </c>
    </row>
    <row r="434" spans="3:63" x14ac:dyDescent="0.25">
      <c r="C434" s="3"/>
      <c r="D434" s="3"/>
      <c r="E434" s="3"/>
      <c r="F434" s="3"/>
      <c r="G434" s="51" t="s">
        <v>356</v>
      </c>
      <c r="H434" s="8" t="str">
        <f t="shared" si="151"/>
        <v>0%Others</v>
      </c>
      <c r="I434" s="11" cm="1">
        <f t="array" ref="I434">IF(
   AZ434 = "OUT", 0,IF(
   BD434 &gt;= LARGE(IF(ISNUMBER(BD:BD), BD:BD), 3),
   BE434 - 0.001,
   IF(BE434 &gt;=VLOOKUP(P434,mapping!$A:$B,2,FALSE), BE434,VLOOKUP(P434,mapping!$A$2:$B$8,2,FALSE))
))</f>
        <v>0</v>
      </c>
      <c r="J434" s="11" cm="1">
        <f t="array" ref="J434">IF(
    AZ434="OUT",0,IF(IF(
                      BD434&gt;=LARGE(IF(ISNUMBER(BD:BD),BD:BD),3),
                      BE434+0.001,
                      VLOOKUP(H434,mapping!$D:$E,2,FALSE)
                      )&gt;I434,
                   IF(
                      BD434&gt;=LARGE(IF(ISNUMBER(BD:BD),BD:BD),3),
                      BE434+0.001,
                      VLOOKUP(H434,mapping!$D:$E,2,FALSE)
                      ),
                   I434+0.002))</f>
        <v>0</v>
      </c>
      <c r="K434" s="8">
        <f t="shared" si="152"/>
        <v>6.0559004328185849E-4</v>
      </c>
      <c r="L434" s="1" t="str">
        <f>Pos!B588</f>
        <v>JP3496400007</v>
      </c>
      <c r="M434" s="1" t="str">
        <f>_xlfn.XLOOKUP($L434,Pos!B:B,Pos!D:D,, 0)</f>
        <v>KDDI Corporation</v>
      </c>
      <c r="N434" s="1" t="str">
        <f>_xlfn.XLOOKUP($L434,Pos!B:B,Pos!E:E,, 0)</f>
        <v>Telecommunications</v>
      </c>
      <c r="O434" s="1" t="str">
        <f t="shared" si="153"/>
        <v>Telecommunications_Others</v>
      </c>
      <c r="P434" s="1" t="str">
        <f>_xlfn.XLOOKUP($L434,Pos!B:B,Pos!F:F,, 0)</f>
        <v>Others</v>
      </c>
      <c r="Q434" s="1">
        <v>0</v>
      </c>
      <c r="R434" s="9">
        <f>_xlfn.XLOOKUP($L434,Pos!$B:$B,Pos!N:N,0, 0)</f>
        <v>4.4000000000000004</v>
      </c>
      <c r="S434" s="9">
        <f>_xlfn.XLOOKUP($L434,Pos!$B:$B,Pos!O:O,0, 0)</f>
        <v>6.8483330000000002</v>
      </c>
      <c r="T434" s="9">
        <f>_xlfn.XLOOKUP($L434,Pos!$B:$B,Pos!P:P,0, 0)</f>
        <v>4.5</v>
      </c>
      <c r="U434" s="9">
        <f>_xlfn.XLOOKUP($L434,Pos!$B:$B,Pos!Q:Q,0, 0)</f>
        <v>2.5</v>
      </c>
      <c r="V434" s="9">
        <f>_xlfn.XLOOKUP($L434,Pos!$B:$B,Pos!R:R,0, 0)</f>
        <v>8.1999999999999993</v>
      </c>
      <c r="W434" s="9">
        <f>_xlfn.XLOOKUP($L434,Pos!$B:$B,Pos!S:S,0, 0)</f>
        <v>3.398333</v>
      </c>
      <c r="X434" s="9" t="str">
        <f>_xlfn.XLOOKUP($L434,Pos!$B:$B,Pos!J:J,0, 0)</f>
        <v>Outperform</v>
      </c>
      <c r="Y434" s="1">
        <v>0</v>
      </c>
      <c r="Z434" s="1">
        <v>0</v>
      </c>
      <c r="AA434" s="1">
        <f t="shared" si="154"/>
        <v>0</v>
      </c>
      <c r="AB434" s="9">
        <f>_xlfn.XLOOKUP(L434,Pos!B:B,Pos!K:K,-1,0)</f>
        <v>5</v>
      </c>
      <c r="AC434" s="1" t="e">
        <f>_xlfn.XLOOKUP($L434,Pos!$A:$A,Pos!S:S,_xlfn.XLOOKUP($L434,#REF!,#REF!, ""), 0)</f>
        <v>#REF!</v>
      </c>
      <c r="AD434" s="1" t="e">
        <f>_xlfn.XLOOKUP($L434,Pos!$A:$A,Pos!T:T,_xlfn.XLOOKUP($L434,#REF!,#REF!, ""), 0)</f>
        <v>#REF!</v>
      </c>
      <c r="AE434" s="1" t="e">
        <f>_xlfn.XLOOKUP($L434,Pos!$A:$A,Pos!U:U,_xlfn.XLOOKUP($L434,#REF!,#REF!, ""), 0)</f>
        <v>#REF!</v>
      </c>
      <c r="AF434" s="1" t="e">
        <f>_xlfn.XLOOKUP($L434,Pos!$A:$A,Pos!V:V,_xlfn.XLOOKUP($L434,#REF!,#REF!, ""), 0)</f>
        <v>#REF!</v>
      </c>
      <c r="AG434" s="1" t="e">
        <f>_xlfn.XLOOKUP($L434,Pos!$A:$A,Pos!W:W,_xlfn.XLOOKUP($L434,#REF!,#REF!, ""), 0)</f>
        <v>#REF!</v>
      </c>
      <c r="AH434" s="1" t="e">
        <f>_xlfn.XLOOKUP($L434,Pos!$A:$A,Pos!X:X,_xlfn.XLOOKUP($L434,#REF!,#REF!, ""), 0)</f>
        <v>#REF!</v>
      </c>
      <c r="AI434" s="1" t="e">
        <f>_xlfn.XLOOKUP($L434,Pos!$A:$A,Pos!Y:Y,_xlfn.XLOOKUP($L434,#REF!,#REF!, ""), 0)</f>
        <v>#REF!</v>
      </c>
      <c r="AJ434" s="1" t="e">
        <f>_xlfn.XLOOKUP($L434,Pos!$A:$A,Pos!Z:Z,_xlfn.XLOOKUP($L434,#REF!,#REF!, ""), 0)</f>
        <v>#REF!</v>
      </c>
      <c r="AK434" s="1" t="e">
        <f>_xlfn.XLOOKUP($L434,Pos!$A:$A,Pos!AA:AA,_xlfn.XLOOKUP($L434,#REF!,#REF!, ""), 0)</f>
        <v>#REF!</v>
      </c>
      <c r="AL434" s="1" t="e">
        <f>_xlfn.XLOOKUP($L434,Pos!$A:$A,Pos!AB:AB,_xlfn.XLOOKUP($L434,#REF!,#REF!, ""), 0)</f>
        <v>#REF!</v>
      </c>
      <c r="AM434" s="1" t="e">
        <f>_xlfn.XLOOKUP($L434,Pos!$A:$A,Pos!AC:AC,_xlfn.XLOOKUP($L434,#REF!,#REF!, ""), 0)</f>
        <v>#REF!</v>
      </c>
      <c r="AN434" s="1" t="e">
        <f>_xlfn.XLOOKUP($L434,Pos!$A:$A,Pos!AD:AD,_xlfn.XLOOKUP($L434,#REF!,#REF!, ""), 0)</f>
        <v>#REF!</v>
      </c>
      <c r="AO434" s="1" t="e">
        <f>_xlfn.XLOOKUP($L434,Pos!$A:$A,Pos!AE:AE,_xlfn.XLOOKUP($L434,#REF!,#REF!, ""), 0)</f>
        <v>#REF!</v>
      </c>
      <c r="AP434" s="1" t="e">
        <f>_xlfn.XLOOKUP($L434,Pos!$A:$A,Pos!AF:AF,_xlfn.XLOOKUP($L434,#REF!,#REF!, ""), 0)</f>
        <v>#REF!</v>
      </c>
      <c r="AQ434" s="1" t="e">
        <f>_xlfn.XLOOKUP($L434,Pos!$A:$A,Pos!AG:AG,_xlfn.XLOOKUP($L434,#REF!,#REF!, ""), 0)</f>
        <v>#REF!</v>
      </c>
      <c r="AR434" s="1" t="e">
        <f>_xlfn.XLOOKUP($L434,Pos!$A:$A,Pos!AH:AH,_xlfn.XLOOKUP($L434,#REF!,#REF!, ""), 0)</f>
        <v>#REF!</v>
      </c>
      <c r="AS434" s="1" t="e">
        <f>_xlfn.XLOOKUP($L434,Pos!$A:$A,Pos!AI:AI,_xlfn.XLOOKUP($L434,#REF!,#REF!, ""), 0)</f>
        <v>#REF!</v>
      </c>
      <c r="AT434" s="1" t="e">
        <f>_xlfn.XLOOKUP($L434,Pos!$A:$A,Pos!AJ:AJ,_xlfn.XLOOKUP($L434,#REF!,#REF!, ""), 0)</f>
        <v>#REF!</v>
      </c>
      <c r="AU434" s="1" t="e">
        <f>_xlfn.XLOOKUP($L434,Pos!$A:$A,Pos!AK:AK,_xlfn.XLOOKUP($L434,#REF!,#REF!, ""), 0)</f>
        <v>#REF!</v>
      </c>
      <c r="AV434" s="1" t="e">
        <f>_xlfn.XLOOKUP($L434,Pos!$A:$A,Pos!AL:AL,_xlfn.XLOOKUP($L434,#REF!,#REF!, ""), 0)</f>
        <v>#REF!</v>
      </c>
      <c r="AW434" s="1" t="e">
        <f>_xlfn.XLOOKUP($L434,Pos!$A:$A,Pos!AM:AM,_xlfn.XLOOKUP($L434,#REF!,#REF!, ""), 0)</f>
        <v>#REF!</v>
      </c>
      <c r="AX434" s="1" t="e">
        <f>_xlfn.XLOOKUP($L434,Pos!$A:$A,Pos!AN:AN,_xlfn.XLOOKUP($L434,#REF!,#REF!, ""), 0)</f>
        <v>#REF!</v>
      </c>
      <c r="AY434" s="1" t="e">
        <f>_xlfn.XLOOKUP($L434,Pos!$A:$A,Pos!AO:AO,_xlfn.XLOOKUP($L434,#REF!,#REF!, ""), 0)</f>
        <v>#REF!</v>
      </c>
      <c r="AZ434" s="7" t="str">
        <f t="shared" si="155"/>
        <v>OUT</v>
      </c>
      <c r="BA434" s="1">
        <f>IF(OR(_xlfn.XLOOKUP(L434,Pos!B:B,Pos!L:L,FALSE)="ESG Reason",_xlfn.XLOOKUP(L434,Pos!B:B,Pos!L:L,FALSE)="Blacklisted"),1,0)</f>
        <v>0</v>
      </c>
      <c r="BC434" s="11">
        <v>9.1140390294161311E-11</v>
      </c>
      <c r="BD434" s="11">
        <f>_xlfn.XLOOKUP($L434,Pos!$B:$B,Pos!H:H,0, 0)</f>
        <v>0</v>
      </c>
      <c r="BE434" s="11">
        <f>_xlfn.XLOOKUP($L434,Pos!$B:$B,Pos!I:I,0, 0)</f>
        <v>6.0559004328185849E-4</v>
      </c>
      <c r="BF434" s="18">
        <f t="shared" si="156"/>
        <v>6.0559004328185849E-4</v>
      </c>
      <c r="BG434" s="1">
        <f t="shared" si="157"/>
        <v>3</v>
      </c>
      <c r="BH434" s="1">
        <f t="shared" si="158"/>
        <v>55</v>
      </c>
      <c r="BI434" s="18">
        <f t="shared" si="159"/>
        <v>9.1140390294161311E-11</v>
      </c>
      <c r="BJ434" s="3">
        <f t="shared" si="160"/>
        <v>0</v>
      </c>
      <c r="BK434" s="18">
        <f t="shared" si="161"/>
        <v>0</v>
      </c>
    </row>
    <row r="435" spans="3:63" x14ac:dyDescent="0.25">
      <c r="C435" s="3"/>
      <c r="D435" s="3"/>
      <c r="E435" s="3"/>
      <c r="F435" s="3"/>
      <c r="G435" s="51" t="s">
        <v>355</v>
      </c>
      <c r="H435" s="8" t="str">
        <f t="shared" si="151"/>
        <v>0%West Europe</v>
      </c>
      <c r="I435" s="11" cm="1">
        <f t="array" ref="I435">IF(
   AZ435 = "OUT", 0,IF(
   BD435 &gt;= LARGE(IF(ISNUMBER(BD:BD), BD:BD), 3),
   BE435 - 0.001,
   IF(BE435 &gt;=VLOOKUP(P435,mapping!$A:$B,2,FALSE), BE435,VLOOKUP(P435,mapping!$A$2:$B$8,2,FALSE))
))</f>
        <v>0</v>
      </c>
      <c r="J435" s="11" cm="1">
        <f t="array" ref="J435">IF(
    AZ435="OUT",0,IF(IF(
                      BD435&gt;=LARGE(IF(ISNUMBER(BD:BD),BD:BD),3),
                      BE435+0.001,
                      VLOOKUP(H435,mapping!$D:$E,2,FALSE)
                      )&gt;I435,
                   IF(
                      BD435&gt;=LARGE(IF(ISNUMBER(BD:BD),BD:BD),3),
                      BE435+0.001,
                      VLOOKUP(H435,mapping!$D:$E,2,FALSE)
                      ),
                   I435+0.002))</f>
        <v>0</v>
      </c>
      <c r="K435" s="8">
        <f t="shared" si="152"/>
        <v>6.0460689385354309E-4</v>
      </c>
      <c r="L435" s="1" t="str">
        <f>Pos!B324</f>
        <v>FR0000130809</v>
      </c>
      <c r="M435" s="1" t="str">
        <f>_xlfn.XLOOKUP($L435,Pos!B:B,Pos!D:D,, 0)</f>
        <v>Societe Generale S.A. Class A</v>
      </c>
      <c r="N435" s="1" t="str">
        <f>_xlfn.XLOOKUP($L435,Pos!B:B,Pos!E:E,, 0)</f>
        <v>Banks</v>
      </c>
      <c r="O435" s="1" t="str">
        <f t="shared" si="153"/>
        <v>Banks_West Europe</v>
      </c>
      <c r="P435" s="1" t="str">
        <f>_xlfn.XLOOKUP($L435,Pos!B:B,Pos!F:F,, 0)</f>
        <v>West Europe</v>
      </c>
      <c r="Q435" s="1">
        <v>0</v>
      </c>
      <c r="R435" s="9">
        <f>_xlfn.XLOOKUP($L435,Pos!$B:$B,Pos!N:N,0, 0)</f>
        <v>3.6</v>
      </c>
      <c r="S435" s="9">
        <f>_xlfn.XLOOKUP($L435,Pos!$B:$B,Pos!O:O,0, 0)</f>
        <v>8.4674999999999994</v>
      </c>
      <c r="T435" s="9">
        <f>_xlfn.XLOOKUP($L435,Pos!$B:$B,Pos!P:P,0, 0)</f>
        <v>1.175</v>
      </c>
      <c r="U435" s="9">
        <f>_xlfn.XLOOKUP($L435,Pos!$B:$B,Pos!Q:Q,0, 0)</f>
        <v>8.5</v>
      </c>
      <c r="V435" s="9">
        <f>_xlfn.XLOOKUP($L435,Pos!$B:$B,Pos!R:R,0, 0)</f>
        <v>1.8666670000000001</v>
      </c>
      <c r="W435" s="9">
        <f>_xlfn.XLOOKUP($L435,Pos!$B:$B,Pos!S:S,0, 0)</f>
        <v>7.17</v>
      </c>
      <c r="X435" s="9" t="str">
        <f>_xlfn.XLOOKUP($L435,Pos!$B:$B,Pos!J:J,0, 0)</f>
        <v>Outperform</v>
      </c>
      <c r="Y435" s="1">
        <v>0</v>
      </c>
      <c r="Z435" s="1">
        <v>0</v>
      </c>
      <c r="AA435" s="1">
        <f t="shared" si="154"/>
        <v>0</v>
      </c>
      <c r="AB435" s="9">
        <f>_xlfn.XLOOKUP(L435,Pos!B:B,Pos!K:K,-1,0)</f>
        <v>8.6111111111111107</v>
      </c>
      <c r="AC435" s="1" t="e">
        <f>_xlfn.XLOOKUP($L435,Pos!$A:$A,Pos!S:S,_xlfn.XLOOKUP($L435,#REF!,#REF!, ""), 0)</f>
        <v>#REF!</v>
      </c>
      <c r="AD435" s="1" t="e">
        <f>_xlfn.XLOOKUP($L435,Pos!$A:$A,Pos!T:T,_xlfn.XLOOKUP($L435,#REF!,#REF!, ""), 0)</f>
        <v>#REF!</v>
      </c>
      <c r="AE435" s="1" t="e">
        <f>_xlfn.XLOOKUP($L435,Pos!$A:$A,Pos!U:U,_xlfn.XLOOKUP($L435,#REF!,#REF!, ""), 0)</f>
        <v>#REF!</v>
      </c>
      <c r="AF435" s="1" t="e">
        <f>_xlfn.XLOOKUP($L435,Pos!$A:$A,Pos!V:V,_xlfn.XLOOKUP($L435,#REF!,#REF!, ""), 0)</f>
        <v>#REF!</v>
      </c>
      <c r="AG435" s="1" t="e">
        <f>_xlfn.XLOOKUP($L435,Pos!$A:$A,Pos!W:W,_xlfn.XLOOKUP($L435,#REF!,#REF!, ""), 0)</f>
        <v>#REF!</v>
      </c>
      <c r="AH435" s="1" t="e">
        <f>_xlfn.XLOOKUP($L435,Pos!$A:$A,Pos!X:X,_xlfn.XLOOKUP($L435,#REF!,#REF!, ""), 0)</f>
        <v>#REF!</v>
      </c>
      <c r="AI435" s="1" t="e">
        <f>_xlfn.XLOOKUP($L435,Pos!$A:$A,Pos!Y:Y,_xlfn.XLOOKUP($L435,#REF!,#REF!, ""), 0)</f>
        <v>#REF!</v>
      </c>
      <c r="AJ435" s="1" t="e">
        <f>_xlfn.XLOOKUP($L435,Pos!$A:$A,Pos!Z:Z,_xlfn.XLOOKUP($L435,#REF!,#REF!, ""), 0)</f>
        <v>#REF!</v>
      </c>
      <c r="AK435" s="1" t="e">
        <f>_xlfn.XLOOKUP($L435,Pos!$A:$A,Pos!AA:AA,_xlfn.XLOOKUP($L435,#REF!,#REF!, ""), 0)</f>
        <v>#REF!</v>
      </c>
      <c r="AL435" s="1" t="e">
        <f>_xlfn.XLOOKUP($L435,Pos!$A:$A,Pos!AB:AB,_xlfn.XLOOKUP($L435,#REF!,#REF!, ""), 0)</f>
        <v>#REF!</v>
      </c>
      <c r="AM435" s="1" t="e">
        <f>_xlfn.XLOOKUP($L435,Pos!$A:$A,Pos!AC:AC,_xlfn.XLOOKUP($L435,#REF!,#REF!, ""), 0)</f>
        <v>#REF!</v>
      </c>
      <c r="AN435" s="1" t="e">
        <f>_xlfn.XLOOKUP($L435,Pos!$A:$A,Pos!AD:AD,_xlfn.XLOOKUP($L435,#REF!,#REF!, ""), 0)</f>
        <v>#REF!</v>
      </c>
      <c r="AO435" s="1" t="e">
        <f>_xlfn.XLOOKUP($L435,Pos!$A:$A,Pos!AE:AE,_xlfn.XLOOKUP($L435,#REF!,#REF!, ""), 0)</f>
        <v>#REF!</v>
      </c>
      <c r="AP435" s="1" t="e">
        <f>_xlfn.XLOOKUP($L435,Pos!$A:$A,Pos!AF:AF,_xlfn.XLOOKUP($L435,#REF!,#REF!, ""), 0)</f>
        <v>#REF!</v>
      </c>
      <c r="AQ435" s="1" t="e">
        <f>_xlfn.XLOOKUP($L435,Pos!$A:$A,Pos!AG:AG,_xlfn.XLOOKUP($L435,#REF!,#REF!, ""), 0)</f>
        <v>#REF!</v>
      </c>
      <c r="AR435" s="1" t="e">
        <f>_xlfn.XLOOKUP($L435,Pos!$A:$A,Pos!AH:AH,_xlfn.XLOOKUP($L435,#REF!,#REF!, ""), 0)</f>
        <v>#REF!</v>
      </c>
      <c r="AS435" s="1" t="e">
        <f>_xlfn.XLOOKUP($L435,Pos!$A:$A,Pos!AI:AI,_xlfn.XLOOKUP($L435,#REF!,#REF!, ""), 0)</f>
        <v>#REF!</v>
      </c>
      <c r="AT435" s="1" t="e">
        <f>_xlfn.XLOOKUP($L435,Pos!$A:$A,Pos!AJ:AJ,_xlfn.XLOOKUP($L435,#REF!,#REF!, ""), 0)</f>
        <v>#REF!</v>
      </c>
      <c r="AU435" s="1" t="e">
        <f>_xlfn.XLOOKUP($L435,Pos!$A:$A,Pos!AK:AK,_xlfn.XLOOKUP($L435,#REF!,#REF!, ""), 0)</f>
        <v>#REF!</v>
      </c>
      <c r="AV435" s="1" t="e">
        <f>_xlfn.XLOOKUP($L435,Pos!$A:$A,Pos!AL:AL,_xlfn.XLOOKUP($L435,#REF!,#REF!, ""), 0)</f>
        <v>#REF!</v>
      </c>
      <c r="AW435" s="1" t="e">
        <f>_xlfn.XLOOKUP($L435,Pos!$A:$A,Pos!AM:AM,_xlfn.XLOOKUP($L435,#REF!,#REF!, ""), 0)</f>
        <v>#REF!</v>
      </c>
      <c r="AX435" s="1" t="e">
        <f>_xlfn.XLOOKUP($L435,Pos!$A:$A,Pos!AN:AN,_xlfn.XLOOKUP($L435,#REF!,#REF!, ""), 0)</f>
        <v>#REF!</v>
      </c>
      <c r="AY435" s="1" t="e">
        <f>_xlfn.XLOOKUP($L435,Pos!$A:$A,Pos!AO:AO,_xlfn.XLOOKUP($L435,#REF!,#REF!, ""), 0)</f>
        <v>#REF!</v>
      </c>
      <c r="AZ435" s="7" t="str">
        <f t="shared" si="155"/>
        <v>OUT</v>
      </c>
      <c r="BA435" s="1">
        <f>IF(OR(_xlfn.XLOOKUP(L435,Pos!B:B,Pos!L:L,FALSE)="ESG Reason",_xlfn.XLOOKUP(L435,Pos!B:B,Pos!L:L,FALSE)="Blacklisted"),1,0)</f>
        <v>0</v>
      </c>
      <c r="BC435" s="11">
        <v>1.2725784536927209E-10</v>
      </c>
      <c r="BD435" s="11">
        <f>_xlfn.XLOOKUP($L435,Pos!$B:$B,Pos!H:H,0, 0)</f>
        <v>0</v>
      </c>
      <c r="BE435" s="11">
        <f>_xlfn.XLOOKUP($L435,Pos!$B:$B,Pos!I:I,0, 0)</f>
        <v>6.0460689385354309E-4</v>
      </c>
      <c r="BF435" s="18">
        <f t="shared" si="156"/>
        <v>6.0460689385354309E-4</v>
      </c>
      <c r="BG435" s="1">
        <f t="shared" si="157"/>
        <v>2</v>
      </c>
      <c r="BH435" s="1">
        <f t="shared" si="158"/>
        <v>2</v>
      </c>
      <c r="BI435" s="18">
        <f t="shared" si="159"/>
        <v>1.2725784536927209E-10</v>
      </c>
      <c r="BJ435" s="3">
        <f t="shared" si="160"/>
        <v>0</v>
      </c>
      <c r="BK435" s="18">
        <f t="shared" si="161"/>
        <v>0</v>
      </c>
    </row>
    <row r="436" spans="3:63" x14ac:dyDescent="0.25">
      <c r="C436" s="3"/>
      <c r="D436" s="3"/>
      <c r="E436" s="3"/>
      <c r="F436" s="3"/>
      <c r="G436" s="51" t="s">
        <v>359</v>
      </c>
      <c r="H436" s="8" t="str">
        <f t="shared" si="151"/>
        <v>0%North America</v>
      </c>
      <c r="I436" s="11" cm="1">
        <f t="array" ref="I436">IF(
   AZ436 = "OUT", 0,IF(
   BD436 &gt;= LARGE(IF(ISNUMBER(BD:BD), BD:BD), 3),
   BE436 - 0.001,
   IF(BE436 &gt;=VLOOKUP(P436,mapping!$A:$B,2,FALSE), BE436,VLOOKUP(P436,mapping!$A$2:$B$8,2,FALSE))
))</f>
        <v>0</v>
      </c>
      <c r="J436" s="11" cm="1">
        <f t="array" ref="J436">IF(
    AZ436="OUT",0,IF(IF(
                      BD436&gt;=LARGE(IF(ISNUMBER(BD:BD),BD:BD),3),
                      BE436+0.001,
                      VLOOKUP(H436,mapping!$D:$E,2,FALSE)
                      )&gt;I436,
                   IF(
                      BD436&gt;=LARGE(IF(ISNUMBER(BD:BD),BD:BD),3),
                      BE436+0.001,
                      VLOOKUP(H436,mapping!$D:$E,2,FALSE)
                      ),
                   I436+0.002))</f>
        <v>0</v>
      </c>
      <c r="K436" s="8">
        <f t="shared" si="152"/>
        <v>6.0204330421503058E-4</v>
      </c>
      <c r="L436" s="1" t="str">
        <f>Pos!B879</f>
        <v>US12504L1098</v>
      </c>
      <c r="M436" s="1" t="str">
        <f>_xlfn.XLOOKUP($L436,Pos!B:B,Pos!D:D,, 0)</f>
        <v>CBRE Group, Inc. Class A</v>
      </c>
      <c r="N436" s="1" t="str">
        <f>_xlfn.XLOOKUP($L436,Pos!B:B,Pos!E:E,, 0)</f>
        <v>Real Estate</v>
      </c>
      <c r="O436" s="1" t="str">
        <f t="shared" si="153"/>
        <v>Real Estate_North America</v>
      </c>
      <c r="P436" s="1" t="str">
        <f>_xlfn.XLOOKUP($L436,Pos!B:B,Pos!F:F,, 0)</f>
        <v>North America</v>
      </c>
      <c r="Q436" s="1">
        <v>0</v>
      </c>
      <c r="R436" s="9">
        <f>_xlfn.XLOOKUP($L436,Pos!$B:$B,Pos!N:N,0, 0)</f>
        <v>0</v>
      </c>
      <c r="S436" s="9">
        <f>_xlfn.XLOOKUP($L436,Pos!$B:$B,Pos!O:O,0, 0)</f>
        <v>4.9059999999999997</v>
      </c>
      <c r="T436" s="9">
        <f>_xlfn.XLOOKUP($L436,Pos!$B:$B,Pos!P:P,0, 0)</f>
        <v>6.95</v>
      </c>
      <c r="U436" s="9">
        <f>_xlfn.XLOOKUP($L436,Pos!$B:$B,Pos!Q:Q,0, 0)</f>
        <v>9</v>
      </c>
      <c r="V436" s="9">
        <f>_xlfn.XLOOKUP($L436,Pos!$B:$B,Pos!R:R,0, 0)</f>
        <v>3.5333329999999998</v>
      </c>
      <c r="W436" s="9">
        <f>_xlfn.XLOOKUP($L436,Pos!$B:$B,Pos!S:S,0, 0)</f>
        <v>6.408334</v>
      </c>
      <c r="X436" s="9" t="str">
        <f>_xlfn.XLOOKUP($L436,Pos!$B:$B,Pos!J:J,0, 0)</f>
        <v>Outperform</v>
      </c>
      <c r="Y436" s="1">
        <v>0</v>
      </c>
      <c r="Z436" s="1">
        <v>0</v>
      </c>
      <c r="AA436" s="1">
        <f t="shared" si="154"/>
        <v>0</v>
      </c>
      <c r="AB436" s="9">
        <f>_xlfn.XLOOKUP(L436,Pos!B:B,Pos!K:K,-1,0)</f>
        <v>4</v>
      </c>
      <c r="AC436" s="1" t="e">
        <f>_xlfn.XLOOKUP($L436,Pos!$A:$A,Pos!S:S,_xlfn.XLOOKUP($L436,#REF!,#REF!, ""), 0)</f>
        <v>#REF!</v>
      </c>
      <c r="AD436" s="1" t="e">
        <f>_xlfn.XLOOKUP($L436,Pos!$A:$A,Pos!T:T,_xlfn.XLOOKUP($L436,#REF!,#REF!, ""), 0)</f>
        <v>#REF!</v>
      </c>
      <c r="AE436" s="1" t="e">
        <f>_xlfn.XLOOKUP($L436,Pos!$A:$A,Pos!U:U,_xlfn.XLOOKUP($L436,#REF!,#REF!, ""), 0)</f>
        <v>#REF!</v>
      </c>
      <c r="AF436" s="1" t="e">
        <f>_xlfn.XLOOKUP($L436,Pos!$A:$A,Pos!V:V,_xlfn.XLOOKUP($L436,#REF!,#REF!, ""), 0)</f>
        <v>#REF!</v>
      </c>
      <c r="AG436" s="1" t="e">
        <f>_xlfn.XLOOKUP($L436,Pos!$A:$A,Pos!W:W,_xlfn.XLOOKUP($L436,#REF!,#REF!, ""), 0)</f>
        <v>#REF!</v>
      </c>
      <c r="AH436" s="1" t="e">
        <f>_xlfn.XLOOKUP($L436,Pos!$A:$A,Pos!X:X,_xlfn.XLOOKUP($L436,#REF!,#REF!, ""), 0)</f>
        <v>#REF!</v>
      </c>
      <c r="AI436" s="1" t="e">
        <f>_xlfn.XLOOKUP($L436,Pos!$A:$A,Pos!Y:Y,_xlfn.XLOOKUP($L436,#REF!,#REF!, ""), 0)</f>
        <v>#REF!</v>
      </c>
      <c r="AJ436" s="1" t="e">
        <f>_xlfn.XLOOKUP($L436,Pos!$A:$A,Pos!Z:Z,_xlfn.XLOOKUP($L436,#REF!,#REF!, ""), 0)</f>
        <v>#REF!</v>
      </c>
      <c r="AK436" s="1" t="e">
        <f>_xlfn.XLOOKUP($L436,Pos!$A:$A,Pos!AA:AA,_xlfn.XLOOKUP($L436,#REF!,#REF!, ""), 0)</f>
        <v>#REF!</v>
      </c>
      <c r="AL436" s="1" t="e">
        <f>_xlfn.XLOOKUP($L436,Pos!$A:$A,Pos!AB:AB,_xlfn.XLOOKUP($L436,#REF!,#REF!, ""), 0)</f>
        <v>#REF!</v>
      </c>
      <c r="AM436" s="1" t="e">
        <f>_xlfn.XLOOKUP($L436,Pos!$A:$A,Pos!AC:AC,_xlfn.XLOOKUP($L436,#REF!,#REF!, ""), 0)</f>
        <v>#REF!</v>
      </c>
      <c r="AN436" s="1" t="e">
        <f>_xlfn.XLOOKUP($L436,Pos!$A:$A,Pos!AD:AD,_xlfn.XLOOKUP($L436,#REF!,#REF!, ""), 0)</f>
        <v>#REF!</v>
      </c>
      <c r="AO436" s="1" t="e">
        <f>_xlfn.XLOOKUP($L436,Pos!$A:$A,Pos!AE:AE,_xlfn.XLOOKUP($L436,#REF!,#REF!, ""), 0)</f>
        <v>#REF!</v>
      </c>
      <c r="AP436" s="1" t="e">
        <f>_xlfn.XLOOKUP($L436,Pos!$A:$A,Pos!AF:AF,_xlfn.XLOOKUP($L436,#REF!,#REF!, ""), 0)</f>
        <v>#REF!</v>
      </c>
      <c r="AQ436" s="1" t="e">
        <f>_xlfn.XLOOKUP($L436,Pos!$A:$A,Pos!AG:AG,_xlfn.XLOOKUP($L436,#REF!,#REF!, ""), 0)</f>
        <v>#REF!</v>
      </c>
      <c r="AR436" s="1" t="e">
        <f>_xlfn.XLOOKUP($L436,Pos!$A:$A,Pos!AH:AH,_xlfn.XLOOKUP($L436,#REF!,#REF!, ""), 0)</f>
        <v>#REF!</v>
      </c>
      <c r="AS436" s="1" t="e">
        <f>_xlfn.XLOOKUP($L436,Pos!$A:$A,Pos!AI:AI,_xlfn.XLOOKUP($L436,#REF!,#REF!, ""), 0)</f>
        <v>#REF!</v>
      </c>
      <c r="AT436" s="1" t="e">
        <f>_xlfn.XLOOKUP($L436,Pos!$A:$A,Pos!AJ:AJ,_xlfn.XLOOKUP($L436,#REF!,#REF!, ""), 0)</f>
        <v>#REF!</v>
      </c>
      <c r="AU436" s="1" t="e">
        <f>_xlfn.XLOOKUP($L436,Pos!$A:$A,Pos!AK:AK,_xlfn.XLOOKUP($L436,#REF!,#REF!, ""), 0)</f>
        <v>#REF!</v>
      </c>
      <c r="AV436" s="1" t="e">
        <f>_xlfn.XLOOKUP($L436,Pos!$A:$A,Pos!AL:AL,_xlfn.XLOOKUP($L436,#REF!,#REF!, ""), 0)</f>
        <v>#REF!</v>
      </c>
      <c r="AW436" s="1" t="e">
        <f>_xlfn.XLOOKUP($L436,Pos!$A:$A,Pos!AM:AM,_xlfn.XLOOKUP($L436,#REF!,#REF!, ""), 0)</f>
        <v>#REF!</v>
      </c>
      <c r="AX436" s="1" t="e">
        <f>_xlfn.XLOOKUP($L436,Pos!$A:$A,Pos!AN:AN,_xlfn.XLOOKUP($L436,#REF!,#REF!, ""), 0)</f>
        <v>#REF!</v>
      </c>
      <c r="AY436" s="1" t="e">
        <f>_xlfn.XLOOKUP($L436,Pos!$A:$A,Pos!AO:AO,_xlfn.XLOOKUP($L436,#REF!,#REF!, ""), 0)</f>
        <v>#REF!</v>
      </c>
      <c r="AZ436" s="7" t="str">
        <f t="shared" si="155"/>
        <v>OUT</v>
      </c>
      <c r="BA436" s="1">
        <f>IF(OR(_xlfn.XLOOKUP(L436,Pos!B:B,Pos!L:L,FALSE)="ESG Reason",_xlfn.XLOOKUP(L436,Pos!B:B,Pos!L:L,FALSE)="Blacklisted"),1,0)</f>
        <v>0</v>
      </c>
      <c r="BC436" s="11">
        <v>9.6619474476452367E-11</v>
      </c>
      <c r="BD436" s="11">
        <f>_xlfn.XLOOKUP($L436,Pos!$B:$B,Pos!H:H,0, 0)</f>
        <v>0</v>
      </c>
      <c r="BE436" s="11">
        <f>_xlfn.XLOOKUP($L436,Pos!$B:$B,Pos!I:I,0, 0)</f>
        <v>6.0204330421503058E-4</v>
      </c>
      <c r="BF436" s="18">
        <f t="shared" si="156"/>
        <v>6.0204330421503058E-4</v>
      </c>
      <c r="BG436" s="1">
        <f t="shared" si="157"/>
        <v>1</v>
      </c>
      <c r="BH436" s="1">
        <f t="shared" si="158"/>
        <v>33</v>
      </c>
      <c r="BI436" s="18">
        <f t="shared" si="159"/>
        <v>9.6619474476452367E-11</v>
      </c>
      <c r="BJ436" s="3">
        <f t="shared" si="160"/>
        <v>0</v>
      </c>
      <c r="BK436" s="18">
        <f t="shared" si="161"/>
        <v>0</v>
      </c>
    </row>
    <row r="437" spans="3:63" x14ac:dyDescent="0.25">
      <c r="C437" s="3"/>
      <c r="D437" s="3"/>
      <c r="E437" s="3"/>
      <c r="F437" s="3"/>
      <c r="G437" s="51" t="s">
        <v>348</v>
      </c>
      <c r="H437" s="8" t="str">
        <f t="shared" si="151"/>
        <v>0%West Europe</v>
      </c>
      <c r="I437" s="11" cm="1">
        <f t="array" ref="I437">IF(
   AZ437 = "OUT", 0,IF(
   BD437 &gt;= LARGE(IF(ISNUMBER(BD:BD), BD:BD), 3),
   BE437 - 0.001,
   IF(BE437 &gt;=VLOOKUP(P437,mapping!$A:$B,2,FALSE), BE437,VLOOKUP(P437,mapping!$A$2:$B$8,2,FALSE))
))</f>
        <v>0</v>
      </c>
      <c r="J437" s="11" cm="1">
        <f t="array" ref="J437">IF(
    AZ437="OUT",0,IF(IF(
                      BD437&gt;=LARGE(IF(ISNUMBER(BD:BD),BD:BD),3),
                      BE437+0.001,
                      VLOOKUP(H437,mapping!$D:$E,2,FALSE)
                      )&gt;I437,
                   IF(
                      BD437&gt;=LARGE(IF(ISNUMBER(BD:BD),BD:BD),3),
                      BE437+0.001,
                      VLOOKUP(H437,mapping!$D:$E,2,FALSE)
                      ),
                   I437+0.002))</f>
        <v>0</v>
      </c>
      <c r="K437" s="8">
        <f t="shared" si="152"/>
        <v>6.0126148538683724E-4</v>
      </c>
      <c r="L437" s="1" t="str">
        <f>Pos!B217</f>
        <v>DE0007100000</v>
      </c>
      <c r="M437" s="1" t="str">
        <f>_xlfn.XLOOKUP($L437,Pos!B:B,Pos!D:D,, 0)</f>
        <v>Mercedes-Benz Group AG</v>
      </c>
      <c r="N437" s="1" t="str">
        <f>_xlfn.XLOOKUP($L437,Pos!B:B,Pos!E:E,, 0)</f>
        <v>Auto &amp; Parts</v>
      </c>
      <c r="O437" s="1" t="str">
        <f t="shared" si="153"/>
        <v>Auto &amp; Parts_West Europe</v>
      </c>
      <c r="P437" s="1" t="str">
        <f>_xlfn.XLOOKUP($L437,Pos!B:B,Pos!F:F,, 0)</f>
        <v>West Europe</v>
      </c>
      <c r="Q437" s="1">
        <v>0</v>
      </c>
      <c r="R437" s="9">
        <f>_xlfn.XLOOKUP($L437,Pos!$B:$B,Pos!N:N,0, 0)</f>
        <v>5.3</v>
      </c>
      <c r="S437" s="9">
        <f>_xlfn.XLOOKUP($L437,Pos!$B:$B,Pos!O:O,0, 0)</f>
        <v>7.9775</v>
      </c>
      <c r="T437" s="9">
        <f>_xlfn.XLOOKUP($L437,Pos!$B:$B,Pos!P:P,0, 0)</f>
        <v>2.25</v>
      </c>
      <c r="U437" s="9">
        <f>_xlfn.XLOOKUP($L437,Pos!$B:$B,Pos!Q:Q,0, 0)</f>
        <v>5.6</v>
      </c>
      <c r="V437" s="9">
        <f>_xlfn.XLOOKUP($L437,Pos!$B:$B,Pos!R:R,0, 0)</f>
        <v>5.8666669999999996</v>
      </c>
      <c r="W437" s="9">
        <f>_xlfn.XLOOKUP($L437,Pos!$B:$B,Pos!S:S,0, 0)</f>
        <v>0.86</v>
      </c>
      <c r="X437" s="9" t="str">
        <f>_xlfn.XLOOKUP($L437,Pos!$B:$B,Pos!J:J,0, 0)</f>
        <v>Outperform</v>
      </c>
      <c r="Y437" s="1">
        <v>0</v>
      </c>
      <c r="Z437" s="1">
        <v>0</v>
      </c>
      <c r="AA437" s="1">
        <f t="shared" si="154"/>
        <v>0</v>
      </c>
      <c r="AB437" s="9">
        <f>_xlfn.XLOOKUP(L437,Pos!B:B,Pos!K:K,-1,0)</f>
        <v>5.4545454545454541</v>
      </c>
      <c r="AC437" s="1" t="e">
        <f>_xlfn.XLOOKUP($L437,Pos!$A:$A,Pos!S:S,_xlfn.XLOOKUP($L437,#REF!,#REF!, ""), 0)</f>
        <v>#REF!</v>
      </c>
      <c r="AD437" s="1" t="e">
        <f>_xlfn.XLOOKUP($L437,Pos!$A:$A,Pos!T:T,_xlfn.XLOOKUP($L437,#REF!,#REF!, ""), 0)</f>
        <v>#REF!</v>
      </c>
      <c r="AE437" s="1" t="e">
        <f>_xlfn.XLOOKUP($L437,Pos!$A:$A,Pos!U:U,_xlfn.XLOOKUP($L437,#REF!,#REF!, ""), 0)</f>
        <v>#REF!</v>
      </c>
      <c r="AF437" s="1" t="e">
        <f>_xlfn.XLOOKUP($L437,Pos!$A:$A,Pos!V:V,_xlfn.XLOOKUP($L437,#REF!,#REF!, ""), 0)</f>
        <v>#REF!</v>
      </c>
      <c r="AG437" s="1" t="e">
        <f>_xlfn.XLOOKUP($L437,Pos!$A:$A,Pos!W:W,_xlfn.XLOOKUP($L437,#REF!,#REF!, ""), 0)</f>
        <v>#REF!</v>
      </c>
      <c r="AH437" s="1" t="e">
        <f>_xlfn.XLOOKUP($L437,Pos!$A:$A,Pos!X:X,_xlfn.XLOOKUP($L437,#REF!,#REF!, ""), 0)</f>
        <v>#REF!</v>
      </c>
      <c r="AI437" s="1" t="e">
        <f>_xlfn.XLOOKUP($L437,Pos!$A:$A,Pos!Y:Y,_xlfn.XLOOKUP($L437,#REF!,#REF!, ""), 0)</f>
        <v>#REF!</v>
      </c>
      <c r="AJ437" s="1" t="e">
        <f>_xlfn.XLOOKUP($L437,Pos!$A:$A,Pos!Z:Z,_xlfn.XLOOKUP($L437,#REF!,#REF!, ""), 0)</f>
        <v>#REF!</v>
      </c>
      <c r="AK437" s="1" t="e">
        <f>_xlfn.XLOOKUP($L437,Pos!$A:$A,Pos!AA:AA,_xlfn.XLOOKUP($L437,#REF!,#REF!, ""), 0)</f>
        <v>#REF!</v>
      </c>
      <c r="AL437" s="1" t="e">
        <f>_xlfn.XLOOKUP($L437,Pos!$A:$A,Pos!AB:AB,_xlfn.XLOOKUP($L437,#REF!,#REF!, ""), 0)</f>
        <v>#REF!</v>
      </c>
      <c r="AM437" s="1" t="e">
        <f>_xlfn.XLOOKUP($L437,Pos!$A:$A,Pos!AC:AC,_xlfn.XLOOKUP($L437,#REF!,#REF!, ""), 0)</f>
        <v>#REF!</v>
      </c>
      <c r="AN437" s="1" t="e">
        <f>_xlfn.XLOOKUP($L437,Pos!$A:$A,Pos!AD:AD,_xlfn.XLOOKUP($L437,#REF!,#REF!, ""), 0)</f>
        <v>#REF!</v>
      </c>
      <c r="AO437" s="1" t="e">
        <f>_xlfn.XLOOKUP($L437,Pos!$A:$A,Pos!AE:AE,_xlfn.XLOOKUP($L437,#REF!,#REF!, ""), 0)</f>
        <v>#REF!</v>
      </c>
      <c r="AP437" s="1" t="e">
        <f>_xlfn.XLOOKUP($L437,Pos!$A:$A,Pos!AF:AF,_xlfn.XLOOKUP($L437,#REF!,#REF!, ""), 0)</f>
        <v>#REF!</v>
      </c>
      <c r="AQ437" s="1" t="e">
        <f>_xlfn.XLOOKUP($L437,Pos!$A:$A,Pos!AG:AG,_xlfn.XLOOKUP($L437,#REF!,#REF!, ""), 0)</f>
        <v>#REF!</v>
      </c>
      <c r="AR437" s="1" t="e">
        <f>_xlfn.XLOOKUP($L437,Pos!$A:$A,Pos!AH:AH,_xlfn.XLOOKUP($L437,#REF!,#REF!, ""), 0)</f>
        <v>#REF!</v>
      </c>
      <c r="AS437" s="1" t="e">
        <f>_xlfn.XLOOKUP($L437,Pos!$A:$A,Pos!AI:AI,_xlfn.XLOOKUP($L437,#REF!,#REF!, ""), 0)</f>
        <v>#REF!</v>
      </c>
      <c r="AT437" s="1" t="e">
        <f>_xlfn.XLOOKUP($L437,Pos!$A:$A,Pos!AJ:AJ,_xlfn.XLOOKUP($L437,#REF!,#REF!, ""), 0)</f>
        <v>#REF!</v>
      </c>
      <c r="AU437" s="1" t="e">
        <f>_xlfn.XLOOKUP($L437,Pos!$A:$A,Pos!AK:AK,_xlfn.XLOOKUP($L437,#REF!,#REF!, ""), 0)</f>
        <v>#REF!</v>
      </c>
      <c r="AV437" s="1" t="e">
        <f>_xlfn.XLOOKUP($L437,Pos!$A:$A,Pos!AL:AL,_xlfn.XLOOKUP($L437,#REF!,#REF!, ""), 0)</f>
        <v>#REF!</v>
      </c>
      <c r="AW437" s="1" t="e">
        <f>_xlfn.XLOOKUP($L437,Pos!$A:$A,Pos!AM:AM,_xlfn.XLOOKUP($L437,#REF!,#REF!, ""), 0)</f>
        <v>#REF!</v>
      </c>
      <c r="AX437" s="1" t="e">
        <f>_xlfn.XLOOKUP($L437,Pos!$A:$A,Pos!AN:AN,_xlfn.XLOOKUP($L437,#REF!,#REF!, ""), 0)</f>
        <v>#REF!</v>
      </c>
      <c r="AY437" s="1" t="e">
        <f>_xlfn.XLOOKUP($L437,Pos!$A:$A,Pos!AO:AO,_xlfn.XLOOKUP($L437,#REF!,#REF!, ""), 0)</f>
        <v>#REF!</v>
      </c>
      <c r="AZ437" s="7" t="str">
        <f t="shared" si="155"/>
        <v>OUT</v>
      </c>
      <c r="BA437" s="1">
        <f>IF(OR(_xlfn.XLOOKUP(L437,Pos!B:B,Pos!L:L,FALSE)="ESG Reason",_xlfn.XLOOKUP(L437,Pos!B:B,Pos!L:L,FALSE)="Blacklisted"),1,0)</f>
        <v>0</v>
      </c>
      <c r="BC437" s="11">
        <v>8.6555548998435406E-11</v>
      </c>
      <c r="BD437" s="11">
        <f>_xlfn.XLOOKUP($L437,Pos!$B:$B,Pos!H:H,0, 0)</f>
        <v>0</v>
      </c>
      <c r="BE437" s="11">
        <f>_xlfn.XLOOKUP($L437,Pos!$B:$B,Pos!I:I,0, 0)</f>
        <v>6.0126148538683724E-4</v>
      </c>
      <c r="BF437" s="18">
        <f t="shared" si="156"/>
        <v>6.0126148538683724E-4</v>
      </c>
      <c r="BG437" s="1">
        <f t="shared" si="157"/>
        <v>2</v>
      </c>
      <c r="BH437" s="1">
        <f t="shared" si="158"/>
        <v>1</v>
      </c>
      <c r="BI437" s="18">
        <f t="shared" si="159"/>
        <v>8.6555548998435406E-11</v>
      </c>
      <c r="BJ437" s="3">
        <f t="shared" si="160"/>
        <v>0</v>
      </c>
      <c r="BK437" s="18">
        <f t="shared" si="161"/>
        <v>0</v>
      </c>
    </row>
    <row r="438" spans="3:63" x14ac:dyDescent="0.25">
      <c r="C438" s="3"/>
      <c r="D438" s="3"/>
      <c r="E438" s="3"/>
      <c r="F438" s="3"/>
      <c r="G438" s="51" t="s">
        <v>351</v>
      </c>
      <c r="H438" s="8" t="str">
        <f t="shared" si="151"/>
        <v>0%North America</v>
      </c>
      <c r="I438" s="11" cm="1">
        <f t="array" ref="I438">IF(
   AZ438 = "OUT", 0,IF(
   BD438 &gt;= LARGE(IF(ISNUMBER(BD:BD), BD:BD), 3),
   BE438 - 0.001,
   IF(BE438 &gt;=VLOOKUP(P438,mapping!$A:$B,2,FALSE), BE438,VLOOKUP(P438,mapping!$A$2:$B$8,2,FALSE))
))</f>
        <v>0</v>
      </c>
      <c r="J438" s="11" cm="1">
        <f t="array" ref="J438">IF(
    AZ438="OUT",0,IF(IF(
                      BD438&gt;=LARGE(IF(ISNUMBER(BD:BD),BD:BD),3),
                      BE438+0.001,
                      VLOOKUP(H438,mapping!$D:$E,2,FALSE)
                      )&gt;I438,
                   IF(
                      BD438&gt;=LARGE(IF(ISNUMBER(BD:BD),BD:BD),3),
                      BE438+0.001,
                      VLOOKUP(H438,mapping!$D:$E,2,FALSE)
                      ),
                   I438+0.002))</f>
        <v>0</v>
      </c>
      <c r="K438" s="8">
        <f t="shared" si="152"/>
        <v>5.9923197692301491E-4</v>
      </c>
      <c r="L438" s="1" t="str">
        <f>Pos!B852</f>
        <v>US05722G1004</v>
      </c>
      <c r="M438" s="1" t="str">
        <f>_xlfn.XLOOKUP($L438,Pos!B:B,Pos!D:D,, 0)</f>
        <v>Baker Hughes Company Class A</v>
      </c>
      <c r="N438" s="1" t="str">
        <f>_xlfn.XLOOKUP($L438,Pos!B:B,Pos!E:E,, 0)</f>
        <v>Energy</v>
      </c>
      <c r="O438" s="1" t="str">
        <f t="shared" si="153"/>
        <v>Energy_North America</v>
      </c>
      <c r="P438" s="1" t="str">
        <f>_xlfn.XLOOKUP($L438,Pos!B:B,Pos!F:F,, 0)</f>
        <v>North America</v>
      </c>
      <c r="Q438" s="1">
        <v>0</v>
      </c>
      <c r="R438" s="9">
        <f>_xlfn.XLOOKUP($L438,Pos!$B:$B,Pos!N:N,0, 0)</f>
        <v>2.97</v>
      </c>
      <c r="S438" s="9">
        <f>_xlfn.XLOOKUP($L438,Pos!$B:$B,Pos!O:O,0, 0)</f>
        <v>4.2358339999999997</v>
      </c>
      <c r="T438" s="9">
        <f>_xlfn.XLOOKUP($L438,Pos!$B:$B,Pos!P:P,0, 0)</f>
        <v>5.9</v>
      </c>
      <c r="U438" s="9">
        <f>_xlfn.XLOOKUP($L438,Pos!$B:$B,Pos!Q:Q,0, 0)</f>
        <v>8.4</v>
      </c>
      <c r="V438" s="9">
        <f>_xlfn.XLOOKUP($L438,Pos!$B:$B,Pos!R:R,0, 0)</f>
        <v>4.0999999999999996</v>
      </c>
      <c r="W438" s="9">
        <f>_xlfn.XLOOKUP($L438,Pos!$B:$B,Pos!S:S,0, 0)</f>
        <v>6.4933329999999998</v>
      </c>
      <c r="X438" s="9" t="str">
        <f>_xlfn.XLOOKUP($L438,Pos!$B:$B,Pos!J:J,0, 0)</f>
        <v>Outperform</v>
      </c>
      <c r="Y438" s="1">
        <v>0</v>
      </c>
      <c r="Z438" s="1">
        <v>0</v>
      </c>
      <c r="AA438" s="1">
        <f t="shared" si="154"/>
        <v>0</v>
      </c>
      <c r="AB438" s="9">
        <f>_xlfn.XLOOKUP(L438,Pos!B:B,Pos!K:K,-1,0)</f>
        <v>1.304347826086957</v>
      </c>
      <c r="AC438" s="1" t="e">
        <f>_xlfn.XLOOKUP($L438,Pos!$A:$A,Pos!S:S,_xlfn.XLOOKUP($L438,#REF!,#REF!, ""), 0)</f>
        <v>#REF!</v>
      </c>
      <c r="AD438" s="1" t="e">
        <f>_xlfn.XLOOKUP($L438,Pos!$A:$A,Pos!T:T,_xlfn.XLOOKUP($L438,#REF!,#REF!, ""), 0)</f>
        <v>#REF!</v>
      </c>
      <c r="AE438" s="1" t="e">
        <f>_xlfn.XLOOKUP($L438,Pos!$A:$A,Pos!U:U,_xlfn.XLOOKUP($L438,#REF!,#REF!, ""), 0)</f>
        <v>#REF!</v>
      </c>
      <c r="AF438" s="1" t="e">
        <f>_xlfn.XLOOKUP($L438,Pos!$A:$A,Pos!V:V,_xlfn.XLOOKUP($L438,#REF!,#REF!, ""), 0)</f>
        <v>#REF!</v>
      </c>
      <c r="AG438" s="1" t="e">
        <f>_xlfn.XLOOKUP($L438,Pos!$A:$A,Pos!W:W,_xlfn.XLOOKUP($L438,#REF!,#REF!, ""), 0)</f>
        <v>#REF!</v>
      </c>
      <c r="AH438" s="1" t="e">
        <f>_xlfn.XLOOKUP($L438,Pos!$A:$A,Pos!X:X,_xlfn.XLOOKUP($L438,#REF!,#REF!, ""), 0)</f>
        <v>#REF!</v>
      </c>
      <c r="AI438" s="1" t="e">
        <f>_xlfn.XLOOKUP($L438,Pos!$A:$A,Pos!Y:Y,_xlfn.XLOOKUP($L438,#REF!,#REF!, ""), 0)</f>
        <v>#REF!</v>
      </c>
      <c r="AJ438" s="1" t="e">
        <f>_xlfn.XLOOKUP($L438,Pos!$A:$A,Pos!Z:Z,_xlfn.XLOOKUP($L438,#REF!,#REF!, ""), 0)</f>
        <v>#REF!</v>
      </c>
      <c r="AK438" s="1" t="e">
        <f>_xlfn.XLOOKUP($L438,Pos!$A:$A,Pos!AA:AA,_xlfn.XLOOKUP($L438,#REF!,#REF!, ""), 0)</f>
        <v>#REF!</v>
      </c>
      <c r="AL438" s="1" t="e">
        <f>_xlfn.XLOOKUP($L438,Pos!$A:$A,Pos!AB:AB,_xlfn.XLOOKUP($L438,#REF!,#REF!, ""), 0)</f>
        <v>#REF!</v>
      </c>
      <c r="AM438" s="1" t="e">
        <f>_xlfn.XLOOKUP($L438,Pos!$A:$A,Pos!AC:AC,_xlfn.XLOOKUP($L438,#REF!,#REF!, ""), 0)</f>
        <v>#REF!</v>
      </c>
      <c r="AN438" s="1" t="e">
        <f>_xlfn.XLOOKUP($L438,Pos!$A:$A,Pos!AD:AD,_xlfn.XLOOKUP($L438,#REF!,#REF!, ""), 0)</f>
        <v>#REF!</v>
      </c>
      <c r="AO438" s="1" t="e">
        <f>_xlfn.XLOOKUP($L438,Pos!$A:$A,Pos!AE:AE,_xlfn.XLOOKUP($L438,#REF!,#REF!, ""), 0)</f>
        <v>#REF!</v>
      </c>
      <c r="AP438" s="1" t="e">
        <f>_xlfn.XLOOKUP($L438,Pos!$A:$A,Pos!AF:AF,_xlfn.XLOOKUP($L438,#REF!,#REF!, ""), 0)</f>
        <v>#REF!</v>
      </c>
      <c r="AQ438" s="1" t="e">
        <f>_xlfn.XLOOKUP($L438,Pos!$A:$A,Pos!AG:AG,_xlfn.XLOOKUP($L438,#REF!,#REF!, ""), 0)</f>
        <v>#REF!</v>
      </c>
      <c r="AR438" s="1" t="e">
        <f>_xlfn.XLOOKUP($L438,Pos!$A:$A,Pos!AH:AH,_xlfn.XLOOKUP($L438,#REF!,#REF!, ""), 0)</f>
        <v>#REF!</v>
      </c>
      <c r="AS438" s="1" t="e">
        <f>_xlfn.XLOOKUP($L438,Pos!$A:$A,Pos!AI:AI,_xlfn.XLOOKUP($L438,#REF!,#REF!, ""), 0)</f>
        <v>#REF!</v>
      </c>
      <c r="AT438" s="1" t="e">
        <f>_xlfn.XLOOKUP($L438,Pos!$A:$A,Pos!AJ:AJ,_xlfn.XLOOKUP($L438,#REF!,#REF!, ""), 0)</f>
        <v>#REF!</v>
      </c>
      <c r="AU438" s="1" t="e">
        <f>_xlfn.XLOOKUP($L438,Pos!$A:$A,Pos!AK:AK,_xlfn.XLOOKUP($L438,#REF!,#REF!, ""), 0)</f>
        <v>#REF!</v>
      </c>
      <c r="AV438" s="1" t="e">
        <f>_xlfn.XLOOKUP($L438,Pos!$A:$A,Pos!AL:AL,_xlfn.XLOOKUP($L438,#REF!,#REF!, ""), 0)</f>
        <v>#REF!</v>
      </c>
      <c r="AW438" s="1" t="e">
        <f>_xlfn.XLOOKUP($L438,Pos!$A:$A,Pos!AM:AM,_xlfn.XLOOKUP($L438,#REF!,#REF!, ""), 0)</f>
        <v>#REF!</v>
      </c>
      <c r="AX438" s="1" t="e">
        <f>_xlfn.XLOOKUP($L438,Pos!$A:$A,Pos!AN:AN,_xlfn.XLOOKUP($L438,#REF!,#REF!, ""), 0)</f>
        <v>#REF!</v>
      </c>
      <c r="AY438" s="1" t="e">
        <f>_xlfn.XLOOKUP($L438,Pos!$A:$A,Pos!AO:AO,_xlfn.XLOOKUP($L438,#REF!,#REF!, ""), 0)</f>
        <v>#REF!</v>
      </c>
      <c r="AZ438" s="7" t="str">
        <f t="shared" si="155"/>
        <v>OUT</v>
      </c>
      <c r="BA438" s="1">
        <f>IF(OR(_xlfn.XLOOKUP(L438,Pos!B:B,Pos!L:L,FALSE)="ESG Reason",_xlfn.XLOOKUP(L438,Pos!B:B,Pos!L:L,FALSE)="Blacklisted"),1,0)</f>
        <v>0</v>
      </c>
      <c r="BC438" s="11">
        <v>1.9312721027366091E-10</v>
      </c>
      <c r="BD438" s="11">
        <f>_xlfn.XLOOKUP($L438,Pos!$B:$B,Pos!H:H,0, 0)</f>
        <v>0</v>
      </c>
      <c r="BE438" s="11">
        <f>_xlfn.XLOOKUP($L438,Pos!$B:$B,Pos!I:I,0, 0)</f>
        <v>5.9923197692301491E-4</v>
      </c>
      <c r="BF438" s="18">
        <f t="shared" si="156"/>
        <v>5.9923197692301491E-4</v>
      </c>
      <c r="BG438" s="1">
        <f t="shared" si="157"/>
        <v>1</v>
      </c>
      <c r="BH438" s="1">
        <f t="shared" si="158"/>
        <v>25</v>
      </c>
      <c r="BI438" s="18">
        <f t="shared" si="159"/>
        <v>1.9312721027366091E-10</v>
      </c>
      <c r="BJ438" s="3">
        <f t="shared" si="160"/>
        <v>0</v>
      </c>
      <c r="BK438" s="18">
        <f t="shared" si="161"/>
        <v>0</v>
      </c>
    </row>
    <row r="439" spans="3:63" x14ac:dyDescent="0.25">
      <c r="C439" s="3"/>
      <c r="D439" s="3"/>
      <c r="E439" s="3"/>
      <c r="F439" s="3"/>
      <c r="G439" s="51" t="s">
        <v>358</v>
      </c>
      <c r="H439" s="8" t="str">
        <f t="shared" si="151"/>
        <v>0%West Europe</v>
      </c>
      <c r="I439" s="11" cm="1">
        <f t="array" ref="I439">IF(
   AZ439 = "OUT", 0,IF(
   BD439 &gt;= LARGE(IF(ISNUMBER(BD:BD), BD:BD), 3),
   BE439 - 0.001,
   IF(BE439 &gt;=VLOOKUP(P439,mapping!$A:$B,2,FALSE), BE439,VLOOKUP(P439,mapping!$A$2:$B$8,2,FALSE))
))</f>
        <v>0</v>
      </c>
      <c r="J439" s="11" cm="1">
        <f t="array" ref="J439">IF(
    AZ439="OUT",0,IF(IF(
                      BD439&gt;=LARGE(IF(ISNUMBER(BD:BD),BD:BD),3),
                      BE439+0.001,
                      VLOOKUP(H439,mapping!$D:$E,2,FALSE)
                      )&gt;I439,
                   IF(
                      BD439&gt;=LARGE(IF(ISNUMBER(BD:BD),BD:BD),3),
                      BE439+0.001,
                      VLOOKUP(H439,mapping!$D:$E,2,FALSE)
                      ),
                   I439+0.002))</f>
        <v>0</v>
      </c>
      <c r="K439" s="8">
        <f t="shared" si="152"/>
        <v>5.9457336886385931E-4</v>
      </c>
      <c r="L439" s="1" t="str">
        <f>Pos!B712</f>
        <v>NL0011585146</v>
      </c>
      <c r="M439" s="1" t="str">
        <f>_xlfn.XLOOKUP($L439,Pos!B:B,Pos!D:D,, 0)</f>
        <v>Ferrari NV</v>
      </c>
      <c r="N439" s="1" t="str">
        <f>_xlfn.XLOOKUP($L439,Pos!B:B,Pos!E:E,, 0)</f>
        <v>Auto &amp; Parts</v>
      </c>
      <c r="O439" s="1" t="str">
        <f t="shared" si="153"/>
        <v>Auto &amp; Parts_West Europe</v>
      </c>
      <c r="P439" s="1" t="str">
        <f>_xlfn.XLOOKUP($L439,Pos!B:B,Pos!F:F,, 0)</f>
        <v>West Europe</v>
      </c>
      <c r="Q439" s="1">
        <v>0</v>
      </c>
      <c r="R439" s="9">
        <f>_xlfn.XLOOKUP($L439,Pos!$B:$B,Pos!N:N,0, 0)</f>
        <v>3.62</v>
      </c>
      <c r="S439" s="9">
        <f>_xlfn.XLOOKUP($L439,Pos!$B:$B,Pos!O:O,0, 0)</f>
        <v>0.69966669999999997</v>
      </c>
      <c r="T439" s="9">
        <f>_xlfn.XLOOKUP($L439,Pos!$B:$B,Pos!P:P,0, 0)</f>
        <v>7.35</v>
      </c>
      <c r="U439" s="9">
        <f>_xlfn.XLOOKUP($L439,Pos!$B:$B,Pos!Q:Q,0, 0)</f>
        <v>3.6</v>
      </c>
      <c r="V439" s="9">
        <f>_xlfn.XLOOKUP($L439,Pos!$B:$B,Pos!R:R,0, 0)</f>
        <v>1.733333</v>
      </c>
      <c r="W439" s="9">
        <f>_xlfn.XLOOKUP($L439,Pos!$B:$B,Pos!S:S,0, 0)</f>
        <v>7.676666</v>
      </c>
      <c r="X439" s="9" t="str">
        <f>_xlfn.XLOOKUP($L439,Pos!$B:$B,Pos!J:J,0, 0)</f>
        <v>Outperform</v>
      </c>
      <c r="Y439" s="1">
        <v>0</v>
      </c>
      <c r="Z439" s="1">
        <v>0</v>
      </c>
      <c r="AA439" s="1">
        <f t="shared" si="154"/>
        <v>0</v>
      </c>
      <c r="AB439" s="9">
        <f>_xlfn.XLOOKUP(L439,Pos!B:B,Pos!K:K,-1,0)</f>
        <v>4.545454545454545</v>
      </c>
      <c r="AC439" s="1" t="e">
        <f>_xlfn.XLOOKUP($L439,Pos!$A:$A,Pos!S:S,_xlfn.XLOOKUP($L439,#REF!,#REF!, ""), 0)</f>
        <v>#REF!</v>
      </c>
      <c r="AD439" s="1" t="e">
        <f>_xlfn.XLOOKUP($L439,Pos!$A:$A,Pos!T:T,_xlfn.XLOOKUP($L439,#REF!,#REF!, ""), 0)</f>
        <v>#REF!</v>
      </c>
      <c r="AE439" s="1" t="e">
        <f>_xlfn.XLOOKUP($L439,Pos!$A:$A,Pos!U:U,_xlfn.XLOOKUP($L439,#REF!,#REF!, ""), 0)</f>
        <v>#REF!</v>
      </c>
      <c r="AF439" s="1" t="e">
        <f>_xlfn.XLOOKUP($L439,Pos!$A:$A,Pos!V:V,_xlfn.XLOOKUP($L439,#REF!,#REF!, ""), 0)</f>
        <v>#REF!</v>
      </c>
      <c r="AG439" s="1" t="e">
        <f>_xlfn.XLOOKUP($L439,Pos!$A:$A,Pos!W:W,_xlfn.XLOOKUP($L439,#REF!,#REF!, ""), 0)</f>
        <v>#REF!</v>
      </c>
      <c r="AH439" s="1" t="e">
        <f>_xlfn.XLOOKUP($L439,Pos!$A:$A,Pos!X:X,_xlfn.XLOOKUP($L439,#REF!,#REF!, ""), 0)</f>
        <v>#REF!</v>
      </c>
      <c r="AI439" s="1" t="e">
        <f>_xlfn.XLOOKUP($L439,Pos!$A:$A,Pos!Y:Y,_xlfn.XLOOKUP($L439,#REF!,#REF!, ""), 0)</f>
        <v>#REF!</v>
      </c>
      <c r="AJ439" s="1" t="e">
        <f>_xlfn.XLOOKUP($L439,Pos!$A:$A,Pos!Z:Z,_xlfn.XLOOKUP($L439,#REF!,#REF!, ""), 0)</f>
        <v>#REF!</v>
      </c>
      <c r="AK439" s="1" t="e">
        <f>_xlfn.XLOOKUP($L439,Pos!$A:$A,Pos!AA:AA,_xlfn.XLOOKUP($L439,#REF!,#REF!, ""), 0)</f>
        <v>#REF!</v>
      </c>
      <c r="AL439" s="1" t="e">
        <f>_xlfn.XLOOKUP($L439,Pos!$A:$A,Pos!AB:AB,_xlfn.XLOOKUP($L439,#REF!,#REF!, ""), 0)</f>
        <v>#REF!</v>
      </c>
      <c r="AM439" s="1" t="e">
        <f>_xlfn.XLOOKUP($L439,Pos!$A:$A,Pos!AC:AC,_xlfn.XLOOKUP($L439,#REF!,#REF!, ""), 0)</f>
        <v>#REF!</v>
      </c>
      <c r="AN439" s="1" t="e">
        <f>_xlfn.XLOOKUP($L439,Pos!$A:$A,Pos!AD:AD,_xlfn.XLOOKUP($L439,#REF!,#REF!, ""), 0)</f>
        <v>#REF!</v>
      </c>
      <c r="AO439" s="1" t="e">
        <f>_xlfn.XLOOKUP($L439,Pos!$A:$A,Pos!AE:AE,_xlfn.XLOOKUP($L439,#REF!,#REF!, ""), 0)</f>
        <v>#REF!</v>
      </c>
      <c r="AP439" s="1" t="e">
        <f>_xlfn.XLOOKUP($L439,Pos!$A:$A,Pos!AF:AF,_xlfn.XLOOKUP($L439,#REF!,#REF!, ""), 0)</f>
        <v>#REF!</v>
      </c>
      <c r="AQ439" s="1" t="e">
        <f>_xlfn.XLOOKUP($L439,Pos!$A:$A,Pos!AG:AG,_xlfn.XLOOKUP($L439,#REF!,#REF!, ""), 0)</f>
        <v>#REF!</v>
      </c>
      <c r="AR439" s="1" t="e">
        <f>_xlfn.XLOOKUP($L439,Pos!$A:$A,Pos!AH:AH,_xlfn.XLOOKUP($L439,#REF!,#REF!, ""), 0)</f>
        <v>#REF!</v>
      </c>
      <c r="AS439" s="1" t="e">
        <f>_xlfn.XLOOKUP($L439,Pos!$A:$A,Pos!AI:AI,_xlfn.XLOOKUP($L439,#REF!,#REF!, ""), 0)</f>
        <v>#REF!</v>
      </c>
      <c r="AT439" s="1" t="e">
        <f>_xlfn.XLOOKUP($L439,Pos!$A:$A,Pos!AJ:AJ,_xlfn.XLOOKUP($L439,#REF!,#REF!, ""), 0)</f>
        <v>#REF!</v>
      </c>
      <c r="AU439" s="1" t="e">
        <f>_xlfn.XLOOKUP($L439,Pos!$A:$A,Pos!AK:AK,_xlfn.XLOOKUP($L439,#REF!,#REF!, ""), 0)</f>
        <v>#REF!</v>
      </c>
      <c r="AV439" s="1" t="e">
        <f>_xlfn.XLOOKUP($L439,Pos!$A:$A,Pos!AL:AL,_xlfn.XLOOKUP($L439,#REF!,#REF!, ""), 0)</f>
        <v>#REF!</v>
      </c>
      <c r="AW439" s="1" t="e">
        <f>_xlfn.XLOOKUP($L439,Pos!$A:$A,Pos!AM:AM,_xlfn.XLOOKUP($L439,#REF!,#REF!, ""), 0)</f>
        <v>#REF!</v>
      </c>
      <c r="AX439" s="1" t="e">
        <f>_xlfn.XLOOKUP($L439,Pos!$A:$A,Pos!AN:AN,_xlfn.XLOOKUP($L439,#REF!,#REF!, ""), 0)</f>
        <v>#REF!</v>
      </c>
      <c r="AY439" s="1" t="e">
        <f>_xlfn.XLOOKUP($L439,Pos!$A:$A,Pos!AO:AO,_xlfn.XLOOKUP($L439,#REF!,#REF!, ""), 0)</f>
        <v>#REF!</v>
      </c>
      <c r="AZ439" s="7" t="str">
        <f t="shared" si="155"/>
        <v>OUT</v>
      </c>
      <c r="BA439" s="1">
        <f>IF(OR(_xlfn.XLOOKUP(L439,Pos!B:B,Pos!L:L,FALSE)="ESG Reason",_xlfn.XLOOKUP(L439,Pos!B:B,Pos!L:L,FALSE)="Blacklisted"),1,0)</f>
        <v>0</v>
      </c>
      <c r="BC439" s="11">
        <v>8.6555548998438443E-11</v>
      </c>
      <c r="BD439" s="11">
        <f>_xlfn.XLOOKUP($L439,Pos!$B:$B,Pos!H:H,0, 0)</f>
        <v>0</v>
      </c>
      <c r="BE439" s="11">
        <f>_xlfn.XLOOKUP($L439,Pos!$B:$B,Pos!I:I,0, 0)</f>
        <v>5.9457336886385931E-4</v>
      </c>
      <c r="BF439" s="18">
        <f t="shared" si="156"/>
        <v>5.9457336886385931E-4</v>
      </c>
      <c r="BG439" s="1">
        <f t="shared" si="157"/>
        <v>2</v>
      </c>
      <c r="BH439" s="1">
        <f t="shared" si="158"/>
        <v>1</v>
      </c>
      <c r="BI439" s="18">
        <f t="shared" si="159"/>
        <v>8.6555548998438443E-11</v>
      </c>
      <c r="BJ439" s="3">
        <f t="shared" si="160"/>
        <v>0</v>
      </c>
      <c r="BK439" s="18">
        <f t="shared" si="161"/>
        <v>0</v>
      </c>
    </row>
    <row r="440" spans="3:63" x14ac:dyDescent="0.25">
      <c r="C440" s="3"/>
      <c r="D440" s="3"/>
      <c r="E440" s="3"/>
      <c r="F440" s="3"/>
      <c r="G440" s="51" t="s">
        <v>352</v>
      </c>
      <c r="H440" s="8" t="str">
        <f t="shared" si="151"/>
        <v>0%Others</v>
      </c>
      <c r="I440" s="11" cm="1">
        <f t="array" ref="I440">IF(
   AZ440 = "OUT", 0,IF(
   BD440 &gt;= LARGE(IF(ISNUMBER(BD:BD), BD:BD), 3),
   BE440 - 0.001,
   IF(BE440 &gt;=VLOOKUP(P440,mapping!$A:$B,2,FALSE), BE440,VLOOKUP(P440,mapping!$A$2:$B$8,2,FALSE))
))</f>
        <v>0</v>
      </c>
      <c r="J440" s="11" cm="1">
        <f t="array" ref="J440">IF(
    AZ440="OUT",0,IF(IF(
                      BD440&gt;=LARGE(IF(ISNUMBER(BD:BD),BD:BD),3),
                      BE440+0.001,
                      VLOOKUP(H440,mapping!$D:$E,2,FALSE)
                      )&gt;I440,
                   IF(
                      BD440&gt;=LARGE(IF(ISNUMBER(BD:BD),BD:BD),3),
                      BE440+0.001,
                      VLOOKUP(H440,mapping!$D:$E,2,FALSE)
                      ),
                   I440+0.002))</f>
        <v>0</v>
      </c>
      <c r="K440" s="8">
        <f t="shared" si="152"/>
        <v>5.9154650881314372E-4</v>
      </c>
      <c r="L440" s="1" t="str">
        <f>Pos!B793</f>
        <v>SG1S04926220</v>
      </c>
      <c r="M440" s="1" t="str">
        <f>_xlfn.XLOOKUP($L440,Pos!B:B,Pos!D:D,, 0)</f>
        <v>Oversea-Chinese Banking Corporation Limited</v>
      </c>
      <c r="N440" s="1" t="str">
        <f>_xlfn.XLOOKUP($L440,Pos!B:B,Pos!E:E,, 0)</f>
        <v>Banks</v>
      </c>
      <c r="O440" s="1" t="str">
        <f t="shared" si="153"/>
        <v>Banks_Others</v>
      </c>
      <c r="P440" s="1" t="str">
        <f>_xlfn.XLOOKUP($L440,Pos!B:B,Pos!F:F,, 0)</f>
        <v>Others</v>
      </c>
      <c r="Q440" s="1">
        <v>0</v>
      </c>
      <c r="R440" s="9">
        <f>_xlfn.XLOOKUP($L440,Pos!$B:$B,Pos!N:N,0, 0)</f>
        <v>7.11</v>
      </c>
      <c r="S440" s="9">
        <f>_xlfn.XLOOKUP($L440,Pos!$B:$B,Pos!O:O,0, 0)</f>
        <v>4.04</v>
      </c>
      <c r="T440" s="9">
        <f>_xlfn.XLOOKUP($L440,Pos!$B:$B,Pos!P:P,0, 0)</f>
        <v>5.7249999999999996</v>
      </c>
      <c r="U440" s="9">
        <f>_xlfn.XLOOKUP($L440,Pos!$B:$B,Pos!Q:Q,0, 0)</f>
        <v>3.9</v>
      </c>
      <c r="V440" s="9">
        <f>_xlfn.XLOOKUP($L440,Pos!$B:$B,Pos!R:R,0, 0)</f>
        <v>8.5</v>
      </c>
      <c r="W440" s="9">
        <f>_xlfn.XLOOKUP($L440,Pos!$B:$B,Pos!S:S,0, 0)</f>
        <v>3.7608329999999999</v>
      </c>
      <c r="X440" s="9" t="str">
        <f>_xlfn.XLOOKUP($L440,Pos!$B:$B,Pos!J:J,0, 0)</f>
        <v>Outperform</v>
      </c>
      <c r="Y440" s="1">
        <v>0</v>
      </c>
      <c r="Z440" s="1">
        <v>0</v>
      </c>
      <c r="AA440" s="1">
        <f t="shared" si="154"/>
        <v>0</v>
      </c>
      <c r="AB440" s="9">
        <f>_xlfn.XLOOKUP(L440,Pos!B:B,Pos!K:K,-1,0)</f>
        <v>-1</v>
      </c>
      <c r="AC440" s="1" t="e">
        <f>_xlfn.XLOOKUP($L440,Pos!$A:$A,Pos!S:S,_xlfn.XLOOKUP($L440,#REF!,#REF!, ""), 0)</f>
        <v>#REF!</v>
      </c>
      <c r="AD440" s="1" t="e">
        <f>_xlfn.XLOOKUP($L440,Pos!$A:$A,Pos!T:T,_xlfn.XLOOKUP($L440,#REF!,#REF!, ""), 0)</f>
        <v>#REF!</v>
      </c>
      <c r="AE440" s="1" t="e">
        <f>_xlfn.XLOOKUP($L440,Pos!$A:$A,Pos!U:U,_xlfn.XLOOKUP($L440,#REF!,#REF!, ""), 0)</f>
        <v>#REF!</v>
      </c>
      <c r="AF440" s="1" t="e">
        <f>_xlfn.XLOOKUP($L440,Pos!$A:$A,Pos!V:V,_xlfn.XLOOKUP($L440,#REF!,#REF!, ""), 0)</f>
        <v>#REF!</v>
      </c>
      <c r="AG440" s="1" t="e">
        <f>_xlfn.XLOOKUP($L440,Pos!$A:$A,Pos!W:W,_xlfn.XLOOKUP($L440,#REF!,#REF!, ""), 0)</f>
        <v>#REF!</v>
      </c>
      <c r="AH440" s="1" t="e">
        <f>_xlfn.XLOOKUP($L440,Pos!$A:$A,Pos!X:X,_xlfn.XLOOKUP($L440,#REF!,#REF!, ""), 0)</f>
        <v>#REF!</v>
      </c>
      <c r="AI440" s="1" t="e">
        <f>_xlfn.XLOOKUP($L440,Pos!$A:$A,Pos!Y:Y,_xlfn.XLOOKUP($L440,#REF!,#REF!, ""), 0)</f>
        <v>#REF!</v>
      </c>
      <c r="AJ440" s="1" t="e">
        <f>_xlfn.XLOOKUP($L440,Pos!$A:$A,Pos!Z:Z,_xlfn.XLOOKUP($L440,#REF!,#REF!, ""), 0)</f>
        <v>#REF!</v>
      </c>
      <c r="AK440" s="1" t="e">
        <f>_xlfn.XLOOKUP($L440,Pos!$A:$A,Pos!AA:AA,_xlfn.XLOOKUP($L440,#REF!,#REF!, ""), 0)</f>
        <v>#REF!</v>
      </c>
      <c r="AL440" s="1" t="e">
        <f>_xlfn.XLOOKUP($L440,Pos!$A:$A,Pos!AB:AB,_xlfn.XLOOKUP($L440,#REF!,#REF!, ""), 0)</f>
        <v>#REF!</v>
      </c>
      <c r="AM440" s="1" t="e">
        <f>_xlfn.XLOOKUP($L440,Pos!$A:$A,Pos!AC:AC,_xlfn.XLOOKUP($L440,#REF!,#REF!, ""), 0)</f>
        <v>#REF!</v>
      </c>
      <c r="AN440" s="1" t="e">
        <f>_xlfn.XLOOKUP($L440,Pos!$A:$A,Pos!AD:AD,_xlfn.XLOOKUP($L440,#REF!,#REF!, ""), 0)</f>
        <v>#REF!</v>
      </c>
      <c r="AO440" s="1" t="e">
        <f>_xlfn.XLOOKUP($L440,Pos!$A:$A,Pos!AE:AE,_xlfn.XLOOKUP($L440,#REF!,#REF!, ""), 0)</f>
        <v>#REF!</v>
      </c>
      <c r="AP440" s="1" t="e">
        <f>_xlfn.XLOOKUP($L440,Pos!$A:$A,Pos!AF:AF,_xlfn.XLOOKUP($L440,#REF!,#REF!, ""), 0)</f>
        <v>#REF!</v>
      </c>
      <c r="AQ440" s="1" t="e">
        <f>_xlfn.XLOOKUP($L440,Pos!$A:$A,Pos!AG:AG,_xlfn.XLOOKUP($L440,#REF!,#REF!, ""), 0)</f>
        <v>#REF!</v>
      </c>
      <c r="AR440" s="1" t="e">
        <f>_xlfn.XLOOKUP($L440,Pos!$A:$A,Pos!AH:AH,_xlfn.XLOOKUP($L440,#REF!,#REF!, ""), 0)</f>
        <v>#REF!</v>
      </c>
      <c r="AS440" s="1" t="e">
        <f>_xlfn.XLOOKUP($L440,Pos!$A:$A,Pos!AI:AI,_xlfn.XLOOKUP($L440,#REF!,#REF!, ""), 0)</f>
        <v>#REF!</v>
      </c>
      <c r="AT440" s="1" t="e">
        <f>_xlfn.XLOOKUP($L440,Pos!$A:$A,Pos!AJ:AJ,_xlfn.XLOOKUP($L440,#REF!,#REF!, ""), 0)</f>
        <v>#REF!</v>
      </c>
      <c r="AU440" s="1" t="e">
        <f>_xlfn.XLOOKUP($L440,Pos!$A:$A,Pos!AK:AK,_xlfn.XLOOKUP($L440,#REF!,#REF!, ""), 0)</f>
        <v>#REF!</v>
      </c>
      <c r="AV440" s="1" t="e">
        <f>_xlfn.XLOOKUP($L440,Pos!$A:$A,Pos!AL:AL,_xlfn.XLOOKUP($L440,#REF!,#REF!, ""), 0)</f>
        <v>#REF!</v>
      </c>
      <c r="AW440" s="1" t="e">
        <f>_xlfn.XLOOKUP($L440,Pos!$A:$A,Pos!AM:AM,_xlfn.XLOOKUP($L440,#REF!,#REF!, ""), 0)</f>
        <v>#REF!</v>
      </c>
      <c r="AX440" s="1" t="e">
        <f>_xlfn.XLOOKUP($L440,Pos!$A:$A,Pos!AN:AN,_xlfn.XLOOKUP($L440,#REF!,#REF!, ""), 0)</f>
        <v>#REF!</v>
      </c>
      <c r="AY440" s="1" t="e">
        <f>_xlfn.XLOOKUP($L440,Pos!$A:$A,Pos!AO:AO,_xlfn.XLOOKUP($L440,#REF!,#REF!, ""), 0)</f>
        <v>#REF!</v>
      </c>
      <c r="AZ440" s="7" t="str">
        <f t="shared" si="155"/>
        <v>OUT</v>
      </c>
      <c r="BA440" s="1">
        <f>IF(OR(_xlfn.XLOOKUP(L440,Pos!B:B,Pos!L:L,FALSE)="ESG Reason",_xlfn.XLOOKUP(L440,Pos!B:B,Pos!L:L,FALSE)="Blacklisted"),1,0)</f>
        <v>0</v>
      </c>
      <c r="BC440" s="11">
        <v>1.3221080800124279E-10</v>
      </c>
      <c r="BD440" s="11">
        <f>_xlfn.XLOOKUP($L440,Pos!$B:$B,Pos!H:H,0, 0)</f>
        <v>0</v>
      </c>
      <c r="BE440" s="11">
        <f>_xlfn.XLOOKUP($L440,Pos!$B:$B,Pos!I:I,0, 0)</f>
        <v>5.9154650881314372E-4</v>
      </c>
      <c r="BF440" s="18">
        <f t="shared" si="156"/>
        <v>5.9154650881314372E-4</v>
      </c>
      <c r="BG440" s="1">
        <f t="shared" si="157"/>
        <v>3</v>
      </c>
      <c r="BH440" s="1">
        <f t="shared" si="158"/>
        <v>40</v>
      </c>
      <c r="BI440" s="18">
        <f t="shared" si="159"/>
        <v>1.3221080800124279E-10</v>
      </c>
      <c r="BJ440" s="3">
        <f t="shared" si="160"/>
        <v>0</v>
      </c>
      <c r="BK440" s="18">
        <f t="shared" si="161"/>
        <v>0</v>
      </c>
    </row>
    <row r="441" spans="3:63" x14ac:dyDescent="0.25">
      <c r="C441" s="3"/>
      <c r="D441" s="3"/>
      <c r="E441" s="3"/>
      <c r="F441" s="3"/>
      <c r="G441" s="51" t="s">
        <v>360</v>
      </c>
      <c r="H441" s="8" t="str">
        <f t="shared" si="151"/>
        <v>0%West Europe</v>
      </c>
      <c r="I441" s="11" cm="1">
        <f t="array" ref="I441">IF(
   AZ441 = "OUT", 0,IF(
   BD441 &gt;= LARGE(IF(ISNUMBER(BD:BD), BD:BD), 3),
   BE441 - 0.001,
   IF(BE441 &gt;=VLOOKUP(P441,mapping!$A:$B,2,FALSE), BE441,VLOOKUP(P441,mapping!$A$2:$B$8,2,FALSE))
))</f>
        <v>0</v>
      </c>
      <c r="J441" s="11" cm="1">
        <f t="array" ref="J441">IF(
    AZ441="OUT",0,IF(IF(
                      BD441&gt;=LARGE(IF(ISNUMBER(BD:BD),BD:BD),3),
                      BE441+0.001,
                      VLOOKUP(H441,mapping!$D:$E,2,FALSE)
                      )&gt;I441,
                   IF(
                      BD441&gt;=LARGE(IF(ISNUMBER(BD:BD),BD:BD),3),
                      BE441+0.001,
                      VLOOKUP(H441,mapping!$D:$E,2,FALSE)
                      ),
                   I441+0.002))</f>
        <v>0</v>
      </c>
      <c r="K441" s="8">
        <f t="shared" si="152"/>
        <v>5.8865756972495571E-4</v>
      </c>
      <c r="L441" s="1" t="str">
        <f>Pos!B161</f>
        <v>CH0012214059</v>
      </c>
      <c r="M441" s="1" t="str">
        <f>_xlfn.XLOOKUP($L441,Pos!B:B,Pos!D:D,, 0)</f>
        <v>Holcim Ltd</v>
      </c>
      <c r="N441" s="1" t="str">
        <f>_xlfn.XLOOKUP($L441,Pos!B:B,Pos!E:E,, 0)</f>
        <v>Construction</v>
      </c>
      <c r="O441" s="1" t="str">
        <f t="shared" si="153"/>
        <v>Construction_West Europe</v>
      </c>
      <c r="P441" s="1" t="str">
        <f>_xlfn.XLOOKUP($L441,Pos!B:B,Pos!F:F,, 0)</f>
        <v>West Europe</v>
      </c>
      <c r="Q441" s="1">
        <v>0</v>
      </c>
      <c r="R441" s="9">
        <f>_xlfn.XLOOKUP($L441,Pos!$B:$B,Pos!N:N,0, 0)</f>
        <v>5.45</v>
      </c>
      <c r="S441" s="9">
        <f>_xlfn.XLOOKUP($L441,Pos!$B:$B,Pos!O:O,0, 0)</f>
        <v>6.4785000000000004</v>
      </c>
      <c r="T441" s="9">
        <f>_xlfn.XLOOKUP($L441,Pos!$B:$B,Pos!P:P,0, 0)</f>
        <v>4.7</v>
      </c>
      <c r="U441" s="9">
        <f>_xlfn.XLOOKUP($L441,Pos!$B:$B,Pos!Q:Q,0, 0)</f>
        <v>5.3</v>
      </c>
      <c r="V441" s="9">
        <f>_xlfn.XLOOKUP($L441,Pos!$B:$B,Pos!R:R,0, 0)</f>
        <v>3.8</v>
      </c>
      <c r="W441" s="9">
        <f>_xlfn.XLOOKUP($L441,Pos!$B:$B,Pos!S:S,0, 0)</f>
        <v>3.9550000000000001</v>
      </c>
      <c r="X441" s="9" t="str">
        <f>_xlfn.XLOOKUP($L441,Pos!$B:$B,Pos!J:J,0, 0)</f>
        <v>Outperform</v>
      </c>
      <c r="Y441" s="1">
        <v>0</v>
      </c>
      <c r="Z441" s="1">
        <v>0</v>
      </c>
      <c r="AA441" s="1">
        <f t="shared" si="154"/>
        <v>0</v>
      </c>
      <c r="AB441" s="9">
        <f>_xlfn.XLOOKUP(L441,Pos!B:B,Pos!K:K,-1,0)</f>
        <v>4.2105263157894726</v>
      </c>
      <c r="AC441" s="1" t="e">
        <f>_xlfn.XLOOKUP($L441,Pos!$A:$A,Pos!S:S,_xlfn.XLOOKUP($L441,#REF!,#REF!, ""), 0)</f>
        <v>#REF!</v>
      </c>
      <c r="AD441" s="1" t="e">
        <f>_xlfn.XLOOKUP($L441,Pos!$A:$A,Pos!T:T,_xlfn.XLOOKUP($L441,#REF!,#REF!, ""), 0)</f>
        <v>#REF!</v>
      </c>
      <c r="AE441" s="1" t="e">
        <f>_xlfn.XLOOKUP($L441,Pos!$A:$A,Pos!U:U,_xlfn.XLOOKUP($L441,#REF!,#REF!, ""), 0)</f>
        <v>#REF!</v>
      </c>
      <c r="AF441" s="1" t="e">
        <f>_xlfn.XLOOKUP($L441,Pos!$A:$A,Pos!V:V,_xlfn.XLOOKUP($L441,#REF!,#REF!, ""), 0)</f>
        <v>#REF!</v>
      </c>
      <c r="AG441" s="1" t="e">
        <f>_xlfn.XLOOKUP($L441,Pos!$A:$A,Pos!W:W,_xlfn.XLOOKUP($L441,#REF!,#REF!, ""), 0)</f>
        <v>#REF!</v>
      </c>
      <c r="AH441" s="1" t="e">
        <f>_xlfn.XLOOKUP($L441,Pos!$A:$A,Pos!X:X,_xlfn.XLOOKUP($L441,#REF!,#REF!, ""), 0)</f>
        <v>#REF!</v>
      </c>
      <c r="AI441" s="1" t="e">
        <f>_xlfn.XLOOKUP($L441,Pos!$A:$A,Pos!Y:Y,_xlfn.XLOOKUP($L441,#REF!,#REF!, ""), 0)</f>
        <v>#REF!</v>
      </c>
      <c r="AJ441" s="1" t="e">
        <f>_xlfn.XLOOKUP($L441,Pos!$A:$A,Pos!Z:Z,_xlfn.XLOOKUP($L441,#REF!,#REF!, ""), 0)</f>
        <v>#REF!</v>
      </c>
      <c r="AK441" s="1" t="e">
        <f>_xlfn.XLOOKUP($L441,Pos!$A:$A,Pos!AA:AA,_xlfn.XLOOKUP($L441,#REF!,#REF!, ""), 0)</f>
        <v>#REF!</v>
      </c>
      <c r="AL441" s="1" t="e">
        <f>_xlfn.XLOOKUP($L441,Pos!$A:$A,Pos!AB:AB,_xlfn.XLOOKUP($L441,#REF!,#REF!, ""), 0)</f>
        <v>#REF!</v>
      </c>
      <c r="AM441" s="1" t="e">
        <f>_xlfn.XLOOKUP($L441,Pos!$A:$A,Pos!AC:AC,_xlfn.XLOOKUP($L441,#REF!,#REF!, ""), 0)</f>
        <v>#REF!</v>
      </c>
      <c r="AN441" s="1" t="e">
        <f>_xlfn.XLOOKUP($L441,Pos!$A:$A,Pos!AD:AD,_xlfn.XLOOKUP($L441,#REF!,#REF!, ""), 0)</f>
        <v>#REF!</v>
      </c>
      <c r="AO441" s="1" t="e">
        <f>_xlfn.XLOOKUP($L441,Pos!$A:$A,Pos!AE:AE,_xlfn.XLOOKUP($L441,#REF!,#REF!, ""), 0)</f>
        <v>#REF!</v>
      </c>
      <c r="AP441" s="1" t="e">
        <f>_xlfn.XLOOKUP($L441,Pos!$A:$A,Pos!AF:AF,_xlfn.XLOOKUP($L441,#REF!,#REF!, ""), 0)</f>
        <v>#REF!</v>
      </c>
      <c r="AQ441" s="1" t="e">
        <f>_xlfn.XLOOKUP($L441,Pos!$A:$A,Pos!AG:AG,_xlfn.XLOOKUP($L441,#REF!,#REF!, ""), 0)</f>
        <v>#REF!</v>
      </c>
      <c r="AR441" s="1" t="e">
        <f>_xlfn.XLOOKUP($L441,Pos!$A:$A,Pos!AH:AH,_xlfn.XLOOKUP($L441,#REF!,#REF!, ""), 0)</f>
        <v>#REF!</v>
      </c>
      <c r="AS441" s="1" t="e">
        <f>_xlfn.XLOOKUP($L441,Pos!$A:$A,Pos!AI:AI,_xlfn.XLOOKUP($L441,#REF!,#REF!, ""), 0)</f>
        <v>#REF!</v>
      </c>
      <c r="AT441" s="1" t="e">
        <f>_xlfn.XLOOKUP($L441,Pos!$A:$A,Pos!AJ:AJ,_xlfn.XLOOKUP($L441,#REF!,#REF!, ""), 0)</f>
        <v>#REF!</v>
      </c>
      <c r="AU441" s="1" t="e">
        <f>_xlfn.XLOOKUP($L441,Pos!$A:$A,Pos!AK:AK,_xlfn.XLOOKUP($L441,#REF!,#REF!, ""), 0)</f>
        <v>#REF!</v>
      </c>
      <c r="AV441" s="1" t="e">
        <f>_xlfn.XLOOKUP($L441,Pos!$A:$A,Pos!AL:AL,_xlfn.XLOOKUP($L441,#REF!,#REF!, ""), 0)</f>
        <v>#REF!</v>
      </c>
      <c r="AW441" s="1" t="e">
        <f>_xlfn.XLOOKUP($L441,Pos!$A:$A,Pos!AM:AM,_xlfn.XLOOKUP($L441,#REF!,#REF!, ""), 0)</f>
        <v>#REF!</v>
      </c>
      <c r="AX441" s="1" t="e">
        <f>_xlfn.XLOOKUP($L441,Pos!$A:$A,Pos!AN:AN,_xlfn.XLOOKUP($L441,#REF!,#REF!, ""), 0)</f>
        <v>#REF!</v>
      </c>
      <c r="AY441" s="1" t="e">
        <f>_xlfn.XLOOKUP($L441,Pos!$A:$A,Pos!AO:AO,_xlfn.XLOOKUP($L441,#REF!,#REF!, ""), 0)</f>
        <v>#REF!</v>
      </c>
      <c r="AZ441" s="7" t="str">
        <f t="shared" si="155"/>
        <v>OUT</v>
      </c>
      <c r="BA441" s="1">
        <f>IF(OR(_xlfn.XLOOKUP(L441,Pos!B:B,Pos!L:L,FALSE)="ESG Reason",_xlfn.XLOOKUP(L441,Pos!B:B,Pos!L:L,FALSE)="Blacklisted"),1,0)</f>
        <v>1</v>
      </c>
      <c r="BC441" s="11">
        <v>8.884892180219685E-11</v>
      </c>
      <c r="BD441" s="11">
        <f>_xlfn.XLOOKUP($L441,Pos!$B:$B,Pos!H:H,0, 0)</f>
        <v>0</v>
      </c>
      <c r="BE441" s="11">
        <f>_xlfn.XLOOKUP($L441,Pos!$B:$B,Pos!I:I,0, 0)</f>
        <v>5.8865756972495571E-4</v>
      </c>
      <c r="BF441" s="18">
        <f t="shared" si="156"/>
        <v>5.8865756972495571E-4</v>
      </c>
      <c r="BG441" s="1">
        <f t="shared" si="157"/>
        <v>2</v>
      </c>
      <c r="BH441" s="1">
        <f t="shared" si="158"/>
        <v>5</v>
      </c>
      <c r="BI441" s="18">
        <f t="shared" si="159"/>
        <v>8.884892180219685E-11</v>
      </c>
      <c r="BJ441" s="3">
        <f t="shared" si="160"/>
        <v>0</v>
      </c>
      <c r="BK441" s="18">
        <f t="shared" si="161"/>
        <v>0</v>
      </c>
    </row>
    <row r="442" spans="3:63" x14ac:dyDescent="0.25">
      <c r="C442" s="3"/>
      <c r="D442" s="3"/>
      <c r="E442" s="3"/>
      <c r="F442" s="3"/>
      <c r="G442" s="51" t="s">
        <v>376</v>
      </c>
      <c r="H442" s="8" t="str">
        <f t="shared" si="151"/>
        <v>0%Others</v>
      </c>
      <c r="I442" s="11" cm="1">
        <f t="array" ref="I442">IF(
   AZ442 = "OUT", 0,IF(
   BD442 &gt;= LARGE(IF(ISNUMBER(BD:BD), BD:BD), 3),
   BE442 - 0.001,
   IF(BE442 &gt;=VLOOKUP(P442,mapping!$A:$B,2,FALSE), BE442,VLOOKUP(P442,mapping!$A$2:$B$8,2,FALSE))
))</f>
        <v>0</v>
      </c>
      <c r="J442" s="11" cm="1">
        <f t="array" ref="J442">IF(
    AZ442="OUT",0,IF(IF(
                      BD442&gt;=LARGE(IF(ISNUMBER(BD:BD),BD:BD),3),
                      BE442+0.001,
                      VLOOKUP(H442,mapping!$D:$E,2,FALSE)
                      )&gt;I442,
                   IF(
                      BD442&gt;=LARGE(IF(ISNUMBER(BD:BD),BD:BD),3),
                      BE442+0.001,
                      VLOOKUP(H442,mapping!$D:$E,2,FALSE)
                      ),
                   I442+0.002))</f>
        <v>0</v>
      </c>
      <c r="K442" s="8">
        <f t="shared" si="152"/>
        <v>5.873421697980784E-4</v>
      </c>
      <c r="L442" s="1" t="str">
        <f>Pos!B623</f>
        <v>JP3733000008</v>
      </c>
      <c r="M442" s="1" t="str">
        <f>_xlfn.XLOOKUP($L442,Pos!B:B,Pos!D:D,, 0)</f>
        <v>NEC Corporation</v>
      </c>
      <c r="N442" s="1" t="str">
        <f>_xlfn.XLOOKUP($L442,Pos!B:B,Pos!E:E,, 0)</f>
        <v>Technology</v>
      </c>
      <c r="O442" s="1" t="str">
        <f t="shared" si="153"/>
        <v>Technology_Others</v>
      </c>
      <c r="P442" s="1" t="str">
        <f>_xlfn.XLOOKUP($L442,Pos!B:B,Pos!F:F,, 0)</f>
        <v>Others</v>
      </c>
      <c r="Q442" s="1">
        <v>0</v>
      </c>
      <c r="R442" s="9">
        <f>_xlfn.XLOOKUP($L442,Pos!$B:$B,Pos!N:N,0, 0)</f>
        <v>3.63</v>
      </c>
      <c r="S442" s="9">
        <f>_xlfn.XLOOKUP($L442,Pos!$B:$B,Pos!O:O,0, 0)</f>
        <v>4.3291659999999998</v>
      </c>
      <c r="T442" s="9">
        <f>_xlfn.XLOOKUP($L442,Pos!$B:$B,Pos!P:P,0, 0)</f>
        <v>4.5250000000000004</v>
      </c>
      <c r="U442" s="9">
        <f>_xlfn.XLOOKUP($L442,Pos!$B:$B,Pos!Q:Q,0, 0)</f>
        <v>8.6</v>
      </c>
      <c r="V442" s="9">
        <f>_xlfn.XLOOKUP($L442,Pos!$B:$B,Pos!R:R,0, 0)</f>
        <v>5.6</v>
      </c>
      <c r="W442" s="9">
        <f>_xlfn.XLOOKUP($L442,Pos!$B:$B,Pos!S:S,0, 0)</f>
        <v>5.0033329999999996</v>
      </c>
      <c r="X442" s="9" t="str">
        <f>_xlfn.XLOOKUP($L442,Pos!$B:$B,Pos!J:J,0, 0)</f>
        <v>Buy</v>
      </c>
      <c r="Y442" s="1">
        <v>0</v>
      </c>
      <c r="Z442" s="1">
        <v>0</v>
      </c>
      <c r="AA442" s="1">
        <f t="shared" si="154"/>
        <v>0</v>
      </c>
      <c r="AB442" s="9">
        <f>_xlfn.XLOOKUP(L442,Pos!B:B,Pos!K:K,-1,0)</f>
        <v>3.166666666666667</v>
      </c>
      <c r="AC442" s="1" t="e">
        <f>_xlfn.XLOOKUP($L442,Pos!$A:$A,Pos!S:S,_xlfn.XLOOKUP($L442,#REF!,#REF!, ""), 0)</f>
        <v>#REF!</v>
      </c>
      <c r="AD442" s="1" t="e">
        <f>_xlfn.XLOOKUP($L442,Pos!$A:$A,Pos!T:T,_xlfn.XLOOKUP($L442,#REF!,#REF!, ""), 0)</f>
        <v>#REF!</v>
      </c>
      <c r="AE442" s="1" t="e">
        <f>_xlfn.XLOOKUP($L442,Pos!$A:$A,Pos!U:U,_xlfn.XLOOKUP($L442,#REF!,#REF!, ""), 0)</f>
        <v>#REF!</v>
      </c>
      <c r="AF442" s="1" t="e">
        <f>_xlfn.XLOOKUP($L442,Pos!$A:$A,Pos!V:V,_xlfn.XLOOKUP($L442,#REF!,#REF!, ""), 0)</f>
        <v>#REF!</v>
      </c>
      <c r="AG442" s="1" t="e">
        <f>_xlfn.XLOOKUP($L442,Pos!$A:$A,Pos!W:W,_xlfn.XLOOKUP($L442,#REF!,#REF!, ""), 0)</f>
        <v>#REF!</v>
      </c>
      <c r="AH442" s="1" t="e">
        <f>_xlfn.XLOOKUP($L442,Pos!$A:$A,Pos!X:X,_xlfn.XLOOKUP($L442,#REF!,#REF!, ""), 0)</f>
        <v>#REF!</v>
      </c>
      <c r="AI442" s="1" t="e">
        <f>_xlfn.XLOOKUP($L442,Pos!$A:$A,Pos!Y:Y,_xlfn.XLOOKUP($L442,#REF!,#REF!, ""), 0)</f>
        <v>#REF!</v>
      </c>
      <c r="AJ442" s="1" t="e">
        <f>_xlfn.XLOOKUP($L442,Pos!$A:$A,Pos!Z:Z,_xlfn.XLOOKUP($L442,#REF!,#REF!, ""), 0)</f>
        <v>#REF!</v>
      </c>
      <c r="AK442" s="1" t="e">
        <f>_xlfn.XLOOKUP($L442,Pos!$A:$A,Pos!AA:AA,_xlfn.XLOOKUP($L442,#REF!,#REF!, ""), 0)</f>
        <v>#REF!</v>
      </c>
      <c r="AL442" s="1" t="e">
        <f>_xlfn.XLOOKUP($L442,Pos!$A:$A,Pos!AB:AB,_xlfn.XLOOKUP($L442,#REF!,#REF!, ""), 0)</f>
        <v>#REF!</v>
      </c>
      <c r="AM442" s="1" t="e">
        <f>_xlfn.XLOOKUP($L442,Pos!$A:$A,Pos!AC:AC,_xlfn.XLOOKUP($L442,#REF!,#REF!, ""), 0)</f>
        <v>#REF!</v>
      </c>
      <c r="AN442" s="1" t="e">
        <f>_xlfn.XLOOKUP($L442,Pos!$A:$A,Pos!AD:AD,_xlfn.XLOOKUP($L442,#REF!,#REF!, ""), 0)</f>
        <v>#REF!</v>
      </c>
      <c r="AO442" s="1" t="e">
        <f>_xlfn.XLOOKUP($L442,Pos!$A:$A,Pos!AE:AE,_xlfn.XLOOKUP($L442,#REF!,#REF!, ""), 0)</f>
        <v>#REF!</v>
      </c>
      <c r="AP442" s="1" t="e">
        <f>_xlfn.XLOOKUP($L442,Pos!$A:$A,Pos!AF:AF,_xlfn.XLOOKUP($L442,#REF!,#REF!, ""), 0)</f>
        <v>#REF!</v>
      </c>
      <c r="AQ442" s="1" t="e">
        <f>_xlfn.XLOOKUP($L442,Pos!$A:$A,Pos!AG:AG,_xlfn.XLOOKUP($L442,#REF!,#REF!, ""), 0)</f>
        <v>#REF!</v>
      </c>
      <c r="AR442" s="1" t="e">
        <f>_xlfn.XLOOKUP($L442,Pos!$A:$A,Pos!AH:AH,_xlfn.XLOOKUP($L442,#REF!,#REF!, ""), 0)</f>
        <v>#REF!</v>
      </c>
      <c r="AS442" s="1" t="e">
        <f>_xlfn.XLOOKUP($L442,Pos!$A:$A,Pos!AI:AI,_xlfn.XLOOKUP($L442,#REF!,#REF!, ""), 0)</f>
        <v>#REF!</v>
      </c>
      <c r="AT442" s="1" t="e">
        <f>_xlfn.XLOOKUP($L442,Pos!$A:$A,Pos!AJ:AJ,_xlfn.XLOOKUP($L442,#REF!,#REF!, ""), 0)</f>
        <v>#REF!</v>
      </c>
      <c r="AU442" s="1" t="e">
        <f>_xlfn.XLOOKUP($L442,Pos!$A:$A,Pos!AK:AK,_xlfn.XLOOKUP($L442,#REF!,#REF!, ""), 0)</f>
        <v>#REF!</v>
      </c>
      <c r="AV442" s="1" t="e">
        <f>_xlfn.XLOOKUP($L442,Pos!$A:$A,Pos!AL:AL,_xlfn.XLOOKUP($L442,#REF!,#REF!, ""), 0)</f>
        <v>#REF!</v>
      </c>
      <c r="AW442" s="1" t="e">
        <f>_xlfn.XLOOKUP($L442,Pos!$A:$A,Pos!AM:AM,_xlfn.XLOOKUP($L442,#REF!,#REF!, ""), 0)</f>
        <v>#REF!</v>
      </c>
      <c r="AX442" s="1" t="e">
        <f>_xlfn.XLOOKUP($L442,Pos!$A:$A,Pos!AN:AN,_xlfn.XLOOKUP($L442,#REF!,#REF!, ""), 0)</f>
        <v>#REF!</v>
      </c>
      <c r="AY442" s="1" t="e">
        <f>_xlfn.XLOOKUP($L442,Pos!$A:$A,Pos!AO:AO,_xlfn.XLOOKUP($L442,#REF!,#REF!, ""), 0)</f>
        <v>#REF!</v>
      </c>
      <c r="AZ442" s="7" t="str">
        <f t="shared" si="155"/>
        <v>OUT</v>
      </c>
      <c r="BA442" s="1">
        <f>IF(OR(_xlfn.XLOOKUP(L442,Pos!B:B,Pos!L:L,FALSE)="ESG Reason",_xlfn.XLOOKUP(L442,Pos!B:B,Pos!L:L,FALSE)="Blacklisted"),1,0)</f>
        <v>0</v>
      </c>
      <c r="BC442" s="11">
        <v>9.320166007132825E-11</v>
      </c>
      <c r="BD442" s="11">
        <f>_xlfn.XLOOKUP($L442,Pos!$B:$B,Pos!H:H,0, 0)</f>
        <v>0</v>
      </c>
      <c r="BE442" s="11">
        <f>_xlfn.XLOOKUP($L442,Pos!$B:$B,Pos!I:I,0, 0)</f>
        <v>5.873421697980784E-4</v>
      </c>
      <c r="BF442" s="18">
        <f t="shared" si="156"/>
        <v>5.873421697980784E-4</v>
      </c>
      <c r="BG442" s="1">
        <f t="shared" si="157"/>
        <v>3</v>
      </c>
      <c r="BH442" s="1">
        <f t="shared" si="158"/>
        <v>54</v>
      </c>
      <c r="BI442" s="18">
        <f t="shared" si="159"/>
        <v>9.320166007132825E-11</v>
      </c>
      <c r="BJ442" s="3">
        <f t="shared" si="160"/>
        <v>0</v>
      </c>
      <c r="BK442" s="18">
        <f t="shared" si="161"/>
        <v>0</v>
      </c>
    </row>
    <row r="443" spans="3:63" x14ac:dyDescent="0.25">
      <c r="C443" s="3"/>
      <c r="D443" s="3"/>
      <c r="E443" s="3"/>
      <c r="F443" s="3"/>
      <c r="G443" s="51" t="s">
        <v>357</v>
      </c>
      <c r="H443" s="8" t="str">
        <f t="shared" si="151"/>
        <v>0%West Europe</v>
      </c>
      <c r="I443" s="11" cm="1">
        <f t="array" ref="I443">IF(
   AZ443 = "OUT", 0,IF(
   BD443 &gt;= LARGE(IF(ISNUMBER(BD:BD), BD:BD), 3),
   BE443 - 0.001,
   IF(BE443 &gt;=VLOOKUP(P443,mapping!$A:$B,2,FALSE), BE443,VLOOKUP(P443,mapping!$A$2:$B$8,2,FALSE))
))</f>
        <v>0</v>
      </c>
      <c r="J443" s="11" cm="1">
        <f t="array" ref="J443">IF(
    AZ443="OUT",0,IF(IF(
                      BD443&gt;=LARGE(IF(ISNUMBER(BD:BD),BD:BD),3),
                      BE443+0.001,
                      VLOOKUP(H443,mapping!$D:$E,2,FALSE)
                      )&gt;I443,
                   IF(
                      BD443&gt;=LARGE(IF(ISNUMBER(BD:BD),BD:BD),3),
                      BE443+0.001,
                      VLOOKUP(H443,mapping!$D:$E,2,FALSE)
                      ),
                   I443+0.002))</f>
        <v>0</v>
      </c>
      <c r="K443" s="8">
        <f t="shared" si="152"/>
        <v>5.8431080906330647E-4</v>
      </c>
      <c r="L443" s="1" t="str">
        <f>Pos!B494</f>
        <v>JE00B4T3BW64</v>
      </c>
      <c r="M443" s="1" t="str">
        <f>_xlfn.XLOOKUP($L443,Pos!B:B,Pos!D:D,, 0)</f>
        <v>Glencore plc</v>
      </c>
      <c r="N443" s="1" t="str">
        <f>_xlfn.XLOOKUP($L443,Pos!B:B,Pos!E:E,, 0)</f>
        <v>Basic Resources</v>
      </c>
      <c r="O443" s="1" t="str">
        <f t="shared" si="153"/>
        <v>Basic Resources_West Europe</v>
      </c>
      <c r="P443" s="1" t="str">
        <f>_xlfn.XLOOKUP($L443,Pos!B:B,Pos!F:F,, 0)</f>
        <v>West Europe</v>
      </c>
      <c r="Q443" s="1">
        <v>0</v>
      </c>
      <c r="R443" s="9">
        <f>_xlfn.XLOOKUP($L443,Pos!$B:$B,Pos!N:N,0, 0)</f>
        <v>1.45</v>
      </c>
      <c r="S443" s="9">
        <f>_xlfn.XLOOKUP($L443,Pos!$B:$B,Pos!O:O,0, 0)</f>
        <v>5.0437500000000002</v>
      </c>
      <c r="T443" s="9">
        <f>_xlfn.XLOOKUP($L443,Pos!$B:$B,Pos!P:P,0, 0)</f>
        <v>3.0750000000000002</v>
      </c>
      <c r="U443" s="9">
        <f>_xlfn.XLOOKUP($L443,Pos!$B:$B,Pos!Q:Q,0, 0)</f>
        <v>6.5</v>
      </c>
      <c r="V443" s="9">
        <f>_xlfn.XLOOKUP($L443,Pos!$B:$B,Pos!R:R,0, 0)</f>
        <v>2.9</v>
      </c>
      <c r="W443" s="9">
        <f>_xlfn.XLOOKUP($L443,Pos!$B:$B,Pos!S:S,0, 0)</f>
        <v>3.78</v>
      </c>
      <c r="X443" s="9" t="str">
        <f>_xlfn.XLOOKUP($L443,Pos!$B:$B,Pos!J:J,0, 0)</f>
        <v>Outperform</v>
      </c>
      <c r="Y443" s="1">
        <v>0</v>
      </c>
      <c r="Z443" s="1">
        <v>0</v>
      </c>
      <c r="AA443" s="1">
        <f t="shared" si="154"/>
        <v>0</v>
      </c>
      <c r="AB443" s="9">
        <f>_xlfn.XLOOKUP(L443,Pos!B:B,Pos!K:K,-1,0)</f>
        <v>1.4285714285714279</v>
      </c>
      <c r="AC443" s="1" t="e">
        <f>_xlfn.XLOOKUP($L443,Pos!$A:$A,Pos!S:S,_xlfn.XLOOKUP($L443,#REF!,#REF!, ""), 0)</f>
        <v>#REF!</v>
      </c>
      <c r="AD443" s="1" t="e">
        <f>_xlfn.XLOOKUP($L443,Pos!$A:$A,Pos!T:T,_xlfn.XLOOKUP($L443,#REF!,#REF!, ""), 0)</f>
        <v>#REF!</v>
      </c>
      <c r="AE443" s="1" t="e">
        <f>_xlfn.XLOOKUP($L443,Pos!$A:$A,Pos!U:U,_xlfn.XLOOKUP($L443,#REF!,#REF!, ""), 0)</f>
        <v>#REF!</v>
      </c>
      <c r="AF443" s="1" t="e">
        <f>_xlfn.XLOOKUP($L443,Pos!$A:$A,Pos!V:V,_xlfn.XLOOKUP($L443,#REF!,#REF!, ""), 0)</f>
        <v>#REF!</v>
      </c>
      <c r="AG443" s="1" t="e">
        <f>_xlfn.XLOOKUP($L443,Pos!$A:$A,Pos!W:W,_xlfn.XLOOKUP($L443,#REF!,#REF!, ""), 0)</f>
        <v>#REF!</v>
      </c>
      <c r="AH443" s="1" t="e">
        <f>_xlfn.XLOOKUP($L443,Pos!$A:$A,Pos!X:X,_xlfn.XLOOKUP($L443,#REF!,#REF!, ""), 0)</f>
        <v>#REF!</v>
      </c>
      <c r="AI443" s="1" t="e">
        <f>_xlfn.XLOOKUP($L443,Pos!$A:$A,Pos!Y:Y,_xlfn.XLOOKUP($L443,#REF!,#REF!, ""), 0)</f>
        <v>#REF!</v>
      </c>
      <c r="AJ443" s="1" t="e">
        <f>_xlfn.XLOOKUP($L443,Pos!$A:$A,Pos!Z:Z,_xlfn.XLOOKUP($L443,#REF!,#REF!, ""), 0)</f>
        <v>#REF!</v>
      </c>
      <c r="AK443" s="1" t="e">
        <f>_xlfn.XLOOKUP($L443,Pos!$A:$A,Pos!AA:AA,_xlfn.XLOOKUP($L443,#REF!,#REF!, ""), 0)</f>
        <v>#REF!</v>
      </c>
      <c r="AL443" s="1" t="e">
        <f>_xlfn.XLOOKUP($L443,Pos!$A:$A,Pos!AB:AB,_xlfn.XLOOKUP($L443,#REF!,#REF!, ""), 0)</f>
        <v>#REF!</v>
      </c>
      <c r="AM443" s="1" t="e">
        <f>_xlfn.XLOOKUP($L443,Pos!$A:$A,Pos!AC:AC,_xlfn.XLOOKUP($L443,#REF!,#REF!, ""), 0)</f>
        <v>#REF!</v>
      </c>
      <c r="AN443" s="1" t="e">
        <f>_xlfn.XLOOKUP($L443,Pos!$A:$A,Pos!AD:AD,_xlfn.XLOOKUP($L443,#REF!,#REF!, ""), 0)</f>
        <v>#REF!</v>
      </c>
      <c r="AO443" s="1" t="e">
        <f>_xlfn.XLOOKUP($L443,Pos!$A:$A,Pos!AE:AE,_xlfn.XLOOKUP($L443,#REF!,#REF!, ""), 0)</f>
        <v>#REF!</v>
      </c>
      <c r="AP443" s="1" t="e">
        <f>_xlfn.XLOOKUP($L443,Pos!$A:$A,Pos!AF:AF,_xlfn.XLOOKUP($L443,#REF!,#REF!, ""), 0)</f>
        <v>#REF!</v>
      </c>
      <c r="AQ443" s="1" t="e">
        <f>_xlfn.XLOOKUP($L443,Pos!$A:$A,Pos!AG:AG,_xlfn.XLOOKUP($L443,#REF!,#REF!, ""), 0)</f>
        <v>#REF!</v>
      </c>
      <c r="AR443" s="1" t="e">
        <f>_xlfn.XLOOKUP($L443,Pos!$A:$A,Pos!AH:AH,_xlfn.XLOOKUP($L443,#REF!,#REF!, ""), 0)</f>
        <v>#REF!</v>
      </c>
      <c r="AS443" s="1" t="e">
        <f>_xlfn.XLOOKUP($L443,Pos!$A:$A,Pos!AI:AI,_xlfn.XLOOKUP($L443,#REF!,#REF!, ""), 0)</f>
        <v>#REF!</v>
      </c>
      <c r="AT443" s="1" t="e">
        <f>_xlfn.XLOOKUP($L443,Pos!$A:$A,Pos!AJ:AJ,_xlfn.XLOOKUP($L443,#REF!,#REF!, ""), 0)</f>
        <v>#REF!</v>
      </c>
      <c r="AU443" s="1" t="e">
        <f>_xlfn.XLOOKUP($L443,Pos!$A:$A,Pos!AK:AK,_xlfn.XLOOKUP($L443,#REF!,#REF!, ""), 0)</f>
        <v>#REF!</v>
      </c>
      <c r="AV443" s="1" t="e">
        <f>_xlfn.XLOOKUP($L443,Pos!$A:$A,Pos!AL:AL,_xlfn.XLOOKUP($L443,#REF!,#REF!, ""), 0)</f>
        <v>#REF!</v>
      </c>
      <c r="AW443" s="1" t="e">
        <f>_xlfn.XLOOKUP($L443,Pos!$A:$A,Pos!AM:AM,_xlfn.XLOOKUP($L443,#REF!,#REF!, ""), 0)</f>
        <v>#REF!</v>
      </c>
      <c r="AX443" s="1" t="e">
        <f>_xlfn.XLOOKUP($L443,Pos!$A:$A,Pos!AN:AN,_xlfn.XLOOKUP($L443,#REF!,#REF!, ""), 0)</f>
        <v>#REF!</v>
      </c>
      <c r="AY443" s="1" t="e">
        <f>_xlfn.XLOOKUP($L443,Pos!$A:$A,Pos!AO:AO,_xlfn.XLOOKUP($L443,#REF!,#REF!, ""), 0)</f>
        <v>#REF!</v>
      </c>
      <c r="AZ443" s="7" t="str">
        <f t="shared" si="155"/>
        <v>OUT</v>
      </c>
      <c r="BA443" s="1">
        <f>IF(OR(_xlfn.XLOOKUP(L443,Pos!B:B,Pos!L:L,FALSE)="ESG Reason",_xlfn.XLOOKUP(L443,Pos!B:B,Pos!L:L,FALSE)="Blacklisted"),1,0)</f>
        <v>1</v>
      </c>
      <c r="BC443" s="11">
        <v>8.6663137483656765E-11</v>
      </c>
      <c r="BD443" s="11">
        <f>_xlfn.XLOOKUP($L443,Pos!$B:$B,Pos!H:H,0, 0)</f>
        <v>0</v>
      </c>
      <c r="BE443" s="11">
        <f>_xlfn.XLOOKUP($L443,Pos!$B:$B,Pos!I:I,0, 0)</f>
        <v>5.8431080906330647E-4</v>
      </c>
      <c r="BF443" s="18">
        <f t="shared" si="156"/>
        <v>5.8431080906330647E-4</v>
      </c>
      <c r="BG443" s="1">
        <f t="shared" si="157"/>
        <v>2</v>
      </c>
      <c r="BH443" s="1">
        <f t="shared" si="158"/>
        <v>3</v>
      </c>
      <c r="BI443" s="18">
        <f t="shared" si="159"/>
        <v>8.6663137483656765E-11</v>
      </c>
      <c r="BJ443" s="3">
        <f t="shared" si="160"/>
        <v>0</v>
      </c>
      <c r="BK443" s="18">
        <f t="shared" si="161"/>
        <v>0</v>
      </c>
    </row>
    <row r="444" spans="3:63" x14ac:dyDescent="0.25">
      <c r="C444" s="3"/>
      <c r="D444" s="3"/>
      <c r="E444" s="3"/>
      <c r="F444" s="3"/>
      <c r="G444" s="51" t="s">
        <v>362</v>
      </c>
      <c r="H444" s="8" t="str">
        <f t="shared" si="151"/>
        <v>0%West Europe</v>
      </c>
      <c r="I444" s="11" cm="1">
        <f t="array" ref="I444">IF(
   AZ444 = "OUT", 0,IF(
   BD444 &gt;= LARGE(IF(ISNUMBER(BD:BD), BD:BD), 3),
   BE444 - 0.001,
   IF(BE444 &gt;=VLOOKUP(P444,mapping!$A:$B,2,FALSE), BE444,VLOOKUP(P444,mapping!$A$2:$B$8,2,FALSE))
))</f>
        <v>0</v>
      </c>
      <c r="J444" s="11" cm="1">
        <f t="array" ref="J444">IF(
    AZ444="OUT",0,IF(IF(
                      BD444&gt;=LARGE(IF(ISNUMBER(BD:BD),BD:BD),3),
                      BE444+0.001,
                      VLOOKUP(H444,mapping!$D:$E,2,FALSE)
                      )&gt;I444,
                   IF(
                      BD444&gt;=LARGE(IF(ISNUMBER(BD:BD),BD:BD),3),
                      BE444+0.001,
                      VLOOKUP(H444,mapping!$D:$E,2,FALSE)
                      ),
                   I444+0.002))</f>
        <v>0</v>
      </c>
      <c r="K444" s="8">
        <f t="shared" si="152"/>
        <v>5.8304161615940807E-4</v>
      </c>
      <c r="L444" s="1" t="str">
        <f>Pos!B757</f>
        <v>SE0000115446</v>
      </c>
      <c r="M444" s="1" t="str">
        <f>_xlfn.XLOOKUP($L444,Pos!B:B,Pos!D:D,, 0)</f>
        <v>Volvo AB Class B</v>
      </c>
      <c r="N444" s="1" t="str">
        <f>_xlfn.XLOOKUP($L444,Pos!B:B,Pos!E:E,, 0)</f>
        <v>Industrial Goods &amp; Services</v>
      </c>
      <c r="O444" s="1" t="str">
        <f t="shared" si="153"/>
        <v>Industrial Goods &amp; Services_West Europe</v>
      </c>
      <c r="P444" s="1" t="str">
        <f>_xlfn.XLOOKUP($L444,Pos!B:B,Pos!F:F,, 0)</f>
        <v>West Europe</v>
      </c>
      <c r="Q444" s="1">
        <v>0</v>
      </c>
      <c r="R444" s="9">
        <f>_xlfn.XLOOKUP($L444,Pos!$B:$B,Pos!N:N,0, 0)</f>
        <v>5.9</v>
      </c>
      <c r="S444" s="9">
        <f>_xlfn.XLOOKUP($L444,Pos!$B:$B,Pos!O:O,0, 0)</f>
        <v>6.8494999999999999</v>
      </c>
      <c r="T444" s="9">
        <f>_xlfn.XLOOKUP($L444,Pos!$B:$B,Pos!P:P,0, 0)</f>
        <v>4.6749999999999998</v>
      </c>
      <c r="U444" s="9">
        <f>_xlfn.XLOOKUP($L444,Pos!$B:$B,Pos!Q:Q,0, 0)</f>
        <v>1.1000000000000001</v>
      </c>
      <c r="V444" s="9">
        <f>_xlfn.XLOOKUP($L444,Pos!$B:$B,Pos!R:R,0, 0)</f>
        <v>5.4</v>
      </c>
      <c r="W444" s="9">
        <f>_xlfn.XLOOKUP($L444,Pos!$B:$B,Pos!S:S,0, 0)</f>
        <v>2.67</v>
      </c>
      <c r="X444" s="9" t="str">
        <f>_xlfn.XLOOKUP($L444,Pos!$B:$B,Pos!J:J,0, 0)</f>
        <v>Outperform</v>
      </c>
      <c r="Y444" s="1">
        <v>0</v>
      </c>
      <c r="Z444" s="1">
        <v>0</v>
      </c>
      <c r="AA444" s="1">
        <f t="shared" si="154"/>
        <v>0</v>
      </c>
      <c r="AB444" s="9">
        <f>_xlfn.XLOOKUP(L444,Pos!B:B,Pos!K:K,-1,0)</f>
        <v>5.6716417910447756</v>
      </c>
      <c r="AC444" s="1" t="e">
        <f>_xlfn.XLOOKUP($L444,Pos!$A:$A,Pos!S:S,_xlfn.XLOOKUP($L444,#REF!,#REF!, ""), 0)</f>
        <v>#REF!</v>
      </c>
      <c r="AD444" s="1" t="e">
        <f>_xlfn.XLOOKUP($L444,Pos!$A:$A,Pos!T:T,_xlfn.XLOOKUP($L444,#REF!,#REF!, ""), 0)</f>
        <v>#REF!</v>
      </c>
      <c r="AE444" s="1" t="e">
        <f>_xlfn.XLOOKUP($L444,Pos!$A:$A,Pos!U:U,_xlfn.XLOOKUP($L444,#REF!,#REF!, ""), 0)</f>
        <v>#REF!</v>
      </c>
      <c r="AF444" s="1" t="e">
        <f>_xlfn.XLOOKUP($L444,Pos!$A:$A,Pos!V:V,_xlfn.XLOOKUP($L444,#REF!,#REF!, ""), 0)</f>
        <v>#REF!</v>
      </c>
      <c r="AG444" s="1" t="e">
        <f>_xlfn.XLOOKUP($L444,Pos!$A:$A,Pos!W:W,_xlfn.XLOOKUP($L444,#REF!,#REF!, ""), 0)</f>
        <v>#REF!</v>
      </c>
      <c r="AH444" s="1" t="e">
        <f>_xlfn.XLOOKUP($L444,Pos!$A:$A,Pos!X:X,_xlfn.XLOOKUP($L444,#REF!,#REF!, ""), 0)</f>
        <v>#REF!</v>
      </c>
      <c r="AI444" s="1" t="e">
        <f>_xlfn.XLOOKUP($L444,Pos!$A:$A,Pos!Y:Y,_xlfn.XLOOKUP($L444,#REF!,#REF!, ""), 0)</f>
        <v>#REF!</v>
      </c>
      <c r="AJ444" s="1" t="e">
        <f>_xlfn.XLOOKUP($L444,Pos!$A:$A,Pos!Z:Z,_xlfn.XLOOKUP($L444,#REF!,#REF!, ""), 0)</f>
        <v>#REF!</v>
      </c>
      <c r="AK444" s="1" t="e">
        <f>_xlfn.XLOOKUP($L444,Pos!$A:$A,Pos!AA:AA,_xlfn.XLOOKUP($L444,#REF!,#REF!, ""), 0)</f>
        <v>#REF!</v>
      </c>
      <c r="AL444" s="1" t="e">
        <f>_xlfn.XLOOKUP($L444,Pos!$A:$A,Pos!AB:AB,_xlfn.XLOOKUP($L444,#REF!,#REF!, ""), 0)</f>
        <v>#REF!</v>
      </c>
      <c r="AM444" s="1" t="e">
        <f>_xlfn.XLOOKUP($L444,Pos!$A:$A,Pos!AC:AC,_xlfn.XLOOKUP($L444,#REF!,#REF!, ""), 0)</f>
        <v>#REF!</v>
      </c>
      <c r="AN444" s="1" t="e">
        <f>_xlfn.XLOOKUP($L444,Pos!$A:$A,Pos!AD:AD,_xlfn.XLOOKUP($L444,#REF!,#REF!, ""), 0)</f>
        <v>#REF!</v>
      </c>
      <c r="AO444" s="1" t="e">
        <f>_xlfn.XLOOKUP($L444,Pos!$A:$A,Pos!AE:AE,_xlfn.XLOOKUP($L444,#REF!,#REF!, ""), 0)</f>
        <v>#REF!</v>
      </c>
      <c r="AP444" s="1" t="e">
        <f>_xlfn.XLOOKUP($L444,Pos!$A:$A,Pos!AF:AF,_xlfn.XLOOKUP($L444,#REF!,#REF!, ""), 0)</f>
        <v>#REF!</v>
      </c>
      <c r="AQ444" s="1" t="e">
        <f>_xlfn.XLOOKUP($L444,Pos!$A:$A,Pos!AG:AG,_xlfn.XLOOKUP($L444,#REF!,#REF!, ""), 0)</f>
        <v>#REF!</v>
      </c>
      <c r="AR444" s="1" t="e">
        <f>_xlfn.XLOOKUP($L444,Pos!$A:$A,Pos!AH:AH,_xlfn.XLOOKUP($L444,#REF!,#REF!, ""), 0)</f>
        <v>#REF!</v>
      </c>
      <c r="AS444" s="1" t="e">
        <f>_xlfn.XLOOKUP($L444,Pos!$A:$A,Pos!AI:AI,_xlfn.XLOOKUP($L444,#REF!,#REF!, ""), 0)</f>
        <v>#REF!</v>
      </c>
      <c r="AT444" s="1" t="e">
        <f>_xlfn.XLOOKUP($L444,Pos!$A:$A,Pos!AJ:AJ,_xlfn.XLOOKUP($L444,#REF!,#REF!, ""), 0)</f>
        <v>#REF!</v>
      </c>
      <c r="AU444" s="1" t="e">
        <f>_xlfn.XLOOKUP($L444,Pos!$A:$A,Pos!AK:AK,_xlfn.XLOOKUP($L444,#REF!,#REF!, ""), 0)</f>
        <v>#REF!</v>
      </c>
      <c r="AV444" s="1" t="e">
        <f>_xlfn.XLOOKUP($L444,Pos!$A:$A,Pos!AL:AL,_xlfn.XLOOKUP($L444,#REF!,#REF!, ""), 0)</f>
        <v>#REF!</v>
      </c>
      <c r="AW444" s="1" t="e">
        <f>_xlfn.XLOOKUP($L444,Pos!$A:$A,Pos!AM:AM,_xlfn.XLOOKUP($L444,#REF!,#REF!, ""), 0)</f>
        <v>#REF!</v>
      </c>
      <c r="AX444" s="1" t="e">
        <f>_xlfn.XLOOKUP($L444,Pos!$A:$A,Pos!AN:AN,_xlfn.XLOOKUP($L444,#REF!,#REF!, ""), 0)</f>
        <v>#REF!</v>
      </c>
      <c r="AY444" s="1" t="e">
        <f>_xlfn.XLOOKUP($L444,Pos!$A:$A,Pos!AO:AO,_xlfn.XLOOKUP($L444,#REF!,#REF!, ""), 0)</f>
        <v>#REF!</v>
      </c>
      <c r="AZ444" s="7" t="str">
        <f t="shared" si="155"/>
        <v>OUT</v>
      </c>
      <c r="BA444" s="1">
        <f>IF(OR(_xlfn.XLOOKUP(L444,Pos!B:B,Pos!L:L,FALSE)="ESG Reason",_xlfn.XLOOKUP(L444,Pos!B:B,Pos!L:L,FALSE)="Blacklisted"),1,0)</f>
        <v>0</v>
      </c>
      <c r="BC444" s="11">
        <v>1.1570279832988621E-10</v>
      </c>
      <c r="BD444" s="11">
        <f>_xlfn.XLOOKUP($L444,Pos!$B:$B,Pos!H:H,0, 0)</f>
        <v>0</v>
      </c>
      <c r="BE444" s="11">
        <f>_xlfn.XLOOKUP($L444,Pos!$B:$B,Pos!I:I,0, 0)</f>
        <v>5.8304161615940807E-4</v>
      </c>
      <c r="BF444" s="18">
        <f t="shared" si="156"/>
        <v>5.8304161615940807E-4</v>
      </c>
      <c r="BG444" s="1">
        <f t="shared" si="157"/>
        <v>2</v>
      </c>
      <c r="BH444" s="1">
        <f t="shared" si="158"/>
        <v>10</v>
      </c>
      <c r="BI444" s="18">
        <f t="shared" si="159"/>
        <v>1.1570279832988621E-10</v>
      </c>
      <c r="BJ444" s="3">
        <f t="shared" si="160"/>
        <v>0</v>
      </c>
      <c r="BK444" s="18">
        <f t="shared" si="161"/>
        <v>0</v>
      </c>
    </row>
    <row r="445" spans="3:63" x14ac:dyDescent="0.25">
      <c r="C445" s="3"/>
      <c r="D445" s="3"/>
      <c r="E445" s="3"/>
      <c r="F445" s="3"/>
      <c r="G445" s="51" t="s">
        <v>373</v>
      </c>
      <c r="H445" s="8" t="str">
        <f t="shared" si="151"/>
        <v>0%North America</v>
      </c>
      <c r="I445" s="11" cm="1">
        <f t="array" ref="I445">IF(
   AZ445 = "OUT", 0,IF(
   BD445 &gt;= LARGE(IF(ISNUMBER(BD:BD), BD:BD), 3),
   BE445 - 0.001,
   IF(BE445 &gt;=VLOOKUP(P445,mapping!$A:$B,2,FALSE), BE445,VLOOKUP(P445,mapping!$A$2:$B$8,2,FALSE))
))</f>
        <v>0</v>
      </c>
      <c r="J445" s="11" cm="1">
        <f t="array" ref="J445">IF(
    AZ445="OUT",0,IF(IF(
                      BD445&gt;=LARGE(IF(ISNUMBER(BD:BD),BD:BD),3),
                      BE445+0.001,
                      VLOOKUP(H445,mapping!$D:$E,2,FALSE)
                      )&gt;I445,
                   IF(
                      BD445&gt;=LARGE(IF(ISNUMBER(BD:BD),BD:BD),3),
                      BE445+0.001,
                      VLOOKUP(H445,mapping!$D:$E,2,FALSE)
                      ),
                   I445+0.002))</f>
        <v>0</v>
      </c>
      <c r="K445" s="8">
        <f t="shared" si="152"/>
        <v>5.7672255572905294E-4</v>
      </c>
      <c r="L445" s="1" t="str">
        <f>Pos!B1197</f>
        <v>US7607591002</v>
      </c>
      <c r="M445" s="1" t="str">
        <f>_xlfn.XLOOKUP($L445,Pos!B:B,Pos!D:D,, 0)</f>
        <v>Republic Services, Inc.</v>
      </c>
      <c r="N445" s="1" t="str">
        <f>_xlfn.XLOOKUP($L445,Pos!B:B,Pos!E:E,, 0)</f>
        <v>Utilities</v>
      </c>
      <c r="O445" s="1" t="str">
        <f t="shared" si="153"/>
        <v>Utilities_North America</v>
      </c>
      <c r="P445" s="1" t="str">
        <f>_xlfn.XLOOKUP($L445,Pos!B:B,Pos!F:F,, 0)</f>
        <v>North America</v>
      </c>
      <c r="Q445" s="1">
        <v>0</v>
      </c>
      <c r="R445" s="9">
        <f>_xlfn.XLOOKUP($L445,Pos!$B:$B,Pos!N:N,0, 0)</f>
        <v>3.48</v>
      </c>
      <c r="S445" s="9">
        <f>_xlfn.XLOOKUP($L445,Pos!$B:$B,Pos!O:O,0, 0)</f>
        <v>3.0135000000000001</v>
      </c>
      <c r="T445" s="9">
        <f>_xlfn.XLOOKUP($L445,Pos!$B:$B,Pos!P:P,0, 0)</f>
        <v>7.125</v>
      </c>
      <c r="U445" s="9">
        <f>_xlfn.XLOOKUP($L445,Pos!$B:$B,Pos!Q:Q,0, 0)</f>
        <v>0.4</v>
      </c>
      <c r="V445" s="9">
        <f>_xlfn.XLOOKUP($L445,Pos!$B:$B,Pos!R:R,0, 0)</f>
        <v>3.9666670000000002</v>
      </c>
      <c r="W445" s="9">
        <f>_xlfn.XLOOKUP($L445,Pos!$B:$B,Pos!S:S,0, 0)</f>
        <v>5.2966670000000002</v>
      </c>
      <c r="X445" s="9" t="str">
        <f>_xlfn.XLOOKUP($L445,Pos!$B:$B,Pos!J:J,0, 0)</f>
        <v>Outperform</v>
      </c>
      <c r="Y445" s="1">
        <v>0</v>
      </c>
      <c r="Z445" s="1">
        <v>0</v>
      </c>
      <c r="AA445" s="1">
        <f t="shared" si="154"/>
        <v>0</v>
      </c>
      <c r="AB445" s="9">
        <f>_xlfn.XLOOKUP(L445,Pos!B:B,Pos!K:K,-1,0)</f>
        <v>2.1212121212121211</v>
      </c>
      <c r="AC445" s="1" t="e">
        <f>_xlfn.XLOOKUP($L445,Pos!$A:$A,Pos!S:S,_xlfn.XLOOKUP($L445,#REF!,#REF!, ""), 0)</f>
        <v>#REF!</v>
      </c>
      <c r="AD445" s="1" t="e">
        <f>_xlfn.XLOOKUP($L445,Pos!$A:$A,Pos!T:T,_xlfn.XLOOKUP($L445,#REF!,#REF!, ""), 0)</f>
        <v>#REF!</v>
      </c>
      <c r="AE445" s="1" t="e">
        <f>_xlfn.XLOOKUP($L445,Pos!$A:$A,Pos!U:U,_xlfn.XLOOKUP($L445,#REF!,#REF!, ""), 0)</f>
        <v>#REF!</v>
      </c>
      <c r="AF445" s="1" t="e">
        <f>_xlfn.XLOOKUP($L445,Pos!$A:$A,Pos!V:V,_xlfn.XLOOKUP($L445,#REF!,#REF!, ""), 0)</f>
        <v>#REF!</v>
      </c>
      <c r="AG445" s="1" t="e">
        <f>_xlfn.XLOOKUP($L445,Pos!$A:$A,Pos!W:W,_xlfn.XLOOKUP($L445,#REF!,#REF!, ""), 0)</f>
        <v>#REF!</v>
      </c>
      <c r="AH445" s="1" t="e">
        <f>_xlfn.XLOOKUP($L445,Pos!$A:$A,Pos!X:X,_xlfn.XLOOKUP($L445,#REF!,#REF!, ""), 0)</f>
        <v>#REF!</v>
      </c>
      <c r="AI445" s="1" t="e">
        <f>_xlfn.XLOOKUP($L445,Pos!$A:$A,Pos!Y:Y,_xlfn.XLOOKUP($L445,#REF!,#REF!, ""), 0)</f>
        <v>#REF!</v>
      </c>
      <c r="AJ445" s="1" t="e">
        <f>_xlfn.XLOOKUP($L445,Pos!$A:$A,Pos!Z:Z,_xlfn.XLOOKUP($L445,#REF!,#REF!, ""), 0)</f>
        <v>#REF!</v>
      </c>
      <c r="AK445" s="1" t="e">
        <f>_xlfn.XLOOKUP($L445,Pos!$A:$A,Pos!AA:AA,_xlfn.XLOOKUP($L445,#REF!,#REF!, ""), 0)</f>
        <v>#REF!</v>
      </c>
      <c r="AL445" s="1" t="e">
        <f>_xlfn.XLOOKUP($L445,Pos!$A:$A,Pos!AB:AB,_xlfn.XLOOKUP($L445,#REF!,#REF!, ""), 0)</f>
        <v>#REF!</v>
      </c>
      <c r="AM445" s="1" t="e">
        <f>_xlfn.XLOOKUP($L445,Pos!$A:$A,Pos!AC:AC,_xlfn.XLOOKUP($L445,#REF!,#REF!, ""), 0)</f>
        <v>#REF!</v>
      </c>
      <c r="AN445" s="1" t="e">
        <f>_xlfn.XLOOKUP($L445,Pos!$A:$A,Pos!AD:AD,_xlfn.XLOOKUP($L445,#REF!,#REF!, ""), 0)</f>
        <v>#REF!</v>
      </c>
      <c r="AO445" s="1" t="e">
        <f>_xlfn.XLOOKUP($L445,Pos!$A:$A,Pos!AE:AE,_xlfn.XLOOKUP($L445,#REF!,#REF!, ""), 0)</f>
        <v>#REF!</v>
      </c>
      <c r="AP445" s="1" t="e">
        <f>_xlfn.XLOOKUP($L445,Pos!$A:$A,Pos!AF:AF,_xlfn.XLOOKUP($L445,#REF!,#REF!, ""), 0)</f>
        <v>#REF!</v>
      </c>
      <c r="AQ445" s="1" t="e">
        <f>_xlfn.XLOOKUP($L445,Pos!$A:$A,Pos!AG:AG,_xlfn.XLOOKUP($L445,#REF!,#REF!, ""), 0)</f>
        <v>#REF!</v>
      </c>
      <c r="AR445" s="1" t="e">
        <f>_xlfn.XLOOKUP($L445,Pos!$A:$A,Pos!AH:AH,_xlfn.XLOOKUP($L445,#REF!,#REF!, ""), 0)</f>
        <v>#REF!</v>
      </c>
      <c r="AS445" s="1" t="e">
        <f>_xlfn.XLOOKUP($L445,Pos!$A:$A,Pos!AI:AI,_xlfn.XLOOKUP($L445,#REF!,#REF!, ""), 0)</f>
        <v>#REF!</v>
      </c>
      <c r="AT445" s="1" t="e">
        <f>_xlfn.XLOOKUP($L445,Pos!$A:$A,Pos!AJ:AJ,_xlfn.XLOOKUP($L445,#REF!,#REF!, ""), 0)</f>
        <v>#REF!</v>
      </c>
      <c r="AU445" s="1" t="e">
        <f>_xlfn.XLOOKUP($L445,Pos!$A:$A,Pos!AK:AK,_xlfn.XLOOKUP($L445,#REF!,#REF!, ""), 0)</f>
        <v>#REF!</v>
      </c>
      <c r="AV445" s="1" t="e">
        <f>_xlfn.XLOOKUP($L445,Pos!$A:$A,Pos!AL:AL,_xlfn.XLOOKUP($L445,#REF!,#REF!, ""), 0)</f>
        <v>#REF!</v>
      </c>
      <c r="AW445" s="1" t="e">
        <f>_xlfn.XLOOKUP($L445,Pos!$A:$A,Pos!AM:AM,_xlfn.XLOOKUP($L445,#REF!,#REF!, ""), 0)</f>
        <v>#REF!</v>
      </c>
      <c r="AX445" s="1" t="e">
        <f>_xlfn.XLOOKUP($L445,Pos!$A:$A,Pos!AN:AN,_xlfn.XLOOKUP($L445,#REF!,#REF!, ""), 0)</f>
        <v>#REF!</v>
      </c>
      <c r="AY445" s="1" t="e">
        <f>_xlfn.XLOOKUP($L445,Pos!$A:$A,Pos!AO:AO,_xlfn.XLOOKUP($L445,#REF!,#REF!, ""), 0)</f>
        <v>#REF!</v>
      </c>
      <c r="AZ445" s="7" t="str">
        <f t="shared" si="155"/>
        <v>OUT</v>
      </c>
      <c r="BA445" s="1">
        <f>IF(OR(_xlfn.XLOOKUP(L445,Pos!B:B,Pos!L:L,FALSE)="ESG Reason",_xlfn.XLOOKUP(L445,Pos!B:B,Pos!L:L,FALSE)="Blacklisted"),1,0)</f>
        <v>0</v>
      </c>
      <c r="BC445" s="11">
        <v>9.1554244683845325E-11</v>
      </c>
      <c r="BD445" s="11">
        <f>_xlfn.XLOOKUP($L445,Pos!$B:$B,Pos!H:H,0, 0)</f>
        <v>0</v>
      </c>
      <c r="BE445" s="11">
        <f>_xlfn.XLOOKUP($L445,Pos!$B:$B,Pos!I:I,0, 0)</f>
        <v>5.7672255572905294E-4</v>
      </c>
      <c r="BF445" s="18">
        <f t="shared" si="156"/>
        <v>5.7672255572905294E-4</v>
      </c>
      <c r="BG445" s="1">
        <f t="shared" si="157"/>
        <v>1</v>
      </c>
      <c r="BH445" s="1">
        <f t="shared" si="158"/>
        <v>38</v>
      </c>
      <c r="BI445" s="18">
        <f t="shared" si="159"/>
        <v>9.1554244683845325E-11</v>
      </c>
      <c r="BJ445" s="3">
        <f t="shared" si="160"/>
        <v>0</v>
      </c>
      <c r="BK445" s="18">
        <f t="shared" si="161"/>
        <v>0</v>
      </c>
    </row>
    <row r="446" spans="3:63" x14ac:dyDescent="0.25">
      <c r="C446" s="3"/>
      <c r="D446" s="3"/>
      <c r="E446" s="3"/>
      <c r="F446" s="3"/>
      <c r="G446" s="51" t="s">
        <v>371</v>
      </c>
      <c r="H446" s="8" t="str">
        <f t="shared" si="151"/>
        <v>0%North America</v>
      </c>
      <c r="I446" s="11" cm="1">
        <f t="array" ref="I446">IF(
   AZ446 = "OUT", 0,IF(
   BD446 &gt;= LARGE(IF(ISNUMBER(BD:BD), BD:BD), 3),
   BE446 - 0.001,
   IF(BE446 &gt;=VLOOKUP(P446,mapping!$A:$B,2,FALSE), BE446,VLOOKUP(P446,mapping!$A$2:$B$8,2,FALSE))
))</f>
        <v>0</v>
      </c>
      <c r="J446" s="11" cm="1">
        <f t="array" ref="J446">IF(
    AZ446="OUT",0,IF(IF(
                      BD446&gt;=LARGE(IF(ISNUMBER(BD:BD),BD:BD),3),
                      BE446+0.001,
                      VLOOKUP(H446,mapping!$D:$E,2,FALSE)
                      )&gt;I446,
                   IF(
                      BD446&gt;=LARGE(IF(ISNUMBER(BD:BD),BD:BD),3),
                      BE446+0.001,
                      VLOOKUP(H446,mapping!$D:$E,2,FALSE)
                      ),
                   I446+0.002))</f>
        <v>0</v>
      </c>
      <c r="K446" s="8">
        <f t="shared" si="152"/>
        <v>5.7250881528507003E-4</v>
      </c>
      <c r="L446" s="1" t="str">
        <f>Pos!B1206</f>
        <v>US7766961061</v>
      </c>
      <c r="M446" s="1" t="str">
        <f>_xlfn.XLOOKUP($L446,Pos!B:B,Pos!D:D,, 0)</f>
        <v>Roper Technologies, Inc.</v>
      </c>
      <c r="N446" s="1" t="str">
        <f>_xlfn.XLOOKUP($L446,Pos!B:B,Pos!E:E,, 0)</f>
        <v>Technology</v>
      </c>
      <c r="O446" s="1" t="str">
        <f t="shared" si="153"/>
        <v>Technology_North America</v>
      </c>
      <c r="P446" s="1" t="str">
        <f>_xlfn.XLOOKUP($L446,Pos!B:B,Pos!F:F,, 0)</f>
        <v>North America</v>
      </c>
      <c r="Q446" s="1">
        <v>0</v>
      </c>
      <c r="R446" s="9">
        <f>_xlfn.XLOOKUP($L446,Pos!$B:$B,Pos!N:N,0, 0)</f>
        <v>7.31</v>
      </c>
      <c r="S446" s="9">
        <f>_xlfn.XLOOKUP($L446,Pos!$B:$B,Pos!O:O,0, 0)</f>
        <v>6.1014999999999997</v>
      </c>
      <c r="T446" s="9">
        <f>_xlfn.XLOOKUP($L446,Pos!$B:$B,Pos!P:P,0, 0)</f>
        <v>2.85</v>
      </c>
      <c r="U446" s="9">
        <f>_xlfn.XLOOKUP($L446,Pos!$B:$B,Pos!Q:Q,0, 0)</f>
        <v>0.6</v>
      </c>
      <c r="V446" s="9">
        <f>_xlfn.XLOOKUP($L446,Pos!$B:$B,Pos!R:R,0, 0)</f>
        <v>9.8666669999999996</v>
      </c>
      <c r="W446" s="9">
        <f>_xlfn.XLOOKUP($L446,Pos!$B:$B,Pos!S:S,0, 0)</f>
        <v>5.6833330000000002</v>
      </c>
      <c r="X446" s="9" t="str">
        <f>_xlfn.XLOOKUP($L446,Pos!$B:$B,Pos!J:J,0, 0)</f>
        <v>Outperform</v>
      </c>
      <c r="Y446" s="1">
        <v>0</v>
      </c>
      <c r="Z446" s="1">
        <v>0</v>
      </c>
      <c r="AA446" s="1">
        <f t="shared" si="154"/>
        <v>0</v>
      </c>
      <c r="AB446" s="9">
        <f>_xlfn.XLOOKUP(L446,Pos!B:B,Pos!K:K,-1,0)</f>
        <v>5.6701030927835054</v>
      </c>
      <c r="AC446" s="1" t="e">
        <f>_xlfn.XLOOKUP($L446,Pos!$A:$A,Pos!S:S,_xlfn.XLOOKUP($L446,#REF!,#REF!, ""), 0)</f>
        <v>#REF!</v>
      </c>
      <c r="AD446" s="1" t="e">
        <f>_xlfn.XLOOKUP($L446,Pos!$A:$A,Pos!T:T,_xlfn.XLOOKUP($L446,#REF!,#REF!, ""), 0)</f>
        <v>#REF!</v>
      </c>
      <c r="AE446" s="1" t="e">
        <f>_xlfn.XLOOKUP($L446,Pos!$A:$A,Pos!U:U,_xlfn.XLOOKUP($L446,#REF!,#REF!, ""), 0)</f>
        <v>#REF!</v>
      </c>
      <c r="AF446" s="1" t="e">
        <f>_xlfn.XLOOKUP($L446,Pos!$A:$A,Pos!V:V,_xlfn.XLOOKUP($L446,#REF!,#REF!, ""), 0)</f>
        <v>#REF!</v>
      </c>
      <c r="AG446" s="1" t="e">
        <f>_xlfn.XLOOKUP($L446,Pos!$A:$A,Pos!W:W,_xlfn.XLOOKUP($L446,#REF!,#REF!, ""), 0)</f>
        <v>#REF!</v>
      </c>
      <c r="AH446" s="1" t="e">
        <f>_xlfn.XLOOKUP($L446,Pos!$A:$A,Pos!X:X,_xlfn.XLOOKUP($L446,#REF!,#REF!, ""), 0)</f>
        <v>#REF!</v>
      </c>
      <c r="AI446" s="1" t="e">
        <f>_xlfn.XLOOKUP($L446,Pos!$A:$A,Pos!Y:Y,_xlfn.XLOOKUP($L446,#REF!,#REF!, ""), 0)</f>
        <v>#REF!</v>
      </c>
      <c r="AJ446" s="1" t="e">
        <f>_xlfn.XLOOKUP($L446,Pos!$A:$A,Pos!Z:Z,_xlfn.XLOOKUP($L446,#REF!,#REF!, ""), 0)</f>
        <v>#REF!</v>
      </c>
      <c r="AK446" s="1" t="e">
        <f>_xlfn.XLOOKUP($L446,Pos!$A:$A,Pos!AA:AA,_xlfn.XLOOKUP($L446,#REF!,#REF!, ""), 0)</f>
        <v>#REF!</v>
      </c>
      <c r="AL446" s="1" t="e">
        <f>_xlfn.XLOOKUP($L446,Pos!$A:$A,Pos!AB:AB,_xlfn.XLOOKUP($L446,#REF!,#REF!, ""), 0)</f>
        <v>#REF!</v>
      </c>
      <c r="AM446" s="1" t="e">
        <f>_xlfn.XLOOKUP($L446,Pos!$A:$A,Pos!AC:AC,_xlfn.XLOOKUP($L446,#REF!,#REF!, ""), 0)</f>
        <v>#REF!</v>
      </c>
      <c r="AN446" s="1" t="e">
        <f>_xlfn.XLOOKUP($L446,Pos!$A:$A,Pos!AD:AD,_xlfn.XLOOKUP($L446,#REF!,#REF!, ""), 0)</f>
        <v>#REF!</v>
      </c>
      <c r="AO446" s="1" t="e">
        <f>_xlfn.XLOOKUP($L446,Pos!$A:$A,Pos!AE:AE,_xlfn.XLOOKUP($L446,#REF!,#REF!, ""), 0)</f>
        <v>#REF!</v>
      </c>
      <c r="AP446" s="1" t="e">
        <f>_xlfn.XLOOKUP($L446,Pos!$A:$A,Pos!AF:AF,_xlfn.XLOOKUP($L446,#REF!,#REF!, ""), 0)</f>
        <v>#REF!</v>
      </c>
      <c r="AQ446" s="1" t="e">
        <f>_xlfn.XLOOKUP($L446,Pos!$A:$A,Pos!AG:AG,_xlfn.XLOOKUP($L446,#REF!,#REF!, ""), 0)</f>
        <v>#REF!</v>
      </c>
      <c r="AR446" s="1" t="e">
        <f>_xlfn.XLOOKUP($L446,Pos!$A:$A,Pos!AH:AH,_xlfn.XLOOKUP($L446,#REF!,#REF!, ""), 0)</f>
        <v>#REF!</v>
      </c>
      <c r="AS446" s="1" t="e">
        <f>_xlfn.XLOOKUP($L446,Pos!$A:$A,Pos!AI:AI,_xlfn.XLOOKUP($L446,#REF!,#REF!, ""), 0)</f>
        <v>#REF!</v>
      </c>
      <c r="AT446" s="1" t="e">
        <f>_xlfn.XLOOKUP($L446,Pos!$A:$A,Pos!AJ:AJ,_xlfn.XLOOKUP($L446,#REF!,#REF!, ""), 0)</f>
        <v>#REF!</v>
      </c>
      <c r="AU446" s="1" t="e">
        <f>_xlfn.XLOOKUP($L446,Pos!$A:$A,Pos!AK:AK,_xlfn.XLOOKUP($L446,#REF!,#REF!, ""), 0)</f>
        <v>#REF!</v>
      </c>
      <c r="AV446" s="1" t="e">
        <f>_xlfn.XLOOKUP($L446,Pos!$A:$A,Pos!AL:AL,_xlfn.XLOOKUP($L446,#REF!,#REF!, ""), 0)</f>
        <v>#REF!</v>
      </c>
      <c r="AW446" s="1" t="e">
        <f>_xlfn.XLOOKUP($L446,Pos!$A:$A,Pos!AM:AM,_xlfn.XLOOKUP($L446,#REF!,#REF!, ""), 0)</f>
        <v>#REF!</v>
      </c>
      <c r="AX446" s="1" t="e">
        <f>_xlfn.XLOOKUP($L446,Pos!$A:$A,Pos!AN:AN,_xlfn.XLOOKUP($L446,#REF!,#REF!, ""), 0)</f>
        <v>#REF!</v>
      </c>
      <c r="AY446" s="1" t="e">
        <f>_xlfn.XLOOKUP($L446,Pos!$A:$A,Pos!AO:AO,_xlfn.XLOOKUP($L446,#REF!,#REF!, ""), 0)</f>
        <v>#REF!</v>
      </c>
      <c r="AZ446" s="7" t="str">
        <f t="shared" si="155"/>
        <v>OUT</v>
      </c>
      <c r="BA446" s="1">
        <f>IF(OR(_xlfn.XLOOKUP(L446,Pos!B:B,Pos!L:L,FALSE)="ESG Reason",_xlfn.XLOOKUP(L446,Pos!B:B,Pos!L:L,FALSE)="Blacklisted"),1,0)</f>
        <v>1</v>
      </c>
      <c r="BC446" s="11">
        <v>1.9841977164197281E-10</v>
      </c>
      <c r="BD446" s="11">
        <f>_xlfn.XLOOKUP($L446,Pos!$B:$B,Pos!H:H,0, 0)</f>
        <v>0</v>
      </c>
      <c r="BE446" s="11">
        <f>_xlfn.XLOOKUP($L446,Pos!$B:$B,Pos!I:I,0, 0)</f>
        <v>5.7250881528507003E-4</v>
      </c>
      <c r="BF446" s="18">
        <f t="shared" si="156"/>
        <v>5.7250881528507003E-4</v>
      </c>
      <c r="BG446" s="1">
        <f t="shared" si="157"/>
        <v>1</v>
      </c>
      <c r="BH446" s="1">
        <f t="shared" si="158"/>
        <v>35</v>
      </c>
      <c r="BI446" s="18">
        <f t="shared" si="159"/>
        <v>1.9841977164197281E-10</v>
      </c>
      <c r="BJ446" s="3">
        <f t="shared" si="160"/>
        <v>0</v>
      </c>
      <c r="BK446" s="18">
        <f t="shared" si="161"/>
        <v>0</v>
      </c>
    </row>
    <row r="447" spans="3:63" x14ac:dyDescent="0.25">
      <c r="C447" s="3"/>
      <c r="D447" s="3"/>
      <c r="E447" s="3"/>
      <c r="F447" s="3"/>
      <c r="G447" s="51" t="s">
        <v>366</v>
      </c>
      <c r="H447" s="8" t="str">
        <f t="shared" si="151"/>
        <v>0%North America</v>
      </c>
      <c r="I447" s="11" cm="1">
        <f t="array" ref="I447">IF(
   AZ447 = "OUT", 0,IF(
   BD447 &gt;= LARGE(IF(ISNUMBER(BD:BD), BD:BD), 3),
   BE447 - 0.001,
   IF(BE447 &gt;=VLOOKUP(P447,mapping!$A:$B,2,FALSE), BE447,VLOOKUP(P447,mapping!$A$2:$B$8,2,FALSE))
))</f>
        <v>0</v>
      </c>
      <c r="J447" s="11" cm="1">
        <f t="array" ref="J447">IF(
    AZ447="OUT",0,IF(IF(
                      BD447&gt;=LARGE(IF(ISNUMBER(BD:BD),BD:BD),3),
                      BE447+0.001,
                      VLOOKUP(H447,mapping!$D:$E,2,FALSE)
                      )&gt;I447,
                   IF(
                      BD447&gt;=LARGE(IF(ISNUMBER(BD:BD),BD:BD),3),
                      BE447+0.001,
                      VLOOKUP(H447,mapping!$D:$E,2,FALSE)
                      ),
                   I447+0.002))</f>
        <v>0</v>
      </c>
      <c r="K447" s="8">
        <f t="shared" si="152"/>
        <v>5.709960853661209E-4</v>
      </c>
      <c r="L447" s="1" t="str">
        <f>Pos!B124</f>
        <v>CA6330671034</v>
      </c>
      <c r="M447" s="1" t="str">
        <f>_xlfn.XLOOKUP($L447,Pos!B:B,Pos!D:D,, 0)</f>
        <v>National Bank of Canada</v>
      </c>
      <c r="N447" s="1" t="str">
        <f>_xlfn.XLOOKUP($L447,Pos!B:B,Pos!E:E,, 0)</f>
        <v>Banks</v>
      </c>
      <c r="O447" s="1" t="str">
        <f t="shared" si="153"/>
        <v>Banks_North America</v>
      </c>
      <c r="P447" s="1" t="str">
        <f>_xlfn.XLOOKUP($L447,Pos!B:B,Pos!F:F,, 0)</f>
        <v>North America</v>
      </c>
      <c r="Q447" s="1">
        <v>0</v>
      </c>
      <c r="R447" s="9">
        <f>_xlfn.XLOOKUP($L447,Pos!$B:$B,Pos!N:N,0, 0)</f>
        <v>4.79</v>
      </c>
      <c r="S447" s="9">
        <f>_xlfn.XLOOKUP($L447,Pos!$B:$B,Pos!O:O,0, 0)</f>
        <v>4.62</v>
      </c>
      <c r="T447" s="9">
        <f>_xlfn.XLOOKUP($L447,Pos!$B:$B,Pos!P:P,0, 0)</f>
        <v>6.25</v>
      </c>
      <c r="U447" s="9">
        <f>_xlfn.XLOOKUP($L447,Pos!$B:$B,Pos!Q:Q,0, 0)</f>
        <v>3.8</v>
      </c>
      <c r="V447" s="9">
        <f>_xlfn.XLOOKUP($L447,Pos!$B:$B,Pos!R:R,0, 0)</f>
        <v>9.2333339999999993</v>
      </c>
      <c r="W447" s="9">
        <f>_xlfn.XLOOKUP($L447,Pos!$B:$B,Pos!S:S,0, 0)</f>
        <v>6.7483329999999997</v>
      </c>
      <c r="X447" s="9" t="str">
        <f>_xlfn.XLOOKUP($L447,Pos!$B:$B,Pos!J:J,0, 0)</f>
        <v>Hold</v>
      </c>
      <c r="Y447" s="1">
        <v>0</v>
      </c>
      <c r="Z447" s="1">
        <v>0</v>
      </c>
      <c r="AA447" s="1">
        <f t="shared" si="154"/>
        <v>0</v>
      </c>
      <c r="AB447" s="9">
        <f>_xlfn.XLOOKUP(L447,Pos!B:B,Pos!K:K,-1,0)</f>
        <v>-1</v>
      </c>
      <c r="AC447" s="1" t="e">
        <f>_xlfn.XLOOKUP($L447,Pos!$A:$A,Pos!S:S,_xlfn.XLOOKUP($L447,#REF!,#REF!, ""), 0)</f>
        <v>#REF!</v>
      </c>
      <c r="AD447" s="1" t="e">
        <f>_xlfn.XLOOKUP($L447,Pos!$A:$A,Pos!T:T,_xlfn.XLOOKUP($L447,#REF!,#REF!, ""), 0)</f>
        <v>#REF!</v>
      </c>
      <c r="AE447" s="1" t="e">
        <f>_xlfn.XLOOKUP($L447,Pos!$A:$A,Pos!U:U,_xlfn.XLOOKUP($L447,#REF!,#REF!, ""), 0)</f>
        <v>#REF!</v>
      </c>
      <c r="AF447" s="1" t="e">
        <f>_xlfn.XLOOKUP($L447,Pos!$A:$A,Pos!V:V,_xlfn.XLOOKUP($L447,#REF!,#REF!, ""), 0)</f>
        <v>#REF!</v>
      </c>
      <c r="AG447" s="1" t="e">
        <f>_xlfn.XLOOKUP($L447,Pos!$A:$A,Pos!W:W,_xlfn.XLOOKUP($L447,#REF!,#REF!, ""), 0)</f>
        <v>#REF!</v>
      </c>
      <c r="AH447" s="1" t="e">
        <f>_xlfn.XLOOKUP($L447,Pos!$A:$A,Pos!X:X,_xlfn.XLOOKUP($L447,#REF!,#REF!, ""), 0)</f>
        <v>#REF!</v>
      </c>
      <c r="AI447" s="1" t="e">
        <f>_xlfn.XLOOKUP($L447,Pos!$A:$A,Pos!Y:Y,_xlfn.XLOOKUP($L447,#REF!,#REF!, ""), 0)</f>
        <v>#REF!</v>
      </c>
      <c r="AJ447" s="1" t="e">
        <f>_xlfn.XLOOKUP($L447,Pos!$A:$A,Pos!Z:Z,_xlfn.XLOOKUP($L447,#REF!,#REF!, ""), 0)</f>
        <v>#REF!</v>
      </c>
      <c r="AK447" s="1" t="e">
        <f>_xlfn.XLOOKUP($L447,Pos!$A:$A,Pos!AA:AA,_xlfn.XLOOKUP($L447,#REF!,#REF!, ""), 0)</f>
        <v>#REF!</v>
      </c>
      <c r="AL447" s="1" t="e">
        <f>_xlfn.XLOOKUP($L447,Pos!$A:$A,Pos!AB:AB,_xlfn.XLOOKUP($L447,#REF!,#REF!, ""), 0)</f>
        <v>#REF!</v>
      </c>
      <c r="AM447" s="1" t="e">
        <f>_xlfn.XLOOKUP($L447,Pos!$A:$A,Pos!AC:AC,_xlfn.XLOOKUP($L447,#REF!,#REF!, ""), 0)</f>
        <v>#REF!</v>
      </c>
      <c r="AN447" s="1" t="e">
        <f>_xlfn.XLOOKUP($L447,Pos!$A:$A,Pos!AD:AD,_xlfn.XLOOKUP($L447,#REF!,#REF!, ""), 0)</f>
        <v>#REF!</v>
      </c>
      <c r="AO447" s="1" t="e">
        <f>_xlfn.XLOOKUP($L447,Pos!$A:$A,Pos!AE:AE,_xlfn.XLOOKUP($L447,#REF!,#REF!, ""), 0)</f>
        <v>#REF!</v>
      </c>
      <c r="AP447" s="1" t="e">
        <f>_xlfn.XLOOKUP($L447,Pos!$A:$A,Pos!AF:AF,_xlfn.XLOOKUP($L447,#REF!,#REF!, ""), 0)</f>
        <v>#REF!</v>
      </c>
      <c r="AQ447" s="1" t="e">
        <f>_xlfn.XLOOKUP($L447,Pos!$A:$A,Pos!AG:AG,_xlfn.XLOOKUP($L447,#REF!,#REF!, ""), 0)</f>
        <v>#REF!</v>
      </c>
      <c r="AR447" s="1" t="e">
        <f>_xlfn.XLOOKUP($L447,Pos!$A:$A,Pos!AH:AH,_xlfn.XLOOKUP($L447,#REF!,#REF!, ""), 0)</f>
        <v>#REF!</v>
      </c>
      <c r="AS447" s="1" t="e">
        <f>_xlfn.XLOOKUP($L447,Pos!$A:$A,Pos!AI:AI,_xlfn.XLOOKUP($L447,#REF!,#REF!, ""), 0)</f>
        <v>#REF!</v>
      </c>
      <c r="AT447" s="1" t="e">
        <f>_xlfn.XLOOKUP($L447,Pos!$A:$A,Pos!AJ:AJ,_xlfn.XLOOKUP($L447,#REF!,#REF!, ""), 0)</f>
        <v>#REF!</v>
      </c>
      <c r="AU447" s="1" t="e">
        <f>_xlfn.XLOOKUP($L447,Pos!$A:$A,Pos!AK:AK,_xlfn.XLOOKUP($L447,#REF!,#REF!, ""), 0)</f>
        <v>#REF!</v>
      </c>
      <c r="AV447" s="1" t="e">
        <f>_xlfn.XLOOKUP($L447,Pos!$A:$A,Pos!AL:AL,_xlfn.XLOOKUP($L447,#REF!,#REF!, ""), 0)</f>
        <v>#REF!</v>
      </c>
      <c r="AW447" s="1" t="e">
        <f>_xlfn.XLOOKUP($L447,Pos!$A:$A,Pos!AM:AM,_xlfn.XLOOKUP($L447,#REF!,#REF!, ""), 0)</f>
        <v>#REF!</v>
      </c>
      <c r="AX447" s="1" t="e">
        <f>_xlfn.XLOOKUP($L447,Pos!$A:$A,Pos!AN:AN,_xlfn.XLOOKUP($L447,#REF!,#REF!, ""), 0)</f>
        <v>#REF!</v>
      </c>
      <c r="AY447" s="1" t="e">
        <f>_xlfn.XLOOKUP($L447,Pos!$A:$A,Pos!AO:AO,_xlfn.XLOOKUP($L447,#REF!,#REF!, ""), 0)</f>
        <v>#REF!</v>
      </c>
      <c r="AZ447" s="7" t="str">
        <f t="shared" si="155"/>
        <v>OUT</v>
      </c>
      <c r="BA447" s="1">
        <f>IF(OR(_xlfn.XLOOKUP(L447,Pos!B:B,Pos!L:L,FALSE)="ESG Reason",_xlfn.XLOOKUP(L447,Pos!B:B,Pos!L:L,FALSE)="Blacklisted"),1,0)</f>
        <v>0</v>
      </c>
      <c r="BC447" s="11">
        <v>1.808050881776579E-10</v>
      </c>
      <c r="BD447" s="11">
        <f>_xlfn.XLOOKUP($L447,Pos!$B:$B,Pos!H:H,0, 0)</f>
        <v>0</v>
      </c>
      <c r="BE447" s="11">
        <f>_xlfn.XLOOKUP($L447,Pos!$B:$B,Pos!I:I,0, 0)</f>
        <v>5.709960853661209E-4</v>
      </c>
      <c r="BF447" s="18">
        <f t="shared" si="156"/>
        <v>5.709960853661209E-4</v>
      </c>
      <c r="BG447" s="1">
        <f t="shared" si="157"/>
        <v>1</v>
      </c>
      <c r="BH447" s="1">
        <f t="shared" si="158"/>
        <v>21</v>
      </c>
      <c r="BI447" s="18">
        <f t="shared" si="159"/>
        <v>1.808050881776579E-10</v>
      </c>
      <c r="BJ447" s="3">
        <f t="shared" si="160"/>
        <v>0</v>
      </c>
      <c r="BK447" s="18">
        <f t="shared" si="161"/>
        <v>0</v>
      </c>
    </row>
    <row r="448" spans="3:63" x14ac:dyDescent="0.25">
      <c r="C448" s="3"/>
      <c r="D448" s="3"/>
      <c r="E448" s="3"/>
      <c r="F448" s="3"/>
      <c r="G448" s="51" t="s">
        <v>369</v>
      </c>
      <c r="H448" s="8" t="str">
        <f t="shared" si="151"/>
        <v>0%Others</v>
      </c>
      <c r="I448" s="11" cm="1">
        <f t="array" ref="I448">IF(
   AZ448 = "OUT", 0,IF(
   BD448 &gt;= LARGE(IF(ISNUMBER(BD:BD), BD:BD), 3),
   BE448 - 0.001,
   IF(BE448 &gt;=VLOOKUP(P448,mapping!$A:$B,2,FALSE), BE448,VLOOKUP(P448,mapping!$A$2:$B$8,2,FALSE))
))</f>
        <v>0</v>
      </c>
      <c r="J448" s="11" cm="1">
        <f t="array" ref="J448">IF(
    AZ448="OUT",0,IF(IF(
                      BD448&gt;=LARGE(IF(ISNUMBER(BD:BD),BD:BD),3),
                      BE448+0.001,
                      VLOOKUP(H448,mapping!$D:$E,2,FALSE)
                      )&gt;I448,
                   IF(
                      BD448&gt;=LARGE(IF(ISNUMBER(BD:BD),BD:BD),3),
                      BE448+0.001,
                      VLOOKUP(H448,mapping!$D:$E,2,FALSE)
                      ),
                   I448+0.002))</f>
        <v>0</v>
      </c>
      <c r="K448" s="8">
        <f t="shared" si="152"/>
        <v>5.6930772875377197E-4</v>
      </c>
      <c r="L448" s="1" t="str">
        <f>Pos!B24</f>
        <v>AU000000MQG1</v>
      </c>
      <c r="M448" s="1" t="str">
        <f>_xlfn.XLOOKUP($L448,Pos!B:B,Pos!D:D,, 0)</f>
        <v>Macquarie Group, Ltd.</v>
      </c>
      <c r="N448" s="1" t="str">
        <f>_xlfn.XLOOKUP($L448,Pos!B:B,Pos!E:E,, 0)</f>
        <v>Financial Services</v>
      </c>
      <c r="O448" s="1" t="str">
        <f t="shared" si="153"/>
        <v>Financial Services_Others</v>
      </c>
      <c r="P448" s="1" t="str">
        <f>_xlfn.XLOOKUP($L448,Pos!B:B,Pos!F:F,, 0)</f>
        <v>Others</v>
      </c>
      <c r="Q448" s="1">
        <v>0</v>
      </c>
      <c r="R448" s="9">
        <f>_xlfn.XLOOKUP($L448,Pos!$B:$B,Pos!N:N,0, 0)</f>
        <v>5.03</v>
      </c>
      <c r="S448" s="9">
        <f>_xlfn.XLOOKUP($L448,Pos!$B:$B,Pos!O:O,0, 0)</f>
        <v>4.4375</v>
      </c>
      <c r="T448" s="9">
        <f>_xlfn.XLOOKUP($L448,Pos!$B:$B,Pos!P:P,0, 0)</f>
        <v>3.4666670000000002</v>
      </c>
      <c r="U448" s="9">
        <f>_xlfn.XLOOKUP($L448,Pos!$B:$B,Pos!Q:Q,0, 0)</f>
        <v>3.6</v>
      </c>
      <c r="V448" s="9">
        <f>_xlfn.XLOOKUP($L448,Pos!$B:$B,Pos!R:R,0, 0)</f>
        <v>5.2</v>
      </c>
      <c r="W448" s="9">
        <f>_xlfn.XLOOKUP($L448,Pos!$B:$B,Pos!S:S,0, 0)</f>
        <v>6.81</v>
      </c>
      <c r="X448" s="9" t="str">
        <f>_xlfn.XLOOKUP($L448,Pos!$B:$B,Pos!J:J,0, 0)</f>
        <v>Outperform</v>
      </c>
      <c r="Y448" s="1">
        <v>0</v>
      </c>
      <c r="Z448" s="1">
        <v>0</v>
      </c>
      <c r="AA448" s="1">
        <f t="shared" si="154"/>
        <v>0</v>
      </c>
      <c r="AB448" s="9">
        <f>_xlfn.XLOOKUP(L448,Pos!B:B,Pos!K:K,-1,0)</f>
        <v>6.1111111111111116</v>
      </c>
      <c r="AC448" s="1" t="e">
        <f>_xlfn.XLOOKUP($L448,Pos!$A:$A,Pos!S:S,_xlfn.XLOOKUP($L448,#REF!,#REF!, ""), 0)</f>
        <v>#REF!</v>
      </c>
      <c r="AD448" s="1" t="e">
        <f>_xlfn.XLOOKUP($L448,Pos!$A:$A,Pos!T:T,_xlfn.XLOOKUP($L448,#REF!,#REF!, ""), 0)</f>
        <v>#REF!</v>
      </c>
      <c r="AE448" s="1" t="e">
        <f>_xlfn.XLOOKUP($L448,Pos!$A:$A,Pos!U:U,_xlfn.XLOOKUP($L448,#REF!,#REF!, ""), 0)</f>
        <v>#REF!</v>
      </c>
      <c r="AF448" s="1" t="e">
        <f>_xlfn.XLOOKUP($L448,Pos!$A:$A,Pos!V:V,_xlfn.XLOOKUP($L448,#REF!,#REF!, ""), 0)</f>
        <v>#REF!</v>
      </c>
      <c r="AG448" s="1" t="e">
        <f>_xlfn.XLOOKUP($L448,Pos!$A:$A,Pos!W:W,_xlfn.XLOOKUP($L448,#REF!,#REF!, ""), 0)</f>
        <v>#REF!</v>
      </c>
      <c r="AH448" s="1" t="e">
        <f>_xlfn.XLOOKUP($L448,Pos!$A:$A,Pos!X:X,_xlfn.XLOOKUP($L448,#REF!,#REF!, ""), 0)</f>
        <v>#REF!</v>
      </c>
      <c r="AI448" s="1" t="e">
        <f>_xlfn.XLOOKUP($L448,Pos!$A:$A,Pos!Y:Y,_xlfn.XLOOKUP($L448,#REF!,#REF!, ""), 0)</f>
        <v>#REF!</v>
      </c>
      <c r="AJ448" s="1" t="e">
        <f>_xlfn.XLOOKUP($L448,Pos!$A:$A,Pos!Z:Z,_xlfn.XLOOKUP($L448,#REF!,#REF!, ""), 0)</f>
        <v>#REF!</v>
      </c>
      <c r="AK448" s="1" t="e">
        <f>_xlfn.XLOOKUP($L448,Pos!$A:$A,Pos!AA:AA,_xlfn.XLOOKUP($L448,#REF!,#REF!, ""), 0)</f>
        <v>#REF!</v>
      </c>
      <c r="AL448" s="1" t="e">
        <f>_xlfn.XLOOKUP($L448,Pos!$A:$A,Pos!AB:AB,_xlfn.XLOOKUP($L448,#REF!,#REF!, ""), 0)</f>
        <v>#REF!</v>
      </c>
      <c r="AM448" s="1" t="e">
        <f>_xlfn.XLOOKUP($L448,Pos!$A:$A,Pos!AC:AC,_xlfn.XLOOKUP($L448,#REF!,#REF!, ""), 0)</f>
        <v>#REF!</v>
      </c>
      <c r="AN448" s="1" t="e">
        <f>_xlfn.XLOOKUP($L448,Pos!$A:$A,Pos!AD:AD,_xlfn.XLOOKUP($L448,#REF!,#REF!, ""), 0)</f>
        <v>#REF!</v>
      </c>
      <c r="AO448" s="1" t="e">
        <f>_xlfn.XLOOKUP($L448,Pos!$A:$A,Pos!AE:AE,_xlfn.XLOOKUP($L448,#REF!,#REF!, ""), 0)</f>
        <v>#REF!</v>
      </c>
      <c r="AP448" s="1" t="e">
        <f>_xlfn.XLOOKUP($L448,Pos!$A:$A,Pos!AF:AF,_xlfn.XLOOKUP($L448,#REF!,#REF!, ""), 0)</f>
        <v>#REF!</v>
      </c>
      <c r="AQ448" s="1" t="e">
        <f>_xlfn.XLOOKUP($L448,Pos!$A:$A,Pos!AG:AG,_xlfn.XLOOKUP($L448,#REF!,#REF!, ""), 0)</f>
        <v>#REF!</v>
      </c>
      <c r="AR448" s="1" t="e">
        <f>_xlfn.XLOOKUP($L448,Pos!$A:$A,Pos!AH:AH,_xlfn.XLOOKUP($L448,#REF!,#REF!, ""), 0)</f>
        <v>#REF!</v>
      </c>
      <c r="AS448" s="1" t="e">
        <f>_xlfn.XLOOKUP($L448,Pos!$A:$A,Pos!AI:AI,_xlfn.XLOOKUP($L448,#REF!,#REF!, ""), 0)</f>
        <v>#REF!</v>
      </c>
      <c r="AT448" s="1" t="e">
        <f>_xlfn.XLOOKUP($L448,Pos!$A:$A,Pos!AJ:AJ,_xlfn.XLOOKUP($L448,#REF!,#REF!, ""), 0)</f>
        <v>#REF!</v>
      </c>
      <c r="AU448" s="1" t="e">
        <f>_xlfn.XLOOKUP($L448,Pos!$A:$A,Pos!AK:AK,_xlfn.XLOOKUP($L448,#REF!,#REF!, ""), 0)</f>
        <v>#REF!</v>
      </c>
      <c r="AV448" s="1" t="e">
        <f>_xlfn.XLOOKUP($L448,Pos!$A:$A,Pos!AL:AL,_xlfn.XLOOKUP($L448,#REF!,#REF!, ""), 0)</f>
        <v>#REF!</v>
      </c>
      <c r="AW448" s="1" t="e">
        <f>_xlfn.XLOOKUP($L448,Pos!$A:$A,Pos!AM:AM,_xlfn.XLOOKUP($L448,#REF!,#REF!, ""), 0)</f>
        <v>#REF!</v>
      </c>
      <c r="AX448" s="1" t="e">
        <f>_xlfn.XLOOKUP($L448,Pos!$A:$A,Pos!AN:AN,_xlfn.XLOOKUP($L448,#REF!,#REF!, ""), 0)</f>
        <v>#REF!</v>
      </c>
      <c r="AY448" s="1" t="e">
        <f>_xlfn.XLOOKUP($L448,Pos!$A:$A,Pos!AO:AO,_xlfn.XLOOKUP($L448,#REF!,#REF!, ""), 0)</f>
        <v>#REF!</v>
      </c>
      <c r="AZ448" s="7" t="str">
        <f t="shared" si="155"/>
        <v>OUT</v>
      </c>
      <c r="BA448" s="1">
        <f>IF(OR(_xlfn.XLOOKUP(L448,Pos!B:B,Pos!L:L,FALSE)="ESG Reason",_xlfn.XLOOKUP(L448,Pos!B:B,Pos!L:L,FALSE)="Blacklisted"),1,0)</f>
        <v>0</v>
      </c>
      <c r="BC448" s="11">
        <v>9.2514918586462105E-11</v>
      </c>
      <c r="BD448" s="11">
        <f>_xlfn.XLOOKUP($L448,Pos!$B:$B,Pos!H:H,0, 0)</f>
        <v>0</v>
      </c>
      <c r="BE448" s="11">
        <f>_xlfn.XLOOKUP($L448,Pos!$B:$B,Pos!I:I,0, 0)</f>
        <v>5.6930772875377197E-4</v>
      </c>
      <c r="BF448" s="18">
        <f t="shared" si="156"/>
        <v>5.6930772875377197E-4</v>
      </c>
      <c r="BG448" s="1">
        <f t="shared" si="157"/>
        <v>3</v>
      </c>
      <c r="BH448" s="1">
        <f t="shared" si="158"/>
        <v>45</v>
      </c>
      <c r="BI448" s="18">
        <f t="shared" si="159"/>
        <v>9.2514918586462105E-11</v>
      </c>
      <c r="BJ448" s="3">
        <f t="shared" si="160"/>
        <v>0</v>
      </c>
      <c r="BK448" s="18">
        <f t="shared" si="161"/>
        <v>0</v>
      </c>
    </row>
    <row r="449" spans="3:63" x14ac:dyDescent="0.25">
      <c r="C449" s="3"/>
      <c r="D449" s="3"/>
      <c r="E449" s="3"/>
      <c r="F449" s="3"/>
      <c r="G449" s="51" t="s">
        <v>384</v>
      </c>
      <c r="H449" s="8" t="str">
        <f t="shared" si="151"/>
        <v>0%North America</v>
      </c>
      <c r="I449" s="11" cm="1">
        <f t="array" ref="I449">IF(
   AZ449 = "OUT", 0,IF(
   BD449 &gt;= LARGE(IF(ISNUMBER(BD:BD), BD:BD), 3),
   BE449 - 0.001,
   IF(BE449 &gt;=VLOOKUP(P449,mapping!$A:$B,2,FALSE), BE449,VLOOKUP(P449,mapping!$A$2:$B$8,2,FALSE))
))</f>
        <v>0</v>
      </c>
      <c r="J449" s="11" cm="1">
        <f t="array" ref="J449">IF(
    AZ449="OUT",0,IF(IF(
                      BD449&gt;=LARGE(IF(ISNUMBER(BD:BD),BD:BD),3),
                      BE449+0.001,
                      VLOOKUP(H449,mapping!$D:$E,2,FALSE)
                      )&gt;I449,
                   IF(
                      BD449&gt;=LARGE(IF(ISNUMBER(BD:BD),BD:BD),3),
                      BE449+0.001,
                      VLOOKUP(H449,mapping!$D:$E,2,FALSE)
                      ),
                   I449+0.002))</f>
        <v>0</v>
      </c>
      <c r="K449" s="8">
        <f t="shared" si="152"/>
        <v>5.6902108518698134E-4</v>
      </c>
      <c r="L449" s="1" t="str">
        <f>Pos!B1303</f>
        <v>US98389B1008</v>
      </c>
      <c r="M449" s="1" t="str">
        <f>_xlfn.XLOOKUP($L449,Pos!B:B,Pos!D:D,, 0)</f>
        <v>Xcel Energy Inc.</v>
      </c>
      <c r="N449" s="1" t="str">
        <f>_xlfn.XLOOKUP($L449,Pos!B:B,Pos!E:E,, 0)</f>
        <v>Utilities</v>
      </c>
      <c r="O449" s="1" t="str">
        <f t="shared" si="153"/>
        <v>Utilities_North America</v>
      </c>
      <c r="P449" s="1" t="str">
        <f>_xlfn.XLOOKUP($L449,Pos!B:B,Pos!F:F,, 0)</f>
        <v>North America</v>
      </c>
      <c r="Q449" s="1">
        <v>0</v>
      </c>
      <c r="R449" s="9">
        <f>_xlfn.XLOOKUP($L449,Pos!$B:$B,Pos!N:N,0, 0)</f>
        <v>5.19</v>
      </c>
      <c r="S449" s="9">
        <f>_xlfn.XLOOKUP($L449,Pos!$B:$B,Pos!O:O,0, 0)</f>
        <v>3.8450000000000002</v>
      </c>
      <c r="T449" s="9">
        <f>_xlfn.XLOOKUP($L449,Pos!$B:$B,Pos!P:P,0, 0)</f>
        <v>3.3</v>
      </c>
      <c r="U449" s="9">
        <f>_xlfn.XLOOKUP($L449,Pos!$B:$B,Pos!Q:Q,0, 0)</f>
        <v>3.7</v>
      </c>
      <c r="V449" s="9">
        <f>_xlfn.XLOOKUP($L449,Pos!$B:$B,Pos!R:R,0, 0)</f>
        <v>2.4</v>
      </c>
      <c r="W449" s="9">
        <f>_xlfn.XLOOKUP($L449,Pos!$B:$B,Pos!S:S,0, 0)</f>
        <v>6</v>
      </c>
      <c r="X449" s="9" t="str">
        <f>_xlfn.XLOOKUP($L449,Pos!$B:$B,Pos!J:J,0, 0)</f>
        <v>Outperform</v>
      </c>
      <c r="Y449" s="1">
        <v>0</v>
      </c>
      <c r="Z449" s="1">
        <v>0</v>
      </c>
      <c r="AA449" s="1">
        <f t="shared" si="154"/>
        <v>0</v>
      </c>
      <c r="AB449" s="9">
        <f>_xlfn.XLOOKUP(L449,Pos!B:B,Pos!K:K,-1,0)</f>
        <v>1.8181818181818179</v>
      </c>
      <c r="AC449" s="1" t="e">
        <f>_xlfn.XLOOKUP($L449,Pos!$A:$A,Pos!S:S,_xlfn.XLOOKUP($L449,#REF!,#REF!, ""), 0)</f>
        <v>#REF!</v>
      </c>
      <c r="AD449" s="1" t="e">
        <f>_xlfn.XLOOKUP($L449,Pos!$A:$A,Pos!T:T,_xlfn.XLOOKUP($L449,#REF!,#REF!, ""), 0)</f>
        <v>#REF!</v>
      </c>
      <c r="AE449" s="1" t="e">
        <f>_xlfn.XLOOKUP($L449,Pos!$A:$A,Pos!U:U,_xlfn.XLOOKUP($L449,#REF!,#REF!, ""), 0)</f>
        <v>#REF!</v>
      </c>
      <c r="AF449" s="1" t="e">
        <f>_xlfn.XLOOKUP($L449,Pos!$A:$A,Pos!V:V,_xlfn.XLOOKUP($L449,#REF!,#REF!, ""), 0)</f>
        <v>#REF!</v>
      </c>
      <c r="AG449" s="1" t="e">
        <f>_xlfn.XLOOKUP($L449,Pos!$A:$A,Pos!W:W,_xlfn.XLOOKUP($L449,#REF!,#REF!, ""), 0)</f>
        <v>#REF!</v>
      </c>
      <c r="AH449" s="1" t="e">
        <f>_xlfn.XLOOKUP($L449,Pos!$A:$A,Pos!X:X,_xlfn.XLOOKUP($L449,#REF!,#REF!, ""), 0)</f>
        <v>#REF!</v>
      </c>
      <c r="AI449" s="1" t="e">
        <f>_xlfn.XLOOKUP($L449,Pos!$A:$A,Pos!Y:Y,_xlfn.XLOOKUP($L449,#REF!,#REF!, ""), 0)</f>
        <v>#REF!</v>
      </c>
      <c r="AJ449" s="1" t="e">
        <f>_xlfn.XLOOKUP($L449,Pos!$A:$A,Pos!Z:Z,_xlfn.XLOOKUP($L449,#REF!,#REF!, ""), 0)</f>
        <v>#REF!</v>
      </c>
      <c r="AK449" s="1" t="e">
        <f>_xlfn.XLOOKUP($L449,Pos!$A:$A,Pos!AA:AA,_xlfn.XLOOKUP($L449,#REF!,#REF!, ""), 0)</f>
        <v>#REF!</v>
      </c>
      <c r="AL449" s="1" t="e">
        <f>_xlfn.XLOOKUP($L449,Pos!$A:$A,Pos!AB:AB,_xlfn.XLOOKUP($L449,#REF!,#REF!, ""), 0)</f>
        <v>#REF!</v>
      </c>
      <c r="AM449" s="1" t="e">
        <f>_xlfn.XLOOKUP($L449,Pos!$A:$A,Pos!AC:AC,_xlfn.XLOOKUP($L449,#REF!,#REF!, ""), 0)</f>
        <v>#REF!</v>
      </c>
      <c r="AN449" s="1" t="e">
        <f>_xlfn.XLOOKUP($L449,Pos!$A:$A,Pos!AD:AD,_xlfn.XLOOKUP($L449,#REF!,#REF!, ""), 0)</f>
        <v>#REF!</v>
      </c>
      <c r="AO449" s="1" t="e">
        <f>_xlfn.XLOOKUP($L449,Pos!$A:$A,Pos!AE:AE,_xlfn.XLOOKUP($L449,#REF!,#REF!, ""), 0)</f>
        <v>#REF!</v>
      </c>
      <c r="AP449" s="1" t="e">
        <f>_xlfn.XLOOKUP($L449,Pos!$A:$A,Pos!AF:AF,_xlfn.XLOOKUP($L449,#REF!,#REF!, ""), 0)</f>
        <v>#REF!</v>
      </c>
      <c r="AQ449" s="1" t="e">
        <f>_xlfn.XLOOKUP($L449,Pos!$A:$A,Pos!AG:AG,_xlfn.XLOOKUP($L449,#REF!,#REF!, ""), 0)</f>
        <v>#REF!</v>
      </c>
      <c r="AR449" s="1" t="e">
        <f>_xlfn.XLOOKUP($L449,Pos!$A:$A,Pos!AH:AH,_xlfn.XLOOKUP($L449,#REF!,#REF!, ""), 0)</f>
        <v>#REF!</v>
      </c>
      <c r="AS449" s="1" t="e">
        <f>_xlfn.XLOOKUP($L449,Pos!$A:$A,Pos!AI:AI,_xlfn.XLOOKUP($L449,#REF!,#REF!, ""), 0)</f>
        <v>#REF!</v>
      </c>
      <c r="AT449" s="1" t="e">
        <f>_xlfn.XLOOKUP($L449,Pos!$A:$A,Pos!AJ:AJ,_xlfn.XLOOKUP($L449,#REF!,#REF!, ""), 0)</f>
        <v>#REF!</v>
      </c>
      <c r="AU449" s="1" t="e">
        <f>_xlfn.XLOOKUP($L449,Pos!$A:$A,Pos!AK:AK,_xlfn.XLOOKUP($L449,#REF!,#REF!, ""), 0)</f>
        <v>#REF!</v>
      </c>
      <c r="AV449" s="1" t="e">
        <f>_xlfn.XLOOKUP($L449,Pos!$A:$A,Pos!AL:AL,_xlfn.XLOOKUP($L449,#REF!,#REF!, ""), 0)</f>
        <v>#REF!</v>
      </c>
      <c r="AW449" s="1" t="e">
        <f>_xlfn.XLOOKUP($L449,Pos!$A:$A,Pos!AM:AM,_xlfn.XLOOKUP($L449,#REF!,#REF!, ""), 0)</f>
        <v>#REF!</v>
      </c>
      <c r="AX449" s="1" t="e">
        <f>_xlfn.XLOOKUP($L449,Pos!$A:$A,Pos!AN:AN,_xlfn.XLOOKUP($L449,#REF!,#REF!, ""), 0)</f>
        <v>#REF!</v>
      </c>
      <c r="AY449" s="1" t="e">
        <f>_xlfn.XLOOKUP($L449,Pos!$A:$A,Pos!AO:AO,_xlfn.XLOOKUP($L449,#REF!,#REF!, ""), 0)</f>
        <v>#REF!</v>
      </c>
      <c r="AZ449" s="7" t="str">
        <f t="shared" si="155"/>
        <v>OUT</v>
      </c>
      <c r="BA449" s="1">
        <f>IF(OR(_xlfn.XLOOKUP(L449,Pos!B:B,Pos!L:L,FALSE)="ESG Reason",_xlfn.XLOOKUP(L449,Pos!B:B,Pos!L:L,FALSE)="Blacklisted"),1,0)</f>
        <v>1</v>
      </c>
      <c r="BC449" s="11">
        <v>9.1554244683843826E-11</v>
      </c>
      <c r="BD449" s="11">
        <f>_xlfn.XLOOKUP($L449,Pos!$B:$B,Pos!H:H,0, 0)</f>
        <v>0</v>
      </c>
      <c r="BE449" s="11">
        <f>_xlfn.XLOOKUP($L449,Pos!$B:$B,Pos!I:I,0, 0)</f>
        <v>5.6902108518698134E-4</v>
      </c>
      <c r="BF449" s="18">
        <f t="shared" si="156"/>
        <v>5.6902108518698134E-4</v>
      </c>
      <c r="BG449" s="1">
        <f t="shared" si="157"/>
        <v>1</v>
      </c>
      <c r="BH449" s="1">
        <f t="shared" si="158"/>
        <v>38</v>
      </c>
      <c r="BI449" s="18">
        <f t="shared" si="159"/>
        <v>9.1554244683843826E-11</v>
      </c>
      <c r="BJ449" s="3">
        <f t="shared" si="160"/>
        <v>0</v>
      </c>
      <c r="BK449" s="18">
        <f t="shared" si="161"/>
        <v>0</v>
      </c>
    </row>
    <row r="450" spans="3:63" x14ac:dyDescent="0.25">
      <c r="C450" s="3"/>
      <c r="D450" s="3"/>
      <c r="E450" s="3"/>
      <c r="F450" s="3"/>
      <c r="G450" s="51" t="s">
        <v>372</v>
      </c>
      <c r="H450" s="8" t="str">
        <f t="shared" si="151"/>
        <v>0%Others</v>
      </c>
      <c r="I450" s="11" cm="1">
        <f t="array" ref="I450">IF(
   AZ450 = "OUT", 0,IF(
   BD450 &gt;= LARGE(IF(ISNUMBER(BD:BD), BD:BD), 3),
   BE450 - 0.001,
   IF(BE450 &gt;=VLOOKUP(P450,mapping!$A:$B,2,FALSE), BE450,VLOOKUP(P450,mapping!$A$2:$B$8,2,FALSE))
))</f>
        <v>0</v>
      </c>
      <c r="J450" s="11" cm="1">
        <f t="array" ref="J450">IF(
    AZ450="OUT",0,IF(IF(
                      BD450&gt;=LARGE(IF(ISNUMBER(BD:BD),BD:BD),3),
                      BE450+0.001,
                      VLOOKUP(H450,mapping!$D:$E,2,FALSE)
                      )&gt;I450,
                   IF(
                      BD450&gt;=LARGE(IF(ISNUMBER(BD:BD),BD:BD),3),
                      BE450+0.001,
                      VLOOKUP(H450,mapping!$D:$E,2,FALSE)
                      ),
                   I450+0.002))</f>
        <v>0</v>
      </c>
      <c r="K450" s="8">
        <f t="shared" si="152"/>
        <v>5.6658251455003489E-4</v>
      </c>
      <c r="L450" s="1" t="str">
        <f>Pos!B621</f>
        <v>JP3726800000</v>
      </c>
      <c r="M450" s="1" t="str">
        <f>_xlfn.XLOOKUP($L450,Pos!B:B,Pos!D:D,, 0)</f>
        <v>Japan Tobacco Inc.</v>
      </c>
      <c r="N450" s="1" t="str">
        <f>_xlfn.XLOOKUP($L450,Pos!B:B,Pos!E:E,, 0)</f>
        <v>Food, Beverage &amp; Tobacco</v>
      </c>
      <c r="O450" s="1" t="str">
        <f t="shared" si="153"/>
        <v>Food, Beverage &amp; Tobacco_Others</v>
      </c>
      <c r="P450" s="1" t="str">
        <f>_xlfn.XLOOKUP($L450,Pos!B:B,Pos!F:F,, 0)</f>
        <v>Others</v>
      </c>
      <c r="Q450" s="1">
        <v>0</v>
      </c>
      <c r="R450" s="9">
        <f>_xlfn.XLOOKUP($L450,Pos!$B:$B,Pos!N:N,0, 0)</f>
        <v>7.31</v>
      </c>
      <c r="S450" s="9">
        <f>_xlfn.XLOOKUP($L450,Pos!$B:$B,Pos!O:O,0, 0)</f>
        <v>3.2751670000000002</v>
      </c>
      <c r="T450" s="9">
        <f>_xlfn.XLOOKUP($L450,Pos!$B:$B,Pos!P:P,0, 0)</f>
        <v>3.6749999999999998</v>
      </c>
      <c r="U450" s="9">
        <f>_xlfn.XLOOKUP($L450,Pos!$B:$B,Pos!Q:Q,0, 0)</f>
        <v>9.1999999999999993</v>
      </c>
      <c r="V450" s="9">
        <f>_xlfn.XLOOKUP($L450,Pos!$B:$B,Pos!R:R,0, 0)</f>
        <v>7.4666670000000002</v>
      </c>
      <c r="W450" s="9">
        <f>_xlfn.XLOOKUP($L450,Pos!$B:$B,Pos!S:S,0, 0)</f>
        <v>5.8666669999999996</v>
      </c>
      <c r="X450" s="9" t="str">
        <f>_xlfn.XLOOKUP($L450,Pos!$B:$B,Pos!J:J,0, 0)</f>
        <v>Outperform</v>
      </c>
      <c r="Y450" s="1">
        <v>0</v>
      </c>
      <c r="Z450" s="1">
        <v>0</v>
      </c>
      <c r="AA450" s="1">
        <f t="shared" si="154"/>
        <v>0</v>
      </c>
      <c r="AB450" s="9">
        <f>_xlfn.XLOOKUP(L450,Pos!B:B,Pos!K:K,-1,0)</f>
        <v>8.3333333333333339</v>
      </c>
      <c r="AC450" s="1" t="e">
        <f>_xlfn.XLOOKUP($L450,Pos!$A:$A,Pos!S:S,_xlfn.XLOOKUP($L450,#REF!,#REF!, ""), 0)</f>
        <v>#REF!</v>
      </c>
      <c r="AD450" s="1" t="e">
        <f>_xlfn.XLOOKUP($L450,Pos!$A:$A,Pos!T:T,_xlfn.XLOOKUP($L450,#REF!,#REF!, ""), 0)</f>
        <v>#REF!</v>
      </c>
      <c r="AE450" s="1" t="e">
        <f>_xlfn.XLOOKUP($L450,Pos!$A:$A,Pos!U:U,_xlfn.XLOOKUP($L450,#REF!,#REF!, ""), 0)</f>
        <v>#REF!</v>
      </c>
      <c r="AF450" s="1" t="e">
        <f>_xlfn.XLOOKUP($L450,Pos!$A:$A,Pos!V:V,_xlfn.XLOOKUP($L450,#REF!,#REF!, ""), 0)</f>
        <v>#REF!</v>
      </c>
      <c r="AG450" s="1" t="e">
        <f>_xlfn.XLOOKUP($L450,Pos!$A:$A,Pos!W:W,_xlfn.XLOOKUP($L450,#REF!,#REF!, ""), 0)</f>
        <v>#REF!</v>
      </c>
      <c r="AH450" s="1" t="e">
        <f>_xlfn.XLOOKUP($L450,Pos!$A:$A,Pos!X:X,_xlfn.XLOOKUP($L450,#REF!,#REF!, ""), 0)</f>
        <v>#REF!</v>
      </c>
      <c r="AI450" s="1" t="e">
        <f>_xlfn.XLOOKUP($L450,Pos!$A:$A,Pos!Y:Y,_xlfn.XLOOKUP($L450,#REF!,#REF!, ""), 0)</f>
        <v>#REF!</v>
      </c>
      <c r="AJ450" s="1" t="e">
        <f>_xlfn.XLOOKUP($L450,Pos!$A:$A,Pos!Z:Z,_xlfn.XLOOKUP($L450,#REF!,#REF!, ""), 0)</f>
        <v>#REF!</v>
      </c>
      <c r="AK450" s="1" t="e">
        <f>_xlfn.XLOOKUP($L450,Pos!$A:$A,Pos!AA:AA,_xlfn.XLOOKUP($L450,#REF!,#REF!, ""), 0)</f>
        <v>#REF!</v>
      </c>
      <c r="AL450" s="1" t="e">
        <f>_xlfn.XLOOKUP($L450,Pos!$A:$A,Pos!AB:AB,_xlfn.XLOOKUP($L450,#REF!,#REF!, ""), 0)</f>
        <v>#REF!</v>
      </c>
      <c r="AM450" s="1" t="e">
        <f>_xlfn.XLOOKUP($L450,Pos!$A:$A,Pos!AC:AC,_xlfn.XLOOKUP($L450,#REF!,#REF!, ""), 0)</f>
        <v>#REF!</v>
      </c>
      <c r="AN450" s="1" t="e">
        <f>_xlfn.XLOOKUP($L450,Pos!$A:$A,Pos!AD:AD,_xlfn.XLOOKUP($L450,#REF!,#REF!, ""), 0)</f>
        <v>#REF!</v>
      </c>
      <c r="AO450" s="1" t="e">
        <f>_xlfn.XLOOKUP($L450,Pos!$A:$A,Pos!AE:AE,_xlfn.XLOOKUP($L450,#REF!,#REF!, ""), 0)</f>
        <v>#REF!</v>
      </c>
      <c r="AP450" s="1" t="e">
        <f>_xlfn.XLOOKUP($L450,Pos!$A:$A,Pos!AF:AF,_xlfn.XLOOKUP($L450,#REF!,#REF!, ""), 0)</f>
        <v>#REF!</v>
      </c>
      <c r="AQ450" s="1" t="e">
        <f>_xlfn.XLOOKUP($L450,Pos!$A:$A,Pos!AG:AG,_xlfn.XLOOKUP($L450,#REF!,#REF!, ""), 0)</f>
        <v>#REF!</v>
      </c>
      <c r="AR450" s="1" t="e">
        <f>_xlfn.XLOOKUP($L450,Pos!$A:$A,Pos!AH:AH,_xlfn.XLOOKUP($L450,#REF!,#REF!, ""), 0)</f>
        <v>#REF!</v>
      </c>
      <c r="AS450" s="1" t="e">
        <f>_xlfn.XLOOKUP($L450,Pos!$A:$A,Pos!AI:AI,_xlfn.XLOOKUP($L450,#REF!,#REF!, ""), 0)</f>
        <v>#REF!</v>
      </c>
      <c r="AT450" s="1" t="e">
        <f>_xlfn.XLOOKUP($L450,Pos!$A:$A,Pos!AJ:AJ,_xlfn.XLOOKUP($L450,#REF!,#REF!, ""), 0)</f>
        <v>#REF!</v>
      </c>
      <c r="AU450" s="1" t="e">
        <f>_xlfn.XLOOKUP($L450,Pos!$A:$A,Pos!AK:AK,_xlfn.XLOOKUP($L450,#REF!,#REF!, ""), 0)</f>
        <v>#REF!</v>
      </c>
      <c r="AV450" s="1" t="e">
        <f>_xlfn.XLOOKUP($L450,Pos!$A:$A,Pos!AL:AL,_xlfn.XLOOKUP($L450,#REF!,#REF!, ""), 0)</f>
        <v>#REF!</v>
      </c>
      <c r="AW450" s="1" t="e">
        <f>_xlfn.XLOOKUP($L450,Pos!$A:$A,Pos!AM:AM,_xlfn.XLOOKUP($L450,#REF!,#REF!, ""), 0)</f>
        <v>#REF!</v>
      </c>
      <c r="AX450" s="1" t="e">
        <f>_xlfn.XLOOKUP($L450,Pos!$A:$A,Pos!AN:AN,_xlfn.XLOOKUP($L450,#REF!,#REF!, ""), 0)</f>
        <v>#REF!</v>
      </c>
      <c r="AY450" s="1" t="e">
        <f>_xlfn.XLOOKUP($L450,Pos!$A:$A,Pos!AO:AO,_xlfn.XLOOKUP($L450,#REF!,#REF!, ""), 0)</f>
        <v>#REF!</v>
      </c>
      <c r="AZ450" s="7" t="str">
        <f t="shared" si="155"/>
        <v>OUT</v>
      </c>
      <c r="BA450" s="1">
        <f>IF(OR(_xlfn.XLOOKUP(L450,Pos!B:B,Pos!L:L,FALSE)="ESG Reason",_xlfn.XLOOKUP(L450,Pos!B:B,Pos!L:L,FALSE)="Blacklisted"),1,0)</f>
        <v>1</v>
      </c>
      <c r="BC450" s="11">
        <v>8.9567782653098559E-11</v>
      </c>
      <c r="BD450" s="11">
        <f>_xlfn.XLOOKUP($L450,Pos!$B:$B,Pos!H:H,0, 0)</f>
        <v>0</v>
      </c>
      <c r="BE450" s="11">
        <f>_xlfn.XLOOKUP($L450,Pos!$B:$B,Pos!I:I,0, 0)</f>
        <v>5.6658251455003489E-4</v>
      </c>
      <c r="BF450" s="18">
        <f t="shared" si="156"/>
        <v>5.6658251455003489E-4</v>
      </c>
      <c r="BG450" s="1">
        <f t="shared" si="157"/>
        <v>3</v>
      </c>
      <c r="BH450" s="1">
        <f t="shared" si="158"/>
        <v>46</v>
      </c>
      <c r="BI450" s="18">
        <f t="shared" si="159"/>
        <v>8.9567782653098559E-11</v>
      </c>
      <c r="BJ450" s="3">
        <f t="shared" si="160"/>
        <v>0</v>
      </c>
      <c r="BK450" s="18">
        <f t="shared" si="161"/>
        <v>0</v>
      </c>
    </row>
    <row r="451" spans="3:63" x14ac:dyDescent="0.25">
      <c r="C451" s="3"/>
      <c r="D451" s="3"/>
      <c r="E451" s="3"/>
      <c r="F451" s="3"/>
      <c r="G451" s="51" t="s">
        <v>363</v>
      </c>
      <c r="H451" s="8" t="str">
        <f t="shared" ref="H451:H514" si="162">VLOOKUP(BE451,$A$100:$B$105,2,TRUE) &amp; IF(AND(P451&lt;&gt;"Asia",P451&lt;&gt;"Others"),P451,"Others")</f>
        <v>0%North America</v>
      </c>
      <c r="I451" s="11" cm="1">
        <f t="array" ref="I451">IF(
   AZ451 = "OUT", 0,IF(
   BD451 &gt;= LARGE(IF(ISNUMBER(BD:BD), BD:BD), 3),
   BE451 - 0.001,
   IF(BE451 &gt;=VLOOKUP(P451,mapping!$A:$B,2,FALSE), BE451,VLOOKUP(P451,mapping!$A$2:$B$8,2,FALSE))
))</f>
        <v>0</v>
      </c>
      <c r="J451" s="11" cm="1">
        <f t="array" ref="J451">IF(
    AZ451="OUT",0,IF(IF(
                      BD451&gt;=LARGE(IF(ISNUMBER(BD:BD),BD:BD),3),
                      BE451+0.001,
                      VLOOKUP(H451,mapping!$D:$E,2,FALSE)
                      )&gt;I451,
                   IF(
                      BD451&gt;=LARGE(IF(ISNUMBER(BD:BD),BD:BD),3),
                      BE451+0.001,
                      VLOOKUP(H451,mapping!$D:$E,2,FALSE)
                      ),
                   I451+0.002))</f>
        <v>0</v>
      </c>
      <c r="K451" s="8">
        <f t="shared" ref="K451:K514" si="163">BE451</f>
        <v>5.657560889420827E-4</v>
      </c>
      <c r="L451" s="1" t="str">
        <f>Pos!B900</f>
        <v>US16411R2085</v>
      </c>
      <c r="M451" s="1" t="str">
        <f>_xlfn.XLOOKUP($L451,Pos!B:B,Pos!D:D,, 0)</f>
        <v>Cheniere Energy, Inc.</v>
      </c>
      <c r="N451" s="1" t="str">
        <f>_xlfn.XLOOKUP($L451,Pos!B:B,Pos!E:E,, 0)</f>
        <v>Energy</v>
      </c>
      <c r="O451" s="1" t="str">
        <f t="shared" ref="O451:O514" si="164">N451&amp;"_"&amp;P451</f>
        <v>Energy_North America</v>
      </c>
      <c r="P451" s="1" t="str">
        <f>_xlfn.XLOOKUP($L451,Pos!B:B,Pos!F:F,, 0)</f>
        <v>North America</v>
      </c>
      <c r="Q451" s="1">
        <v>0</v>
      </c>
      <c r="R451" s="9">
        <f>_xlfn.XLOOKUP($L451,Pos!$B:$B,Pos!N:N,0, 0)</f>
        <v>3.25</v>
      </c>
      <c r="S451" s="9">
        <f>_xlfn.XLOOKUP($L451,Pos!$B:$B,Pos!O:O,0, 0)</f>
        <v>4.0960000000000001</v>
      </c>
      <c r="T451" s="9">
        <f>_xlfn.XLOOKUP($L451,Pos!$B:$B,Pos!P:P,0, 0)</f>
        <v>5.65</v>
      </c>
      <c r="U451" s="9">
        <f>_xlfn.XLOOKUP($L451,Pos!$B:$B,Pos!Q:Q,0, 0)</f>
        <v>6.4</v>
      </c>
      <c r="V451" s="9">
        <f>_xlfn.XLOOKUP($L451,Pos!$B:$B,Pos!R:R,0, 0)</f>
        <v>7.3</v>
      </c>
      <c r="W451" s="9">
        <f>_xlfn.XLOOKUP($L451,Pos!$B:$B,Pos!S:S,0, 0)</f>
        <v>7.1516669999999998</v>
      </c>
      <c r="X451" s="9" t="str">
        <f>_xlfn.XLOOKUP($L451,Pos!$B:$B,Pos!J:J,0, 0)</f>
        <v>Outperform</v>
      </c>
      <c r="Y451" s="1">
        <v>0</v>
      </c>
      <c r="Z451" s="1">
        <v>0</v>
      </c>
      <c r="AA451" s="1">
        <f t="shared" ref="AA451:AA514" si="165">IF(BE451&gt;0,0,1)</f>
        <v>0</v>
      </c>
      <c r="AB451" s="9">
        <f>_xlfn.XLOOKUP(L451,Pos!B:B,Pos!K:K,-1,0)</f>
        <v>4.3478260869565224</v>
      </c>
      <c r="AC451" s="1" t="e">
        <f>_xlfn.XLOOKUP($L451,Pos!$A:$A,Pos!S:S,_xlfn.XLOOKUP($L451,#REF!,#REF!, ""), 0)</f>
        <v>#REF!</v>
      </c>
      <c r="AD451" s="1" t="e">
        <f>_xlfn.XLOOKUP($L451,Pos!$A:$A,Pos!T:T,_xlfn.XLOOKUP($L451,#REF!,#REF!, ""), 0)</f>
        <v>#REF!</v>
      </c>
      <c r="AE451" s="1" t="e">
        <f>_xlfn.XLOOKUP($L451,Pos!$A:$A,Pos!U:U,_xlfn.XLOOKUP($L451,#REF!,#REF!, ""), 0)</f>
        <v>#REF!</v>
      </c>
      <c r="AF451" s="1" t="e">
        <f>_xlfn.XLOOKUP($L451,Pos!$A:$A,Pos!V:V,_xlfn.XLOOKUP($L451,#REF!,#REF!, ""), 0)</f>
        <v>#REF!</v>
      </c>
      <c r="AG451" s="1" t="e">
        <f>_xlfn.XLOOKUP($L451,Pos!$A:$A,Pos!W:W,_xlfn.XLOOKUP($L451,#REF!,#REF!, ""), 0)</f>
        <v>#REF!</v>
      </c>
      <c r="AH451" s="1" t="e">
        <f>_xlfn.XLOOKUP($L451,Pos!$A:$A,Pos!X:X,_xlfn.XLOOKUP($L451,#REF!,#REF!, ""), 0)</f>
        <v>#REF!</v>
      </c>
      <c r="AI451" s="1" t="e">
        <f>_xlfn.XLOOKUP($L451,Pos!$A:$A,Pos!Y:Y,_xlfn.XLOOKUP($L451,#REF!,#REF!, ""), 0)</f>
        <v>#REF!</v>
      </c>
      <c r="AJ451" s="1" t="e">
        <f>_xlfn.XLOOKUP($L451,Pos!$A:$A,Pos!Z:Z,_xlfn.XLOOKUP($L451,#REF!,#REF!, ""), 0)</f>
        <v>#REF!</v>
      </c>
      <c r="AK451" s="1" t="e">
        <f>_xlfn.XLOOKUP($L451,Pos!$A:$A,Pos!AA:AA,_xlfn.XLOOKUP($L451,#REF!,#REF!, ""), 0)</f>
        <v>#REF!</v>
      </c>
      <c r="AL451" s="1" t="e">
        <f>_xlfn.XLOOKUP($L451,Pos!$A:$A,Pos!AB:AB,_xlfn.XLOOKUP($L451,#REF!,#REF!, ""), 0)</f>
        <v>#REF!</v>
      </c>
      <c r="AM451" s="1" t="e">
        <f>_xlfn.XLOOKUP($L451,Pos!$A:$A,Pos!AC:AC,_xlfn.XLOOKUP($L451,#REF!,#REF!, ""), 0)</f>
        <v>#REF!</v>
      </c>
      <c r="AN451" s="1" t="e">
        <f>_xlfn.XLOOKUP($L451,Pos!$A:$A,Pos!AD:AD,_xlfn.XLOOKUP($L451,#REF!,#REF!, ""), 0)</f>
        <v>#REF!</v>
      </c>
      <c r="AO451" s="1" t="e">
        <f>_xlfn.XLOOKUP($L451,Pos!$A:$A,Pos!AE:AE,_xlfn.XLOOKUP($L451,#REF!,#REF!, ""), 0)</f>
        <v>#REF!</v>
      </c>
      <c r="AP451" s="1" t="e">
        <f>_xlfn.XLOOKUP($L451,Pos!$A:$A,Pos!AF:AF,_xlfn.XLOOKUP($L451,#REF!,#REF!, ""), 0)</f>
        <v>#REF!</v>
      </c>
      <c r="AQ451" s="1" t="e">
        <f>_xlfn.XLOOKUP($L451,Pos!$A:$A,Pos!AG:AG,_xlfn.XLOOKUP($L451,#REF!,#REF!, ""), 0)</f>
        <v>#REF!</v>
      </c>
      <c r="AR451" s="1" t="e">
        <f>_xlfn.XLOOKUP($L451,Pos!$A:$A,Pos!AH:AH,_xlfn.XLOOKUP($L451,#REF!,#REF!, ""), 0)</f>
        <v>#REF!</v>
      </c>
      <c r="AS451" s="1" t="e">
        <f>_xlfn.XLOOKUP($L451,Pos!$A:$A,Pos!AI:AI,_xlfn.XLOOKUP($L451,#REF!,#REF!, ""), 0)</f>
        <v>#REF!</v>
      </c>
      <c r="AT451" s="1" t="e">
        <f>_xlfn.XLOOKUP($L451,Pos!$A:$A,Pos!AJ:AJ,_xlfn.XLOOKUP($L451,#REF!,#REF!, ""), 0)</f>
        <v>#REF!</v>
      </c>
      <c r="AU451" s="1" t="e">
        <f>_xlfn.XLOOKUP($L451,Pos!$A:$A,Pos!AK:AK,_xlfn.XLOOKUP($L451,#REF!,#REF!, ""), 0)</f>
        <v>#REF!</v>
      </c>
      <c r="AV451" s="1" t="e">
        <f>_xlfn.XLOOKUP($L451,Pos!$A:$A,Pos!AL:AL,_xlfn.XLOOKUP($L451,#REF!,#REF!, ""), 0)</f>
        <v>#REF!</v>
      </c>
      <c r="AW451" s="1" t="e">
        <f>_xlfn.XLOOKUP($L451,Pos!$A:$A,Pos!AM:AM,_xlfn.XLOOKUP($L451,#REF!,#REF!, ""), 0)</f>
        <v>#REF!</v>
      </c>
      <c r="AX451" s="1" t="e">
        <f>_xlfn.XLOOKUP($L451,Pos!$A:$A,Pos!AN:AN,_xlfn.XLOOKUP($L451,#REF!,#REF!, ""), 0)</f>
        <v>#REF!</v>
      </c>
      <c r="AY451" s="1" t="e">
        <f>_xlfn.XLOOKUP($L451,Pos!$A:$A,Pos!AO:AO,_xlfn.XLOOKUP($L451,#REF!,#REF!, ""), 0)</f>
        <v>#REF!</v>
      </c>
      <c r="AZ451" s="7" t="str">
        <f t="shared" ref="AZ451:AZ514" si="166">IF(BD451&gt;0,"IN","OUT")</f>
        <v>OUT</v>
      </c>
      <c r="BA451" s="1">
        <f>IF(OR(_xlfn.XLOOKUP(L451,Pos!B:B,Pos!L:L,FALSE)="ESG Reason",_xlfn.XLOOKUP(L451,Pos!B:B,Pos!L:L,FALSE)="Blacklisted"),1,0)</f>
        <v>0</v>
      </c>
      <c r="BC451" s="11">
        <v>1.931272102736593E-10</v>
      </c>
      <c r="BD451" s="11">
        <f>_xlfn.XLOOKUP($L451,Pos!$B:$B,Pos!H:H,0, 0)</f>
        <v>0</v>
      </c>
      <c r="BE451" s="11">
        <f>_xlfn.XLOOKUP($L451,Pos!$B:$B,Pos!I:I,0, 0)</f>
        <v>5.657560889420827E-4</v>
      </c>
      <c r="BF451" s="18">
        <f t="shared" ref="BF451:BF514" si="167">ABS(BD451-BE451)</f>
        <v>5.657560889420827E-4</v>
      </c>
      <c r="BG451" s="1">
        <f t="shared" ref="BG451:BG514" si="168">IFERROR(VLOOKUP(P451,$A$6:$D$8,2,FALSE),3)</f>
        <v>1</v>
      </c>
      <c r="BH451" s="1">
        <f t="shared" ref="BH451:BH514" si="169">IFERROR(VLOOKUP(O451,$A$12:$D$68,2,FALSE),"")</f>
        <v>25</v>
      </c>
      <c r="BI451" s="18">
        <f t="shared" ref="BI451:BI514" si="170">ABS(BC451-BD451)</f>
        <v>1.931272102736593E-10</v>
      </c>
      <c r="BJ451" s="3">
        <f t="shared" ref="BJ451:BJ514" si="171">IF(BC451&lt;0.0001,0,BC451-BE451)</f>
        <v>0</v>
      </c>
      <c r="BK451" s="18">
        <f t="shared" ref="BK451:BK514" si="172">IF(BC451&lt;0.00001,0,BC451-BD451)</f>
        <v>0</v>
      </c>
    </row>
    <row r="452" spans="3:63" x14ac:dyDescent="0.25">
      <c r="C452" s="3"/>
      <c r="D452" s="3"/>
      <c r="E452" s="3"/>
      <c r="F452" s="3"/>
      <c r="G452" s="51" t="s">
        <v>374</v>
      </c>
      <c r="H452" s="8" t="str">
        <f t="shared" si="162"/>
        <v>0%North America</v>
      </c>
      <c r="I452" s="11" cm="1">
        <f t="array" ref="I452">IF(
   AZ452 = "OUT", 0,IF(
   BD452 &gt;= LARGE(IF(ISNUMBER(BD:BD), BD:BD), 3),
   BE452 - 0.001,
   IF(BE452 &gt;=VLOOKUP(P452,mapping!$A:$B,2,FALSE), BE452,VLOOKUP(P452,mapping!$A$2:$B$8,2,FALSE))
))</f>
        <v>0</v>
      </c>
      <c r="J452" s="11" cm="1">
        <f t="array" ref="J452">IF(
    AZ452="OUT",0,IF(IF(
                      BD452&gt;=LARGE(IF(ISNUMBER(BD:BD),BD:BD),3),
                      BE452+0.001,
                      VLOOKUP(H452,mapping!$D:$E,2,FALSE)
                      )&gt;I452,
                   IF(
                      BD452&gt;=LARGE(IF(ISNUMBER(BD:BD),BD:BD),3),
                      BE452+0.001,
                      VLOOKUP(H452,mapping!$D:$E,2,FALSE)
                      ),
                   I452+0.002))</f>
        <v>0</v>
      </c>
      <c r="K452" s="8">
        <f t="shared" si="163"/>
        <v>5.6480384421095451E-4</v>
      </c>
      <c r="L452" s="1" t="str">
        <f>Pos!B928</f>
        <v>US22052L1044</v>
      </c>
      <c r="M452" s="1" t="str">
        <f>_xlfn.XLOOKUP($L452,Pos!B:B,Pos!D:D,, 0)</f>
        <v>Corteva Inc</v>
      </c>
      <c r="N452" s="1" t="str">
        <f>_xlfn.XLOOKUP($L452,Pos!B:B,Pos!E:E,, 0)</f>
        <v>Food, Beverage &amp; Tobacco</v>
      </c>
      <c r="O452" s="1" t="str">
        <f t="shared" si="164"/>
        <v>Food, Beverage &amp; Tobacco_North America</v>
      </c>
      <c r="P452" s="1" t="str">
        <f>_xlfn.XLOOKUP($L452,Pos!B:B,Pos!F:F,, 0)</f>
        <v>North America</v>
      </c>
      <c r="Q452" s="1">
        <v>0</v>
      </c>
      <c r="R452" s="9">
        <f>_xlfn.XLOOKUP($L452,Pos!$B:$B,Pos!N:N,0, 0)</f>
        <v>2.83</v>
      </c>
      <c r="S452" s="9">
        <f>_xlfn.XLOOKUP($L452,Pos!$B:$B,Pos!O:O,0, 0)</f>
        <v>4.6349999999999998</v>
      </c>
      <c r="T452" s="9">
        <f>_xlfn.XLOOKUP($L452,Pos!$B:$B,Pos!P:P,0, 0)</f>
        <v>3.7</v>
      </c>
      <c r="U452" s="9">
        <f>_xlfn.XLOOKUP($L452,Pos!$B:$B,Pos!Q:Q,0, 0)</f>
        <v>7.3</v>
      </c>
      <c r="V452" s="9">
        <f>_xlfn.XLOOKUP($L452,Pos!$B:$B,Pos!R:R,0, 0)</f>
        <v>3.8333330000000001</v>
      </c>
      <c r="W452" s="9">
        <f>_xlfn.XLOOKUP($L452,Pos!$B:$B,Pos!S:S,0, 0)</f>
        <v>5.8250000000000002</v>
      </c>
      <c r="X452" s="9" t="str">
        <f>_xlfn.XLOOKUP($L452,Pos!$B:$B,Pos!J:J,0, 0)</f>
        <v>Outperform</v>
      </c>
      <c r="Y452" s="1">
        <v>0</v>
      </c>
      <c r="Z452" s="1">
        <v>0</v>
      </c>
      <c r="AA452" s="1">
        <f t="shared" si="165"/>
        <v>0</v>
      </c>
      <c r="AB452" s="9">
        <f>_xlfn.XLOOKUP(L452,Pos!B:B,Pos!K:K,-1,0)</f>
        <v>5.7142857142857144</v>
      </c>
      <c r="AC452" s="1" t="e">
        <f>_xlfn.XLOOKUP($L452,Pos!$A:$A,Pos!S:S,_xlfn.XLOOKUP($L452,#REF!,#REF!, ""), 0)</f>
        <v>#REF!</v>
      </c>
      <c r="AD452" s="1" t="e">
        <f>_xlfn.XLOOKUP($L452,Pos!$A:$A,Pos!T:T,_xlfn.XLOOKUP($L452,#REF!,#REF!, ""), 0)</f>
        <v>#REF!</v>
      </c>
      <c r="AE452" s="1" t="e">
        <f>_xlfn.XLOOKUP($L452,Pos!$A:$A,Pos!U:U,_xlfn.XLOOKUP($L452,#REF!,#REF!, ""), 0)</f>
        <v>#REF!</v>
      </c>
      <c r="AF452" s="1" t="e">
        <f>_xlfn.XLOOKUP($L452,Pos!$A:$A,Pos!V:V,_xlfn.XLOOKUP($L452,#REF!,#REF!, ""), 0)</f>
        <v>#REF!</v>
      </c>
      <c r="AG452" s="1" t="e">
        <f>_xlfn.XLOOKUP($L452,Pos!$A:$A,Pos!W:W,_xlfn.XLOOKUP($L452,#REF!,#REF!, ""), 0)</f>
        <v>#REF!</v>
      </c>
      <c r="AH452" s="1" t="e">
        <f>_xlfn.XLOOKUP($L452,Pos!$A:$A,Pos!X:X,_xlfn.XLOOKUP($L452,#REF!,#REF!, ""), 0)</f>
        <v>#REF!</v>
      </c>
      <c r="AI452" s="1" t="e">
        <f>_xlfn.XLOOKUP($L452,Pos!$A:$A,Pos!Y:Y,_xlfn.XLOOKUP($L452,#REF!,#REF!, ""), 0)</f>
        <v>#REF!</v>
      </c>
      <c r="AJ452" s="1" t="e">
        <f>_xlfn.XLOOKUP($L452,Pos!$A:$A,Pos!Z:Z,_xlfn.XLOOKUP($L452,#REF!,#REF!, ""), 0)</f>
        <v>#REF!</v>
      </c>
      <c r="AK452" s="1" t="e">
        <f>_xlfn.XLOOKUP($L452,Pos!$A:$A,Pos!AA:AA,_xlfn.XLOOKUP($L452,#REF!,#REF!, ""), 0)</f>
        <v>#REF!</v>
      </c>
      <c r="AL452" s="1" t="e">
        <f>_xlfn.XLOOKUP($L452,Pos!$A:$A,Pos!AB:AB,_xlfn.XLOOKUP($L452,#REF!,#REF!, ""), 0)</f>
        <v>#REF!</v>
      </c>
      <c r="AM452" s="1" t="e">
        <f>_xlfn.XLOOKUP($L452,Pos!$A:$A,Pos!AC:AC,_xlfn.XLOOKUP($L452,#REF!,#REF!, ""), 0)</f>
        <v>#REF!</v>
      </c>
      <c r="AN452" s="1" t="e">
        <f>_xlfn.XLOOKUP($L452,Pos!$A:$A,Pos!AD:AD,_xlfn.XLOOKUP($L452,#REF!,#REF!, ""), 0)</f>
        <v>#REF!</v>
      </c>
      <c r="AO452" s="1" t="e">
        <f>_xlfn.XLOOKUP($L452,Pos!$A:$A,Pos!AE:AE,_xlfn.XLOOKUP($L452,#REF!,#REF!, ""), 0)</f>
        <v>#REF!</v>
      </c>
      <c r="AP452" s="1" t="e">
        <f>_xlfn.XLOOKUP($L452,Pos!$A:$A,Pos!AF:AF,_xlfn.XLOOKUP($L452,#REF!,#REF!, ""), 0)</f>
        <v>#REF!</v>
      </c>
      <c r="AQ452" s="1" t="e">
        <f>_xlfn.XLOOKUP($L452,Pos!$A:$A,Pos!AG:AG,_xlfn.XLOOKUP($L452,#REF!,#REF!, ""), 0)</f>
        <v>#REF!</v>
      </c>
      <c r="AR452" s="1" t="e">
        <f>_xlfn.XLOOKUP($L452,Pos!$A:$A,Pos!AH:AH,_xlfn.XLOOKUP($L452,#REF!,#REF!, ""), 0)</f>
        <v>#REF!</v>
      </c>
      <c r="AS452" s="1" t="e">
        <f>_xlfn.XLOOKUP($L452,Pos!$A:$A,Pos!AI:AI,_xlfn.XLOOKUP($L452,#REF!,#REF!, ""), 0)</f>
        <v>#REF!</v>
      </c>
      <c r="AT452" s="1" t="e">
        <f>_xlfn.XLOOKUP($L452,Pos!$A:$A,Pos!AJ:AJ,_xlfn.XLOOKUP($L452,#REF!,#REF!, ""), 0)</f>
        <v>#REF!</v>
      </c>
      <c r="AU452" s="1" t="e">
        <f>_xlfn.XLOOKUP($L452,Pos!$A:$A,Pos!AK:AK,_xlfn.XLOOKUP($L452,#REF!,#REF!, ""), 0)</f>
        <v>#REF!</v>
      </c>
      <c r="AV452" s="1" t="e">
        <f>_xlfn.XLOOKUP($L452,Pos!$A:$A,Pos!AL:AL,_xlfn.XLOOKUP($L452,#REF!,#REF!, ""), 0)</f>
        <v>#REF!</v>
      </c>
      <c r="AW452" s="1" t="e">
        <f>_xlfn.XLOOKUP($L452,Pos!$A:$A,Pos!AM:AM,_xlfn.XLOOKUP($L452,#REF!,#REF!, ""), 0)</f>
        <v>#REF!</v>
      </c>
      <c r="AX452" s="1" t="e">
        <f>_xlfn.XLOOKUP($L452,Pos!$A:$A,Pos!AN:AN,_xlfn.XLOOKUP($L452,#REF!,#REF!, ""), 0)</f>
        <v>#REF!</v>
      </c>
      <c r="AY452" s="1" t="e">
        <f>_xlfn.XLOOKUP($L452,Pos!$A:$A,Pos!AO:AO,_xlfn.XLOOKUP($L452,#REF!,#REF!, ""), 0)</f>
        <v>#REF!</v>
      </c>
      <c r="AZ452" s="7" t="str">
        <f t="shared" si="166"/>
        <v>OUT</v>
      </c>
      <c r="BA452" s="1">
        <f>IF(OR(_xlfn.XLOOKUP(L452,Pos!B:B,Pos!L:L,FALSE)="ESG Reason",_xlfn.XLOOKUP(L452,Pos!B:B,Pos!L:L,FALSE)="Blacklisted"),1,0)</f>
        <v>0</v>
      </c>
      <c r="BC452" s="11">
        <v>8.7898396531311775E-11</v>
      </c>
      <c r="BD452" s="11">
        <f>_xlfn.XLOOKUP($L452,Pos!$B:$B,Pos!H:H,0, 0)</f>
        <v>0</v>
      </c>
      <c r="BE452" s="11">
        <f>_xlfn.XLOOKUP($L452,Pos!$B:$B,Pos!I:I,0, 0)</f>
        <v>5.6480384421095451E-4</v>
      </c>
      <c r="BF452" s="18">
        <f t="shared" si="167"/>
        <v>5.6480384421095451E-4</v>
      </c>
      <c r="BG452" s="1">
        <f t="shared" si="168"/>
        <v>1</v>
      </c>
      <c r="BH452" s="1">
        <f t="shared" si="169"/>
        <v>27</v>
      </c>
      <c r="BI452" s="18">
        <f t="shared" si="170"/>
        <v>8.7898396531311775E-11</v>
      </c>
      <c r="BJ452" s="3">
        <f t="shared" si="171"/>
        <v>0</v>
      </c>
      <c r="BK452" s="18">
        <f t="shared" si="172"/>
        <v>0</v>
      </c>
    </row>
    <row r="453" spans="3:63" x14ac:dyDescent="0.25">
      <c r="C453" s="3"/>
      <c r="D453" s="3"/>
      <c r="E453" s="3"/>
      <c r="F453" s="3"/>
      <c r="G453" s="51" t="s">
        <v>368</v>
      </c>
      <c r="H453" s="8" t="str">
        <f t="shared" si="162"/>
        <v>0%Others</v>
      </c>
      <c r="I453" s="11" cm="1">
        <f t="array" ref="I453">IF(
   AZ453 = "OUT", 0,IF(
   BD453 &gt;= LARGE(IF(ISNUMBER(BD:BD), BD:BD), 3),
   BE453 - 0.001,
   IF(BE453 &gt;=VLOOKUP(P453,mapping!$A:$B,2,FALSE), BE453,VLOOKUP(P453,mapping!$A$2:$B$8,2,FALSE))
))</f>
        <v>0</v>
      </c>
      <c r="J453" s="11" cm="1">
        <f t="array" ref="J453">IF(
    AZ453="OUT",0,IF(IF(
                      BD453&gt;=LARGE(IF(ISNUMBER(BD:BD),BD:BD),3),
                      BE453+0.001,
                      VLOOKUP(H453,mapping!$D:$E,2,FALSE)
                      )&gt;I453,
                   IF(
                      BD453&gt;=LARGE(IF(ISNUMBER(BD:BD),BD:BD),3),
                      BE453+0.001,
                      VLOOKUP(H453,mapping!$D:$E,2,FALSE)
                      ),
                   I453+0.002))</f>
        <v>0</v>
      </c>
      <c r="K453" s="8">
        <f t="shared" si="163"/>
        <v>5.6345153867481501E-4</v>
      </c>
      <c r="L453" s="1" t="str">
        <f>Pos!B581</f>
        <v>JP3463000004</v>
      </c>
      <c r="M453" s="1" t="str">
        <f>_xlfn.XLOOKUP($L453,Pos!B:B,Pos!D:D,, 0)</f>
        <v>Takeda Pharmaceutical Co. Ltd.</v>
      </c>
      <c r="N453" s="1" t="str">
        <f>_xlfn.XLOOKUP($L453,Pos!B:B,Pos!E:E,, 0)</f>
        <v>Health Care</v>
      </c>
      <c r="O453" s="1" t="str">
        <f t="shared" si="164"/>
        <v>Health Care_Others</v>
      </c>
      <c r="P453" s="1" t="str">
        <f>_xlfn.XLOOKUP($L453,Pos!B:B,Pos!F:F,, 0)</f>
        <v>Others</v>
      </c>
      <c r="Q453" s="1">
        <v>0</v>
      </c>
      <c r="R453" s="9">
        <f>_xlfn.XLOOKUP($L453,Pos!$B:$B,Pos!N:N,0, 0)</f>
        <v>7.38</v>
      </c>
      <c r="S453" s="9">
        <f>_xlfn.XLOOKUP($L453,Pos!$B:$B,Pos!O:O,0, 0)</f>
        <v>6.6278329999999999</v>
      </c>
      <c r="T453" s="9">
        <f>_xlfn.XLOOKUP($L453,Pos!$B:$B,Pos!P:P,0, 0)</f>
        <v>2.1</v>
      </c>
      <c r="U453" s="9">
        <f>_xlfn.XLOOKUP($L453,Pos!$B:$B,Pos!Q:Q,0, 0)</f>
        <v>2</v>
      </c>
      <c r="V453" s="9">
        <f>_xlfn.XLOOKUP($L453,Pos!$B:$B,Pos!R:R,0, 0)</f>
        <v>8.9333329999999993</v>
      </c>
      <c r="W453" s="9">
        <f>_xlfn.XLOOKUP($L453,Pos!$B:$B,Pos!S:S,0, 0)</f>
        <v>2.65</v>
      </c>
      <c r="X453" s="9" t="str">
        <f>_xlfn.XLOOKUP($L453,Pos!$B:$B,Pos!J:J,0, 0)</f>
        <v>Outperform</v>
      </c>
      <c r="Y453" s="1">
        <v>0</v>
      </c>
      <c r="Z453" s="1">
        <v>0</v>
      </c>
      <c r="AA453" s="1">
        <f t="shared" si="165"/>
        <v>0</v>
      </c>
      <c r="AB453" s="9">
        <f>_xlfn.XLOOKUP(L453,Pos!B:B,Pos!K:K,-1,0)</f>
        <v>5</v>
      </c>
      <c r="AC453" s="1" t="e">
        <f>_xlfn.XLOOKUP($L453,Pos!$A:$A,Pos!S:S,_xlfn.XLOOKUP($L453,#REF!,#REF!, ""), 0)</f>
        <v>#REF!</v>
      </c>
      <c r="AD453" s="1" t="e">
        <f>_xlfn.XLOOKUP($L453,Pos!$A:$A,Pos!T:T,_xlfn.XLOOKUP($L453,#REF!,#REF!, ""), 0)</f>
        <v>#REF!</v>
      </c>
      <c r="AE453" s="1" t="e">
        <f>_xlfn.XLOOKUP($L453,Pos!$A:$A,Pos!U:U,_xlfn.XLOOKUP($L453,#REF!,#REF!, ""), 0)</f>
        <v>#REF!</v>
      </c>
      <c r="AF453" s="1" t="e">
        <f>_xlfn.XLOOKUP($L453,Pos!$A:$A,Pos!V:V,_xlfn.XLOOKUP($L453,#REF!,#REF!, ""), 0)</f>
        <v>#REF!</v>
      </c>
      <c r="AG453" s="1" t="e">
        <f>_xlfn.XLOOKUP($L453,Pos!$A:$A,Pos!W:W,_xlfn.XLOOKUP($L453,#REF!,#REF!, ""), 0)</f>
        <v>#REF!</v>
      </c>
      <c r="AH453" s="1" t="e">
        <f>_xlfn.XLOOKUP($L453,Pos!$A:$A,Pos!X:X,_xlfn.XLOOKUP($L453,#REF!,#REF!, ""), 0)</f>
        <v>#REF!</v>
      </c>
      <c r="AI453" s="1" t="e">
        <f>_xlfn.XLOOKUP($L453,Pos!$A:$A,Pos!Y:Y,_xlfn.XLOOKUP($L453,#REF!,#REF!, ""), 0)</f>
        <v>#REF!</v>
      </c>
      <c r="AJ453" s="1" t="e">
        <f>_xlfn.XLOOKUP($L453,Pos!$A:$A,Pos!Z:Z,_xlfn.XLOOKUP($L453,#REF!,#REF!, ""), 0)</f>
        <v>#REF!</v>
      </c>
      <c r="AK453" s="1" t="e">
        <f>_xlfn.XLOOKUP($L453,Pos!$A:$A,Pos!AA:AA,_xlfn.XLOOKUP($L453,#REF!,#REF!, ""), 0)</f>
        <v>#REF!</v>
      </c>
      <c r="AL453" s="1" t="e">
        <f>_xlfn.XLOOKUP($L453,Pos!$A:$A,Pos!AB:AB,_xlfn.XLOOKUP($L453,#REF!,#REF!, ""), 0)</f>
        <v>#REF!</v>
      </c>
      <c r="AM453" s="1" t="e">
        <f>_xlfn.XLOOKUP($L453,Pos!$A:$A,Pos!AC:AC,_xlfn.XLOOKUP($L453,#REF!,#REF!, ""), 0)</f>
        <v>#REF!</v>
      </c>
      <c r="AN453" s="1" t="e">
        <f>_xlfn.XLOOKUP($L453,Pos!$A:$A,Pos!AD:AD,_xlfn.XLOOKUP($L453,#REF!,#REF!, ""), 0)</f>
        <v>#REF!</v>
      </c>
      <c r="AO453" s="1" t="e">
        <f>_xlfn.XLOOKUP($L453,Pos!$A:$A,Pos!AE:AE,_xlfn.XLOOKUP($L453,#REF!,#REF!, ""), 0)</f>
        <v>#REF!</v>
      </c>
      <c r="AP453" s="1" t="e">
        <f>_xlfn.XLOOKUP($L453,Pos!$A:$A,Pos!AF:AF,_xlfn.XLOOKUP($L453,#REF!,#REF!, ""), 0)</f>
        <v>#REF!</v>
      </c>
      <c r="AQ453" s="1" t="e">
        <f>_xlfn.XLOOKUP($L453,Pos!$A:$A,Pos!AG:AG,_xlfn.XLOOKUP($L453,#REF!,#REF!, ""), 0)</f>
        <v>#REF!</v>
      </c>
      <c r="AR453" s="1" t="e">
        <f>_xlfn.XLOOKUP($L453,Pos!$A:$A,Pos!AH:AH,_xlfn.XLOOKUP($L453,#REF!,#REF!, ""), 0)</f>
        <v>#REF!</v>
      </c>
      <c r="AS453" s="1" t="e">
        <f>_xlfn.XLOOKUP($L453,Pos!$A:$A,Pos!AI:AI,_xlfn.XLOOKUP($L453,#REF!,#REF!, ""), 0)</f>
        <v>#REF!</v>
      </c>
      <c r="AT453" s="1" t="e">
        <f>_xlfn.XLOOKUP($L453,Pos!$A:$A,Pos!AJ:AJ,_xlfn.XLOOKUP($L453,#REF!,#REF!, ""), 0)</f>
        <v>#REF!</v>
      </c>
      <c r="AU453" s="1" t="e">
        <f>_xlfn.XLOOKUP($L453,Pos!$A:$A,Pos!AK:AK,_xlfn.XLOOKUP($L453,#REF!,#REF!, ""), 0)</f>
        <v>#REF!</v>
      </c>
      <c r="AV453" s="1" t="e">
        <f>_xlfn.XLOOKUP($L453,Pos!$A:$A,Pos!AL:AL,_xlfn.XLOOKUP($L453,#REF!,#REF!, ""), 0)</f>
        <v>#REF!</v>
      </c>
      <c r="AW453" s="1" t="e">
        <f>_xlfn.XLOOKUP($L453,Pos!$A:$A,Pos!AM:AM,_xlfn.XLOOKUP($L453,#REF!,#REF!, ""), 0)</f>
        <v>#REF!</v>
      </c>
      <c r="AX453" s="1" t="e">
        <f>_xlfn.XLOOKUP($L453,Pos!$A:$A,Pos!AN:AN,_xlfn.XLOOKUP($L453,#REF!,#REF!, ""), 0)</f>
        <v>#REF!</v>
      </c>
      <c r="AY453" s="1" t="e">
        <f>_xlfn.XLOOKUP($L453,Pos!$A:$A,Pos!AO:AO,_xlfn.XLOOKUP($L453,#REF!,#REF!, ""), 0)</f>
        <v>#REF!</v>
      </c>
      <c r="AZ453" s="7" t="str">
        <f t="shared" si="166"/>
        <v>OUT</v>
      </c>
      <c r="BA453" s="1">
        <f>IF(OR(_xlfn.XLOOKUP(L453,Pos!B:B,Pos!L:L,FALSE)="ESG Reason",_xlfn.XLOOKUP(L453,Pos!B:B,Pos!L:L,FALSE)="Blacklisted"),1,0)</f>
        <v>0</v>
      </c>
      <c r="BC453" s="11">
        <v>9.1540825851854046E-11</v>
      </c>
      <c r="BD453" s="11">
        <f>_xlfn.XLOOKUP($L453,Pos!$B:$B,Pos!H:H,0, 0)</f>
        <v>0</v>
      </c>
      <c r="BE453" s="11">
        <f>_xlfn.XLOOKUP($L453,Pos!$B:$B,Pos!I:I,0, 0)</f>
        <v>5.6345153867481501E-4</v>
      </c>
      <c r="BF453" s="18">
        <f t="shared" si="167"/>
        <v>5.6345153867481501E-4</v>
      </c>
      <c r="BG453" s="1">
        <f t="shared" si="168"/>
        <v>3</v>
      </c>
      <c r="BH453" s="1">
        <f t="shared" si="169"/>
        <v>47</v>
      </c>
      <c r="BI453" s="18">
        <f t="shared" si="170"/>
        <v>9.1540825851854046E-11</v>
      </c>
      <c r="BJ453" s="3">
        <f t="shared" si="171"/>
        <v>0</v>
      </c>
      <c r="BK453" s="18">
        <f t="shared" si="172"/>
        <v>0</v>
      </c>
    </row>
    <row r="454" spans="3:63" x14ac:dyDescent="0.25">
      <c r="C454" s="3"/>
      <c r="D454" s="3"/>
      <c r="E454" s="3"/>
      <c r="F454" s="3"/>
      <c r="G454" s="51" t="s">
        <v>375</v>
      </c>
      <c r="H454" s="8" t="str">
        <f t="shared" si="162"/>
        <v>0%North America</v>
      </c>
      <c r="I454" s="11" cm="1">
        <f t="array" ref="I454">IF(
   AZ454 = "OUT", 0,IF(
   BD454 &gt;= LARGE(IF(ISNUMBER(BD:BD), BD:BD), 3),
   BE454 - 0.001,
   IF(BE454 &gt;=VLOOKUP(P454,mapping!$A:$B,2,FALSE), BE454,VLOOKUP(P454,mapping!$A$2:$B$8,2,FALSE))
))</f>
        <v>0</v>
      </c>
      <c r="J454" s="11" cm="1">
        <f t="array" ref="J454">IF(
    AZ454="OUT",0,IF(IF(
                      BD454&gt;=LARGE(IF(ISNUMBER(BD:BD),BD:BD),3),
                      BE454+0.001,
                      VLOOKUP(H454,mapping!$D:$E,2,FALSE)
                      )&gt;I454,
                   IF(
                      BD454&gt;=LARGE(IF(ISNUMBER(BD:BD),BD:BD),3),
                      BE454+0.001,
                      VLOOKUP(H454,mapping!$D:$E,2,FALSE)
                      ),
                   I454+0.002))</f>
        <v>0</v>
      </c>
      <c r="K454" s="8">
        <f t="shared" si="163"/>
        <v>5.618713985102216E-4</v>
      </c>
      <c r="L454" s="1" t="str">
        <f>Pos!B903</f>
        <v>US1696561059</v>
      </c>
      <c r="M454" s="1" t="str">
        <f>_xlfn.XLOOKUP($L454,Pos!B:B,Pos!D:D,, 0)</f>
        <v>Chipotle Mexican Grill, Inc.</v>
      </c>
      <c r="N454" s="1" t="str">
        <f>_xlfn.XLOOKUP($L454,Pos!B:B,Pos!E:E,, 0)</f>
        <v>Travel &amp; Leisure</v>
      </c>
      <c r="O454" s="1" t="str">
        <f t="shared" si="164"/>
        <v>Travel &amp; Leisure_North America</v>
      </c>
      <c r="P454" s="1" t="str">
        <f>_xlfn.XLOOKUP($L454,Pos!B:B,Pos!F:F,, 0)</f>
        <v>North America</v>
      </c>
      <c r="Q454" s="1">
        <v>0</v>
      </c>
      <c r="R454" s="9">
        <f>_xlfn.XLOOKUP($L454,Pos!$B:$B,Pos!N:N,0, 0)</f>
        <v>0</v>
      </c>
      <c r="S454" s="9">
        <f>_xlfn.XLOOKUP($L454,Pos!$B:$B,Pos!O:O,0, 0)</f>
        <v>2.6183329999999998</v>
      </c>
      <c r="T454" s="9">
        <f>_xlfn.XLOOKUP($L454,Pos!$B:$B,Pos!P:P,0, 0)</f>
        <v>7.2</v>
      </c>
      <c r="U454" s="9">
        <f>_xlfn.XLOOKUP($L454,Pos!$B:$B,Pos!Q:Q,0, 0)</f>
        <v>0</v>
      </c>
      <c r="V454" s="9">
        <f>_xlfn.XLOOKUP($L454,Pos!$B:$B,Pos!R:R,0, 0)</f>
        <v>1.1333329999999999</v>
      </c>
      <c r="W454" s="9">
        <f>_xlfn.XLOOKUP($L454,Pos!$B:$B,Pos!S:S,0, 0)</f>
        <v>4.5199999999999996</v>
      </c>
      <c r="X454" s="9" t="str">
        <f>_xlfn.XLOOKUP($L454,Pos!$B:$B,Pos!J:J,0, 0)</f>
        <v>Outperform</v>
      </c>
      <c r="Y454" s="1">
        <v>0</v>
      </c>
      <c r="Z454" s="1">
        <v>0</v>
      </c>
      <c r="AA454" s="1">
        <f t="shared" si="165"/>
        <v>0</v>
      </c>
      <c r="AB454" s="9">
        <f>_xlfn.XLOOKUP(L454,Pos!B:B,Pos!K:K,-1,0)</f>
        <v>0.5</v>
      </c>
      <c r="AC454" s="1" t="e">
        <f>_xlfn.XLOOKUP($L454,Pos!$A:$A,Pos!S:S,_xlfn.XLOOKUP($L454,#REF!,#REF!, ""), 0)</f>
        <v>#REF!</v>
      </c>
      <c r="AD454" s="1" t="e">
        <f>_xlfn.XLOOKUP($L454,Pos!$A:$A,Pos!T:T,_xlfn.XLOOKUP($L454,#REF!,#REF!, ""), 0)</f>
        <v>#REF!</v>
      </c>
      <c r="AE454" s="1" t="e">
        <f>_xlfn.XLOOKUP($L454,Pos!$A:$A,Pos!U:U,_xlfn.XLOOKUP($L454,#REF!,#REF!, ""), 0)</f>
        <v>#REF!</v>
      </c>
      <c r="AF454" s="1" t="e">
        <f>_xlfn.XLOOKUP($L454,Pos!$A:$A,Pos!V:V,_xlfn.XLOOKUP($L454,#REF!,#REF!, ""), 0)</f>
        <v>#REF!</v>
      </c>
      <c r="AG454" s="1" t="e">
        <f>_xlfn.XLOOKUP($L454,Pos!$A:$A,Pos!W:W,_xlfn.XLOOKUP($L454,#REF!,#REF!, ""), 0)</f>
        <v>#REF!</v>
      </c>
      <c r="AH454" s="1" t="e">
        <f>_xlfn.XLOOKUP($L454,Pos!$A:$A,Pos!X:X,_xlfn.XLOOKUP($L454,#REF!,#REF!, ""), 0)</f>
        <v>#REF!</v>
      </c>
      <c r="AI454" s="1" t="e">
        <f>_xlfn.XLOOKUP($L454,Pos!$A:$A,Pos!Y:Y,_xlfn.XLOOKUP($L454,#REF!,#REF!, ""), 0)</f>
        <v>#REF!</v>
      </c>
      <c r="AJ454" s="1" t="e">
        <f>_xlfn.XLOOKUP($L454,Pos!$A:$A,Pos!Z:Z,_xlfn.XLOOKUP($L454,#REF!,#REF!, ""), 0)</f>
        <v>#REF!</v>
      </c>
      <c r="AK454" s="1" t="e">
        <f>_xlfn.XLOOKUP($L454,Pos!$A:$A,Pos!AA:AA,_xlfn.XLOOKUP($L454,#REF!,#REF!, ""), 0)</f>
        <v>#REF!</v>
      </c>
      <c r="AL454" s="1" t="e">
        <f>_xlfn.XLOOKUP($L454,Pos!$A:$A,Pos!AB:AB,_xlfn.XLOOKUP($L454,#REF!,#REF!, ""), 0)</f>
        <v>#REF!</v>
      </c>
      <c r="AM454" s="1" t="e">
        <f>_xlfn.XLOOKUP($L454,Pos!$A:$A,Pos!AC:AC,_xlfn.XLOOKUP($L454,#REF!,#REF!, ""), 0)</f>
        <v>#REF!</v>
      </c>
      <c r="AN454" s="1" t="e">
        <f>_xlfn.XLOOKUP($L454,Pos!$A:$A,Pos!AD:AD,_xlfn.XLOOKUP($L454,#REF!,#REF!, ""), 0)</f>
        <v>#REF!</v>
      </c>
      <c r="AO454" s="1" t="e">
        <f>_xlfn.XLOOKUP($L454,Pos!$A:$A,Pos!AE:AE,_xlfn.XLOOKUP($L454,#REF!,#REF!, ""), 0)</f>
        <v>#REF!</v>
      </c>
      <c r="AP454" s="1" t="e">
        <f>_xlfn.XLOOKUP($L454,Pos!$A:$A,Pos!AF:AF,_xlfn.XLOOKUP($L454,#REF!,#REF!, ""), 0)</f>
        <v>#REF!</v>
      </c>
      <c r="AQ454" s="1" t="e">
        <f>_xlfn.XLOOKUP($L454,Pos!$A:$A,Pos!AG:AG,_xlfn.XLOOKUP($L454,#REF!,#REF!, ""), 0)</f>
        <v>#REF!</v>
      </c>
      <c r="AR454" s="1" t="e">
        <f>_xlfn.XLOOKUP($L454,Pos!$A:$A,Pos!AH:AH,_xlfn.XLOOKUP($L454,#REF!,#REF!, ""), 0)</f>
        <v>#REF!</v>
      </c>
      <c r="AS454" s="1" t="e">
        <f>_xlfn.XLOOKUP($L454,Pos!$A:$A,Pos!AI:AI,_xlfn.XLOOKUP($L454,#REF!,#REF!, ""), 0)</f>
        <v>#REF!</v>
      </c>
      <c r="AT454" s="1" t="e">
        <f>_xlfn.XLOOKUP($L454,Pos!$A:$A,Pos!AJ:AJ,_xlfn.XLOOKUP($L454,#REF!,#REF!, ""), 0)</f>
        <v>#REF!</v>
      </c>
      <c r="AU454" s="1" t="e">
        <f>_xlfn.XLOOKUP($L454,Pos!$A:$A,Pos!AK:AK,_xlfn.XLOOKUP($L454,#REF!,#REF!, ""), 0)</f>
        <v>#REF!</v>
      </c>
      <c r="AV454" s="1" t="e">
        <f>_xlfn.XLOOKUP($L454,Pos!$A:$A,Pos!AL:AL,_xlfn.XLOOKUP($L454,#REF!,#REF!, ""), 0)</f>
        <v>#REF!</v>
      </c>
      <c r="AW454" s="1" t="e">
        <f>_xlfn.XLOOKUP($L454,Pos!$A:$A,Pos!AM:AM,_xlfn.XLOOKUP($L454,#REF!,#REF!, ""), 0)</f>
        <v>#REF!</v>
      </c>
      <c r="AX454" s="1" t="e">
        <f>_xlfn.XLOOKUP($L454,Pos!$A:$A,Pos!AN:AN,_xlfn.XLOOKUP($L454,#REF!,#REF!, ""), 0)</f>
        <v>#REF!</v>
      </c>
      <c r="AY454" s="1" t="e">
        <f>_xlfn.XLOOKUP($L454,Pos!$A:$A,Pos!AO:AO,_xlfn.XLOOKUP($L454,#REF!,#REF!, ""), 0)</f>
        <v>#REF!</v>
      </c>
      <c r="AZ454" s="7" t="str">
        <f t="shared" si="166"/>
        <v>OUT</v>
      </c>
      <c r="BA454" s="1">
        <f>IF(OR(_xlfn.XLOOKUP(L454,Pos!B:B,Pos!L:L,FALSE)="ESG Reason",_xlfn.XLOOKUP(L454,Pos!B:B,Pos!L:L,FALSE)="Blacklisted"),1,0)</f>
        <v>0</v>
      </c>
      <c r="BC454" s="11">
        <v>9.3791844021762577E-11</v>
      </c>
      <c r="BD454" s="11">
        <f>_xlfn.XLOOKUP($L454,Pos!$B:$B,Pos!H:H,0, 0)</f>
        <v>0</v>
      </c>
      <c r="BE454" s="11">
        <f>_xlfn.XLOOKUP($L454,Pos!$B:$B,Pos!I:I,0, 0)</f>
        <v>5.618713985102216E-4</v>
      </c>
      <c r="BF454" s="18">
        <f t="shared" si="167"/>
        <v>5.618713985102216E-4</v>
      </c>
      <c r="BG454" s="1">
        <f t="shared" si="168"/>
        <v>1</v>
      </c>
      <c r="BH454" s="1">
        <f t="shared" si="169"/>
        <v>37</v>
      </c>
      <c r="BI454" s="18">
        <f t="shared" si="170"/>
        <v>9.3791844021762577E-11</v>
      </c>
      <c r="BJ454" s="3">
        <f t="shared" si="171"/>
        <v>0</v>
      </c>
      <c r="BK454" s="18">
        <f t="shared" si="172"/>
        <v>0</v>
      </c>
    </row>
    <row r="455" spans="3:63" x14ac:dyDescent="0.25">
      <c r="C455" s="3"/>
      <c r="D455" s="3"/>
      <c r="E455" s="3"/>
      <c r="F455" s="3"/>
      <c r="G455" s="51" t="s">
        <v>390</v>
      </c>
      <c r="H455" s="8" t="str">
        <f t="shared" si="162"/>
        <v>0%North America</v>
      </c>
      <c r="I455" s="11" cm="1">
        <f t="array" ref="I455">IF(
   AZ455 = "OUT", 0,IF(
   BD455 &gt;= LARGE(IF(ISNUMBER(BD:BD), BD:BD), 3),
   BE455 - 0.001,
   IF(BE455 &gt;=VLOOKUP(P455,mapping!$A:$B,2,FALSE), BE455,VLOOKUP(P455,mapping!$A$2:$B$8,2,FALSE))
))</f>
        <v>0</v>
      </c>
      <c r="J455" s="11" cm="1">
        <f t="array" ref="J455">IF(
    AZ455="OUT",0,IF(IF(
                      BD455&gt;=LARGE(IF(ISNUMBER(BD:BD),BD:BD),3),
                      BE455+0.001,
                      VLOOKUP(H455,mapping!$D:$E,2,FALSE)
                      )&gt;I455,
                   IF(
                      BD455&gt;=LARGE(IF(ISNUMBER(BD:BD),BD:BD),3),
                      BE455+0.001,
                      VLOOKUP(H455,mapping!$D:$E,2,FALSE)
                      ),
                   I455+0.002))</f>
        <v>0</v>
      </c>
      <c r="K455" s="8">
        <f t="shared" si="163"/>
        <v>5.6174677956946054E-4</v>
      </c>
      <c r="L455" s="1" t="str">
        <f>Pos!B1116</f>
        <v>US5949724083</v>
      </c>
      <c r="M455" s="1" t="str">
        <f>_xlfn.XLOOKUP($L455,Pos!B:B,Pos!D:D,, 0)</f>
        <v>Strategy Inc Class A</v>
      </c>
      <c r="N455" s="1" t="str">
        <f>_xlfn.XLOOKUP($L455,Pos!B:B,Pos!E:E,, 0)</f>
        <v>Technology</v>
      </c>
      <c r="O455" s="1" t="str">
        <f t="shared" si="164"/>
        <v>Technology_North America</v>
      </c>
      <c r="P455" s="1" t="str">
        <f>_xlfn.XLOOKUP($L455,Pos!B:B,Pos!F:F,, 0)</f>
        <v>North America</v>
      </c>
      <c r="Q455" s="1">
        <v>0</v>
      </c>
      <c r="R455" s="9">
        <f>_xlfn.XLOOKUP($L455,Pos!$B:$B,Pos!N:N,0, 0)</f>
        <v>0</v>
      </c>
      <c r="S455" s="9">
        <f>_xlfn.XLOOKUP($L455,Pos!$B:$B,Pos!O:O,0, 0)</f>
        <v>6.0625</v>
      </c>
      <c r="T455" s="9">
        <f>_xlfn.XLOOKUP($L455,Pos!$B:$B,Pos!P:P,0, 0)</f>
        <v>2.2000000000000002</v>
      </c>
      <c r="U455" s="9">
        <f>_xlfn.XLOOKUP($L455,Pos!$B:$B,Pos!Q:Q,0, 0)</f>
        <v>0.5</v>
      </c>
      <c r="V455" s="9">
        <f>_xlfn.XLOOKUP($L455,Pos!$B:$B,Pos!R:R,0, 0)</f>
        <v>1.6666669999999999</v>
      </c>
      <c r="W455" s="9">
        <f>_xlfn.XLOOKUP($L455,Pos!$B:$B,Pos!S:S,0, 0)</f>
        <v>1.08</v>
      </c>
      <c r="X455" s="9" t="str">
        <f>_xlfn.XLOOKUP($L455,Pos!$B:$B,Pos!J:J,0, 0)</f>
        <v>Buy</v>
      </c>
      <c r="Y455" s="1">
        <v>0</v>
      </c>
      <c r="Z455" s="1">
        <v>0</v>
      </c>
      <c r="AA455" s="1">
        <f t="shared" si="165"/>
        <v>0</v>
      </c>
      <c r="AB455" s="9">
        <f>_xlfn.XLOOKUP(L455,Pos!B:B,Pos!K:K,-1,0)</f>
        <v>1.7525773195876291</v>
      </c>
      <c r="AC455" s="1" t="e">
        <f>_xlfn.XLOOKUP($L455,Pos!$A:$A,Pos!S:S,_xlfn.XLOOKUP($L455,#REF!,#REF!, ""), 0)</f>
        <v>#REF!</v>
      </c>
      <c r="AD455" s="1" t="e">
        <f>_xlfn.XLOOKUP($L455,Pos!$A:$A,Pos!T:T,_xlfn.XLOOKUP($L455,#REF!,#REF!, ""), 0)</f>
        <v>#REF!</v>
      </c>
      <c r="AE455" s="1" t="e">
        <f>_xlfn.XLOOKUP($L455,Pos!$A:$A,Pos!U:U,_xlfn.XLOOKUP($L455,#REF!,#REF!, ""), 0)</f>
        <v>#REF!</v>
      </c>
      <c r="AF455" s="1" t="e">
        <f>_xlfn.XLOOKUP($L455,Pos!$A:$A,Pos!V:V,_xlfn.XLOOKUP($L455,#REF!,#REF!, ""), 0)</f>
        <v>#REF!</v>
      </c>
      <c r="AG455" s="1" t="e">
        <f>_xlfn.XLOOKUP($L455,Pos!$A:$A,Pos!W:W,_xlfn.XLOOKUP($L455,#REF!,#REF!, ""), 0)</f>
        <v>#REF!</v>
      </c>
      <c r="AH455" s="1" t="e">
        <f>_xlfn.XLOOKUP($L455,Pos!$A:$A,Pos!X:X,_xlfn.XLOOKUP($L455,#REF!,#REF!, ""), 0)</f>
        <v>#REF!</v>
      </c>
      <c r="AI455" s="1" t="e">
        <f>_xlfn.XLOOKUP($L455,Pos!$A:$A,Pos!Y:Y,_xlfn.XLOOKUP($L455,#REF!,#REF!, ""), 0)</f>
        <v>#REF!</v>
      </c>
      <c r="AJ455" s="1" t="e">
        <f>_xlfn.XLOOKUP($L455,Pos!$A:$A,Pos!Z:Z,_xlfn.XLOOKUP($L455,#REF!,#REF!, ""), 0)</f>
        <v>#REF!</v>
      </c>
      <c r="AK455" s="1" t="e">
        <f>_xlfn.XLOOKUP($L455,Pos!$A:$A,Pos!AA:AA,_xlfn.XLOOKUP($L455,#REF!,#REF!, ""), 0)</f>
        <v>#REF!</v>
      </c>
      <c r="AL455" s="1" t="e">
        <f>_xlfn.XLOOKUP($L455,Pos!$A:$A,Pos!AB:AB,_xlfn.XLOOKUP($L455,#REF!,#REF!, ""), 0)</f>
        <v>#REF!</v>
      </c>
      <c r="AM455" s="1" t="e">
        <f>_xlfn.XLOOKUP($L455,Pos!$A:$A,Pos!AC:AC,_xlfn.XLOOKUP($L455,#REF!,#REF!, ""), 0)</f>
        <v>#REF!</v>
      </c>
      <c r="AN455" s="1" t="e">
        <f>_xlfn.XLOOKUP($L455,Pos!$A:$A,Pos!AD:AD,_xlfn.XLOOKUP($L455,#REF!,#REF!, ""), 0)</f>
        <v>#REF!</v>
      </c>
      <c r="AO455" s="1" t="e">
        <f>_xlfn.XLOOKUP($L455,Pos!$A:$A,Pos!AE:AE,_xlfn.XLOOKUP($L455,#REF!,#REF!, ""), 0)</f>
        <v>#REF!</v>
      </c>
      <c r="AP455" s="1" t="e">
        <f>_xlfn.XLOOKUP($L455,Pos!$A:$A,Pos!AF:AF,_xlfn.XLOOKUP($L455,#REF!,#REF!, ""), 0)</f>
        <v>#REF!</v>
      </c>
      <c r="AQ455" s="1" t="e">
        <f>_xlfn.XLOOKUP($L455,Pos!$A:$A,Pos!AG:AG,_xlfn.XLOOKUP($L455,#REF!,#REF!, ""), 0)</f>
        <v>#REF!</v>
      </c>
      <c r="AR455" s="1" t="e">
        <f>_xlfn.XLOOKUP($L455,Pos!$A:$A,Pos!AH:AH,_xlfn.XLOOKUP($L455,#REF!,#REF!, ""), 0)</f>
        <v>#REF!</v>
      </c>
      <c r="AS455" s="1" t="e">
        <f>_xlfn.XLOOKUP($L455,Pos!$A:$A,Pos!AI:AI,_xlfn.XLOOKUP($L455,#REF!,#REF!, ""), 0)</f>
        <v>#REF!</v>
      </c>
      <c r="AT455" s="1" t="e">
        <f>_xlfn.XLOOKUP($L455,Pos!$A:$A,Pos!AJ:AJ,_xlfn.XLOOKUP($L455,#REF!,#REF!, ""), 0)</f>
        <v>#REF!</v>
      </c>
      <c r="AU455" s="1" t="e">
        <f>_xlfn.XLOOKUP($L455,Pos!$A:$A,Pos!AK:AK,_xlfn.XLOOKUP($L455,#REF!,#REF!, ""), 0)</f>
        <v>#REF!</v>
      </c>
      <c r="AV455" s="1" t="e">
        <f>_xlfn.XLOOKUP($L455,Pos!$A:$A,Pos!AL:AL,_xlfn.XLOOKUP($L455,#REF!,#REF!, ""), 0)</f>
        <v>#REF!</v>
      </c>
      <c r="AW455" s="1" t="e">
        <f>_xlfn.XLOOKUP($L455,Pos!$A:$A,Pos!AM:AM,_xlfn.XLOOKUP($L455,#REF!,#REF!, ""), 0)</f>
        <v>#REF!</v>
      </c>
      <c r="AX455" s="1" t="e">
        <f>_xlfn.XLOOKUP($L455,Pos!$A:$A,Pos!AN:AN,_xlfn.XLOOKUP($L455,#REF!,#REF!, ""), 0)</f>
        <v>#REF!</v>
      </c>
      <c r="AY455" s="1" t="e">
        <f>_xlfn.XLOOKUP($L455,Pos!$A:$A,Pos!AO:AO,_xlfn.XLOOKUP($L455,#REF!,#REF!, ""), 0)</f>
        <v>#REF!</v>
      </c>
      <c r="AZ455" s="7" t="str">
        <f t="shared" si="166"/>
        <v>OUT</v>
      </c>
      <c r="BA455" s="1">
        <f>IF(OR(_xlfn.XLOOKUP(L455,Pos!B:B,Pos!L:L,FALSE)="ESG Reason",_xlfn.XLOOKUP(L455,Pos!B:B,Pos!L:L,FALSE)="Blacklisted"),1,0)</f>
        <v>1</v>
      </c>
      <c r="BC455" s="11">
        <v>1.9841977164196929E-10</v>
      </c>
      <c r="BD455" s="11">
        <f>_xlfn.XLOOKUP($L455,Pos!$B:$B,Pos!H:H,0, 0)</f>
        <v>0</v>
      </c>
      <c r="BE455" s="11">
        <f>_xlfn.XLOOKUP($L455,Pos!$B:$B,Pos!I:I,0, 0)</f>
        <v>5.6174677956946054E-4</v>
      </c>
      <c r="BF455" s="18">
        <f t="shared" si="167"/>
        <v>5.6174677956946054E-4</v>
      </c>
      <c r="BG455" s="1">
        <f t="shared" si="168"/>
        <v>1</v>
      </c>
      <c r="BH455" s="1">
        <f t="shared" si="169"/>
        <v>35</v>
      </c>
      <c r="BI455" s="18">
        <f t="shared" si="170"/>
        <v>1.9841977164196929E-10</v>
      </c>
      <c r="BJ455" s="3">
        <f t="shared" si="171"/>
        <v>0</v>
      </c>
      <c r="BK455" s="18">
        <f t="shared" si="172"/>
        <v>0</v>
      </c>
    </row>
    <row r="456" spans="3:63" x14ac:dyDescent="0.25">
      <c r="C456" s="3"/>
      <c r="D456" s="3"/>
      <c r="E456" s="3"/>
      <c r="F456" s="3"/>
      <c r="G456" s="51" t="s">
        <v>385</v>
      </c>
      <c r="H456" s="8" t="str">
        <f t="shared" si="162"/>
        <v>0%North America</v>
      </c>
      <c r="I456" s="11" cm="1">
        <f t="array" ref="I456">IF(
   AZ456 = "OUT", 0,IF(
   BD456 &gt;= LARGE(IF(ISNUMBER(BD:BD), BD:BD), 3),
   BE456 - 0.001,
   IF(BE456 &gt;=VLOOKUP(P456,mapping!$A:$B,2,FALSE), BE456,VLOOKUP(P456,mapping!$A$2:$B$8,2,FALSE))
))</f>
        <v>0</v>
      </c>
      <c r="J456" s="11" cm="1">
        <f t="array" ref="J456">IF(
    AZ456="OUT",0,IF(IF(
                      BD456&gt;=LARGE(IF(ISNUMBER(BD:BD),BD:BD),3),
                      BE456+0.001,
                      VLOOKUP(H456,mapping!$D:$E,2,FALSE)
                      )&gt;I456,
                   IF(
                      BD456&gt;=LARGE(IF(ISNUMBER(BD:BD),BD:BD),3),
                      BE456+0.001,
                      VLOOKUP(H456,mapping!$D:$E,2,FALSE)
                      ),
                   I456+0.002))</f>
        <v>0</v>
      </c>
      <c r="K456" s="8">
        <f t="shared" si="163"/>
        <v>5.6159345626593995E-4</v>
      </c>
      <c r="L456" s="1" t="str">
        <f>Pos!B1302</f>
        <v>US98138H1014</v>
      </c>
      <c r="M456" s="1" t="str">
        <f>_xlfn.XLOOKUP($L456,Pos!B:B,Pos!D:D,, 0)</f>
        <v>Workday, Inc. Class A</v>
      </c>
      <c r="N456" s="1" t="str">
        <f>_xlfn.XLOOKUP($L456,Pos!B:B,Pos!E:E,, 0)</f>
        <v>Technology</v>
      </c>
      <c r="O456" s="1" t="str">
        <f t="shared" si="164"/>
        <v>Technology_North America</v>
      </c>
      <c r="P456" s="1" t="str">
        <f>_xlfn.XLOOKUP($L456,Pos!B:B,Pos!F:F,, 0)</f>
        <v>North America</v>
      </c>
      <c r="Q456" s="1">
        <v>0</v>
      </c>
      <c r="R456" s="9">
        <f>_xlfn.XLOOKUP($L456,Pos!$B:$B,Pos!N:N,0, 0)</f>
        <v>0</v>
      </c>
      <c r="S456" s="9">
        <f>_xlfn.XLOOKUP($L456,Pos!$B:$B,Pos!O:O,0, 0)</f>
        <v>4.9160000000000004</v>
      </c>
      <c r="T456" s="9">
        <f>_xlfn.XLOOKUP($L456,Pos!$B:$B,Pos!P:P,0, 0)</f>
        <v>4.375</v>
      </c>
      <c r="U456" s="9">
        <f>_xlfn.XLOOKUP($L456,Pos!$B:$B,Pos!Q:Q,0, 0)</f>
        <v>5.3</v>
      </c>
      <c r="V456" s="9">
        <f>_xlfn.XLOOKUP($L456,Pos!$B:$B,Pos!R:R,0, 0)</f>
        <v>7.3</v>
      </c>
      <c r="W456" s="9">
        <f>_xlfn.XLOOKUP($L456,Pos!$B:$B,Pos!S:S,0, 0)</f>
        <v>6.3816670000000002</v>
      </c>
      <c r="X456" s="9" t="str">
        <f>_xlfn.XLOOKUP($L456,Pos!$B:$B,Pos!J:J,0, 0)</f>
        <v>Outperform</v>
      </c>
      <c r="Y456" s="1">
        <v>0</v>
      </c>
      <c r="Z456" s="1">
        <v>0</v>
      </c>
      <c r="AA456" s="1">
        <f t="shared" si="165"/>
        <v>0</v>
      </c>
      <c r="AB456" s="9">
        <f>_xlfn.XLOOKUP(L456,Pos!B:B,Pos!K:K,-1,0)</f>
        <v>4.2268041237113403</v>
      </c>
      <c r="AC456" s="1" t="e">
        <f>_xlfn.XLOOKUP($L456,Pos!$A:$A,Pos!S:S,_xlfn.XLOOKUP($L456,#REF!,#REF!, ""), 0)</f>
        <v>#REF!</v>
      </c>
      <c r="AD456" s="1" t="e">
        <f>_xlfn.XLOOKUP($L456,Pos!$A:$A,Pos!T:T,_xlfn.XLOOKUP($L456,#REF!,#REF!, ""), 0)</f>
        <v>#REF!</v>
      </c>
      <c r="AE456" s="1" t="e">
        <f>_xlfn.XLOOKUP($L456,Pos!$A:$A,Pos!U:U,_xlfn.XLOOKUP($L456,#REF!,#REF!, ""), 0)</f>
        <v>#REF!</v>
      </c>
      <c r="AF456" s="1" t="e">
        <f>_xlfn.XLOOKUP($L456,Pos!$A:$A,Pos!V:V,_xlfn.XLOOKUP($L456,#REF!,#REF!, ""), 0)</f>
        <v>#REF!</v>
      </c>
      <c r="AG456" s="1" t="e">
        <f>_xlfn.XLOOKUP($L456,Pos!$A:$A,Pos!W:W,_xlfn.XLOOKUP($L456,#REF!,#REF!, ""), 0)</f>
        <v>#REF!</v>
      </c>
      <c r="AH456" s="1" t="e">
        <f>_xlfn.XLOOKUP($L456,Pos!$A:$A,Pos!X:X,_xlfn.XLOOKUP($L456,#REF!,#REF!, ""), 0)</f>
        <v>#REF!</v>
      </c>
      <c r="AI456" s="1" t="e">
        <f>_xlfn.XLOOKUP($L456,Pos!$A:$A,Pos!Y:Y,_xlfn.XLOOKUP($L456,#REF!,#REF!, ""), 0)</f>
        <v>#REF!</v>
      </c>
      <c r="AJ456" s="1" t="e">
        <f>_xlfn.XLOOKUP($L456,Pos!$A:$A,Pos!Z:Z,_xlfn.XLOOKUP($L456,#REF!,#REF!, ""), 0)</f>
        <v>#REF!</v>
      </c>
      <c r="AK456" s="1" t="e">
        <f>_xlfn.XLOOKUP($L456,Pos!$A:$A,Pos!AA:AA,_xlfn.XLOOKUP($L456,#REF!,#REF!, ""), 0)</f>
        <v>#REF!</v>
      </c>
      <c r="AL456" s="1" t="e">
        <f>_xlfn.XLOOKUP($L456,Pos!$A:$A,Pos!AB:AB,_xlfn.XLOOKUP($L456,#REF!,#REF!, ""), 0)</f>
        <v>#REF!</v>
      </c>
      <c r="AM456" s="1" t="e">
        <f>_xlfn.XLOOKUP($L456,Pos!$A:$A,Pos!AC:AC,_xlfn.XLOOKUP($L456,#REF!,#REF!, ""), 0)</f>
        <v>#REF!</v>
      </c>
      <c r="AN456" s="1" t="e">
        <f>_xlfn.XLOOKUP($L456,Pos!$A:$A,Pos!AD:AD,_xlfn.XLOOKUP($L456,#REF!,#REF!, ""), 0)</f>
        <v>#REF!</v>
      </c>
      <c r="AO456" s="1" t="e">
        <f>_xlfn.XLOOKUP($L456,Pos!$A:$A,Pos!AE:AE,_xlfn.XLOOKUP($L456,#REF!,#REF!, ""), 0)</f>
        <v>#REF!</v>
      </c>
      <c r="AP456" s="1" t="e">
        <f>_xlfn.XLOOKUP($L456,Pos!$A:$A,Pos!AF:AF,_xlfn.XLOOKUP($L456,#REF!,#REF!, ""), 0)</f>
        <v>#REF!</v>
      </c>
      <c r="AQ456" s="1" t="e">
        <f>_xlfn.XLOOKUP($L456,Pos!$A:$A,Pos!AG:AG,_xlfn.XLOOKUP($L456,#REF!,#REF!, ""), 0)</f>
        <v>#REF!</v>
      </c>
      <c r="AR456" s="1" t="e">
        <f>_xlfn.XLOOKUP($L456,Pos!$A:$A,Pos!AH:AH,_xlfn.XLOOKUP($L456,#REF!,#REF!, ""), 0)</f>
        <v>#REF!</v>
      </c>
      <c r="AS456" s="1" t="e">
        <f>_xlfn.XLOOKUP($L456,Pos!$A:$A,Pos!AI:AI,_xlfn.XLOOKUP($L456,#REF!,#REF!, ""), 0)</f>
        <v>#REF!</v>
      </c>
      <c r="AT456" s="1" t="e">
        <f>_xlfn.XLOOKUP($L456,Pos!$A:$A,Pos!AJ:AJ,_xlfn.XLOOKUP($L456,#REF!,#REF!, ""), 0)</f>
        <v>#REF!</v>
      </c>
      <c r="AU456" s="1" t="e">
        <f>_xlfn.XLOOKUP($L456,Pos!$A:$A,Pos!AK:AK,_xlfn.XLOOKUP($L456,#REF!,#REF!, ""), 0)</f>
        <v>#REF!</v>
      </c>
      <c r="AV456" s="1" t="e">
        <f>_xlfn.XLOOKUP($L456,Pos!$A:$A,Pos!AL:AL,_xlfn.XLOOKUP($L456,#REF!,#REF!, ""), 0)</f>
        <v>#REF!</v>
      </c>
      <c r="AW456" s="1" t="e">
        <f>_xlfn.XLOOKUP($L456,Pos!$A:$A,Pos!AM:AM,_xlfn.XLOOKUP($L456,#REF!,#REF!, ""), 0)</f>
        <v>#REF!</v>
      </c>
      <c r="AX456" s="1" t="e">
        <f>_xlfn.XLOOKUP($L456,Pos!$A:$A,Pos!AN:AN,_xlfn.XLOOKUP($L456,#REF!,#REF!, ""), 0)</f>
        <v>#REF!</v>
      </c>
      <c r="AY456" s="1" t="e">
        <f>_xlfn.XLOOKUP($L456,Pos!$A:$A,Pos!AO:AO,_xlfn.XLOOKUP($L456,#REF!,#REF!, ""), 0)</f>
        <v>#REF!</v>
      </c>
      <c r="AZ456" s="7" t="str">
        <f t="shared" si="166"/>
        <v>OUT</v>
      </c>
      <c r="BA456" s="1">
        <f>IF(OR(_xlfn.XLOOKUP(L456,Pos!B:B,Pos!L:L,FALSE)="ESG Reason",_xlfn.XLOOKUP(L456,Pos!B:B,Pos!L:L,FALSE)="Blacklisted"),1,0)</f>
        <v>0</v>
      </c>
      <c r="BC456" s="11">
        <v>1.9841977164197431E-10</v>
      </c>
      <c r="BD456" s="11">
        <f>_xlfn.XLOOKUP($L456,Pos!$B:$B,Pos!H:H,0, 0)</f>
        <v>0</v>
      </c>
      <c r="BE456" s="11">
        <f>_xlfn.XLOOKUP($L456,Pos!$B:$B,Pos!I:I,0, 0)</f>
        <v>5.6159345626593995E-4</v>
      </c>
      <c r="BF456" s="18">
        <f t="shared" si="167"/>
        <v>5.6159345626593995E-4</v>
      </c>
      <c r="BG456" s="1">
        <f t="shared" si="168"/>
        <v>1</v>
      </c>
      <c r="BH456" s="1">
        <f t="shared" si="169"/>
        <v>35</v>
      </c>
      <c r="BI456" s="18">
        <f t="shared" si="170"/>
        <v>1.9841977164197431E-10</v>
      </c>
      <c r="BJ456" s="3">
        <f t="shared" si="171"/>
        <v>0</v>
      </c>
      <c r="BK456" s="18">
        <f t="shared" si="172"/>
        <v>0</v>
      </c>
    </row>
    <row r="457" spans="3:63" x14ac:dyDescent="0.25">
      <c r="C457" s="3"/>
      <c r="D457" s="3"/>
      <c r="E457" s="3"/>
      <c r="F457" s="3"/>
      <c r="G457" s="51" t="s">
        <v>382</v>
      </c>
      <c r="H457" s="8" t="str">
        <f t="shared" si="162"/>
        <v>0%North America</v>
      </c>
      <c r="I457" s="11" cm="1">
        <f t="array" ref="I457">IF(
   AZ457 = "OUT", 0,IF(
   BD457 &gt;= LARGE(IF(ISNUMBER(BD:BD), BD:BD), 3),
   BE457 - 0.001,
   IF(BE457 &gt;=VLOOKUP(P457,mapping!$A:$B,2,FALSE), BE457,VLOOKUP(P457,mapping!$A$2:$B$8,2,FALSE))
))</f>
        <v>0</v>
      </c>
      <c r="J457" s="11" cm="1">
        <f t="array" ref="J457">IF(
    AZ457="OUT",0,IF(IF(
                      BD457&gt;=LARGE(IF(ISNUMBER(BD:BD),BD:BD),3),
                      BE457+0.001,
                      VLOOKUP(H457,mapping!$D:$E,2,FALSE)
                      )&gt;I457,
                   IF(
                      BD457&gt;=LARGE(IF(ISNUMBER(BD:BD),BD:BD),3),
                      BE457+0.001,
                      VLOOKUP(H457,mapping!$D:$E,2,FALSE)
                      ),
                   I457+0.002))</f>
        <v>0</v>
      </c>
      <c r="K457" s="8">
        <f t="shared" si="163"/>
        <v>5.6086494554001434E-4</v>
      </c>
      <c r="L457" s="1" t="str">
        <f>Pos!B938</f>
        <v>US23804L1035</v>
      </c>
      <c r="M457" s="1" t="str">
        <f>_xlfn.XLOOKUP($L457,Pos!B:B,Pos!D:D,, 0)</f>
        <v>Datadog, Inc. Class A</v>
      </c>
      <c r="N457" s="1" t="str">
        <f>_xlfn.XLOOKUP($L457,Pos!B:B,Pos!E:E,, 0)</f>
        <v>Technology</v>
      </c>
      <c r="O457" s="1" t="str">
        <f t="shared" si="164"/>
        <v>Technology_North America</v>
      </c>
      <c r="P457" s="1" t="str">
        <f>_xlfn.XLOOKUP($L457,Pos!B:B,Pos!F:F,, 0)</f>
        <v>North America</v>
      </c>
      <c r="Q457" s="1">
        <v>0</v>
      </c>
      <c r="R457" s="9">
        <f>_xlfn.XLOOKUP($L457,Pos!$B:$B,Pos!N:N,0, 0)</f>
        <v>0</v>
      </c>
      <c r="S457" s="9">
        <f>_xlfn.XLOOKUP($L457,Pos!$B:$B,Pos!O:O,0, 0)</f>
        <v>1.4723329999999999</v>
      </c>
      <c r="T457" s="9">
        <f>_xlfn.XLOOKUP($L457,Pos!$B:$B,Pos!P:P,0, 0)</f>
        <v>4.3499999999999996</v>
      </c>
      <c r="U457" s="9">
        <f>_xlfn.XLOOKUP($L457,Pos!$B:$B,Pos!Q:Q,0, 0)</f>
        <v>7</v>
      </c>
      <c r="V457" s="9">
        <f>_xlfn.XLOOKUP($L457,Pos!$B:$B,Pos!R:R,0, 0)</f>
        <v>2.5333329999999998</v>
      </c>
      <c r="W457" s="9">
        <f>_xlfn.XLOOKUP($L457,Pos!$B:$B,Pos!S:S,0, 0)</f>
        <v>5.9366659999999998</v>
      </c>
      <c r="X457" s="9" t="str">
        <f>_xlfn.XLOOKUP($L457,Pos!$B:$B,Pos!J:J,0, 0)</f>
        <v>Buy</v>
      </c>
      <c r="Y457" s="1">
        <v>0</v>
      </c>
      <c r="Z457" s="1">
        <v>0</v>
      </c>
      <c r="AA457" s="1">
        <f t="shared" si="165"/>
        <v>0</v>
      </c>
      <c r="AB457" s="9">
        <f>_xlfn.XLOOKUP(L457,Pos!B:B,Pos!K:K,-1,0)</f>
        <v>2.268041237113402</v>
      </c>
      <c r="AC457" s="1" t="e">
        <f>_xlfn.XLOOKUP($L457,Pos!$A:$A,Pos!S:S,_xlfn.XLOOKUP($L457,#REF!,#REF!, ""), 0)</f>
        <v>#REF!</v>
      </c>
      <c r="AD457" s="1" t="e">
        <f>_xlfn.XLOOKUP($L457,Pos!$A:$A,Pos!T:T,_xlfn.XLOOKUP($L457,#REF!,#REF!, ""), 0)</f>
        <v>#REF!</v>
      </c>
      <c r="AE457" s="1" t="e">
        <f>_xlfn.XLOOKUP($L457,Pos!$A:$A,Pos!U:U,_xlfn.XLOOKUP($L457,#REF!,#REF!, ""), 0)</f>
        <v>#REF!</v>
      </c>
      <c r="AF457" s="1" t="e">
        <f>_xlfn.XLOOKUP($L457,Pos!$A:$A,Pos!V:V,_xlfn.XLOOKUP($L457,#REF!,#REF!, ""), 0)</f>
        <v>#REF!</v>
      </c>
      <c r="AG457" s="1" t="e">
        <f>_xlfn.XLOOKUP($L457,Pos!$A:$A,Pos!W:W,_xlfn.XLOOKUP($L457,#REF!,#REF!, ""), 0)</f>
        <v>#REF!</v>
      </c>
      <c r="AH457" s="1" t="e">
        <f>_xlfn.XLOOKUP($L457,Pos!$A:$A,Pos!X:X,_xlfn.XLOOKUP($L457,#REF!,#REF!, ""), 0)</f>
        <v>#REF!</v>
      </c>
      <c r="AI457" s="1" t="e">
        <f>_xlfn.XLOOKUP($L457,Pos!$A:$A,Pos!Y:Y,_xlfn.XLOOKUP($L457,#REF!,#REF!, ""), 0)</f>
        <v>#REF!</v>
      </c>
      <c r="AJ457" s="1" t="e">
        <f>_xlfn.XLOOKUP($L457,Pos!$A:$A,Pos!Z:Z,_xlfn.XLOOKUP($L457,#REF!,#REF!, ""), 0)</f>
        <v>#REF!</v>
      </c>
      <c r="AK457" s="1" t="e">
        <f>_xlfn.XLOOKUP($L457,Pos!$A:$A,Pos!AA:AA,_xlfn.XLOOKUP($L457,#REF!,#REF!, ""), 0)</f>
        <v>#REF!</v>
      </c>
      <c r="AL457" s="1" t="e">
        <f>_xlfn.XLOOKUP($L457,Pos!$A:$A,Pos!AB:AB,_xlfn.XLOOKUP($L457,#REF!,#REF!, ""), 0)</f>
        <v>#REF!</v>
      </c>
      <c r="AM457" s="1" t="e">
        <f>_xlfn.XLOOKUP($L457,Pos!$A:$A,Pos!AC:AC,_xlfn.XLOOKUP($L457,#REF!,#REF!, ""), 0)</f>
        <v>#REF!</v>
      </c>
      <c r="AN457" s="1" t="e">
        <f>_xlfn.XLOOKUP($L457,Pos!$A:$A,Pos!AD:AD,_xlfn.XLOOKUP($L457,#REF!,#REF!, ""), 0)</f>
        <v>#REF!</v>
      </c>
      <c r="AO457" s="1" t="e">
        <f>_xlfn.XLOOKUP($L457,Pos!$A:$A,Pos!AE:AE,_xlfn.XLOOKUP($L457,#REF!,#REF!, ""), 0)</f>
        <v>#REF!</v>
      </c>
      <c r="AP457" s="1" t="e">
        <f>_xlfn.XLOOKUP($L457,Pos!$A:$A,Pos!AF:AF,_xlfn.XLOOKUP($L457,#REF!,#REF!, ""), 0)</f>
        <v>#REF!</v>
      </c>
      <c r="AQ457" s="1" t="e">
        <f>_xlfn.XLOOKUP($L457,Pos!$A:$A,Pos!AG:AG,_xlfn.XLOOKUP($L457,#REF!,#REF!, ""), 0)</f>
        <v>#REF!</v>
      </c>
      <c r="AR457" s="1" t="e">
        <f>_xlfn.XLOOKUP($L457,Pos!$A:$A,Pos!AH:AH,_xlfn.XLOOKUP($L457,#REF!,#REF!, ""), 0)</f>
        <v>#REF!</v>
      </c>
      <c r="AS457" s="1" t="e">
        <f>_xlfn.XLOOKUP($L457,Pos!$A:$A,Pos!AI:AI,_xlfn.XLOOKUP($L457,#REF!,#REF!, ""), 0)</f>
        <v>#REF!</v>
      </c>
      <c r="AT457" s="1" t="e">
        <f>_xlfn.XLOOKUP($L457,Pos!$A:$A,Pos!AJ:AJ,_xlfn.XLOOKUP($L457,#REF!,#REF!, ""), 0)</f>
        <v>#REF!</v>
      </c>
      <c r="AU457" s="1" t="e">
        <f>_xlfn.XLOOKUP($L457,Pos!$A:$A,Pos!AK:AK,_xlfn.XLOOKUP($L457,#REF!,#REF!, ""), 0)</f>
        <v>#REF!</v>
      </c>
      <c r="AV457" s="1" t="e">
        <f>_xlfn.XLOOKUP($L457,Pos!$A:$A,Pos!AL:AL,_xlfn.XLOOKUP($L457,#REF!,#REF!, ""), 0)</f>
        <v>#REF!</v>
      </c>
      <c r="AW457" s="1" t="e">
        <f>_xlfn.XLOOKUP($L457,Pos!$A:$A,Pos!AM:AM,_xlfn.XLOOKUP($L457,#REF!,#REF!, ""), 0)</f>
        <v>#REF!</v>
      </c>
      <c r="AX457" s="1" t="e">
        <f>_xlfn.XLOOKUP($L457,Pos!$A:$A,Pos!AN:AN,_xlfn.XLOOKUP($L457,#REF!,#REF!, ""), 0)</f>
        <v>#REF!</v>
      </c>
      <c r="AY457" s="1" t="e">
        <f>_xlfn.XLOOKUP($L457,Pos!$A:$A,Pos!AO:AO,_xlfn.XLOOKUP($L457,#REF!,#REF!, ""), 0)</f>
        <v>#REF!</v>
      </c>
      <c r="AZ457" s="7" t="str">
        <f t="shared" si="166"/>
        <v>OUT</v>
      </c>
      <c r="BA457" s="1">
        <f>IF(OR(_xlfn.XLOOKUP(L457,Pos!B:B,Pos!L:L,FALSE)="ESG Reason",_xlfn.XLOOKUP(L457,Pos!B:B,Pos!L:L,FALSE)="Blacklisted"),1,0)</f>
        <v>1</v>
      </c>
      <c r="BC457" s="11">
        <v>1.98419771641974E-10</v>
      </c>
      <c r="BD457" s="11">
        <f>_xlfn.XLOOKUP($L457,Pos!$B:$B,Pos!H:H,0, 0)</f>
        <v>0</v>
      </c>
      <c r="BE457" s="11">
        <f>_xlfn.XLOOKUP($L457,Pos!$B:$B,Pos!I:I,0, 0)</f>
        <v>5.6086494554001434E-4</v>
      </c>
      <c r="BF457" s="18">
        <f t="shared" si="167"/>
        <v>5.6086494554001434E-4</v>
      </c>
      <c r="BG457" s="1">
        <f t="shared" si="168"/>
        <v>1</v>
      </c>
      <c r="BH457" s="1">
        <f t="shared" si="169"/>
        <v>35</v>
      </c>
      <c r="BI457" s="18">
        <f t="shared" si="170"/>
        <v>1.98419771641974E-10</v>
      </c>
      <c r="BJ457" s="3">
        <f t="shared" si="171"/>
        <v>0</v>
      </c>
      <c r="BK457" s="18">
        <f t="shared" si="172"/>
        <v>0</v>
      </c>
    </row>
    <row r="458" spans="3:63" x14ac:dyDescent="0.25">
      <c r="C458" s="3"/>
      <c r="D458" s="3"/>
      <c r="E458" s="3"/>
      <c r="F458" s="3"/>
      <c r="G458" s="51" t="s">
        <v>383</v>
      </c>
      <c r="H458" s="8" t="str">
        <f t="shared" si="162"/>
        <v>0%North America</v>
      </c>
      <c r="I458" s="11" cm="1">
        <f t="array" ref="I458">IF(
   AZ458 = "OUT", 0,IF(
   BD458 &gt;= LARGE(IF(ISNUMBER(BD:BD), BD:BD), 3),
   BE458 - 0.001,
   IF(BE458 &gt;=VLOOKUP(P458,mapping!$A:$B,2,FALSE), BE458,VLOOKUP(P458,mapping!$A$2:$B$8,2,FALSE))
))</f>
        <v>0</v>
      </c>
      <c r="J458" s="11" cm="1">
        <f t="array" ref="J458">IF(
    AZ458="OUT",0,IF(IF(
                      BD458&gt;=LARGE(IF(ISNUMBER(BD:BD),BD:BD),3),
                      BE458+0.001,
                      VLOOKUP(H458,mapping!$D:$E,2,FALSE)
                      )&gt;I458,
                   IF(
                      BD458&gt;=LARGE(IF(ISNUMBER(BD:BD),BD:BD),3),
                      BE458+0.001,
                      VLOOKUP(H458,mapping!$D:$E,2,FALSE)
                      ),
                   I458+0.002))</f>
        <v>0</v>
      </c>
      <c r="K458" s="8">
        <f t="shared" si="163"/>
        <v>5.6053549546708752E-4</v>
      </c>
      <c r="L458" s="1" t="str">
        <f>Pos!B990</f>
        <v>US3119001044</v>
      </c>
      <c r="M458" s="1" t="str">
        <f>_xlfn.XLOOKUP($L458,Pos!B:B,Pos!D:D,, 0)</f>
        <v>Fastenal Company</v>
      </c>
      <c r="N458" s="1" t="str">
        <f>_xlfn.XLOOKUP($L458,Pos!B:B,Pos!E:E,, 0)</f>
        <v>Basic Resources</v>
      </c>
      <c r="O458" s="1" t="str">
        <f t="shared" si="164"/>
        <v>Basic Resources_North America</v>
      </c>
      <c r="P458" s="1" t="str">
        <f>_xlfn.XLOOKUP($L458,Pos!B:B,Pos!F:F,, 0)</f>
        <v>North America</v>
      </c>
      <c r="Q458" s="1">
        <v>0</v>
      </c>
      <c r="R458" s="9">
        <f>_xlfn.XLOOKUP($L458,Pos!$B:$B,Pos!N:N,0, 0)</f>
        <v>7.36</v>
      </c>
      <c r="S458" s="9">
        <f>_xlfn.XLOOKUP($L458,Pos!$B:$B,Pos!O:O,0, 0)</f>
        <v>1.6040000000000001</v>
      </c>
      <c r="T458" s="9">
        <f>_xlfn.XLOOKUP($L458,Pos!$B:$B,Pos!P:P,0, 0)</f>
        <v>7.65</v>
      </c>
      <c r="U458" s="9">
        <f>_xlfn.XLOOKUP($L458,Pos!$B:$B,Pos!Q:Q,0, 0)</f>
        <v>2.6</v>
      </c>
      <c r="V458" s="9">
        <f>_xlfn.XLOOKUP($L458,Pos!$B:$B,Pos!R:R,0, 0)</f>
        <v>9.3000000000000007</v>
      </c>
      <c r="W458" s="9">
        <f>_xlfn.XLOOKUP($L458,Pos!$B:$B,Pos!S:S,0, 0)</f>
        <v>5.9833340000000002</v>
      </c>
      <c r="X458" s="9" t="str">
        <f>_xlfn.XLOOKUP($L458,Pos!$B:$B,Pos!J:J,0, 0)</f>
        <v>Hold</v>
      </c>
      <c r="Y458" s="1">
        <v>0</v>
      </c>
      <c r="Z458" s="1">
        <v>0</v>
      </c>
      <c r="AA458" s="1">
        <f t="shared" si="165"/>
        <v>0</v>
      </c>
      <c r="AB458" s="9">
        <f>_xlfn.XLOOKUP(L458,Pos!B:B,Pos!K:K,-1,0)</f>
        <v>6.25</v>
      </c>
      <c r="AC458" s="1" t="e">
        <f>_xlfn.XLOOKUP($L458,Pos!$A:$A,Pos!S:S,_xlfn.XLOOKUP($L458,#REF!,#REF!, ""), 0)</f>
        <v>#REF!</v>
      </c>
      <c r="AD458" s="1" t="e">
        <f>_xlfn.XLOOKUP($L458,Pos!$A:$A,Pos!T:T,_xlfn.XLOOKUP($L458,#REF!,#REF!, ""), 0)</f>
        <v>#REF!</v>
      </c>
      <c r="AE458" s="1" t="e">
        <f>_xlfn.XLOOKUP($L458,Pos!$A:$A,Pos!U:U,_xlfn.XLOOKUP($L458,#REF!,#REF!, ""), 0)</f>
        <v>#REF!</v>
      </c>
      <c r="AF458" s="1" t="e">
        <f>_xlfn.XLOOKUP($L458,Pos!$A:$A,Pos!V:V,_xlfn.XLOOKUP($L458,#REF!,#REF!, ""), 0)</f>
        <v>#REF!</v>
      </c>
      <c r="AG458" s="1" t="e">
        <f>_xlfn.XLOOKUP($L458,Pos!$A:$A,Pos!W:W,_xlfn.XLOOKUP($L458,#REF!,#REF!, ""), 0)</f>
        <v>#REF!</v>
      </c>
      <c r="AH458" s="1" t="e">
        <f>_xlfn.XLOOKUP($L458,Pos!$A:$A,Pos!X:X,_xlfn.XLOOKUP($L458,#REF!,#REF!, ""), 0)</f>
        <v>#REF!</v>
      </c>
      <c r="AI458" s="1" t="e">
        <f>_xlfn.XLOOKUP($L458,Pos!$A:$A,Pos!Y:Y,_xlfn.XLOOKUP($L458,#REF!,#REF!, ""), 0)</f>
        <v>#REF!</v>
      </c>
      <c r="AJ458" s="1" t="e">
        <f>_xlfn.XLOOKUP($L458,Pos!$A:$A,Pos!Z:Z,_xlfn.XLOOKUP($L458,#REF!,#REF!, ""), 0)</f>
        <v>#REF!</v>
      </c>
      <c r="AK458" s="1" t="e">
        <f>_xlfn.XLOOKUP($L458,Pos!$A:$A,Pos!AA:AA,_xlfn.XLOOKUP($L458,#REF!,#REF!, ""), 0)</f>
        <v>#REF!</v>
      </c>
      <c r="AL458" s="1" t="e">
        <f>_xlfn.XLOOKUP($L458,Pos!$A:$A,Pos!AB:AB,_xlfn.XLOOKUP($L458,#REF!,#REF!, ""), 0)</f>
        <v>#REF!</v>
      </c>
      <c r="AM458" s="1" t="e">
        <f>_xlfn.XLOOKUP($L458,Pos!$A:$A,Pos!AC:AC,_xlfn.XLOOKUP($L458,#REF!,#REF!, ""), 0)</f>
        <v>#REF!</v>
      </c>
      <c r="AN458" s="1" t="e">
        <f>_xlfn.XLOOKUP($L458,Pos!$A:$A,Pos!AD:AD,_xlfn.XLOOKUP($L458,#REF!,#REF!, ""), 0)</f>
        <v>#REF!</v>
      </c>
      <c r="AO458" s="1" t="e">
        <f>_xlfn.XLOOKUP($L458,Pos!$A:$A,Pos!AE:AE,_xlfn.XLOOKUP($L458,#REF!,#REF!, ""), 0)</f>
        <v>#REF!</v>
      </c>
      <c r="AP458" s="1" t="e">
        <f>_xlfn.XLOOKUP($L458,Pos!$A:$A,Pos!AF:AF,_xlfn.XLOOKUP($L458,#REF!,#REF!, ""), 0)</f>
        <v>#REF!</v>
      </c>
      <c r="AQ458" s="1" t="e">
        <f>_xlfn.XLOOKUP($L458,Pos!$A:$A,Pos!AG:AG,_xlfn.XLOOKUP($L458,#REF!,#REF!, ""), 0)</f>
        <v>#REF!</v>
      </c>
      <c r="AR458" s="1" t="e">
        <f>_xlfn.XLOOKUP($L458,Pos!$A:$A,Pos!AH:AH,_xlfn.XLOOKUP($L458,#REF!,#REF!, ""), 0)</f>
        <v>#REF!</v>
      </c>
      <c r="AS458" s="1" t="e">
        <f>_xlfn.XLOOKUP($L458,Pos!$A:$A,Pos!AI:AI,_xlfn.XLOOKUP($L458,#REF!,#REF!, ""), 0)</f>
        <v>#REF!</v>
      </c>
      <c r="AT458" s="1" t="e">
        <f>_xlfn.XLOOKUP($L458,Pos!$A:$A,Pos!AJ:AJ,_xlfn.XLOOKUP($L458,#REF!,#REF!, ""), 0)</f>
        <v>#REF!</v>
      </c>
      <c r="AU458" s="1" t="e">
        <f>_xlfn.XLOOKUP($L458,Pos!$A:$A,Pos!AK:AK,_xlfn.XLOOKUP($L458,#REF!,#REF!, ""), 0)</f>
        <v>#REF!</v>
      </c>
      <c r="AV458" s="1" t="e">
        <f>_xlfn.XLOOKUP($L458,Pos!$A:$A,Pos!AL:AL,_xlfn.XLOOKUP($L458,#REF!,#REF!, ""), 0)</f>
        <v>#REF!</v>
      </c>
      <c r="AW458" s="1" t="e">
        <f>_xlfn.XLOOKUP($L458,Pos!$A:$A,Pos!AM:AM,_xlfn.XLOOKUP($L458,#REF!,#REF!, ""), 0)</f>
        <v>#REF!</v>
      </c>
      <c r="AX458" s="1" t="e">
        <f>_xlfn.XLOOKUP($L458,Pos!$A:$A,Pos!AN:AN,_xlfn.XLOOKUP($L458,#REF!,#REF!, ""), 0)</f>
        <v>#REF!</v>
      </c>
      <c r="AY458" s="1" t="e">
        <f>_xlfn.XLOOKUP($L458,Pos!$A:$A,Pos!AO:AO,_xlfn.XLOOKUP($L458,#REF!,#REF!, ""), 0)</f>
        <v>#REF!</v>
      </c>
      <c r="AZ458" s="7" t="str">
        <f t="shared" si="166"/>
        <v>OUT</v>
      </c>
      <c r="BA458" s="1">
        <f>IF(OR(_xlfn.XLOOKUP(L458,Pos!B:B,Pos!L:L,FALSE)="ESG Reason",_xlfn.XLOOKUP(L458,Pos!B:B,Pos!L:L,FALSE)="Blacklisted"),1,0)</f>
        <v>0</v>
      </c>
      <c r="BC458" s="11">
        <v>8.7923654052721475E-11</v>
      </c>
      <c r="BD458" s="11">
        <f>_xlfn.XLOOKUP($L458,Pos!$B:$B,Pos!H:H,0, 0)</f>
        <v>0</v>
      </c>
      <c r="BE458" s="11">
        <f>_xlfn.XLOOKUP($L458,Pos!$B:$B,Pos!I:I,0, 0)</f>
        <v>5.6053549546708752E-4</v>
      </c>
      <c r="BF458" s="18">
        <f t="shared" si="167"/>
        <v>5.6053549546708752E-4</v>
      </c>
      <c r="BG458" s="1">
        <f t="shared" si="168"/>
        <v>1</v>
      </c>
      <c r="BH458" s="1">
        <f t="shared" si="169"/>
        <v>22</v>
      </c>
      <c r="BI458" s="18">
        <f t="shared" si="170"/>
        <v>8.7923654052721475E-11</v>
      </c>
      <c r="BJ458" s="3">
        <f t="shared" si="171"/>
        <v>0</v>
      </c>
      <c r="BK458" s="18">
        <f t="shared" si="172"/>
        <v>0</v>
      </c>
    </row>
    <row r="459" spans="3:63" x14ac:dyDescent="0.25">
      <c r="C459" s="3"/>
      <c r="D459" s="3"/>
      <c r="E459" s="3"/>
      <c r="F459" s="3"/>
      <c r="G459" s="51" t="s">
        <v>365</v>
      </c>
      <c r="H459" s="8" t="str">
        <f t="shared" si="162"/>
        <v>0%West Europe</v>
      </c>
      <c r="I459" s="11" cm="1">
        <f t="array" ref="I459">IF(
   AZ459 = "OUT", 0,IF(
   BD459 &gt;= LARGE(IF(ISNUMBER(BD:BD), BD:BD), 3),
   BE459 - 0.001,
   IF(BE459 &gt;=VLOOKUP(P459,mapping!$A:$B,2,FALSE), BE459,VLOOKUP(P459,mapping!$A$2:$B$8,2,FALSE))
))</f>
        <v>0</v>
      </c>
      <c r="J459" s="11" cm="1">
        <f t="array" ref="J459">IF(
    AZ459="OUT",0,IF(IF(
                      BD459&gt;=LARGE(IF(ISNUMBER(BD:BD),BD:BD),3),
                      BE459+0.001,
                      VLOOKUP(H459,mapping!$D:$E,2,FALSE)
                      )&gt;I459,
                   IF(
                      BD459&gt;=LARGE(IF(ISNUMBER(BD:BD),BD:BD),3),
                      BE459+0.001,
                      VLOOKUP(H459,mapping!$D:$E,2,FALSE)
                      ),
                   I459+0.002))</f>
        <v>0</v>
      </c>
      <c r="K459" s="8">
        <f t="shared" si="163"/>
        <v>5.6050289051147906E-4</v>
      </c>
      <c r="L459" s="1" t="str">
        <f>Pos!B274</f>
        <v>ES0140609019</v>
      </c>
      <c r="M459" s="1" t="str">
        <f>_xlfn.XLOOKUP($L459,Pos!B:B,Pos!D:D,, 0)</f>
        <v>CaixaBank SA</v>
      </c>
      <c r="N459" s="1" t="str">
        <f>_xlfn.XLOOKUP($L459,Pos!B:B,Pos!E:E,, 0)</f>
        <v>Banks</v>
      </c>
      <c r="O459" s="1" t="str">
        <f t="shared" si="164"/>
        <v>Banks_West Europe</v>
      </c>
      <c r="P459" s="1" t="str">
        <f>_xlfn.XLOOKUP($L459,Pos!B:B,Pos!F:F,, 0)</f>
        <v>West Europe</v>
      </c>
      <c r="Q459" s="1">
        <v>0</v>
      </c>
      <c r="R459" s="9">
        <f>_xlfn.XLOOKUP($L459,Pos!$B:$B,Pos!N:N,0, 0)</f>
        <v>5.0599999999999996</v>
      </c>
      <c r="S459" s="9">
        <f>_xlfn.XLOOKUP($L459,Pos!$B:$B,Pos!O:O,0, 0)</f>
        <v>4.4874999999999998</v>
      </c>
      <c r="T459" s="9">
        <f>_xlfn.XLOOKUP($L459,Pos!$B:$B,Pos!P:P,0, 0)</f>
        <v>5.0750000000000002</v>
      </c>
      <c r="U459" s="9">
        <f>_xlfn.XLOOKUP($L459,Pos!$B:$B,Pos!Q:Q,0, 0)</f>
        <v>9.6</v>
      </c>
      <c r="V459" s="9">
        <f>_xlfn.XLOOKUP($L459,Pos!$B:$B,Pos!R:R,0, 0)</f>
        <v>6.5333329999999998</v>
      </c>
      <c r="W459" s="9">
        <f>_xlfn.XLOOKUP($L459,Pos!$B:$B,Pos!S:S,0, 0)</f>
        <v>4.6349999999999998</v>
      </c>
      <c r="X459" s="9" t="str">
        <f>_xlfn.XLOOKUP($L459,Pos!$B:$B,Pos!J:J,0, 0)</f>
        <v>Outperform</v>
      </c>
      <c r="Y459" s="1">
        <v>0</v>
      </c>
      <c r="Z459" s="1">
        <v>0</v>
      </c>
      <c r="AA459" s="1">
        <f t="shared" si="165"/>
        <v>0</v>
      </c>
      <c r="AB459" s="9">
        <f>_xlfn.XLOOKUP(L459,Pos!B:B,Pos!K:K,-1,0)</f>
        <v>1.3888888888888891</v>
      </c>
      <c r="AC459" s="1" t="e">
        <f>_xlfn.XLOOKUP($L459,Pos!$A:$A,Pos!S:S,_xlfn.XLOOKUP($L459,#REF!,#REF!, ""), 0)</f>
        <v>#REF!</v>
      </c>
      <c r="AD459" s="1" t="e">
        <f>_xlfn.XLOOKUP($L459,Pos!$A:$A,Pos!T:T,_xlfn.XLOOKUP($L459,#REF!,#REF!, ""), 0)</f>
        <v>#REF!</v>
      </c>
      <c r="AE459" s="1" t="e">
        <f>_xlfn.XLOOKUP($L459,Pos!$A:$A,Pos!U:U,_xlfn.XLOOKUP($L459,#REF!,#REF!, ""), 0)</f>
        <v>#REF!</v>
      </c>
      <c r="AF459" s="1" t="e">
        <f>_xlfn.XLOOKUP($L459,Pos!$A:$A,Pos!V:V,_xlfn.XLOOKUP($L459,#REF!,#REF!, ""), 0)</f>
        <v>#REF!</v>
      </c>
      <c r="AG459" s="1" t="e">
        <f>_xlfn.XLOOKUP($L459,Pos!$A:$A,Pos!W:W,_xlfn.XLOOKUP($L459,#REF!,#REF!, ""), 0)</f>
        <v>#REF!</v>
      </c>
      <c r="AH459" s="1" t="e">
        <f>_xlfn.XLOOKUP($L459,Pos!$A:$A,Pos!X:X,_xlfn.XLOOKUP($L459,#REF!,#REF!, ""), 0)</f>
        <v>#REF!</v>
      </c>
      <c r="AI459" s="1" t="e">
        <f>_xlfn.XLOOKUP($L459,Pos!$A:$A,Pos!Y:Y,_xlfn.XLOOKUP($L459,#REF!,#REF!, ""), 0)</f>
        <v>#REF!</v>
      </c>
      <c r="AJ459" s="1" t="e">
        <f>_xlfn.XLOOKUP($L459,Pos!$A:$A,Pos!Z:Z,_xlfn.XLOOKUP($L459,#REF!,#REF!, ""), 0)</f>
        <v>#REF!</v>
      </c>
      <c r="AK459" s="1" t="e">
        <f>_xlfn.XLOOKUP($L459,Pos!$A:$A,Pos!AA:AA,_xlfn.XLOOKUP($L459,#REF!,#REF!, ""), 0)</f>
        <v>#REF!</v>
      </c>
      <c r="AL459" s="1" t="e">
        <f>_xlfn.XLOOKUP($L459,Pos!$A:$A,Pos!AB:AB,_xlfn.XLOOKUP($L459,#REF!,#REF!, ""), 0)</f>
        <v>#REF!</v>
      </c>
      <c r="AM459" s="1" t="e">
        <f>_xlfn.XLOOKUP($L459,Pos!$A:$A,Pos!AC:AC,_xlfn.XLOOKUP($L459,#REF!,#REF!, ""), 0)</f>
        <v>#REF!</v>
      </c>
      <c r="AN459" s="1" t="e">
        <f>_xlfn.XLOOKUP($L459,Pos!$A:$A,Pos!AD:AD,_xlfn.XLOOKUP($L459,#REF!,#REF!, ""), 0)</f>
        <v>#REF!</v>
      </c>
      <c r="AO459" s="1" t="e">
        <f>_xlfn.XLOOKUP($L459,Pos!$A:$A,Pos!AE:AE,_xlfn.XLOOKUP($L459,#REF!,#REF!, ""), 0)</f>
        <v>#REF!</v>
      </c>
      <c r="AP459" s="1" t="e">
        <f>_xlfn.XLOOKUP($L459,Pos!$A:$A,Pos!AF:AF,_xlfn.XLOOKUP($L459,#REF!,#REF!, ""), 0)</f>
        <v>#REF!</v>
      </c>
      <c r="AQ459" s="1" t="e">
        <f>_xlfn.XLOOKUP($L459,Pos!$A:$A,Pos!AG:AG,_xlfn.XLOOKUP($L459,#REF!,#REF!, ""), 0)</f>
        <v>#REF!</v>
      </c>
      <c r="AR459" s="1" t="e">
        <f>_xlfn.XLOOKUP($L459,Pos!$A:$A,Pos!AH:AH,_xlfn.XLOOKUP($L459,#REF!,#REF!, ""), 0)</f>
        <v>#REF!</v>
      </c>
      <c r="AS459" s="1" t="e">
        <f>_xlfn.XLOOKUP($L459,Pos!$A:$A,Pos!AI:AI,_xlfn.XLOOKUP($L459,#REF!,#REF!, ""), 0)</f>
        <v>#REF!</v>
      </c>
      <c r="AT459" s="1" t="e">
        <f>_xlfn.XLOOKUP($L459,Pos!$A:$A,Pos!AJ:AJ,_xlfn.XLOOKUP($L459,#REF!,#REF!, ""), 0)</f>
        <v>#REF!</v>
      </c>
      <c r="AU459" s="1" t="e">
        <f>_xlfn.XLOOKUP($L459,Pos!$A:$A,Pos!AK:AK,_xlfn.XLOOKUP($L459,#REF!,#REF!, ""), 0)</f>
        <v>#REF!</v>
      </c>
      <c r="AV459" s="1" t="e">
        <f>_xlfn.XLOOKUP($L459,Pos!$A:$A,Pos!AL:AL,_xlfn.XLOOKUP($L459,#REF!,#REF!, ""), 0)</f>
        <v>#REF!</v>
      </c>
      <c r="AW459" s="1" t="e">
        <f>_xlfn.XLOOKUP($L459,Pos!$A:$A,Pos!AM:AM,_xlfn.XLOOKUP($L459,#REF!,#REF!, ""), 0)</f>
        <v>#REF!</v>
      </c>
      <c r="AX459" s="1" t="e">
        <f>_xlfn.XLOOKUP($L459,Pos!$A:$A,Pos!AN:AN,_xlfn.XLOOKUP($L459,#REF!,#REF!, ""), 0)</f>
        <v>#REF!</v>
      </c>
      <c r="AY459" s="1" t="e">
        <f>_xlfn.XLOOKUP($L459,Pos!$A:$A,Pos!AO:AO,_xlfn.XLOOKUP($L459,#REF!,#REF!, ""), 0)</f>
        <v>#REF!</v>
      </c>
      <c r="AZ459" s="7" t="str">
        <f t="shared" si="166"/>
        <v>OUT</v>
      </c>
      <c r="BA459" s="1">
        <f>IF(OR(_xlfn.XLOOKUP(L459,Pos!B:B,Pos!L:L,FALSE)="ESG Reason",_xlfn.XLOOKUP(L459,Pos!B:B,Pos!L:L,FALSE)="Blacklisted"),1,0)</f>
        <v>0</v>
      </c>
      <c r="BC459" s="11">
        <v>1.2725784536927209E-10</v>
      </c>
      <c r="BD459" s="11">
        <f>_xlfn.XLOOKUP($L459,Pos!$B:$B,Pos!H:H,0, 0)</f>
        <v>0</v>
      </c>
      <c r="BE459" s="11">
        <f>_xlfn.XLOOKUP($L459,Pos!$B:$B,Pos!I:I,0, 0)</f>
        <v>5.6050289051147906E-4</v>
      </c>
      <c r="BF459" s="18">
        <f t="shared" si="167"/>
        <v>5.6050289051147906E-4</v>
      </c>
      <c r="BG459" s="1">
        <f t="shared" si="168"/>
        <v>2</v>
      </c>
      <c r="BH459" s="1">
        <f t="shared" si="169"/>
        <v>2</v>
      </c>
      <c r="BI459" s="18">
        <f t="shared" si="170"/>
        <v>1.2725784536927209E-10</v>
      </c>
      <c r="BJ459" s="3">
        <f t="shared" si="171"/>
        <v>0</v>
      </c>
      <c r="BK459" s="18">
        <f t="shared" si="172"/>
        <v>0</v>
      </c>
    </row>
    <row r="460" spans="3:63" x14ac:dyDescent="0.25">
      <c r="C460" s="3"/>
      <c r="D460" s="3"/>
      <c r="E460" s="3"/>
      <c r="F460" s="3"/>
      <c r="G460" s="51" t="s">
        <v>388</v>
      </c>
      <c r="H460" s="8" t="str">
        <f t="shared" si="162"/>
        <v>0%North America</v>
      </c>
      <c r="I460" s="11" cm="1">
        <f t="array" ref="I460">IF(
   AZ460 = "OUT", 0,IF(
   BD460 &gt;= LARGE(IF(ISNUMBER(BD:BD), BD:BD), 3),
   BE460 - 0.001,
   IF(BE460 &gt;=VLOOKUP(P460,mapping!$A:$B,2,FALSE), BE460,VLOOKUP(P460,mapping!$A$2:$B$8,2,FALSE))
))</f>
        <v>0</v>
      </c>
      <c r="J460" s="11" cm="1">
        <f t="array" ref="J460">IF(
    AZ460="OUT",0,IF(IF(
                      BD460&gt;=LARGE(IF(ISNUMBER(BD:BD),BD:BD),3),
                      BE460+0.001,
                      VLOOKUP(H460,mapping!$D:$E,2,FALSE)
                      )&gt;I460,
                   IF(
                      BD460&gt;=LARGE(IF(ISNUMBER(BD:BD),BD:BD),3),
                      BE460+0.001,
                      VLOOKUP(H460,mapping!$D:$E,2,FALSE)
                      ),
                   I460+0.002))</f>
        <v>0</v>
      </c>
      <c r="K460" s="8">
        <f t="shared" si="163"/>
        <v>5.573479109879586E-4</v>
      </c>
      <c r="L460" s="1" t="str">
        <f>Pos!B149</f>
        <v>CA94106B1013</v>
      </c>
      <c r="M460" s="1" t="str">
        <f>_xlfn.XLOOKUP($L460,Pos!B:B,Pos!D:D,, 0)</f>
        <v>Waste Connections, Inc.</v>
      </c>
      <c r="N460" s="1" t="str">
        <f>_xlfn.XLOOKUP($L460,Pos!B:B,Pos!E:E,, 0)</f>
        <v>Utilities</v>
      </c>
      <c r="O460" s="1" t="str">
        <f t="shared" si="164"/>
        <v>Utilities_North America</v>
      </c>
      <c r="P460" s="1" t="str">
        <f>_xlfn.XLOOKUP($L460,Pos!B:B,Pos!F:F,, 0)</f>
        <v>North America</v>
      </c>
      <c r="Q460" s="1">
        <v>0</v>
      </c>
      <c r="R460" s="9">
        <f>_xlfn.XLOOKUP($L460,Pos!$B:$B,Pos!N:N,0, 0)</f>
        <v>3.24</v>
      </c>
      <c r="S460" s="9">
        <f>_xlfn.XLOOKUP($L460,Pos!$B:$B,Pos!O:O,0, 0)</f>
        <v>1.9325000000000001</v>
      </c>
      <c r="T460" s="9">
        <f>_xlfn.XLOOKUP($L460,Pos!$B:$B,Pos!P:P,0, 0)</f>
        <v>4.3499999999999996</v>
      </c>
      <c r="U460" s="9">
        <f>_xlfn.XLOOKUP($L460,Pos!$B:$B,Pos!Q:Q,0, 0)</f>
        <v>5.2</v>
      </c>
      <c r="V460" s="9">
        <f>_xlfn.XLOOKUP($L460,Pos!$B:$B,Pos!R:R,0, 0)</f>
        <v>4.9666670000000002</v>
      </c>
      <c r="W460" s="9">
        <f>_xlfn.XLOOKUP($L460,Pos!$B:$B,Pos!S:S,0, 0)</f>
        <v>3.483333</v>
      </c>
      <c r="X460" s="9" t="str">
        <f>_xlfn.XLOOKUP($L460,Pos!$B:$B,Pos!J:J,0, 0)</f>
        <v>Buy</v>
      </c>
      <c r="Y460" s="1">
        <v>0</v>
      </c>
      <c r="Z460" s="1">
        <v>0</v>
      </c>
      <c r="AA460" s="1">
        <f t="shared" si="165"/>
        <v>0</v>
      </c>
      <c r="AB460" s="9">
        <f>_xlfn.XLOOKUP(L460,Pos!B:B,Pos!K:K,-1,0)</f>
        <v>-1</v>
      </c>
      <c r="AC460" s="1" t="e">
        <f>_xlfn.XLOOKUP($L460,Pos!$A:$A,Pos!S:S,_xlfn.XLOOKUP($L460,#REF!,#REF!, ""), 0)</f>
        <v>#REF!</v>
      </c>
      <c r="AD460" s="1" t="e">
        <f>_xlfn.XLOOKUP($L460,Pos!$A:$A,Pos!T:T,_xlfn.XLOOKUP($L460,#REF!,#REF!, ""), 0)</f>
        <v>#REF!</v>
      </c>
      <c r="AE460" s="1" t="e">
        <f>_xlfn.XLOOKUP($L460,Pos!$A:$A,Pos!U:U,_xlfn.XLOOKUP($L460,#REF!,#REF!, ""), 0)</f>
        <v>#REF!</v>
      </c>
      <c r="AF460" s="1" t="e">
        <f>_xlfn.XLOOKUP($L460,Pos!$A:$A,Pos!V:V,_xlfn.XLOOKUP($L460,#REF!,#REF!, ""), 0)</f>
        <v>#REF!</v>
      </c>
      <c r="AG460" s="1" t="e">
        <f>_xlfn.XLOOKUP($L460,Pos!$A:$A,Pos!W:W,_xlfn.XLOOKUP($L460,#REF!,#REF!, ""), 0)</f>
        <v>#REF!</v>
      </c>
      <c r="AH460" s="1" t="e">
        <f>_xlfn.XLOOKUP($L460,Pos!$A:$A,Pos!X:X,_xlfn.XLOOKUP($L460,#REF!,#REF!, ""), 0)</f>
        <v>#REF!</v>
      </c>
      <c r="AI460" s="1" t="e">
        <f>_xlfn.XLOOKUP($L460,Pos!$A:$A,Pos!Y:Y,_xlfn.XLOOKUP($L460,#REF!,#REF!, ""), 0)</f>
        <v>#REF!</v>
      </c>
      <c r="AJ460" s="1" t="e">
        <f>_xlfn.XLOOKUP($L460,Pos!$A:$A,Pos!Z:Z,_xlfn.XLOOKUP($L460,#REF!,#REF!, ""), 0)</f>
        <v>#REF!</v>
      </c>
      <c r="AK460" s="1" t="e">
        <f>_xlfn.XLOOKUP($L460,Pos!$A:$A,Pos!AA:AA,_xlfn.XLOOKUP($L460,#REF!,#REF!, ""), 0)</f>
        <v>#REF!</v>
      </c>
      <c r="AL460" s="1" t="e">
        <f>_xlfn.XLOOKUP($L460,Pos!$A:$A,Pos!AB:AB,_xlfn.XLOOKUP($L460,#REF!,#REF!, ""), 0)</f>
        <v>#REF!</v>
      </c>
      <c r="AM460" s="1" t="e">
        <f>_xlfn.XLOOKUP($L460,Pos!$A:$A,Pos!AC:AC,_xlfn.XLOOKUP($L460,#REF!,#REF!, ""), 0)</f>
        <v>#REF!</v>
      </c>
      <c r="AN460" s="1" t="e">
        <f>_xlfn.XLOOKUP($L460,Pos!$A:$A,Pos!AD:AD,_xlfn.XLOOKUP($L460,#REF!,#REF!, ""), 0)</f>
        <v>#REF!</v>
      </c>
      <c r="AO460" s="1" t="e">
        <f>_xlfn.XLOOKUP($L460,Pos!$A:$A,Pos!AE:AE,_xlfn.XLOOKUP($L460,#REF!,#REF!, ""), 0)</f>
        <v>#REF!</v>
      </c>
      <c r="AP460" s="1" t="e">
        <f>_xlfn.XLOOKUP($L460,Pos!$A:$A,Pos!AF:AF,_xlfn.XLOOKUP($L460,#REF!,#REF!, ""), 0)</f>
        <v>#REF!</v>
      </c>
      <c r="AQ460" s="1" t="e">
        <f>_xlfn.XLOOKUP($L460,Pos!$A:$A,Pos!AG:AG,_xlfn.XLOOKUP($L460,#REF!,#REF!, ""), 0)</f>
        <v>#REF!</v>
      </c>
      <c r="AR460" s="1" t="e">
        <f>_xlfn.XLOOKUP($L460,Pos!$A:$A,Pos!AH:AH,_xlfn.XLOOKUP($L460,#REF!,#REF!, ""), 0)</f>
        <v>#REF!</v>
      </c>
      <c r="AS460" s="1" t="e">
        <f>_xlfn.XLOOKUP($L460,Pos!$A:$A,Pos!AI:AI,_xlfn.XLOOKUP($L460,#REF!,#REF!, ""), 0)</f>
        <v>#REF!</v>
      </c>
      <c r="AT460" s="1" t="e">
        <f>_xlfn.XLOOKUP($L460,Pos!$A:$A,Pos!AJ:AJ,_xlfn.XLOOKUP($L460,#REF!,#REF!, ""), 0)</f>
        <v>#REF!</v>
      </c>
      <c r="AU460" s="1" t="e">
        <f>_xlfn.XLOOKUP($L460,Pos!$A:$A,Pos!AK:AK,_xlfn.XLOOKUP($L460,#REF!,#REF!, ""), 0)</f>
        <v>#REF!</v>
      </c>
      <c r="AV460" s="1" t="e">
        <f>_xlfn.XLOOKUP($L460,Pos!$A:$A,Pos!AL:AL,_xlfn.XLOOKUP($L460,#REF!,#REF!, ""), 0)</f>
        <v>#REF!</v>
      </c>
      <c r="AW460" s="1" t="e">
        <f>_xlfn.XLOOKUP($L460,Pos!$A:$A,Pos!AM:AM,_xlfn.XLOOKUP($L460,#REF!,#REF!, ""), 0)</f>
        <v>#REF!</v>
      </c>
      <c r="AX460" s="1" t="e">
        <f>_xlfn.XLOOKUP($L460,Pos!$A:$A,Pos!AN:AN,_xlfn.XLOOKUP($L460,#REF!,#REF!, ""), 0)</f>
        <v>#REF!</v>
      </c>
      <c r="AY460" s="1" t="e">
        <f>_xlfn.XLOOKUP($L460,Pos!$A:$A,Pos!AO:AO,_xlfn.XLOOKUP($L460,#REF!,#REF!, ""), 0)</f>
        <v>#REF!</v>
      </c>
      <c r="AZ460" s="7" t="str">
        <f t="shared" si="166"/>
        <v>OUT</v>
      </c>
      <c r="BA460" s="1">
        <f>IF(OR(_xlfn.XLOOKUP(L460,Pos!B:B,Pos!L:L,FALSE)="ESG Reason",_xlfn.XLOOKUP(L460,Pos!B:B,Pos!L:L,FALSE)="Blacklisted"),1,0)</f>
        <v>0</v>
      </c>
      <c r="BC460" s="11">
        <v>9.1554244683845519E-11</v>
      </c>
      <c r="BD460" s="11">
        <f>_xlfn.XLOOKUP($L460,Pos!$B:$B,Pos!H:H,0, 0)</f>
        <v>0</v>
      </c>
      <c r="BE460" s="11">
        <f>_xlfn.XLOOKUP($L460,Pos!$B:$B,Pos!I:I,0, 0)</f>
        <v>5.573479109879586E-4</v>
      </c>
      <c r="BF460" s="18">
        <f t="shared" si="167"/>
        <v>5.573479109879586E-4</v>
      </c>
      <c r="BG460" s="1">
        <f t="shared" si="168"/>
        <v>1</v>
      </c>
      <c r="BH460" s="1">
        <f t="shared" si="169"/>
        <v>38</v>
      </c>
      <c r="BI460" s="18">
        <f t="shared" si="170"/>
        <v>9.1554244683845519E-11</v>
      </c>
      <c r="BJ460" s="3">
        <f t="shared" si="171"/>
        <v>0</v>
      </c>
      <c r="BK460" s="18">
        <f t="shared" si="172"/>
        <v>0</v>
      </c>
    </row>
    <row r="461" spans="3:63" x14ac:dyDescent="0.25">
      <c r="C461" s="3"/>
      <c r="D461" s="3"/>
      <c r="E461" s="3"/>
      <c r="F461" s="3"/>
      <c r="G461" s="51" t="s">
        <v>377</v>
      </c>
      <c r="H461" s="8" t="str">
        <f t="shared" si="162"/>
        <v>0%West Europe</v>
      </c>
      <c r="I461" s="11" cm="1">
        <f t="array" ref="I461">IF(
   AZ461 = "OUT", 0,IF(
   BD461 &gt;= LARGE(IF(ISNUMBER(BD:BD), BD:BD), 3),
   BE461 - 0.001,
   IF(BE461 &gt;=VLOOKUP(P461,mapping!$A:$B,2,FALSE), BE461,VLOOKUP(P461,mapping!$A$2:$B$8,2,FALSE))
))</f>
        <v>0</v>
      </c>
      <c r="J461" s="11" cm="1">
        <f t="array" ref="J461">IF(
    AZ461="OUT",0,IF(IF(
                      BD461&gt;=LARGE(IF(ISNUMBER(BD:BD),BD:BD),3),
                      BE461+0.001,
                      VLOOKUP(H461,mapping!$D:$E,2,FALSE)
                      )&gt;I461,
                   IF(
                      BD461&gt;=LARGE(IF(ISNUMBER(BD:BD),BD:BD),3),
                      BE461+0.001,
                      VLOOKUP(H461,mapping!$D:$E,2,FALSE)
                      ),
                   I461+0.002))</f>
        <v>0</v>
      </c>
      <c r="K461" s="8">
        <f t="shared" si="163"/>
        <v>5.5632515553994722E-4</v>
      </c>
      <c r="L461" s="1" t="str">
        <f>Pos!B252</f>
        <v>DK0060079531</v>
      </c>
      <c r="M461" s="1" t="str">
        <f>_xlfn.XLOOKUP($L461,Pos!B:B,Pos!D:D,, 0)</f>
        <v>DSV A/S</v>
      </c>
      <c r="N461" s="1" t="str">
        <f>_xlfn.XLOOKUP($L461,Pos!B:B,Pos!E:E,, 0)</f>
        <v>Industrial Goods &amp; Services</v>
      </c>
      <c r="O461" s="1" t="str">
        <f t="shared" si="164"/>
        <v>Industrial Goods &amp; Services_West Europe</v>
      </c>
      <c r="P461" s="1" t="str">
        <f>_xlfn.XLOOKUP($L461,Pos!B:B,Pos!F:F,, 0)</f>
        <v>West Europe</v>
      </c>
      <c r="Q461" s="1">
        <v>0</v>
      </c>
      <c r="R461" s="9">
        <f>_xlfn.XLOOKUP($L461,Pos!$B:$B,Pos!N:N,0, 0)</f>
        <v>1.32</v>
      </c>
      <c r="S461" s="9">
        <f>_xlfn.XLOOKUP($L461,Pos!$B:$B,Pos!O:O,0, 0)</f>
        <v>4.3940000000000001</v>
      </c>
      <c r="T461" s="9">
        <f>_xlfn.XLOOKUP($L461,Pos!$B:$B,Pos!P:P,0, 0)</f>
        <v>3.2</v>
      </c>
      <c r="U461" s="9">
        <f>_xlfn.XLOOKUP($L461,Pos!$B:$B,Pos!Q:Q,0, 0)</f>
        <v>2.6</v>
      </c>
      <c r="V461" s="9">
        <f>_xlfn.XLOOKUP($L461,Pos!$B:$B,Pos!R:R,0, 0)</f>
        <v>5.5333329999999998</v>
      </c>
      <c r="W461" s="9">
        <f>_xlfn.XLOOKUP($L461,Pos!$B:$B,Pos!S:S,0, 0)</f>
        <v>4.5183330000000002</v>
      </c>
      <c r="X461" s="9" t="str">
        <f>_xlfn.XLOOKUP($L461,Pos!$B:$B,Pos!J:J,0, 0)</f>
        <v>Buy</v>
      </c>
      <c r="Y461" s="1">
        <v>0</v>
      </c>
      <c r="Z461" s="1">
        <v>0</v>
      </c>
      <c r="AA461" s="1">
        <f t="shared" si="165"/>
        <v>0</v>
      </c>
      <c r="AB461" s="9">
        <f>_xlfn.XLOOKUP(L461,Pos!B:B,Pos!K:K,-1,0)</f>
        <v>0.89552238805970141</v>
      </c>
      <c r="AC461" s="1" t="e">
        <f>_xlfn.XLOOKUP($L461,Pos!$A:$A,Pos!S:S,_xlfn.XLOOKUP($L461,#REF!,#REF!, ""), 0)</f>
        <v>#REF!</v>
      </c>
      <c r="AD461" s="1" t="e">
        <f>_xlfn.XLOOKUP($L461,Pos!$A:$A,Pos!T:T,_xlfn.XLOOKUP($L461,#REF!,#REF!, ""), 0)</f>
        <v>#REF!</v>
      </c>
      <c r="AE461" s="1" t="e">
        <f>_xlfn.XLOOKUP($L461,Pos!$A:$A,Pos!U:U,_xlfn.XLOOKUP($L461,#REF!,#REF!, ""), 0)</f>
        <v>#REF!</v>
      </c>
      <c r="AF461" s="1" t="e">
        <f>_xlfn.XLOOKUP($L461,Pos!$A:$A,Pos!V:V,_xlfn.XLOOKUP($L461,#REF!,#REF!, ""), 0)</f>
        <v>#REF!</v>
      </c>
      <c r="AG461" s="1" t="e">
        <f>_xlfn.XLOOKUP($L461,Pos!$A:$A,Pos!W:W,_xlfn.XLOOKUP($L461,#REF!,#REF!, ""), 0)</f>
        <v>#REF!</v>
      </c>
      <c r="AH461" s="1" t="e">
        <f>_xlfn.XLOOKUP($L461,Pos!$A:$A,Pos!X:X,_xlfn.XLOOKUP($L461,#REF!,#REF!, ""), 0)</f>
        <v>#REF!</v>
      </c>
      <c r="AI461" s="1" t="e">
        <f>_xlfn.XLOOKUP($L461,Pos!$A:$A,Pos!Y:Y,_xlfn.XLOOKUP($L461,#REF!,#REF!, ""), 0)</f>
        <v>#REF!</v>
      </c>
      <c r="AJ461" s="1" t="e">
        <f>_xlfn.XLOOKUP($L461,Pos!$A:$A,Pos!Z:Z,_xlfn.XLOOKUP($L461,#REF!,#REF!, ""), 0)</f>
        <v>#REF!</v>
      </c>
      <c r="AK461" s="1" t="e">
        <f>_xlfn.XLOOKUP($L461,Pos!$A:$A,Pos!AA:AA,_xlfn.XLOOKUP($L461,#REF!,#REF!, ""), 0)</f>
        <v>#REF!</v>
      </c>
      <c r="AL461" s="1" t="e">
        <f>_xlfn.XLOOKUP($L461,Pos!$A:$A,Pos!AB:AB,_xlfn.XLOOKUP($L461,#REF!,#REF!, ""), 0)</f>
        <v>#REF!</v>
      </c>
      <c r="AM461" s="1" t="e">
        <f>_xlfn.XLOOKUP($L461,Pos!$A:$A,Pos!AC:AC,_xlfn.XLOOKUP($L461,#REF!,#REF!, ""), 0)</f>
        <v>#REF!</v>
      </c>
      <c r="AN461" s="1" t="e">
        <f>_xlfn.XLOOKUP($L461,Pos!$A:$A,Pos!AD:AD,_xlfn.XLOOKUP($L461,#REF!,#REF!, ""), 0)</f>
        <v>#REF!</v>
      </c>
      <c r="AO461" s="1" t="e">
        <f>_xlfn.XLOOKUP($L461,Pos!$A:$A,Pos!AE:AE,_xlfn.XLOOKUP($L461,#REF!,#REF!, ""), 0)</f>
        <v>#REF!</v>
      </c>
      <c r="AP461" s="1" t="e">
        <f>_xlfn.XLOOKUP($L461,Pos!$A:$A,Pos!AF:AF,_xlfn.XLOOKUP($L461,#REF!,#REF!, ""), 0)</f>
        <v>#REF!</v>
      </c>
      <c r="AQ461" s="1" t="e">
        <f>_xlfn.XLOOKUP($L461,Pos!$A:$A,Pos!AG:AG,_xlfn.XLOOKUP($L461,#REF!,#REF!, ""), 0)</f>
        <v>#REF!</v>
      </c>
      <c r="AR461" s="1" t="e">
        <f>_xlfn.XLOOKUP($L461,Pos!$A:$A,Pos!AH:AH,_xlfn.XLOOKUP($L461,#REF!,#REF!, ""), 0)</f>
        <v>#REF!</v>
      </c>
      <c r="AS461" s="1" t="e">
        <f>_xlfn.XLOOKUP($L461,Pos!$A:$A,Pos!AI:AI,_xlfn.XLOOKUP($L461,#REF!,#REF!, ""), 0)</f>
        <v>#REF!</v>
      </c>
      <c r="AT461" s="1" t="e">
        <f>_xlfn.XLOOKUP($L461,Pos!$A:$A,Pos!AJ:AJ,_xlfn.XLOOKUP($L461,#REF!,#REF!, ""), 0)</f>
        <v>#REF!</v>
      </c>
      <c r="AU461" s="1" t="e">
        <f>_xlfn.XLOOKUP($L461,Pos!$A:$A,Pos!AK:AK,_xlfn.XLOOKUP($L461,#REF!,#REF!, ""), 0)</f>
        <v>#REF!</v>
      </c>
      <c r="AV461" s="1" t="e">
        <f>_xlfn.XLOOKUP($L461,Pos!$A:$A,Pos!AL:AL,_xlfn.XLOOKUP($L461,#REF!,#REF!, ""), 0)</f>
        <v>#REF!</v>
      </c>
      <c r="AW461" s="1" t="e">
        <f>_xlfn.XLOOKUP($L461,Pos!$A:$A,Pos!AM:AM,_xlfn.XLOOKUP($L461,#REF!,#REF!, ""), 0)</f>
        <v>#REF!</v>
      </c>
      <c r="AX461" s="1" t="e">
        <f>_xlfn.XLOOKUP($L461,Pos!$A:$A,Pos!AN:AN,_xlfn.XLOOKUP($L461,#REF!,#REF!, ""), 0)</f>
        <v>#REF!</v>
      </c>
      <c r="AY461" s="1" t="e">
        <f>_xlfn.XLOOKUP($L461,Pos!$A:$A,Pos!AO:AO,_xlfn.XLOOKUP($L461,#REF!,#REF!, ""), 0)</f>
        <v>#REF!</v>
      </c>
      <c r="AZ461" s="7" t="str">
        <f t="shared" si="166"/>
        <v>OUT</v>
      </c>
      <c r="BA461" s="1">
        <f>IF(OR(_xlfn.XLOOKUP(L461,Pos!B:B,Pos!L:L,FALSE)="ESG Reason",_xlfn.XLOOKUP(L461,Pos!B:B,Pos!L:L,FALSE)="Blacklisted"),1,0)</f>
        <v>0</v>
      </c>
      <c r="BC461" s="11">
        <v>1.1570279832988621E-10</v>
      </c>
      <c r="BD461" s="11">
        <f>_xlfn.XLOOKUP($L461,Pos!$B:$B,Pos!H:H,0, 0)</f>
        <v>0</v>
      </c>
      <c r="BE461" s="11">
        <f>_xlfn.XLOOKUP($L461,Pos!$B:$B,Pos!I:I,0, 0)</f>
        <v>5.5632515553994722E-4</v>
      </c>
      <c r="BF461" s="18">
        <f t="shared" si="167"/>
        <v>5.5632515553994722E-4</v>
      </c>
      <c r="BG461" s="1">
        <f t="shared" si="168"/>
        <v>2</v>
      </c>
      <c r="BH461" s="1">
        <f t="shared" si="169"/>
        <v>10</v>
      </c>
      <c r="BI461" s="18">
        <f t="shared" si="170"/>
        <v>1.1570279832988621E-10</v>
      </c>
      <c r="BJ461" s="3">
        <f t="shared" si="171"/>
        <v>0</v>
      </c>
      <c r="BK461" s="18">
        <f t="shared" si="172"/>
        <v>0</v>
      </c>
    </row>
    <row r="462" spans="3:63" x14ac:dyDescent="0.25">
      <c r="C462" s="3"/>
      <c r="D462" s="3"/>
      <c r="E462" s="3"/>
      <c r="F462" s="3"/>
      <c r="G462" s="51" t="s">
        <v>392</v>
      </c>
      <c r="H462" s="8" t="str">
        <f t="shared" si="162"/>
        <v>0%North America</v>
      </c>
      <c r="I462" s="11" cm="1">
        <f t="array" ref="I462">IF(
   AZ462 = "OUT", 0,IF(
   BD462 &gt;= LARGE(IF(ISNUMBER(BD:BD), BD:BD), 3),
   BE462 - 0.001,
   IF(BE462 &gt;=VLOOKUP(P462,mapping!$A:$B,2,FALSE), BE462,VLOOKUP(P462,mapping!$A$2:$B$8,2,FALSE))
))</f>
        <v>0</v>
      </c>
      <c r="J462" s="11" cm="1">
        <f t="array" ref="J462">IF(
    AZ462="OUT",0,IF(IF(
                      BD462&gt;=LARGE(IF(ISNUMBER(BD:BD),BD:BD),3),
                      BE462+0.001,
                      VLOOKUP(H462,mapping!$D:$E,2,FALSE)
                      )&gt;I462,
                   IF(
                      BD462&gt;=LARGE(IF(ISNUMBER(BD:BD),BD:BD),3),
                      BE462+0.001,
                      VLOOKUP(H462,mapping!$D:$E,2,FALSE)
                      ),
                   I462+0.002))</f>
        <v>0</v>
      </c>
      <c r="K462" s="8">
        <f t="shared" si="163"/>
        <v>5.5556273966079681E-4</v>
      </c>
      <c r="L462" s="1" t="str">
        <f>Pos!B989</f>
        <v>US3032501047</v>
      </c>
      <c r="M462" s="1" t="str">
        <f>_xlfn.XLOOKUP($L462,Pos!B:B,Pos!D:D,, 0)</f>
        <v>Fair Isaac Corporation</v>
      </c>
      <c r="N462" s="1" t="str">
        <f>_xlfn.XLOOKUP($L462,Pos!B:B,Pos!E:E,, 0)</f>
        <v>Industrial Goods &amp; Services</v>
      </c>
      <c r="O462" s="1" t="str">
        <f t="shared" si="164"/>
        <v>Industrial Goods &amp; Services_North America</v>
      </c>
      <c r="P462" s="1" t="str">
        <f>_xlfn.XLOOKUP($L462,Pos!B:B,Pos!F:F,, 0)</f>
        <v>North America</v>
      </c>
      <c r="Q462" s="1">
        <v>0</v>
      </c>
      <c r="R462" s="9">
        <f>_xlfn.XLOOKUP($L462,Pos!$B:$B,Pos!N:N,0, 0)</f>
        <v>0</v>
      </c>
      <c r="S462" s="9">
        <f>_xlfn.XLOOKUP($L462,Pos!$B:$B,Pos!O:O,0, 0)</f>
        <v>0.61150000000000004</v>
      </c>
      <c r="T462" s="9">
        <f>_xlfn.XLOOKUP($L462,Pos!$B:$B,Pos!P:P,0, 0)</f>
        <v>6.8</v>
      </c>
      <c r="U462" s="9">
        <f>_xlfn.XLOOKUP($L462,Pos!$B:$B,Pos!Q:Q,0, 0)</f>
        <v>5.9</v>
      </c>
      <c r="V462" s="9">
        <f>_xlfn.XLOOKUP($L462,Pos!$B:$B,Pos!R:R,0, 0)</f>
        <v>0.3</v>
      </c>
      <c r="W462" s="9">
        <f>_xlfn.XLOOKUP($L462,Pos!$B:$B,Pos!S:S,0, 0)</f>
        <v>8.01</v>
      </c>
      <c r="X462" s="9" t="str">
        <f>_xlfn.XLOOKUP($L462,Pos!$B:$B,Pos!J:J,0, 0)</f>
        <v>Outperform</v>
      </c>
      <c r="Y462" s="1">
        <v>0</v>
      </c>
      <c r="Z462" s="1">
        <v>0</v>
      </c>
      <c r="AA462" s="1">
        <f t="shared" si="165"/>
        <v>0</v>
      </c>
      <c r="AB462" s="9">
        <f>_xlfn.XLOOKUP(L462,Pos!B:B,Pos!K:K,-1,0)</f>
        <v>0.72916666666666674</v>
      </c>
      <c r="AC462" s="1" t="e">
        <f>_xlfn.XLOOKUP($L462,Pos!$A:$A,Pos!S:S,_xlfn.XLOOKUP($L462,#REF!,#REF!, ""), 0)</f>
        <v>#REF!</v>
      </c>
      <c r="AD462" s="1" t="e">
        <f>_xlfn.XLOOKUP($L462,Pos!$A:$A,Pos!T:T,_xlfn.XLOOKUP($L462,#REF!,#REF!, ""), 0)</f>
        <v>#REF!</v>
      </c>
      <c r="AE462" s="1" t="e">
        <f>_xlfn.XLOOKUP($L462,Pos!$A:$A,Pos!U:U,_xlfn.XLOOKUP($L462,#REF!,#REF!, ""), 0)</f>
        <v>#REF!</v>
      </c>
      <c r="AF462" s="1" t="e">
        <f>_xlfn.XLOOKUP($L462,Pos!$A:$A,Pos!V:V,_xlfn.XLOOKUP($L462,#REF!,#REF!, ""), 0)</f>
        <v>#REF!</v>
      </c>
      <c r="AG462" s="1" t="e">
        <f>_xlfn.XLOOKUP($L462,Pos!$A:$A,Pos!W:W,_xlfn.XLOOKUP($L462,#REF!,#REF!, ""), 0)</f>
        <v>#REF!</v>
      </c>
      <c r="AH462" s="1" t="e">
        <f>_xlfn.XLOOKUP($L462,Pos!$A:$A,Pos!X:X,_xlfn.XLOOKUP($L462,#REF!,#REF!, ""), 0)</f>
        <v>#REF!</v>
      </c>
      <c r="AI462" s="1" t="e">
        <f>_xlfn.XLOOKUP($L462,Pos!$A:$A,Pos!Y:Y,_xlfn.XLOOKUP($L462,#REF!,#REF!, ""), 0)</f>
        <v>#REF!</v>
      </c>
      <c r="AJ462" s="1" t="e">
        <f>_xlfn.XLOOKUP($L462,Pos!$A:$A,Pos!Z:Z,_xlfn.XLOOKUP($L462,#REF!,#REF!, ""), 0)</f>
        <v>#REF!</v>
      </c>
      <c r="AK462" s="1" t="e">
        <f>_xlfn.XLOOKUP($L462,Pos!$A:$A,Pos!AA:AA,_xlfn.XLOOKUP($L462,#REF!,#REF!, ""), 0)</f>
        <v>#REF!</v>
      </c>
      <c r="AL462" s="1" t="e">
        <f>_xlfn.XLOOKUP($L462,Pos!$A:$A,Pos!AB:AB,_xlfn.XLOOKUP($L462,#REF!,#REF!, ""), 0)</f>
        <v>#REF!</v>
      </c>
      <c r="AM462" s="1" t="e">
        <f>_xlfn.XLOOKUP($L462,Pos!$A:$A,Pos!AC:AC,_xlfn.XLOOKUP($L462,#REF!,#REF!, ""), 0)</f>
        <v>#REF!</v>
      </c>
      <c r="AN462" s="1" t="e">
        <f>_xlfn.XLOOKUP($L462,Pos!$A:$A,Pos!AD:AD,_xlfn.XLOOKUP($L462,#REF!,#REF!, ""), 0)</f>
        <v>#REF!</v>
      </c>
      <c r="AO462" s="1" t="e">
        <f>_xlfn.XLOOKUP($L462,Pos!$A:$A,Pos!AE:AE,_xlfn.XLOOKUP($L462,#REF!,#REF!, ""), 0)</f>
        <v>#REF!</v>
      </c>
      <c r="AP462" s="1" t="e">
        <f>_xlfn.XLOOKUP($L462,Pos!$A:$A,Pos!AF:AF,_xlfn.XLOOKUP($L462,#REF!,#REF!, ""), 0)</f>
        <v>#REF!</v>
      </c>
      <c r="AQ462" s="1" t="e">
        <f>_xlfn.XLOOKUP($L462,Pos!$A:$A,Pos!AG:AG,_xlfn.XLOOKUP($L462,#REF!,#REF!, ""), 0)</f>
        <v>#REF!</v>
      </c>
      <c r="AR462" s="1" t="e">
        <f>_xlfn.XLOOKUP($L462,Pos!$A:$A,Pos!AH:AH,_xlfn.XLOOKUP($L462,#REF!,#REF!, ""), 0)</f>
        <v>#REF!</v>
      </c>
      <c r="AS462" s="1" t="e">
        <f>_xlfn.XLOOKUP($L462,Pos!$A:$A,Pos!AI:AI,_xlfn.XLOOKUP($L462,#REF!,#REF!, ""), 0)</f>
        <v>#REF!</v>
      </c>
      <c r="AT462" s="1" t="e">
        <f>_xlfn.XLOOKUP($L462,Pos!$A:$A,Pos!AJ:AJ,_xlfn.XLOOKUP($L462,#REF!,#REF!, ""), 0)</f>
        <v>#REF!</v>
      </c>
      <c r="AU462" s="1" t="e">
        <f>_xlfn.XLOOKUP($L462,Pos!$A:$A,Pos!AK:AK,_xlfn.XLOOKUP($L462,#REF!,#REF!, ""), 0)</f>
        <v>#REF!</v>
      </c>
      <c r="AV462" s="1" t="e">
        <f>_xlfn.XLOOKUP($L462,Pos!$A:$A,Pos!AL:AL,_xlfn.XLOOKUP($L462,#REF!,#REF!, ""), 0)</f>
        <v>#REF!</v>
      </c>
      <c r="AW462" s="1" t="e">
        <f>_xlfn.XLOOKUP($L462,Pos!$A:$A,Pos!AM:AM,_xlfn.XLOOKUP($L462,#REF!,#REF!, ""), 0)</f>
        <v>#REF!</v>
      </c>
      <c r="AX462" s="1" t="e">
        <f>_xlfn.XLOOKUP($L462,Pos!$A:$A,Pos!AN:AN,_xlfn.XLOOKUP($L462,#REF!,#REF!, ""), 0)</f>
        <v>#REF!</v>
      </c>
      <c r="AY462" s="1" t="e">
        <f>_xlfn.XLOOKUP($L462,Pos!$A:$A,Pos!AO:AO,_xlfn.XLOOKUP($L462,#REF!,#REF!, ""), 0)</f>
        <v>#REF!</v>
      </c>
      <c r="AZ462" s="7" t="str">
        <f t="shared" si="166"/>
        <v>OUT</v>
      </c>
      <c r="BA462" s="1">
        <f>IF(OR(_xlfn.XLOOKUP(L462,Pos!B:B,Pos!L:L,FALSE)="ESG Reason",_xlfn.XLOOKUP(L462,Pos!B:B,Pos!L:L,FALSE)="Blacklisted"),1,0)</f>
        <v>1</v>
      </c>
      <c r="BC462" s="11">
        <v>8.6308018493377502E-11</v>
      </c>
      <c r="BD462" s="11">
        <f>_xlfn.XLOOKUP($L462,Pos!$B:$B,Pos!H:H,0, 0)</f>
        <v>0</v>
      </c>
      <c r="BE462" s="11">
        <f>_xlfn.XLOOKUP($L462,Pos!$B:$B,Pos!I:I,0, 0)</f>
        <v>5.5556273966079681E-4</v>
      </c>
      <c r="BF462" s="18">
        <f t="shared" si="167"/>
        <v>5.5556273966079681E-4</v>
      </c>
      <c r="BG462" s="1">
        <f t="shared" si="168"/>
        <v>1</v>
      </c>
      <c r="BH462" s="1">
        <f t="shared" si="169"/>
        <v>29</v>
      </c>
      <c r="BI462" s="18">
        <f t="shared" si="170"/>
        <v>8.6308018493377502E-11</v>
      </c>
      <c r="BJ462" s="3">
        <f t="shared" si="171"/>
        <v>0</v>
      </c>
      <c r="BK462" s="18">
        <f t="shared" si="172"/>
        <v>0</v>
      </c>
    </row>
    <row r="463" spans="3:63" x14ac:dyDescent="0.25">
      <c r="C463" s="3"/>
      <c r="D463" s="3"/>
      <c r="E463" s="3"/>
      <c r="F463" s="3"/>
      <c r="G463" s="51" t="s">
        <v>386</v>
      </c>
      <c r="H463" s="8" t="str">
        <f t="shared" si="162"/>
        <v>0%West Europe</v>
      </c>
      <c r="I463" s="11" cm="1">
        <f t="array" ref="I463">IF(
   AZ463 = "OUT", 0,IF(
   BD463 &gt;= LARGE(IF(ISNUMBER(BD:BD), BD:BD), 3),
   BE463 - 0.001,
   IF(BE463 &gt;=VLOOKUP(P463,mapping!$A:$B,2,FALSE), BE463,VLOOKUP(P463,mapping!$A$2:$B$8,2,FALSE))
))</f>
        <v>0</v>
      </c>
      <c r="J463" s="11" cm="1">
        <f t="array" ref="J463">IF(
    AZ463="OUT",0,IF(IF(
                      BD463&gt;=LARGE(IF(ISNUMBER(BD:BD),BD:BD),3),
                      BE463+0.001,
                      VLOOKUP(H463,mapping!$D:$E,2,FALSE)
                      )&gt;I463,
                   IF(
                      BD463&gt;=LARGE(IF(ISNUMBER(BD:BD),BD:BD),3),
                      BE463+0.001,
                      VLOOKUP(H463,mapping!$D:$E,2,FALSE)
                      ),
                   I463+0.002))</f>
        <v>0</v>
      </c>
      <c r="K463" s="8">
        <f t="shared" si="163"/>
        <v>5.5282312326807937E-4</v>
      </c>
      <c r="L463" s="1" t="str">
        <f>Pos!B232</f>
        <v>DE000BASF111</v>
      </c>
      <c r="M463" s="1" t="str">
        <f>_xlfn.XLOOKUP($L463,Pos!B:B,Pos!D:D,, 0)</f>
        <v>BASF SE</v>
      </c>
      <c r="N463" s="1" t="str">
        <f>_xlfn.XLOOKUP($L463,Pos!B:B,Pos!E:E,, 0)</f>
        <v>Chemicals</v>
      </c>
      <c r="O463" s="1" t="str">
        <f t="shared" si="164"/>
        <v>Chemicals_West Europe</v>
      </c>
      <c r="P463" s="1" t="str">
        <f>_xlfn.XLOOKUP($L463,Pos!B:B,Pos!F:F,, 0)</f>
        <v>West Europe</v>
      </c>
      <c r="Q463" s="1">
        <v>0</v>
      </c>
      <c r="R463" s="9">
        <f>_xlfn.XLOOKUP($L463,Pos!$B:$B,Pos!N:N,0, 0)</f>
        <v>6.800001</v>
      </c>
      <c r="S463" s="9">
        <f>_xlfn.XLOOKUP($L463,Pos!$B:$B,Pos!O:O,0, 0)</f>
        <v>4.4843330000000003</v>
      </c>
      <c r="T463" s="9">
        <f>_xlfn.XLOOKUP($L463,Pos!$B:$B,Pos!P:P,0, 0)</f>
        <v>3.2749999999999999</v>
      </c>
      <c r="U463" s="9">
        <f>_xlfn.XLOOKUP($L463,Pos!$B:$B,Pos!Q:Q,0, 0)</f>
        <v>3.1</v>
      </c>
      <c r="V463" s="9">
        <f>_xlfn.XLOOKUP($L463,Pos!$B:$B,Pos!R:R,0, 0)</f>
        <v>4.9333330000000002</v>
      </c>
      <c r="W463" s="9">
        <f>_xlfn.XLOOKUP($L463,Pos!$B:$B,Pos!S:S,0, 0)</f>
        <v>1.5283329999999999</v>
      </c>
      <c r="X463" s="9" t="str">
        <f>_xlfn.XLOOKUP($L463,Pos!$B:$B,Pos!J:J,0, 0)</f>
        <v>Outperform</v>
      </c>
      <c r="Y463" s="1">
        <v>0</v>
      </c>
      <c r="Z463" s="1">
        <v>0</v>
      </c>
      <c r="AA463" s="1">
        <f t="shared" si="165"/>
        <v>0</v>
      </c>
      <c r="AB463" s="9">
        <f>_xlfn.XLOOKUP(L463,Pos!B:B,Pos!K:K,-1,0)</f>
        <v>2.7272727272727271</v>
      </c>
      <c r="AC463" s="1" t="e">
        <f>_xlfn.XLOOKUP($L463,Pos!$A:$A,Pos!S:S,_xlfn.XLOOKUP($L463,#REF!,#REF!, ""), 0)</f>
        <v>#REF!</v>
      </c>
      <c r="AD463" s="1" t="e">
        <f>_xlfn.XLOOKUP($L463,Pos!$A:$A,Pos!T:T,_xlfn.XLOOKUP($L463,#REF!,#REF!, ""), 0)</f>
        <v>#REF!</v>
      </c>
      <c r="AE463" s="1" t="e">
        <f>_xlfn.XLOOKUP($L463,Pos!$A:$A,Pos!U:U,_xlfn.XLOOKUP($L463,#REF!,#REF!, ""), 0)</f>
        <v>#REF!</v>
      </c>
      <c r="AF463" s="1" t="e">
        <f>_xlfn.XLOOKUP($L463,Pos!$A:$A,Pos!V:V,_xlfn.XLOOKUP($L463,#REF!,#REF!, ""), 0)</f>
        <v>#REF!</v>
      </c>
      <c r="AG463" s="1" t="e">
        <f>_xlfn.XLOOKUP($L463,Pos!$A:$A,Pos!W:W,_xlfn.XLOOKUP($L463,#REF!,#REF!, ""), 0)</f>
        <v>#REF!</v>
      </c>
      <c r="AH463" s="1" t="e">
        <f>_xlfn.XLOOKUP($L463,Pos!$A:$A,Pos!X:X,_xlfn.XLOOKUP($L463,#REF!,#REF!, ""), 0)</f>
        <v>#REF!</v>
      </c>
      <c r="AI463" s="1" t="e">
        <f>_xlfn.XLOOKUP($L463,Pos!$A:$A,Pos!Y:Y,_xlfn.XLOOKUP($L463,#REF!,#REF!, ""), 0)</f>
        <v>#REF!</v>
      </c>
      <c r="AJ463" s="1" t="e">
        <f>_xlfn.XLOOKUP($L463,Pos!$A:$A,Pos!Z:Z,_xlfn.XLOOKUP($L463,#REF!,#REF!, ""), 0)</f>
        <v>#REF!</v>
      </c>
      <c r="AK463" s="1" t="e">
        <f>_xlfn.XLOOKUP($L463,Pos!$A:$A,Pos!AA:AA,_xlfn.XLOOKUP($L463,#REF!,#REF!, ""), 0)</f>
        <v>#REF!</v>
      </c>
      <c r="AL463" s="1" t="e">
        <f>_xlfn.XLOOKUP($L463,Pos!$A:$A,Pos!AB:AB,_xlfn.XLOOKUP($L463,#REF!,#REF!, ""), 0)</f>
        <v>#REF!</v>
      </c>
      <c r="AM463" s="1" t="e">
        <f>_xlfn.XLOOKUP($L463,Pos!$A:$A,Pos!AC:AC,_xlfn.XLOOKUP($L463,#REF!,#REF!, ""), 0)</f>
        <v>#REF!</v>
      </c>
      <c r="AN463" s="1" t="e">
        <f>_xlfn.XLOOKUP($L463,Pos!$A:$A,Pos!AD:AD,_xlfn.XLOOKUP($L463,#REF!,#REF!, ""), 0)</f>
        <v>#REF!</v>
      </c>
      <c r="AO463" s="1" t="e">
        <f>_xlfn.XLOOKUP($L463,Pos!$A:$A,Pos!AE:AE,_xlfn.XLOOKUP($L463,#REF!,#REF!, ""), 0)</f>
        <v>#REF!</v>
      </c>
      <c r="AP463" s="1" t="e">
        <f>_xlfn.XLOOKUP($L463,Pos!$A:$A,Pos!AF:AF,_xlfn.XLOOKUP($L463,#REF!,#REF!, ""), 0)</f>
        <v>#REF!</v>
      </c>
      <c r="AQ463" s="1" t="e">
        <f>_xlfn.XLOOKUP($L463,Pos!$A:$A,Pos!AG:AG,_xlfn.XLOOKUP($L463,#REF!,#REF!, ""), 0)</f>
        <v>#REF!</v>
      </c>
      <c r="AR463" s="1" t="e">
        <f>_xlfn.XLOOKUP($L463,Pos!$A:$A,Pos!AH:AH,_xlfn.XLOOKUP($L463,#REF!,#REF!, ""), 0)</f>
        <v>#REF!</v>
      </c>
      <c r="AS463" s="1" t="e">
        <f>_xlfn.XLOOKUP($L463,Pos!$A:$A,Pos!AI:AI,_xlfn.XLOOKUP($L463,#REF!,#REF!, ""), 0)</f>
        <v>#REF!</v>
      </c>
      <c r="AT463" s="1" t="e">
        <f>_xlfn.XLOOKUP($L463,Pos!$A:$A,Pos!AJ:AJ,_xlfn.XLOOKUP($L463,#REF!,#REF!, ""), 0)</f>
        <v>#REF!</v>
      </c>
      <c r="AU463" s="1" t="e">
        <f>_xlfn.XLOOKUP($L463,Pos!$A:$A,Pos!AK:AK,_xlfn.XLOOKUP($L463,#REF!,#REF!, ""), 0)</f>
        <v>#REF!</v>
      </c>
      <c r="AV463" s="1" t="e">
        <f>_xlfn.XLOOKUP($L463,Pos!$A:$A,Pos!AL:AL,_xlfn.XLOOKUP($L463,#REF!,#REF!, ""), 0)</f>
        <v>#REF!</v>
      </c>
      <c r="AW463" s="1" t="e">
        <f>_xlfn.XLOOKUP($L463,Pos!$A:$A,Pos!AM:AM,_xlfn.XLOOKUP($L463,#REF!,#REF!, ""), 0)</f>
        <v>#REF!</v>
      </c>
      <c r="AX463" s="1" t="e">
        <f>_xlfn.XLOOKUP($L463,Pos!$A:$A,Pos!AN:AN,_xlfn.XLOOKUP($L463,#REF!,#REF!, ""), 0)</f>
        <v>#REF!</v>
      </c>
      <c r="AY463" s="1" t="e">
        <f>_xlfn.XLOOKUP($L463,Pos!$A:$A,Pos!AO:AO,_xlfn.XLOOKUP($L463,#REF!,#REF!, ""), 0)</f>
        <v>#REF!</v>
      </c>
      <c r="AZ463" s="7" t="str">
        <f t="shared" si="166"/>
        <v>OUT</v>
      </c>
      <c r="BA463" s="1">
        <f>IF(OR(_xlfn.XLOOKUP(L463,Pos!B:B,Pos!L:L,FALSE)="ESG Reason",_xlfn.XLOOKUP(L463,Pos!B:B,Pos!L:L,FALSE)="Blacklisted"),1,0)</f>
        <v>0</v>
      </c>
      <c r="BC463" s="11">
        <v>8.6970564110190268E-11</v>
      </c>
      <c r="BD463" s="11">
        <f>_xlfn.XLOOKUP($L463,Pos!$B:$B,Pos!H:H,0, 0)</f>
        <v>0</v>
      </c>
      <c r="BE463" s="11">
        <f>_xlfn.XLOOKUP($L463,Pos!$B:$B,Pos!I:I,0, 0)</f>
        <v>5.5282312326807937E-4</v>
      </c>
      <c r="BF463" s="18">
        <f t="shared" si="167"/>
        <v>5.5282312326807937E-4</v>
      </c>
      <c r="BG463" s="1">
        <f t="shared" si="168"/>
        <v>2</v>
      </c>
      <c r="BH463" s="1">
        <f t="shared" si="169"/>
        <v>4</v>
      </c>
      <c r="BI463" s="18">
        <f t="shared" si="170"/>
        <v>8.6970564110190268E-11</v>
      </c>
      <c r="BJ463" s="3">
        <f t="shared" si="171"/>
        <v>0</v>
      </c>
      <c r="BK463" s="18">
        <f t="shared" si="172"/>
        <v>0</v>
      </c>
    </row>
    <row r="464" spans="3:63" x14ac:dyDescent="0.25">
      <c r="C464" s="3"/>
      <c r="D464" s="3"/>
      <c r="E464" s="3"/>
      <c r="F464" s="3"/>
      <c r="G464" s="51" t="s">
        <v>389</v>
      </c>
      <c r="H464" s="8" t="str">
        <f t="shared" si="162"/>
        <v>0%North America</v>
      </c>
      <c r="I464" s="11" cm="1">
        <f t="array" ref="I464">IF(
   AZ464 = "OUT", 0,IF(
   BD464 &gt;= LARGE(IF(ISNUMBER(BD:BD), BD:BD), 3),
   BE464 - 0.001,
   IF(BE464 &gt;=VLOOKUP(P464,mapping!$A:$B,2,FALSE), BE464,VLOOKUP(P464,mapping!$A$2:$B$8,2,FALSE))
))</f>
        <v>0</v>
      </c>
      <c r="J464" s="11" cm="1">
        <f t="array" ref="J464">IF(
    AZ464="OUT",0,IF(IF(
                      BD464&gt;=LARGE(IF(ISNUMBER(BD:BD),BD:BD),3),
                      BE464+0.001,
                      VLOOKUP(H464,mapping!$D:$E,2,FALSE)
                      )&gt;I464,
                   IF(
                      BD464&gt;=LARGE(IF(ISNUMBER(BD:BD),BD:BD),3),
                      BE464+0.001,
                      VLOOKUP(H464,mapping!$D:$E,2,FALSE)
                      ),
                   I464+0.002))</f>
        <v>0</v>
      </c>
      <c r="K464" s="8">
        <f t="shared" si="163"/>
        <v>5.5119317553326192E-4</v>
      </c>
      <c r="L464" s="1" t="str">
        <f>Pos!B830</f>
        <v>US0311001004</v>
      </c>
      <c r="M464" s="1" t="str">
        <f>_xlfn.XLOOKUP($L464,Pos!B:B,Pos!D:D,, 0)</f>
        <v>AMETEK, Inc.</v>
      </c>
      <c r="N464" s="1" t="str">
        <f>_xlfn.XLOOKUP($L464,Pos!B:B,Pos!E:E,, 0)</f>
        <v>Industrial Goods &amp; Services</v>
      </c>
      <c r="O464" s="1" t="str">
        <f t="shared" si="164"/>
        <v>Industrial Goods &amp; Services_North America</v>
      </c>
      <c r="P464" s="1" t="str">
        <f>_xlfn.XLOOKUP($L464,Pos!B:B,Pos!F:F,, 0)</f>
        <v>North America</v>
      </c>
      <c r="Q464" s="1">
        <v>0</v>
      </c>
      <c r="R464" s="9">
        <f>_xlfn.XLOOKUP($L464,Pos!$B:$B,Pos!N:N,0, 0)</f>
        <v>4.13</v>
      </c>
      <c r="S464" s="9">
        <f>_xlfn.XLOOKUP($L464,Pos!$B:$B,Pos!O:O,0, 0)</f>
        <v>3.2229999999999999</v>
      </c>
      <c r="T464" s="9">
        <f>_xlfn.XLOOKUP($L464,Pos!$B:$B,Pos!P:P,0, 0)</f>
        <v>5.4</v>
      </c>
      <c r="U464" s="9">
        <f>_xlfn.XLOOKUP($L464,Pos!$B:$B,Pos!Q:Q,0, 0)</f>
        <v>7.9</v>
      </c>
      <c r="V464" s="9">
        <f>_xlfn.XLOOKUP($L464,Pos!$B:$B,Pos!R:R,0, 0)</f>
        <v>8.3666669999999996</v>
      </c>
      <c r="W464" s="9">
        <f>_xlfn.XLOOKUP($L464,Pos!$B:$B,Pos!S:S,0, 0)</f>
        <v>5.4333330000000002</v>
      </c>
      <c r="X464" s="9" t="str">
        <f>_xlfn.XLOOKUP($L464,Pos!$B:$B,Pos!J:J,0, 0)</f>
        <v>Outperform</v>
      </c>
      <c r="Y464" s="1">
        <v>0</v>
      </c>
      <c r="Z464" s="1">
        <v>0</v>
      </c>
      <c r="AA464" s="1">
        <f t="shared" si="165"/>
        <v>0</v>
      </c>
      <c r="AB464" s="9">
        <f>_xlfn.XLOOKUP(L464,Pos!B:B,Pos!K:K,-1,0)</f>
        <v>1.458333333333333</v>
      </c>
      <c r="AC464" s="1" t="e">
        <f>_xlfn.XLOOKUP($L464,Pos!$A:$A,Pos!S:S,_xlfn.XLOOKUP($L464,#REF!,#REF!, ""), 0)</f>
        <v>#REF!</v>
      </c>
      <c r="AD464" s="1" t="e">
        <f>_xlfn.XLOOKUP($L464,Pos!$A:$A,Pos!T:T,_xlfn.XLOOKUP($L464,#REF!,#REF!, ""), 0)</f>
        <v>#REF!</v>
      </c>
      <c r="AE464" s="1" t="e">
        <f>_xlfn.XLOOKUP($L464,Pos!$A:$A,Pos!U:U,_xlfn.XLOOKUP($L464,#REF!,#REF!, ""), 0)</f>
        <v>#REF!</v>
      </c>
      <c r="AF464" s="1" t="e">
        <f>_xlfn.XLOOKUP($L464,Pos!$A:$A,Pos!V:V,_xlfn.XLOOKUP($L464,#REF!,#REF!, ""), 0)</f>
        <v>#REF!</v>
      </c>
      <c r="AG464" s="1" t="e">
        <f>_xlfn.XLOOKUP($L464,Pos!$A:$A,Pos!W:W,_xlfn.XLOOKUP($L464,#REF!,#REF!, ""), 0)</f>
        <v>#REF!</v>
      </c>
      <c r="AH464" s="1" t="e">
        <f>_xlfn.XLOOKUP($L464,Pos!$A:$A,Pos!X:X,_xlfn.XLOOKUP($L464,#REF!,#REF!, ""), 0)</f>
        <v>#REF!</v>
      </c>
      <c r="AI464" s="1" t="e">
        <f>_xlfn.XLOOKUP($L464,Pos!$A:$A,Pos!Y:Y,_xlfn.XLOOKUP($L464,#REF!,#REF!, ""), 0)</f>
        <v>#REF!</v>
      </c>
      <c r="AJ464" s="1" t="e">
        <f>_xlfn.XLOOKUP($L464,Pos!$A:$A,Pos!Z:Z,_xlfn.XLOOKUP($L464,#REF!,#REF!, ""), 0)</f>
        <v>#REF!</v>
      </c>
      <c r="AK464" s="1" t="e">
        <f>_xlfn.XLOOKUP($L464,Pos!$A:$A,Pos!AA:AA,_xlfn.XLOOKUP($L464,#REF!,#REF!, ""), 0)</f>
        <v>#REF!</v>
      </c>
      <c r="AL464" s="1" t="e">
        <f>_xlfn.XLOOKUP($L464,Pos!$A:$A,Pos!AB:AB,_xlfn.XLOOKUP($L464,#REF!,#REF!, ""), 0)</f>
        <v>#REF!</v>
      </c>
      <c r="AM464" s="1" t="e">
        <f>_xlfn.XLOOKUP($L464,Pos!$A:$A,Pos!AC:AC,_xlfn.XLOOKUP($L464,#REF!,#REF!, ""), 0)</f>
        <v>#REF!</v>
      </c>
      <c r="AN464" s="1" t="e">
        <f>_xlfn.XLOOKUP($L464,Pos!$A:$A,Pos!AD:AD,_xlfn.XLOOKUP($L464,#REF!,#REF!, ""), 0)</f>
        <v>#REF!</v>
      </c>
      <c r="AO464" s="1" t="e">
        <f>_xlfn.XLOOKUP($L464,Pos!$A:$A,Pos!AE:AE,_xlfn.XLOOKUP($L464,#REF!,#REF!, ""), 0)</f>
        <v>#REF!</v>
      </c>
      <c r="AP464" s="1" t="e">
        <f>_xlfn.XLOOKUP($L464,Pos!$A:$A,Pos!AF:AF,_xlfn.XLOOKUP($L464,#REF!,#REF!, ""), 0)</f>
        <v>#REF!</v>
      </c>
      <c r="AQ464" s="1" t="e">
        <f>_xlfn.XLOOKUP($L464,Pos!$A:$A,Pos!AG:AG,_xlfn.XLOOKUP($L464,#REF!,#REF!, ""), 0)</f>
        <v>#REF!</v>
      </c>
      <c r="AR464" s="1" t="e">
        <f>_xlfn.XLOOKUP($L464,Pos!$A:$A,Pos!AH:AH,_xlfn.XLOOKUP($L464,#REF!,#REF!, ""), 0)</f>
        <v>#REF!</v>
      </c>
      <c r="AS464" s="1" t="e">
        <f>_xlfn.XLOOKUP($L464,Pos!$A:$A,Pos!AI:AI,_xlfn.XLOOKUP($L464,#REF!,#REF!, ""), 0)</f>
        <v>#REF!</v>
      </c>
      <c r="AT464" s="1" t="e">
        <f>_xlfn.XLOOKUP($L464,Pos!$A:$A,Pos!AJ:AJ,_xlfn.XLOOKUP($L464,#REF!,#REF!, ""), 0)</f>
        <v>#REF!</v>
      </c>
      <c r="AU464" s="1" t="e">
        <f>_xlfn.XLOOKUP($L464,Pos!$A:$A,Pos!AK:AK,_xlfn.XLOOKUP($L464,#REF!,#REF!, ""), 0)</f>
        <v>#REF!</v>
      </c>
      <c r="AV464" s="1" t="e">
        <f>_xlfn.XLOOKUP($L464,Pos!$A:$A,Pos!AL:AL,_xlfn.XLOOKUP($L464,#REF!,#REF!, ""), 0)</f>
        <v>#REF!</v>
      </c>
      <c r="AW464" s="1" t="e">
        <f>_xlfn.XLOOKUP($L464,Pos!$A:$A,Pos!AM:AM,_xlfn.XLOOKUP($L464,#REF!,#REF!, ""), 0)</f>
        <v>#REF!</v>
      </c>
      <c r="AX464" s="1" t="e">
        <f>_xlfn.XLOOKUP($L464,Pos!$A:$A,Pos!AN:AN,_xlfn.XLOOKUP($L464,#REF!,#REF!, ""), 0)</f>
        <v>#REF!</v>
      </c>
      <c r="AY464" s="1" t="e">
        <f>_xlfn.XLOOKUP($L464,Pos!$A:$A,Pos!AO:AO,_xlfn.XLOOKUP($L464,#REF!,#REF!, ""), 0)</f>
        <v>#REF!</v>
      </c>
      <c r="AZ464" s="7" t="str">
        <f t="shared" si="166"/>
        <v>OUT</v>
      </c>
      <c r="BA464" s="1">
        <f>IF(OR(_xlfn.XLOOKUP(L464,Pos!B:B,Pos!L:L,FALSE)="ESG Reason",_xlfn.XLOOKUP(L464,Pos!B:B,Pos!L:L,FALSE)="Blacklisted"),1,0)</f>
        <v>0</v>
      </c>
      <c r="BC464" s="11">
        <v>8.6308018493317609E-11</v>
      </c>
      <c r="BD464" s="11">
        <f>_xlfn.XLOOKUP($L464,Pos!$B:$B,Pos!H:H,0, 0)</f>
        <v>0</v>
      </c>
      <c r="BE464" s="11">
        <f>_xlfn.XLOOKUP($L464,Pos!$B:$B,Pos!I:I,0, 0)</f>
        <v>5.5119317553326192E-4</v>
      </c>
      <c r="BF464" s="18">
        <f t="shared" si="167"/>
        <v>5.5119317553326192E-4</v>
      </c>
      <c r="BG464" s="1">
        <f t="shared" si="168"/>
        <v>1</v>
      </c>
      <c r="BH464" s="1">
        <f t="shared" si="169"/>
        <v>29</v>
      </c>
      <c r="BI464" s="18">
        <f t="shared" si="170"/>
        <v>8.6308018493317609E-11</v>
      </c>
      <c r="BJ464" s="3">
        <f t="shared" si="171"/>
        <v>0</v>
      </c>
      <c r="BK464" s="18">
        <f t="shared" si="172"/>
        <v>0</v>
      </c>
    </row>
    <row r="465" spans="3:63" x14ac:dyDescent="0.25">
      <c r="C465" s="3"/>
      <c r="D465" s="3"/>
      <c r="E465" s="3"/>
      <c r="F465" s="3"/>
      <c r="G465" s="51" t="s">
        <v>393</v>
      </c>
      <c r="H465" s="8" t="str">
        <f t="shared" si="162"/>
        <v>0%North America</v>
      </c>
      <c r="I465" s="11" cm="1">
        <f t="array" ref="I465">IF(
   AZ465 = "OUT", 0,IF(
   BD465 &gt;= LARGE(IF(ISNUMBER(BD:BD), BD:BD), 3),
   BE465 - 0.001,
   IF(BE465 &gt;=VLOOKUP(P465,mapping!$A:$B,2,FALSE), BE465,VLOOKUP(P465,mapping!$A$2:$B$8,2,FALSE))
))</f>
        <v>0</v>
      </c>
      <c r="J465" s="11" cm="1">
        <f t="array" ref="J465">IF(
    AZ465="OUT",0,IF(IF(
                      BD465&gt;=LARGE(IF(ISNUMBER(BD:BD),BD:BD),3),
                      BE465+0.001,
                      VLOOKUP(H465,mapping!$D:$E,2,FALSE)
                      )&gt;I465,
                   IF(
                      BD465&gt;=LARGE(IF(ISNUMBER(BD:BD),BD:BD),3),
                      BE465+0.001,
                      VLOOKUP(H465,mapping!$D:$E,2,FALSE)
                      ),
                   I465+0.002))</f>
        <v>0</v>
      </c>
      <c r="K465" s="8">
        <f t="shared" si="163"/>
        <v>5.5079031430261551E-4</v>
      </c>
      <c r="L465" s="1" t="str">
        <f>Pos!B1204</f>
        <v>US7739031091</v>
      </c>
      <c r="M465" s="1" t="str">
        <f>_xlfn.XLOOKUP($L465,Pos!B:B,Pos!D:D,, 0)</f>
        <v>Rockwell Automation, Inc.</v>
      </c>
      <c r="N465" s="1" t="str">
        <f>_xlfn.XLOOKUP($L465,Pos!B:B,Pos!E:E,, 0)</f>
        <v>Industrial Goods &amp; Services</v>
      </c>
      <c r="O465" s="1" t="str">
        <f t="shared" si="164"/>
        <v>Industrial Goods &amp; Services_North America</v>
      </c>
      <c r="P465" s="1" t="str">
        <f>_xlfn.XLOOKUP($L465,Pos!B:B,Pos!F:F,, 0)</f>
        <v>North America</v>
      </c>
      <c r="Q465" s="1">
        <v>0</v>
      </c>
      <c r="R465" s="9">
        <f>_xlfn.XLOOKUP($L465,Pos!$B:$B,Pos!N:N,0, 0)</f>
        <v>5.91</v>
      </c>
      <c r="S465" s="9">
        <f>_xlfn.XLOOKUP($L465,Pos!$B:$B,Pos!O:O,0, 0)</f>
        <v>1.979333</v>
      </c>
      <c r="T465" s="9">
        <f>_xlfn.XLOOKUP($L465,Pos!$B:$B,Pos!P:P,0, 0)</f>
        <v>5.75</v>
      </c>
      <c r="U465" s="9">
        <f>_xlfn.XLOOKUP($L465,Pos!$B:$B,Pos!Q:Q,0, 0)</f>
        <v>9.5</v>
      </c>
      <c r="V465" s="9">
        <f>_xlfn.XLOOKUP($L465,Pos!$B:$B,Pos!R:R,0, 0)</f>
        <v>6.6333330000000004</v>
      </c>
      <c r="W465" s="9">
        <f>_xlfn.XLOOKUP($L465,Pos!$B:$B,Pos!S:S,0, 0)</f>
        <v>4.04</v>
      </c>
      <c r="X465" s="9" t="str">
        <f>_xlfn.XLOOKUP($L465,Pos!$B:$B,Pos!J:J,0, 0)</f>
        <v>Outperform</v>
      </c>
      <c r="Y465" s="1">
        <v>0</v>
      </c>
      <c r="Z465" s="1">
        <v>0</v>
      </c>
      <c r="AA465" s="1">
        <f t="shared" si="165"/>
        <v>0</v>
      </c>
      <c r="AB465" s="9">
        <f>_xlfn.XLOOKUP(L465,Pos!B:B,Pos!K:K,-1,0)</f>
        <v>8.0208333333333339</v>
      </c>
      <c r="AC465" s="1" t="e">
        <f>_xlfn.XLOOKUP($L465,Pos!$A:$A,Pos!S:S,_xlfn.XLOOKUP($L465,#REF!,#REF!, ""), 0)</f>
        <v>#REF!</v>
      </c>
      <c r="AD465" s="1" t="e">
        <f>_xlfn.XLOOKUP($L465,Pos!$A:$A,Pos!T:T,_xlfn.XLOOKUP($L465,#REF!,#REF!, ""), 0)</f>
        <v>#REF!</v>
      </c>
      <c r="AE465" s="1" t="e">
        <f>_xlfn.XLOOKUP($L465,Pos!$A:$A,Pos!U:U,_xlfn.XLOOKUP($L465,#REF!,#REF!, ""), 0)</f>
        <v>#REF!</v>
      </c>
      <c r="AF465" s="1" t="e">
        <f>_xlfn.XLOOKUP($L465,Pos!$A:$A,Pos!V:V,_xlfn.XLOOKUP($L465,#REF!,#REF!, ""), 0)</f>
        <v>#REF!</v>
      </c>
      <c r="AG465" s="1" t="e">
        <f>_xlfn.XLOOKUP($L465,Pos!$A:$A,Pos!W:W,_xlfn.XLOOKUP($L465,#REF!,#REF!, ""), 0)</f>
        <v>#REF!</v>
      </c>
      <c r="AH465" s="1" t="e">
        <f>_xlfn.XLOOKUP($L465,Pos!$A:$A,Pos!X:X,_xlfn.XLOOKUP($L465,#REF!,#REF!, ""), 0)</f>
        <v>#REF!</v>
      </c>
      <c r="AI465" s="1" t="e">
        <f>_xlfn.XLOOKUP($L465,Pos!$A:$A,Pos!Y:Y,_xlfn.XLOOKUP($L465,#REF!,#REF!, ""), 0)</f>
        <v>#REF!</v>
      </c>
      <c r="AJ465" s="1" t="e">
        <f>_xlfn.XLOOKUP($L465,Pos!$A:$A,Pos!Z:Z,_xlfn.XLOOKUP($L465,#REF!,#REF!, ""), 0)</f>
        <v>#REF!</v>
      </c>
      <c r="AK465" s="1" t="e">
        <f>_xlfn.XLOOKUP($L465,Pos!$A:$A,Pos!AA:AA,_xlfn.XLOOKUP($L465,#REF!,#REF!, ""), 0)</f>
        <v>#REF!</v>
      </c>
      <c r="AL465" s="1" t="e">
        <f>_xlfn.XLOOKUP($L465,Pos!$A:$A,Pos!AB:AB,_xlfn.XLOOKUP($L465,#REF!,#REF!, ""), 0)</f>
        <v>#REF!</v>
      </c>
      <c r="AM465" s="1" t="e">
        <f>_xlfn.XLOOKUP($L465,Pos!$A:$A,Pos!AC:AC,_xlfn.XLOOKUP($L465,#REF!,#REF!, ""), 0)</f>
        <v>#REF!</v>
      </c>
      <c r="AN465" s="1" t="e">
        <f>_xlfn.XLOOKUP($L465,Pos!$A:$A,Pos!AD:AD,_xlfn.XLOOKUP($L465,#REF!,#REF!, ""), 0)</f>
        <v>#REF!</v>
      </c>
      <c r="AO465" s="1" t="e">
        <f>_xlfn.XLOOKUP($L465,Pos!$A:$A,Pos!AE:AE,_xlfn.XLOOKUP($L465,#REF!,#REF!, ""), 0)</f>
        <v>#REF!</v>
      </c>
      <c r="AP465" s="1" t="e">
        <f>_xlfn.XLOOKUP($L465,Pos!$A:$A,Pos!AF:AF,_xlfn.XLOOKUP($L465,#REF!,#REF!, ""), 0)</f>
        <v>#REF!</v>
      </c>
      <c r="AQ465" s="1" t="e">
        <f>_xlfn.XLOOKUP($L465,Pos!$A:$A,Pos!AG:AG,_xlfn.XLOOKUP($L465,#REF!,#REF!, ""), 0)</f>
        <v>#REF!</v>
      </c>
      <c r="AR465" s="1" t="e">
        <f>_xlfn.XLOOKUP($L465,Pos!$A:$A,Pos!AH:AH,_xlfn.XLOOKUP($L465,#REF!,#REF!, ""), 0)</f>
        <v>#REF!</v>
      </c>
      <c r="AS465" s="1" t="e">
        <f>_xlfn.XLOOKUP($L465,Pos!$A:$A,Pos!AI:AI,_xlfn.XLOOKUP($L465,#REF!,#REF!, ""), 0)</f>
        <v>#REF!</v>
      </c>
      <c r="AT465" s="1" t="e">
        <f>_xlfn.XLOOKUP($L465,Pos!$A:$A,Pos!AJ:AJ,_xlfn.XLOOKUP($L465,#REF!,#REF!, ""), 0)</f>
        <v>#REF!</v>
      </c>
      <c r="AU465" s="1" t="e">
        <f>_xlfn.XLOOKUP($L465,Pos!$A:$A,Pos!AK:AK,_xlfn.XLOOKUP($L465,#REF!,#REF!, ""), 0)</f>
        <v>#REF!</v>
      </c>
      <c r="AV465" s="1" t="e">
        <f>_xlfn.XLOOKUP($L465,Pos!$A:$A,Pos!AL:AL,_xlfn.XLOOKUP($L465,#REF!,#REF!, ""), 0)</f>
        <v>#REF!</v>
      </c>
      <c r="AW465" s="1" t="e">
        <f>_xlfn.XLOOKUP($L465,Pos!$A:$A,Pos!AM:AM,_xlfn.XLOOKUP($L465,#REF!,#REF!, ""), 0)</f>
        <v>#REF!</v>
      </c>
      <c r="AX465" s="1" t="e">
        <f>_xlfn.XLOOKUP($L465,Pos!$A:$A,Pos!AN:AN,_xlfn.XLOOKUP($L465,#REF!,#REF!, ""), 0)</f>
        <v>#REF!</v>
      </c>
      <c r="AY465" s="1" t="e">
        <f>_xlfn.XLOOKUP($L465,Pos!$A:$A,Pos!AO:AO,_xlfn.XLOOKUP($L465,#REF!,#REF!, ""), 0)</f>
        <v>#REF!</v>
      </c>
      <c r="AZ465" s="7" t="str">
        <f t="shared" si="166"/>
        <v>OUT</v>
      </c>
      <c r="BA465" s="1">
        <f>IF(OR(_xlfn.XLOOKUP(L465,Pos!B:B,Pos!L:L,FALSE)="ESG Reason",_xlfn.XLOOKUP(L465,Pos!B:B,Pos!L:L,FALSE)="Blacklisted"),1,0)</f>
        <v>0</v>
      </c>
      <c r="BC465" s="11">
        <v>8.6308018493318333E-11</v>
      </c>
      <c r="BD465" s="11">
        <f>_xlfn.XLOOKUP($L465,Pos!$B:$B,Pos!H:H,0, 0)</f>
        <v>0</v>
      </c>
      <c r="BE465" s="11">
        <f>_xlfn.XLOOKUP($L465,Pos!$B:$B,Pos!I:I,0, 0)</f>
        <v>5.5079031430261551E-4</v>
      </c>
      <c r="BF465" s="18">
        <f t="shared" si="167"/>
        <v>5.5079031430261551E-4</v>
      </c>
      <c r="BG465" s="1">
        <f t="shared" si="168"/>
        <v>1</v>
      </c>
      <c r="BH465" s="1">
        <f t="shared" si="169"/>
        <v>29</v>
      </c>
      <c r="BI465" s="18">
        <f t="shared" si="170"/>
        <v>8.6308018493318333E-11</v>
      </c>
      <c r="BJ465" s="3">
        <f t="shared" si="171"/>
        <v>0</v>
      </c>
      <c r="BK465" s="18">
        <f t="shared" si="172"/>
        <v>0</v>
      </c>
    </row>
    <row r="466" spans="3:63" x14ac:dyDescent="0.25">
      <c r="C466" s="3"/>
      <c r="D466" s="3"/>
      <c r="E466" s="3"/>
      <c r="F466" s="3"/>
      <c r="G466" s="51" t="s">
        <v>391</v>
      </c>
      <c r="H466" s="8" t="str">
        <f t="shared" si="162"/>
        <v>0%North America</v>
      </c>
      <c r="I466" s="11" cm="1">
        <f t="array" ref="I466">IF(
   AZ466 = "OUT", 0,IF(
   BD466 &gt;= LARGE(IF(ISNUMBER(BD:BD), BD:BD), 3),
   BE466 - 0.001,
   IF(BE466 &gt;=VLOOKUP(P466,mapping!$A:$B,2,FALSE), BE466,VLOOKUP(P466,mapping!$A$2:$B$8,2,FALSE))
))</f>
        <v>0</v>
      </c>
      <c r="J466" s="11" cm="1">
        <f t="array" ref="J466">IF(
    AZ466="OUT",0,IF(IF(
                      BD466&gt;=LARGE(IF(ISNUMBER(BD:BD),BD:BD),3),
                      BE466+0.001,
                      VLOOKUP(H466,mapping!$D:$E,2,FALSE)
                      )&gt;I466,
                   IF(
                      BD466&gt;=LARGE(IF(ISNUMBER(BD:BD),BD:BD),3),
                      BE466+0.001,
                      VLOOKUP(H466,mapping!$D:$E,2,FALSE)
                      ),
                   I466+0.002))</f>
        <v>0</v>
      </c>
      <c r="K466" s="8">
        <f t="shared" si="163"/>
        <v>5.4815761416003724E-4</v>
      </c>
      <c r="L466" s="1" t="str">
        <f>Pos!B1113</f>
        <v>US59156R1086</v>
      </c>
      <c r="M466" s="1" t="str">
        <f>_xlfn.XLOOKUP($L466,Pos!B:B,Pos!D:D,, 0)</f>
        <v>MetLife, Inc.</v>
      </c>
      <c r="N466" s="1" t="str">
        <f>_xlfn.XLOOKUP($L466,Pos!B:B,Pos!E:E,, 0)</f>
        <v>Insurance</v>
      </c>
      <c r="O466" s="1" t="str">
        <f t="shared" si="164"/>
        <v>Insurance_North America</v>
      </c>
      <c r="P466" s="1" t="str">
        <f>_xlfn.XLOOKUP($L466,Pos!B:B,Pos!F:F,, 0)</f>
        <v>North America</v>
      </c>
      <c r="Q466" s="1">
        <v>0</v>
      </c>
      <c r="R466" s="9">
        <f>_xlfn.XLOOKUP($L466,Pos!$B:$B,Pos!N:N,0, 0)</f>
        <v>5.44</v>
      </c>
      <c r="S466" s="9">
        <f>_xlfn.XLOOKUP($L466,Pos!$B:$B,Pos!O:O,0, 0)</f>
        <v>6.9112499999999999</v>
      </c>
      <c r="T466" s="9">
        <f>_xlfn.XLOOKUP($L466,Pos!$B:$B,Pos!P:P,0, 0)</f>
        <v>4.7333340000000002</v>
      </c>
      <c r="U466" s="9">
        <f>_xlfn.XLOOKUP($L466,Pos!$B:$B,Pos!Q:Q,0, 0)</f>
        <v>1.7</v>
      </c>
      <c r="V466" s="9">
        <f>_xlfn.XLOOKUP($L466,Pos!$B:$B,Pos!R:R,0, 0)</f>
        <v>5</v>
      </c>
      <c r="W466" s="9">
        <f>_xlfn.XLOOKUP($L466,Pos!$B:$B,Pos!S:S,0, 0)</f>
        <v>3.101667</v>
      </c>
      <c r="X466" s="9" t="str">
        <f>_xlfn.XLOOKUP($L466,Pos!$B:$B,Pos!J:J,0, 0)</f>
        <v>Outperform</v>
      </c>
      <c r="Y466" s="1">
        <v>0</v>
      </c>
      <c r="Z466" s="1">
        <v>0</v>
      </c>
      <c r="AA466" s="1">
        <f t="shared" si="165"/>
        <v>0</v>
      </c>
      <c r="AB466" s="9">
        <f>_xlfn.XLOOKUP(L466,Pos!B:B,Pos!K:K,-1,0)</f>
        <v>3.4782608695652169</v>
      </c>
      <c r="AC466" s="1" t="e">
        <f>_xlfn.XLOOKUP($L466,Pos!$A:$A,Pos!S:S,_xlfn.XLOOKUP($L466,#REF!,#REF!, ""), 0)</f>
        <v>#REF!</v>
      </c>
      <c r="AD466" s="1" t="e">
        <f>_xlfn.XLOOKUP($L466,Pos!$A:$A,Pos!T:T,_xlfn.XLOOKUP($L466,#REF!,#REF!, ""), 0)</f>
        <v>#REF!</v>
      </c>
      <c r="AE466" s="1" t="e">
        <f>_xlfn.XLOOKUP($L466,Pos!$A:$A,Pos!U:U,_xlfn.XLOOKUP($L466,#REF!,#REF!, ""), 0)</f>
        <v>#REF!</v>
      </c>
      <c r="AF466" s="1" t="e">
        <f>_xlfn.XLOOKUP($L466,Pos!$A:$A,Pos!V:V,_xlfn.XLOOKUP($L466,#REF!,#REF!, ""), 0)</f>
        <v>#REF!</v>
      </c>
      <c r="AG466" s="1" t="e">
        <f>_xlfn.XLOOKUP($L466,Pos!$A:$A,Pos!W:W,_xlfn.XLOOKUP($L466,#REF!,#REF!, ""), 0)</f>
        <v>#REF!</v>
      </c>
      <c r="AH466" s="1" t="e">
        <f>_xlfn.XLOOKUP($L466,Pos!$A:$A,Pos!X:X,_xlfn.XLOOKUP($L466,#REF!,#REF!, ""), 0)</f>
        <v>#REF!</v>
      </c>
      <c r="AI466" s="1" t="e">
        <f>_xlfn.XLOOKUP($L466,Pos!$A:$A,Pos!Y:Y,_xlfn.XLOOKUP($L466,#REF!,#REF!, ""), 0)</f>
        <v>#REF!</v>
      </c>
      <c r="AJ466" s="1" t="e">
        <f>_xlfn.XLOOKUP($L466,Pos!$A:$A,Pos!Z:Z,_xlfn.XLOOKUP($L466,#REF!,#REF!, ""), 0)</f>
        <v>#REF!</v>
      </c>
      <c r="AK466" s="1" t="e">
        <f>_xlfn.XLOOKUP($L466,Pos!$A:$A,Pos!AA:AA,_xlfn.XLOOKUP($L466,#REF!,#REF!, ""), 0)</f>
        <v>#REF!</v>
      </c>
      <c r="AL466" s="1" t="e">
        <f>_xlfn.XLOOKUP($L466,Pos!$A:$A,Pos!AB:AB,_xlfn.XLOOKUP($L466,#REF!,#REF!, ""), 0)</f>
        <v>#REF!</v>
      </c>
      <c r="AM466" s="1" t="e">
        <f>_xlfn.XLOOKUP($L466,Pos!$A:$A,Pos!AC:AC,_xlfn.XLOOKUP($L466,#REF!,#REF!, ""), 0)</f>
        <v>#REF!</v>
      </c>
      <c r="AN466" s="1" t="e">
        <f>_xlfn.XLOOKUP($L466,Pos!$A:$A,Pos!AD:AD,_xlfn.XLOOKUP($L466,#REF!,#REF!, ""), 0)</f>
        <v>#REF!</v>
      </c>
      <c r="AO466" s="1" t="e">
        <f>_xlfn.XLOOKUP($L466,Pos!$A:$A,Pos!AE:AE,_xlfn.XLOOKUP($L466,#REF!,#REF!, ""), 0)</f>
        <v>#REF!</v>
      </c>
      <c r="AP466" s="1" t="e">
        <f>_xlfn.XLOOKUP($L466,Pos!$A:$A,Pos!AF:AF,_xlfn.XLOOKUP($L466,#REF!,#REF!, ""), 0)</f>
        <v>#REF!</v>
      </c>
      <c r="AQ466" s="1" t="e">
        <f>_xlfn.XLOOKUP($L466,Pos!$A:$A,Pos!AG:AG,_xlfn.XLOOKUP($L466,#REF!,#REF!, ""), 0)</f>
        <v>#REF!</v>
      </c>
      <c r="AR466" s="1" t="e">
        <f>_xlfn.XLOOKUP($L466,Pos!$A:$A,Pos!AH:AH,_xlfn.XLOOKUP($L466,#REF!,#REF!, ""), 0)</f>
        <v>#REF!</v>
      </c>
      <c r="AS466" s="1" t="e">
        <f>_xlfn.XLOOKUP($L466,Pos!$A:$A,Pos!AI:AI,_xlfn.XLOOKUP($L466,#REF!,#REF!, ""), 0)</f>
        <v>#REF!</v>
      </c>
      <c r="AT466" s="1" t="e">
        <f>_xlfn.XLOOKUP($L466,Pos!$A:$A,Pos!AJ:AJ,_xlfn.XLOOKUP($L466,#REF!,#REF!, ""), 0)</f>
        <v>#REF!</v>
      </c>
      <c r="AU466" s="1" t="e">
        <f>_xlfn.XLOOKUP($L466,Pos!$A:$A,Pos!AK:AK,_xlfn.XLOOKUP($L466,#REF!,#REF!, ""), 0)</f>
        <v>#REF!</v>
      </c>
      <c r="AV466" s="1" t="e">
        <f>_xlfn.XLOOKUP($L466,Pos!$A:$A,Pos!AL:AL,_xlfn.XLOOKUP($L466,#REF!,#REF!, ""), 0)</f>
        <v>#REF!</v>
      </c>
      <c r="AW466" s="1" t="e">
        <f>_xlfn.XLOOKUP($L466,Pos!$A:$A,Pos!AM:AM,_xlfn.XLOOKUP($L466,#REF!,#REF!, ""), 0)</f>
        <v>#REF!</v>
      </c>
      <c r="AX466" s="1" t="e">
        <f>_xlfn.XLOOKUP($L466,Pos!$A:$A,Pos!AN:AN,_xlfn.XLOOKUP($L466,#REF!,#REF!, ""), 0)</f>
        <v>#REF!</v>
      </c>
      <c r="AY466" s="1" t="e">
        <f>_xlfn.XLOOKUP($L466,Pos!$A:$A,Pos!AO:AO,_xlfn.XLOOKUP($L466,#REF!,#REF!, ""), 0)</f>
        <v>#REF!</v>
      </c>
      <c r="AZ466" s="7" t="str">
        <f t="shared" si="166"/>
        <v>OUT</v>
      </c>
      <c r="BA466" s="1">
        <f>IF(OR(_xlfn.XLOOKUP(L466,Pos!B:B,Pos!L:L,FALSE)="ESG Reason",_xlfn.XLOOKUP(L466,Pos!B:B,Pos!L:L,FALSE)="Blacklisted"),1,0)</f>
        <v>0</v>
      </c>
      <c r="BC466" s="11">
        <v>9.1408940145658912E-11</v>
      </c>
      <c r="BD466" s="11">
        <f>_xlfn.XLOOKUP($L466,Pos!$B:$B,Pos!H:H,0, 0)</f>
        <v>0</v>
      </c>
      <c r="BE466" s="11">
        <f>_xlfn.XLOOKUP($L466,Pos!$B:$B,Pos!I:I,0, 0)</f>
        <v>5.4815761416003724E-4</v>
      </c>
      <c r="BF466" s="18">
        <f t="shared" si="167"/>
        <v>5.4815761416003724E-4</v>
      </c>
      <c r="BG466" s="1">
        <f t="shared" si="168"/>
        <v>1</v>
      </c>
      <c r="BH466" s="1">
        <f t="shared" si="169"/>
        <v>30</v>
      </c>
      <c r="BI466" s="18">
        <f t="shared" si="170"/>
        <v>9.1408940145658912E-11</v>
      </c>
      <c r="BJ466" s="3">
        <f t="shared" si="171"/>
        <v>0</v>
      </c>
      <c r="BK466" s="18">
        <f t="shared" si="172"/>
        <v>0</v>
      </c>
    </row>
    <row r="467" spans="3:63" x14ac:dyDescent="0.25">
      <c r="C467" s="3"/>
      <c r="D467" s="3"/>
      <c r="E467" s="3"/>
      <c r="F467" s="3"/>
      <c r="G467" s="51" t="s">
        <v>380</v>
      </c>
      <c r="H467" s="8" t="str">
        <f t="shared" si="162"/>
        <v>0%North America</v>
      </c>
      <c r="I467" s="11" cm="1">
        <f t="array" ref="I467">IF(
   AZ467 = "OUT", 0,IF(
   BD467 &gt;= LARGE(IF(ISNUMBER(BD:BD), BD:BD), 3),
   BE467 - 0.001,
   IF(BE467 &gt;=VLOOKUP(P467,mapping!$A:$B,2,FALSE), BE467,VLOOKUP(P467,mapping!$A$2:$B$8,2,FALSE))
))</f>
        <v>0</v>
      </c>
      <c r="J467" s="11" cm="1">
        <f t="array" ref="J467">IF(
    AZ467="OUT",0,IF(IF(
                      BD467&gt;=LARGE(IF(ISNUMBER(BD:BD),BD:BD),3),
                      BE467+0.001,
                      VLOOKUP(H467,mapping!$D:$E,2,FALSE)
                      )&gt;I467,
                   IF(
                      BD467&gt;=LARGE(IF(ISNUMBER(BD:BD),BD:BD),3),
                      BE467+0.001,
                      VLOOKUP(H467,mapping!$D:$E,2,FALSE)
                      ),
                   I467+0.002))</f>
        <v>0</v>
      </c>
      <c r="K467" s="8">
        <f t="shared" si="163"/>
        <v>5.4771144634724843E-4</v>
      </c>
      <c r="L467" s="1" t="str">
        <f>Pos!B1238</f>
        <v>US8740541094</v>
      </c>
      <c r="M467" s="1" t="str">
        <f>_xlfn.XLOOKUP($L467,Pos!B:B,Pos!D:D,, 0)</f>
        <v>Take-Two Interactive Software, Inc.</v>
      </c>
      <c r="N467" s="1" t="str">
        <f>_xlfn.XLOOKUP($L467,Pos!B:B,Pos!E:E,, 0)</f>
        <v>Technology</v>
      </c>
      <c r="O467" s="1" t="str">
        <f t="shared" si="164"/>
        <v>Technology_North America</v>
      </c>
      <c r="P467" s="1" t="str">
        <f>_xlfn.XLOOKUP($L467,Pos!B:B,Pos!F:F,, 0)</f>
        <v>North America</v>
      </c>
      <c r="Q467" s="1">
        <v>0</v>
      </c>
      <c r="R467" s="9">
        <f>_xlfn.XLOOKUP($L467,Pos!$B:$B,Pos!N:N,0, 0)</f>
        <v>0</v>
      </c>
      <c r="S467" s="9">
        <f>_xlfn.XLOOKUP($L467,Pos!$B:$B,Pos!O:O,0, 0)</f>
        <v>0.84</v>
      </c>
      <c r="T467" s="9">
        <f>_xlfn.XLOOKUP($L467,Pos!$B:$B,Pos!P:P,0, 0)</f>
        <v>1.8</v>
      </c>
      <c r="U467" s="9">
        <f>_xlfn.XLOOKUP($L467,Pos!$B:$B,Pos!Q:Q,0, 0)</f>
        <v>8.9</v>
      </c>
      <c r="V467" s="9">
        <f>_xlfn.XLOOKUP($L467,Pos!$B:$B,Pos!R:R,0, 0)</f>
        <v>6.8333329999999997</v>
      </c>
      <c r="W467" s="9">
        <f>_xlfn.XLOOKUP($L467,Pos!$B:$B,Pos!S:S,0, 0)</f>
        <v>5.41</v>
      </c>
      <c r="X467" s="9" t="str">
        <f>_xlfn.XLOOKUP($L467,Pos!$B:$B,Pos!J:J,0, 0)</f>
        <v>Buy</v>
      </c>
      <c r="Y467" s="1">
        <v>0</v>
      </c>
      <c r="Z467" s="1">
        <v>0</v>
      </c>
      <c r="AA467" s="1">
        <f t="shared" si="165"/>
        <v>0</v>
      </c>
      <c r="AB467" s="9">
        <f>_xlfn.XLOOKUP(L467,Pos!B:B,Pos!K:K,-1,0)</f>
        <v>3.195876288659794</v>
      </c>
      <c r="AC467" s="1" t="e">
        <f>_xlfn.XLOOKUP($L467,Pos!$A:$A,Pos!S:S,_xlfn.XLOOKUP($L467,#REF!,#REF!, ""), 0)</f>
        <v>#REF!</v>
      </c>
      <c r="AD467" s="1" t="e">
        <f>_xlfn.XLOOKUP($L467,Pos!$A:$A,Pos!T:T,_xlfn.XLOOKUP($L467,#REF!,#REF!, ""), 0)</f>
        <v>#REF!</v>
      </c>
      <c r="AE467" s="1" t="e">
        <f>_xlfn.XLOOKUP($L467,Pos!$A:$A,Pos!U:U,_xlfn.XLOOKUP($L467,#REF!,#REF!, ""), 0)</f>
        <v>#REF!</v>
      </c>
      <c r="AF467" s="1" t="e">
        <f>_xlfn.XLOOKUP($L467,Pos!$A:$A,Pos!V:V,_xlfn.XLOOKUP($L467,#REF!,#REF!, ""), 0)</f>
        <v>#REF!</v>
      </c>
      <c r="AG467" s="1" t="e">
        <f>_xlfn.XLOOKUP($L467,Pos!$A:$A,Pos!W:W,_xlfn.XLOOKUP($L467,#REF!,#REF!, ""), 0)</f>
        <v>#REF!</v>
      </c>
      <c r="AH467" s="1" t="e">
        <f>_xlfn.XLOOKUP($L467,Pos!$A:$A,Pos!X:X,_xlfn.XLOOKUP($L467,#REF!,#REF!, ""), 0)</f>
        <v>#REF!</v>
      </c>
      <c r="AI467" s="1" t="e">
        <f>_xlfn.XLOOKUP($L467,Pos!$A:$A,Pos!Y:Y,_xlfn.XLOOKUP($L467,#REF!,#REF!, ""), 0)</f>
        <v>#REF!</v>
      </c>
      <c r="AJ467" s="1" t="e">
        <f>_xlfn.XLOOKUP($L467,Pos!$A:$A,Pos!Z:Z,_xlfn.XLOOKUP($L467,#REF!,#REF!, ""), 0)</f>
        <v>#REF!</v>
      </c>
      <c r="AK467" s="1" t="e">
        <f>_xlfn.XLOOKUP($L467,Pos!$A:$A,Pos!AA:AA,_xlfn.XLOOKUP($L467,#REF!,#REF!, ""), 0)</f>
        <v>#REF!</v>
      </c>
      <c r="AL467" s="1" t="e">
        <f>_xlfn.XLOOKUP($L467,Pos!$A:$A,Pos!AB:AB,_xlfn.XLOOKUP($L467,#REF!,#REF!, ""), 0)</f>
        <v>#REF!</v>
      </c>
      <c r="AM467" s="1" t="e">
        <f>_xlfn.XLOOKUP($L467,Pos!$A:$A,Pos!AC:AC,_xlfn.XLOOKUP($L467,#REF!,#REF!, ""), 0)</f>
        <v>#REF!</v>
      </c>
      <c r="AN467" s="1" t="e">
        <f>_xlfn.XLOOKUP($L467,Pos!$A:$A,Pos!AD:AD,_xlfn.XLOOKUP($L467,#REF!,#REF!, ""), 0)</f>
        <v>#REF!</v>
      </c>
      <c r="AO467" s="1" t="e">
        <f>_xlfn.XLOOKUP($L467,Pos!$A:$A,Pos!AE:AE,_xlfn.XLOOKUP($L467,#REF!,#REF!, ""), 0)</f>
        <v>#REF!</v>
      </c>
      <c r="AP467" s="1" t="e">
        <f>_xlfn.XLOOKUP($L467,Pos!$A:$A,Pos!AF:AF,_xlfn.XLOOKUP($L467,#REF!,#REF!, ""), 0)</f>
        <v>#REF!</v>
      </c>
      <c r="AQ467" s="1" t="e">
        <f>_xlfn.XLOOKUP($L467,Pos!$A:$A,Pos!AG:AG,_xlfn.XLOOKUP($L467,#REF!,#REF!, ""), 0)</f>
        <v>#REF!</v>
      </c>
      <c r="AR467" s="1" t="e">
        <f>_xlfn.XLOOKUP($L467,Pos!$A:$A,Pos!AH:AH,_xlfn.XLOOKUP($L467,#REF!,#REF!, ""), 0)</f>
        <v>#REF!</v>
      </c>
      <c r="AS467" s="1" t="e">
        <f>_xlfn.XLOOKUP($L467,Pos!$A:$A,Pos!AI:AI,_xlfn.XLOOKUP($L467,#REF!,#REF!, ""), 0)</f>
        <v>#REF!</v>
      </c>
      <c r="AT467" s="1" t="e">
        <f>_xlfn.XLOOKUP($L467,Pos!$A:$A,Pos!AJ:AJ,_xlfn.XLOOKUP($L467,#REF!,#REF!, ""), 0)</f>
        <v>#REF!</v>
      </c>
      <c r="AU467" s="1" t="e">
        <f>_xlfn.XLOOKUP($L467,Pos!$A:$A,Pos!AK:AK,_xlfn.XLOOKUP($L467,#REF!,#REF!, ""), 0)</f>
        <v>#REF!</v>
      </c>
      <c r="AV467" s="1" t="e">
        <f>_xlfn.XLOOKUP($L467,Pos!$A:$A,Pos!AL:AL,_xlfn.XLOOKUP($L467,#REF!,#REF!, ""), 0)</f>
        <v>#REF!</v>
      </c>
      <c r="AW467" s="1" t="e">
        <f>_xlfn.XLOOKUP($L467,Pos!$A:$A,Pos!AM:AM,_xlfn.XLOOKUP($L467,#REF!,#REF!, ""), 0)</f>
        <v>#REF!</v>
      </c>
      <c r="AX467" s="1" t="e">
        <f>_xlfn.XLOOKUP($L467,Pos!$A:$A,Pos!AN:AN,_xlfn.XLOOKUP($L467,#REF!,#REF!, ""), 0)</f>
        <v>#REF!</v>
      </c>
      <c r="AY467" s="1" t="e">
        <f>_xlfn.XLOOKUP($L467,Pos!$A:$A,Pos!AO:AO,_xlfn.XLOOKUP($L467,#REF!,#REF!, ""), 0)</f>
        <v>#REF!</v>
      </c>
      <c r="AZ467" s="7" t="str">
        <f t="shared" si="166"/>
        <v>OUT</v>
      </c>
      <c r="BA467" s="1">
        <f>IF(OR(_xlfn.XLOOKUP(L467,Pos!B:B,Pos!L:L,FALSE)="ESG Reason",_xlfn.XLOOKUP(L467,Pos!B:B,Pos!L:L,FALSE)="Blacklisted"),1,0)</f>
        <v>0</v>
      </c>
      <c r="BC467" s="11">
        <v>1.9841977164196681E-10</v>
      </c>
      <c r="BD467" s="11">
        <f>_xlfn.XLOOKUP($L467,Pos!$B:$B,Pos!H:H,0, 0)</f>
        <v>0</v>
      </c>
      <c r="BE467" s="11">
        <f>_xlfn.XLOOKUP($L467,Pos!$B:$B,Pos!I:I,0, 0)</f>
        <v>5.4771144634724843E-4</v>
      </c>
      <c r="BF467" s="18">
        <f t="shared" si="167"/>
        <v>5.4771144634724843E-4</v>
      </c>
      <c r="BG467" s="1">
        <f t="shared" si="168"/>
        <v>1</v>
      </c>
      <c r="BH467" s="1">
        <f t="shared" si="169"/>
        <v>35</v>
      </c>
      <c r="BI467" s="18">
        <f t="shared" si="170"/>
        <v>1.9841977164196681E-10</v>
      </c>
      <c r="BJ467" s="3">
        <f t="shared" si="171"/>
        <v>0</v>
      </c>
      <c r="BK467" s="18">
        <f t="shared" si="172"/>
        <v>0</v>
      </c>
    </row>
    <row r="468" spans="3:63" x14ac:dyDescent="0.25">
      <c r="C468" s="3"/>
      <c r="D468" s="3"/>
      <c r="E468" s="3"/>
      <c r="F468" s="3"/>
      <c r="G468" s="51" t="s">
        <v>364</v>
      </c>
      <c r="H468" s="8" t="str">
        <f t="shared" si="162"/>
        <v>0%North America</v>
      </c>
      <c r="I468" s="11" cm="1">
        <f t="array" ref="I468">IF(
   AZ468 = "OUT", 0,IF(
   BD468 &gt;= LARGE(IF(ISNUMBER(BD:BD), BD:BD), 3),
   BE468 - 0.001,
   IF(BE468 &gt;=VLOOKUP(P468,mapping!$A:$B,2,FALSE), BE468,VLOOKUP(P468,mapping!$A$2:$B$8,2,FALSE))
))</f>
        <v>0</v>
      </c>
      <c r="J468" s="11" cm="1">
        <f t="array" ref="J468">IF(
    AZ468="OUT",0,IF(IF(
                      BD468&gt;=LARGE(IF(ISNUMBER(BD:BD),BD:BD),3),
                      BE468+0.001,
                      VLOOKUP(H468,mapping!$D:$E,2,FALSE)
                      )&gt;I468,
                   IF(
                      BD468&gt;=LARGE(IF(ISNUMBER(BD:BD),BD:BD),3),
                      BE468+0.001,
                      VLOOKUP(H468,mapping!$D:$E,2,FALSE)
                      ),
                   I468+0.002))</f>
        <v>0</v>
      </c>
      <c r="K468" s="8">
        <f t="shared" si="163"/>
        <v>5.4739879882813205E-4</v>
      </c>
      <c r="L468" s="1" t="str">
        <f>Pos!B895</f>
        <v>US1468691027</v>
      </c>
      <c r="M468" s="1" t="str">
        <f>_xlfn.XLOOKUP($L468,Pos!B:B,Pos!D:D,, 0)</f>
        <v>Carvana Co. Class A</v>
      </c>
      <c r="N468" s="1" t="str">
        <f>_xlfn.XLOOKUP($L468,Pos!B:B,Pos!E:E,, 0)</f>
        <v>Retail</v>
      </c>
      <c r="O468" s="1" t="str">
        <f t="shared" si="164"/>
        <v>Retail_North America</v>
      </c>
      <c r="P468" s="1" t="str">
        <f>_xlfn.XLOOKUP($L468,Pos!B:B,Pos!F:F,, 0)</f>
        <v>North America</v>
      </c>
      <c r="Q468" s="1">
        <v>0</v>
      </c>
      <c r="R468" s="9">
        <f>_xlfn.XLOOKUP($L468,Pos!$B:$B,Pos!N:N,0, 0)</f>
        <v>0</v>
      </c>
      <c r="S468" s="9">
        <f>_xlfn.XLOOKUP($L468,Pos!$B:$B,Pos!O:O,0, 0)</f>
        <v>1.353</v>
      </c>
      <c r="T468" s="9">
        <f>_xlfn.XLOOKUP($L468,Pos!$B:$B,Pos!P:P,0, 0)</f>
        <v>6.15</v>
      </c>
      <c r="U468" s="9">
        <f>_xlfn.XLOOKUP($L468,Pos!$B:$B,Pos!Q:Q,0, 0)</f>
        <v>8.1</v>
      </c>
      <c r="V468" s="9">
        <f>_xlfn.XLOOKUP($L468,Pos!$B:$B,Pos!R:R,0, 0)</f>
        <v>0.26666669999999998</v>
      </c>
      <c r="W468" s="9">
        <f>_xlfn.XLOOKUP($L468,Pos!$B:$B,Pos!S:S,0, 0)</f>
        <v>8.0883330000000004</v>
      </c>
      <c r="X468" s="9" t="str">
        <f>_xlfn.XLOOKUP($L468,Pos!$B:$B,Pos!J:J,0, 0)</f>
        <v>Outperform</v>
      </c>
      <c r="Y468" s="1">
        <v>0</v>
      </c>
      <c r="Z468" s="1">
        <v>0</v>
      </c>
      <c r="AA468" s="1">
        <f t="shared" si="165"/>
        <v>0</v>
      </c>
      <c r="AB468" s="9">
        <f>_xlfn.XLOOKUP(L468,Pos!B:B,Pos!K:K,-1,0)</f>
        <v>1.1111111111111109</v>
      </c>
      <c r="AC468" s="1" t="e">
        <f>_xlfn.XLOOKUP($L468,Pos!$A:$A,Pos!S:S,_xlfn.XLOOKUP($L468,#REF!,#REF!, ""), 0)</f>
        <v>#REF!</v>
      </c>
      <c r="AD468" s="1" t="e">
        <f>_xlfn.XLOOKUP($L468,Pos!$A:$A,Pos!T:T,_xlfn.XLOOKUP($L468,#REF!,#REF!, ""), 0)</f>
        <v>#REF!</v>
      </c>
      <c r="AE468" s="1" t="e">
        <f>_xlfn.XLOOKUP($L468,Pos!$A:$A,Pos!U:U,_xlfn.XLOOKUP($L468,#REF!,#REF!, ""), 0)</f>
        <v>#REF!</v>
      </c>
      <c r="AF468" s="1" t="e">
        <f>_xlfn.XLOOKUP($L468,Pos!$A:$A,Pos!V:V,_xlfn.XLOOKUP($L468,#REF!,#REF!, ""), 0)</f>
        <v>#REF!</v>
      </c>
      <c r="AG468" s="1" t="e">
        <f>_xlfn.XLOOKUP($L468,Pos!$A:$A,Pos!W:W,_xlfn.XLOOKUP($L468,#REF!,#REF!, ""), 0)</f>
        <v>#REF!</v>
      </c>
      <c r="AH468" s="1" t="e">
        <f>_xlfn.XLOOKUP($L468,Pos!$A:$A,Pos!X:X,_xlfn.XLOOKUP($L468,#REF!,#REF!, ""), 0)</f>
        <v>#REF!</v>
      </c>
      <c r="AI468" s="1" t="e">
        <f>_xlfn.XLOOKUP($L468,Pos!$A:$A,Pos!Y:Y,_xlfn.XLOOKUP($L468,#REF!,#REF!, ""), 0)</f>
        <v>#REF!</v>
      </c>
      <c r="AJ468" s="1" t="e">
        <f>_xlfn.XLOOKUP($L468,Pos!$A:$A,Pos!Z:Z,_xlfn.XLOOKUP($L468,#REF!,#REF!, ""), 0)</f>
        <v>#REF!</v>
      </c>
      <c r="AK468" s="1" t="e">
        <f>_xlfn.XLOOKUP($L468,Pos!$A:$A,Pos!AA:AA,_xlfn.XLOOKUP($L468,#REF!,#REF!, ""), 0)</f>
        <v>#REF!</v>
      </c>
      <c r="AL468" s="1" t="e">
        <f>_xlfn.XLOOKUP($L468,Pos!$A:$A,Pos!AB:AB,_xlfn.XLOOKUP($L468,#REF!,#REF!, ""), 0)</f>
        <v>#REF!</v>
      </c>
      <c r="AM468" s="1" t="e">
        <f>_xlfn.XLOOKUP($L468,Pos!$A:$A,Pos!AC:AC,_xlfn.XLOOKUP($L468,#REF!,#REF!, ""), 0)</f>
        <v>#REF!</v>
      </c>
      <c r="AN468" s="1" t="e">
        <f>_xlfn.XLOOKUP($L468,Pos!$A:$A,Pos!AD:AD,_xlfn.XLOOKUP($L468,#REF!,#REF!, ""), 0)</f>
        <v>#REF!</v>
      </c>
      <c r="AO468" s="1" t="e">
        <f>_xlfn.XLOOKUP($L468,Pos!$A:$A,Pos!AE:AE,_xlfn.XLOOKUP($L468,#REF!,#REF!, ""), 0)</f>
        <v>#REF!</v>
      </c>
      <c r="AP468" s="1" t="e">
        <f>_xlfn.XLOOKUP($L468,Pos!$A:$A,Pos!AF:AF,_xlfn.XLOOKUP($L468,#REF!,#REF!, ""), 0)</f>
        <v>#REF!</v>
      </c>
      <c r="AQ468" s="1" t="e">
        <f>_xlfn.XLOOKUP($L468,Pos!$A:$A,Pos!AG:AG,_xlfn.XLOOKUP($L468,#REF!,#REF!, ""), 0)</f>
        <v>#REF!</v>
      </c>
      <c r="AR468" s="1" t="e">
        <f>_xlfn.XLOOKUP($L468,Pos!$A:$A,Pos!AH:AH,_xlfn.XLOOKUP($L468,#REF!,#REF!, ""), 0)</f>
        <v>#REF!</v>
      </c>
      <c r="AS468" s="1" t="e">
        <f>_xlfn.XLOOKUP($L468,Pos!$A:$A,Pos!AI:AI,_xlfn.XLOOKUP($L468,#REF!,#REF!, ""), 0)</f>
        <v>#REF!</v>
      </c>
      <c r="AT468" s="1" t="e">
        <f>_xlfn.XLOOKUP($L468,Pos!$A:$A,Pos!AJ:AJ,_xlfn.XLOOKUP($L468,#REF!,#REF!, ""), 0)</f>
        <v>#REF!</v>
      </c>
      <c r="AU468" s="1" t="e">
        <f>_xlfn.XLOOKUP($L468,Pos!$A:$A,Pos!AK:AK,_xlfn.XLOOKUP($L468,#REF!,#REF!, ""), 0)</f>
        <v>#REF!</v>
      </c>
      <c r="AV468" s="1" t="e">
        <f>_xlfn.XLOOKUP($L468,Pos!$A:$A,Pos!AL:AL,_xlfn.XLOOKUP($L468,#REF!,#REF!, ""), 0)</f>
        <v>#REF!</v>
      </c>
      <c r="AW468" s="1" t="e">
        <f>_xlfn.XLOOKUP($L468,Pos!$A:$A,Pos!AM:AM,_xlfn.XLOOKUP($L468,#REF!,#REF!, ""), 0)</f>
        <v>#REF!</v>
      </c>
      <c r="AX468" s="1" t="e">
        <f>_xlfn.XLOOKUP($L468,Pos!$A:$A,Pos!AN:AN,_xlfn.XLOOKUP($L468,#REF!,#REF!, ""), 0)</f>
        <v>#REF!</v>
      </c>
      <c r="AY468" s="1" t="e">
        <f>_xlfn.XLOOKUP($L468,Pos!$A:$A,Pos!AO:AO,_xlfn.XLOOKUP($L468,#REF!,#REF!, ""), 0)</f>
        <v>#REF!</v>
      </c>
      <c r="AZ468" s="7" t="str">
        <f t="shared" si="166"/>
        <v>OUT</v>
      </c>
      <c r="BA468" s="1">
        <f>IF(OR(_xlfn.XLOOKUP(L468,Pos!B:B,Pos!L:L,FALSE)="ESG Reason",_xlfn.XLOOKUP(L468,Pos!B:B,Pos!L:L,FALSE)="Blacklisted"),1,0)</f>
        <v>1</v>
      </c>
      <c r="BC468" s="11">
        <v>2.0074831905517041E-10</v>
      </c>
      <c r="BD468" s="11">
        <f>_xlfn.XLOOKUP($L468,Pos!$B:$B,Pos!H:H,0, 0)</f>
        <v>0</v>
      </c>
      <c r="BE468" s="11">
        <f>_xlfn.XLOOKUP($L468,Pos!$B:$B,Pos!I:I,0, 0)</f>
        <v>5.4739879882813205E-4</v>
      </c>
      <c r="BF468" s="18">
        <f t="shared" si="167"/>
        <v>5.4739879882813205E-4</v>
      </c>
      <c r="BG468" s="1">
        <f t="shared" si="168"/>
        <v>1</v>
      </c>
      <c r="BH468" s="1">
        <f t="shared" si="169"/>
        <v>34</v>
      </c>
      <c r="BI468" s="18">
        <f t="shared" si="170"/>
        <v>2.0074831905517041E-10</v>
      </c>
      <c r="BJ468" s="3">
        <f t="shared" si="171"/>
        <v>0</v>
      </c>
      <c r="BK468" s="18">
        <f t="shared" si="172"/>
        <v>0</v>
      </c>
    </row>
    <row r="469" spans="3:63" x14ac:dyDescent="0.25">
      <c r="C469" s="3"/>
      <c r="D469" s="3"/>
      <c r="E469" s="3"/>
      <c r="F469" s="3"/>
      <c r="G469" s="51" t="s">
        <v>379</v>
      </c>
      <c r="H469" s="8" t="str">
        <f t="shared" si="162"/>
        <v>0%North America</v>
      </c>
      <c r="I469" s="11" cm="1">
        <f t="array" ref="I469">IF(
   AZ469 = "OUT", 0,IF(
   BD469 &gt;= LARGE(IF(ISNUMBER(BD:BD), BD:BD), 3),
   BE469 - 0.001,
   IF(BE469 &gt;=VLOOKUP(P469,mapping!$A:$B,2,FALSE), BE469,VLOOKUP(P469,mapping!$A$2:$B$8,2,FALSE))
))</f>
        <v>0</v>
      </c>
      <c r="J469" s="11" cm="1">
        <f t="array" ref="J469">IF(
    AZ469="OUT",0,IF(IF(
                      BD469&gt;=LARGE(IF(ISNUMBER(BD:BD),BD:BD),3),
                      BE469+0.001,
                      VLOOKUP(H469,mapping!$D:$E,2,FALSE)
                      )&gt;I469,
                   IF(
                      BD469&gt;=LARGE(IF(ISNUMBER(BD:BD),BD:BD),3),
                      BE469+0.001,
                      VLOOKUP(H469,mapping!$D:$E,2,FALSE)
                      ),
                   I469+0.002))</f>
        <v>0</v>
      </c>
      <c r="K469" s="8">
        <f t="shared" si="163"/>
        <v>5.4292601901290431E-4</v>
      </c>
      <c r="L469" s="1" t="str">
        <f>Pos!B1052</f>
        <v>US4576693075</v>
      </c>
      <c r="M469" s="1" t="str">
        <f>_xlfn.XLOOKUP($L469,Pos!B:B,Pos!D:D,, 0)</f>
        <v>Insmed Incorporated</v>
      </c>
      <c r="N469" s="1" t="str">
        <f>_xlfn.XLOOKUP($L469,Pos!B:B,Pos!E:E,, 0)</f>
        <v>Health Care</v>
      </c>
      <c r="O469" s="1" t="str">
        <f t="shared" si="164"/>
        <v>Health Care_North America</v>
      </c>
      <c r="P469" s="1" t="str">
        <f>_xlfn.XLOOKUP($L469,Pos!B:B,Pos!F:F,, 0)</f>
        <v>North America</v>
      </c>
      <c r="Q469" s="1">
        <v>0</v>
      </c>
      <c r="R469" s="9">
        <f>_xlfn.XLOOKUP($L469,Pos!$B:$B,Pos!N:N,0, 0)</f>
        <v>0</v>
      </c>
      <c r="S469" s="9">
        <f>_xlfn.XLOOKUP($L469,Pos!$B:$B,Pos!O:O,0, 0)</f>
        <v>3.37</v>
      </c>
      <c r="T469" s="9">
        <f>_xlfn.XLOOKUP($L469,Pos!$B:$B,Pos!P:P,0, 0)</f>
        <v>1.5</v>
      </c>
      <c r="U469" s="9">
        <f>_xlfn.XLOOKUP($L469,Pos!$B:$B,Pos!Q:Q,0, 0)</f>
        <v>5.8</v>
      </c>
      <c r="V469" s="9">
        <f>_xlfn.XLOOKUP($L469,Pos!$B:$B,Pos!R:R,0, 0)</f>
        <v>3.9</v>
      </c>
      <c r="W469" s="9">
        <f>_xlfn.XLOOKUP($L469,Pos!$B:$B,Pos!S:S,0, 0)</f>
        <v>6.96</v>
      </c>
      <c r="X469" s="9" t="str">
        <f>_xlfn.XLOOKUP($L469,Pos!$B:$B,Pos!J:J,0, 0)</f>
        <v>Buy</v>
      </c>
      <c r="Y469" s="1">
        <v>0</v>
      </c>
      <c r="Z469" s="1">
        <v>0</v>
      </c>
      <c r="AA469" s="1">
        <f t="shared" si="165"/>
        <v>0</v>
      </c>
      <c r="AB469" s="9">
        <f>_xlfn.XLOOKUP(L469,Pos!B:B,Pos!K:K,-1,0)</f>
        <v>0.50847457627118642</v>
      </c>
      <c r="AC469" s="1" t="e">
        <f>_xlfn.XLOOKUP($L469,Pos!$A:$A,Pos!S:S,_xlfn.XLOOKUP($L469,#REF!,#REF!, ""), 0)</f>
        <v>#REF!</v>
      </c>
      <c r="AD469" s="1" t="e">
        <f>_xlfn.XLOOKUP($L469,Pos!$A:$A,Pos!T:T,_xlfn.XLOOKUP($L469,#REF!,#REF!, ""), 0)</f>
        <v>#REF!</v>
      </c>
      <c r="AE469" s="1" t="e">
        <f>_xlfn.XLOOKUP($L469,Pos!$A:$A,Pos!U:U,_xlfn.XLOOKUP($L469,#REF!,#REF!, ""), 0)</f>
        <v>#REF!</v>
      </c>
      <c r="AF469" s="1" t="e">
        <f>_xlfn.XLOOKUP($L469,Pos!$A:$A,Pos!V:V,_xlfn.XLOOKUP($L469,#REF!,#REF!, ""), 0)</f>
        <v>#REF!</v>
      </c>
      <c r="AG469" s="1" t="e">
        <f>_xlfn.XLOOKUP($L469,Pos!$A:$A,Pos!W:W,_xlfn.XLOOKUP($L469,#REF!,#REF!, ""), 0)</f>
        <v>#REF!</v>
      </c>
      <c r="AH469" s="1" t="e">
        <f>_xlfn.XLOOKUP($L469,Pos!$A:$A,Pos!X:X,_xlfn.XLOOKUP($L469,#REF!,#REF!, ""), 0)</f>
        <v>#REF!</v>
      </c>
      <c r="AI469" s="1" t="e">
        <f>_xlfn.XLOOKUP($L469,Pos!$A:$A,Pos!Y:Y,_xlfn.XLOOKUP($L469,#REF!,#REF!, ""), 0)</f>
        <v>#REF!</v>
      </c>
      <c r="AJ469" s="1" t="e">
        <f>_xlfn.XLOOKUP($L469,Pos!$A:$A,Pos!Z:Z,_xlfn.XLOOKUP($L469,#REF!,#REF!, ""), 0)</f>
        <v>#REF!</v>
      </c>
      <c r="AK469" s="1" t="e">
        <f>_xlfn.XLOOKUP($L469,Pos!$A:$A,Pos!AA:AA,_xlfn.XLOOKUP($L469,#REF!,#REF!, ""), 0)</f>
        <v>#REF!</v>
      </c>
      <c r="AL469" s="1" t="e">
        <f>_xlfn.XLOOKUP($L469,Pos!$A:$A,Pos!AB:AB,_xlfn.XLOOKUP($L469,#REF!,#REF!, ""), 0)</f>
        <v>#REF!</v>
      </c>
      <c r="AM469" s="1" t="e">
        <f>_xlfn.XLOOKUP($L469,Pos!$A:$A,Pos!AC:AC,_xlfn.XLOOKUP($L469,#REF!,#REF!, ""), 0)</f>
        <v>#REF!</v>
      </c>
      <c r="AN469" s="1" t="e">
        <f>_xlfn.XLOOKUP($L469,Pos!$A:$A,Pos!AD:AD,_xlfn.XLOOKUP($L469,#REF!,#REF!, ""), 0)</f>
        <v>#REF!</v>
      </c>
      <c r="AO469" s="1" t="e">
        <f>_xlfn.XLOOKUP($L469,Pos!$A:$A,Pos!AE:AE,_xlfn.XLOOKUP($L469,#REF!,#REF!, ""), 0)</f>
        <v>#REF!</v>
      </c>
      <c r="AP469" s="1" t="e">
        <f>_xlfn.XLOOKUP($L469,Pos!$A:$A,Pos!AF:AF,_xlfn.XLOOKUP($L469,#REF!,#REF!, ""), 0)</f>
        <v>#REF!</v>
      </c>
      <c r="AQ469" s="1" t="e">
        <f>_xlfn.XLOOKUP($L469,Pos!$A:$A,Pos!AG:AG,_xlfn.XLOOKUP($L469,#REF!,#REF!, ""), 0)</f>
        <v>#REF!</v>
      </c>
      <c r="AR469" s="1" t="e">
        <f>_xlfn.XLOOKUP($L469,Pos!$A:$A,Pos!AH:AH,_xlfn.XLOOKUP($L469,#REF!,#REF!, ""), 0)</f>
        <v>#REF!</v>
      </c>
      <c r="AS469" s="1" t="e">
        <f>_xlfn.XLOOKUP($L469,Pos!$A:$A,Pos!AI:AI,_xlfn.XLOOKUP($L469,#REF!,#REF!, ""), 0)</f>
        <v>#REF!</v>
      </c>
      <c r="AT469" s="1" t="e">
        <f>_xlfn.XLOOKUP($L469,Pos!$A:$A,Pos!AJ:AJ,_xlfn.XLOOKUP($L469,#REF!,#REF!, ""), 0)</f>
        <v>#REF!</v>
      </c>
      <c r="AU469" s="1" t="e">
        <f>_xlfn.XLOOKUP($L469,Pos!$A:$A,Pos!AK:AK,_xlfn.XLOOKUP($L469,#REF!,#REF!, ""), 0)</f>
        <v>#REF!</v>
      </c>
      <c r="AV469" s="1" t="e">
        <f>_xlfn.XLOOKUP($L469,Pos!$A:$A,Pos!AL:AL,_xlfn.XLOOKUP($L469,#REF!,#REF!, ""), 0)</f>
        <v>#REF!</v>
      </c>
      <c r="AW469" s="1" t="e">
        <f>_xlfn.XLOOKUP($L469,Pos!$A:$A,Pos!AM:AM,_xlfn.XLOOKUP($L469,#REF!,#REF!, ""), 0)</f>
        <v>#REF!</v>
      </c>
      <c r="AX469" s="1" t="e">
        <f>_xlfn.XLOOKUP($L469,Pos!$A:$A,Pos!AN:AN,_xlfn.XLOOKUP($L469,#REF!,#REF!, ""), 0)</f>
        <v>#REF!</v>
      </c>
      <c r="AY469" s="1" t="e">
        <f>_xlfn.XLOOKUP($L469,Pos!$A:$A,Pos!AO:AO,_xlfn.XLOOKUP($L469,#REF!,#REF!, ""), 0)</f>
        <v>#REF!</v>
      </c>
      <c r="AZ469" s="7" t="str">
        <f t="shared" si="166"/>
        <v>OUT</v>
      </c>
      <c r="BA469" s="1">
        <f>IF(OR(_xlfn.XLOOKUP(L469,Pos!B:B,Pos!L:L,FALSE)="ESG Reason",_xlfn.XLOOKUP(L469,Pos!B:B,Pos!L:L,FALSE)="Blacklisted"),1,0)</f>
        <v>1</v>
      </c>
      <c r="BC469" s="11">
        <v>9.1208690037950769E-11</v>
      </c>
      <c r="BD469" s="11">
        <f>_xlfn.XLOOKUP($L469,Pos!$B:$B,Pos!H:H,0, 0)</f>
        <v>0</v>
      </c>
      <c r="BE469" s="11">
        <f>_xlfn.XLOOKUP($L469,Pos!$B:$B,Pos!I:I,0, 0)</f>
        <v>5.4292601901290431E-4</v>
      </c>
      <c r="BF469" s="18">
        <f t="shared" si="167"/>
        <v>5.4292601901290431E-4</v>
      </c>
      <c r="BG469" s="1">
        <f t="shared" si="168"/>
        <v>1</v>
      </c>
      <c r="BH469" s="1">
        <f t="shared" si="169"/>
        <v>28</v>
      </c>
      <c r="BI469" s="18">
        <f t="shared" si="170"/>
        <v>9.1208690037950769E-11</v>
      </c>
      <c r="BJ469" s="3">
        <f t="shared" si="171"/>
        <v>0</v>
      </c>
      <c r="BK469" s="18">
        <f t="shared" si="172"/>
        <v>0</v>
      </c>
    </row>
    <row r="470" spans="3:63" x14ac:dyDescent="0.25">
      <c r="C470" s="3"/>
      <c r="D470" s="3"/>
      <c r="E470" s="3"/>
      <c r="F470" s="3"/>
      <c r="G470" s="51" t="s">
        <v>394</v>
      </c>
      <c r="H470" s="8" t="str">
        <f t="shared" si="162"/>
        <v>0%North America</v>
      </c>
      <c r="I470" s="11" cm="1">
        <f t="array" ref="I470">IF(
   AZ470 = "OUT", 0,IF(
   BD470 &gt;= LARGE(IF(ISNUMBER(BD:BD), BD:BD), 3),
   BE470 - 0.001,
   IF(BE470 &gt;=VLOOKUP(P470,mapping!$A:$B,2,FALSE), BE470,VLOOKUP(P470,mapping!$A$2:$B$8,2,FALSE))
))</f>
        <v>0</v>
      </c>
      <c r="J470" s="11" cm="1">
        <f t="array" ref="J470">IF(
    AZ470="OUT",0,IF(IF(
                      BD470&gt;=LARGE(IF(ISNUMBER(BD:BD),BD:BD),3),
                      BE470+0.001,
                      VLOOKUP(H470,mapping!$D:$E,2,FALSE)
                      )&gt;I470,
                   IF(
                      BD470&gt;=LARGE(IF(ISNUMBER(BD:BD),BD:BD),3),
                      BE470+0.001,
                      VLOOKUP(H470,mapping!$D:$E,2,FALSE)
                      ),
                   I470+0.002))</f>
        <v>0</v>
      </c>
      <c r="K470" s="8">
        <f t="shared" si="163"/>
        <v>5.4184185423132364E-4</v>
      </c>
      <c r="L470" s="1" t="str">
        <f>Pos!B894</f>
        <v>US14448C1045</v>
      </c>
      <c r="M470" s="1" t="str">
        <f>_xlfn.XLOOKUP($L470,Pos!B:B,Pos!D:D,, 0)</f>
        <v>Carrier Global Corp.</v>
      </c>
      <c r="N470" s="1" t="str">
        <f>_xlfn.XLOOKUP($L470,Pos!B:B,Pos!E:E,, 0)</f>
        <v>Construction</v>
      </c>
      <c r="O470" s="1" t="str">
        <f t="shared" si="164"/>
        <v>Construction_North America</v>
      </c>
      <c r="P470" s="1" t="str">
        <f>_xlfn.XLOOKUP($L470,Pos!B:B,Pos!F:F,, 0)</f>
        <v>North America</v>
      </c>
      <c r="Q470" s="1">
        <v>0</v>
      </c>
      <c r="R470" s="9">
        <f>_xlfn.XLOOKUP($L470,Pos!$B:$B,Pos!N:N,0, 0)</f>
        <v>7</v>
      </c>
      <c r="S470" s="9">
        <f>_xlfn.XLOOKUP($L470,Pos!$B:$B,Pos!O:O,0, 0)</f>
        <v>5.7693339999999997</v>
      </c>
      <c r="T470" s="9">
        <f>_xlfn.XLOOKUP($L470,Pos!$B:$B,Pos!P:P,0, 0)</f>
        <v>3.2749999999999999</v>
      </c>
      <c r="U470" s="9">
        <f>_xlfn.XLOOKUP($L470,Pos!$B:$B,Pos!Q:Q,0, 0)</f>
        <v>0.3</v>
      </c>
      <c r="V470" s="9">
        <f>_xlfn.XLOOKUP($L470,Pos!$B:$B,Pos!R:R,0, 0)</f>
        <v>2.6</v>
      </c>
      <c r="W470" s="9">
        <f>_xlfn.XLOOKUP($L470,Pos!$B:$B,Pos!S:S,0, 0)</f>
        <v>3.1683340000000002</v>
      </c>
      <c r="X470" s="9" t="str">
        <f>_xlfn.XLOOKUP($L470,Pos!$B:$B,Pos!J:J,0, 0)</f>
        <v>Outperform</v>
      </c>
      <c r="Y470" s="1">
        <v>0</v>
      </c>
      <c r="Z470" s="1">
        <v>0</v>
      </c>
      <c r="AA470" s="1">
        <f t="shared" si="165"/>
        <v>0</v>
      </c>
      <c r="AB470" s="9">
        <f>_xlfn.XLOOKUP(L470,Pos!B:B,Pos!K:K,-1,0)</f>
        <v>2.8571428571428572</v>
      </c>
      <c r="AC470" s="1" t="e">
        <f>_xlfn.XLOOKUP($L470,Pos!$A:$A,Pos!S:S,_xlfn.XLOOKUP($L470,#REF!,#REF!, ""), 0)</f>
        <v>#REF!</v>
      </c>
      <c r="AD470" s="1" t="e">
        <f>_xlfn.XLOOKUP($L470,Pos!$A:$A,Pos!T:T,_xlfn.XLOOKUP($L470,#REF!,#REF!, ""), 0)</f>
        <v>#REF!</v>
      </c>
      <c r="AE470" s="1" t="e">
        <f>_xlfn.XLOOKUP($L470,Pos!$A:$A,Pos!U:U,_xlfn.XLOOKUP($L470,#REF!,#REF!, ""), 0)</f>
        <v>#REF!</v>
      </c>
      <c r="AF470" s="1" t="e">
        <f>_xlfn.XLOOKUP($L470,Pos!$A:$A,Pos!V:V,_xlfn.XLOOKUP($L470,#REF!,#REF!, ""), 0)</f>
        <v>#REF!</v>
      </c>
      <c r="AG470" s="1" t="e">
        <f>_xlfn.XLOOKUP($L470,Pos!$A:$A,Pos!W:W,_xlfn.XLOOKUP($L470,#REF!,#REF!, ""), 0)</f>
        <v>#REF!</v>
      </c>
      <c r="AH470" s="1" t="e">
        <f>_xlfn.XLOOKUP($L470,Pos!$A:$A,Pos!X:X,_xlfn.XLOOKUP($L470,#REF!,#REF!, ""), 0)</f>
        <v>#REF!</v>
      </c>
      <c r="AI470" s="1" t="e">
        <f>_xlfn.XLOOKUP($L470,Pos!$A:$A,Pos!Y:Y,_xlfn.XLOOKUP($L470,#REF!,#REF!, ""), 0)</f>
        <v>#REF!</v>
      </c>
      <c r="AJ470" s="1" t="e">
        <f>_xlfn.XLOOKUP($L470,Pos!$A:$A,Pos!Z:Z,_xlfn.XLOOKUP($L470,#REF!,#REF!, ""), 0)</f>
        <v>#REF!</v>
      </c>
      <c r="AK470" s="1" t="e">
        <f>_xlfn.XLOOKUP($L470,Pos!$A:$A,Pos!AA:AA,_xlfn.XLOOKUP($L470,#REF!,#REF!, ""), 0)</f>
        <v>#REF!</v>
      </c>
      <c r="AL470" s="1" t="e">
        <f>_xlfn.XLOOKUP($L470,Pos!$A:$A,Pos!AB:AB,_xlfn.XLOOKUP($L470,#REF!,#REF!, ""), 0)</f>
        <v>#REF!</v>
      </c>
      <c r="AM470" s="1" t="e">
        <f>_xlfn.XLOOKUP($L470,Pos!$A:$A,Pos!AC:AC,_xlfn.XLOOKUP($L470,#REF!,#REF!, ""), 0)</f>
        <v>#REF!</v>
      </c>
      <c r="AN470" s="1" t="e">
        <f>_xlfn.XLOOKUP($L470,Pos!$A:$A,Pos!AD:AD,_xlfn.XLOOKUP($L470,#REF!,#REF!, ""), 0)</f>
        <v>#REF!</v>
      </c>
      <c r="AO470" s="1" t="e">
        <f>_xlfn.XLOOKUP($L470,Pos!$A:$A,Pos!AE:AE,_xlfn.XLOOKUP($L470,#REF!,#REF!, ""), 0)</f>
        <v>#REF!</v>
      </c>
      <c r="AP470" s="1" t="e">
        <f>_xlfn.XLOOKUP($L470,Pos!$A:$A,Pos!AF:AF,_xlfn.XLOOKUP($L470,#REF!,#REF!, ""), 0)</f>
        <v>#REF!</v>
      </c>
      <c r="AQ470" s="1" t="e">
        <f>_xlfn.XLOOKUP($L470,Pos!$A:$A,Pos!AG:AG,_xlfn.XLOOKUP($L470,#REF!,#REF!, ""), 0)</f>
        <v>#REF!</v>
      </c>
      <c r="AR470" s="1" t="e">
        <f>_xlfn.XLOOKUP($L470,Pos!$A:$A,Pos!AH:AH,_xlfn.XLOOKUP($L470,#REF!,#REF!, ""), 0)</f>
        <v>#REF!</v>
      </c>
      <c r="AS470" s="1" t="e">
        <f>_xlfn.XLOOKUP($L470,Pos!$A:$A,Pos!AI:AI,_xlfn.XLOOKUP($L470,#REF!,#REF!, ""), 0)</f>
        <v>#REF!</v>
      </c>
      <c r="AT470" s="1" t="e">
        <f>_xlfn.XLOOKUP($L470,Pos!$A:$A,Pos!AJ:AJ,_xlfn.XLOOKUP($L470,#REF!,#REF!, ""), 0)</f>
        <v>#REF!</v>
      </c>
      <c r="AU470" s="1" t="e">
        <f>_xlfn.XLOOKUP($L470,Pos!$A:$A,Pos!AK:AK,_xlfn.XLOOKUP($L470,#REF!,#REF!, ""), 0)</f>
        <v>#REF!</v>
      </c>
      <c r="AV470" s="1" t="e">
        <f>_xlfn.XLOOKUP($L470,Pos!$A:$A,Pos!AL:AL,_xlfn.XLOOKUP($L470,#REF!,#REF!, ""), 0)</f>
        <v>#REF!</v>
      </c>
      <c r="AW470" s="1" t="e">
        <f>_xlfn.XLOOKUP($L470,Pos!$A:$A,Pos!AM:AM,_xlfn.XLOOKUP($L470,#REF!,#REF!, ""), 0)</f>
        <v>#REF!</v>
      </c>
      <c r="AX470" s="1" t="e">
        <f>_xlfn.XLOOKUP($L470,Pos!$A:$A,Pos!AN:AN,_xlfn.XLOOKUP($L470,#REF!,#REF!, ""), 0)</f>
        <v>#REF!</v>
      </c>
      <c r="AY470" s="1" t="e">
        <f>_xlfn.XLOOKUP($L470,Pos!$A:$A,Pos!AO:AO,_xlfn.XLOOKUP($L470,#REF!,#REF!, ""), 0)</f>
        <v>#REF!</v>
      </c>
      <c r="AZ470" s="7" t="str">
        <f t="shared" si="166"/>
        <v>OUT</v>
      </c>
      <c r="BA470" s="1">
        <f>IF(OR(_xlfn.XLOOKUP(L470,Pos!B:B,Pos!L:L,FALSE)="ESG Reason",_xlfn.XLOOKUP(L470,Pos!B:B,Pos!L:L,FALSE)="Blacklisted"),1,0)</f>
        <v>0</v>
      </c>
      <c r="BC470" s="11">
        <v>1.64028375660819E-10</v>
      </c>
      <c r="BD470" s="11">
        <f>_xlfn.XLOOKUP($L470,Pos!$B:$B,Pos!H:H,0, 0)</f>
        <v>0</v>
      </c>
      <c r="BE470" s="11">
        <f>_xlfn.XLOOKUP($L470,Pos!$B:$B,Pos!I:I,0, 0)</f>
        <v>5.4184185423132364E-4</v>
      </c>
      <c r="BF470" s="18">
        <f t="shared" si="167"/>
        <v>5.4184185423132364E-4</v>
      </c>
      <c r="BG470" s="1">
        <f t="shared" si="168"/>
        <v>1</v>
      </c>
      <c r="BH470" s="1">
        <f t="shared" si="169"/>
        <v>24</v>
      </c>
      <c r="BI470" s="18">
        <f t="shared" si="170"/>
        <v>1.64028375660819E-10</v>
      </c>
      <c r="BJ470" s="3">
        <f t="shared" si="171"/>
        <v>0</v>
      </c>
      <c r="BK470" s="18">
        <f t="shared" si="172"/>
        <v>0</v>
      </c>
    </row>
    <row r="471" spans="3:63" x14ac:dyDescent="0.25">
      <c r="C471" s="3"/>
      <c r="D471" s="3"/>
      <c r="E471" s="3"/>
      <c r="F471" s="3"/>
      <c r="G471" s="51" t="s">
        <v>395</v>
      </c>
      <c r="H471" s="8" t="str">
        <f t="shared" si="162"/>
        <v>0%West Europe</v>
      </c>
      <c r="I471" s="11" cm="1">
        <f t="array" ref="I471">IF(
   AZ471 = "OUT", 0,IF(
   BD471 &gt;= LARGE(IF(ISNUMBER(BD:BD), BD:BD), 3),
   BE471 - 0.001,
   IF(BE471 &gt;=VLOOKUP(P471,mapping!$A:$B,2,FALSE), BE471,VLOOKUP(P471,mapping!$A$2:$B$8,2,FALSE))
))</f>
        <v>0</v>
      </c>
      <c r="J471" s="11" cm="1">
        <f t="array" ref="J471">IF(
    AZ471="OUT",0,IF(IF(
                      BD471&gt;=LARGE(IF(ISNUMBER(BD:BD),BD:BD),3),
                      BE471+0.001,
                      VLOOKUP(H471,mapping!$D:$E,2,FALSE)
                      )&gt;I471,
                   IF(
                      BD471&gt;=LARGE(IF(ISNUMBER(BD:BD),BD:BD),3),
                      BE471+0.001,
                      VLOOKUP(H471,mapping!$D:$E,2,FALSE)
                      ),
                   I471+0.002))</f>
        <v>0</v>
      </c>
      <c r="K471" s="8">
        <f t="shared" si="163"/>
        <v>5.4103973231727593E-4</v>
      </c>
      <c r="L471" s="1" t="str">
        <f>Pos!B319</f>
        <v>FR0000125007</v>
      </c>
      <c r="M471" s="1" t="str">
        <f>_xlfn.XLOOKUP($L471,Pos!B:B,Pos!D:D,, 0)</f>
        <v>Compagnie de Saint-Gobain SA</v>
      </c>
      <c r="N471" s="1" t="str">
        <f>_xlfn.XLOOKUP($L471,Pos!B:B,Pos!E:E,, 0)</f>
        <v>Construction</v>
      </c>
      <c r="O471" s="1" t="str">
        <f t="shared" si="164"/>
        <v>Construction_West Europe</v>
      </c>
      <c r="P471" s="1" t="str">
        <f>_xlfn.XLOOKUP($L471,Pos!B:B,Pos!F:F,, 0)</f>
        <v>West Europe</v>
      </c>
      <c r="Q471" s="1">
        <v>0</v>
      </c>
      <c r="R471" s="9">
        <f>_xlfn.XLOOKUP($L471,Pos!$B:$B,Pos!N:N,0, 0)</f>
        <v>5.45</v>
      </c>
      <c r="S471" s="9">
        <f>_xlfn.XLOOKUP($L471,Pos!$B:$B,Pos!O:O,0, 0)</f>
        <v>8.0656660000000002</v>
      </c>
      <c r="T471" s="9">
        <f>_xlfn.XLOOKUP($L471,Pos!$B:$B,Pos!P:P,0, 0)</f>
        <v>4.4000000000000004</v>
      </c>
      <c r="U471" s="9">
        <f>_xlfn.XLOOKUP($L471,Pos!$B:$B,Pos!Q:Q,0, 0)</f>
        <v>1.1000000000000001</v>
      </c>
      <c r="V471" s="9">
        <f>_xlfn.XLOOKUP($L471,Pos!$B:$B,Pos!R:R,0, 0)</f>
        <v>3.1</v>
      </c>
      <c r="W471" s="9">
        <f>_xlfn.XLOOKUP($L471,Pos!$B:$B,Pos!S:S,0, 0)</f>
        <v>3.81</v>
      </c>
      <c r="X471" s="9" t="str">
        <f>_xlfn.XLOOKUP($L471,Pos!$B:$B,Pos!J:J,0, 0)</f>
        <v>Outperform</v>
      </c>
      <c r="Y471" s="1">
        <v>0</v>
      </c>
      <c r="Z471" s="1">
        <v>0</v>
      </c>
      <c r="AA471" s="1">
        <f t="shared" si="165"/>
        <v>0</v>
      </c>
      <c r="AB471" s="9">
        <f>_xlfn.XLOOKUP(L471,Pos!B:B,Pos!K:K,-1,0)</f>
        <v>7.8947368421052637</v>
      </c>
      <c r="AC471" s="1" t="e">
        <f>_xlfn.XLOOKUP($L471,Pos!$A:$A,Pos!S:S,_xlfn.XLOOKUP($L471,#REF!,#REF!, ""), 0)</f>
        <v>#REF!</v>
      </c>
      <c r="AD471" s="1" t="e">
        <f>_xlfn.XLOOKUP($L471,Pos!$A:$A,Pos!T:T,_xlfn.XLOOKUP($L471,#REF!,#REF!, ""), 0)</f>
        <v>#REF!</v>
      </c>
      <c r="AE471" s="1" t="e">
        <f>_xlfn.XLOOKUP($L471,Pos!$A:$A,Pos!U:U,_xlfn.XLOOKUP($L471,#REF!,#REF!, ""), 0)</f>
        <v>#REF!</v>
      </c>
      <c r="AF471" s="1" t="e">
        <f>_xlfn.XLOOKUP($L471,Pos!$A:$A,Pos!V:V,_xlfn.XLOOKUP($L471,#REF!,#REF!, ""), 0)</f>
        <v>#REF!</v>
      </c>
      <c r="AG471" s="1" t="e">
        <f>_xlfn.XLOOKUP($L471,Pos!$A:$A,Pos!W:W,_xlfn.XLOOKUP($L471,#REF!,#REF!, ""), 0)</f>
        <v>#REF!</v>
      </c>
      <c r="AH471" s="1" t="e">
        <f>_xlfn.XLOOKUP($L471,Pos!$A:$A,Pos!X:X,_xlfn.XLOOKUP($L471,#REF!,#REF!, ""), 0)</f>
        <v>#REF!</v>
      </c>
      <c r="AI471" s="1" t="e">
        <f>_xlfn.XLOOKUP($L471,Pos!$A:$A,Pos!Y:Y,_xlfn.XLOOKUP($L471,#REF!,#REF!, ""), 0)</f>
        <v>#REF!</v>
      </c>
      <c r="AJ471" s="1" t="e">
        <f>_xlfn.XLOOKUP($L471,Pos!$A:$A,Pos!Z:Z,_xlfn.XLOOKUP($L471,#REF!,#REF!, ""), 0)</f>
        <v>#REF!</v>
      </c>
      <c r="AK471" s="1" t="e">
        <f>_xlfn.XLOOKUP($L471,Pos!$A:$A,Pos!AA:AA,_xlfn.XLOOKUP($L471,#REF!,#REF!, ""), 0)</f>
        <v>#REF!</v>
      </c>
      <c r="AL471" s="1" t="e">
        <f>_xlfn.XLOOKUP($L471,Pos!$A:$A,Pos!AB:AB,_xlfn.XLOOKUP($L471,#REF!,#REF!, ""), 0)</f>
        <v>#REF!</v>
      </c>
      <c r="AM471" s="1" t="e">
        <f>_xlfn.XLOOKUP($L471,Pos!$A:$A,Pos!AC:AC,_xlfn.XLOOKUP($L471,#REF!,#REF!, ""), 0)</f>
        <v>#REF!</v>
      </c>
      <c r="AN471" s="1" t="e">
        <f>_xlfn.XLOOKUP($L471,Pos!$A:$A,Pos!AD:AD,_xlfn.XLOOKUP($L471,#REF!,#REF!, ""), 0)</f>
        <v>#REF!</v>
      </c>
      <c r="AO471" s="1" t="e">
        <f>_xlfn.XLOOKUP($L471,Pos!$A:$A,Pos!AE:AE,_xlfn.XLOOKUP($L471,#REF!,#REF!, ""), 0)</f>
        <v>#REF!</v>
      </c>
      <c r="AP471" s="1" t="e">
        <f>_xlfn.XLOOKUP($L471,Pos!$A:$A,Pos!AF:AF,_xlfn.XLOOKUP($L471,#REF!,#REF!, ""), 0)</f>
        <v>#REF!</v>
      </c>
      <c r="AQ471" s="1" t="e">
        <f>_xlfn.XLOOKUP($L471,Pos!$A:$A,Pos!AG:AG,_xlfn.XLOOKUP($L471,#REF!,#REF!, ""), 0)</f>
        <v>#REF!</v>
      </c>
      <c r="AR471" s="1" t="e">
        <f>_xlfn.XLOOKUP($L471,Pos!$A:$A,Pos!AH:AH,_xlfn.XLOOKUP($L471,#REF!,#REF!, ""), 0)</f>
        <v>#REF!</v>
      </c>
      <c r="AS471" s="1" t="e">
        <f>_xlfn.XLOOKUP($L471,Pos!$A:$A,Pos!AI:AI,_xlfn.XLOOKUP($L471,#REF!,#REF!, ""), 0)</f>
        <v>#REF!</v>
      </c>
      <c r="AT471" s="1" t="e">
        <f>_xlfn.XLOOKUP($L471,Pos!$A:$A,Pos!AJ:AJ,_xlfn.XLOOKUP($L471,#REF!,#REF!, ""), 0)</f>
        <v>#REF!</v>
      </c>
      <c r="AU471" s="1" t="e">
        <f>_xlfn.XLOOKUP($L471,Pos!$A:$A,Pos!AK:AK,_xlfn.XLOOKUP($L471,#REF!,#REF!, ""), 0)</f>
        <v>#REF!</v>
      </c>
      <c r="AV471" s="1" t="e">
        <f>_xlfn.XLOOKUP($L471,Pos!$A:$A,Pos!AL:AL,_xlfn.XLOOKUP($L471,#REF!,#REF!, ""), 0)</f>
        <v>#REF!</v>
      </c>
      <c r="AW471" s="1" t="e">
        <f>_xlfn.XLOOKUP($L471,Pos!$A:$A,Pos!AM:AM,_xlfn.XLOOKUP($L471,#REF!,#REF!, ""), 0)</f>
        <v>#REF!</v>
      </c>
      <c r="AX471" s="1" t="e">
        <f>_xlfn.XLOOKUP($L471,Pos!$A:$A,Pos!AN:AN,_xlfn.XLOOKUP($L471,#REF!,#REF!, ""), 0)</f>
        <v>#REF!</v>
      </c>
      <c r="AY471" s="1" t="e">
        <f>_xlfn.XLOOKUP($L471,Pos!$A:$A,Pos!AO:AO,_xlfn.XLOOKUP($L471,#REF!,#REF!, ""), 0)</f>
        <v>#REF!</v>
      </c>
      <c r="AZ471" s="7" t="str">
        <f t="shared" si="166"/>
        <v>OUT</v>
      </c>
      <c r="BA471" s="1">
        <f>IF(OR(_xlfn.XLOOKUP(L471,Pos!B:B,Pos!L:L,FALSE)="ESG Reason",_xlfn.XLOOKUP(L471,Pos!B:B,Pos!L:L,FALSE)="Blacklisted"),1,0)</f>
        <v>0</v>
      </c>
      <c r="BC471" s="11">
        <v>8.8848921802193541E-11</v>
      </c>
      <c r="BD471" s="11">
        <f>_xlfn.XLOOKUP($L471,Pos!$B:$B,Pos!H:H,0, 0)</f>
        <v>0</v>
      </c>
      <c r="BE471" s="11">
        <f>_xlfn.XLOOKUP($L471,Pos!$B:$B,Pos!I:I,0, 0)</f>
        <v>5.4103973231727593E-4</v>
      </c>
      <c r="BF471" s="18">
        <f t="shared" si="167"/>
        <v>5.4103973231727593E-4</v>
      </c>
      <c r="BG471" s="1">
        <f t="shared" si="168"/>
        <v>2</v>
      </c>
      <c r="BH471" s="1">
        <f t="shared" si="169"/>
        <v>5</v>
      </c>
      <c r="BI471" s="18">
        <f t="shared" si="170"/>
        <v>8.8848921802193541E-11</v>
      </c>
      <c r="BJ471" s="3">
        <f t="shared" si="171"/>
        <v>0</v>
      </c>
      <c r="BK471" s="18">
        <f t="shared" si="172"/>
        <v>0</v>
      </c>
    </row>
    <row r="472" spans="3:63" x14ac:dyDescent="0.25">
      <c r="C472" s="3"/>
      <c r="D472" s="3"/>
      <c r="E472" s="3"/>
      <c r="F472" s="3"/>
      <c r="G472" s="51" t="s">
        <v>400</v>
      </c>
      <c r="H472" s="8" t="str">
        <f t="shared" si="162"/>
        <v>0%Others</v>
      </c>
      <c r="I472" s="11" cm="1">
        <f t="array" ref="I472">IF(
   AZ472 = "OUT", 0,IF(
   BD472 &gt;= LARGE(IF(ISNUMBER(BD:BD), BD:BD), 3),
   BE472 - 0.001,
   IF(BE472 &gt;=VLOOKUP(P472,mapping!$A:$B,2,FALSE), BE472,VLOOKUP(P472,mapping!$A$2:$B$8,2,FALSE))
))</f>
        <v>0</v>
      </c>
      <c r="J472" s="11" cm="1">
        <f t="array" ref="J472">IF(
    AZ472="OUT",0,IF(IF(
                      BD472&gt;=LARGE(IF(ISNUMBER(BD:BD),BD:BD),3),
                      BE472+0.001,
                      VLOOKUP(H472,mapping!$D:$E,2,FALSE)
                      )&gt;I472,
                   IF(
                      BD472&gt;=LARGE(IF(ISNUMBER(BD:BD),BD:BD),3),
                      BE472+0.001,
                      VLOOKUP(H472,mapping!$D:$E,2,FALSE)
                      ),
                   I472+0.002))</f>
        <v>0</v>
      </c>
      <c r="K472" s="8">
        <f t="shared" si="163"/>
        <v>5.3849354532378138E-4</v>
      </c>
      <c r="L472" s="1" t="str">
        <f>Pos!B644</f>
        <v>JP3818000006</v>
      </c>
      <c r="M472" s="1" t="str">
        <f>_xlfn.XLOOKUP($L472,Pos!B:B,Pos!D:D,, 0)</f>
        <v>Fujitsu Limited</v>
      </c>
      <c r="N472" s="1" t="str">
        <f>_xlfn.XLOOKUP($L472,Pos!B:B,Pos!E:E,, 0)</f>
        <v>Technology</v>
      </c>
      <c r="O472" s="1" t="str">
        <f t="shared" si="164"/>
        <v>Technology_Others</v>
      </c>
      <c r="P472" s="1" t="str">
        <f>_xlfn.XLOOKUP($L472,Pos!B:B,Pos!F:F,, 0)</f>
        <v>Others</v>
      </c>
      <c r="Q472" s="1">
        <v>0</v>
      </c>
      <c r="R472" s="9">
        <f>_xlfn.XLOOKUP($L472,Pos!$B:$B,Pos!N:N,0, 0)</f>
        <v>3.15</v>
      </c>
      <c r="S472" s="9">
        <f>_xlfn.XLOOKUP($L472,Pos!$B:$B,Pos!O:O,0, 0)</f>
        <v>5.3511670000000002</v>
      </c>
      <c r="T472" s="9">
        <f>_xlfn.XLOOKUP($L472,Pos!$B:$B,Pos!P:P,0, 0)</f>
        <v>5.7750000000000004</v>
      </c>
      <c r="U472" s="9">
        <f>_xlfn.XLOOKUP($L472,Pos!$B:$B,Pos!Q:Q,0, 0)</f>
        <v>4.5</v>
      </c>
      <c r="V472" s="9">
        <f>_xlfn.XLOOKUP($L472,Pos!$B:$B,Pos!R:R,0, 0)</f>
        <v>7.4</v>
      </c>
      <c r="W472" s="9">
        <f>_xlfn.XLOOKUP($L472,Pos!$B:$B,Pos!S:S,0, 0)</f>
        <v>3.8450000000000002</v>
      </c>
      <c r="X472" s="9" t="str">
        <f>_xlfn.XLOOKUP($L472,Pos!$B:$B,Pos!J:J,0, 0)</f>
        <v>Buy</v>
      </c>
      <c r="Y472" s="1">
        <v>0</v>
      </c>
      <c r="Z472" s="1">
        <v>0</v>
      </c>
      <c r="AA472" s="1">
        <f t="shared" si="165"/>
        <v>0</v>
      </c>
      <c r="AB472" s="9">
        <f>_xlfn.XLOOKUP(L472,Pos!B:B,Pos!K:K,-1,0)</f>
        <v>5.6666666666666661</v>
      </c>
      <c r="AC472" s="1" t="e">
        <f>_xlfn.XLOOKUP($L472,Pos!$A:$A,Pos!S:S,_xlfn.XLOOKUP($L472,#REF!,#REF!, ""), 0)</f>
        <v>#REF!</v>
      </c>
      <c r="AD472" s="1" t="e">
        <f>_xlfn.XLOOKUP($L472,Pos!$A:$A,Pos!T:T,_xlfn.XLOOKUP($L472,#REF!,#REF!, ""), 0)</f>
        <v>#REF!</v>
      </c>
      <c r="AE472" s="1" t="e">
        <f>_xlfn.XLOOKUP($L472,Pos!$A:$A,Pos!U:U,_xlfn.XLOOKUP($L472,#REF!,#REF!, ""), 0)</f>
        <v>#REF!</v>
      </c>
      <c r="AF472" s="1" t="e">
        <f>_xlfn.XLOOKUP($L472,Pos!$A:$A,Pos!V:V,_xlfn.XLOOKUP($L472,#REF!,#REF!, ""), 0)</f>
        <v>#REF!</v>
      </c>
      <c r="AG472" s="1" t="e">
        <f>_xlfn.XLOOKUP($L472,Pos!$A:$A,Pos!W:W,_xlfn.XLOOKUP($L472,#REF!,#REF!, ""), 0)</f>
        <v>#REF!</v>
      </c>
      <c r="AH472" s="1" t="e">
        <f>_xlfn.XLOOKUP($L472,Pos!$A:$A,Pos!X:X,_xlfn.XLOOKUP($L472,#REF!,#REF!, ""), 0)</f>
        <v>#REF!</v>
      </c>
      <c r="AI472" s="1" t="e">
        <f>_xlfn.XLOOKUP($L472,Pos!$A:$A,Pos!Y:Y,_xlfn.XLOOKUP($L472,#REF!,#REF!, ""), 0)</f>
        <v>#REF!</v>
      </c>
      <c r="AJ472" s="1" t="e">
        <f>_xlfn.XLOOKUP($L472,Pos!$A:$A,Pos!Z:Z,_xlfn.XLOOKUP($L472,#REF!,#REF!, ""), 0)</f>
        <v>#REF!</v>
      </c>
      <c r="AK472" s="1" t="e">
        <f>_xlfn.XLOOKUP($L472,Pos!$A:$A,Pos!AA:AA,_xlfn.XLOOKUP($L472,#REF!,#REF!, ""), 0)</f>
        <v>#REF!</v>
      </c>
      <c r="AL472" s="1" t="e">
        <f>_xlfn.XLOOKUP($L472,Pos!$A:$A,Pos!AB:AB,_xlfn.XLOOKUP($L472,#REF!,#REF!, ""), 0)</f>
        <v>#REF!</v>
      </c>
      <c r="AM472" s="1" t="e">
        <f>_xlfn.XLOOKUP($L472,Pos!$A:$A,Pos!AC:AC,_xlfn.XLOOKUP($L472,#REF!,#REF!, ""), 0)</f>
        <v>#REF!</v>
      </c>
      <c r="AN472" s="1" t="e">
        <f>_xlfn.XLOOKUP($L472,Pos!$A:$A,Pos!AD:AD,_xlfn.XLOOKUP($L472,#REF!,#REF!, ""), 0)</f>
        <v>#REF!</v>
      </c>
      <c r="AO472" s="1" t="e">
        <f>_xlfn.XLOOKUP($L472,Pos!$A:$A,Pos!AE:AE,_xlfn.XLOOKUP($L472,#REF!,#REF!, ""), 0)</f>
        <v>#REF!</v>
      </c>
      <c r="AP472" s="1" t="e">
        <f>_xlfn.XLOOKUP($L472,Pos!$A:$A,Pos!AF:AF,_xlfn.XLOOKUP($L472,#REF!,#REF!, ""), 0)</f>
        <v>#REF!</v>
      </c>
      <c r="AQ472" s="1" t="e">
        <f>_xlfn.XLOOKUP($L472,Pos!$A:$A,Pos!AG:AG,_xlfn.XLOOKUP($L472,#REF!,#REF!, ""), 0)</f>
        <v>#REF!</v>
      </c>
      <c r="AR472" s="1" t="e">
        <f>_xlfn.XLOOKUP($L472,Pos!$A:$A,Pos!AH:AH,_xlfn.XLOOKUP($L472,#REF!,#REF!, ""), 0)</f>
        <v>#REF!</v>
      </c>
      <c r="AS472" s="1" t="e">
        <f>_xlfn.XLOOKUP($L472,Pos!$A:$A,Pos!AI:AI,_xlfn.XLOOKUP($L472,#REF!,#REF!, ""), 0)</f>
        <v>#REF!</v>
      </c>
      <c r="AT472" s="1" t="e">
        <f>_xlfn.XLOOKUP($L472,Pos!$A:$A,Pos!AJ:AJ,_xlfn.XLOOKUP($L472,#REF!,#REF!, ""), 0)</f>
        <v>#REF!</v>
      </c>
      <c r="AU472" s="1" t="e">
        <f>_xlfn.XLOOKUP($L472,Pos!$A:$A,Pos!AK:AK,_xlfn.XLOOKUP($L472,#REF!,#REF!, ""), 0)</f>
        <v>#REF!</v>
      </c>
      <c r="AV472" s="1" t="e">
        <f>_xlfn.XLOOKUP($L472,Pos!$A:$A,Pos!AL:AL,_xlfn.XLOOKUP($L472,#REF!,#REF!, ""), 0)</f>
        <v>#REF!</v>
      </c>
      <c r="AW472" s="1" t="e">
        <f>_xlfn.XLOOKUP($L472,Pos!$A:$A,Pos!AM:AM,_xlfn.XLOOKUP($L472,#REF!,#REF!, ""), 0)</f>
        <v>#REF!</v>
      </c>
      <c r="AX472" s="1" t="e">
        <f>_xlfn.XLOOKUP($L472,Pos!$A:$A,Pos!AN:AN,_xlfn.XLOOKUP($L472,#REF!,#REF!, ""), 0)</f>
        <v>#REF!</v>
      </c>
      <c r="AY472" s="1" t="e">
        <f>_xlfn.XLOOKUP($L472,Pos!$A:$A,Pos!AO:AO,_xlfn.XLOOKUP($L472,#REF!,#REF!, ""), 0)</f>
        <v>#REF!</v>
      </c>
      <c r="AZ472" s="7" t="str">
        <f t="shared" si="166"/>
        <v>OUT</v>
      </c>
      <c r="BA472" s="1">
        <f>IF(OR(_xlfn.XLOOKUP(L472,Pos!B:B,Pos!L:L,FALSE)="ESG Reason",_xlfn.XLOOKUP(L472,Pos!B:B,Pos!L:L,FALSE)="Blacklisted"),1,0)</f>
        <v>0</v>
      </c>
      <c r="BC472" s="11">
        <v>9.320166007132847E-11</v>
      </c>
      <c r="BD472" s="11">
        <f>_xlfn.XLOOKUP($L472,Pos!$B:$B,Pos!H:H,0, 0)</f>
        <v>0</v>
      </c>
      <c r="BE472" s="11">
        <f>_xlfn.XLOOKUP($L472,Pos!$B:$B,Pos!I:I,0, 0)</f>
        <v>5.3849354532378138E-4</v>
      </c>
      <c r="BF472" s="18">
        <f t="shared" si="167"/>
        <v>5.3849354532378138E-4</v>
      </c>
      <c r="BG472" s="1">
        <f t="shared" si="168"/>
        <v>3</v>
      </c>
      <c r="BH472" s="1">
        <f t="shared" si="169"/>
        <v>54</v>
      </c>
      <c r="BI472" s="18">
        <f t="shared" si="170"/>
        <v>9.320166007132847E-11</v>
      </c>
      <c r="BJ472" s="3">
        <f t="shared" si="171"/>
        <v>0</v>
      </c>
      <c r="BK472" s="18">
        <f t="shared" si="172"/>
        <v>0</v>
      </c>
    </row>
    <row r="473" spans="3:63" x14ac:dyDescent="0.25">
      <c r="C473" s="3"/>
      <c r="D473" s="3"/>
      <c r="E473" s="3"/>
      <c r="F473" s="3"/>
      <c r="G473" s="51" t="s">
        <v>397</v>
      </c>
      <c r="H473" s="8" t="str">
        <f t="shared" si="162"/>
        <v>0%North America</v>
      </c>
      <c r="I473" s="11" cm="1">
        <f t="array" ref="I473">IF(
   AZ473 = "OUT", 0,IF(
   BD473 &gt;= LARGE(IF(ISNUMBER(BD:BD), BD:BD), 3),
   BE473 - 0.001,
   IF(BE473 &gt;=VLOOKUP(P473,mapping!$A:$B,2,FALSE), BE473,VLOOKUP(P473,mapping!$A$2:$B$8,2,FALSE))
))</f>
        <v>0</v>
      </c>
      <c r="J473" s="11" cm="1">
        <f t="array" ref="J473">IF(
    AZ473="OUT",0,IF(IF(
                      BD473&gt;=LARGE(IF(ISNUMBER(BD:BD),BD:BD),3),
                      BE473+0.001,
                      VLOOKUP(H473,mapping!$D:$E,2,FALSE)
                      )&gt;I473,
                   IF(
                      BD473&gt;=LARGE(IF(ISNUMBER(BD:BD),BD:BD),3),
                      BE473+0.001,
                      VLOOKUP(H473,mapping!$D:$E,2,FALSE)
                      ),
                   I473+0.002))</f>
        <v>0</v>
      </c>
      <c r="K473" s="8">
        <f t="shared" si="163"/>
        <v>5.3500221467844757E-4</v>
      </c>
      <c r="L473" s="1" t="str">
        <f>Pos!B934</f>
        <v>US23331A1097</v>
      </c>
      <c r="M473" s="1" t="str">
        <f>_xlfn.XLOOKUP($L473,Pos!B:B,Pos!D:D,, 0)</f>
        <v>D.R. Horton, Inc.</v>
      </c>
      <c r="N473" s="1" t="str">
        <f>_xlfn.XLOOKUP($L473,Pos!B:B,Pos!E:E,, 0)</f>
        <v>Personal &amp; Household Goods</v>
      </c>
      <c r="O473" s="1" t="str">
        <f t="shared" si="164"/>
        <v>Personal &amp; Household Goods_North America</v>
      </c>
      <c r="P473" s="1" t="str">
        <f>_xlfn.XLOOKUP($L473,Pos!B:B,Pos!F:F,, 0)</f>
        <v>North America</v>
      </c>
      <c r="Q473" s="1">
        <v>0</v>
      </c>
      <c r="R473" s="9">
        <f>_xlfn.XLOOKUP($L473,Pos!$B:$B,Pos!N:N,0, 0)</f>
        <v>6.15</v>
      </c>
      <c r="S473" s="9">
        <f>_xlfn.XLOOKUP($L473,Pos!$B:$B,Pos!O:O,0, 0)</f>
        <v>7.5449999999999999</v>
      </c>
      <c r="T473" s="9">
        <f>_xlfn.XLOOKUP($L473,Pos!$B:$B,Pos!P:P,0, 0)</f>
        <v>4.95</v>
      </c>
      <c r="U473" s="9">
        <f>_xlfn.XLOOKUP($L473,Pos!$B:$B,Pos!Q:Q,0, 0)</f>
        <v>0.9</v>
      </c>
      <c r="V473" s="9">
        <f>_xlfn.XLOOKUP($L473,Pos!$B:$B,Pos!R:R,0, 0)</f>
        <v>3.0333329999999998</v>
      </c>
      <c r="W473" s="9">
        <f>_xlfn.XLOOKUP($L473,Pos!$B:$B,Pos!S:S,0, 0)</f>
        <v>2.2783329999999999</v>
      </c>
      <c r="X473" s="9" t="str">
        <f>_xlfn.XLOOKUP($L473,Pos!$B:$B,Pos!J:J,0, 0)</f>
        <v>Outperform</v>
      </c>
      <c r="Y473" s="1">
        <v>0</v>
      </c>
      <c r="Z473" s="1">
        <v>0</v>
      </c>
      <c r="AA473" s="1">
        <f t="shared" si="165"/>
        <v>0</v>
      </c>
      <c r="AB473" s="9">
        <f>_xlfn.XLOOKUP(L473,Pos!B:B,Pos!K:K,-1,0)</f>
        <v>6.4285714285714288</v>
      </c>
      <c r="AC473" s="1" t="e">
        <f>_xlfn.XLOOKUP($L473,Pos!$A:$A,Pos!S:S,_xlfn.XLOOKUP($L473,#REF!,#REF!, ""), 0)</f>
        <v>#REF!</v>
      </c>
      <c r="AD473" s="1" t="e">
        <f>_xlfn.XLOOKUP($L473,Pos!$A:$A,Pos!T:T,_xlfn.XLOOKUP($L473,#REF!,#REF!, ""), 0)</f>
        <v>#REF!</v>
      </c>
      <c r="AE473" s="1" t="e">
        <f>_xlfn.XLOOKUP($L473,Pos!$A:$A,Pos!U:U,_xlfn.XLOOKUP($L473,#REF!,#REF!, ""), 0)</f>
        <v>#REF!</v>
      </c>
      <c r="AF473" s="1" t="e">
        <f>_xlfn.XLOOKUP($L473,Pos!$A:$A,Pos!V:V,_xlfn.XLOOKUP($L473,#REF!,#REF!, ""), 0)</f>
        <v>#REF!</v>
      </c>
      <c r="AG473" s="1" t="e">
        <f>_xlfn.XLOOKUP($L473,Pos!$A:$A,Pos!W:W,_xlfn.XLOOKUP($L473,#REF!,#REF!, ""), 0)</f>
        <v>#REF!</v>
      </c>
      <c r="AH473" s="1" t="e">
        <f>_xlfn.XLOOKUP($L473,Pos!$A:$A,Pos!X:X,_xlfn.XLOOKUP($L473,#REF!,#REF!, ""), 0)</f>
        <v>#REF!</v>
      </c>
      <c r="AI473" s="1" t="e">
        <f>_xlfn.XLOOKUP($L473,Pos!$A:$A,Pos!Y:Y,_xlfn.XLOOKUP($L473,#REF!,#REF!, ""), 0)</f>
        <v>#REF!</v>
      </c>
      <c r="AJ473" s="1" t="e">
        <f>_xlfn.XLOOKUP($L473,Pos!$A:$A,Pos!Z:Z,_xlfn.XLOOKUP($L473,#REF!,#REF!, ""), 0)</f>
        <v>#REF!</v>
      </c>
      <c r="AK473" s="1" t="e">
        <f>_xlfn.XLOOKUP($L473,Pos!$A:$A,Pos!AA:AA,_xlfn.XLOOKUP($L473,#REF!,#REF!, ""), 0)</f>
        <v>#REF!</v>
      </c>
      <c r="AL473" s="1" t="e">
        <f>_xlfn.XLOOKUP($L473,Pos!$A:$A,Pos!AB:AB,_xlfn.XLOOKUP($L473,#REF!,#REF!, ""), 0)</f>
        <v>#REF!</v>
      </c>
      <c r="AM473" s="1" t="e">
        <f>_xlfn.XLOOKUP($L473,Pos!$A:$A,Pos!AC:AC,_xlfn.XLOOKUP($L473,#REF!,#REF!, ""), 0)</f>
        <v>#REF!</v>
      </c>
      <c r="AN473" s="1" t="e">
        <f>_xlfn.XLOOKUP($L473,Pos!$A:$A,Pos!AD:AD,_xlfn.XLOOKUP($L473,#REF!,#REF!, ""), 0)</f>
        <v>#REF!</v>
      </c>
      <c r="AO473" s="1" t="e">
        <f>_xlfn.XLOOKUP($L473,Pos!$A:$A,Pos!AE:AE,_xlfn.XLOOKUP($L473,#REF!,#REF!, ""), 0)</f>
        <v>#REF!</v>
      </c>
      <c r="AP473" s="1" t="e">
        <f>_xlfn.XLOOKUP($L473,Pos!$A:$A,Pos!AF:AF,_xlfn.XLOOKUP($L473,#REF!,#REF!, ""), 0)</f>
        <v>#REF!</v>
      </c>
      <c r="AQ473" s="1" t="e">
        <f>_xlfn.XLOOKUP($L473,Pos!$A:$A,Pos!AG:AG,_xlfn.XLOOKUP($L473,#REF!,#REF!, ""), 0)</f>
        <v>#REF!</v>
      </c>
      <c r="AR473" s="1" t="e">
        <f>_xlfn.XLOOKUP($L473,Pos!$A:$A,Pos!AH:AH,_xlfn.XLOOKUP($L473,#REF!,#REF!, ""), 0)</f>
        <v>#REF!</v>
      </c>
      <c r="AS473" s="1" t="e">
        <f>_xlfn.XLOOKUP($L473,Pos!$A:$A,Pos!AI:AI,_xlfn.XLOOKUP($L473,#REF!,#REF!, ""), 0)</f>
        <v>#REF!</v>
      </c>
      <c r="AT473" s="1" t="e">
        <f>_xlfn.XLOOKUP($L473,Pos!$A:$A,Pos!AJ:AJ,_xlfn.XLOOKUP($L473,#REF!,#REF!, ""), 0)</f>
        <v>#REF!</v>
      </c>
      <c r="AU473" s="1" t="e">
        <f>_xlfn.XLOOKUP($L473,Pos!$A:$A,Pos!AK:AK,_xlfn.XLOOKUP($L473,#REF!,#REF!, ""), 0)</f>
        <v>#REF!</v>
      </c>
      <c r="AV473" s="1" t="e">
        <f>_xlfn.XLOOKUP($L473,Pos!$A:$A,Pos!AL:AL,_xlfn.XLOOKUP($L473,#REF!,#REF!, ""), 0)</f>
        <v>#REF!</v>
      </c>
      <c r="AW473" s="1" t="e">
        <f>_xlfn.XLOOKUP($L473,Pos!$A:$A,Pos!AM:AM,_xlfn.XLOOKUP($L473,#REF!,#REF!, ""), 0)</f>
        <v>#REF!</v>
      </c>
      <c r="AX473" s="1" t="e">
        <f>_xlfn.XLOOKUP($L473,Pos!$A:$A,Pos!AN:AN,_xlfn.XLOOKUP($L473,#REF!,#REF!, ""), 0)</f>
        <v>#REF!</v>
      </c>
      <c r="AY473" s="1" t="e">
        <f>_xlfn.XLOOKUP($L473,Pos!$A:$A,Pos!AO:AO,_xlfn.XLOOKUP($L473,#REF!,#REF!, ""), 0)</f>
        <v>#REF!</v>
      </c>
      <c r="AZ473" s="7" t="str">
        <f t="shared" si="166"/>
        <v>OUT</v>
      </c>
      <c r="BA473" s="1">
        <f>IF(OR(_xlfn.XLOOKUP(L473,Pos!B:B,Pos!L:L,FALSE)="ESG Reason",_xlfn.XLOOKUP(L473,Pos!B:B,Pos!L:L,FALSE)="Blacklisted"),1,0)</f>
        <v>0</v>
      </c>
      <c r="BC473" s="11">
        <v>9.2701377179543882E-11</v>
      </c>
      <c r="BD473" s="11">
        <f>_xlfn.XLOOKUP($L473,Pos!$B:$B,Pos!H:H,0, 0)</f>
        <v>0</v>
      </c>
      <c r="BE473" s="11">
        <f>_xlfn.XLOOKUP($L473,Pos!$B:$B,Pos!I:I,0, 0)</f>
        <v>5.3500221467844757E-4</v>
      </c>
      <c r="BF473" s="18">
        <f t="shared" si="167"/>
        <v>5.3500221467844757E-4</v>
      </c>
      <c r="BG473" s="1">
        <f t="shared" si="168"/>
        <v>1</v>
      </c>
      <c r="BH473" s="1">
        <f t="shared" si="169"/>
        <v>32</v>
      </c>
      <c r="BI473" s="18">
        <f t="shared" si="170"/>
        <v>9.2701377179543882E-11</v>
      </c>
      <c r="BJ473" s="3">
        <f t="shared" si="171"/>
        <v>0</v>
      </c>
      <c r="BK473" s="18">
        <f t="shared" si="172"/>
        <v>0</v>
      </c>
    </row>
    <row r="474" spans="3:63" x14ac:dyDescent="0.25">
      <c r="C474" s="3"/>
      <c r="D474" s="3"/>
      <c r="E474" s="3"/>
      <c r="F474" s="3"/>
      <c r="G474" s="51" t="s">
        <v>396</v>
      </c>
      <c r="H474" s="8" t="str">
        <f t="shared" si="162"/>
        <v>0%West Europe</v>
      </c>
      <c r="I474" s="11" cm="1">
        <f t="array" ref="I474">IF(
   AZ474 = "OUT", 0,IF(
   BD474 &gt;= LARGE(IF(ISNUMBER(BD:BD), BD:BD), 3),
   BE474 - 0.001,
   IF(BE474 &gt;=VLOOKUP(P474,mapping!$A:$B,2,FALSE), BE474,VLOOKUP(P474,mapping!$A$2:$B$8,2,FALSE))
))</f>
        <v>0</v>
      </c>
      <c r="J474" s="11" cm="1">
        <f t="array" ref="J474">IF(
    AZ474="OUT",0,IF(IF(
                      BD474&gt;=LARGE(IF(ISNUMBER(BD:BD),BD:BD),3),
                      BE474+0.001,
                      VLOOKUP(H474,mapping!$D:$E,2,FALSE)
                      )&gt;I474,
                   IF(
                      BD474&gt;=LARGE(IF(ISNUMBER(BD:BD),BD:BD),3),
                      BE474+0.001,
                      VLOOKUP(H474,mapping!$D:$E,2,FALSE)
                      ),
                   I474+0.002))</f>
        <v>0</v>
      </c>
      <c r="K474" s="8">
        <f t="shared" si="163"/>
        <v>5.3334466274808454E-4</v>
      </c>
      <c r="L474" s="1" t="str">
        <f>Pos!B407</f>
        <v>GB00BMX86B70</v>
      </c>
      <c r="M474" s="1" t="str">
        <f>_xlfn.XLOOKUP($L474,Pos!B:B,Pos!D:D,, 0)</f>
        <v>Haleon PLC</v>
      </c>
      <c r="N474" s="1" t="str">
        <f>_xlfn.XLOOKUP($L474,Pos!B:B,Pos!E:E,, 0)</f>
        <v>Health Care</v>
      </c>
      <c r="O474" s="1" t="str">
        <f t="shared" si="164"/>
        <v>Health Care_West Europe</v>
      </c>
      <c r="P474" s="1" t="str">
        <f>_xlfn.XLOOKUP($L474,Pos!B:B,Pos!F:F,, 0)</f>
        <v>West Europe</v>
      </c>
      <c r="Q474" s="1">
        <v>0</v>
      </c>
      <c r="R474" s="9">
        <f>_xlfn.XLOOKUP($L474,Pos!$B:$B,Pos!N:N,0, 0)</f>
        <v>5.0999999999999996</v>
      </c>
      <c r="S474" s="9">
        <f>_xlfn.XLOOKUP($L474,Pos!$B:$B,Pos!O:O,0, 0)</f>
        <v>5.114833</v>
      </c>
      <c r="T474" s="9">
        <f>_xlfn.XLOOKUP($L474,Pos!$B:$B,Pos!P:P,0, 0)</f>
        <v>2.95</v>
      </c>
      <c r="U474" s="9">
        <f>_xlfn.XLOOKUP($L474,Pos!$B:$B,Pos!Q:Q,0, 0)</f>
        <v>4.7</v>
      </c>
      <c r="V474" s="9">
        <f>_xlfn.XLOOKUP($L474,Pos!$B:$B,Pos!R:R,0, 0)</f>
        <v>9.6999999999999993</v>
      </c>
      <c r="W474" s="9">
        <f>_xlfn.XLOOKUP($L474,Pos!$B:$B,Pos!S:S,0, 0)</f>
        <v>4.2066660000000002</v>
      </c>
      <c r="X474" s="9" t="str">
        <f>_xlfn.XLOOKUP($L474,Pos!$B:$B,Pos!J:J,0, 0)</f>
        <v>Outperform</v>
      </c>
      <c r="Y474" s="1">
        <v>0</v>
      </c>
      <c r="Z474" s="1">
        <v>0</v>
      </c>
      <c r="AA474" s="1">
        <f t="shared" si="165"/>
        <v>0</v>
      </c>
      <c r="AB474" s="9">
        <f>_xlfn.XLOOKUP(L474,Pos!B:B,Pos!K:K,-1,0)</f>
        <v>5.9459459459459456</v>
      </c>
      <c r="AC474" s="1" t="e">
        <f>_xlfn.XLOOKUP($L474,Pos!$A:$A,Pos!S:S,_xlfn.XLOOKUP($L474,#REF!,#REF!, ""), 0)</f>
        <v>#REF!</v>
      </c>
      <c r="AD474" s="1" t="e">
        <f>_xlfn.XLOOKUP($L474,Pos!$A:$A,Pos!T:T,_xlfn.XLOOKUP($L474,#REF!,#REF!, ""), 0)</f>
        <v>#REF!</v>
      </c>
      <c r="AE474" s="1" t="e">
        <f>_xlfn.XLOOKUP($L474,Pos!$A:$A,Pos!U:U,_xlfn.XLOOKUP($L474,#REF!,#REF!, ""), 0)</f>
        <v>#REF!</v>
      </c>
      <c r="AF474" s="1" t="e">
        <f>_xlfn.XLOOKUP($L474,Pos!$A:$A,Pos!V:V,_xlfn.XLOOKUP($L474,#REF!,#REF!, ""), 0)</f>
        <v>#REF!</v>
      </c>
      <c r="AG474" s="1" t="e">
        <f>_xlfn.XLOOKUP($L474,Pos!$A:$A,Pos!W:W,_xlfn.XLOOKUP($L474,#REF!,#REF!, ""), 0)</f>
        <v>#REF!</v>
      </c>
      <c r="AH474" s="1" t="e">
        <f>_xlfn.XLOOKUP($L474,Pos!$A:$A,Pos!X:X,_xlfn.XLOOKUP($L474,#REF!,#REF!, ""), 0)</f>
        <v>#REF!</v>
      </c>
      <c r="AI474" s="1" t="e">
        <f>_xlfn.XLOOKUP($L474,Pos!$A:$A,Pos!Y:Y,_xlfn.XLOOKUP($L474,#REF!,#REF!, ""), 0)</f>
        <v>#REF!</v>
      </c>
      <c r="AJ474" s="1" t="e">
        <f>_xlfn.XLOOKUP($L474,Pos!$A:$A,Pos!Z:Z,_xlfn.XLOOKUP($L474,#REF!,#REF!, ""), 0)</f>
        <v>#REF!</v>
      </c>
      <c r="AK474" s="1" t="e">
        <f>_xlfn.XLOOKUP($L474,Pos!$A:$A,Pos!AA:AA,_xlfn.XLOOKUP($L474,#REF!,#REF!, ""), 0)</f>
        <v>#REF!</v>
      </c>
      <c r="AL474" s="1" t="e">
        <f>_xlfn.XLOOKUP($L474,Pos!$A:$A,Pos!AB:AB,_xlfn.XLOOKUP($L474,#REF!,#REF!, ""), 0)</f>
        <v>#REF!</v>
      </c>
      <c r="AM474" s="1" t="e">
        <f>_xlfn.XLOOKUP($L474,Pos!$A:$A,Pos!AC:AC,_xlfn.XLOOKUP($L474,#REF!,#REF!, ""), 0)</f>
        <v>#REF!</v>
      </c>
      <c r="AN474" s="1" t="e">
        <f>_xlfn.XLOOKUP($L474,Pos!$A:$A,Pos!AD:AD,_xlfn.XLOOKUP($L474,#REF!,#REF!, ""), 0)</f>
        <v>#REF!</v>
      </c>
      <c r="AO474" s="1" t="e">
        <f>_xlfn.XLOOKUP($L474,Pos!$A:$A,Pos!AE:AE,_xlfn.XLOOKUP($L474,#REF!,#REF!, ""), 0)</f>
        <v>#REF!</v>
      </c>
      <c r="AP474" s="1" t="e">
        <f>_xlfn.XLOOKUP($L474,Pos!$A:$A,Pos!AF:AF,_xlfn.XLOOKUP($L474,#REF!,#REF!, ""), 0)</f>
        <v>#REF!</v>
      </c>
      <c r="AQ474" s="1" t="e">
        <f>_xlfn.XLOOKUP($L474,Pos!$A:$A,Pos!AG:AG,_xlfn.XLOOKUP($L474,#REF!,#REF!, ""), 0)</f>
        <v>#REF!</v>
      </c>
      <c r="AR474" s="1" t="e">
        <f>_xlfn.XLOOKUP($L474,Pos!$A:$A,Pos!AH:AH,_xlfn.XLOOKUP($L474,#REF!,#REF!, ""), 0)</f>
        <v>#REF!</v>
      </c>
      <c r="AS474" s="1" t="e">
        <f>_xlfn.XLOOKUP($L474,Pos!$A:$A,Pos!AI:AI,_xlfn.XLOOKUP($L474,#REF!,#REF!, ""), 0)</f>
        <v>#REF!</v>
      </c>
      <c r="AT474" s="1" t="e">
        <f>_xlfn.XLOOKUP($L474,Pos!$A:$A,Pos!AJ:AJ,_xlfn.XLOOKUP($L474,#REF!,#REF!, ""), 0)</f>
        <v>#REF!</v>
      </c>
      <c r="AU474" s="1" t="e">
        <f>_xlfn.XLOOKUP($L474,Pos!$A:$A,Pos!AK:AK,_xlfn.XLOOKUP($L474,#REF!,#REF!, ""), 0)</f>
        <v>#REF!</v>
      </c>
      <c r="AV474" s="1" t="e">
        <f>_xlfn.XLOOKUP($L474,Pos!$A:$A,Pos!AL:AL,_xlfn.XLOOKUP($L474,#REF!,#REF!, ""), 0)</f>
        <v>#REF!</v>
      </c>
      <c r="AW474" s="1" t="e">
        <f>_xlfn.XLOOKUP($L474,Pos!$A:$A,Pos!AM:AM,_xlfn.XLOOKUP($L474,#REF!,#REF!, ""), 0)</f>
        <v>#REF!</v>
      </c>
      <c r="AX474" s="1" t="e">
        <f>_xlfn.XLOOKUP($L474,Pos!$A:$A,Pos!AN:AN,_xlfn.XLOOKUP($L474,#REF!,#REF!, ""), 0)</f>
        <v>#REF!</v>
      </c>
      <c r="AY474" s="1" t="e">
        <f>_xlfn.XLOOKUP($L474,Pos!$A:$A,Pos!AO:AO,_xlfn.XLOOKUP($L474,#REF!,#REF!, ""), 0)</f>
        <v>#REF!</v>
      </c>
      <c r="AZ474" s="7" t="str">
        <f t="shared" si="166"/>
        <v>OUT</v>
      </c>
      <c r="BA474" s="1">
        <f>IF(OR(_xlfn.XLOOKUP(L474,Pos!B:B,Pos!L:L,FALSE)="ESG Reason",_xlfn.XLOOKUP(L474,Pos!B:B,Pos!L:L,FALSE)="Blacklisted"),1,0)</f>
        <v>0</v>
      </c>
      <c r="BC474" s="11">
        <v>8.6140575269857647E-11</v>
      </c>
      <c r="BD474" s="11">
        <f>_xlfn.XLOOKUP($L474,Pos!$B:$B,Pos!H:H,0, 0)</f>
        <v>0</v>
      </c>
      <c r="BE474" s="11">
        <f>_xlfn.XLOOKUP($L474,Pos!$B:$B,Pos!I:I,0, 0)</f>
        <v>5.3334466274808454E-4</v>
      </c>
      <c r="BF474" s="18">
        <f t="shared" si="167"/>
        <v>5.3334466274808454E-4</v>
      </c>
      <c r="BG474" s="1">
        <f t="shared" si="168"/>
        <v>2</v>
      </c>
      <c r="BH474" s="1">
        <f t="shared" si="169"/>
        <v>9</v>
      </c>
      <c r="BI474" s="18">
        <f t="shared" si="170"/>
        <v>8.6140575269857647E-11</v>
      </c>
      <c r="BJ474" s="3">
        <f t="shared" si="171"/>
        <v>0</v>
      </c>
      <c r="BK474" s="18">
        <f t="shared" si="172"/>
        <v>0</v>
      </c>
    </row>
    <row r="475" spans="3:63" x14ac:dyDescent="0.25">
      <c r="C475" s="3"/>
      <c r="D475" s="3"/>
      <c r="E475" s="3"/>
      <c r="F475" s="3"/>
      <c r="G475" s="51" t="s">
        <v>405</v>
      </c>
      <c r="H475" s="8" t="str">
        <f t="shared" si="162"/>
        <v>0%North America</v>
      </c>
      <c r="I475" s="11" cm="1">
        <f t="array" ref="I475">IF(
   AZ475 = "OUT", 0,IF(
   BD475 &gt;= LARGE(IF(ISNUMBER(BD:BD), BD:BD), 3),
   BE475 - 0.001,
   IF(BE475 &gt;=VLOOKUP(P475,mapping!$A:$B,2,FALSE), BE475,VLOOKUP(P475,mapping!$A$2:$B$8,2,FALSE))
))</f>
        <v>0</v>
      </c>
      <c r="J475" s="11" cm="1">
        <f t="array" ref="J475">IF(
    AZ475="OUT",0,IF(IF(
                      BD475&gt;=LARGE(IF(ISNUMBER(BD:BD),BD:BD),3),
                      BE475+0.001,
                      VLOOKUP(H475,mapping!$D:$E,2,FALSE)
                      )&gt;I475,
                   IF(
                      BD475&gt;=LARGE(IF(ISNUMBER(BD:BD),BD:BD),3),
                      BE475+0.001,
                      VLOOKUP(H475,mapping!$D:$E,2,FALSE)
                      ),
                   I475+0.002))</f>
        <v>0</v>
      </c>
      <c r="K475" s="8">
        <f t="shared" si="163"/>
        <v>5.3091449338804326E-4</v>
      </c>
      <c r="L475" s="1" t="str">
        <f>Pos!B809</f>
        <v>US00846U1016</v>
      </c>
      <c r="M475" s="1" t="str">
        <f>_xlfn.XLOOKUP($L475,Pos!B:B,Pos!D:D,, 0)</f>
        <v>Agilent Technologies, Inc.</v>
      </c>
      <c r="N475" s="1" t="str">
        <f>_xlfn.XLOOKUP($L475,Pos!B:B,Pos!E:E,, 0)</f>
        <v>Health Care</v>
      </c>
      <c r="O475" s="1" t="str">
        <f t="shared" si="164"/>
        <v>Health Care_North America</v>
      </c>
      <c r="P475" s="1" t="str">
        <f>_xlfn.XLOOKUP($L475,Pos!B:B,Pos!F:F,, 0)</f>
        <v>North America</v>
      </c>
      <c r="Q475" s="1">
        <v>0</v>
      </c>
      <c r="R475" s="9">
        <f>_xlfn.XLOOKUP($L475,Pos!$B:$B,Pos!N:N,0, 0)</f>
        <v>5.4</v>
      </c>
      <c r="S475" s="9">
        <f>_xlfn.XLOOKUP($L475,Pos!$B:$B,Pos!O:O,0, 0)</f>
        <v>3.0201669999999998</v>
      </c>
      <c r="T475" s="9">
        <f>_xlfn.XLOOKUP($L475,Pos!$B:$B,Pos!P:P,0, 0)</f>
        <v>5.5</v>
      </c>
      <c r="U475" s="9">
        <f>_xlfn.XLOOKUP($L475,Pos!$B:$B,Pos!Q:Q,0, 0)</f>
        <v>3.4</v>
      </c>
      <c r="V475" s="9">
        <f>_xlfn.XLOOKUP($L475,Pos!$B:$B,Pos!R:R,0, 0)</f>
        <v>5.0999999999999996</v>
      </c>
      <c r="W475" s="9">
        <f>_xlfn.XLOOKUP($L475,Pos!$B:$B,Pos!S:S,0, 0)</f>
        <v>4.3666669999999996</v>
      </c>
      <c r="X475" s="9" t="str">
        <f>_xlfn.XLOOKUP($L475,Pos!$B:$B,Pos!J:J,0, 0)</f>
        <v>Outperform</v>
      </c>
      <c r="Y475" s="1">
        <v>0</v>
      </c>
      <c r="Z475" s="1">
        <v>0</v>
      </c>
      <c r="AA475" s="1">
        <f t="shared" si="165"/>
        <v>0</v>
      </c>
      <c r="AB475" s="9">
        <f>_xlfn.XLOOKUP(L475,Pos!B:B,Pos!K:K,-1,0)</f>
        <v>3.050847457627119</v>
      </c>
      <c r="AC475" s="1" t="e">
        <f>_xlfn.XLOOKUP($L475,Pos!$A:$A,Pos!S:S,_xlfn.XLOOKUP($L475,#REF!,#REF!, ""), 0)</f>
        <v>#REF!</v>
      </c>
      <c r="AD475" s="1" t="e">
        <f>_xlfn.XLOOKUP($L475,Pos!$A:$A,Pos!T:T,_xlfn.XLOOKUP($L475,#REF!,#REF!, ""), 0)</f>
        <v>#REF!</v>
      </c>
      <c r="AE475" s="1" t="e">
        <f>_xlfn.XLOOKUP($L475,Pos!$A:$A,Pos!U:U,_xlfn.XLOOKUP($L475,#REF!,#REF!, ""), 0)</f>
        <v>#REF!</v>
      </c>
      <c r="AF475" s="1" t="e">
        <f>_xlfn.XLOOKUP($L475,Pos!$A:$A,Pos!V:V,_xlfn.XLOOKUP($L475,#REF!,#REF!, ""), 0)</f>
        <v>#REF!</v>
      </c>
      <c r="AG475" s="1" t="e">
        <f>_xlfn.XLOOKUP($L475,Pos!$A:$A,Pos!W:W,_xlfn.XLOOKUP($L475,#REF!,#REF!, ""), 0)</f>
        <v>#REF!</v>
      </c>
      <c r="AH475" s="1" t="e">
        <f>_xlfn.XLOOKUP($L475,Pos!$A:$A,Pos!X:X,_xlfn.XLOOKUP($L475,#REF!,#REF!, ""), 0)</f>
        <v>#REF!</v>
      </c>
      <c r="AI475" s="1" t="e">
        <f>_xlfn.XLOOKUP($L475,Pos!$A:$A,Pos!Y:Y,_xlfn.XLOOKUP($L475,#REF!,#REF!, ""), 0)</f>
        <v>#REF!</v>
      </c>
      <c r="AJ475" s="1" t="e">
        <f>_xlfn.XLOOKUP($L475,Pos!$A:$A,Pos!Z:Z,_xlfn.XLOOKUP($L475,#REF!,#REF!, ""), 0)</f>
        <v>#REF!</v>
      </c>
      <c r="AK475" s="1" t="e">
        <f>_xlfn.XLOOKUP($L475,Pos!$A:$A,Pos!AA:AA,_xlfn.XLOOKUP($L475,#REF!,#REF!, ""), 0)</f>
        <v>#REF!</v>
      </c>
      <c r="AL475" s="1" t="e">
        <f>_xlfn.XLOOKUP($L475,Pos!$A:$A,Pos!AB:AB,_xlfn.XLOOKUP($L475,#REF!,#REF!, ""), 0)</f>
        <v>#REF!</v>
      </c>
      <c r="AM475" s="1" t="e">
        <f>_xlfn.XLOOKUP($L475,Pos!$A:$A,Pos!AC:AC,_xlfn.XLOOKUP($L475,#REF!,#REF!, ""), 0)</f>
        <v>#REF!</v>
      </c>
      <c r="AN475" s="1" t="e">
        <f>_xlfn.XLOOKUP($L475,Pos!$A:$A,Pos!AD:AD,_xlfn.XLOOKUP($L475,#REF!,#REF!, ""), 0)</f>
        <v>#REF!</v>
      </c>
      <c r="AO475" s="1" t="e">
        <f>_xlfn.XLOOKUP($L475,Pos!$A:$A,Pos!AE:AE,_xlfn.XLOOKUP($L475,#REF!,#REF!, ""), 0)</f>
        <v>#REF!</v>
      </c>
      <c r="AP475" s="1" t="e">
        <f>_xlfn.XLOOKUP($L475,Pos!$A:$A,Pos!AF:AF,_xlfn.XLOOKUP($L475,#REF!,#REF!, ""), 0)</f>
        <v>#REF!</v>
      </c>
      <c r="AQ475" s="1" t="e">
        <f>_xlfn.XLOOKUP($L475,Pos!$A:$A,Pos!AG:AG,_xlfn.XLOOKUP($L475,#REF!,#REF!, ""), 0)</f>
        <v>#REF!</v>
      </c>
      <c r="AR475" s="1" t="e">
        <f>_xlfn.XLOOKUP($L475,Pos!$A:$A,Pos!AH:AH,_xlfn.XLOOKUP($L475,#REF!,#REF!, ""), 0)</f>
        <v>#REF!</v>
      </c>
      <c r="AS475" s="1" t="e">
        <f>_xlfn.XLOOKUP($L475,Pos!$A:$A,Pos!AI:AI,_xlfn.XLOOKUP($L475,#REF!,#REF!, ""), 0)</f>
        <v>#REF!</v>
      </c>
      <c r="AT475" s="1" t="e">
        <f>_xlfn.XLOOKUP($L475,Pos!$A:$A,Pos!AJ:AJ,_xlfn.XLOOKUP($L475,#REF!,#REF!, ""), 0)</f>
        <v>#REF!</v>
      </c>
      <c r="AU475" s="1" t="e">
        <f>_xlfn.XLOOKUP($L475,Pos!$A:$A,Pos!AK:AK,_xlfn.XLOOKUP($L475,#REF!,#REF!, ""), 0)</f>
        <v>#REF!</v>
      </c>
      <c r="AV475" s="1" t="e">
        <f>_xlfn.XLOOKUP($L475,Pos!$A:$A,Pos!AL:AL,_xlfn.XLOOKUP($L475,#REF!,#REF!, ""), 0)</f>
        <v>#REF!</v>
      </c>
      <c r="AW475" s="1" t="e">
        <f>_xlfn.XLOOKUP($L475,Pos!$A:$A,Pos!AM:AM,_xlfn.XLOOKUP($L475,#REF!,#REF!, ""), 0)</f>
        <v>#REF!</v>
      </c>
      <c r="AX475" s="1" t="e">
        <f>_xlfn.XLOOKUP($L475,Pos!$A:$A,Pos!AN:AN,_xlfn.XLOOKUP($L475,#REF!,#REF!, ""), 0)</f>
        <v>#REF!</v>
      </c>
      <c r="AY475" s="1" t="e">
        <f>_xlfn.XLOOKUP($L475,Pos!$A:$A,Pos!AO:AO,_xlfn.XLOOKUP($L475,#REF!,#REF!, ""), 0)</f>
        <v>#REF!</v>
      </c>
      <c r="AZ475" s="7" t="str">
        <f t="shared" si="166"/>
        <v>OUT</v>
      </c>
      <c r="BA475" s="1">
        <f>IF(OR(_xlfn.XLOOKUP(L475,Pos!B:B,Pos!L:L,FALSE)="ESG Reason",_xlfn.XLOOKUP(L475,Pos!B:B,Pos!L:L,FALSE)="Blacklisted"),1,0)</f>
        <v>0</v>
      </c>
      <c r="BC475" s="11">
        <v>9.1208690037952049E-11</v>
      </c>
      <c r="BD475" s="11">
        <f>_xlfn.XLOOKUP($L475,Pos!$B:$B,Pos!H:H,0, 0)</f>
        <v>0</v>
      </c>
      <c r="BE475" s="11">
        <f>_xlfn.XLOOKUP($L475,Pos!$B:$B,Pos!I:I,0, 0)</f>
        <v>5.3091449338804326E-4</v>
      </c>
      <c r="BF475" s="18">
        <f t="shared" si="167"/>
        <v>5.3091449338804326E-4</v>
      </c>
      <c r="BG475" s="1">
        <f t="shared" si="168"/>
        <v>1</v>
      </c>
      <c r="BH475" s="1">
        <f t="shared" si="169"/>
        <v>28</v>
      </c>
      <c r="BI475" s="18">
        <f t="shared" si="170"/>
        <v>9.1208690037952049E-11</v>
      </c>
      <c r="BJ475" s="3">
        <f t="shared" si="171"/>
        <v>0</v>
      </c>
      <c r="BK475" s="18">
        <f t="shared" si="172"/>
        <v>0</v>
      </c>
    </row>
    <row r="476" spans="3:63" x14ac:dyDescent="0.25">
      <c r="C476" s="3"/>
      <c r="D476" s="3"/>
      <c r="E476" s="3"/>
      <c r="F476" s="3"/>
      <c r="G476" s="51" t="s">
        <v>398</v>
      </c>
      <c r="H476" s="8" t="str">
        <f t="shared" si="162"/>
        <v>0%West Europe</v>
      </c>
      <c r="I476" s="11" cm="1">
        <f t="array" ref="I476">IF(
   AZ476 = "OUT", 0,IF(
   BD476 &gt;= LARGE(IF(ISNUMBER(BD:BD), BD:BD), 3),
   BE476 - 0.001,
   IF(BE476 &gt;=VLOOKUP(P476,mapping!$A:$B,2,FALSE), BE476,VLOOKUP(P476,mapping!$A$2:$B$8,2,FALSE))
))</f>
        <v>0</v>
      </c>
      <c r="J476" s="11" cm="1">
        <f t="array" ref="J476">IF(
    AZ476="OUT",0,IF(IF(
                      BD476&gt;=LARGE(IF(ISNUMBER(BD:BD),BD:BD),3),
                      BE476+0.001,
                      VLOOKUP(H476,mapping!$D:$E,2,FALSE)
                      )&gt;I476,
                   IF(
                      BD476&gt;=LARGE(IF(ISNUMBER(BD:BD),BD:BD),3),
                      BE476+0.001,
                      VLOOKUP(H476,mapping!$D:$E,2,FALSE)
                      ),
                   I476+0.002))</f>
        <v>0</v>
      </c>
      <c r="K476" s="8">
        <f t="shared" si="163"/>
        <v>5.3071766347197766E-4</v>
      </c>
      <c r="L476" s="1" t="str">
        <f>Pos!B354</f>
        <v>GB0004082847</v>
      </c>
      <c r="M476" s="1" t="str">
        <f>_xlfn.XLOOKUP($L476,Pos!B:B,Pos!D:D,, 0)</f>
        <v>Standard Chartered PLC</v>
      </c>
      <c r="N476" s="1" t="str">
        <f>_xlfn.XLOOKUP($L476,Pos!B:B,Pos!E:E,, 0)</f>
        <v>Banks</v>
      </c>
      <c r="O476" s="1" t="str">
        <f t="shared" si="164"/>
        <v>Banks_West Europe</v>
      </c>
      <c r="P476" s="1" t="str">
        <f>_xlfn.XLOOKUP($L476,Pos!B:B,Pos!F:F,, 0)</f>
        <v>West Europe</v>
      </c>
      <c r="Q476" s="1">
        <v>0</v>
      </c>
      <c r="R476" s="9">
        <f>_xlfn.XLOOKUP($L476,Pos!$B:$B,Pos!N:N,0, 0)</f>
        <v>2.91</v>
      </c>
      <c r="S476" s="9">
        <f>_xlfn.XLOOKUP($L476,Pos!$B:$B,Pos!O:O,0, 0)</f>
        <v>7.6074999999999999</v>
      </c>
      <c r="T476" s="9">
        <f>_xlfn.XLOOKUP($L476,Pos!$B:$B,Pos!P:P,0, 0)</f>
        <v>3.0249999999999999</v>
      </c>
      <c r="U476" s="9">
        <f>_xlfn.XLOOKUP($L476,Pos!$B:$B,Pos!Q:Q,0, 0)</f>
        <v>9</v>
      </c>
      <c r="V476" s="9">
        <f>_xlfn.XLOOKUP($L476,Pos!$B:$B,Pos!R:R,0, 0)</f>
        <v>2.3333330000000001</v>
      </c>
      <c r="W476" s="9">
        <f>_xlfn.XLOOKUP($L476,Pos!$B:$B,Pos!S:S,0, 0)</f>
        <v>6.6566669999999997</v>
      </c>
      <c r="X476" s="9" t="str">
        <f>_xlfn.XLOOKUP($L476,Pos!$B:$B,Pos!J:J,0, 0)</f>
        <v>Outperform</v>
      </c>
      <c r="Y476" s="1">
        <v>0</v>
      </c>
      <c r="Z476" s="1">
        <v>0</v>
      </c>
      <c r="AA476" s="1">
        <f t="shared" si="165"/>
        <v>0</v>
      </c>
      <c r="AB476" s="9">
        <f>_xlfn.XLOOKUP(L476,Pos!B:B,Pos!K:K,-1,0)</f>
        <v>7.7777777777777777</v>
      </c>
      <c r="AC476" s="1" t="e">
        <f>_xlfn.XLOOKUP($L476,Pos!$A:$A,Pos!S:S,_xlfn.XLOOKUP($L476,#REF!,#REF!, ""), 0)</f>
        <v>#REF!</v>
      </c>
      <c r="AD476" s="1" t="e">
        <f>_xlfn.XLOOKUP($L476,Pos!$A:$A,Pos!T:T,_xlfn.XLOOKUP($L476,#REF!,#REF!, ""), 0)</f>
        <v>#REF!</v>
      </c>
      <c r="AE476" s="1" t="e">
        <f>_xlfn.XLOOKUP($L476,Pos!$A:$A,Pos!U:U,_xlfn.XLOOKUP($L476,#REF!,#REF!, ""), 0)</f>
        <v>#REF!</v>
      </c>
      <c r="AF476" s="1" t="e">
        <f>_xlfn.XLOOKUP($L476,Pos!$A:$A,Pos!V:V,_xlfn.XLOOKUP($L476,#REF!,#REF!, ""), 0)</f>
        <v>#REF!</v>
      </c>
      <c r="AG476" s="1" t="e">
        <f>_xlfn.XLOOKUP($L476,Pos!$A:$A,Pos!W:W,_xlfn.XLOOKUP($L476,#REF!,#REF!, ""), 0)</f>
        <v>#REF!</v>
      </c>
      <c r="AH476" s="1" t="e">
        <f>_xlfn.XLOOKUP($L476,Pos!$A:$A,Pos!X:X,_xlfn.XLOOKUP($L476,#REF!,#REF!, ""), 0)</f>
        <v>#REF!</v>
      </c>
      <c r="AI476" s="1" t="e">
        <f>_xlfn.XLOOKUP($L476,Pos!$A:$A,Pos!Y:Y,_xlfn.XLOOKUP($L476,#REF!,#REF!, ""), 0)</f>
        <v>#REF!</v>
      </c>
      <c r="AJ476" s="1" t="e">
        <f>_xlfn.XLOOKUP($L476,Pos!$A:$A,Pos!Z:Z,_xlfn.XLOOKUP($L476,#REF!,#REF!, ""), 0)</f>
        <v>#REF!</v>
      </c>
      <c r="AK476" s="1" t="e">
        <f>_xlfn.XLOOKUP($L476,Pos!$A:$A,Pos!AA:AA,_xlfn.XLOOKUP($L476,#REF!,#REF!, ""), 0)</f>
        <v>#REF!</v>
      </c>
      <c r="AL476" s="1" t="e">
        <f>_xlfn.XLOOKUP($L476,Pos!$A:$A,Pos!AB:AB,_xlfn.XLOOKUP($L476,#REF!,#REF!, ""), 0)</f>
        <v>#REF!</v>
      </c>
      <c r="AM476" s="1" t="e">
        <f>_xlfn.XLOOKUP($L476,Pos!$A:$A,Pos!AC:AC,_xlfn.XLOOKUP($L476,#REF!,#REF!, ""), 0)</f>
        <v>#REF!</v>
      </c>
      <c r="AN476" s="1" t="e">
        <f>_xlfn.XLOOKUP($L476,Pos!$A:$A,Pos!AD:AD,_xlfn.XLOOKUP($L476,#REF!,#REF!, ""), 0)</f>
        <v>#REF!</v>
      </c>
      <c r="AO476" s="1" t="e">
        <f>_xlfn.XLOOKUP($L476,Pos!$A:$A,Pos!AE:AE,_xlfn.XLOOKUP($L476,#REF!,#REF!, ""), 0)</f>
        <v>#REF!</v>
      </c>
      <c r="AP476" s="1" t="e">
        <f>_xlfn.XLOOKUP($L476,Pos!$A:$A,Pos!AF:AF,_xlfn.XLOOKUP($L476,#REF!,#REF!, ""), 0)</f>
        <v>#REF!</v>
      </c>
      <c r="AQ476" s="1" t="e">
        <f>_xlfn.XLOOKUP($L476,Pos!$A:$A,Pos!AG:AG,_xlfn.XLOOKUP($L476,#REF!,#REF!, ""), 0)</f>
        <v>#REF!</v>
      </c>
      <c r="AR476" s="1" t="e">
        <f>_xlfn.XLOOKUP($L476,Pos!$A:$A,Pos!AH:AH,_xlfn.XLOOKUP($L476,#REF!,#REF!, ""), 0)</f>
        <v>#REF!</v>
      </c>
      <c r="AS476" s="1" t="e">
        <f>_xlfn.XLOOKUP($L476,Pos!$A:$A,Pos!AI:AI,_xlfn.XLOOKUP($L476,#REF!,#REF!, ""), 0)</f>
        <v>#REF!</v>
      </c>
      <c r="AT476" s="1" t="e">
        <f>_xlfn.XLOOKUP($L476,Pos!$A:$A,Pos!AJ:AJ,_xlfn.XLOOKUP($L476,#REF!,#REF!, ""), 0)</f>
        <v>#REF!</v>
      </c>
      <c r="AU476" s="1" t="e">
        <f>_xlfn.XLOOKUP($L476,Pos!$A:$A,Pos!AK:AK,_xlfn.XLOOKUP($L476,#REF!,#REF!, ""), 0)</f>
        <v>#REF!</v>
      </c>
      <c r="AV476" s="1" t="e">
        <f>_xlfn.XLOOKUP($L476,Pos!$A:$A,Pos!AL:AL,_xlfn.XLOOKUP($L476,#REF!,#REF!, ""), 0)</f>
        <v>#REF!</v>
      </c>
      <c r="AW476" s="1" t="e">
        <f>_xlfn.XLOOKUP($L476,Pos!$A:$A,Pos!AM:AM,_xlfn.XLOOKUP($L476,#REF!,#REF!, ""), 0)</f>
        <v>#REF!</v>
      </c>
      <c r="AX476" s="1" t="e">
        <f>_xlfn.XLOOKUP($L476,Pos!$A:$A,Pos!AN:AN,_xlfn.XLOOKUP($L476,#REF!,#REF!, ""), 0)</f>
        <v>#REF!</v>
      </c>
      <c r="AY476" s="1" t="e">
        <f>_xlfn.XLOOKUP($L476,Pos!$A:$A,Pos!AO:AO,_xlfn.XLOOKUP($L476,#REF!,#REF!, ""), 0)</f>
        <v>#REF!</v>
      </c>
      <c r="AZ476" s="7" t="str">
        <f t="shared" si="166"/>
        <v>OUT</v>
      </c>
      <c r="BA476" s="1">
        <f>IF(OR(_xlfn.XLOOKUP(L476,Pos!B:B,Pos!L:L,FALSE)="ESG Reason",_xlfn.XLOOKUP(L476,Pos!B:B,Pos!L:L,FALSE)="Blacklisted"),1,0)</f>
        <v>0</v>
      </c>
      <c r="BC476" s="11">
        <v>1.2725784536927281E-10</v>
      </c>
      <c r="BD476" s="11">
        <f>_xlfn.XLOOKUP($L476,Pos!$B:$B,Pos!H:H,0, 0)</f>
        <v>0</v>
      </c>
      <c r="BE476" s="11">
        <f>_xlfn.XLOOKUP($L476,Pos!$B:$B,Pos!I:I,0, 0)</f>
        <v>5.3071766347197766E-4</v>
      </c>
      <c r="BF476" s="18">
        <f t="shared" si="167"/>
        <v>5.3071766347197766E-4</v>
      </c>
      <c r="BG476" s="1">
        <f t="shared" si="168"/>
        <v>2</v>
      </c>
      <c r="BH476" s="1">
        <f t="shared" si="169"/>
        <v>2</v>
      </c>
      <c r="BI476" s="18">
        <f t="shared" si="170"/>
        <v>1.2725784536927281E-10</v>
      </c>
      <c r="BJ476" s="3">
        <f t="shared" si="171"/>
        <v>0</v>
      </c>
      <c r="BK476" s="18">
        <f t="shared" si="172"/>
        <v>0</v>
      </c>
    </row>
    <row r="477" spans="3:63" x14ac:dyDescent="0.25">
      <c r="C477" s="3"/>
      <c r="D477" s="3"/>
      <c r="E477" s="3"/>
      <c r="F477" s="3"/>
      <c r="G477" s="51" t="s">
        <v>401</v>
      </c>
      <c r="H477" s="8" t="str">
        <f t="shared" si="162"/>
        <v>0%North America</v>
      </c>
      <c r="I477" s="11" cm="1">
        <f t="array" ref="I477">IF(
   AZ477 = "OUT", 0,IF(
   BD477 &gt;= LARGE(IF(ISNUMBER(BD:BD), BD:BD), 3),
   BE477 - 0.001,
   IF(BE477 &gt;=VLOOKUP(P477,mapping!$A:$B,2,FALSE), BE477,VLOOKUP(P477,mapping!$A$2:$B$8,2,FALSE))
))</f>
        <v>0</v>
      </c>
      <c r="J477" s="11" cm="1">
        <f t="array" ref="J477">IF(
    AZ477="OUT",0,IF(IF(
                      BD477&gt;=LARGE(IF(ISNUMBER(BD:BD),BD:BD),3),
                      BE477+0.001,
                      VLOOKUP(H477,mapping!$D:$E,2,FALSE)
                      )&gt;I477,
                   IF(
                      BD477&gt;=LARGE(IF(ISNUMBER(BD:BD),BD:BD),3),
                      BE477+0.001,
                      VLOOKUP(H477,mapping!$D:$E,2,FALSE)
                      ),
                   I477+0.002))</f>
        <v>0</v>
      </c>
      <c r="K477" s="8">
        <f t="shared" si="163"/>
        <v>5.2323432608383845E-4</v>
      </c>
      <c r="L477" s="1" t="str">
        <f>Pos!B1023</f>
        <v>US3848021040</v>
      </c>
      <c r="M477" s="1" t="str">
        <f>_xlfn.XLOOKUP($L477,Pos!B:B,Pos!D:D,, 0)</f>
        <v>W.W. Grainger, Inc.</v>
      </c>
      <c r="N477" s="1" t="str">
        <f>_xlfn.XLOOKUP($L477,Pos!B:B,Pos!E:E,, 0)</f>
        <v>Industrial Goods &amp; Services</v>
      </c>
      <c r="O477" s="1" t="str">
        <f t="shared" si="164"/>
        <v>Industrial Goods &amp; Services_North America</v>
      </c>
      <c r="P477" s="1" t="str">
        <f>_xlfn.XLOOKUP($L477,Pos!B:B,Pos!F:F,, 0)</f>
        <v>North America</v>
      </c>
      <c r="Q477" s="1">
        <v>0</v>
      </c>
      <c r="R477" s="9">
        <f>_xlfn.XLOOKUP($L477,Pos!$B:$B,Pos!N:N,0, 0)</f>
        <v>5.41</v>
      </c>
      <c r="S477" s="9">
        <f>_xlfn.XLOOKUP($L477,Pos!$B:$B,Pos!O:O,0, 0)</f>
        <v>4.0833329999999997</v>
      </c>
      <c r="T477" s="9">
        <f>_xlfn.XLOOKUP($L477,Pos!$B:$B,Pos!P:P,0, 0)</f>
        <v>7.2249999999999996</v>
      </c>
      <c r="U477" s="9">
        <f>_xlfn.XLOOKUP($L477,Pos!$B:$B,Pos!Q:Q,0, 0)</f>
        <v>2.5</v>
      </c>
      <c r="V477" s="9">
        <f>_xlfn.XLOOKUP($L477,Pos!$B:$B,Pos!R:R,0, 0)</f>
        <v>7.8333329999999997</v>
      </c>
      <c r="W477" s="9">
        <f>_xlfn.XLOOKUP($L477,Pos!$B:$B,Pos!S:S,0, 0)</f>
        <v>5.415</v>
      </c>
      <c r="X477" s="9" t="str">
        <f>_xlfn.XLOOKUP($L477,Pos!$B:$B,Pos!J:J,0, 0)</f>
        <v>Hold</v>
      </c>
      <c r="Y477" s="1">
        <v>0</v>
      </c>
      <c r="Z477" s="1">
        <v>0</v>
      </c>
      <c r="AA477" s="1">
        <f t="shared" si="165"/>
        <v>0</v>
      </c>
      <c r="AB477" s="9">
        <f>_xlfn.XLOOKUP(L477,Pos!B:B,Pos!K:K,-1,0)</f>
        <v>2.604166666666667</v>
      </c>
      <c r="AC477" s="1" t="e">
        <f>_xlfn.XLOOKUP($L477,Pos!$A:$A,Pos!S:S,_xlfn.XLOOKUP($L477,#REF!,#REF!, ""), 0)</f>
        <v>#REF!</v>
      </c>
      <c r="AD477" s="1" t="e">
        <f>_xlfn.XLOOKUP($L477,Pos!$A:$A,Pos!T:T,_xlfn.XLOOKUP($L477,#REF!,#REF!, ""), 0)</f>
        <v>#REF!</v>
      </c>
      <c r="AE477" s="1" t="e">
        <f>_xlfn.XLOOKUP($L477,Pos!$A:$A,Pos!U:U,_xlfn.XLOOKUP($L477,#REF!,#REF!, ""), 0)</f>
        <v>#REF!</v>
      </c>
      <c r="AF477" s="1" t="e">
        <f>_xlfn.XLOOKUP($L477,Pos!$A:$A,Pos!V:V,_xlfn.XLOOKUP($L477,#REF!,#REF!, ""), 0)</f>
        <v>#REF!</v>
      </c>
      <c r="AG477" s="1" t="e">
        <f>_xlfn.XLOOKUP($L477,Pos!$A:$A,Pos!W:W,_xlfn.XLOOKUP($L477,#REF!,#REF!, ""), 0)</f>
        <v>#REF!</v>
      </c>
      <c r="AH477" s="1" t="e">
        <f>_xlfn.XLOOKUP($L477,Pos!$A:$A,Pos!X:X,_xlfn.XLOOKUP($L477,#REF!,#REF!, ""), 0)</f>
        <v>#REF!</v>
      </c>
      <c r="AI477" s="1" t="e">
        <f>_xlfn.XLOOKUP($L477,Pos!$A:$A,Pos!Y:Y,_xlfn.XLOOKUP($L477,#REF!,#REF!, ""), 0)</f>
        <v>#REF!</v>
      </c>
      <c r="AJ477" s="1" t="e">
        <f>_xlfn.XLOOKUP($L477,Pos!$A:$A,Pos!Z:Z,_xlfn.XLOOKUP($L477,#REF!,#REF!, ""), 0)</f>
        <v>#REF!</v>
      </c>
      <c r="AK477" s="1" t="e">
        <f>_xlfn.XLOOKUP($L477,Pos!$A:$A,Pos!AA:AA,_xlfn.XLOOKUP($L477,#REF!,#REF!, ""), 0)</f>
        <v>#REF!</v>
      </c>
      <c r="AL477" s="1" t="e">
        <f>_xlfn.XLOOKUP($L477,Pos!$A:$A,Pos!AB:AB,_xlfn.XLOOKUP($L477,#REF!,#REF!, ""), 0)</f>
        <v>#REF!</v>
      </c>
      <c r="AM477" s="1" t="e">
        <f>_xlfn.XLOOKUP($L477,Pos!$A:$A,Pos!AC:AC,_xlfn.XLOOKUP($L477,#REF!,#REF!, ""), 0)</f>
        <v>#REF!</v>
      </c>
      <c r="AN477" s="1" t="e">
        <f>_xlfn.XLOOKUP($L477,Pos!$A:$A,Pos!AD:AD,_xlfn.XLOOKUP($L477,#REF!,#REF!, ""), 0)</f>
        <v>#REF!</v>
      </c>
      <c r="AO477" s="1" t="e">
        <f>_xlfn.XLOOKUP($L477,Pos!$A:$A,Pos!AE:AE,_xlfn.XLOOKUP($L477,#REF!,#REF!, ""), 0)</f>
        <v>#REF!</v>
      </c>
      <c r="AP477" s="1" t="e">
        <f>_xlfn.XLOOKUP($L477,Pos!$A:$A,Pos!AF:AF,_xlfn.XLOOKUP($L477,#REF!,#REF!, ""), 0)</f>
        <v>#REF!</v>
      </c>
      <c r="AQ477" s="1" t="e">
        <f>_xlfn.XLOOKUP($L477,Pos!$A:$A,Pos!AG:AG,_xlfn.XLOOKUP($L477,#REF!,#REF!, ""), 0)</f>
        <v>#REF!</v>
      </c>
      <c r="AR477" s="1" t="e">
        <f>_xlfn.XLOOKUP($L477,Pos!$A:$A,Pos!AH:AH,_xlfn.XLOOKUP($L477,#REF!,#REF!, ""), 0)</f>
        <v>#REF!</v>
      </c>
      <c r="AS477" s="1" t="e">
        <f>_xlfn.XLOOKUP($L477,Pos!$A:$A,Pos!AI:AI,_xlfn.XLOOKUP($L477,#REF!,#REF!, ""), 0)</f>
        <v>#REF!</v>
      </c>
      <c r="AT477" s="1" t="e">
        <f>_xlfn.XLOOKUP($L477,Pos!$A:$A,Pos!AJ:AJ,_xlfn.XLOOKUP($L477,#REF!,#REF!, ""), 0)</f>
        <v>#REF!</v>
      </c>
      <c r="AU477" s="1" t="e">
        <f>_xlfn.XLOOKUP($L477,Pos!$A:$A,Pos!AK:AK,_xlfn.XLOOKUP($L477,#REF!,#REF!, ""), 0)</f>
        <v>#REF!</v>
      </c>
      <c r="AV477" s="1" t="e">
        <f>_xlfn.XLOOKUP($L477,Pos!$A:$A,Pos!AL:AL,_xlfn.XLOOKUP($L477,#REF!,#REF!, ""), 0)</f>
        <v>#REF!</v>
      </c>
      <c r="AW477" s="1" t="e">
        <f>_xlfn.XLOOKUP($L477,Pos!$A:$A,Pos!AM:AM,_xlfn.XLOOKUP($L477,#REF!,#REF!, ""), 0)</f>
        <v>#REF!</v>
      </c>
      <c r="AX477" s="1" t="e">
        <f>_xlfn.XLOOKUP($L477,Pos!$A:$A,Pos!AN:AN,_xlfn.XLOOKUP($L477,#REF!,#REF!, ""), 0)</f>
        <v>#REF!</v>
      </c>
      <c r="AY477" s="1" t="e">
        <f>_xlfn.XLOOKUP($L477,Pos!$A:$A,Pos!AO:AO,_xlfn.XLOOKUP($L477,#REF!,#REF!, ""), 0)</f>
        <v>#REF!</v>
      </c>
      <c r="AZ477" s="7" t="str">
        <f t="shared" si="166"/>
        <v>OUT</v>
      </c>
      <c r="BA477" s="1">
        <f>IF(OR(_xlfn.XLOOKUP(L477,Pos!B:B,Pos!L:L,FALSE)="ESG Reason",_xlfn.XLOOKUP(L477,Pos!B:B,Pos!L:L,FALSE)="Blacklisted"),1,0)</f>
        <v>0</v>
      </c>
      <c r="BC477" s="11">
        <v>8.6308018493318772E-11</v>
      </c>
      <c r="BD477" s="11">
        <f>_xlfn.XLOOKUP($L477,Pos!$B:$B,Pos!H:H,0, 0)</f>
        <v>0</v>
      </c>
      <c r="BE477" s="11">
        <f>_xlfn.XLOOKUP($L477,Pos!$B:$B,Pos!I:I,0, 0)</f>
        <v>5.2323432608383845E-4</v>
      </c>
      <c r="BF477" s="18">
        <f t="shared" si="167"/>
        <v>5.2323432608383845E-4</v>
      </c>
      <c r="BG477" s="1">
        <f t="shared" si="168"/>
        <v>1</v>
      </c>
      <c r="BH477" s="1">
        <f t="shared" si="169"/>
        <v>29</v>
      </c>
      <c r="BI477" s="18">
        <f t="shared" si="170"/>
        <v>8.6308018493318772E-11</v>
      </c>
      <c r="BJ477" s="3">
        <f t="shared" si="171"/>
        <v>0</v>
      </c>
      <c r="BK477" s="18">
        <f t="shared" si="172"/>
        <v>0</v>
      </c>
    </row>
    <row r="478" spans="3:63" x14ac:dyDescent="0.25">
      <c r="C478" s="3"/>
      <c r="D478" s="3"/>
      <c r="E478" s="3"/>
      <c r="F478" s="3"/>
      <c r="G478" s="51" t="s">
        <v>399</v>
      </c>
      <c r="H478" s="8" t="str">
        <f t="shared" si="162"/>
        <v>0%Others</v>
      </c>
      <c r="I478" s="11" cm="1">
        <f t="array" ref="I478">IF(
   AZ478 = "OUT", 0,IF(
   BD478 &gt;= LARGE(IF(ISNUMBER(BD:BD), BD:BD), 3),
   BE478 - 0.001,
   IF(BE478 &gt;=VLOOKUP(P478,mapping!$A:$B,2,FALSE), BE478,VLOOKUP(P478,mapping!$A$2:$B$8,2,FALSE))
))</f>
        <v>0</v>
      </c>
      <c r="J478" s="11" cm="1">
        <f t="array" ref="J478">IF(
    AZ478="OUT",0,IF(IF(
                      BD478&gt;=LARGE(IF(ISNUMBER(BD:BD),BD:BD),3),
                      BE478+0.001,
                      VLOOKUP(H478,mapping!$D:$E,2,FALSE)
                      )&gt;I478,
                   IF(
                      BD478&gt;=LARGE(IF(ISNUMBER(BD:BD),BD:BD),3),
                      BE478+0.001,
                      VLOOKUP(H478,mapping!$D:$E,2,FALSE)
                      ),
                   I478+0.002))</f>
        <v>0</v>
      </c>
      <c r="K478" s="8">
        <f t="shared" si="163"/>
        <v>5.2282796432114812E-4</v>
      </c>
      <c r="L478" s="1" t="str">
        <f>Pos!B582</f>
        <v>JP3475350009</v>
      </c>
      <c r="M478" s="1" t="str">
        <f>_xlfn.XLOOKUP($L478,Pos!B:B,Pos!D:D,, 0)</f>
        <v>Daiichi Sankyo Company, Limited</v>
      </c>
      <c r="N478" s="1" t="str">
        <f>_xlfn.XLOOKUP($L478,Pos!B:B,Pos!E:E,, 0)</f>
        <v>Health Care</v>
      </c>
      <c r="O478" s="1" t="str">
        <f t="shared" si="164"/>
        <v>Health Care_Others</v>
      </c>
      <c r="P478" s="1" t="str">
        <f>_xlfn.XLOOKUP($L478,Pos!B:B,Pos!F:F,, 0)</f>
        <v>Others</v>
      </c>
      <c r="Q478" s="1">
        <v>0</v>
      </c>
      <c r="R478" s="9">
        <f>_xlfn.XLOOKUP($L478,Pos!$B:$B,Pos!N:N,0, 0)</f>
        <v>7.44</v>
      </c>
      <c r="S478" s="9">
        <f>_xlfn.XLOOKUP($L478,Pos!$B:$B,Pos!O:O,0, 0)</f>
        <v>5.3066659999999999</v>
      </c>
      <c r="T478" s="9">
        <f>_xlfn.XLOOKUP($L478,Pos!$B:$B,Pos!P:P,0, 0)</f>
        <v>6.4</v>
      </c>
      <c r="U478" s="9">
        <f>_xlfn.XLOOKUP($L478,Pos!$B:$B,Pos!Q:Q,0, 0)</f>
        <v>1.1000000000000001</v>
      </c>
      <c r="V478" s="9">
        <f>_xlfn.XLOOKUP($L478,Pos!$B:$B,Pos!R:R,0, 0)</f>
        <v>3.1666669999999999</v>
      </c>
      <c r="W478" s="9">
        <f>_xlfn.XLOOKUP($L478,Pos!$B:$B,Pos!S:S,0, 0)</f>
        <v>7.2416660000000004</v>
      </c>
      <c r="X478" s="9" t="str">
        <f>_xlfn.XLOOKUP($L478,Pos!$B:$B,Pos!J:J,0, 0)</f>
        <v>Buy</v>
      </c>
      <c r="Y478" s="1">
        <v>0</v>
      </c>
      <c r="Z478" s="1">
        <v>0</v>
      </c>
      <c r="AA478" s="1">
        <f t="shared" si="165"/>
        <v>0</v>
      </c>
      <c r="AB478" s="9">
        <f>_xlfn.XLOOKUP(L478,Pos!B:B,Pos!K:K,-1,0)</f>
        <v>2.7777777777777781</v>
      </c>
      <c r="AC478" s="1" t="e">
        <f>_xlfn.XLOOKUP($L478,Pos!$A:$A,Pos!S:S,_xlfn.XLOOKUP($L478,#REF!,#REF!, ""), 0)</f>
        <v>#REF!</v>
      </c>
      <c r="AD478" s="1" t="e">
        <f>_xlfn.XLOOKUP($L478,Pos!$A:$A,Pos!T:T,_xlfn.XLOOKUP($L478,#REF!,#REF!, ""), 0)</f>
        <v>#REF!</v>
      </c>
      <c r="AE478" s="1" t="e">
        <f>_xlfn.XLOOKUP($L478,Pos!$A:$A,Pos!U:U,_xlfn.XLOOKUP($L478,#REF!,#REF!, ""), 0)</f>
        <v>#REF!</v>
      </c>
      <c r="AF478" s="1" t="e">
        <f>_xlfn.XLOOKUP($L478,Pos!$A:$A,Pos!V:V,_xlfn.XLOOKUP($L478,#REF!,#REF!, ""), 0)</f>
        <v>#REF!</v>
      </c>
      <c r="AG478" s="1" t="e">
        <f>_xlfn.XLOOKUP($L478,Pos!$A:$A,Pos!W:W,_xlfn.XLOOKUP($L478,#REF!,#REF!, ""), 0)</f>
        <v>#REF!</v>
      </c>
      <c r="AH478" s="1" t="e">
        <f>_xlfn.XLOOKUP($L478,Pos!$A:$A,Pos!X:X,_xlfn.XLOOKUP($L478,#REF!,#REF!, ""), 0)</f>
        <v>#REF!</v>
      </c>
      <c r="AI478" s="1" t="e">
        <f>_xlfn.XLOOKUP($L478,Pos!$A:$A,Pos!Y:Y,_xlfn.XLOOKUP($L478,#REF!,#REF!, ""), 0)</f>
        <v>#REF!</v>
      </c>
      <c r="AJ478" s="1" t="e">
        <f>_xlfn.XLOOKUP($L478,Pos!$A:$A,Pos!Z:Z,_xlfn.XLOOKUP($L478,#REF!,#REF!, ""), 0)</f>
        <v>#REF!</v>
      </c>
      <c r="AK478" s="1" t="e">
        <f>_xlfn.XLOOKUP($L478,Pos!$A:$A,Pos!AA:AA,_xlfn.XLOOKUP($L478,#REF!,#REF!, ""), 0)</f>
        <v>#REF!</v>
      </c>
      <c r="AL478" s="1" t="e">
        <f>_xlfn.XLOOKUP($L478,Pos!$A:$A,Pos!AB:AB,_xlfn.XLOOKUP($L478,#REF!,#REF!, ""), 0)</f>
        <v>#REF!</v>
      </c>
      <c r="AM478" s="1" t="e">
        <f>_xlfn.XLOOKUP($L478,Pos!$A:$A,Pos!AC:AC,_xlfn.XLOOKUP($L478,#REF!,#REF!, ""), 0)</f>
        <v>#REF!</v>
      </c>
      <c r="AN478" s="1" t="e">
        <f>_xlfn.XLOOKUP($L478,Pos!$A:$A,Pos!AD:AD,_xlfn.XLOOKUP($L478,#REF!,#REF!, ""), 0)</f>
        <v>#REF!</v>
      </c>
      <c r="AO478" s="1" t="e">
        <f>_xlfn.XLOOKUP($L478,Pos!$A:$A,Pos!AE:AE,_xlfn.XLOOKUP($L478,#REF!,#REF!, ""), 0)</f>
        <v>#REF!</v>
      </c>
      <c r="AP478" s="1" t="e">
        <f>_xlfn.XLOOKUP($L478,Pos!$A:$A,Pos!AF:AF,_xlfn.XLOOKUP($L478,#REF!,#REF!, ""), 0)</f>
        <v>#REF!</v>
      </c>
      <c r="AQ478" s="1" t="e">
        <f>_xlfn.XLOOKUP($L478,Pos!$A:$A,Pos!AG:AG,_xlfn.XLOOKUP($L478,#REF!,#REF!, ""), 0)</f>
        <v>#REF!</v>
      </c>
      <c r="AR478" s="1" t="e">
        <f>_xlfn.XLOOKUP($L478,Pos!$A:$A,Pos!AH:AH,_xlfn.XLOOKUP($L478,#REF!,#REF!, ""), 0)</f>
        <v>#REF!</v>
      </c>
      <c r="AS478" s="1" t="e">
        <f>_xlfn.XLOOKUP($L478,Pos!$A:$A,Pos!AI:AI,_xlfn.XLOOKUP($L478,#REF!,#REF!, ""), 0)</f>
        <v>#REF!</v>
      </c>
      <c r="AT478" s="1" t="e">
        <f>_xlfn.XLOOKUP($L478,Pos!$A:$A,Pos!AJ:AJ,_xlfn.XLOOKUP($L478,#REF!,#REF!, ""), 0)</f>
        <v>#REF!</v>
      </c>
      <c r="AU478" s="1" t="e">
        <f>_xlfn.XLOOKUP($L478,Pos!$A:$A,Pos!AK:AK,_xlfn.XLOOKUP($L478,#REF!,#REF!, ""), 0)</f>
        <v>#REF!</v>
      </c>
      <c r="AV478" s="1" t="e">
        <f>_xlfn.XLOOKUP($L478,Pos!$A:$A,Pos!AL:AL,_xlfn.XLOOKUP($L478,#REF!,#REF!, ""), 0)</f>
        <v>#REF!</v>
      </c>
      <c r="AW478" s="1" t="e">
        <f>_xlfn.XLOOKUP($L478,Pos!$A:$A,Pos!AM:AM,_xlfn.XLOOKUP($L478,#REF!,#REF!, ""), 0)</f>
        <v>#REF!</v>
      </c>
      <c r="AX478" s="1" t="e">
        <f>_xlfn.XLOOKUP($L478,Pos!$A:$A,Pos!AN:AN,_xlfn.XLOOKUP($L478,#REF!,#REF!, ""), 0)</f>
        <v>#REF!</v>
      </c>
      <c r="AY478" s="1" t="e">
        <f>_xlfn.XLOOKUP($L478,Pos!$A:$A,Pos!AO:AO,_xlfn.XLOOKUP($L478,#REF!,#REF!, ""), 0)</f>
        <v>#REF!</v>
      </c>
      <c r="AZ478" s="7" t="str">
        <f t="shared" si="166"/>
        <v>OUT</v>
      </c>
      <c r="BA478" s="1">
        <f>IF(OR(_xlfn.XLOOKUP(L478,Pos!B:B,Pos!L:L,FALSE)="ESG Reason",_xlfn.XLOOKUP(L478,Pos!B:B,Pos!L:L,FALSE)="Blacklisted"),1,0)</f>
        <v>0</v>
      </c>
      <c r="BC478" s="11">
        <v>9.1540825851855313E-11</v>
      </c>
      <c r="BD478" s="11">
        <f>_xlfn.XLOOKUP($L478,Pos!$B:$B,Pos!H:H,0, 0)</f>
        <v>0</v>
      </c>
      <c r="BE478" s="11">
        <f>_xlfn.XLOOKUP($L478,Pos!$B:$B,Pos!I:I,0, 0)</f>
        <v>5.2282796432114812E-4</v>
      </c>
      <c r="BF478" s="18">
        <f t="shared" si="167"/>
        <v>5.2282796432114812E-4</v>
      </c>
      <c r="BG478" s="1">
        <f t="shared" si="168"/>
        <v>3</v>
      </c>
      <c r="BH478" s="1">
        <f t="shared" si="169"/>
        <v>47</v>
      </c>
      <c r="BI478" s="18">
        <f t="shared" si="170"/>
        <v>9.1540825851855313E-11</v>
      </c>
      <c r="BJ478" s="3">
        <f t="shared" si="171"/>
        <v>0</v>
      </c>
      <c r="BK478" s="18">
        <f t="shared" si="172"/>
        <v>0</v>
      </c>
    </row>
    <row r="479" spans="3:63" x14ac:dyDescent="0.25">
      <c r="C479" s="3"/>
      <c r="D479" s="3"/>
      <c r="E479" s="3"/>
      <c r="F479" s="3"/>
      <c r="G479" s="51" t="s">
        <v>408</v>
      </c>
      <c r="H479" s="8" t="str">
        <f t="shared" si="162"/>
        <v>0%North America</v>
      </c>
      <c r="I479" s="11" cm="1">
        <f t="array" ref="I479">IF(
   AZ479 = "OUT", 0,IF(
   BD479 &gt;= LARGE(IF(ISNUMBER(BD:BD), BD:BD), 3),
   BE479 - 0.001,
   IF(BE479 &gt;=VLOOKUP(P479,mapping!$A:$B,2,FALSE), BE479,VLOOKUP(P479,mapping!$A$2:$B$8,2,FALSE))
))</f>
        <v>0</v>
      </c>
      <c r="J479" s="11" cm="1">
        <f t="array" ref="J479">IF(
    AZ479="OUT",0,IF(IF(
                      BD479&gt;=LARGE(IF(ISNUMBER(BD:BD),BD:BD),3),
                      BE479+0.001,
                      VLOOKUP(H479,mapping!$D:$E,2,FALSE)
                      )&gt;I479,
                   IF(
                      BD479&gt;=LARGE(IF(ISNUMBER(BD:BD),BD:BD),3),
                      BE479+0.001,
                      VLOOKUP(H479,mapping!$D:$E,2,FALSE)
                      ),
                   I479+0.002))</f>
        <v>0</v>
      </c>
      <c r="K479" s="8">
        <f t="shared" si="163"/>
        <v>5.2179300701858395E-4</v>
      </c>
      <c r="L479" s="1" t="str">
        <f>Pos!B972</f>
        <v>US29364G1031</v>
      </c>
      <c r="M479" s="1" t="str">
        <f>_xlfn.XLOOKUP($L479,Pos!B:B,Pos!D:D,, 0)</f>
        <v>Entergy Corporation</v>
      </c>
      <c r="N479" s="1" t="str">
        <f>_xlfn.XLOOKUP($L479,Pos!B:B,Pos!E:E,, 0)</f>
        <v>Utilities</v>
      </c>
      <c r="O479" s="1" t="str">
        <f t="shared" si="164"/>
        <v>Utilities_North America</v>
      </c>
      <c r="P479" s="1" t="str">
        <f>_xlfn.XLOOKUP($L479,Pos!B:B,Pos!F:F,, 0)</f>
        <v>North America</v>
      </c>
      <c r="Q479" s="1">
        <v>0</v>
      </c>
      <c r="R479" s="9">
        <f>_xlfn.XLOOKUP($L479,Pos!$B:$B,Pos!N:N,0, 0)</f>
        <v>3.26</v>
      </c>
      <c r="S479" s="9">
        <f>_xlfn.XLOOKUP($L479,Pos!$B:$B,Pos!O:O,0, 0)</f>
        <v>4.1147499999999999</v>
      </c>
      <c r="T479" s="9">
        <f>_xlfn.XLOOKUP($L479,Pos!$B:$B,Pos!P:P,0, 0)</f>
        <v>5.05</v>
      </c>
      <c r="U479" s="9">
        <f>_xlfn.XLOOKUP($L479,Pos!$B:$B,Pos!Q:Q,0, 0)</f>
        <v>9.8000000000000007</v>
      </c>
      <c r="V479" s="9">
        <f>_xlfn.XLOOKUP($L479,Pos!$B:$B,Pos!R:R,0, 0)</f>
        <v>4.5999999999999996</v>
      </c>
      <c r="W479" s="9">
        <f>_xlfn.XLOOKUP($L479,Pos!$B:$B,Pos!S:S,0, 0)</f>
        <v>5.3533330000000001</v>
      </c>
      <c r="X479" s="9" t="str">
        <f>_xlfn.XLOOKUP($L479,Pos!$B:$B,Pos!J:J,0, 0)</f>
        <v>Outperform</v>
      </c>
      <c r="Y479" s="1">
        <v>0</v>
      </c>
      <c r="Z479" s="1">
        <v>0</v>
      </c>
      <c r="AA479" s="1">
        <f t="shared" si="165"/>
        <v>0</v>
      </c>
      <c r="AB479" s="9">
        <f>_xlfn.XLOOKUP(L479,Pos!B:B,Pos!K:K,-1,0)</f>
        <v>7.8787878787878789</v>
      </c>
      <c r="AC479" s="1" t="e">
        <f>_xlfn.XLOOKUP($L479,Pos!$A:$A,Pos!S:S,_xlfn.XLOOKUP($L479,#REF!,#REF!, ""), 0)</f>
        <v>#REF!</v>
      </c>
      <c r="AD479" s="1" t="e">
        <f>_xlfn.XLOOKUP($L479,Pos!$A:$A,Pos!T:T,_xlfn.XLOOKUP($L479,#REF!,#REF!, ""), 0)</f>
        <v>#REF!</v>
      </c>
      <c r="AE479" s="1" t="e">
        <f>_xlfn.XLOOKUP($L479,Pos!$A:$A,Pos!U:U,_xlfn.XLOOKUP($L479,#REF!,#REF!, ""), 0)</f>
        <v>#REF!</v>
      </c>
      <c r="AF479" s="1" t="e">
        <f>_xlfn.XLOOKUP($L479,Pos!$A:$A,Pos!V:V,_xlfn.XLOOKUP($L479,#REF!,#REF!, ""), 0)</f>
        <v>#REF!</v>
      </c>
      <c r="AG479" s="1" t="e">
        <f>_xlfn.XLOOKUP($L479,Pos!$A:$A,Pos!W:W,_xlfn.XLOOKUP($L479,#REF!,#REF!, ""), 0)</f>
        <v>#REF!</v>
      </c>
      <c r="AH479" s="1" t="e">
        <f>_xlfn.XLOOKUP($L479,Pos!$A:$A,Pos!X:X,_xlfn.XLOOKUP($L479,#REF!,#REF!, ""), 0)</f>
        <v>#REF!</v>
      </c>
      <c r="AI479" s="1" t="e">
        <f>_xlfn.XLOOKUP($L479,Pos!$A:$A,Pos!Y:Y,_xlfn.XLOOKUP($L479,#REF!,#REF!, ""), 0)</f>
        <v>#REF!</v>
      </c>
      <c r="AJ479" s="1" t="e">
        <f>_xlfn.XLOOKUP($L479,Pos!$A:$A,Pos!Z:Z,_xlfn.XLOOKUP($L479,#REF!,#REF!, ""), 0)</f>
        <v>#REF!</v>
      </c>
      <c r="AK479" s="1" t="e">
        <f>_xlfn.XLOOKUP($L479,Pos!$A:$A,Pos!AA:AA,_xlfn.XLOOKUP($L479,#REF!,#REF!, ""), 0)</f>
        <v>#REF!</v>
      </c>
      <c r="AL479" s="1" t="e">
        <f>_xlfn.XLOOKUP($L479,Pos!$A:$A,Pos!AB:AB,_xlfn.XLOOKUP($L479,#REF!,#REF!, ""), 0)</f>
        <v>#REF!</v>
      </c>
      <c r="AM479" s="1" t="e">
        <f>_xlfn.XLOOKUP($L479,Pos!$A:$A,Pos!AC:AC,_xlfn.XLOOKUP($L479,#REF!,#REF!, ""), 0)</f>
        <v>#REF!</v>
      </c>
      <c r="AN479" s="1" t="e">
        <f>_xlfn.XLOOKUP($L479,Pos!$A:$A,Pos!AD:AD,_xlfn.XLOOKUP($L479,#REF!,#REF!, ""), 0)</f>
        <v>#REF!</v>
      </c>
      <c r="AO479" s="1" t="e">
        <f>_xlfn.XLOOKUP($L479,Pos!$A:$A,Pos!AE:AE,_xlfn.XLOOKUP($L479,#REF!,#REF!, ""), 0)</f>
        <v>#REF!</v>
      </c>
      <c r="AP479" s="1" t="e">
        <f>_xlfn.XLOOKUP($L479,Pos!$A:$A,Pos!AF:AF,_xlfn.XLOOKUP($L479,#REF!,#REF!, ""), 0)</f>
        <v>#REF!</v>
      </c>
      <c r="AQ479" s="1" t="e">
        <f>_xlfn.XLOOKUP($L479,Pos!$A:$A,Pos!AG:AG,_xlfn.XLOOKUP($L479,#REF!,#REF!, ""), 0)</f>
        <v>#REF!</v>
      </c>
      <c r="AR479" s="1" t="e">
        <f>_xlfn.XLOOKUP($L479,Pos!$A:$A,Pos!AH:AH,_xlfn.XLOOKUP($L479,#REF!,#REF!, ""), 0)</f>
        <v>#REF!</v>
      </c>
      <c r="AS479" s="1" t="e">
        <f>_xlfn.XLOOKUP($L479,Pos!$A:$A,Pos!AI:AI,_xlfn.XLOOKUP($L479,#REF!,#REF!, ""), 0)</f>
        <v>#REF!</v>
      </c>
      <c r="AT479" s="1" t="e">
        <f>_xlfn.XLOOKUP($L479,Pos!$A:$A,Pos!AJ:AJ,_xlfn.XLOOKUP($L479,#REF!,#REF!, ""), 0)</f>
        <v>#REF!</v>
      </c>
      <c r="AU479" s="1" t="e">
        <f>_xlfn.XLOOKUP($L479,Pos!$A:$A,Pos!AK:AK,_xlfn.XLOOKUP($L479,#REF!,#REF!, ""), 0)</f>
        <v>#REF!</v>
      </c>
      <c r="AV479" s="1" t="e">
        <f>_xlfn.XLOOKUP($L479,Pos!$A:$A,Pos!AL:AL,_xlfn.XLOOKUP($L479,#REF!,#REF!, ""), 0)</f>
        <v>#REF!</v>
      </c>
      <c r="AW479" s="1" t="e">
        <f>_xlfn.XLOOKUP($L479,Pos!$A:$A,Pos!AM:AM,_xlfn.XLOOKUP($L479,#REF!,#REF!, ""), 0)</f>
        <v>#REF!</v>
      </c>
      <c r="AX479" s="1" t="e">
        <f>_xlfn.XLOOKUP($L479,Pos!$A:$A,Pos!AN:AN,_xlfn.XLOOKUP($L479,#REF!,#REF!, ""), 0)</f>
        <v>#REF!</v>
      </c>
      <c r="AY479" s="1" t="e">
        <f>_xlfn.XLOOKUP($L479,Pos!$A:$A,Pos!AO:AO,_xlfn.XLOOKUP($L479,#REF!,#REF!, ""), 0)</f>
        <v>#REF!</v>
      </c>
      <c r="AZ479" s="7" t="str">
        <f t="shared" si="166"/>
        <v>OUT</v>
      </c>
      <c r="BA479" s="1">
        <f>IF(OR(_xlfn.XLOOKUP(L479,Pos!B:B,Pos!L:L,FALSE)="ESG Reason",_xlfn.XLOOKUP(L479,Pos!B:B,Pos!L:L,FALSE)="Blacklisted"),1,0)</f>
        <v>0</v>
      </c>
      <c r="BC479" s="11">
        <v>9.1554244683843774E-11</v>
      </c>
      <c r="BD479" s="11">
        <f>_xlfn.XLOOKUP($L479,Pos!$B:$B,Pos!H:H,0, 0)</f>
        <v>0</v>
      </c>
      <c r="BE479" s="11">
        <f>_xlfn.XLOOKUP($L479,Pos!$B:$B,Pos!I:I,0, 0)</f>
        <v>5.2179300701858395E-4</v>
      </c>
      <c r="BF479" s="18">
        <f t="shared" si="167"/>
        <v>5.2179300701858395E-4</v>
      </c>
      <c r="BG479" s="1">
        <f t="shared" si="168"/>
        <v>1</v>
      </c>
      <c r="BH479" s="1">
        <f t="shared" si="169"/>
        <v>38</v>
      </c>
      <c r="BI479" s="18">
        <f t="shared" si="170"/>
        <v>9.1554244683843774E-11</v>
      </c>
      <c r="BJ479" s="3">
        <f t="shared" si="171"/>
        <v>0</v>
      </c>
      <c r="BK479" s="18">
        <f t="shared" si="172"/>
        <v>0</v>
      </c>
    </row>
    <row r="480" spans="3:63" x14ac:dyDescent="0.25">
      <c r="C480" s="3"/>
      <c r="D480" s="3"/>
      <c r="E480" s="3"/>
      <c r="F480" s="3"/>
      <c r="G480" s="51" t="s">
        <v>402</v>
      </c>
      <c r="H480" s="8" t="str">
        <f t="shared" si="162"/>
        <v>0%North America</v>
      </c>
      <c r="I480" s="11" cm="1">
        <f t="array" ref="I480">IF(
   AZ480 = "OUT", 0,IF(
   BD480 &gt;= LARGE(IF(ISNUMBER(BD:BD), BD:BD), 3),
   BE480 - 0.001,
   IF(BE480 &gt;=VLOOKUP(P480,mapping!$A:$B,2,FALSE), BE480,VLOOKUP(P480,mapping!$A$2:$B$8,2,FALSE))
))</f>
        <v>0</v>
      </c>
      <c r="J480" s="11" cm="1">
        <f t="array" ref="J480">IF(
    AZ480="OUT",0,IF(IF(
                      BD480&gt;=LARGE(IF(ISNUMBER(BD:BD),BD:BD),3),
                      BE480+0.001,
                      VLOOKUP(H480,mapping!$D:$E,2,FALSE)
                      )&gt;I480,
                   IF(
                      BD480&gt;=LARGE(IF(ISNUMBER(BD:BD),BD:BD),3),
                      BE480+0.001,
                      VLOOKUP(H480,mapping!$D:$E,2,FALSE)
                      ),
                   I480+0.002))</f>
        <v>0</v>
      </c>
      <c r="K480" s="8">
        <f t="shared" si="163"/>
        <v>5.213184348886392E-4</v>
      </c>
      <c r="L480" s="1" t="str">
        <f>Pos!B1099</f>
        <v>US55354G1004</v>
      </c>
      <c r="M480" s="1" t="str">
        <f>_xlfn.XLOOKUP($L480,Pos!B:B,Pos!D:D,, 0)</f>
        <v>MSCI Inc. Class A</v>
      </c>
      <c r="N480" s="1" t="str">
        <f>_xlfn.XLOOKUP($L480,Pos!B:B,Pos!E:E,, 0)</f>
        <v>Financial Services</v>
      </c>
      <c r="O480" s="1" t="str">
        <f t="shared" si="164"/>
        <v>Financial Services_North America</v>
      </c>
      <c r="P480" s="1" t="str">
        <f>_xlfn.XLOOKUP($L480,Pos!B:B,Pos!F:F,, 0)</f>
        <v>North America</v>
      </c>
      <c r="Q480" s="1">
        <v>0</v>
      </c>
      <c r="R480" s="9">
        <f>_xlfn.XLOOKUP($L480,Pos!$B:$B,Pos!N:N,0, 0)</f>
        <v>5.29</v>
      </c>
      <c r="S480" s="9">
        <f>_xlfn.XLOOKUP($L480,Pos!$B:$B,Pos!O:O,0, 0)</f>
        <v>0.8100001</v>
      </c>
      <c r="T480" s="9">
        <f>_xlfn.XLOOKUP($L480,Pos!$B:$B,Pos!P:P,0, 0)</f>
        <v>9.6999999999999993</v>
      </c>
      <c r="U480" s="9">
        <f>_xlfn.XLOOKUP($L480,Pos!$B:$B,Pos!Q:Q,0, 0)</f>
        <v>3.3</v>
      </c>
      <c r="V480" s="9">
        <f>_xlfn.XLOOKUP($L480,Pos!$B:$B,Pos!R:R,0, 0)</f>
        <v>3.3333330000000001</v>
      </c>
      <c r="W480" s="9">
        <f>_xlfn.XLOOKUP($L480,Pos!$B:$B,Pos!S:S,0, 0)</f>
        <v>5.1966669999999997</v>
      </c>
      <c r="X480" s="9" t="str">
        <f>_xlfn.XLOOKUP($L480,Pos!$B:$B,Pos!J:J,0, 0)</f>
        <v>Outperform</v>
      </c>
      <c r="Y480" s="1">
        <v>0</v>
      </c>
      <c r="Z480" s="1">
        <v>0</v>
      </c>
      <c r="AA480" s="1">
        <f t="shared" si="165"/>
        <v>0</v>
      </c>
      <c r="AB480" s="9">
        <f>_xlfn.XLOOKUP(L480,Pos!B:B,Pos!K:K,-1,0)</f>
        <v>1.1111111111111109</v>
      </c>
      <c r="AC480" s="1" t="e">
        <f>_xlfn.XLOOKUP($L480,Pos!$A:$A,Pos!S:S,_xlfn.XLOOKUP($L480,#REF!,#REF!, ""), 0)</f>
        <v>#REF!</v>
      </c>
      <c r="AD480" s="1" t="e">
        <f>_xlfn.XLOOKUP($L480,Pos!$A:$A,Pos!T:T,_xlfn.XLOOKUP($L480,#REF!,#REF!, ""), 0)</f>
        <v>#REF!</v>
      </c>
      <c r="AE480" s="1" t="e">
        <f>_xlfn.XLOOKUP($L480,Pos!$A:$A,Pos!U:U,_xlfn.XLOOKUP($L480,#REF!,#REF!, ""), 0)</f>
        <v>#REF!</v>
      </c>
      <c r="AF480" s="1" t="e">
        <f>_xlfn.XLOOKUP($L480,Pos!$A:$A,Pos!V:V,_xlfn.XLOOKUP($L480,#REF!,#REF!, ""), 0)</f>
        <v>#REF!</v>
      </c>
      <c r="AG480" s="1" t="e">
        <f>_xlfn.XLOOKUP($L480,Pos!$A:$A,Pos!W:W,_xlfn.XLOOKUP($L480,#REF!,#REF!, ""), 0)</f>
        <v>#REF!</v>
      </c>
      <c r="AH480" s="1" t="e">
        <f>_xlfn.XLOOKUP($L480,Pos!$A:$A,Pos!X:X,_xlfn.XLOOKUP($L480,#REF!,#REF!, ""), 0)</f>
        <v>#REF!</v>
      </c>
      <c r="AI480" s="1" t="e">
        <f>_xlfn.XLOOKUP($L480,Pos!$A:$A,Pos!Y:Y,_xlfn.XLOOKUP($L480,#REF!,#REF!, ""), 0)</f>
        <v>#REF!</v>
      </c>
      <c r="AJ480" s="1" t="e">
        <f>_xlfn.XLOOKUP($L480,Pos!$A:$A,Pos!Z:Z,_xlfn.XLOOKUP($L480,#REF!,#REF!, ""), 0)</f>
        <v>#REF!</v>
      </c>
      <c r="AK480" s="1" t="e">
        <f>_xlfn.XLOOKUP($L480,Pos!$A:$A,Pos!AA:AA,_xlfn.XLOOKUP($L480,#REF!,#REF!, ""), 0)</f>
        <v>#REF!</v>
      </c>
      <c r="AL480" s="1" t="e">
        <f>_xlfn.XLOOKUP($L480,Pos!$A:$A,Pos!AB:AB,_xlfn.XLOOKUP($L480,#REF!,#REF!, ""), 0)</f>
        <v>#REF!</v>
      </c>
      <c r="AM480" s="1" t="e">
        <f>_xlfn.XLOOKUP($L480,Pos!$A:$A,Pos!AC:AC,_xlfn.XLOOKUP($L480,#REF!,#REF!, ""), 0)</f>
        <v>#REF!</v>
      </c>
      <c r="AN480" s="1" t="e">
        <f>_xlfn.XLOOKUP($L480,Pos!$A:$A,Pos!AD:AD,_xlfn.XLOOKUP($L480,#REF!,#REF!, ""), 0)</f>
        <v>#REF!</v>
      </c>
      <c r="AO480" s="1" t="e">
        <f>_xlfn.XLOOKUP($L480,Pos!$A:$A,Pos!AE:AE,_xlfn.XLOOKUP($L480,#REF!,#REF!, ""), 0)</f>
        <v>#REF!</v>
      </c>
      <c r="AP480" s="1" t="e">
        <f>_xlfn.XLOOKUP($L480,Pos!$A:$A,Pos!AF:AF,_xlfn.XLOOKUP($L480,#REF!,#REF!, ""), 0)</f>
        <v>#REF!</v>
      </c>
      <c r="AQ480" s="1" t="e">
        <f>_xlfn.XLOOKUP($L480,Pos!$A:$A,Pos!AG:AG,_xlfn.XLOOKUP($L480,#REF!,#REF!, ""), 0)</f>
        <v>#REF!</v>
      </c>
      <c r="AR480" s="1" t="e">
        <f>_xlfn.XLOOKUP($L480,Pos!$A:$A,Pos!AH:AH,_xlfn.XLOOKUP($L480,#REF!,#REF!, ""), 0)</f>
        <v>#REF!</v>
      </c>
      <c r="AS480" s="1" t="e">
        <f>_xlfn.XLOOKUP($L480,Pos!$A:$A,Pos!AI:AI,_xlfn.XLOOKUP($L480,#REF!,#REF!, ""), 0)</f>
        <v>#REF!</v>
      </c>
      <c r="AT480" s="1" t="e">
        <f>_xlfn.XLOOKUP($L480,Pos!$A:$A,Pos!AJ:AJ,_xlfn.XLOOKUP($L480,#REF!,#REF!, ""), 0)</f>
        <v>#REF!</v>
      </c>
      <c r="AU480" s="1" t="e">
        <f>_xlfn.XLOOKUP($L480,Pos!$A:$A,Pos!AK:AK,_xlfn.XLOOKUP($L480,#REF!,#REF!, ""), 0)</f>
        <v>#REF!</v>
      </c>
      <c r="AV480" s="1" t="e">
        <f>_xlfn.XLOOKUP($L480,Pos!$A:$A,Pos!AL:AL,_xlfn.XLOOKUP($L480,#REF!,#REF!, ""), 0)</f>
        <v>#REF!</v>
      </c>
      <c r="AW480" s="1" t="e">
        <f>_xlfn.XLOOKUP($L480,Pos!$A:$A,Pos!AM:AM,_xlfn.XLOOKUP($L480,#REF!,#REF!, ""), 0)</f>
        <v>#REF!</v>
      </c>
      <c r="AX480" s="1" t="e">
        <f>_xlfn.XLOOKUP($L480,Pos!$A:$A,Pos!AN:AN,_xlfn.XLOOKUP($L480,#REF!,#REF!, ""), 0)</f>
        <v>#REF!</v>
      </c>
      <c r="AY480" s="1" t="e">
        <f>_xlfn.XLOOKUP($L480,Pos!$A:$A,Pos!AO:AO,_xlfn.XLOOKUP($L480,#REF!,#REF!, ""), 0)</f>
        <v>#REF!</v>
      </c>
      <c r="AZ480" s="7" t="str">
        <f t="shared" si="166"/>
        <v>OUT</v>
      </c>
      <c r="BA480" s="1">
        <f>IF(OR(_xlfn.XLOOKUP(L480,Pos!B:B,Pos!L:L,FALSE)="ESG Reason",_xlfn.XLOOKUP(L480,Pos!B:B,Pos!L:L,FALSE)="Blacklisted"),1,0)</f>
        <v>0</v>
      </c>
      <c r="BC480" s="11">
        <v>1.5197055952398349E-10</v>
      </c>
      <c r="BD480" s="11">
        <f>_xlfn.XLOOKUP($L480,Pos!$B:$B,Pos!H:H,0, 0)</f>
        <v>0</v>
      </c>
      <c r="BE480" s="11">
        <f>_xlfn.XLOOKUP($L480,Pos!$B:$B,Pos!I:I,0, 0)</f>
        <v>5.213184348886392E-4</v>
      </c>
      <c r="BF480" s="18">
        <f t="shared" si="167"/>
        <v>5.213184348886392E-4</v>
      </c>
      <c r="BG480" s="1">
        <f t="shared" si="168"/>
        <v>1</v>
      </c>
      <c r="BH480" s="1">
        <f t="shared" si="169"/>
        <v>26</v>
      </c>
      <c r="BI480" s="18">
        <f t="shared" si="170"/>
        <v>1.5197055952398349E-10</v>
      </c>
      <c r="BJ480" s="3">
        <f t="shared" si="171"/>
        <v>0</v>
      </c>
      <c r="BK480" s="18">
        <f t="shared" si="172"/>
        <v>0</v>
      </c>
    </row>
    <row r="481" spans="3:63" x14ac:dyDescent="0.25">
      <c r="C481" s="3"/>
      <c r="D481" s="3"/>
      <c r="E481" s="3"/>
      <c r="F481" s="3"/>
      <c r="G481" s="51" t="s">
        <v>407</v>
      </c>
      <c r="H481" s="8" t="str">
        <f t="shared" si="162"/>
        <v>0%Others</v>
      </c>
      <c r="I481" s="11" cm="1">
        <f t="array" ref="I481">IF(
   AZ481 = "OUT", 0,IF(
   BD481 &gt;= LARGE(IF(ISNUMBER(BD:BD), BD:BD), 3),
   BE481 - 0.001,
   IF(BE481 &gt;=VLOOKUP(P481,mapping!$A:$B,2,FALSE), BE481,VLOOKUP(P481,mapping!$A$2:$B$8,2,FALSE))
))</f>
        <v>0</v>
      </c>
      <c r="J481" s="11" cm="1">
        <f t="array" ref="J481">IF(
    AZ481="OUT",0,IF(IF(
                      BD481&gt;=LARGE(IF(ISNUMBER(BD:BD),BD:BD),3),
                      BE481+0.001,
                      VLOOKUP(H481,mapping!$D:$E,2,FALSE)
                      )&gt;I481,
                   IF(
                      BD481&gt;=LARGE(IF(ISNUMBER(BD:BD),BD:BD),3),
                      BE481+0.001,
                      VLOOKUP(H481,mapping!$D:$E,2,FALSE)
                      ),
                   I481+0.002))</f>
        <v>0</v>
      </c>
      <c r="K481" s="8">
        <f t="shared" si="163"/>
        <v>5.1708059078115431E-4</v>
      </c>
      <c r="L481" s="1" t="str">
        <f>Pos!B622</f>
        <v>JP3732000009</v>
      </c>
      <c r="M481" s="1" t="str">
        <f>_xlfn.XLOOKUP($L481,Pos!B:B,Pos!D:D,, 0)</f>
        <v>SoftBank Corp.</v>
      </c>
      <c r="N481" s="1" t="str">
        <f>_xlfn.XLOOKUP($L481,Pos!B:B,Pos!E:E,, 0)</f>
        <v>Telecommunications</v>
      </c>
      <c r="O481" s="1" t="str">
        <f t="shared" si="164"/>
        <v>Telecommunications_Others</v>
      </c>
      <c r="P481" s="1" t="str">
        <f>_xlfn.XLOOKUP($L481,Pos!B:B,Pos!F:F,, 0)</f>
        <v>Others</v>
      </c>
      <c r="Q481" s="1">
        <v>0</v>
      </c>
      <c r="R481" s="9">
        <f>_xlfn.XLOOKUP($L481,Pos!$B:$B,Pos!N:N,0, 0)</f>
        <v>6.01</v>
      </c>
      <c r="S481" s="9">
        <f>_xlfn.XLOOKUP($L481,Pos!$B:$B,Pos!O:O,0, 0)</f>
        <v>4.9444999999999997</v>
      </c>
      <c r="T481" s="9">
        <f>_xlfn.XLOOKUP($L481,Pos!$B:$B,Pos!P:P,0, 0)</f>
        <v>4.5250000000000004</v>
      </c>
      <c r="U481" s="9">
        <f>_xlfn.XLOOKUP($L481,Pos!$B:$B,Pos!Q:Q,0, 0)</f>
        <v>4.5999999999999996</v>
      </c>
      <c r="V481" s="9">
        <f>_xlfn.XLOOKUP($L481,Pos!$B:$B,Pos!R:R,0, 0)</f>
        <v>7.7</v>
      </c>
      <c r="W481" s="9">
        <f>_xlfn.XLOOKUP($L481,Pos!$B:$B,Pos!S:S,0, 0)</f>
        <v>3.1516670000000002</v>
      </c>
      <c r="X481" s="9" t="str">
        <f>_xlfn.XLOOKUP($L481,Pos!$B:$B,Pos!J:J,0, 0)</f>
        <v>Outperform</v>
      </c>
      <c r="Y481" s="1">
        <v>0</v>
      </c>
      <c r="Z481" s="1">
        <v>0</v>
      </c>
      <c r="AA481" s="1">
        <f t="shared" si="165"/>
        <v>0</v>
      </c>
      <c r="AB481" s="9">
        <f>_xlfn.XLOOKUP(L481,Pos!B:B,Pos!K:K,-1,0)</f>
        <v>6.6666666666666661</v>
      </c>
      <c r="AC481" s="1" t="e">
        <f>_xlfn.XLOOKUP($L481,Pos!$A:$A,Pos!S:S,_xlfn.XLOOKUP($L481,#REF!,#REF!, ""), 0)</f>
        <v>#REF!</v>
      </c>
      <c r="AD481" s="1" t="e">
        <f>_xlfn.XLOOKUP($L481,Pos!$A:$A,Pos!T:T,_xlfn.XLOOKUP($L481,#REF!,#REF!, ""), 0)</f>
        <v>#REF!</v>
      </c>
      <c r="AE481" s="1" t="e">
        <f>_xlfn.XLOOKUP($L481,Pos!$A:$A,Pos!U:U,_xlfn.XLOOKUP($L481,#REF!,#REF!, ""), 0)</f>
        <v>#REF!</v>
      </c>
      <c r="AF481" s="1" t="e">
        <f>_xlfn.XLOOKUP($L481,Pos!$A:$A,Pos!V:V,_xlfn.XLOOKUP($L481,#REF!,#REF!, ""), 0)</f>
        <v>#REF!</v>
      </c>
      <c r="AG481" s="1" t="e">
        <f>_xlfn.XLOOKUP($L481,Pos!$A:$A,Pos!W:W,_xlfn.XLOOKUP($L481,#REF!,#REF!, ""), 0)</f>
        <v>#REF!</v>
      </c>
      <c r="AH481" s="1" t="e">
        <f>_xlfn.XLOOKUP($L481,Pos!$A:$A,Pos!X:X,_xlfn.XLOOKUP($L481,#REF!,#REF!, ""), 0)</f>
        <v>#REF!</v>
      </c>
      <c r="AI481" s="1" t="e">
        <f>_xlfn.XLOOKUP($L481,Pos!$A:$A,Pos!Y:Y,_xlfn.XLOOKUP($L481,#REF!,#REF!, ""), 0)</f>
        <v>#REF!</v>
      </c>
      <c r="AJ481" s="1" t="e">
        <f>_xlfn.XLOOKUP($L481,Pos!$A:$A,Pos!Z:Z,_xlfn.XLOOKUP($L481,#REF!,#REF!, ""), 0)</f>
        <v>#REF!</v>
      </c>
      <c r="AK481" s="1" t="e">
        <f>_xlfn.XLOOKUP($L481,Pos!$A:$A,Pos!AA:AA,_xlfn.XLOOKUP($L481,#REF!,#REF!, ""), 0)</f>
        <v>#REF!</v>
      </c>
      <c r="AL481" s="1" t="e">
        <f>_xlfn.XLOOKUP($L481,Pos!$A:$A,Pos!AB:AB,_xlfn.XLOOKUP($L481,#REF!,#REF!, ""), 0)</f>
        <v>#REF!</v>
      </c>
      <c r="AM481" s="1" t="e">
        <f>_xlfn.XLOOKUP($L481,Pos!$A:$A,Pos!AC:AC,_xlfn.XLOOKUP($L481,#REF!,#REF!, ""), 0)</f>
        <v>#REF!</v>
      </c>
      <c r="AN481" s="1" t="e">
        <f>_xlfn.XLOOKUP($L481,Pos!$A:$A,Pos!AD:AD,_xlfn.XLOOKUP($L481,#REF!,#REF!, ""), 0)</f>
        <v>#REF!</v>
      </c>
      <c r="AO481" s="1" t="e">
        <f>_xlfn.XLOOKUP($L481,Pos!$A:$A,Pos!AE:AE,_xlfn.XLOOKUP($L481,#REF!,#REF!, ""), 0)</f>
        <v>#REF!</v>
      </c>
      <c r="AP481" s="1" t="e">
        <f>_xlfn.XLOOKUP($L481,Pos!$A:$A,Pos!AF:AF,_xlfn.XLOOKUP($L481,#REF!,#REF!, ""), 0)</f>
        <v>#REF!</v>
      </c>
      <c r="AQ481" s="1" t="e">
        <f>_xlfn.XLOOKUP($L481,Pos!$A:$A,Pos!AG:AG,_xlfn.XLOOKUP($L481,#REF!,#REF!, ""), 0)</f>
        <v>#REF!</v>
      </c>
      <c r="AR481" s="1" t="e">
        <f>_xlfn.XLOOKUP($L481,Pos!$A:$A,Pos!AH:AH,_xlfn.XLOOKUP($L481,#REF!,#REF!, ""), 0)</f>
        <v>#REF!</v>
      </c>
      <c r="AS481" s="1" t="e">
        <f>_xlfn.XLOOKUP($L481,Pos!$A:$A,Pos!AI:AI,_xlfn.XLOOKUP($L481,#REF!,#REF!, ""), 0)</f>
        <v>#REF!</v>
      </c>
      <c r="AT481" s="1" t="e">
        <f>_xlfn.XLOOKUP($L481,Pos!$A:$A,Pos!AJ:AJ,_xlfn.XLOOKUP($L481,#REF!,#REF!, ""), 0)</f>
        <v>#REF!</v>
      </c>
      <c r="AU481" s="1" t="e">
        <f>_xlfn.XLOOKUP($L481,Pos!$A:$A,Pos!AK:AK,_xlfn.XLOOKUP($L481,#REF!,#REF!, ""), 0)</f>
        <v>#REF!</v>
      </c>
      <c r="AV481" s="1" t="e">
        <f>_xlfn.XLOOKUP($L481,Pos!$A:$A,Pos!AL:AL,_xlfn.XLOOKUP($L481,#REF!,#REF!, ""), 0)</f>
        <v>#REF!</v>
      </c>
      <c r="AW481" s="1" t="e">
        <f>_xlfn.XLOOKUP($L481,Pos!$A:$A,Pos!AM:AM,_xlfn.XLOOKUP($L481,#REF!,#REF!, ""), 0)</f>
        <v>#REF!</v>
      </c>
      <c r="AX481" s="1" t="e">
        <f>_xlfn.XLOOKUP($L481,Pos!$A:$A,Pos!AN:AN,_xlfn.XLOOKUP($L481,#REF!,#REF!, ""), 0)</f>
        <v>#REF!</v>
      </c>
      <c r="AY481" s="1" t="e">
        <f>_xlfn.XLOOKUP($L481,Pos!$A:$A,Pos!AO:AO,_xlfn.XLOOKUP($L481,#REF!,#REF!, ""), 0)</f>
        <v>#REF!</v>
      </c>
      <c r="AZ481" s="7" t="str">
        <f t="shared" si="166"/>
        <v>OUT</v>
      </c>
      <c r="BA481" s="1">
        <f>IF(OR(_xlfn.XLOOKUP(L481,Pos!B:B,Pos!L:L,FALSE)="ESG Reason",_xlfn.XLOOKUP(L481,Pos!B:B,Pos!L:L,FALSE)="Blacklisted"),1,0)</f>
        <v>0</v>
      </c>
      <c r="BC481" s="11">
        <v>9.1140390294163017E-11</v>
      </c>
      <c r="BD481" s="11">
        <f>_xlfn.XLOOKUP($L481,Pos!$B:$B,Pos!H:H,0, 0)</f>
        <v>0</v>
      </c>
      <c r="BE481" s="11">
        <f>_xlfn.XLOOKUP($L481,Pos!$B:$B,Pos!I:I,0, 0)</f>
        <v>5.1708059078115431E-4</v>
      </c>
      <c r="BF481" s="18">
        <f t="shared" si="167"/>
        <v>5.1708059078115431E-4</v>
      </c>
      <c r="BG481" s="1">
        <f t="shared" si="168"/>
        <v>3</v>
      </c>
      <c r="BH481" s="1">
        <f t="shared" si="169"/>
        <v>55</v>
      </c>
      <c r="BI481" s="18">
        <f t="shared" si="170"/>
        <v>9.1140390294163017E-11</v>
      </c>
      <c r="BJ481" s="3">
        <f t="shared" si="171"/>
        <v>0</v>
      </c>
      <c r="BK481" s="18">
        <f t="shared" si="172"/>
        <v>0</v>
      </c>
    </row>
    <row r="482" spans="3:63" x14ac:dyDescent="0.25">
      <c r="C482" s="3"/>
      <c r="D482" s="3"/>
      <c r="E482" s="3"/>
      <c r="F482" s="3"/>
      <c r="G482" s="51" t="s">
        <v>409</v>
      </c>
      <c r="H482" s="8" t="str">
        <f t="shared" si="162"/>
        <v>0%North America</v>
      </c>
      <c r="I482" s="11" cm="1">
        <f t="array" ref="I482">IF(
   AZ482 = "OUT", 0,IF(
   BD482 &gt;= LARGE(IF(ISNUMBER(BD:BD), BD:BD), 3),
   BE482 - 0.001,
   IF(BE482 &gt;=VLOOKUP(P482,mapping!$A:$B,2,FALSE), BE482,VLOOKUP(P482,mapping!$A$2:$B$8,2,FALSE))
))</f>
        <v>0</v>
      </c>
      <c r="J482" s="11" cm="1">
        <f t="array" ref="J482">IF(
    AZ482="OUT",0,IF(IF(
                      BD482&gt;=LARGE(IF(ISNUMBER(BD:BD),BD:BD),3),
                      BE482+0.001,
                      VLOOKUP(H482,mapping!$D:$E,2,FALSE)
                      )&gt;I482,
                   IF(
                      BD482&gt;=LARGE(IF(ISNUMBER(BD:BD),BD:BD),3),
                      BE482+0.001,
                      VLOOKUP(H482,mapping!$D:$E,2,FALSE)
                      ),
                   I482+0.002))</f>
        <v>0</v>
      </c>
      <c r="K482" s="8">
        <f t="shared" si="163"/>
        <v>5.1629717170974092E-4</v>
      </c>
      <c r="L482" s="1" t="str">
        <f>Pos!B1181</f>
        <v>US74460D1090</v>
      </c>
      <c r="M482" s="1" t="str">
        <f>_xlfn.XLOOKUP($L482,Pos!B:B,Pos!D:D,, 0)</f>
        <v>Public Storage</v>
      </c>
      <c r="N482" s="1" t="str">
        <f>_xlfn.XLOOKUP($L482,Pos!B:B,Pos!E:E,, 0)</f>
        <v>Real Estate</v>
      </c>
      <c r="O482" s="1" t="str">
        <f t="shared" si="164"/>
        <v>Real Estate_North America</v>
      </c>
      <c r="P482" s="1" t="str">
        <f>_xlfn.XLOOKUP($L482,Pos!B:B,Pos!F:F,, 0)</f>
        <v>North America</v>
      </c>
      <c r="Q482" s="1">
        <v>0</v>
      </c>
      <c r="R482" s="9">
        <f>_xlfn.XLOOKUP($L482,Pos!$B:$B,Pos!N:N,0, 0)</f>
        <v>5.41</v>
      </c>
      <c r="S482" s="9">
        <f>_xlfn.XLOOKUP($L482,Pos!$B:$B,Pos!O:O,0, 0)</f>
        <v>4.455667</v>
      </c>
      <c r="T482" s="9">
        <f>_xlfn.XLOOKUP($L482,Pos!$B:$B,Pos!P:P,0, 0)</f>
        <v>8.0250000000000004</v>
      </c>
      <c r="U482" s="9">
        <f>_xlfn.XLOOKUP($L482,Pos!$B:$B,Pos!Q:Q,0, 0)</f>
        <v>2.1</v>
      </c>
      <c r="V482" s="9">
        <f>_xlfn.XLOOKUP($L482,Pos!$B:$B,Pos!R:R,0, 0)</f>
        <v>6</v>
      </c>
      <c r="W482" s="9">
        <f>_xlfn.XLOOKUP($L482,Pos!$B:$B,Pos!S:S,0, 0)</f>
        <v>2.7366670000000002</v>
      </c>
      <c r="X482" s="9" t="str">
        <f>_xlfn.XLOOKUP($L482,Pos!$B:$B,Pos!J:J,0, 0)</f>
        <v>Outperform</v>
      </c>
      <c r="Y482" s="1">
        <v>0</v>
      </c>
      <c r="Z482" s="1">
        <v>0</v>
      </c>
      <c r="AA482" s="1">
        <f t="shared" si="165"/>
        <v>0</v>
      </c>
      <c r="AB482" s="9">
        <f>_xlfn.XLOOKUP(L482,Pos!B:B,Pos!K:K,-1,0)</f>
        <v>5.1428571428571423</v>
      </c>
      <c r="AC482" s="1" t="e">
        <f>_xlfn.XLOOKUP($L482,Pos!$A:$A,Pos!S:S,_xlfn.XLOOKUP($L482,#REF!,#REF!, ""), 0)</f>
        <v>#REF!</v>
      </c>
      <c r="AD482" s="1" t="e">
        <f>_xlfn.XLOOKUP($L482,Pos!$A:$A,Pos!T:T,_xlfn.XLOOKUP($L482,#REF!,#REF!, ""), 0)</f>
        <v>#REF!</v>
      </c>
      <c r="AE482" s="1" t="e">
        <f>_xlfn.XLOOKUP($L482,Pos!$A:$A,Pos!U:U,_xlfn.XLOOKUP($L482,#REF!,#REF!, ""), 0)</f>
        <v>#REF!</v>
      </c>
      <c r="AF482" s="1" t="e">
        <f>_xlfn.XLOOKUP($L482,Pos!$A:$A,Pos!V:V,_xlfn.XLOOKUP($L482,#REF!,#REF!, ""), 0)</f>
        <v>#REF!</v>
      </c>
      <c r="AG482" s="1" t="e">
        <f>_xlfn.XLOOKUP($L482,Pos!$A:$A,Pos!W:W,_xlfn.XLOOKUP($L482,#REF!,#REF!, ""), 0)</f>
        <v>#REF!</v>
      </c>
      <c r="AH482" s="1" t="e">
        <f>_xlfn.XLOOKUP($L482,Pos!$A:$A,Pos!X:X,_xlfn.XLOOKUP($L482,#REF!,#REF!, ""), 0)</f>
        <v>#REF!</v>
      </c>
      <c r="AI482" s="1" t="e">
        <f>_xlfn.XLOOKUP($L482,Pos!$A:$A,Pos!Y:Y,_xlfn.XLOOKUP($L482,#REF!,#REF!, ""), 0)</f>
        <v>#REF!</v>
      </c>
      <c r="AJ482" s="1" t="e">
        <f>_xlfn.XLOOKUP($L482,Pos!$A:$A,Pos!Z:Z,_xlfn.XLOOKUP($L482,#REF!,#REF!, ""), 0)</f>
        <v>#REF!</v>
      </c>
      <c r="AK482" s="1" t="e">
        <f>_xlfn.XLOOKUP($L482,Pos!$A:$A,Pos!AA:AA,_xlfn.XLOOKUP($L482,#REF!,#REF!, ""), 0)</f>
        <v>#REF!</v>
      </c>
      <c r="AL482" s="1" t="e">
        <f>_xlfn.XLOOKUP($L482,Pos!$A:$A,Pos!AB:AB,_xlfn.XLOOKUP($L482,#REF!,#REF!, ""), 0)</f>
        <v>#REF!</v>
      </c>
      <c r="AM482" s="1" t="e">
        <f>_xlfn.XLOOKUP($L482,Pos!$A:$A,Pos!AC:AC,_xlfn.XLOOKUP($L482,#REF!,#REF!, ""), 0)</f>
        <v>#REF!</v>
      </c>
      <c r="AN482" s="1" t="e">
        <f>_xlfn.XLOOKUP($L482,Pos!$A:$A,Pos!AD:AD,_xlfn.XLOOKUP($L482,#REF!,#REF!, ""), 0)</f>
        <v>#REF!</v>
      </c>
      <c r="AO482" s="1" t="e">
        <f>_xlfn.XLOOKUP($L482,Pos!$A:$A,Pos!AE:AE,_xlfn.XLOOKUP($L482,#REF!,#REF!, ""), 0)</f>
        <v>#REF!</v>
      </c>
      <c r="AP482" s="1" t="e">
        <f>_xlfn.XLOOKUP($L482,Pos!$A:$A,Pos!AF:AF,_xlfn.XLOOKUP($L482,#REF!,#REF!, ""), 0)</f>
        <v>#REF!</v>
      </c>
      <c r="AQ482" s="1" t="e">
        <f>_xlfn.XLOOKUP($L482,Pos!$A:$A,Pos!AG:AG,_xlfn.XLOOKUP($L482,#REF!,#REF!, ""), 0)</f>
        <v>#REF!</v>
      </c>
      <c r="AR482" s="1" t="e">
        <f>_xlfn.XLOOKUP($L482,Pos!$A:$A,Pos!AH:AH,_xlfn.XLOOKUP($L482,#REF!,#REF!, ""), 0)</f>
        <v>#REF!</v>
      </c>
      <c r="AS482" s="1" t="e">
        <f>_xlfn.XLOOKUP($L482,Pos!$A:$A,Pos!AI:AI,_xlfn.XLOOKUP($L482,#REF!,#REF!, ""), 0)</f>
        <v>#REF!</v>
      </c>
      <c r="AT482" s="1" t="e">
        <f>_xlfn.XLOOKUP($L482,Pos!$A:$A,Pos!AJ:AJ,_xlfn.XLOOKUP($L482,#REF!,#REF!, ""), 0)</f>
        <v>#REF!</v>
      </c>
      <c r="AU482" s="1" t="e">
        <f>_xlfn.XLOOKUP($L482,Pos!$A:$A,Pos!AK:AK,_xlfn.XLOOKUP($L482,#REF!,#REF!, ""), 0)</f>
        <v>#REF!</v>
      </c>
      <c r="AV482" s="1" t="e">
        <f>_xlfn.XLOOKUP($L482,Pos!$A:$A,Pos!AL:AL,_xlfn.XLOOKUP($L482,#REF!,#REF!, ""), 0)</f>
        <v>#REF!</v>
      </c>
      <c r="AW482" s="1" t="e">
        <f>_xlfn.XLOOKUP($L482,Pos!$A:$A,Pos!AM:AM,_xlfn.XLOOKUP($L482,#REF!,#REF!, ""), 0)</f>
        <v>#REF!</v>
      </c>
      <c r="AX482" s="1" t="e">
        <f>_xlfn.XLOOKUP($L482,Pos!$A:$A,Pos!AN:AN,_xlfn.XLOOKUP($L482,#REF!,#REF!, ""), 0)</f>
        <v>#REF!</v>
      </c>
      <c r="AY482" s="1" t="e">
        <f>_xlfn.XLOOKUP($L482,Pos!$A:$A,Pos!AO:AO,_xlfn.XLOOKUP($L482,#REF!,#REF!, ""), 0)</f>
        <v>#REF!</v>
      </c>
      <c r="AZ482" s="7" t="str">
        <f t="shared" si="166"/>
        <v>OUT</v>
      </c>
      <c r="BA482" s="1">
        <f>IF(OR(_xlfn.XLOOKUP(L482,Pos!B:B,Pos!L:L,FALSE)="ESG Reason",_xlfn.XLOOKUP(L482,Pos!B:B,Pos!L:L,FALSE)="Blacklisted"),1,0)</f>
        <v>0</v>
      </c>
      <c r="BC482" s="11">
        <v>9.6619474476461776E-11</v>
      </c>
      <c r="BD482" s="11">
        <f>_xlfn.XLOOKUP($L482,Pos!$B:$B,Pos!H:H,0, 0)</f>
        <v>0</v>
      </c>
      <c r="BE482" s="11">
        <f>_xlfn.XLOOKUP($L482,Pos!$B:$B,Pos!I:I,0, 0)</f>
        <v>5.1629717170974092E-4</v>
      </c>
      <c r="BF482" s="18">
        <f t="shared" si="167"/>
        <v>5.1629717170974092E-4</v>
      </c>
      <c r="BG482" s="1">
        <f t="shared" si="168"/>
        <v>1</v>
      </c>
      <c r="BH482" s="1">
        <f t="shared" si="169"/>
        <v>33</v>
      </c>
      <c r="BI482" s="18">
        <f t="shared" si="170"/>
        <v>9.6619474476461776E-11</v>
      </c>
      <c r="BJ482" s="3">
        <f t="shared" si="171"/>
        <v>0</v>
      </c>
      <c r="BK482" s="18">
        <f t="shared" si="172"/>
        <v>0</v>
      </c>
    </row>
    <row r="483" spans="3:63" x14ac:dyDescent="0.25">
      <c r="C483" s="3"/>
      <c r="D483" s="3"/>
      <c r="E483" s="3"/>
      <c r="F483" s="3"/>
      <c r="G483" s="51" t="s">
        <v>411</v>
      </c>
      <c r="H483" s="8" t="str">
        <f t="shared" si="162"/>
        <v>0%North America</v>
      </c>
      <c r="I483" s="11" cm="1">
        <f t="array" ref="I483">IF(
   AZ483 = "OUT", 0,IF(
   BD483 &gt;= LARGE(IF(ISNUMBER(BD:BD), BD:BD), 3),
   BE483 - 0.001,
   IF(BE483 &gt;=VLOOKUP(P483,mapping!$A:$B,2,FALSE), BE483,VLOOKUP(P483,mapping!$A$2:$B$8,2,FALSE))
))</f>
        <v>0</v>
      </c>
      <c r="J483" s="11" cm="1">
        <f t="array" ref="J483">IF(
    AZ483="OUT",0,IF(IF(
                      BD483&gt;=LARGE(IF(ISNUMBER(BD:BD),BD:BD),3),
                      BE483+0.001,
                      VLOOKUP(H483,mapping!$D:$E,2,FALSE)
                      )&gt;I483,
                   IF(
                      BD483&gt;=LARGE(IF(ISNUMBER(BD:BD),BD:BD),3),
                      BE483+0.001,
                      VLOOKUP(H483,mapping!$D:$E,2,FALSE)
                      ),
                   I483+0.002))</f>
        <v>0</v>
      </c>
      <c r="K483" s="8">
        <f t="shared" si="163"/>
        <v>5.1499587392624026E-4</v>
      </c>
      <c r="L483" s="1" t="str">
        <f>Pos!B1305</f>
        <v>US9884981013</v>
      </c>
      <c r="M483" s="1" t="str">
        <f>_xlfn.XLOOKUP($L483,Pos!B:B,Pos!D:D,, 0)</f>
        <v>Yum! Brands, Inc.</v>
      </c>
      <c r="N483" s="1" t="str">
        <f>_xlfn.XLOOKUP($L483,Pos!B:B,Pos!E:E,, 0)</f>
        <v>Travel &amp; Leisure</v>
      </c>
      <c r="O483" s="1" t="str">
        <f t="shared" si="164"/>
        <v>Travel &amp; Leisure_North America</v>
      </c>
      <c r="P483" s="1" t="str">
        <f>_xlfn.XLOOKUP($L483,Pos!B:B,Pos!F:F,, 0)</f>
        <v>North America</v>
      </c>
      <c r="Q483" s="1">
        <v>0</v>
      </c>
      <c r="R483" s="9">
        <f>_xlfn.XLOOKUP($L483,Pos!$B:$B,Pos!N:N,0, 0)</f>
        <v>7.51</v>
      </c>
      <c r="S483" s="9">
        <f>_xlfn.XLOOKUP($L483,Pos!$B:$B,Pos!O:O,0, 0)</f>
        <v>3.4097499999999998</v>
      </c>
      <c r="T483" s="9">
        <f>_xlfn.XLOOKUP($L483,Pos!$B:$B,Pos!P:P,0, 0)</f>
        <v>5.7333340000000002</v>
      </c>
      <c r="U483" s="9">
        <f>_xlfn.XLOOKUP($L483,Pos!$B:$B,Pos!Q:Q,0, 0)</f>
        <v>3.8</v>
      </c>
      <c r="V483" s="9">
        <f>_xlfn.XLOOKUP($L483,Pos!$B:$B,Pos!R:R,0, 0)</f>
        <v>7.0333329999999998</v>
      </c>
      <c r="W483" s="9">
        <f>_xlfn.XLOOKUP($L483,Pos!$B:$B,Pos!S:S,0, 0)</f>
        <v>5.0533330000000003</v>
      </c>
      <c r="X483" s="9" t="str">
        <f>_xlfn.XLOOKUP($L483,Pos!$B:$B,Pos!J:J,0, 0)</f>
        <v>Outperform</v>
      </c>
      <c r="Y483" s="1">
        <v>0</v>
      </c>
      <c r="Z483" s="1">
        <v>0</v>
      </c>
      <c r="AA483" s="1">
        <f t="shared" si="165"/>
        <v>0</v>
      </c>
      <c r="AB483" s="9">
        <f>_xlfn.XLOOKUP(L483,Pos!B:B,Pos!K:K,-1,0)</f>
        <v>3.5</v>
      </c>
      <c r="AC483" s="1" t="e">
        <f>_xlfn.XLOOKUP($L483,Pos!$A:$A,Pos!S:S,_xlfn.XLOOKUP($L483,#REF!,#REF!, ""), 0)</f>
        <v>#REF!</v>
      </c>
      <c r="AD483" s="1" t="e">
        <f>_xlfn.XLOOKUP($L483,Pos!$A:$A,Pos!T:T,_xlfn.XLOOKUP($L483,#REF!,#REF!, ""), 0)</f>
        <v>#REF!</v>
      </c>
      <c r="AE483" s="1" t="e">
        <f>_xlfn.XLOOKUP($L483,Pos!$A:$A,Pos!U:U,_xlfn.XLOOKUP($L483,#REF!,#REF!, ""), 0)</f>
        <v>#REF!</v>
      </c>
      <c r="AF483" s="1" t="e">
        <f>_xlfn.XLOOKUP($L483,Pos!$A:$A,Pos!V:V,_xlfn.XLOOKUP($L483,#REF!,#REF!, ""), 0)</f>
        <v>#REF!</v>
      </c>
      <c r="AG483" s="1" t="e">
        <f>_xlfn.XLOOKUP($L483,Pos!$A:$A,Pos!W:W,_xlfn.XLOOKUP($L483,#REF!,#REF!, ""), 0)</f>
        <v>#REF!</v>
      </c>
      <c r="AH483" s="1" t="e">
        <f>_xlfn.XLOOKUP($L483,Pos!$A:$A,Pos!X:X,_xlfn.XLOOKUP($L483,#REF!,#REF!, ""), 0)</f>
        <v>#REF!</v>
      </c>
      <c r="AI483" s="1" t="e">
        <f>_xlfn.XLOOKUP($L483,Pos!$A:$A,Pos!Y:Y,_xlfn.XLOOKUP($L483,#REF!,#REF!, ""), 0)</f>
        <v>#REF!</v>
      </c>
      <c r="AJ483" s="1" t="e">
        <f>_xlfn.XLOOKUP($L483,Pos!$A:$A,Pos!Z:Z,_xlfn.XLOOKUP($L483,#REF!,#REF!, ""), 0)</f>
        <v>#REF!</v>
      </c>
      <c r="AK483" s="1" t="e">
        <f>_xlfn.XLOOKUP($L483,Pos!$A:$A,Pos!AA:AA,_xlfn.XLOOKUP($L483,#REF!,#REF!, ""), 0)</f>
        <v>#REF!</v>
      </c>
      <c r="AL483" s="1" t="e">
        <f>_xlfn.XLOOKUP($L483,Pos!$A:$A,Pos!AB:AB,_xlfn.XLOOKUP($L483,#REF!,#REF!, ""), 0)</f>
        <v>#REF!</v>
      </c>
      <c r="AM483" s="1" t="e">
        <f>_xlfn.XLOOKUP($L483,Pos!$A:$A,Pos!AC:AC,_xlfn.XLOOKUP($L483,#REF!,#REF!, ""), 0)</f>
        <v>#REF!</v>
      </c>
      <c r="AN483" s="1" t="e">
        <f>_xlfn.XLOOKUP($L483,Pos!$A:$A,Pos!AD:AD,_xlfn.XLOOKUP($L483,#REF!,#REF!, ""), 0)</f>
        <v>#REF!</v>
      </c>
      <c r="AO483" s="1" t="e">
        <f>_xlfn.XLOOKUP($L483,Pos!$A:$A,Pos!AE:AE,_xlfn.XLOOKUP($L483,#REF!,#REF!, ""), 0)</f>
        <v>#REF!</v>
      </c>
      <c r="AP483" s="1" t="e">
        <f>_xlfn.XLOOKUP($L483,Pos!$A:$A,Pos!AF:AF,_xlfn.XLOOKUP($L483,#REF!,#REF!, ""), 0)</f>
        <v>#REF!</v>
      </c>
      <c r="AQ483" s="1" t="e">
        <f>_xlfn.XLOOKUP($L483,Pos!$A:$A,Pos!AG:AG,_xlfn.XLOOKUP($L483,#REF!,#REF!, ""), 0)</f>
        <v>#REF!</v>
      </c>
      <c r="AR483" s="1" t="e">
        <f>_xlfn.XLOOKUP($L483,Pos!$A:$A,Pos!AH:AH,_xlfn.XLOOKUP($L483,#REF!,#REF!, ""), 0)</f>
        <v>#REF!</v>
      </c>
      <c r="AS483" s="1" t="e">
        <f>_xlfn.XLOOKUP($L483,Pos!$A:$A,Pos!AI:AI,_xlfn.XLOOKUP($L483,#REF!,#REF!, ""), 0)</f>
        <v>#REF!</v>
      </c>
      <c r="AT483" s="1" t="e">
        <f>_xlfn.XLOOKUP($L483,Pos!$A:$A,Pos!AJ:AJ,_xlfn.XLOOKUP($L483,#REF!,#REF!, ""), 0)</f>
        <v>#REF!</v>
      </c>
      <c r="AU483" s="1" t="e">
        <f>_xlfn.XLOOKUP($L483,Pos!$A:$A,Pos!AK:AK,_xlfn.XLOOKUP($L483,#REF!,#REF!, ""), 0)</f>
        <v>#REF!</v>
      </c>
      <c r="AV483" s="1" t="e">
        <f>_xlfn.XLOOKUP($L483,Pos!$A:$A,Pos!AL:AL,_xlfn.XLOOKUP($L483,#REF!,#REF!, ""), 0)</f>
        <v>#REF!</v>
      </c>
      <c r="AW483" s="1" t="e">
        <f>_xlfn.XLOOKUP($L483,Pos!$A:$A,Pos!AM:AM,_xlfn.XLOOKUP($L483,#REF!,#REF!, ""), 0)</f>
        <v>#REF!</v>
      </c>
      <c r="AX483" s="1" t="e">
        <f>_xlfn.XLOOKUP($L483,Pos!$A:$A,Pos!AN:AN,_xlfn.XLOOKUP($L483,#REF!,#REF!, ""), 0)</f>
        <v>#REF!</v>
      </c>
      <c r="AY483" s="1" t="e">
        <f>_xlfn.XLOOKUP($L483,Pos!$A:$A,Pos!AO:AO,_xlfn.XLOOKUP($L483,#REF!,#REF!, ""), 0)</f>
        <v>#REF!</v>
      </c>
      <c r="AZ483" s="7" t="str">
        <f t="shared" si="166"/>
        <v>OUT</v>
      </c>
      <c r="BA483" s="1">
        <f>IF(OR(_xlfn.XLOOKUP(L483,Pos!B:B,Pos!L:L,FALSE)="ESG Reason",_xlfn.XLOOKUP(L483,Pos!B:B,Pos!L:L,FALSE)="Blacklisted"),1,0)</f>
        <v>0</v>
      </c>
      <c r="BC483" s="11">
        <v>9.3791844021763947E-11</v>
      </c>
      <c r="BD483" s="11">
        <f>_xlfn.XLOOKUP($L483,Pos!$B:$B,Pos!H:H,0, 0)</f>
        <v>0</v>
      </c>
      <c r="BE483" s="11">
        <f>_xlfn.XLOOKUP($L483,Pos!$B:$B,Pos!I:I,0, 0)</f>
        <v>5.1499587392624026E-4</v>
      </c>
      <c r="BF483" s="18">
        <f t="shared" si="167"/>
        <v>5.1499587392624026E-4</v>
      </c>
      <c r="BG483" s="1">
        <f t="shared" si="168"/>
        <v>1</v>
      </c>
      <c r="BH483" s="1">
        <f t="shared" si="169"/>
        <v>37</v>
      </c>
      <c r="BI483" s="18">
        <f t="shared" si="170"/>
        <v>9.3791844021763947E-11</v>
      </c>
      <c r="BJ483" s="3">
        <f t="shared" si="171"/>
        <v>0</v>
      </c>
      <c r="BK483" s="18">
        <f t="shared" si="172"/>
        <v>0</v>
      </c>
    </row>
    <row r="484" spans="3:63" x14ac:dyDescent="0.25">
      <c r="C484" s="3"/>
      <c r="D484" s="3"/>
      <c r="E484" s="3"/>
      <c r="F484" s="3"/>
      <c r="G484" s="51" t="s">
        <v>406</v>
      </c>
      <c r="H484" s="8" t="str">
        <f t="shared" si="162"/>
        <v>0%North America</v>
      </c>
      <c r="I484" s="11" cm="1">
        <f t="array" ref="I484">IF(
   AZ484 = "OUT", 0,IF(
   BD484 &gt;= LARGE(IF(ISNUMBER(BD:BD), BD:BD), 3),
   BE484 - 0.001,
   IF(BE484 &gt;=VLOOKUP(P484,mapping!$A:$B,2,FALSE), BE484,VLOOKUP(P484,mapping!$A$2:$B$8,2,FALSE))
))</f>
        <v>0</v>
      </c>
      <c r="J484" s="11" cm="1">
        <f t="array" ref="J484">IF(
    AZ484="OUT",0,IF(IF(
                      BD484&gt;=LARGE(IF(ISNUMBER(BD:BD),BD:BD),3),
                      BE484+0.001,
                      VLOOKUP(H484,mapping!$D:$E,2,FALSE)
                      )&gt;I484,
                   IF(
                      BD484&gt;=LARGE(IF(ISNUMBER(BD:BD),BD:BD),3),
                      BE484+0.001,
                      VLOOKUP(H484,mapping!$D:$E,2,FALSE)
                      ),
                   I484+0.002))</f>
        <v>0</v>
      </c>
      <c r="K484" s="8">
        <f t="shared" si="163"/>
        <v>5.1210903515727863E-4</v>
      </c>
      <c r="L484" s="1" t="str">
        <f>Pos!B825</f>
        <v>US0268747849</v>
      </c>
      <c r="M484" s="1" t="str">
        <f>_xlfn.XLOOKUP($L484,Pos!B:B,Pos!D:D,, 0)</f>
        <v>American International Group, Inc.</v>
      </c>
      <c r="N484" s="1" t="str">
        <f>_xlfn.XLOOKUP($L484,Pos!B:B,Pos!E:E,, 0)</f>
        <v>Insurance</v>
      </c>
      <c r="O484" s="1" t="str">
        <f t="shared" si="164"/>
        <v>Insurance_North America</v>
      </c>
      <c r="P484" s="1" t="str">
        <f>_xlfn.XLOOKUP($L484,Pos!B:B,Pos!F:F,, 0)</f>
        <v>North America</v>
      </c>
      <c r="Q484" s="1">
        <v>0</v>
      </c>
      <c r="R484" s="9">
        <f>_xlfn.XLOOKUP($L484,Pos!$B:$B,Pos!N:N,0, 0)</f>
        <v>5.48</v>
      </c>
      <c r="S484" s="9">
        <f>_xlfn.XLOOKUP($L484,Pos!$B:$B,Pos!O:O,0, 0)</f>
        <v>7.4612499999999997</v>
      </c>
      <c r="T484" s="9">
        <f>_xlfn.XLOOKUP($L484,Pos!$B:$B,Pos!P:P,0, 0)</f>
        <v>2.5750000000000002</v>
      </c>
      <c r="U484" s="9">
        <f>_xlfn.XLOOKUP($L484,Pos!$B:$B,Pos!Q:Q,0, 0)</f>
        <v>7.7</v>
      </c>
      <c r="V484" s="9">
        <f>_xlfn.XLOOKUP($L484,Pos!$B:$B,Pos!R:R,0, 0)</f>
        <v>7.2</v>
      </c>
      <c r="W484" s="9">
        <f>_xlfn.XLOOKUP($L484,Pos!$B:$B,Pos!S:S,0, 0)</f>
        <v>2.9808330000000001</v>
      </c>
      <c r="X484" s="9" t="str">
        <f>_xlfn.XLOOKUP($L484,Pos!$B:$B,Pos!J:J,0, 0)</f>
        <v>Outperform</v>
      </c>
      <c r="Y484" s="1">
        <v>0</v>
      </c>
      <c r="Z484" s="1">
        <v>0</v>
      </c>
      <c r="AA484" s="1">
        <f t="shared" si="165"/>
        <v>0</v>
      </c>
      <c r="AB484" s="9">
        <f>_xlfn.XLOOKUP(L484,Pos!B:B,Pos!K:K,-1,0)</f>
        <v>8.695652173913043</v>
      </c>
      <c r="AC484" s="1" t="e">
        <f>_xlfn.XLOOKUP($L484,Pos!$A:$A,Pos!S:S,_xlfn.XLOOKUP($L484,#REF!,#REF!, ""), 0)</f>
        <v>#REF!</v>
      </c>
      <c r="AD484" s="1" t="e">
        <f>_xlfn.XLOOKUP($L484,Pos!$A:$A,Pos!T:T,_xlfn.XLOOKUP($L484,#REF!,#REF!, ""), 0)</f>
        <v>#REF!</v>
      </c>
      <c r="AE484" s="1" t="e">
        <f>_xlfn.XLOOKUP($L484,Pos!$A:$A,Pos!U:U,_xlfn.XLOOKUP($L484,#REF!,#REF!, ""), 0)</f>
        <v>#REF!</v>
      </c>
      <c r="AF484" s="1" t="e">
        <f>_xlfn.XLOOKUP($L484,Pos!$A:$A,Pos!V:V,_xlfn.XLOOKUP($L484,#REF!,#REF!, ""), 0)</f>
        <v>#REF!</v>
      </c>
      <c r="AG484" s="1" t="e">
        <f>_xlfn.XLOOKUP($L484,Pos!$A:$A,Pos!W:W,_xlfn.XLOOKUP($L484,#REF!,#REF!, ""), 0)</f>
        <v>#REF!</v>
      </c>
      <c r="AH484" s="1" t="e">
        <f>_xlfn.XLOOKUP($L484,Pos!$A:$A,Pos!X:X,_xlfn.XLOOKUP($L484,#REF!,#REF!, ""), 0)</f>
        <v>#REF!</v>
      </c>
      <c r="AI484" s="1" t="e">
        <f>_xlfn.XLOOKUP($L484,Pos!$A:$A,Pos!Y:Y,_xlfn.XLOOKUP($L484,#REF!,#REF!, ""), 0)</f>
        <v>#REF!</v>
      </c>
      <c r="AJ484" s="1" t="e">
        <f>_xlfn.XLOOKUP($L484,Pos!$A:$A,Pos!Z:Z,_xlfn.XLOOKUP($L484,#REF!,#REF!, ""), 0)</f>
        <v>#REF!</v>
      </c>
      <c r="AK484" s="1" t="e">
        <f>_xlfn.XLOOKUP($L484,Pos!$A:$A,Pos!AA:AA,_xlfn.XLOOKUP($L484,#REF!,#REF!, ""), 0)</f>
        <v>#REF!</v>
      </c>
      <c r="AL484" s="1" t="e">
        <f>_xlfn.XLOOKUP($L484,Pos!$A:$A,Pos!AB:AB,_xlfn.XLOOKUP($L484,#REF!,#REF!, ""), 0)</f>
        <v>#REF!</v>
      </c>
      <c r="AM484" s="1" t="e">
        <f>_xlfn.XLOOKUP($L484,Pos!$A:$A,Pos!AC:AC,_xlfn.XLOOKUP($L484,#REF!,#REF!, ""), 0)</f>
        <v>#REF!</v>
      </c>
      <c r="AN484" s="1" t="e">
        <f>_xlfn.XLOOKUP($L484,Pos!$A:$A,Pos!AD:AD,_xlfn.XLOOKUP($L484,#REF!,#REF!, ""), 0)</f>
        <v>#REF!</v>
      </c>
      <c r="AO484" s="1" t="e">
        <f>_xlfn.XLOOKUP($L484,Pos!$A:$A,Pos!AE:AE,_xlfn.XLOOKUP($L484,#REF!,#REF!, ""), 0)</f>
        <v>#REF!</v>
      </c>
      <c r="AP484" s="1" t="e">
        <f>_xlfn.XLOOKUP($L484,Pos!$A:$A,Pos!AF:AF,_xlfn.XLOOKUP($L484,#REF!,#REF!, ""), 0)</f>
        <v>#REF!</v>
      </c>
      <c r="AQ484" s="1" t="e">
        <f>_xlfn.XLOOKUP($L484,Pos!$A:$A,Pos!AG:AG,_xlfn.XLOOKUP($L484,#REF!,#REF!, ""), 0)</f>
        <v>#REF!</v>
      </c>
      <c r="AR484" s="1" t="e">
        <f>_xlfn.XLOOKUP($L484,Pos!$A:$A,Pos!AH:AH,_xlfn.XLOOKUP($L484,#REF!,#REF!, ""), 0)</f>
        <v>#REF!</v>
      </c>
      <c r="AS484" s="1" t="e">
        <f>_xlfn.XLOOKUP($L484,Pos!$A:$A,Pos!AI:AI,_xlfn.XLOOKUP($L484,#REF!,#REF!, ""), 0)</f>
        <v>#REF!</v>
      </c>
      <c r="AT484" s="1" t="e">
        <f>_xlfn.XLOOKUP($L484,Pos!$A:$A,Pos!AJ:AJ,_xlfn.XLOOKUP($L484,#REF!,#REF!, ""), 0)</f>
        <v>#REF!</v>
      </c>
      <c r="AU484" s="1" t="e">
        <f>_xlfn.XLOOKUP($L484,Pos!$A:$A,Pos!AK:AK,_xlfn.XLOOKUP($L484,#REF!,#REF!, ""), 0)</f>
        <v>#REF!</v>
      </c>
      <c r="AV484" s="1" t="e">
        <f>_xlfn.XLOOKUP($L484,Pos!$A:$A,Pos!AL:AL,_xlfn.XLOOKUP($L484,#REF!,#REF!, ""), 0)</f>
        <v>#REF!</v>
      </c>
      <c r="AW484" s="1" t="e">
        <f>_xlfn.XLOOKUP($L484,Pos!$A:$A,Pos!AM:AM,_xlfn.XLOOKUP($L484,#REF!,#REF!, ""), 0)</f>
        <v>#REF!</v>
      </c>
      <c r="AX484" s="1" t="e">
        <f>_xlfn.XLOOKUP($L484,Pos!$A:$A,Pos!AN:AN,_xlfn.XLOOKUP($L484,#REF!,#REF!, ""), 0)</f>
        <v>#REF!</v>
      </c>
      <c r="AY484" s="1" t="e">
        <f>_xlfn.XLOOKUP($L484,Pos!$A:$A,Pos!AO:AO,_xlfn.XLOOKUP($L484,#REF!,#REF!, ""), 0)</f>
        <v>#REF!</v>
      </c>
      <c r="AZ484" s="7" t="str">
        <f t="shared" si="166"/>
        <v>OUT</v>
      </c>
      <c r="BA484" s="1">
        <f>IF(OR(_xlfn.XLOOKUP(L484,Pos!B:B,Pos!L:L,FALSE)="ESG Reason",_xlfn.XLOOKUP(L484,Pos!B:B,Pos!L:L,FALSE)="Blacklisted"),1,0)</f>
        <v>0</v>
      </c>
      <c r="BC484" s="11">
        <v>9.1408940145665581E-11</v>
      </c>
      <c r="BD484" s="11">
        <f>_xlfn.XLOOKUP($L484,Pos!$B:$B,Pos!H:H,0, 0)</f>
        <v>0</v>
      </c>
      <c r="BE484" s="11">
        <f>_xlfn.XLOOKUP($L484,Pos!$B:$B,Pos!I:I,0, 0)</f>
        <v>5.1210903515727863E-4</v>
      </c>
      <c r="BF484" s="18">
        <f t="shared" si="167"/>
        <v>5.1210903515727863E-4</v>
      </c>
      <c r="BG484" s="1">
        <f t="shared" si="168"/>
        <v>1</v>
      </c>
      <c r="BH484" s="1">
        <f t="shared" si="169"/>
        <v>30</v>
      </c>
      <c r="BI484" s="18">
        <f t="shared" si="170"/>
        <v>9.1408940145665581E-11</v>
      </c>
      <c r="BJ484" s="3">
        <f t="shared" si="171"/>
        <v>0</v>
      </c>
      <c r="BK484" s="18">
        <f t="shared" si="172"/>
        <v>0</v>
      </c>
    </row>
    <row r="485" spans="3:63" x14ac:dyDescent="0.25">
      <c r="C485" s="3"/>
      <c r="D485" s="3"/>
      <c r="E485" s="3"/>
      <c r="F485" s="3"/>
      <c r="G485" s="51" t="s">
        <v>404</v>
      </c>
      <c r="H485" s="8" t="str">
        <f t="shared" si="162"/>
        <v>0%West Europe</v>
      </c>
      <c r="I485" s="11" cm="1">
        <f t="array" ref="I485">IF(
   AZ485 = "OUT", 0,IF(
   BD485 &gt;= LARGE(IF(ISNUMBER(BD:BD), BD:BD), 3),
   BE485 - 0.001,
   IF(BE485 &gt;=VLOOKUP(P485,mapping!$A:$B,2,FALSE), BE485,VLOOKUP(P485,mapping!$A$2:$B$8,2,FALSE))
))</f>
        <v>0</v>
      </c>
      <c r="J485" s="11" cm="1">
        <f t="array" ref="J485">IF(
    AZ485="OUT",0,IF(IF(
                      BD485&gt;=LARGE(IF(ISNUMBER(BD:BD),BD:BD),3),
                      BE485+0.001,
                      VLOOKUP(H485,mapping!$D:$E,2,FALSE)
                      )&gt;I485,
                   IF(
                      BD485&gt;=LARGE(IF(ISNUMBER(BD:BD),BD:BD),3),
                      BE485+0.001,
                      VLOOKUP(H485,mapping!$D:$E,2,FALSE)
                      ),
                   I485+0.002))</f>
        <v>0</v>
      </c>
      <c r="K485" s="8">
        <f t="shared" si="163"/>
        <v>5.0618283443744469E-4</v>
      </c>
      <c r="L485" s="1" t="str">
        <f>Pos!B413</f>
        <v>GB00BTK05J60</v>
      </c>
      <c r="M485" s="1" t="str">
        <f>_xlfn.XLOOKUP($L485,Pos!B:B,Pos!D:D,, 0)</f>
        <v>Anglo American plc</v>
      </c>
      <c r="N485" s="1" t="str">
        <f>_xlfn.XLOOKUP($L485,Pos!B:B,Pos!E:E,, 0)</f>
        <v>Basic Resources</v>
      </c>
      <c r="O485" s="1" t="str">
        <f t="shared" si="164"/>
        <v>Basic Resources_West Europe</v>
      </c>
      <c r="P485" s="1" t="str">
        <f>_xlfn.XLOOKUP($L485,Pos!B:B,Pos!F:F,, 0)</f>
        <v>West Europe</v>
      </c>
      <c r="Q485" s="1">
        <v>0</v>
      </c>
      <c r="R485" s="9">
        <f>_xlfn.XLOOKUP($L485,Pos!$B:$B,Pos!N:N,0, 0)</f>
        <v>0.25</v>
      </c>
      <c r="S485" s="9">
        <f>_xlfn.XLOOKUP($L485,Pos!$B:$B,Pos!O:O,0, 0)</f>
        <v>3.1262500000000002</v>
      </c>
      <c r="T485" s="9">
        <f>_xlfn.XLOOKUP($L485,Pos!$B:$B,Pos!P:P,0, 0)</f>
        <v>3.45</v>
      </c>
      <c r="U485" s="9">
        <f>_xlfn.XLOOKUP($L485,Pos!$B:$B,Pos!Q:Q,0, 0)</f>
        <v>8.4</v>
      </c>
      <c r="V485" s="9">
        <f>_xlfn.XLOOKUP($L485,Pos!$B:$B,Pos!R:R,0, 0)</f>
        <v>2.2999999999999998</v>
      </c>
      <c r="W485" s="9">
        <f>_xlfn.XLOOKUP($L485,Pos!$B:$B,Pos!S:S,0, 0)</f>
        <v>1.973333</v>
      </c>
      <c r="X485" s="9" t="str">
        <f>_xlfn.XLOOKUP($L485,Pos!$B:$B,Pos!J:J,0, 0)</f>
        <v>Outperform</v>
      </c>
      <c r="Y485" s="1">
        <v>0</v>
      </c>
      <c r="Z485" s="1">
        <v>0</v>
      </c>
      <c r="AA485" s="1">
        <f t="shared" si="165"/>
        <v>0</v>
      </c>
      <c r="AB485" s="9">
        <f>_xlfn.XLOOKUP(L485,Pos!B:B,Pos!K:K,-1,0)</f>
        <v>0.71428571428571419</v>
      </c>
      <c r="AC485" s="1" t="e">
        <f>_xlfn.XLOOKUP($L485,Pos!$A:$A,Pos!S:S,_xlfn.XLOOKUP($L485,#REF!,#REF!, ""), 0)</f>
        <v>#REF!</v>
      </c>
      <c r="AD485" s="1" t="e">
        <f>_xlfn.XLOOKUP($L485,Pos!$A:$A,Pos!T:T,_xlfn.XLOOKUP($L485,#REF!,#REF!, ""), 0)</f>
        <v>#REF!</v>
      </c>
      <c r="AE485" s="1" t="e">
        <f>_xlfn.XLOOKUP($L485,Pos!$A:$A,Pos!U:U,_xlfn.XLOOKUP($L485,#REF!,#REF!, ""), 0)</f>
        <v>#REF!</v>
      </c>
      <c r="AF485" s="1" t="e">
        <f>_xlfn.XLOOKUP($L485,Pos!$A:$A,Pos!V:V,_xlfn.XLOOKUP($L485,#REF!,#REF!, ""), 0)</f>
        <v>#REF!</v>
      </c>
      <c r="AG485" s="1" t="e">
        <f>_xlfn.XLOOKUP($L485,Pos!$A:$A,Pos!W:W,_xlfn.XLOOKUP($L485,#REF!,#REF!, ""), 0)</f>
        <v>#REF!</v>
      </c>
      <c r="AH485" s="1" t="e">
        <f>_xlfn.XLOOKUP($L485,Pos!$A:$A,Pos!X:X,_xlfn.XLOOKUP($L485,#REF!,#REF!, ""), 0)</f>
        <v>#REF!</v>
      </c>
      <c r="AI485" s="1" t="e">
        <f>_xlfn.XLOOKUP($L485,Pos!$A:$A,Pos!Y:Y,_xlfn.XLOOKUP($L485,#REF!,#REF!, ""), 0)</f>
        <v>#REF!</v>
      </c>
      <c r="AJ485" s="1" t="e">
        <f>_xlfn.XLOOKUP($L485,Pos!$A:$A,Pos!Z:Z,_xlfn.XLOOKUP($L485,#REF!,#REF!, ""), 0)</f>
        <v>#REF!</v>
      </c>
      <c r="AK485" s="1" t="e">
        <f>_xlfn.XLOOKUP($L485,Pos!$A:$A,Pos!AA:AA,_xlfn.XLOOKUP($L485,#REF!,#REF!, ""), 0)</f>
        <v>#REF!</v>
      </c>
      <c r="AL485" s="1" t="e">
        <f>_xlfn.XLOOKUP($L485,Pos!$A:$A,Pos!AB:AB,_xlfn.XLOOKUP($L485,#REF!,#REF!, ""), 0)</f>
        <v>#REF!</v>
      </c>
      <c r="AM485" s="1" t="e">
        <f>_xlfn.XLOOKUP($L485,Pos!$A:$A,Pos!AC:AC,_xlfn.XLOOKUP($L485,#REF!,#REF!, ""), 0)</f>
        <v>#REF!</v>
      </c>
      <c r="AN485" s="1" t="e">
        <f>_xlfn.XLOOKUP($L485,Pos!$A:$A,Pos!AD:AD,_xlfn.XLOOKUP($L485,#REF!,#REF!, ""), 0)</f>
        <v>#REF!</v>
      </c>
      <c r="AO485" s="1" t="e">
        <f>_xlfn.XLOOKUP($L485,Pos!$A:$A,Pos!AE:AE,_xlfn.XLOOKUP($L485,#REF!,#REF!, ""), 0)</f>
        <v>#REF!</v>
      </c>
      <c r="AP485" s="1" t="e">
        <f>_xlfn.XLOOKUP($L485,Pos!$A:$A,Pos!AF:AF,_xlfn.XLOOKUP($L485,#REF!,#REF!, ""), 0)</f>
        <v>#REF!</v>
      </c>
      <c r="AQ485" s="1" t="e">
        <f>_xlfn.XLOOKUP($L485,Pos!$A:$A,Pos!AG:AG,_xlfn.XLOOKUP($L485,#REF!,#REF!, ""), 0)</f>
        <v>#REF!</v>
      </c>
      <c r="AR485" s="1" t="e">
        <f>_xlfn.XLOOKUP($L485,Pos!$A:$A,Pos!AH:AH,_xlfn.XLOOKUP($L485,#REF!,#REF!, ""), 0)</f>
        <v>#REF!</v>
      </c>
      <c r="AS485" s="1" t="e">
        <f>_xlfn.XLOOKUP($L485,Pos!$A:$A,Pos!AI:AI,_xlfn.XLOOKUP($L485,#REF!,#REF!, ""), 0)</f>
        <v>#REF!</v>
      </c>
      <c r="AT485" s="1" t="e">
        <f>_xlfn.XLOOKUP($L485,Pos!$A:$A,Pos!AJ:AJ,_xlfn.XLOOKUP($L485,#REF!,#REF!, ""), 0)</f>
        <v>#REF!</v>
      </c>
      <c r="AU485" s="1" t="e">
        <f>_xlfn.XLOOKUP($L485,Pos!$A:$A,Pos!AK:AK,_xlfn.XLOOKUP($L485,#REF!,#REF!, ""), 0)</f>
        <v>#REF!</v>
      </c>
      <c r="AV485" s="1" t="e">
        <f>_xlfn.XLOOKUP($L485,Pos!$A:$A,Pos!AL:AL,_xlfn.XLOOKUP($L485,#REF!,#REF!, ""), 0)</f>
        <v>#REF!</v>
      </c>
      <c r="AW485" s="1" t="e">
        <f>_xlfn.XLOOKUP($L485,Pos!$A:$A,Pos!AM:AM,_xlfn.XLOOKUP($L485,#REF!,#REF!, ""), 0)</f>
        <v>#REF!</v>
      </c>
      <c r="AX485" s="1" t="e">
        <f>_xlfn.XLOOKUP($L485,Pos!$A:$A,Pos!AN:AN,_xlfn.XLOOKUP($L485,#REF!,#REF!, ""), 0)</f>
        <v>#REF!</v>
      </c>
      <c r="AY485" s="1" t="e">
        <f>_xlfn.XLOOKUP($L485,Pos!$A:$A,Pos!AO:AO,_xlfn.XLOOKUP($L485,#REF!,#REF!, ""), 0)</f>
        <v>#REF!</v>
      </c>
      <c r="AZ485" s="7" t="str">
        <f t="shared" si="166"/>
        <v>OUT</v>
      </c>
      <c r="BA485" s="1">
        <f>IF(OR(_xlfn.XLOOKUP(L485,Pos!B:B,Pos!L:L,FALSE)="ESG Reason",_xlfn.XLOOKUP(L485,Pos!B:B,Pos!L:L,FALSE)="Blacklisted"),1,0)</f>
        <v>1</v>
      </c>
      <c r="BC485" s="11">
        <v>8.6663137483662E-11</v>
      </c>
      <c r="BD485" s="11">
        <f>_xlfn.XLOOKUP($L485,Pos!$B:$B,Pos!H:H,0, 0)</f>
        <v>0</v>
      </c>
      <c r="BE485" s="11">
        <f>_xlfn.XLOOKUP($L485,Pos!$B:$B,Pos!I:I,0, 0)</f>
        <v>5.0618283443744469E-4</v>
      </c>
      <c r="BF485" s="18">
        <f t="shared" si="167"/>
        <v>5.0618283443744469E-4</v>
      </c>
      <c r="BG485" s="1">
        <f t="shared" si="168"/>
        <v>2</v>
      </c>
      <c r="BH485" s="1">
        <f t="shared" si="169"/>
        <v>3</v>
      </c>
      <c r="BI485" s="18">
        <f t="shared" si="170"/>
        <v>8.6663137483662E-11</v>
      </c>
      <c r="BJ485" s="3">
        <f t="shared" si="171"/>
        <v>0</v>
      </c>
      <c r="BK485" s="18">
        <f t="shared" si="172"/>
        <v>0</v>
      </c>
    </row>
    <row r="486" spans="3:63" x14ac:dyDescent="0.25">
      <c r="C486" s="3"/>
      <c r="D486" s="3"/>
      <c r="E486" s="3"/>
      <c r="F486" s="3"/>
      <c r="G486" s="51" t="s">
        <v>416</v>
      </c>
      <c r="H486" s="8" t="str">
        <f t="shared" si="162"/>
        <v>0%North America</v>
      </c>
      <c r="I486" s="11" cm="1">
        <f t="array" ref="I486">IF(
   AZ486 = "OUT", 0,IF(
   BD486 &gt;= LARGE(IF(ISNUMBER(BD:BD), BD:BD), 3),
   BE486 - 0.001,
   IF(BE486 &gt;=VLOOKUP(P486,mapping!$A:$B,2,FALSE), BE486,VLOOKUP(P486,mapping!$A$2:$B$8,2,FALSE))
))</f>
        <v>0</v>
      </c>
      <c r="J486" s="11" cm="1">
        <f t="array" ref="J486">IF(
    AZ486="OUT",0,IF(IF(
                      BD486&gt;=LARGE(IF(ISNUMBER(BD:BD),BD:BD),3),
                      BE486+0.001,
                      VLOOKUP(H486,mapping!$D:$E,2,FALSE)
                      )&gt;I486,
                   IF(
                      BD486&gt;=LARGE(IF(ISNUMBER(BD:BD),BD:BD),3),
                      BE486+0.001,
                      VLOOKUP(H486,mapping!$D:$E,2,FALSE)
                      ),
                   I486+0.002))</f>
        <v>0</v>
      </c>
      <c r="K486" s="8">
        <f t="shared" si="163"/>
        <v>5.022310338055429E-4</v>
      </c>
      <c r="L486" s="1" t="str">
        <f>Pos!B1180</f>
        <v>US7445731067</v>
      </c>
      <c r="M486" s="1" t="str">
        <f>_xlfn.XLOOKUP($L486,Pos!B:B,Pos!D:D,, 0)</f>
        <v>Public Service Enterprise Group Inc</v>
      </c>
      <c r="N486" s="1" t="str">
        <f>_xlfn.XLOOKUP($L486,Pos!B:B,Pos!E:E,, 0)</f>
        <v>Utilities</v>
      </c>
      <c r="O486" s="1" t="str">
        <f t="shared" si="164"/>
        <v>Utilities_North America</v>
      </c>
      <c r="P486" s="1" t="str">
        <f>_xlfn.XLOOKUP($L486,Pos!B:B,Pos!F:F,, 0)</f>
        <v>North America</v>
      </c>
      <c r="Q486" s="1">
        <v>0</v>
      </c>
      <c r="R486" s="9">
        <f>_xlfn.XLOOKUP($L486,Pos!$B:$B,Pos!N:N,0, 0)</f>
        <v>5.36</v>
      </c>
      <c r="S486" s="9">
        <f>_xlfn.XLOOKUP($L486,Pos!$B:$B,Pos!O:O,0, 0)</f>
        <v>4.8879999999999999</v>
      </c>
      <c r="T486" s="9">
        <f>_xlfn.XLOOKUP($L486,Pos!$B:$B,Pos!P:P,0, 0)</f>
        <v>6.05</v>
      </c>
      <c r="U486" s="9">
        <f>_xlfn.XLOOKUP($L486,Pos!$B:$B,Pos!Q:Q,0, 0)</f>
        <v>4.0999999999999996</v>
      </c>
      <c r="V486" s="9">
        <f>_xlfn.XLOOKUP($L486,Pos!$B:$B,Pos!R:R,0, 0)</f>
        <v>3.0666669999999998</v>
      </c>
      <c r="W486" s="9">
        <f>_xlfn.XLOOKUP($L486,Pos!$B:$B,Pos!S:S,0, 0)</f>
        <v>7.7216670000000001</v>
      </c>
      <c r="X486" s="9" t="str">
        <f>_xlfn.XLOOKUP($L486,Pos!$B:$B,Pos!J:J,0, 0)</f>
        <v>Outperform</v>
      </c>
      <c r="Y486" s="1">
        <v>0</v>
      </c>
      <c r="Z486" s="1">
        <v>0</v>
      </c>
      <c r="AA486" s="1">
        <f t="shared" si="165"/>
        <v>0</v>
      </c>
      <c r="AB486" s="9">
        <f>_xlfn.XLOOKUP(L486,Pos!B:B,Pos!K:K,-1,0)</f>
        <v>7.2727272727272734</v>
      </c>
      <c r="AC486" s="1" t="e">
        <f>_xlfn.XLOOKUP($L486,Pos!$A:$A,Pos!S:S,_xlfn.XLOOKUP($L486,#REF!,#REF!, ""), 0)</f>
        <v>#REF!</v>
      </c>
      <c r="AD486" s="1" t="e">
        <f>_xlfn.XLOOKUP($L486,Pos!$A:$A,Pos!T:T,_xlfn.XLOOKUP($L486,#REF!,#REF!, ""), 0)</f>
        <v>#REF!</v>
      </c>
      <c r="AE486" s="1" t="e">
        <f>_xlfn.XLOOKUP($L486,Pos!$A:$A,Pos!U:U,_xlfn.XLOOKUP($L486,#REF!,#REF!, ""), 0)</f>
        <v>#REF!</v>
      </c>
      <c r="AF486" s="1" t="e">
        <f>_xlfn.XLOOKUP($L486,Pos!$A:$A,Pos!V:V,_xlfn.XLOOKUP($L486,#REF!,#REF!, ""), 0)</f>
        <v>#REF!</v>
      </c>
      <c r="AG486" s="1" t="e">
        <f>_xlfn.XLOOKUP($L486,Pos!$A:$A,Pos!W:W,_xlfn.XLOOKUP($L486,#REF!,#REF!, ""), 0)</f>
        <v>#REF!</v>
      </c>
      <c r="AH486" s="1" t="e">
        <f>_xlfn.XLOOKUP($L486,Pos!$A:$A,Pos!X:X,_xlfn.XLOOKUP($L486,#REF!,#REF!, ""), 0)</f>
        <v>#REF!</v>
      </c>
      <c r="AI486" s="1" t="e">
        <f>_xlfn.XLOOKUP($L486,Pos!$A:$A,Pos!Y:Y,_xlfn.XLOOKUP($L486,#REF!,#REF!, ""), 0)</f>
        <v>#REF!</v>
      </c>
      <c r="AJ486" s="1" t="e">
        <f>_xlfn.XLOOKUP($L486,Pos!$A:$A,Pos!Z:Z,_xlfn.XLOOKUP($L486,#REF!,#REF!, ""), 0)</f>
        <v>#REF!</v>
      </c>
      <c r="AK486" s="1" t="e">
        <f>_xlfn.XLOOKUP($L486,Pos!$A:$A,Pos!AA:AA,_xlfn.XLOOKUP($L486,#REF!,#REF!, ""), 0)</f>
        <v>#REF!</v>
      </c>
      <c r="AL486" s="1" t="e">
        <f>_xlfn.XLOOKUP($L486,Pos!$A:$A,Pos!AB:AB,_xlfn.XLOOKUP($L486,#REF!,#REF!, ""), 0)</f>
        <v>#REF!</v>
      </c>
      <c r="AM486" s="1" t="e">
        <f>_xlfn.XLOOKUP($L486,Pos!$A:$A,Pos!AC:AC,_xlfn.XLOOKUP($L486,#REF!,#REF!, ""), 0)</f>
        <v>#REF!</v>
      </c>
      <c r="AN486" s="1" t="e">
        <f>_xlfn.XLOOKUP($L486,Pos!$A:$A,Pos!AD:AD,_xlfn.XLOOKUP($L486,#REF!,#REF!, ""), 0)</f>
        <v>#REF!</v>
      </c>
      <c r="AO486" s="1" t="e">
        <f>_xlfn.XLOOKUP($L486,Pos!$A:$A,Pos!AE:AE,_xlfn.XLOOKUP($L486,#REF!,#REF!, ""), 0)</f>
        <v>#REF!</v>
      </c>
      <c r="AP486" s="1" t="e">
        <f>_xlfn.XLOOKUP($L486,Pos!$A:$A,Pos!AF:AF,_xlfn.XLOOKUP($L486,#REF!,#REF!, ""), 0)</f>
        <v>#REF!</v>
      </c>
      <c r="AQ486" s="1" t="e">
        <f>_xlfn.XLOOKUP($L486,Pos!$A:$A,Pos!AG:AG,_xlfn.XLOOKUP($L486,#REF!,#REF!, ""), 0)</f>
        <v>#REF!</v>
      </c>
      <c r="AR486" s="1" t="e">
        <f>_xlfn.XLOOKUP($L486,Pos!$A:$A,Pos!AH:AH,_xlfn.XLOOKUP($L486,#REF!,#REF!, ""), 0)</f>
        <v>#REF!</v>
      </c>
      <c r="AS486" s="1" t="e">
        <f>_xlfn.XLOOKUP($L486,Pos!$A:$A,Pos!AI:AI,_xlfn.XLOOKUP($L486,#REF!,#REF!, ""), 0)</f>
        <v>#REF!</v>
      </c>
      <c r="AT486" s="1" t="e">
        <f>_xlfn.XLOOKUP($L486,Pos!$A:$A,Pos!AJ:AJ,_xlfn.XLOOKUP($L486,#REF!,#REF!, ""), 0)</f>
        <v>#REF!</v>
      </c>
      <c r="AU486" s="1" t="e">
        <f>_xlfn.XLOOKUP($L486,Pos!$A:$A,Pos!AK:AK,_xlfn.XLOOKUP($L486,#REF!,#REF!, ""), 0)</f>
        <v>#REF!</v>
      </c>
      <c r="AV486" s="1" t="e">
        <f>_xlfn.XLOOKUP($L486,Pos!$A:$A,Pos!AL:AL,_xlfn.XLOOKUP($L486,#REF!,#REF!, ""), 0)</f>
        <v>#REF!</v>
      </c>
      <c r="AW486" s="1" t="e">
        <f>_xlfn.XLOOKUP($L486,Pos!$A:$A,Pos!AM:AM,_xlfn.XLOOKUP($L486,#REF!,#REF!, ""), 0)</f>
        <v>#REF!</v>
      </c>
      <c r="AX486" s="1" t="e">
        <f>_xlfn.XLOOKUP($L486,Pos!$A:$A,Pos!AN:AN,_xlfn.XLOOKUP($L486,#REF!,#REF!, ""), 0)</f>
        <v>#REF!</v>
      </c>
      <c r="AY486" s="1" t="e">
        <f>_xlfn.XLOOKUP($L486,Pos!$A:$A,Pos!AO:AO,_xlfn.XLOOKUP($L486,#REF!,#REF!, ""), 0)</f>
        <v>#REF!</v>
      </c>
      <c r="AZ486" s="7" t="str">
        <f t="shared" si="166"/>
        <v>OUT</v>
      </c>
      <c r="BA486" s="1">
        <f>IF(OR(_xlfn.XLOOKUP(L486,Pos!B:B,Pos!L:L,FALSE)="ESG Reason",_xlfn.XLOOKUP(L486,Pos!B:B,Pos!L:L,FALSE)="Blacklisted"),1,0)</f>
        <v>0</v>
      </c>
      <c r="BC486" s="11">
        <v>9.1554244683849771E-11</v>
      </c>
      <c r="BD486" s="11">
        <f>_xlfn.XLOOKUP($L486,Pos!$B:$B,Pos!H:H,0, 0)</f>
        <v>0</v>
      </c>
      <c r="BE486" s="11">
        <f>_xlfn.XLOOKUP($L486,Pos!$B:$B,Pos!I:I,0, 0)</f>
        <v>5.022310338055429E-4</v>
      </c>
      <c r="BF486" s="18">
        <f t="shared" si="167"/>
        <v>5.022310338055429E-4</v>
      </c>
      <c r="BG486" s="1">
        <f t="shared" si="168"/>
        <v>1</v>
      </c>
      <c r="BH486" s="1">
        <f t="shared" si="169"/>
        <v>38</v>
      </c>
      <c r="BI486" s="18">
        <f t="shared" si="170"/>
        <v>9.1554244683849771E-11</v>
      </c>
      <c r="BJ486" s="3">
        <f t="shared" si="171"/>
        <v>0</v>
      </c>
      <c r="BK486" s="18">
        <f t="shared" si="172"/>
        <v>0</v>
      </c>
    </row>
    <row r="487" spans="3:63" x14ac:dyDescent="0.25">
      <c r="C487" s="3"/>
      <c r="D487" s="3"/>
      <c r="E487" s="3"/>
      <c r="F487" s="3"/>
      <c r="G487" s="51" t="s">
        <v>414</v>
      </c>
      <c r="H487" s="8" t="str">
        <f t="shared" si="162"/>
        <v>0%North America</v>
      </c>
      <c r="I487" s="11" cm="1">
        <f t="array" ref="I487">IF(
   AZ487 = "OUT", 0,IF(
   BD487 &gt;= LARGE(IF(ISNUMBER(BD:BD), BD:BD), 3),
   BE487 - 0.001,
   IF(BE487 &gt;=VLOOKUP(P487,mapping!$A:$B,2,FALSE), BE487,VLOOKUP(P487,mapping!$A$2:$B$8,2,FALSE))
))</f>
        <v>0</v>
      </c>
      <c r="J487" s="11" cm="1">
        <f t="array" ref="J487">IF(
    AZ487="OUT",0,IF(IF(
                      BD487&gt;=LARGE(IF(ISNUMBER(BD:BD),BD:BD),3),
                      BE487+0.001,
                      VLOOKUP(H487,mapping!$D:$E,2,FALSE)
                      )&gt;I487,
                   IF(
                      BD487&gt;=LARGE(IF(ISNUMBER(BD:BD),BD:BD),3),
                      BE487+0.001,
                      VLOOKUP(H487,mapping!$D:$E,2,FALSE)
                      ),
                   I487+0.002))</f>
        <v>0</v>
      </c>
      <c r="K487" s="8">
        <f t="shared" si="163"/>
        <v>5.019113852223389E-4</v>
      </c>
      <c r="L487" s="1" t="str">
        <f>Pos!B72</f>
        <v>CA01626P1484</v>
      </c>
      <c r="M487" s="1" t="str">
        <f>_xlfn.XLOOKUP($L487,Pos!B:B,Pos!D:D,, 0)</f>
        <v>Alimentation Couche-Tard Inc.</v>
      </c>
      <c r="N487" s="1" t="str">
        <f>_xlfn.XLOOKUP($L487,Pos!B:B,Pos!E:E,, 0)</f>
        <v>Retail</v>
      </c>
      <c r="O487" s="1" t="str">
        <f t="shared" si="164"/>
        <v>Retail_North America</v>
      </c>
      <c r="P487" s="1" t="str">
        <f>_xlfn.XLOOKUP($L487,Pos!B:B,Pos!F:F,, 0)</f>
        <v>North America</v>
      </c>
      <c r="Q487" s="1">
        <v>0</v>
      </c>
      <c r="R487" s="9">
        <f>_xlfn.XLOOKUP($L487,Pos!$B:$B,Pos!N:N,0, 0)</f>
        <v>6.39</v>
      </c>
      <c r="S487" s="9">
        <f>_xlfn.XLOOKUP($L487,Pos!$B:$B,Pos!O:O,0, 0)</f>
        <v>7.2805</v>
      </c>
      <c r="T487" s="9">
        <f>_xlfn.XLOOKUP($L487,Pos!$B:$B,Pos!P:P,0, 0)</f>
        <v>4.625</v>
      </c>
      <c r="U487" s="9">
        <f>_xlfn.XLOOKUP($L487,Pos!$B:$B,Pos!Q:Q,0, 0)</f>
        <v>4.4000000000000004</v>
      </c>
      <c r="V487" s="9">
        <f>_xlfn.XLOOKUP($L487,Pos!$B:$B,Pos!R:R,0, 0)</f>
        <v>6.266667</v>
      </c>
      <c r="W487" s="9">
        <f>_xlfn.XLOOKUP($L487,Pos!$B:$B,Pos!S:S,0, 0)</f>
        <v>5.3266669999999996</v>
      </c>
      <c r="X487" s="9" t="str">
        <f>_xlfn.XLOOKUP($L487,Pos!$B:$B,Pos!J:J,0, 0)</f>
        <v>Outperform</v>
      </c>
      <c r="Y487" s="1">
        <v>0</v>
      </c>
      <c r="Z487" s="1">
        <v>0</v>
      </c>
      <c r="AA487" s="1">
        <f t="shared" si="165"/>
        <v>0</v>
      </c>
      <c r="AB487" s="9">
        <f>_xlfn.XLOOKUP(L487,Pos!B:B,Pos!K:K,-1,0)</f>
        <v>-1</v>
      </c>
      <c r="AC487" s="1" t="e">
        <f>_xlfn.XLOOKUP($L487,Pos!$A:$A,Pos!S:S,_xlfn.XLOOKUP($L487,#REF!,#REF!, ""), 0)</f>
        <v>#REF!</v>
      </c>
      <c r="AD487" s="1" t="e">
        <f>_xlfn.XLOOKUP($L487,Pos!$A:$A,Pos!T:T,_xlfn.XLOOKUP($L487,#REF!,#REF!, ""), 0)</f>
        <v>#REF!</v>
      </c>
      <c r="AE487" s="1" t="e">
        <f>_xlfn.XLOOKUP($L487,Pos!$A:$A,Pos!U:U,_xlfn.XLOOKUP($L487,#REF!,#REF!, ""), 0)</f>
        <v>#REF!</v>
      </c>
      <c r="AF487" s="1" t="e">
        <f>_xlfn.XLOOKUP($L487,Pos!$A:$A,Pos!V:V,_xlfn.XLOOKUP($L487,#REF!,#REF!, ""), 0)</f>
        <v>#REF!</v>
      </c>
      <c r="AG487" s="1" t="e">
        <f>_xlfn.XLOOKUP($L487,Pos!$A:$A,Pos!W:W,_xlfn.XLOOKUP($L487,#REF!,#REF!, ""), 0)</f>
        <v>#REF!</v>
      </c>
      <c r="AH487" s="1" t="e">
        <f>_xlfn.XLOOKUP($L487,Pos!$A:$A,Pos!X:X,_xlfn.XLOOKUP($L487,#REF!,#REF!, ""), 0)</f>
        <v>#REF!</v>
      </c>
      <c r="AI487" s="1" t="e">
        <f>_xlfn.XLOOKUP($L487,Pos!$A:$A,Pos!Y:Y,_xlfn.XLOOKUP($L487,#REF!,#REF!, ""), 0)</f>
        <v>#REF!</v>
      </c>
      <c r="AJ487" s="1" t="e">
        <f>_xlfn.XLOOKUP($L487,Pos!$A:$A,Pos!Z:Z,_xlfn.XLOOKUP($L487,#REF!,#REF!, ""), 0)</f>
        <v>#REF!</v>
      </c>
      <c r="AK487" s="1" t="e">
        <f>_xlfn.XLOOKUP($L487,Pos!$A:$A,Pos!AA:AA,_xlfn.XLOOKUP($L487,#REF!,#REF!, ""), 0)</f>
        <v>#REF!</v>
      </c>
      <c r="AL487" s="1" t="e">
        <f>_xlfn.XLOOKUP($L487,Pos!$A:$A,Pos!AB:AB,_xlfn.XLOOKUP($L487,#REF!,#REF!, ""), 0)</f>
        <v>#REF!</v>
      </c>
      <c r="AM487" s="1" t="e">
        <f>_xlfn.XLOOKUP($L487,Pos!$A:$A,Pos!AC:AC,_xlfn.XLOOKUP($L487,#REF!,#REF!, ""), 0)</f>
        <v>#REF!</v>
      </c>
      <c r="AN487" s="1" t="e">
        <f>_xlfn.XLOOKUP($L487,Pos!$A:$A,Pos!AD:AD,_xlfn.XLOOKUP($L487,#REF!,#REF!, ""), 0)</f>
        <v>#REF!</v>
      </c>
      <c r="AO487" s="1" t="e">
        <f>_xlfn.XLOOKUP($L487,Pos!$A:$A,Pos!AE:AE,_xlfn.XLOOKUP($L487,#REF!,#REF!, ""), 0)</f>
        <v>#REF!</v>
      </c>
      <c r="AP487" s="1" t="e">
        <f>_xlfn.XLOOKUP($L487,Pos!$A:$A,Pos!AF:AF,_xlfn.XLOOKUP($L487,#REF!,#REF!, ""), 0)</f>
        <v>#REF!</v>
      </c>
      <c r="AQ487" s="1" t="e">
        <f>_xlfn.XLOOKUP($L487,Pos!$A:$A,Pos!AG:AG,_xlfn.XLOOKUP($L487,#REF!,#REF!, ""), 0)</f>
        <v>#REF!</v>
      </c>
      <c r="AR487" s="1" t="e">
        <f>_xlfn.XLOOKUP($L487,Pos!$A:$A,Pos!AH:AH,_xlfn.XLOOKUP($L487,#REF!,#REF!, ""), 0)</f>
        <v>#REF!</v>
      </c>
      <c r="AS487" s="1" t="e">
        <f>_xlfn.XLOOKUP($L487,Pos!$A:$A,Pos!AI:AI,_xlfn.XLOOKUP($L487,#REF!,#REF!, ""), 0)</f>
        <v>#REF!</v>
      </c>
      <c r="AT487" s="1" t="e">
        <f>_xlfn.XLOOKUP($L487,Pos!$A:$A,Pos!AJ:AJ,_xlfn.XLOOKUP($L487,#REF!,#REF!, ""), 0)</f>
        <v>#REF!</v>
      </c>
      <c r="AU487" s="1" t="e">
        <f>_xlfn.XLOOKUP($L487,Pos!$A:$A,Pos!AK:AK,_xlfn.XLOOKUP($L487,#REF!,#REF!, ""), 0)</f>
        <v>#REF!</v>
      </c>
      <c r="AV487" s="1" t="e">
        <f>_xlfn.XLOOKUP($L487,Pos!$A:$A,Pos!AL:AL,_xlfn.XLOOKUP($L487,#REF!,#REF!, ""), 0)</f>
        <v>#REF!</v>
      </c>
      <c r="AW487" s="1" t="e">
        <f>_xlfn.XLOOKUP($L487,Pos!$A:$A,Pos!AM:AM,_xlfn.XLOOKUP($L487,#REF!,#REF!, ""), 0)</f>
        <v>#REF!</v>
      </c>
      <c r="AX487" s="1" t="e">
        <f>_xlfn.XLOOKUP($L487,Pos!$A:$A,Pos!AN:AN,_xlfn.XLOOKUP($L487,#REF!,#REF!, ""), 0)</f>
        <v>#REF!</v>
      </c>
      <c r="AY487" s="1" t="e">
        <f>_xlfn.XLOOKUP($L487,Pos!$A:$A,Pos!AO:AO,_xlfn.XLOOKUP($L487,#REF!,#REF!, ""), 0)</f>
        <v>#REF!</v>
      </c>
      <c r="AZ487" s="7" t="str">
        <f t="shared" si="166"/>
        <v>OUT</v>
      </c>
      <c r="BA487" s="1">
        <f>IF(OR(_xlfn.XLOOKUP(L487,Pos!B:B,Pos!L:L,FALSE)="ESG Reason",_xlfn.XLOOKUP(L487,Pos!B:B,Pos!L:L,FALSE)="Blacklisted"),1,0)</f>
        <v>0</v>
      </c>
      <c r="BC487" s="11">
        <v>2.007483190551709E-10</v>
      </c>
      <c r="BD487" s="11">
        <f>_xlfn.XLOOKUP($L487,Pos!$B:$B,Pos!H:H,0, 0)</f>
        <v>0</v>
      </c>
      <c r="BE487" s="11">
        <f>_xlfn.XLOOKUP($L487,Pos!$B:$B,Pos!I:I,0, 0)</f>
        <v>5.019113852223389E-4</v>
      </c>
      <c r="BF487" s="18">
        <f t="shared" si="167"/>
        <v>5.019113852223389E-4</v>
      </c>
      <c r="BG487" s="1">
        <f t="shared" si="168"/>
        <v>1</v>
      </c>
      <c r="BH487" s="1">
        <f t="shared" si="169"/>
        <v>34</v>
      </c>
      <c r="BI487" s="18">
        <f t="shared" si="170"/>
        <v>2.007483190551709E-10</v>
      </c>
      <c r="BJ487" s="3">
        <f t="shared" si="171"/>
        <v>0</v>
      </c>
      <c r="BK487" s="18">
        <f t="shared" si="172"/>
        <v>0</v>
      </c>
    </row>
    <row r="488" spans="3:63" x14ac:dyDescent="0.25">
      <c r="C488" s="3"/>
      <c r="D488" s="3"/>
      <c r="E488" s="3"/>
      <c r="F488" s="3"/>
      <c r="G488" s="51" t="s">
        <v>410</v>
      </c>
      <c r="H488" s="8" t="str">
        <f t="shared" si="162"/>
        <v>0%West Europe</v>
      </c>
      <c r="I488" s="11" cm="1">
        <f t="array" ref="I488">IF(
   AZ488 = "OUT", 0,IF(
   BD488 &gt;= LARGE(IF(ISNUMBER(BD:BD), BD:BD), 3),
   BE488 - 0.001,
   IF(BE488 &gt;=VLOOKUP(P488,mapping!$A:$B,2,FALSE), BE488,VLOOKUP(P488,mapping!$A$2:$B$8,2,FALSE))
))</f>
        <v>0</v>
      </c>
      <c r="J488" s="11" cm="1">
        <f t="array" ref="J488">IF(
    AZ488="OUT",0,IF(IF(
                      BD488&gt;=LARGE(IF(ISNUMBER(BD:BD),BD:BD),3),
                      BE488+0.001,
                      VLOOKUP(H488,mapping!$D:$E,2,FALSE)
                      )&gt;I488,
                   IF(
                      BD488&gt;=LARGE(IF(ISNUMBER(BD:BD),BD:BD),3),
                      BE488+0.001,
                      VLOOKUP(H488,mapping!$D:$E,2,FALSE)
                      ),
                   I488+0.002))</f>
        <v>0</v>
      </c>
      <c r="K488" s="8">
        <f t="shared" si="163"/>
        <v>4.9920007313157598E-4</v>
      </c>
      <c r="L488" s="1" t="str">
        <f>Pos!B478</f>
        <v>IT0003132476</v>
      </c>
      <c r="M488" s="1" t="str">
        <f>_xlfn.XLOOKUP($L488,Pos!B:B,Pos!D:D,, 0)</f>
        <v>Eni S.p.A.</v>
      </c>
      <c r="N488" s="1" t="str">
        <f>_xlfn.XLOOKUP($L488,Pos!B:B,Pos!E:E,, 0)</f>
        <v>Energy</v>
      </c>
      <c r="O488" s="1" t="str">
        <f t="shared" si="164"/>
        <v>Energy_West Europe</v>
      </c>
      <c r="P488" s="1" t="str">
        <f>_xlfn.XLOOKUP($L488,Pos!B:B,Pos!F:F,, 0)</f>
        <v>West Europe</v>
      </c>
      <c r="Q488" s="1">
        <v>0</v>
      </c>
      <c r="R488" s="9">
        <f>_xlfn.XLOOKUP($L488,Pos!$B:$B,Pos!N:N,0, 0)</f>
        <v>7.03</v>
      </c>
      <c r="S488" s="9">
        <f>_xlfn.XLOOKUP($L488,Pos!$B:$B,Pos!O:O,0, 0)</f>
        <v>5.4889999999999999</v>
      </c>
      <c r="T488" s="9">
        <f>_xlfn.XLOOKUP($L488,Pos!$B:$B,Pos!P:P,0, 0)</f>
        <v>3.1749999999999998</v>
      </c>
      <c r="U488" s="9">
        <f>_xlfn.XLOOKUP($L488,Pos!$B:$B,Pos!Q:Q,0, 0)</f>
        <v>7.5</v>
      </c>
      <c r="V488" s="9">
        <f>_xlfn.XLOOKUP($L488,Pos!$B:$B,Pos!R:R,0, 0)</f>
        <v>7.9333330000000002</v>
      </c>
      <c r="W488" s="9">
        <f>_xlfn.XLOOKUP($L488,Pos!$B:$B,Pos!S:S,0, 0)</f>
        <v>3.2766670000000002</v>
      </c>
      <c r="X488" s="9" t="str">
        <f>_xlfn.XLOOKUP($L488,Pos!$B:$B,Pos!J:J,0, 0)</f>
        <v>Outperform</v>
      </c>
      <c r="Y488" s="1">
        <v>0</v>
      </c>
      <c r="Z488" s="1">
        <v>0</v>
      </c>
      <c r="AA488" s="1">
        <f t="shared" si="165"/>
        <v>0</v>
      </c>
      <c r="AB488" s="9">
        <f>_xlfn.XLOOKUP(L488,Pos!B:B,Pos!K:K,-1,0)</f>
        <v>6.4285714285714288</v>
      </c>
      <c r="AC488" s="1" t="e">
        <f>_xlfn.XLOOKUP($L488,Pos!$A:$A,Pos!S:S,_xlfn.XLOOKUP($L488,#REF!,#REF!, ""), 0)</f>
        <v>#REF!</v>
      </c>
      <c r="AD488" s="1" t="e">
        <f>_xlfn.XLOOKUP($L488,Pos!$A:$A,Pos!T:T,_xlfn.XLOOKUP($L488,#REF!,#REF!, ""), 0)</f>
        <v>#REF!</v>
      </c>
      <c r="AE488" s="1" t="e">
        <f>_xlfn.XLOOKUP($L488,Pos!$A:$A,Pos!U:U,_xlfn.XLOOKUP($L488,#REF!,#REF!, ""), 0)</f>
        <v>#REF!</v>
      </c>
      <c r="AF488" s="1" t="e">
        <f>_xlfn.XLOOKUP($L488,Pos!$A:$A,Pos!V:V,_xlfn.XLOOKUP($L488,#REF!,#REF!, ""), 0)</f>
        <v>#REF!</v>
      </c>
      <c r="AG488" s="1" t="e">
        <f>_xlfn.XLOOKUP($L488,Pos!$A:$A,Pos!W:W,_xlfn.XLOOKUP($L488,#REF!,#REF!, ""), 0)</f>
        <v>#REF!</v>
      </c>
      <c r="AH488" s="1" t="e">
        <f>_xlfn.XLOOKUP($L488,Pos!$A:$A,Pos!X:X,_xlfn.XLOOKUP($L488,#REF!,#REF!, ""), 0)</f>
        <v>#REF!</v>
      </c>
      <c r="AI488" s="1" t="e">
        <f>_xlfn.XLOOKUP($L488,Pos!$A:$A,Pos!Y:Y,_xlfn.XLOOKUP($L488,#REF!,#REF!, ""), 0)</f>
        <v>#REF!</v>
      </c>
      <c r="AJ488" s="1" t="e">
        <f>_xlfn.XLOOKUP($L488,Pos!$A:$A,Pos!Z:Z,_xlfn.XLOOKUP($L488,#REF!,#REF!, ""), 0)</f>
        <v>#REF!</v>
      </c>
      <c r="AK488" s="1" t="e">
        <f>_xlfn.XLOOKUP($L488,Pos!$A:$A,Pos!AA:AA,_xlfn.XLOOKUP($L488,#REF!,#REF!, ""), 0)</f>
        <v>#REF!</v>
      </c>
      <c r="AL488" s="1" t="e">
        <f>_xlfn.XLOOKUP($L488,Pos!$A:$A,Pos!AB:AB,_xlfn.XLOOKUP($L488,#REF!,#REF!, ""), 0)</f>
        <v>#REF!</v>
      </c>
      <c r="AM488" s="1" t="e">
        <f>_xlfn.XLOOKUP($L488,Pos!$A:$A,Pos!AC:AC,_xlfn.XLOOKUP($L488,#REF!,#REF!, ""), 0)</f>
        <v>#REF!</v>
      </c>
      <c r="AN488" s="1" t="e">
        <f>_xlfn.XLOOKUP($L488,Pos!$A:$A,Pos!AD:AD,_xlfn.XLOOKUP($L488,#REF!,#REF!, ""), 0)</f>
        <v>#REF!</v>
      </c>
      <c r="AO488" s="1" t="e">
        <f>_xlfn.XLOOKUP($L488,Pos!$A:$A,Pos!AE:AE,_xlfn.XLOOKUP($L488,#REF!,#REF!, ""), 0)</f>
        <v>#REF!</v>
      </c>
      <c r="AP488" s="1" t="e">
        <f>_xlfn.XLOOKUP($L488,Pos!$A:$A,Pos!AF:AF,_xlfn.XLOOKUP($L488,#REF!,#REF!, ""), 0)</f>
        <v>#REF!</v>
      </c>
      <c r="AQ488" s="1" t="e">
        <f>_xlfn.XLOOKUP($L488,Pos!$A:$A,Pos!AG:AG,_xlfn.XLOOKUP($L488,#REF!,#REF!, ""), 0)</f>
        <v>#REF!</v>
      </c>
      <c r="AR488" s="1" t="e">
        <f>_xlfn.XLOOKUP($L488,Pos!$A:$A,Pos!AH:AH,_xlfn.XLOOKUP($L488,#REF!,#REF!, ""), 0)</f>
        <v>#REF!</v>
      </c>
      <c r="AS488" s="1" t="e">
        <f>_xlfn.XLOOKUP($L488,Pos!$A:$A,Pos!AI:AI,_xlfn.XLOOKUP($L488,#REF!,#REF!, ""), 0)</f>
        <v>#REF!</v>
      </c>
      <c r="AT488" s="1" t="e">
        <f>_xlfn.XLOOKUP($L488,Pos!$A:$A,Pos!AJ:AJ,_xlfn.XLOOKUP($L488,#REF!,#REF!, ""), 0)</f>
        <v>#REF!</v>
      </c>
      <c r="AU488" s="1" t="e">
        <f>_xlfn.XLOOKUP($L488,Pos!$A:$A,Pos!AK:AK,_xlfn.XLOOKUP($L488,#REF!,#REF!, ""), 0)</f>
        <v>#REF!</v>
      </c>
      <c r="AV488" s="1" t="e">
        <f>_xlfn.XLOOKUP($L488,Pos!$A:$A,Pos!AL:AL,_xlfn.XLOOKUP($L488,#REF!,#REF!, ""), 0)</f>
        <v>#REF!</v>
      </c>
      <c r="AW488" s="1" t="e">
        <f>_xlfn.XLOOKUP($L488,Pos!$A:$A,Pos!AM:AM,_xlfn.XLOOKUP($L488,#REF!,#REF!, ""), 0)</f>
        <v>#REF!</v>
      </c>
      <c r="AX488" s="1" t="e">
        <f>_xlfn.XLOOKUP($L488,Pos!$A:$A,Pos!AN:AN,_xlfn.XLOOKUP($L488,#REF!,#REF!, ""), 0)</f>
        <v>#REF!</v>
      </c>
      <c r="AY488" s="1" t="e">
        <f>_xlfn.XLOOKUP($L488,Pos!$A:$A,Pos!AO:AO,_xlfn.XLOOKUP($L488,#REF!,#REF!, ""), 0)</f>
        <v>#REF!</v>
      </c>
      <c r="AZ488" s="7" t="str">
        <f t="shared" si="166"/>
        <v>OUT</v>
      </c>
      <c r="BA488" s="1">
        <f>IF(OR(_xlfn.XLOOKUP(L488,Pos!B:B,Pos!L:L,FALSE)="ESG Reason",_xlfn.XLOOKUP(L488,Pos!B:B,Pos!L:L,FALSE)="Blacklisted"),1,0)</f>
        <v>1</v>
      </c>
      <c r="BC488" s="11">
        <v>8.5287612527798734E-11</v>
      </c>
      <c r="BD488" s="11">
        <f>_xlfn.XLOOKUP($L488,Pos!$B:$B,Pos!H:H,0, 0)</f>
        <v>0</v>
      </c>
      <c r="BE488" s="11">
        <f>_xlfn.XLOOKUP($L488,Pos!$B:$B,Pos!I:I,0, 0)</f>
        <v>4.9920007313157598E-4</v>
      </c>
      <c r="BF488" s="18">
        <f t="shared" si="167"/>
        <v>4.9920007313157598E-4</v>
      </c>
      <c r="BG488" s="1">
        <f t="shared" si="168"/>
        <v>2</v>
      </c>
      <c r="BH488" s="1">
        <f t="shared" si="169"/>
        <v>6</v>
      </c>
      <c r="BI488" s="18">
        <f t="shared" si="170"/>
        <v>8.5287612527798734E-11</v>
      </c>
      <c r="BJ488" s="3">
        <f t="shared" si="171"/>
        <v>0</v>
      </c>
      <c r="BK488" s="18">
        <f t="shared" si="172"/>
        <v>0</v>
      </c>
    </row>
    <row r="489" spans="3:63" x14ac:dyDescent="0.25">
      <c r="C489" s="3"/>
      <c r="D489" s="3"/>
      <c r="E489" s="3"/>
      <c r="F489" s="3"/>
      <c r="G489" s="51" t="s">
        <v>415</v>
      </c>
      <c r="H489" s="8" t="str">
        <f t="shared" si="162"/>
        <v>0%West Europe</v>
      </c>
      <c r="I489" s="11" cm="1">
        <f t="array" ref="I489">IF(
   AZ489 = "OUT", 0,IF(
   BD489 &gt;= LARGE(IF(ISNUMBER(BD:BD), BD:BD), 3),
   BE489 - 0.001,
   IF(BE489 &gt;=VLOOKUP(P489,mapping!$A:$B,2,FALSE), BE489,VLOOKUP(P489,mapping!$A$2:$B$8,2,FALSE))
))</f>
        <v>0</v>
      </c>
      <c r="J489" s="11" cm="1">
        <f t="array" ref="J489">IF(
    AZ489="OUT",0,IF(IF(
                      BD489&gt;=LARGE(IF(ISNUMBER(BD:BD),BD:BD),3),
                      BE489+0.001,
                      VLOOKUP(H489,mapping!$D:$E,2,FALSE)
                      )&gt;I489,
                   IF(
                      BD489&gt;=LARGE(IF(ISNUMBER(BD:BD),BD:BD),3),
                      BE489+0.001,
                      VLOOKUP(H489,mapping!$D:$E,2,FALSE)
                      ),
                   I489+0.002))</f>
        <v>0</v>
      </c>
      <c r="K489" s="8">
        <f t="shared" si="163"/>
        <v>4.968834210249567E-4</v>
      </c>
      <c r="L489" s="1" t="str">
        <f>Pos!B381</f>
        <v>GB00B19NLV48</v>
      </c>
      <c r="M489" s="1" t="str">
        <f>_xlfn.XLOOKUP($L489,Pos!B:B,Pos!D:D,, 0)</f>
        <v>Experian PLC</v>
      </c>
      <c r="N489" s="1" t="str">
        <f>_xlfn.XLOOKUP($L489,Pos!B:B,Pos!E:E,, 0)</f>
        <v>Industrial Goods &amp; Services</v>
      </c>
      <c r="O489" s="1" t="str">
        <f t="shared" si="164"/>
        <v>Industrial Goods &amp; Services_West Europe</v>
      </c>
      <c r="P489" s="1" t="str">
        <f>_xlfn.XLOOKUP($L489,Pos!B:B,Pos!F:F,, 0)</f>
        <v>West Europe</v>
      </c>
      <c r="Q489" s="1">
        <v>0</v>
      </c>
      <c r="R489" s="9">
        <f>_xlfn.XLOOKUP($L489,Pos!$B:$B,Pos!N:N,0, 0)</f>
        <v>4.2300000000000004</v>
      </c>
      <c r="S489" s="9">
        <f>_xlfn.XLOOKUP($L489,Pos!$B:$B,Pos!O:O,0, 0)</f>
        <v>2.9463330000000001</v>
      </c>
      <c r="T489" s="9">
        <f>_xlfn.XLOOKUP($L489,Pos!$B:$B,Pos!P:P,0, 0)</f>
        <v>6.2750000000000004</v>
      </c>
      <c r="U489" s="9">
        <f>_xlfn.XLOOKUP($L489,Pos!$B:$B,Pos!Q:Q,0, 0)</f>
        <v>5.3</v>
      </c>
      <c r="V489" s="9">
        <f>_xlfn.XLOOKUP($L489,Pos!$B:$B,Pos!R:R,0, 0)</f>
        <v>8.533334</v>
      </c>
      <c r="W489" s="9">
        <f>_xlfn.XLOOKUP($L489,Pos!$B:$B,Pos!S:S,0, 0)</f>
        <v>7.0016670000000003</v>
      </c>
      <c r="X489" s="9" t="str">
        <f>_xlfn.XLOOKUP($L489,Pos!$B:$B,Pos!J:J,0, 0)</f>
        <v>Outperform</v>
      </c>
      <c r="Y489" s="1">
        <v>0</v>
      </c>
      <c r="Z489" s="1">
        <v>0</v>
      </c>
      <c r="AA489" s="1">
        <f t="shared" si="165"/>
        <v>0</v>
      </c>
      <c r="AB489" s="9">
        <f>_xlfn.XLOOKUP(L489,Pos!B:B,Pos!K:K,-1,0)</f>
        <v>7.9104477611940291</v>
      </c>
      <c r="AC489" s="1" t="e">
        <f>_xlfn.XLOOKUP($L489,Pos!$A:$A,Pos!S:S,_xlfn.XLOOKUP($L489,#REF!,#REF!, ""), 0)</f>
        <v>#REF!</v>
      </c>
      <c r="AD489" s="1" t="e">
        <f>_xlfn.XLOOKUP($L489,Pos!$A:$A,Pos!T:T,_xlfn.XLOOKUP($L489,#REF!,#REF!, ""), 0)</f>
        <v>#REF!</v>
      </c>
      <c r="AE489" s="1" t="e">
        <f>_xlfn.XLOOKUP($L489,Pos!$A:$A,Pos!U:U,_xlfn.XLOOKUP($L489,#REF!,#REF!, ""), 0)</f>
        <v>#REF!</v>
      </c>
      <c r="AF489" s="1" t="e">
        <f>_xlfn.XLOOKUP($L489,Pos!$A:$A,Pos!V:V,_xlfn.XLOOKUP($L489,#REF!,#REF!, ""), 0)</f>
        <v>#REF!</v>
      </c>
      <c r="AG489" s="1" t="e">
        <f>_xlfn.XLOOKUP($L489,Pos!$A:$A,Pos!W:W,_xlfn.XLOOKUP($L489,#REF!,#REF!, ""), 0)</f>
        <v>#REF!</v>
      </c>
      <c r="AH489" s="1" t="e">
        <f>_xlfn.XLOOKUP($L489,Pos!$A:$A,Pos!X:X,_xlfn.XLOOKUP($L489,#REF!,#REF!, ""), 0)</f>
        <v>#REF!</v>
      </c>
      <c r="AI489" s="1" t="e">
        <f>_xlfn.XLOOKUP($L489,Pos!$A:$A,Pos!Y:Y,_xlfn.XLOOKUP($L489,#REF!,#REF!, ""), 0)</f>
        <v>#REF!</v>
      </c>
      <c r="AJ489" s="1" t="e">
        <f>_xlfn.XLOOKUP($L489,Pos!$A:$A,Pos!Z:Z,_xlfn.XLOOKUP($L489,#REF!,#REF!, ""), 0)</f>
        <v>#REF!</v>
      </c>
      <c r="AK489" s="1" t="e">
        <f>_xlfn.XLOOKUP($L489,Pos!$A:$A,Pos!AA:AA,_xlfn.XLOOKUP($L489,#REF!,#REF!, ""), 0)</f>
        <v>#REF!</v>
      </c>
      <c r="AL489" s="1" t="e">
        <f>_xlfn.XLOOKUP($L489,Pos!$A:$A,Pos!AB:AB,_xlfn.XLOOKUP($L489,#REF!,#REF!, ""), 0)</f>
        <v>#REF!</v>
      </c>
      <c r="AM489" s="1" t="e">
        <f>_xlfn.XLOOKUP($L489,Pos!$A:$A,Pos!AC:AC,_xlfn.XLOOKUP($L489,#REF!,#REF!, ""), 0)</f>
        <v>#REF!</v>
      </c>
      <c r="AN489" s="1" t="e">
        <f>_xlfn.XLOOKUP($L489,Pos!$A:$A,Pos!AD:AD,_xlfn.XLOOKUP($L489,#REF!,#REF!, ""), 0)</f>
        <v>#REF!</v>
      </c>
      <c r="AO489" s="1" t="e">
        <f>_xlfn.XLOOKUP($L489,Pos!$A:$A,Pos!AE:AE,_xlfn.XLOOKUP($L489,#REF!,#REF!, ""), 0)</f>
        <v>#REF!</v>
      </c>
      <c r="AP489" s="1" t="e">
        <f>_xlfn.XLOOKUP($L489,Pos!$A:$A,Pos!AF:AF,_xlfn.XLOOKUP($L489,#REF!,#REF!, ""), 0)</f>
        <v>#REF!</v>
      </c>
      <c r="AQ489" s="1" t="e">
        <f>_xlfn.XLOOKUP($L489,Pos!$A:$A,Pos!AG:AG,_xlfn.XLOOKUP($L489,#REF!,#REF!, ""), 0)</f>
        <v>#REF!</v>
      </c>
      <c r="AR489" s="1" t="e">
        <f>_xlfn.XLOOKUP($L489,Pos!$A:$A,Pos!AH:AH,_xlfn.XLOOKUP($L489,#REF!,#REF!, ""), 0)</f>
        <v>#REF!</v>
      </c>
      <c r="AS489" s="1" t="e">
        <f>_xlfn.XLOOKUP($L489,Pos!$A:$A,Pos!AI:AI,_xlfn.XLOOKUP($L489,#REF!,#REF!, ""), 0)</f>
        <v>#REF!</v>
      </c>
      <c r="AT489" s="1" t="e">
        <f>_xlfn.XLOOKUP($L489,Pos!$A:$A,Pos!AJ:AJ,_xlfn.XLOOKUP($L489,#REF!,#REF!, ""), 0)</f>
        <v>#REF!</v>
      </c>
      <c r="AU489" s="1" t="e">
        <f>_xlfn.XLOOKUP($L489,Pos!$A:$A,Pos!AK:AK,_xlfn.XLOOKUP($L489,#REF!,#REF!, ""), 0)</f>
        <v>#REF!</v>
      </c>
      <c r="AV489" s="1" t="e">
        <f>_xlfn.XLOOKUP($L489,Pos!$A:$A,Pos!AL:AL,_xlfn.XLOOKUP($L489,#REF!,#REF!, ""), 0)</f>
        <v>#REF!</v>
      </c>
      <c r="AW489" s="1" t="e">
        <f>_xlfn.XLOOKUP($L489,Pos!$A:$A,Pos!AM:AM,_xlfn.XLOOKUP($L489,#REF!,#REF!, ""), 0)</f>
        <v>#REF!</v>
      </c>
      <c r="AX489" s="1" t="e">
        <f>_xlfn.XLOOKUP($L489,Pos!$A:$A,Pos!AN:AN,_xlfn.XLOOKUP($L489,#REF!,#REF!, ""), 0)</f>
        <v>#REF!</v>
      </c>
      <c r="AY489" s="1" t="e">
        <f>_xlfn.XLOOKUP($L489,Pos!$A:$A,Pos!AO:AO,_xlfn.XLOOKUP($L489,#REF!,#REF!, ""), 0)</f>
        <v>#REF!</v>
      </c>
      <c r="AZ489" s="7" t="str">
        <f t="shared" si="166"/>
        <v>OUT</v>
      </c>
      <c r="BA489" s="1">
        <f>IF(OR(_xlfn.XLOOKUP(L489,Pos!B:B,Pos!L:L,FALSE)="ESG Reason",_xlfn.XLOOKUP(L489,Pos!B:B,Pos!L:L,FALSE)="Blacklisted"),1,0)</f>
        <v>0</v>
      </c>
      <c r="BC489" s="11">
        <v>1.1570279832988701E-10</v>
      </c>
      <c r="BD489" s="11">
        <f>_xlfn.XLOOKUP($L489,Pos!$B:$B,Pos!H:H,0, 0)</f>
        <v>0</v>
      </c>
      <c r="BE489" s="11">
        <f>_xlfn.XLOOKUP($L489,Pos!$B:$B,Pos!I:I,0, 0)</f>
        <v>4.968834210249567E-4</v>
      </c>
      <c r="BF489" s="18">
        <f t="shared" si="167"/>
        <v>4.968834210249567E-4</v>
      </c>
      <c r="BG489" s="1">
        <f t="shared" si="168"/>
        <v>2</v>
      </c>
      <c r="BH489" s="1">
        <f t="shared" si="169"/>
        <v>10</v>
      </c>
      <c r="BI489" s="18">
        <f t="shared" si="170"/>
        <v>1.1570279832988701E-10</v>
      </c>
      <c r="BJ489" s="3">
        <f t="shared" si="171"/>
        <v>0</v>
      </c>
      <c r="BK489" s="18">
        <f t="shared" si="172"/>
        <v>0</v>
      </c>
    </row>
    <row r="490" spans="3:63" x14ac:dyDescent="0.25">
      <c r="C490" s="3"/>
      <c r="D490" s="3"/>
      <c r="E490" s="3"/>
      <c r="F490" s="3"/>
      <c r="G490" s="51" t="s">
        <v>412</v>
      </c>
      <c r="H490" s="8" t="str">
        <f t="shared" si="162"/>
        <v>0%North America</v>
      </c>
      <c r="I490" s="11" cm="1">
        <f t="array" ref="I490">IF(
   AZ490 = "OUT", 0,IF(
   BD490 &gt;= LARGE(IF(ISNUMBER(BD:BD), BD:BD), 3),
   BE490 - 0.001,
   IF(BE490 &gt;=VLOOKUP(P490,mapping!$A:$B,2,FALSE), BE490,VLOOKUP(P490,mapping!$A$2:$B$8,2,FALSE))
))</f>
        <v>2E-3</v>
      </c>
      <c r="J490" s="11" cm="1">
        <f t="array" ref="J490">IF(
    AZ490="OUT",0,IF(IF(
                      BD490&gt;=LARGE(IF(ISNUMBER(BD:BD),BD:BD),3),
                      BE490+0.001,
                      VLOOKUP(H490,mapping!$D:$E,2,FALSE)
                      )&gt;I490,
                   IF(
                      BD490&gt;=LARGE(IF(ISNUMBER(BD:BD),BD:BD),3),
                      BE490+0.001,
                      VLOOKUP(H490,mapping!$D:$E,2,FALSE)
                      ),
                   I490+0.002))</f>
        <v>0.01</v>
      </c>
      <c r="K490" s="8">
        <f t="shared" si="163"/>
        <v>4.9488691757754763E-4</v>
      </c>
      <c r="L490" s="1" t="str">
        <f>Pos!B1240</f>
        <v>US87612E1064</v>
      </c>
      <c r="M490" s="1" t="str">
        <f>_xlfn.XLOOKUP($L490,Pos!B:B,Pos!D:D,, 0)</f>
        <v>Target Corporation</v>
      </c>
      <c r="N490" s="1" t="str">
        <f>_xlfn.XLOOKUP($L490,Pos!B:B,Pos!E:E,, 0)</f>
        <v>Retail</v>
      </c>
      <c r="O490" s="1" t="str">
        <f t="shared" si="164"/>
        <v>Retail_North America</v>
      </c>
      <c r="P490" s="1" t="str">
        <f>_xlfn.XLOOKUP($L490,Pos!B:B,Pos!F:F,, 0)</f>
        <v>North America</v>
      </c>
      <c r="Q490" s="1">
        <v>0</v>
      </c>
      <c r="R490" s="9">
        <f>_xlfn.XLOOKUP($L490,Pos!$B:$B,Pos!N:N,0, 0)</f>
        <v>8.0300010000000004</v>
      </c>
      <c r="S490" s="9">
        <f>_xlfn.XLOOKUP($L490,Pos!$B:$B,Pos!O:O,0, 0)</f>
        <v>8.4348340000000004</v>
      </c>
      <c r="T490" s="9">
        <f>_xlfn.XLOOKUP($L490,Pos!$B:$B,Pos!P:P,0, 0)</f>
        <v>4.9749999999999996</v>
      </c>
      <c r="U490" s="9">
        <f>_xlfn.XLOOKUP($L490,Pos!$B:$B,Pos!Q:Q,0, 0)</f>
        <v>1</v>
      </c>
      <c r="V490" s="9">
        <f>_xlfn.XLOOKUP($L490,Pos!$B:$B,Pos!R:R,0, 0)</f>
        <v>7.266667</v>
      </c>
      <c r="W490" s="9">
        <f>_xlfn.XLOOKUP($L490,Pos!$B:$B,Pos!S:S,0, 0)</f>
        <v>1.1133329999999999</v>
      </c>
      <c r="X490" s="9" t="str">
        <f>_xlfn.XLOOKUP($L490,Pos!$B:$B,Pos!J:J,0, 0)</f>
        <v>Hold</v>
      </c>
      <c r="Y490" s="1">
        <v>0</v>
      </c>
      <c r="Z490" s="1">
        <v>0</v>
      </c>
      <c r="AA490" s="1">
        <f t="shared" si="165"/>
        <v>0</v>
      </c>
      <c r="AB490" s="9">
        <f>_xlfn.XLOOKUP(L490,Pos!B:B,Pos!K:K,-1,0)</f>
        <v>5.9259259259259256</v>
      </c>
      <c r="AC490" s="1" t="e">
        <f>_xlfn.XLOOKUP($L490,Pos!$A:$A,Pos!S:S,_xlfn.XLOOKUP($L490,#REF!,#REF!, ""), 0)</f>
        <v>#REF!</v>
      </c>
      <c r="AD490" s="1" t="e">
        <f>_xlfn.XLOOKUP($L490,Pos!$A:$A,Pos!T:T,_xlfn.XLOOKUP($L490,#REF!,#REF!, ""), 0)</f>
        <v>#REF!</v>
      </c>
      <c r="AE490" s="1" t="e">
        <f>_xlfn.XLOOKUP($L490,Pos!$A:$A,Pos!U:U,_xlfn.XLOOKUP($L490,#REF!,#REF!, ""), 0)</f>
        <v>#REF!</v>
      </c>
      <c r="AF490" s="1" t="e">
        <f>_xlfn.XLOOKUP($L490,Pos!$A:$A,Pos!V:V,_xlfn.XLOOKUP($L490,#REF!,#REF!, ""), 0)</f>
        <v>#REF!</v>
      </c>
      <c r="AG490" s="1" t="e">
        <f>_xlfn.XLOOKUP($L490,Pos!$A:$A,Pos!W:W,_xlfn.XLOOKUP($L490,#REF!,#REF!, ""), 0)</f>
        <v>#REF!</v>
      </c>
      <c r="AH490" s="1" t="e">
        <f>_xlfn.XLOOKUP($L490,Pos!$A:$A,Pos!X:X,_xlfn.XLOOKUP($L490,#REF!,#REF!, ""), 0)</f>
        <v>#REF!</v>
      </c>
      <c r="AI490" s="1" t="e">
        <f>_xlfn.XLOOKUP($L490,Pos!$A:$A,Pos!Y:Y,_xlfn.XLOOKUP($L490,#REF!,#REF!, ""), 0)</f>
        <v>#REF!</v>
      </c>
      <c r="AJ490" s="1" t="e">
        <f>_xlfn.XLOOKUP($L490,Pos!$A:$A,Pos!Z:Z,_xlfn.XLOOKUP($L490,#REF!,#REF!, ""), 0)</f>
        <v>#REF!</v>
      </c>
      <c r="AK490" s="1" t="e">
        <f>_xlfn.XLOOKUP($L490,Pos!$A:$A,Pos!AA:AA,_xlfn.XLOOKUP($L490,#REF!,#REF!, ""), 0)</f>
        <v>#REF!</v>
      </c>
      <c r="AL490" s="1" t="e">
        <f>_xlfn.XLOOKUP($L490,Pos!$A:$A,Pos!AB:AB,_xlfn.XLOOKUP($L490,#REF!,#REF!, ""), 0)</f>
        <v>#REF!</v>
      </c>
      <c r="AM490" s="1" t="e">
        <f>_xlfn.XLOOKUP($L490,Pos!$A:$A,Pos!AC:AC,_xlfn.XLOOKUP($L490,#REF!,#REF!, ""), 0)</f>
        <v>#REF!</v>
      </c>
      <c r="AN490" s="1" t="e">
        <f>_xlfn.XLOOKUP($L490,Pos!$A:$A,Pos!AD:AD,_xlfn.XLOOKUP($L490,#REF!,#REF!, ""), 0)</f>
        <v>#REF!</v>
      </c>
      <c r="AO490" s="1" t="e">
        <f>_xlfn.XLOOKUP($L490,Pos!$A:$A,Pos!AE:AE,_xlfn.XLOOKUP($L490,#REF!,#REF!, ""), 0)</f>
        <v>#REF!</v>
      </c>
      <c r="AP490" s="1" t="e">
        <f>_xlfn.XLOOKUP($L490,Pos!$A:$A,Pos!AF:AF,_xlfn.XLOOKUP($L490,#REF!,#REF!, ""), 0)</f>
        <v>#REF!</v>
      </c>
      <c r="AQ490" s="1" t="e">
        <f>_xlfn.XLOOKUP($L490,Pos!$A:$A,Pos!AG:AG,_xlfn.XLOOKUP($L490,#REF!,#REF!, ""), 0)</f>
        <v>#REF!</v>
      </c>
      <c r="AR490" s="1" t="e">
        <f>_xlfn.XLOOKUP($L490,Pos!$A:$A,Pos!AH:AH,_xlfn.XLOOKUP($L490,#REF!,#REF!, ""), 0)</f>
        <v>#REF!</v>
      </c>
      <c r="AS490" s="1" t="e">
        <f>_xlfn.XLOOKUP($L490,Pos!$A:$A,Pos!AI:AI,_xlfn.XLOOKUP($L490,#REF!,#REF!, ""), 0)</f>
        <v>#REF!</v>
      </c>
      <c r="AT490" s="1" t="e">
        <f>_xlfn.XLOOKUP($L490,Pos!$A:$A,Pos!AJ:AJ,_xlfn.XLOOKUP($L490,#REF!,#REF!, ""), 0)</f>
        <v>#REF!</v>
      </c>
      <c r="AU490" s="1" t="e">
        <f>_xlfn.XLOOKUP($L490,Pos!$A:$A,Pos!AK:AK,_xlfn.XLOOKUP($L490,#REF!,#REF!, ""), 0)</f>
        <v>#REF!</v>
      </c>
      <c r="AV490" s="1" t="e">
        <f>_xlfn.XLOOKUP($L490,Pos!$A:$A,Pos!AL:AL,_xlfn.XLOOKUP($L490,#REF!,#REF!, ""), 0)</f>
        <v>#REF!</v>
      </c>
      <c r="AW490" s="1" t="e">
        <f>_xlfn.XLOOKUP($L490,Pos!$A:$A,Pos!AM:AM,_xlfn.XLOOKUP($L490,#REF!,#REF!, ""), 0)</f>
        <v>#REF!</v>
      </c>
      <c r="AX490" s="1" t="e">
        <f>_xlfn.XLOOKUP($L490,Pos!$A:$A,Pos!AN:AN,_xlfn.XLOOKUP($L490,#REF!,#REF!, ""), 0)</f>
        <v>#REF!</v>
      </c>
      <c r="AY490" s="1" t="e">
        <f>_xlfn.XLOOKUP($L490,Pos!$A:$A,Pos!AO:AO,_xlfn.XLOOKUP($L490,#REF!,#REF!, ""), 0)</f>
        <v>#REF!</v>
      </c>
      <c r="AZ490" s="7" t="s">
        <v>4184</v>
      </c>
      <c r="BA490" s="1">
        <f>IF(OR(_xlfn.XLOOKUP(L490,Pos!B:B,Pos!L:L,FALSE)="ESG Reason",_xlfn.XLOOKUP(L490,Pos!B:B,Pos!L:L,FALSE)="Blacklisted"),1,0)</f>
        <v>0</v>
      </c>
      <c r="BC490" s="11">
        <v>8.3919578049648762E-3</v>
      </c>
      <c r="BD490" s="11">
        <f>_xlfn.XLOOKUP($L490,Pos!$B:$B,Pos!H:H,0, 0)</f>
        <v>0</v>
      </c>
      <c r="BE490" s="11">
        <f>_xlfn.XLOOKUP($L490,Pos!$B:$B,Pos!I:I,0, 0)</f>
        <v>4.9488691757754763E-4</v>
      </c>
      <c r="BF490" s="18">
        <f t="shared" si="167"/>
        <v>4.9488691757754763E-4</v>
      </c>
      <c r="BG490" s="1">
        <f t="shared" si="168"/>
        <v>1</v>
      </c>
      <c r="BH490" s="1">
        <f t="shared" si="169"/>
        <v>34</v>
      </c>
      <c r="BI490" s="18">
        <f t="shared" si="170"/>
        <v>8.3919578049648762E-3</v>
      </c>
      <c r="BJ490" s="3">
        <f t="shared" si="171"/>
        <v>7.8970708873873294E-3</v>
      </c>
      <c r="BK490" s="18">
        <f t="shared" si="172"/>
        <v>8.3919578049648762E-3</v>
      </c>
    </row>
    <row r="491" spans="3:63" x14ac:dyDescent="0.25">
      <c r="C491" s="3"/>
      <c r="D491" s="3"/>
      <c r="E491" s="3"/>
      <c r="F491" s="3"/>
      <c r="G491" s="51" t="s">
        <v>423</v>
      </c>
      <c r="H491" s="8" t="str">
        <f t="shared" si="162"/>
        <v>0%Others</v>
      </c>
      <c r="I491" s="11" cm="1">
        <f t="array" ref="I491">IF(
   AZ491 = "OUT", 0,IF(
   BD491 &gt;= LARGE(IF(ISNUMBER(BD:BD), BD:BD), 3),
   BE491 - 0.001,
   IF(BE491 &gt;=VLOOKUP(P491,mapping!$A:$B,2,FALSE), BE491,VLOOKUP(P491,mapping!$A$2:$B$8,2,FALSE))
))</f>
        <v>0</v>
      </c>
      <c r="J491" s="11" cm="1">
        <f t="array" ref="J491">IF(
    AZ491="OUT",0,IF(IF(
                      BD491&gt;=LARGE(IF(ISNUMBER(BD:BD),BD:BD),3),
                      BE491+0.001,
                      VLOOKUP(H491,mapping!$D:$E,2,FALSE)
                      )&gt;I491,
                   IF(
                      BD491&gt;=LARGE(IF(ISNUMBER(BD:BD),BD:BD),3),
                      BE491+0.001,
                      VLOOKUP(H491,mapping!$D:$E,2,FALSE)
                      ),
                   I491+0.002))</f>
        <v>0</v>
      </c>
      <c r="K491" s="8">
        <f t="shared" si="163"/>
        <v>4.9184615541385788E-4</v>
      </c>
      <c r="L491" s="1" t="str">
        <f>Pos!B560</f>
        <v>JP3388200002</v>
      </c>
      <c r="M491" s="1" t="str">
        <f>_xlfn.XLOOKUP($L491,Pos!B:B,Pos!D:D,, 0)</f>
        <v>AEON Co., Ltd.</v>
      </c>
      <c r="N491" s="1" t="str">
        <f>_xlfn.XLOOKUP($L491,Pos!B:B,Pos!E:E,, 0)</f>
        <v>Retail</v>
      </c>
      <c r="O491" s="1" t="str">
        <f t="shared" si="164"/>
        <v>Retail_Others</v>
      </c>
      <c r="P491" s="1" t="str">
        <f>_xlfn.XLOOKUP($L491,Pos!B:B,Pos!F:F,, 0)</f>
        <v>Others</v>
      </c>
      <c r="Q491" s="1">
        <v>0</v>
      </c>
      <c r="R491" s="9">
        <f>_xlfn.XLOOKUP($L491,Pos!$B:$B,Pos!N:N,0, 0)</f>
        <v>2.82</v>
      </c>
      <c r="S491" s="9">
        <f>_xlfn.XLOOKUP($L491,Pos!$B:$B,Pos!O:O,0, 0)</f>
        <v>2.4980000000000002</v>
      </c>
      <c r="T491" s="9">
        <f>_xlfn.XLOOKUP($L491,Pos!$B:$B,Pos!P:P,0, 0)</f>
        <v>1.5</v>
      </c>
      <c r="U491" s="9">
        <f>_xlfn.XLOOKUP($L491,Pos!$B:$B,Pos!Q:Q,0, 0)</f>
        <v>9.6</v>
      </c>
      <c r="V491" s="9">
        <f>_xlfn.XLOOKUP($L491,Pos!$B:$B,Pos!R:R,0, 0)</f>
        <v>1</v>
      </c>
      <c r="W491" s="9">
        <f>_xlfn.XLOOKUP($L491,Pos!$B:$B,Pos!S:S,0, 0)</f>
        <v>5.4349999999999996</v>
      </c>
      <c r="X491" s="9" t="str">
        <f>_xlfn.XLOOKUP($L491,Pos!$B:$B,Pos!J:J,0, 0)</f>
        <v>Hold</v>
      </c>
      <c r="Y491" s="1">
        <v>0</v>
      </c>
      <c r="Z491" s="1">
        <v>0</v>
      </c>
      <c r="AA491" s="1">
        <f t="shared" si="165"/>
        <v>0</v>
      </c>
      <c r="AB491" s="9">
        <f>_xlfn.XLOOKUP(L491,Pos!B:B,Pos!K:K,-1,0)</f>
        <v>1.333333333333333</v>
      </c>
      <c r="AC491" s="1" t="e">
        <f>_xlfn.XLOOKUP($L491,Pos!$A:$A,Pos!S:S,_xlfn.XLOOKUP($L491,#REF!,#REF!, ""), 0)</f>
        <v>#REF!</v>
      </c>
      <c r="AD491" s="1" t="e">
        <f>_xlfn.XLOOKUP($L491,Pos!$A:$A,Pos!T:T,_xlfn.XLOOKUP($L491,#REF!,#REF!, ""), 0)</f>
        <v>#REF!</v>
      </c>
      <c r="AE491" s="1" t="e">
        <f>_xlfn.XLOOKUP($L491,Pos!$A:$A,Pos!U:U,_xlfn.XLOOKUP($L491,#REF!,#REF!, ""), 0)</f>
        <v>#REF!</v>
      </c>
      <c r="AF491" s="1" t="e">
        <f>_xlfn.XLOOKUP($L491,Pos!$A:$A,Pos!V:V,_xlfn.XLOOKUP($L491,#REF!,#REF!, ""), 0)</f>
        <v>#REF!</v>
      </c>
      <c r="AG491" s="1" t="e">
        <f>_xlfn.XLOOKUP($L491,Pos!$A:$A,Pos!W:W,_xlfn.XLOOKUP($L491,#REF!,#REF!, ""), 0)</f>
        <v>#REF!</v>
      </c>
      <c r="AH491" s="1" t="e">
        <f>_xlfn.XLOOKUP($L491,Pos!$A:$A,Pos!X:X,_xlfn.XLOOKUP($L491,#REF!,#REF!, ""), 0)</f>
        <v>#REF!</v>
      </c>
      <c r="AI491" s="1" t="e">
        <f>_xlfn.XLOOKUP($L491,Pos!$A:$A,Pos!Y:Y,_xlfn.XLOOKUP($L491,#REF!,#REF!, ""), 0)</f>
        <v>#REF!</v>
      </c>
      <c r="AJ491" s="1" t="e">
        <f>_xlfn.XLOOKUP($L491,Pos!$A:$A,Pos!Z:Z,_xlfn.XLOOKUP($L491,#REF!,#REF!, ""), 0)</f>
        <v>#REF!</v>
      </c>
      <c r="AK491" s="1" t="e">
        <f>_xlfn.XLOOKUP($L491,Pos!$A:$A,Pos!AA:AA,_xlfn.XLOOKUP($L491,#REF!,#REF!, ""), 0)</f>
        <v>#REF!</v>
      </c>
      <c r="AL491" s="1" t="e">
        <f>_xlfn.XLOOKUP($L491,Pos!$A:$A,Pos!AB:AB,_xlfn.XLOOKUP($L491,#REF!,#REF!, ""), 0)</f>
        <v>#REF!</v>
      </c>
      <c r="AM491" s="1" t="e">
        <f>_xlfn.XLOOKUP($L491,Pos!$A:$A,Pos!AC:AC,_xlfn.XLOOKUP($L491,#REF!,#REF!, ""), 0)</f>
        <v>#REF!</v>
      </c>
      <c r="AN491" s="1" t="e">
        <f>_xlfn.XLOOKUP($L491,Pos!$A:$A,Pos!AD:AD,_xlfn.XLOOKUP($L491,#REF!,#REF!, ""), 0)</f>
        <v>#REF!</v>
      </c>
      <c r="AO491" s="1" t="e">
        <f>_xlfn.XLOOKUP($L491,Pos!$A:$A,Pos!AE:AE,_xlfn.XLOOKUP($L491,#REF!,#REF!, ""), 0)</f>
        <v>#REF!</v>
      </c>
      <c r="AP491" s="1" t="e">
        <f>_xlfn.XLOOKUP($L491,Pos!$A:$A,Pos!AF:AF,_xlfn.XLOOKUP($L491,#REF!,#REF!, ""), 0)</f>
        <v>#REF!</v>
      </c>
      <c r="AQ491" s="1" t="e">
        <f>_xlfn.XLOOKUP($L491,Pos!$A:$A,Pos!AG:AG,_xlfn.XLOOKUP($L491,#REF!,#REF!, ""), 0)</f>
        <v>#REF!</v>
      </c>
      <c r="AR491" s="1" t="e">
        <f>_xlfn.XLOOKUP($L491,Pos!$A:$A,Pos!AH:AH,_xlfn.XLOOKUP($L491,#REF!,#REF!, ""), 0)</f>
        <v>#REF!</v>
      </c>
      <c r="AS491" s="1" t="e">
        <f>_xlfn.XLOOKUP($L491,Pos!$A:$A,Pos!AI:AI,_xlfn.XLOOKUP($L491,#REF!,#REF!, ""), 0)</f>
        <v>#REF!</v>
      </c>
      <c r="AT491" s="1" t="e">
        <f>_xlfn.XLOOKUP($L491,Pos!$A:$A,Pos!AJ:AJ,_xlfn.XLOOKUP($L491,#REF!,#REF!, ""), 0)</f>
        <v>#REF!</v>
      </c>
      <c r="AU491" s="1" t="e">
        <f>_xlfn.XLOOKUP($L491,Pos!$A:$A,Pos!AK:AK,_xlfn.XLOOKUP($L491,#REF!,#REF!, ""), 0)</f>
        <v>#REF!</v>
      </c>
      <c r="AV491" s="1" t="e">
        <f>_xlfn.XLOOKUP($L491,Pos!$A:$A,Pos!AL:AL,_xlfn.XLOOKUP($L491,#REF!,#REF!, ""), 0)</f>
        <v>#REF!</v>
      </c>
      <c r="AW491" s="1" t="e">
        <f>_xlfn.XLOOKUP($L491,Pos!$A:$A,Pos!AM:AM,_xlfn.XLOOKUP($L491,#REF!,#REF!, ""), 0)</f>
        <v>#REF!</v>
      </c>
      <c r="AX491" s="1" t="e">
        <f>_xlfn.XLOOKUP($L491,Pos!$A:$A,Pos!AN:AN,_xlfn.XLOOKUP($L491,#REF!,#REF!, ""), 0)</f>
        <v>#REF!</v>
      </c>
      <c r="AY491" s="1" t="e">
        <f>_xlfn.XLOOKUP($L491,Pos!$A:$A,Pos!AO:AO,_xlfn.XLOOKUP($L491,#REF!,#REF!, ""), 0)</f>
        <v>#REF!</v>
      </c>
      <c r="AZ491" s="7" t="str">
        <f t="shared" si="166"/>
        <v>OUT</v>
      </c>
      <c r="BA491" s="1">
        <f>IF(OR(_xlfn.XLOOKUP(L491,Pos!B:B,Pos!L:L,FALSE)="ESG Reason",_xlfn.XLOOKUP(L491,Pos!B:B,Pos!L:L,FALSE)="Blacklisted"),1,0)</f>
        <v>1</v>
      </c>
      <c r="BC491" s="11">
        <v>9.0558527940410166E-11</v>
      </c>
      <c r="BD491" s="11">
        <f>_xlfn.XLOOKUP($L491,Pos!$B:$B,Pos!H:H,0, 0)</f>
        <v>0</v>
      </c>
      <c r="BE491" s="11">
        <f>_xlfn.XLOOKUP($L491,Pos!$B:$B,Pos!I:I,0, 0)</f>
        <v>4.9184615541385788E-4</v>
      </c>
      <c r="BF491" s="18">
        <f t="shared" si="167"/>
        <v>4.9184615541385788E-4</v>
      </c>
      <c r="BG491" s="1">
        <f t="shared" si="168"/>
        <v>3</v>
      </c>
      <c r="BH491" s="1">
        <f t="shared" si="169"/>
        <v>53</v>
      </c>
      <c r="BI491" s="18">
        <f t="shared" si="170"/>
        <v>9.0558527940410166E-11</v>
      </c>
      <c r="BJ491" s="3">
        <f t="shared" si="171"/>
        <v>0</v>
      </c>
      <c r="BK491" s="18">
        <f t="shared" si="172"/>
        <v>0</v>
      </c>
    </row>
    <row r="492" spans="3:63" x14ac:dyDescent="0.25">
      <c r="C492" s="3"/>
      <c r="D492" s="3"/>
      <c r="E492" s="3"/>
      <c r="F492" s="3"/>
      <c r="G492" s="51" t="s">
        <v>419</v>
      </c>
      <c r="H492" s="8" t="str">
        <f t="shared" si="162"/>
        <v>0%North America</v>
      </c>
      <c r="I492" s="11" cm="1">
        <f t="array" ref="I492">IF(
   AZ492 = "OUT", 0,IF(
   BD492 &gt;= LARGE(IF(ISNUMBER(BD:BD), BD:BD), 3),
   BE492 - 0.001,
   IF(BE492 &gt;=VLOOKUP(P492,mapping!$A:$B,2,FALSE), BE492,VLOOKUP(P492,mapping!$A$2:$B$8,2,FALSE))
))</f>
        <v>0</v>
      </c>
      <c r="J492" s="11" cm="1">
        <f t="array" ref="J492">IF(
    AZ492="OUT",0,IF(IF(
                      BD492&gt;=LARGE(IF(ISNUMBER(BD:BD),BD:BD),3),
                      BE492+0.001,
                      VLOOKUP(H492,mapping!$D:$E,2,FALSE)
                      )&gt;I492,
                   IF(
                      BD492&gt;=LARGE(IF(ISNUMBER(BD:BD),BD:BD),3),
                      BE492+0.001,
                      VLOOKUP(H492,mapping!$D:$E,2,FALSE)
                      ),
                   I492+0.002))</f>
        <v>0</v>
      </c>
      <c r="K492" s="8">
        <f t="shared" si="163"/>
        <v>4.8620159750075191E-4</v>
      </c>
      <c r="L492" s="1" t="str">
        <f>Pos!B86</f>
        <v>CA13321L1085</v>
      </c>
      <c r="M492" s="1" t="str">
        <f>_xlfn.XLOOKUP($L492,Pos!B:B,Pos!D:D,, 0)</f>
        <v>Cameco Corporation</v>
      </c>
      <c r="N492" s="1" t="str">
        <f>_xlfn.XLOOKUP($L492,Pos!B:B,Pos!E:E,, 0)</f>
        <v>Energy</v>
      </c>
      <c r="O492" s="1" t="str">
        <f t="shared" si="164"/>
        <v>Energy_North America</v>
      </c>
      <c r="P492" s="1" t="str">
        <f>_xlfn.XLOOKUP($L492,Pos!B:B,Pos!F:F,, 0)</f>
        <v>North America</v>
      </c>
      <c r="Q492" s="1">
        <v>0</v>
      </c>
      <c r="R492" s="9">
        <f>_xlfn.XLOOKUP($L492,Pos!$B:$B,Pos!N:N,0, 0)</f>
        <v>2.48</v>
      </c>
      <c r="S492" s="9">
        <f>_xlfn.XLOOKUP($L492,Pos!$B:$B,Pos!O:O,0, 0)</f>
        <v>0.46300000000000002</v>
      </c>
      <c r="T492" s="9">
        <f>_xlfn.XLOOKUP($L492,Pos!$B:$B,Pos!P:P,0, 0)</f>
        <v>3.9</v>
      </c>
      <c r="U492" s="9">
        <f>_xlfn.XLOOKUP($L492,Pos!$B:$B,Pos!Q:Q,0, 0)</f>
        <v>8.1</v>
      </c>
      <c r="V492" s="9">
        <f>_xlfn.XLOOKUP($L492,Pos!$B:$B,Pos!R:R,0, 0)</f>
        <v>0.66666669999999995</v>
      </c>
      <c r="W492" s="9">
        <f>_xlfn.XLOOKUP($L492,Pos!$B:$B,Pos!S:S,0, 0)</f>
        <v>7.1616669999999996</v>
      </c>
      <c r="X492" s="9" t="str">
        <f>_xlfn.XLOOKUP($L492,Pos!$B:$B,Pos!J:J,0, 0)</f>
        <v>Outperform</v>
      </c>
      <c r="Y492" s="1">
        <v>0</v>
      </c>
      <c r="Z492" s="1">
        <v>0</v>
      </c>
      <c r="AA492" s="1">
        <f t="shared" si="165"/>
        <v>0</v>
      </c>
      <c r="AB492" s="9">
        <f>_xlfn.XLOOKUP(L492,Pos!B:B,Pos!K:K,-1,0)</f>
        <v>-1</v>
      </c>
      <c r="AC492" s="1" t="e">
        <f>_xlfn.XLOOKUP($L492,Pos!$A:$A,Pos!S:S,_xlfn.XLOOKUP($L492,#REF!,#REF!, ""), 0)</f>
        <v>#REF!</v>
      </c>
      <c r="AD492" s="1" t="e">
        <f>_xlfn.XLOOKUP($L492,Pos!$A:$A,Pos!T:T,_xlfn.XLOOKUP($L492,#REF!,#REF!, ""), 0)</f>
        <v>#REF!</v>
      </c>
      <c r="AE492" s="1" t="e">
        <f>_xlfn.XLOOKUP($L492,Pos!$A:$A,Pos!U:U,_xlfn.XLOOKUP($L492,#REF!,#REF!, ""), 0)</f>
        <v>#REF!</v>
      </c>
      <c r="AF492" s="1" t="e">
        <f>_xlfn.XLOOKUP($L492,Pos!$A:$A,Pos!V:V,_xlfn.XLOOKUP($L492,#REF!,#REF!, ""), 0)</f>
        <v>#REF!</v>
      </c>
      <c r="AG492" s="1" t="e">
        <f>_xlfn.XLOOKUP($L492,Pos!$A:$A,Pos!W:W,_xlfn.XLOOKUP($L492,#REF!,#REF!, ""), 0)</f>
        <v>#REF!</v>
      </c>
      <c r="AH492" s="1" t="e">
        <f>_xlfn.XLOOKUP($L492,Pos!$A:$A,Pos!X:X,_xlfn.XLOOKUP($L492,#REF!,#REF!, ""), 0)</f>
        <v>#REF!</v>
      </c>
      <c r="AI492" s="1" t="e">
        <f>_xlfn.XLOOKUP($L492,Pos!$A:$A,Pos!Y:Y,_xlfn.XLOOKUP($L492,#REF!,#REF!, ""), 0)</f>
        <v>#REF!</v>
      </c>
      <c r="AJ492" s="1" t="e">
        <f>_xlfn.XLOOKUP($L492,Pos!$A:$A,Pos!Z:Z,_xlfn.XLOOKUP($L492,#REF!,#REF!, ""), 0)</f>
        <v>#REF!</v>
      </c>
      <c r="AK492" s="1" t="e">
        <f>_xlfn.XLOOKUP($L492,Pos!$A:$A,Pos!AA:AA,_xlfn.XLOOKUP($L492,#REF!,#REF!, ""), 0)</f>
        <v>#REF!</v>
      </c>
      <c r="AL492" s="1" t="e">
        <f>_xlfn.XLOOKUP($L492,Pos!$A:$A,Pos!AB:AB,_xlfn.XLOOKUP($L492,#REF!,#REF!, ""), 0)</f>
        <v>#REF!</v>
      </c>
      <c r="AM492" s="1" t="e">
        <f>_xlfn.XLOOKUP($L492,Pos!$A:$A,Pos!AC:AC,_xlfn.XLOOKUP($L492,#REF!,#REF!, ""), 0)</f>
        <v>#REF!</v>
      </c>
      <c r="AN492" s="1" t="e">
        <f>_xlfn.XLOOKUP($L492,Pos!$A:$A,Pos!AD:AD,_xlfn.XLOOKUP($L492,#REF!,#REF!, ""), 0)</f>
        <v>#REF!</v>
      </c>
      <c r="AO492" s="1" t="e">
        <f>_xlfn.XLOOKUP($L492,Pos!$A:$A,Pos!AE:AE,_xlfn.XLOOKUP($L492,#REF!,#REF!, ""), 0)</f>
        <v>#REF!</v>
      </c>
      <c r="AP492" s="1" t="e">
        <f>_xlfn.XLOOKUP($L492,Pos!$A:$A,Pos!AF:AF,_xlfn.XLOOKUP($L492,#REF!,#REF!, ""), 0)</f>
        <v>#REF!</v>
      </c>
      <c r="AQ492" s="1" t="e">
        <f>_xlfn.XLOOKUP($L492,Pos!$A:$A,Pos!AG:AG,_xlfn.XLOOKUP($L492,#REF!,#REF!, ""), 0)</f>
        <v>#REF!</v>
      </c>
      <c r="AR492" s="1" t="e">
        <f>_xlfn.XLOOKUP($L492,Pos!$A:$A,Pos!AH:AH,_xlfn.XLOOKUP($L492,#REF!,#REF!, ""), 0)</f>
        <v>#REF!</v>
      </c>
      <c r="AS492" s="1" t="e">
        <f>_xlfn.XLOOKUP($L492,Pos!$A:$A,Pos!AI:AI,_xlfn.XLOOKUP($L492,#REF!,#REF!, ""), 0)</f>
        <v>#REF!</v>
      </c>
      <c r="AT492" s="1" t="e">
        <f>_xlfn.XLOOKUP($L492,Pos!$A:$A,Pos!AJ:AJ,_xlfn.XLOOKUP($L492,#REF!,#REF!, ""), 0)</f>
        <v>#REF!</v>
      </c>
      <c r="AU492" s="1" t="e">
        <f>_xlfn.XLOOKUP($L492,Pos!$A:$A,Pos!AK:AK,_xlfn.XLOOKUP($L492,#REF!,#REF!, ""), 0)</f>
        <v>#REF!</v>
      </c>
      <c r="AV492" s="1" t="e">
        <f>_xlfn.XLOOKUP($L492,Pos!$A:$A,Pos!AL:AL,_xlfn.XLOOKUP($L492,#REF!,#REF!, ""), 0)</f>
        <v>#REF!</v>
      </c>
      <c r="AW492" s="1" t="e">
        <f>_xlfn.XLOOKUP($L492,Pos!$A:$A,Pos!AM:AM,_xlfn.XLOOKUP($L492,#REF!,#REF!, ""), 0)</f>
        <v>#REF!</v>
      </c>
      <c r="AX492" s="1" t="e">
        <f>_xlfn.XLOOKUP($L492,Pos!$A:$A,Pos!AN:AN,_xlfn.XLOOKUP($L492,#REF!,#REF!, ""), 0)</f>
        <v>#REF!</v>
      </c>
      <c r="AY492" s="1" t="e">
        <f>_xlfn.XLOOKUP($L492,Pos!$A:$A,Pos!AO:AO,_xlfn.XLOOKUP($L492,#REF!,#REF!, ""), 0)</f>
        <v>#REF!</v>
      </c>
      <c r="AZ492" s="7" t="str">
        <f t="shared" si="166"/>
        <v>OUT</v>
      </c>
      <c r="BA492" s="1">
        <f>IF(OR(_xlfn.XLOOKUP(L492,Pos!B:B,Pos!L:L,FALSE)="ESG Reason",_xlfn.XLOOKUP(L492,Pos!B:B,Pos!L:L,FALSE)="Blacklisted"),1,0)</f>
        <v>0</v>
      </c>
      <c r="BC492" s="11">
        <v>1.9312721027365889E-10</v>
      </c>
      <c r="BD492" s="11">
        <f>_xlfn.XLOOKUP($L492,Pos!$B:$B,Pos!H:H,0, 0)</f>
        <v>0</v>
      </c>
      <c r="BE492" s="11">
        <f>_xlfn.XLOOKUP($L492,Pos!$B:$B,Pos!I:I,0, 0)</f>
        <v>4.8620159750075191E-4</v>
      </c>
      <c r="BF492" s="18">
        <f t="shared" si="167"/>
        <v>4.8620159750075191E-4</v>
      </c>
      <c r="BG492" s="1">
        <f t="shared" si="168"/>
        <v>1</v>
      </c>
      <c r="BH492" s="1">
        <f t="shared" si="169"/>
        <v>25</v>
      </c>
      <c r="BI492" s="18">
        <f t="shared" si="170"/>
        <v>1.9312721027365889E-10</v>
      </c>
      <c r="BJ492" s="3">
        <f t="shared" si="171"/>
        <v>0</v>
      </c>
      <c r="BK492" s="18">
        <f t="shared" si="172"/>
        <v>0</v>
      </c>
    </row>
    <row r="493" spans="3:63" x14ac:dyDescent="0.25">
      <c r="C493" s="3"/>
      <c r="D493" s="3"/>
      <c r="E493" s="3"/>
      <c r="F493" s="3"/>
      <c r="G493" s="51" t="s">
        <v>420</v>
      </c>
      <c r="H493" s="8" t="str">
        <f t="shared" si="162"/>
        <v>0%West Europe</v>
      </c>
      <c r="I493" s="11" cm="1">
        <f t="array" ref="I493">IF(
   AZ493 = "OUT", 0,IF(
   BD493 &gt;= LARGE(IF(ISNUMBER(BD:BD), BD:BD), 3),
   BE493 - 0.001,
   IF(BE493 &gt;=VLOOKUP(P493,mapping!$A:$B,2,FALSE), BE493,VLOOKUP(P493,mapping!$A$2:$B$8,2,FALSE))
))</f>
        <v>0</v>
      </c>
      <c r="J493" s="11" cm="1">
        <f t="array" ref="J493">IF(
    AZ493="OUT",0,IF(IF(
                      BD493&gt;=LARGE(IF(ISNUMBER(BD:BD),BD:BD),3),
                      BE493+0.001,
                      VLOOKUP(H493,mapping!$D:$E,2,FALSE)
                      )&gt;I493,
                   IF(
                      BD493&gt;=LARGE(IF(ISNUMBER(BD:BD),BD:BD),3),
                      BE493+0.001,
                      VLOOKUP(H493,mapping!$D:$E,2,FALSE)
                      ),
                   I493+0.002))</f>
        <v>0</v>
      </c>
      <c r="K493" s="8">
        <f t="shared" si="163"/>
        <v>4.8164770535730808E-4</v>
      </c>
      <c r="L493" s="1" t="str">
        <f>Pos!B236</f>
        <v>DE000ENAG999</v>
      </c>
      <c r="M493" s="1" t="str">
        <f>_xlfn.XLOOKUP($L493,Pos!B:B,Pos!D:D,, 0)</f>
        <v>E.ON SE</v>
      </c>
      <c r="N493" s="1" t="str">
        <f>_xlfn.XLOOKUP($L493,Pos!B:B,Pos!E:E,, 0)</f>
        <v>Utilities</v>
      </c>
      <c r="O493" s="1" t="str">
        <f t="shared" si="164"/>
        <v>Utilities_West Europe</v>
      </c>
      <c r="P493" s="1" t="str">
        <f>_xlfn.XLOOKUP($L493,Pos!B:B,Pos!F:F,, 0)</f>
        <v>West Europe</v>
      </c>
      <c r="Q493" s="1">
        <v>0</v>
      </c>
      <c r="R493" s="9">
        <f>_xlfn.XLOOKUP($L493,Pos!$B:$B,Pos!N:N,0, 0)</f>
        <v>4.1500000000000004</v>
      </c>
      <c r="S493" s="9">
        <f>_xlfn.XLOOKUP($L493,Pos!$B:$B,Pos!O:O,0, 0)</f>
        <v>6.1094999999999997</v>
      </c>
      <c r="T493" s="9">
        <f>_xlfn.XLOOKUP($L493,Pos!$B:$B,Pos!P:P,0, 0)</f>
        <v>5.9749999999999996</v>
      </c>
      <c r="U493" s="9">
        <f>_xlfn.XLOOKUP($L493,Pos!$B:$B,Pos!Q:Q,0, 0)</f>
        <v>5</v>
      </c>
      <c r="V493" s="9">
        <f>_xlfn.XLOOKUP($L493,Pos!$B:$B,Pos!R:R,0, 0)</f>
        <v>6.9666670000000002</v>
      </c>
      <c r="W493" s="9">
        <f>_xlfn.XLOOKUP($L493,Pos!$B:$B,Pos!S:S,0, 0)</f>
        <v>4.4749999999999996</v>
      </c>
      <c r="X493" s="9" t="str">
        <f>_xlfn.XLOOKUP($L493,Pos!$B:$B,Pos!J:J,0, 0)</f>
        <v>Outperform</v>
      </c>
      <c r="Y493" s="1">
        <v>0</v>
      </c>
      <c r="Z493" s="1">
        <v>0</v>
      </c>
      <c r="AA493" s="1">
        <f t="shared" si="165"/>
        <v>0</v>
      </c>
      <c r="AB493" s="9">
        <f>_xlfn.XLOOKUP(L493,Pos!B:B,Pos!K:K,-1,0)</f>
        <v>5.9090909090909092</v>
      </c>
      <c r="AC493" s="1" t="e">
        <f>_xlfn.XLOOKUP($L493,Pos!$A:$A,Pos!S:S,_xlfn.XLOOKUP($L493,#REF!,#REF!, ""), 0)</f>
        <v>#REF!</v>
      </c>
      <c r="AD493" s="1" t="e">
        <f>_xlfn.XLOOKUP($L493,Pos!$A:$A,Pos!T:T,_xlfn.XLOOKUP($L493,#REF!,#REF!, ""), 0)</f>
        <v>#REF!</v>
      </c>
      <c r="AE493" s="1" t="e">
        <f>_xlfn.XLOOKUP($L493,Pos!$A:$A,Pos!U:U,_xlfn.XLOOKUP($L493,#REF!,#REF!, ""), 0)</f>
        <v>#REF!</v>
      </c>
      <c r="AF493" s="1" t="e">
        <f>_xlfn.XLOOKUP($L493,Pos!$A:$A,Pos!V:V,_xlfn.XLOOKUP($L493,#REF!,#REF!, ""), 0)</f>
        <v>#REF!</v>
      </c>
      <c r="AG493" s="1" t="e">
        <f>_xlfn.XLOOKUP($L493,Pos!$A:$A,Pos!W:W,_xlfn.XLOOKUP($L493,#REF!,#REF!, ""), 0)</f>
        <v>#REF!</v>
      </c>
      <c r="AH493" s="1" t="e">
        <f>_xlfn.XLOOKUP($L493,Pos!$A:$A,Pos!X:X,_xlfn.XLOOKUP($L493,#REF!,#REF!, ""), 0)</f>
        <v>#REF!</v>
      </c>
      <c r="AI493" s="1" t="e">
        <f>_xlfn.XLOOKUP($L493,Pos!$A:$A,Pos!Y:Y,_xlfn.XLOOKUP($L493,#REF!,#REF!, ""), 0)</f>
        <v>#REF!</v>
      </c>
      <c r="AJ493" s="1" t="e">
        <f>_xlfn.XLOOKUP($L493,Pos!$A:$A,Pos!Z:Z,_xlfn.XLOOKUP($L493,#REF!,#REF!, ""), 0)</f>
        <v>#REF!</v>
      </c>
      <c r="AK493" s="1" t="e">
        <f>_xlfn.XLOOKUP($L493,Pos!$A:$A,Pos!AA:AA,_xlfn.XLOOKUP($L493,#REF!,#REF!, ""), 0)</f>
        <v>#REF!</v>
      </c>
      <c r="AL493" s="1" t="e">
        <f>_xlfn.XLOOKUP($L493,Pos!$A:$A,Pos!AB:AB,_xlfn.XLOOKUP($L493,#REF!,#REF!, ""), 0)</f>
        <v>#REF!</v>
      </c>
      <c r="AM493" s="1" t="e">
        <f>_xlfn.XLOOKUP($L493,Pos!$A:$A,Pos!AC:AC,_xlfn.XLOOKUP($L493,#REF!,#REF!, ""), 0)</f>
        <v>#REF!</v>
      </c>
      <c r="AN493" s="1" t="e">
        <f>_xlfn.XLOOKUP($L493,Pos!$A:$A,Pos!AD:AD,_xlfn.XLOOKUP($L493,#REF!,#REF!, ""), 0)</f>
        <v>#REF!</v>
      </c>
      <c r="AO493" s="1" t="e">
        <f>_xlfn.XLOOKUP($L493,Pos!$A:$A,Pos!AE:AE,_xlfn.XLOOKUP($L493,#REF!,#REF!, ""), 0)</f>
        <v>#REF!</v>
      </c>
      <c r="AP493" s="1" t="e">
        <f>_xlfn.XLOOKUP($L493,Pos!$A:$A,Pos!AF:AF,_xlfn.XLOOKUP($L493,#REF!,#REF!, ""), 0)</f>
        <v>#REF!</v>
      </c>
      <c r="AQ493" s="1" t="e">
        <f>_xlfn.XLOOKUP($L493,Pos!$A:$A,Pos!AG:AG,_xlfn.XLOOKUP($L493,#REF!,#REF!, ""), 0)</f>
        <v>#REF!</v>
      </c>
      <c r="AR493" s="1" t="e">
        <f>_xlfn.XLOOKUP($L493,Pos!$A:$A,Pos!AH:AH,_xlfn.XLOOKUP($L493,#REF!,#REF!, ""), 0)</f>
        <v>#REF!</v>
      </c>
      <c r="AS493" s="1" t="e">
        <f>_xlfn.XLOOKUP($L493,Pos!$A:$A,Pos!AI:AI,_xlfn.XLOOKUP($L493,#REF!,#REF!, ""), 0)</f>
        <v>#REF!</v>
      </c>
      <c r="AT493" s="1" t="e">
        <f>_xlfn.XLOOKUP($L493,Pos!$A:$A,Pos!AJ:AJ,_xlfn.XLOOKUP($L493,#REF!,#REF!, ""), 0)</f>
        <v>#REF!</v>
      </c>
      <c r="AU493" s="1" t="e">
        <f>_xlfn.XLOOKUP($L493,Pos!$A:$A,Pos!AK:AK,_xlfn.XLOOKUP($L493,#REF!,#REF!, ""), 0)</f>
        <v>#REF!</v>
      </c>
      <c r="AV493" s="1" t="e">
        <f>_xlfn.XLOOKUP($L493,Pos!$A:$A,Pos!AL:AL,_xlfn.XLOOKUP($L493,#REF!,#REF!, ""), 0)</f>
        <v>#REF!</v>
      </c>
      <c r="AW493" s="1" t="e">
        <f>_xlfn.XLOOKUP($L493,Pos!$A:$A,Pos!AM:AM,_xlfn.XLOOKUP($L493,#REF!,#REF!, ""), 0)</f>
        <v>#REF!</v>
      </c>
      <c r="AX493" s="1" t="e">
        <f>_xlfn.XLOOKUP($L493,Pos!$A:$A,Pos!AN:AN,_xlfn.XLOOKUP($L493,#REF!,#REF!, ""), 0)</f>
        <v>#REF!</v>
      </c>
      <c r="AY493" s="1" t="e">
        <f>_xlfn.XLOOKUP($L493,Pos!$A:$A,Pos!AO:AO,_xlfn.XLOOKUP($L493,#REF!,#REF!, ""), 0)</f>
        <v>#REF!</v>
      </c>
      <c r="AZ493" s="7" t="str">
        <f t="shared" si="166"/>
        <v>OUT</v>
      </c>
      <c r="BA493" s="1">
        <f>IF(OR(_xlfn.XLOOKUP(L493,Pos!B:B,Pos!L:L,FALSE)="ESG Reason",_xlfn.XLOOKUP(L493,Pos!B:B,Pos!L:L,FALSE)="Blacklisted"),1,0)</f>
        <v>0</v>
      </c>
      <c r="BC493" s="11">
        <v>1.0349486384913331E-10</v>
      </c>
      <c r="BD493" s="11">
        <f>_xlfn.XLOOKUP($L493,Pos!$B:$B,Pos!H:H,0, 0)</f>
        <v>0</v>
      </c>
      <c r="BE493" s="11">
        <f>_xlfn.XLOOKUP($L493,Pos!$B:$B,Pos!I:I,0, 0)</f>
        <v>4.8164770535730808E-4</v>
      </c>
      <c r="BF493" s="18">
        <f t="shared" si="167"/>
        <v>4.8164770535730808E-4</v>
      </c>
      <c r="BG493" s="1">
        <f t="shared" si="168"/>
        <v>2</v>
      </c>
      <c r="BH493" s="1">
        <f t="shared" si="169"/>
        <v>19</v>
      </c>
      <c r="BI493" s="18">
        <f t="shared" si="170"/>
        <v>1.0349486384913331E-10</v>
      </c>
      <c r="BJ493" s="3">
        <f t="shared" si="171"/>
        <v>0</v>
      </c>
      <c r="BK493" s="18">
        <f t="shared" si="172"/>
        <v>0</v>
      </c>
    </row>
    <row r="494" spans="3:63" x14ac:dyDescent="0.25">
      <c r="C494" s="3"/>
      <c r="D494" s="3"/>
      <c r="E494" s="3"/>
      <c r="F494" s="3"/>
      <c r="G494" s="51" t="s">
        <v>422</v>
      </c>
      <c r="H494" s="8" t="str">
        <f t="shared" si="162"/>
        <v>0%Others</v>
      </c>
      <c r="I494" s="11" cm="1">
        <f t="array" ref="I494">IF(
   AZ494 = "OUT", 0,IF(
   BD494 &gt;= LARGE(IF(ISNUMBER(BD:BD), BD:BD), 3),
   BE494 - 0.001,
   IF(BE494 &gt;=VLOOKUP(P494,mapping!$A:$B,2,FALSE), BE494,VLOOKUP(P494,mapping!$A$2:$B$8,2,FALSE))
))</f>
        <v>0</v>
      </c>
      <c r="J494" s="11" cm="1">
        <f t="array" ref="J494">IF(
    AZ494="OUT",0,IF(IF(
                      BD494&gt;=LARGE(IF(ISNUMBER(BD:BD),BD:BD),3),
                      BE494+0.001,
                      VLOOKUP(H494,mapping!$D:$E,2,FALSE)
                      )&gt;I494,
                   IF(
                      BD494&gt;=LARGE(IF(ISNUMBER(BD:BD),BD:BD),3),
                      BE494+0.001,
                      VLOOKUP(H494,mapping!$D:$E,2,FALSE)
                      ),
                   I494+0.002))</f>
        <v>0</v>
      </c>
      <c r="K494" s="8">
        <f t="shared" si="163"/>
        <v>4.8095169957178968E-4</v>
      </c>
      <c r="L494" s="1" t="str">
        <f>Pos!B648</f>
        <v>JP3854600008</v>
      </c>
      <c r="M494" s="1" t="str">
        <f>_xlfn.XLOOKUP($L494,Pos!B:B,Pos!D:D,, 0)</f>
        <v>Honda Motor Co., Ltd.</v>
      </c>
      <c r="N494" s="1" t="str">
        <f>_xlfn.XLOOKUP($L494,Pos!B:B,Pos!E:E,, 0)</f>
        <v>Auto &amp; Parts</v>
      </c>
      <c r="O494" s="1" t="str">
        <f t="shared" si="164"/>
        <v>Auto &amp; Parts_Others</v>
      </c>
      <c r="P494" s="1" t="str">
        <f>_xlfn.XLOOKUP($L494,Pos!B:B,Pos!F:F,, 0)</f>
        <v>Others</v>
      </c>
      <c r="Q494" s="1">
        <v>0</v>
      </c>
      <c r="R494" s="9">
        <f>_xlfn.XLOOKUP($L494,Pos!$B:$B,Pos!N:N,0, 0)</f>
        <v>7.33</v>
      </c>
      <c r="S494" s="9">
        <f>_xlfn.XLOOKUP($L494,Pos!$B:$B,Pos!O:O,0, 0)</f>
        <v>7.3849999999999998</v>
      </c>
      <c r="T494" s="9">
        <f>_xlfn.XLOOKUP($L494,Pos!$B:$B,Pos!P:P,0, 0)</f>
        <v>2.7749999999999999</v>
      </c>
      <c r="U494" s="9">
        <f>_xlfn.XLOOKUP($L494,Pos!$B:$B,Pos!Q:Q,0, 0)</f>
        <v>4.8</v>
      </c>
      <c r="V494" s="9">
        <f>_xlfn.XLOOKUP($L494,Pos!$B:$B,Pos!R:R,0, 0)</f>
        <v>6</v>
      </c>
      <c r="W494" s="9">
        <f>_xlfn.XLOOKUP($L494,Pos!$B:$B,Pos!S:S,0, 0)</f>
        <v>3.2683330000000002</v>
      </c>
      <c r="X494" s="9" t="str">
        <f>_xlfn.XLOOKUP($L494,Pos!$B:$B,Pos!J:J,0, 0)</f>
        <v>Outperform</v>
      </c>
      <c r="Y494" s="1">
        <v>0</v>
      </c>
      <c r="Z494" s="1">
        <v>0</v>
      </c>
      <c r="AA494" s="1">
        <f t="shared" si="165"/>
        <v>0</v>
      </c>
      <c r="AB494" s="9">
        <f>_xlfn.XLOOKUP(L494,Pos!B:B,Pos!K:K,-1,0)</f>
        <v>5</v>
      </c>
      <c r="AC494" s="1" t="e">
        <f>_xlfn.XLOOKUP($L494,Pos!$A:$A,Pos!S:S,_xlfn.XLOOKUP($L494,#REF!,#REF!, ""), 0)</f>
        <v>#REF!</v>
      </c>
      <c r="AD494" s="1" t="e">
        <f>_xlfn.XLOOKUP($L494,Pos!$A:$A,Pos!T:T,_xlfn.XLOOKUP($L494,#REF!,#REF!, ""), 0)</f>
        <v>#REF!</v>
      </c>
      <c r="AE494" s="1" t="e">
        <f>_xlfn.XLOOKUP($L494,Pos!$A:$A,Pos!U:U,_xlfn.XLOOKUP($L494,#REF!,#REF!, ""), 0)</f>
        <v>#REF!</v>
      </c>
      <c r="AF494" s="1" t="e">
        <f>_xlfn.XLOOKUP($L494,Pos!$A:$A,Pos!V:V,_xlfn.XLOOKUP($L494,#REF!,#REF!, ""), 0)</f>
        <v>#REF!</v>
      </c>
      <c r="AG494" s="1" t="e">
        <f>_xlfn.XLOOKUP($L494,Pos!$A:$A,Pos!W:W,_xlfn.XLOOKUP($L494,#REF!,#REF!, ""), 0)</f>
        <v>#REF!</v>
      </c>
      <c r="AH494" s="1" t="e">
        <f>_xlfn.XLOOKUP($L494,Pos!$A:$A,Pos!X:X,_xlfn.XLOOKUP($L494,#REF!,#REF!, ""), 0)</f>
        <v>#REF!</v>
      </c>
      <c r="AI494" s="1" t="e">
        <f>_xlfn.XLOOKUP($L494,Pos!$A:$A,Pos!Y:Y,_xlfn.XLOOKUP($L494,#REF!,#REF!, ""), 0)</f>
        <v>#REF!</v>
      </c>
      <c r="AJ494" s="1" t="e">
        <f>_xlfn.XLOOKUP($L494,Pos!$A:$A,Pos!Z:Z,_xlfn.XLOOKUP($L494,#REF!,#REF!, ""), 0)</f>
        <v>#REF!</v>
      </c>
      <c r="AK494" s="1" t="e">
        <f>_xlfn.XLOOKUP($L494,Pos!$A:$A,Pos!AA:AA,_xlfn.XLOOKUP($L494,#REF!,#REF!, ""), 0)</f>
        <v>#REF!</v>
      </c>
      <c r="AL494" s="1" t="e">
        <f>_xlfn.XLOOKUP($L494,Pos!$A:$A,Pos!AB:AB,_xlfn.XLOOKUP($L494,#REF!,#REF!, ""), 0)</f>
        <v>#REF!</v>
      </c>
      <c r="AM494" s="1" t="e">
        <f>_xlfn.XLOOKUP($L494,Pos!$A:$A,Pos!AC:AC,_xlfn.XLOOKUP($L494,#REF!,#REF!, ""), 0)</f>
        <v>#REF!</v>
      </c>
      <c r="AN494" s="1" t="e">
        <f>_xlfn.XLOOKUP($L494,Pos!$A:$A,Pos!AD:AD,_xlfn.XLOOKUP($L494,#REF!,#REF!, ""), 0)</f>
        <v>#REF!</v>
      </c>
      <c r="AO494" s="1" t="e">
        <f>_xlfn.XLOOKUP($L494,Pos!$A:$A,Pos!AE:AE,_xlfn.XLOOKUP($L494,#REF!,#REF!, ""), 0)</f>
        <v>#REF!</v>
      </c>
      <c r="AP494" s="1" t="e">
        <f>_xlfn.XLOOKUP($L494,Pos!$A:$A,Pos!AF:AF,_xlfn.XLOOKUP($L494,#REF!,#REF!, ""), 0)</f>
        <v>#REF!</v>
      </c>
      <c r="AQ494" s="1" t="e">
        <f>_xlfn.XLOOKUP($L494,Pos!$A:$A,Pos!AG:AG,_xlfn.XLOOKUP($L494,#REF!,#REF!, ""), 0)</f>
        <v>#REF!</v>
      </c>
      <c r="AR494" s="1" t="e">
        <f>_xlfn.XLOOKUP($L494,Pos!$A:$A,Pos!AH:AH,_xlfn.XLOOKUP($L494,#REF!,#REF!, ""), 0)</f>
        <v>#REF!</v>
      </c>
      <c r="AS494" s="1" t="e">
        <f>_xlfn.XLOOKUP($L494,Pos!$A:$A,Pos!AI:AI,_xlfn.XLOOKUP($L494,#REF!,#REF!, ""), 0)</f>
        <v>#REF!</v>
      </c>
      <c r="AT494" s="1" t="e">
        <f>_xlfn.XLOOKUP($L494,Pos!$A:$A,Pos!AJ:AJ,_xlfn.XLOOKUP($L494,#REF!,#REF!, ""), 0)</f>
        <v>#REF!</v>
      </c>
      <c r="AU494" s="1" t="e">
        <f>_xlfn.XLOOKUP($L494,Pos!$A:$A,Pos!AK:AK,_xlfn.XLOOKUP($L494,#REF!,#REF!, ""), 0)</f>
        <v>#REF!</v>
      </c>
      <c r="AV494" s="1" t="e">
        <f>_xlfn.XLOOKUP($L494,Pos!$A:$A,Pos!AL:AL,_xlfn.XLOOKUP($L494,#REF!,#REF!, ""), 0)</f>
        <v>#REF!</v>
      </c>
      <c r="AW494" s="1" t="e">
        <f>_xlfn.XLOOKUP($L494,Pos!$A:$A,Pos!AM:AM,_xlfn.XLOOKUP($L494,#REF!,#REF!, ""), 0)</f>
        <v>#REF!</v>
      </c>
      <c r="AX494" s="1" t="e">
        <f>_xlfn.XLOOKUP($L494,Pos!$A:$A,Pos!AN:AN,_xlfn.XLOOKUP($L494,#REF!,#REF!, ""), 0)</f>
        <v>#REF!</v>
      </c>
      <c r="AY494" s="1" t="e">
        <f>_xlfn.XLOOKUP($L494,Pos!$A:$A,Pos!AO:AO,_xlfn.XLOOKUP($L494,#REF!,#REF!, ""), 0)</f>
        <v>#REF!</v>
      </c>
      <c r="AZ494" s="7" t="str">
        <f t="shared" si="166"/>
        <v>OUT</v>
      </c>
      <c r="BA494" s="1">
        <f>IF(OR(_xlfn.XLOOKUP(L494,Pos!B:B,Pos!L:L,FALSE)="ESG Reason",_xlfn.XLOOKUP(L494,Pos!B:B,Pos!L:L,FALSE)="Blacklisted"),1,0)</f>
        <v>0</v>
      </c>
      <c r="BC494" s="11">
        <v>8.8616387329653538E-11</v>
      </c>
      <c r="BD494" s="11">
        <f>_xlfn.XLOOKUP($L494,Pos!$B:$B,Pos!H:H,0, 0)</f>
        <v>0</v>
      </c>
      <c r="BE494" s="11">
        <f>_xlfn.XLOOKUP($L494,Pos!$B:$B,Pos!I:I,0, 0)</f>
        <v>4.8095169957178968E-4</v>
      </c>
      <c r="BF494" s="18">
        <f t="shared" si="167"/>
        <v>4.8095169957178968E-4</v>
      </c>
      <c r="BG494" s="1">
        <f t="shared" si="168"/>
        <v>3</v>
      </c>
      <c r="BH494" s="1">
        <f t="shared" si="169"/>
        <v>39</v>
      </c>
      <c r="BI494" s="18">
        <f t="shared" si="170"/>
        <v>8.8616387329653538E-11</v>
      </c>
      <c r="BJ494" s="3">
        <f t="shared" si="171"/>
        <v>0</v>
      </c>
      <c r="BK494" s="18">
        <f t="shared" si="172"/>
        <v>0</v>
      </c>
    </row>
    <row r="495" spans="3:63" x14ac:dyDescent="0.25">
      <c r="C495" s="3"/>
      <c r="D495" s="3"/>
      <c r="E495" s="3"/>
      <c r="F495" s="3"/>
      <c r="G495" s="51" t="s">
        <v>443</v>
      </c>
      <c r="H495" s="8" t="str">
        <f t="shared" si="162"/>
        <v>0%North America</v>
      </c>
      <c r="I495" s="11" cm="1">
        <f t="array" ref="I495">IF(
   AZ495 = "OUT", 0,IF(
   BD495 &gt;= LARGE(IF(ISNUMBER(BD:BD), BD:BD), 3),
   BE495 - 0.001,
   IF(BE495 &gt;=VLOOKUP(P495,mapping!$A:$B,2,FALSE), BE495,VLOOKUP(P495,mapping!$A$2:$B$8,2,FALSE))
))</f>
        <v>0</v>
      </c>
      <c r="J495" s="11" cm="1">
        <f t="array" ref="J495">IF(
    AZ495="OUT",0,IF(IF(
                      BD495&gt;=LARGE(IF(ISNUMBER(BD:BD),BD:BD),3),
                      BE495+0.001,
                      VLOOKUP(H495,mapping!$D:$E,2,FALSE)
                      )&gt;I495,
                   IF(
                      BD495&gt;=LARGE(IF(ISNUMBER(BD:BD),BD:BD),3),
                      BE495+0.001,
                      VLOOKUP(H495,mapping!$D:$E,2,FALSE)
                      ),
                   I495+0.002))</f>
        <v>0</v>
      </c>
      <c r="K495" s="8">
        <f t="shared" si="163"/>
        <v>4.8023839115645452E-4</v>
      </c>
      <c r="L495" s="1" t="str">
        <f>Pos!B93</f>
        <v>CA15101Q2071</v>
      </c>
      <c r="M495" s="1" t="str">
        <f>_xlfn.XLOOKUP($L495,Pos!B:B,Pos!D:D,, 0)</f>
        <v>Celestica Inc.</v>
      </c>
      <c r="N495" s="1" t="str">
        <f>_xlfn.XLOOKUP($L495,Pos!B:B,Pos!E:E,, 0)</f>
        <v>Technology</v>
      </c>
      <c r="O495" s="1" t="str">
        <f t="shared" si="164"/>
        <v>Technology_North America</v>
      </c>
      <c r="P495" s="1" t="str">
        <f>_xlfn.XLOOKUP($L495,Pos!B:B,Pos!F:F,, 0)</f>
        <v>North America</v>
      </c>
      <c r="Q495" s="1">
        <v>0</v>
      </c>
      <c r="R495" s="9">
        <f>_xlfn.XLOOKUP($L495,Pos!$B:$B,Pos!N:N,0, 0)</f>
        <v>0</v>
      </c>
      <c r="S495" s="9">
        <f>_xlfn.XLOOKUP($L495,Pos!$B:$B,Pos!O:O,0, 0)</f>
        <v>3.7890000000000001</v>
      </c>
      <c r="T495" s="9">
        <f>_xlfn.XLOOKUP($L495,Pos!$B:$B,Pos!P:P,0, 0)</f>
        <v>5.9249999999999998</v>
      </c>
      <c r="U495" s="9">
        <f>_xlfn.XLOOKUP($L495,Pos!$B:$B,Pos!Q:Q,0, 0)</f>
        <v>9.9</v>
      </c>
      <c r="V495" s="9">
        <f>_xlfn.XLOOKUP($L495,Pos!$B:$B,Pos!R:R,0, 0)</f>
        <v>0.4</v>
      </c>
      <c r="W495" s="9">
        <f>_xlfn.XLOOKUP($L495,Pos!$B:$B,Pos!S:S,0, 0)</f>
        <v>8.0750010000000003</v>
      </c>
      <c r="X495" s="9" t="str">
        <f>_xlfn.XLOOKUP($L495,Pos!$B:$B,Pos!J:J,0, 0)</f>
        <v>Buy</v>
      </c>
      <c r="Y495" s="1">
        <v>0</v>
      </c>
      <c r="Z495" s="1">
        <v>0</v>
      </c>
      <c r="AA495" s="1">
        <f t="shared" si="165"/>
        <v>0</v>
      </c>
      <c r="AB495" s="9">
        <f>_xlfn.XLOOKUP(L495,Pos!B:B,Pos!K:K,-1,0)</f>
        <v>-1</v>
      </c>
      <c r="AC495" s="1" t="e">
        <f>_xlfn.XLOOKUP($L495,Pos!$A:$A,Pos!S:S,_xlfn.XLOOKUP($L495,#REF!,#REF!, ""), 0)</f>
        <v>#REF!</v>
      </c>
      <c r="AD495" s="1" t="e">
        <f>_xlfn.XLOOKUP($L495,Pos!$A:$A,Pos!T:T,_xlfn.XLOOKUP($L495,#REF!,#REF!, ""), 0)</f>
        <v>#REF!</v>
      </c>
      <c r="AE495" s="1" t="e">
        <f>_xlfn.XLOOKUP($L495,Pos!$A:$A,Pos!U:U,_xlfn.XLOOKUP($L495,#REF!,#REF!, ""), 0)</f>
        <v>#REF!</v>
      </c>
      <c r="AF495" s="1" t="e">
        <f>_xlfn.XLOOKUP($L495,Pos!$A:$A,Pos!V:V,_xlfn.XLOOKUP($L495,#REF!,#REF!, ""), 0)</f>
        <v>#REF!</v>
      </c>
      <c r="AG495" s="1" t="e">
        <f>_xlfn.XLOOKUP($L495,Pos!$A:$A,Pos!W:W,_xlfn.XLOOKUP($L495,#REF!,#REF!, ""), 0)</f>
        <v>#REF!</v>
      </c>
      <c r="AH495" s="1" t="e">
        <f>_xlfn.XLOOKUP($L495,Pos!$A:$A,Pos!X:X,_xlfn.XLOOKUP($L495,#REF!,#REF!, ""), 0)</f>
        <v>#REF!</v>
      </c>
      <c r="AI495" s="1" t="e">
        <f>_xlfn.XLOOKUP($L495,Pos!$A:$A,Pos!Y:Y,_xlfn.XLOOKUP($L495,#REF!,#REF!, ""), 0)</f>
        <v>#REF!</v>
      </c>
      <c r="AJ495" s="1" t="e">
        <f>_xlfn.XLOOKUP($L495,Pos!$A:$A,Pos!Z:Z,_xlfn.XLOOKUP($L495,#REF!,#REF!, ""), 0)</f>
        <v>#REF!</v>
      </c>
      <c r="AK495" s="1" t="e">
        <f>_xlfn.XLOOKUP($L495,Pos!$A:$A,Pos!AA:AA,_xlfn.XLOOKUP($L495,#REF!,#REF!, ""), 0)</f>
        <v>#REF!</v>
      </c>
      <c r="AL495" s="1" t="e">
        <f>_xlfn.XLOOKUP($L495,Pos!$A:$A,Pos!AB:AB,_xlfn.XLOOKUP($L495,#REF!,#REF!, ""), 0)</f>
        <v>#REF!</v>
      </c>
      <c r="AM495" s="1" t="e">
        <f>_xlfn.XLOOKUP($L495,Pos!$A:$A,Pos!AC:AC,_xlfn.XLOOKUP($L495,#REF!,#REF!, ""), 0)</f>
        <v>#REF!</v>
      </c>
      <c r="AN495" s="1" t="e">
        <f>_xlfn.XLOOKUP($L495,Pos!$A:$A,Pos!AD:AD,_xlfn.XLOOKUP($L495,#REF!,#REF!, ""), 0)</f>
        <v>#REF!</v>
      </c>
      <c r="AO495" s="1" t="e">
        <f>_xlfn.XLOOKUP($L495,Pos!$A:$A,Pos!AE:AE,_xlfn.XLOOKUP($L495,#REF!,#REF!, ""), 0)</f>
        <v>#REF!</v>
      </c>
      <c r="AP495" s="1" t="e">
        <f>_xlfn.XLOOKUP($L495,Pos!$A:$A,Pos!AF:AF,_xlfn.XLOOKUP($L495,#REF!,#REF!, ""), 0)</f>
        <v>#REF!</v>
      </c>
      <c r="AQ495" s="1" t="e">
        <f>_xlfn.XLOOKUP($L495,Pos!$A:$A,Pos!AG:AG,_xlfn.XLOOKUP($L495,#REF!,#REF!, ""), 0)</f>
        <v>#REF!</v>
      </c>
      <c r="AR495" s="1" t="e">
        <f>_xlfn.XLOOKUP($L495,Pos!$A:$A,Pos!AH:AH,_xlfn.XLOOKUP($L495,#REF!,#REF!, ""), 0)</f>
        <v>#REF!</v>
      </c>
      <c r="AS495" s="1" t="e">
        <f>_xlfn.XLOOKUP($L495,Pos!$A:$A,Pos!AI:AI,_xlfn.XLOOKUP($L495,#REF!,#REF!, ""), 0)</f>
        <v>#REF!</v>
      </c>
      <c r="AT495" s="1" t="e">
        <f>_xlfn.XLOOKUP($L495,Pos!$A:$A,Pos!AJ:AJ,_xlfn.XLOOKUP($L495,#REF!,#REF!, ""), 0)</f>
        <v>#REF!</v>
      </c>
      <c r="AU495" s="1" t="e">
        <f>_xlfn.XLOOKUP($L495,Pos!$A:$A,Pos!AK:AK,_xlfn.XLOOKUP($L495,#REF!,#REF!, ""), 0)</f>
        <v>#REF!</v>
      </c>
      <c r="AV495" s="1" t="e">
        <f>_xlfn.XLOOKUP($L495,Pos!$A:$A,Pos!AL:AL,_xlfn.XLOOKUP($L495,#REF!,#REF!, ""), 0)</f>
        <v>#REF!</v>
      </c>
      <c r="AW495" s="1" t="e">
        <f>_xlfn.XLOOKUP($L495,Pos!$A:$A,Pos!AM:AM,_xlfn.XLOOKUP($L495,#REF!,#REF!, ""), 0)</f>
        <v>#REF!</v>
      </c>
      <c r="AX495" s="1" t="e">
        <f>_xlfn.XLOOKUP($L495,Pos!$A:$A,Pos!AN:AN,_xlfn.XLOOKUP($L495,#REF!,#REF!, ""), 0)</f>
        <v>#REF!</v>
      </c>
      <c r="AY495" s="1" t="e">
        <f>_xlfn.XLOOKUP($L495,Pos!$A:$A,Pos!AO:AO,_xlfn.XLOOKUP($L495,#REF!,#REF!, ""), 0)</f>
        <v>#REF!</v>
      </c>
      <c r="AZ495" s="7" t="str">
        <f t="shared" si="166"/>
        <v>OUT</v>
      </c>
      <c r="BA495" s="1">
        <f>IF(OR(_xlfn.XLOOKUP(L495,Pos!B:B,Pos!L:L,FALSE)="ESG Reason",_xlfn.XLOOKUP(L495,Pos!B:B,Pos!L:L,FALSE)="Blacklisted"),1,0)</f>
        <v>0</v>
      </c>
      <c r="BC495" s="11">
        <v>1.984197716419704E-10</v>
      </c>
      <c r="BD495" s="11">
        <f>_xlfn.XLOOKUP($L495,Pos!$B:$B,Pos!H:H,0, 0)</f>
        <v>0</v>
      </c>
      <c r="BE495" s="11">
        <f>_xlfn.XLOOKUP($L495,Pos!$B:$B,Pos!I:I,0, 0)</f>
        <v>4.8023839115645452E-4</v>
      </c>
      <c r="BF495" s="18">
        <f t="shared" si="167"/>
        <v>4.8023839115645452E-4</v>
      </c>
      <c r="BG495" s="1">
        <f t="shared" si="168"/>
        <v>1</v>
      </c>
      <c r="BH495" s="1">
        <f t="shared" si="169"/>
        <v>35</v>
      </c>
      <c r="BI495" s="18">
        <f t="shared" si="170"/>
        <v>1.984197716419704E-10</v>
      </c>
      <c r="BJ495" s="3">
        <f t="shared" si="171"/>
        <v>0</v>
      </c>
      <c r="BK495" s="18">
        <f t="shared" si="172"/>
        <v>0</v>
      </c>
    </row>
    <row r="496" spans="3:63" x14ac:dyDescent="0.25">
      <c r="C496" s="3"/>
      <c r="D496" s="3"/>
      <c r="E496" s="3"/>
      <c r="F496" s="3"/>
      <c r="G496" s="51" t="s">
        <v>417</v>
      </c>
      <c r="H496" s="8" t="str">
        <f t="shared" si="162"/>
        <v>0%West Europe</v>
      </c>
      <c r="I496" s="11" cm="1">
        <f t="array" ref="I496">IF(
   AZ496 = "OUT", 0,IF(
   BD496 &gt;= LARGE(IF(ISNUMBER(BD:BD), BD:BD), 3),
   BE496 - 0.001,
   IF(BE496 &gt;=VLOOKUP(P496,mapping!$A:$B,2,FALSE), BE496,VLOOKUP(P496,mapping!$A$2:$B$8,2,FALSE))
))</f>
        <v>0</v>
      </c>
      <c r="J496" s="11" cm="1">
        <f t="array" ref="J496">IF(
    AZ496="OUT",0,IF(IF(
                      BD496&gt;=LARGE(IF(ISNUMBER(BD:BD),BD:BD),3),
                      BE496+0.001,
                      VLOOKUP(H496,mapping!$D:$E,2,FALSE)
                      )&gt;I496,
                   IF(
                      BD496&gt;=LARGE(IF(ISNUMBER(BD:BD),BD:BD),3),
                      BE496+0.001,
                      VLOOKUP(H496,mapping!$D:$E,2,FALSE)
                      ),
                   I496+0.002))</f>
        <v>0</v>
      </c>
      <c r="K496" s="8">
        <f t="shared" si="163"/>
        <v>4.797324142533164E-4</v>
      </c>
      <c r="L496" s="1" t="str">
        <f>Pos!B718</f>
        <v>NL0012969182</v>
      </c>
      <c r="M496" s="1" t="str">
        <f>_xlfn.XLOOKUP($L496,Pos!B:B,Pos!D:D,, 0)</f>
        <v>Adyen NV</v>
      </c>
      <c r="N496" s="1" t="str">
        <f>_xlfn.XLOOKUP($L496,Pos!B:B,Pos!E:E,, 0)</f>
        <v>Industrial Goods &amp; Services</v>
      </c>
      <c r="O496" s="1" t="str">
        <f t="shared" si="164"/>
        <v>Industrial Goods &amp; Services_West Europe</v>
      </c>
      <c r="P496" s="1" t="str">
        <f>_xlfn.XLOOKUP($L496,Pos!B:B,Pos!F:F,, 0)</f>
        <v>West Europe</v>
      </c>
      <c r="Q496" s="1">
        <v>0</v>
      </c>
      <c r="R496" s="9">
        <f>_xlfn.XLOOKUP($L496,Pos!$B:$B,Pos!N:N,0, 0)</f>
        <v>0</v>
      </c>
      <c r="S496" s="9">
        <f>_xlfn.XLOOKUP($L496,Pos!$B:$B,Pos!O:O,0, 0)</f>
        <v>1.750167</v>
      </c>
      <c r="T496" s="9">
        <f>_xlfn.XLOOKUP($L496,Pos!$B:$B,Pos!P:P,0, 0)</f>
        <v>6.95</v>
      </c>
      <c r="U496" s="9">
        <f>_xlfn.XLOOKUP($L496,Pos!$B:$B,Pos!Q:Q,0, 0)</f>
        <v>5.3</v>
      </c>
      <c r="V496" s="9">
        <f>_xlfn.XLOOKUP($L496,Pos!$B:$B,Pos!R:R,0, 0)</f>
        <v>1.9</v>
      </c>
      <c r="W496" s="9">
        <f>_xlfn.XLOOKUP($L496,Pos!$B:$B,Pos!S:S,0, 0)</f>
        <v>6.0133330000000003</v>
      </c>
      <c r="X496" s="9" t="str">
        <f>_xlfn.XLOOKUP($L496,Pos!$B:$B,Pos!J:J,0, 0)</f>
        <v>Outperform</v>
      </c>
      <c r="Y496" s="1">
        <v>0</v>
      </c>
      <c r="Z496" s="1">
        <v>0</v>
      </c>
      <c r="AA496" s="1">
        <f t="shared" si="165"/>
        <v>0</v>
      </c>
      <c r="AB496" s="9">
        <f>_xlfn.XLOOKUP(L496,Pos!B:B,Pos!K:K,-1,0)</f>
        <v>0.29850746268656708</v>
      </c>
      <c r="AC496" s="1" t="e">
        <f>_xlfn.XLOOKUP($L496,Pos!$A:$A,Pos!S:S,_xlfn.XLOOKUP($L496,#REF!,#REF!, ""), 0)</f>
        <v>#REF!</v>
      </c>
      <c r="AD496" s="1" t="e">
        <f>_xlfn.XLOOKUP($L496,Pos!$A:$A,Pos!T:T,_xlfn.XLOOKUP($L496,#REF!,#REF!, ""), 0)</f>
        <v>#REF!</v>
      </c>
      <c r="AE496" s="1" t="e">
        <f>_xlfn.XLOOKUP($L496,Pos!$A:$A,Pos!U:U,_xlfn.XLOOKUP($L496,#REF!,#REF!, ""), 0)</f>
        <v>#REF!</v>
      </c>
      <c r="AF496" s="1" t="e">
        <f>_xlfn.XLOOKUP($L496,Pos!$A:$A,Pos!V:V,_xlfn.XLOOKUP($L496,#REF!,#REF!, ""), 0)</f>
        <v>#REF!</v>
      </c>
      <c r="AG496" s="1" t="e">
        <f>_xlfn.XLOOKUP($L496,Pos!$A:$A,Pos!W:W,_xlfn.XLOOKUP($L496,#REF!,#REF!, ""), 0)</f>
        <v>#REF!</v>
      </c>
      <c r="AH496" s="1" t="e">
        <f>_xlfn.XLOOKUP($L496,Pos!$A:$A,Pos!X:X,_xlfn.XLOOKUP($L496,#REF!,#REF!, ""), 0)</f>
        <v>#REF!</v>
      </c>
      <c r="AI496" s="1" t="e">
        <f>_xlfn.XLOOKUP($L496,Pos!$A:$A,Pos!Y:Y,_xlfn.XLOOKUP($L496,#REF!,#REF!, ""), 0)</f>
        <v>#REF!</v>
      </c>
      <c r="AJ496" s="1" t="e">
        <f>_xlfn.XLOOKUP($L496,Pos!$A:$A,Pos!Z:Z,_xlfn.XLOOKUP($L496,#REF!,#REF!, ""), 0)</f>
        <v>#REF!</v>
      </c>
      <c r="AK496" s="1" t="e">
        <f>_xlfn.XLOOKUP($L496,Pos!$A:$A,Pos!AA:AA,_xlfn.XLOOKUP($L496,#REF!,#REF!, ""), 0)</f>
        <v>#REF!</v>
      </c>
      <c r="AL496" s="1" t="e">
        <f>_xlfn.XLOOKUP($L496,Pos!$A:$A,Pos!AB:AB,_xlfn.XLOOKUP($L496,#REF!,#REF!, ""), 0)</f>
        <v>#REF!</v>
      </c>
      <c r="AM496" s="1" t="e">
        <f>_xlfn.XLOOKUP($L496,Pos!$A:$A,Pos!AC:AC,_xlfn.XLOOKUP($L496,#REF!,#REF!, ""), 0)</f>
        <v>#REF!</v>
      </c>
      <c r="AN496" s="1" t="e">
        <f>_xlfn.XLOOKUP($L496,Pos!$A:$A,Pos!AD:AD,_xlfn.XLOOKUP($L496,#REF!,#REF!, ""), 0)</f>
        <v>#REF!</v>
      </c>
      <c r="AO496" s="1" t="e">
        <f>_xlfn.XLOOKUP($L496,Pos!$A:$A,Pos!AE:AE,_xlfn.XLOOKUP($L496,#REF!,#REF!, ""), 0)</f>
        <v>#REF!</v>
      </c>
      <c r="AP496" s="1" t="e">
        <f>_xlfn.XLOOKUP($L496,Pos!$A:$A,Pos!AF:AF,_xlfn.XLOOKUP($L496,#REF!,#REF!, ""), 0)</f>
        <v>#REF!</v>
      </c>
      <c r="AQ496" s="1" t="e">
        <f>_xlfn.XLOOKUP($L496,Pos!$A:$A,Pos!AG:AG,_xlfn.XLOOKUP($L496,#REF!,#REF!, ""), 0)</f>
        <v>#REF!</v>
      </c>
      <c r="AR496" s="1" t="e">
        <f>_xlfn.XLOOKUP($L496,Pos!$A:$A,Pos!AH:AH,_xlfn.XLOOKUP($L496,#REF!,#REF!, ""), 0)</f>
        <v>#REF!</v>
      </c>
      <c r="AS496" s="1" t="e">
        <f>_xlfn.XLOOKUP($L496,Pos!$A:$A,Pos!AI:AI,_xlfn.XLOOKUP($L496,#REF!,#REF!, ""), 0)</f>
        <v>#REF!</v>
      </c>
      <c r="AT496" s="1" t="e">
        <f>_xlfn.XLOOKUP($L496,Pos!$A:$A,Pos!AJ:AJ,_xlfn.XLOOKUP($L496,#REF!,#REF!, ""), 0)</f>
        <v>#REF!</v>
      </c>
      <c r="AU496" s="1" t="e">
        <f>_xlfn.XLOOKUP($L496,Pos!$A:$A,Pos!AK:AK,_xlfn.XLOOKUP($L496,#REF!,#REF!, ""), 0)</f>
        <v>#REF!</v>
      </c>
      <c r="AV496" s="1" t="e">
        <f>_xlfn.XLOOKUP($L496,Pos!$A:$A,Pos!AL:AL,_xlfn.XLOOKUP($L496,#REF!,#REF!, ""), 0)</f>
        <v>#REF!</v>
      </c>
      <c r="AW496" s="1" t="e">
        <f>_xlfn.XLOOKUP($L496,Pos!$A:$A,Pos!AM:AM,_xlfn.XLOOKUP($L496,#REF!,#REF!, ""), 0)</f>
        <v>#REF!</v>
      </c>
      <c r="AX496" s="1" t="e">
        <f>_xlfn.XLOOKUP($L496,Pos!$A:$A,Pos!AN:AN,_xlfn.XLOOKUP($L496,#REF!,#REF!, ""), 0)</f>
        <v>#REF!</v>
      </c>
      <c r="AY496" s="1" t="e">
        <f>_xlfn.XLOOKUP($L496,Pos!$A:$A,Pos!AO:AO,_xlfn.XLOOKUP($L496,#REF!,#REF!, ""), 0)</f>
        <v>#REF!</v>
      </c>
      <c r="AZ496" s="7" t="str">
        <f t="shared" si="166"/>
        <v>OUT</v>
      </c>
      <c r="BA496" s="1">
        <f>IF(OR(_xlfn.XLOOKUP(L496,Pos!B:B,Pos!L:L,FALSE)="ESG Reason",_xlfn.XLOOKUP(L496,Pos!B:B,Pos!L:L,FALSE)="Blacklisted"),1,0)</f>
        <v>1</v>
      </c>
      <c r="BC496" s="11">
        <v>1.1570279832988621E-10</v>
      </c>
      <c r="BD496" s="11">
        <f>_xlfn.XLOOKUP($L496,Pos!$B:$B,Pos!H:H,0, 0)</f>
        <v>0</v>
      </c>
      <c r="BE496" s="11">
        <f>_xlfn.XLOOKUP($L496,Pos!$B:$B,Pos!I:I,0, 0)</f>
        <v>4.797324142533164E-4</v>
      </c>
      <c r="BF496" s="18">
        <f t="shared" si="167"/>
        <v>4.797324142533164E-4</v>
      </c>
      <c r="BG496" s="1">
        <f t="shared" si="168"/>
        <v>2</v>
      </c>
      <c r="BH496" s="1">
        <f t="shared" si="169"/>
        <v>10</v>
      </c>
      <c r="BI496" s="18">
        <f t="shared" si="170"/>
        <v>1.1570279832988621E-10</v>
      </c>
      <c r="BJ496" s="3">
        <f t="shared" si="171"/>
        <v>0</v>
      </c>
      <c r="BK496" s="18">
        <f t="shared" si="172"/>
        <v>0</v>
      </c>
    </row>
    <row r="497" spans="3:63" x14ac:dyDescent="0.25">
      <c r="C497" s="3"/>
      <c r="D497" s="3"/>
      <c r="E497" s="3"/>
      <c r="F497" s="3"/>
      <c r="G497" s="51" t="s">
        <v>426</v>
      </c>
      <c r="H497" s="8" t="str">
        <f t="shared" si="162"/>
        <v>0%North America</v>
      </c>
      <c r="I497" s="11" cm="1">
        <f t="array" ref="I497">IF(
   AZ497 = "OUT", 0,IF(
   BD497 &gt;= LARGE(IF(ISNUMBER(BD:BD), BD:BD), 3),
   BE497 - 0.001,
   IF(BE497 &gt;=VLOOKUP(P497,mapping!$A:$B,2,FALSE), BE497,VLOOKUP(P497,mapping!$A$2:$B$8,2,FALSE))
))</f>
        <v>0</v>
      </c>
      <c r="J497" s="11" cm="1">
        <f t="array" ref="J497">IF(
    AZ497="OUT",0,IF(IF(
                      BD497&gt;=LARGE(IF(ISNUMBER(BD:BD),BD:BD),3),
                      BE497+0.001,
                      VLOOKUP(H497,mapping!$D:$E,2,FALSE)
                      )&gt;I497,
                   IF(
                      BD497&gt;=LARGE(IF(ISNUMBER(BD:BD),BD:BD),3),
                      BE497+0.001,
                      VLOOKUP(H497,mapping!$D:$E,2,FALSE)
                      ),
                   I497+0.002))</f>
        <v>0</v>
      </c>
      <c r="K497" s="8">
        <f t="shared" si="163"/>
        <v>4.7868225464016168E-4</v>
      </c>
      <c r="L497" s="1" t="str">
        <f>Pos!B1027</f>
        <v>US4165151048</v>
      </c>
      <c r="M497" s="1" t="str">
        <f>_xlfn.XLOOKUP($L497,Pos!B:B,Pos!D:D,, 0)</f>
        <v>Hartford Insurance Group, Inc.</v>
      </c>
      <c r="N497" s="1" t="str">
        <f>_xlfn.XLOOKUP($L497,Pos!B:B,Pos!E:E,, 0)</f>
        <v>Insurance</v>
      </c>
      <c r="O497" s="1" t="str">
        <f t="shared" si="164"/>
        <v>Insurance_North America</v>
      </c>
      <c r="P497" s="1" t="str">
        <f>_xlfn.XLOOKUP($L497,Pos!B:B,Pos!F:F,, 0)</f>
        <v>North America</v>
      </c>
      <c r="Q497" s="1">
        <v>0</v>
      </c>
      <c r="R497" s="9">
        <f>_xlfn.XLOOKUP($L497,Pos!$B:$B,Pos!N:N,0, 0)</f>
        <v>4.3</v>
      </c>
      <c r="S497" s="9">
        <f>_xlfn.XLOOKUP($L497,Pos!$B:$B,Pos!O:O,0, 0)</f>
        <v>7.00875</v>
      </c>
      <c r="T497" s="9">
        <f>_xlfn.XLOOKUP($L497,Pos!$B:$B,Pos!P:P,0, 0)</f>
        <v>4.7666659999999998</v>
      </c>
      <c r="U497" s="9">
        <f>_xlfn.XLOOKUP($L497,Pos!$B:$B,Pos!Q:Q,0, 0)</f>
        <v>6.2</v>
      </c>
      <c r="V497" s="9">
        <f>_xlfn.XLOOKUP($L497,Pos!$B:$B,Pos!R:R,0, 0)</f>
        <v>8.1999999999999993</v>
      </c>
      <c r="W497" s="9">
        <f>_xlfn.XLOOKUP($L497,Pos!$B:$B,Pos!S:S,0, 0)</f>
        <v>6.5324999999999998</v>
      </c>
      <c r="X497" s="9" t="str">
        <f>_xlfn.XLOOKUP($L497,Pos!$B:$B,Pos!J:J,0, 0)</f>
        <v>Outperform</v>
      </c>
      <c r="Y497" s="1">
        <v>0</v>
      </c>
      <c r="Z497" s="1">
        <v>0</v>
      </c>
      <c r="AA497" s="1">
        <f t="shared" si="165"/>
        <v>0</v>
      </c>
      <c r="AB497" s="9">
        <f>_xlfn.XLOOKUP(L497,Pos!B:B,Pos!K:K,-1,0)</f>
        <v>7.391304347826086</v>
      </c>
      <c r="AC497" s="1" t="e">
        <f>_xlfn.XLOOKUP($L497,Pos!$A:$A,Pos!S:S,_xlfn.XLOOKUP($L497,#REF!,#REF!, ""), 0)</f>
        <v>#REF!</v>
      </c>
      <c r="AD497" s="1" t="e">
        <f>_xlfn.XLOOKUP($L497,Pos!$A:$A,Pos!T:T,_xlfn.XLOOKUP($L497,#REF!,#REF!, ""), 0)</f>
        <v>#REF!</v>
      </c>
      <c r="AE497" s="1" t="e">
        <f>_xlfn.XLOOKUP($L497,Pos!$A:$A,Pos!U:U,_xlfn.XLOOKUP($L497,#REF!,#REF!, ""), 0)</f>
        <v>#REF!</v>
      </c>
      <c r="AF497" s="1" t="e">
        <f>_xlfn.XLOOKUP($L497,Pos!$A:$A,Pos!V:V,_xlfn.XLOOKUP($L497,#REF!,#REF!, ""), 0)</f>
        <v>#REF!</v>
      </c>
      <c r="AG497" s="1" t="e">
        <f>_xlfn.XLOOKUP($L497,Pos!$A:$A,Pos!W:W,_xlfn.XLOOKUP($L497,#REF!,#REF!, ""), 0)</f>
        <v>#REF!</v>
      </c>
      <c r="AH497" s="1" t="e">
        <f>_xlfn.XLOOKUP($L497,Pos!$A:$A,Pos!X:X,_xlfn.XLOOKUP($L497,#REF!,#REF!, ""), 0)</f>
        <v>#REF!</v>
      </c>
      <c r="AI497" s="1" t="e">
        <f>_xlfn.XLOOKUP($L497,Pos!$A:$A,Pos!Y:Y,_xlfn.XLOOKUP($L497,#REF!,#REF!, ""), 0)</f>
        <v>#REF!</v>
      </c>
      <c r="AJ497" s="1" t="e">
        <f>_xlfn.XLOOKUP($L497,Pos!$A:$A,Pos!Z:Z,_xlfn.XLOOKUP($L497,#REF!,#REF!, ""), 0)</f>
        <v>#REF!</v>
      </c>
      <c r="AK497" s="1" t="e">
        <f>_xlfn.XLOOKUP($L497,Pos!$A:$A,Pos!AA:AA,_xlfn.XLOOKUP($L497,#REF!,#REF!, ""), 0)</f>
        <v>#REF!</v>
      </c>
      <c r="AL497" s="1" t="e">
        <f>_xlfn.XLOOKUP($L497,Pos!$A:$A,Pos!AB:AB,_xlfn.XLOOKUP($L497,#REF!,#REF!, ""), 0)</f>
        <v>#REF!</v>
      </c>
      <c r="AM497" s="1" t="e">
        <f>_xlfn.XLOOKUP($L497,Pos!$A:$A,Pos!AC:AC,_xlfn.XLOOKUP($L497,#REF!,#REF!, ""), 0)</f>
        <v>#REF!</v>
      </c>
      <c r="AN497" s="1" t="e">
        <f>_xlfn.XLOOKUP($L497,Pos!$A:$A,Pos!AD:AD,_xlfn.XLOOKUP($L497,#REF!,#REF!, ""), 0)</f>
        <v>#REF!</v>
      </c>
      <c r="AO497" s="1" t="e">
        <f>_xlfn.XLOOKUP($L497,Pos!$A:$A,Pos!AE:AE,_xlfn.XLOOKUP($L497,#REF!,#REF!, ""), 0)</f>
        <v>#REF!</v>
      </c>
      <c r="AP497" s="1" t="e">
        <f>_xlfn.XLOOKUP($L497,Pos!$A:$A,Pos!AF:AF,_xlfn.XLOOKUP($L497,#REF!,#REF!, ""), 0)</f>
        <v>#REF!</v>
      </c>
      <c r="AQ497" s="1" t="e">
        <f>_xlfn.XLOOKUP($L497,Pos!$A:$A,Pos!AG:AG,_xlfn.XLOOKUP($L497,#REF!,#REF!, ""), 0)</f>
        <v>#REF!</v>
      </c>
      <c r="AR497" s="1" t="e">
        <f>_xlfn.XLOOKUP($L497,Pos!$A:$A,Pos!AH:AH,_xlfn.XLOOKUP($L497,#REF!,#REF!, ""), 0)</f>
        <v>#REF!</v>
      </c>
      <c r="AS497" s="1" t="e">
        <f>_xlfn.XLOOKUP($L497,Pos!$A:$A,Pos!AI:AI,_xlfn.XLOOKUP($L497,#REF!,#REF!, ""), 0)</f>
        <v>#REF!</v>
      </c>
      <c r="AT497" s="1" t="e">
        <f>_xlfn.XLOOKUP($L497,Pos!$A:$A,Pos!AJ:AJ,_xlfn.XLOOKUP($L497,#REF!,#REF!, ""), 0)</f>
        <v>#REF!</v>
      </c>
      <c r="AU497" s="1" t="e">
        <f>_xlfn.XLOOKUP($L497,Pos!$A:$A,Pos!AK:AK,_xlfn.XLOOKUP($L497,#REF!,#REF!, ""), 0)</f>
        <v>#REF!</v>
      </c>
      <c r="AV497" s="1" t="e">
        <f>_xlfn.XLOOKUP($L497,Pos!$A:$A,Pos!AL:AL,_xlfn.XLOOKUP($L497,#REF!,#REF!, ""), 0)</f>
        <v>#REF!</v>
      </c>
      <c r="AW497" s="1" t="e">
        <f>_xlfn.XLOOKUP($L497,Pos!$A:$A,Pos!AM:AM,_xlfn.XLOOKUP($L497,#REF!,#REF!, ""), 0)</f>
        <v>#REF!</v>
      </c>
      <c r="AX497" s="1" t="e">
        <f>_xlfn.XLOOKUP($L497,Pos!$A:$A,Pos!AN:AN,_xlfn.XLOOKUP($L497,#REF!,#REF!, ""), 0)</f>
        <v>#REF!</v>
      </c>
      <c r="AY497" s="1" t="e">
        <f>_xlfn.XLOOKUP($L497,Pos!$A:$A,Pos!AO:AO,_xlfn.XLOOKUP($L497,#REF!,#REF!, ""), 0)</f>
        <v>#REF!</v>
      </c>
      <c r="AZ497" s="7" t="str">
        <f t="shared" si="166"/>
        <v>OUT</v>
      </c>
      <c r="BA497" s="1">
        <f>IF(OR(_xlfn.XLOOKUP(L497,Pos!B:B,Pos!L:L,FALSE)="ESG Reason",_xlfn.XLOOKUP(L497,Pos!B:B,Pos!L:L,FALSE)="Blacklisted"),1,0)</f>
        <v>0</v>
      </c>
      <c r="BC497" s="11">
        <v>9.1408940145659067E-11</v>
      </c>
      <c r="BD497" s="11">
        <f>_xlfn.XLOOKUP($L497,Pos!$B:$B,Pos!H:H,0, 0)</f>
        <v>0</v>
      </c>
      <c r="BE497" s="11">
        <f>_xlfn.XLOOKUP($L497,Pos!$B:$B,Pos!I:I,0, 0)</f>
        <v>4.7868225464016168E-4</v>
      </c>
      <c r="BF497" s="18">
        <f t="shared" si="167"/>
        <v>4.7868225464016168E-4</v>
      </c>
      <c r="BG497" s="1">
        <f t="shared" si="168"/>
        <v>1</v>
      </c>
      <c r="BH497" s="1">
        <f t="shared" si="169"/>
        <v>30</v>
      </c>
      <c r="BI497" s="18">
        <f t="shared" si="170"/>
        <v>9.1408940145659067E-11</v>
      </c>
      <c r="BJ497" s="3">
        <f t="shared" si="171"/>
        <v>0</v>
      </c>
      <c r="BK497" s="18">
        <f t="shared" si="172"/>
        <v>0</v>
      </c>
    </row>
    <row r="498" spans="3:63" x14ac:dyDescent="0.25">
      <c r="C498" s="3"/>
      <c r="D498" s="3"/>
      <c r="E498" s="3"/>
      <c r="F498" s="3"/>
      <c r="G498" s="51" t="s">
        <v>421</v>
      </c>
      <c r="H498" s="8" t="str">
        <f t="shared" si="162"/>
        <v>0%Others</v>
      </c>
      <c r="I498" s="11" cm="1">
        <f t="array" ref="I498">IF(
   AZ498 = "OUT", 0,IF(
   BD498 &gt;= LARGE(IF(ISNUMBER(BD:BD), BD:BD), 3),
   BE498 - 0.001,
   IF(BE498 &gt;=VLOOKUP(P498,mapping!$A:$B,2,FALSE), BE498,VLOOKUP(P498,mapping!$A$2:$B$8,2,FALSE))
))</f>
        <v>0</v>
      </c>
      <c r="J498" s="11" cm="1">
        <f t="array" ref="J498">IF(
    AZ498="OUT",0,IF(IF(
                      BD498&gt;=LARGE(IF(ISNUMBER(BD:BD),BD:BD),3),
                      BE498+0.001,
                      VLOOKUP(H498,mapping!$D:$E,2,FALSE)
                      )&gt;I498,
                   IF(
                      BD498&gt;=LARGE(IF(ISNUMBER(BD:BD),BD:BD),3),
                      BE498+0.001,
                      VLOOKUP(H498,mapping!$D:$E,2,FALSE)
                      ),
                   I498+0.002))</f>
        <v>0</v>
      </c>
      <c r="K498" s="8">
        <f t="shared" si="163"/>
        <v>4.762717882747673E-4</v>
      </c>
      <c r="L498" s="1" t="str">
        <f>Pos!B20</f>
        <v>AU000000GMG2</v>
      </c>
      <c r="M498" s="1" t="str">
        <f>_xlfn.XLOOKUP($L498,Pos!B:B,Pos!D:D,, 0)</f>
        <v>Goodman Group</v>
      </c>
      <c r="N498" s="1" t="str">
        <f>_xlfn.XLOOKUP($L498,Pos!B:B,Pos!E:E,, 0)</f>
        <v>Real Estate</v>
      </c>
      <c r="O498" s="1" t="str">
        <f t="shared" si="164"/>
        <v>Real Estate_Others</v>
      </c>
      <c r="P498" s="1" t="str">
        <f>_xlfn.XLOOKUP($L498,Pos!B:B,Pos!F:F,, 0)</f>
        <v>Others</v>
      </c>
      <c r="Q498" s="1">
        <v>0</v>
      </c>
      <c r="R498" s="9">
        <f>_xlfn.XLOOKUP($L498,Pos!$B:$B,Pos!N:N,0, 0)</f>
        <v>1.2</v>
      </c>
      <c r="S498" s="9">
        <f>_xlfn.XLOOKUP($L498,Pos!$B:$B,Pos!O:O,0, 0)</f>
        <v>1.919667</v>
      </c>
      <c r="T498" s="9">
        <f>_xlfn.XLOOKUP($L498,Pos!$B:$B,Pos!P:P,0, 0)</f>
        <v>5.125</v>
      </c>
      <c r="U498" s="9">
        <f>_xlfn.XLOOKUP($L498,Pos!$B:$B,Pos!Q:Q,0, 0)</f>
        <v>3.5</v>
      </c>
      <c r="V498" s="9">
        <f>_xlfn.XLOOKUP($L498,Pos!$B:$B,Pos!R:R,0, 0)</f>
        <v>2.5</v>
      </c>
      <c r="W498" s="9">
        <f>_xlfn.XLOOKUP($L498,Pos!$B:$B,Pos!S:S,0, 0)</f>
        <v>5.5833329999999997</v>
      </c>
      <c r="X498" s="9" t="str">
        <f>_xlfn.XLOOKUP($L498,Pos!$B:$B,Pos!J:J,0, 0)</f>
        <v>Outperform</v>
      </c>
      <c r="Y498" s="1">
        <v>0</v>
      </c>
      <c r="Z498" s="1">
        <v>0</v>
      </c>
      <c r="AA498" s="1">
        <f t="shared" si="165"/>
        <v>0</v>
      </c>
      <c r="AB498" s="9">
        <f>_xlfn.XLOOKUP(L498,Pos!B:B,Pos!K:K,-1,0)</f>
        <v>1.666666666666667</v>
      </c>
      <c r="AC498" s="1" t="e">
        <f>_xlfn.XLOOKUP($L498,Pos!$A:$A,Pos!S:S,_xlfn.XLOOKUP($L498,#REF!,#REF!, ""), 0)</f>
        <v>#REF!</v>
      </c>
      <c r="AD498" s="1" t="e">
        <f>_xlfn.XLOOKUP($L498,Pos!$A:$A,Pos!T:T,_xlfn.XLOOKUP($L498,#REF!,#REF!, ""), 0)</f>
        <v>#REF!</v>
      </c>
      <c r="AE498" s="1" t="e">
        <f>_xlfn.XLOOKUP($L498,Pos!$A:$A,Pos!U:U,_xlfn.XLOOKUP($L498,#REF!,#REF!, ""), 0)</f>
        <v>#REF!</v>
      </c>
      <c r="AF498" s="1" t="e">
        <f>_xlfn.XLOOKUP($L498,Pos!$A:$A,Pos!V:V,_xlfn.XLOOKUP($L498,#REF!,#REF!, ""), 0)</f>
        <v>#REF!</v>
      </c>
      <c r="AG498" s="1" t="e">
        <f>_xlfn.XLOOKUP($L498,Pos!$A:$A,Pos!W:W,_xlfn.XLOOKUP($L498,#REF!,#REF!, ""), 0)</f>
        <v>#REF!</v>
      </c>
      <c r="AH498" s="1" t="e">
        <f>_xlfn.XLOOKUP($L498,Pos!$A:$A,Pos!X:X,_xlfn.XLOOKUP($L498,#REF!,#REF!, ""), 0)</f>
        <v>#REF!</v>
      </c>
      <c r="AI498" s="1" t="e">
        <f>_xlfn.XLOOKUP($L498,Pos!$A:$A,Pos!Y:Y,_xlfn.XLOOKUP($L498,#REF!,#REF!, ""), 0)</f>
        <v>#REF!</v>
      </c>
      <c r="AJ498" s="1" t="e">
        <f>_xlfn.XLOOKUP($L498,Pos!$A:$A,Pos!Z:Z,_xlfn.XLOOKUP($L498,#REF!,#REF!, ""), 0)</f>
        <v>#REF!</v>
      </c>
      <c r="AK498" s="1" t="e">
        <f>_xlfn.XLOOKUP($L498,Pos!$A:$A,Pos!AA:AA,_xlfn.XLOOKUP($L498,#REF!,#REF!, ""), 0)</f>
        <v>#REF!</v>
      </c>
      <c r="AL498" s="1" t="e">
        <f>_xlfn.XLOOKUP($L498,Pos!$A:$A,Pos!AB:AB,_xlfn.XLOOKUP($L498,#REF!,#REF!, ""), 0)</f>
        <v>#REF!</v>
      </c>
      <c r="AM498" s="1" t="e">
        <f>_xlfn.XLOOKUP($L498,Pos!$A:$A,Pos!AC:AC,_xlfn.XLOOKUP($L498,#REF!,#REF!, ""), 0)</f>
        <v>#REF!</v>
      </c>
      <c r="AN498" s="1" t="e">
        <f>_xlfn.XLOOKUP($L498,Pos!$A:$A,Pos!AD:AD,_xlfn.XLOOKUP($L498,#REF!,#REF!, ""), 0)</f>
        <v>#REF!</v>
      </c>
      <c r="AO498" s="1" t="e">
        <f>_xlfn.XLOOKUP($L498,Pos!$A:$A,Pos!AE:AE,_xlfn.XLOOKUP($L498,#REF!,#REF!, ""), 0)</f>
        <v>#REF!</v>
      </c>
      <c r="AP498" s="1" t="e">
        <f>_xlfn.XLOOKUP($L498,Pos!$A:$A,Pos!AF:AF,_xlfn.XLOOKUP($L498,#REF!,#REF!, ""), 0)</f>
        <v>#REF!</v>
      </c>
      <c r="AQ498" s="1" t="e">
        <f>_xlfn.XLOOKUP($L498,Pos!$A:$A,Pos!AG:AG,_xlfn.XLOOKUP($L498,#REF!,#REF!, ""), 0)</f>
        <v>#REF!</v>
      </c>
      <c r="AR498" s="1" t="e">
        <f>_xlfn.XLOOKUP($L498,Pos!$A:$A,Pos!AH:AH,_xlfn.XLOOKUP($L498,#REF!,#REF!, ""), 0)</f>
        <v>#REF!</v>
      </c>
      <c r="AS498" s="1" t="e">
        <f>_xlfn.XLOOKUP($L498,Pos!$A:$A,Pos!AI:AI,_xlfn.XLOOKUP($L498,#REF!,#REF!, ""), 0)</f>
        <v>#REF!</v>
      </c>
      <c r="AT498" s="1" t="e">
        <f>_xlfn.XLOOKUP($L498,Pos!$A:$A,Pos!AJ:AJ,_xlfn.XLOOKUP($L498,#REF!,#REF!, ""), 0)</f>
        <v>#REF!</v>
      </c>
      <c r="AU498" s="1" t="e">
        <f>_xlfn.XLOOKUP($L498,Pos!$A:$A,Pos!AK:AK,_xlfn.XLOOKUP($L498,#REF!,#REF!, ""), 0)</f>
        <v>#REF!</v>
      </c>
      <c r="AV498" s="1" t="e">
        <f>_xlfn.XLOOKUP($L498,Pos!$A:$A,Pos!AL:AL,_xlfn.XLOOKUP($L498,#REF!,#REF!, ""), 0)</f>
        <v>#REF!</v>
      </c>
      <c r="AW498" s="1" t="e">
        <f>_xlfn.XLOOKUP($L498,Pos!$A:$A,Pos!AM:AM,_xlfn.XLOOKUP($L498,#REF!,#REF!, ""), 0)</f>
        <v>#REF!</v>
      </c>
      <c r="AX498" s="1" t="e">
        <f>_xlfn.XLOOKUP($L498,Pos!$A:$A,Pos!AN:AN,_xlfn.XLOOKUP($L498,#REF!,#REF!, ""), 0)</f>
        <v>#REF!</v>
      </c>
      <c r="AY498" s="1" t="e">
        <f>_xlfn.XLOOKUP($L498,Pos!$A:$A,Pos!AO:AO,_xlfn.XLOOKUP($L498,#REF!,#REF!, ""), 0)</f>
        <v>#REF!</v>
      </c>
      <c r="AZ498" s="7" t="str">
        <f t="shared" si="166"/>
        <v>OUT</v>
      </c>
      <c r="BA498" s="1">
        <f>IF(OR(_xlfn.XLOOKUP(L498,Pos!B:B,Pos!L:L,FALSE)="ESG Reason",_xlfn.XLOOKUP(L498,Pos!B:B,Pos!L:L,FALSE)="Blacklisted"),1,0)</f>
        <v>0</v>
      </c>
      <c r="BC498" s="11">
        <v>9.6185907372536417E-11</v>
      </c>
      <c r="BD498" s="11">
        <f>_xlfn.XLOOKUP($L498,Pos!$B:$B,Pos!H:H,0, 0)</f>
        <v>0</v>
      </c>
      <c r="BE498" s="11">
        <f>_xlfn.XLOOKUP($L498,Pos!$B:$B,Pos!I:I,0, 0)</f>
        <v>4.762717882747673E-4</v>
      </c>
      <c r="BF498" s="18">
        <f t="shared" si="167"/>
        <v>4.762717882747673E-4</v>
      </c>
      <c r="BG498" s="1">
        <f t="shared" si="168"/>
        <v>3</v>
      </c>
      <c r="BH498" s="1">
        <f t="shared" si="169"/>
        <v>52</v>
      </c>
      <c r="BI498" s="18">
        <f t="shared" si="170"/>
        <v>9.6185907372536417E-11</v>
      </c>
      <c r="BJ498" s="3">
        <f t="shared" si="171"/>
        <v>0</v>
      </c>
      <c r="BK498" s="18">
        <f t="shared" si="172"/>
        <v>0</v>
      </c>
    </row>
    <row r="499" spans="3:63" x14ac:dyDescent="0.25">
      <c r="C499" s="3"/>
      <c r="D499" s="3"/>
      <c r="E499" s="3"/>
      <c r="F499" s="3"/>
      <c r="G499" s="51" t="s">
        <v>424</v>
      </c>
      <c r="H499" s="8" t="str">
        <f t="shared" si="162"/>
        <v>0%North America</v>
      </c>
      <c r="I499" s="11" cm="1">
        <f t="array" ref="I499">IF(
   AZ499 = "OUT", 0,IF(
   BD499 &gt;= LARGE(IF(ISNUMBER(BD:BD), BD:BD), 3),
   BE499 - 0.001,
   IF(BE499 &gt;=VLOOKUP(P499,mapping!$A:$B,2,FALSE), BE499,VLOOKUP(P499,mapping!$A$2:$B$8,2,FALSE))
))</f>
        <v>0</v>
      </c>
      <c r="J499" s="11" cm="1">
        <f t="array" ref="J499">IF(
    AZ499="OUT",0,IF(IF(
                      BD499&gt;=LARGE(IF(ISNUMBER(BD:BD),BD:BD),3),
                      BE499+0.001,
                      VLOOKUP(H499,mapping!$D:$E,2,FALSE)
                      )&gt;I499,
                   IF(
                      BD499&gt;=LARGE(IF(ISNUMBER(BD:BD),BD:BD),3),
                      BE499+0.001,
                      VLOOKUP(H499,mapping!$D:$E,2,FALSE)
                      ),
                   I499+0.002))</f>
        <v>0</v>
      </c>
      <c r="K499" s="8">
        <f t="shared" si="163"/>
        <v>4.7626038654182448E-4</v>
      </c>
      <c r="L499" s="1" t="str">
        <f>Pos!B106</f>
        <v>CA3518581051</v>
      </c>
      <c r="M499" s="1" t="str">
        <f>_xlfn.XLOOKUP($L499,Pos!B:B,Pos!D:D,, 0)</f>
        <v>Franco-Nevada Corporation</v>
      </c>
      <c r="N499" s="1" t="str">
        <f>_xlfn.XLOOKUP($L499,Pos!B:B,Pos!E:E,, 0)</f>
        <v>Basic Resources</v>
      </c>
      <c r="O499" s="1" t="str">
        <f t="shared" si="164"/>
        <v>Basic Resources_North America</v>
      </c>
      <c r="P499" s="1" t="str">
        <f>_xlfn.XLOOKUP($L499,Pos!B:B,Pos!F:F,, 0)</f>
        <v>North America</v>
      </c>
      <c r="Q499" s="1">
        <v>0</v>
      </c>
      <c r="R499" s="9">
        <f>_xlfn.XLOOKUP($L499,Pos!$B:$B,Pos!N:N,0, 0)</f>
        <v>3.8</v>
      </c>
      <c r="S499" s="9">
        <f>_xlfn.XLOOKUP($L499,Pos!$B:$B,Pos!O:O,0, 0)</f>
        <v>1.1555</v>
      </c>
      <c r="T499" s="9">
        <f>_xlfn.XLOOKUP($L499,Pos!$B:$B,Pos!P:P,0, 0)</f>
        <v>6.1749999999999998</v>
      </c>
      <c r="U499" s="9">
        <f>_xlfn.XLOOKUP($L499,Pos!$B:$B,Pos!Q:Q,0, 0)</f>
        <v>6</v>
      </c>
      <c r="V499" s="9">
        <f>_xlfn.XLOOKUP($L499,Pos!$B:$B,Pos!R:R,0, 0)</f>
        <v>7.0666669999999998</v>
      </c>
      <c r="W499" s="9">
        <f>_xlfn.XLOOKUP($L499,Pos!$B:$B,Pos!S:S,0, 0)</f>
        <v>6</v>
      </c>
      <c r="X499" s="9" t="str">
        <f>_xlfn.XLOOKUP($L499,Pos!$B:$B,Pos!J:J,0, 0)</f>
        <v>Outperform</v>
      </c>
      <c r="Y499" s="1">
        <v>0</v>
      </c>
      <c r="Z499" s="1">
        <v>0</v>
      </c>
      <c r="AA499" s="1">
        <f t="shared" si="165"/>
        <v>0</v>
      </c>
      <c r="AB499" s="9">
        <f>_xlfn.XLOOKUP(L499,Pos!B:B,Pos!K:K,-1,0)</f>
        <v>-1</v>
      </c>
      <c r="AC499" s="1" t="e">
        <f>_xlfn.XLOOKUP($L499,Pos!$A:$A,Pos!S:S,_xlfn.XLOOKUP($L499,#REF!,#REF!, ""), 0)</f>
        <v>#REF!</v>
      </c>
      <c r="AD499" s="1" t="e">
        <f>_xlfn.XLOOKUP($L499,Pos!$A:$A,Pos!T:T,_xlfn.XLOOKUP($L499,#REF!,#REF!, ""), 0)</f>
        <v>#REF!</v>
      </c>
      <c r="AE499" s="1" t="e">
        <f>_xlfn.XLOOKUP($L499,Pos!$A:$A,Pos!U:U,_xlfn.XLOOKUP($L499,#REF!,#REF!, ""), 0)</f>
        <v>#REF!</v>
      </c>
      <c r="AF499" s="1" t="e">
        <f>_xlfn.XLOOKUP($L499,Pos!$A:$A,Pos!V:V,_xlfn.XLOOKUP($L499,#REF!,#REF!, ""), 0)</f>
        <v>#REF!</v>
      </c>
      <c r="AG499" s="1" t="e">
        <f>_xlfn.XLOOKUP($L499,Pos!$A:$A,Pos!W:W,_xlfn.XLOOKUP($L499,#REF!,#REF!, ""), 0)</f>
        <v>#REF!</v>
      </c>
      <c r="AH499" s="1" t="e">
        <f>_xlfn.XLOOKUP($L499,Pos!$A:$A,Pos!X:X,_xlfn.XLOOKUP($L499,#REF!,#REF!, ""), 0)</f>
        <v>#REF!</v>
      </c>
      <c r="AI499" s="1" t="e">
        <f>_xlfn.XLOOKUP($L499,Pos!$A:$A,Pos!Y:Y,_xlfn.XLOOKUP($L499,#REF!,#REF!, ""), 0)</f>
        <v>#REF!</v>
      </c>
      <c r="AJ499" s="1" t="e">
        <f>_xlfn.XLOOKUP($L499,Pos!$A:$A,Pos!Z:Z,_xlfn.XLOOKUP($L499,#REF!,#REF!, ""), 0)</f>
        <v>#REF!</v>
      </c>
      <c r="AK499" s="1" t="e">
        <f>_xlfn.XLOOKUP($L499,Pos!$A:$A,Pos!AA:AA,_xlfn.XLOOKUP($L499,#REF!,#REF!, ""), 0)</f>
        <v>#REF!</v>
      </c>
      <c r="AL499" s="1" t="e">
        <f>_xlfn.XLOOKUP($L499,Pos!$A:$A,Pos!AB:AB,_xlfn.XLOOKUP($L499,#REF!,#REF!, ""), 0)</f>
        <v>#REF!</v>
      </c>
      <c r="AM499" s="1" t="e">
        <f>_xlfn.XLOOKUP($L499,Pos!$A:$A,Pos!AC:AC,_xlfn.XLOOKUP($L499,#REF!,#REF!, ""), 0)</f>
        <v>#REF!</v>
      </c>
      <c r="AN499" s="1" t="e">
        <f>_xlfn.XLOOKUP($L499,Pos!$A:$A,Pos!AD:AD,_xlfn.XLOOKUP($L499,#REF!,#REF!, ""), 0)</f>
        <v>#REF!</v>
      </c>
      <c r="AO499" s="1" t="e">
        <f>_xlfn.XLOOKUP($L499,Pos!$A:$A,Pos!AE:AE,_xlfn.XLOOKUP($L499,#REF!,#REF!, ""), 0)</f>
        <v>#REF!</v>
      </c>
      <c r="AP499" s="1" t="e">
        <f>_xlfn.XLOOKUP($L499,Pos!$A:$A,Pos!AF:AF,_xlfn.XLOOKUP($L499,#REF!,#REF!, ""), 0)</f>
        <v>#REF!</v>
      </c>
      <c r="AQ499" s="1" t="e">
        <f>_xlfn.XLOOKUP($L499,Pos!$A:$A,Pos!AG:AG,_xlfn.XLOOKUP($L499,#REF!,#REF!, ""), 0)</f>
        <v>#REF!</v>
      </c>
      <c r="AR499" s="1" t="e">
        <f>_xlfn.XLOOKUP($L499,Pos!$A:$A,Pos!AH:AH,_xlfn.XLOOKUP($L499,#REF!,#REF!, ""), 0)</f>
        <v>#REF!</v>
      </c>
      <c r="AS499" s="1" t="e">
        <f>_xlfn.XLOOKUP($L499,Pos!$A:$A,Pos!AI:AI,_xlfn.XLOOKUP($L499,#REF!,#REF!, ""), 0)</f>
        <v>#REF!</v>
      </c>
      <c r="AT499" s="1" t="e">
        <f>_xlfn.XLOOKUP($L499,Pos!$A:$A,Pos!AJ:AJ,_xlfn.XLOOKUP($L499,#REF!,#REF!, ""), 0)</f>
        <v>#REF!</v>
      </c>
      <c r="AU499" s="1" t="e">
        <f>_xlfn.XLOOKUP($L499,Pos!$A:$A,Pos!AK:AK,_xlfn.XLOOKUP($L499,#REF!,#REF!, ""), 0)</f>
        <v>#REF!</v>
      </c>
      <c r="AV499" s="1" t="e">
        <f>_xlfn.XLOOKUP($L499,Pos!$A:$A,Pos!AL:AL,_xlfn.XLOOKUP($L499,#REF!,#REF!, ""), 0)</f>
        <v>#REF!</v>
      </c>
      <c r="AW499" s="1" t="e">
        <f>_xlfn.XLOOKUP($L499,Pos!$A:$A,Pos!AM:AM,_xlfn.XLOOKUP($L499,#REF!,#REF!, ""), 0)</f>
        <v>#REF!</v>
      </c>
      <c r="AX499" s="1" t="e">
        <f>_xlfn.XLOOKUP($L499,Pos!$A:$A,Pos!AN:AN,_xlfn.XLOOKUP($L499,#REF!,#REF!, ""), 0)</f>
        <v>#REF!</v>
      </c>
      <c r="AY499" s="1" t="e">
        <f>_xlfn.XLOOKUP($L499,Pos!$A:$A,Pos!AO:AO,_xlfn.XLOOKUP($L499,#REF!,#REF!, ""), 0)</f>
        <v>#REF!</v>
      </c>
      <c r="AZ499" s="7" t="str">
        <f t="shared" si="166"/>
        <v>OUT</v>
      </c>
      <c r="BA499" s="1">
        <f>IF(OR(_xlfn.XLOOKUP(L499,Pos!B:B,Pos!L:L,FALSE)="ESG Reason",_xlfn.XLOOKUP(L499,Pos!B:B,Pos!L:L,FALSE)="Blacklisted"),1,0)</f>
        <v>0</v>
      </c>
      <c r="BC499" s="11">
        <v>8.7923654052718438E-11</v>
      </c>
      <c r="BD499" s="11">
        <f>_xlfn.XLOOKUP($L499,Pos!$B:$B,Pos!H:H,0, 0)</f>
        <v>0</v>
      </c>
      <c r="BE499" s="11">
        <f>_xlfn.XLOOKUP($L499,Pos!$B:$B,Pos!I:I,0, 0)</f>
        <v>4.7626038654182448E-4</v>
      </c>
      <c r="BF499" s="18">
        <f t="shared" si="167"/>
        <v>4.7626038654182448E-4</v>
      </c>
      <c r="BG499" s="1">
        <f t="shared" si="168"/>
        <v>1</v>
      </c>
      <c r="BH499" s="1">
        <f t="shared" si="169"/>
        <v>22</v>
      </c>
      <c r="BI499" s="18">
        <f t="shared" si="170"/>
        <v>8.7923654052718438E-11</v>
      </c>
      <c r="BJ499" s="3">
        <f t="shared" si="171"/>
        <v>0</v>
      </c>
      <c r="BK499" s="18">
        <f t="shared" si="172"/>
        <v>0</v>
      </c>
    </row>
    <row r="500" spans="3:63" x14ac:dyDescent="0.25">
      <c r="C500" s="3"/>
      <c r="D500" s="3"/>
      <c r="E500" s="3"/>
      <c r="F500" s="3"/>
      <c r="G500" s="51" t="s">
        <v>430</v>
      </c>
      <c r="H500" s="8" t="str">
        <f t="shared" si="162"/>
        <v>0%North America</v>
      </c>
      <c r="I500" s="11" cm="1">
        <f t="array" ref="I500">IF(
   AZ500 = "OUT", 0,IF(
   BD500 &gt;= LARGE(IF(ISNUMBER(BD:BD), BD:BD), 3),
   BE500 - 0.001,
   IF(BE500 &gt;=VLOOKUP(P500,mapping!$A:$B,2,FALSE), BE500,VLOOKUP(P500,mapping!$A$2:$B$8,2,FALSE))
))</f>
        <v>0</v>
      </c>
      <c r="J500" s="11" cm="1">
        <f t="array" ref="J500">IF(
    AZ500="OUT",0,IF(IF(
                      BD500&gt;=LARGE(IF(ISNUMBER(BD:BD),BD:BD),3),
                      BE500+0.001,
                      VLOOKUP(H500,mapping!$D:$E,2,FALSE)
                      )&gt;I500,
                   IF(
                      BD500&gt;=LARGE(IF(ISNUMBER(BD:BD),BD:BD),3),
                      BE500+0.001,
                      VLOOKUP(H500,mapping!$D:$E,2,FALSE)
                      ),
                   I500+0.002))</f>
        <v>0</v>
      </c>
      <c r="K500" s="8">
        <f t="shared" si="163"/>
        <v>4.7567229715845779E-4</v>
      </c>
      <c r="L500" s="1" t="str">
        <f>Pos!B1286</f>
        <v>US9291601097</v>
      </c>
      <c r="M500" s="1" t="str">
        <f>_xlfn.XLOOKUP($L500,Pos!B:B,Pos!D:D,, 0)</f>
        <v>Vulcan Materials Company</v>
      </c>
      <c r="N500" s="1" t="str">
        <f>_xlfn.XLOOKUP($L500,Pos!B:B,Pos!E:E,, 0)</f>
        <v>Construction</v>
      </c>
      <c r="O500" s="1" t="str">
        <f t="shared" si="164"/>
        <v>Construction_North America</v>
      </c>
      <c r="P500" s="1" t="str">
        <f>_xlfn.XLOOKUP($L500,Pos!B:B,Pos!F:F,, 0)</f>
        <v>North America</v>
      </c>
      <c r="Q500" s="1">
        <v>0</v>
      </c>
      <c r="R500" s="9">
        <f>_xlfn.XLOOKUP($L500,Pos!$B:$B,Pos!N:N,0, 0)</f>
        <v>3.96</v>
      </c>
      <c r="S500" s="9">
        <f>_xlfn.XLOOKUP($L500,Pos!$B:$B,Pos!O:O,0, 0)</f>
        <v>2.6341670000000001</v>
      </c>
      <c r="T500" s="9">
        <f>_xlfn.XLOOKUP($L500,Pos!$B:$B,Pos!P:P,0, 0)</f>
        <v>4.5</v>
      </c>
      <c r="U500" s="9">
        <f>_xlfn.XLOOKUP($L500,Pos!$B:$B,Pos!Q:Q,0, 0)</f>
        <v>5</v>
      </c>
      <c r="V500" s="9">
        <f>_xlfn.XLOOKUP($L500,Pos!$B:$B,Pos!R:R,0, 0)</f>
        <v>9.3666669999999996</v>
      </c>
      <c r="W500" s="9">
        <f>_xlfn.XLOOKUP($L500,Pos!$B:$B,Pos!S:S,0, 0)</f>
        <v>6.7933329999999996</v>
      </c>
      <c r="X500" s="9" t="str">
        <f>_xlfn.XLOOKUP($L500,Pos!$B:$B,Pos!J:J,0, 0)</f>
        <v>Outperform</v>
      </c>
      <c r="Y500" s="1">
        <v>0</v>
      </c>
      <c r="Z500" s="1">
        <v>0</v>
      </c>
      <c r="AA500" s="1">
        <f t="shared" si="165"/>
        <v>0</v>
      </c>
      <c r="AB500" s="9">
        <f>_xlfn.XLOOKUP(L500,Pos!B:B,Pos!K:K,-1,0)</f>
        <v>2.1428571428571428</v>
      </c>
      <c r="AC500" s="1" t="e">
        <f>_xlfn.XLOOKUP($L500,Pos!$A:$A,Pos!S:S,_xlfn.XLOOKUP($L500,#REF!,#REF!, ""), 0)</f>
        <v>#REF!</v>
      </c>
      <c r="AD500" s="1" t="e">
        <f>_xlfn.XLOOKUP($L500,Pos!$A:$A,Pos!T:T,_xlfn.XLOOKUP($L500,#REF!,#REF!, ""), 0)</f>
        <v>#REF!</v>
      </c>
      <c r="AE500" s="1" t="e">
        <f>_xlfn.XLOOKUP($L500,Pos!$A:$A,Pos!U:U,_xlfn.XLOOKUP($L500,#REF!,#REF!, ""), 0)</f>
        <v>#REF!</v>
      </c>
      <c r="AF500" s="1" t="e">
        <f>_xlfn.XLOOKUP($L500,Pos!$A:$A,Pos!V:V,_xlfn.XLOOKUP($L500,#REF!,#REF!, ""), 0)</f>
        <v>#REF!</v>
      </c>
      <c r="AG500" s="1" t="e">
        <f>_xlfn.XLOOKUP($L500,Pos!$A:$A,Pos!W:W,_xlfn.XLOOKUP($L500,#REF!,#REF!, ""), 0)</f>
        <v>#REF!</v>
      </c>
      <c r="AH500" s="1" t="e">
        <f>_xlfn.XLOOKUP($L500,Pos!$A:$A,Pos!X:X,_xlfn.XLOOKUP($L500,#REF!,#REF!, ""), 0)</f>
        <v>#REF!</v>
      </c>
      <c r="AI500" s="1" t="e">
        <f>_xlfn.XLOOKUP($L500,Pos!$A:$A,Pos!Y:Y,_xlfn.XLOOKUP($L500,#REF!,#REF!, ""), 0)</f>
        <v>#REF!</v>
      </c>
      <c r="AJ500" s="1" t="e">
        <f>_xlfn.XLOOKUP($L500,Pos!$A:$A,Pos!Z:Z,_xlfn.XLOOKUP($L500,#REF!,#REF!, ""), 0)</f>
        <v>#REF!</v>
      </c>
      <c r="AK500" s="1" t="e">
        <f>_xlfn.XLOOKUP($L500,Pos!$A:$A,Pos!AA:AA,_xlfn.XLOOKUP($L500,#REF!,#REF!, ""), 0)</f>
        <v>#REF!</v>
      </c>
      <c r="AL500" s="1" t="e">
        <f>_xlfn.XLOOKUP($L500,Pos!$A:$A,Pos!AB:AB,_xlfn.XLOOKUP($L500,#REF!,#REF!, ""), 0)</f>
        <v>#REF!</v>
      </c>
      <c r="AM500" s="1" t="e">
        <f>_xlfn.XLOOKUP($L500,Pos!$A:$A,Pos!AC:AC,_xlfn.XLOOKUP($L500,#REF!,#REF!, ""), 0)</f>
        <v>#REF!</v>
      </c>
      <c r="AN500" s="1" t="e">
        <f>_xlfn.XLOOKUP($L500,Pos!$A:$A,Pos!AD:AD,_xlfn.XLOOKUP($L500,#REF!,#REF!, ""), 0)</f>
        <v>#REF!</v>
      </c>
      <c r="AO500" s="1" t="e">
        <f>_xlfn.XLOOKUP($L500,Pos!$A:$A,Pos!AE:AE,_xlfn.XLOOKUP($L500,#REF!,#REF!, ""), 0)</f>
        <v>#REF!</v>
      </c>
      <c r="AP500" s="1" t="e">
        <f>_xlfn.XLOOKUP($L500,Pos!$A:$A,Pos!AF:AF,_xlfn.XLOOKUP($L500,#REF!,#REF!, ""), 0)</f>
        <v>#REF!</v>
      </c>
      <c r="AQ500" s="1" t="e">
        <f>_xlfn.XLOOKUP($L500,Pos!$A:$A,Pos!AG:AG,_xlfn.XLOOKUP($L500,#REF!,#REF!, ""), 0)</f>
        <v>#REF!</v>
      </c>
      <c r="AR500" s="1" t="e">
        <f>_xlfn.XLOOKUP($L500,Pos!$A:$A,Pos!AH:AH,_xlfn.XLOOKUP($L500,#REF!,#REF!, ""), 0)</f>
        <v>#REF!</v>
      </c>
      <c r="AS500" s="1" t="e">
        <f>_xlfn.XLOOKUP($L500,Pos!$A:$A,Pos!AI:AI,_xlfn.XLOOKUP($L500,#REF!,#REF!, ""), 0)</f>
        <v>#REF!</v>
      </c>
      <c r="AT500" s="1" t="e">
        <f>_xlfn.XLOOKUP($L500,Pos!$A:$A,Pos!AJ:AJ,_xlfn.XLOOKUP($L500,#REF!,#REF!, ""), 0)</f>
        <v>#REF!</v>
      </c>
      <c r="AU500" s="1" t="e">
        <f>_xlfn.XLOOKUP($L500,Pos!$A:$A,Pos!AK:AK,_xlfn.XLOOKUP($L500,#REF!,#REF!, ""), 0)</f>
        <v>#REF!</v>
      </c>
      <c r="AV500" s="1" t="e">
        <f>_xlfn.XLOOKUP($L500,Pos!$A:$A,Pos!AL:AL,_xlfn.XLOOKUP($L500,#REF!,#REF!, ""), 0)</f>
        <v>#REF!</v>
      </c>
      <c r="AW500" s="1" t="e">
        <f>_xlfn.XLOOKUP($L500,Pos!$A:$A,Pos!AM:AM,_xlfn.XLOOKUP($L500,#REF!,#REF!, ""), 0)</f>
        <v>#REF!</v>
      </c>
      <c r="AX500" s="1" t="e">
        <f>_xlfn.XLOOKUP($L500,Pos!$A:$A,Pos!AN:AN,_xlfn.XLOOKUP($L500,#REF!,#REF!, ""), 0)</f>
        <v>#REF!</v>
      </c>
      <c r="AY500" s="1" t="e">
        <f>_xlfn.XLOOKUP($L500,Pos!$A:$A,Pos!AO:AO,_xlfn.XLOOKUP($L500,#REF!,#REF!, ""), 0)</f>
        <v>#REF!</v>
      </c>
      <c r="AZ500" s="7" t="str">
        <f t="shared" si="166"/>
        <v>OUT</v>
      </c>
      <c r="BA500" s="1">
        <f>IF(OR(_xlfn.XLOOKUP(L500,Pos!B:B,Pos!L:L,FALSE)="ESG Reason",_xlfn.XLOOKUP(L500,Pos!B:B,Pos!L:L,FALSE)="Blacklisted"),1,0)</f>
        <v>1</v>
      </c>
      <c r="BC500" s="11">
        <v>1.6402837566081859E-10</v>
      </c>
      <c r="BD500" s="11">
        <f>_xlfn.XLOOKUP($L500,Pos!$B:$B,Pos!H:H,0, 0)</f>
        <v>0</v>
      </c>
      <c r="BE500" s="11">
        <f>_xlfn.XLOOKUP($L500,Pos!$B:$B,Pos!I:I,0, 0)</f>
        <v>4.7567229715845779E-4</v>
      </c>
      <c r="BF500" s="18">
        <f t="shared" si="167"/>
        <v>4.7567229715845779E-4</v>
      </c>
      <c r="BG500" s="1">
        <f t="shared" si="168"/>
        <v>1</v>
      </c>
      <c r="BH500" s="1">
        <f t="shared" si="169"/>
        <v>24</v>
      </c>
      <c r="BI500" s="18">
        <f t="shared" si="170"/>
        <v>1.6402837566081859E-10</v>
      </c>
      <c r="BJ500" s="3">
        <f t="shared" si="171"/>
        <v>0</v>
      </c>
      <c r="BK500" s="18">
        <f t="shared" si="172"/>
        <v>0</v>
      </c>
    </row>
    <row r="501" spans="3:63" x14ac:dyDescent="0.25">
      <c r="C501" s="3"/>
      <c r="D501" s="3"/>
      <c r="E501" s="3"/>
      <c r="F501" s="3"/>
      <c r="G501" s="51" t="s">
        <v>425</v>
      </c>
      <c r="H501" s="8" t="str">
        <f t="shared" si="162"/>
        <v>0%North America</v>
      </c>
      <c r="I501" s="11" cm="1">
        <f t="array" ref="I501">IF(
   AZ501 = "OUT", 0,IF(
   BD501 &gt;= LARGE(IF(ISNUMBER(BD:BD), BD:BD), 3),
   BE501 - 0.001,
   IF(BE501 &gt;=VLOOKUP(P501,mapping!$A:$B,2,FALSE), BE501,VLOOKUP(P501,mapping!$A$2:$B$8,2,FALSE))
))</f>
        <v>0</v>
      </c>
      <c r="J501" s="11" cm="1">
        <f t="array" ref="J501">IF(
    AZ501="OUT",0,IF(IF(
                      BD501&gt;=LARGE(IF(ISNUMBER(BD:BD),BD:BD),3),
                      BE501+0.001,
                      VLOOKUP(H501,mapping!$D:$E,2,FALSE)
                      )&gt;I501,
                   IF(
                      BD501&gt;=LARGE(IF(ISNUMBER(BD:BD),BD:BD),3),
                      BE501+0.001,
                      VLOOKUP(H501,mapping!$D:$E,2,FALSE)
                      ),
                   I501+0.002))</f>
        <v>0</v>
      </c>
      <c r="K501" s="8">
        <f t="shared" si="163"/>
        <v>4.7491198159853391E-4</v>
      </c>
      <c r="L501" s="1" t="str">
        <f>Pos!B851</f>
        <v>US05464C1018</v>
      </c>
      <c r="M501" s="1" t="str">
        <f>_xlfn.XLOOKUP($L501,Pos!B:B,Pos!D:D,, 0)</f>
        <v>Axon Enterprise Inc</v>
      </c>
      <c r="N501" s="1" t="str">
        <f>_xlfn.XLOOKUP($L501,Pos!B:B,Pos!E:E,, 0)</f>
        <v>Industrial Goods &amp; Services</v>
      </c>
      <c r="O501" s="1" t="str">
        <f t="shared" si="164"/>
        <v>Industrial Goods &amp; Services_North America</v>
      </c>
      <c r="P501" s="1" t="str">
        <f>_xlfn.XLOOKUP($L501,Pos!B:B,Pos!F:F,, 0)</f>
        <v>North America</v>
      </c>
      <c r="Q501" s="1">
        <v>0</v>
      </c>
      <c r="R501" s="9">
        <f>_xlfn.XLOOKUP($L501,Pos!$B:$B,Pos!N:N,0, 0)</f>
        <v>0</v>
      </c>
      <c r="S501" s="9">
        <f>_xlfn.XLOOKUP($L501,Pos!$B:$B,Pos!O:O,0, 0)</f>
        <v>0.28799999999999998</v>
      </c>
      <c r="T501" s="9">
        <f>_xlfn.XLOOKUP($L501,Pos!$B:$B,Pos!P:P,0, 0)</f>
        <v>4.0250000000000004</v>
      </c>
      <c r="U501" s="9">
        <f>_xlfn.XLOOKUP($L501,Pos!$B:$B,Pos!Q:Q,0, 0)</f>
        <v>4.7</v>
      </c>
      <c r="V501" s="9">
        <f>_xlfn.XLOOKUP($L501,Pos!$B:$B,Pos!R:R,0, 0)</f>
        <v>0.43333329999999998</v>
      </c>
      <c r="W501" s="9">
        <f>_xlfn.XLOOKUP($L501,Pos!$B:$B,Pos!S:S,0, 0)</f>
        <v>6.8333329999999997</v>
      </c>
      <c r="X501" s="9" t="str">
        <f>_xlfn.XLOOKUP($L501,Pos!$B:$B,Pos!J:J,0, 0)</f>
        <v>Outperform</v>
      </c>
      <c r="Y501" s="1">
        <v>0</v>
      </c>
      <c r="Z501" s="1">
        <v>0</v>
      </c>
      <c r="AA501" s="1">
        <f t="shared" si="165"/>
        <v>0</v>
      </c>
      <c r="AB501" s="9">
        <f>_xlfn.XLOOKUP(L501,Pos!B:B,Pos!K:K,-1,0)</f>
        <v>0.1041666666666667</v>
      </c>
      <c r="AC501" s="1" t="e">
        <f>_xlfn.XLOOKUP($L501,Pos!$A:$A,Pos!S:S,_xlfn.XLOOKUP($L501,#REF!,#REF!, ""), 0)</f>
        <v>#REF!</v>
      </c>
      <c r="AD501" s="1" t="e">
        <f>_xlfn.XLOOKUP($L501,Pos!$A:$A,Pos!T:T,_xlfn.XLOOKUP($L501,#REF!,#REF!, ""), 0)</f>
        <v>#REF!</v>
      </c>
      <c r="AE501" s="1" t="e">
        <f>_xlfn.XLOOKUP($L501,Pos!$A:$A,Pos!U:U,_xlfn.XLOOKUP($L501,#REF!,#REF!, ""), 0)</f>
        <v>#REF!</v>
      </c>
      <c r="AF501" s="1" t="e">
        <f>_xlfn.XLOOKUP($L501,Pos!$A:$A,Pos!V:V,_xlfn.XLOOKUP($L501,#REF!,#REF!, ""), 0)</f>
        <v>#REF!</v>
      </c>
      <c r="AG501" s="1" t="e">
        <f>_xlfn.XLOOKUP($L501,Pos!$A:$A,Pos!W:W,_xlfn.XLOOKUP($L501,#REF!,#REF!, ""), 0)</f>
        <v>#REF!</v>
      </c>
      <c r="AH501" s="1" t="e">
        <f>_xlfn.XLOOKUP($L501,Pos!$A:$A,Pos!X:X,_xlfn.XLOOKUP($L501,#REF!,#REF!, ""), 0)</f>
        <v>#REF!</v>
      </c>
      <c r="AI501" s="1" t="e">
        <f>_xlfn.XLOOKUP($L501,Pos!$A:$A,Pos!Y:Y,_xlfn.XLOOKUP($L501,#REF!,#REF!, ""), 0)</f>
        <v>#REF!</v>
      </c>
      <c r="AJ501" s="1" t="e">
        <f>_xlfn.XLOOKUP($L501,Pos!$A:$A,Pos!Z:Z,_xlfn.XLOOKUP($L501,#REF!,#REF!, ""), 0)</f>
        <v>#REF!</v>
      </c>
      <c r="AK501" s="1" t="e">
        <f>_xlfn.XLOOKUP($L501,Pos!$A:$A,Pos!AA:AA,_xlfn.XLOOKUP($L501,#REF!,#REF!, ""), 0)</f>
        <v>#REF!</v>
      </c>
      <c r="AL501" s="1" t="e">
        <f>_xlfn.XLOOKUP($L501,Pos!$A:$A,Pos!AB:AB,_xlfn.XLOOKUP($L501,#REF!,#REF!, ""), 0)</f>
        <v>#REF!</v>
      </c>
      <c r="AM501" s="1" t="e">
        <f>_xlfn.XLOOKUP($L501,Pos!$A:$A,Pos!AC:AC,_xlfn.XLOOKUP($L501,#REF!,#REF!, ""), 0)</f>
        <v>#REF!</v>
      </c>
      <c r="AN501" s="1" t="e">
        <f>_xlfn.XLOOKUP($L501,Pos!$A:$A,Pos!AD:AD,_xlfn.XLOOKUP($L501,#REF!,#REF!, ""), 0)</f>
        <v>#REF!</v>
      </c>
      <c r="AO501" s="1" t="e">
        <f>_xlfn.XLOOKUP($L501,Pos!$A:$A,Pos!AE:AE,_xlfn.XLOOKUP($L501,#REF!,#REF!, ""), 0)</f>
        <v>#REF!</v>
      </c>
      <c r="AP501" s="1" t="e">
        <f>_xlfn.XLOOKUP($L501,Pos!$A:$A,Pos!AF:AF,_xlfn.XLOOKUP($L501,#REF!,#REF!, ""), 0)</f>
        <v>#REF!</v>
      </c>
      <c r="AQ501" s="1" t="e">
        <f>_xlfn.XLOOKUP($L501,Pos!$A:$A,Pos!AG:AG,_xlfn.XLOOKUP($L501,#REF!,#REF!, ""), 0)</f>
        <v>#REF!</v>
      </c>
      <c r="AR501" s="1" t="e">
        <f>_xlfn.XLOOKUP($L501,Pos!$A:$A,Pos!AH:AH,_xlfn.XLOOKUP($L501,#REF!,#REF!, ""), 0)</f>
        <v>#REF!</v>
      </c>
      <c r="AS501" s="1" t="e">
        <f>_xlfn.XLOOKUP($L501,Pos!$A:$A,Pos!AI:AI,_xlfn.XLOOKUP($L501,#REF!,#REF!, ""), 0)</f>
        <v>#REF!</v>
      </c>
      <c r="AT501" s="1" t="e">
        <f>_xlfn.XLOOKUP($L501,Pos!$A:$A,Pos!AJ:AJ,_xlfn.XLOOKUP($L501,#REF!,#REF!, ""), 0)</f>
        <v>#REF!</v>
      </c>
      <c r="AU501" s="1" t="e">
        <f>_xlfn.XLOOKUP($L501,Pos!$A:$A,Pos!AK:AK,_xlfn.XLOOKUP($L501,#REF!,#REF!, ""), 0)</f>
        <v>#REF!</v>
      </c>
      <c r="AV501" s="1" t="e">
        <f>_xlfn.XLOOKUP($L501,Pos!$A:$A,Pos!AL:AL,_xlfn.XLOOKUP($L501,#REF!,#REF!, ""), 0)</f>
        <v>#REF!</v>
      </c>
      <c r="AW501" s="1" t="e">
        <f>_xlfn.XLOOKUP($L501,Pos!$A:$A,Pos!AM:AM,_xlfn.XLOOKUP($L501,#REF!,#REF!, ""), 0)</f>
        <v>#REF!</v>
      </c>
      <c r="AX501" s="1" t="e">
        <f>_xlfn.XLOOKUP($L501,Pos!$A:$A,Pos!AN:AN,_xlfn.XLOOKUP($L501,#REF!,#REF!, ""), 0)</f>
        <v>#REF!</v>
      </c>
      <c r="AY501" s="1" t="e">
        <f>_xlfn.XLOOKUP($L501,Pos!$A:$A,Pos!AO:AO,_xlfn.XLOOKUP($L501,#REF!,#REF!, ""), 0)</f>
        <v>#REF!</v>
      </c>
      <c r="AZ501" s="7" t="str">
        <f t="shared" si="166"/>
        <v>OUT</v>
      </c>
      <c r="BA501" s="1">
        <f>IF(OR(_xlfn.XLOOKUP(L501,Pos!B:B,Pos!L:L,FALSE)="ESG Reason",_xlfn.XLOOKUP(L501,Pos!B:B,Pos!L:L,FALSE)="Blacklisted"),1,0)</f>
        <v>1</v>
      </c>
      <c r="BC501" s="11">
        <v>8.6308018493317919E-11</v>
      </c>
      <c r="BD501" s="11">
        <f>_xlfn.XLOOKUP($L501,Pos!$B:$B,Pos!H:H,0, 0)</f>
        <v>0</v>
      </c>
      <c r="BE501" s="11">
        <f>_xlfn.XLOOKUP($L501,Pos!$B:$B,Pos!I:I,0, 0)</f>
        <v>4.7491198159853391E-4</v>
      </c>
      <c r="BF501" s="18">
        <f t="shared" si="167"/>
        <v>4.7491198159853391E-4</v>
      </c>
      <c r="BG501" s="1">
        <f t="shared" si="168"/>
        <v>1</v>
      </c>
      <c r="BH501" s="1">
        <f t="shared" si="169"/>
        <v>29</v>
      </c>
      <c r="BI501" s="18">
        <f t="shared" si="170"/>
        <v>8.6308018493317919E-11</v>
      </c>
      <c r="BJ501" s="3">
        <f t="shared" si="171"/>
        <v>0</v>
      </c>
      <c r="BK501" s="18">
        <f t="shared" si="172"/>
        <v>0</v>
      </c>
    </row>
    <row r="502" spans="3:63" x14ac:dyDescent="0.25">
      <c r="C502" s="3"/>
      <c r="D502" s="3"/>
      <c r="E502" s="3"/>
      <c r="F502" s="3"/>
      <c r="G502" s="51" t="s">
        <v>433</v>
      </c>
      <c r="H502" s="8" t="str">
        <f t="shared" si="162"/>
        <v>0%North America</v>
      </c>
      <c r="I502" s="11" cm="1">
        <f t="array" ref="I502">IF(
   AZ502 = "OUT", 0,IF(
   BD502 &gt;= LARGE(IF(ISNUMBER(BD:BD), BD:BD), 3),
   BE502 - 0.001,
   IF(BE502 &gt;=VLOOKUP(P502,mapping!$A:$B,2,FALSE), BE502,VLOOKUP(P502,mapping!$A$2:$B$8,2,FALSE))
))</f>
        <v>0</v>
      </c>
      <c r="J502" s="11" cm="1">
        <f t="array" ref="J502">IF(
    AZ502="OUT",0,IF(IF(
                      BD502&gt;=LARGE(IF(ISNUMBER(BD:BD),BD:BD),3),
                      BE502+0.001,
                      VLOOKUP(H502,mapping!$D:$E,2,FALSE)
                      )&gt;I502,
                   IF(
                      BD502&gt;=LARGE(IF(ISNUMBER(BD:BD),BD:BD),3),
                      BE502+0.001,
                      VLOOKUP(H502,mapping!$D:$E,2,FALSE)
                      ),
                   I502+0.002))</f>
        <v>0</v>
      </c>
      <c r="K502" s="8">
        <f t="shared" si="163"/>
        <v>4.7452682305850922E-4</v>
      </c>
      <c r="L502" s="1" t="str">
        <f>Pos!B1064</f>
        <v>US46266C1053</v>
      </c>
      <c r="M502" s="1" t="str">
        <f>_xlfn.XLOOKUP($L502,Pos!B:B,Pos!D:D,, 0)</f>
        <v>IQVIA Holdings Inc</v>
      </c>
      <c r="N502" s="1" t="str">
        <f>_xlfn.XLOOKUP($L502,Pos!B:B,Pos!E:E,, 0)</f>
        <v>Health Care</v>
      </c>
      <c r="O502" s="1" t="str">
        <f t="shared" si="164"/>
        <v>Health Care_North America</v>
      </c>
      <c r="P502" s="1" t="str">
        <f>_xlfn.XLOOKUP($L502,Pos!B:B,Pos!F:F,, 0)</f>
        <v>North America</v>
      </c>
      <c r="Q502" s="1">
        <v>0</v>
      </c>
      <c r="R502" s="9">
        <f>_xlfn.XLOOKUP($L502,Pos!$B:$B,Pos!N:N,0, 0)</f>
        <v>0</v>
      </c>
      <c r="S502" s="9">
        <f>_xlfn.XLOOKUP($L502,Pos!$B:$B,Pos!O:O,0, 0)</f>
        <v>5.6064999999999996</v>
      </c>
      <c r="T502" s="9">
        <f>_xlfn.XLOOKUP($L502,Pos!$B:$B,Pos!P:P,0, 0)</f>
        <v>3.5750000000000002</v>
      </c>
      <c r="U502" s="9">
        <f>_xlfn.XLOOKUP($L502,Pos!$B:$B,Pos!Q:Q,0, 0)</f>
        <v>5.9</v>
      </c>
      <c r="V502" s="9">
        <f>_xlfn.XLOOKUP($L502,Pos!$B:$B,Pos!R:R,0, 0)</f>
        <v>2.233333</v>
      </c>
      <c r="W502" s="9">
        <f>_xlfn.XLOOKUP($L502,Pos!$B:$B,Pos!S:S,0, 0)</f>
        <v>5.0416670000000003</v>
      </c>
      <c r="X502" s="9" t="str">
        <f>_xlfn.XLOOKUP($L502,Pos!$B:$B,Pos!J:J,0, 0)</f>
        <v>Outperform</v>
      </c>
      <c r="Y502" s="1">
        <v>0</v>
      </c>
      <c r="Z502" s="1">
        <v>0</v>
      </c>
      <c r="AA502" s="1">
        <f t="shared" si="165"/>
        <v>0</v>
      </c>
      <c r="AB502" s="9">
        <f>_xlfn.XLOOKUP(L502,Pos!B:B,Pos!K:K,-1,0)</f>
        <v>0.67796610169491522</v>
      </c>
      <c r="AC502" s="1" t="e">
        <f>_xlfn.XLOOKUP($L502,Pos!$A:$A,Pos!S:S,_xlfn.XLOOKUP($L502,#REF!,#REF!, ""), 0)</f>
        <v>#REF!</v>
      </c>
      <c r="AD502" s="1" t="e">
        <f>_xlfn.XLOOKUP($L502,Pos!$A:$A,Pos!T:T,_xlfn.XLOOKUP($L502,#REF!,#REF!, ""), 0)</f>
        <v>#REF!</v>
      </c>
      <c r="AE502" s="1" t="e">
        <f>_xlfn.XLOOKUP($L502,Pos!$A:$A,Pos!U:U,_xlfn.XLOOKUP($L502,#REF!,#REF!, ""), 0)</f>
        <v>#REF!</v>
      </c>
      <c r="AF502" s="1" t="e">
        <f>_xlfn.XLOOKUP($L502,Pos!$A:$A,Pos!V:V,_xlfn.XLOOKUP($L502,#REF!,#REF!, ""), 0)</f>
        <v>#REF!</v>
      </c>
      <c r="AG502" s="1" t="e">
        <f>_xlfn.XLOOKUP($L502,Pos!$A:$A,Pos!W:W,_xlfn.XLOOKUP($L502,#REF!,#REF!, ""), 0)</f>
        <v>#REF!</v>
      </c>
      <c r="AH502" s="1" t="e">
        <f>_xlfn.XLOOKUP($L502,Pos!$A:$A,Pos!X:X,_xlfn.XLOOKUP($L502,#REF!,#REF!, ""), 0)</f>
        <v>#REF!</v>
      </c>
      <c r="AI502" s="1" t="e">
        <f>_xlfn.XLOOKUP($L502,Pos!$A:$A,Pos!Y:Y,_xlfn.XLOOKUP($L502,#REF!,#REF!, ""), 0)</f>
        <v>#REF!</v>
      </c>
      <c r="AJ502" s="1" t="e">
        <f>_xlfn.XLOOKUP($L502,Pos!$A:$A,Pos!Z:Z,_xlfn.XLOOKUP($L502,#REF!,#REF!, ""), 0)</f>
        <v>#REF!</v>
      </c>
      <c r="AK502" s="1" t="e">
        <f>_xlfn.XLOOKUP($L502,Pos!$A:$A,Pos!AA:AA,_xlfn.XLOOKUP($L502,#REF!,#REF!, ""), 0)</f>
        <v>#REF!</v>
      </c>
      <c r="AL502" s="1" t="e">
        <f>_xlfn.XLOOKUP($L502,Pos!$A:$A,Pos!AB:AB,_xlfn.XLOOKUP($L502,#REF!,#REF!, ""), 0)</f>
        <v>#REF!</v>
      </c>
      <c r="AM502" s="1" t="e">
        <f>_xlfn.XLOOKUP($L502,Pos!$A:$A,Pos!AC:AC,_xlfn.XLOOKUP($L502,#REF!,#REF!, ""), 0)</f>
        <v>#REF!</v>
      </c>
      <c r="AN502" s="1" t="e">
        <f>_xlfn.XLOOKUP($L502,Pos!$A:$A,Pos!AD:AD,_xlfn.XLOOKUP($L502,#REF!,#REF!, ""), 0)</f>
        <v>#REF!</v>
      </c>
      <c r="AO502" s="1" t="e">
        <f>_xlfn.XLOOKUP($L502,Pos!$A:$A,Pos!AE:AE,_xlfn.XLOOKUP($L502,#REF!,#REF!, ""), 0)</f>
        <v>#REF!</v>
      </c>
      <c r="AP502" s="1" t="e">
        <f>_xlfn.XLOOKUP($L502,Pos!$A:$A,Pos!AF:AF,_xlfn.XLOOKUP($L502,#REF!,#REF!, ""), 0)</f>
        <v>#REF!</v>
      </c>
      <c r="AQ502" s="1" t="e">
        <f>_xlfn.XLOOKUP($L502,Pos!$A:$A,Pos!AG:AG,_xlfn.XLOOKUP($L502,#REF!,#REF!, ""), 0)</f>
        <v>#REF!</v>
      </c>
      <c r="AR502" s="1" t="e">
        <f>_xlfn.XLOOKUP($L502,Pos!$A:$A,Pos!AH:AH,_xlfn.XLOOKUP($L502,#REF!,#REF!, ""), 0)</f>
        <v>#REF!</v>
      </c>
      <c r="AS502" s="1" t="e">
        <f>_xlfn.XLOOKUP($L502,Pos!$A:$A,Pos!AI:AI,_xlfn.XLOOKUP($L502,#REF!,#REF!, ""), 0)</f>
        <v>#REF!</v>
      </c>
      <c r="AT502" s="1" t="e">
        <f>_xlfn.XLOOKUP($L502,Pos!$A:$A,Pos!AJ:AJ,_xlfn.XLOOKUP($L502,#REF!,#REF!, ""), 0)</f>
        <v>#REF!</v>
      </c>
      <c r="AU502" s="1" t="e">
        <f>_xlfn.XLOOKUP($L502,Pos!$A:$A,Pos!AK:AK,_xlfn.XLOOKUP($L502,#REF!,#REF!, ""), 0)</f>
        <v>#REF!</v>
      </c>
      <c r="AV502" s="1" t="e">
        <f>_xlfn.XLOOKUP($L502,Pos!$A:$A,Pos!AL:AL,_xlfn.XLOOKUP($L502,#REF!,#REF!, ""), 0)</f>
        <v>#REF!</v>
      </c>
      <c r="AW502" s="1" t="e">
        <f>_xlfn.XLOOKUP($L502,Pos!$A:$A,Pos!AM:AM,_xlfn.XLOOKUP($L502,#REF!,#REF!, ""), 0)</f>
        <v>#REF!</v>
      </c>
      <c r="AX502" s="1" t="e">
        <f>_xlfn.XLOOKUP($L502,Pos!$A:$A,Pos!AN:AN,_xlfn.XLOOKUP($L502,#REF!,#REF!, ""), 0)</f>
        <v>#REF!</v>
      </c>
      <c r="AY502" s="1" t="e">
        <f>_xlfn.XLOOKUP($L502,Pos!$A:$A,Pos!AO:AO,_xlfn.XLOOKUP($L502,#REF!,#REF!, ""), 0)</f>
        <v>#REF!</v>
      </c>
      <c r="AZ502" s="7" t="str">
        <f t="shared" si="166"/>
        <v>OUT</v>
      </c>
      <c r="BA502" s="1">
        <f>IF(OR(_xlfn.XLOOKUP(L502,Pos!B:B,Pos!L:L,FALSE)="ESG Reason",_xlfn.XLOOKUP(L502,Pos!B:B,Pos!L:L,FALSE)="Blacklisted"),1,0)</f>
        <v>0</v>
      </c>
      <c r="BC502" s="11">
        <v>9.1208690037952049E-11</v>
      </c>
      <c r="BD502" s="11">
        <f>_xlfn.XLOOKUP($L502,Pos!$B:$B,Pos!H:H,0, 0)</f>
        <v>0</v>
      </c>
      <c r="BE502" s="11">
        <f>_xlfn.XLOOKUP($L502,Pos!$B:$B,Pos!I:I,0, 0)</f>
        <v>4.7452682305850922E-4</v>
      </c>
      <c r="BF502" s="18">
        <f t="shared" si="167"/>
        <v>4.7452682305850922E-4</v>
      </c>
      <c r="BG502" s="1">
        <f t="shared" si="168"/>
        <v>1</v>
      </c>
      <c r="BH502" s="1">
        <f t="shared" si="169"/>
        <v>28</v>
      </c>
      <c r="BI502" s="18">
        <f t="shared" si="170"/>
        <v>9.1208690037952049E-11</v>
      </c>
      <c r="BJ502" s="3">
        <f t="shared" si="171"/>
        <v>0</v>
      </c>
      <c r="BK502" s="18">
        <f t="shared" si="172"/>
        <v>0</v>
      </c>
    </row>
    <row r="503" spans="3:63" x14ac:dyDescent="0.25">
      <c r="C503" s="3"/>
      <c r="D503" s="3"/>
      <c r="E503" s="3"/>
      <c r="F503" s="3"/>
      <c r="G503" s="51" t="s">
        <v>427</v>
      </c>
      <c r="H503" s="8" t="str">
        <f t="shared" si="162"/>
        <v>0%West Europe</v>
      </c>
      <c r="I503" s="11" cm="1">
        <f t="array" ref="I503">IF(
   AZ503 = "OUT", 0,IF(
   BD503 &gt;= LARGE(IF(ISNUMBER(BD:BD), BD:BD), 3),
   BE503 - 0.001,
   IF(BE503 &gt;=VLOOKUP(P503,mapping!$A:$B,2,FALSE), BE503,VLOOKUP(P503,mapping!$A$2:$B$8,2,FALSE))
))</f>
        <v>0</v>
      </c>
      <c r="J503" s="11" cm="1">
        <f t="array" ref="J503">IF(
    AZ503="OUT",0,IF(IF(
                      BD503&gt;=LARGE(IF(ISNUMBER(BD:BD),BD:BD),3),
                      BE503+0.001,
                      VLOOKUP(H503,mapping!$D:$E,2,FALSE)
                      )&gt;I503,
                   IF(
                      BD503&gt;=LARGE(IF(ISNUMBER(BD:BD),BD:BD),3),
                      BE503+0.001,
                      VLOOKUP(H503,mapping!$D:$E,2,FALSE)
                      ),
                   I503+0.002))</f>
        <v>0</v>
      </c>
      <c r="K503" s="8">
        <f t="shared" si="163"/>
        <v>4.7450732009426478E-4</v>
      </c>
      <c r="L503" s="1" t="str">
        <f>Pos!B402</f>
        <v>GB00BLGZ9862</v>
      </c>
      <c r="M503" s="1" t="str">
        <f>_xlfn.XLOOKUP($L503,Pos!B:B,Pos!D:D,, 0)</f>
        <v>Tesco PLC</v>
      </c>
      <c r="N503" s="1" t="str">
        <f>_xlfn.XLOOKUP($L503,Pos!B:B,Pos!E:E,, 0)</f>
        <v>Retail</v>
      </c>
      <c r="O503" s="1" t="str">
        <f t="shared" si="164"/>
        <v>Retail_West Europe</v>
      </c>
      <c r="P503" s="1" t="str">
        <f>_xlfn.XLOOKUP($L503,Pos!B:B,Pos!F:F,, 0)</f>
        <v>West Europe</v>
      </c>
      <c r="Q503" s="1">
        <v>0</v>
      </c>
      <c r="R503" s="9">
        <f>_xlfn.XLOOKUP($L503,Pos!$B:$B,Pos!N:N,0, 0)</f>
        <v>5.01</v>
      </c>
      <c r="S503" s="9">
        <f>_xlfn.XLOOKUP($L503,Pos!$B:$B,Pos!O:O,0, 0)</f>
        <v>6.8090000000000002</v>
      </c>
      <c r="T503" s="9">
        <f>_xlfn.XLOOKUP($L503,Pos!$B:$B,Pos!P:P,0, 0)</f>
        <v>4.75</v>
      </c>
      <c r="U503" s="9">
        <f>_xlfn.XLOOKUP($L503,Pos!$B:$B,Pos!Q:Q,0, 0)</f>
        <v>9.6</v>
      </c>
      <c r="V503" s="9">
        <f>_xlfn.XLOOKUP($L503,Pos!$B:$B,Pos!R:R,0, 0)</f>
        <v>5.2333340000000002</v>
      </c>
      <c r="W503" s="9">
        <f>_xlfn.XLOOKUP($L503,Pos!$B:$B,Pos!S:S,0, 0)</f>
        <v>7.3949999999999996</v>
      </c>
      <c r="X503" s="9" t="str">
        <f>_xlfn.XLOOKUP($L503,Pos!$B:$B,Pos!J:J,0, 0)</f>
        <v>Outperform</v>
      </c>
      <c r="Y503" s="1">
        <v>0</v>
      </c>
      <c r="Z503" s="1">
        <v>0</v>
      </c>
      <c r="AA503" s="1">
        <f t="shared" si="165"/>
        <v>0</v>
      </c>
      <c r="AB503" s="9">
        <f>_xlfn.XLOOKUP(L503,Pos!B:B,Pos!K:K,-1,0)</f>
        <v>6.4285714285714288</v>
      </c>
      <c r="AC503" s="1" t="e">
        <f>_xlfn.XLOOKUP($L503,Pos!$A:$A,Pos!S:S,_xlfn.XLOOKUP($L503,#REF!,#REF!, ""), 0)</f>
        <v>#REF!</v>
      </c>
      <c r="AD503" s="1" t="e">
        <f>_xlfn.XLOOKUP($L503,Pos!$A:$A,Pos!T:T,_xlfn.XLOOKUP($L503,#REF!,#REF!, ""), 0)</f>
        <v>#REF!</v>
      </c>
      <c r="AE503" s="1" t="e">
        <f>_xlfn.XLOOKUP($L503,Pos!$A:$A,Pos!U:U,_xlfn.XLOOKUP($L503,#REF!,#REF!, ""), 0)</f>
        <v>#REF!</v>
      </c>
      <c r="AF503" s="1" t="e">
        <f>_xlfn.XLOOKUP($L503,Pos!$A:$A,Pos!V:V,_xlfn.XLOOKUP($L503,#REF!,#REF!, ""), 0)</f>
        <v>#REF!</v>
      </c>
      <c r="AG503" s="1" t="e">
        <f>_xlfn.XLOOKUP($L503,Pos!$A:$A,Pos!W:W,_xlfn.XLOOKUP($L503,#REF!,#REF!, ""), 0)</f>
        <v>#REF!</v>
      </c>
      <c r="AH503" s="1" t="e">
        <f>_xlfn.XLOOKUP($L503,Pos!$A:$A,Pos!X:X,_xlfn.XLOOKUP($L503,#REF!,#REF!, ""), 0)</f>
        <v>#REF!</v>
      </c>
      <c r="AI503" s="1" t="e">
        <f>_xlfn.XLOOKUP($L503,Pos!$A:$A,Pos!Y:Y,_xlfn.XLOOKUP($L503,#REF!,#REF!, ""), 0)</f>
        <v>#REF!</v>
      </c>
      <c r="AJ503" s="1" t="e">
        <f>_xlfn.XLOOKUP($L503,Pos!$A:$A,Pos!Z:Z,_xlfn.XLOOKUP($L503,#REF!,#REF!, ""), 0)</f>
        <v>#REF!</v>
      </c>
      <c r="AK503" s="1" t="e">
        <f>_xlfn.XLOOKUP($L503,Pos!$A:$A,Pos!AA:AA,_xlfn.XLOOKUP($L503,#REF!,#REF!, ""), 0)</f>
        <v>#REF!</v>
      </c>
      <c r="AL503" s="1" t="e">
        <f>_xlfn.XLOOKUP($L503,Pos!$A:$A,Pos!AB:AB,_xlfn.XLOOKUP($L503,#REF!,#REF!, ""), 0)</f>
        <v>#REF!</v>
      </c>
      <c r="AM503" s="1" t="e">
        <f>_xlfn.XLOOKUP($L503,Pos!$A:$A,Pos!AC:AC,_xlfn.XLOOKUP($L503,#REF!,#REF!, ""), 0)</f>
        <v>#REF!</v>
      </c>
      <c r="AN503" s="1" t="e">
        <f>_xlfn.XLOOKUP($L503,Pos!$A:$A,Pos!AD:AD,_xlfn.XLOOKUP($L503,#REF!,#REF!, ""), 0)</f>
        <v>#REF!</v>
      </c>
      <c r="AO503" s="1" t="e">
        <f>_xlfn.XLOOKUP($L503,Pos!$A:$A,Pos!AE:AE,_xlfn.XLOOKUP($L503,#REF!,#REF!, ""), 0)</f>
        <v>#REF!</v>
      </c>
      <c r="AP503" s="1" t="e">
        <f>_xlfn.XLOOKUP($L503,Pos!$A:$A,Pos!AF:AF,_xlfn.XLOOKUP($L503,#REF!,#REF!, ""), 0)</f>
        <v>#REF!</v>
      </c>
      <c r="AQ503" s="1" t="e">
        <f>_xlfn.XLOOKUP($L503,Pos!$A:$A,Pos!AG:AG,_xlfn.XLOOKUP($L503,#REF!,#REF!, ""), 0)</f>
        <v>#REF!</v>
      </c>
      <c r="AR503" s="1" t="e">
        <f>_xlfn.XLOOKUP($L503,Pos!$A:$A,Pos!AH:AH,_xlfn.XLOOKUP($L503,#REF!,#REF!, ""), 0)</f>
        <v>#REF!</v>
      </c>
      <c r="AS503" s="1" t="e">
        <f>_xlfn.XLOOKUP($L503,Pos!$A:$A,Pos!AI:AI,_xlfn.XLOOKUP($L503,#REF!,#REF!, ""), 0)</f>
        <v>#REF!</v>
      </c>
      <c r="AT503" s="1" t="e">
        <f>_xlfn.XLOOKUP($L503,Pos!$A:$A,Pos!AJ:AJ,_xlfn.XLOOKUP($L503,#REF!,#REF!, ""), 0)</f>
        <v>#REF!</v>
      </c>
      <c r="AU503" s="1" t="e">
        <f>_xlfn.XLOOKUP($L503,Pos!$A:$A,Pos!AK:AK,_xlfn.XLOOKUP($L503,#REF!,#REF!, ""), 0)</f>
        <v>#REF!</v>
      </c>
      <c r="AV503" s="1" t="e">
        <f>_xlfn.XLOOKUP($L503,Pos!$A:$A,Pos!AL:AL,_xlfn.XLOOKUP($L503,#REF!,#REF!, ""), 0)</f>
        <v>#REF!</v>
      </c>
      <c r="AW503" s="1" t="e">
        <f>_xlfn.XLOOKUP($L503,Pos!$A:$A,Pos!AM:AM,_xlfn.XLOOKUP($L503,#REF!,#REF!, ""), 0)</f>
        <v>#REF!</v>
      </c>
      <c r="AX503" s="1" t="e">
        <f>_xlfn.XLOOKUP($L503,Pos!$A:$A,Pos!AN:AN,_xlfn.XLOOKUP($L503,#REF!,#REF!, ""), 0)</f>
        <v>#REF!</v>
      </c>
      <c r="AY503" s="1" t="e">
        <f>_xlfn.XLOOKUP($L503,Pos!$A:$A,Pos!AO:AO,_xlfn.XLOOKUP($L503,#REF!,#REF!, ""), 0)</f>
        <v>#REF!</v>
      </c>
      <c r="AZ503" s="7" t="str">
        <f t="shared" si="166"/>
        <v>OUT</v>
      </c>
      <c r="BA503" s="1">
        <f>IF(OR(_xlfn.XLOOKUP(L503,Pos!B:B,Pos!L:L,FALSE)="ESG Reason",_xlfn.XLOOKUP(L503,Pos!B:B,Pos!L:L,FALSE)="Blacklisted"),1,0)</f>
        <v>0</v>
      </c>
      <c r="BC503" s="11">
        <v>8.6143903493895763E-11</v>
      </c>
      <c r="BD503" s="11">
        <f>_xlfn.XLOOKUP($L503,Pos!$B:$B,Pos!H:H,0, 0)</f>
        <v>0</v>
      </c>
      <c r="BE503" s="11">
        <f>_xlfn.XLOOKUP($L503,Pos!$B:$B,Pos!I:I,0, 0)</f>
        <v>4.7450732009426478E-4</v>
      </c>
      <c r="BF503" s="18">
        <f t="shared" si="167"/>
        <v>4.7450732009426478E-4</v>
      </c>
      <c r="BG503" s="1">
        <f t="shared" si="168"/>
        <v>2</v>
      </c>
      <c r="BH503" s="1">
        <f t="shared" si="169"/>
        <v>15</v>
      </c>
      <c r="BI503" s="18">
        <f t="shared" si="170"/>
        <v>8.6143903493895763E-11</v>
      </c>
      <c r="BJ503" s="3">
        <f t="shared" si="171"/>
        <v>0</v>
      </c>
      <c r="BK503" s="18">
        <f t="shared" si="172"/>
        <v>0</v>
      </c>
    </row>
    <row r="504" spans="3:63" x14ac:dyDescent="0.25">
      <c r="C504" s="3"/>
      <c r="D504" s="3"/>
      <c r="E504" s="3"/>
      <c r="F504" s="3"/>
      <c r="G504" s="51" t="s">
        <v>439</v>
      </c>
      <c r="H504" s="8" t="str">
        <f t="shared" si="162"/>
        <v>0%North America</v>
      </c>
      <c r="I504" s="11" cm="1">
        <f t="array" ref="I504">IF(
   AZ504 = "OUT", 0,IF(
   BD504 &gt;= LARGE(IF(ISNUMBER(BD:BD), BD:BD), 3),
   BE504 - 0.001,
   IF(BE504 &gt;=VLOOKUP(P504,mapping!$A:$B,2,FALSE), BE504,VLOOKUP(P504,mapping!$A$2:$B$8,2,FALSE))
))</f>
        <v>0</v>
      </c>
      <c r="J504" s="11" cm="1">
        <f t="array" ref="J504">IF(
    AZ504="OUT",0,IF(IF(
                      BD504&gt;=LARGE(IF(ISNUMBER(BD:BD),BD:BD),3),
                      BE504+0.001,
                      VLOOKUP(H504,mapping!$D:$E,2,FALSE)
                      )&gt;I504,
                   IF(
                      BD504&gt;=LARGE(IF(ISNUMBER(BD:BD),BD:BD),3),
                      BE504+0.001,
                      VLOOKUP(H504,mapping!$D:$E,2,FALSE)
                      ),
                   I504+0.002))</f>
        <v>0</v>
      </c>
      <c r="K504" s="8">
        <f t="shared" si="163"/>
        <v>4.7371529971554371E-4</v>
      </c>
      <c r="L504" s="1" t="str">
        <f>Pos!B932</f>
        <v>US22822V1017</v>
      </c>
      <c r="M504" s="1" t="str">
        <f>_xlfn.XLOOKUP($L504,Pos!B:B,Pos!D:D,, 0)</f>
        <v>Crown Castle Inc.</v>
      </c>
      <c r="N504" s="1" t="str">
        <f>_xlfn.XLOOKUP($L504,Pos!B:B,Pos!E:E,, 0)</f>
        <v>Real Estate</v>
      </c>
      <c r="O504" s="1" t="str">
        <f t="shared" si="164"/>
        <v>Real Estate_North America</v>
      </c>
      <c r="P504" s="1" t="str">
        <f>_xlfn.XLOOKUP($L504,Pos!B:B,Pos!F:F,, 0)</f>
        <v>North America</v>
      </c>
      <c r="Q504" s="1">
        <v>0</v>
      </c>
      <c r="R504" s="9">
        <f>_xlfn.XLOOKUP($L504,Pos!$B:$B,Pos!N:N,0, 0)</f>
        <v>4.41</v>
      </c>
      <c r="S504" s="9">
        <f>_xlfn.XLOOKUP($L504,Pos!$B:$B,Pos!O:O,0, 0)</f>
        <v>3.2189999999999999</v>
      </c>
      <c r="T504" s="9">
        <f>_xlfn.XLOOKUP($L504,Pos!$B:$B,Pos!P:P,0, 0)</f>
        <v>4.3</v>
      </c>
      <c r="U504" s="9">
        <f>_xlfn.XLOOKUP($L504,Pos!$B:$B,Pos!Q:Q,0, 0)</f>
        <v>8.4</v>
      </c>
      <c r="V504" s="9">
        <f>_xlfn.XLOOKUP($L504,Pos!$B:$B,Pos!R:R,0, 0)</f>
        <v>4.4333330000000002</v>
      </c>
      <c r="W504" s="9">
        <f>_xlfn.XLOOKUP($L504,Pos!$B:$B,Pos!S:S,0, 0)</f>
        <v>0.44500000000000001</v>
      </c>
      <c r="X504" s="9" t="str">
        <f>_xlfn.XLOOKUP($L504,Pos!$B:$B,Pos!J:J,0, 0)</f>
        <v>Outperform</v>
      </c>
      <c r="Y504" s="1">
        <v>0</v>
      </c>
      <c r="Z504" s="1">
        <v>0</v>
      </c>
      <c r="AA504" s="1">
        <f t="shared" si="165"/>
        <v>0</v>
      </c>
      <c r="AB504" s="9">
        <f>_xlfn.XLOOKUP(L504,Pos!B:B,Pos!K:K,-1,0)</f>
        <v>1.142857142857143</v>
      </c>
      <c r="AC504" s="1" t="e">
        <f>_xlfn.XLOOKUP($L504,Pos!$A:$A,Pos!S:S,_xlfn.XLOOKUP($L504,#REF!,#REF!, ""), 0)</f>
        <v>#REF!</v>
      </c>
      <c r="AD504" s="1" t="e">
        <f>_xlfn.XLOOKUP($L504,Pos!$A:$A,Pos!T:T,_xlfn.XLOOKUP($L504,#REF!,#REF!, ""), 0)</f>
        <v>#REF!</v>
      </c>
      <c r="AE504" s="1" t="e">
        <f>_xlfn.XLOOKUP($L504,Pos!$A:$A,Pos!U:U,_xlfn.XLOOKUP($L504,#REF!,#REF!, ""), 0)</f>
        <v>#REF!</v>
      </c>
      <c r="AF504" s="1" t="e">
        <f>_xlfn.XLOOKUP($L504,Pos!$A:$A,Pos!V:V,_xlfn.XLOOKUP($L504,#REF!,#REF!, ""), 0)</f>
        <v>#REF!</v>
      </c>
      <c r="AG504" s="1" t="e">
        <f>_xlfn.XLOOKUP($L504,Pos!$A:$A,Pos!W:W,_xlfn.XLOOKUP($L504,#REF!,#REF!, ""), 0)</f>
        <v>#REF!</v>
      </c>
      <c r="AH504" s="1" t="e">
        <f>_xlfn.XLOOKUP($L504,Pos!$A:$A,Pos!X:X,_xlfn.XLOOKUP($L504,#REF!,#REF!, ""), 0)</f>
        <v>#REF!</v>
      </c>
      <c r="AI504" s="1" t="e">
        <f>_xlfn.XLOOKUP($L504,Pos!$A:$A,Pos!Y:Y,_xlfn.XLOOKUP($L504,#REF!,#REF!, ""), 0)</f>
        <v>#REF!</v>
      </c>
      <c r="AJ504" s="1" t="e">
        <f>_xlfn.XLOOKUP($L504,Pos!$A:$A,Pos!Z:Z,_xlfn.XLOOKUP($L504,#REF!,#REF!, ""), 0)</f>
        <v>#REF!</v>
      </c>
      <c r="AK504" s="1" t="e">
        <f>_xlfn.XLOOKUP($L504,Pos!$A:$A,Pos!AA:AA,_xlfn.XLOOKUP($L504,#REF!,#REF!, ""), 0)</f>
        <v>#REF!</v>
      </c>
      <c r="AL504" s="1" t="e">
        <f>_xlfn.XLOOKUP($L504,Pos!$A:$A,Pos!AB:AB,_xlfn.XLOOKUP($L504,#REF!,#REF!, ""), 0)</f>
        <v>#REF!</v>
      </c>
      <c r="AM504" s="1" t="e">
        <f>_xlfn.XLOOKUP($L504,Pos!$A:$A,Pos!AC:AC,_xlfn.XLOOKUP($L504,#REF!,#REF!, ""), 0)</f>
        <v>#REF!</v>
      </c>
      <c r="AN504" s="1" t="e">
        <f>_xlfn.XLOOKUP($L504,Pos!$A:$A,Pos!AD:AD,_xlfn.XLOOKUP($L504,#REF!,#REF!, ""), 0)</f>
        <v>#REF!</v>
      </c>
      <c r="AO504" s="1" t="e">
        <f>_xlfn.XLOOKUP($L504,Pos!$A:$A,Pos!AE:AE,_xlfn.XLOOKUP($L504,#REF!,#REF!, ""), 0)</f>
        <v>#REF!</v>
      </c>
      <c r="AP504" s="1" t="e">
        <f>_xlfn.XLOOKUP($L504,Pos!$A:$A,Pos!AF:AF,_xlfn.XLOOKUP($L504,#REF!,#REF!, ""), 0)</f>
        <v>#REF!</v>
      </c>
      <c r="AQ504" s="1" t="e">
        <f>_xlfn.XLOOKUP($L504,Pos!$A:$A,Pos!AG:AG,_xlfn.XLOOKUP($L504,#REF!,#REF!, ""), 0)</f>
        <v>#REF!</v>
      </c>
      <c r="AR504" s="1" t="e">
        <f>_xlfn.XLOOKUP($L504,Pos!$A:$A,Pos!AH:AH,_xlfn.XLOOKUP($L504,#REF!,#REF!, ""), 0)</f>
        <v>#REF!</v>
      </c>
      <c r="AS504" s="1" t="e">
        <f>_xlfn.XLOOKUP($L504,Pos!$A:$A,Pos!AI:AI,_xlfn.XLOOKUP($L504,#REF!,#REF!, ""), 0)</f>
        <v>#REF!</v>
      </c>
      <c r="AT504" s="1" t="e">
        <f>_xlfn.XLOOKUP($L504,Pos!$A:$A,Pos!AJ:AJ,_xlfn.XLOOKUP($L504,#REF!,#REF!, ""), 0)</f>
        <v>#REF!</v>
      </c>
      <c r="AU504" s="1" t="e">
        <f>_xlfn.XLOOKUP($L504,Pos!$A:$A,Pos!AK:AK,_xlfn.XLOOKUP($L504,#REF!,#REF!, ""), 0)</f>
        <v>#REF!</v>
      </c>
      <c r="AV504" s="1" t="e">
        <f>_xlfn.XLOOKUP($L504,Pos!$A:$A,Pos!AL:AL,_xlfn.XLOOKUP($L504,#REF!,#REF!, ""), 0)</f>
        <v>#REF!</v>
      </c>
      <c r="AW504" s="1" t="e">
        <f>_xlfn.XLOOKUP($L504,Pos!$A:$A,Pos!AM:AM,_xlfn.XLOOKUP($L504,#REF!,#REF!, ""), 0)</f>
        <v>#REF!</v>
      </c>
      <c r="AX504" s="1" t="e">
        <f>_xlfn.XLOOKUP($L504,Pos!$A:$A,Pos!AN:AN,_xlfn.XLOOKUP($L504,#REF!,#REF!, ""), 0)</f>
        <v>#REF!</v>
      </c>
      <c r="AY504" s="1" t="e">
        <f>_xlfn.XLOOKUP($L504,Pos!$A:$A,Pos!AO:AO,_xlfn.XLOOKUP($L504,#REF!,#REF!, ""), 0)</f>
        <v>#REF!</v>
      </c>
      <c r="AZ504" s="7" t="str">
        <f t="shared" si="166"/>
        <v>OUT</v>
      </c>
      <c r="BA504" s="1">
        <f>IF(OR(_xlfn.XLOOKUP(L504,Pos!B:B,Pos!L:L,FALSE)="ESG Reason",_xlfn.XLOOKUP(L504,Pos!B:B,Pos!L:L,FALSE)="Blacklisted"),1,0)</f>
        <v>0</v>
      </c>
      <c r="BC504" s="11">
        <v>9.6619474476452457E-11</v>
      </c>
      <c r="BD504" s="11">
        <f>_xlfn.XLOOKUP($L504,Pos!$B:$B,Pos!H:H,0, 0)</f>
        <v>0</v>
      </c>
      <c r="BE504" s="11">
        <f>_xlfn.XLOOKUP($L504,Pos!$B:$B,Pos!I:I,0, 0)</f>
        <v>4.7371529971554371E-4</v>
      </c>
      <c r="BF504" s="18">
        <f t="shared" si="167"/>
        <v>4.7371529971554371E-4</v>
      </c>
      <c r="BG504" s="1">
        <f t="shared" si="168"/>
        <v>1</v>
      </c>
      <c r="BH504" s="1">
        <f t="shared" si="169"/>
        <v>33</v>
      </c>
      <c r="BI504" s="18">
        <f t="shared" si="170"/>
        <v>9.6619474476452457E-11</v>
      </c>
      <c r="BJ504" s="3">
        <f t="shared" si="171"/>
        <v>0</v>
      </c>
      <c r="BK504" s="18">
        <f t="shared" si="172"/>
        <v>0</v>
      </c>
    </row>
    <row r="505" spans="3:63" x14ac:dyDescent="0.25">
      <c r="C505" s="3"/>
      <c r="D505" s="3"/>
      <c r="E505" s="3"/>
      <c r="F505" s="3"/>
      <c r="G505" s="51" t="s">
        <v>418</v>
      </c>
      <c r="H505" s="8" t="str">
        <f t="shared" si="162"/>
        <v>0%West Europe</v>
      </c>
      <c r="I505" s="11" cm="1">
        <f t="array" ref="I505">IF(
   AZ505 = "OUT", 0,IF(
   BD505 &gt;= LARGE(IF(ISNUMBER(BD:BD), BD:BD), 3),
   BE505 - 0.001,
   IF(BE505 &gt;=VLOOKUP(P505,mapping!$A:$B,2,FALSE), BE505,VLOOKUP(P505,mapping!$A$2:$B$8,2,FALSE))
))</f>
        <v>0</v>
      </c>
      <c r="J505" s="11" cm="1">
        <f t="array" ref="J505">IF(
    AZ505="OUT",0,IF(IF(
                      BD505&gt;=LARGE(IF(ISNUMBER(BD:BD),BD:BD),3),
                      BE505+0.001,
                      VLOOKUP(H505,mapping!$D:$E,2,FALSE)
                      )&gt;I505,
                   IF(
                      BD505&gt;=LARGE(IF(ISNUMBER(BD:BD),BD:BD),3),
                      BE505+0.001,
                      VLOOKUP(H505,mapping!$D:$E,2,FALSE)
                      ),
                   I505+0.002))</f>
        <v>0</v>
      </c>
      <c r="K505" s="8">
        <f t="shared" si="163"/>
        <v>4.714331528533566E-4</v>
      </c>
      <c r="L505" s="1" t="str">
        <f>Pos!B157</f>
        <v>CH0010645932</v>
      </c>
      <c r="M505" s="1" t="str">
        <f>_xlfn.XLOOKUP($L505,Pos!B:B,Pos!D:D,, 0)</f>
        <v>Givaudan SA</v>
      </c>
      <c r="N505" s="1" t="str">
        <f>_xlfn.XLOOKUP($L505,Pos!B:B,Pos!E:E,, 0)</f>
        <v>Chemicals</v>
      </c>
      <c r="O505" s="1" t="str">
        <f t="shared" si="164"/>
        <v>Chemicals_West Europe</v>
      </c>
      <c r="P505" s="1" t="str">
        <f>_xlfn.XLOOKUP($L505,Pos!B:B,Pos!F:F,, 0)</f>
        <v>West Europe</v>
      </c>
      <c r="Q505" s="1">
        <v>0</v>
      </c>
      <c r="R505" s="9">
        <f>_xlfn.XLOOKUP($L505,Pos!$B:$B,Pos!N:N,0, 0)</f>
        <v>4.8600000000000003</v>
      </c>
      <c r="S505" s="9">
        <f>_xlfn.XLOOKUP($L505,Pos!$B:$B,Pos!O:O,0, 0)</f>
        <v>1.2176670000000001</v>
      </c>
      <c r="T505" s="9">
        <f>_xlfn.XLOOKUP($L505,Pos!$B:$B,Pos!P:P,0, 0)</f>
        <v>6.375</v>
      </c>
      <c r="U505" s="9">
        <f>_xlfn.XLOOKUP($L505,Pos!$B:$B,Pos!Q:Q,0, 0)</f>
        <v>4.5999999999999996</v>
      </c>
      <c r="V505" s="9">
        <f>_xlfn.XLOOKUP($L505,Pos!$B:$B,Pos!R:R,0, 0)</f>
        <v>7.1666670000000003</v>
      </c>
      <c r="W505" s="9">
        <f>_xlfn.XLOOKUP($L505,Pos!$B:$B,Pos!S:S,0, 0)</f>
        <v>8.2816659999999995</v>
      </c>
      <c r="X505" s="9" t="str">
        <f>_xlfn.XLOOKUP($L505,Pos!$B:$B,Pos!J:J,0, 0)</f>
        <v>Outperform</v>
      </c>
      <c r="Y505" s="1">
        <v>0</v>
      </c>
      <c r="Z505" s="1">
        <v>0</v>
      </c>
      <c r="AA505" s="1">
        <f t="shared" si="165"/>
        <v>0</v>
      </c>
      <c r="AB505" s="9">
        <f>_xlfn.XLOOKUP(L505,Pos!B:B,Pos!K:K,-1,0)</f>
        <v>7.2727272727272734</v>
      </c>
      <c r="AC505" s="1" t="e">
        <f>_xlfn.XLOOKUP($L505,Pos!$A:$A,Pos!S:S,_xlfn.XLOOKUP($L505,#REF!,#REF!, ""), 0)</f>
        <v>#REF!</v>
      </c>
      <c r="AD505" s="1" t="e">
        <f>_xlfn.XLOOKUP($L505,Pos!$A:$A,Pos!T:T,_xlfn.XLOOKUP($L505,#REF!,#REF!, ""), 0)</f>
        <v>#REF!</v>
      </c>
      <c r="AE505" s="1" t="e">
        <f>_xlfn.XLOOKUP($L505,Pos!$A:$A,Pos!U:U,_xlfn.XLOOKUP($L505,#REF!,#REF!, ""), 0)</f>
        <v>#REF!</v>
      </c>
      <c r="AF505" s="1" t="e">
        <f>_xlfn.XLOOKUP($L505,Pos!$A:$A,Pos!V:V,_xlfn.XLOOKUP($L505,#REF!,#REF!, ""), 0)</f>
        <v>#REF!</v>
      </c>
      <c r="AG505" s="1" t="e">
        <f>_xlfn.XLOOKUP($L505,Pos!$A:$A,Pos!W:W,_xlfn.XLOOKUP($L505,#REF!,#REF!, ""), 0)</f>
        <v>#REF!</v>
      </c>
      <c r="AH505" s="1" t="e">
        <f>_xlfn.XLOOKUP($L505,Pos!$A:$A,Pos!X:X,_xlfn.XLOOKUP($L505,#REF!,#REF!, ""), 0)</f>
        <v>#REF!</v>
      </c>
      <c r="AI505" s="1" t="e">
        <f>_xlfn.XLOOKUP($L505,Pos!$A:$A,Pos!Y:Y,_xlfn.XLOOKUP($L505,#REF!,#REF!, ""), 0)</f>
        <v>#REF!</v>
      </c>
      <c r="AJ505" s="1" t="e">
        <f>_xlfn.XLOOKUP($L505,Pos!$A:$A,Pos!Z:Z,_xlfn.XLOOKUP($L505,#REF!,#REF!, ""), 0)</f>
        <v>#REF!</v>
      </c>
      <c r="AK505" s="1" t="e">
        <f>_xlfn.XLOOKUP($L505,Pos!$A:$A,Pos!AA:AA,_xlfn.XLOOKUP($L505,#REF!,#REF!, ""), 0)</f>
        <v>#REF!</v>
      </c>
      <c r="AL505" s="1" t="e">
        <f>_xlfn.XLOOKUP($L505,Pos!$A:$A,Pos!AB:AB,_xlfn.XLOOKUP($L505,#REF!,#REF!, ""), 0)</f>
        <v>#REF!</v>
      </c>
      <c r="AM505" s="1" t="e">
        <f>_xlfn.XLOOKUP($L505,Pos!$A:$A,Pos!AC:AC,_xlfn.XLOOKUP($L505,#REF!,#REF!, ""), 0)</f>
        <v>#REF!</v>
      </c>
      <c r="AN505" s="1" t="e">
        <f>_xlfn.XLOOKUP($L505,Pos!$A:$A,Pos!AD:AD,_xlfn.XLOOKUP($L505,#REF!,#REF!, ""), 0)</f>
        <v>#REF!</v>
      </c>
      <c r="AO505" s="1" t="e">
        <f>_xlfn.XLOOKUP($L505,Pos!$A:$A,Pos!AE:AE,_xlfn.XLOOKUP($L505,#REF!,#REF!, ""), 0)</f>
        <v>#REF!</v>
      </c>
      <c r="AP505" s="1" t="e">
        <f>_xlfn.XLOOKUP($L505,Pos!$A:$A,Pos!AF:AF,_xlfn.XLOOKUP($L505,#REF!,#REF!, ""), 0)</f>
        <v>#REF!</v>
      </c>
      <c r="AQ505" s="1" t="e">
        <f>_xlfn.XLOOKUP($L505,Pos!$A:$A,Pos!AG:AG,_xlfn.XLOOKUP($L505,#REF!,#REF!, ""), 0)</f>
        <v>#REF!</v>
      </c>
      <c r="AR505" s="1" t="e">
        <f>_xlfn.XLOOKUP($L505,Pos!$A:$A,Pos!AH:AH,_xlfn.XLOOKUP($L505,#REF!,#REF!, ""), 0)</f>
        <v>#REF!</v>
      </c>
      <c r="AS505" s="1" t="e">
        <f>_xlfn.XLOOKUP($L505,Pos!$A:$A,Pos!AI:AI,_xlfn.XLOOKUP($L505,#REF!,#REF!, ""), 0)</f>
        <v>#REF!</v>
      </c>
      <c r="AT505" s="1" t="e">
        <f>_xlfn.XLOOKUP($L505,Pos!$A:$A,Pos!AJ:AJ,_xlfn.XLOOKUP($L505,#REF!,#REF!, ""), 0)</f>
        <v>#REF!</v>
      </c>
      <c r="AU505" s="1" t="e">
        <f>_xlfn.XLOOKUP($L505,Pos!$A:$A,Pos!AK:AK,_xlfn.XLOOKUP($L505,#REF!,#REF!, ""), 0)</f>
        <v>#REF!</v>
      </c>
      <c r="AV505" s="1" t="e">
        <f>_xlfn.XLOOKUP($L505,Pos!$A:$A,Pos!AL:AL,_xlfn.XLOOKUP($L505,#REF!,#REF!, ""), 0)</f>
        <v>#REF!</v>
      </c>
      <c r="AW505" s="1" t="e">
        <f>_xlfn.XLOOKUP($L505,Pos!$A:$A,Pos!AM:AM,_xlfn.XLOOKUP($L505,#REF!,#REF!, ""), 0)</f>
        <v>#REF!</v>
      </c>
      <c r="AX505" s="1" t="e">
        <f>_xlfn.XLOOKUP($L505,Pos!$A:$A,Pos!AN:AN,_xlfn.XLOOKUP($L505,#REF!,#REF!, ""), 0)</f>
        <v>#REF!</v>
      </c>
      <c r="AY505" s="1" t="e">
        <f>_xlfn.XLOOKUP($L505,Pos!$A:$A,Pos!AO:AO,_xlfn.XLOOKUP($L505,#REF!,#REF!, ""), 0)</f>
        <v>#REF!</v>
      </c>
      <c r="AZ505" s="7" t="str">
        <f t="shared" si="166"/>
        <v>OUT</v>
      </c>
      <c r="BA505" s="1">
        <f>IF(OR(_xlfn.XLOOKUP(L505,Pos!B:B,Pos!L:L,FALSE)="ESG Reason",_xlfn.XLOOKUP(L505,Pos!B:B,Pos!L:L,FALSE)="Blacklisted"),1,0)</f>
        <v>0</v>
      </c>
      <c r="BC505" s="11">
        <v>8.6970564110119195E-11</v>
      </c>
      <c r="BD505" s="11">
        <f>_xlfn.XLOOKUP($L505,Pos!$B:$B,Pos!H:H,0, 0)</f>
        <v>0</v>
      </c>
      <c r="BE505" s="11">
        <f>_xlfn.XLOOKUP($L505,Pos!$B:$B,Pos!I:I,0, 0)</f>
        <v>4.714331528533566E-4</v>
      </c>
      <c r="BF505" s="18">
        <f t="shared" si="167"/>
        <v>4.714331528533566E-4</v>
      </c>
      <c r="BG505" s="1">
        <f t="shared" si="168"/>
        <v>2</v>
      </c>
      <c r="BH505" s="1">
        <f t="shared" si="169"/>
        <v>4</v>
      </c>
      <c r="BI505" s="18">
        <f t="shared" si="170"/>
        <v>8.6970564110119195E-11</v>
      </c>
      <c r="BJ505" s="3">
        <f t="shared" si="171"/>
        <v>0</v>
      </c>
      <c r="BK505" s="18">
        <f t="shared" si="172"/>
        <v>0</v>
      </c>
    </row>
    <row r="506" spans="3:63" x14ac:dyDescent="0.25">
      <c r="C506" s="3"/>
      <c r="D506" s="3"/>
      <c r="E506" s="3"/>
      <c r="F506" s="3"/>
      <c r="G506" s="51" t="s">
        <v>432</v>
      </c>
      <c r="H506" s="8" t="str">
        <f t="shared" si="162"/>
        <v>0%North America</v>
      </c>
      <c r="I506" s="11" cm="1">
        <f t="array" ref="I506">IF(
   AZ506 = "OUT", 0,IF(
   BD506 &gt;= LARGE(IF(ISNUMBER(BD:BD), BD:BD), 3),
   BE506 - 0.001,
   IF(BE506 &gt;=VLOOKUP(P506,mapping!$A:$B,2,FALSE), BE506,VLOOKUP(P506,mapping!$A$2:$B$8,2,FALSE))
))</f>
        <v>0</v>
      </c>
      <c r="J506" s="11" cm="1">
        <f t="array" ref="J506">IF(
    AZ506="OUT",0,IF(IF(
                      BD506&gt;=LARGE(IF(ISNUMBER(BD:BD),BD:BD),3),
                      BE506+0.001,
                      VLOOKUP(H506,mapping!$D:$E,2,FALSE)
                      )&gt;I506,
                   IF(
                      BD506&gt;=LARGE(IF(ISNUMBER(BD:BD),BD:BD),3),
                      BE506+0.001,
                      VLOOKUP(H506,mapping!$D:$E,2,FALSE)
                      ),
                   I506+0.002))</f>
        <v>0</v>
      </c>
      <c r="K506" s="8">
        <f t="shared" si="163"/>
        <v>4.7129123128277877E-4</v>
      </c>
      <c r="L506" s="1" t="str">
        <f>Pos!B1129</f>
        <v>US6311031081</v>
      </c>
      <c r="M506" s="1" t="str">
        <f>_xlfn.XLOOKUP($L506,Pos!B:B,Pos!D:D,, 0)</f>
        <v>Nasdaq, Inc.</v>
      </c>
      <c r="N506" s="1" t="str">
        <f>_xlfn.XLOOKUP($L506,Pos!B:B,Pos!E:E,, 0)</f>
        <v>Financial Services</v>
      </c>
      <c r="O506" s="1" t="str">
        <f t="shared" si="164"/>
        <v>Financial Services_North America</v>
      </c>
      <c r="P506" s="1" t="str">
        <f>_xlfn.XLOOKUP($L506,Pos!B:B,Pos!F:F,, 0)</f>
        <v>North America</v>
      </c>
      <c r="Q506" s="1">
        <v>0</v>
      </c>
      <c r="R506" s="9">
        <f>_xlfn.XLOOKUP($L506,Pos!$B:$B,Pos!N:N,0, 0)</f>
        <v>4.2300000000000004</v>
      </c>
      <c r="S506" s="9">
        <f>_xlfn.XLOOKUP($L506,Pos!$B:$B,Pos!O:O,0, 0)</f>
        <v>1.714167</v>
      </c>
      <c r="T506" s="9">
        <f>_xlfn.XLOOKUP($L506,Pos!$B:$B,Pos!P:P,0, 0)</f>
        <v>6.45</v>
      </c>
      <c r="U506" s="9">
        <f>_xlfn.XLOOKUP($L506,Pos!$B:$B,Pos!Q:Q,0, 0)</f>
        <v>7</v>
      </c>
      <c r="V506" s="9">
        <f>_xlfn.XLOOKUP($L506,Pos!$B:$B,Pos!R:R,0, 0)</f>
        <v>7.6</v>
      </c>
      <c r="W506" s="9">
        <f>_xlfn.XLOOKUP($L506,Pos!$B:$B,Pos!S:S,0, 0)</f>
        <v>5.5216669999999999</v>
      </c>
      <c r="X506" s="9" t="str">
        <f>_xlfn.XLOOKUP($L506,Pos!$B:$B,Pos!J:J,0, 0)</f>
        <v>Outperform</v>
      </c>
      <c r="Y506" s="1">
        <v>0</v>
      </c>
      <c r="Z506" s="1">
        <v>0</v>
      </c>
      <c r="AA506" s="1">
        <f t="shared" si="165"/>
        <v>0</v>
      </c>
      <c r="AB506" s="9">
        <f>_xlfn.XLOOKUP(L506,Pos!B:B,Pos!K:K,-1,0)</f>
        <v>5</v>
      </c>
      <c r="AC506" s="1" t="e">
        <f>_xlfn.XLOOKUP($L506,Pos!$A:$A,Pos!S:S,_xlfn.XLOOKUP($L506,#REF!,#REF!, ""), 0)</f>
        <v>#REF!</v>
      </c>
      <c r="AD506" s="1" t="e">
        <f>_xlfn.XLOOKUP($L506,Pos!$A:$A,Pos!T:T,_xlfn.XLOOKUP($L506,#REF!,#REF!, ""), 0)</f>
        <v>#REF!</v>
      </c>
      <c r="AE506" s="1" t="e">
        <f>_xlfn.XLOOKUP($L506,Pos!$A:$A,Pos!U:U,_xlfn.XLOOKUP($L506,#REF!,#REF!, ""), 0)</f>
        <v>#REF!</v>
      </c>
      <c r="AF506" s="1" t="e">
        <f>_xlfn.XLOOKUP($L506,Pos!$A:$A,Pos!V:V,_xlfn.XLOOKUP($L506,#REF!,#REF!, ""), 0)</f>
        <v>#REF!</v>
      </c>
      <c r="AG506" s="1" t="e">
        <f>_xlfn.XLOOKUP($L506,Pos!$A:$A,Pos!W:W,_xlfn.XLOOKUP($L506,#REF!,#REF!, ""), 0)</f>
        <v>#REF!</v>
      </c>
      <c r="AH506" s="1" t="e">
        <f>_xlfn.XLOOKUP($L506,Pos!$A:$A,Pos!X:X,_xlfn.XLOOKUP($L506,#REF!,#REF!, ""), 0)</f>
        <v>#REF!</v>
      </c>
      <c r="AI506" s="1" t="e">
        <f>_xlfn.XLOOKUP($L506,Pos!$A:$A,Pos!Y:Y,_xlfn.XLOOKUP($L506,#REF!,#REF!, ""), 0)</f>
        <v>#REF!</v>
      </c>
      <c r="AJ506" s="1" t="e">
        <f>_xlfn.XLOOKUP($L506,Pos!$A:$A,Pos!Z:Z,_xlfn.XLOOKUP($L506,#REF!,#REF!, ""), 0)</f>
        <v>#REF!</v>
      </c>
      <c r="AK506" s="1" t="e">
        <f>_xlfn.XLOOKUP($L506,Pos!$A:$A,Pos!AA:AA,_xlfn.XLOOKUP($L506,#REF!,#REF!, ""), 0)</f>
        <v>#REF!</v>
      </c>
      <c r="AL506" s="1" t="e">
        <f>_xlfn.XLOOKUP($L506,Pos!$A:$A,Pos!AB:AB,_xlfn.XLOOKUP($L506,#REF!,#REF!, ""), 0)</f>
        <v>#REF!</v>
      </c>
      <c r="AM506" s="1" t="e">
        <f>_xlfn.XLOOKUP($L506,Pos!$A:$A,Pos!AC:AC,_xlfn.XLOOKUP($L506,#REF!,#REF!, ""), 0)</f>
        <v>#REF!</v>
      </c>
      <c r="AN506" s="1" t="e">
        <f>_xlfn.XLOOKUP($L506,Pos!$A:$A,Pos!AD:AD,_xlfn.XLOOKUP($L506,#REF!,#REF!, ""), 0)</f>
        <v>#REF!</v>
      </c>
      <c r="AO506" s="1" t="e">
        <f>_xlfn.XLOOKUP($L506,Pos!$A:$A,Pos!AE:AE,_xlfn.XLOOKUP($L506,#REF!,#REF!, ""), 0)</f>
        <v>#REF!</v>
      </c>
      <c r="AP506" s="1" t="e">
        <f>_xlfn.XLOOKUP($L506,Pos!$A:$A,Pos!AF:AF,_xlfn.XLOOKUP($L506,#REF!,#REF!, ""), 0)</f>
        <v>#REF!</v>
      </c>
      <c r="AQ506" s="1" t="e">
        <f>_xlfn.XLOOKUP($L506,Pos!$A:$A,Pos!AG:AG,_xlfn.XLOOKUP($L506,#REF!,#REF!, ""), 0)</f>
        <v>#REF!</v>
      </c>
      <c r="AR506" s="1" t="e">
        <f>_xlfn.XLOOKUP($L506,Pos!$A:$A,Pos!AH:AH,_xlfn.XLOOKUP($L506,#REF!,#REF!, ""), 0)</f>
        <v>#REF!</v>
      </c>
      <c r="AS506" s="1" t="e">
        <f>_xlfn.XLOOKUP($L506,Pos!$A:$A,Pos!AI:AI,_xlfn.XLOOKUP($L506,#REF!,#REF!, ""), 0)</f>
        <v>#REF!</v>
      </c>
      <c r="AT506" s="1" t="e">
        <f>_xlfn.XLOOKUP($L506,Pos!$A:$A,Pos!AJ:AJ,_xlfn.XLOOKUP($L506,#REF!,#REF!, ""), 0)</f>
        <v>#REF!</v>
      </c>
      <c r="AU506" s="1" t="e">
        <f>_xlfn.XLOOKUP($L506,Pos!$A:$A,Pos!AK:AK,_xlfn.XLOOKUP($L506,#REF!,#REF!, ""), 0)</f>
        <v>#REF!</v>
      </c>
      <c r="AV506" s="1" t="e">
        <f>_xlfn.XLOOKUP($L506,Pos!$A:$A,Pos!AL:AL,_xlfn.XLOOKUP($L506,#REF!,#REF!, ""), 0)</f>
        <v>#REF!</v>
      </c>
      <c r="AW506" s="1" t="e">
        <f>_xlfn.XLOOKUP($L506,Pos!$A:$A,Pos!AM:AM,_xlfn.XLOOKUP($L506,#REF!,#REF!, ""), 0)</f>
        <v>#REF!</v>
      </c>
      <c r="AX506" s="1" t="e">
        <f>_xlfn.XLOOKUP($L506,Pos!$A:$A,Pos!AN:AN,_xlfn.XLOOKUP($L506,#REF!,#REF!, ""), 0)</f>
        <v>#REF!</v>
      </c>
      <c r="AY506" s="1" t="e">
        <f>_xlfn.XLOOKUP($L506,Pos!$A:$A,Pos!AO:AO,_xlfn.XLOOKUP($L506,#REF!,#REF!, ""), 0)</f>
        <v>#REF!</v>
      </c>
      <c r="AZ506" s="7" t="str">
        <f t="shared" si="166"/>
        <v>OUT</v>
      </c>
      <c r="BA506" s="1">
        <f>IF(OR(_xlfn.XLOOKUP(L506,Pos!B:B,Pos!L:L,FALSE)="ESG Reason",_xlfn.XLOOKUP(L506,Pos!B:B,Pos!L:L,FALSE)="Blacklisted"),1,0)</f>
        <v>0</v>
      </c>
      <c r="BC506" s="11">
        <v>1.5197055952398331E-10</v>
      </c>
      <c r="BD506" s="11">
        <f>_xlfn.XLOOKUP($L506,Pos!$B:$B,Pos!H:H,0, 0)</f>
        <v>0</v>
      </c>
      <c r="BE506" s="11">
        <f>_xlfn.XLOOKUP($L506,Pos!$B:$B,Pos!I:I,0, 0)</f>
        <v>4.7129123128277877E-4</v>
      </c>
      <c r="BF506" s="18">
        <f t="shared" si="167"/>
        <v>4.7129123128277877E-4</v>
      </c>
      <c r="BG506" s="1">
        <f t="shared" si="168"/>
        <v>1</v>
      </c>
      <c r="BH506" s="1">
        <f t="shared" si="169"/>
        <v>26</v>
      </c>
      <c r="BI506" s="18">
        <f t="shared" si="170"/>
        <v>1.5197055952398331E-10</v>
      </c>
      <c r="BJ506" s="3">
        <f t="shared" si="171"/>
        <v>0</v>
      </c>
      <c r="BK506" s="18">
        <f t="shared" si="172"/>
        <v>0</v>
      </c>
    </row>
    <row r="507" spans="3:63" x14ac:dyDescent="0.25">
      <c r="C507" s="3"/>
      <c r="D507" s="3"/>
      <c r="E507" s="3"/>
      <c r="F507" s="3"/>
      <c r="G507" s="51" t="s">
        <v>440</v>
      </c>
      <c r="H507" s="8" t="str">
        <f t="shared" si="162"/>
        <v>0%North America</v>
      </c>
      <c r="I507" s="11" cm="1">
        <f t="array" ref="I507">IF(
   AZ507 = "OUT", 0,IF(
   BD507 &gt;= LARGE(IF(ISNUMBER(BD:BD), BD:BD), 3),
   BE507 - 0.001,
   IF(BE507 &gt;=VLOOKUP(P507,mapping!$A:$B,2,FALSE), BE507,VLOOKUP(P507,mapping!$A$2:$B$8,2,FALSE))
))</f>
        <v>0</v>
      </c>
      <c r="J507" s="11" cm="1">
        <f t="array" ref="J507">IF(
    AZ507="OUT",0,IF(IF(
                      BD507&gt;=LARGE(IF(ISNUMBER(BD:BD),BD:BD),3),
                      BE507+0.001,
                      VLOOKUP(H507,mapping!$D:$E,2,FALSE)
                      )&gt;I507,
                   IF(
                      BD507&gt;=LARGE(IF(ISNUMBER(BD:BD),BD:BD),3),
                      BE507+0.001,
                      VLOOKUP(H507,mapping!$D:$E,2,FALSE)
                      ),
                   I507+0.002))</f>
        <v>0</v>
      </c>
      <c r="K507" s="8">
        <f t="shared" si="163"/>
        <v>4.694878571889891E-4</v>
      </c>
      <c r="L507" s="1" t="str">
        <f>Pos!B97</f>
        <v>CA25675T1075</v>
      </c>
      <c r="M507" s="1" t="str">
        <f>_xlfn.XLOOKUP($L507,Pos!B:B,Pos!D:D,, 0)</f>
        <v>Dollarama Inc.</v>
      </c>
      <c r="N507" s="1" t="str">
        <f>_xlfn.XLOOKUP($L507,Pos!B:B,Pos!E:E,, 0)</f>
        <v>Retail</v>
      </c>
      <c r="O507" s="1" t="str">
        <f t="shared" si="164"/>
        <v>Retail_North America</v>
      </c>
      <c r="P507" s="1" t="str">
        <f>_xlfn.XLOOKUP($L507,Pos!B:B,Pos!F:F,, 0)</f>
        <v>North America</v>
      </c>
      <c r="Q507" s="1">
        <v>0</v>
      </c>
      <c r="R507" s="9">
        <f>_xlfn.XLOOKUP($L507,Pos!$B:$B,Pos!N:N,0, 0)</f>
        <v>4.99</v>
      </c>
      <c r="S507" s="9">
        <f>_xlfn.XLOOKUP($L507,Pos!$B:$B,Pos!O:O,0, 0)</f>
        <v>1.534667</v>
      </c>
      <c r="T507" s="9">
        <f>_xlfn.XLOOKUP($L507,Pos!$B:$B,Pos!P:P,0, 0)</f>
        <v>6.7750000000000004</v>
      </c>
      <c r="U507" s="9">
        <f>_xlfn.XLOOKUP($L507,Pos!$B:$B,Pos!Q:Q,0, 0)</f>
        <v>5.6</v>
      </c>
      <c r="V507" s="9">
        <f>_xlfn.XLOOKUP($L507,Pos!$B:$B,Pos!R:R,0, 0)</f>
        <v>8.6666670000000003</v>
      </c>
      <c r="W507" s="9">
        <f>_xlfn.XLOOKUP($L507,Pos!$B:$B,Pos!S:S,0, 0)</f>
        <v>6.113334</v>
      </c>
      <c r="X507" s="9" t="str">
        <f>_xlfn.XLOOKUP($L507,Pos!$B:$B,Pos!J:J,0, 0)</f>
        <v>Outperform</v>
      </c>
      <c r="Y507" s="1">
        <v>0</v>
      </c>
      <c r="Z507" s="1">
        <v>0</v>
      </c>
      <c r="AA507" s="1">
        <f t="shared" si="165"/>
        <v>0</v>
      </c>
      <c r="AB507" s="9">
        <f>_xlfn.XLOOKUP(L507,Pos!B:B,Pos!K:K,-1,0)</f>
        <v>-1</v>
      </c>
      <c r="AC507" s="1" t="e">
        <f>_xlfn.XLOOKUP($L507,Pos!$A:$A,Pos!S:S,_xlfn.XLOOKUP($L507,#REF!,#REF!, ""), 0)</f>
        <v>#REF!</v>
      </c>
      <c r="AD507" s="1" t="e">
        <f>_xlfn.XLOOKUP($L507,Pos!$A:$A,Pos!T:T,_xlfn.XLOOKUP($L507,#REF!,#REF!, ""), 0)</f>
        <v>#REF!</v>
      </c>
      <c r="AE507" s="1" t="e">
        <f>_xlfn.XLOOKUP($L507,Pos!$A:$A,Pos!U:U,_xlfn.XLOOKUP($L507,#REF!,#REF!, ""), 0)</f>
        <v>#REF!</v>
      </c>
      <c r="AF507" s="1" t="e">
        <f>_xlfn.XLOOKUP($L507,Pos!$A:$A,Pos!V:V,_xlfn.XLOOKUP($L507,#REF!,#REF!, ""), 0)</f>
        <v>#REF!</v>
      </c>
      <c r="AG507" s="1" t="e">
        <f>_xlfn.XLOOKUP($L507,Pos!$A:$A,Pos!W:W,_xlfn.XLOOKUP($L507,#REF!,#REF!, ""), 0)</f>
        <v>#REF!</v>
      </c>
      <c r="AH507" s="1" t="e">
        <f>_xlfn.XLOOKUP($L507,Pos!$A:$A,Pos!X:X,_xlfn.XLOOKUP($L507,#REF!,#REF!, ""), 0)</f>
        <v>#REF!</v>
      </c>
      <c r="AI507" s="1" t="e">
        <f>_xlfn.XLOOKUP($L507,Pos!$A:$A,Pos!Y:Y,_xlfn.XLOOKUP($L507,#REF!,#REF!, ""), 0)</f>
        <v>#REF!</v>
      </c>
      <c r="AJ507" s="1" t="e">
        <f>_xlfn.XLOOKUP($L507,Pos!$A:$A,Pos!Z:Z,_xlfn.XLOOKUP($L507,#REF!,#REF!, ""), 0)</f>
        <v>#REF!</v>
      </c>
      <c r="AK507" s="1" t="e">
        <f>_xlfn.XLOOKUP($L507,Pos!$A:$A,Pos!AA:AA,_xlfn.XLOOKUP($L507,#REF!,#REF!, ""), 0)</f>
        <v>#REF!</v>
      </c>
      <c r="AL507" s="1" t="e">
        <f>_xlfn.XLOOKUP($L507,Pos!$A:$A,Pos!AB:AB,_xlfn.XLOOKUP($L507,#REF!,#REF!, ""), 0)</f>
        <v>#REF!</v>
      </c>
      <c r="AM507" s="1" t="e">
        <f>_xlfn.XLOOKUP($L507,Pos!$A:$A,Pos!AC:AC,_xlfn.XLOOKUP($L507,#REF!,#REF!, ""), 0)</f>
        <v>#REF!</v>
      </c>
      <c r="AN507" s="1" t="e">
        <f>_xlfn.XLOOKUP($L507,Pos!$A:$A,Pos!AD:AD,_xlfn.XLOOKUP($L507,#REF!,#REF!, ""), 0)</f>
        <v>#REF!</v>
      </c>
      <c r="AO507" s="1" t="e">
        <f>_xlfn.XLOOKUP($L507,Pos!$A:$A,Pos!AE:AE,_xlfn.XLOOKUP($L507,#REF!,#REF!, ""), 0)</f>
        <v>#REF!</v>
      </c>
      <c r="AP507" s="1" t="e">
        <f>_xlfn.XLOOKUP($L507,Pos!$A:$A,Pos!AF:AF,_xlfn.XLOOKUP($L507,#REF!,#REF!, ""), 0)</f>
        <v>#REF!</v>
      </c>
      <c r="AQ507" s="1" t="e">
        <f>_xlfn.XLOOKUP($L507,Pos!$A:$A,Pos!AG:AG,_xlfn.XLOOKUP($L507,#REF!,#REF!, ""), 0)</f>
        <v>#REF!</v>
      </c>
      <c r="AR507" s="1" t="e">
        <f>_xlfn.XLOOKUP($L507,Pos!$A:$A,Pos!AH:AH,_xlfn.XLOOKUP($L507,#REF!,#REF!, ""), 0)</f>
        <v>#REF!</v>
      </c>
      <c r="AS507" s="1" t="e">
        <f>_xlfn.XLOOKUP($L507,Pos!$A:$A,Pos!AI:AI,_xlfn.XLOOKUP($L507,#REF!,#REF!, ""), 0)</f>
        <v>#REF!</v>
      </c>
      <c r="AT507" s="1" t="e">
        <f>_xlfn.XLOOKUP($L507,Pos!$A:$A,Pos!AJ:AJ,_xlfn.XLOOKUP($L507,#REF!,#REF!, ""), 0)</f>
        <v>#REF!</v>
      </c>
      <c r="AU507" s="1" t="e">
        <f>_xlfn.XLOOKUP($L507,Pos!$A:$A,Pos!AK:AK,_xlfn.XLOOKUP($L507,#REF!,#REF!, ""), 0)</f>
        <v>#REF!</v>
      </c>
      <c r="AV507" s="1" t="e">
        <f>_xlfn.XLOOKUP($L507,Pos!$A:$A,Pos!AL:AL,_xlfn.XLOOKUP($L507,#REF!,#REF!, ""), 0)</f>
        <v>#REF!</v>
      </c>
      <c r="AW507" s="1" t="e">
        <f>_xlfn.XLOOKUP($L507,Pos!$A:$A,Pos!AM:AM,_xlfn.XLOOKUP($L507,#REF!,#REF!, ""), 0)</f>
        <v>#REF!</v>
      </c>
      <c r="AX507" s="1" t="e">
        <f>_xlfn.XLOOKUP($L507,Pos!$A:$A,Pos!AN:AN,_xlfn.XLOOKUP($L507,#REF!,#REF!, ""), 0)</f>
        <v>#REF!</v>
      </c>
      <c r="AY507" s="1" t="e">
        <f>_xlfn.XLOOKUP($L507,Pos!$A:$A,Pos!AO:AO,_xlfn.XLOOKUP($L507,#REF!,#REF!, ""), 0)</f>
        <v>#REF!</v>
      </c>
      <c r="AZ507" s="7" t="str">
        <f t="shared" si="166"/>
        <v>OUT</v>
      </c>
      <c r="BA507" s="1">
        <f>IF(OR(_xlfn.XLOOKUP(L507,Pos!B:B,Pos!L:L,FALSE)="ESG Reason",_xlfn.XLOOKUP(L507,Pos!B:B,Pos!L:L,FALSE)="Blacklisted"),1,0)</f>
        <v>0</v>
      </c>
      <c r="BC507" s="11">
        <v>2.0074831905517101E-10</v>
      </c>
      <c r="BD507" s="11">
        <f>_xlfn.XLOOKUP($L507,Pos!$B:$B,Pos!H:H,0, 0)</f>
        <v>0</v>
      </c>
      <c r="BE507" s="11">
        <f>_xlfn.XLOOKUP($L507,Pos!$B:$B,Pos!I:I,0, 0)</f>
        <v>4.694878571889891E-4</v>
      </c>
      <c r="BF507" s="18">
        <f t="shared" si="167"/>
        <v>4.694878571889891E-4</v>
      </c>
      <c r="BG507" s="1">
        <f t="shared" si="168"/>
        <v>1</v>
      </c>
      <c r="BH507" s="1">
        <f t="shared" si="169"/>
        <v>34</v>
      </c>
      <c r="BI507" s="18">
        <f t="shared" si="170"/>
        <v>2.0074831905517101E-10</v>
      </c>
      <c r="BJ507" s="3">
        <f t="shared" si="171"/>
        <v>0</v>
      </c>
      <c r="BK507" s="18">
        <f t="shared" si="172"/>
        <v>0</v>
      </c>
    </row>
    <row r="508" spans="3:63" x14ac:dyDescent="0.25">
      <c r="C508" s="3"/>
      <c r="D508" s="3"/>
      <c r="E508" s="3"/>
      <c r="F508" s="3"/>
      <c r="G508" s="51" t="s">
        <v>429</v>
      </c>
      <c r="H508" s="8" t="str">
        <f t="shared" si="162"/>
        <v>0%North America</v>
      </c>
      <c r="I508" s="11" cm="1">
        <f t="array" ref="I508">IF(
   AZ508 = "OUT", 0,IF(
   BD508 &gt;= LARGE(IF(ISNUMBER(BD:BD), BD:BD), 3),
   BE508 - 0.001,
   IF(BE508 &gt;=VLOOKUP(P508,mapping!$A:$B,2,FALSE), BE508,VLOOKUP(P508,mapping!$A$2:$B$8,2,FALSE))
))</f>
        <v>0</v>
      </c>
      <c r="J508" s="11" cm="1">
        <f t="array" ref="J508">IF(
    AZ508="OUT",0,IF(IF(
                      BD508&gt;=LARGE(IF(ISNUMBER(BD:BD),BD:BD),3),
                      BE508+0.001,
                      VLOOKUP(H508,mapping!$D:$E,2,FALSE)
                      )&gt;I508,
                   IF(
                      BD508&gt;=LARGE(IF(ISNUMBER(BD:BD),BD:BD),3),
                      BE508+0.001,
                      VLOOKUP(H508,mapping!$D:$E,2,FALSE)
                      ),
                   I508+0.002))</f>
        <v>0</v>
      </c>
      <c r="K508" s="8">
        <f t="shared" si="163"/>
        <v>4.6816065546836401E-4</v>
      </c>
      <c r="L508" s="1" t="str">
        <f>Pos!B914</f>
        <v>US1924461023</v>
      </c>
      <c r="M508" s="1" t="str">
        <f>_xlfn.XLOOKUP($L508,Pos!B:B,Pos!D:D,, 0)</f>
        <v>Cognizant Technology Solutions Corporation Class A</v>
      </c>
      <c r="N508" s="1" t="str">
        <f>_xlfn.XLOOKUP($L508,Pos!B:B,Pos!E:E,, 0)</f>
        <v>Technology</v>
      </c>
      <c r="O508" s="1" t="str">
        <f t="shared" si="164"/>
        <v>Technology_North America</v>
      </c>
      <c r="P508" s="1" t="str">
        <f>_xlfn.XLOOKUP($L508,Pos!B:B,Pos!F:F,, 0)</f>
        <v>North America</v>
      </c>
      <c r="Q508" s="1">
        <v>0</v>
      </c>
      <c r="R508" s="9">
        <f>_xlfn.XLOOKUP($L508,Pos!$B:$B,Pos!N:N,0, 0)</f>
        <v>7.119999</v>
      </c>
      <c r="S508" s="9">
        <f>_xlfn.XLOOKUP($L508,Pos!$B:$B,Pos!O:O,0, 0)</f>
        <v>9.0615009999999998</v>
      </c>
      <c r="T508" s="9">
        <f>_xlfn.XLOOKUP($L508,Pos!$B:$B,Pos!P:P,0, 0)</f>
        <v>5.4249999999999998</v>
      </c>
      <c r="U508" s="9">
        <f>_xlfn.XLOOKUP($L508,Pos!$B:$B,Pos!Q:Q,0, 0)</f>
        <v>3.4</v>
      </c>
      <c r="V508" s="9">
        <f>_xlfn.XLOOKUP($L508,Pos!$B:$B,Pos!R:R,0, 0)</f>
        <v>8.8333329999999997</v>
      </c>
      <c r="W508" s="9">
        <f>_xlfn.XLOOKUP($L508,Pos!$B:$B,Pos!S:S,0, 0)</f>
        <v>3.9916670000000001</v>
      </c>
      <c r="X508" s="9" t="str">
        <f>_xlfn.XLOOKUP($L508,Pos!$B:$B,Pos!J:J,0, 0)</f>
        <v>Outperform</v>
      </c>
      <c r="Y508" s="1">
        <v>0</v>
      </c>
      <c r="Z508" s="1">
        <v>0</v>
      </c>
      <c r="AA508" s="1">
        <f t="shared" si="165"/>
        <v>0</v>
      </c>
      <c r="AB508" s="9">
        <f>_xlfn.XLOOKUP(L508,Pos!B:B,Pos!K:K,-1,0)</f>
        <v>3.7113402061855671</v>
      </c>
      <c r="AC508" s="1" t="e">
        <f>_xlfn.XLOOKUP($L508,Pos!$A:$A,Pos!S:S,_xlfn.XLOOKUP($L508,#REF!,#REF!, ""), 0)</f>
        <v>#REF!</v>
      </c>
      <c r="AD508" s="1" t="e">
        <f>_xlfn.XLOOKUP($L508,Pos!$A:$A,Pos!T:T,_xlfn.XLOOKUP($L508,#REF!,#REF!, ""), 0)</f>
        <v>#REF!</v>
      </c>
      <c r="AE508" s="1" t="e">
        <f>_xlfn.XLOOKUP($L508,Pos!$A:$A,Pos!U:U,_xlfn.XLOOKUP($L508,#REF!,#REF!, ""), 0)</f>
        <v>#REF!</v>
      </c>
      <c r="AF508" s="1" t="e">
        <f>_xlfn.XLOOKUP($L508,Pos!$A:$A,Pos!V:V,_xlfn.XLOOKUP($L508,#REF!,#REF!, ""), 0)</f>
        <v>#REF!</v>
      </c>
      <c r="AG508" s="1" t="e">
        <f>_xlfn.XLOOKUP($L508,Pos!$A:$A,Pos!W:W,_xlfn.XLOOKUP($L508,#REF!,#REF!, ""), 0)</f>
        <v>#REF!</v>
      </c>
      <c r="AH508" s="1" t="e">
        <f>_xlfn.XLOOKUP($L508,Pos!$A:$A,Pos!X:X,_xlfn.XLOOKUP($L508,#REF!,#REF!, ""), 0)</f>
        <v>#REF!</v>
      </c>
      <c r="AI508" s="1" t="e">
        <f>_xlfn.XLOOKUP($L508,Pos!$A:$A,Pos!Y:Y,_xlfn.XLOOKUP($L508,#REF!,#REF!, ""), 0)</f>
        <v>#REF!</v>
      </c>
      <c r="AJ508" s="1" t="e">
        <f>_xlfn.XLOOKUP($L508,Pos!$A:$A,Pos!Z:Z,_xlfn.XLOOKUP($L508,#REF!,#REF!, ""), 0)</f>
        <v>#REF!</v>
      </c>
      <c r="AK508" s="1" t="e">
        <f>_xlfn.XLOOKUP($L508,Pos!$A:$A,Pos!AA:AA,_xlfn.XLOOKUP($L508,#REF!,#REF!, ""), 0)</f>
        <v>#REF!</v>
      </c>
      <c r="AL508" s="1" t="e">
        <f>_xlfn.XLOOKUP($L508,Pos!$A:$A,Pos!AB:AB,_xlfn.XLOOKUP($L508,#REF!,#REF!, ""), 0)</f>
        <v>#REF!</v>
      </c>
      <c r="AM508" s="1" t="e">
        <f>_xlfn.XLOOKUP($L508,Pos!$A:$A,Pos!AC:AC,_xlfn.XLOOKUP($L508,#REF!,#REF!, ""), 0)</f>
        <v>#REF!</v>
      </c>
      <c r="AN508" s="1" t="e">
        <f>_xlfn.XLOOKUP($L508,Pos!$A:$A,Pos!AD:AD,_xlfn.XLOOKUP($L508,#REF!,#REF!, ""), 0)</f>
        <v>#REF!</v>
      </c>
      <c r="AO508" s="1" t="e">
        <f>_xlfn.XLOOKUP($L508,Pos!$A:$A,Pos!AE:AE,_xlfn.XLOOKUP($L508,#REF!,#REF!, ""), 0)</f>
        <v>#REF!</v>
      </c>
      <c r="AP508" s="1" t="e">
        <f>_xlfn.XLOOKUP($L508,Pos!$A:$A,Pos!AF:AF,_xlfn.XLOOKUP($L508,#REF!,#REF!, ""), 0)</f>
        <v>#REF!</v>
      </c>
      <c r="AQ508" s="1" t="e">
        <f>_xlfn.XLOOKUP($L508,Pos!$A:$A,Pos!AG:AG,_xlfn.XLOOKUP($L508,#REF!,#REF!, ""), 0)</f>
        <v>#REF!</v>
      </c>
      <c r="AR508" s="1" t="e">
        <f>_xlfn.XLOOKUP($L508,Pos!$A:$A,Pos!AH:AH,_xlfn.XLOOKUP($L508,#REF!,#REF!, ""), 0)</f>
        <v>#REF!</v>
      </c>
      <c r="AS508" s="1" t="e">
        <f>_xlfn.XLOOKUP($L508,Pos!$A:$A,Pos!AI:AI,_xlfn.XLOOKUP($L508,#REF!,#REF!, ""), 0)</f>
        <v>#REF!</v>
      </c>
      <c r="AT508" s="1" t="e">
        <f>_xlfn.XLOOKUP($L508,Pos!$A:$A,Pos!AJ:AJ,_xlfn.XLOOKUP($L508,#REF!,#REF!, ""), 0)</f>
        <v>#REF!</v>
      </c>
      <c r="AU508" s="1" t="e">
        <f>_xlfn.XLOOKUP($L508,Pos!$A:$A,Pos!AK:AK,_xlfn.XLOOKUP($L508,#REF!,#REF!, ""), 0)</f>
        <v>#REF!</v>
      </c>
      <c r="AV508" s="1" t="e">
        <f>_xlfn.XLOOKUP($L508,Pos!$A:$A,Pos!AL:AL,_xlfn.XLOOKUP($L508,#REF!,#REF!, ""), 0)</f>
        <v>#REF!</v>
      </c>
      <c r="AW508" s="1" t="e">
        <f>_xlfn.XLOOKUP($L508,Pos!$A:$A,Pos!AM:AM,_xlfn.XLOOKUP($L508,#REF!,#REF!, ""), 0)</f>
        <v>#REF!</v>
      </c>
      <c r="AX508" s="1" t="e">
        <f>_xlfn.XLOOKUP($L508,Pos!$A:$A,Pos!AN:AN,_xlfn.XLOOKUP($L508,#REF!,#REF!, ""), 0)</f>
        <v>#REF!</v>
      </c>
      <c r="AY508" s="1" t="e">
        <f>_xlfn.XLOOKUP($L508,Pos!$A:$A,Pos!AO:AO,_xlfn.XLOOKUP($L508,#REF!,#REF!, ""), 0)</f>
        <v>#REF!</v>
      </c>
      <c r="AZ508" s="7" t="str">
        <f t="shared" si="166"/>
        <v>OUT</v>
      </c>
      <c r="BA508" s="1">
        <f>IF(OR(_xlfn.XLOOKUP(L508,Pos!B:B,Pos!L:L,FALSE)="ESG Reason",_xlfn.XLOOKUP(L508,Pos!B:B,Pos!L:L,FALSE)="Blacklisted"),1,0)</f>
        <v>0</v>
      </c>
      <c r="BC508" s="11">
        <v>1.9841977164197919E-10</v>
      </c>
      <c r="BD508" s="11">
        <f>_xlfn.XLOOKUP($L508,Pos!$B:$B,Pos!H:H,0, 0)</f>
        <v>0</v>
      </c>
      <c r="BE508" s="11">
        <f>_xlfn.XLOOKUP($L508,Pos!$B:$B,Pos!I:I,0, 0)</f>
        <v>4.6816065546836401E-4</v>
      </c>
      <c r="BF508" s="18">
        <f t="shared" si="167"/>
        <v>4.6816065546836401E-4</v>
      </c>
      <c r="BG508" s="1">
        <f t="shared" si="168"/>
        <v>1</v>
      </c>
      <c r="BH508" s="1">
        <f t="shared" si="169"/>
        <v>35</v>
      </c>
      <c r="BI508" s="18">
        <f t="shared" si="170"/>
        <v>1.9841977164197919E-10</v>
      </c>
      <c r="BJ508" s="3">
        <f t="shared" si="171"/>
        <v>0</v>
      </c>
      <c r="BK508" s="18">
        <f t="shared" si="172"/>
        <v>0</v>
      </c>
    </row>
    <row r="509" spans="3:63" x14ac:dyDescent="0.25">
      <c r="C509" s="3"/>
      <c r="D509" s="3"/>
      <c r="E509" s="3"/>
      <c r="F509" s="3"/>
      <c r="G509" s="51" t="s">
        <v>431</v>
      </c>
      <c r="H509" s="8" t="str">
        <f t="shared" si="162"/>
        <v>0%North America</v>
      </c>
      <c r="I509" s="11" cm="1">
        <f t="array" ref="I509">IF(
   AZ509 = "OUT", 0,IF(
   BD509 &gt;= LARGE(IF(ISNUMBER(BD:BD), BD:BD), 3),
   BE509 - 0.001,
   IF(BE509 &gt;=VLOOKUP(P509,mapping!$A:$B,2,FALSE), BE509,VLOOKUP(P509,mapping!$A$2:$B$8,2,FALSE))
))</f>
        <v>0</v>
      </c>
      <c r="J509" s="11" cm="1">
        <f t="array" ref="J509">IF(
    AZ509="OUT",0,IF(IF(
                      BD509&gt;=LARGE(IF(ISNUMBER(BD:BD),BD:BD),3),
                      BE509+0.001,
                      VLOOKUP(H509,mapping!$D:$E,2,FALSE)
                      )&gt;I509,
                   IF(
                      BD509&gt;=LARGE(IF(ISNUMBER(BD:BD),BD:BD),3),
                      BE509+0.001,
                      VLOOKUP(H509,mapping!$D:$E,2,FALSE)
                      ),
                   I509+0.002))</f>
        <v>0</v>
      </c>
      <c r="K509" s="8">
        <f t="shared" si="163"/>
        <v>4.6743024445361459E-4</v>
      </c>
      <c r="L509" s="1" t="str">
        <f>Pos!B829</f>
        <v>US03076C1062</v>
      </c>
      <c r="M509" s="1" t="str">
        <f>_xlfn.XLOOKUP($L509,Pos!B:B,Pos!D:D,, 0)</f>
        <v>Ameriprise Financial, Inc.</v>
      </c>
      <c r="N509" s="1" t="str">
        <f>_xlfn.XLOOKUP($L509,Pos!B:B,Pos!E:E,, 0)</f>
        <v>Financial Services</v>
      </c>
      <c r="O509" s="1" t="str">
        <f t="shared" si="164"/>
        <v>Financial Services_North America</v>
      </c>
      <c r="P509" s="1" t="str">
        <f>_xlfn.XLOOKUP($L509,Pos!B:B,Pos!F:F,, 0)</f>
        <v>North America</v>
      </c>
      <c r="Q509" s="1">
        <v>0</v>
      </c>
      <c r="R509" s="9">
        <f>_xlfn.XLOOKUP($L509,Pos!$B:$B,Pos!N:N,0, 0)</f>
        <v>3.53</v>
      </c>
      <c r="S509" s="9">
        <f>_xlfn.XLOOKUP($L509,Pos!$B:$B,Pos!O:O,0, 0)</f>
        <v>5.2312500000000002</v>
      </c>
      <c r="T509" s="9">
        <f>_xlfn.XLOOKUP($L509,Pos!$B:$B,Pos!P:P,0, 0)</f>
        <v>8.8333329999999997</v>
      </c>
      <c r="U509" s="9">
        <f>_xlfn.XLOOKUP($L509,Pos!$B:$B,Pos!Q:Q,0, 0)</f>
        <v>2.8</v>
      </c>
      <c r="V509" s="9">
        <f>_xlfn.XLOOKUP($L509,Pos!$B:$B,Pos!R:R,0, 0)</f>
        <v>5.3</v>
      </c>
      <c r="W509" s="9">
        <f>_xlfn.XLOOKUP($L509,Pos!$B:$B,Pos!S:S,0, 0)</f>
        <v>5.0274999999999999</v>
      </c>
      <c r="X509" s="9" t="str">
        <f>_xlfn.XLOOKUP($L509,Pos!$B:$B,Pos!J:J,0, 0)</f>
        <v>Outperform</v>
      </c>
      <c r="Y509" s="1">
        <v>0</v>
      </c>
      <c r="Z509" s="1">
        <v>0</v>
      </c>
      <c r="AA509" s="1">
        <f t="shared" si="165"/>
        <v>0</v>
      </c>
      <c r="AB509" s="9">
        <f>_xlfn.XLOOKUP(L509,Pos!B:B,Pos!K:K,-1,0)</f>
        <v>7.2222222222222223</v>
      </c>
      <c r="AC509" s="1" t="e">
        <f>_xlfn.XLOOKUP($L509,Pos!$A:$A,Pos!S:S,_xlfn.XLOOKUP($L509,#REF!,#REF!, ""), 0)</f>
        <v>#REF!</v>
      </c>
      <c r="AD509" s="1" t="e">
        <f>_xlfn.XLOOKUP($L509,Pos!$A:$A,Pos!T:T,_xlfn.XLOOKUP($L509,#REF!,#REF!, ""), 0)</f>
        <v>#REF!</v>
      </c>
      <c r="AE509" s="1" t="e">
        <f>_xlfn.XLOOKUP($L509,Pos!$A:$A,Pos!U:U,_xlfn.XLOOKUP($L509,#REF!,#REF!, ""), 0)</f>
        <v>#REF!</v>
      </c>
      <c r="AF509" s="1" t="e">
        <f>_xlfn.XLOOKUP($L509,Pos!$A:$A,Pos!V:V,_xlfn.XLOOKUP($L509,#REF!,#REF!, ""), 0)</f>
        <v>#REF!</v>
      </c>
      <c r="AG509" s="1" t="e">
        <f>_xlfn.XLOOKUP($L509,Pos!$A:$A,Pos!W:W,_xlfn.XLOOKUP($L509,#REF!,#REF!, ""), 0)</f>
        <v>#REF!</v>
      </c>
      <c r="AH509" s="1" t="e">
        <f>_xlfn.XLOOKUP($L509,Pos!$A:$A,Pos!X:X,_xlfn.XLOOKUP($L509,#REF!,#REF!, ""), 0)</f>
        <v>#REF!</v>
      </c>
      <c r="AI509" s="1" t="e">
        <f>_xlfn.XLOOKUP($L509,Pos!$A:$A,Pos!Y:Y,_xlfn.XLOOKUP($L509,#REF!,#REF!, ""), 0)</f>
        <v>#REF!</v>
      </c>
      <c r="AJ509" s="1" t="e">
        <f>_xlfn.XLOOKUP($L509,Pos!$A:$A,Pos!Z:Z,_xlfn.XLOOKUP($L509,#REF!,#REF!, ""), 0)</f>
        <v>#REF!</v>
      </c>
      <c r="AK509" s="1" t="e">
        <f>_xlfn.XLOOKUP($L509,Pos!$A:$A,Pos!AA:AA,_xlfn.XLOOKUP($L509,#REF!,#REF!, ""), 0)</f>
        <v>#REF!</v>
      </c>
      <c r="AL509" s="1" t="e">
        <f>_xlfn.XLOOKUP($L509,Pos!$A:$A,Pos!AB:AB,_xlfn.XLOOKUP($L509,#REF!,#REF!, ""), 0)</f>
        <v>#REF!</v>
      </c>
      <c r="AM509" s="1" t="e">
        <f>_xlfn.XLOOKUP($L509,Pos!$A:$A,Pos!AC:AC,_xlfn.XLOOKUP($L509,#REF!,#REF!, ""), 0)</f>
        <v>#REF!</v>
      </c>
      <c r="AN509" s="1" t="e">
        <f>_xlfn.XLOOKUP($L509,Pos!$A:$A,Pos!AD:AD,_xlfn.XLOOKUP($L509,#REF!,#REF!, ""), 0)</f>
        <v>#REF!</v>
      </c>
      <c r="AO509" s="1" t="e">
        <f>_xlfn.XLOOKUP($L509,Pos!$A:$A,Pos!AE:AE,_xlfn.XLOOKUP($L509,#REF!,#REF!, ""), 0)</f>
        <v>#REF!</v>
      </c>
      <c r="AP509" s="1" t="e">
        <f>_xlfn.XLOOKUP($L509,Pos!$A:$A,Pos!AF:AF,_xlfn.XLOOKUP($L509,#REF!,#REF!, ""), 0)</f>
        <v>#REF!</v>
      </c>
      <c r="AQ509" s="1" t="e">
        <f>_xlfn.XLOOKUP($L509,Pos!$A:$A,Pos!AG:AG,_xlfn.XLOOKUP($L509,#REF!,#REF!, ""), 0)</f>
        <v>#REF!</v>
      </c>
      <c r="AR509" s="1" t="e">
        <f>_xlfn.XLOOKUP($L509,Pos!$A:$A,Pos!AH:AH,_xlfn.XLOOKUP($L509,#REF!,#REF!, ""), 0)</f>
        <v>#REF!</v>
      </c>
      <c r="AS509" s="1" t="e">
        <f>_xlfn.XLOOKUP($L509,Pos!$A:$A,Pos!AI:AI,_xlfn.XLOOKUP($L509,#REF!,#REF!, ""), 0)</f>
        <v>#REF!</v>
      </c>
      <c r="AT509" s="1" t="e">
        <f>_xlfn.XLOOKUP($L509,Pos!$A:$A,Pos!AJ:AJ,_xlfn.XLOOKUP($L509,#REF!,#REF!, ""), 0)</f>
        <v>#REF!</v>
      </c>
      <c r="AU509" s="1" t="e">
        <f>_xlfn.XLOOKUP($L509,Pos!$A:$A,Pos!AK:AK,_xlfn.XLOOKUP($L509,#REF!,#REF!, ""), 0)</f>
        <v>#REF!</v>
      </c>
      <c r="AV509" s="1" t="e">
        <f>_xlfn.XLOOKUP($L509,Pos!$A:$A,Pos!AL:AL,_xlfn.XLOOKUP($L509,#REF!,#REF!, ""), 0)</f>
        <v>#REF!</v>
      </c>
      <c r="AW509" s="1" t="e">
        <f>_xlfn.XLOOKUP($L509,Pos!$A:$A,Pos!AM:AM,_xlfn.XLOOKUP($L509,#REF!,#REF!, ""), 0)</f>
        <v>#REF!</v>
      </c>
      <c r="AX509" s="1" t="e">
        <f>_xlfn.XLOOKUP($L509,Pos!$A:$A,Pos!AN:AN,_xlfn.XLOOKUP($L509,#REF!,#REF!, ""), 0)</f>
        <v>#REF!</v>
      </c>
      <c r="AY509" s="1" t="e">
        <f>_xlfn.XLOOKUP($L509,Pos!$A:$A,Pos!AO:AO,_xlfn.XLOOKUP($L509,#REF!,#REF!, ""), 0)</f>
        <v>#REF!</v>
      </c>
      <c r="AZ509" s="7" t="str">
        <f t="shared" si="166"/>
        <v>OUT</v>
      </c>
      <c r="BA509" s="1">
        <f>IF(OR(_xlfn.XLOOKUP(L509,Pos!B:B,Pos!L:L,FALSE)="ESG Reason",_xlfn.XLOOKUP(L509,Pos!B:B,Pos!L:L,FALSE)="Blacklisted"),1,0)</f>
        <v>0</v>
      </c>
      <c r="BC509" s="11">
        <v>1.51970559523983E-10</v>
      </c>
      <c r="BD509" s="11">
        <f>_xlfn.XLOOKUP($L509,Pos!$B:$B,Pos!H:H,0, 0)</f>
        <v>0</v>
      </c>
      <c r="BE509" s="11">
        <f>_xlfn.XLOOKUP($L509,Pos!$B:$B,Pos!I:I,0, 0)</f>
        <v>4.6743024445361459E-4</v>
      </c>
      <c r="BF509" s="18">
        <f t="shared" si="167"/>
        <v>4.6743024445361459E-4</v>
      </c>
      <c r="BG509" s="1">
        <f t="shared" si="168"/>
        <v>1</v>
      </c>
      <c r="BH509" s="1">
        <f t="shared" si="169"/>
        <v>26</v>
      </c>
      <c r="BI509" s="18">
        <f t="shared" si="170"/>
        <v>1.51970559523983E-10</v>
      </c>
      <c r="BJ509" s="3">
        <f t="shared" si="171"/>
        <v>0</v>
      </c>
      <c r="BK509" s="18">
        <f t="shared" si="172"/>
        <v>0</v>
      </c>
    </row>
    <row r="510" spans="3:63" x14ac:dyDescent="0.25">
      <c r="C510" s="3"/>
      <c r="D510" s="3"/>
      <c r="E510" s="3"/>
      <c r="F510" s="3"/>
      <c r="G510" s="51" t="s">
        <v>437</v>
      </c>
      <c r="H510" s="8" t="str">
        <f t="shared" si="162"/>
        <v>0%North America</v>
      </c>
      <c r="I510" s="11" cm="1">
        <f t="array" ref="I510">IF(
   AZ510 = "OUT", 0,IF(
   BD510 &gt;= LARGE(IF(ISNUMBER(BD:BD), BD:BD), 3),
   BE510 - 0.001,
   IF(BE510 &gt;=VLOOKUP(P510,mapping!$A:$B,2,FALSE), BE510,VLOOKUP(P510,mapping!$A$2:$B$8,2,FALSE))
))</f>
        <v>0</v>
      </c>
      <c r="J510" s="11" cm="1">
        <f t="array" ref="J510">IF(
    AZ510="OUT",0,IF(IF(
                      BD510&gt;=LARGE(IF(ISNUMBER(BD:BD),BD:BD),3),
                      BE510+0.001,
                      VLOOKUP(H510,mapping!$D:$E,2,FALSE)
                      )&gt;I510,
                   IF(
                      BD510&gt;=LARGE(IF(ISNUMBER(BD:BD),BD:BD),3),
                      BE510+0.001,
                      VLOOKUP(H510,mapping!$D:$E,2,FALSE)
                      ),
                   I510+0.002))</f>
        <v>0</v>
      </c>
      <c r="K510" s="8">
        <f t="shared" si="163"/>
        <v>4.6498547287419039E-4</v>
      </c>
      <c r="L510" s="1" t="str">
        <f>Pos!B1179</f>
        <v>US7443201022</v>
      </c>
      <c r="M510" s="1" t="str">
        <f>_xlfn.XLOOKUP($L510,Pos!B:B,Pos!D:D,, 0)</f>
        <v>Prudential Financial, Inc.</v>
      </c>
      <c r="N510" s="1" t="str">
        <f>_xlfn.XLOOKUP($L510,Pos!B:B,Pos!E:E,, 0)</f>
        <v>Insurance</v>
      </c>
      <c r="O510" s="1" t="str">
        <f t="shared" si="164"/>
        <v>Insurance_North America</v>
      </c>
      <c r="P510" s="1" t="str">
        <f>_xlfn.XLOOKUP($L510,Pos!B:B,Pos!F:F,, 0)</f>
        <v>North America</v>
      </c>
      <c r="Q510" s="1">
        <v>0</v>
      </c>
      <c r="R510" s="9">
        <f>_xlfn.XLOOKUP($L510,Pos!$B:$B,Pos!N:N,0, 0)</f>
        <v>7.54</v>
      </c>
      <c r="S510" s="9">
        <f>_xlfn.XLOOKUP($L510,Pos!$B:$B,Pos!O:O,0, 0)</f>
        <v>8.5887499999999992</v>
      </c>
      <c r="T510" s="9">
        <f>_xlfn.XLOOKUP($L510,Pos!$B:$B,Pos!P:P,0, 0)</f>
        <v>3.8333330000000001</v>
      </c>
      <c r="U510" s="9">
        <f>_xlfn.XLOOKUP($L510,Pos!$B:$B,Pos!Q:Q,0, 0)</f>
        <v>3.5</v>
      </c>
      <c r="V510" s="9">
        <f>_xlfn.XLOOKUP($L510,Pos!$B:$B,Pos!R:R,0, 0)</f>
        <v>6.6666670000000003</v>
      </c>
      <c r="W510" s="9">
        <f>_xlfn.XLOOKUP($L510,Pos!$B:$B,Pos!S:S,0, 0)</f>
        <v>1.7316670000000001</v>
      </c>
      <c r="X510" s="9" t="str">
        <f>_xlfn.XLOOKUP($L510,Pos!$B:$B,Pos!J:J,0, 0)</f>
        <v>Hold</v>
      </c>
      <c r="Y510" s="1">
        <v>0</v>
      </c>
      <c r="Z510" s="1">
        <v>0</v>
      </c>
      <c r="AA510" s="1">
        <f t="shared" si="165"/>
        <v>0</v>
      </c>
      <c r="AB510" s="9">
        <f>_xlfn.XLOOKUP(L510,Pos!B:B,Pos!K:K,-1,0)</f>
        <v>9.1304347826086953</v>
      </c>
      <c r="AC510" s="1" t="e">
        <f>_xlfn.XLOOKUP($L510,Pos!$A:$A,Pos!S:S,_xlfn.XLOOKUP($L510,#REF!,#REF!, ""), 0)</f>
        <v>#REF!</v>
      </c>
      <c r="AD510" s="1" t="e">
        <f>_xlfn.XLOOKUP($L510,Pos!$A:$A,Pos!T:T,_xlfn.XLOOKUP($L510,#REF!,#REF!, ""), 0)</f>
        <v>#REF!</v>
      </c>
      <c r="AE510" s="1" t="e">
        <f>_xlfn.XLOOKUP($L510,Pos!$A:$A,Pos!U:U,_xlfn.XLOOKUP($L510,#REF!,#REF!, ""), 0)</f>
        <v>#REF!</v>
      </c>
      <c r="AF510" s="1" t="e">
        <f>_xlfn.XLOOKUP($L510,Pos!$A:$A,Pos!V:V,_xlfn.XLOOKUP($L510,#REF!,#REF!, ""), 0)</f>
        <v>#REF!</v>
      </c>
      <c r="AG510" s="1" t="e">
        <f>_xlfn.XLOOKUP($L510,Pos!$A:$A,Pos!W:W,_xlfn.XLOOKUP($L510,#REF!,#REF!, ""), 0)</f>
        <v>#REF!</v>
      </c>
      <c r="AH510" s="1" t="e">
        <f>_xlfn.XLOOKUP($L510,Pos!$A:$A,Pos!X:X,_xlfn.XLOOKUP($L510,#REF!,#REF!, ""), 0)</f>
        <v>#REF!</v>
      </c>
      <c r="AI510" s="1" t="e">
        <f>_xlfn.XLOOKUP($L510,Pos!$A:$A,Pos!Y:Y,_xlfn.XLOOKUP($L510,#REF!,#REF!, ""), 0)</f>
        <v>#REF!</v>
      </c>
      <c r="AJ510" s="1" t="e">
        <f>_xlfn.XLOOKUP($L510,Pos!$A:$A,Pos!Z:Z,_xlfn.XLOOKUP($L510,#REF!,#REF!, ""), 0)</f>
        <v>#REF!</v>
      </c>
      <c r="AK510" s="1" t="e">
        <f>_xlfn.XLOOKUP($L510,Pos!$A:$A,Pos!AA:AA,_xlfn.XLOOKUP($L510,#REF!,#REF!, ""), 0)</f>
        <v>#REF!</v>
      </c>
      <c r="AL510" s="1" t="e">
        <f>_xlfn.XLOOKUP($L510,Pos!$A:$A,Pos!AB:AB,_xlfn.XLOOKUP($L510,#REF!,#REF!, ""), 0)</f>
        <v>#REF!</v>
      </c>
      <c r="AM510" s="1" t="e">
        <f>_xlfn.XLOOKUP($L510,Pos!$A:$A,Pos!AC:AC,_xlfn.XLOOKUP($L510,#REF!,#REF!, ""), 0)</f>
        <v>#REF!</v>
      </c>
      <c r="AN510" s="1" t="e">
        <f>_xlfn.XLOOKUP($L510,Pos!$A:$A,Pos!AD:AD,_xlfn.XLOOKUP($L510,#REF!,#REF!, ""), 0)</f>
        <v>#REF!</v>
      </c>
      <c r="AO510" s="1" t="e">
        <f>_xlfn.XLOOKUP($L510,Pos!$A:$A,Pos!AE:AE,_xlfn.XLOOKUP($L510,#REF!,#REF!, ""), 0)</f>
        <v>#REF!</v>
      </c>
      <c r="AP510" s="1" t="e">
        <f>_xlfn.XLOOKUP($L510,Pos!$A:$A,Pos!AF:AF,_xlfn.XLOOKUP($L510,#REF!,#REF!, ""), 0)</f>
        <v>#REF!</v>
      </c>
      <c r="AQ510" s="1" t="e">
        <f>_xlfn.XLOOKUP($L510,Pos!$A:$A,Pos!AG:AG,_xlfn.XLOOKUP($L510,#REF!,#REF!, ""), 0)</f>
        <v>#REF!</v>
      </c>
      <c r="AR510" s="1" t="e">
        <f>_xlfn.XLOOKUP($L510,Pos!$A:$A,Pos!AH:AH,_xlfn.XLOOKUP($L510,#REF!,#REF!, ""), 0)</f>
        <v>#REF!</v>
      </c>
      <c r="AS510" s="1" t="e">
        <f>_xlfn.XLOOKUP($L510,Pos!$A:$A,Pos!AI:AI,_xlfn.XLOOKUP($L510,#REF!,#REF!, ""), 0)</f>
        <v>#REF!</v>
      </c>
      <c r="AT510" s="1" t="e">
        <f>_xlfn.XLOOKUP($L510,Pos!$A:$A,Pos!AJ:AJ,_xlfn.XLOOKUP($L510,#REF!,#REF!, ""), 0)</f>
        <v>#REF!</v>
      </c>
      <c r="AU510" s="1" t="e">
        <f>_xlfn.XLOOKUP($L510,Pos!$A:$A,Pos!AK:AK,_xlfn.XLOOKUP($L510,#REF!,#REF!, ""), 0)</f>
        <v>#REF!</v>
      </c>
      <c r="AV510" s="1" t="e">
        <f>_xlfn.XLOOKUP($L510,Pos!$A:$A,Pos!AL:AL,_xlfn.XLOOKUP($L510,#REF!,#REF!, ""), 0)</f>
        <v>#REF!</v>
      </c>
      <c r="AW510" s="1" t="e">
        <f>_xlfn.XLOOKUP($L510,Pos!$A:$A,Pos!AM:AM,_xlfn.XLOOKUP($L510,#REF!,#REF!, ""), 0)</f>
        <v>#REF!</v>
      </c>
      <c r="AX510" s="1" t="e">
        <f>_xlfn.XLOOKUP($L510,Pos!$A:$A,Pos!AN:AN,_xlfn.XLOOKUP($L510,#REF!,#REF!, ""), 0)</f>
        <v>#REF!</v>
      </c>
      <c r="AY510" s="1" t="e">
        <f>_xlfn.XLOOKUP($L510,Pos!$A:$A,Pos!AO:AO,_xlfn.XLOOKUP($L510,#REF!,#REF!, ""), 0)</f>
        <v>#REF!</v>
      </c>
      <c r="AZ510" s="7" t="str">
        <f t="shared" si="166"/>
        <v>OUT</v>
      </c>
      <c r="BA510" s="1">
        <f>IF(OR(_xlfn.XLOOKUP(L510,Pos!B:B,Pos!L:L,FALSE)="ESG Reason",_xlfn.XLOOKUP(L510,Pos!B:B,Pos!L:L,FALSE)="Blacklisted"),1,0)</f>
        <v>0</v>
      </c>
      <c r="BC510" s="11">
        <v>9.1408940145658925E-11</v>
      </c>
      <c r="BD510" s="11">
        <f>_xlfn.XLOOKUP($L510,Pos!$B:$B,Pos!H:H,0, 0)</f>
        <v>0</v>
      </c>
      <c r="BE510" s="11">
        <f>_xlfn.XLOOKUP($L510,Pos!$B:$B,Pos!I:I,0, 0)</f>
        <v>4.6498547287419039E-4</v>
      </c>
      <c r="BF510" s="18">
        <f t="shared" si="167"/>
        <v>4.6498547287419039E-4</v>
      </c>
      <c r="BG510" s="1">
        <f t="shared" si="168"/>
        <v>1</v>
      </c>
      <c r="BH510" s="1">
        <f t="shared" si="169"/>
        <v>30</v>
      </c>
      <c r="BI510" s="18">
        <f t="shared" si="170"/>
        <v>9.1408940145658925E-11</v>
      </c>
      <c r="BJ510" s="3">
        <f t="shared" si="171"/>
        <v>0</v>
      </c>
      <c r="BK510" s="18">
        <f t="shared" si="172"/>
        <v>0</v>
      </c>
    </row>
    <row r="511" spans="3:63" x14ac:dyDescent="0.25">
      <c r="C511" s="3"/>
      <c r="D511" s="3"/>
      <c r="E511" s="3"/>
      <c r="F511" s="3"/>
      <c r="G511" s="51" t="s">
        <v>438</v>
      </c>
      <c r="H511" s="8" t="str">
        <f t="shared" si="162"/>
        <v>0%West Europe</v>
      </c>
      <c r="I511" s="11" cm="1">
        <f t="array" ref="I511">IF(
   AZ511 = "OUT", 0,IF(
   BD511 &gt;= LARGE(IF(ISNUMBER(BD:BD), BD:BD), 3),
   BE511 - 0.001,
   IF(BE511 &gt;=VLOOKUP(P511,mapping!$A:$B,2,FALSE), BE511,VLOOKUP(P511,mapping!$A$2:$B$8,2,FALSE))
))</f>
        <v>0</v>
      </c>
      <c r="J511" s="11" cm="1">
        <f t="array" ref="J511">IF(
    AZ511="OUT",0,IF(IF(
                      BD511&gt;=LARGE(IF(ISNUMBER(BD:BD),BD:BD),3),
                      BE511+0.001,
                      VLOOKUP(H511,mapping!$D:$E,2,FALSE)
                      )&gt;I511,
                   IF(
                      BD511&gt;=LARGE(IF(ISNUMBER(BD:BD),BD:BD),3),
                      BE511+0.001,
                      VLOOKUP(H511,mapping!$D:$E,2,FALSE)
                      ),
                   I511+0.002))</f>
        <v>0</v>
      </c>
      <c r="K511" s="8">
        <f t="shared" si="163"/>
        <v>4.6473693509907721E-4</v>
      </c>
      <c r="L511" s="1" t="str">
        <f>Pos!B186</f>
        <v>CH0432492467</v>
      </c>
      <c r="M511" s="1" t="str">
        <f>_xlfn.XLOOKUP($L511,Pos!B:B,Pos!D:D,, 0)</f>
        <v>Alcon AG</v>
      </c>
      <c r="N511" s="1" t="str">
        <f>_xlfn.XLOOKUP($L511,Pos!B:B,Pos!E:E,, 0)</f>
        <v>Health Care</v>
      </c>
      <c r="O511" s="1" t="str">
        <f t="shared" si="164"/>
        <v>Health Care_West Europe</v>
      </c>
      <c r="P511" s="1" t="str">
        <f>_xlfn.XLOOKUP($L511,Pos!B:B,Pos!F:F,, 0)</f>
        <v>West Europe</v>
      </c>
      <c r="Q511" s="1">
        <v>0</v>
      </c>
      <c r="R511" s="9">
        <f>_xlfn.XLOOKUP($L511,Pos!$B:$B,Pos!N:N,0, 0)</f>
        <v>2.81</v>
      </c>
      <c r="S511" s="9">
        <f>_xlfn.XLOOKUP($L511,Pos!$B:$B,Pos!O:O,0, 0)</f>
        <v>4.1063330000000002</v>
      </c>
      <c r="T511" s="9">
        <f>_xlfn.XLOOKUP($L511,Pos!$B:$B,Pos!P:P,0, 0)</f>
        <v>2.125</v>
      </c>
      <c r="U511" s="9">
        <f>_xlfn.XLOOKUP($L511,Pos!$B:$B,Pos!Q:Q,0, 0)</f>
        <v>0.9</v>
      </c>
      <c r="V511" s="9">
        <f>_xlfn.XLOOKUP($L511,Pos!$B:$B,Pos!R:R,0, 0)</f>
        <v>7.5333329999999998</v>
      </c>
      <c r="W511" s="9">
        <f>_xlfn.XLOOKUP($L511,Pos!$B:$B,Pos!S:S,0, 0)</f>
        <v>3.8533330000000001</v>
      </c>
      <c r="X511" s="9" t="str">
        <f>_xlfn.XLOOKUP($L511,Pos!$B:$B,Pos!J:J,0, 0)</f>
        <v>Outperform</v>
      </c>
      <c r="Y511" s="1">
        <v>0</v>
      </c>
      <c r="Z511" s="1">
        <v>0</v>
      </c>
      <c r="AA511" s="1">
        <f t="shared" si="165"/>
        <v>0</v>
      </c>
      <c r="AB511" s="9">
        <f>_xlfn.XLOOKUP(L511,Pos!B:B,Pos!K:K,-1,0)</f>
        <v>1.8918918918918921</v>
      </c>
      <c r="AC511" s="1" t="e">
        <f>_xlfn.XLOOKUP($L511,Pos!$A:$A,Pos!S:S,_xlfn.XLOOKUP($L511,#REF!,#REF!, ""), 0)</f>
        <v>#REF!</v>
      </c>
      <c r="AD511" s="1" t="e">
        <f>_xlfn.XLOOKUP($L511,Pos!$A:$A,Pos!T:T,_xlfn.XLOOKUP($L511,#REF!,#REF!, ""), 0)</f>
        <v>#REF!</v>
      </c>
      <c r="AE511" s="1" t="e">
        <f>_xlfn.XLOOKUP($L511,Pos!$A:$A,Pos!U:U,_xlfn.XLOOKUP($L511,#REF!,#REF!, ""), 0)</f>
        <v>#REF!</v>
      </c>
      <c r="AF511" s="1" t="e">
        <f>_xlfn.XLOOKUP($L511,Pos!$A:$A,Pos!V:V,_xlfn.XLOOKUP($L511,#REF!,#REF!, ""), 0)</f>
        <v>#REF!</v>
      </c>
      <c r="AG511" s="1" t="e">
        <f>_xlfn.XLOOKUP($L511,Pos!$A:$A,Pos!W:W,_xlfn.XLOOKUP($L511,#REF!,#REF!, ""), 0)</f>
        <v>#REF!</v>
      </c>
      <c r="AH511" s="1" t="e">
        <f>_xlfn.XLOOKUP($L511,Pos!$A:$A,Pos!X:X,_xlfn.XLOOKUP($L511,#REF!,#REF!, ""), 0)</f>
        <v>#REF!</v>
      </c>
      <c r="AI511" s="1" t="e">
        <f>_xlfn.XLOOKUP($L511,Pos!$A:$A,Pos!Y:Y,_xlfn.XLOOKUP($L511,#REF!,#REF!, ""), 0)</f>
        <v>#REF!</v>
      </c>
      <c r="AJ511" s="1" t="e">
        <f>_xlfn.XLOOKUP($L511,Pos!$A:$A,Pos!Z:Z,_xlfn.XLOOKUP($L511,#REF!,#REF!, ""), 0)</f>
        <v>#REF!</v>
      </c>
      <c r="AK511" s="1" t="e">
        <f>_xlfn.XLOOKUP($L511,Pos!$A:$A,Pos!AA:AA,_xlfn.XLOOKUP($L511,#REF!,#REF!, ""), 0)</f>
        <v>#REF!</v>
      </c>
      <c r="AL511" s="1" t="e">
        <f>_xlfn.XLOOKUP($L511,Pos!$A:$A,Pos!AB:AB,_xlfn.XLOOKUP($L511,#REF!,#REF!, ""), 0)</f>
        <v>#REF!</v>
      </c>
      <c r="AM511" s="1" t="e">
        <f>_xlfn.XLOOKUP($L511,Pos!$A:$A,Pos!AC:AC,_xlfn.XLOOKUP($L511,#REF!,#REF!, ""), 0)</f>
        <v>#REF!</v>
      </c>
      <c r="AN511" s="1" t="e">
        <f>_xlfn.XLOOKUP($L511,Pos!$A:$A,Pos!AD:AD,_xlfn.XLOOKUP($L511,#REF!,#REF!, ""), 0)</f>
        <v>#REF!</v>
      </c>
      <c r="AO511" s="1" t="e">
        <f>_xlfn.XLOOKUP($L511,Pos!$A:$A,Pos!AE:AE,_xlfn.XLOOKUP($L511,#REF!,#REF!, ""), 0)</f>
        <v>#REF!</v>
      </c>
      <c r="AP511" s="1" t="e">
        <f>_xlfn.XLOOKUP($L511,Pos!$A:$A,Pos!AF:AF,_xlfn.XLOOKUP($L511,#REF!,#REF!, ""), 0)</f>
        <v>#REF!</v>
      </c>
      <c r="AQ511" s="1" t="e">
        <f>_xlfn.XLOOKUP($L511,Pos!$A:$A,Pos!AG:AG,_xlfn.XLOOKUP($L511,#REF!,#REF!, ""), 0)</f>
        <v>#REF!</v>
      </c>
      <c r="AR511" s="1" t="e">
        <f>_xlfn.XLOOKUP($L511,Pos!$A:$A,Pos!AH:AH,_xlfn.XLOOKUP($L511,#REF!,#REF!, ""), 0)</f>
        <v>#REF!</v>
      </c>
      <c r="AS511" s="1" t="e">
        <f>_xlfn.XLOOKUP($L511,Pos!$A:$A,Pos!AI:AI,_xlfn.XLOOKUP($L511,#REF!,#REF!, ""), 0)</f>
        <v>#REF!</v>
      </c>
      <c r="AT511" s="1" t="e">
        <f>_xlfn.XLOOKUP($L511,Pos!$A:$A,Pos!AJ:AJ,_xlfn.XLOOKUP($L511,#REF!,#REF!, ""), 0)</f>
        <v>#REF!</v>
      </c>
      <c r="AU511" s="1" t="e">
        <f>_xlfn.XLOOKUP($L511,Pos!$A:$A,Pos!AK:AK,_xlfn.XLOOKUP($L511,#REF!,#REF!, ""), 0)</f>
        <v>#REF!</v>
      </c>
      <c r="AV511" s="1" t="e">
        <f>_xlfn.XLOOKUP($L511,Pos!$A:$A,Pos!AL:AL,_xlfn.XLOOKUP($L511,#REF!,#REF!, ""), 0)</f>
        <v>#REF!</v>
      </c>
      <c r="AW511" s="1" t="e">
        <f>_xlfn.XLOOKUP($L511,Pos!$A:$A,Pos!AM:AM,_xlfn.XLOOKUP($L511,#REF!,#REF!, ""), 0)</f>
        <v>#REF!</v>
      </c>
      <c r="AX511" s="1" t="e">
        <f>_xlfn.XLOOKUP($L511,Pos!$A:$A,Pos!AN:AN,_xlfn.XLOOKUP($L511,#REF!,#REF!, ""), 0)</f>
        <v>#REF!</v>
      </c>
      <c r="AY511" s="1" t="e">
        <f>_xlfn.XLOOKUP($L511,Pos!$A:$A,Pos!AO:AO,_xlfn.XLOOKUP($L511,#REF!,#REF!, ""), 0)</f>
        <v>#REF!</v>
      </c>
      <c r="AZ511" s="7" t="str">
        <f t="shared" si="166"/>
        <v>OUT</v>
      </c>
      <c r="BA511" s="1">
        <f>IF(OR(_xlfn.XLOOKUP(L511,Pos!B:B,Pos!L:L,FALSE)="ESG Reason",_xlfn.XLOOKUP(L511,Pos!B:B,Pos!L:L,FALSE)="Blacklisted"),1,0)</f>
        <v>0</v>
      </c>
      <c r="BC511" s="11">
        <v>8.614057526985744E-11</v>
      </c>
      <c r="BD511" s="11">
        <f>_xlfn.XLOOKUP($L511,Pos!$B:$B,Pos!H:H,0, 0)</f>
        <v>0</v>
      </c>
      <c r="BE511" s="11">
        <f>_xlfn.XLOOKUP($L511,Pos!$B:$B,Pos!I:I,0, 0)</f>
        <v>4.6473693509907721E-4</v>
      </c>
      <c r="BF511" s="18">
        <f t="shared" si="167"/>
        <v>4.6473693509907721E-4</v>
      </c>
      <c r="BG511" s="1">
        <f t="shared" si="168"/>
        <v>2</v>
      </c>
      <c r="BH511" s="1">
        <f t="shared" si="169"/>
        <v>9</v>
      </c>
      <c r="BI511" s="18">
        <f t="shared" si="170"/>
        <v>8.614057526985744E-11</v>
      </c>
      <c r="BJ511" s="3">
        <f t="shared" si="171"/>
        <v>0</v>
      </c>
      <c r="BK511" s="18">
        <f t="shared" si="172"/>
        <v>0</v>
      </c>
    </row>
    <row r="512" spans="3:63" x14ac:dyDescent="0.25">
      <c r="C512" s="3"/>
      <c r="D512" s="3"/>
      <c r="E512" s="3"/>
      <c r="F512" s="3"/>
      <c r="G512" s="51" t="s">
        <v>434</v>
      </c>
      <c r="H512" s="8" t="str">
        <f t="shared" si="162"/>
        <v>0%North America</v>
      </c>
      <c r="I512" s="11" cm="1">
        <f t="array" ref="I512">IF(
   AZ512 = "OUT", 0,IF(
   BD512 &gt;= LARGE(IF(ISNUMBER(BD:BD), BD:BD), 3),
   BE512 - 0.001,
   IF(BE512 &gt;=VLOOKUP(P512,mapping!$A:$B,2,FALSE), BE512,VLOOKUP(P512,mapping!$A$2:$B$8,2,FALSE))
))</f>
        <v>2E-3</v>
      </c>
      <c r="J512" s="11" cm="1">
        <f t="array" ref="J512">IF(
    AZ512="OUT",0,IF(IF(
                      BD512&gt;=LARGE(IF(ISNUMBER(BD:BD),BD:BD),3),
                      BE512+0.001,
                      VLOOKUP(H512,mapping!$D:$E,2,FALSE)
                      )&gt;I512,
                   IF(
                      BD512&gt;=LARGE(IF(ISNUMBER(BD:BD),BD:BD),3),
                      BE512+0.001,
                      VLOOKUP(H512,mapping!$D:$E,2,FALSE)
                      ),
                   I512+0.002))</f>
        <v>0.01</v>
      </c>
      <c r="K512" s="8">
        <f t="shared" si="163"/>
        <v>4.6465272229962232E-4</v>
      </c>
      <c r="L512" s="1" t="str">
        <f>Pos!B963</f>
        <v>US2786421030</v>
      </c>
      <c r="M512" s="1" t="str">
        <f>_xlfn.XLOOKUP($L512,Pos!B:B,Pos!D:D,, 0)</f>
        <v>eBay Inc.</v>
      </c>
      <c r="N512" s="1" t="str">
        <f>_xlfn.XLOOKUP($L512,Pos!B:B,Pos!E:E,, 0)</f>
        <v>Retail</v>
      </c>
      <c r="O512" s="1" t="str">
        <f t="shared" si="164"/>
        <v>Retail_North America</v>
      </c>
      <c r="P512" s="1" t="str">
        <f>_xlfn.XLOOKUP($L512,Pos!B:B,Pos!F:F,, 0)</f>
        <v>North America</v>
      </c>
      <c r="Q512" s="1">
        <v>0</v>
      </c>
      <c r="R512" s="9">
        <f>_xlfn.XLOOKUP($L512,Pos!$B:$B,Pos!N:N,0, 0)</f>
        <v>6.25</v>
      </c>
      <c r="S512" s="9">
        <f>_xlfn.XLOOKUP($L512,Pos!$B:$B,Pos!O:O,0, 0)</f>
        <v>4.9208340000000002</v>
      </c>
      <c r="T512" s="9">
        <f>_xlfn.XLOOKUP($L512,Pos!$B:$B,Pos!P:P,0, 0)</f>
        <v>5.45</v>
      </c>
      <c r="U512" s="9">
        <f>_xlfn.XLOOKUP($L512,Pos!$B:$B,Pos!Q:Q,0, 0)</f>
        <v>4.8</v>
      </c>
      <c r="V512" s="9">
        <f>_xlfn.XLOOKUP($L512,Pos!$B:$B,Pos!R:R,0, 0)</f>
        <v>2.5</v>
      </c>
      <c r="W512" s="9">
        <f>_xlfn.XLOOKUP($L512,Pos!$B:$B,Pos!S:S,0, 0)</f>
        <v>5.3166669999999998</v>
      </c>
      <c r="X512" s="9" t="str">
        <f>_xlfn.XLOOKUP($L512,Pos!$B:$B,Pos!J:J,0, 0)</f>
        <v>Hold</v>
      </c>
      <c r="Y512" s="1">
        <v>0</v>
      </c>
      <c r="Z512" s="1">
        <v>0</v>
      </c>
      <c r="AA512" s="1">
        <f t="shared" si="165"/>
        <v>0</v>
      </c>
      <c r="AB512" s="9">
        <f>_xlfn.XLOOKUP(L512,Pos!B:B,Pos!K:K,-1,0)</f>
        <v>8.148148148148147</v>
      </c>
      <c r="AC512" s="1" t="e">
        <f>_xlfn.XLOOKUP($L512,Pos!$A:$A,Pos!S:S,_xlfn.XLOOKUP($L512,#REF!,#REF!, ""), 0)</f>
        <v>#REF!</v>
      </c>
      <c r="AD512" s="1" t="e">
        <f>_xlfn.XLOOKUP($L512,Pos!$A:$A,Pos!T:T,_xlfn.XLOOKUP($L512,#REF!,#REF!, ""), 0)</f>
        <v>#REF!</v>
      </c>
      <c r="AE512" s="1" t="e">
        <f>_xlfn.XLOOKUP($L512,Pos!$A:$A,Pos!U:U,_xlfn.XLOOKUP($L512,#REF!,#REF!, ""), 0)</f>
        <v>#REF!</v>
      </c>
      <c r="AF512" s="1" t="e">
        <f>_xlfn.XLOOKUP($L512,Pos!$A:$A,Pos!V:V,_xlfn.XLOOKUP($L512,#REF!,#REF!, ""), 0)</f>
        <v>#REF!</v>
      </c>
      <c r="AG512" s="1" t="e">
        <f>_xlfn.XLOOKUP($L512,Pos!$A:$A,Pos!W:W,_xlfn.XLOOKUP($L512,#REF!,#REF!, ""), 0)</f>
        <v>#REF!</v>
      </c>
      <c r="AH512" s="1" t="e">
        <f>_xlfn.XLOOKUP($L512,Pos!$A:$A,Pos!X:X,_xlfn.XLOOKUP($L512,#REF!,#REF!, ""), 0)</f>
        <v>#REF!</v>
      </c>
      <c r="AI512" s="1" t="e">
        <f>_xlfn.XLOOKUP($L512,Pos!$A:$A,Pos!Y:Y,_xlfn.XLOOKUP($L512,#REF!,#REF!, ""), 0)</f>
        <v>#REF!</v>
      </c>
      <c r="AJ512" s="1" t="e">
        <f>_xlfn.XLOOKUP($L512,Pos!$A:$A,Pos!Z:Z,_xlfn.XLOOKUP($L512,#REF!,#REF!, ""), 0)</f>
        <v>#REF!</v>
      </c>
      <c r="AK512" s="1" t="e">
        <f>_xlfn.XLOOKUP($L512,Pos!$A:$A,Pos!AA:AA,_xlfn.XLOOKUP($L512,#REF!,#REF!, ""), 0)</f>
        <v>#REF!</v>
      </c>
      <c r="AL512" s="1" t="e">
        <f>_xlfn.XLOOKUP($L512,Pos!$A:$A,Pos!AB:AB,_xlfn.XLOOKUP($L512,#REF!,#REF!, ""), 0)</f>
        <v>#REF!</v>
      </c>
      <c r="AM512" s="1" t="e">
        <f>_xlfn.XLOOKUP($L512,Pos!$A:$A,Pos!AC:AC,_xlfn.XLOOKUP($L512,#REF!,#REF!, ""), 0)</f>
        <v>#REF!</v>
      </c>
      <c r="AN512" s="1" t="e">
        <f>_xlfn.XLOOKUP($L512,Pos!$A:$A,Pos!AD:AD,_xlfn.XLOOKUP($L512,#REF!,#REF!, ""), 0)</f>
        <v>#REF!</v>
      </c>
      <c r="AO512" s="1" t="e">
        <f>_xlfn.XLOOKUP($L512,Pos!$A:$A,Pos!AE:AE,_xlfn.XLOOKUP($L512,#REF!,#REF!, ""), 0)</f>
        <v>#REF!</v>
      </c>
      <c r="AP512" s="1" t="e">
        <f>_xlfn.XLOOKUP($L512,Pos!$A:$A,Pos!AF:AF,_xlfn.XLOOKUP($L512,#REF!,#REF!, ""), 0)</f>
        <v>#REF!</v>
      </c>
      <c r="AQ512" s="1" t="e">
        <f>_xlfn.XLOOKUP($L512,Pos!$A:$A,Pos!AG:AG,_xlfn.XLOOKUP($L512,#REF!,#REF!, ""), 0)</f>
        <v>#REF!</v>
      </c>
      <c r="AR512" s="1" t="e">
        <f>_xlfn.XLOOKUP($L512,Pos!$A:$A,Pos!AH:AH,_xlfn.XLOOKUP($L512,#REF!,#REF!, ""), 0)</f>
        <v>#REF!</v>
      </c>
      <c r="AS512" s="1" t="e">
        <f>_xlfn.XLOOKUP($L512,Pos!$A:$A,Pos!AI:AI,_xlfn.XLOOKUP($L512,#REF!,#REF!, ""), 0)</f>
        <v>#REF!</v>
      </c>
      <c r="AT512" s="1" t="e">
        <f>_xlfn.XLOOKUP($L512,Pos!$A:$A,Pos!AJ:AJ,_xlfn.XLOOKUP($L512,#REF!,#REF!, ""), 0)</f>
        <v>#REF!</v>
      </c>
      <c r="AU512" s="1" t="e">
        <f>_xlfn.XLOOKUP($L512,Pos!$A:$A,Pos!AK:AK,_xlfn.XLOOKUP($L512,#REF!,#REF!, ""), 0)</f>
        <v>#REF!</v>
      </c>
      <c r="AV512" s="1" t="e">
        <f>_xlfn.XLOOKUP($L512,Pos!$A:$A,Pos!AL:AL,_xlfn.XLOOKUP($L512,#REF!,#REF!, ""), 0)</f>
        <v>#REF!</v>
      </c>
      <c r="AW512" s="1" t="e">
        <f>_xlfn.XLOOKUP($L512,Pos!$A:$A,Pos!AM:AM,_xlfn.XLOOKUP($L512,#REF!,#REF!, ""), 0)</f>
        <v>#REF!</v>
      </c>
      <c r="AX512" s="1" t="e">
        <f>_xlfn.XLOOKUP($L512,Pos!$A:$A,Pos!AN:AN,_xlfn.XLOOKUP($L512,#REF!,#REF!, ""), 0)</f>
        <v>#REF!</v>
      </c>
      <c r="AY512" s="1" t="e">
        <f>_xlfn.XLOOKUP($L512,Pos!$A:$A,Pos!AO:AO,_xlfn.XLOOKUP($L512,#REF!,#REF!, ""), 0)</f>
        <v>#REF!</v>
      </c>
      <c r="AZ512" s="7" t="s">
        <v>4184</v>
      </c>
      <c r="BA512" s="1">
        <f>IF(OR(_xlfn.XLOOKUP(L512,Pos!B:B,Pos!L:L,FALSE)="ESG Reason",_xlfn.XLOOKUP(L512,Pos!B:B,Pos!L:L,FALSE)="Blacklisted"),1,0)</f>
        <v>0</v>
      </c>
      <c r="BC512" s="11">
        <v>8.3919578049648762E-3</v>
      </c>
      <c r="BD512" s="11">
        <f>_xlfn.XLOOKUP($L512,Pos!$B:$B,Pos!H:H,0, 0)</f>
        <v>0</v>
      </c>
      <c r="BE512" s="11">
        <f>_xlfn.XLOOKUP($L512,Pos!$B:$B,Pos!I:I,0, 0)</f>
        <v>4.6465272229962232E-4</v>
      </c>
      <c r="BF512" s="18">
        <f t="shared" si="167"/>
        <v>4.6465272229962232E-4</v>
      </c>
      <c r="BG512" s="1">
        <f t="shared" si="168"/>
        <v>1</v>
      </c>
      <c r="BH512" s="1">
        <f t="shared" si="169"/>
        <v>34</v>
      </c>
      <c r="BI512" s="18">
        <f t="shared" si="170"/>
        <v>8.3919578049648762E-3</v>
      </c>
      <c r="BJ512" s="3">
        <f t="shared" si="171"/>
        <v>7.9273050826652539E-3</v>
      </c>
      <c r="BK512" s="18">
        <f t="shared" si="172"/>
        <v>8.3919578049648762E-3</v>
      </c>
    </row>
    <row r="513" spans="3:63" x14ac:dyDescent="0.25">
      <c r="C513" s="3"/>
      <c r="D513" s="3"/>
      <c r="E513" s="3"/>
      <c r="F513" s="3"/>
      <c r="G513" s="51" t="s">
        <v>436</v>
      </c>
      <c r="H513" s="8" t="str">
        <f t="shared" si="162"/>
        <v>0%North America</v>
      </c>
      <c r="I513" s="11" cm="1">
        <f t="array" ref="I513">IF(
   AZ513 = "OUT", 0,IF(
   BD513 &gt;= LARGE(IF(ISNUMBER(BD:BD), BD:BD), 3),
   BE513 - 0.001,
   IF(BE513 &gt;=VLOOKUP(P513,mapping!$A:$B,2,FALSE), BE513,VLOOKUP(P513,mapping!$A$2:$B$8,2,FALSE))
))</f>
        <v>0</v>
      </c>
      <c r="J513" s="11" cm="1">
        <f t="array" ref="J513">IF(
    AZ513="OUT",0,IF(IF(
                      BD513&gt;=LARGE(IF(ISNUMBER(BD:BD),BD:BD),3),
                      BE513+0.001,
                      VLOOKUP(H513,mapping!$D:$E,2,FALSE)
                      )&gt;I513,
                   IF(
                      BD513&gt;=LARGE(IF(ISNUMBER(BD:BD),BD:BD),3),
                      BE513+0.001,
                      VLOOKUP(H513,mapping!$D:$E,2,FALSE)
                      ),
                   I513+0.002))</f>
        <v>0</v>
      </c>
      <c r="K513" s="8">
        <f t="shared" si="163"/>
        <v>4.6198071618295172E-4</v>
      </c>
      <c r="L513" s="1" t="str">
        <f>Pos!B1144</f>
        <v>US6703461052</v>
      </c>
      <c r="M513" s="1" t="str">
        <f>_xlfn.XLOOKUP($L513,Pos!B:B,Pos!D:D,, 0)</f>
        <v>Nucor Corporation</v>
      </c>
      <c r="N513" s="1" t="str">
        <f>_xlfn.XLOOKUP($L513,Pos!B:B,Pos!E:E,, 0)</f>
        <v>Basic Resources</v>
      </c>
      <c r="O513" s="1" t="str">
        <f t="shared" si="164"/>
        <v>Basic Resources_North America</v>
      </c>
      <c r="P513" s="1" t="str">
        <f>_xlfn.XLOOKUP($L513,Pos!B:B,Pos!F:F,, 0)</f>
        <v>North America</v>
      </c>
      <c r="Q513" s="1">
        <v>0</v>
      </c>
      <c r="R513" s="9">
        <f>_xlfn.XLOOKUP($L513,Pos!$B:$B,Pos!N:N,0, 0)</f>
        <v>5.23</v>
      </c>
      <c r="S513" s="9">
        <f>_xlfn.XLOOKUP($L513,Pos!$B:$B,Pos!O:O,0, 0)</f>
        <v>6.5108329999999999</v>
      </c>
      <c r="T513" s="9">
        <f>_xlfn.XLOOKUP($L513,Pos!$B:$B,Pos!P:P,0, 0)</f>
        <v>4.8499999999999996</v>
      </c>
      <c r="U513" s="9">
        <f>_xlfn.XLOOKUP($L513,Pos!$B:$B,Pos!Q:Q,0, 0)</f>
        <v>3.9</v>
      </c>
      <c r="V513" s="9">
        <f>_xlfn.XLOOKUP($L513,Pos!$B:$B,Pos!R:R,0, 0)</f>
        <v>6.4333330000000002</v>
      </c>
      <c r="W513" s="9">
        <f>_xlfn.XLOOKUP($L513,Pos!$B:$B,Pos!S:S,0, 0)</f>
        <v>1.97</v>
      </c>
      <c r="X513" s="9" t="str">
        <f>_xlfn.XLOOKUP($L513,Pos!$B:$B,Pos!J:J,0, 0)</f>
        <v>Buy</v>
      </c>
      <c r="Y513" s="1">
        <v>0</v>
      </c>
      <c r="Z513" s="1">
        <v>0</v>
      </c>
      <c r="AA513" s="1">
        <f t="shared" si="165"/>
        <v>0</v>
      </c>
      <c r="AB513" s="9">
        <f>_xlfn.XLOOKUP(L513,Pos!B:B,Pos!K:K,-1,0)</f>
        <v>5</v>
      </c>
      <c r="AC513" s="1" t="e">
        <f>_xlfn.XLOOKUP($L513,Pos!$A:$A,Pos!S:S,_xlfn.XLOOKUP($L513,#REF!,#REF!, ""), 0)</f>
        <v>#REF!</v>
      </c>
      <c r="AD513" s="1" t="e">
        <f>_xlfn.XLOOKUP($L513,Pos!$A:$A,Pos!T:T,_xlfn.XLOOKUP($L513,#REF!,#REF!, ""), 0)</f>
        <v>#REF!</v>
      </c>
      <c r="AE513" s="1" t="e">
        <f>_xlfn.XLOOKUP($L513,Pos!$A:$A,Pos!U:U,_xlfn.XLOOKUP($L513,#REF!,#REF!, ""), 0)</f>
        <v>#REF!</v>
      </c>
      <c r="AF513" s="1" t="e">
        <f>_xlfn.XLOOKUP($L513,Pos!$A:$A,Pos!V:V,_xlfn.XLOOKUP($L513,#REF!,#REF!, ""), 0)</f>
        <v>#REF!</v>
      </c>
      <c r="AG513" s="1" t="e">
        <f>_xlfn.XLOOKUP($L513,Pos!$A:$A,Pos!W:W,_xlfn.XLOOKUP($L513,#REF!,#REF!, ""), 0)</f>
        <v>#REF!</v>
      </c>
      <c r="AH513" s="1" t="e">
        <f>_xlfn.XLOOKUP($L513,Pos!$A:$A,Pos!X:X,_xlfn.XLOOKUP($L513,#REF!,#REF!, ""), 0)</f>
        <v>#REF!</v>
      </c>
      <c r="AI513" s="1" t="e">
        <f>_xlfn.XLOOKUP($L513,Pos!$A:$A,Pos!Y:Y,_xlfn.XLOOKUP($L513,#REF!,#REF!, ""), 0)</f>
        <v>#REF!</v>
      </c>
      <c r="AJ513" s="1" t="e">
        <f>_xlfn.XLOOKUP($L513,Pos!$A:$A,Pos!Z:Z,_xlfn.XLOOKUP($L513,#REF!,#REF!, ""), 0)</f>
        <v>#REF!</v>
      </c>
      <c r="AK513" s="1" t="e">
        <f>_xlfn.XLOOKUP($L513,Pos!$A:$A,Pos!AA:AA,_xlfn.XLOOKUP($L513,#REF!,#REF!, ""), 0)</f>
        <v>#REF!</v>
      </c>
      <c r="AL513" s="1" t="e">
        <f>_xlfn.XLOOKUP($L513,Pos!$A:$A,Pos!AB:AB,_xlfn.XLOOKUP($L513,#REF!,#REF!, ""), 0)</f>
        <v>#REF!</v>
      </c>
      <c r="AM513" s="1" t="e">
        <f>_xlfn.XLOOKUP($L513,Pos!$A:$A,Pos!AC:AC,_xlfn.XLOOKUP($L513,#REF!,#REF!, ""), 0)</f>
        <v>#REF!</v>
      </c>
      <c r="AN513" s="1" t="e">
        <f>_xlfn.XLOOKUP($L513,Pos!$A:$A,Pos!AD:AD,_xlfn.XLOOKUP($L513,#REF!,#REF!, ""), 0)</f>
        <v>#REF!</v>
      </c>
      <c r="AO513" s="1" t="e">
        <f>_xlfn.XLOOKUP($L513,Pos!$A:$A,Pos!AE:AE,_xlfn.XLOOKUP($L513,#REF!,#REF!, ""), 0)</f>
        <v>#REF!</v>
      </c>
      <c r="AP513" s="1" t="e">
        <f>_xlfn.XLOOKUP($L513,Pos!$A:$A,Pos!AF:AF,_xlfn.XLOOKUP($L513,#REF!,#REF!, ""), 0)</f>
        <v>#REF!</v>
      </c>
      <c r="AQ513" s="1" t="e">
        <f>_xlfn.XLOOKUP($L513,Pos!$A:$A,Pos!AG:AG,_xlfn.XLOOKUP($L513,#REF!,#REF!, ""), 0)</f>
        <v>#REF!</v>
      </c>
      <c r="AR513" s="1" t="e">
        <f>_xlfn.XLOOKUP($L513,Pos!$A:$A,Pos!AH:AH,_xlfn.XLOOKUP($L513,#REF!,#REF!, ""), 0)</f>
        <v>#REF!</v>
      </c>
      <c r="AS513" s="1" t="e">
        <f>_xlfn.XLOOKUP($L513,Pos!$A:$A,Pos!AI:AI,_xlfn.XLOOKUP($L513,#REF!,#REF!, ""), 0)</f>
        <v>#REF!</v>
      </c>
      <c r="AT513" s="1" t="e">
        <f>_xlfn.XLOOKUP($L513,Pos!$A:$A,Pos!AJ:AJ,_xlfn.XLOOKUP($L513,#REF!,#REF!, ""), 0)</f>
        <v>#REF!</v>
      </c>
      <c r="AU513" s="1" t="e">
        <f>_xlfn.XLOOKUP($L513,Pos!$A:$A,Pos!AK:AK,_xlfn.XLOOKUP($L513,#REF!,#REF!, ""), 0)</f>
        <v>#REF!</v>
      </c>
      <c r="AV513" s="1" t="e">
        <f>_xlfn.XLOOKUP($L513,Pos!$A:$A,Pos!AL:AL,_xlfn.XLOOKUP($L513,#REF!,#REF!, ""), 0)</f>
        <v>#REF!</v>
      </c>
      <c r="AW513" s="1" t="e">
        <f>_xlfn.XLOOKUP($L513,Pos!$A:$A,Pos!AM:AM,_xlfn.XLOOKUP($L513,#REF!,#REF!, ""), 0)</f>
        <v>#REF!</v>
      </c>
      <c r="AX513" s="1" t="e">
        <f>_xlfn.XLOOKUP($L513,Pos!$A:$A,Pos!AN:AN,_xlfn.XLOOKUP($L513,#REF!,#REF!, ""), 0)</f>
        <v>#REF!</v>
      </c>
      <c r="AY513" s="1" t="e">
        <f>_xlfn.XLOOKUP($L513,Pos!$A:$A,Pos!AO:AO,_xlfn.XLOOKUP($L513,#REF!,#REF!, ""), 0)</f>
        <v>#REF!</v>
      </c>
      <c r="AZ513" s="7" t="str">
        <f t="shared" si="166"/>
        <v>OUT</v>
      </c>
      <c r="BA513" s="1">
        <f>IF(OR(_xlfn.XLOOKUP(L513,Pos!B:B,Pos!L:L,FALSE)="ESG Reason",_xlfn.XLOOKUP(L513,Pos!B:B,Pos!L:L,FALSE)="Blacklisted"),1,0)</f>
        <v>0</v>
      </c>
      <c r="BC513" s="11">
        <v>8.7923654052720803E-11</v>
      </c>
      <c r="BD513" s="11">
        <f>_xlfn.XLOOKUP($L513,Pos!$B:$B,Pos!H:H,0, 0)</f>
        <v>0</v>
      </c>
      <c r="BE513" s="11">
        <f>_xlfn.XLOOKUP($L513,Pos!$B:$B,Pos!I:I,0, 0)</f>
        <v>4.6198071618295172E-4</v>
      </c>
      <c r="BF513" s="18">
        <f t="shared" si="167"/>
        <v>4.6198071618295172E-4</v>
      </c>
      <c r="BG513" s="1">
        <f t="shared" si="168"/>
        <v>1</v>
      </c>
      <c r="BH513" s="1">
        <f t="shared" si="169"/>
        <v>22</v>
      </c>
      <c r="BI513" s="18">
        <f t="shared" si="170"/>
        <v>8.7923654052720803E-11</v>
      </c>
      <c r="BJ513" s="3">
        <f t="shared" si="171"/>
        <v>0</v>
      </c>
      <c r="BK513" s="18">
        <f t="shared" si="172"/>
        <v>0</v>
      </c>
    </row>
    <row r="514" spans="3:63" x14ac:dyDescent="0.25">
      <c r="C514" s="3"/>
      <c r="D514" s="3"/>
      <c r="E514" s="3"/>
      <c r="F514" s="3"/>
      <c r="G514" s="51" t="s">
        <v>441</v>
      </c>
      <c r="H514" s="8" t="str">
        <f t="shared" si="162"/>
        <v>0%West Europe</v>
      </c>
      <c r="I514" s="11" cm="1">
        <f t="array" ref="I514">IF(
   AZ514 = "OUT", 0,IF(
   BD514 &gt;= LARGE(IF(ISNUMBER(BD:BD), BD:BD), 3),
   BE514 - 0.001,
   IF(BE514 &gt;=VLOOKUP(P514,mapping!$A:$B,2,FALSE), BE514,VLOOKUP(P514,mapping!$A$2:$B$8,2,FALSE))
))</f>
        <v>0</v>
      </c>
      <c r="J514" s="11" cm="1">
        <f t="array" ref="J514">IF(
    AZ514="OUT",0,IF(IF(
                      BD514&gt;=LARGE(IF(ISNUMBER(BD:BD),BD:BD),3),
                      BE514+0.001,
                      VLOOKUP(H514,mapping!$D:$E,2,FALSE)
                      )&gt;I514,
                   IF(
                      BD514&gt;=LARGE(IF(ISNUMBER(BD:BD),BD:BD),3),
                      BE514+0.001,
                      VLOOKUP(H514,mapping!$D:$E,2,FALSE)
                      ),
                   I514+0.002))</f>
        <v>0</v>
      </c>
      <c r="K514" s="8">
        <f t="shared" si="163"/>
        <v>4.5980778592053271E-4</v>
      </c>
      <c r="L514" s="1" t="str">
        <f>Pos!B360</f>
        <v>GB0007099541</v>
      </c>
      <c r="M514" s="1" t="str">
        <f>_xlfn.XLOOKUP($L514,Pos!B:B,Pos!D:D,, 0)</f>
        <v>Prudential plc</v>
      </c>
      <c r="N514" s="1" t="str">
        <f>_xlfn.XLOOKUP($L514,Pos!B:B,Pos!E:E,, 0)</f>
        <v>Insurance</v>
      </c>
      <c r="O514" s="1" t="str">
        <f t="shared" si="164"/>
        <v>Insurance_West Europe</v>
      </c>
      <c r="P514" s="1" t="str">
        <f>_xlfn.XLOOKUP($L514,Pos!B:B,Pos!F:F,, 0)</f>
        <v>West Europe</v>
      </c>
      <c r="Q514" s="1">
        <v>0</v>
      </c>
      <c r="R514" s="9">
        <f>_xlfn.XLOOKUP($L514,Pos!$B:$B,Pos!N:N,0, 0)</f>
        <v>1.95</v>
      </c>
      <c r="S514" s="9">
        <f>_xlfn.XLOOKUP($L514,Pos!$B:$B,Pos!O:O,0, 0)</f>
        <v>4.3099999999999996</v>
      </c>
      <c r="T514" s="9">
        <f>_xlfn.XLOOKUP($L514,Pos!$B:$B,Pos!P:P,0, 0)</f>
        <v>8.7666660000000007</v>
      </c>
      <c r="U514" s="9">
        <f>_xlfn.XLOOKUP($L514,Pos!$B:$B,Pos!Q:Q,0, 0)</f>
        <v>6.1</v>
      </c>
      <c r="V514" s="9">
        <f>_xlfn.XLOOKUP($L514,Pos!$B:$B,Pos!R:R,0, 0)</f>
        <v>6.9</v>
      </c>
      <c r="W514" s="9">
        <f>_xlfn.XLOOKUP($L514,Pos!$B:$B,Pos!S:S,0, 0)</f>
        <v>3.6758329999999999</v>
      </c>
      <c r="X514" s="9" t="str">
        <f>_xlfn.XLOOKUP($L514,Pos!$B:$B,Pos!J:J,0, 0)</f>
        <v>Outperform</v>
      </c>
      <c r="Y514" s="1">
        <v>0</v>
      </c>
      <c r="Z514" s="1">
        <v>0</v>
      </c>
      <c r="AA514" s="1">
        <f t="shared" si="165"/>
        <v>0</v>
      </c>
      <c r="AB514" s="9">
        <f>_xlfn.XLOOKUP(L514,Pos!B:B,Pos!K:K,-1,0)</f>
        <v>2</v>
      </c>
      <c r="AC514" s="1" t="e">
        <f>_xlfn.XLOOKUP($L514,Pos!$A:$A,Pos!S:S,_xlfn.XLOOKUP($L514,#REF!,#REF!, ""), 0)</f>
        <v>#REF!</v>
      </c>
      <c r="AD514" s="1" t="e">
        <f>_xlfn.XLOOKUP($L514,Pos!$A:$A,Pos!T:T,_xlfn.XLOOKUP($L514,#REF!,#REF!, ""), 0)</f>
        <v>#REF!</v>
      </c>
      <c r="AE514" s="1" t="e">
        <f>_xlfn.XLOOKUP($L514,Pos!$A:$A,Pos!U:U,_xlfn.XLOOKUP($L514,#REF!,#REF!, ""), 0)</f>
        <v>#REF!</v>
      </c>
      <c r="AF514" s="1" t="e">
        <f>_xlfn.XLOOKUP($L514,Pos!$A:$A,Pos!V:V,_xlfn.XLOOKUP($L514,#REF!,#REF!, ""), 0)</f>
        <v>#REF!</v>
      </c>
      <c r="AG514" s="1" t="e">
        <f>_xlfn.XLOOKUP($L514,Pos!$A:$A,Pos!W:W,_xlfn.XLOOKUP($L514,#REF!,#REF!, ""), 0)</f>
        <v>#REF!</v>
      </c>
      <c r="AH514" s="1" t="e">
        <f>_xlfn.XLOOKUP($L514,Pos!$A:$A,Pos!X:X,_xlfn.XLOOKUP($L514,#REF!,#REF!, ""), 0)</f>
        <v>#REF!</v>
      </c>
      <c r="AI514" s="1" t="e">
        <f>_xlfn.XLOOKUP($L514,Pos!$A:$A,Pos!Y:Y,_xlfn.XLOOKUP($L514,#REF!,#REF!, ""), 0)</f>
        <v>#REF!</v>
      </c>
      <c r="AJ514" s="1" t="e">
        <f>_xlfn.XLOOKUP($L514,Pos!$A:$A,Pos!Z:Z,_xlfn.XLOOKUP($L514,#REF!,#REF!, ""), 0)</f>
        <v>#REF!</v>
      </c>
      <c r="AK514" s="1" t="e">
        <f>_xlfn.XLOOKUP($L514,Pos!$A:$A,Pos!AA:AA,_xlfn.XLOOKUP($L514,#REF!,#REF!, ""), 0)</f>
        <v>#REF!</v>
      </c>
      <c r="AL514" s="1" t="e">
        <f>_xlfn.XLOOKUP($L514,Pos!$A:$A,Pos!AB:AB,_xlfn.XLOOKUP($L514,#REF!,#REF!, ""), 0)</f>
        <v>#REF!</v>
      </c>
      <c r="AM514" s="1" t="e">
        <f>_xlfn.XLOOKUP($L514,Pos!$A:$A,Pos!AC:AC,_xlfn.XLOOKUP($L514,#REF!,#REF!, ""), 0)</f>
        <v>#REF!</v>
      </c>
      <c r="AN514" s="1" t="e">
        <f>_xlfn.XLOOKUP($L514,Pos!$A:$A,Pos!AD:AD,_xlfn.XLOOKUP($L514,#REF!,#REF!, ""), 0)</f>
        <v>#REF!</v>
      </c>
      <c r="AO514" s="1" t="e">
        <f>_xlfn.XLOOKUP($L514,Pos!$A:$A,Pos!AE:AE,_xlfn.XLOOKUP($L514,#REF!,#REF!, ""), 0)</f>
        <v>#REF!</v>
      </c>
      <c r="AP514" s="1" t="e">
        <f>_xlfn.XLOOKUP($L514,Pos!$A:$A,Pos!AF:AF,_xlfn.XLOOKUP($L514,#REF!,#REF!, ""), 0)</f>
        <v>#REF!</v>
      </c>
      <c r="AQ514" s="1" t="e">
        <f>_xlfn.XLOOKUP($L514,Pos!$A:$A,Pos!AG:AG,_xlfn.XLOOKUP($L514,#REF!,#REF!, ""), 0)</f>
        <v>#REF!</v>
      </c>
      <c r="AR514" s="1" t="e">
        <f>_xlfn.XLOOKUP($L514,Pos!$A:$A,Pos!AH:AH,_xlfn.XLOOKUP($L514,#REF!,#REF!, ""), 0)</f>
        <v>#REF!</v>
      </c>
      <c r="AS514" s="1" t="e">
        <f>_xlfn.XLOOKUP($L514,Pos!$A:$A,Pos!AI:AI,_xlfn.XLOOKUP($L514,#REF!,#REF!, ""), 0)</f>
        <v>#REF!</v>
      </c>
      <c r="AT514" s="1" t="e">
        <f>_xlfn.XLOOKUP($L514,Pos!$A:$A,Pos!AJ:AJ,_xlfn.XLOOKUP($L514,#REF!,#REF!, ""), 0)</f>
        <v>#REF!</v>
      </c>
      <c r="AU514" s="1" t="e">
        <f>_xlfn.XLOOKUP($L514,Pos!$A:$A,Pos!AK:AK,_xlfn.XLOOKUP($L514,#REF!,#REF!, ""), 0)</f>
        <v>#REF!</v>
      </c>
      <c r="AV514" s="1" t="e">
        <f>_xlfn.XLOOKUP($L514,Pos!$A:$A,Pos!AL:AL,_xlfn.XLOOKUP($L514,#REF!,#REF!, ""), 0)</f>
        <v>#REF!</v>
      </c>
      <c r="AW514" s="1" t="e">
        <f>_xlfn.XLOOKUP($L514,Pos!$A:$A,Pos!AM:AM,_xlfn.XLOOKUP($L514,#REF!,#REF!, ""), 0)</f>
        <v>#REF!</v>
      </c>
      <c r="AX514" s="1" t="e">
        <f>_xlfn.XLOOKUP($L514,Pos!$A:$A,Pos!AN:AN,_xlfn.XLOOKUP($L514,#REF!,#REF!, ""), 0)</f>
        <v>#REF!</v>
      </c>
      <c r="AY514" s="1" t="e">
        <f>_xlfn.XLOOKUP($L514,Pos!$A:$A,Pos!AO:AO,_xlfn.XLOOKUP($L514,#REF!,#REF!, ""), 0)</f>
        <v>#REF!</v>
      </c>
      <c r="AZ514" s="7" t="str">
        <f t="shared" si="166"/>
        <v>OUT</v>
      </c>
      <c r="BA514" s="1">
        <f>IF(OR(_xlfn.XLOOKUP(L514,Pos!B:B,Pos!L:L,FALSE)="ESG Reason",_xlfn.XLOOKUP(L514,Pos!B:B,Pos!L:L,FALSE)="Blacklisted"),1,0)</f>
        <v>0</v>
      </c>
      <c r="BC514" s="11">
        <v>9.0026660941775225E-11</v>
      </c>
      <c r="BD514" s="11">
        <f>_xlfn.XLOOKUP($L514,Pos!$B:$B,Pos!H:H,0, 0)</f>
        <v>0</v>
      </c>
      <c r="BE514" s="11">
        <f>_xlfn.XLOOKUP($L514,Pos!$B:$B,Pos!I:I,0, 0)</f>
        <v>4.5980778592053271E-4</v>
      </c>
      <c r="BF514" s="18">
        <f t="shared" si="167"/>
        <v>4.5980778592053271E-4</v>
      </c>
      <c r="BG514" s="1">
        <f t="shared" si="168"/>
        <v>2</v>
      </c>
      <c r="BH514" s="1">
        <f t="shared" si="169"/>
        <v>11</v>
      </c>
      <c r="BI514" s="18">
        <f t="shared" si="170"/>
        <v>9.0026660941775225E-11</v>
      </c>
      <c r="BJ514" s="3">
        <f t="shared" si="171"/>
        <v>0</v>
      </c>
      <c r="BK514" s="18">
        <f t="shared" si="172"/>
        <v>0</v>
      </c>
    </row>
    <row r="515" spans="3:63" x14ac:dyDescent="0.25">
      <c r="C515" s="3"/>
      <c r="D515" s="3"/>
      <c r="E515" s="3"/>
      <c r="F515" s="3"/>
      <c r="G515" s="51" t="s">
        <v>445</v>
      </c>
      <c r="H515" s="8" t="str">
        <f t="shared" ref="H515:H578" si="173">VLOOKUP(BE515,$A$100:$B$105,2,TRUE) &amp; IF(AND(P515&lt;&gt;"Asia",P515&lt;&gt;"Others"),P515,"Others")</f>
        <v>0%West Europe</v>
      </c>
      <c r="I515" s="11" cm="1">
        <f t="array" ref="I515">IF(
   AZ515 = "OUT", 0,IF(
   BD515 &gt;= LARGE(IF(ISNUMBER(BD:BD), BD:BD), 3),
   BE515 - 0.001,
   IF(BE515 &gt;=VLOOKUP(P515,mapping!$A:$B,2,FALSE), BE515,VLOOKUP(P515,mapping!$A$2:$B$8,2,FALSE))
))</f>
        <v>0</v>
      </c>
      <c r="J515" s="11" cm="1">
        <f t="array" ref="J515">IF(
    AZ515="OUT",0,IF(IF(
                      BD515&gt;=LARGE(IF(ISNUMBER(BD:BD),BD:BD),3),
                      BE515+0.001,
                      VLOOKUP(H515,mapping!$D:$E,2,FALSE)
                      )&gt;I515,
                   IF(
                      BD515&gt;=LARGE(IF(ISNUMBER(BD:BD),BD:BD),3),
                      BE515+0.001,
                      VLOOKUP(H515,mapping!$D:$E,2,FALSE)
                      ),
                   I515+0.002))</f>
        <v>0</v>
      </c>
      <c r="K515" s="8">
        <f t="shared" ref="K515:K578" si="174">BE515</f>
        <v>4.5702206252003772E-4</v>
      </c>
      <c r="L515" s="1" t="str">
        <f>Pos!B334</f>
        <v>FR0010307819</v>
      </c>
      <c r="M515" s="1" t="str">
        <f>_xlfn.XLOOKUP($L515,Pos!B:B,Pos!D:D,, 0)</f>
        <v>Legrand SA</v>
      </c>
      <c r="N515" s="1" t="str">
        <f>_xlfn.XLOOKUP($L515,Pos!B:B,Pos!E:E,, 0)</f>
        <v>Industrial Goods &amp; Services</v>
      </c>
      <c r="O515" s="1" t="str">
        <f t="shared" ref="O515:O578" si="175">N515&amp;"_"&amp;P515</f>
        <v>Industrial Goods &amp; Services_West Europe</v>
      </c>
      <c r="P515" s="1" t="str">
        <f>_xlfn.XLOOKUP($L515,Pos!B:B,Pos!F:F,, 0)</f>
        <v>West Europe</v>
      </c>
      <c r="Q515" s="1">
        <v>0</v>
      </c>
      <c r="R515" s="9">
        <f>_xlfn.XLOOKUP($L515,Pos!$B:$B,Pos!N:N,0, 0)</f>
        <v>4.8099999999999996</v>
      </c>
      <c r="S515" s="9">
        <f>_xlfn.XLOOKUP($L515,Pos!$B:$B,Pos!O:O,0, 0)</f>
        <v>3.0928330000000002</v>
      </c>
      <c r="T515" s="9">
        <f>_xlfn.XLOOKUP($L515,Pos!$B:$B,Pos!P:P,0, 0)</f>
        <v>5.55</v>
      </c>
      <c r="U515" s="9">
        <f>_xlfn.XLOOKUP($L515,Pos!$B:$B,Pos!Q:Q,0, 0)</f>
        <v>8</v>
      </c>
      <c r="V515" s="9">
        <f>_xlfn.XLOOKUP($L515,Pos!$B:$B,Pos!R:R,0, 0)</f>
        <v>4.4000000000000004</v>
      </c>
      <c r="W515" s="9">
        <f>_xlfn.XLOOKUP($L515,Pos!$B:$B,Pos!S:S,0, 0)</f>
        <v>6.6066669999999998</v>
      </c>
      <c r="X515" s="9" t="str">
        <f>_xlfn.XLOOKUP($L515,Pos!$B:$B,Pos!J:J,0, 0)</f>
        <v>Outperform</v>
      </c>
      <c r="Y515" s="1">
        <v>0</v>
      </c>
      <c r="Z515" s="1">
        <v>0</v>
      </c>
      <c r="AA515" s="1">
        <f t="shared" ref="AA515:AA578" si="176">IF(BE515&gt;0,0,1)</f>
        <v>0</v>
      </c>
      <c r="AB515" s="9">
        <f>_xlfn.XLOOKUP(L515,Pos!B:B,Pos!K:K,-1,0)</f>
        <v>6.2686567164179108</v>
      </c>
      <c r="AC515" s="1" t="e">
        <f>_xlfn.XLOOKUP($L515,Pos!$A:$A,Pos!S:S,_xlfn.XLOOKUP($L515,#REF!,#REF!, ""), 0)</f>
        <v>#REF!</v>
      </c>
      <c r="AD515" s="1" t="e">
        <f>_xlfn.XLOOKUP($L515,Pos!$A:$A,Pos!T:T,_xlfn.XLOOKUP($L515,#REF!,#REF!, ""), 0)</f>
        <v>#REF!</v>
      </c>
      <c r="AE515" s="1" t="e">
        <f>_xlfn.XLOOKUP($L515,Pos!$A:$A,Pos!U:U,_xlfn.XLOOKUP($L515,#REF!,#REF!, ""), 0)</f>
        <v>#REF!</v>
      </c>
      <c r="AF515" s="1" t="e">
        <f>_xlfn.XLOOKUP($L515,Pos!$A:$A,Pos!V:V,_xlfn.XLOOKUP($L515,#REF!,#REF!, ""), 0)</f>
        <v>#REF!</v>
      </c>
      <c r="AG515" s="1" t="e">
        <f>_xlfn.XLOOKUP($L515,Pos!$A:$A,Pos!W:W,_xlfn.XLOOKUP($L515,#REF!,#REF!, ""), 0)</f>
        <v>#REF!</v>
      </c>
      <c r="AH515" s="1" t="e">
        <f>_xlfn.XLOOKUP($L515,Pos!$A:$A,Pos!X:X,_xlfn.XLOOKUP($L515,#REF!,#REF!, ""), 0)</f>
        <v>#REF!</v>
      </c>
      <c r="AI515" s="1" t="e">
        <f>_xlfn.XLOOKUP($L515,Pos!$A:$A,Pos!Y:Y,_xlfn.XLOOKUP($L515,#REF!,#REF!, ""), 0)</f>
        <v>#REF!</v>
      </c>
      <c r="AJ515" s="1" t="e">
        <f>_xlfn.XLOOKUP($L515,Pos!$A:$A,Pos!Z:Z,_xlfn.XLOOKUP($L515,#REF!,#REF!, ""), 0)</f>
        <v>#REF!</v>
      </c>
      <c r="AK515" s="1" t="e">
        <f>_xlfn.XLOOKUP($L515,Pos!$A:$A,Pos!AA:AA,_xlfn.XLOOKUP($L515,#REF!,#REF!, ""), 0)</f>
        <v>#REF!</v>
      </c>
      <c r="AL515" s="1" t="e">
        <f>_xlfn.XLOOKUP($L515,Pos!$A:$A,Pos!AB:AB,_xlfn.XLOOKUP($L515,#REF!,#REF!, ""), 0)</f>
        <v>#REF!</v>
      </c>
      <c r="AM515" s="1" t="e">
        <f>_xlfn.XLOOKUP($L515,Pos!$A:$A,Pos!AC:AC,_xlfn.XLOOKUP($L515,#REF!,#REF!, ""), 0)</f>
        <v>#REF!</v>
      </c>
      <c r="AN515" s="1" t="e">
        <f>_xlfn.XLOOKUP($L515,Pos!$A:$A,Pos!AD:AD,_xlfn.XLOOKUP($L515,#REF!,#REF!, ""), 0)</f>
        <v>#REF!</v>
      </c>
      <c r="AO515" s="1" t="e">
        <f>_xlfn.XLOOKUP($L515,Pos!$A:$A,Pos!AE:AE,_xlfn.XLOOKUP($L515,#REF!,#REF!, ""), 0)</f>
        <v>#REF!</v>
      </c>
      <c r="AP515" s="1" t="e">
        <f>_xlfn.XLOOKUP($L515,Pos!$A:$A,Pos!AF:AF,_xlfn.XLOOKUP($L515,#REF!,#REF!, ""), 0)</f>
        <v>#REF!</v>
      </c>
      <c r="AQ515" s="1" t="e">
        <f>_xlfn.XLOOKUP($L515,Pos!$A:$A,Pos!AG:AG,_xlfn.XLOOKUP($L515,#REF!,#REF!, ""), 0)</f>
        <v>#REF!</v>
      </c>
      <c r="AR515" s="1" t="e">
        <f>_xlfn.XLOOKUP($L515,Pos!$A:$A,Pos!AH:AH,_xlfn.XLOOKUP($L515,#REF!,#REF!, ""), 0)</f>
        <v>#REF!</v>
      </c>
      <c r="AS515" s="1" t="e">
        <f>_xlfn.XLOOKUP($L515,Pos!$A:$A,Pos!AI:AI,_xlfn.XLOOKUP($L515,#REF!,#REF!, ""), 0)</f>
        <v>#REF!</v>
      </c>
      <c r="AT515" s="1" t="e">
        <f>_xlfn.XLOOKUP($L515,Pos!$A:$A,Pos!AJ:AJ,_xlfn.XLOOKUP($L515,#REF!,#REF!, ""), 0)</f>
        <v>#REF!</v>
      </c>
      <c r="AU515" s="1" t="e">
        <f>_xlfn.XLOOKUP($L515,Pos!$A:$A,Pos!AK:AK,_xlfn.XLOOKUP($L515,#REF!,#REF!, ""), 0)</f>
        <v>#REF!</v>
      </c>
      <c r="AV515" s="1" t="e">
        <f>_xlfn.XLOOKUP($L515,Pos!$A:$A,Pos!AL:AL,_xlfn.XLOOKUP($L515,#REF!,#REF!, ""), 0)</f>
        <v>#REF!</v>
      </c>
      <c r="AW515" s="1" t="e">
        <f>_xlfn.XLOOKUP($L515,Pos!$A:$A,Pos!AM:AM,_xlfn.XLOOKUP($L515,#REF!,#REF!, ""), 0)</f>
        <v>#REF!</v>
      </c>
      <c r="AX515" s="1" t="e">
        <f>_xlfn.XLOOKUP($L515,Pos!$A:$A,Pos!AN:AN,_xlfn.XLOOKUP($L515,#REF!,#REF!, ""), 0)</f>
        <v>#REF!</v>
      </c>
      <c r="AY515" s="1" t="e">
        <f>_xlfn.XLOOKUP($L515,Pos!$A:$A,Pos!AO:AO,_xlfn.XLOOKUP($L515,#REF!,#REF!, ""), 0)</f>
        <v>#REF!</v>
      </c>
      <c r="AZ515" s="7" t="str">
        <f t="shared" ref="AZ515:AZ578" si="177">IF(BD515&gt;0,"IN","OUT")</f>
        <v>OUT</v>
      </c>
      <c r="BA515" s="1">
        <f>IF(OR(_xlfn.XLOOKUP(L515,Pos!B:B,Pos!L:L,FALSE)="ESG Reason",_xlfn.XLOOKUP(L515,Pos!B:B,Pos!L:L,FALSE)="Blacklisted"),1,0)</f>
        <v>0</v>
      </c>
      <c r="BC515" s="11">
        <v>1.1570279832988661E-10</v>
      </c>
      <c r="BD515" s="11">
        <f>_xlfn.XLOOKUP($L515,Pos!$B:$B,Pos!H:H,0, 0)</f>
        <v>0</v>
      </c>
      <c r="BE515" s="11">
        <f>_xlfn.XLOOKUP($L515,Pos!$B:$B,Pos!I:I,0, 0)</f>
        <v>4.5702206252003772E-4</v>
      </c>
      <c r="BF515" s="18">
        <f t="shared" ref="BF515:BF578" si="178">ABS(BD515-BE515)</f>
        <v>4.5702206252003772E-4</v>
      </c>
      <c r="BG515" s="1">
        <f t="shared" ref="BG515:BG578" si="179">IFERROR(VLOOKUP(P515,$A$6:$D$8,2,FALSE),3)</f>
        <v>2</v>
      </c>
      <c r="BH515" s="1">
        <f t="shared" ref="BH515:BH578" si="180">IFERROR(VLOOKUP(O515,$A$12:$D$68,2,FALSE),"")</f>
        <v>10</v>
      </c>
      <c r="BI515" s="18">
        <f t="shared" ref="BI515:BI578" si="181">ABS(BC515-BD515)</f>
        <v>1.1570279832988661E-10</v>
      </c>
      <c r="BJ515" s="3">
        <f t="shared" ref="BJ515:BJ578" si="182">IF(BC515&lt;0.0001,0,BC515-BE515)</f>
        <v>0</v>
      </c>
      <c r="BK515" s="18">
        <f t="shared" ref="BK515:BK578" si="183">IF(BC515&lt;0.00001,0,BC515-BD515)</f>
        <v>0</v>
      </c>
    </row>
    <row r="516" spans="3:63" x14ac:dyDescent="0.25">
      <c r="C516" s="3"/>
      <c r="D516" s="3"/>
      <c r="E516" s="3"/>
      <c r="F516" s="3"/>
      <c r="G516" s="51" t="s">
        <v>444</v>
      </c>
      <c r="H516" s="8" t="str">
        <f t="shared" si="173"/>
        <v>0%West Europe</v>
      </c>
      <c r="I516" s="11" cm="1">
        <f t="array" ref="I516">IF(
   AZ516 = "OUT", 0,IF(
   BD516 &gt;= LARGE(IF(ISNUMBER(BD:BD), BD:BD), 3),
   BE516 - 0.001,
   IF(BE516 &gt;=VLOOKUP(P516,mapping!$A:$B,2,FALSE), BE516,VLOOKUP(P516,mapping!$A$2:$B$8,2,FALSE))
))</f>
        <v>0</v>
      </c>
      <c r="J516" s="11" cm="1">
        <f t="array" ref="J516">IF(
    AZ516="OUT",0,IF(IF(
                      BD516&gt;=LARGE(IF(ISNUMBER(BD:BD),BD:BD),3),
                      BE516+0.001,
                      VLOOKUP(H516,mapping!$D:$E,2,FALSE)
                      )&gt;I516,
                   IF(
                      BD516&gt;=LARGE(IF(ISNUMBER(BD:BD),BD:BD),3),
                      BE516+0.001,
                      VLOOKUP(H516,mapping!$D:$E,2,FALSE)
                      ),
                   I516+0.002))</f>
        <v>0</v>
      </c>
      <c r="K516" s="8">
        <f t="shared" si="174"/>
        <v>4.5481712739321782E-4</v>
      </c>
      <c r="L516" s="1" t="str">
        <f>Pos!B768</f>
        <v>SE0007100581</v>
      </c>
      <c r="M516" s="1" t="str">
        <f>_xlfn.XLOOKUP($L516,Pos!B:B,Pos!D:D,, 0)</f>
        <v>ASSA ABLOY AB Class B</v>
      </c>
      <c r="N516" s="1" t="str">
        <f>_xlfn.XLOOKUP($L516,Pos!B:B,Pos!E:E,, 0)</f>
        <v>Construction</v>
      </c>
      <c r="O516" s="1" t="str">
        <f t="shared" si="175"/>
        <v>Construction_West Europe</v>
      </c>
      <c r="P516" s="1" t="str">
        <f>_xlfn.XLOOKUP($L516,Pos!B:B,Pos!F:F,, 0)</f>
        <v>West Europe</v>
      </c>
      <c r="Q516" s="1">
        <v>0</v>
      </c>
      <c r="R516" s="9">
        <f>_xlfn.XLOOKUP($L516,Pos!$B:$B,Pos!N:N,0, 0)</f>
        <v>3.65</v>
      </c>
      <c r="S516" s="9">
        <f>_xlfn.XLOOKUP($L516,Pos!$B:$B,Pos!O:O,0, 0)</f>
        <v>4.2431660000000004</v>
      </c>
      <c r="T516" s="9">
        <f>_xlfn.XLOOKUP($L516,Pos!$B:$B,Pos!P:P,0, 0)</f>
        <v>4.8499999999999996</v>
      </c>
      <c r="U516" s="9">
        <f>_xlfn.XLOOKUP($L516,Pos!$B:$B,Pos!Q:Q,0, 0)</f>
        <v>6</v>
      </c>
      <c r="V516" s="9">
        <f>_xlfn.XLOOKUP($L516,Pos!$B:$B,Pos!R:R,0, 0)</f>
        <v>8.5666670000000007</v>
      </c>
      <c r="W516" s="9">
        <f>_xlfn.XLOOKUP($L516,Pos!$B:$B,Pos!S:S,0, 0)</f>
        <v>5.5333329999999998</v>
      </c>
      <c r="X516" s="9" t="str">
        <f>_xlfn.XLOOKUP($L516,Pos!$B:$B,Pos!J:J,0, 0)</f>
        <v>Outperform</v>
      </c>
      <c r="Y516" s="1">
        <v>0</v>
      </c>
      <c r="Z516" s="1">
        <v>0</v>
      </c>
      <c r="AA516" s="1">
        <f t="shared" si="176"/>
        <v>0</v>
      </c>
      <c r="AB516" s="9">
        <f>_xlfn.XLOOKUP(L516,Pos!B:B,Pos!K:K,-1,0)</f>
        <v>2.6315789473684208</v>
      </c>
      <c r="AC516" s="1" t="e">
        <f>_xlfn.XLOOKUP($L516,Pos!$A:$A,Pos!S:S,_xlfn.XLOOKUP($L516,#REF!,#REF!, ""), 0)</f>
        <v>#REF!</v>
      </c>
      <c r="AD516" s="1" t="e">
        <f>_xlfn.XLOOKUP($L516,Pos!$A:$A,Pos!T:T,_xlfn.XLOOKUP($L516,#REF!,#REF!, ""), 0)</f>
        <v>#REF!</v>
      </c>
      <c r="AE516" s="1" t="e">
        <f>_xlfn.XLOOKUP($L516,Pos!$A:$A,Pos!U:U,_xlfn.XLOOKUP($L516,#REF!,#REF!, ""), 0)</f>
        <v>#REF!</v>
      </c>
      <c r="AF516" s="1" t="e">
        <f>_xlfn.XLOOKUP($L516,Pos!$A:$A,Pos!V:V,_xlfn.XLOOKUP($L516,#REF!,#REF!, ""), 0)</f>
        <v>#REF!</v>
      </c>
      <c r="AG516" s="1" t="e">
        <f>_xlfn.XLOOKUP($L516,Pos!$A:$A,Pos!W:W,_xlfn.XLOOKUP($L516,#REF!,#REF!, ""), 0)</f>
        <v>#REF!</v>
      </c>
      <c r="AH516" s="1" t="e">
        <f>_xlfn.XLOOKUP($L516,Pos!$A:$A,Pos!X:X,_xlfn.XLOOKUP($L516,#REF!,#REF!, ""), 0)</f>
        <v>#REF!</v>
      </c>
      <c r="AI516" s="1" t="e">
        <f>_xlfn.XLOOKUP($L516,Pos!$A:$A,Pos!Y:Y,_xlfn.XLOOKUP($L516,#REF!,#REF!, ""), 0)</f>
        <v>#REF!</v>
      </c>
      <c r="AJ516" s="1" t="e">
        <f>_xlfn.XLOOKUP($L516,Pos!$A:$A,Pos!Z:Z,_xlfn.XLOOKUP($L516,#REF!,#REF!, ""), 0)</f>
        <v>#REF!</v>
      </c>
      <c r="AK516" s="1" t="e">
        <f>_xlfn.XLOOKUP($L516,Pos!$A:$A,Pos!AA:AA,_xlfn.XLOOKUP($L516,#REF!,#REF!, ""), 0)</f>
        <v>#REF!</v>
      </c>
      <c r="AL516" s="1" t="e">
        <f>_xlfn.XLOOKUP($L516,Pos!$A:$A,Pos!AB:AB,_xlfn.XLOOKUP($L516,#REF!,#REF!, ""), 0)</f>
        <v>#REF!</v>
      </c>
      <c r="AM516" s="1" t="e">
        <f>_xlfn.XLOOKUP($L516,Pos!$A:$A,Pos!AC:AC,_xlfn.XLOOKUP($L516,#REF!,#REF!, ""), 0)</f>
        <v>#REF!</v>
      </c>
      <c r="AN516" s="1" t="e">
        <f>_xlfn.XLOOKUP($L516,Pos!$A:$A,Pos!AD:AD,_xlfn.XLOOKUP($L516,#REF!,#REF!, ""), 0)</f>
        <v>#REF!</v>
      </c>
      <c r="AO516" s="1" t="e">
        <f>_xlfn.XLOOKUP($L516,Pos!$A:$A,Pos!AE:AE,_xlfn.XLOOKUP($L516,#REF!,#REF!, ""), 0)</f>
        <v>#REF!</v>
      </c>
      <c r="AP516" s="1" t="e">
        <f>_xlfn.XLOOKUP($L516,Pos!$A:$A,Pos!AF:AF,_xlfn.XLOOKUP($L516,#REF!,#REF!, ""), 0)</f>
        <v>#REF!</v>
      </c>
      <c r="AQ516" s="1" t="e">
        <f>_xlfn.XLOOKUP($L516,Pos!$A:$A,Pos!AG:AG,_xlfn.XLOOKUP($L516,#REF!,#REF!, ""), 0)</f>
        <v>#REF!</v>
      </c>
      <c r="AR516" s="1" t="e">
        <f>_xlfn.XLOOKUP($L516,Pos!$A:$A,Pos!AH:AH,_xlfn.XLOOKUP($L516,#REF!,#REF!, ""), 0)</f>
        <v>#REF!</v>
      </c>
      <c r="AS516" s="1" t="e">
        <f>_xlfn.XLOOKUP($L516,Pos!$A:$A,Pos!AI:AI,_xlfn.XLOOKUP($L516,#REF!,#REF!, ""), 0)</f>
        <v>#REF!</v>
      </c>
      <c r="AT516" s="1" t="e">
        <f>_xlfn.XLOOKUP($L516,Pos!$A:$A,Pos!AJ:AJ,_xlfn.XLOOKUP($L516,#REF!,#REF!, ""), 0)</f>
        <v>#REF!</v>
      </c>
      <c r="AU516" s="1" t="e">
        <f>_xlfn.XLOOKUP($L516,Pos!$A:$A,Pos!AK:AK,_xlfn.XLOOKUP($L516,#REF!,#REF!, ""), 0)</f>
        <v>#REF!</v>
      </c>
      <c r="AV516" s="1" t="e">
        <f>_xlfn.XLOOKUP($L516,Pos!$A:$A,Pos!AL:AL,_xlfn.XLOOKUP($L516,#REF!,#REF!, ""), 0)</f>
        <v>#REF!</v>
      </c>
      <c r="AW516" s="1" t="e">
        <f>_xlfn.XLOOKUP($L516,Pos!$A:$A,Pos!AM:AM,_xlfn.XLOOKUP($L516,#REF!,#REF!, ""), 0)</f>
        <v>#REF!</v>
      </c>
      <c r="AX516" s="1" t="e">
        <f>_xlfn.XLOOKUP($L516,Pos!$A:$A,Pos!AN:AN,_xlfn.XLOOKUP($L516,#REF!,#REF!, ""), 0)</f>
        <v>#REF!</v>
      </c>
      <c r="AY516" s="1" t="e">
        <f>_xlfn.XLOOKUP($L516,Pos!$A:$A,Pos!AO:AO,_xlfn.XLOOKUP($L516,#REF!,#REF!, ""), 0)</f>
        <v>#REF!</v>
      </c>
      <c r="AZ516" s="7" t="str">
        <f t="shared" si="177"/>
        <v>OUT</v>
      </c>
      <c r="BA516" s="1">
        <f>IF(OR(_xlfn.XLOOKUP(L516,Pos!B:B,Pos!L:L,FALSE)="ESG Reason",_xlfn.XLOOKUP(L516,Pos!B:B,Pos!L:L,FALSE)="Blacklisted"),1,0)</f>
        <v>0</v>
      </c>
      <c r="BC516" s="11">
        <v>8.8848921802194006E-11</v>
      </c>
      <c r="BD516" s="11">
        <f>_xlfn.XLOOKUP($L516,Pos!$B:$B,Pos!H:H,0, 0)</f>
        <v>0</v>
      </c>
      <c r="BE516" s="11">
        <f>_xlfn.XLOOKUP($L516,Pos!$B:$B,Pos!I:I,0, 0)</f>
        <v>4.5481712739321782E-4</v>
      </c>
      <c r="BF516" s="18">
        <f t="shared" si="178"/>
        <v>4.5481712739321782E-4</v>
      </c>
      <c r="BG516" s="1">
        <f t="shared" si="179"/>
        <v>2</v>
      </c>
      <c r="BH516" s="1">
        <f t="shared" si="180"/>
        <v>5</v>
      </c>
      <c r="BI516" s="18">
        <f t="shared" si="181"/>
        <v>8.8848921802194006E-11</v>
      </c>
      <c r="BJ516" s="3">
        <f t="shared" si="182"/>
        <v>0</v>
      </c>
      <c r="BK516" s="18">
        <f t="shared" si="183"/>
        <v>0</v>
      </c>
    </row>
    <row r="517" spans="3:63" x14ac:dyDescent="0.25">
      <c r="C517" s="3"/>
      <c r="D517" s="3"/>
      <c r="E517" s="3"/>
      <c r="F517" s="3"/>
      <c r="G517" s="51" t="s">
        <v>450</v>
      </c>
      <c r="H517" s="8" t="str">
        <f t="shared" si="173"/>
        <v>0%North America</v>
      </c>
      <c r="I517" s="11" cm="1">
        <f t="array" ref="I517">IF(
   AZ517 = "OUT", 0,IF(
   BD517 &gt;= LARGE(IF(ISNUMBER(BD:BD), BD:BD), 3),
   BE517 - 0.001,
   IF(BE517 &gt;=VLOOKUP(P517,mapping!$A:$B,2,FALSE), BE517,VLOOKUP(P517,mapping!$A$2:$B$8,2,FALSE))
))</f>
        <v>0</v>
      </c>
      <c r="J517" s="11" cm="1">
        <f t="array" ref="J517">IF(
    AZ517="OUT",0,IF(IF(
                      BD517&gt;=LARGE(IF(ISNUMBER(BD:BD),BD:BD),3),
                      BE517+0.001,
                      VLOOKUP(H517,mapping!$D:$E,2,FALSE)
                      )&gt;I517,
                   IF(
                      BD517&gt;=LARGE(IF(ISNUMBER(BD:BD),BD:BD),3),
                      BE517+0.001,
                      VLOOKUP(H517,mapping!$D:$E,2,FALSE)
                      ),
                   I517+0.002))</f>
        <v>0</v>
      </c>
      <c r="K517" s="8">
        <f t="shared" si="174"/>
        <v>4.5292103920786673E-4</v>
      </c>
      <c r="L517" s="1" t="str">
        <f>Pos!B1198</f>
        <v>US7611521078</v>
      </c>
      <c r="M517" s="1" t="str">
        <f>_xlfn.XLOOKUP($L517,Pos!B:B,Pos!D:D,, 0)</f>
        <v>ResMed Inc.</v>
      </c>
      <c r="N517" s="1" t="str">
        <f>_xlfn.XLOOKUP($L517,Pos!B:B,Pos!E:E,, 0)</f>
        <v>Health Care</v>
      </c>
      <c r="O517" s="1" t="str">
        <f t="shared" si="175"/>
        <v>Health Care_North America</v>
      </c>
      <c r="P517" s="1" t="str">
        <f>_xlfn.XLOOKUP($L517,Pos!B:B,Pos!F:F,, 0)</f>
        <v>North America</v>
      </c>
      <c r="Q517" s="1">
        <v>0</v>
      </c>
      <c r="R517" s="9">
        <f>_xlfn.XLOOKUP($L517,Pos!$B:$B,Pos!N:N,0, 0)</f>
        <v>6.14</v>
      </c>
      <c r="S517" s="9">
        <f>_xlfn.XLOOKUP($L517,Pos!$B:$B,Pos!O:O,0, 0)</f>
        <v>3.6486670000000001</v>
      </c>
      <c r="T517" s="9">
        <f>_xlfn.XLOOKUP($L517,Pos!$B:$B,Pos!P:P,0, 0)</f>
        <v>7.4749999999999996</v>
      </c>
      <c r="U517" s="9">
        <f>_xlfn.XLOOKUP($L517,Pos!$B:$B,Pos!Q:Q,0, 0)</f>
        <v>5</v>
      </c>
      <c r="V517" s="9">
        <f>_xlfn.XLOOKUP($L517,Pos!$B:$B,Pos!R:R,0, 0)</f>
        <v>8.1333330000000004</v>
      </c>
      <c r="W517" s="9">
        <f>_xlfn.XLOOKUP($L517,Pos!$B:$B,Pos!S:S,0, 0)</f>
        <v>7.1950000000000003</v>
      </c>
      <c r="X517" s="9" t="str">
        <f>_xlfn.XLOOKUP($L517,Pos!$B:$B,Pos!J:J,0, 0)</f>
        <v>Outperform</v>
      </c>
      <c r="Y517" s="1">
        <v>0</v>
      </c>
      <c r="Z517" s="1">
        <v>0</v>
      </c>
      <c r="AA517" s="1">
        <f t="shared" si="176"/>
        <v>0</v>
      </c>
      <c r="AB517" s="9">
        <f>_xlfn.XLOOKUP(L517,Pos!B:B,Pos!K:K,-1,0)</f>
        <v>7.4576271186440666</v>
      </c>
      <c r="AC517" s="1" t="e">
        <f>_xlfn.XLOOKUP($L517,Pos!$A:$A,Pos!S:S,_xlfn.XLOOKUP($L517,#REF!,#REF!, ""), 0)</f>
        <v>#REF!</v>
      </c>
      <c r="AD517" s="1" t="e">
        <f>_xlfn.XLOOKUP($L517,Pos!$A:$A,Pos!T:T,_xlfn.XLOOKUP($L517,#REF!,#REF!, ""), 0)</f>
        <v>#REF!</v>
      </c>
      <c r="AE517" s="1" t="e">
        <f>_xlfn.XLOOKUP($L517,Pos!$A:$A,Pos!U:U,_xlfn.XLOOKUP($L517,#REF!,#REF!, ""), 0)</f>
        <v>#REF!</v>
      </c>
      <c r="AF517" s="1" t="e">
        <f>_xlfn.XLOOKUP($L517,Pos!$A:$A,Pos!V:V,_xlfn.XLOOKUP($L517,#REF!,#REF!, ""), 0)</f>
        <v>#REF!</v>
      </c>
      <c r="AG517" s="1" t="e">
        <f>_xlfn.XLOOKUP($L517,Pos!$A:$A,Pos!W:W,_xlfn.XLOOKUP($L517,#REF!,#REF!, ""), 0)</f>
        <v>#REF!</v>
      </c>
      <c r="AH517" s="1" t="e">
        <f>_xlfn.XLOOKUP($L517,Pos!$A:$A,Pos!X:X,_xlfn.XLOOKUP($L517,#REF!,#REF!, ""), 0)</f>
        <v>#REF!</v>
      </c>
      <c r="AI517" s="1" t="e">
        <f>_xlfn.XLOOKUP($L517,Pos!$A:$A,Pos!Y:Y,_xlfn.XLOOKUP($L517,#REF!,#REF!, ""), 0)</f>
        <v>#REF!</v>
      </c>
      <c r="AJ517" s="1" t="e">
        <f>_xlfn.XLOOKUP($L517,Pos!$A:$A,Pos!Z:Z,_xlfn.XLOOKUP($L517,#REF!,#REF!, ""), 0)</f>
        <v>#REF!</v>
      </c>
      <c r="AK517" s="1" t="e">
        <f>_xlfn.XLOOKUP($L517,Pos!$A:$A,Pos!AA:AA,_xlfn.XLOOKUP($L517,#REF!,#REF!, ""), 0)</f>
        <v>#REF!</v>
      </c>
      <c r="AL517" s="1" t="e">
        <f>_xlfn.XLOOKUP($L517,Pos!$A:$A,Pos!AB:AB,_xlfn.XLOOKUP($L517,#REF!,#REF!, ""), 0)</f>
        <v>#REF!</v>
      </c>
      <c r="AM517" s="1" t="e">
        <f>_xlfn.XLOOKUP($L517,Pos!$A:$A,Pos!AC:AC,_xlfn.XLOOKUP($L517,#REF!,#REF!, ""), 0)</f>
        <v>#REF!</v>
      </c>
      <c r="AN517" s="1" t="e">
        <f>_xlfn.XLOOKUP($L517,Pos!$A:$A,Pos!AD:AD,_xlfn.XLOOKUP($L517,#REF!,#REF!, ""), 0)</f>
        <v>#REF!</v>
      </c>
      <c r="AO517" s="1" t="e">
        <f>_xlfn.XLOOKUP($L517,Pos!$A:$A,Pos!AE:AE,_xlfn.XLOOKUP($L517,#REF!,#REF!, ""), 0)</f>
        <v>#REF!</v>
      </c>
      <c r="AP517" s="1" t="e">
        <f>_xlfn.XLOOKUP($L517,Pos!$A:$A,Pos!AF:AF,_xlfn.XLOOKUP($L517,#REF!,#REF!, ""), 0)</f>
        <v>#REF!</v>
      </c>
      <c r="AQ517" s="1" t="e">
        <f>_xlfn.XLOOKUP($L517,Pos!$A:$A,Pos!AG:AG,_xlfn.XLOOKUP($L517,#REF!,#REF!, ""), 0)</f>
        <v>#REF!</v>
      </c>
      <c r="AR517" s="1" t="e">
        <f>_xlfn.XLOOKUP($L517,Pos!$A:$A,Pos!AH:AH,_xlfn.XLOOKUP($L517,#REF!,#REF!, ""), 0)</f>
        <v>#REF!</v>
      </c>
      <c r="AS517" s="1" t="e">
        <f>_xlfn.XLOOKUP($L517,Pos!$A:$A,Pos!AI:AI,_xlfn.XLOOKUP($L517,#REF!,#REF!, ""), 0)</f>
        <v>#REF!</v>
      </c>
      <c r="AT517" s="1" t="e">
        <f>_xlfn.XLOOKUP($L517,Pos!$A:$A,Pos!AJ:AJ,_xlfn.XLOOKUP($L517,#REF!,#REF!, ""), 0)</f>
        <v>#REF!</v>
      </c>
      <c r="AU517" s="1" t="e">
        <f>_xlfn.XLOOKUP($L517,Pos!$A:$A,Pos!AK:AK,_xlfn.XLOOKUP($L517,#REF!,#REF!, ""), 0)</f>
        <v>#REF!</v>
      </c>
      <c r="AV517" s="1" t="e">
        <f>_xlfn.XLOOKUP($L517,Pos!$A:$A,Pos!AL:AL,_xlfn.XLOOKUP($L517,#REF!,#REF!, ""), 0)</f>
        <v>#REF!</v>
      </c>
      <c r="AW517" s="1" t="e">
        <f>_xlfn.XLOOKUP($L517,Pos!$A:$A,Pos!AM:AM,_xlfn.XLOOKUP($L517,#REF!,#REF!, ""), 0)</f>
        <v>#REF!</v>
      </c>
      <c r="AX517" s="1" t="e">
        <f>_xlfn.XLOOKUP($L517,Pos!$A:$A,Pos!AN:AN,_xlfn.XLOOKUP($L517,#REF!,#REF!, ""), 0)</f>
        <v>#REF!</v>
      </c>
      <c r="AY517" s="1" t="e">
        <f>_xlfn.XLOOKUP($L517,Pos!$A:$A,Pos!AO:AO,_xlfn.XLOOKUP($L517,#REF!,#REF!, ""), 0)</f>
        <v>#REF!</v>
      </c>
      <c r="AZ517" s="7" t="str">
        <f t="shared" si="177"/>
        <v>OUT</v>
      </c>
      <c r="BA517" s="1">
        <f>IF(OR(_xlfn.XLOOKUP(L517,Pos!B:B,Pos!L:L,FALSE)="ESG Reason",_xlfn.XLOOKUP(L517,Pos!B:B,Pos!L:L,FALSE)="Blacklisted"),1,0)</f>
        <v>0</v>
      </c>
      <c r="BC517" s="11">
        <v>9.1208690037950679E-11</v>
      </c>
      <c r="BD517" s="11">
        <f>_xlfn.XLOOKUP($L517,Pos!$B:$B,Pos!H:H,0, 0)</f>
        <v>0</v>
      </c>
      <c r="BE517" s="11">
        <f>_xlfn.XLOOKUP($L517,Pos!$B:$B,Pos!I:I,0, 0)</f>
        <v>4.5292103920786673E-4</v>
      </c>
      <c r="BF517" s="18">
        <f t="shared" si="178"/>
        <v>4.5292103920786673E-4</v>
      </c>
      <c r="BG517" s="1">
        <f t="shared" si="179"/>
        <v>1</v>
      </c>
      <c r="BH517" s="1">
        <f t="shared" si="180"/>
        <v>28</v>
      </c>
      <c r="BI517" s="18">
        <f t="shared" si="181"/>
        <v>9.1208690037950679E-11</v>
      </c>
      <c r="BJ517" s="3">
        <f t="shared" si="182"/>
        <v>0</v>
      </c>
      <c r="BK517" s="18">
        <f t="shared" si="183"/>
        <v>0</v>
      </c>
    </row>
    <row r="518" spans="3:63" x14ac:dyDescent="0.25">
      <c r="C518" s="3"/>
      <c r="D518" s="3"/>
      <c r="E518" s="3"/>
      <c r="F518" s="3"/>
      <c r="G518" s="51" t="s">
        <v>446</v>
      </c>
      <c r="H518" s="8" t="str">
        <f t="shared" si="173"/>
        <v>0%North America</v>
      </c>
      <c r="I518" s="11" cm="1">
        <f t="array" ref="I518">IF(
   AZ518 = "OUT", 0,IF(
   BD518 &gt;= LARGE(IF(ISNUMBER(BD:BD), BD:BD), 3),
   BE518 - 0.001,
   IF(BE518 &gt;=VLOOKUP(P518,mapping!$A:$B,2,FALSE), BE518,VLOOKUP(P518,mapping!$A$2:$B$8,2,FALSE))
))</f>
        <v>0</v>
      </c>
      <c r="J518" s="11" cm="1">
        <f t="array" ref="J518">IF(
    AZ518="OUT",0,IF(IF(
                      BD518&gt;=LARGE(IF(ISNUMBER(BD:BD),BD:BD),3),
                      BE518+0.001,
                      VLOOKUP(H518,mapping!$D:$E,2,FALSE)
                      )&gt;I518,
                   IF(
                      BD518&gt;=LARGE(IF(ISNUMBER(BD:BD),BD:BD),3),
                      BE518+0.001,
                      VLOOKUP(H518,mapping!$D:$E,2,FALSE)
                      ),
                   I518+0.002))</f>
        <v>0</v>
      </c>
      <c r="K518" s="8">
        <f t="shared" si="174"/>
        <v>4.5050417186959203E-4</v>
      </c>
      <c r="L518" s="1" t="str">
        <f>Pos!B1235</f>
        <v>US8718291078</v>
      </c>
      <c r="M518" s="1" t="str">
        <f>_xlfn.XLOOKUP($L518,Pos!B:B,Pos!D:D,, 0)</f>
        <v>Sysco Corporation</v>
      </c>
      <c r="N518" s="1" t="str">
        <f>_xlfn.XLOOKUP($L518,Pos!B:B,Pos!E:E,, 0)</f>
        <v>Retail</v>
      </c>
      <c r="O518" s="1" t="str">
        <f t="shared" si="175"/>
        <v>Retail_North America</v>
      </c>
      <c r="P518" s="1" t="str">
        <f>_xlfn.XLOOKUP($L518,Pos!B:B,Pos!F:F,, 0)</f>
        <v>North America</v>
      </c>
      <c r="Q518" s="1">
        <v>0</v>
      </c>
      <c r="R518" s="9">
        <f>_xlfn.XLOOKUP($L518,Pos!$B:$B,Pos!N:N,0, 0)</f>
        <v>4.6100000000000003</v>
      </c>
      <c r="S518" s="9">
        <f>_xlfn.XLOOKUP($L518,Pos!$B:$B,Pos!O:O,0, 0)</f>
        <v>5.3319999999999999</v>
      </c>
      <c r="T518" s="9">
        <f>_xlfn.XLOOKUP($L518,Pos!$B:$B,Pos!P:P,0, 0)</f>
        <v>5.375</v>
      </c>
      <c r="U518" s="9">
        <f>_xlfn.XLOOKUP($L518,Pos!$B:$B,Pos!Q:Q,0, 0)</f>
        <v>5.5</v>
      </c>
      <c r="V518" s="9">
        <f>_xlfn.XLOOKUP($L518,Pos!$B:$B,Pos!R:R,0, 0)</f>
        <v>8.7333339999999993</v>
      </c>
      <c r="W518" s="9">
        <f>_xlfn.XLOOKUP($L518,Pos!$B:$B,Pos!S:S,0, 0)</f>
        <v>7.273333</v>
      </c>
      <c r="X518" s="9" t="str">
        <f>_xlfn.XLOOKUP($L518,Pos!$B:$B,Pos!J:J,0, 0)</f>
        <v>Outperform</v>
      </c>
      <c r="Y518" s="1">
        <v>0</v>
      </c>
      <c r="Z518" s="1">
        <v>0</v>
      </c>
      <c r="AA518" s="1">
        <f t="shared" si="176"/>
        <v>0</v>
      </c>
      <c r="AB518" s="9">
        <f>_xlfn.XLOOKUP(L518,Pos!B:B,Pos!K:K,-1,0)</f>
        <v>4.4444444444444446</v>
      </c>
      <c r="AC518" s="1" t="e">
        <f>_xlfn.XLOOKUP($L518,Pos!$A:$A,Pos!S:S,_xlfn.XLOOKUP($L518,#REF!,#REF!, ""), 0)</f>
        <v>#REF!</v>
      </c>
      <c r="AD518" s="1" t="e">
        <f>_xlfn.XLOOKUP($L518,Pos!$A:$A,Pos!T:T,_xlfn.XLOOKUP($L518,#REF!,#REF!, ""), 0)</f>
        <v>#REF!</v>
      </c>
      <c r="AE518" s="1" t="e">
        <f>_xlfn.XLOOKUP($L518,Pos!$A:$A,Pos!U:U,_xlfn.XLOOKUP($L518,#REF!,#REF!, ""), 0)</f>
        <v>#REF!</v>
      </c>
      <c r="AF518" s="1" t="e">
        <f>_xlfn.XLOOKUP($L518,Pos!$A:$A,Pos!V:V,_xlfn.XLOOKUP($L518,#REF!,#REF!, ""), 0)</f>
        <v>#REF!</v>
      </c>
      <c r="AG518" s="1" t="e">
        <f>_xlfn.XLOOKUP($L518,Pos!$A:$A,Pos!W:W,_xlfn.XLOOKUP($L518,#REF!,#REF!, ""), 0)</f>
        <v>#REF!</v>
      </c>
      <c r="AH518" s="1" t="e">
        <f>_xlfn.XLOOKUP($L518,Pos!$A:$A,Pos!X:X,_xlfn.XLOOKUP($L518,#REF!,#REF!, ""), 0)</f>
        <v>#REF!</v>
      </c>
      <c r="AI518" s="1" t="e">
        <f>_xlfn.XLOOKUP($L518,Pos!$A:$A,Pos!Y:Y,_xlfn.XLOOKUP($L518,#REF!,#REF!, ""), 0)</f>
        <v>#REF!</v>
      </c>
      <c r="AJ518" s="1" t="e">
        <f>_xlfn.XLOOKUP($L518,Pos!$A:$A,Pos!Z:Z,_xlfn.XLOOKUP($L518,#REF!,#REF!, ""), 0)</f>
        <v>#REF!</v>
      </c>
      <c r="AK518" s="1" t="e">
        <f>_xlfn.XLOOKUP($L518,Pos!$A:$A,Pos!AA:AA,_xlfn.XLOOKUP($L518,#REF!,#REF!, ""), 0)</f>
        <v>#REF!</v>
      </c>
      <c r="AL518" s="1" t="e">
        <f>_xlfn.XLOOKUP($L518,Pos!$A:$A,Pos!AB:AB,_xlfn.XLOOKUP($L518,#REF!,#REF!, ""), 0)</f>
        <v>#REF!</v>
      </c>
      <c r="AM518" s="1" t="e">
        <f>_xlfn.XLOOKUP($L518,Pos!$A:$A,Pos!AC:AC,_xlfn.XLOOKUP($L518,#REF!,#REF!, ""), 0)</f>
        <v>#REF!</v>
      </c>
      <c r="AN518" s="1" t="e">
        <f>_xlfn.XLOOKUP($L518,Pos!$A:$A,Pos!AD:AD,_xlfn.XLOOKUP($L518,#REF!,#REF!, ""), 0)</f>
        <v>#REF!</v>
      </c>
      <c r="AO518" s="1" t="e">
        <f>_xlfn.XLOOKUP($L518,Pos!$A:$A,Pos!AE:AE,_xlfn.XLOOKUP($L518,#REF!,#REF!, ""), 0)</f>
        <v>#REF!</v>
      </c>
      <c r="AP518" s="1" t="e">
        <f>_xlfn.XLOOKUP($L518,Pos!$A:$A,Pos!AF:AF,_xlfn.XLOOKUP($L518,#REF!,#REF!, ""), 0)</f>
        <v>#REF!</v>
      </c>
      <c r="AQ518" s="1" t="e">
        <f>_xlfn.XLOOKUP($L518,Pos!$A:$A,Pos!AG:AG,_xlfn.XLOOKUP($L518,#REF!,#REF!, ""), 0)</f>
        <v>#REF!</v>
      </c>
      <c r="AR518" s="1" t="e">
        <f>_xlfn.XLOOKUP($L518,Pos!$A:$A,Pos!AH:AH,_xlfn.XLOOKUP($L518,#REF!,#REF!, ""), 0)</f>
        <v>#REF!</v>
      </c>
      <c r="AS518" s="1" t="e">
        <f>_xlfn.XLOOKUP($L518,Pos!$A:$A,Pos!AI:AI,_xlfn.XLOOKUP($L518,#REF!,#REF!, ""), 0)</f>
        <v>#REF!</v>
      </c>
      <c r="AT518" s="1" t="e">
        <f>_xlfn.XLOOKUP($L518,Pos!$A:$A,Pos!AJ:AJ,_xlfn.XLOOKUP($L518,#REF!,#REF!, ""), 0)</f>
        <v>#REF!</v>
      </c>
      <c r="AU518" s="1" t="e">
        <f>_xlfn.XLOOKUP($L518,Pos!$A:$A,Pos!AK:AK,_xlfn.XLOOKUP($L518,#REF!,#REF!, ""), 0)</f>
        <v>#REF!</v>
      </c>
      <c r="AV518" s="1" t="e">
        <f>_xlfn.XLOOKUP($L518,Pos!$A:$A,Pos!AL:AL,_xlfn.XLOOKUP($L518,#REF!,#REF!, ""), 0)</f>
        <v>#REF!</v>
      </c>
      <c r="AW518" s="1" t="e">
        <f>_xlfn.XLOOKUP($L518,Pos!$A:$A,Pos!AM:AM,_xlfn.XLOOKUP($L518,#REF!,#REF!, ""), 0)</f>
        <v>#REF!</v>
      </c>
      <c r="AX518" s="1" t="e">
        <f>_xlfn.XLOOKUP($L518,Pos!$A:$A,Pos!AN:AN,_xlfn.XLOOKUP($L518,#REF!,#REF!, ""), 0)</f>
        <v>#REF!</v>
      </c>
      <c r="AY518" s="1" t="e">
        <f>_xlfn.XLOOKUP($L518,Pos!$A:$A,Pos!AO:AO,_xlfn.XLOOKUP($L518,#REF!,#REF!, ""), 0)</f>
        <v>#REF!</v>
      </c>
      <c r="AZ518" s="7" t="str">
        <f t="shared" si="177"/>
        <v>OUT</v>
      </c>
      <c r="BA518" s="1">
        <f>IF(OR(_xlfn.XLOOKUP(L518,Pos!B:B,Pos!L:L,FALSE)="ESG Reason",_xlfn.XLOOKUP(L518,Pos!B:B,Pos!L:L,FALSE)="Blacklisted"),1,0)</f>
        <v>0</v>
      </c>
      <c r="BC518" s="11">
        <v>2.0074831905516891E-10</v>
      </c>
      <c r="BD518" s="11">
        <f>_xlfn.XLOOKUP($L518,Pos!$B:$B,Pos!H:H,0, 0)</f>
        <v>0</v>
      </c>
      <c r="BE518" s="11">
        <f>_xlfn.XLOOKUP($L518,Pos!$B:$B,Pos!I:I,0, 0)</f>
        <v>4.5050417186959203E-4</v>
      </c>
      <c r="BF518" s="18">
        <f t="shared" si="178"/>
        <v>4.5050417186959203E-4</v>
      </c>
      <c r="BG518" s="1">
        <f t="shared" si="179"/>
        <v>1</v>
      </c>
      <c r="BH518" s="1">
        <f t="shared" si="180"/>
        <v>34</v>
      </c>
      <c r="BI518" s="18">
        <f t="shared" si="181"/>
        <v>2.0074831905516891E-10</v>
      </c>
      <c r="BJ518" s="3">
        <f t="shared" si="182"/>
        <v>0</v>
      </c>
      <c r="BK518" s="18">
        <f t="shared" si="183"/>
        <v>0</v>
      </c>
    </row>
    <row r="519" spans="3:63" x14ac:dyDescent="0.25">
      <c r="C519" s="3"/>
      <c r="D519" s="3"/>
      <c r="E519" s="3"/>
      <c r="F519" s="3"/>
      <c r="G519" s="51" t="s">
        <v>448</v>
      </c>
      <c r="H519" s="8" t="str">
        <f t="shared" si="173"/>
        <v>0%North America</v>
      </c>
      <c r="I519" s="11" cm="1">
        <f t="array" ref="I519">IF(
   AZ519 = "OUT", 0,IF(
   BD519 &gt;= LARGE(IF(ISNUMBER(BD:BD), BD:BD), 3),
   BE519 - 0.001,
   IF(BE519 &gt;=VLOOKUP(P519,mapping!$A:$B,2,FALSE), BE519,VLOOKUP(P519,mapping!$A$2:$B$8,2,FALSE))
))</f>
        <v>0</v>
      </c>
      <c r="J519" s="11" cm="1">
        <f t="array" ref="J519">IF(
    AZ519="OUT",0,IF(IF(
                      BD519&gt;=LARGE(IF(ISNUMBER(BD:BD),BD:BD),3),
                      BE519+0.001,
                      VLOOKUP(H519,mapping!$D:$E,2,FALSE)
                      )&gt;I519,
                   IF(
                      BD519&gt;=LARGE(IF(ISNUMBER(BD:BD),BD:BD),3),
                      BE519+0.001,
                      VLOOKUP(H519,mapping!$D:$E,2,FALSE)
                      ),
                   I519+0.002))</f>
        <v>0</v>
      </c>
      <c r="K519" s="8">
        <f t="shared" si="174"/>
        <v>4.4919167238355122E-4</v>
      </c>
      <c r="L519" s="1" t="str">
        <f>Pos!B1226</f>
        <v>US8522341036</v>
      </c>
      <c r="M519" s="1" t="str">
        <f>_xlfn.XLOOKUP($L519,Pos!B:B,Pos!D:D,, 0)</f>
        <v>Block, Inc. Class A</v>
      </c>
      <c r="N519" s="1" t="str">
        <f>_xlfn.XLOOKUP($L519,Pos!B:B,Pos!E:E,, 0)</f>
        <v>Industrial Goods &amp; Services</v>
      </c>
      <c r="O519" s="1" t="str">
        <f t="shared" si="175"/>
        <v>Industrial Goods &amp; Services_North America</v>
      </c>
      <c r="P519" s="1" t="str">
        <f>_xlfn.XLOOKUP($L519,Pos!B:B,Pos!F:F,, 0)</f>
        <v>North America</v>
      </c>
      <c r="Q519" s="1">
        <v>0</v>
      </c>
      <c r="R519" s="9">
        <f>_xlfn.XLOOKUP($L519,Pos!$B:$B,Pos!N:N,0, 0)</f>
        <v>0</v>
      </c>
      <c r="S519" s="9">
        <f>_xlfn.XLOOKUP($L519,Pos!$B:$B,Pos!O:O,0, 0)</f>
        <v>6.0875000000000004</v>
      </c>
      <c r="T519" s="9">
        <f>_xlfn.XLOOKUP($L519,Pos!$B:$B,Pos!P:P,0, 0)</f>
        <v>5.2</v>
      </c>
      <c r="U519" s="9">
        <f>_xlfn.XLOOKUP($L519,Pos!$B:$B,Pos!Q:Q,0, 0)</f>
        <v>1.2</v>
      </c>
      <c r="V519" s="9">
        <f>_xlfn.XLOOKUP($L519,Pos!$B:$B,Pos!R:R,0, 0)</f>
        <v>0.5</v>
      </c>
      <c r="W519" s="9">
        <f>_xlfn.XLOOKUP($L519,Pos!$B:$B,Pos!S:S,0, 0)</f>
        <v>5.2516670000000003</v>
      </c>
      <c r="X519" s="9" t="str">
        <f>_xlfn.XLOOKUP($L519,Pos!$B:$B,Pos!J:J,0, 0)</f>
        <v>Outperform</v>
      </c>
      <c r="Y519" s="1">
        <v>0</v>
      </c>
      <c r="Z519" s="1">
        <v>0</v>
      </c>
      <c r="AA519" s="1">
        <f t="shared" si="176"/>
        <v>0</v>
      </c>
      <c r="AB519" s="9">
        <f>_xlfn.XLOOKUP(L519,Pos!B:B,Pos!K:K,-1,0)</f>
        <v>5.8333333333333339</v>
      </c>
      <c r="AC519" s="1" t="e">
        <f>_xlfn.XLOOKUP($L519,Pos!$A:$A,Pos!S:S,_xlfn.XLOOKUP($L519,#REF!,#REF!, ""), 0)</f>
        <v>#REF!</v>
      </c>
      <c r="AD519" s="1" t="e">
        <f>_xlfn.XLOOKUP($L519,Pos!$A:$A,Pos!T:T,_xlfn.XLOOKUP($L519,#REF!,#REF!, ""), 0)</f>
        <v>#REF!</v>
      </c>
      <c r="AE519" s="1" t="e">
        <f>_xlfn.XLOOKUP($L519,Pos!$A:$A,Pos!U:U,_xlfn.XLOOKUP($L519,#REF!,#REF!, ""), 0)</f>
        <v>#REF!</v>
      </c>
      <c r="AF519" s="1" t="e">
        <f>_xlfn.XLOOKUP($L519,Pos!$A:$A,Pos!V:V,_xlfn.XLOOKUP($L519,#REF!,#REF!, ""), 0)</f>
        <v>#REF!</v>
      </c>
      <c r="AG519" s="1" t="e">
        <f>_xlfn.XLOOKUP($L519,Pos!$A:$A,Pos!W:W,_xlfn.XLOOKUP($L519,#REF!,#REF!, ""), 0)</f>
        <v>#REF!</v>
      </c>
      <c r="AH519" s="1" t="e">
        <f>_xlfn.XLOOKUP($L519,Pos!$A:$A,Pos!X:X,_xlfn.XLOOKUP($L519,#REF!,#REF!, ""), 0)</f>
        <v>#REF!</v>
      </c>
      <c r="AI519" s="1" t="e">
        <f>_xlfn.XLOOKUP($L519,Pos!$A:$A,Pos!Y:Y,_xlfn.XLOOKUP($L519,#REF!,#REF!, ""), 0)</f>
        <v>#REF!</v>
      </c>
      <c r="AJ519" s="1" t="e">
        <f>_xlfn.XLOOKUP($L519,Pos!$A:$A,Pos!Z:Z,_xlfn.XLOOKUP($L519,#REF!,#REF!, ""), 0)</f>
        <v>#REF!</v>
      </c>
      <c r="AK519" s="1" t="e">
        <f>_xlfn.XLOOKUP($L519,Pos!$A:$A,Pos!AA:AA,_xlfn.XLOOKUP($L519,#REF!,#REF!, ""), 0)</f>
        <v>#REF!</v>
      </c>
      <c r="AL519" s="1" t="e">
        <f>_xlfn.XLOOKUP($L519,Pos!$A:$A,Pos!AB:AB,_xlfn.XLOOKUP($L519,#REF!,#REF!, ""), 0)</f>
        <v>#REF!</v>
      </c>
      <c r="AM519" s="1" t="e">
        <f>_xlfn.XLOOKUP($L519,Pos!$A:$A,Pos!AC:AC,_xlfn.XLOOKUP($L519,#REF!,#REF!, ""), 0)</f>
        <v>#REF!</v>
      </c>
      <c r="AN519" s="1" t="e">
        <f>_xlfn.XLOOKUP($L519,Pos!$A:$A,Pos!AD:AD,_xlfn.XLOOKUP($L519,#REF!,#REF!, ""), 0)</f>
        <v>#REF!</v>
      </c>
      <c r="AO519" s="1" t="e">
        <f>_xlfn.XLOOKUP($L519,Pos!$A:$A,Pos!AE:AE,_xlfn.XLOOKUP($L519,#REF!,#REF!, ""), 0)</f>
        <v>#REF!</v>
      </c>
      <c r="AP519" s="1" t="e">
        <f>_xlfn.XLOOKUP($L519,Pos!$A:$A,Pos!AF:AF,_xlfn.XLOOKUP($L519,#REF!,#REF!, ""), 0)</f>
        <v>#REF!</v>
      </c>
      <c r="AQ519" s="1" t="e">
        <f>_xlfn.XLOOKUP($L519,Pos!$A:$A,Pos!AG:AG,_xlfn.XLOOKUP($L519,#REF!,#REF!, ""), 0)</f>
        <v>#REF!</v>
      </c>
      <c r="AR519" s="1" t="e">
        <f>_xlfn.XLOOKUP($L519,Pos!$A:$A,Pos!AH:AH,_xlfn.XLOOKUP($L519,#REF!,#REF!, ""), 0)</f>
        <v>#REF!</v>
      </c>
      <c r="AS519" s="1" t="e">
        <f>_xlfn.XLOOKUP($L519,Pos!$A:$A,Pos!AI:AI,_xlfn.XLOOKUP($L519,#REF!,#REF!, ""), 0)</f>
        <v>#REF!</v>
      </c>
      <c r="AT519" s="1" t="e">
        <f>_xlfn.XLOOKUP($L519,Pos!$A:$A,Pos!AJ:AJ,_xlfn.XLOOKUP($L519,#REF!,#REF!, ""), 0)</f>
        <v>#REF!</v>
      </c>
      <c r="AU519" s="1" t="e">
        <f>_xlfn.XLOOKUP($L519,Pos!$A:$A,Pos!AK:AK,_xlfn.XLOOKUP($L519,#REF!,#REF!, ""), 0)</f>
        <v>#REF!</v>
      </c>
      <c r="AV519" s="1" t="e">
        <f>_xlfn.XLOOKUP($L519,Pos!$A:$A,Pos!AL:AL,_xlfn.XLOOKUP($L519,#REF!,#REF!, ""), 0)</f>
        <v>#REF!</v>
      </c>
      <c r="AW519" s="1" t="e">
        <f>_xlfn.XLOOKUP($L519,Pos!$A:$A,Pos!AM:AM,_xlfn.XLOOKUP($L519,#REF!,#REF!, ""), 0)</f>
        <v>#REF!</v>
      </c>
      <c r="AX519" s="1" t="e">
        <f>_xlfn.XLOOKUP($L519,Pos!$A:$A,Pos!AN:AN,_xlfn.XLOOKUP($L519,#REF!,#REF!, ""), 0)</f>
        <v>#REF!</v>
      </c>
      <c r="AY519" s="1" t="e">
        <f>_xlfn.XLOOKUP($L519,Pos!$A:$A,Pos!AO:AO,_xlfn.XLOOKUP($L519,#REF!,#REF!, ""), 0)</f>
        <v>#REF!</v>
      </c>
      <c r="AZ519" s="7" t="str">
        <f t="shared" si="177"/>
        <v>OUT</v>
      </c>
      <c r="BA519" s="1">
        <f>IF(OR(_xlfn.XLOOKUP(L519,Pos!B:B,Pos!L:L,FALSE)="ESG Reason",_xlfn.XLOOKUP(L519,Pos!B:B,Pos!L:L,FALSE)="Blacklisted"),1,0)</f>
        <v>1</v>
      </c>
      <c r="BC519" s="11">
        <v>8.6308018493314921E-11</v>
      </c>
      <c r="BD519" s="11">
        <f>_xlfn.XLOOKUP($L519,Pos!$B:$B,Pos!H:H,0, 0)</f>
        <v>0</v>
      </c>
      <c r="BE519" s="11">
        <f>_xlfn.XLOOKUP($L519,Pos!$B:$B,Pos!I:I,0, 0)</f>
        <v>4.4919167238355122E-4</v>
      </c>
      <c r="BF519" s="18">
        <f t="shared" si="178"/>
        <v>4.4919167238355122E-4</v>
      </c>
      <c r="BG519" s="1">
        <f t="shared" si="179"/>
        <v>1</v>
      </c>
      <c r="BH519" s="1">
        <f t="shared" si="180"/>
        <v>29</v>
      </c>
      <c r="BI519" s="18">
        <f t="shared" si="181"/>
        <v>8.6308018493314921E-11</v>
      </c>
      <c r="BJ519" s="3">
        <f t="shared" si="182"/>
        <v>0</v>
      </c>
      <c r="BK519" s="18">
        <f t="shared" si="183"/>
        <v>0</v>
      </c>
    </row>
    <row r="520" spans="3:63" x14ac:dyDescent="0.25">
      <c r="C520" s="3"/>
      <c r="D520" s="3"/>
      <c r="E520" s="3"/>
      <c r="F520" s="3"/>
      <c r="G520" s="51" t="s">
        <v>442</v>
      </c>
      <c r="H520" s="8" t="str">
        <f t="shared" si="173"/>
        <v>0%North America</v>
      </c>
      <c r="I520" s="11" cm="1">
        <f t="array" ref="I520">IF(
   AZ520 = "OUT", 0,IF(
   BD520 &gt;= LARGE(IF(ISNUMBER(BD:BD), BD:BD), 3),
   BE520 - 0.001,
   IF(BE520 &gt;=VLOOKUP(P520,mapping!$A:$B,2,FALSE), BE520,VLOOKUP(P520,mapping!$A$2:$B$8,2,FALSE))
))</f>
        <v>0</v>
      </c>
      <c r="J520" s="11" cm="1">
        <f t="array" ref="J520">IF(
    AZ520="OUT",0,IF(IF(
                      BD520&gt;=LARGE(IF(ISNUMBER(BD:BD),BD:BD),3),
                      BE520+0.001,
                      VLOOKUP(H520,mapping!$D:$E,2,FALSE)
                      )&gt;I520,
                   IF(
                      BD520&gt;=LARGE(IF(ISNUMBER(BD:BD),BD:BD),3),
                      BE520+0.001,
                      VLOOKUP(H520,mapping!$D:$E,2,FALSE)
                      ),
                   I520+0.002))</f>
        <v>0</v>
      </c>
      <c r="K520" s="8">
        <f t="shared" si="174"/>
        <v>4.4902164654142128E-4</v>
      </c>
      <c r="L520" s="1" t="str">
        <f>Pos!B1241</f>
        <v>US87612G1013</v>
      </c>
      <c r="M520" s="1" t="str">
        <f>_xlfn.XLOOKUP($L520,Pos!B:B,Pos!D:D,, 0)</f>
        <v>Targa Resources Corp.</v>
      </c>
      <c r="N520" s="1" t="str">
        <f>_xlfn.XLOOKUP($L520,Pos!B:B,Pos!E:E,, 0)</f>
        <v>Energy</v>
      </c>
      <c r="O520" s="1" t="str">
        <f t="shared" si="175"/>
        <v>Energy_North America</v>
      </c>
      <c r="P520" s="1" t="str">
        <f>_xlfn.XLOOKUP($L520,Pos!B:B,Pos!F:F,, 0)</f>
        <v>North America</v>
      </c>
      <c r="Q520" s="1">
        <v>0</v>
      </c>
      <c r="R520" s="9">
        <f>_xlfn.XLOOKUP($L520,Pos!$B:$B,Pos!N:N,0, 0)</f>
        <v>5.12</v>
      </c>
      <c r="S520" s="9">
        <f>_xlfn.XLOOKUP($L520,Pos!$B:$B,Pos!O:O,0, 0)</f>
        <v>2.1890000000000001</v>
      </c>
      <c r="T520" s="9">
        <f>_xlfn.XLOOKUP($L520,Pos!$B:$B,Pos!P:P,0, 0)</f>
        <v>5.8</v>
      </c>
      <c r="U520" s="9">
        <f>_xlfn.XLOOKUP($L520,Pos!$B:$B,Pos!Q:Q,0, 0)</f>
        <v>5</v>
      </c>
      <c r="V520" s="9">
        <f>_xlfn.XLOOKUP($L520,Pos!$B:$B,Pos!R:R,0, 0)</f>
        <v>2.6666669999999999</v>
      </c>
      <c r="W520" s="9">
        <f>_xlfn.XLOOKUP($L520,Pos!$B:$B,Pos!S:S,0, 0)</f>
        <v>6.7133330000000004</v>
      </c>
      <c r="X520" s="9" t="str">
        <f>_xlfn.XLOOKUP($L520,Pos!$B:$B,Pos!J:J,0, 0)</f>
        <v>Buy</v>
      </c>
      <c r="Y520" s="1">
        <v>0</v>
      </c>
      <c r="Z520" s="1">
        <v>0</v>
      </c>
      <c r="AA520" s="1">
        <f t="shared" si="176"/>
        <v>0</v>
      </c>
      <c r="AB520" s="9">
        <f>_xlfn.XLOOKUP(L520,Pos!B:B,Pos!K:K,-1,0)</f>
        <v>3.043478260869565</v>
      </c>
      <c r="AC520" s="1" t="e">
        <f>_xlfn.XLOOKUP($L520,Pos!$A:$A,Pos!S:S,_xlfn.XLOOKUP($L520,#REF!,#REF!, ""), 0)</f>
        <v>#REF!</v>
      </c>
      <c r="AD520" s="1" t="e">
        <f>_xlfn.XLOOKUP($L520,Pos!$A:$A,Pos!T:T,_xlfn.XLOOKUP($L520,#REF!,#REF!, ""), 0)</f>
        <v>#REF!</v>
      </c>
      <c r="AE520" s="1" t="e">
        <f>_xlfn.XLOOKUP($L520,Pos!$A:$A,Pos!U:U,_xlfn.XLOOKUP($L520,#REF!,#REF!, ""), 0)</f>
        <v>#REF!</v>
      </c>
      <c r="AF520" s="1" t="e">
        <f>_xlfn.XLOOKUP($L520,Pos!$A:$A,Pos!V:V,_xlfn.XLOOKUP($L520,#REF!,#REF!, ""), 0)</f>
        <v>#REF!</v>
      </c>
      <c r="AG520" s="1" t="e">
        <f>_xlfn.XLOOKUP($L520,Pos!$A:$A,Pos!W:W,_xlfn.XLOOKUP($L520,#REF!,#REF!, ""), 0)</f>
        <v>#REF!</v>
      </c>
      <c r="AH520" s="1" t="e">
        <f>_xlfn.XLOOKUP($L520,Pos!$A:$A,Pos!X:X,_xlfn.XLOOKUP($L520,#REF!,#REF!, ""), 0)</f>
        <v>#REF!</v>
      </c>
      <c r="AI520" s="1" t="e">
        <f>_xlfn.XLOOKUP($L520,Pos!$A:$A,Pos!Y:Y,_xlfn.XLOOKUP($L520,#REF!,#REF!, ""), 0)</f>
        <v>#REF!</v>
      </c>
      <c r="AJ520" s="1" t="e">
        <f>_xlfn.XLOOKUP($L520,Pos!$A:$A,Pos!Z:Z,_xlfn.XLOOKUP($L520,#REF!,#REF!, ""), 0)</f>
        <v>#REF!</v>
      </c>
      <c r="AK520" s="1" t="e">
        <f>_xlfn.XLOOKUP($L520,Pos!$A:$A,Pos!AA:AA,_xlfn.XLOOKUP($L520,#REF!,#REF!, ""), 0)</f>
        <v>#REF!</v>
      </c>
      <c r="AL520" s="1" t="e">
        <f>_xlfn.XLOOKUP($L520,Pos!$A:$A,Pos!AB:AB,_xlfn.XLOOKUP($L520,#REF!,#REF!, ""), 0)</f>
        <v>#REF!</v>
      </c>
      <c r="AM520" s="1" t="e">
        <f>_xlfn.XLOOKUP($L520,Pos!$A:$A,Pos!AC:AC,_xlfn.XLOOKUP($L520,#REF!,#REF!, ""), 0)</f>
        <v>#REF!</v>
      </c>
      <c r="AN520" s="1" t="e">
        <f>_xlfn.XLOOKUP($L520,Pos!$A:$A,Pos!AD:AD,_xlfn.XLOOKUP($L520,#REF!,#REF!, ""), 0)</f>
        <v>#REF!</v>
      </c>
      <c r="AO520" s="1" t="e">
        <f>_xlfn.XLOOKUP($L520,Pos!$A:$A,Pos!AE:AE,_xlfn.XLOOKUP($L520,#REF!,#REF!, ""), 0)</f>
        <v>#REF!</v>
      </c>
      <c r="AP520" s="1" t="e">
        <f>_xlfn.XLOOKUP($L520,Pos!$A:$A,Pos!AF:AF,_xlfn.XLOOKUP($L520,#REF!,#REF!, ""), 0)</f>
        <v>#REF!</v>
      </c>
      <c r="AQ520" s="1" t="e">
        <f>_xlfn.XLOOKUP($L520,Pos!$A:$A,Pos!AG:AG,_xlfn.XLOOKUP($L520,#REF!,#REF!, ""), 0)</f>
        <v>#REF!</v>
      </c>
      <c r="AR520" s="1" t="e">
        <f>_xlfn.XLOOKUP($L520,Pos!$A:$A,Pos!AH:AH,_xlfn.XLOOKUP($L520,#REF!,#REF!, ""), 0)</f>
        <v>#REF!</v>
      </c>
      <c r="AS520" s="1" t="e">
        <f>_xlfn.XLOOKUP($L520,Pos!$A:$A,Pos!AI:AI,_xlfn.XLOOKUP($L520,#REF!,#REF!, ""), 0)</f>
        <v>#REF!</v>
      </c>
      <c r="AT520" s="1" t="e">
        <f>_xlfn.XLOOKUP($L520,Pos!$A:$A,Pos!AJ:AJ,_xlfn.XLOOKUP($L520,#REF!,#REF!, ""), 0)</f>
        <v>#REF!</v>
      </c>
      <c r="AU520" s="1" t="e">
        <f>_xlfn.XLOOKUP($L520,Pos!$A:$A,Pos!AK:AK,_xlfn.XLOOKUP($L520,#REF!,#REF!, ""), 0)</f>
        <v>#REF!</v>
      </c>
      <c r="AV520" s="1" t="e">
        <f>_xlfn.XLOOKUP($L520,Pos!$A:$A,Pos!AL:AL,_xlfn.XLOOKUP($L520,#REF!,#REF!, ""), 0)</f>
        <v>#REF!</v>
      </c>
      <c r="AW520" s="1" t="e">
        <f>_xlfn.XLOOKUP($L520,Pos!$A:$A,Pos!AM:AM,_xlfn.XLOOKUP($L520,#REF!,#REF!, ""), 0)</f>
        <v>#REF!</v>
      </c>
      <c r="AX520" s="1" t="e">
        <f>_xlfn.XLOOKUP($L520,Pos!$A:$A,Pos!AN:AN,_xlfn.XLOOKUP($L520,#REF!,#REF!, ""), 0)</f>
        <v>#REF!</v>
      </c>
      <c r="AY520" s="1" t="e">
        <f>_xlfn.XLOOKUP($L520,Pos!$A:$A,Pos!AO:AO,_xlfn.XLOOKUP($L520,#REF!,#REF!, ""), 0)</f>
        <v>#REF!</v>
      </c>
      <c r="AZ520" s="7" t="str">
        <f t="shared" si="177"/>
        <v>OUT</v>
      </c>
      <c r="BA520" s="1">
        <f>IF(OR(_xlfn.XLOOKUP(L520,Pos!B:B,Pos!L:L,FALSE)="ESG Reason",_xlfn.XLOOKUP(L520,Pos!B:B,Pos!L:L,FALSE)="Blacklisted"),1,0)</f>
        <v>1</v>
      </c>
      <c r="BC520" s="11">
        <v>1.9312721027365959E-10</v>
      </c>
      <c r="BD520" s="11">
        <f>_xlfn.XLOOKUP($L520,Pos!$B:$B,Pos!H:H,0, 0)</f>
        <v>0</v>
      </c>
      <c r="BE520" s="11">
        <f>_xlfn.XLOOKUP($L520,Pos!$B:$B,Pos!I:I,0, 0)</f>
        <v>4.4902164654142128E-4</v>
      </c>
      <c r="BF520" s="18">
        <f t="shared" si="178"/>
        <v>4.4902164654142128E-4</v>
      </c>
      <c r="BG520" s="1">
        <f t="shared" si="179"/>
        <v>1</v>
      </c>
      <c r="BH520" s="1">
        <f t="shared" si="180"/>
        <v>25</v>
      </c>
      <c r="BI520" s="18">
        <f t="shared" si="181"/>
        <v>1.9312721027365959E-10</v>
      </c>
      <c r="BJ520" s="3">
        <f t="shared" si="182"/>
        <v>0</v>
      </c>
      <c r="BK520" s="18">
        <f t="shared" si="183"/>
        <v>0</v>
      </c>
    </row>
    <row r="521" spans="3:63" x14ac:dyDescent="0.25">
      <c r="C521" s="3"/>
      <c r="D521" s="3"/>
      <c r="E521" s="3"/>
      <c r="F521" s="3"/>
      <c r="G521" s="51" t="s">
        <v>447</v>
      </c>
      <c r="H521" s="8" t="str">
        <f t="shared" si="173"/>
        <v>0%Others</v>
      </c>
      <c r="I521" s="11" cm="1">
        <f t="array" ref="I521">IF(
   AZ521 = "OUT", 0,IF(
   BD521 &gt;= LARGE(IF(ISNUMBER(BD:BD), BD:BD), 3),
   BE521 - 0.001,
   IF(BE521 &gt;=VLOOKUP(P521,mapping!$A:$B,2,FALSE), BE521,VLOOKUP(P521,mapping!$A$2:$B$8,2,FALSE))
))</f>
        <v>0</v>
      </c>
      <c r="J521" s="11" cm="1">
        <f t="array" ref="J521">IF(
    AZ521="OUT",0,IF(IF(
                      BD521&gt;=LARGE(IF(ISNUMBER(BD:BD),BD:BD),3),
                      BE521+0.001,
                      VLOOKUP(H521,mapping!$D:$E,2,FALSE)
                      )&gt;I521,
                   IF(
                      BD521&gt;=LARGE(IF(ISNUMBER(BD:BD),BD:BD),3),
                      BE521+0.001,
                      VLOOKUP(H521,mapping!$D:$E,2,FALSE)
                      ),
                   I521+0.002))</f>
        <v>0</v>
      </c>
      <c r="K521" s="8">
        <f t="shared" si="174"/>
        <v>4.464208512480427E-4</v>
      </c>
      <c r="L521" s="1" t="str">
        <f>Pos!B652</f>
        <v>JP3877600001</v>
      </c>
      <c r="M521" s="1" t="str">
        <f>_xlfn.XLOOKUP($L521,Pos!B:B,Pos!D:D,, 0)</f>
        <v>Marubeni Corporation</v>
      </c>
      <c r="N521" s="1" t="str">
        <f>_xlfn.XLOOKUP($L521,Pos!B:B,Pos!E:E,, 0)</f>
        <v>Industrial Goods &amp; Services</v>
      </c>
      <c r="O521" s="1" t="str">
        <f t="shared" si="175"/>
        <v>Industrial Goods &amp; Services_Others</v>
      </c>
      <c r="P521" s="1" t="str">
        <f>_xlfn.XLOOKUP($L521,Pos!B:B,Pos!F:F,, 0)</f>
        <v>Others</v>
      </c>
      <c r="Q521" s="1">
        <v>0</v>
      </c>
      <c r="R521" s="9">
        <f>_xlfn.XLOOKUP($L521,Pos!$B:$B,Pos!N:N,0, 0)</f>
        <v>5.45</v>
      </c>
      <c r="S521" s="9">
        <f>_xlfn.XLOOKUP($L521,Pos!$B:$B,Pos!O:O,0, 0)</f>
        <v>5.1230000000000002</v>
      </c>
      <c r="T521" s="9">
        <f>_xlfn.XLOOKUP($L521,Pos!$B:$B,Pos!P:P,0, 0)</f>
        <v>4.4749999999999996</v>
      </c>
      <c r="U521" s="9">
        <f>_xlfn.XLOOKUP($L521,Pos!$B:$B,Pos!Q:Q,0, 0)</f>
        <v>7.6</v>
      </c>
      <c r="V521" s="9">
        <f>_xlfn.XLOOKUP($L521,Pos!$B:$B,Pos!R:R,0, 0)</f>
        <v>6.1333330000000004</v>
      </c>
      <c r="W521" s="9">
        <f>_xlfn.XLOOKUP($L521,Pos!$B:$B,Pos!S:S,0, 0)</f>
        <v>3.6233330000000001</v>
      </c>
      <c r="X521" s="9" t="str">
        <f>_xlfn.XLOOKUP($L521,Pos!$B:$B,Pos!J:J,0, 0)</f>
        <v>Outperform</v>
      </c>
      <c r="Y521" s="1">
        <v>0</v>
      </c>
      <c r="Z521" s="1">
        <v>0</v>
      </c>
      <c r="AA521" s="1">
        <f t="shared" si="176"/>
        <v>0</v>
      </c>
      <c r="AB521" s="9">
        <f>_xlfn.XLOOKUP(L521,Pos!B:B,Pos!K:K,-1,0)</f>
        <v>7.2727272727272734</v>
      </c>
      <c r="AC521" s="1" t="e">
        <f>_xlfn.XLOOKUP($L521,Pos!$A:$A,Pos!S:S,_xlfn.XLOOKUP($L521,#REF!,#REF!, ""), 0)</f>
        <v>#REF!</v>
      </c>
      <c r="AD521" s="1" t="e">
        <f>_xlfn.XLOOKUP($L521,Pos!$A:$A,Pos!T:T,_xlfn.XLOOKUP($L521,#REF!,#REF!, ""), 0)</f>
        <v>#REF!</v>
      </c>
      <c r="AE521" s="1" t="e">
        <f>_xlfn.XLOOKUP($L521,Pos!$A:$A,Pos!U:U,_xlfn.XLOOKUP($L521,#REF!,#REF!, ""), 0)</f>
        <v>#REF!</v>
      </c>
      <c r="AF521" s="1" t="e">
        <f>_xlfn.XLOOKUP($L521,Pos!$A:$A,Pos!V:V,_xlfn.XLOOKUP($L521,#REF!,#REF!, ""), 0)</f>
        <v>#REF!</v>
      </c>
      <c r="AG521" s="1" t="e">
        <f>_xlfn.XLOOKUP($L521,Pos!$A:$A,Pos!W:W,_xlfn.XLOOKUP($L521,#REF!,#REF!, ""), 0)</f>
        <v>#REF!</v>
      </c>
      <c r="AH521" s="1" t="e">
        <f>_xlfn.XLOOKUP($L521,Pos!$A:$A,Pos!X:X,_xlfn.XLOOKUP($L521,#REF!,#REF!, ""), 0)</f>
        <v>#REF!</v>
      </c>
      <c r="AI521" s="1" t="e">
        <f>_xlfn.XLOOKUP($L521,Pos!$A:$A,Pos!Y:Y,_xlfn.XLOOKUP($L521,#REF!,#REF!, ""), 0)</f>
        <v>#REF!</v>
      </c>
      <c r="AJ521" s="1" t="e">
        <f>_xlfn.XLOOKUP($L521,Pos!$A:$A,Pos!Z:Z,_xlfn.XLOOKUP($L521,#REF!,#REF!, ""), 0)</f>
        <v>#REF!</v>
      </c>
      <c r="AK521" s="1" t="e">
        <f>_xlfn.XLOOKUP($L521,Pos!$A:$A,Pos!AA:AA,_xlfn.XLOOKUP($L521,#REF!,#REF!, ""), 0)</f>
        <v>#REF!</v>
      </c>
      <c r="AL521" s="1" t="e">
        <f>_xlfn.XLOOKUP($L521,Pos!$A:$A,Pos!AB:AB,_xlfn.XLOOKUP($L521,#REF!,#REF!, ""), 0)</f>
        <v>#REF!</v>
      </c>
      <c r="AM521" s="1" t="e">
        <f>_xlfn.XLOOKUP($L521,Pos!$A:$A,Pos!AC:AC,_xlfn.XLOOKUP($L521,#REF!,#REF!, ""), 0)</f>
        <v>#REF!</v>
      </c>
      <c r="AN521" s="1" t="e">
        <f>_xlfn.XLOOKUP($L521,Pos!$A:$A,Pos!AD:AD,_xlfn.XLOOKUP($L521,#REF!,#REF!, ""), 0)</f>
        <v>#REF!</v>
      </c>
      <c r="AO521" s="1" t="e">
        <f>_xlfn.XLOOKUP($L521,Pos!$A:$A,Pos!AE:AE,_xlfn.XLOOKUP($L521,#REF!,#REF!, ""), 0)</f>
        <v>#REF!</v>
      </c>
      <c r="AP521" s="1" t="e">
        <f>_xlfn.XLOOKUP($L521,Pos!$A:$A,Pos!AF:AF,_xlfn.XLOOKUP($L521,#REF!,#REF!, ""), 0)</f>
        <v>#REF!</v>
      </c>
      <c r="AQ521" s="1" t="e">
        <f>_xlfn.XLOOKUP($L521,Pos!$A:$A,Pos!AG:AG,_xlfn.XLOOKUP($L521,#REF!,#REF!, ""), 0)</f>
        <v>#REF!</v>
      </c>
      <c r="AR521" s="1" t="e">
        <f>_xlfn.XLOOKUP($L521,Pos!$A:$A,Pos!AH:AH,_xlfn.XLOOKUP($L521,#REF!,#REF!, ""), 0)</f>
        <v>#REF!</v>
      </c>
      <c r="AS521" s="1" t="e">
        <f>_xlfn.XLOOKUP($L521,Pos!$A:$A,Pos!AI:AI,_xlfn.XLOOKUP($L521,#REF!,#REF!, ""), 0)</f>
        <v>#REF!</v>
      </c>
      <c r="AT521" s="1" t="e">
        <f>_xlfn.XLOOKUP($L521,Pos!$A:$A,Pos!AJ:AJ,_xlfn.XLOOKUP($L521,#REF!,#REF!, ""), 0)</f>
        <v>#REF!</v>
      </c>
      <c r="AU521" s="1" t="e">
        <f>_xlfn.XLOOKUP($L521,Pos!$A:$A,Pos!AK:AK,_xlfn.XLOOKUP($L521,#REF!,#REF!, ""), 0)</f>
        <v>#REF!</v>
      </c>
      <c r="AV521" s="1" t="e">
        <f>_xlfn.XLOOKUP($L521,Pos!$A:$A,Pos!AL:AL,_xlfn.XLOOKUP($L521,#REF!,#REF!, ""), 0)</f>
        <v>#REF!</v>
      </c>
      <c r="AW521" s="1" t="e">
        <f>_xlfn.XLOOKUP($L521,Pos!$A:$A,Pos!AM:AM,_xlfn.XLOOKUP($L521,#REF!,#REF!, ""), 0)</f>
        <v>#REF!</v>
      </c>
      <c r="AX521" s="1" t="e">
        <f>_xlfn.XLOOKUP($L521,Pos!$A:$A,Pos!AN:AN,_xlfn.XLOOKUP($L521,#REF!,#REF!, ""), 0)</f>
        <v>#REF!</v>
      </c>
      <c r="AY521" s="1" t="e">
        <f>_xlfn.XLOOKUP($L521,Pos!$A:$A,Pos!AO:AO,_xlfn.XLOOKUP($L521,#REF!,#REF!, ""), 0)</f>
        <v>#REF!</v>
      </c>
      <c r="AZ521" s="7" t="str">
        <f t="shared" si="177"/>
        <v>OUT</v>
      </c>
      <c r="BA521" s="1">
        <f>IF(OR(_xlfn.XLOOKUP(L521,Pos!B:B,Pos!L:L,FALSE)="ESG Reason",_xlfn.XLOOKUP(L521,Pos!B:B,Pos!L:L,FALSE)="Blacklisted"),1,0)</f>
        <v>0</v>
      </c>
      <c r="BC521" s="11">
        <v>9.2472168328151573E-11</v>
      </c>
      <c r="BD521" s="11">
        <f>_xlfn.XLOOKUP($L521,Pos!$B:$B,Pos!H:H,0, 0)</f>
        <v>0</v>
      </c>
      <c r="BE521" s="11">
        <f>_xlfn.XLOOKUP($L521,Pos!$B:$B,Pos!I:I,0, 0)</f>
        <v>4.464208512480427E-4</v>
      </c>
      <c r="BF521" s="18">
        <f t="shared" si="178"/>
        <v>4.464208512480427E-4</v>
      </c>
      <c r="BG521" s="1">
        <f t="shared" si="179"/>
        <v>3</v>
      </c>
      <c r="BH521" s="1">
        <f t="shared" si="180"/>
        <v>48</v>
      </c>
      <c r="BI521" s="18">
        <f t="shared" si="181"/>
        <v>9.2472168328151573E-11</v>
      </c>
      <c r="BJ521" s="3">
        <f t="shared" si="182"/>
        <v>0</v>
      </c>
      <c r="BK521" s="18">
        <f t="shared" si="183"/>
        <v>0</v>
      </c>
    </row>
    <row r="522" spans="3:63" x14ac:dyDescent="0.25">
      <c r="C522" s="3"/>
      <c r="D522" s="3"/>
      <c r="E522" s="3"/>
      <c r="F522" s="3"/>
      <c r="G522" s="51" t="s">
        <v>502</v>
      </c>
      <c r="H522" s="8" t="str">
        <f t="shared" si="173"/>
        <v>0%West Europe</v>
      </c>
      <c r="I522" s="11" cm="1">
        <f t="array" ref="I522">IF(
   AZ522 = "OUT", 0,IF(
   BD522 &gt;= LARGE(IF(ISNUMBER(BD:BD), BD:BD), 3),
   BE522 - 0.001,
   IF(BE522 &gt;=VLOOKUP(P522,mapping!$A:$B,2,FALSE), BE522,VLOOKUP(P522,mapping!$A$2:$B$8,2,FALSE))
))</f>
        <v>0</v>
      </c>
      <c r="J522" s="11" cm="1">
        <f t="array" ref="J522">IF(
    AZ522="OUT",0,IF(IF(
                      BD522&gt;=LARGE(IF(ISNUMBER(BD:BD),BD:BD),3),
                      BE522+0.001,
                      VLOOKUP(H522,mapping!$D:$E,2,FALSE)
                      )&gt;I522,
                   IF(
                      BD522&gt;=LARGE(IF(ISNUMBER(BD:BD),BD:BD),3),
                      BE522+0.001,
                      VLOOKUP(H522,mapping!$D:$E,2,FALSE)
                      ),
                   I522+0.002))</f>
        <v>0</v>
      </c>
      <c r="K522" s="8">
        <f t="shared" si="174"/>
        <v>4.4483187974117858E-4</v>
      </c>
      <c r="L522" s="1" t="str">
        <f>Pos!B198</f>
        <v>DE0005190003</v>
      </c>
      <c r="M522" s="1" t="str">
        <f>_xlfn.XLOOKUP($L522,Pos!B:B,Pos!D:D,, 0)</f>
        <v>Bayerische Motoren Werke AG</v>
      </c>
      <c r="N522" s="1" t="str">
        <f>_xlfn.XLOOKUP($L522,Pos!B:B,Pos!E:E,, 0)</f>
        <v>Auto &amp; Parts</v>
      </c>
      <c r="O522" s="1" t="str">
        <f t="shared" si="175"/>
        <v>Auto &amp; Parts_West Europe</v>
      </c>
      <c r="P522" s="1" t="str">
        <f>_xlfn.XLOOKUP($L522,Pos!B:B,Pos!F:F,, 0)</f>
        <v>West Europe</v>
      </c>
      <c r="Q522" s="1">
        <v>0</v>
      </c>
      <c r="R522" s="9">
        <f>_xlfn.XLOOKUP($L522,Pos!$B:$B,Pos!N:N,0, 0)</f>
        <v>6.25</v>
      </c>
      <c r="S522" s="9">
        <f>_xlfn.XLOOKUP($L522,Pos!$B:$B,Pos!O:O,0, 0)</f>
        <v>8.2779170000000004</v>
      </c>
      <c r="T522" s="9">
        <f>_xlfn.XLOOKUP($L522,Pos!$B:$B,Pos!P:P,0, 0)</f>
        <v>2.875</v>
      </c>
      <c r="U522" s="9">
        <f>_xlfn.XLOOKUP($L522,Pos!$B:$B,Pos!Q:Q,0, 0)</f>
        <v>5</v>
      </c>
      <c r="V522" s="9">
        <f>_xlfn.XLOOKUP($L522,Pos!$B:$B,Pos!R:R,0, 0)</f>
        <v>3.6666669999999999</v>
      </c>
      <c r="W522" s="9">
        <f>_xlfn.XLOOKUP($L522,Pos!$B:$B,Pos!S:S,0, 0)</f>
        <v>2.8433329999999999</v>
      </c>
      <c r="X522" s="9" t="str">
        <f>_xlfn.XLOOKUP($L522,Pos!$B:$B,Pos!J:J,0, 0)</f>
        <v>Outperform</v>
      </c>
      <c r="Y522" s="1">
        <v>0</v>
      </c>
      <c r="Z522" s="1">
        <v>0</v>
      </c>
      <c r="AA522" s="1">
        <f t="shared" si="176"/>
        <v>0</v>
      </c>
      <c r="AB522" s="9">
        <f>_xlfn.XLOOKUP(L522,Pos!B:B,Pos!K:K,-1,0)</f>
        <v>9.0909090909090899</v>
      </c>
      <c r="AC522" s="1" t="e">
        <f>_xlfn.XLOOKUP($L522,Pos!$A:$A,Pos!S:S,_xlfn.XLOOKUP($L522,#REF!,#REF!, ""), 0)</f>
        <v>#REF!</v>
      </c>
      <c r="AD522" s="1" t="e">
        <f>_xlfn.XLOOKUP($L522,Pos!$A:$A,Pos!T:T,_xlfn.XLOOKUP($L522,#REF!,#REF!, ""), 0)</f>
        <v>#REF!</v>
      </c>
      <c r="AE522" s="1" t="e">
        <f>_xlfn.XLOOKUP($L522,Pos!$A:$A,Pos!U:U,_xlfn.XLOOKUP($L522,#REF!,#REF!, ""), 0)</f>
        <v>#REF!</v>
      </c>
      <c r="AF522" s="1" t="e">
        <f>_xlfn.XLOOKUP($L522,Pos!$A:$A,Pos!V:V,_xlfn.XLOOKUP($L522,#REF!,#REF!, ""), 0)</f>
        <v>#REF!</v>
      </c>
      <c r="AG522" s="1" t="e">
        <f>_xlfn.XLOOKUP($L522,Pos!$A:$A,Pos!W:W,_xlfn.XLOOKUP($L522,#REF!,#REF!, ""), 0)</f>
        <v>#REF!</v>
      </c>
      <c r="AH522" s="1" t="e">
        <f>_xlfn.XLOOKUP($L522,Pos!$A:$A,Pos!X:X,_xlfn.XLOOKUP($L522,#REF!,#REF!, ""), 0)</f>
        <v>#REF!</v>
      </c>
      <c r="AI522" s="1" t="e">
        <f>_xlfn.XLOOKUP($L522,Pos!$A:$A,Pos!Y:Y,_xlfn.XLOOKUP($L522,#REF!,#REF!, ""), 0)</f>
        <v>#REF!</v>
      </c>
      <c r="AJ522" s="1" t="e">
        <f>_xlfn.XLOOKUP($L522,Pos!$A:$A,Pos!Z:Z,_xlfn.XLOOKUP($L522,#REF!,#REF!, ""), 0)</f>
        <v>#REF!</v>
      </c>
      <c r="AK522" s="1" t="e">
        <f>_xlfn.XLOOKUP($L522,Pos!$A:$A,Pos!AA:AA,_xlfn.XLOOKUP($L522,#REF!,#REF!, ""), 0)</f>
        <v>#REF!</v>
      </c>
      <c r="AL522" s="1" t="e">
        <f>_xlfn.XLOOKUP($L522,Pos!$A:$A,Pos!AB:AB,_xlfn.XLOOKUP($L522,#REF!,#REF!, ""), 0)</f>
        <v>#REF!</v>
      </c>
      <c r="AM522" s="1" t="e">
        <f>_xlfn.XLOOKUP($L522,Pos!$A:$A,Pos!AC:AC,_xlfn.XLOOKUP($L522,#REF!,#REF!, ""), 0)</f>
        <v>#REF!</v>
      </c>
      <c r="AN522" s="1" t="e">
        <f>_xlfn.XLOOKUP($L522,Pos!$A:$A,Pos!AD:AD,_xlfn.XLOOKUP($L522,#REF!,#REF!, ""), 0)</f>
        <v>#REF!</v>
      </c>
      <c r="AO522" s="1" t="e">
        <f>_xlfn.XLOOKUP($L522,Pos!$A:$A,Pos!AE:AE,_xlfn.XLOOKUP($L522,#REF!,#REF!, ""), 0)</f>
        <v>#REF!</v>
      </c>
      <c r="AP522" s="1" t="e">
        <f>_xlfn.XLOOKUP($L522,Pos!$A:$A,Pos!AF:AF,_xlfn.XLOOKUP($L522,#REF!,#REF!, ""), 0)</f>
        <v>#REF!</v>
      </c>
      <c r="AQ522" s="1" t="e">
        <f>_xlfn.XLOOKUP($L522,Pos!$A:$A,Pos!AG:AG,_xlfn.XLOOKUP($L522,#REF!,#REF!, ""), 0)</f>
        <v>#REF!</v>
      </c>
      <c r="AR522" s="1" t="e">
        <f>_xlfn.XLOOKUP($L522,Pos!$A:$A,Pos!AH:AH,_xlfn.XLOOKUP($L522,#REF!,#REF!, ""), 0)</f>
        <v>#REF!</v>
      </c>
      <c r="AS522" s="1" t="e">
        <f>_xlfn.XLOOKUP($L522,Pos!$A:$A,Pos!AI:AI,_xlfn.XLOOKUP($L522,#REF!,#REF!, ""), 0)</f>
        <v>#REF!</v>
      </c>
      <c r="AT522" s="1" t="e">
        <f>_xlfn.XLOOKUP($L522,Pos!$A:$A,Pos!AJ:AJ,_xlfn.XLOOKUP($L522,#REF!,#REF!, ""), 0)</f>
        <v>#REF!</v>
      </c>
      <c r="AU522" s="1" t="e">
        <f>_xlfn.XLOOKUP($L522,Pos!$A:$A,Pos!AK:AK,_xlfn.XLOOKUP($L522,#REF!,#REF!, ""), 0)</f>
        <v>#REF!</v>
      </c>
      <c r="AV522" s="1" t="e">
        <f>_xlfn.XLOOKUP($L522,Pos!$A:$A,Pos!AL:AL,_xlfn.XLOOKUP($L522,#REF!,#REF!, ""), 0)</f>
        <v>#REF!</v>
      </c>
      <c r="AW522" s="1" t="e">
        <f>_xlfn.XLOOKUP($L522,Pos!$A:$A,Pos!AM:AM,_xlfn.XLOOKUP($L522,#REF!,#REF!, ""), 0)</f>
        <v>#REF!</v>
      </c>
      <c r="AX522" s="1" t="e">
        <f>_xlfn.XLOOKUP($L522,Pos!$A:$A,Pos!AN:AN,_xlfn.XLOOKUP($L522,#REF!,#REF!, ""), 0)</f>
        <v>#REF!</v>
      </c>
      <c r="AY522" s="1" t="e">
        <f>_xlfn.XLOOKUP($L522,Pos!$A:$A,Pos!AO:AO,_xlfn.XLOOKUP($L522,#REF!,#REF!, ""), 0)</f>
        <v>#REF!</v>
      </c>
      <c r="AZ522" s="7" t="str">
        <f t="shared" si="177"/>
        <v>OUT</v>
      </c>
      <c r="BA522" s="1">
        <f>IF(OR(_xlfn.XLOOKUP(L522,Pos!B:B,Pos!L:L,FALSE)="ESG Reason",_xlfn.XLOOKUP(L522,Pos!B:B,Pos!L:L,FALSE)="Blacklisted"),1,0)</f>
        <v>0</v>
      </c>
      <c r="BC522" s="11">
        <v>8.6555548998438767E-11</v>
      </c>
      <c r="BD522" s="11">
        <f>_xlfn.XLOOKUP($L522,Pos!$B:$B,Pos!H:H,0, 0)</f>
        <v>0</v>
      </c>
      <c r="BE522" s="11">
        <f>_xlfn.XLOOKUP($L522,Pos!$B:$B,Pos!I:I,0, 0)</f>
        <v>4.4483187974117858E-4</v>
      </c>
      <c r="BF522" s="18">
        <f t="shared" si="178"/>
        <v>4.4483187974117858E-4</v>
      </c>
      <c r="BG522" s="1">
        <f t="shared" si="179"/>
        <v>2</v>
      </c>
      <c r="BH522" s="1">
        <f t="shared" si="180"/>
        <v>1</v>
      </c>
      <c r="BI522" s="18">
        <f t="shared" si="181"/>
        <v>8.6555548998438767E-11</v>
      </c>
      <c r="BJ522" s="3">
        <f t="shared" si="182"/>
        <v>0</v>
      </c>
      <c r="BK522" s="18">
        <f t="shared" si="183"/>
        <v>0</v>
      </c>
    </row>
    <row r="523" spans="3:63" x14ac:dyDescent="0.25">
      <c r="C523" s="3"/>
      <c r="D523" s="3"/>
      <c r="E523" s="3"/>
      <c r="F523" s="3"/>
      <c r="G523" s="51" t="s">
        <v>457</v>
      </c>
      <c r="H523" s="8" t="str">
        <f t="shared" si="173"/>
        <v>0%North America</v>
      </c>
      <c r="I523" s="11" cm="1">
        <f t="array" ref="I523">IF(
   AZ523 = "OUT", 0,IF(
   BD523 &gt;= LARGE(IF(ISNUMBER(BD:BD), BD:BD), 3),
   BE523 - 0.001,
   IF(BE523 &gt;=VLOOKUP(P523,mapping!$A:$B,2,FALSE), BE523,VLOOKUP(P523,mapping!$A$2:$B$8,2,FALSE))
))</f>
        <v>0</v>
      </c>
      <c r="J523" s="11" cm="1">
        <f t="array" ref="J523">IF(
    AZ523="OUT",0,IF(IF(
                      BD523&gt;=LARGE(IF(ISNUMBER(BD:BD),BD:BD),3),
                      BE523+0.001,
                      VLOOKUP(H523,mapping!$D:$E,2,FALSE)
                      )&gt;I523,
                   IF(
                      BD523&gt;=LARGE(IF(ISNUMBER(BD:BD),BD:BD),3),
                      BE523+0.001,
                      VLOOKUP(H523,mapping!$D:$E,2,FALSE)
                      ),
                   I523+0.002))</f>
        <v>0</v>
      </c>
      <c r="K523" s="8">
        <f t="shared" si="174"/>
        <v>4.4206748958311079E-4</v>
      </c>
      <c r="L523" s="1" t="str">
        <f>Pos!B1008</f>
        <v>US36266G1076</v>
      </c>
      <c r="M523" s="1" t="str">
        <f>_xlfn.XLOOKUP($L523,Pos!B:B,Pos!D:D,, 0)</f>
        <v>GE Healthcare Technologies Inc.</v>
      </c>
      <c r="N523" s="1" t="str">
        <f>_xlfn.XLOOKUP($L523,Pos!B:B,Pos!E:E,, 0)</f>
        <v>Health Care</v>
      </c>
      <c r="O523" s="1" t="str">
        <f t="shared" si="175"/>
        <v>Health Care_North America</v>
      </c>
      <c r="P523" s="1" t="str">
        <f>_xlfn.XLOOKUP($L523,Pos!B:B,Pos!F:F,, 0)</f>
        <v>North America</v>
      </c>
      <c r="Q523" s="1">
        <v>0</v>
      </c>
      <c r="R523" s="9">
        <f>_xlfn.XLOOKUP($L523,Pos!$B:$B,Pos!N:N,0, 0)</f>
        <v>3.28</v>
      </c>
      <c r="S523" s="9">
        <f>_xlfn.XLOOKUP($L523,Pos!$B:$B,Pos!O:O,0, 0)</f>
        <v>6.5621669999999996</v>
      </c>
      <c r="T523" s="9">
        <f>_xlfn.XLOOKUP($L523,Pos!$B:$B,Pos!P:P,0, 0)</f>
        <v>4.5250000000000004</v>
      </c>
      <c r="U523" s="9">
        <f>_xlfn.XLOOKUP($L523,Pos!$B:$B,Pos!Q:Q,0, 0)</f>
        <v>4.8</v>
      </c>
      <c r="V523" s="9">
        <f>_xlfn.XLOOKUP($L523,Pos!$B:$B,Pos!R:R,0, 0)</f>
        <v>4.8333329999999997</v>
      </c>
      <c r="W523" s="9">
        <f>_xlfn.XLOOKUP($L523,Pos!$B:$B,Pos!S:S,0, 0)</f>
        <v>3.798333</v>
      </c>
      <c r="X523" s="9" t="str">
        <f>_xlfn.XLOOKUP($L523,Pos!$B:$B,Pos!J:J,0, 0)</f>
        <v>Outperform</v>
      </c>
      <c r="Y523" s="1">
        <v>0</v>
      </c>
      <c r="Z523" s="1">
        <v>0</v>
      </c>
      <c r="AA523" s="1">
        <f t="shared" si="176"/>
        <v>0</v>
      </c>
      <c r="AB523" s="9">
        <f>_xlfn.XLOOKUP(L523,Pos!B:B,Pos!K:K,-1,0)</f>
        <v>6.7796610169491522</v>
      </c>
      <c r="AC523" s="1" t="e">
        <f>_xlfn.XLOOKUP($L523,Pos!$A:$A,Pos!S:S,_xlfn.XLOOKUP($L523,#REF!,#REF!, ""), 0)</f>
        <v>#REF!</v>
      </c>
      <c r="AD523" s="1" t="e">
        <f>_xlfn.XLOOKUP($L523,Pos!$A:$A,Pos!T:T,_xlfn.XLOOKUP($L523,#REF!,#REF!, ""), 0)</f>
        <v>#REF!</v>
      </c>
      <c r="AE523" s="1" t="e">
        <f>_xlfn.XLOOKUP($L523,Pos!$A:$A,Pos!U:U,_xlfn.XLOOKUP($L523,#REF!,#REF!, ""), 0)</f>
        <v>#REF!</v>
      </c>
      <c r="AF523" s="1" t="e">
        <f>_xlfn.XLOOKUP($L523,Pos!$A:$A,Pos!V:V,_xlfn.XLOOKUP($L523,#REF!,#REF!, ""), 0)</f>
        <v>#REF!</v>
      </c>
      <c r="AG523" s="1" t="e">
        <f>_xlfn.XLOOKUP($L523,Pos!$A:$A,Pos!W:W,_xlfn.XLOOKUP($L523,#REF!,#REF!, ""), 0)</f>
        <v>#REF!</v>
      </c>
      <c r="AH523" s="1" t="e">
        <f>_xlfn.XLOOKUP($L523,Pos!$A:$A,Pos!X:X,_xlfn.XLOOKUP($L523,#REF!,#REF!, ""), 0)</f>
        <v>#REF!</v>
      </c>
      <c r="AI523" s="1" t="e">
        <f>_xlfn.XLOOKUP($L523,Pos!$A:$A,Pos!Y:Y,_xlfn.XLOOKUP($L523,#REF!,#REF!, ""), 0)</f>
        <v>#REF!</v>
      </c>
      <c r="AJ523" s="1" t="e">
        <f>_xlfn.XLOOKUP($L523,Pos!$A:$A,Pos!Z:Z,_xlfn.XLOOKUP($L523,#REF!,#REF!, ""), 0)</f>
        <v>#REF!</v>
      </c>
      <c r="AK523" s="1" t="e">
        <f>_xlfn.XLOOKUP($L523,Pos!$A:$A,Pos!AA:AA,_xlfn.XLOOKUP($L523,#REF!,#REF!, ""), 0)</f>
        <v>#REF!</v>
      </c>
      <c r="AL523" s="1" t="e">
        <f>_xlfn.XLOOKUP($L523,Pos!$A:$A,Pos!AB:AB,_xlfn.XLOOKUP($L523,#REF!,#REF!, ""), 0)</f>
        <v>#REF!</v>
      </c>
      <c r="AM523" s="1" t="e">
        <f>_xlfn.XLOOKUP($L523,Pos!$A:$A,Pos!AC:AC,_xlfn.XLOOKUP($L523,#REF!,#REF!, ""), 0)</f>
        <v>#REF!</v>
      </c>
      <c r="AN523" s="1" t="e">
        <f>_xlfn.XLOOKUP($L523,Pos!$A:$A,Pos!AD:AD,_xlfn.XLOOKUP($L523,#REF!,#REF!, ""), 0)</f>
        <v>#REF!</v>
      </c>
      <c r="AO523" s="1" t="e">
        <f>_xlfn.XLOOKUP($L523,Pos!$A:$A,Pos!AE:AE,_xlfn.XLOOKUP($L523,#REF!,#REF!, ""), 0)</f>
        <v>#REF!</v>
      </c>
      <c r="AP523" s="1" t="e">
        <f>_xlfn.XLOOKUP($L523,Pos!$A:$A,Pos!AF:AF,_xlfn.XLOOKUP($L523,#REF!,#REF!, ""), 0)</f>
        <v>#REF!</v>
      </c>
      <c r="AQ523" s="1" t="e">
        <f>_xlfn.XLOOKUP($L523,Pos!$A:$A,Pos!AG:AG,_xlfn.XLOOKUP($L523,#REF!,#REF!, ""), 0)</f>
        <v>#REF!</v>
      </c>
      <c r="AR523" s="1" t="e">
        <f>_xlfn.XLOOKUP($L523,Pos!$A:$A,Pos!AH:AH,_xlfn.XLOOKUP($L523,#REF!,#REF!, ""), 0)</f>
        <v>#REF!</v>
      </c>
      <c r="AS523" s="1" t="e">
        <f>_xlfn.XLOOKUP($L523,Pos!$A:$A,Pos!AI:AI,_xlfn.XLOOKUP($L523,#REF!,#REF!, ""), 0)</f>
        <v>#REF!</v>
      </c>
      <c r="AT523" s="1" t="e">
        <f>_xlfn.XLOOKUP($L523,Pos!$A:$A,Pos!AJ:AJ,_xlfn.XLOOKUP($L523,#REF!,#REF!, ""), 0)</f>
        <v>#REF!</v>
      </c>
      <c r="AU523" s="1" t="e">
        <f>_xlfn.XLOOKUP($L523,Pos!$A:$A,Pos!AK:AK,_xlfn.XLOOKUP($L523,#REF!,#REF!, ""), 0)</f>
        <v>#REF!</v>
      </c>
      <c r="AV523" s="1" t="e">
        <f>_xlfn.XLOOKUP($L523,Pos!$A:$A,Pos!AL:AL,_xlfn.XLOOKUP($L523,#REF!,#REF!, ""), 0)</f>
        <v>#REF!</v>
      </c>
      <c r="AW523" s="1" t="e">
        <f>_xlfn.XLOOKUP($L523,Pos!$A:$A,Pos!AM:AM,_xlfn.XLOOKUP($L523,#REF!,#REF!, ""), 0)</f>
        <v>#REF!</v>
      </c>
      <c r="AX523" s="1" t="e">
        <f>_xlfn.XLOOKUP($L523,Pos!$A:$A,Pos!AN:AN,_xlfn.XLOOKUP($L523,#REF!,#REF!, ""), 0)</f>
        <v>#REF!</v>
      </c>
      <c r="AY523" s="1" t="e">
        <f>_xlfn.XLOOKUP($L523,Pos!$A:$A,Pos!AO:AO,_xlfn.XLOOKUP($L523,#REF!,#REF!, ""), 0)</f>
        <v>#REF!</v>
      </c>
      <c r="AZ523" s="7" t="str">
        <f t="shared" si="177"/>
        <v>OUT</v>
      </c>
      <c r="BA523" s="1">
        <f>IF(OR(_xlfn.XLOOKUP(L523,Pos!B:B,Pos!L:L,FALSE)="ESG Reason",_xlfn.XLOOKUP(L523,Pos!B:B,Pos!L:L,FALSE)="Blacklisted"),1,0)</f>
        <v>0</v>
      </c>
      <c r="BC523" s="11">
        <v>9.1208690037951726E-11</v>
      </c>
      <c r="BD523" s="11">
        <f>_xlfn.XLOOKUP($L523,Pos!$B:$B,Pos!H:H,0, 0)</f>
        <v>0</v>
      </c>
      <c r="BE523" s="11">
        <f>_xlfn.XLOOKUP($L523,Pos!$B:$B,Pos!I:I,0, 0)</f>
        <v>4.4206748958311079E-4</v>
      </c>
      <c r="BF523" s="18">
        <f t="shared" si="178"/>
        <v>4.4206748958311079E-4</v>
      </c>
      <c r="BG523" s="1">
        <f t="shared" si="179"/>
        <v>1</v>
      </c>
      <c r="BH523" s="1">
        <f t="shared" si="180"/>
        <v>28</v>
      </c>
      <c r="BI523" s="18">
        <f t="shared" si="181"/>
        <v>9.1208690037951726E-11</v>
      </c>
      <c r="BJ523" s="3">
        <f t="shared" si="182"/>
        <v>0</v>
      </c>
      <c r="BK523" s="18">
        <f t="shared" si="183"/>
        <v>0</v>
      </c>
    </row>
    <row r="524" spans="3:63" x14ac:dyDescent="0.25">
      <c r="C524" s="3"/>
      <c r="D524" s="3"/>
      <c r="E524" s="3"/>
      <c r="F524" s="3"/>
      <c r="G524" s="51" t="s">
        <v>455</v>
      </c>
      <c r="H524" s="8" t="str">
        <f t="shared" si="173"/>
        <v>0%North America</v>
      </c>
      <c r="I524" s="11" cm="1">
        <f t="array" ref="I524">IF(
   AZ524 = "OUT", 0,IF(
   BD524 &gt;= LARGE(IF(ISNUMBER(BD:BD), BD:BD), 3),
   BE524 - 0.001,
   IF(BE524 &gt;=VLOOKUP(P524,mapping!$A:$B,2,FALSE), BE524,VLOOKUP(P524,mapping!$A$2:$B$8,2,FALSE))
))</f>
        <v>0</v>
      </c>
      <c r="J524" s="11" cm="1">
        <f t="array" ref="J524">IF(
    AZ524="OUT",0,IF(IF(
                      BD524&gt;=LARGE(IF(ISNUMBER(BD:BD),BD:BD),3),
                      BE524+0.001,
                      VLOOKUP(H524,mapping!$D:$E,2,FALSE)
                      )&gt;I524,
                   IF(
                      BD524&gt;=LARGE(IF(ISNUMBER(BD:BD),BD:BD),3),
                      BE524+0.001,
                      VLOOKUP(H524,mapping!$D:$E,2,FALSE)
                      ),
                   I524+0.002))</f>
        <v>0</v>
      </c>
      <c r="K524" s="8">
        <f t="shared" si="174"/>
        <v>4.403435275591158E-4</v>
      </c>
      <c r="L524" s="1" t="str">
        <f>Pos!B1104</f>
        <v>US5732841060</v>
      </c>
      <c r="M524" s="1" t="str">
        <f>_xlfn.XLOOKUP($L524,Pos!B:B,Pos!D:D,, 0)</f>
        <v>Martin Marietta Materials, Inc.</v>
      </c>
      <c r="N524" s="1" t="str">
        <f>_xlfn.XLOOKUP($L524,Pos!B:B,Pos!E:E,, 0)</f>
        <v>Construction</v>
      </c>
      <c r="O524" s="1" t="str">
        <f t="shared" si="175"/>
        <v>Construction_North America</v>
      </c>
      <c r="P524" s="1" t="str">
        <f>_xlfn.XLOOKUP($L524,Pos!B:B,Pos!F:F,, 0)</f>
        <v>North America</v>
      </c>
      <c r="Q524" s="1">
        <v>0</v>
      </c>
      <c r="R524" s="9">
        <f>_xlfn.XLOOKUP($L524,Pos!$B:$B,Pos!N:N,0, 0)</f>
        <v>3.56</v>
      </c>
      <c r="S524" s="9">
        <f>_xlfn.XLOOKUP($L524,Pos!$B:$B,Pos!O:O,0, 0)</f>
        <v>2.6061670000000001</v>
      </c>
      <c r="T524" s="9">
        <f>_xlfn.XLOOKUP($L524,Pos!$B:$B,Pos!P:P,0, 0)</f>
        <v>3.6749999999999998</v>
      </c>
      <c r="U524" s="9">
        <f>_xlfn.XLOOKUP($L524,Pos!$B:$B,Pos!Q:Q,0, 0)</f>
        <v>4.0999999999999996</v>
      </c>
      <c r="V524" s="9">
        <f>_xlfn.XLOOKUP($L524,Pos!$B:$B,Pos!R:R,0, 0)</f>
        <v>9.7333339999999993</v>
      </c>
      <c r="W524" s="9">
        <f>_xlfn.XLOOKUP($L524,Pos!$B:$B,Pos!S:S,0, 0)</f>
        <v>4.931667</v>
      </c>
      <c r="X524" s="9" t="str">
        <f>_xlfn.XLOOKUP($L524,Pos!$B:$B,Pos!J:J,0, 0)</f>
        <v>Outperform</v>
      </c>
      <c r="Y524" s="1">
        <v>0</v>
      </c>
      <c r="Z524" s="1">
        <v>0</v>
      </c>
      <c r="AA524" s="1">
        <f t="shared" si="176"/>
        <v>0</v>
      </c>
      <c r="AB524" s="9">
        <f>_xlfn.XLOOKUP(L524,Pos!B:B,Pos!K:K,-1,0)</f>
        <v>1.4285714285714279</v>
      </c>
      <c r="AC524" s="1" t="e">
        <f>_xlfn.XLOOKUP($L524,Pos!$A:$A,Pos!S:S,_xlfn.XLOOKUP($L524,#REF!,#REF!, ""), 0)</f>
        <v>#REF!</v>
      </c>
      <c r="AD524" s="1" t="e">
        <f>_xlfn.XLOOKUP($L524,Pos!$A:$A,Pos!T:T,_xlfn.XLOOKUP($L524,#REF!,#REF!, ""), 0)</f>
        <v>#REF!</v>
      </c>
      <c r="AE524" s="1" t="e">
        <f>_xlfn.XLOOKUP($L524,Pos!$A:$A,Pos!U:U,_xlfn.XLOOKUP($L524,#REF!,#REF!, ""), 0)</f>
        <v>#REF!</v>
      </c>
      <c r="AF524" s="1" t="e">
        <f>_xlfn.XLOOKUP($L524,Pos!$A:$A,Pos!V:V,_xlfn.XLOOKUP($L524,#REF!,#REF!, ""), 0)</f>
        <v>#REF!</v>
      </c>
      <c r="AG524" s="1" t="e">
        <f>_xlfn.XLOOKUP($L524,Pos!$A:$A,Pos!W:W,_xlfn.XLOOKUP($L524,#REF!,#REF!, ""), 0)</f>
        <v>#REF!</v>
      </c>
      <c r="AH524" s="1" t="e">
        <f>_xlfn.XLOOKUP($L524,Pos!$A:$A,Pos!X:X,_xlfn.XLOOKUP($L524,#REF!,#REF!, ""), 0)</f>
        <v>#REF!</v>
      </c>
      <c r="AI524" s="1" t="e">
        <f>_xlfn.XLOOKUP($L524,Pos!$A:$A,Pos!Y:Y,_xlfn.XLOOKUP($L524,#REF!,#REF!, ""), 0)</f>
        <v>#REF!</v>
      </c>
      <c r="AJ524" s="1" t="e">
        <f>_xlfn.XLOOKUP($L524,Pos!$A:$A,Pos!Z:Z,_xlfn.XLOOKUP($L524,#REF!,#REF!, ""), 0)</f>
        <v>#REF!</v>
      </c>
      <c r="AK524" s="1" t="e">
        <f>_xlfn.XLOOKUP($L524,Pos!$A:$A,Pos!AA:AA,_xlfn.XLOOKUP($L524,#REF!,#REF!, ""), 0)</f>
        <v>#REF!</v>
      </c>
      <c r="AL524" s="1" t="e">
        <f>_xlfn.XLOOKUP($L524,Pos!$A:$A,Pos!AB:AB,_xlfn.XLOOKUP($L524,#REF!,#REF!, ""), 0)</f>
        <v>#REF!</v>
      </c>
      <c r="AM524" s="1" t="e">
        <f>_xlfn.XLOOKUP($L524,Pos!$A:$A,Pos!AC:AC,_xlfn.XLOOKUP($L524,#REF!,#REF!, ""), 0)</f>
        <v>#REF!</v>
      </c>
      <c r="AN524" s="1" t="e">
        <f>_xlfn.XLOOKUP($L524,Pos!$A:$A,Pos!AD:AD,_xlfn.XLOOKUP($L524,#REF!,#REF!, ""), 0)</f>
        <v>#REF!</v>
      </c>
      <c r="AO524" s="1" t="e">
        <f>_xlfn.XLOOKUP($L524,Pos!$A:$A,Pos!AE:AE,_xlfn.XLOOKUP($L524,#REF!,#REF!, ""), 0)</f>
        <v>#REF!</v>
      </c>
      <c r="AP524" s="1" t="e">
        <f>_xlfn.XLOOKUP($L524,Pos!$A:$A,Pos!AF:AF,_xlfn.XLOOKUP($L524,#REF!,#REF!, ""), 0)</f>
        <v>#REF!</v>
      </c>
      <c r="AQ524" s="1" t="e">
        <f>_xlfn.XLOOKUP($L524,Pos!$A:$A,Pos!AG:AG,_xlfn.XLOOKUP($L524,#REF!,#REF!, ""), 0)</f>
        <v>#REF!</v>
      </c>
      <c r="AR524" s="1" t="e">
        <f>_xlfn.XLOOKUP($L524,Pos!$A:$A,Pos!AH:AH,_xlfn.XLOOKUP($L524,#REF!,#REF!, ""), 0)</f>
        <v>#REF!</v>
      </c>
      <c r="AS524" s="1" t="e">
        <f>_xlfn.XLOOKUP($L524,Pos!$A:$A,Pos!AI:AI,_xlfn.XLOOKUP($L524,#REF!,#REF!, ""), 0)</f>
        <v>#REF!</v>
      </c>
      <c r="AT524" s="1" t="e">
        <f>_xlfn.XLOOKUP($L524,Pos!$A:$A,Pos!AJ:AJ,_xlfn.XLOOKUP($L524,#REF!,#REF!, ""), 0)</f>
        <v>#REF!</v>
      </c>
      <c r="AU524" s="1" t="e">
        <f>_xlfn.XLOOKUP($L524,Pos!$A:$A,Pos!AK:AK,_xlfn.XLOOKUP($L524,#REF!,#REF!, ""), 0)</f>
        <v>#REF!</v>
      </c>
      <c r="AV524" s="1" t="e">
        <f>_xlfn.XLOOKUP($L524,Pos!$A:$A,Pos!AL:AL,_xlfn.XLOOKUP($L524,#REF!,#REF!, ""), 0)</f>
        <v>#REF!</v>
      </c>
      <c r="AW524" s="1" t="e">
        <f>_xlfn.XLOOKUP($L524,Pos!$A:$A,Pos!AM:AM,_xlfn.XLOOKUP($L524,#REF!,#REF!, ""), 0)</f>
        <v>#REF!</v>
      </c>
      <c r="AX524" s="1" t="e">
        <f>_xlfn.XLOOKUP($L524,Pos!$A:$A,Pos!AN:AN,_xlfn.XLOOKUP($L524,#REF!,#REF!, ""), 0)</f>
        <v>#REF!</v>
      </c>
      <c r="AY524" s="1" t="e">
        <f>_xlfn.XLOOKUP($L524,Pos!$A:$A,Pos!AO:AO,_xlfn.XLOOKUP($L524,#REF!,#REF!, ""), 0)</f>
        <v>#REF!</v>
      </c>
      <c r="AZ524" s="7" t="str">
        <f t="shared" si="177"/>
        <v>OUT</v>
      </c>
      <c r="BA524" s="1">
        <f>IF(OR(_xlfn.XLOOKUP(L524,Pos!B:B,Pos!L:L,FALSE)="ESG Reason",_xlfn.XLOOKUP(L524,Pos!B:B,Pos!L:L,FALSE)="Blacklisted"),1,0)</f>
        <v>1</v>
      </c>
      <c r="BC524" s="11">
        <v>1.6402837566081921E-10</v>
      </c>
      <c r="BD524" s="11">
        <f>_xlfn.XLOOKUP($L524,Pos!$B:$B,Pos!H:H,0, 0)</f>
        <v>0</v>
      </c>
      <c r="BE524" s="11">
        <f>_xlfn.XLOOKUP($L524,Pos!$B:$B,Pos!I:I,0, 0)</f>
        <v>4.403435275591158E-4</v>
      </c>
      <c r="BF524" s="18">
        <f t="shared" si="178"/>
        <v>4.403435275591158E-4</v>
      </c>
      <c r="BG524" s="1">
        <f t="shared" si="179"/>
        <v>1</v>
      </c>
      <c r="BH524" s="1">
        <f t="shared" si="180"/>
        <v>24</v>
      </c>
      <c r="BI524" s="18">
        <f t="shared" si="181"/>
        <v>1.6402837566081921E-10</v>
      </c>
      <c r="BJ524" s="3">
        <f t="shared" si="182"/>
        <v>0</v>
      </c>
      <c r="BK524" s="18">
        <f t="shared" si="183"/>
        <v>0</v>
      </c>
    </row>
    <row r="525" spans="3:63" x14ac:dyDescent="0.25">
      <c r="C525" s="3"/>
      <c r="D525" s="3"/>
      <c r="E525" s="3"/>
      <c r="F525" s="3"/>
      <c r="G525" s="51" t="s">
        <v>456</v>
      </c>
      <c r="H525" s="8" t="str">
        <f t="shared" si="173"/>
        <v>0%Others</v>
      </c>
      <c r="I525" s="11" cm="1">
        <f t="array" ref="I525">IF(
   AZ525 = "OUT", 0,IF(
   BD525 &gt;= LARGE(IF(ISNUMBER(BD:BD), BD:BD), 3),
   BE525 - 0.001,
   IF(BE525 &gt;=VLOOKUP(P525,mapping!$A:$B,2,FALSE), BE525,VLOOKUP(P525,mapping!$A$2:$B$8,2,FALSE))
))</f>
        <v>0</v>
      </c>
      <c r="J525" s="11" cm="1">
        <f t="array" ref="J525">IF(
    AZ525="OUT",0,IF(IF(
                      BD525&gt;=LARGE(IF(ISNUMBER(BD:BD),BD:BD),3),
                      BE525+0.001,
                      VLOOKUP(H525,mapping!$D:$E,2,FALSE)
                      )&gt;I525,
                   IF(
                      BD525&gt;=LARGE(IF(ISNUMBER(BD:BD),BD:BD),3),
                      BE525+0.001,
                      VLOOKUP(H525,mapping!$D:$E,2,FALSE)
                      ),
                   I525+0.002))</f>
        <v>0</v>
      </c>
      <c r="K525" s="8">
        <f t="shared" si="174"/>
        <v>4.3950690040063582E-4</v>
      </c>
      <c r="L525" s="1" t="str">
        <f>Pos!B584</f>
        <v>JP3481800005</v>
      </c>
      <c r="M525" s="1" t="str">
        <f>_xlfn.XLOOKUP($L525,Pos!B:B,Pos!D:D,, 0)</f>
        <v>DAIKIN INDUSTRIES, LTD.</v>
      </c>
      <c r="N525" s="1" t="str">
        <f>_xlfn.XLOOKUP($L525,Pos!B:B,Pos!E:E,, 0)</f>
        <v>Construction</v>
      </c>
      <c r="O525" s="1" t="str">
        <f t="shared" si="175"/>
        <v>Construction_Others</v>
      </c>
      <c r="P525" s="1" t="str">
        <f>_xlfn.XLOOKUP($L525,Pos!B:B,Pos!F:F,, 0)</f>
        <v>Others</v>
      </c>
      <c r="Q525" s="1">
        <v>0</v>
      </c>
      <c r="R525" s="9">
        <f>_xlfn.XLOOKUP($L525,Pos!$B:$B,Pos!N:N,0, 0)</f>
        <v>4.32</v>
      </c>
      <c r="S525" s="9">
        <f>_xlfn.XLOOKUP($L525,Pos!$B:$B,Pos!O:O,0, 0)</f>
        <v>5.2888339999999996</v>
      </c>
      <c r="T525" s="9">
        <f>_xlfn.XLOOKUP($L525,Pos!$B:$B,Pos!P:P,0, 0)</f>
        <v>6.25</v>
      </c>
      <c r="U525" s="9">
        <f>_xlfn.XLOOKUP($L525,Pos!$B:$B,Pos!Q:Q,0, 0)</f>
        <v>3.6</v>
      </c>
      <c r="V525" s="9">
        <f>_xlfn.XLOOKUP($L525,Pos!$B:$B,Pos!R:R,0, 0)</f>
        <v>4.5666669999999998</v>
      </c>
      <c r="W525" s="9">
        <f>_xlfn.XLOOKUP($L525,Pos!$B:$B,Pos!S:S,0, 0)</f>
        <v>4.3133340000000002</v>
      </c>
      <c r="X525" s="9" t="str">
        <f>_xlfn.XLOOKUP($L525,Pos!$B:$B,Pos!J:J,0, 0)</f>
        <v>Outperform</v>
      </c>
      <c r="Y525" s="1">
        <v>0</v>
      </c>
      <c r="Z525" s="1">
        <v>0</v>
      </c>
      <c r="AA525" s="1">
        <f t="shared" si="176"/>
        <v>0</v>
      </c>
      <c r="AB525" s="9">
        <f>_xlfn.XLOOKUP(L525,Pos!B:B,Pos!K:K,-1,0)</f>
        <v>2.5</v>
      </c>
      <c r="AC525" s="1" t="e">
        <f>_xlfn.XLOOKUP($L525,Pos!$A:$A,Pos!S:S,_xlfn.XLOOKUP($L525,#REF!,#REF!, ""), 0)</f>
        <v>#REF!</v>
      </c>
      <c r="AD525" s="1" t="e">
        <f>_xlfn.XLOOKUP($L525,Pos!$A:$A,Pos!T:T,_xlfn.XLOOKUP($L525,#REF!,#REF!, ""), 0)</f>
        <v>#REF!</v>
      </c>
      <c r="AE525" s="1" t="e">
        <f>_xlfn.XLOOKUP($L525,Pos!$A:$A,Pos!U:U,_xlfn.XLOOKUP($L525,#REF!,#REF!, ""), 0)</f>
        <v>#REF!</v>
      </c>
      <c r="AF525" s="1" t="e">
        <f>_xlfn.XLOOKUP($L525,Pos!$A:$A,Pos!V:V,_xlfn.XLOOKUP($L525,#REF!,#REF!, ""), 0)</f>
        <v>#REF!</v>
      </c>
      <c r="AG525" s="1" t="e">
        <f>_xlfn.XLOOKUP($L525,Pos!$A:$A,Pos!W:W,_xlfn.XLOOKUP($L525,#REF!,#REF!, ""), 0)</f>
        <v>#REF!</v>
      </c>
      <c r="AH525" s="1" t="e">
        <f>_xlfn.XLOOKUP($L525,Pos!$A:$A,Pos!X:X,_xlfn.XLOOKUP($L525,#REF!,#REF!, ""), 0)</f>
        <v>#REF!</v>
      </c>
      <c r="AI525" s="1" t="e">
        <f>_xlfn.XLOOKUP($L525,Pos!$A:$A,Pos!Y:Y,_xlfn.XLOOKUP($L525,#REF!,#REF!, ""), 0)</f>
        <v>#REF!</v>
      </c>
      <c r="AJ525" s="1" t="e">
        <f>_xlfn.XLOOKUP($L525,Pos!$A:$A,Pos!Z:Z,_xlfn.XLOOKUP($L525,#REF!,#REF!, ""), 0)</f>
        <v>#REF!</v>
      </c>
      <c r="AK525" s="1" t="e">
        <f>_xlfn.XLOOKUP($L525,Pos!$A:$A,Pos!AA:AA,_xlfn.XLOOKUP($L525,#REF!,#REF!, ""), 0)</f>
        <v>#REF!</v>
      </c>
      <c r="AL525" s="1" t="e">
        <f>_xlfn.XLOOKUP($L525,Pos!$A:$A,Pos!AB:AB,_xlfn.XLOOKUP($L525,#REF!,#REF!, ""), 0)</f>
        <v>#REF!</v>
      </c>
      <c r="AM525" s="1" t="e">
        <f>_xlfn.XLOOKUP($L525,Pos!$A:$A,Pos!AC:AC,_xlfn.XLOOKUP($L525,#REF!,#REF!, ""), 0)</f>
        <v>#REF!</v>
      </c>
      <c r="AN525" s="1" t="e">
        <f>_xlfn.XLOOKUP($L525,Pos!$A:$A,Pos!AD:AD,_xlfn.XLOOKUP($L525,#REF!,#REF!, ""), 0)</f>
        <v>#REF!</v>
      </c>
      <c r="AO525" s="1" t="e">
        <f>_xlfn.XLOOKUP($L525,Pos!$A:$A,Pos!AE:AE,_xlfn.XLOOKUP($L525,#REF!,#REF!, ""), 0)</f>
        <v>#REF!</v>
      </c>
      <c r="AP525" s="1" t="e">
        <f>_xlfn.XLOOKUP($L525,Pos!$A:$A,Pos!AF:AF,_xlfn.XLOOKUP($L525,#REF!,#REF!, ""), 0)</f>
        <v>#REF!</v>
      </c>
      <c r="AQ525" s="1" t="e">
        <f>_xlfn.XLOOKUP($L525,Pos!$A:$A,Pos!AG:AG,_xlfn.XLOOKUP($L525,#REF!,#REF!, ""), 0)</f>
        <v>#REF!</v>
      </c>
      <c r="AR525" s="1" t="e">
        <f>_xlfn.XLOOKUP($L525,Pos!$A:$A,Pos!AH:AH,_xlfn.XLOOKUP($L525,#REF!,#REF!, ""), 0)</f>
        <v>#REF!</v>
      </c>
      <c r="AS525" s="1" t="e">
        <f>_xlfn.XLOOKUP($L525,Pos!$A:$A,Pos!AI:AI,_xlfn.XLOOKUP($L525,#REF!,#REF!, ""), 0)</f>
        <v>#REF!</v>
      </c>
      <c r="AT525" s="1" t="e">
        <f>_xlfn.XLOOKUP($L525,Pos!$A:$A,Pos!AJ:AJ,_xlfn.XLOOKUP($L525,#REF!,#REF!, ""), 0)</f>
        <v>#REF!</v>
      </c>
      <c r="AU525" s="1" t="e">
        <f>_xlfn.XLOOKUP($L525,Pos!$A:$A,Pos!AK:AK,_xlfn.XLOOKUP($L525,#REF!,#REF!, ""), 0)</f>
        <v>#REF!</v>
      </c>
      <c r="AV525" s="1" t="e">
        <f>_xlfn.XLOOKUP($L525,Pos!$A:$A,Pos!AL:AL,_xlfn.XLOOKUP($L525,#REF!,#REF!, ""), 0)</f>
        <v>#REF!</v>
      </c>
      <c r="AW525" s="1" t="e">
        <f>_xlfn.XLOOKUP($L525,Pos!$A:$A,Pos!AM:AM,_xlfn.XLOOKUP($L525,#REF!,#REF!, ""), 0)</f>
        <v>#REF!</v>
      </c>
      <c r="AX525" s="1" t="e">
        <f>_xlfn.XLOOKUP($L525,Pos!$A:$A,Pos!AN:AN,_xlfn.XLOOKUP($L525,#REF!,#REF!, ""), 0)</f>
        <v>#REF!</v>
      </c>
      <c r="AY525" s="1" t="e">
        <f>_xlfn.XLOOKUP($L525,Pos!$A:$A,Pos!AO:AO,_xlfn.XLOOKUP($L525,#REF!,#REF!, ""), 0)</f>
        <v>#REF!</v>
      </c>
      <c r="AZ525" s="7" t="str">
        <f t="shared" si="177"/>
        <v>OUT</v>
      </c>
      <c r="BA525" s="1">
        <f>IF(OR(_xlfn.XLOOKUP(L525,Pos!B:B,Pos!L:L,FALSE)="ESG Reason",_xlfn.XLOOKUP(L525,Pos!B:B,Pos!L:L,FALSE)="Blacklisted"),1,0)</f>
        <v>0</v>
      </c>
      <c r="BC525" s="11">
        <v>8.9834333465019655E-11</v>
      </c>
      <c r="BD525" s="11">
        <f>_xlfn.XLOOKUP($L525,Pos!$B:$B,Pos!H:H,0, 0)</f>
        <v>0</v>
      </c>
      <c r="BE525" s="11">
        <f>_xlfn.XLOOKUP($L525,Pos!$B:$B,Pos!I:I,0, 0)</f>
        <v>4.3950690040063582E-4</v>
      </c>
      <c r="BF525" s="18">
        <f t="shared" si="178"/>
        <v>4.3950690040063582E-4</v>
      </c>
      <c r="BG525" s="1">
        <f t="shared" si="179"/>
        <v>3</v>
      </c>
      <c r="BH525" s="1">
        <f t="shared" si="180"/>
        <v>43</v>
      </c>
      <c r="BI525" s="18">
        <f t="shared" si="181"/>
        <v>8.9834333465019655E-11</v>
      </c>
      <c r="BJ525" s="3">
        <f t="shared" si="182"/>
        <v>0</v>
      </c>
      <c r="BK525" s="18">
        <f t="shared" si="183"/>
        <v>0</v>
      </c>
    </row>
    <row r="526" spans="3:63" x14ac:dyDescent="0.25">
      <c r="C526" s="3"/>
      <c r="D526" s="3"/>
      <c r="E526" s="3"/>
      <c r="F526" s="3"/>
      <c r="G526" s="51" t="s">
        <v>454</v>
      </c>
      <c r="H526" s="8" t="str">
        <f t="shared" si="173"/>
        <v>0%North America</v>
      </c>
      <c r="I526" s="11" cm="1">
        <f t="array" ref="I526">IF(
   AZ526 = "OUT", 0,IF(
   BD526 &gt;= LARGE(IF(ISNUMBER(BD:BD), BD:BD), 3),
   BE526 - 0.001,
   IF(BE526 &gt;=VLOOKUP(P526,mapping!$A:$B,2,FALSE), BE526,VLOOKUP(P526,mapping!$A$2:$B$8,2,FALSE))
))</f>
        <v>0</v>
      </c>
      <c r="J526" s="11" cm="1">
        <f t="array" ref="J526">IF(
    AZ526="OUT",0,IF(IF(
                      BD526&gt;=LARGE(IF(ISNUMBER(BD:BD),BD:BD),3),
                      BE526+0.001,
                      VLOOKUP(H526,mapping!$D:$E,2,FALSE)
                      )&gt;I526,
                   IF(
                      BD526&gt;=LARGE(IF(ISNUMBER(BD:BD),BD:BD),3),
                      BE526+0.001,
                      VLOOKUP(H526,mapping!$D:$E,2,FALSE)
                      ),
                   I526+0.002))</f>
        <v>0</v>
      </c>
      <c r="K526" s="8">
        <f t="shared" si="174"/>
        <v>4.3727086054622642E-4</v>
      </c>
      <c r="L526" s="1" t="str">
        <f>Pos!B1275</f>
        <v>US9224751084</v>
      </c>
      <c r="M526" s="1" t="str">
        <f>_xlfn.XLOOKUP($L526,Pos!B:B,Pos!D:D,, 0)</f>
        <v>Veeva Systems Inc Class A</v>
      </c>
      <c r="N526" s="1" t="str">
        <f>_xlfn.XLOOKUP($L526,Pos!B:B,Pos!E:E,, 0)</f>
        <v>Health Care</v>
      </c>
      <c r="O526" s="1" t="str">
        <f t="shared" si="175"/>
        <v>Health Care_North America</v>
      </c>
      <c r="P526" s="1" t="str">
        <f>_xlfn.XLOOKUP($L526,Pos!B:B,Pos!F:F,, 0)</f>
        <v>North America</v>
      </c>
      <c r="Q526" s="1">
        <v>0</v>
      </c>
      <c r="R526" s="9">
        <f>_xlfn.XLOOKUP($L526,Pos!$B:$B,Pos!N:N,0, 0)</f>
        <v>0</v>
      </c>
      <c r="S526" s="9">
        <f>_xlfn.XLOOKUP($L526,Pos!$B:$B,Pos!O:O,0, 0)</f>
        <v>1.9245000000000001</v>
      </c>
      <c r="T526" s="9">
        <f>_xlfn.XLOOKUP($L526,Pos!$B:$B,Pos!P:P,0, 0)</f>
        <v>5.9</v>
      </c>
      <c r="U526" s="9">
        <f>_xlfn.XLOOKUP($L526,Pos!$B:$B,Pos!Q:Q,0, 0)</f>
        <v>8.3000000000000007</v>
      </c>
      <c r="V526" s="9">
        <f>_xlfn.XLOOKUP($L526,Pos!$B:$B,Pos!R:R,0, 0)</f>
        <v>2.5</v>
      </c>
      <c r="W526" s="9">
        <f>_xlfn.XLOOKUP($L526,Pos!$B:$B,Pos!S:S,0, 0)</f>
        <v>7.4333330000000002</v>
      </c>
      <c r="X526" s="9" t="str">
        <f>_xlfn.XLOOKUP($L526,Pos!$B:$B,Pos!J:J,0, 0)</f>
        <v>Outperform</v>
      </c>
      <c r="Y526" s="1">
        <v>0</v>
      </c>
      <c r="Z526" s="1">
        <v>0</v>
      </c>
      <c r="AA526" s="1">
        <f t="shared" si="176"/>
        <v>0</v>
      </c>
      <c r="AB526" s="9">
        <f>_xlfn.XLOOKUP(L526,Pos!B:B,Pos!K:K,-1,0)</f>
        <v>4.406779661016949</v>
      </c>
      <c r="AC526" s="1" t="e">
        <f>_xlfn.XLOOKUP($L526,Pos!$A:$A,Pos!S:S,_xlfn.XLOOKUP($L526,#REF!,#REF!, ""), 0)</f>
        <v>#REF!</v>
      </c>
      <c r="AD526" s="1" t="e">
        <f>_xlfn.XLOOKUP($L526,Pos!$A:$A,Pos!T:T,_xlfn.XLOOKUP($L526,#REF!,#REF!, ""), 0)</f>
        <v>#REF!</v>
      </c>
      <c r="AE526" s="1" t="e">
        <f>_xlfn.XLOOKUP($L526,Pos!$A:$A,Pos!U:U,_xlfn.XLOOKUP($L526,#REF!,#REF!, ""), 0)</f>
        <v>#REF!</v>
      </c>
      <c r="AF526" s="1" t="e">
        <f>_xlfn.XLOOKUP($L526,Pos!$A:$A,Pos!V:V,_xlfn.XLOOKUP($L526,#REF!,#REF!, ""), 0)</f>
        <v>#REF!</v>
      </c>
      <c r="AG526" s="1" t="e">
        <f>_xlfn.XLOOKUP($L526,Pos!$A:$A,Pos!W:W,_xlfn.XLOOKUP($L526,#REF!,#REF!, ""), 0)</f>
        <v>#REF!</v>
      </c>
      <c r="AH526" s="1" t="e">
        <f>_xlfn.XLOOKUP($L526,Pos!$A:$A,Pos!X:X,_xlfn.XLOOKUP($L526,#REF!,#REF!, ""), 0)</f>
        <v>#REF!</v>
      </c>
      <c r="AI526" s="1" t="e">
        <f>_xlfn.XLOOKUP($L526,Pos!$A:$A,Pos!Y:Y,_xlfn.XLOOKUP($L526,#REF!,#REF!, ""), 0)</f>
        <v>#REF!</v>
      </c>
      <c r="AJ526" s="1" t="e">
        <f>_xlfn.XLOOKUP($L526,Pos!$A:$A,Pos!Z:Z,_xlfn.XLOOKUP($L526,#REF!,#REF!, ""), 0)</f>
        <v>#REF!</v>
      </c>
      <c r="AK526" s="1" t="e">
        <f>_xlfn.XLOOKUP($L526,Pos!$A:$A,Pos!AA:AA,_xlfn.XLOOKUP($L526,#REF!,#REF!, ""), 0)</f>
        <v>#REF!</v>
      </c>
      <c r="AL526" s="1" t="e">
        <f>_xlfn.XLOOKUP($L526,Pos!$A:$A,Pos!AB:AB,_xlfn.XLOOKUP($L526,#REF!,#REF!, ""), 0)</f>
        <v>#REF!</v>
      </c>
      <c r="AM526" s="1" t="e">
        <f>_xlfn.XLOOKUP($L526,Pos!$A:$A,Pos!AC:AC,_xlfn.XLOOKUP($L526,#REF!,#REF!, ""), 0)</f>
        <v>#REF!</v>
      </c>
      <c r="AN526" s="1" t="e">
        <f>_xlfn.XLOOKUP($L526,Pos!$A:$A,Pos!AD:AD,_xlfn.XLOOKUP($L526,#REF!,#REF!, ""), 0)</f>
        <v>#REF!</v>
      </c>
      <c r="AO526" s="1" t="e">
        <f>_xlfn.XLOOKUP($L526,Pos!$A:$A,Pos!AE:AE,_xlfn.XLOOKUP($L526,#REF!,#REF!, ""), 0)</f>
        <v>#REF!</v>
      </c>
      <c r="AP526" s="1" t="e">
        <f>_xlfn.XLOOKUP($L526,Pos!$A:$A,Pos!AF:AF,_xlfn.XLOOKUP($L526,#REF!,#REF!, ""), 0)</f>
        <v>#REF!</v>
      </c>
      <c r="AQ526" s="1" t="e">
        <f>_xlfn.XLOOKUP($L526,Pos!$A:$A,Pos!AG:AG,_xlfn.XLOOKUP($L526,#REF!,#REF!, ""), 0)</f>
        <v>#REF!</v>
      </c>
      <c r="AR526" s="1" t="e">
        <f>_xlfn.XLOOKUP($L526,Pos!$A:$A,Pos!AH:AH,_xlfn.XLOOKUP($L526,#REF!,#REF!, ""), 0)</f>
        <v>#REF!</v>
      </c>
      <c r="AS526" s="1" t="e">
        <f>_xlfn.XLOOKUP($L526,Pos!$A:$A,Pos!AI:AI,_xlfn.XLOOKUP($L526,#REF!,#REF!, ""), 0)</f>
        <v>#REF!</v>
      </c>
      <c r="AT526" s="1" t="e">
        <f>_xlfn.XLOOKUP($L526,Pos!$A:$A,Pos!AJ:AJ,_xlfn.XLOOKUP($L526,#REF!,#REF!, ""), 0)</f>
        <v>#REF!</v>
      </c>
      <c r="AU526" s="1" t="e">
        <f>_xlfn.XLOOKUP($L526,Pos!$A:$A,Pos!AK:AK,_xlfn.XLOOKUP($L526,#REF!,#REF!, ""), 0)</f>
        <v>#REF!</v>
      </c>
      <c r="AV526" s="1" t="e">
        <f>_xlfn.XLOOKUP($L526,Pos!$A:$A,Pos!AL:AL,_xlfn.XLOOKUP($L526,#REF!,#REF!, ""), 0)</f>
        <v>#REF!</v>
      </c>
      <c r="AW526" s="1" t="e">
        <f>_xlfn.XLOOKUP($L526,Pos!$A:$A,Pos!AM:AM,_xlfn.XLOOKUP($L526,#REF!,#REF!, ""), 0)</f>
        <v>#REF!</v>
      </c>
      <c r="AX526" s="1" t="e">
        <f>_xlfn.XLOOKUP($L526,Pos!$A:$A,Pos!AN:AN,_xlfn.XLOOKUP($L526,#REF!,#REF!, ""), 0)</f>
        <v>#REF!</v>
      </c>
      <c r="AY526" s="1" t="e">
        <f>_xlfn.XLOOKUP($L526,Pos!$A:$A,Pos!AO:AO,_xlfn.XLOOKUP($L526,#REF!,#REF!, ""), 0)</f>
        <v>#REF!</v>
      </c>
      <c r="AZ526" s="7" t="str">
        <f t="shared" si="177"/>
        <v>OUT</v>
      </c>
      <c r="BA526" s="1">
        <f>IF(OR(_xlfn.XLOOKUP(L526,Pos!B:B,Pos!L:L,FALSE)="ESG Reason",_xlfn.XLOOKUP(L526,Pos!B:B,Pos!L:L,FALSE)="Blacklisted"),1,0)</f>
        <v>0</v>
      </c>
      <c r="BC526" s="11">
        <v>9.1208690037951157E-11</v>
      </c>
      <c r="BD526" s="11">
        <f>_xlfn.XLOOKUP($L526,Pos!$B:$B,Pos!H:H,0, 0)</f>
        <v>0</v>
      </c>
      <c r="BE526" s="11">
        <f>_xlfn.XLOOKUP($L526,Pos!$B:$B,Pos!I:I,0, 0)</f>
        <v>4.3727086054622642E-4</v>
      </c>
      <c r="BF526" s="18">
        <f t="shared" si="178"/>
        <v>4.3727086054622642E-4</v>
      </c>
      <c r="BG526" s="1">
        <f t="shared" si="179"/>
        <v>1</v>
      </c>
      <c r="BH526" s="1">
        <f t="shared" si="180"/>
        <v>28</v>
      </c>
      <c r="BI526" s="18">
        <f t="shared" si="181"/>
        <v>9.1208690037951157E-11</v>
      </c>
      <c r="BJ526" s="3">
        <f t="shared" si="182"/>
        <v>0</v>
      </c>
      <c r="BK526" s="18">
        <f t="shared" si="183"/>
        <v>0</v>
      </c>
    </row>
    <row r="527" spans="3:63" x14ac:dyDescent="0.25">
      <c r="C527" s="3"/>
      <c r="D527" s="3"/>
      <c r="E527" s="3"/>
      <c r="F527" s="3"/>
      <c r="G527" s="51" t="s">
        <v>453</v>
      </c>
      <c r="H527" s="8" t="str">
        <f t="shared" si="173"/>
        <v>0%North America</v>
      </c>
      <c r="I527" s="11" cm="1">
        <f t="array" ref="I527">IF(
   AZ527 = "OUT", 0,IF(
   BD527 &gt;= LARGE(IF(ISNUMBER(BD:BD), BD:BD), 3),
   BE527 - 0.001,
   IF(BE527 &gt;=VLOOKUP(P527,mapping!$A:$B,2,FALSE), BE527,VLOOKUP(P527,mapping!$A$2:$B$8,2,FALSE))
))</f>
        <v>0</v>
      </c>
      <c r="J527" s="11" cm="1">
        <f t="array" ref="J527">IF(
    AZ527="OUT",0,IF(IF(
                      BD527&gt;=LARGE(IF(ISNUMBER(BD:BD),BD:BD),3),
                      BE527+0.001,
                      VLOOKUP(H527,mapping!$D:$E,2,FALSE)
                      )&gt;I527,
                   IF(
                      BD527&gt;=LARGE(IF(ISNUMBER(BD:BD),BD:BD),3),
                      BE527+0.001,
                      VLOOKUP(H527,mapping!$D:$E,2,FALSE)
                      ),
                   I527+0.002))</f>
        <v>0</v>
      </c>
      <c r="K527" s="8">
        <f t="shared" si="174"/>
        <v>4.3633591844491478E-4</v>
      </c>
      <c r="L527" s="1" t="str">
        <f>Pos!B1077</f>
        <v>US4943681035</v>
      </c>
      <c r="M527" s="1" t="str">
        <f>_xlfn.XLOOKUP($L527,Pos!B:B,Pos!D:D,, 0)</f>
        <v>Kimberly-Clark Corporation</v>
      </c>
      <c r="N527" s="1" t="str">
        <f>_xlfn.XLOOKUP($L527,Pos!B:B,Pos!E:E,, 0)</f>
        <v>Personal &amp; Household Goods</v>
      </c>
      <c r="O527" s="1" t="str">
        <f t="shared" si="175"/>
        <v>Personal &amp; Household Goods_North America</v>
      </c>
      <c r="P527" s="1" t="str">
        <f>_xlfn.XLOOKUP($L527,Pos!B:B,Pos!F:F,, 0)</f>
        <v>North America</v>
      </c>
      <c r="Q527" s="1">
        <v>0</v>
      </c>
      <c r="R527" s="9">
        <f>_xlfn.XLOOKUP($L527,Pos!$B:$B,Pos!N:N,0, 0)</f>
        <v>7.18</v>
      </c>
      <c r="S527" s="9">
        <f>_xlfn.XLOOKUP($L527,Pos!$B:$B,Pos!O:O,0, 0)</f>
        <v>4.0949999999999998</v>
      </c>
      <c r="T527" s="9">
        <f>_xlfn.XLOOKUP($L527,Pos!$B:$B,Pos!P:P,0, 0)</f>
        <v>6.125</v>
      </c>
      <c r="U527" s="9">
        <f>_xlfn.XLOOKUP($L527,Pos!$B:$B,Pos!Q:Q,0, 0)</f>
        <v>2.2999999999999998</v>
      </c>
      <c r="V527" s="9">
        <f>_xlfn.XLOOKUP($L527,Pos!$B:$B,Pos!R:R,0, 0)</f>
        <v>3.1</v>
      </c>
      <c r="W527" s="9">
        <f>_xlfn.XLOOKUP($L527,Pos!$B:$B,Pos!S:S,0, 0)</f>
        <v>2.621667</v>
      </c>
      <c r="X527" s="9" t="str">
        <f>_xlfn.XLOOKUP($L527,Pos!$B:$B,Pos!J:J,0, 0)</f>
        <v>Hold</v>
      </c>
      <c r="Y527" s="1">
        <v>0</v>
      </c>
      <c r="Z527" s="1">
        <v>0</v>
      </c>
      <c r="AA527" s="1">
        <f t="shared" si="176"/>
        <v>0</v>
      </c>
      <c r="AB527" s="9">
        <f>_xlfn.XLOOKUP(L527,Pos!B:B,Pos!K:K,-1,0)</f>
        <v>3.5714285714285721</v>
      </c>
      <c r="AC527" s="1" t="e">
        <f>_xlfn.XLOOKUP($L527,Pos!$A:$A,Pos!S:S,_xlfn.XLOOKUP($L527,#REF!,#REF!, ""), 0)</f>
        <v>#REF!</v>
      </c>
      <c r="AD527" s="1" t="e">
        <f>_xlfn.XLOOKUP($L527,Pos!$A:$A,Pos!T:T,_xlfn.XLOOKUP($L527,#REF!,#REF!, ""), 0)</f>
        <v>#REF!</v>
      </c>
      <c r="AE527" s="1" t="e">
        <f>_xlfn.XLOOKUP($L527,Pos!$A:$A,Pos!U:U,_xlfn.XLOOKUP($L527,#REF!,#REF!, ""), 0)</f>
        <v>#REF!</v>
      </c>
      <c r="AF527" s="1" t="e">
        <f>_xlfn.XLOOKUP($L527,Pos!$A:$A,Pos!V:V,_xlfn.XLOOKUP($L527,#REF!,#REF!, ""), 0)</f>
        <v>#REF!</v>
      </c>
      <c r="AG527" s="1" t="e">
        <f>_xlfn.XLOOKUP($L527,Pos!$A:$A,Pos!W:W,_xlfn.XLOOKUP($L527,#REF!,#REF!, ""), 0)</f>
        <v>#REF!</v>
      </c>
      <c r="AH527" s="1" t="e">
        <f>_xlfn.XLOOKUP($L527,Pos!$A:$A,Pos!X:X,_xlfn.XLOOKUP($L527,#REF!,#REF!, ""), 0)</f>
        <v>#REF!</v>
      </c>
      <c r="AI527" s="1" t="e">
        <f>_xlfn.XLOOKUP($L527,Pos!$A:$A,Pos!Y:Y,_xlfn.XLOOKUP($L527,#REF!,#REF!, ""), 0)</f>
        <v>#REF!</v>
      </c>
      <c r="AJ527" s="1" t="e">
        <f>_xlfn.XLOOKUP($L527,Pos!$A:$A,Pos!Z:Z,_xlfn.XLOOKUP($L527,#REF!,#REF!, ""), 0)</f>
        <v>#REF!</v>
      </c>
      <c r="AK527" s="1" t="e">
        <f>_xlfn.XLOOKUP($L527,Pos!$A:$A,Pos!AA:AA,_xlfn.XLOOKUP($L527,#REF!,#REF!, ""), 0)</f>
        <v>#REF!</v>
      </c>
      <c r="AL527" s="1" t="e">
        <f>_xlfn.XLOOKUP($L527,Pos!$A:$A,Pos!AB:AB,_xlfn.XLOOKUP($L527,#REF!,#REF!, ""), 0)</f>
        <v>#REF!</v>
      </c>
      <c r="AM527" s="1" t="e">
        <f>_xlfn.XLOOKUP($L527,Pos!$A:$A,Pos!AC:AC,_xlfn.XLOOKUP($L527,#REF!,#REF!, ""), 0)</f>
        <v>#REF!</v>
      </c>
      <c r="AN527" s="1" t="e">
        <f>_xlfn.XLOOKUP($L527,Pos!$A:$A,Pos!AD:AD,_xlfn.XLOOKUP($L527,#REF!,#REF!, ""), 0)</f>
        <v>#REF!</v>
      </c>
      <c r="AO527" s="1" t="e">
        <f>_xlfn.XLOOKUP($L527,Pos!$A:$A,Pos!AE:AE,_xlfn.XLOOKUP($L527,#REF!,#REF!, ""), 0)</f>
        <v>#REF!</v>
      </c>
      <c r="AP527" s="1" t="e">
        <f>_xlfn.XLOOKUP($L527,Pos!$A:$A,Pos!AF:AF,_xlfn.XLOOKUP($L527,#REF!,#REF!, ""), 0)</f>
        <v>#REF!</v>
      </c>
      <c r="AQ527" s="1" t="e">
        <f>_xlfn.XLOOKUP($L527,Pos!$A:$A,Pos!AG:AG,_xlfn.XLOOKUP($L527,#REF!,#REF!, ""), 0)</f>
        <v>#REF!</v>
      </c>
      <c r="AR527" s="1" t="e">
        <f>_xlfn.XLOOKUP($L527,Pos!$A:$A,Pos!AH:AH,_xlfn.XLOOKUP($L527,#REF!,#REF!, ""), 0)</f>
        <v>#REF!</v>
      </c>
      <c r="AS527" s="1" t="e">
        <f>_xlfn.XLOOKUP($L527,Pos!$A:$A,Pos!AI:AI,_xlfn.XLOOKUP($L527,#REF!,#REF!, ""), 0)</f>
        <v>#REF!</v>
      </c>
      <c r="AT527" s="1" t="e">
        <f>_xlfn.XLOOKUP($L527,Pos!$A:$A,Pos!AJ:AJ,_xlfn.XLOOKUP($L527,#REF!,#REF!, ""), 0)</f>
        <v>#REF!</v>
      </c>
      <c r="AU527" s="1" t="e">
        <f>_xlfn.XLOOKUP($L527,Pos!$A:$A,Pos!AK:AK,_xlfn.XLOOKUP($L527,#REF!,#REF!, ""), 0)</f>
        <v>#REF!</v>
      </c>
      <c r="AV527" s="1" t="e">
        <f>_xlfn.XLOOKUP($L527,Pos!$A:$A,Pos!AL:AL,_xlfn.XLOOKUP($L527,#REF!,#REF!, ""), 0)</f>
        <v>#REF!</v>
      </c>
      <c r="AW527" s="1" t="e">
        <f>_xlfn.XLOOKUP($L527,Pos!$A:$A,Pos!AM:AM,_xlfn.XLOOKUP($L527,#REF!,#REF!, ""), 0)</f>
        <v>#REF!</v>
      </c>
      <c r="AX527" s="1" t="e">
        <f>_xlfn.XLOOKUP($L527,Pos!$A:$A,Pos!AN:AN,_xlfn.XLOOKUP($L527,#REF!,#REF!, ""), 0)</f>
        <v>#REF!</v>
      </c>
      <c r="AY527" s="1" t="e">
        <f>_xlfn.XLOOKUP($L527,Pos!$A:$A,Pos!AO:AO,_xlfn.XLOOKUP($L527,#REF!,#REF!, ""), 0)</f>
        <v>#REF!</v>
      </c>
      <c r="AZ527" s="7" t="str">
        <f t="shared" si="177"/>
        <v>OUT</v>
      </c>
      <c r="BA527" s="1">
        <f>IF(OR(_xlfn.XLOOKUP(L527,Pos!B:B,Pos!L:L,FALSE)="ESG Reason",_xlfn.XLOOKUP(L527,Pos!B:B,Pos!L:L,FALSE)="Blacklisted"),1,0)</f>
        <v>0</v>
      </c>
      <c r="BC527" s="11">
        <v>9.270137717954312E-11</v>
      </c>
      <c r="BD527" s="11">
        <f>_xlfn.XLOOKUP($L527,Pos!$B:$B,Pos!H:H,0, 0)</f>
        <v>0</v>
      </c>
      <c r="BE527" s="11">
        <f>_xlfn.XLOOKUP($L527,Pos!$B:$B,Pos!I:I,0, 0)</f>
        <v>4.3633591844491478E-4</v>
      </c>
      <c r="BF527" s="18">
        <f t="shared" si="178"/>
        <v>4.3633591844491478E-4</v>
      </c>
      <c r="BG527" s="1">
        <f t="shared" si="179"/>
        <v>1</v>
      </c>
      <c r="BH527" s="1">
        <f t="shared" si="180"/>
        <v>32</v>
      </c>
      <c r="BI527" s="18">
        <f t="shared" si="181"/>
        <v>9.270137717954312E-11</v>
      </c>
      <c r="BJ527" s="3">
        <f t="shared" si="182"/>
        <v>0</v>
      </c>
      <c r="BK527" s="18">
        <f t="shared" si="183"/>
        <v>0</v>
      </c>
    </row>
    <row r="528" spans="3:63" x14ac:dyDescent="0.25">
      <c r="C528" s="3"/>
      <c r="D528" s="3"/>
      <c r="E528" s="3"/>
      <c r="F528" s="3"/>
      <c r="G528" s="51" t="s">
        <v>449</v>
      </c>
      <c r="H528" s="8" t="str">
        <f t="shared" si="173"/>
        <v>0%North America</v>
      </c>
      <c r="I528" s="11" cm="1">
        <f t="array" ref="I528">IF(
   AZ528 = "OUT", 0,IF(
   BD528 &gt;= LARGE(IF(ISNUMBER(BD:BD), BD:BD), 3),
   BE528 - 0.001,
   IF(BE528 &gt;=VLOOKUP(P528,mapping!$A:$B,2,FALSE), BE528,VLOOKUP(P528,mapping!$A$2:$B$8,2,FALSE))
))</f>
        <v>0</v>
      </c>
      <c r="J528" s="11" cm="1">
        <f t="array" ref="J528">IF(
    AZ528="OUT",0,IF(IF(
                      BD528&gt;=LARGE(IF(ISNUMBER(BD:BD),BD:BD),3),
                      BE528+0.001,
                      VLOOKUP(H528,mapping!$D:$E,2,FALSE)
                      )&gt;I528,
                   IF(
                      BD528&gt;=LARGE(IF(ISNUMBER(BD:BD),BD:BD),3),
                      BE528+0.001,
                      VLOOKUP(H528,mapping!$D:$E,2,FALSE)
                      ),
                   I528+0.002))</f>
        <v>0</v>
      </c>
      <c r="K528" s="8">
        <f t="shared" si="174"/>
        <v>4.3532826529229271E-4</v>
      </c>
      <c r="L528" s="1" t="str">
        <f>Pos!B1074</f>
        <v>US49271V1008</v>
      </c>
      <c r="M528" s="1" t="str">
        <f>_xlfn.XLOOKUP($L528,Pos!B:B,Pos!D:D,, 0)</f>
        <v>Keurig Dr Pepper Inc.</v>
      </c>
      <c r="N528" s="1" t="str">
        <f>_xlfn.XLOOKUP($L528,Pos!B:B,Pos!E:E,, 0)</f>
        <v>Food, Beverage &amp; Tobacco</v>
      </c>
      <c r="O528" s="1" t="str">
        <f t="shared" si="175"/>
        <v>Food, Beverage &amp; Tobacco_North America</v>
      </c>
      <c r="P528" s="1" t="str">
        <f>_xlfn.XLOOKUP($L528,Pos!B:B,Pos!F:F,, 0)</f>
        <v>North America</v>
      </c>
      <c r="Q528" s="1">
        <v>0</v>
      </c>
      <c r="R528" s="9">
        <f>_xlfn.XLOOKUP($L528,Pos!$B:$B,Pos!N:N,0, 0)</f>
        <v>6.21</v>
      </c>
      <c r="S528" s="9">
        <f>_xlfn.XLOOKUP($L528,Pos!$B:$B,Pos!O:O,0, 0)</f>
        <v>5.8339999999999996</v>
      </c>
      <c r="T528" s="9">
        <f>_xlfn.XLOOKUP($L528,Pos!$B:$B,Pos!P:P,0, 0)</f>
        <v>2.95</v>
      </c>
      <c r="U528" s="9">
        <f>_xlfn.XLOOKUP($L528,Pos!$B:$B,Pos!Q:Q,0, 0)</f>
        <v>2.8</v>
      </c>
      <c r="V528" s="9">
        <f>_xlfn.XLOOKUP($L528,Pos!$B:$B,Pos!R:R,0, 0)</f>
        <v>1.6666669999999999</v>
      </c>
      <c r="W528" s="9">
        <f>_xlfn.XLOOKUP($L528,Pos!$B:$B,Pos!S:S,0, 0)</f>
        <v>6.29</v>
      </c>
      <c r="X528" s="9" t="str">
        <f>_xlfn.XLOOKUP($L528,Pos!$B:$B,Pos!J:J,0, 0)</f>
        <v>Outperform</v>
      </c>
      <c r="Y528" s="1">
        <v>0</v>
      </c>
      <c r="Z528" s="1">
        <v>0</v>
      </c>
      <c r="AA528" s="1">
        <f t="shared" si="176"/>
        <v>0</v>
      </c>
      <c r="AB528" s="9">
        <f>_xlfn.XLOOKUP(L528,Pos!B:B,Pos!K:K,-1,0)</f>
        <v>6.6666666666666661</v>
      </c>
      <c r="AC528" s="1" t="e">
        <f>_xlfn.XLOOKUP($L528,Pos!$A:$A,Pos!S:S,_xlfn.XLOOKUP($L528,#REF!,#REF!, ""), 0)</f>
        <v>#REF!</v>
      </c>
      <c r="AD528" s="1" t="e">
        <f>_xlfn.XLOOKUP($L528,Pos!$A:$A,Pos!T:T,_xlfn.XLOOKUP($L528,#REF!,#REF!, ""), 0)</f>
        <v>#REF!</v>
      </c>
      <c r="AE528" s="1" t="e">
        <f>_xlfn.XLOOKUP($L528,Pos!$A:$A,Pos!U:U,_xlfn.XLOOKUP($L528,#REF!,#REF!, ""), 0)</f>
        <v>#REF!</v>
      </c>
      <c r="AF528" s="1" t="e">
        <f>_xlfn.XLOOKUP($L528,Pos!$A:$A,Pos!V:V,_xlfn.XLOOKUP($L528,#REF!,#REF!, ""), 0)</f>
        <v>#REF!</v>
      </c>
      <c r="AG528" s="1" t="e">
        <f>_xlfn.XLOOKUP($L528,Pos!$A:$A,Pos!W:W,_xlfn.XLOOKUP($L528,#REF!,#REF!, ""), 0)</f>
        <v>#REF!</v>
      </c>
      <c r="AH528" s="1" t="e">
        <f>_xlfn.XLOOKUP($L528,Pos!$A:$A,Pos!X:X,_xlfn.XLOOKUP($L528,#REF!,#REF!, ""), 0)</f>
        <v>#REF!</v>
      </c>
      <c r="AI528" s="1" t="e">
        <f>_xlfn.XLOOKUP($L528,Pos!$A:$A,Pos!Y:Y,_xlfn.XLOOKUP($L528,#REF!,#REF!, ""), 0)</f>
        <v>#REF!</v>
      </c>
      <c r="AJ528" s="1" t="e">
        <f>_xlfn.XLOOKUP($L528,Pos!$A:$A,Pos!Z:Z,_xlfn.XLOOKUP($L528,#REF!,#REF!, ""), 0)</f>
        <v>#REF!</v>
      </c>
      <c r="AK528" s="1" t="e">
        <f>_xlfn.XLOOKUP($L528,Pos!$A:$A,Pos!AA:AA,_xlfn.XLOOKUP($L528,#REF!,#REF!, ""), 0)</f>
        <v>#REF!</v>
      </c>
      <c r="AL528" s="1" t="e">
        <f>_xlfn.XLOOKUP($L528,Pos!$A:$A,Pos!AB:AB,_xlfn.XLOOKUP($L528,#REF!,#REF!, ""), 0)</f>
        <v>#REF!</v>
      </c>
      <c r="AM528" s="1" t="e">
        <f>_xlfn.XLOOKUP($L528,Pos!$A:$A,Pos!AC:AC,_xlfn.XLOOKUP($L528,#REF!,#REF!, ""), 0)</f>
        <v>#REF!</v>
      </c>
      <c r="AN528" s="1" t="e">
        <f>_xlfn.XLOOKUP($L528,Pos!$A:$A,Pos!AD:AD,_xlfn.XLOOKUP($L528,#REF!,#REF!, ""), 0)</f>
        <v>#REF!</v>
      </c>
      <c r="AO528" s="1" t="e">
        <f>_xlfn.XLOOKUP($L528,Pos!$A:$A,Pos!AE:AE,_xlfn.XLOOKUP($L528,#REF!,#REF!, ""), 0)</f>
        <v>#REF!</v>
      </c>
      <c r="AP528" s="1" t="e">
        <f>_xlfn.XLOOKUP($L528,Pos!$A:$A,Pos!AF:AF,_xlfn.XLOOKUP($L528,#REF!,#REF!, ""), 0)</f>
        <v>#REF!</v>
      </c>
      <c r="AQ528" s="1" t="e">
        <f>_xlfn.XLOOKUP($L528,Pos!$A:$A,Pos!AG:AG,_xlfn.XLOOKUP($L528,#REF!,#REF!, ""), 0)</f>
        <v>#REF!</v>
      </c>
      <c r="AR528" s="1" t="e">
        <f>_xlfn.XLOOKUP($L528,Pos!$A:$A,Pos!AH:AH,_xlfn.XLOOKUP($L528,#REF!,#REF!, ""), 0)</f>
        <v>#REF!</v>
      </c>
      <c r="AS528" s="1" t="e">
        <f>_xlfn.XLOOKUP($L528,Pos!$A:$A,Pos!AI:AI,_xlfn.XLOOKUP($L528,#REF!,#REF!, ""), 0)</f>
        <v>#REF!</v>
      </c>
      <c r="AT528" s="1" t="e">
        <f>_xlfn.XLOOKUP($L528,Pos!$A:$A,Pos!AJ:AJ,_xlfn.XLOOKUP($L528,#REF!,#REF!, ""), 0)</f>
        <v>#REF!</v>
      </c>
      <c r="AU528" s="1" t="e">
        <f>_xlfn.XLOOKUP($L528,Pos!$A:$A,Pos!AK:AK,_xlfn.XLOOKUP($L528,#REF!,#REF!, ""), 0)</f>
        <v>#REF!</v>
      </c>
      <c r="AV528" s="1" t="e">
        <f>_xlfn.XLOOKUP($L528,Pos!$A:$A,Pos!AL:AL,_xlfn.XLOOKUP($L528,#REF!,#REF!, ""), 0)</f>
        <v>#REF!</v>
      </c>
      <c r="AW528" s="1" t="e">
        <f>_xlfn.XLOOKUP($L528,Pos!$A:$A,Pos!AM:AM,_xlfn.XLOOKUP($L528,#REF!,#REF!, ""), 0)</f>
        <v>#REF!</v>
      </c>
      <c r="AX528" s="1" t="e">
        <f>_xlfn.XLOOKUP($L528,Pos!$A:$A,Pos!AN:AN,_xlfn.XLOOKUP($L528,#REF!,#REF!, ""), 0)</f>
        <v>#REF!</v>
      </c>
      <c r="AY528" s="1" t="e">
        <f>_xlfn.XLOOKUP($L528,Pos!$A:$A,Pos!AO:AO,_xlfn.XLOOKUP($L528,#REF!,#REF!, ""), 0)</f>
        <v>#REF!</v>
      </c>
      <c r="AZ528" s="7" t="str">
        <f t="shared" si="177"/>
        <v>OUT</v>
      </c>
      <c r="BA528" s="1">
        <f>IF(OR(_xlfn.XLOOKUP(L528,Pos!B:B,Pos!L:L,FALSE)="ESG Reason",_xlfn.XLOOKUP(L528,Pos!B:B,Pos!L:L,FALSE)="Blacklisted"),1,0)</f>
        <v>0</v>
      </c>
      <c r="BC528" s="11">
        <v>8.7898396531280523E-11</v>
      </c>
      <c r="BD528" s="11">
        <f>_xlfn.XLOOKUP($L528,Pos!$B:$B,Pos!H:H,0, 0)</f>
        <v>0</v>
      </c>
      <c r="BE528" s="11">
        <f>_xlfn.XLOOKUP($L528,Pos!$B:$B,Pos!I:I,0, 0)</f>
        <v>4.3532826529229271E-4</v>
      </c>
      <c r="BF528" s="18">
        <f t="shared" si="178"/>
        <v>4.3532826529229271E-4</v>
      </c>
      <c r="BG528" s="1">
        <f t="shared" si="179"/>
        <v>1</v>
      </c>
      <c r="BH528" s="1">
        <f t="shared" si="180"/>
        <v>27</v>
      </c>
      <c r="BI528" s="18">
        <f t="shared" si="181"/>
        <v>8.7898396531280523E-11</v>
      </c>
      <c r="BJ528" s="3">
        <f t="shared" si="182"/>
        <v>0</v>
      </c>
      <c r="BK528" s="18">
        <f t="shared" si="183"/>
        <v>0</v>
      </c>
    </row>
    <row r="529" spans="3:63" x14ac:dyDescent="0.25">
      <c r="C529" s="3"/>
      <c r="D529" s="3"/>
      <c r="E529" s="3"/>
      <c r="F529" s="3"/>
      <c r="G529" s="51" t="s">
        <v>451</v>
      </c>
      <c r="H529" s="8" t="str">
        <f t="shared" si="173"/>
        <v>0%North America</v>
      </c>
      <c r="I529" s="11" cm="1">
        <f t="array" ref="I529">IF(
   AZ529 = "OUT", 0,IF(
   BD529 &gt;= LARGE(IF(ISNUMBER(BD:BD), BD:BD), 3),
   BE529 - 0.001,
   IF(BE529 &gt;=VLOOKUP(P529,mapping!$A:$B,2,FALSE), BE529,VLOOKUP(P529,mapping!$A$2:$B$8,2,FALSE))
))</f>
        <v>0</v>
      </c>
      <c r="J529" s="11" cm="1">
        <f t="array" ref="J529">IF(
    AZ529="OUT",0,IF(IF(
                      BD529&gt;=LARGE(IF(ISNUMBER(BD:BD),BD:BD),3),
                      BE529+0.001,
                      VLOOKUP(H529,mapping!$D:$E,2,FALSE)
                      )&gt;I529,
                   IF(
                      BD529&gt;=LARGE(IF(ISNUMBER(BD:BD),BD:BD),3),
                      BE529+0.001,
                      VLOOKUP(H529,mapping!$D:$E,2,FALSE)
                      ),
                   I529+0.002))</f>
        <v>0</v>
      </c>
      <c r="K529" s="8">
        <f t="shared" si="174"/>
        <v>4.3492350377282238E-4</v>
      </c>
      <c r="L529" s="1" t="str">
        <f>Pos!B924</f>
        <v>US2172041061</v>
      </c>
      <c r="M529" s="1" t="str">
        <f>_xlfn.XLOOKUP($L529,Pos!B:B,Pos!D:D,, 0)</f>
        <v>Copart, Inc.</v>
      </c>
      <c r="N529" s="1" t="str">
        <f>_xlfn.XLOOKUP($L529,Pos!B:B,Pos!E:E,, 0)</f>
        <v>Retail</v>
      </c>
      <c r="O529" s="1" t="str">
        <f t="shared" si="175"/>
        <v>Retail_North America</v>
      </c>
      <c r="P529" s="1" t="str">
        <f>_xlfn.XLOOKUP($L529,Pos!B:B,Pos!F:F,, 0)</f>
        <v>North America</v>
      </c>
      <c r="Q529" s="1">
        <v>0</v>
      </c>
      <c r="R529" s="9">
        <f>_xlfn.XLOOKUP($L529,Pos!$B:$B,Pos!N:N,0, 0)</f>
        <v>0</v>
      </c>
      <c r="S529" s="9">
        <f>_xlfn.XLOOKUP($L529,Pos!$B:$B,Pos!O:O,0, 0)</f>
        <v>3.8641670000000001</v>
      </c>
      <c r="T529" s="9">
        <f>_xlfn.XLOOKUP($L529,Pos!$B:$B,Pos!P:P,0, 0)</f>
        <v>6.2</v>
      </c>
      <c r="U529" s="9">
        <f>_xlfn.XLOOKUP($L529,Pos!$B:$B,Pos!Q:Q,0, 0)</f>
        <v>0.7</v>
      </c>
      <c r="V529" s="9">
        <f>_xlfn.XLOOKUP($L529,Pos!$B:$B,Pos!R:R,0, 0)</f>
        <v>8.5666670000000007</v>
      </c>
      <c r="W529" s="9">
        <f>_xlfn.XLOOKUP($L529,Pos!$B:$B,Pos!S:S,0, 0)</f>
        <v>3.9733329999999998</v>
      </c>
      <c r="X529" s="9" t="str">
        <f>_xlfn.XLOOKUP($L529,Pos!$B:$B,Pos!J:J,0, 0)</f>
        <v>Outperform</v>
      </c>
      <c r="Y529" s="1">
        <v>0</v>
      </c>
      <c r="Z529" s="1">
        <v>0</v>
      </c>
      <c r="AA529" s="1">
        <f t="shared" si="176"/>
        <v>0</v>
      </c>
      <c r="AB529" s="9">
        <f>_xlfn.XLOOKUP(L529,Pos!B:B,Pos!K:K,-1,0)</f>
        <v>0.7407407407407407</v>
      </c>
      <c r="AC529" s="1" t="e">
        <f>_xlfn.XLOOKUP($L529,Pos!$A:$A,Pos!S:S,_xlfn.XLOOKUP($L529,#REF!,#REF!, ""), 0)</f>
        <v>#REF!</v>
      </c>
      <c r="AD529" s="1" t="e">
        <f>_xlfn.XLOOKUP($L529,Pos!$A:$A,Pos!T:T,_xlfn.XLOOKUP($L529,#REF!,#REF!, ""), 0)</f>
        <v>#REF!</v>
      </c>
      <c r="AE529" s="1" t="e">
        <f>_xlfn.XLOOKUP($L529,Pos!$A:$A,Pos!U:U,_xlfn.XLOOKUP($L529,#REF!,#REF!, ""), 0)</f>
        <v>#REF!</v>
      </c>
      <c r="AF529" s="1" t="e">
        <f>_xlfn.XLOOKUP($L529,Pos!$A:$A,Pos!V:V,_xlfn.XLOOKUP($L529,#REF!,#REF!, ""), 0)</f>
        <v>#REF!</v>
      </c>
      <c r="AG529" s="1" t="e">
        <f>_xlfn.XLOOKUP($L529,Pos!$A:$A,Pos!W:W,_xlfn.XLOOKUP($L529,#REF!,#REF!, ""), 0)</f>
        <v>#REF!</v>
      </c>
      <c r="AH529" s="1" t="e">
        <f>_xlfn.XLOOKUP($L529,Pos!$A:$A,Pos!X:X,_xlfn.XLOOKUP($L529,#REF!,#REF!, ""), 0)</f>
        <v>#REF!</v>
      </c>
      <c r="AI529" s="1" t="e">
        <f>_xlfn.XLOOKUP($L529,Pos!$A:$A,Pos!Y:Y,_xlfn.XLOOKUP($L529,#REF!,#REF!, ""), 0)</f>
        <v>#REF!</v>
      </c>
      <c r="AJ529" s="1" t="e">
        <f>_xlfn.XLOOKUP($L529,Pos!$A:$A,Pos!Z:Z,_xlfn.XLOOKUP($L529,#REF!,#REF!, ""), 0)</f>
        <v>#REF!</v>
      </c>
      <c r="AK529" s="1" t="e">
        <f>_xlfn.XLOOKUP($L529,Pos!$A:$A,Pos!AA:AA,_xlfn.XLOOKUP($L529,#REF!,#REF!, ""), 0)</f>
        <v>#REF!</v>
      </c>
      <c r="AL529" s="1" t="e">
        <f>_xlfn.XLOOKUP($L529,Pos!$A:$A,Pos!AB:AB,_xlfn.XLOOKUP($L529,#REF!,#REF!, ""), 0)</f>
        <v>#REF!</v>
      </c>
      <c r="AM529" s="1" t="e">
        <f>_xlfn.XLOOKUP($L529,Pos!$A:$A,Pos!AC:AC,_xlfn.XLOOKUP($L529,#REF!,#REF!, ""), 0)</f>
        <v>#REF!</v>
      </c>
      <c r="AN529" s="1" t="e">
        <f>_xlfn.XLOOKUP($L529,Pos!$A:$A,Pos!AD:AD,_xlfn.XLOOKUP($L529,#REF!,#REF!, ""), 0)</f>
        <v>#REF!</v>
      </c>
      <c r="AO529" s="1" t="e">
        <f>_xlfn.XLOOKUP($L529,Pos!$A:$A,Pos!AE:AE,_xlfn.XLOOKUP($L529,#REF!,#REF!, ""), 0)</f>
        <v>#REF!</v>
      </c>
      <c r="AP529" s="1" t="e">
        <f>_xlfn.XLOOKUP($L529,Pos!$A:$A,Pos!AF:AF,_xlfn.XLOOKUP($L529,#REF!,#REF!, ""), 0)</f>
        <v>#REF!</v>
      </c>
      <c r="AQ529" s="1" t="e">
        <f>_xlfn.XLOOKUP($L529,Pos!$A:$A,Pos!AG:AG,_xlfn.XLOOKUP($L529,#REF!,#REF!, ""), 0)</f>
        <v>#REF!</v>
      </c>
      <c r="AR529" s="1" t="e">
        <f>_xlfn.XLOOKUP($L529,Pos!$A:$A,Pos!AH:AH,_xlfn.XLOOKUP($L529,#REF!,#REF!, ""), 0)</f>
        <v>#REF!</v>
      </c>
      <c r="AS529" s="1" t="e">
        <f>_xlfn.XLOOKUP($L529,Pos!$A:$A,Pos!AI:AI,_xlfn.XLOOKUP($L529,#REF!,#REF!, ""), 0)</f>
        <v>#REF!</v>
      </c>
      <c r="AT529" s="1" t="e">
        <f>_xlfn.XLOOKUP($L529,Pos!$A:$A,Pos!AJ:AJ,_xlfn.XLOOKUP($L529,#REF!,#REF!, ""), 0)</f>
        <v>#REF!</v>
      </c>
      <c r="AU529" s="1" t="e">
        <f>_xlfn.XLOOKUP($L529,Pos!$A:$A,Pos!AK:AK,_xlfn.XLOOKUP($L529,#REF!,#REF!, ""), 0)</f>
        <v>#REF!</v>
      </c>
      <c r="AV529" s="1" t="e">
        <f>_xlfn.XLOOKUP($L529,Pos!$A:$A,Pos!AL:AL,_xlfn.XLOOKUP($L529,#REF!,#REF!, ""), 0)</f>
        <v>#REF!</v>
      </c>
      <c r="AW529" s="1" t="e">
        <f>_xlfn.XLOOKUP($L529,Pos!$A:$A,Pos!AM:AM,_xlfn.XLOOKUP($L529,#REF!,#REF!, ""), 0)</f>
        <v>#REF!</v>
      </c>
      <c r="AX529" s="1" t="e">
        <f>_xlfn.XLOOKUP($L529,Pos!$A:$A,Pos!AN:AN,_xlfn.XLOOKUP($L529,#REF!,#REF!, ""), 0)</f>
        <v>#REF!</v>
      </c>
      <c r="AY529" s="1" t="e">
        <f>_xlfn.XLOOKUP($L529,Pos!$A:$A,Pos!AO:AO,_xlfn.XLOOKUP($L529,#REF!,#REF!, ""), 0)</f>
        <v>#REF!</v>
      </c>
      <c r="AZ529" s="7" t="str">
        <f t="shared" si="177"/>
        <v>OUT</v>
      </c>
      <c r="BA529" s="1">
        <f>IF(OR(_xlfn.XLOOKUP(L529,Pos!B:B,Pos!L:L,FALSE)="ESG Reason",_xlfn.XLOOKUP(L529,Pos!B:B,Pos!L:L,FALSE)="Blacklisted"),1,0)</f>
        <v>1</v>
      </c>
      <c r="BC529" s="11">
        <v>2.0074831905516299E-10</v>
      </c>
      <c r="BD529" s="11">
        <f>_xlfn.XLOOKUP($L529,Pos!$B:$B,Pos!H:H,0, 0)</f>
        <v>0</v>
      </c>
      <c r="BE529" s="11">
        <f>_xlfn.XLOOKUP($L529,Pos!$B:$B,Pos!I:I,0, 0)</f>
        <v>4.3492350377282238E-4</v>
      </c>
      <c r="BF529" s="18">
        <f t="shared" si="178"/>
        <v>4.3492350377282238E-4</v>
      </c>
      <c r="BG529" s="1">
        <f t="shared" si="179"/>
        <v>1</v>
      </c>
      <c r="BH529" s="1">
        <f t="shared" si="180"/>
        <v>34</v>
      </c>
      <c r="BI529" s="18">
        <f t="shared" si="181"/>
        <v>2.0074831905516299E-10</v>
      </c>
      <c r="BJ529" s="3">
        <f t="shared" si="182"/>
        <v>0</v>
      </c>
      <c r="BK529" s="18">
        <f t="shared" si="183"/>
        <v>0</v>
      </c>
    </row>
    <row r="530" spans="3:63" x14ac:dyDescent="0.25">
      <c r="C530" s="3"/>
      <c r="D530" s="3"/>
      <c r="E530" s="3"/>
      <c r="F530" s="3"/>
      <c r="G530" s="51" t="s">
        <v>468</v>
      </c>
      <c r="H530" s="8" t="str">
        <f t="shared" si="173"/>
        <v>0%North America</v>
      </c>
      <c r="I530" s="11" cm="1">
        <f t="array" ref="I530">IF(
   AZ530 = "OUT", 0,IF(
   BD530 &gt;= LARGE(IF(ISNUMBER(BD:BD), BD:BD), 3),
   BE530 - 0.001,
   IF(BE530 &gt;=VLOOKUP(P530,mapping!$A:$B,2,FALSE), BE530,VLOOKUP(P530,mapping!$A$2:$B$8,2,FALSE))
))</f>
        <v>0</v>
      </c>
      <c r="J530" s="11" cm="1">
        <f t="array" ref="J530">IF(
    AZ530="OUT",0,IF(IF(
                      BD530&gt;=LARGE(IF(ISNUMBER(BD:BD),BD:BD),3),
                      BE530+0.001,
                      VLOOKUP(H530,mapping!$D:$E,2,FALSE)
                      )&gt;I530,
                   IF(
                      BD530&gt;=LARGE(IF(ISNUMBER(BD:BD),BD:BD),3),
                      BE530+0.001,
                      VLOOKUP(H530,mapping!$D:$E,2,FALSE)
                      ),
                   I530+0.002))</f>
        <v>0</v>
      </c>
      <c r="K530" s="8">
        <f t="shared" si="174"/>
        <v>4.3444683132365142E-4</v>
      </c>
      <c r="L530" s="1" t="str">
        <f>Pos!B1288</f>
        <v>US92939U1060</v>
      </c>
      <c r="M530" s="1" t="str">
        <f>_xlfn.XLOOKUP($L530,Pos!B:B,Pos!D:D,, 0)</f>
        <v>WEC Energy Group Inc</v>
      </c>
      <c r="N530" s="1" t="str">
        <f>_xlfn.XLOOKUP($L530,Pos!B:B,Pos!E:E,, 0)</f>
        <v>Utilities</v>
      </c>
      <c r="O530" s="1" t="str">
        <f t="shared" si="175"/>
        <v>Utilities_North America</v>
      </c>
      <c r="P530" s="1" t="str">
        <f>_xlfn.XLOOKUP($L530,Pos!B:B,Pos!F:F,, 0)</f>
        <v>North America</v>
      </c>
      <c r="Q530" s="1">
        <v>0</v>
      </c>
      <c r="R530" s="9">
        <f>_xlfn.XLOOKUP($L530,Pos!$B:$B,Pos!N:N,0, 0)</f>
        <v>6.95</v>
      </c>
      <c r="S530" s="9">
        <f>_xlfn.XLOOKUP($L530,Pos!$B:$B,Pos!O:O,0, 0)</f>
        <v>3.1647500000000002</v>
      </c>
      <c r="T530" s="9">
        <f>_xlfn.XLOOKUP($L530,Pos!$B:$B,Pos!P:P,0, 0)</f>
        <v>5.55</v>
      </c>
      <c r="U530" s="9">
        <f>_xlfn.XLOOKUP($L530,Pos!$B:$B,Pos!Q:Q,0, 0)</f>
        <v>5</v>
      </c>
      <c r="V530" s="9">
        <f>_xlfn.XLOOKUP($L530,Pos!$B:$B,Pos!R:R,0, 0)</f>
        <v>8.6333330000000004</v>
      </c>
      <c r="W530" s="9">
        <f>_xlfn.XLOOKUP($L530,Pos!$B:$B,Pos!S:S,0, 0)</f>
        <v>5.92</v>
      </c>
      <c r="X530" s="9" t="str">
        <f>_xlfn.XLOOKUP($L530,Pos!$B:$B,Pos!J:J,0, 0)</f>
        <v>Outperform</v>
      </c>
      <c r="Y530" s="1">
        <v>0</v>
      </c>
      <c r="Z530" s="1">
        <v>0</v>
      </c>
      <c r="AA530" s="1">
        <f t="shared" si="176"/>
        <v>0</v>
      </c>
      <c r="AB530" s="9">
        <f>_xlfn.XLOOKUP(L530,Pos!B:B,Pos!K:K,-1,0)</f>
        <v>3.0303030303030298</v>
      </c>
      <c r="AC530" s="1" t="e">
        <f>_xlfn.XLOOKUP($L530,Pos!$A:$A,Pos!S:S,_xlfn.XLOOKUP($L530,#REF!,#REF!, ""), 0)</f>
        <v>#REF!</v>
      </c>
      <c r="AD530" s="1" t="e">
        <f>_xlfn.XLOOKUP($L530,Pos!$A:$A,Pos!T:T,_xlfn.XLOOKUP($L530,#REF!,#REF!, ""), 0)</f>
        <v>#REF!</v>
      </c>
      <c r="AE530" s="1" t="e">
        <f>_xlfn.XLOOKUP($L530,Pos!$A:$A,Pos!U:U,_xlfn.XLOOKUP($L530,#REF!,#REF!, ""), 0)</f>
        <v>#REF!</v>
      </c>
      <c r="AF530" s="1" t="e">
        <f>_xlfn.XLOOKUP($L530,Pos!$A:$A,Pos!V:V,_xlfn.XLOOKUP($L530,#REF!,#REF!, ""), 0)</f>
        <v>#REF!</v>
      </c>
      <c r="AG530" s="1" t="e">
        <f>_xlfn.XLOOKUP($L530,Pos!$A:$A,Pos!W:W,_xlfn.XLOOKUP($L530,#REF!,#REF!, ""), 0)</f>
        <v>#REF!</v>
      </c>
      <c r="AH530" s="1" t="e">
        <f>_xlfn.XLOOKUP($L530,Pos!$A:$A,Pos!X:X,_xlfn.XLOOKUP($L530,#REF!,#REF!, ""), 0)</f>
        <v>#REF!</v>
      </c>
      <c r="AI530" s="1" t="e">
        <f>_xlfn.XLOOKUP($L530,Pos!$A:$A,Pos!Y:Y,_xlfn.XLOOKUP($L530,#REF!,#REF!, ""), 0)</f>
        <v>#REF!</v>
      </c>
      <c r="AJ530" s="1" t="e">
        <f>_xlfn.XLOOKUP($L530,Pos!$A:$A,Pos!Z:Z,_xlfn.XLOOKUP($L530,#REF!,#REF!, ""), 0)</f>
        <v>#REF!</v>
      </c>
      <c r="AK530" s="1" t="e">
        <f>_xlfn.XLOOKUP($L530,Pos!$A:$A,Pos!AA:AA,_xlfn.XLOOKUP($L530,#REF!,#REF!, ""), 0)</f>
        <v>#REF!</v>
      </c>
      <c r="AL530" s="1" t="e">
        <f>_xlfn.XLOOKUP($L530,Pos!$A:$A,Pos!AB:AB,_xlfn.XLOOKUP($L530,#REF!,#REF!, ""), 0)</f>
        <v>#REF!</v>
      </c>
      <c r="AM530" s="1" t="e">
        <f>_xlfn.XLOOKUP($L530,Pos!$A:$A,Pos!AC:AC,_xlfn.XLOOKUP($L530,#REF!,#REF!, ""), 0)</f>
        <v>#REF!</v>
      </c>
      <c r="AN530" s="1" t="e">
        <f>_xlfn.XLOOKUP($L530,Pos!$A:$A,Pos!AD:AD,_xlfn.XLOOKUP($L530,#REF!,#REF!, ""), 0)</f>
        <v>#REF!</v>
      </c>
      <c r="AO530" s="1" t="e">
        <f>_xlfn.XLOOKUP($L530,Pos!$A:$A,Pos!AE:AE,_xlfn.XLOOKUP($L530,#REF!,#REF!, ""), 0)</f>
        <v>#REF!</v>
      </c>
      <c r="AP530" s="1" t="e">
        <f>_xlfn.XLOOKUP($L530,Pos!$A:$A,Pos!AF:AF,_xlfn.XLOOKUP($L530,#REF!,#REF!, ""), 0)</f>
        <v>#REF!</v>
      </c>
      <c r="AQ530" s="1" t="e">
        <f>_xlfn.XLOOKUP($L530,Pos!$A:$A,Pos!AG:AG,_xlfn.XLOOKUP($L530,#REF!,#REF!, ""), 0)</f>
        <v>#REF!</v>
      </c>
      <c r="AR530" s="1" t="e">
        <f>_xlfn.XLOOKUP($L530,Pos!$A:$A,Pos!AH:AH,_xlfn.XLOOKUP($L530,#REF!,#REF!, ""), 0)</f>
        <v>#REF!</v>
      </c>
      <c r="AS530" s="1" t="e">
        <f>_xlfn.XLOOKUP($L530,Pos!$A:$A,Pos!AI:AI,_xlfn.XLOOKUP($L530,#REF!,#REF!, ""), 0)</f>
        <v>#REF!</v>
      </c>
      <c r="AT530" s="1" t="e">
        <f>_xlfn.XLOOKUP($L530,Pos!$A:$A,Pos!AJ:AJ,_xlfn.XLOOKUP($L530,#REF!,#REF!, ""), 0)</f>
        <v>#REF!</v>
      </c>
      <c r="AU530" s="1" t="e">
        <f>_xlfn.XLOOKUP($L530,Pos!$A:$A,Pos!AK:AK,_xlfn.XLOOKUP($L530,#REF!,#REF!, ""), 0)</f>
        <v>#REF!</v>
      </c>
      <c r="AV530" s="1" t="e">
        <f>_xlfn.XLOOKUP($L530,Pos!$A:$A,Pos!AL:AL,_xlfn.XLOOKUP($L530,#REF!,#REF!, ""), 0)</f>
        <v>#REF!</v>
      </c>
      <c r="AW530" s="1" t="e">
        <f>_xlfn.XLOOKUP($L530,Pos!$A:$A,Pos!AM:AM,_xlfn.XLOOKUP($L530,#REF!,#REF!, ""), 0)</f>
        <v>#REF!</v>
      </c>
      <c r="AX530" s="1" t="e">
        <f>_xlfn.XLOOKUP($L530,Pos!$A:$A,Pos!AN:AN,_xlfn.XLOOKUP($L530,#REF!,#REF!, ""), 0)</f>
        <v>#REF!</v>
      </c>
      <c r="AY530" s="1" t="e">
        <f>_xlfn.XLOOKUP($L530,Pos!$A:$A,Pos!AO:AO,_xlfn.XLOOKUP($L530,#REF!,#REF!, ""), 0)</f>
        <v>#REF!</v>
      </c>
      <c r="AZ530" s="7" t="str">
        <f t="shared" si="177"/>
        <v>OUT</v>
      </c>
      <c r="BA530" s="1">
        <f>IF(OR(_xlfn.XLOOKUP(L530,Pos!B:B,Pos!L:L,FALSE)="ESG Reason",_xlfn.XLOOKUP(L530,Pos!B:B,Pos!L:L,FALSE)="Blacklisted"),1,0)</f>
        <v>1</v>
      </c>
      <c r="BC530" s="11">
        <v>9.1554244683845196E-11</v>
      </c>
      <c r="BD530" s="11">
        <f>_xlfn.XLOOKUP($L530,Pos!$B:$B,Pos!H:H,0, 0)</f>
        <v>0</v>
      </c>
      <c r="BE530" s="11">
        <f>_xlfn.XLOOKUP($L530,Pos!$B:$B,Pos!I:I,0, 0)</f>
        <v>4.3444683132365142E-4</v>
      </c>
      <c r="BF530" s="18">
        <f t="shared" si="178"/>
        <v>4.3444683132365142E-4</v>
      </c>
      <c r="BG530" s="1">
        <f t="shared" si="179"/>
        <v>1</v>
      </c>
      <c r="BH530" s="1">
        <f t="shared" si="180"/>
        <v>38</v>
      </c>
      <c r="BI530" s="18">
        <f t="shared" si="181"/>
        <v>9.1554244683845196E-11</v>
      </c>
      <c r="BJ530" s="3">
        <f t="shared" si="182"/>
        <v>0</v>
      </c>
      <c r="BK530" s="18">
        <f t="shared" si="183"/>
        <v>0</v>
      </c>
    </row>
    <row r="531" spans="3:63" x14ac:dyDescent="0.25">
      <c r="C531" s="3"/>
      <c r="D531" s="3"/>
      <c r="E531" s="3"/>
      <c r="F531" s="3"/>
      <c r="G531" s="51" t="s">
        <v>452</v>
      </c>
      <c r="H531" s="8" t="str">
        <f t="shared" si="173"/>
        <v>0%North America</v>
      </c>
      <c r="I531" s="11" cm="1">
        <f t="array" ref="I531">IF(
   AZ531 = "OUT", 0,IF(
   BD531 &gt;= LARGE(IF(ISNUMBER(BD:BD), BD:BD), 3),
   BE531 - 0.001,
   IF(BE531 &gt;=VLOOKUP(P531,mapping!$A:$B,2,FALSE), BE531,VLOOKUP(P531,mapping!$A$2:$B$8,2,FALSE))
))</f>
        <v>0</v>
      </c>
      <c r="J531" s="11" cm="1">
        <f t="array" ref="J531">IF(
    AZ531="OUT",0,IF(IF(
                      BD531&gt;=LARGE(IF(ISNUMBER(BD:BD),BD:BD),3),
                      BE531+0.001,
                      VLOOKUP(H531,mapping!$D:$E,2,FALSE)
                      )&gt;I531,
                   IF(
                      BD531&gt;=LARGE(IF(ISNUMBER(BD:BD),BD:BD),3),
                      BE531+0.001,
                      VLOOKUP(H531,mapping!$D:$E,2,FALSE)
                      ),
                   I531+0.002))</f>
        <v>0</v>
      </c>
      <c r="K531" s="8">
        <f t="shared" si="174"/>
        <v>4.3239471942434579E-4</v>
      </c>
      <c r="L531" s="1" t="str">
        <f>Pos!B994</f>
        <v>US31620M1062</v>
      </c>
      <c r="M531" s="1" t="str">
        <f>_xlfn.XLOOKUP($L531,Pos!B:B,Pos!D:D,, 0)</f>
        <v>Fidelity National Information Services, Inc.</v>
      </c>
      <c r="N531" s="1" t="str">
        <f>_xlfn.XLOOKUP($L531,Pos!B:B,Pos!E:E,, 0)</f>
        <v>Industrial Goods &amp; Services</v>
      </c>
      <c r="O531" s="1" t="str">
        <f t="shared" si="175"/>
        <v>Industrial Goods &amp; Services_North America</v>
      </c>
      <c r="P531" s="1" t="str">
        <f>_xlfn.XLOOKUP($L531,Pos!B:B,Pos!F:F,, 0)</f>
        <v>North America</v>
      </c>
      <c r="Q531" s="1">
        <v>0</v>
      </c>
      <c r="R531" s="9">
        <f>_xlfn.XLOOKUP($L531,Pos!$B:$B,Pos!N:N,0, 0)</f>
        <v>7.93</v>
      </c>
      <c r="S531" s="9">
        <f>_xlfn.XLOOKUP($L531,Pos!$B:$B,Pos!O:O,0, 0)</f>
        <v>6.2953330000000003</v>
      </c>
      <c r="T531" s="9">
        <f>_xlfn.XLOOKUP($L531,Pos!$B:$B,Pos!P:P,0, 0)</f>
        <v>2.5499999999999998</v>
      </c>
      <c r="U531" s="9">
        <f>_xlfn.XLOOKUP($L531,Pos!$B:$B,Pos!Q:Q,0, 0)</f>
        <v>3.5</v>
      </c>
      <c r="V531" s="9">
        <f>_xlfn.XLOOKUP($L531,Pos!$B:$B,Pos!R:R,0, 0)</f>
        <v>5.5666669999999998</v>
      </c>
      <c r="W531" s="9">
        <f>_xlfn.XLOOKUP($L531,Pos!$B:$B,Pos!S:S,0, 0)</f>
        <v>3.1783329999999999</v>
      </c>
      <c r="X531" s="9" t="str">
        <f>_xlfn.XLOOKUP($L531,Pos!$B:$B,Pos!J:J,0, 0)</f>
        <v>Outperform</v>
      </c>
      <c r="Y531" s="1">
        <v>0</v>
      </c>
      <c r="Z531" s="1">
        <v>0</v>
      </c>
      <c r="AA531" s="1">
        <f t="shared" si="176"/>
        <v>0</v>
      </c>
      <c r="AB531" s="9">
        <f>_xlfn.XLOOKUP(L531,Pos!B:B,Pos!K:K,-1,0)</f>
        <v>6.875</v>
      </c>
      <c r="AC531" s="1" t="e">
        <f>_xlfn.XLOOKUP($L531,Pos!$A:$A,Pos!S:S,_xlfn.XLOOKUP($L531,#REF!,#REF!, ""), 0)</f>
        <v>#REF!</v>
      </c>
      <c r="AD531" s="1" t="e">
        <f>_xlfn.XLOOKUP($L531,Pos!$A:$A,Pos!T:T,_xlfn.XLOOKUP($L531,#REF!,#REF!, ""), 0)</f>
        <v>#REF!</v>
      </c>
      <c r="AE531" s="1" t="e">
        <f>_xlfn.XLOOKUP($L531,Pos!$A:$A,Pos!U:U,_xlfn.XLOOKUP($L531,#REF!,#REF!, ""), 0)</f>
        <v>#REF!</v>
      </c>
      <c r="AF531" s="1" t="e">
        <f>_xlfn.XLOOKUP($L531,Pos!$A:$A,Pos!V:V,_xlfn.XLOOKUP($L531,#REF!,#REF!, ""), 0)</f>
        <v>#REF!</v>
      </c>
      <c r="AG531" s="1" t="e">
        <f>_xlfn.XLOOKUP($L531,Pos!$A:$A,Pos!W:W,_xlfn.XLOOKUP($L531,#REF!,#REF!, ""), 0)</f>
        <v>#REF!</v>
      </c>
      <c r="AH531" s="1" t="e">
        <f>_xlfn.XLOOKUP($L531,Pos!$A:$A,Pos!X:X,_xlfn.XLOOKUP($L531,#REF!,#REF!, ""), 0)</f>
        <v>#REF!</v>
      </c>
      <c r="AI531" s="1" t="e">
        <f>_xlfn.XLOOKUP($L531,Pos!$A:$A,Pos!Y:Y,_xlfn.XLOOKUP($L531,#REF!,#REF!, ""), 0)</f>
        <v>#REF!</v>
      </c>
      <c r="AJ531" s="1" t="e">
        <f>_xlfn.XLOOKUP($L531,Pos!$A:$A,Pos!Z:Z,_xlfn.XLOOKUP($L531,#REF!,#REF!, ""), 0)</f>
        <v>#REF!</v>
      </c>
      <c r="AK531" s="1" t="e">
        <f>_xlfn.XLOOKUP($L531,Pos!$A:$A,Pos!AA:AA,_xlfn.XLOOKUP($L531,#REF!,#REF!, ""), 0)</f>
        <v>#REF!</v>
      </c>
      <c r="AL531" s="1" t="e">
        <f>_xlfn.XLOOKUP($L531,Pos!$A:$A,Pos!AB:AB,_xlfn.XLOOKUP($L531,#REF!,#REF!, ""), 0)</f>
        <v>#REF!</v>
      </c>
      <c r="AM531" s="1" t="e">
        <f>_xlfn.XLOOKUP($L531,Pos!$A:$A,Pos!AC:AC,_xlfn.XLOOKUP($L531,#REF!,#REF!, ""), 0)</f>
        <v>#REF!</v>
      </c>
      <c r="AN531" s="1" t="e">
        <f>_xlfn.XLOOKUP($L531,Pos!$A:$A,Pos!AD:AD,_xlfn.XLOOKUP($L531,#REF!,#REF!, ""), 0)</f>
        <v>#REF!</v>
      </c>
      <c r="AO531" s="1" t="e">
        <f>_xlfn.XLOOKUP($L531,Pos!$A:$A,Pos!AE:AE,_xlfn.XLOOKUP($L531,#REF!,#REF!, ""), 0)</f>
        <v>#REF!</v>
      </c>
      <c r="AP531" s="1" t="e">
        <f>_xlfn.XLOOKUP($L531,Pos!$A:$A,Pos!AF:AF,_xlfn.XLOOKUP($L531,#REF!,#REF!, ""), 0)</f>
        <v>#REF!</v>
      </c>
      <c r="AQ531" s="1" t="e">
        <f>_xlfn.XLOOKUP($L531,Pos!$A:$A,Pos!AG:AG,_xlfn.XLOOKUP($L531,#REF!,#REF!, ""), 0)</f>
        <v>#REF!</v>
      </c>
      <c r="AR531" s="1" t="e">
        <f>_xlfn.XLOOKUP($L531,Pos!$A:$A,Pos!AH:AH,_xlfn.XLOOKUP($L531,#REF!,#REF!, ""), 0)</f>
        <v>#REF!</v>
      </c>
      <c r="AS531" s="1" t="e">
        <f>_xlfn.XLOOKUP($L531,Pos!$A:$A,Pos!AI:AI,_xlfn.XLOOKUP($L531,#REF!,#REF!, ""), 0)</f>
        <v>#REF!</v>
      </c>
      <c r="AT531" s="1" t="e">
        <f>_xlfn.XLOOKUP($L531,Pos!$A:$A,Pos!AJ:AJ,_xlfn.XLOOKUP($L531,#REF!,#REF!, ""), 0)</f>
        <v>#REF!</v>
      </c>
      <c r="AU531" s="1" t="e">
        <f>_xlfn.XLOOKUP($L531,Pos!$A:$A,Pos!AK:AK,_xlfn.XLOOKUP($L531,#REF!,#REF!, ""), 0)</f>
        <v>#REF!</v>
      </c>
      <c r="AV531" s="1" t="e">
        <f>_xlfn.XLOOKUP($L531,Pos!$A:$A,Pos!AL:AL,_xlfn.XLOOKUP($L531,#REF!,#REF!, ""), 0)</f>
        <v>#REF!</v>
      </c>
      <c r="AW531" s="1" t="e">
        <f>_xlfn.XLOOKUP($L531,Pos!$A:$A,Pos!AM:AM,_xlfn.XLOOKUP($L531,#REF!,#REF!, ""), 0)</f>
        <v>#REF!</v>
      </c>
      <c r="AX531" s="1" t="e">
        <f>_xlfn.XLOOKUP($L531,Pos!$A:$A,Pos!AN:AN,_xlfn.XLOOKUP($L531,#REF!,#REF!, ""), 0)</f>
        <v>#REF!</v>
      </c>
      <c r="AY531" s="1" t="e">
        <f>_xlfn.XLOOKUP($L531,Pos!$A:$A,Pos!AO:AO,_xlfn.XLOOKUP($L531,#REF!,#REF!, ""), 0)</f>
        <v>#REF!</v>
      </c>
      <c r="AZ531" s="7" t="str">
        <f t="shared" si="177"/>
        <v>OUT</v>
      </c>
      <c r="BA531" s="1">
        <f>IF(OR(_xlfn.XLOOKUP(L531,Pos!B:B,Pos!L:L,FALSE)="ESG Reason",_xlfn.XLOOKUP(L531,Pos!B:B,Pos!L:L,FALSE)="Blacklisted"),1,0)</f>
        <v>0</v>
      </c>
      <c r="BC531" s="11">
        <v>8.6308018493315825E-11</v>
      </c>
      <c r="BD531" s="11">
        <f>_xlfn.XLOOKUP($L531,Pos!$B:$B,Pos!H:H,0, 0)</f>
        <v>0</v>
      </c>
      <c r="BE531" s="11">
        <f>_xlfn.XLOOKUP($L531,Pos!$B:$B,Pos!I:I,0, 0)</f>
        <v>4.3239471942434579E-4</v>
      </c>
      <c r="BF531" s="18">
        <f t="shared" si="178"/>
        <v>4.3239471942434579E-4</v>
      </c>
      <c r="BG531" s="1">
        <f t="shared" si="179"/>
        <v>1</v>
      </c>
      <c r="BH531" s="1">
        <f t="shared" si="180"/>
        <v>29</v>
      </c>
      <c r="BI531" s="18">
        <f t="shared" si="181"/>
        <v>8.6308018493315825E-11</v>
      </c>
      <c r="BJ531" s="3">
        <f t="shared" si="182"/>
        <v>0</v>
      </c>
      <c r="BK531" s="18">
        <f t="shared" si="183"/>
        <v>0</v>
      </c>
    </row>
    <row r="532" spans="3:63" x14ac:dyDescent="0.25">
      <c r="C532" s="3"/>
      <c r="D532" s="3"/>
      <c r="E532" s="3"/>
      <c r="F532" s="3"/>
      <c r="G532" s="51" t="s">
        <v>465</v>
      </c>
      <c r="H532" s="8" t="str">
        <f t="shared" si="173"/>
        <v>0%North America</v>
      </c>
      <c r="I532" s="11" cm="1">
        <f t="array" ref="I532">IF(
   AZ532 = "OUT", 0,IF(
   BD532 &gt;= LARGE(IF(ISNUMBER(BD:BD), BD:BD), 3),
   BE532 - 0.001,
   IF(BE532 &gt;=VLOOKUP(P532,mapping!$A:$B,2,FALSE), BE532,VLOOKUP(P532,mapping!$A$2:$B$8,2,FALSE))
))</f>
        <v>0</v>
      </c>
      <c r="J532" s="11" cm="1">
        <f t="array" ref="J532">IF(
    AZ532="OUT",0,IF(IF(
                      BD532&gt;=LARGE(IF(ISNUMBER(BD:BD),BD:BD),3),
                      BE532+0.001,
                      VLOOKUP(H532,mapping!$D:$E,2,FALSE)
                      )&gt;I532,
                   IF(
                      BD532&gt;=LARGE(IF(ISNUMBER(BD:BD),BD:BD),3),
                      BE532+0.001,
                      VLOOKUP(H532,mapping!$D:$E,2,FALSE)
                      ),
                   I532+0.002))</f>
        <v>0</v>
      </c>
      <c r="K532" s="8">
        <f t="shared" si="174"/>
        <v>4.3133515838227342E-4</v>
      </c>
      <c r="L532" s="1" t="str">
        <f>Pos!B114</f>
        <v>CA45823T1066</v>
      </c>
      <c r="M532" s="1" t="str">
        <f>_xlfn.XLOOKUP($L532,Pos!B:B,Pos!D:D,, 0)</f>
        <v>Intact Financial Corporation</v>
      </c>
      <c r="N532" s="1" t="str">
        <f>_xlfn.XLOOKUP($L532,Pos!B:B,Pos!E:E,, 0)</f>
        <v>Insurance</v>
      </c>
      <c r="O532" s="1" t="str">
        <f t="shared" si="175"/>
        <v>Insurance_North America</v>
      </c>
      <c r="P532" s="1" t="str">
        <f>_xlfn.XLOOKUP($L532,Pos!B:B,Pos!F:F,, 0)</f>
        <v>North America</v>
      </c>
      <c r="Q532" s="1">
        <v>0</v>
      </c>
      <c r="R532" s="9">
        <f>_xlfn.XLOOKUP($L532,Pos!$B:$B,Pos!N:N,0, 0)</f>
        <v>5.0999999999999996</v>
      </c>
      <c r="S532" s="9">
        <f>_xlfn.XLOOKUP($L532,Pos!$B:$B,Pos!O:O,0, 0)</f>
        <v>4.3025000000000002</v>
      </c>
      <c r="T532" s="9">
        <f>_xlfn.XLOOKUP($L532,Pos!$B:$B,Pos!P:P,0, 0)</f>
        <v>4.8333329999999997</v>
      </c>
      <c r="U532" s="9">
        <f>_xlfn.XLOOKUP($L532,Pos!$B:$B,Pos!Q:Q,0, 0)</f>
        <v>2.6</v>
      </c>
      <c r="V532" s="9">
        <f>_xlfn.XLOOKUP($L532,Pos!$B:$B,Pos!R:R,0, 0)</f>
        <v>6.7</v>
      </c>
      <c r="W532" s="9">
        <f>_xlfn.XLOOKUP($L532,Pos!$B:$B,Pos!S:S,0, 0)</f>
        <v>6.2408330000000003</v>
      </c>
      <c r="X532" s="9" t="str">
        <f>_xlfn.XLOOKUP($L532,Pos!$B:$B,Pos!J:J,0, 0)</f>
        <v>Outperform</v>
      </c>
      <c r="Y532" s="1">
        <v>0</v>
      </c>
      <c r="Z532" s="1">
        <v>0</v>
      </c>
      <c r="AA532" s="1">
        <f t="shared" si="176"/>
        <v>0</v>
      </c>
      <c r="AB532" s="9">
        <f>_xlfn.XLOOKUP(L532,Pos!B:B,Pos!K:K,-1,0)</f>
        <v>-1</v>
      </c>
      <c r="AC532" s="1" t="e">
        <f>_xlfn.XLOOKUP($L532,Pos!$A:$A,Pos!S:S,_xlfn.XLOOKUP($L532,#REF!,#REF!, ""), 0)</f>
        <v>#REF!</v>
      </c>
      <c r="AD532" s="1" t="e">
        <f>_xlfn.XLOOKUP($L532,Pos!$A:$A,Pos!T:T,_xlfn.XLOOKUP($L532,#REF!,#REF!, ""), 0)</f>
        <v>#REF!</v>
      </c>
      <c r="AE532" s="1" t="e">
        <f>_xlfn.XLOOKUP($L532,Pos!$A:$A,Pos!U:U,_xlfn.XLOOKUP($L532,#REF!,#REF!, ""), 0)</f>
        <v>#REF!</v>
      </c>
      <c r="AF532" s="1" t="e">
        <f>_xlfn.XLOOKUP($L532,Pos!$A:$A,Pos!V:V,_xlfn.XLOOKUP($L532,#REF!,#REF!, ""), 0)</f>
        <v>#REF!</v>
      </c>
      <c r="AG532" s="1" t="e">
        <f>_xlfn.XLOOKUP($L532,Pos!$A:$A,Pos!W:W,_xlfn.XLOOKUP($L532,#REF!,#REF!, ""), 0)</f>
        <v>#REF!</v>
      </c>
      <c r="AH532" s="1" t="e">
        <f>_xlfn.XLOOKUP($L532,Pos!$A:$A,Pos!X:X,_xlfn.XLOOKUP($L532,#REF!,#REF!, ""), 0)</f>
        <v>#REF!</v>
      </c>
      <c r="AI532" s="1" t="e">
        <f>_xlfn.XLOOKUP($L532,Pos!$A:$A,Pos!Y:Y,_xlfn.XLOOKUP($L532,#REF!,#REF!, ""), 0)</f>
        <v>#REF!</v>
      </c>
      <c r="AJ532" s="1" t="e">
        <f>_xlfn.XLOOKUP($L532,Pos!$A:$A,Pos!Z:Z,_xlfn.XLOOKUP($L532,#REF!,#REF!, ""), 0)</f>
        <v>#REF!</v>
      </c>
      <c r="AK532" s="1" t="e">
        <f>_xlfn.XLOOKUP($L532,Pos!$A:$A,Pos!AA:AA,_xlfn.XLOOKUP($L532,#REF!,#REF!, ""), 0)</f>
        <v>#REF!</v>
      </c>
      <c r="AL532" s="1" t="e">
        <f>_xlfn.XLOOKUP($L532,Pos!$A:$A,Pos!AB:AB,_xlfn.XLOOKUP($L532,#REF!,#REF!, ""), 0)</f>
        <v>#REF!</v>
      </c>
      <c r="AM532" s="1" t="e">
        <f>_xlfn.XLOOKUP($L532,Pos!$A:$A,Pos!AC:AC,_xlfn.XLOOKUP($L532,#REF!,#REF!, ""), 0)</f>
        <v>#REF!</v>
      </c>
      <c r="AN532" s="1" t="e">
        <f>_xlfn.XLOOKUP($L532,Pos!$A:$A,Pos!AD:AD,_xlfn.XLOOKUP($L532,#REF!,#REF!, ""), 0)</f>
        <v>#REF!</v>
      </c>
      <c r="AO532" s="1" t="e">
        <f>_xlfn.XLOOKUP($L532,Pos!$A:$A,Pos!AE:AE,_xlfn.XLOOKUP($L532,#REF!,#REF!, ""), 0)</f>
        <v>#REF!</v>
      </c>
      <c r="AP532" s="1" t="e">
        <f>_xlfn.XLOOKUP($L532,Pos!$A:$A,Pos!AF:AF,_xlfn.XLOOKUP($L532,#REF!,#REF!, ""), 0)</f>
        <v>#REF!</v>
      </c>
      <c r="AQ532" s="1" t="e">
        <f>_xlfn.XLOOKUP($L532,Pos!$A:$A,Pos!AG:AG,_xlfn.XLOOKUP($L532,#REF!,#REF!, ""), 0)</f>
        <v>#REF!</v>
      </c>
      <c r="AR532" s="1" t="e">
        <f>_xlfn.XLOOKUP($L532,Pos!$A:$A,Pos!AH:AH,_xlfn.XLOOKUP($L532,#REF!,#REF!, ""), 0)</f>
        <v>#REF!</v>
      </c>
      <c r="AS532" s="1" t="e">
        <f>_xlfn.XLOOKUP($L532,Pos!$A:$A,Pos!AI:AI,_xlfn.XLOOKUP($L532,#REF!,#REF!, ""), 0)</f>
        <v>#REF!</v>
      </c>
      <c r="AT532" s="1" t="e">
        <f>_xlfn.XLOOKUP($L532,Pos!$A:$A,Pos!AJ:AJ,_xlfn.XLOOKUP($L532,#REF!,#REF!, ""), 0)</f>
        <v>#REF!</v>
      </c>
      <c r="AU532" s="1" t="e">
        <f>_xlfn.XLOOKUP($L532,Pos!$A:$A,Pos!AK:AK,_xlfn.XLOOKUP($L532,#REF!,#REF!, ""), 0)</f>
        <v>#REF!</v>
      </c>
      <c r="AV532" s="1" t="e">
        <f>_xlfn.XLOOKUP($L532,Pos!$A:$A,Pos!AL:AL,_xlfn.XLOOKUP($L532,#REF!,#REF!, ""), 0)</f>
        <v>#REF!</v>
      </c>
      <c r="AW532" s="1" t="e">
        <f>_xlfn.XLOOKUP($L532,Pos!$A:$A,Pos!AM:AM,_xlfn.XLOOKUP($L532,#REF!,#REF!, ""), 0)</f>
        <v>#REF!</v>
      </c>
      <c r="AX532" s="1" t="e">
        <f>_xlfn.XLOOKUP($L532,Pos!$A:$A,Pos!AN:AN,_xlfn.XLOOKUP($L532,#REF!,#REF!, ""), 0)</f>
        <v>#REF!</v>
      </c>
      <c r="AY532" s="1" t="e">
        <f>_xlfn.XLOOKUP($L532,Pos!$A:$A,Pos!AO:AO,_xlfn.XLOOKUP($L532,#REF!,#REF!, ""), 0)</f>
        <v>#REF!</v>
      </c>
      <c r="AZ532" s="7" t="str">
        <f t="shared" si="177"/>
        <v>OUT</v>
      </c>
      <c r="BA532" s="1">
        <f>IF(OR(_xlfn.XLOOKUP(L532,Pos!B:B,Pos!L:L,FALSE)="ESG Reason",_xlfn.XLOOKUP(L532,Pos!B:B,Pos!L:L,FALSE)="Blacklisted"),1,0)</f>
        <v>0</v>
      </c>
      <c r="BC532" s="11">
        <v>9.1408940145660489E-11</v>
      </c>
      <c r="BD532" s="11">
        <f>_xlfn.XLOOKUP($L532,Pos!$B:$B,Pos!H:H,0, 0)</f>
        <v>0</v>
      </c>
      <c r="BE532" s="11">
        <f>_xlfn.XLOOKUP($L532,Pos!$B:$B,Pos!I:I,0, 0)</f>
        <v>4.3133515838227342E-4</v>
      </c>
      <c r="BF532" s="18">
        <f t="shared" si="178"/>
        <v>4.3133515838227342E-4</v>
      </c>
      <c r="BG532" s="1">
        <f t="shared" si="179"/>
        <v>1</v>
      </c>
      <c r="BH532" s="1">
        <f t="shared" si="180"/>
        <v>30</v>
      </c>
      <c r="BI532" s="18">
        <f t="shared" si="181"/>
        <v>9.1408940145660489E-11</v>
      </c>
      <c r="BJ532" s="3">
        <f t="shared" si="182"/>
        <v>0</v>
      </c>
      <c r="BK532" s="18">
        <f t="shared" si="183"/>
        <v>0</v>
      </c>
    </row>
    <row r="533" spans="3:63" x14ac:dyDescent="0.25">
      <c r="C533" s="3"/>
      <c r="D533" s="3"/>
      <c r="E533" s="3"/>
      <c r="F533" s="3"/>
      <c r="G533" s="51" t="s">
        <v>460</v>
      </c>
      <c r="H533" s="8" t="str">
        <f t="shared" si="173"/>
        <v>0%North America</v>
      </c>
      <c r="I533" s="11" cm="1">
        <f t="array" ref="I533">IF(
   AZ533 = "OUT", 0,IF(
   BD533 &gt;= LARGE(IF(ISNUMBER(BD:BD), BD:BD), 3),
   BE533 - 0.001,
   IF(BE533 &gt;=VLOOKUP(P533,mapping!$A:$B,2,FALSE), BE533,VLOOKUP(P533,mapping!$A$2:$B$8,2,FALSE))
))</f>
        <v>0</v>
      </c>
      <c r="J533" s="11" cm="1">
        <f t="array" ref="J533">IF(
    AZ533="OUT",0,IF(IF(
                      BD533&gt;=LARGE(IF(ISNUMBER(BD:BD),BD:BD),3),
                      BE533+0.001,
                      VLOOKUP(H533,mapping!$D:$E,2,FALSE)
                      )&gt;I533,
                   IF(
                      BD533&gt;=LARGE(IF(ISNUMBER(BD:BD),BD:BD),3),
                      BE533+0.001,
                      VLOOKUP(H533,mapping!$D:$E,2,FALSE)
                      ),
                   I533+0.002))</f>
        <v>0</v>
      </c>
      <c r="K533" s="8">
        <f t="shared" si="174"/>
        <v>4.3124144413869952E-4</v>
      </c>
      <c r="L533" s="1" t="str">
        <f>Pos!B1289</f>
        <v>US9297401088</v>
      </c>
      <c r="M533" s="1" t="str">
        <f>_xlfn.XLOOKUP($L533,Pos!B:B,Pos!D:D,, 0)</f>
        <v>Westinghouse Air Brake Technologies Corporation</v>
      </c>
      <c r="N533" s="1" t="str">
        <f>_xlfn.XLOOKUP($L533,Pos!B:B,Pos!E:E,, 0)</f>
        <v>Industrial Goods &amp; Services</v>
      </c>
      <c r="O533" s="1" t="str">
        <f t="shared" si="175"/>
        <v>Industrial Goods &amp; Services_North America</v>
      </c>
      <c r="P533" s="1" t="str">
        <f>_xlfn.XLOOKUP($L533,Pos!B:B,Pos!F:F,, 0)</f>
        <v>North America</v>
      </c>
      <c r="Q533" s="1">
        <v>0</v>
      </c>
      <c r="R533" s="9">
        <f>_xlfn.XLOOKUP($L533,Pos!$B:$B,Pos!N:N,0, 0)</f>
        <v>4.1500000000000004</v>
      </c>
      <c r="S533" s="9">
        <f>_xlfn.XLOOKUP($L533,Pos!$B:$B,Pos!O:O,0, 0)</f>
        <v>5.1551669999999996</v>
      </c>
      <c r="T533" s="9">
        <f>_xlfn.XLOOKUP($L533,Pos!$B:$B,Pos!P:P,0, 0)</f>
        <v>3.75</v>
      </c>
      <c r="U533" s="9">
        <f>_xlfn.XLOOKUP($L533,Pos!$B:$B,Pos!Q:Q,0, 0)</f>
        <v>5.8</v>
      </c>
      <c r="V533" s="9">
        <f>_xlfn.XLOOKUP($L533,Pos!$B:$B,Pos!R:R,0, 0)</f>
        <v>6.5666669999999998</v>
      </c>
      <c r="W533" s="9">
        <f>_xlfn.XLOOKUP($L533,Pos!$B:$B,Pos!S:S,0, 0)</f>
        <v>7.4816669999999998</v>
      </c>
      <c r="X533" s="9" t="str">
        <f>_xlfn.XLOOKUP($L533,Pos!$B:$B,Pos!J:J,0, 0)</f>
        <v>Outperform</v>
      </c>
      <c r="Y533" s="1">
        <v>0</v>
      </c>
      <c r="Z533" s="1">
        <v>0</v>
      </c>
      <c r="AA533" s="1">
        <f t="shared" si="176"/>
        <v>0</v>
      </c>
      <c r="AB533" s="9">
        <f>_xlfn.XLOOKUP(L533,Pos!B:B,Pos!K:K,-1,0)</f>
        <v>3.958333333333333</v>
      </c>
      <c r="AC533" s="1" t="e">
        <f>_xlfn.XLOOKUP($L533,Pos!$A:$A,Pos!S:S,_xlfn.XLOOKUP($L533,#REF!,#REF!, ""), 0)</f>
        <v>#REF!</v>
      </c>
      <c r="AD533" s="1" t="e">
        <f>_xlfn.XLOOKUP($L533,Pos!$A:$A,Pos!T:T,_xlfn.XLOOKUP($L533,#REF!,#REF!, ""), 0)</f>
        <v>#REF!</v>
      </c>
      <c r="AE533" s="1" t="e">
        <f>_xlfn.XLOOKUP($L533,Pos!$A:$A,Pos!U:U,_xlfn.XLOOKUP($L533,#REF!,#REF!, ""), 0)</f>
        <v>#REF!</v>
      </c>
      <c r="AF533" s="1" t="e">
        <f>_xlfn.XLOOKUP($L533,Pos!$A:$A,Pos!V:V,_xlfn.XLOOKUP($L533,#REF!,#REF!, ""), 0)</f>
        <v>#REF!</v>
      </c>
      <c r="AG533" s="1" t="e">
        <f>_xlfn.XLOOKUP($L533,Pos!$A:$A,Pos!W:W,_xlfn.XLOOKUP($L533,#REF!,#REF!, ""), 0)</f>
        <v>#REF!</v>
      </c>
      <c r="AH533" s="1" t="e">
        <f>_xlfn.XLOOKUP($L533,Pos!$A:$A,Pos!X:X,_xlfn.XLOOKUP($L533,#REF!,#REF!, ""), 0)</f>
        <v>#REF!</v>
      </c>
      <c r="AI533" s="1" t="e">
        <f>_xlfn.XLOOKUP($L533,Pos!$A:$A,Pos!Y:Y,_xlfn.XLOOKUP($L533,#REF!,#REF!, ""), 0)</f>
        <v>#REF!</v>
      </c>
      <c r="AJ533" s="1" t="e">
        <f>_xlfn.XLOOKUP($L533,Pos!$A:$A,Pos!Z:Z,_xlfn.XLOOKUP($L533,#REF!,#REF!, ""), 0)</f>
        <v>#REF!</v>
      </c>
      <c r="AK533" s="1" t="e">
        <f>_xlfn.XLOOKUP($L533,Pos!$A:$A,Pos!AA:AA,_xlfn.XLOOKUP($L533,#REF!,#REF!, ""), 0)</f>
        <v>#REF!</v>
      </c>
      <c r="AL533" s="1" t="e">
        <f>_xlfn.XLOOKUP($L533,Pos!$A:$A,Pos!AB:AB,_xlfn.XLOOKUP($L533,#REF!,#REF!, ""), 0)</f>
        <v>#REF!</v>
      </c>
      <c r="AM533" s="1" t="e">
        <f>_xlfn.XLOOKUP($L533,Pos!$A:$A,Pos!AC:AC,_xlfn.XLOOKUP($L533,#REF!,#REF!, ""), 0)</f>
        <v>#REF!</v>
      </c>
      <c r="AN533" s="1" t="e">
        <f>_xlfn.XLOOKUP($L533,Pos!$A:$A,Pos!AD:AD,_xlfn.XLOOKUP($L533,#REF!,#REF!, ""), 0)</f>
        <v>#REF!</v>
      </c>
      <c r="AO533" s="1" t="e">
        <f>_xlfn.XLOOKUP($L533,Pos!$A:$A,Pos!AE:AE,_xlfn.XLOOKUP($L533,#REF!,#REF!, ""), 0)</f>
        <v>#REF!</v>
      </c>
      <c r="AP533" s="1" t="e">
        <f>_xlfn.XLOOKUP($L533,Pos!$A:$A,Pos!AF:AF,_xlfn.XLOOKUP($L533,#REF!,#REF!, ""), 0)</f>
        <v>#REF!</v>
      </c>
      <c r="AQ533" s="1" t="e">
        <f>_xlfn.XLOOKUP($L533,Pos!$A:$A,Pos!AG:AG,_xlfn.XLOOKUP($L533,#REF!,#REF!, ""), 0)</f>
        <v>#REF!</v>
      </c>
      <c r="AR533" s="1" t="e">
        <f>_xlfn.XLOOKUP($L533,Pos!$A:$A,Pos!AH:AH,_xlfn.XLOOKUP($L533,#REF!,#REF!, ""), 0)</f>
        <v>#REF!</v>
      </c>
      <c r="AS533" s="1" t="e">
        <f>_xlfn.XLOOKUP($L533,Pos!$A:$A,Pos!AI:AI,_xlfn.XLOOKUP($L533,#REF!,#REF!, ""), 0)</f>
        <v>#REF!</v>
      </c>
      <c r="AT533" s="1" t="e">
        <f>_xlfn.XLOOKUP($L533,Pos!$A:$A,Pos!AJ:AJ,_xlfn.XLOOKUP($L533,#REF!,#REF!, ""), 0)</f>
        <v>#REF!</v>
      </c>
      <c r="AU533" s="1" t="e">
        <f>_xlfn.XLOOKUP($L533,Pos!$A:$A,Pos!AK:AK,_xlfn.XLOOKUP($L533,#REF!,#REF!, ""), 0)</f>
        <v>#REF!</v>
      </c>
      <c r="AV533" s="1" t="e">
        <f>_xlfn.XLOOKUP($L533,Pos!$A:$A,Pos!AL:AL,_xlfn.XLOOKUP($L533,#REF!,#REF!, ""), 0)</f>
        <v>#REF!</v>
      </c>
      <c r="AW533" s="1" t="e">
        <f>_xlfn.XLOOKUP($L533,Pos!$A:$A,Pos!AM:AM,_xlfn.XLOOKUP($L533,#REF!,#REF!, ""), 0)</f>
        <v>#REF!</v>
      </c>
      <c r="AX533" s="1" t="e">
        <f>_xlfn.XLOOKUP($L533,Pos!$A:$A,Pos!AN:AN,_xlfn.XLOOKUP($L533,#REF!,#REF!, ""), 0)</f>
        <v>#REF!</v>
      </c>
      <c r="AY533" s="1" t="e">
        <f>_xlfn.XLOOKUP($L533,Pos!$A:$A,Pos!AO:AO,_xlfn.XLOOKUP($L533,#REF!,#REF!, ""), 0)</f>
        <v>#REF!</v>
      </c>
      <c r="AZ533" s="7" t="str">
        <f t="shared" si="177"/>
        <v>OUT</v>
      </c>
      <c r="BA533" s="1">
        <f>IF(OR(_xlfn.XLOOKUP(L533,Pos!B:B,Pos!L:L,FALSE)="ESG Reason",_xlfn.XLOOKUP(L533,Pos!B:B,Pos!L:L,FALSE)="Blacklisted"),1,0)</f>
        <v>0</v>
      </c>
      <c r="BC533" s="11">
        <v>8.6308018493317234E-11</v>
      </c>
      <c r="BD533" s="11">
        <f>_xlfn.XLOOKUP($L533,Pos!$B:$B,Pos!H:H,0, 0)</f>
        <v>0</v>
      </c>
      <c r="BE533" s="11">
        <f>_xlfn.XLOOKUP($L533,Pos!$B:$B,Pos!I:I,0, 0)</f>
        <v>4.3124144413869952E-4</v>
      </c>
      <c r="BF533" s="18">
        <f t="shared" si="178"/>
        <v>4.3124144413869952E-4</v>
      </c>
      <c r="BG533" s="1">
        <f t="shared" si="179"/>
        <v>1</v>
      </c>
      <c r="BH533" s="1">
        <f t="shared" si="180"/>
        <v>29</v>
      </c>
      <c r="BI533" s="18">
        <f t="shared" si="181"/>
        <v>8.6308018493317234E-11</v>
      </c>
      <c r="BJ533" s="3">
        <f t="shared" si="182"/>
        <v>0</v>
      </c>
      <c r="BK533" s="18">
        <f t="shared" si="183"/>
        <v>0</v>
      </c>
    </row>
    <row r="534" spans="3:63" x14ac:dyDescent="0.25">
      <c r="C534" s="3"/>
      <c r="D534" s="3"/>
      <c r="E534" s="3"/>
      <c r="F534" s="3"/>
      <c r="G534" s="51" t="s">
        <v>461</v>
      </c>
      <c r="H534" s="8" t="str">
        <f t="shared" si="173"/>
        <v>0%North America</v>
      </c>
      <c r="I534" s="11" cm="1">
        <f t="array" ref="I534">IF(
   AZ534 = "OUT", 0,IF(
   BD534 &gt;= LARGE(IF(ISNUMBER(BD:BD), BD:BD), 3),
   BE534 - 0.001,
   IF(BE534 &gt;=VLOOKUP(P534,mapping!$A:$B,2,FALSE), BE534,VLOOKUP(P534,mapping!$A$2:$B$8,2,FALSE))
))</f>
        <v>0</v>
      </c>
      <c r="J534" s="11" cm="1">
        <f t="array" ref="J534">IF(
    AZ534="OUT",0,IF(IF(
                      BD534&gt;=LARGE(IF(ISNUMBER(BD:BD),BD:BD),3),
                      BE534+0.001,
                      VLOOKUP(H534,mapping!$D:$E,2,FALSE)
                      )&gt;I534,
                   IF(
                      BD534&gt;=LARGE(IF(ISNUMBER(BD:BD),BD:BD),3),
                      BE534+0.001,
                      VLOOKUP(H534,mapping!$D:$E,2,FALSE)
                      ),
                   I534+0.002))</f>
        <v>0</v>
      </c>
      <c r="K534" s="8">
        <f t="shared" si="174"/>
        <v>4.3027489723379222E-4</v>
      </c>
      <c r="L534" s="1" t="str">
        <f>Pos!B1276</f>
        <v>US92276F1003</v>
      </c>
      <c r="M534" s="1" t="str">
        <f>_xlfn.XLOOKUP($L534,Pos!B:B,Pos!D:D,, 0)</f>
        <v>Ventas, Inc.</v>
      </c>
      <c r="N534" s="1" t="str">
        <f>_xlfn.XLOOKUP($L534,Pos!B:B,Pos!E:E,, 0)</f>
        <v>Real Estate</v>
      </c>
      <c r="O534" s="1" t="str">
        <f t="shared" si="175"/>
        <v>Real Estate_North America</v>
      </c>
      <c r="P534" s="1" t="str">
        <f>_xlfn.XLOOKUP($L534,Pos!B:B,Pos!F:F,, 0)</f>
        <v>North America</v>
      </c>
      <c r="Q534" s="1">
        <v>0</v>
      </c>
      <c r="R534" s="9">
        <f>_xlfn.XLOOKUP($L534,Pos!$B:$B,Pos!N:N,0, 0)</f>
        <v>4.5199999999999996</v>
      </c>
      <c r="S534" s="9">
        <f>_xlfn.XLOOKUP($L534,Pos!$B:$B,Pos!O:O,0, 0)</f>
        <v>3.2038329999999999</v>
      </c>
      <c r="T534" s="9">
        <f>_xlfn.XLOOKUP($L534,Pos!$B:$B,Pos!P:P,0, 0)</f>
        <v>4.25</v>
      </c>
      <c r="U534" s="9">
        <f>_xlfn.XLOOKUP($L534,Pos!$B:$B,Pos!Q:Q,0, 0)</f>
        <v>7.7</v>
      </c>
      <c r="V534" s="9">
        <f>_xlfn.XLOOKUP($L534,Pos!$B:$B,Pos!R:R,0, 0)</f>
        <v>8.033334</v>
      </c>
      <c r="W534" s="9">
        <f>_xlfn.XLOOKUP($L534,Pos!$B:$B,Pos!S:S,0, 0)</f>
        <v>7.4066669999999997</v>
      </c>
      <c r="X534" s="9" t="str">
        <f>_xlfn.XLOOKUP($L534,Pos!$B:$B,Pos!J:J,0, 0)</f>
        <v>Outperform</v>
      </c>
      <c r="Y534" s="1">
        <v>0</v>
      </c>
      <c r="Z534" s="1">
        <v>0</v>
      </c>
      <c r="AA534" s="1">
        <f t="shared" si="176"/>
        <v>0</v>
      </c>
      <c r="AB534" s="9">
        <f>_xlfn.XLOOKUP(L534,Pos!B:B,Pos!K:K,-1,0)</f>
        <v>4.5714285714285712</v>
      </c>
      <c r="AC534" s="1" t="e">
        <f>_xlfn.XLOOKUP($L534,Pos!$A:$A,Pos!S:S,_xlfn.XLOOKUP($L534,#REF!,#REF!, ""), 0)</f>
        <v>#REF!</v>
      </c>
      <c r="AD534" s="1" t="e">
        <f>_xlfn.XLOOKUP($L534,Pos!$A:$A,Pos!T:T,_xlfn.XLOOKUP($L534,#REF!,#REF!, ""), 0)</f>
        <v>#REF!</v>
      </c>
      <c r="AE534" s="1" t="e">
        <f>_xlfn.XLOOKUP($L534,Pos!$A:$A,Pos!U:U,_xlfn.XLOOKUP($L534,#REF!,#REF!, ""), 0)</f>
        <v>#REF!</v>
      </c>
      <c r="AF534" s="1" t="e">
        <f>_xlfn.XLOOKUP($L534,Pos!$A:$A,Pos!V:V,_xlfn.XLOOKUP($L534,#REF!,#REF!, ""), 0)</f>
        <v>#REF!</v>
      </c>
      <c r="AG534" s="1" t="e">
        <f>_xlfn.XLOOKUP($L534,Pos!$A:$A,Pos!W:W,_xlfn.XLOOKUP($L534,#REF!,#REF!, ""), 0)</f>
        <v>#REF!</v>
      </c>
      <c r="AH534" s="1" t="e">
        <f>_xlfn.XLOOKUP($L534,Pos!$A:$A,Pos!X:X,_xlfn.XLOOKUP($L534,#REF!,#REF!, ""), 0)</f>
        <v>#REF!</v>
      </c>
      <c r="AI534" s="1" t="e">
        <f>_xlfn.XLOOKUP($L534,Pos!$A:$A,Pos!Y:Y,_xlfn.XLOOKUP($L534,#REF!,#REF!, ""), 0)</f>
        <v>#REF!</v>
      </c>
      <c r="AJ534" s="1" t="e">
        <f>_xlfn.XLOOKUP($L534,Pos!$A:$A,Pos!Z:Z,_xlfn.XLOOKUP($L534,#REF!,#REF!, ""), 0)</f>
        <v>#REF!</v>
      </c>
      <c r="AK534" s="1" t="e">
        <f>_xlfn.XLOOKUP($L534,Pos!$A:$A,Pos!AA:AA,_xlfn.XLOOKUP($L534,#REF!,#REF!, ""), 0)</f>
        <v>#REF!</v>
      </c>
      <c r="AL534" s="1" t="e">
        <f>_xlfn.XLOOKUP($L534,Pos!$A:$A,Pos!AB:AB,_xlfn.XLOOKUP($L534,#REF!,#REF!, ""), 0)</f>
        <v>#REF!</v>
      </c>
      <c r="AM534" s="1" t="e">
        <f>_xlfn.XLOOKUP($L534,Pos!$A:$A,Pos!AC:AC,_xlfn.XLOOKUP($L534,#REF!,#REF!, ""), 0)</f>
        <v>#REF!</v>
      </c>
      <c r="AN534" s="1" t="e">
        <f>_xlfn.XLOOKUP($L534,Pos!$A:$A,Pos!AD:AD,_xlfn.XLOOKUP($L534,#REF!,#REF!, ""), 0)</f>
        <v>#REF!</v>
      </c>
      <c r="AO534" s="1" t="e">
        <f>_xlfn.XLOOKUP($L534,Pos!$A:$A,Pos!AE:AE,_xlfn.XLOOKUP($L534,#REF!,#REF!, ""), 0)</f>
        <v>#REF!</v>
      </c>
      <c r="AP534" s="1" t="e">
        <f>_xlfn.XLOOKUP($L534,Pos!$A:$A,Pos!AF:AF,_xlfn.XLOOKUP($L534,#REF!,#REF!, ""), 0)</f>
        <v>#REF!</v>
      </c>
      <c r="AQ534" s="1" t="e">
        <f>_xlfn.XLOOKUP($L534,Pos!$A:$A,Pos!AG:AG,_xlfn.XLOOKUP($L534,#REF!,#REF!, ""), 0)</f>
        <v>#REF!</v>
      </c>
      <c r="AR534" s="1" t="e">
        <f>_xlfn.XLOOKUP($L534,Pos!$A:$A,Pos!AH:AH,_xlfn.XLOOKUP($L534,#REF!,#REF!, ""), 0)</f>
        <v>#REF!</v>
      </c>
      <c r="AS534" s="1" t="e">
        <f>_xlfn.XLOOKUP($L534,Pos!$A:$A,Pos!AI:AI,_xlfn.XLOOKUP($L534,#REF!,#REF!, ""), 0)</f>
        <v>#REF!</v>
      </c>
      <c r="AT534" s="1" t="e">
        <f>_xlfn.XLOOKUP($L534,Pos!$A:$A,Pos!AJ:AJ,_xlfn.XLOOKUP($L534,#REF!,#REF!, ""), 0)</f>
        <v>#REF!</v>
      </c>
      <c r="AU534" s="1" t="e">
        <f>_xlfn.XLOOKUP($L534,Pos!$A:$A,Pos!AK:AK,_xlfn.XLOOKUP($L534,#REF!,#REF!, ""), 0)</f>
        <v>#REF!</v>
      </c>
      <c r="AV534" s="1" t="e">
        <f>_xlfn.XLOOKUP($L534,Pos!$A:$A,Pos!AL:AL,_xlfn.XLOOKUP($L534,#REF!,#REF!, ""), 0)</f>
        <v>#REF!</v>
      </c>
      <c r="AW534" s="1" t="e">
        <f>_xlfn.XLOOKUP($L534,Pos!$A:$A,Pos!AM:AM,_xlfn.XLOOKUP($L534,#REF!,#REF!, ""), 0)</f>
        <v>#REF!</v>
      </c>
      <c r="AX534" s="1" t="e">
        <f>_xlfn.XLOOKUP($L534,Pos!$A:$A,Pos!AN:AN,_xlfn.XLOOKUP($L534,#REF!,#REF!, ""), 0)</f>
        <v>#REF!</v>
      </c>
      <c r="AY534" s="1" t="e">
        <f>_xlfn.XLOOKUP($L534,Pos!$A:$A,Pos!AO:AO,_xlfn.XLOOKUP($L534,#REF!,#REF!, ""), 0)</f>
        <v>#REF!</v>
      </c>
      <c r="AZ534" s="7" t="str">
        <f t="shared" si="177"/>
        <v>OUT</v>
      </c>
      <c r="BA534" s="1">
        <f>IF(OR(_xlfn.XLOOKUP(L534,Pos!B:B,Pos!L:L,FALSE)="ESG Reason",_xlfn.XLOOKUP(L534,Pos!B:B,Pos!L:L,FALSE)="Blacklisted"),1,0)</f>
        <v>0</v>
      </c>
      <c r="BC534" s="11">
        <v>9.6619474476452651E-11</v>
      </c>
      <c r="BD534" s="11">
        <f>_xlfn.XLOOKUP($L534,Pos!$B:$B,Pos!H:H,0, 0)</f>
        <v>0</v>
      </c>
      <c r="BE534" s="11">
        <f>_xlfn.XLOOKUP($L534,Pos!$B:$B,Pos!I:I,0, 0)</f>
        <v>4.3027489723379222E-4</v>
      </c>
      <c r="BF534" s="18">
        <f t="shared" si="178"/>
        <v>4.3027489723379222E-4</v>
      </c>
      <c r="BG534" s="1">
        <f t="shared" si="179"/>
        <v>1</v>
      </c>
      <c r="BH534" s="1">
        <f t="shared" si="180"/>
        <v>33</v>
      </c>
      <c r="BI534" s="18">
        <f t="shared" si="181"/>
        <v>9.6619474476452651E-11</v>
      </c>
      <c r="BJ534" s="3">
        <f t="shared" si="182"/>
        <v>0</v>
      </c>
      <c r="BK534" s="18">
        <f t="shared" si="183"/>
        <v>0</v>
      </c>
    </row>
    <row r="535" spans="3:63" x14ac:dyDescent="0.25">
      <c r="C535" s="3"/>
      <c r="D535" s="3"/>
      <c r="E535" s="3"/>
      <c r="F535" s="3"/>
      <c r="G535" s="51" t="s">
        <v>469</v>
      </c>
      <c r="H535" s="8" t="str">
        <f t="shared" si="173"/>
        <v>0%North America</v>
      </c>
      <c r="I535" s="11" cm="1">
        <f t="array" ref="I535">IF(
   AZ535 = "OUT", 0,IF(
   BD535 &gt;= LARGE(IF(ISNUMBER(BD:BD), BD:BD), 3),
   BE535 - 0.001,
   IF(BE535 &gt;=VLOOKUP(P535,mapping!$A:$B,2,FALSE), BE535,VLOOKUP(P535,mapping!$A$2:$B$8,2,FALSE))
))</f>
        <v>0</v>
      </c>
      <c r="J535" s="11" cm="1">
        <f t="array" ref="J535">IF(
    AZ535="OUT",0,IF(IF(
                      BD535&gt;=LARGE(IF(ISNUMBER(BD:BD),BD:BD),3),
                      BE535+0.001,
                      VLOOKUP(H535,mapping!$D:$E,2,FALSE)
                      )&gt;I535,
                   IF(
                      BD535&gt;=LARGE(IF(ISNUMBER(BD:BD),BD:BD),3),
                      BE535+0.001,
                      VLOOKUP(H535,mapping!$D:$E,2,FALSE)
                      ),
                   I535+0.002))</f>
        <v>0</v>
      </c>
      <c r="K535" s="8">
        <f t="shared" si="174"/>
        <v>4.2770780706323578E-4</v>
      </c>
      <c r="L535" s="1" t="str">
        <f>Pos!B1156</f>
        <v>US69331C1080</v>
      </c>
      <c r="M535" s="1" t="str">
        <f>_xlfn.XLOOKUP($L535,Pos!B:B,Pos!D:D,, 0)</f>
        <v>PG&amp;E Corporation</v>
      </c>
      <c r="N535" s="1" t="str">
        <f>_xlfn.XLOOKUP($L535,Pos!B:B,Pos!E:E,, 0)</f>
        <v>Utilities</v>
      </c>
      <c r="O535" s="1" t="str">
        <f t="shared" si="175"/>
        <v>Utilities_North America</v>
      </c>
      <c r="P535" s="1" t="str">
        <f>_xlfn.XLOOKUP($L535,Pos!B:B,Pos!F:F,, 0)</f>
        <v>North America</v>
      </c>
      <c r="Q535" s="1">
        <v>0</v>
      </c>
      <c r="R535" s="9">
        <f>_xlfn.XLOOKUP($L535,Pos!$B:$B,Pos!N:N,0, 0)</f>
        <v>2.61</v>
      </c>
      <c r="S535" s="9">
        <f>_xlfn.XLOOKUP($L535,Pos!$B:$B,Pos!O:O,0, 0)</f>
        <v>9.3879999999999999</v>
      </c>
      <c r="T535" s="9">
        <f>_xlfn.XLOOKUP($L535,Pos!$B:$B,Pos!P:P,0, 0)</f>
        <v>2.4750000000000001</v>
      </c>
      <c r="U535" s="9">
        <f>_xlfn.XLOOKUP($L535,Pos!$B:$B,Pos!Q:Q,0, 0)</f>
        <v>3.3</v>
      </c>
      <c r="V535" s="9">
        <f>_xlfn.XLOOKUP($L535,Pos!$B:$B,Pos!R:R,0, 0)</f>
        <v>1.3666670000000001</v>
      </c>
      <c r="W535" s="9">
        <f>_xlfn.XLOOKUP($L535,Pos!$B:$B,Pos!S:S,0, 0)</f>
        <v>6.6966669999999997</v>
      </c>
      <c r="X535" s="9" t="str">
        <f>_xlfn.XLOOKUP($L535,Pos!$B:$B,Pos!J:J,0, 0)</f>
        <v>Outperform</v>
      </c>
      <c r="Y535" s="1">
        <v>0</v>
      </c>
      <c r="Z535" s="1">
        <v>0</v>
      </c>
      <c r="AA535" s="1">
        <f t="shared" si="176"/>
        <v>0</v>
      </c>
      <c r="AB535" s="9">
        <f>_xlfn.XLOOKUP(L535,Pos!B:B,Pos!K:K,-1,0)</f>
        <v>8.4848484848484844</v>
      </c>
      <c r="AC535" s="1" t="e">
        <f>_xlfn.XLOOKUP($L535,Pos!$A:$A,Pos!S:S,_xlfn.XLOOKUP($L535,#REF!,#REF!, ""), 0)</f>
        <v>#REF!</v>
      </c>
      <c r="AD535" s="1" t="e">
        <f>_xlfn.XLOOKUP($L535,Pos!$A:$A,Pos!T:T,_xlfn.XLOOKUP($L535,#REF!,#REF!, ""), 0)</f>
        <v>#REF!</v>
      </c>
      <c r="AE535" s="1" t="e">
        <f>_xlfn.XLOOKUP($L535,Pos!$A:$A,Pos!U:U,_xlfn.XLOOKUP($L535,#REF!,#REF!, ""), 0)</f>
        <v>#REF!</v>
      </c>
      <c r="AF535" s="1" t="e">
        <f>_xlfn.XLOOKUP($L535,Pos!$A:$A,Pos!V:V,_xlfn.XLOOKUP($L535,#REF!,#REF!, ""), 0)</f>
        <v>#REF!</v>
      </c>
      <c r="AG535" s="1" t="e">
        <f>_xlfn.XLOOKUP($L535,Pos!$A:$A,Pos!W:W,_xlfn.XLOOKUP($L535,#REF!,#REF!, ""), 0)</f>
        <v>#REF!</v>
      </c>
      <c r="AH535" s="1" t="e">
        <f>_xlfn.XLOOKUP($L535,Pos!$A:$A,Pos!X:X,_xlfn.XLOOKUP($L535,#REF!,#REF!, ""), 0)</f>
        <v>#REF!</v>
      </c>
      <c r="AI535" s="1" t="e">
        <f>_xlfn.XLOOKUP($L535,Pos!$A:$A,Pos!Y:Y,_xlfn.XLOOKUP($L535,#REF!,#REF!, ""), 0)</f>
        <v>#REF!</v>
      </c>
      <c r="AJ535" s="1" t="e">
        <f>_xlfn.XLOOKUP($L535,Pos!$A:$A,Pos!Z:Z,_xlfn.XLOOKUP($L535,#REF!,#REF!, ""), 0)</f>
        <v>#REF!</v>
      </c>
      <c r="AK535" s="1" t="e">
        <f>_xlfn.XLOOKUP($L535,Pos!$A:$A,Pos!AA:AA,_xlfn.XLOOKUP($L535,#REF!,#REF!, ""), 0)</f>
        <v>#REF!</v>
      </c>
      <c r="AL535" s="1" t="e">
        <f>_xlfn.XLOOKUP($L535,Pos!$A:$A,Pos!AB:AB,_xlfn.XLOOKUP($L535,#REF!,#REF!, ""), 0)</f>
        <v>#REF!</v>
      </c>
      <c r="AM535" s="1" t="e">
        <f>_xlfn.XLOOKUP($L535,Pos!$A:$A,Pos!AC:AC,_xlfn.XLOOKUP($L535,#REF!,#REF!, ""), 0)</f>
        <v>#REF!</v>
      </c>
      <c r="AN535" s="1" t="e">
        <f>_xlfn.XLOOKUP($L535,Pos!$A:$A,Pos!AD:AD,_xlfn.XLOOKUP($L535,#REF!,#REF!, ""), 0)</f>
        <v>#REF!</v>
      </c>
      <c r="AO535" s="1" t="e">
        <f>_xlfn.XLOOKUP($L535,Pos!$A:$A,Pos!AE:AE,_xlfn.XLOOKUP($L535,#REF!,#REF!, ""), 0)</f>
        <v>#REF!</v>
      </c>
      <c r="AP535" s="1" t="e">
        <f>_xlfn.XLOOKUP($L535,Pos!$A:$A,Pos!AF:AF,_xlfn.XLOOKUP($L535,#REF!,#REF!, ""), 0)</f>
        <v>#REF!</v>
      </c>
      <c r="AQ535" s="1" t="e">
        <f>_xlfn.XLOOKUP($L535,Pos!$A:$A,Pos!AG:AG,_xlfn.XLOOKUP($L535,#REF!,#REF!, ""), 0)</f>
        <v>#REF!</v>
      </c>
      <c r="AR535" s="1" t="e">
        <f>_xlfn.XLOOKUP($L535,Pos!$A:$A,Pos!AH:AH,_xlfn.XLOOKUP($L535,#REF!,#REF!, ""), 0)</f>
        <v>#REF!</v>
      </c>
      <c r="AS535" s="1" t="e">
        <f>_xlfn.XLOOKUP($L535,Pos!$A:$A,Pos!AI:AI,_xlfn.XLOOKUP($L535,#REF!,#REF!, ""), 0)</f>
        <v>#REF!</v>
      </c>
      <c r="AT535" s="1" t="e">
        <f>_xlfn.XLOOKUP($L535,Pos!$A:$A,Pos!AJ:AJ,_xlfn.XLOOKUP($L535,#REF!,#REF!, ""), 0)</f>
        <v>#REF!</v>
      </c>
      <c r="AU535" s="1" t="e">
        <f>_xlfn.XLOOKUP($L535,Pos!$A:$A,Pos!AK:AK,_xlfn.XLOOKUP($L535,#REF!,#REF!, ""), 0)</f>
        <v>#REF!</v>
      </c>
      <c r="AV535" s="1" t="e">
        <f>_xlfn.XLOOKUP($L535,Pos!$A:$A,Pos!AL:AL,_xlfn.XLOOKUP($L535,#REF!,#REF!, ""), 0)</f>
        <v>#REF!</v>
      </c>
      <c r="AW535" s="1" t="e">
        <f>_xlfn.XLOOKUP($L535,Pos!$A:$A,Pos!AM:AM,_xlfn.XLOOKUP($L535,#REF!,#REF!, ""), 0)</f>
        <v>#REF!</v>
      </c>
      <c r="AX535" s="1" t="e">
        <f>_xlfn.XLOOKUP($L535,Pos!$A:$A,Pos!AN:AN,_xlfn.XLOOKUP($L535,#REF!,#REF!, ""), 0)</f>
        <v>#REF!</v>
      </c>
      <c r="AY535" s="1" t="e">
        <f>_xlfn.XLOOKUP($L535,Pos!$A:$A,Pos!AO:AO,_xlfn.XLOOKUP($L535,#REF!,#REF!, ""), 0)</f>
        <v>#REF!</v>
      </c>
      <c r="AZ535" s="7" t="str">
        <f t="shared" si="177"/>
        <v>OUT</v>
      </c>
      <c r="BA535" s="1">
        <f>IF(OR(_xlfn.XLOOKUP(L535,Pos!B:B,Pos!L:L,FALSE)="ESG Reason",_xlfn.XLOOKUP(L535,Pos!B:B,Pos!L:L,FALSE)="Blacklisted"),1,0)</f>
        <v>1</v>
      </c>
      <c r="BC535" s="11">
        <v>9.1554244683844317E-11</v>
      </c>
      <c r="BD535" s="11">
        <f>_xlfn.XLOOKUP($L535,Pos!$B:$B,Pos!H:H,0, 0)</f>
        <v>0</v>
      </c>
      <c r="BE535" s="11">
        <f>_xlfn.XLOOKUP($L535,Pos!$B:$B,Pos!I:I,0, 0)</f>
        <v>4.2770780706323578E-4</v>
      </c>
      <c r="BF535" s="18">
        <f t="shared" si="178"/>
        <v>4.2770780706323578E-4</v>
      </c>
      <c r="BG535" s="1">
        <f t="shared" si="179"/>
        <v>1</v>
      </c>
      <c r="BH535" s="1">
        <f t="shared" si="180"/>
        <v>38</v>
      </c>
      <c r="BI535" s="18">
        <f t="shared" si="181"/>
        <v>9.1554244683844317E-11</v>
      </c>
      <c r="BJ535" s="3">
        <f t="shared" si="182"/>
        <v>0</v>
      </c>
      <c r="BK535" s="18">
        <f t="shared" si="183"/>
        <v>0</v>
      </c>
    </row>
    <row r="536" spans="3:63" x14ac:dyDescent="0.25">
      <c r="C536" s="3"/>
      <c r="D536" s="3"/>
      <c r="E536" s="3"/>
      <c r="F536" s="3"/>
      <c r="G536" s="51" t="s">
        <v>459</v>
      </c>
      <c r="H536" s="8" t="str">
        <f t="shared" si="173"/>
        <v>0%West Europe</v>
      </c>
      <c r="I536" s="11" cm="1">
        <f t="array" ref="I536">IF(
   AZ536 = "OUT", 0,IF(
   BD536 &gt;= LARGE(IF(ISNUMBER(BD:BD), BD:BD), 3),
   BE536 - 0.001,
   IF(BE536 &gt;=VLOOKUP(P536,mapping!$A:$B,2,FALSE), BE536,VLOOKUP(P536,mapping!$A$2:$B$8,2,FALSE))
))</f>
        <v>0</v>
      </c>
      <c r="J536" s="11" cm="1">
        <f t="array" ref="J536">IF(
    AZ536="OUT",0,IF(IF(
                      BD536&gt;=LARGE(IF(ISNUMBER(BD:BD),BD:BD),3),
                      BE536+0.001,
                      VLOOKUP(H536,mapping!$D:$E,2,FALSE)
                      )&gt;I536,
                   IF(
                      BD536&gt;=LARGE(IF(ISNUMBER(BD:BD),BD:BD),3),
                      BE536+0.001,
                      VLOOKUP(H536,mapping!$D:$E,2,FALSE)
                      ),
                   I536+0.002))</f>
        <v>0</v>
      </c>
      <c r="K536" s="8">
        <f t="shared" si="174"/>
        <v>4.262407840912593E-4</v>
      </c>
      <c r="L536" s="1" t="str">
        <f>Pos!B4</f>
        <v>AT0000652011</v>
      </c>
      <c r="M536" s="1" t="str">
        <f>_xlfn.XLOOKUP($L536,Pos!B:B,Pos!D:D,, 0)</f>
        <v>Erste Group Bank AG</v>
      </c>
      <c r="N536" s="1" t="str">
        <f>_xlfn.XLOOKUP($L536,Pos!B:B,Pos!E:E,, 0)</f>
        <v>Banks</v>
      </c>
      <c r="O536" s="1" t="str">
        <f t="shared" si="175"/>
        <v>Banks_West Europe</v>
      </c>
      <c r="P536" s="1" t="str">
        <f>_xlfn.XLOOKUP($L536,Pos!B:B,Pos!F:F,, 0)</f>
        <v>West Europe</v>
      </c>
      <c r="Q536" s="1">
        <v>0</v>
      </c>
      <c r="R536" s="9">
        <f>_xlfn.XLOOKUP($L536,Pos!$B:$B,Pos!N:N,0, 0)</f>
        <v>1.69</v>
      </c>
      <c r="S536" s="9">
        <f>_xlfn.XLOOKUP($L536,Pos!$B:$B,Pos!O:O,0, 0)</f>
        <v>4.8949999999999996</v>
      </c>
      <c r="T536" s="9">
        <f>_xlfn.XLOOKUP($L536,Pos!$B:$B,Pos!P:P,0, 0)</f>
        <v>5.65</v>
      </c>
      <c r="U536" s="9">
        <f>_xlfn.XLOOKUP($L536,Pos!$B:$B,Pos!Q:Q,0, 0)</f>
        <v>9.1</v>
      </c>
      <c r="V536" s="9">
        <f>_xlfn.XLOOKUP($L536,Pos!$B:$B,Pos!R:R,0, 0)</f>
        <v>2.6666669999999999</v>
      </c>
      <c r="W536" s="9">
        <f>_xlfn.XLOOKUP($L536,Pos!$B:$B,Pos!S:S,0, 0)</f>
        <v>6.1974999999999998</v>
      </c>
      <c r="X536" s="9" t="str">
        <f>_xlfn.XLOOKUP($L536,Pos!$B:$B,Pos!J:J,0, 0)</f>
        <v>Outperform</v>
      </c>
      <c r="Y536" s="1">
        <v>0</v>
      </c>
      <c r="Z536" s="1">
        <v>0</v>
      </c>
      <c r="AA536" s="1">
        <f t="shared" si="176"/>
        <v>0</v>
      </c>
      <c r="AB536" s="9">
        <f>_xlfn.XLOOKUP(L536,Pos!B:B,Pos!K:K,-1,0)</f>
        <v>1.944444444444444</v>
      </c>
      <c r="AC536" s="1" t="e">
        <f>_xlfn.XLOOKUP($L536,Pos!$A:$A,Pos!S:S,_xlfn.XLOOKUP($L536,#REF!,#REF!, ""), 0)</f>
        <v>#REF!</v>
      </c>
      <c r="AD536" s="1" t="e">
        <f>_xlfn.XLOOKUP($L536,Pos!$A:$A,Pos!T:T,_xlfn.XLOOKUP($L536,#REF!,#REF!, ""), 0)</f>
        <v>#REF!</v>
      </c>
      <c r="AE536" s="1" t="e">
        <f>_xlfn.XLOOKUP($L536,Pos!$A:$A,Pos!U:U,_xlfn.XLOOKUP($L536,#REF!,#REF!, ""), 0)</f>
        <v>#REF!</v>
      </c>
      <c r="AF536" s="1" t="e">
        <f>_xlfn.XLOOKUP($L536,Pos!$A:$A,Pos!V:V,_xlfn.XLOOKUP($L536,#REF!,#REF!, ""), 0)</f>
        <v>#REF!</v>
      </c>
      <c r="AG536" s="1" t="e">
        <f>_xlfn.XLOOKUP($L536,Pos!$A:$A,Pos!W:W,_xlfn.XLOOKUP($L536,#REF!,#REF!, ""), 0)</f>
        <v>#REF!</v>
      </c>
      <c r="AH536" s="1" t="e">
        <f>_xlfn.XLOOKUP($L536,Pos!$A:$A,Pos!X:X,_xlfn.XLOOKUP($L536,#REF!,#REF!, ""), 0)</f>
        <v>#REF!</v>
      </c>
      <c r="AI536" s="1" t="e">
        <f>_xlfn.XLOOKUP($L536,Pos!$A:$A,Pos!Y:Y,_xlfn.XLOOKUP($L536,#REF!,#REF!, ""), 0)</f>
        <v>#REF!</v>
      </c>
      <c r="AJ536" s="1" t="e">
        <f>_xlfn.XLOOKUP($L536,Pos!$A:$A,Pos!Z:Z,_xlfn.XLOOKUP($L536,#REF!,#REF!, ""), 0)</f>
        <v>#REF!</v>
      </c>
      <c r="AK536" s="1" t="e">
        <f>_xlfn.XLOOKUP($L536,Pos!$A:$A,Pos!AA:AA,_xlfn.XLOOKUP($L536,#REF!,#REF!, ""), 0)</f>
        <v>#REF!</v>
      </c>
      <c r="AL536" s="1" t="e">
        <f>_xlfn.XLOOKUP($L536,Pos!$A:$A,Pos!AB:AB,_xlfn.XLOOKUP($L536,#REF!,#REF!, ""), 0)</f>
        <v>#REF!</v>
      </c>
      <c r="AM536" s="1" t="e">
        <f>_xlfn.XLOOKUP($L536,Pos!$A:$A,Pos!AC:AC,_xlfn.XLOOKUP($L536,#REF!,#REF!, ""), 0)</f>
        <v>#REF!</v>
      </c>
      <c r="AN536" s="1" t="e">
        <f>_xlfn.XLOOKUP($L536,Pos!$A:$A,Pos!AD:AD,_xlfn.XLOOKUP($L536,#REF!,#REF!, ""), 0)</f>
        <v>#REF!</v>
      </c>
      <c r="AO536" s="1" t="e">
        <f>_xlfn.XLOOKUP($L536,Pos!$A:$A,Pos!AE:AE,_xlfn.XLOOKUP($L536,#REF!,#REF!, ""), 0)</f>
        <v>#REF!</v>
      </c>
      <c r="AP536" s="1" t="e">
        <f>_xlfn.XLOOKUP($L536,Pos!$A:$A,Pos!AF:AF,_xlfn.XLOOKUP($L536,#REF!,#REF!, ""), 0)</f>
        <v>#REF!</v>
      </c>
      <c r="AQ536" s="1" t="e">
        <f>_xlfn.XLOOKUP($L536,Pos!$A:$A,Pos!AG:AG,_xlfn.XLOOKUP($L536,#REF!,#REF!, ""), 0)</f>
        <v>#REF!</v>
      </c>
      <c r="AR536" s="1" t="e">
        <f>_xlfn.XLOOKUP($L536,Pos!$A:$A,Pos!AH:AH,_xlfn.XLOOKUP($L536,#REF!,#REF!, ""), 0)</f>
        <v>#REF!</v>
      </c>
      <c r="AS536" s="1" t="e">
        <f>_xlfn.XLOOKUP($L536,Pos!$A:$A,Pos!AI:AI,_xlfn.XLOOKUP($L536,#REF!,#REF!, ""), 0)</f>
        <v>#REF!</v>
      </c>
      <c r="AT536" s="1" t="e">
        <f>_xlfn.XLOOKUP($L536,Pos!$A:$A,Pos!AJ:AJ,_xlfn.XLOOKUP($L536,#REF!,#REF!, ""), 0)</f>
        <v>#REF!</v>
      </c>
      <c r="AU536" s="1" t="e">
        <f>_xlfn.XLOOKUP($L536,Pos!$A:$A,Pos!AK:AK,_xlfn.XLOOKUP($L536,#REF!,#REF!, ""), 0)</f>
        <v>#REF!</v>
      </c>
      <c r="AV536" s="1" t="e">
        <f>_xlfn.XLOOKUP($L536,Pos!$A:$A,Pos!AL:AL,_xlfn.XLOOKUP($L536,#REF!,#REF!, ""), 0)</f>
        <v>#REF!</v>
      </c>
      <c r="AW536" s="1" t="e">
        <f>_xlfn.XLOOKUP($L536,Pos!$A:$A,Pos!AM:AM,_xlfn.XLOOKUP($L536,#REF!,#REF!, ""), 0)</f>
        <v>#REF!</v>
      </c>
      <c r="AX536" s="1" t="e">
        <f>_xlfn.XLOOKUP($L536,Pos!$A:$A,Pos!AN:AN,_xlfn.XLOOKUP($L536,#REF!,#REF!, ""), 0)</f>
        <v>#REF!</v>
      </c>
      <c r="AY536" s="1" t="e">
        <f>_xlfn.XLOOKUP($L536,Pos!$A:$A,Pos!AO:AO,_xlfn.XLOOKUP($L536,#REF!,#REF!, ""), 0)</f>
        <v>#REF!</v>
      </c>
      <c r="AZ536" s="7" t="str">
        <f t="shared" si="177"/>
        <v>OUT</v>
      </c>
      <c r="BA536" s="1">
        <f>IF(OR(_xlfn.XLOOKUP(L536,Pos!B:B,Pos!L:L,FALSE)="ESG Reason",_xlfn.XLOOKUP(L536,Pos!B:B,Pos!L:L,FALSE)="Blacklisted"),1,0)</f>
        <v>0</v>
      </c>
      <c r="BC536" s="11">
        <v>1.2725784536927201E-10</v>
      </c>
      <c r="BD536" s="11">
        <f>_xlfn.XLOOKUP($L536,Pos!$B:$B,Pos!H:H,0, 0)</f>
        <v>0</v>
      </c>
      <c r="BE536" s="11">
        <f>_xlfn.XLOOKUP($L536,Pos!$B:$B,Pos!I:I,0, 0)</f>
        <v>4.262407840912593E-4</v>
      </c>
      <c r="BF536" s="18">
        <f t="shared" si="178"/>
        <v>4.262407840912593E-4</v>
      </c>
      <c r="BG536" s="1">
        <f t="shared" si="179"/>
        <v>2</v>
      </c>
      <c r="BH536" s="1">
        <f t="shared" si="180"/>
        <v>2</v>
      </c>
      <c r="BI536" s="18">
        <f t="shared" si="181"/>
        <v>1.2725784536927201E-10</v>
      </c>
      <c r="BJ536" s="3">
        <f t="shared" si="182"/>
        <v>0</v>
      </c>
      <c r="BK536" s="18">
        <f t="shared" si="183"/>
        <v>0</v>
      </c>
    </row>
    <row r="537" spans="3:63" x14ac:dyDescent="0.25">
      <c r="C537" s="3"/>
      <c r="D537" s="3"/>
      <c r="E537" s="3"/>
      <c r="F537" s="3"/>
      <c r="G537" s="51" t="s">
        <v>470</v>
      </c>
      <c r="H537" s="8" t="str">
        <f t="shared" si="173"/>
        <v>0%North America</v>
      </c>
      <c r="I537" s="11" cm="1">
        <f t="array" ref="I537">IF(
   AZ537 = "OUT", 0,IF(
   BD537 &gt;= LARGE(IF(ISNUMBER(BD:BD), BD:BD), 3),
   BE537 - 0.001,
   IF(BE537 &gt;=VLOOKUP(P537,mapping!$A:$B,2,FALSE), BE537,VLOOKUP(P537,mapping!$A$2:$B$8,2,FALSE))
))</f>
        <v>0</v>
      </c>
      <c r="J537" s="11" cm="1">
        <f t="array" ref="J537">IF(
    AZ537="OUT",0,IF(IF(
                      BD537&gt;=LARGE(IF(ISNUMBER(BD:BD),BD:BD),3),
                      BE537+0.001,
                      VLOOKUP(H537,mapping!$D:$E,2,FALSE)
                      )&gt;I537,
                   IF(
                      BD537&gt;=LARGE(IF(ISNUMBER(BD:BD),BD:BD),3),
                      BE537+0.001,
                      VLOOKUP(H537,mapping!$D:$E,2,FALSE)
                      ),
                   I537+0.002))</f>
        <v>0</v>
      </c>
      <c r="K537" s="8">
        <f t="shared" si="174"/>
        <v>4.2612236609297589E-4</v>
      </c>
      <c r="L537" s="1" t="str">
        <f>Pos!B917</f>
        <v>US1999081045</v>
      </c>
      <c r="M537" s="1" t="str">
        <f>_xlfn.XLOOKUP($L537,Pos!B:B,Pos!D:D,, 0)</f>
        <v>Comfort Systems USA, Inc.</v>
      </c>
      <c r="N537" s="1" t="str">
        <f>_xlfn.XLOOKUP($L537,Pos!B:B,Pos!E:E,, 0)</f>
        <v>Construction</v>
      </c>
      <c r="O537" s="1" t="str">
        <f t="shared" si="175"/>
        <v>Construction_North America</v>
      </c>
      <c r="P537" s="1" t="str">
        <f>_xlfn.XLOOKUP($L537,Pos!B:B,Pos!F:F,, 0)</f>
        <v>North America</v>
      </c>
      <c r="Q537" s="1">
        <v>0</v>
      </c>
      <c r="R537" s="9">
        <f>_xlfn.XLOOKUP($L537,Pos!$B:$B,Pos!N:N,0, 0)</f>
        <v>7.23</v>
      </c>
      <c r="S537" s="9">
        <f>_xlfn.XLOOKUP($L537,Pos!$B:$B,Pos!O:O,0, 0)</f>
        <v>1.817167</v>
      </c>
      <c r="T537" s="9">
        <f>_xlfn.XLOOKUP($L537,Pos!$B:$B,Pos!P:P,0, 0)</f>
        <v>8.35</v>
      </c>
      <c r="U537" s="9">
        <f>_xlfn.XLOOKUP($L537,Pos!$B:$B,Pos!Q:Q,0, 0)</f>
        <v>9.6999999999999993</v>
      </c>
      <c r="V537" s="9">
        <f>_xlfn.XLOOKUP($L537,Pos!$B:$B,Pos!R:R,0, 0)</f>
        <v>4.5</v>
      </c>
      <c r="W537" s="9">
        <f>_xlfn.XLOOKUP($L537,Pos!$B:$B,Pos!S:S,0, 0)</f>
        <v>9.2133330000000004</v>
      </c>
      <c r="X537" s="9" t="str">
        <f>_xlfn.XLOOKUP($L537,Pos!$B:$B,Pos!J:J,0, 0)</f>
        <v>Buy</v>
      </c>
      <c r="Y537" s="1">
        <v>0</v>
      </c>
      <c r="Z537" s="1">
        <v>0</v>
      </c>
      <c r="AA537" s="1">
        <f t="shared" si="176"/>
        <v>0</v>
      </c>
      <c r="AB537" s="9">
        <f>_xlfn.XLOOKUP(L537,Pos!B:B,Pos!K:K,-1,0)</f>
        <v>10</v>
      </c>
      <c r="AC537" s="1" t="e">
        <f>_xlfn.XLOOKUP($L537,Pos!$A:$A,Pos!S:S,_xlfn.XLOOKUP($L537,#REF!,#REF!, ""), 0)</f>
        <v>#REF!</v>
      </c>
      <c r="AD537" s="1" t="e">
        <f>_xlfn.XLOOKUP($L537,Pos!$A:$A,Pos!T:T,_xlfn.XLOOKUP($L537,#REF!,#REF!, ""), 0)</f>
        <v>#REF!</v>
      </c>
      <c r="AE537" s="1" t="e">
        <f>_xlfn.XLOOKUP($L537,Pos!$A:$A,Pos!U:U,_xlfn.XLOOKUP($L537,#REF!,#REF!, ""), 0)</f>
        <v>#REF!</v>
      </c>
      <c r="AF537" s="1" t="e">
        <f>_xlfn.XLOOKUP($L537,Pos!$A:$A,Pos!V:V,_xlfn.XLOOKUP($L537,#REF!,#REF!, ""), 0)</f>
        <v>#REF!</v>
      </c>
      <c r="AG537" s="1" t="e">
        <f>_xlfn.XLOOKUP($L537,Pos!$A:$A,Pos!W:W,_xlfn.XLOOKUP($L537,#REF!,#REF!, ""), 0)</f>
        <v>#REF!</v>
      </c>
      <c r="AH537" s="1" t="e">
        <f>_xlfn.XLOOKUP($L537,Pos!$A:$A,Pos!X:X,_xlfn.XLOOKUP($L537,#REF!,#REF!, ""), 0)</f>
        <v>#REF!</v>
      </c>
      <c r="AI537" s="1" t="e">
        <f>_xlfn.XLOOKUP($L537,Pos!$A:$A,Pos!Y:Y,_xlfn.XLOOKUP($L537,#REF!,#REF!, ""), 0)</f>
        <v>#REF!</v>
      </c>
      <c r="AJ537" s="1" t="e">
        <f>_xlfn.XLOOKUP($L537,Pos!$A:$A,Pos!Z:Z,_xlfn.XLOOKUP($L537,#REF!,#REF!, ""), 0)</f>
        <v>#REF!</v>
      </c>
      <c r="AK537" s="1" t="e">
        <f>_xlfn.XLOOKUP($L537,Pos!$A:$A,Pos!AA:AA,_xlfn.XLOOKUP($L537,#REF!,#REF!, ""), 0)</f>
        <v>#REF!</v>
      </c>
      <c r="AL537" s="1" t="e">
        <f>_xlfn.XLOOKUP($L537,Pos!$A:$A,Pos!AB:AB,_xlfn.XLOOKUP($L537,#REF!,#REF!, ""), 0)</f>
        <v>#REF!</v>
      </c>
      <c r="AM537" s="1" t="e">
        <f>_xlfn.XLOOKUP($L537,Pos!$A:$A,Pos!AC:AC,_xlfn.XLOOKUP($L537,#REF!,#REF!, ""), 0)</f>
        <v>#REF!</v>
      </c>
      <c r="AN537" s="1" t="e">
        <f>_xlfn.XLOOKUP($L537,Pos!$A:$A,Pos!AD:AD,_xlfn.XLOOKUP($L537,#REF!,#REF!, ""), 0)</f>
        <v>#REF!</v>
      </c>
      <c r="AO537" s="1" t="e">
        <f>_xlfn.XLOOKUP($L537,Pos!$A:$A,Pos!AE:AE,_xlfn.XLOOKUP($L537,#REF!,#REF!, ""), 0)</f>
        <v>#REF!</v>
      </c>
      <c r="AP537" s="1" t="e">
        <f>_xlfn.XLOOKUP($L537,Pos!$A:$A,Pos!AF:AF,_xlfn.XLOOKUP($L537,#REF!,#REF!, ""), 0)</f>
        <v>#REF!</v>
      </c>
      <c r="AQ537" s="1" t="e">
        <f>_xlfn.XLOOKUP($L537,Pos!$A:$A,Pos!AG:AG,_xlfn.XLOOKUP($L537,#REF!,#REF!, ""), 0)</f>
        <v>#REF!</v>
      </c>
      <c r="AR537" s="1" t="e">
        <f>_xlfn.XLOOKUP($L537,Pos!$A:$A,Pos!AH:AH,_xlfn.XLOOKUP($L537,#REF!,#REF!, ""), 0)</f>
        <v>#REF!</v>
      </c>
      <c r="AS537" s="1" t="e">
        <f>_xlfn.XLOOKUP($L537,Pos!$A:$A,Pos!AI:AI,_xlfn.XLOOKUP($L537,#REF!,#REF!, ""), 0)</f>
        <v>#REF!</v>
      </c>
      <c r="AT537" s="1" t="e">
        <f>_xlfn.XLOOKUP($L537,Pos!$A:$A,Pos!AJ:AJ,_xlfn.XLOOKUP($L537,#REF!,#REF!, ""), 0)</f>
        <v>#REF!</v>
      </c>
      <c r="AU537" s="1" t="e">
        <f>_xlfn.XLOOKUP($L537,Pos!$A:$A,Pos!AK:AK,_xlfn.XLOOKUP($L537,#REF!,#REF!, ""), 0)</f>
        <v>#REF!</v>
      </c>
      <c r="AV537" s="1" t="e">
        <f>_xlfn.XLOOKUP($L537,Pos!$A:$A,Pos!AL:AL,_xlfn.XLOOKUP($L537,#REF!,#REF!, ""), 0)</f>
        <v>#REF!</v>
      </c>
      <c r="AW537" s="1" t="e">
        <f>_xlfn.XLOOKUP($L537,Pos!$A:$A,Pos!AM:AM,_xlfn.XLOOKUP($L537,#REF!,#REF!, ""), 0)</f>
        <v>#REF!</v>
      </c>
      <c r="AX537" s="1" t="e">
        <f>_xlfn.XLOOKUP($L537,Pos!$A:$A,Pos!AN:AN,_xlfn.XLOOKUP($L537,#REF!,#REF!, ""), 0)</f>
        <v>#REF!</v>
      </c>
      <c r="AY537" s="1" t="e">
        <f>_xlfn.XLOOKUP($L537,Pos!$A:$A,Pos!AO:AO,_xlfn.XLOOKUP($L537,#REF!,#REF!, ""), 0)</f>
        <v>#REF!</v>
      </c>
      <c r="AZ537" s="7" t="str">
        <f t="shared" si="177"/>
        <v>OUT</v>
      </c>
      <c r="BA537" s="1">
        <f>IF(OR(_xlfn.XLOOKUP(L537,Pos!B:B,Pos!L:L,FALSE)="ESG Reason",_xlfn.XLOOKUP(L537,Pos!B:B,Pos!L:L,FALSE)="Blacklisted"),1,0)</f>
        <v>1</v>
      </c>
      <c r="BC537" s="11">
        <v>1.6402837566081841E-10</v>
      </c>
      <c r="BD537" s="11">
        <f>_xlfn.XLOOKUP($L537,Pos!$B:$B,Pos!H:H,0, 0)</f>
        <v>0</v>
      </c>
      <c r="BE537" s="11">
        <f>_xlfn.XLOOKUP($L537,Pos!$B:$B,Pos!I:I,0, 0)</f>
        <v>4.2612236609297589E-4</v>
      </c>
      <c r="BF537" s="18">
        <f t="shared" si="178"/>
        <v>4.2612236609297589E-4</v>
      </c>
      <c r="BG537" s="1">
        <f t="shared" si="179"/>
        <v>1</v>
      </c>
      <c r="BH537" s="1">
        <f t="shared" si="180"/>
        <v>24</v>
      </c>
      <c r="BI537" s="18">
        <f t="shared" si="181"/>
        <v>1.6402837566081841E-10</v>
      </c>
      <c r="BJ537" s="3">
        <f t="shared" si="182"/>
        <v>0</v>
      </c>
      <c r="BK537" s="18">
        <f t="shared" si="183"/>
        <v>0</v>
      </c>
    </row>
    <row r="538" spans="3:63" x14ac:dyDescent="0.25">
      <c r="C538" s="3"/>
      <c r="D538" s="3"/>
      <c r="E538" s="3"/>
      <c r="F538" s="3"/>
      <c r="G538" s="51" t="s">
        <v>477</v>
      </c>
      <c r="H538" s="8" t="str">
        <f t="shared" si="173"/>
        <v>0%North America</v>
      </c>
      <c r="I538" s="11" cm="1">
        <f t="array" ref="I538">IF(
   AZ538 = "OUT", 0,IF(
   BD538 &gt;= LARGE(IF(ISNUMBER(BD:BD), BD:BD), 3),
   BE538 - 0.001,
   IF(BE538 &gt;=VLOOKUP(P538,mapping!$A:$B,2,FALSE), BE538,VLOOKUP(P538,mapping!$A$2:$B$8,2,FALSE))
))</f>
        <v>0</v>
      </c>
      <c r="J538" s="11" cm="1">
        <f t="array" ref="J538">IF(
    AZ538="OUT",0,IF(IF(
                      BD538&gt;=LARGE(IF(ISNUMBER(BD:BD),BD:BD),3),
                      BE538+0.001,
                      VLOOKUP(H538,mapping!$D:$E,2,FALSE)
                      )&gt;I538,
                   IF(
                      BD538&gt;=LARGE(IF(ISNUMBER(BD:BD),BD:BD),3),
                      BE538+0.001,
                      VLOOKUP(H538,mapping!$D:$E,2,FALSE)
                      ),
                   I538+0.002))</f>
        <v>0</v>
      </c>
      <c r="K538" s="8">
        <f t="shared" si="174"/>
        <v>4.2506630558294722E-4</v>
      </c>
      <c r="L538" s="1" t="str">
        <f>Pos!B920</f>
        <v>US2091151041</v>
      </c>
      <c r="M538" s="1" t="str">
        <f>_xlfn.XLOOKUP($L538,Pos!B:B,Pos!D:D,, 0)</f>
        <v>Consolidated Edison, Inc.</v>
      </c>
      <c r="N538" s="1" t="str">
        <f>_xlfn.XLOOKUP($L538,Pos!B:B,Pos!E:E,, 0)</f>
        <v>Utilities</v>
      </c>
      <c r="O538" s="1" t="str">
        <f t="shared" si="175"/>
        <v>Utilities_North America</v>
      </c>
      <c r="P538" s="1" t="str">
        <f>_xlfn.XLOOKUP($L538,Pos!B:B,Pos!F:F,, 0)</f>
        <v>North America</v>
      </c>
      <c r="Q538" s="1">
        <v>0</v>
      </c>
      <c r="R538" s="9">
        <f>_xlfn.XLOOKUP($L538,Pos!$B:$B,Pos!N:N,0, 0)</f>
        <v>5.59</v>
      </c>
      <c r="S538" s="9">
        <f>_xlfn.XLOOKUP($L538,Pos!$B:$B,Pos!O:O,0, 0)</f>
        <v>8.613251</v>
      </c>
      <c r="T538" s="9">
        <f>_xlfn.XLOOKUP($L538,Pos!$B:$B,Pos!P:P,0, 0)</f>
        <v>3.9</v>
      </c>
      <c r="U538" s="9">
        <f>_xlfn.XLOOKUP($L538,Pos!$B:$B,Pos!Q:Q,0, 0)</f>
        <v>3.7</v>
      </c>
      <c r="V538" s="9">
        <f>_xlfn.XLOOKUP($L538,Pos!$B:$B,Pos!R:R,0, 0)</f>
        <v>4.6666670000000003</v>
      </c>
      <c r="W538" s="9">
        <f>_xlfn.XLOOKUP($L538,Pos!$B:$B,Pos!S:S,0, 0)</f>
        <v>4.8550000000000004</v>
      </c>
      <c r="X538" s="9" t="str">
        <f>_xlfn.XLOOKUP($L538,Pos!$B:$B,Pos!J:J,0, 0)</f>
        <v>Hold</v>
      </c>
      <c r="Y538" s="1">
        <v>0</v>
      </c>
      <c r="Z538" s="1">
        <v>0</v>
      </c>
      <c r="AA538" s="1">
        <f t="shared" si="176"/>
        <v>0</v>
      </c>
      <c r="AB538" s="9">
        <f>_xlfn.XLOOKUP(L538,Pos!B:B,Pos!K:K,-1,0)</f>
        <v>8.7878787878787872</v>
      </c>
      <c r="AC538" s="1" t="e">
        <f>_xlfn.XLOOKUP($L538,Pos!$A:$A,Pos!S:S,_xlfn.XLOOKUP($L538,#REF!,#REF!, ""), 0)</f>
        <v>#REF!</v>
      </c>
      <c r="AD538" s="1" t="e">
        <f>_xlfn.XLOOKUP($L538,Pos!$A:$A,Pos!T:T,_xlfn.XLOOKUP($L538,#REF!,#REF!, ""), 0)</f>
        <v>#REF!</v>
      </c>
      <c r="AE538" s="1" t="e">
        <f>_xlfn.XLOOKUP($L538,Pos!$A:$A,Pos!U:U,_xlfn.XLOOKUP($L538,#REF!,#REF!, ""), 0)</f>
        <v>#REF!</v>
      </c>
      <c r="AF538" s="1" t="e">
        <f>_xlfn.XLOOKUP($L538,Pos!$A:$A,Pos!V:V,_xlfn.XLOOKUP($L538,#REF!,#REF!, ""), 0)</f>
        <v>#REF!</v>
      </c>
      <c r="AG538" s="1" t="e">
        <f>_xlfn.XLOOKUP($L538,Pos!$A:$A,Pos!W:W,_xlfn.XLOOKUP($L538,#REF!,#REF!, ""), 0)</f>
        <v>#REF!</v>
      </c>
      <c r="AH538" s="1" t="e">
        <f>_xlfn.XLOOKUP($L538,Pos!$A:$A,Pos!X:X,_xlfn.XLOOKUP($L538,#REF!,#REF!, ""), 0)</f>
        <v>#REF!</v>
      </c>
      <c r="AI538" s="1" t="e">
        <f>_xlfn.XLOOKUP($L538,Pos!$A:$A,Pos!Y:Y,_xlfn.XLOOKUP($L538,#REF!,#REF!, ""), 0)</f>
        <v>#REF!</v>
      </c>
      <c r="AJ538" s="1" t="e">
        <f>_xlfn.XLOOKUP($L538,Pos!$A:$A,Pos!Z:Z,_xlfn.XLOOKUP($L538,#REF!,#REF!, ""), 0)</f>
        <v>#REF!</v>
      </c>
      <c r="AK538" s="1" t="e">
        <f>_xlfn.XLOOKUP($L538,Pos!$A:$A,Pos!AA:AA,_xlfn.XLOOKUP($L538,#REF!,#REF!, ""), 0)</f>
        <v>#REF!</v>
      </c>
      <c r="AL538" s="1" t="e">
        <f>_xlfn.XLOOKUP($L538,Pos!$A:$A,Pos!AB:AB,_xlfn.XLOOKUP($L538,#REF!,#REF!, ""), 0)</f>
        <v>#REF!</v>
      </c>
      <c r="AM538" s="1" t="e">
        <f>_xlfn.XLOOKUP($L538,Pos!$A:$A,Pos!AC:AC,_xlfn.XLOOKUP($L538,#REF!,#REF!, ""), 0)</f>
        <v>#REF!</v>
      </c>
      <c r="AN538" s="1" t="e">
        <f>_xlfn.XLOOKUP($L538,Pos!$A:$A,Pos!AD:AD,_xlfn.XLOOKUP($L538,#REF!,#REF!, ""), 0)</f>
        <v>#REF!</v>
      </c>
      <c r="AO538" s="1" t="e">
        <f>_xlfn.XLOOKUP($L538,Pos!$A:$A,Pos!AE:AE,_xlfn.XLOOKUP($L538,#REF!,#REF!, ""), 0)</f>
        <v>#REF!</v>
      </c>
      <c r="AP538" s="1" t="e">
        <f>_xlfn.XLOOKUP($L538,Pos!$A:$A,Pos!AF:AF,_xlfn.XLOOKUP($L538,#REF!,#REF!, ""), 0)</f>
        <v>#REF!</v>
      </c>
      <c r="AQ538" s="1" t="e">
        <f>_xlfn.XLOOKUP($L538,Pos!$A:$A,Pos!AG:AG,_xlfn.XLOOKUP($L538,#REF!,#REF!, ""), 0)</f>
        <v>#REF!</v>
      </c>
      <c r="AR538" s="1" t="e">
        <f>_xlfn.XLOOKUP($L538,Pos!$A:$A,Pos!AH:AH,_xlfn.XLOOKUP($L538,#REF!,#REF!, ""), 0)</f>
        <v>#REF!</v>
      </c>
      <c r="AS538" s="1" t="e">
        <f>_xlfn.XLOOKUP($L538,Pos!$A:$A,Pos!AI:AI,_xlfn.XLOOKUP($L538,#REF!,#REF!, ""), 0)</f>
        <v>#REF!</v>
      </c>
      <c r="AT538" s="1" t="e">
        <f>_xlfn.XLOOKUP($L538,Pos!$A:$A,Pos!AJ:AJ,_xlfn.XLOOKUP($L538,#REF!,#REF!, ""), 0)</f>
        <v>#REF!</v>
      </c>
      <c r="AU538" s="1" t="e">
        <f>_xlfn.XLOOKUP($L538,Pos!$A:$A,Pos!AK:AK,_xlfn.XLOOKUP($L538,#REF!,#REF!, ""), 0)</f>
        <v>#REF!</v>
      </c>
      <c r="AV538" s="1" t="e">
        <f>_xlfn.XLOOKUP($L538,Pos!$A:$A,Pos!AL:AL,_xlfn.XLOOKUP($L538,#REF!,#REF!, ""), 0)</f>
        <v>#REF!</v>
      </c>
      <c r="AW538" s="1" t="e">
        <f>_xlfn.XLOOKUP($L538,Pos!$A:$A,Pos!AM:AM,_xlfn.XLOOKUP($L538,#REF!,#REF!, ""), 0)</f>
        <v>#REF!</v>
      </c>
      <c r="AX538" s="1" t="e">
        <f>_xlfn.XLOOKUP($L538,Pos!$A:$A,Pos!AN:AN,_xlfn.XLOOKUP($L538,#REF!,#REF!, ""), 0)</f>
        <v>#REF!</v>
      </c>
      <c r="AY538" s="1" t="e">
        <f>_xlfn.XLOOKUP($L538,Pos!$A:$A,Pos!AO:AO,_xlfn.XLOOKUP($L538,#REF!,#REF!, ""), 0)</f>
        <v>#REF!</v>
      </c>
      <c r="AZ538" s="7" t="str">
        <f t="shared" si="177"/>
        <v>OUT</v>
      </c>
      <c r="BA538" s="1">
        <f>IF(OR(_xlfn.XLOOKUP(L538,Pos!B:B,Pos!L:L,FALSE)="ESG Reason",_xlfn.XLOOKUP(L538,Pos!B:B,Pos!L:L,FALSE)="Blacklisted"),1,0)</f>
        <v>0</v>
      </c>
      <c r="BC538" s="11">
        <v>9.1554244683848996E-11</v>
      </c>
      <c r="BD538" s="11">
        <f>_xlfn.XLOOKUP($L538,Pos!$B:$B,Pos!H:H,0, 0)</f>
        <v>0</v>
      </c>
      <c r="BE538" s="11">
        <f>_xlfn.XLOOKUP($L538,Pos!$B:$B,Pos!I:I,0, 0)</f>
        <v>4.2506630558294722E-4</v>
      </c>
      <c r="BF538" s="18">
        <f t="shared" si="178"/>
        <v>4.2506630558294722E-4</v>
      </c>
      <c r="BG538" s="1">
        <f t="shared" si="179"/>
        <v>1</v>
      </c>
      <c r="BH538" s="1">
        <f t="shared" si="180"/>
        <v>38</v>
      </c>
      <c r="BI538" s="18">
        <f t="shared" si="181"/>
        <v>9.1554244683848996E-11</v>
      </c>
      <c r="BJ538" s="3">
        <f t="shared" si="182"/>
        <v>0</v>
      </c>
      <c r="BK538" s="18">
        <f t="shared" si="183"/>
        <v>0</v>
      </c>
    </row>
    <row r="539" spans="3:63" x14ac:dyDescent="0.25">
      <c r="C539" s="3"/>
      <c r="D539" s="3"/>
      <c r="E539" s="3"/>
      <c r="F539" s="3"/>
      <c r="G539" s="51" t="s">
        <v>475</v>
      </c>
      <c r="H539" s="8" t="str">
        <f t="shared" si="173"/>
        <v>0%North America</v>
      </c>
      <c r="I539" s="11" cm="1">
        <f t="array" ref="I539">IF(
   AZ539 = "OUT", 0,IF(
   BD539 &gt;= LARGE(IF(ISNUMBER(BD:BD), BD:BD), 3),
   BE539 - 0.001,
   IF(BE539 &gt;=VLOOKUP(P539,mapping!$A:$B,2,FALSE), BE539,VLOOKUP(P539,mapping!$A$2:$B$8,2,FALSE))
))</f>
        <v>0</v>
      </c>
      <c r="J539" s="11" cm="1">
        <f t="array" ref="J539">IF(
    AZ539="OUT",0,IF(IF(
                      BD539&gt;=LARGE(IF(ISNUMBER(BD:BD),BD:BD),3),
                      BE539+0.001,
                      VLOOKUP(H539,mapping!$D:$E,2,FALSE)
                      )&gt;I539,
                   IF(
                      BD539&gt;=LARGE(IF(ISNUMBER(BD:BD),BD:BD),3),
                      BE539+0.001,
                      VLOOKUP(H539,mapping!$D:$E,2,FALSE)
                      ),
                   I539+0.002))</f>
        <v>0</v>
      </c>
      <c r="K539" s="8">
        <f t="shared" si="174"/>
        <v>4.2424568085666783E-4</v>
      </c>
      <c r="L539" s="1" t="str">
        <f>Pos!B1127</f>
        <v>US6293775085</v>
      </c>
      <c r="M539" s="1" t="str">
        <f>_xlfn.XLOOKUP($L539,Pos!B:B,Pos!D:D,, 0)</f>
        <v>NRG Energy, Inc.</v>
      </c>
      <c r="N539" s="1" t="str">
        <f>_xlfn.XLOOKUP($L539,Pos!B:B,Pos!E:E,, 0)</f>
        <v>Utilities</v>
      </c>
      <c r="O539" s="1" t="str">
        <f t="shared" si="175"/>
        <v>Utilities_North America</v>
      </c>
      <c r="P539" s="1" t="str">
        <f>_xlfn.XLOOKUP($L539,Pos!B:B,Pos!F:F,, 0)</f>
        <v>North America</v>
      </c>
      <c r="Q539" s="1">
        <v>0</v>
      </c>
      <c r="R539" s="9">
        <f>_xlfn.XLOOKUP($L539,Pos!$B:$B,Pos!N:N,0, 0)</f>
        <v>1.8</v>
      </c>
      <c r="S539" s="9">
        <f>_xlfn.XLOOKUP($L539,Pos!$B:$B,Pos!O:O,0, 0)</f>
        <v>5.7841670000000001</v>
      </c>
      <c r="T539" s="9">
        <f>_xlfn.XLOOKUP($L539,Pos!$B:$B,Pos!P:P,0, 0)</f>
        <v>6.5</v>
      </c>
      <c r="U539" s="9">
        <f>_xlfn.XLOOKUP($L539,Pos!$B:$B,Pos!Q:Q,0, 0)</f>
        <v>9.5</v>
      </c>
      <c r="V539" s="9">
        <f>_xlfn.XLOOKUP($L539,Pos!$B:$B,Pos!R:R,0, 0)</f>
        <v>0.73333329999999997</v>
      </c>
      <c r="W539" s="9">
        <f>_xlfn.XLOOKUP($L539,Pos!$B:$B,Pos!S:S,0, 0)</f>
        <v>3.6716669999999998</v>
      </c>
      <c r="X539" s="9" t="str">
        <f>_xlfn.XLOOKUP($L539,Pos!$B:$B,Pos!J:J,0, 0)</f>
        <v>Outperform</v>
      </c>
      <c r="Y539" s="1">
        <v>0</v>
      </c>
      <c r="Z539" s="1">
        <v>0</v>
      </c>
      <c r="AA539" s="1">
        <f t="shared" si="176"/>
        <v>0</v>
      </c>
      <c r="AB539" s="9">
        <f>_xlfn.XLOOKUP(L539,Pos!B:B,Pos!K:K,-1,0)</f>
        <v>8.1818181818181817</v>
      </c>
      <c r="AC539" s="1" t="e">
        <f>_xlfn.XLOOKUP($L539,Pos!$A:$A,Pos!S:S,_xlfn.XLOOKUP($L539,#REF!,#REF!, ""), 0)</f>
        <v>#REF!</v>
      </c>
      <c r="AD539" s="1" t="e">
        <f>_xlfn.XLOOKUP($L539,Pos!$A:$A,Pos!T:T,_xlfn.XLOOKUP($L539,#REF!,#REF!, ""), 0)</f>
        <v>#REF!</v>
      </c>
      <c r="AE539" s="1" t="e">
        <f>_xlfn.XLOOKUP($L539,Pos!$A:$A,Pos!U:U,_xlfn.XLOOKUP($L539,#REF!,#REF!, ""), 0)</f>
        <v>#REF!</v>
      </c>
      <c r="AF539" s="1" t="e">
        <f>_xlfn.XLOOKUP($L539,Pos!$A:$A,Pos!V:V,_xlfn.XLOOKUP($L539,#REF!,#REF!, ""), 0)</f>
        <v>#REF!</v>
      </c>
      <c r="AG539" s="1" t="e">
        <f>_xlfn.XLOOKUP($L539,Pos!$A:$A,Pos!W:W,_xlfn.XLOOKUP($L539,#REF!,#REF!, ""), 0)</f>
        <v>#REF!</v>
      </c>
      <c r="AH539" s="1" t="e">
        <f>_xlfn.XLOOKUP($L539,Pos!$A:$A,Pos!X:X,_xlfn.XLOOKUP($L539,#REF!,#REF!, ""), 0)</f>
        <v>#REF!</v>
      </c>
      <c r="AI539" s="1" t="e">
        <f>_xlfn.XLOOKUP($L539,Pos!$A:$A,Pos!Y:Y,_xlfn.XLOOKUP($L539,#REF!,#REF!, ""), 0)</f>
        <v>#REF!</v>
      </c>
      <c r="AJ539" s="1" t="e">
        <f>_xlfn.XLOOKUP($L539,Pos!$A:$A,Pos!Z:Z,_xlfn.XLOOKUP($L539,#REF!,#REF!, ""), 0)</f>
        <v>#REF!</v>
      </c>
      <c r="AK539" s="1" t="e">
        <f>_xlfn.XLOOKUP($L539,Pos!$A:$A,Pos!AA:AA,_xlfn.XLOOKUP($L539,#REF!,#REF!, ""), 0)</f>
        <v>#REF!</v>
      </c>
      <c r="AL539" s="1" t="e">
        <f>_xlfn.XLOOKUP($L539,Pos!$A:$A,Pos!AB:AB,_xlfn.XLOOKUP($L539,#REF!,#REF!, ""), 0)</f>
        <v>#REF!</v>
      </c>
      <c r="AM539" s="1" t="e">
        <f>_xlfn.XLOOKUP($L539,Pos!$A:$A,Pos!AC:AC,_xlfn.XLOOKUP($L539,#REF!,#REF!, ""), 0)</f>
        <v>#REF!</v>
      </c>
      <c r="AN539" s="1" t="e">
        <f>_xlfn.XLOOKUP($L539,Pos!$A:$A,Pos!AD:AD,_xlfn.XLOOKUP($L539,#REF!,#REF!, ""), 0)</f>
        <v>#REF!</v>
      </c>
      <c r="AO539" s="1" t="e">
        <f>_xlfn.XLOOKUP($L539,Pos!$A:$A,Pos!AE:AE,_xlfn.XLOOKUP($L539,#REF!,#REF!, ""), 0)</f>
        <v>#REF!</v>
      </c>
      <c r="AP539" s="1" t="e">
        <f>_xlfn.XLOOKUP($L539,Pos!$A:$A,Pos!AF:AF,_xlfn.XLOOKUP($L539,#REF!,#REF!, ""), 0)</f>
        <v>#REF!</v>
      </c>
      <c r="AQ539" s="1" t="e">
        <f>_xlfn.XLOOKUP($L539,Pos!$A:$A,Pos!AG:AG,_xlfn.XLOOKUP($L539,#REF!,#REF!, ""), 0)</f>
        <v>#REF!</v>
      </c>
      <c r="AR539" s="1" t="e">
        <f>_xlfn.XLOOKUP($L539,Pos!$A:$A,Pos!AH:AH,_xlfn.XLOOKUP($L539,#REF!,#REF!, ""), 0)</f>
        <v>#REF!</v>
      </c>
      <c r="AS539" s="1" t="e">
        <f>_xlfn.XLOOKUP($L539,Pos!$A:$A,Pos!AI:AI,_xlfn.XLOOKUP($L539,#REF!,#REF!, ""), 0)</f>
        <v>#REF!</v>
      </c>
      <c r="AT539" s="1" t="e">
        <f>_xlfn.XLOOKUP($L539,Pos!$A:$A,Pos!AJ:AJ,_xlfn.XLOOKUP($L539,#REF!,#REF!, ""), 0)</f>
        <v>#REF!</v>
      </c>
      <c r="AU539" s="1" t="e">
        <f>_xlfn.XLOOKUP($L539,Pos!$A:$A,Pos!AK:AK,_xlfn.XLOOKUP($L539,#REF!,#REF!, ""), 0)</f>
        <v>#REF!</v>
      </c>
      <c r="AV539" s="1" t="e">
        <f>_xlfn.XLOOKUP($L539,Pos!$A:$A,Pos!AL:AL,_xlfn.XLOOKUP($L539,#REF!,#REF!, ""), 0)</f>
        <v>#REF!</v>
      </c>
      <c r="AW539" s="1" t="e">
        <f>_xlfn.XLOOKUP($L539,Pos!$A:$A,Pos!AM:AM,_xlfn.XLOOKUP($L539,#REF!,#REF!, ""), 0)</f>
        <v>#REF!</v>
      </c>
      <c r="AX539" s="1" t="e">
        <f>_xlfn.XLOOKUP($L539,Pos!$A:$A,Pos!AN:AN,_xlfn.XLOOKUP($L539,#REF!,#REF!, ""), 0)</f>
        <v>#REF!</v>
      </c>
      <c r="AY539" s="1" t="e">
        <f>_xlfn.XLOOKUP($L539,Pos!$A:$A,Pos!AO:AO,_xlfn.XLOOKUP($L539,#REF!,#REF!, ""), 0)</f>
        <v>#REF!</v>
      </c>
      <c r="AZ539" s="7" t="str">
        <f t="shared" si="177"/>
        <v>OUT</v>
      </c>
      <c r="BA539" s="1">
        <f>IF(OR(_xlfn.XLOOKUP(L539,Pos!B:B,Pos!L:L,FALSE)="ESG Reason",_xlfn.XLOOKUP(L539,Pos!B:B,Pos!L:L,FALSE)="Blacklisted"),1,0)</f>
        <v>1</v>
      </c>
      <c r="BC539" s="11">
        <v>9.155424468384464E-11</v>
      </c>
      <c r="BD539" s="11">
        <f>_xlfn.XLOOKUP($L539,Pos!$B:$B,Pos!H:H,0, 0)</f>
        <v>0</v>
      </c>
      <c r="BE539" s="11">
        <f>_xlfn.XLOOKUP($L539,Pos!$B:$B,Pos!I:I,0, 0)</f>
        <v>4.2424568085666783E-4</v>
      </c>
      <c r="BF539" s="18">
        <f t="shared" si="178"/>
        <v>4.2424568085666783E-4</v>
      </c>
      <c r="BG539" s="1">
        <f t="shared" si="179"/>
        <v>1</v>
      </c>
      <c r="BH539" s="1">
        <f t="shared" si="180"/>
        <v>38</v>
      </c>
      <c r="BI539" s="18">
        <f t="shared" si="181"/>
        <v>9.155424468384464E-11</v>
      </c>
      <c r="BJ539" s="3">
        <f t="shared" si="182"/>
        <v>0</v>
      </c>
      <c r="BK539" s="18">
        <f t="shared" si="183"/>
        <v>0</v>
      </c>
    </row>
    <row r="540" spans="3:63" x14ac:dyDescent="0.25">
      <c r="C540" s="3"/>
      <c r="D540" s="3"/>
      <c r="E540" s="3"/>
      <c r="F540" s="3"/>
      <c r="G540" s="51" t="s">
        <v>472</v>
      </c>
      <c r="H540" s="8" t="str">
        <f t="shared" si="173"/>
        <v>0%North America</v>
      </c>
      <c r="I540" s="11" cm="1">
        <f t="array" ref="I540">IF(
   AZ540 = "OUT", 0,IF(
   BD540 &gt;= LARGE(IF(ISNUMBER(BD:BD), BD:BD), 3),
   BE540 - 0.001,
   IF(BE540 &gt;=VLOOKUP(P540,mapping!$A:$B,2,FALSE), BE540,VLOOKUP(P540,mapping!$A$2:$B$8,2,FALSE))
))</f>
        <v>0</v>
      </c>
      <c r="J540" s="11" cm="1">
        <f t="array" ref="J540">IF(
    AZ540="OUT",0,IF(IF(
                      BD540&gt;=LARGE(IF(ISNUMBER(BD:BD),BD:BD),3),
                      BE540+0.001,
                      VLOOKUP(H540,mapping!$D:$E,2,FALSE)
                      )&gt;I540,
                   IF(
                      BD540&gt;=LARGE(IF(ISNUMBER(BD:BD),BD:BD),3),
                      BE540+0.001,
                      VLOOKUP(H540,mapping!$D:$E,2,FALSE)
                      ),
                   I540+0.002))</f>
        <v>0</v>
      </c>
      <c r="K540" s="8">
        <f t="shared" si="174"/>
        <v>4.223224885517772E-4</v>
      </c>
      <c r="L540" s="1" t="str">
        <f>Pos!B1155</f>
        <v>US68902V1070</v>
      </c>
      <c r="M540" s="1" t="str">
        <f>_xlfn.XLOOKUP($L540,Pos!B:B,Pos!D:D,, 0)</f>
        <v>Otis Worldwide Corporation</v>
      </c>
      <c r="N540" s="1" t="str">
        <f>_xlfn.XLOOKUP($L540,Pos!B:B,Pos!E:E,, 0)</f>
        <v>Industrial Goods &amp; Services</v>
      </c>
      <c r="O540" s="1" t="str">
        <f t="shared" si="175"/>
        <v>Industrial Goods &amp; Services_North America</v>
      </c>
      <c r="P540" s="1" t="str">
        <f>_xlfn.XLOOKUP($L540,Pos!B:B,Pos!F:F,, 0)</f>
        <v>North America</v>
      </c>
      <c r="Q540" s="1">
        <v>0</v>
      </c>
      <c r="R540" s="9">
        <f>_xlfn.XLOOKUP($L540,Pos!$B:$B,Pos!N:N,0, 0)</f>
        <v>6.54</v>
      </c>
      <c r="S540" s="9">
        <f>_xlfn.XLOOKUP($L540,Pos!$B:$B,Pos!O:O,0, 0)</f>
        <v>5.2622499999999999</v>
      </c>
      <c r="T540" s="9">
        <f>_xlfn.XLOOKUP($L540,Pos!$B:$B,Pos!P:P,0, 0)</f>
        <v>5.2</v>
      </c>
      <c r="U540" s="9">
        <f>_xlfn.XLOOKUP($L540,Pos!$B:$B,Pos!Q:Q,0, 0)</f>
        <v>4.2</v>
      </c>
      <c r="V540" s="9">
        <f>_xlfn.XLOOKUP($L540,Pos!$B:$B,Pos!R:R,0, 0)</f>
        <v>8.9</v>
      </c>
      <c r="W540" s="9">
        <f>_xlfn.XLOOKUP($L540,Pos!$B:$B,Pos!S:S,0, 0)</f>
        <v>3.4016670000000002</v>
      </c>
      <c r="X540" s="9" t="str">
        <f>_xlfn.XLOOKUP($L540,Pos!$B:$B,Pos!J:J,0, 0)</f>
        <v>Outperform</v>
      </c>
      <c r="Y540" s="1">
        <v>0</v>
      </c>
      <c r="Z540" s="1">
        <v>0</v>
      </c>
      <c r="AA540" s="1">
        <f t="shared" si="176"/>
        <v>0</v>
      </c>
      <c r="AB540" s="9">
        <f>_xlfn.XLOOKUP(L540,Pos!B:B,Pos!K:K,-1,0)</f>
        <v>6.7708333333333339</v>
      </c>
      <c r="AC540" s="1" t="e">
        <f>_xlfn.XLOOKUP($L540,Pos!$A:$A,Pos!S:S,_xlfn.XLOOKUP($L540,#REF!,#REF!, ""), 0)</f>
        <v>#REF!</v>
      </c>
      <c r="AD540" s="1" t="e">
        <f>_xlfn.XLOOKUP($L540,Pos!$A:$A,Pos!T:T,_xlfn.XLOOKUP($L540,#REF!,#REF!, ""), 0)</f>
        <v>#REF!</v>
      </c>
      <c r="AE540" s="1" t="e">
        <f>_xlfn.XLOOKUP($L540,Pos!$A:$A,Pos!U:U,_xlfn.XLOOKUP($L540,#REF!,#REF!, ""), 0)</f>
        <v>#REF!</v>
      </c>
      <c r="AF540" s="1" t="e">
        <f>_xlfn.XLOOKUP($L540,Pos!$A:$A,Pos!V:V,_xlfn.XLOOKUP($L540,#REF!,#REF!, ""), 0)</f>
        <v>#REF!</v>
      </c>
      <c r="AG540" s="1" t="e">
        <f>_xlfn.XLOOKUP($L540,Pos!$A:$A,Pos!W:W,_xlfn.XLOOKUP($L540,#REF!,#REF!, ""), 0)</f>
        <v>#REF!</v>
      </c>
      <c r="AH540" s="1" t="e">
        <f>_xlfn.XLOOKUP($L540,Pos!$A:$A,Pos!X:X,_xlfn.XLOOKUP($L540,#REF!,#REF!, ""), 0)</f>
        <v>#REF!</v>
      </c>
      <c r="AI540" s="1" t="e">
        <f>_xlfn.XLOOKUP($L540,Pos!$A:$A,Pos!Y:Y,_xlfn.XLOOKUP($L540,#REF!,#REF!, ""), 0)</f>
        <v>#REF!</v>
      </c>
      <c r="AJ540" s="1" t="e">
        <f>_xlfn.XLOOKUP($L540,Pos!$A:$A,Pos!Z:Z,_xlfn.XLOOKUP($L540,#REF!,#REF!, ""), 0)</f>
        <v>#REF!</v>
      </c>
      <c r="AK540" s="1" t="e">
        <f>_xlfn.XLOOKUP($L540,Pos!$A:$A,Pos!AA:AA,_xlfn.XLOOKUP($L540,#REF!,#REF!, ""), 0)</f>
        <v>#REF!</v>
      </c>
      <c r="AL540" s="1" t="e">
        <f>_xlfn.XLOOKUP($L540,Pos!$A:$A,Pos!AB:AB,_xlfn.XLOOKUP($L540,#REF!,#REF!, ""), 0)</f>
        <v>#REF!</v>
      </c>
      <c r="AM540" s="1" t="e">
        <f>_xlfn.XLOOKUP($L540,Pos!$A:$A,Pos!AC:AC,_xlfn.XLOOKUP($L540,#REF!,#REF!, ""), 0)</f>
        <v>#REF!</v>
      </c>
      <c r="AN540" s="1" t="e">
        <f>_xlfn.XLOOKUP($L540,Pos!$A:$A,Pos!AD:AD,_xlfn.XLOOKUP($L540,#REF!,#REF!, ""), 0)</f>
        <v>#REF!</v>
      </c>
      <c r="AO540" s="1" t="e">
        <f>_xlfn.XLOOKUP($L540,Pos!$A:$A,Pos!AE:AE,_xlfn.XLOOKUP($L540,#REF!,#REF!, ""), 0)</f>
        <v>#REF!</v>
      </c>
      <c r="AP540" s="1" t="e">
        <f>_xlfn.XLOOKUP($L540,Pos!$A:$A,Pos!AF:AF,_xlfn.XLOOKUP($L540,#REF!,#REF!, ""), 0)</f>
        <v>#REF!</v>
      </c>
      <c r="AQ540" s="1" t="e">
        <f>_xlfn.XLOOKUP($L540,Pos!$A:$A,Pos!AG:AG,_xlfn.XLOOKUP($L540,#REF!,#REF!, ""), 0)</f>
        <v>#REF!</v>
      </c>
      <c r="AR540" s="1" t="e">
        <f>_xlfn.XLOOKUP($L540,Pos!$A:$A,Pos!AH:AH,_xlfn.XLOOKUP($L540,#REF!,#REF!, ""), 0)</f>
        <v>#REF!</v>
      </c>
      <c r="AS540" s="1" t="e">
        <f>_xlfn.XLOOKUP($L540,Pos!$A:$A,Pos!AI:AI,_xlfn.XLOOKUP($L540,#REF!,#REF!, ""), 0)</f>
        <v>#REF!</v>
      </c>
      <c r="AT540" s="1" t="e">
        <f>_xlfn.XLOOKUP($L540,Pos!$A:$A,Pos!AJ:AJ,_xlfn.XLOOKUP($L540,#REF!,#REF!, ""), 0)</f>
        <v>#REF!</v>
      </c>
      <c r="AU540" s="1" t="e">
        <f>_xlfn.XLOOKUP($L540,Pos!$A:$A,Pos!AK:AK,_xlfn.XLOOKUP($L540,#REF!,#REF!, ""), 0)</f>
        <v>#REF!</v>
      </c>
      <c r="AV540" s="1" t="e">
        <f>_xlfn.XLOOKUP($L540,Pos!$A:$A,Pos!AL:AL,_xlfn.XLOOKUP($L540,#REF!,#REF!, ""), 0)</f>
        <v>#REF!</v>
      </c>
      <c r="AW540" s="1" t="e">
        <f>_xlfn.XLOOKUP($L540,Pos!$A:$A,Pos!AM:AM,_xlfn.XLOOKUP($L540,#REF!,#REF!, ""), 0)</f>
        <v>#REF!</v>
      </c>
      <c r="AX540" s="1" t="e">
        <f>_xlfn.XLOOKUP($L540,Pos!$A:$A,Pos!AN:AN,_xlfn.XLOOKUP($L540,#REF!,#REF!, ""), 0)</f>
        <v>#REF!</v>
      </c>
      <c r="AY540" s="1" t="e">
        <f>_xlfn.XLOOKUP($L540,Pos!$A:$A,Pos!AO:AO,_xlfn.XLOOKUP($L540,#REF!,#REF!, ""), 0)</f>
        <v>#REF!</v>
      </c>
      <c r="AZ540" s="7" t="str">
        <f t="shared" si="177"/>
        <v>OUT</v>
      </c>
      <c r="BA540" s="1">
        <f>IF(OR(_xlfn.XLOOKUP(L540,Pos!B:B,Pos!L:L,FALSE)="ESG Reason",_xlfn.XLOOKUP(L540,Pos!B:B,Pos!L:L,FALSE)="Blacklisted"),1,0)</f>
        <v>0</v>
      </c>
      <c r="BC540" s="11">
        <v>8.6308018493317363E-11</v>
      </c>
      <c r="BD540" s="11">
        <f>_xlfn.XLOOKUP($L540,Pos!$B:$B,Pos!H:H,0, 0)</f>
        <v>0</v>
      </c>
      <c r="BE540" s="11">
        <f>_xlfn.XLOOKUP($L540,Pos!$B:$B,Pos!I:I,0, 0)</f>
        <v>4.223224885517772E-4</v>
      </c>
      <c r="BF540" s="18">
        <f t="shared" si="178"/>
        <v>4.223224885517772E-4</v>
      </c>
      <c r="BG540" s="1">
        <f t="shared" si="179"/>
        <v>1</v>
      </c>
      <c r="BH540" s="1">
        <f t="shared" si="180"/>
        <v>29</v>
      </c>
      <c r="BI540" s="18">
        <f t="shared" si="181"/>
        <v>8.6308018493317363E-11</v>
      </c>
      <c r="BJ540" s="3">
        <f t="shared" si="182"/>
        <v>0</v>
      </c>
      <c r="BK540" s="18">
        <f t="shared" si="183"/>
        <v>0</v>
      </c>
    </row>
    <row r="541" spans="3:63" x14ac:dyDescent="0.25">
      <c r="C541" s="3"/>
      <c r="D541" s="3"/>
      <c r="E541" s="3"/>
      <c r="F541" s="3"/>
      <c r="G541" s="51" t="s">
        <v>462</v>
      </c>
      <c r="H541" s="8" t="str">
        <f t="shared" si="173"/>
        <v>0%North America</v>
      </c>
      <c r="I541" s="11" cm="1">
        <f t="array" ref="I541">IF(
   AZ541 = "OUT", 0,IF(
   BD541 &gt;= LARGE(IF(ISNUMBER(BD:BD), BD:BD), 3),
   BE541 - 0.001,
   IF(BE541 &gt;=VLOOKUP(P541,mapping!$A:$B,2,FALSE), BE541,VLOOKUP(P541,mapping!$A$2:$B$8,2,FALSE))
))</f>
        <v>0</v>
      </c>
      <c r="J541" s="11" cm="1">
        <f t="array" ref="J541">IF(
    AZ541="OUT",0,IF(IF(
                      BD541&gt;=LARGE(IF(ISNUMBER(BD:BD),BD:BD),3),
                      BE541+0.001,
                      VLOOKUP(H541,mapping!$D:$E,2,FALSE)
                      )&gt;I541,
                   IF(
                      BD541&gt;=LARGE(IF(ISNUMBER(BD:BD),BD:BD),3),
                      BE541+0.001,
                      VLOOKUP(H541,mapping!$D:$E,2,FALSE)
                      ),
                   I541+0.002))</f>
        <v>0</v>
      </c>
      <c r="K541" s="8">
        <f t="shared" si="174"/>
        <v>4.2204044568424422E-4</v>
      </c>
      <c r="L541" s="1" t="str">
        <f>Pos!B453</f>
        <v>IE00BWT6H894</v>
      </c>
      <c r="M541" s="1" t="str">
        <f>_xlfn.XLOOKUP($L541,Pos!B:B,Pos!D:D,, 0)</f>
        <v>Flutter Entertainment Plc</v>
      </c>
      <c r="N541" s="1" t="str">
        <f>_xlfn.XLOOKUP($L541,Pos!B:B,Pos!E:E,, 0)</f>
        <v>Travel &amp; Leisure</v>
      </c>
      <c r="O541" s="1" t="str">
        <f t="shared" si="175"/>
        <v>Travel &amp; Leisure_North America</v>
      </c>
      <c r="P541" s="1" t="str">
        <f>_xlfn.XLOOKUP($L541,Pos!B:B,Pos!F:F,, 0)</f>
        <v>North America</v>
      </c>
      <c r="Q541" s="1">
        <v>0</v>
      </c>
      <c r="R541" s="9">
        <f>_xlfn.XLOOKUP($L541,Pos!$B:$B,Pos!N:N,0, 0)</f>
        <v>0</v>
      </c>
      <c r="S541" s="9">
        <f>_xlfn.XLOOKUP($L541,Pos!$B:$B,Pos!O:O,0, 0)</f>
        <v>3.6245829999999999</v>
      </c>
      <c r="T541" s="9">
        <f>_xlfn.XLOOKUP($L541,Pos!$B:$B,Pos!P:P,0, 0)</f>
        <v>1.825</v>
      </c>
      <c r="U541" s="9">
        <f>_xlfn.XLOOKUP($L541,Pos!$B:$B,Pos!Q:Q,0, 0)</f>
        <v>0.3</v>
      </c>
      <c r="V541" s="9">
        <f>_xlfn.XLOOKUP($L541,Pos!$B:$B,Pos!R:R,0, 0)</f>
        <v>2.9666670000000002</v>
      </c>
      <c r="W541" s="9">
        <f>_xlfn.XLOOKUP($L541,Pos!$B:$B,Pos!S:S,0, 0)</f>
        <v>5.61</v>
      </c>
      <c r="X541" s="9" t="str">
        <f>_xlfn.XLOOKUP($L541,Pos!$B:$B,Pos!J:J,0, 0)</f>
        <v>Buy</v>
      </c>
      <c r="Y541" s="1">
        <v>0</v>
      </c>
      <c r="Z541" s="1">
        <v>0</v>
      </c>
      <c r="AA541" s="1">
        <f t="shared" si="176"/>
        <v>0</v>
      </c>
      <c r="AB541" s="9">
        <f>_xlfn.XLOOKUP(L541,Pos!B:B,Pos!K:K,-1,0)</f>
        <v>1</v>
      </c>
      <c r="AC541" s="1" t="e">
        <f>_xlfn.XLOOKUP($L541,Pos!$A:$A,Pos!S:S,_xlfn.XLOOKUP($L541,#REF!,#REF!, ""), 0)</f>
        <v>#REF!</v>
      </c>
      <c r="AD541" s="1" t="e">
        <f>_xlfn.XLOOKUP($L541,Pos!$A:$A,Pos!T:T,_xlfn.XLOOKUP($L541,#REF!,#REF!, ""), 0)</f>
        <v>#REF!</v>
      </c>
      <c r="AE541" s="1" t="e">
        <f>_xlfn.XLOOKUP($L541,Pos!$A:$A,Pos!U:U,_xlfn.XLOOKUP($L541,#REF!,#REF!, ""), 0)</f>
        <v>#REF!</v>
      </c>
      <c r="AF541" s="1" t="e">
        <f>_xlfn.XLOOKUP($L541,Pos!$A:$A,Pos!V:V,_xlfn.XLOOKUP($L541,#REF!,#REF!, ""), 0)</f>
        <v>#REF!</v>
      </c>
      <c r="AG541" s="1" t="e">
        <f>_xlfn.XLOOKUP($L541,Pos!$A:$A,Pos!W:W,_xlfn.XLOOKUP($L541,#REF!,#REF!, ""), 0)</f>
        <v>#REF!</v>
      </c>
      <c r="AH541" s="1" t="e">
        <f>_xlfn.XLOOKUP($L541,Pos!$A:$A,Pos!X:X,_xlfn.XLOOKUP($L541,#REF!,#REF!, ""), 0)</f>
        <v>#REF!</v>
      </c>
      <c r="AI541" s="1" t="e">
        <f>_xlfn.XLOOKUP($L541,Pos!$A:$A,Pos!Y:Y,_xlfn.XLOOKUP($L541,#REF!,#REF!, ""), 0)</f>
        <v>#REF!</v>
      </c>
      <c r="AJ541" s="1" t="e">
        <f>_xlfn.XLOOKUP($L541,Pos!$A:$A,Pos!Z:Z,_xlfn.XLOOKUP($L541,#REF!,#REF!, ""), 0)</f>
        <v>#REF!</v>
      </c>
      <c r="AK541" s="1" t="e">
        <f>_xlfn.XLOOKUP($L541,Pos!$A:$A,Pos!AA:AA,_xlfn.XLOOKUP($L541,#REF!,#REF!, ""), 0)</f>
        <v>#REF!</v>
      </c>
      <c r="AL541" s="1" t="e">
        <f>_xlfn.XLOOKUP($L541,Pos!$A:$A,Pos!AB:AB,_xlfn.XLOOKUP($L541,#REF!,#REF!, ""), 0)</f>
        <v>#REF!</v>
      </c>
      <c r="AM541" s="1" t="e">
        <f>_xlfn.XLOOKUP($L541,Pos!$A:$A,Pos!AC:AC,_xlfn.XLOOKUP($L541,#REF!,#REF!, ""), 0)</f>
        <v>#REF!</v>
      </c>
      <c r="AN541" s="1" t="e">
        <f>_xlfn.XLOOKUP($L541,Pos!$A:$A,Pos!AD:AD,_xlfn.XLOOKUP($L541,#REF!,#REF!, ""), 0)</f>
        <v>#REF!</v>
      </c>
      <c r="AO541" s="1" t="e">
        <f>_xlfn.XLOOKUP($L541,Pos!$A:$A,Pos!AE:AE,_xlfn.XLOOKUP($L541,#REF!,#REF!, ""), 0)</f>
        <v>#REF!</v>
      </c>
      <c r="AP541" s="1" t="e">
        <f>_xlfn.XLOOKUP($L541,Pos!$A:$A,Pos!AF:AF,_xlfn.XLOOKUP($L541,#REF!,#REF!, ""), 0)</f>
        <v>#REF!</v>
      </c>
      <c r="AQ541" s="1" t="e">
        <f>_xlfn.XLOOKUP($L541,Pos!$A:$A,Pos!AG:AG,_xlfn.XLOOKUP($L541,#REF!,#REF!, ""), 0)</f>
        <v>#REF!</v>
      </c>
      <c r="AR541" s="1" t="e">
        <f>_xlfn.XLOOKUP($L541,Pos!$A:$A,Pos!AH:AH,_xlfn.XLOOKUP($L541,#REF!,#REF!, ""), 0)</f>
        <v>#REF!</v>
      </c>
      <c r="AS541" s="1" t="e">
        <f>_xlfn.XLOOKUP($L541,Pos!$A:$A,Pos!AI:AI,_xlfn.XLOOKUP($L541,#REF!,#REF!, ""), 0)</f>
        <v>#REF!</v>
      </c>
      <c r="AT541" s="1" t="e">
        <f>_xlfn.XLOOKUP($L541,Pos!$A:$A,Pos!AJ:AJ,_xlfn.XLOOKUP($L541,#REF!,#REF!, ""), 0)</f>
        <v>#REF!</v>
      </c>
      <c r="AU541" s="1" t="e">
        <f>_xlfn.XLOOKUP($L541,Pos!$A:$A,Pos!AK:AK,_xlfn.XLOOKUP($L541,#REF!,#REF!, ""), 0)</f>
        <v>#REF!</v>
      </c>
      <c r="AV541" s="1" t="e">
        <f>_xlfn.XLOOKUP($L541,Pos!$A:$A,Pos!AL:AL,_xlfn.XLOOKUP($L541,#REF!,#REF!, ""), 0)</f>
        <v>#REF!</v>
      </c>
      <c r="AW541" s="1" t="e">
        <f>_xlfn.XLOOKUP($L541,Pos!$A:$A,Pos!AM:AM,_xlfn.XLOOKUP($L541,#REF!,#REF!, ""), 0)</f>
        <v>#REF!</v>
      </c>
      <c r="AX541" s="1" t="e">
        <f>_xlfn.XLOOKUP($L541,Pos!$A:$A,Pos!AN:AN,_xlfn.XLOOKUP($L541,#REF!,#REF!, ""), 0)</f>
        <v>#REF!</v>
      </c>
      <c r="AY541" s="1" t="e">
        <f>_xlfn.XLOOKUP($L541,Pos!$A:$A,Pos!AO:AO,_xlfn.XLOOKUP($L541,#REF!,#REF!, ""), 0)</f>
        <v>#REF!</v>
      </c>
      <c r="AZ541" s="7" t="str">
        <f t="shared" si="177"/>
        <v>OUT</v>
      </c>
      <c r="BA541" s="1">
        <f>IF(OR(_xlfn.XLOOKUP(L541,Pos!B:B,Pos!L:L,FALSE)="ESG Reason",_xlfn.XLOOKUP(L541,Pos!B:B,Pos!L:L,FALSE)="Blacklisted"),1,0)</f>
        <v>1</v>
      </c>
      <c r="BC541" s="11">
        <v>9.3791844021764787E-11</v>
      </c>
      <c r="BD541" s="11">
        <f>_xlfn.XLOOKUP($L541,Pos!$B:$B,Pos!H:H,0, 0)</f>
        <v>0</v>
      </c>
      <c r="BE541" s="11">
        <f>_xlfn.XLOOKUP($L541,Pos!$B:$B,Pos!I:I,0, 0)</f>
        <v>4.2204044568424422E-4</v>
      </c>
      <c r="BF541" s="18">
        <f t="shared" si="178"/>
        <v>4.2204044568424422E-4</v>
      </c>
      <c r="BG541" s="1">
        <f t="shared" si="179"/>
        <v>1</v>
      </c>
      <c r="BH541" s="1">
        <f t="shared" si="180"/>
        <v>37</v>
      </c>
      <c r="BI541" s="18">
        <f t="shared" si="181"/>
        <v>9.3791844021764787E-11</v>
      </c>
      <c r="BJ541" s="3">
        <f t="shared" si="182"/>
        <v>0</v>
      </c>
      <c r="BK541" s="18">
        <f t="shared" si="183"/>
        <v>0</v>
      </c>
    </row>
    <row r="542" spans="3:63" x14ac:dyDescent="0.25">
      <c r="C542" s="3"/>
      <c r="D542" s="3"/>
      <c r="E542" s="3"/>
      <c r="F542" s="3"/>
      <c r="G542" s="51" t="s">
        <v>488</v>
      </c>
      <c r="H542" s="8" t="str">
        <f t="shared" si="173"/>
        <v>0%Others</v>
      </c>
      <c r="I542" s="11" cm="1">
        <f t="array" ref="I542">IF(
   AZ542 = "OUT", 0,IF(
   BD542 &gt;= LARGE(IF(ISNUMBER(BD:BD), BD:BD), 3),
   BE542 - 0.001,
   IF(BE542 &gt;=VLOOKUP(P542,mapping!$A:$B,2,FALSE), BE542,VLOOKUP(P542,mapping!$A$2:$B$8,2,FALSE))
))</f>
        <v>0</v>
      </c>
      <c r="J542" s="11" cm="1">
        <f t="array" ref="J542">IF(
    AZ542="OUT",0,IF(IF(
                      BD542&gt;=LARGE(IF(ISNUMBER(BD:BD),BD:BD),3),
                      BE542+0.001,
                      VLOOKUP(H542,mapping!$D:$E,2,FALSE)
                      )&gt;I542,
                   IF(
                      BD542&gt;=LARGE(IF(ISNUMBER(BD:BD),BD:BD),3),
                      BE542+0.001,
                      VLOOKUP(H542,mapping!$D:$E,2,FALSE)
                      ),
                   I542+0.002))</f>
        <v>0</v>
      </c>
      <c r="K542" s="8">
        <f t="shared" si="174"/>
        <v>4.216569874026409E-4</v>
      </c>
      <c r="L542" s="1" t="str">
        <f>Pos!B595</f>
        <v>JP3519400000</v>
      </c>
      <c r="M542" s="1" t="str">
        <f>_xlfn.XLOOKUP($L542,Pos!B:B,Pos!D:D,, 0)</f>
        <v>Chugai Pharmaceutical Co., Ltd.</v>
      </c>
      <c r="N542" s="1" t="str">
        <f>_xlfn.XLOOKUP($L542,Pos!B:B,Pos!E:E,, 0)</f>
        <v>Health Care</v>
      </c>
      <c r="O542" s="1" t="str">
        <f t="shared" si="175"/>
        <v>Health Care_Others</v>
      </c>
      <c r="P542" s="1" t="str">
        <f>_xlfn.XLOOKUP($L542,Pos!B:B,Pos!F:F,, 0)</f>
        <v>Others</v>
      </c>
      <c r="Q542" s="1">
        <v>0</v>
      </c>
      <c r="R542" s="9">
        <f>_xlfn.XLOOKUP($L542,Pos!$B:$B,Pos!N:N,0, 0)</f>
        <v>9.1199999999999992</v>
      </c>
      <c r="S542" s="9">
        <f>_xlfn.XLOOKUP($L542,Pos!$B:$B,Pos!O:O,0, 0)</f>
        <v>3.2570000000000001</v>
      </c>
      <c r="T542" s="9">
        <f>_xlfn.XLOOKUP($L542,Pos!$B:$B,Pos!P:P,0, 0)</f>
        <v>8.2750000000000004</v>
      </c>
      <c r="U542" s="9">
        <f>_xlfn.XLOOKUP($L542,Pos!$B:$B,Pos!Q:Q,0, 0)</f>
        <v>5.9</v>
      </c>
      <c r="V542" s="9">
        <f>_xlfn.XLOOKUP($L542,Pos!$B:$B,Pos!R:R,0, 0)</f>
        <v>3.4666670000000002</v>
      </c>
      <c r="W542" s="9">
        <f>_xlfn.XLOOKUP($L542,Pos!$B:$B,Pos!S:S,0, 0)</f>
        <v>4.2433329999999998</v>
      </c>
      <c r="X542" s="9" t="str">
        <f>_xlfn.XLOOKUP($L542,Pos!$B:$B,Pos!J:J,0, 0)</f>
        <v>Outperform</v>
      </c>
      <c r="Y542" s="1">
        <v>0</v>
      </c>
      <c r="Z542" s="1">
        <v>0</v>
      </c>
      <c r="AA542" s="1">
        <f t="shared" si="176"/>
        <v>0</v>
      </c>
      <c r="AB542" s="9">
        <f>_xlfn.XLOOKUP(L542,Pos!B:B,Pos!K:K,-1,0)</f>
        <v>6.1111111111111116</v>
      </c>
      <c r="AC542" s="1" t="e">
        <f>_xlfn.XLOOKUP($L542,Pos!$A:$A,Pos!S:S,_xlfn.XLOOKUP($L542,#REF!,#REF!, ""), 0)</f>
        <v>#REF!</v>
      </c>
      <c r="AD542" s="1" t="e">
        <f>_xlfn.XLOOKUP($L542,Pos!$A:$A,Pos!T:T,_xlfn.XLOOKUP($L542,#REF!,#REF!, ""), 0)</f>
        <v>#REF!</v>
      </c>
      <c r="AE542" s="1" t="e">
        <f>_xlfn.XLOOKUP($L542,Pos!$A:$A,Pos!U:U,_xlfn.XLOOKUP($L542,#REF!,#REF!, ""), 0)</f>
        <v>#REF!</v>
      </c>
      <c r="AF542" s="1" t="e">
        <f>_xlfn.XLOOKUP($L542,Pos!$A:$A,Pos!V:V,_xlfn.XLOOKUP($L542,#REF!,#REF!, ""), 0)</f>
        <v>#REF!</v>
      </c>
      <c r="AG542" s="1" t="e">
        <f>_xlfn.XLOOKUP($L542,Pos!$A:$A,Pos!W:W,_xlfn.XLOOKUP($L542,#REF!,#REF!, ""), 0)</f>
        <v>#REF!</v>
      </c>
      <c r="AH542" s="1" t="e">
        <f>_xlfn.XLOOKUP($L542,Pos!$A:$A,Pos!X:X,_xlfn.XLOOKUP($L542,#REF!,#REF!, ""), 0)</f>
        <v>#REF!</v>
      </c>
      <c r="AI542" s="1" t="e">
        <f>_xlfn.XLOOKUP($L542,Pos!$A:$A,Pos!Y:Y,_xlfn.XLOOKUP($L542,#REF!,#REF!, ""), 0)</f>
        <v>#REF!</v>
      </c>
      <c r="AJ542" s="1" t="e">
        <f>_xlfn.XLOOKUP($L542,Pos!$A:$A,Pos!Z:Z,_xlfn.XLOOKUP($L542,#REF!,#REF!, ""), 0)</f>
        <v>#REF!</v>
      </c>
      <c r="AK542" s="1" t="e">
        <f>_xlfn.XLOOKUP($L542,Pos!$A:$A,Pos!AA:AA,_xlfn.XLOOKUP($L542,#REF!,#REF!, ""), 0)</f>
        <v>#REF!</v>
      </c>
      <c r="AL542" s="1" t="e">
        <f>_xlfn.XLOOKUP($L542,Pos!$A:$A,Pos!AB:AB,_xlfn.XLOOKUP($L542,#REF!,#REF!, ""), 0)</f>
        <v>#REF!</v>
      </c>
      <c r="AM542" s="1" t="e">
        <f>_xlfn.XLOOKUP($L542,Pos!$A:$A,Pos!AC:AC,_xlfn.XLOOKUP($L542,#REF!,#REF!, ""), 0)</f>
        <v>#REF!</v>
      </c>
      <c r="AN542" s="1" t="e">
        <f>_xlfn.XLOOKUP($L542,Pos!$A:$A,Pos!AD:AD,_xlfn.XLOOKUP($L542,#REF!,#REF!, ""), 0)</f>
        <v>#REF!</v>
      </c>
      <c r="AO542" s="1" t="e">
        <f>_xlfn.XLOOKUP($L542,Pos!$A:$A,Pos!AE:AE,_xlfn.XLOOKUP($L542,#REF!,#REF!, ""), 0)</f>
        <v>#REF!</v>
      </c>
      <c r="AP542" s="1" t="e">
        <f>_xlfn.XLOOKUP($L542,Pos!$A:$A,Pos!AF:AF,_xlfn.XLOOKUP($L542,#REF!,#REF!, ""), 0)</f>
        <v>#REF!</v>
      </c>
      <c r="AQ542" s="1" t="e">
        <f>_xlfn.XLOOKUP($L542,Pos!$A:$A,Pos!AG:AG,_xlfn.XLOOKUP($L542,#REF!,#REF!, ""), 0)</f>
        <v>#REF!</v>
      </c>
      <c r="AR542" s="1" t="e">
        <f>_xlfn.XLOOKUP($L542,Pos!$A:$A,Pos!AH:AH,_xlfn.XLOOKUP($L542,#REF!,#REF!, ""), 0)</f>
        <v>#REF!</v>
      </c>
      <c r="AS542" s="1" t="e">
        <f>_xlfn.XLOOKUP($L542,Pos!$A:$A,Pos!AI:AI,_xlfn.XLOOKUP($L542,#REF!,#REF!, ""), 0)</f>
        <v>#REF!</v>
      </c>
      <c r="AT542" s="1" t="e">
        <f>_xlfn.XLOOKUP($L542,Pos!$A:$A,Pos!AJ:AJ,_xlfn.XLOOKUP($L542,#REF!,#REF!, ""), 0)</f>
        <v>#REF!</v>
      </c>
      <c r="AU542" s="1" t="e">
        <f>_xlfn.XLOOKUP($L542,Pos!$A:$A,Pos!AK:AK,_xlfn.XLOOKUP($L542,#REF!,#REF!, ""), 0)</f>
        <v>#REF!</v>
      </c>
      <c r="AV542" s="1" t="e">
        <f>_xlfn.XLOOKUP($L542,Pos!$A:$A,Pos!AL:AL,_xlfn.XLOOKUP($L542,#REF!,#REF!, ""), 0)</f>
        <v>#REF!</v>
      </c>
      <c r="AW542" s="1" t="e">
        <f>_xlfn.XLOOKUP($L542,Pos!$A:$A,Pos!AM:AM,_xlfn.XLOOKUP($L542,#REF!,#REF!, ""), 0)</f>
        <v>#REF!</v>
      </c>
      <c r="AX542" s="1" t="e">
        <f>_xlfn.XLOOKUP($L542,Pos!$A:$A,Pos!AN:AN,_xlfn.XLOOKUP($L542,#REF!,#REF!, ""), 0)</f>
        <v>#REF!</v>
      </c>
      <c r="AY542" s="1" t="e">
        <f>_xlfn.XLOOKUP($L542,Pos!$A:$A,Pos!AO:AO,_xlfn.XLOOKUP($L542,#REF!,#REF!, ""), 0)</f>
        <v>#REF!</v>
      </c>
      <c r="AZ542" s="7" t="str">
        <f t="shared" si="177"/>
        <v>OUT</v>
      </c>
      <c r="BA542" s="1">
        <f>IF(OR(_xlfn.XLOOKUP(L542,Pos!B:B,Pos!L:L,FALSE)="ESG Reason",_xlfn.XLOOKUP(L542,Pos!B:B,Pos!L:L,FALSE)="Blacklisted"),1,0)</f>
        <v>1</v>
      </c>
      <c r="BC542" s="11">
        <v>9.1540825851859707E-11</v>
      </c>
      <c r="BD542" s="11">
        <f>_xlfn.XLOOKUP($L542,Pos!$B:$B,Pos!H:H,0, 0)</f>
        <v>0</v>
      </c>
      <c r="BE542" s="11">
        <f>_xlfn.XLOOKUP($L542,Pos!$B:$B,Pos!I:I,0, 0)</f>
        <v>4.216569874026409E-4</v>
      </c>
      <c r="BF542" s="18">
        <f t="shared" si="178"/>
        <v>4.216569874026409E-4</v>
      </c>
      <c r="BG542" s="1">
        <f t="shared" si="179"/>
        <v>3</v>
      </c>
      <c r="BH542" s="1">
        <f t="shared" si="180"/>
        <v>47</v>
      </c>
      <c r="BI542" s="18">
        <f t="shared" si="181"/>
        <v>9.1540825851859707E-11</v>
      </c>
      <c r="BJ542" s="3">
        <f t="shared" si="182"/>
        <v>0</v>
      </c>
      <c r="BK542" s="18">
        <f t="shared" si="183"/>
        <v>0</v>
      </c>
    </row>
    <row r="543" spans="3:63" x14ac:dyDescent="0.25">
      <c r="C543" s="3"/>
      <c r="D543" s="3"/>
      <c r="E543" s="3"/>
      <c r="F543" s="3"/>
      <c r="G543" s="51" t="s">
        <v>471</v>
      </c>
      <c r="H543" s="8" t="str">
        <f t="shared" si="173"/>
        <v>0%Others</v>
      </c>
      <c r="I543" s="11" cm="1">
        <f t="array" ref="I543">IF(
   AZ543 = "OUT", 0,IF(
   BD543 &gt;= LARGE(IF(ISNUMBER(BD:BD), BD:BD), 3),
   BE543 - 0.001,
   IF(BE543 &gt;=VLOOKUP(P543,mapping!$A:$B,2,FALSE), BE543,VLOOKUP(P543,mapping!$A$2:$B$8,2,FALSE))
))</f>
        <v>0</v>
      </c>
      <c r="J543" s="11" cm="1">
        <f t="array" ref="J543">IF(
    AZ543="OUT",0,IF(IF(
                      BD543&gt;=LARGE(IF(ISNUMBER(BD:BD),BD:BD),3),
                      BE543+0.001,
                      VLOOKUP(H543,mapping!$D:$E,2,FALSE)
                      )&gt;I543,
                   IF(
                      BD543&gt;=LARGE(IF(ISNUMBER(BD:BD),BD:BD),3),
                      BE543+0.001,
                      VLOOKUP(H543,mapping!$D:$E,2,FALSE)
                      ),
                   I543+0.002))</f>
        <v>0</v>
      </c>
      <c r="K543" s="8">
        <f t="shared" si="174"/>
        <v>4.1865143058979199E-4</v>
      </c>
      <c r="L543" s="1" t="str">
        <f>Pos!B667</f>
        <v>JP3914400001</v>
      </c>
      <c r="M543" s="1" t="str">
        <f>_xlfn.XLOOKUP($L543,Pos!B:B,Pos!D:D,, 0)</f>
        <v>Murata Manufacturing Co., Ltd.</v>
      </c>
      <c r="N543" s="1" t="str">
        <f>_xlfn.XLOOKUP($L543,Pos!B:B,Pos!E:E,, 0)</f>
        <v>Technology</v>
      </c>
      <c r="O543" s="1" t="str">
        <f t="shared" si="175"/>
        <v>Technology_Others</v>
      </c>
      <c r="P543" s="1" t="str">
        <f>_xlfn.XLOOKUP($L543,Pos!B:B,Pos!F:F,, 0)</f>
        <v>Others</v>
      </c>
      <c r="Q543" s="1">
        <v>0</v>
      </c>
      <c r="R543" s="9">
        <f>_xlfn.XLOOKUP($L543,Pos!$B:$B,Pos!N:N,0, 0)</f>
        <v>5.23</v>
      </c>
      <c r="S543" s="9">
        <f>_xlfn.XLOOKUP($L543,Pos!$B:$B,Pos!O:O,0, 0)</f>
        <v>4.9678339999999999</v>
      </c>
      <c r="T543" s="9">
        <f>_xlfn.XLOOKUP($L543,Pos!$B:$B,Pos!P:P,0, 0)</f>
        <v>5.0999999999999996</v>
      </c>
      <c r="U543" s="9">
        <f>_xlfn.XLOOKUP($L543,Pos!$B:$B,Pos!Q:Q,0, 0)</f>
        <v>7.6</v>
      </c>
      <c r="V543" s="9">
        <f>_xlfn.XLOOKUP($L543,Pos!$B:$B,Pos!R:R,0, 0)</f>
        <v>6.1666670000000003</v>
      </c>
      <c r="W543" s="9">
        <f>_xlfn.XLOOKUP($L543,Pos!$B:$B,Pos!S:S,0, 0)</f>
        <v>1.3566670000000001</v>
      </c>
      <c r="X543" s="9" t="str">
        <f>_xlfn.XLOOKUP($L543,Pos!$B:$B,Pos!J:J,0, 0)</f>
        <v>Outperform</v>
      </c>
      <c r="Y543" s="1">
        <v>0</v>
      </c>
      <c r="Z543" s="1">
        <v>0</v>
      </c>
      <c r="AA543" s="1">
        <f t="shared" si="176"/>
        <v>0</v>
      </c>
      <c r="AB543" s="9">
        <f>_xlfn.XLOOKUP(L543,Pos!B:B,Pos!K:K,-1,0)</f>
        <v>5</v>
      </c>
      <c r="AC543" s="1" t="e">
        <f>_xlfn.XLOOKUP($L543,Pos!$A:$A,Pos!S:S,_xlfn.XLOOKUP($L543,#REF!,#REF!, ""), 0)</f>
        <v>#REF!</v>
      </c>
      <c r="AD543" s="1" t="e">
        <f>_xlfn.XLOOKUP($L543,Pos!$A:$A,Pos!T:T,_xlfn.XLOOKUP($L543,#REF!,#REF!, ""), 0)</f>
        <v>#REF!</v>
      </c>
      <c r="AE543" s="1" t="e">
        <f>_xlfn.XLOOKUP($L543,Pos!$A:$A,Pos!U:U,_xlfn.XLOOKUP($L543,#REF!,#REF!, ""), 0)</f>
        <v>#REF!</v>
      </c>
      <c r="AF543" s="1" t="e">
        <f>_xlfn.XLOOKUP($L543,Pos!$A:$A,Pos!V:V,_xlfn.XLOOKUP($L543,#REF!,#REF!, ""), 0)</f>
        <v>#REF!</v>
      </c>
      <c r="AG543" s="1" t="e">
        <f>_xlfn.XLOOKUP($L543,Pos!$A:$A,Pos!W:W,_xlfn.XLOOKUP($L543,#REF!,#REF!, ""), 0)</f>
        <v>#REF!</v>
      </c>
      <c r="AH543" s="1" t="e">
        <f>_xlfn.XLOOKUP($L543,Pos!$A:$A,Pos!X:X,_xlfn.XLOOKUP($L543,#REF!,#REF!, ""), 0)</f>
        <v>#REF!</v>
      </c>
      <c r="AI543" s="1" t="e">
        <f>_xlfn.XLOOKUP($L543,Pos!$A:$A,Pos!Y:Y,_xlfn.XLOOKUP($L543,#REF!,#REF!, ""), 0)</f>
        <v>#REF!</v>
      </c>
      <c r="AJ543" s="1" t="e">
        <f>_xlfn.XLOOKUP($L543,Pos!$A:$A,Pos!Z:Z,_xlfn.XLOOKUP($L543,#REF!,#REF!, ""), 0)</f>
        <v>#REF!</v>
      </c>
      <c r="AK543" s="1" t="e">
        <f>_xlfn.XLOOKUP($L543,Pos!$A:$A,Pos!AA:AA,_xlfn.XLOOKUP($L543,#REF!,#REF!, ""), 0)</f>
        <v>#REF!</v>
      </c>
      <c r="AL543" s="1" t="e">
        <f>_xlfn.XLOOKUP($L543,Pos!$A:$A,Pos!AB:AB,_xlfn.XLOOKUP($L543,#REF!,#REF!, ""), 0)</f>
        <v>#REF!</v>
      </c>
      <c r="AM543" s="1" t="e">
        <f>_xlfn.XLOOKUP($L543,Pos!$A:$A,Pos!AC:AC,_xlfn.XLOOKUP($L543,#REF!,#REF!, ""), 0)</f>
        <v>#REF!</v>
      </c>
      <c r="AN543" s="1" t="e">
        <f>_xlfn.XLOOKUP($L543,Pos!$A:$A,Pos!AD:AD,_xlfn.XLOOKUP($L543,#REF!,#REF!, ""), 0)</f>
        <v>#REF!</v>
      </c>
      <c r="AO543" s="1" t="e">
        <f>_xlfn.XLOOKUP($L543,Pos!$A:$A,Pos!AE:AE,_xlfn.XLOOKUP($L543,#REF!,#REF!, ""), 0)</f>
        <v>#REF!</v>
      </c>
      <c r="AP543" s="1" t="e">
        <f>_xlfn.XLOOKUP($L543,Pos!$A:$A,Pos!AF:AF,_xlfn.XLOOKUP($L543,#REF!,#REF!, ""), 0)</f>
        <v>#REF!</v>
      </c>
      <c r="AQ543" s="1" t="e">
        <f>_xlfn.XLOOKUP($L543,Pos!$A:$A,Pos!AG:AG,_xlfn.XLOOKUP($L543,#REF!,#REF!, ""), 0)</f>
        <v>#REF!</v>
      </c>
      <c r="AR543" s="1" t="e">
        <f>_xlfn.XLOOKUP($L543,Pos!$A:$A,Pos!AH:AH,_xlfn.XLOOKUP($L543,#REF!,#REF!, ""), 0)</f>
        <v>#REF!</v>
      </c>
      <c r="AS543" s="1" t="e">
        <f>_xlfn.XLOOKUP($L543,Pos!$A:$A,Pos!AI:AI,_xlfn.XLOOKUP($L543,#REF!,#REF!, ""), 0)</f>
        <v>#REF!</v>
      </c>
      <c r="AT543" s="1" t="e">
        <f>_xlfn.XLOOKUP($L543,Pos!$A:$A,Pos!AJ:AJ,_xlfn.XLOOKUP($L543,#REF!,#REF!, ""), 0)</f>
        <v>#REF!</v>
      </c>
      <c r="AU543" s="1" t="e">
        <f>_xlfn.XLOOKUP($L543,Pos!$A:$A,Pos!AK:AK,_xlfn.XLOOKUP($L543,#REF!,#REF!, ""), 0)</f>
        <v>#REF!</v>
      </c>
      <c r="AV543" s="1" t="e">
        <f>_xlfn.XLOOKUP($L543,Pos!$A:$A,Pos!AL:AL,_xlfn.XLOOKUP($L543,#REF!,#REF!, ""), 0)</f>
        <v>#REF!</v>
      </c>
      <c r="AW543" s="1" t="e">
        <f>_xlfn.XLOOKUP($L543,Pos!$A:$A,Pos!AM:AM,_xlfn.XLOOKUP($L543,#REF!,#REF!, ""), 0)</f>
        <v>#REF!</v>
      </c>
      <c r="AX543" s="1" t="e">
        <f>_xlfn.XLOOKUP($L543,Pos!$A:$A,Pos!AN:AN,_xlfn.XLOOKUP($L543,#REF!,#REF!, ""), 0)</f>
        <v>#REF!</v>
      </c>
      <c r="AY543" s="1" t="e">
        <f>_xlfn.XLOOKUP($L543,Pos!$A:$A,Pos!AO:AO,_xlfn.XLOOKUP($L543,#REF!,#REF!, ""), 0)</f>
        <v>#REF!</v>
      </c>
      <c r="AZ543" s="7" t="str">
        <f t="shared" si="177"/>
        <v>OUT</v>
      </c>
      <c r="BA543" s="1">
        <f>IF(OR(_xlfn.XLOOKUP(L543,Pos!B:B,Pos!L:L,FALSE)="ESG Reason",_xlfn.XLOOKUP(L543,Pos!B:B,Pos!L:L,FALSE)="Blacklisted"),1,0)</f>
        <v>0</v>
      </c>
      <c r="BC543" s="11">
        <v>9.3201660071335152E-11</v>
      </c>
      <c r="BD543" s="11">
        <f>_xlfn.XLOOKUP($L543,Pos!$B:$B,Pos!H:H,0, 0)</f>
        <v>0</v>
      </c>
      <c r="BE543" s="11">
        <f>_xlfn.XLOOKUP($L543,Pos!$B:$B,Pos!I:I,0, 0)</f>
        <v>4.1865143058979199E-4</v>
      </c>
      <c r="BF543" s="18">
        <f t="shared" si="178"/>
        <v>4.1865143058979199E-4</v>
      </c>
      <c r="BG543" s="1">
        <f t="shared" si="179"/>
        <v>3</v>
      </c>
      <c r="BH543" s="1">
        <f t="shared" si="180"/>
        <v>54</v>
      </c>
      <c r="BI543" s="18">
        <f t="shared" si="181"/>
        <v>9.3201660071335152E-11</v>
      </c>
      <c r="BJ543" s="3">
        <f t="shared" si="182"/>
        <v>0</v>
      </c>
      <c r="BK543" s="18">
        <f t="shared" si="183"/>
        <v>0</v>
      </c>
    </row>
    <row r="544" spans="3:63" x14ac:dyDescent="0.25">
      <c r="C544" s="3"/>
      <c r="D544" s="3"/>
      <c r="E544" s="3"/>
      <c r="F544" s="3"/>
      <c r="G544" s="51" t="s">
        <v>478</v>
      </c>
      <c r="H544" s="8" t="str">
        <f t="shared" si="173"/>
        <v>0%West Europe</v>
      </c>
      <c r="I544" s="11" cm="1">
        <f t="array" ref="I544">IF(
   AZ544 = "OUT", 0,IF(
   BD544 &gt;= LARGE(IF(ISNUMBER(BD:BD), BD:BD), 3),
   BE544 - 0.001,
   IF(BE544 &gt;=VLOOKUP(P544,mapping!$A:$B,2,FALSE), BE544,VLOOKUP(P544,mapping!$A$2:$B$8,2,FALSE))
))</f>
        <v>0</v>
      </c>
      <c r="J544" s="11" cm="1">
        <f t="array" ref="J544">IF(
    AZ544="OUT",0,IF(IF(
                      BD544&gt;=LARGE(IF(ISNUMBER(BD:BD),BD:BD),3),
                      BE544+0.001,
                      VLOOKUP(H544,mapping!$D:$E,2,FALSE)
                      )&gt;I544,
                   IF(
                      BD544&gt;=LARGE(IF(ISNUMBER(BD:BD),BD:BD),3),
                      BE544+0.001,
                      VLOOKUP(H544,mapping!$D:$E,2,FALSE)
                      ),
                   I544+0.002))</f>
        <v>0</v>
      </c>
      <c r="K544" s="8">
        <f t="shared" si="174"/>
        <v>4.1752185890684258E-4</v>
      </c>
      <c r="L544" s="1" t="str">
        <f>Pos!B207</f>
        <v>DE0006047004</v>
      </c>
      <c r="M544" s="1" t="str">
        <f>_xlfn.XLOOKUP($L544,Pos!B:B,Pos!D:D,, 0)</f>
        <v>Heidelberg Materials AG</v>
      </c>
      <c r="N544" s="1" t="str">
        <f>_xlfn.XLOOKUP($L544,Pos!B:B,Pos!E:E,, 0)</f>
        <v>Construction</v>
      </c>
      <c r="O544" s="1" t="str">
        <f t="shared" si="175"/>
        <v>Construction_West Europe</v>
      </c>
      <c r="P544" s="1" t="str">
        <f>_xlfn.XLOOKUP($L544,Pos!B:B,Pos!F:F,, 0)</f>
        <v>West Europe</v>
      </c>
      <c r="Q544" s="1">
        <v>0</v>
      </c>
      <c r="R544" s="9">
        <f>_xlfn.XLOOKUP($L544,Pos!$B:$B,Pos!N:N,0, 0)</f>
        <v>4.3099999999999996</v>
      </c>
      <c r="S544" s="9">
        <f>_xlfn.XLOOKUP($L544,Pos!$B:$B,Pos!O:O,0, 0)</f>
        <v>6.4843330000000003</v>
      </c>
      <c r="T544" s="9">
        <f>_xlfn.XLOOKUP($L544,Pos!$B:$B,Pos!P:P,0, 0)</f>
        <v>4</v>
      </c>
      <c r="U544" s="9">
        <f>_xlfn.XLOOKUP($L544,Pos!$B:$B,Pos!Q:Q,0, 0)</f>
        <v>7.2</v>
      </c>
      <c r="V544" s="9">
        <f>_xlfn.XLOOKUP($L544,Pos!$B:$B,Pos!R:R,0, 0)</f>
        <v>3.6333329999999999</v>
      </c>
      <c r="W544" s="9">
        <f>_xlfn.XLOOKUP($L544,Pos!$B:$B,Pos!S:S,0, 0)</f>
        <v>6.0433329999999996</v>
      </c>
      <c r="X544" s="9" t="str">
        <f>_xlfn.XLOOKUP($L544,Pos!$B:$B,Pos!J:J,0, 0)</f>
        <v>Outperform</v>
      </c>
      <c r="Y544" s="1">
        <v>0</v>
      </c>
      <c r="Z544" s="1">
        <v>0</v>
      </c>
      <c r="AA544" s="1">
        <f t="shared" si="176"/>
        <v>0</v>
      </c>
      <c r="AB544" s="9">
        <f>_xlfn.XLOOKUP(L544,Pos!B:B,Pos!K:K,-1,0)</f>
        <v>3.6842105263157889</v>
      </c>
      <c r="AC544" s="1" t="e">
        <f>_xlfn.XLOOKUP($L544,Pos!$A:$A,Pos!S:S,_xlfn.XLOOKUP($L544,#REF!,#REF!, ""), 0)</f>
        <v>#REF!</v>
      </c>
      <c r="AD544" s="1" t="e">
        <f>_xlfn.XLOOKUP($L544,Pos!$A:$A,Pos!T:T,_xlfn.XLOOKUP($L544,#REF!,#REF!, ""), 0)</f>
        <v>#REF!</v>
      </c>
      <c r="AE544" s="1" t="e">
        <f>_xlfn.XLOOKUP($L544,Pos!$A:$A,Pos!U:U,_xlfn.XLOOKUP($L544,#REF!,#REF!, ""), 0)</f>
        <v>#REF!</v>
      </c>
      <c r="AF544" s="1" t="e">
        <f>_xlfn.XLOOKUP($L544,Pos!$A:$A,Pos!V:V,_xlfn.XLOOKUP($L544,#REF!,#REF!, ""), 0)</f>
        <v>#REF!</v>
      </c>
      <c r="AG544" s="1" t="e">
        <f>_xlfn.XLOOKUP($L544,Pos!$A:$A,Pos!W:W,_xlfn.XLOOKUP($L544,#REF!,#REF!, ""), 0)</f>
        <v>#REF!</v>
      </c>
      <c r="AH544" s="1" t="e">
        <f>_xlfn.XLOOKUP($L544,Pos!$A:$A,Pos!X:X,_xlfn.XLOOKUP($L544,#REF!,#REF!, ""), 0)</f>
        <v>#REF!</v>
      </c>
      <c r="AI544" s="1" t="e">
        <f>_xlfn.XLOOKUP($L544,Pos!$A:$A,Pos!Y:Y,_xlfn.XLOOKUP($L544,#REF!,#REF!, ""), 0)</f>
        <v>#REF!</v>
      </c>
      <c r="AJ544" s="1" t="e">
        <f>_xlfn.XLOOKUP($L544,Pos!$A:$A,Pos!Z:Z,_xlfn.XLOOKUP($L544,#REF!,#REF!, ""), 0)</f>
        <v>#REF!</v>
      </c>
      <c r="AK544" s="1" t="e">
        <f>_xlfn.XLOOKUP($L544,Pos!$A:$A,Pos!AA:AA,_xlfn.XLOOKUP($L544,#REF!,#REF!, ""), 0)</f>
        <v>#REF!</v>
      </c>
      <c r="AL544" s="1" t="e">
        <f>_xlfn.XLOOKUP($L544,Pos!$A:$A,Pos!AB:AB,_xlfn.XLOOKUP($L544,#REF!,#REF!, ""), 0)</f>
        <v>#REF!</v>
      </c>
      <c r="AM544" s="1" t="e">
        <f>_xlfn.XLOOKUP($L544,Pos!$A:$A,Pos!AC:AC,_xlfn.XLOOKUP($L544,#REF!,#REF!, ""), 0)</f>
        <v>#REF!</v>
      </c>
      <c r="AN544" s="1" t="e">
        <f>_xlfn.XLOOKUP($L544,Pos!$A:$A,Pos!AD:AD,_xlfn.XLOOKUP($L544,#REF!,#REF!, ""), 0)</f>
        <v>#REF!</v>
      </c>
      <c r="AO544" s="1" t="e">
        <f>_xlfn.XLOOKUP($L544,Pos!$A:$A,Pos!AE:AE,_xlfn.XLOOKUP($L544,#REF!,#REF!, ""), 0)</f>
        <v>#REF!</v>
      </c>
      <c r="AP544" s="1" t="e">
        <f>_xlfn.XLOOKUP($L544,Pos!$A:$A,Pos!AF:AF,_xlfn.XLOOKUP($L544,#REF!,#REF!, ""), 0)</f>
        <v>#REF!</v>
      </c>
      <c r="AQ544" s="1" t="e">
        <f>_xlfn.XLOOKUP($L544,Pos!$A:$A,Pos!AG:AG,_xlfn.XLOOKUP($L544,#REF!,#REF!, ""), 0)</f>
        <v>#REF!</v>
      </c>
      <c r="AR544" s="1" t="e">
        <f>_xlfn.XLOOKUP($L544,Pos!$A:$A,Pos!AH:AH,_xlfn.XLOOKUP($L544,#REF!,#REF!, ""), 0)</f>
        <v>#REF!</v>
      </c>
      <c r="AS544" s="1" t="e">
        <f>_xlfn.XLOOKUP($L544,Pos!$A:$A,Pos!AI:AI,_xlfn.XLOOKUP($L544,#REF!,#REF!, ""), 0)</f>
        <v>#REF!</v>
      </c>
      <c r="AT544" s="1" t="e">
        <f>_xlfn.XLOOKUP($L544,Pos!$A:$A,Pos!AJ:AJ,_xlfn.XLOOKUP($L544,#REF!,#REF!, ""), 0)</f>
        <v>#REF!</v>
      </c>
      <c r="AU544" s="1" t="e">
        <f>_xlfn.XLOOKUP($L544,Pos!$A:$A,Pos!AK:AK,_xlfn.XLOOKUP($L544,#REF!,#REF!, ""), 0)</f>
        <v>#REF!</v>
      </c>
      <c r="AV544" s="1" t="e">
        <f>_xlfn.XLOOKUP($L544,Pos!$A:$A,Pos!AL:AL,_xlfn.XLOOKUP($L544,#REF!,#REF!, ""), 0)</f>
        <v>#REF!</v>
      </c>
      <c r="AW544" s="1" t="e">
        <f>_xlfn.XLOOKUP($L544,Pos!$A:$A,Pos!AM:AM,_xlfn.XLOOKUP($L544,#REF!,#REF!, ""), 0)</f>
        <v>#REF!</v>
      </c>
      <c r="AX544" s="1" t="e">
        <f>_xlfn.XLOOKUP($L544,Pos!$A:$A,Pos!AN:AN,_xlfn.XLOOKUP($L544,#REF!,#REF!, ""), 0)</f>
        <v>#REF!</v>
      </c>
      <c r="AY544" s="1" t="e">
        <f>_xlfn.XLOOKUP($L544,Pos!$A:$A,Pos!AO:AO,_xlfn.XLOOKUP($L544,#REF!,#REF!, ""), 0)</f>
        <v>#REF!</v>
      </c>
      <c r="AZ544" s="7" t="str">
        <f t="shared" si="177"/>
        <v>OUT</v>
      </c>
      <c r="BA544" s="1">
        <f>IF(OR(_xlfn.XLOOKUP(L544,Pos!B:B,Pos!L:L,FALSE)="ESG Reason",_xlfn.XLOOKUP(L544,Pos!B:B,Pos!L:L,FALSE)="Blacklisted"),1,0)</f>
        <v>0</v>
      </c>
      <c r="BC544" s="11">
        <v>8.884892180219738E-11</v>
      </c>
      <c r="BD544" s="11">
        <f>_xlfn.XLOOKUP($L544,Pos!$B:$B,Pos!H:H,0, 0)</f>
        <v>0</v>
      </c>
      <c r="BE544" s="11">
        <f>_xlfn.XLOOKUP($L544,Pos!$B:$B,Pos!I:I,0, 0)</f>
        <v>4.1752185890684258E-4</v>
      </c>
      <c r="BF544" s="18">
        <f t="shared" si="178"/>
        <v>4.1752185890684258E-4</v>
      </c>
      <c r="BG544" s="1">
        <f t="shared" si="179"/>
        <v>2</v>
      </c>
      <c r="BH544" s="1">
        <f t="shared" si="180"/>
        <v>5</v>
      </c>
      <c r="BI544" s="18">
        <f t="shared" si="181"/>
        <v>8.884892180219738E-11</v>
      </c>
      <c r="BJ544" s="3">
        <f t="shared" si="182"/>
        <v>0</v>
      </c>
      <c r="BK544" s="18">
        <f t="shared" si="183"/>
        <v>0</v>
      </c>
    </row>
    <row r="545" spans="3:63" x14ac:dyDescent="0.25">
      <c r="C545" s="3"/>
      <c r="D545" s="3"/>
      <c r="E545" s="3"/>
      <c r="F545" s="3"/>
      <c r="G545" s="51" t="s">
        <v>473</v>
      </c>
      <c r="H545" s="8" t="str">
        <f t="shared" si="173"/>
        <v>0%West Europe</v>
      </c>
      <c r="I545" s="11" cm="1">
        <f t="array" ref="I545">IF(
   AZ545 = "OUT", 0,IF(
   BD545 &gt;= LARGE(IF(ISNUMBER(BD:BD), BD:BD), 3),
   BE545 - 0.001,
   IF(BE545 &gt;=VLOOKUP(P545,mapping!$A:$B,2,FALSE), BE545,VLOOKUP(P545,mapping!$A$2:$B$8,2,FALSE))
))</f>
        <v>0</v>
      </c>
      <c r="J545" s="11" cm="1">
        <f t="array" ref="J545">IF(
    AZ545="OUT",0,IF(IF(
                      BD545&gt;=LARGE(IF(ISNUMBER(BD:BD),BD:BD),3),
                      BE545+0.001,
                      VLOOKUP(H545,mapping!$D:$E,2,FALSE)
                      )&gt;I545,
                   IF(
                      BD545&gt;=LARGE(IF(ISNUMBER(BD:BD),BD:BD),3),
                      BE545+0.001,
                      VLOOKUP(H545,mapping!$D:$E,2,FALSE)
                      ),
                   I545+0.002))</f>
        <v>0</v>
      </c>
      <c r="K545" s="8">
        <f t="shared" si="174"/>
        <v>4.1646449819919768E-4</v>
      </c>
      <c r="L545" s="1" t="str">
        <f>Pos!B284</f>
        <v>FI0009000681</v>
      </c>
      <c r="M545" s="1" t="str">
        <f>_xlfn.XLOOKUP($L545,Pos!B:B,Pos!D:D,, 0)</f>
        <v>Nokia Oyj</v>
      </c>
      <c r="N545" s="1" t="str">
        <f>_xlfn.XLOOKUP($L545,Pos!B:B,Pos!E:E,, 0)</f>
        <v>Telecommunications</v>
      </c>
      <c r="O545" s="1" t="str">
        <f t="shared" si="175"/>
        <v>Telecommunications_West Europe</v>
      </c>
      <c r="P545" s="1" t="str">
        <f>_xlfn.XLOOKUP($L545,Pos!B:B,Pos!F:F,, 0)</f>
        <v>West Europe</v>
      </c>
      <c r="Q545" s="1">
        <v>0</v>
      </c>
      <c r="R545" s="9">
        <f>_xlfn.XLOOKUP($L545,Pos!$B:$B,Pos!N:N,0, 0)</f>
        <v>3.06</v>
      </c>
      <c r="S545" s="9">
        <f>_xlfn.XLOOKUP($L545,Pos!$B:$B,Pos!O:O,0, 0)</f>
        <v>4.8863329999999996</v>
      </c>
      <c r="T545" s="9">
        <f>_xlfn.XLOOKUP($L545,Pos!$B:$B,Pos!P:P,0, 0)</f>
        <v>4.7</v>
      </c>
      <c r="U545" s="9">
        <f>_xlfn.XLOOKUP($L545,Pos!$B:$B,Pos!Q:Q,0, 0)</f>
        <v>8.6999999999999993</v>
      </c>
      <c r="V545" s="9">
        <f>_xlfn.XLOOKUP($L545,Pos!$B:$B,Pos!R:R,0, 0)</f>
        <v>0.96666660000000004</v>
      </c>
      <c r="W545" s="9">
        <f>_xlfn.XLOOKUP($L545,Pos!$B:$B,Pos!S:S,0, 0)</f>
        <v>3.18</v>
      </c>
      <c r="X545" s="9" t="str">
        <f>_xlfn.XLOOKUP($L545,Pos!$B:$B,Pos!J:J,0, 0)</f>
        <v>Hold</v>
      </c>
      <c r="Y545" s="1">
        <v>0</v>
      </c>
      <c r="Z545" s="1">
        <v>0</v>
      </c>
      <c r="AA545" s="1">
        <f t="shared" si="176"/>
        <v>0</v>
      </c>
      <c r="AB545" s="9">
        <f>_xlfn.XLOOKUP(L545,Pos!B:B,Pos!K:K,-1,0)</f>
        <v>1.875</v>
      </c>
      <c r="AC545" s="1" t="e">
        <f>_xlfn.XLOOKUP($L545,Pos!$A:$A,Pos!S:S,_xlfn.XLOOKUP($L545,#REF!,#REF!, ""), 0)</f>
        <v>#REF!</v>
      </c>
      <c r="AD545" s="1" t="e">
        <f>_xlfn.XLOOKUP($L545,Pos!$A:$A,Pos!T:T,_xlfn.XLOOKUP($L545,#REF!,#REF!, ""), 0)</f>
        <v>#REF!</v>
      </c>
      <c r="AE545" s="1" t="e">
        <f>_xlfn.XLOOKUP($L545,Pos!$A:$A,Pos!U:U,_xlfn.XLOOKUP($L545,#REF!,#REF!, ""), 0)</f>
        <v>#REF!</v>
      </c>
      <c r="AF545" s="1" t="e">
        <f>_xlfn.XLOOKUP($L545,Pos!$A:$A,Pos!V:V,_xlfn.XLOOKUP($L545,#REF!,#REF!, ""), 0)</f>
        <v>#REF!</v>
      </c>
      <c r="AG545" s="1" t="e">
        <f>_xlfn.XLOOKUP($L545,Pos!$A:$A,Pos!W:W,_xlfn.XLOOKUP($L545,#REF!,#REF!, ""), 0)</f>
        <v>#REF!</v>
      </c>
      <c r="AH545" s="1" t="e">
        <f>_xlfn.XLOOKUP($L545,Pos!$A:$A,Pos!X:X,_xlfn.XLOOKUP($L545,#REF!,#REF!, ""), 0)</f>
        <v>#REF!</v>
      </c>
      <c r="AI545" s="1" t="e">
        <f>_xlfn.XLOOKUP($L545,Pos!$A:$A,Pos!Y:Y,_xlfn.XLOOKUP($L545,#REF!,#REF!, ""), 0)</f>
        <v>#REF!</v>
      </c>
      <c r="AJ545" s="1" t="e">
        <f>_xlfn.XLOOKUP($L545,Pos!$A:$A,Pos!Z:Z,_xlfn.XLOOKUP($L545,#REF!,#REF!, ""), 0)</f>
        <v>#REF!</v>
      </c>
      <c r="AK545" s="1" t="e">
        <f>_xlfn.XLOOKUP($L545,Pos!$A:$A,Pos!AA:AA,_xlfn.XLOOKUP($L545,#REF!,#REF!, ""), 0)</f>
        <v>#REF!</v>
      </c>
      <c r="AL545" s="1" t="e">
        <f>_xlfn.XLOOKUP($L545,Pos!$A:$A,Pos!AB:AB,_xlfn.XLOOKUP($L545,#REF!,#REF!, ""), 0)</f>
        <v>#REF!</v>
      </c>
      <c r="AM545" s="1" t="e">
        <f>_xlfn.XLOOKUP($L545,Pos!$A:$A,Pos!AC:AC,_xlfn.XLOOKUP($L545,#REF!,#REF!, ""), 0)</f>
        <v>#REF!</v>
      </c>
      <c r="AN545" s="1" t="e">
        <f>_xlfn.XLOOKUP($L545,Pos!$A:$A,Pos!AD:AD,_xlfn.XLOOKUP($L545,#REF!,#REF!, ""), 0)</f>
        <v>#REF!</v>
      </c>
      <c r="AO545" s="1" t="e">
        <f>_xlfn.XLOOKUP($L545,Pos!$A:$A,Pos!AE:AE,_xlfn.XLOOKUP($L545,#REF!,#REF!, ""), 0)</f>
        <v>#REF!</v>
      </c>
      <c r="AP545" s="1" t="e">
        <f>_xlfn.XLOOKUP($L545,Pos!$A:$A,Pos!AF:AF,_xlfn.XLOOKUP($L545,#REF!,#REF!, ""), 0)</f>
        <v>#REF!</v>
      </c>
      <c r="AQ545" s="1" t="e">
        <f>_xlfn.XLOOKUP($L545,Pos!$A:$A,Pos!AG:AG,_xlfn.XLOOKUP($L545,#REF!,#REF!, ""), 0)</f>
        <v>#REF!</v>
      </c>
      <c r="AR545" s="1" t="e">
        <f>_xlfn.XLOOKUP($L545,Pos!$A:$A,Pos!AH:AH,_xlfn.XLOOKUP($L545,#REF!,#REF!, ""), 0)</f>
        <v>#REF!</v>
      </c>
      <c r="AS545" s="1" t="e">
        <f>_xlfn.XLOOKUP($L545,Pos!$A:$A,Pos!AI:AI,_xlfn.XLOOKUP($L545,#REF!,#REF!, ""), 0)</f>
        <v>#REF!</v>
      </c>
      <c r="AT545" s="1" t="e">
        <f>_xlfn.XLOOKUP($L545,Pos!$A:$A,Pos!AJ:AJ,_xlfn.XLOOKUP($L545,#REF!,#REF!, ""), 0)</f>
        <v>#REF!</v>
      </c>
      <c r="AU545" s="1" t="e">
        <f>_xlfn.XLOOKUP($L545,Pos!$A:$A,Pos!AK:AK,_xlfn.XLOOKUP($L545,#REF!,#REF!, ""), 0)</f>
        <v>#REF!</v>
      </c>
      <c r="AV545" s="1" t="e">
        <f>_xlfn.XLOOKUP($L545,Pos!$A:$A,Pos!AL:AL,_xlfn.XLOOKUP($L545,#REF!,#REF!, ""), 0)</f>
        <v>#REF!</v>
      </c>
      <c r="AW545" s="1" t="e">
        <f>_xlfn.XLOOKUP($L545,Pos!$A:$A,Pos!AM:AM,_xlfn.XLOOKUP($L545,#REF!,#REF!, ""), 0)</f>
        <v>#REF!</v>
      </c>
      <c r="AX545" s="1" t="e">
        <f>_xlfn.XLOOKUP($L545,Pos!$A:$A,Pos!AN:AN,_xlfn.XLOOKUP($L545,#REF!,#REF!, ""), 0)</f>
        <v>#REF!</v>
      </c>
      <c r="AY545" s="1" t="e">
        <f>_xlfn.XLOOKUP($L545,Pos!$A:$A,Pos!AO:AO,_xlfn.XLOOKUP($L545,#REF!,#REF!, ""), 0)</f>
        <v>#REF!</v>
      </c>
      <c r="AZ545" s="7" t="str">
        <f t="shared" si="177"/>
        <v>OUT</v>
      </c>
      <c r="BA545" s="1">
        <f>IF(OR(_xlfn.XLOOKUP(L545,Pos!B:B,Pos!L:L,FALSE)="ESG Reason",_xlfn.XLOOKUP(L545,Pos!B:B,Pos!L:L,FALSE)="Blacklisted"),1,0)</f>
        <v>0</v>
      </c>
      <c r="BC545" s="11">
        <v>8.711964445754081E-11</v>
      </c>
      <c r="BD545" s="11">
        <f>_xlfn.XLOOKUP($L545,Pos!$B:$B,Pos!H:H,0, 0)</f>
        <v>0</v>
      </c>
      <c r="BE545" s="11">
        <f>_xlfn.XLOOKUP($L545,Pos!$B:$B,Pos!I:I,0, 0)</f>
        <v>4.1646449819919768E-4</v>
      </c>
      <c r="BF545" s="18">
        <f t="shared" si="178"/>
        <v>4.1646449819919768E-4</v>
      </c>
      <c r="BG545" s="1">
        <f t="shared" si="179"/>
        <v>2</v>
      </c>
      <c r="BH545" s="1">
        <f t="shared" si="180"/>
        <v>17</v>
      </c>
      <c r="BI545" s="18">
        <f t="shared" si="181"/>
        <v>8.711964445754081E-11</v>
      </c>
      <c r="BJ545" s="3">
        <f t="shared" si="182"/>
        <v>0</v>
      </c>
      <c r="BK545" s="18">
        <f t="shared" si="183"/>
        <v>0</v>
      </c>
    </row>
    <row r="546" spans="3:63" x14ac:dyDescent="0.25">
      <c r="C546" s="3"/>
      <c r="D546" s="3"/>
      <c r="E546" s="3"/>
      <c r="F546" s="3"/>
      <c r="G546" s="51" t="s">
        <v>481</v>
      </c>
      <c r="H546" s="8" t="str">
        <f t="shared" si="173"/>
        <v>0%North America</v>
      </c>
      <c r="I546" s="11" cm="1">
        <f t="array" ref="I546">IF(
   AZ546 = "OUT", 0,IF(
   BD546 &gt;= LARGE(IF(ISNUMBER(BD:BD), BD:BD), 3),
   BE546 - 0.001,
   IF(BE546 &gt;=VLOOKUP(P546,mapping!$A:$B,2,FALSE), BE546,VLOOKUP(P546,mapping!$A$2:$B$8,2,FALSE))
))</f>
        <v>0</v>
      </c>
      <c r="J546" s="11" cm="1">
        <f t="array" ref="J546">IF(
    AZ546="OUT",0,IF(IF(
                      BD546&gt;=LARGE(IF(ISNUMBER(BD:BD),BD:BD),3),
                      BE546+0.001,
                      VLOOKUP(H546,mapping!$D:$E,2,FALSE)
                      )&gt;I546,
                   IF(
                      BD546&gt;=LARGE(IF(ISNUMBER(BD:BD),BD:BD),3),
                      BE546+0.001,
                      VLOOKUP(H546,mapping!$D:$E,2,FALSE)
                      ),
                   I546+0.002))</f>
        <v>0</v>
      </c>
      <c r="K546" s="8">
        <f t="shared" si="174"/>
        <v>4.164529964510536E-4</v>
      </c>
      <c r="L546" s="1" t="str">
        <f>Pos!B1304</f>
        <v>US98419M1009</v>
      </c>
      <c r="M546" s="1" t="str">
        <f>_xlfn.XLOOKUP($L546,Pos!B:B,Pos!D:D,, 0)</f>
        <v>Xylem Inc.</v>
      </c>
      <c r="N546" s="1" t="str">
        <f>_xlfn.XLOOKUP($L546,Pos!B:B,Pos!E:E,, 0)</f>
        <v>Industrial Goods &amp; Services</v>
      </c>
      <c r="O546" s="1" t="str">
        <f t="shared" si="175"/>
        <v>Industrial Goods &amp; Services_North America</v>
      </c>
      <c r="P546" s="1" t="str">
        <f>_xlfn.XLOOKUP($L546,Pos!B:B,Pos!F:F,, 0)</f>
        <v>North America</v>
      </c>
      <c r="Q546" s="1">
        <v>0</v>
      </c>
      <c r="R546" s="9">
        <f>_xlfn.XLOOKUP($L546,Pos!$B:$B,Pos!N:N,0, 0)</f>
        <v>4.7</v>
      </c>
      <c r="S546" s="9">
        <f>_xlfn.XLOOKUP($L546,Pos!$B:$B,Pos!O:O,0, 0)</f>
        <v>3.5459999999999998</v>
      </c>
      <c r="T546" s="9">
        <f>_xlfn.XLOOKUP($L546,Pos!$B:$B,Pos!P:P,0, 0)</f>
        <v>3.9249999999999998</v>
      </c>
      <c r="U546" s="9">
        <f>_xlfn.XLOOKUP($L546,Pos!$B:$B,Pos!Q:Q,0, 0)</f>
        <v>9.3000000000000007</v>
      </c>
      <c r="V546" s="9">
        <f>_xlfn.XLOOKUP($L546,Pos!$B:$B,Pos!R:R,0, 0)</f>
        <v>7.7333340000000002</v>
      </c>
      <c r="W546" s="9">
        <f>_xlfn.XLOOKUP($L546,Pos!$B:$B,Pos!S:S,0, 0)</f>
        <v>6.4183329999999996</v>
      </c>
      <c r="X546" s="9" t="str">
        <f>_xlfn.XLOOKUP($L546,Pos!$B:$B,Pos!J:J,0, 0)</f>
        <v>Outperform</v>
      </c>
      <c r="Y546" s="1">
        <v>0</v>
      </c>
      <c r="Z546" s="1">
        <v>0</v>
      </c>
      <c r="AA546" s="1">
        <f t="shared" si="176"/>
        <v>0</v>
      </c>
      <c r="AB546" s="9">
        <f>_xlfn.XLOOKUP(L546,Pos!B:B,Pos!K:K,-1,0)</f>
        <v>6.1458333333333339</v>
      </c>
      <c r="AC546" s="1" t="e">
        <f>_xlfn.XLOOKUP($L546,Pos!$A:$A,Pos!S:S,_xlfn.XLOOKUP($L546,#REF!,#REF!, ""), 0)</f>
        <v>#REF!</v>
      </c>
      <c r="AD546" s="1" t="e">
        <f>_xlfn.XLOOKUP($L546,Pos!$A:$A,Pos!T:T,_xlfn.XLOOKUP($L546,#REF!,#REF!, ""), 0)</f>
        <v>#REF!</v>
      </c>
      <c r="AE546" s="1" t="e">
        <f>_xlfn.XLOOKUP($L546,Pos!$A:$A,Pos!U:U,_xlfn.XLOOKUP($L546,#REF!,#REF!, ""), 0)</f>
        <v>#REF!</v>
      </c>
      <c r="AF546" s="1" t="e">
        <f>_xlfn.XLOOKUP($L546,Pos!$A:$A,Pos!V:V,_xlfn.XLOOKUP($L546,#REF!,#REF!, ""), 0)</f>
        <v>#REF!</v>
      </c>
      <c r="AG546" s="1" t="e">
        <f>_xlfn.XLOOKUP($L546,Pos!$A:$A,Pos!W:W,_xlfn.XLOOKUP($L546,#REF!,#REF!, ""), 0)</f>
        <v>#REF!</v>
      </c>
      <c r="AH546" s="1" t="e">
        <f>_xlfn.XLOOKUP($L546,Pos!$A:$A,Pos!X:X,_xlfn.XLOOKUP($L546,#REF!,#REF!, ""), 0)</f>
        <v>#REF!</v>
      </c>
      <c r="AI546" s="1" t="e">
        <f>_xlfn.XLOOKUP($L546,Pos!$A:$A,Pos!Y:Y,_xlfn.XLOOKUP($L546,#REF!,#REF!, ""), 0)</f>
        <v>#REF!</v>
      </c>
      <c r="AJ546" s="1" t="e">
        <f>_xlfn.XLOOKUP($L546,Pos!$A:$A,Pos!Z:Z,_xlfn.XLOOKUP($L546,#REF!,#REF!, ""), 0)</f>
        <v>#REF!</v>
      </c>
      <c r="AK546" s="1" t="e">
        <f>_xlfn.XLOOKUP($L546,Pos!$A:$A,Pos!AA:AA,_xlfn.XLOOKUP($L546,#REF!,#REF!, ""), 0)</f>
        <v>#REF!</v>
      </c>
      <c r="AL546" s="1" t="e">
        <f>_xlfn.XLOOKUP($L546,Pos!$A:$A,Pos!AB:AB,_xlfn.XLOOKUP($L546,#REF!,#REF!, ""), 0)</f>
        <v>#REF!</v>
      </c>
      <c r="AM546" s="1" t="e">
        <f>_xlfn.XLOOKUP($L546,Pos!$A:$A,Pos!AC:AC,_xlfn.XLOOKUP($L546,#REF!,#REF!, ""), 0)</f>
        <v>#REF!</v>
      </c>
      <c r="AN546" s="1" t="e">
        <f>_xlfn.XLOOKUP($L546,Pos!$A:$A,Pos!AD:AD,_xlfn.XLOOKUP($L546,#REF!,#REF!, ""), 0)</f>
        <v>#REF!</v>
      </c>
      <c r="AO546" s="1" t="e">
        <f>_xlfn.XLOOKUP($L546,Pos!$A:$A,Pos!AE:AE,_xlfn.XLOOKUP($L546,#REF!,#REF!, ""), 0)</f>
        <v>#REF!</v>
      </c>
      <c r="AP546" s="1" t="e">
        <f>_xlfn.XLOOKUP($L546,Pos!$A:$A,Pos!AF:AF,_xlfn.XLOOKUP($L546,#REF!,#REF!, ""), 0)</f>
        <v>#REF!</v>
      </c>
      <c r="AQ546" s="1" t="e">
        <f>_xlfn.XLOOKUP($L546,Pos!$A:$A,Pos!AG:AG,_xlfn.XLOOKUP($L546,#REF!,#REF!, ""), 0)</f>
        <v>#REF!</v>
      </c>
      <c r="AR546" s="1" t="e">
        <f>_xlfn.XLOOKUP($L546,Pos!$A:$A,Pos!AH:AH,_xlfn.XLOOKUP($L546,#REF!,#REF!, ""), 0)</f>
        <v>#REF!</v>
      </c>
      <c r="AS546" s="1" t="e">
        <f>_xlfn.XLOOKUP($L546,Pos!$A:$A,Pos!AI:AI,_xlfn.XLOOKUP($L546,#REF!,#REF!, ""), 0)</f>
        <v>#REF!</v>
      </c>
      <c r="AT546" s="1" t="e">
        <f>_xlfn.XLOOKUP($L546,Pos!$A:$A,Pos!AJ:AJ,_xlfn.XLOOKUP($L546,#REF!,#REF!, ""), 0)</f>
        <v>#REF!</v>
      </c>
      <c r="AU546" s="1" t="e">
        <f>_xlfn.XLOOKUP($L546,Pos!$A:$A,Pos!AK:AK,_xlfn.XLOOKUP($L546,#REF!,#REF!, ""), 0)</f>
        <v>#REF!</v>
      </c>
      <c r="AV546" s="1" t="e">
        <f>_xlfn.XLOOKUP($L546,Pos!$A:$A,Pos!AL:AL,_xlfn.XLOOKUP($L546,#REF!,#REF!, ""), 0)</f>
        <v>#REF!</v>
      </c>
      <c r="AW546" s="1" t="e">
        <f>_xlfn.XLOOKUP($L546,Pos!$A:$A,Pos!AM:AM,_xlfn.XLOOKUP($L546,#REF!,#REF!, ""), 0)</f>
        <v>#REF!</v>
      </c>
      <c r="AX546" s="1" t="e">
        <f>_xlfn.XLOOKUP($L546,Pos!$A:$A,Pos!AN:AN,_xlfn.XLOOKUP($L546,#REF!,#REF!, ""), 0)</f>
        <v>#REF!</v>
      </c>
      <c r="AY546" s="1" t="e">
        <f>_xlfn.XLOOKUP($L546,Pos!$A:$A,Pos!AO:AO,_xlfn.XLOOKUP($L546,#REF!,#REF!, ""), 0)</f>
        <v>#REF!</v>
      </c>
      <c r="AZ546" s="7" t="str">
        <f t="shared" si="177"/>
        <v>OUT</v>
      </c>
      <c r="BA546" s="1">
        <f>IF(OR(_xlfn.XLOOKUP(L546,Pos!B:B,Pos!L:L,FALSE)="ESG Reason",_xlfn.XLOOKUP(L546,Pos!B:B,Pos!L:L,FALSE)="Blacklisted"),1,0)</f>
        <v>0</v>
      </c>
      <c r="BC546" s="11">
        <v>8.6308018493307256E-11</v>
      </c>
      <c r="BD546" s="11">
        <f>_xlfn.XLOOKUP($L546,Pos!$B:$B,Pos!H:H,0, 0)</f>
        <v>0</v>
      </c>
      <c r="BE546" s="11">
        <f>_xlfn.XLOOKUP($L546,Pos!$B:$B,Pos!I:I,0, 0)</f>
        <v>4.164529964510536E-4</v>
      </c>
      <c r="BF546" s="18">
        <f t="shared" si="178"/>
        <v>4.164529964510536E-4</v>
      </c>
      <c r="BG546" s="1">
        <f t="shared" si="179"/>
        <v>1</v>
      </c>
      <c r="BH546" s="1">
        <f t="shared" si="180"/>
        <v>29</v>
      </c>
      <c r="BI546" s="18">
        <f t="shared" si="181"/>
        <v>8.6308018493307256E-11</v>
      </c>
      <c r="BJ546" s="3">
        <f t="shared" si="182"/>
        <v>0</v>
      </c>
      <c r="BK546" s="18">
        <f t="shared" si="183"/>
        <v>0</v>
      </c>
    </row>
    <row r="547" spans="3:63" x14ac:dyDescent="0.25">
      <c r="C547" s="3"/>
      <c r="D547" s="3"/>
      <c r="E547" s="3"/>
      <c r="F547" s="3"/>
      <c r="G547" s="51" t="s">
        <v>474</v>
      </c>
      <c r="H547" s="8" t="str">
        <f t="shared" si="173"/>
        <v>0%North America</v>
      </c>
      <c r="I547" s="11" cm="1">
        <f t="array" ref="I547">IF(
   AZ547 = "OUT", 0,IF(
   BD547 &gt;= LARGE(IF(ISNUMBER(BD:BD), BD:BD), 3),
   BE547 - 0.001,
   IF(BE547 &gt;=VLOOKUP(P547,mapping!$A:$B,2,FALSE), BE547,VLOOKUP(P547,mapping!$A$2:$B$8,2,FALSE))
))</f>
        <v>0</v>
      </c>
      <c r="J547" s="11" cm="1">
        <f t="array" ref="J547">IF(
    AZ547="OUT",0,IF(IF(
                      BD547&gt;=LARGE(IF(ISNUMBER(BD:BD),BD:BD),3),
                      BE547+0.001,
                      VLOOKUP(H547,mapping!$D:$E,2,FALSE)
                      )&gt;I547,
                   IF(
                      BD547&gt;=LARGE(IF(ISNUMBER(BD:BD),BD:BD),3),
                      BE547+0.001,
                      VLOOKUP(H547,mapping!$D:$E,2,FALSE)
                      ),
                   I547+0.002))</f>
        <v>0</v>
      </c>
      <c r="K547" s="8">
        <f t="shared" si="174"/>
        <v>4.162808702896975E-4</v>
      </c>
      <c r="L547" s="1" t="str">
        <f>Pos!B1076</f>
        <v>US49338L1035</v>
      </c>
      <c r="M547" s="1" t="str">
        <f>_xlfn.XLOOKUP($L547,Pos!B:B,Pos!D:D,, 0)</f>
        <v>Keysight Technologies Inc</v>
      </c>
      <c r="N547" s="1" t="str">
        <f>_xlfn.XLOOKUP($L547,Pos!B:B,Pos!E:E,, 0)</f>
        <v>Industrial Goods &amp; Services</v>
      </c>
      <c r="O547" s="1" t="str">
        <f t="shared" si="175"/>
        <v>Industrial Goods &amp; Services_North America</v>
      </c>
      <c r="P547" s="1" t="str">
        <f>_xlfn.XLOOKUP($L547,Pos!B:B,Pos!F:F,, 0)</f>
        <v>North America</v>
      </c>
      <c r="Q547" s="1">
        <v>0</v>
      </c>
      <c r="R547" s="9">
        <f>_xlfn.XLOOKUP($L547,Pos!$B:$B,Pos!N:N,0, 0)</f>
        <v>0</v>
      </c>
      <c r="S547" s="9">
        <f>_xlfn.XLOOKUP($L547,Pos!$B:$B,Pos!O:O,0, 0)</f>
        <v>2.851</v>
      </c>
      <c r="T547" s="9">
        <f>_xlfn.XLOOKUP($L547,Pos!$B:$B,Pos!P:P,0, 0)</f>
        <v>5.2750000000000004</v>
      </c>
      <c r="U547" s="9">
        <f>_xlfn.XLOOKUP($L547,Pos!$B:$B,Pos!Q:Q,0, 0)</f>
        <v>8</v>
      </c>
      <c r="V547" s="9">
        <f>_xlfn.XLOOKUP($L547,Pos!$B:$B,Pos!R:R,0, 0)</f>
        <v>1.8333330000000001</v>
      </c>
      <c r="W547" s="9">
        <f>_xlfn.XLOOKUP($L547,Pos!$B:$B,Pos!S:S,0, 0)</f>
        <v>5.1933340000000001</v>
      </c>
      <c r="X547" s="9" t="str">
        <f>_xlfn.XLOOKUP($L547,Pos!$B:$B,Pos!J:J,0, 0)</f>
        <v>Outperform</v>
      </c>
      <c r="Y547" s="1">
        <v>0</v>
      </c>
      <c r="Z547" s="1">
        <v>0</v>
      </c>
      <c r="AA547" s="1">
        <f t="shared" si="176"/>
        <v>0</v>
      </c>
      <c r="AB547" s="9">
        <f>_xlfn.XLOOKUP(L547,Pos!B:B,Pos!K:K,-1,0)</f>
        <v>4.895833333333333</v>
      </c>
      <c r="AC547" s="1" t="e">
        <f>_xlfn.XLOOKUP($L547,Pos!$A:$A,Pos!S:S,_xlfn.XLOOKUP($L547,#REF!,#REF!, ""), 0)</f>
        <v>#REF!</v>
      </c>
      <c r="AD547" s="1" t="e">
        <f>_xlfn.XLOOKUP($L547,Pos!$A:$A,Pos!T:T,_xlfn.XLOOKUP($L547,#REF!,#REF!, ""), 0)</f>
        <v>#REF!</v>
      </c>
      <c r="AE547" s="1" t="e">
        <f>_xlfn.XLOOKUP($L547,Pos!$A:$A,Pos!U:U,_xlfn.XLOOKUP($L547,#REF!,#REF!, ""), 0)</f>
        <v>#REF!</v>
      </c>
      <c r="AF547" s="1" t="e">
        <f>_xlfn.XLOOKUP($L547,Pos!$A:$A,Pos!V:V,_xlfn.XLOOKUP($L547,#REF!,#REF!, ""), 0)</f>
        <v>#REF!</v>
      </c>
      <c r="AG547" s="1" t="e">
        <f>_xlfn.XLOOKUP($L547,Pos!$A:$A,Pos!W:W,_xlfn.XLOOKUP($L547,#REF!,#REF!, ""), 0)</f>
        <v>#REF!</v>
      </c>
      <c r="AH547" s="1" t="e">
        <f>_xlfn.XLOOKUP($L547,Pos!$A:$A,Pos!X:X,_xlfn.XLOOKUP($L547,#REF!,#REF!, ""), 0)</f>
        <v>#REF!</v>
      </c>
      <c r="AI547" s="1" t="e">
        <f>_xlfn.XLOOKUP($L547,Pos!$A:$A,Pos!Y:Y,_xlfn.XLOOKUP($L547,#REF!,#REF!, ""), 0)</f>
        <v>#REF!</v>
      </c>
      <c r="AJ547" s="1" t="e">
        <f>_xlfn.XLOOKUP($L547,Pos!$A:$A,Pos!Z:Z,_xlfn.XLOOKUP($L547,#REF!,#REF!, ""), 0)</f>
        <v>#REF!</v>
      </c>
      <c r="AK547" s="1" t="e">
        <f>_xlfn.XLOOKUP($L547,Pos!$A:$A,Pos!AA:AA,_xlfn.XLOOKUP($L547,#REF!,#REF!, ""), 0)</f>
        <v>#REF!</v>
      </c>
      <c r="AL547" s="1" t="e">
        <f>_xlfn.XLOOKUP($L547,Pos!$A:$A,Pos!AB:AB,_xlfn.XLOOKUP($L547,#REF!,#REF!, ""), 0)</f>
        <v>#REF!</v>
      </c>
      <c r="AM547" s="1" t="e">
        <f>_xlfn.XLOOKUP($L547,Pos!$A:$A,Pos!AC:AC,_xlfn.XLOOKUP($L547,#REF!,#REF!, ""), 0)</f>
        <v>#REF!</v>
      </c>
      <c r="AN547" s="1" t="e">
        <f>_xlfn.XLOOKUP($L547,Pos!$A:$A,Pos!AD:AD,_xlfn.XLOOKUP($L547,#REF!,#REF!, ""), 0)</f>
        <v>#REF!</v>
      </c>
      <c r="AO547" s="1" t="e">
        <f>_xlfn.XLOOKUP($L547,Pos!$A:$A,Pos!AE:AE,_xlfn.XLOOKUP($L547,#REF!,#REF!, ""), 0)</f>
        <v>#REF!</v>
      </c>
      <c r="AP547" s="1" t="e">
        <f>_xlfn.XLOOKUP($L547,Pos!$A:$A,Pos!AF:AF,_xlfn.XLOOKUP($L547,#REF!,#REF!, ""), 0)</f>
        <v>#REF!</v>
      </c>
      <c r="AQ547" s="1" t="e">
        <f>_xlfn.XLOOKUP($L547,Pos!$A:$A,Pos!AG:AG,_xlfn.XLOOKUP($L547,#REF!,#REF!, ""), 0)</f>
        <v>#REF!</v>
      </c>
      <c r="AR547" s="1" t="e">
        <f>_xlfn.XLOOKUP($L547,Pos!$A:$A,Pos!AH:AH,_xlfn.XLOOKUP($L547,#REF!,#REF!, ""), 0)</f>
        <v>#REF!</v>
      </c>
      <c r="AS547" s="1" t="e">
        <f>_xlfn.XLOOKUP($L547,Pos!$A:$A,Pos!AI:AI,_xlfn.XLOOKUP($L547,#REF!,#REF!, ""), 0)</f>
        <v>#REF!</v>
      </c>
      <c r="AT547" s="1" t="e">
        <f>_xlfn.XLOOKUP($L547,Pos!$A:$A,Pos!AJ:AJ,_xlfn.XLOOKUP($L547,#REF!,#REF!, ""), 0)</f>
        <v>#REF!</v>
      </c>
      <c r="AU547" s="1" t="e">
        <f>_xlfn.XLOOKUP($L547,Pos!$A:$A,Pos!AK:AK,_xlfn.XLOOKUP($L547,#REF!,#REF!, ""), 0)</f>
        <v>#REF!</v>
      </c>
      <c r="AV547" s="1" t="e">
        <f>_xlfn.XLOOKUP($L547,Pos!$A:$A,Pos!AL:AL,_xlfn.XLOOKUP($L547,#REF!,#REF!, ""), 0)</f>
        <v>#REF!</v>
      </c>
      <c r="AW547" s="1" t="e">
        <f>_xlfn.XLOOKUP($L547,Pos!$A:$A,Pos!AM:AM,_xlfn.XLOOKUP($L547,#REF!,#REF!, ""), 0)</f>
        <v>#REF!</v>
      </c>
      <c r="AX547" s="1" t="e">
        <f>_xlfn.XLOOKUP($L547,Pos!$A:$A,Pos!AN:AN,_xlfn.XLOOKUP($L547,#REF!,#REF!, ""), 0)</f>
        <v>#REF!</v>
      </c>
      <c r="AY547" s="1" t="e">
        <f>_xlfn.XLOOKUP($L547,Pos!$A:$A,Pos!AO:AO,_xlfn.XLOOKUP($L547,#REF!,#REF!, ""), 0)</f>
        <v>#REF!</v>
      </c>
      <c r="AZ547" s="7" t="str">
        <f t="shared" si="177"/>
        <v>OUT</v>
      </c>
      <c r="BA547" s="1">
        <f>IF(OR(_xlfn.XLOOKUP(L547,Pos!B:B,Pos!L:L,FALSE)="ESG Reason",_xlfn.XLOOKUP(L547,Pos!B:B,Pos!L:L,FALSE)="Blacklisted"),1,0)</f>
        <v>0</v>
      </c>
      <c r="BC547" s="11">
        <v>8.6308018493307011E-11</v>
      </c>
      <c r="BD547" s="11">
        <f>_xlfn.XLOOKUP($L547,Pos!$B:$B,Pos!H:H,0, 0)</f>
        <v>0</v>
      </c>
      <c r="BE547" s="11">
        <f>_xlfn.XLOOKUP($L547,Pos!$B:$B,Pos!I:I,0, 0)</f>
        <v>4.162808702896975E-4</v>
      </c>
      <c r="BF547" s="18">
        <f t="shared" si="178"/>
        <v>4.162808702896975E-4</v>
      </c>
      <c r="BG547" s="1">
        <f t="shared" si="179"/>
        <v>1</v>
      </c>
      <c r="BH547" s="1">
        <f t="shared" si="180"/>
        <v>29</v>
      </c>
      <c r="BI547" s="18">
        <f t="shared" si="181"/>
        <v>8.6308018493307011E-11</v>
      </c>
      <c r="BJ547" s="3">
        <f t="shared" si="182"/>
        <v>0</v>
      </c>
      <c r="BK547" s="18">
        <f t="shared" si="183"/>
        <v>0</v>
      </c>
    </row>
    <row r="548" spans="3:63" x14ac:dyDescent="0.25">
      <c r="C548" s="3"/>
      <c r="D548" s="3"/>
      <c r="E548" s="3"/>
      <c r="F548" s="3"/>
      <c r="G548" s="51" t="s">
        <v>464</v>
      </c>
      <c r="H548" s="8" t="str">
        <f t="shared" si="173"/>
        <v>0%North America</v>
      </c>
      <c r="I548" s="11" cm="1">
        <f t="array" ref="I548">IF(
   AZ548 = "OUT", 0,IF(
   BD548 &gt;= LARGE(IF(ISNUMBER(BD:BD), BD:BD), 3),
   BE548 - 0.001,
   IF(BE548 &gt;=VLOOKUP(P548,mapping!$A:$B,2,FALSE), BE548,VLOOKUP(P548,mapping!$A$2:$B$8,2,FALSE))
))</f>
        <v>0</v>
      </c>
      <c r="J548" s="11" cm="1">
        <f t="array" ref="J548">IF(
    AZ548="OUT",0,IF(IF(
                      BD548&gt;=LARGE(IF(ISNUMBER(BD:BD),BD:BD),3),
                      BE548+0.001,
                      VLOOKUP(H548,mapping!$D:$E,2,FALSE)
                      )&gt;I548,
                   IF(
                      BD548&gt;=LARGE(IF(ISNUMBER(BD:BD),BD:BD),3),
                      BE548+0.001,
                      VLOOKUP(H548,mapping!$D:$E,2,FALSE)
                      ),
                   I548+0.002))</f>
        <v>0</v>
      </c>
      <c r="K548" s="8">
        <f t="shared" si="174"/>
        <v>4.1564277330570439E-4</v>
      </c>
      <c r="L548" s="1" t="str">
        <f>Pos!B999</f>
        <v>US3377381088</v>
      </c>
      <c r="M548" s="1" t="str">
        <f>_xlfn.XLOOKUP($L548,Pos!B:B,Pos!D:D,, 0)</f>
        <v>Fiserv, Inc.</v>
      </c>
      <c r="N548" s="1" t="str">
        <f>_xlfn.XLOOKUP($L548,Pos!B:B,Pos!E:E,, 0)</f>
        <v>Industrial Goods &amp; Services</v>
      </c>
      <c r="O548" s="1" t="str">
        <f t="shared" si="175"/>
        <v>Industrial Goods &amp; Services_North America</v>
      </c>
      <c r="P548" s="1" t="str">
        <f>_xlfn.XLOOKUP($L548,Pos!B:B,Pos!F:F,, 0)</f>
        <v>North America</v>
      </c>
      <c r="Q548" s="1">
        <v>0</v>
      </c>
      <c r="R548" s="9">
        <f>_xlfn.XLOOKUP($L548,Pos!$B:$B,Pos!N:N,0, 0)</f>
        <v>0</v>
      </c>
      <c r="S548" s="9">
        <f>_xlfn.XLOOKUP($L548,Pos!$B:$B,Pos!O:O,0, 0)</f>
        <v>8.2628339999999998</v>
      </c>
      <c r="T548" s="9">
        <f>_xlfn.XLOOKUP($L548,Pos!$B:$B,Pos!P:P,0, 0)</f>
        <v>3.8</v>
      </c>
      <c r="U548" s="9">
        <f>_xlfn.XLOOKUP($L548,Pos!$B:$B,Pos!Q:Q,0, 0)</f>
        <v>0</v>
      </c>
      <c r="V548" s="9">
        <f>_xlfn.XLOOKUP($L548,Pos!$B:$B,Pos!R:R,0, 0)</f>
        <v>0.1</v>
      </c>
      <c r="W548" s="9">
        <f>_xlfn.XLOOKUP($L548,Pos!$B:$B,Pos!S:S,0, 0)</f>
        <v>5.1550000000000002</v>
      </c>
      <c r="X548" s="9" t="str">
        <f>_xlfn.XLOOKUP($L548,Pos!$B:$B,Pos!J:J,0, 0)</f>
        <v>Hold</v>
      </c>
      <c r="Y548" s="1">
        <v>0</v>
      </c>
      <c r="Z548" s="1">
        <v>0</v>
      </c>
      <c r="AA548" s="1">
        <f t="shared" si="176"/>
        <v>0</v>
      </c>
      <c r="AB548" s="9">
        <f>_xlfn.XLOOKUP(L548,Pos!B:B,Pos!K:K,-1,0)</f>
        <v>2.395833333333333</v>
      </c>
      <c r="AC548" s="1" t="e">
        <f>_xlfn.XLOOKUP($L548,Pos!$A:$A,Pos!S:S,_xlfn.XLOOKUP($L548,#REF!,#REF!, ""), 0)</f>
        <v>#REF!</v>
      </c>
      <c r="AD548" s="1" t="e">
        <f>_xlfn.XLOOKUP($L548,Pos!$A:$A,Pos!T:T,_xlfn.XLOOKUP($L548,#REF!,#REF!, ""), 0)</f>
        <v>#REF!</v>
      </c>
      <c r="AE548" s="1" t="e">
        <f>_xlfn.XLOOKUP($L548,Pos!$A:$A,Pos!U:U,_xlfn.XLOOKUP($L548,#REF!,#REF!, ""), 0)</f>
        <v>#REF!</v>
      </c>
      <c r="AF548" s="1" t="e">
        <f>_xlfn.XLOOKUP($L548,Pos!$A:$A,Pos!V:V,_xlfn.XLOOKUP($L548,#REF!,#REF!, ""), 0)</f>
        <v>#REF!</v>
      </c>
      <c r="AG548" s="1" t="e">
        <f>_xlfn.XLOOKUP($L548,Pos!$A:$A,Pos!W:W,_xlfn.XLOOKUP($L548,#REF!,#REF!, ""), 0)</f>
        <v>#REF!</v>
      </c>
      <c r="AH548" s="1" t="e">
        <f>_xlfn.XLOOKUP($L548,Pos!$A:$A,Pos!X:X,_xlfn.XLOOKUP($L548,#REF!,#REF!, ""), 0)</f>
        <v>#REF!</v>
      </c>
      <c r="AI548" s="1" t="e">
        <f>_xlfn.XLOOKUP($L548,Pos!$A:$A,Pos!Y:Y,_xlfn.XLOOKUP($L548,#REF!,#REF!, ""), 0)</f>
        <v>#REF!</v>
      </c>
      <c r="AJ548" s="1" t="e">
        <f>_xlfn.XLOOKUP($L548,Pos!$A:$A,Pos!Z:Z,_xlfn.XLOOKUP($L548,#REF!,#REF!, ""), 0)</f>
        <v>#REF!</v>
      </c>
      <c r="AK548" s="1" t="e">
        <f>_xlfn.XLOOKUP($L548,Pos!$A:$A,Pos!AA:AA,_xlfn.XLOOKUP($L548,#REF!,#REF!, ""), 0)</f>
        <v>#REF!</v>
      </c>
      <c r="AL548" s="1" t="e">
        <f>_xlfn.XLOOKUP($L548,Pos!$A:$A,Pos!AB:AB,_xlfn.XLOOKUP($L548,#REF!,#REF!, ""), 0)</f>
        <v>#REF!</v>
      </c>
      <c r="AM548" s="1" t="e">
        <f>_xlfn.XLOOKUP($L548,Pos!$A:$A,Pos!AC:AC,_xlfn.XLOOKUP($L548,#REF!,#REF!, ""), 0)</f>
        <v>#REF!</v>
      </c>
      <c r="AN548" s="1" t="e">
        <f>_xlfn.XLOOKUP($L548,Pos!$A:$A,Pos!AD:AD,_xlfn.XLOOKUP($L548,#REF!,#REF!, ""), 0)</f>
        <v>#REF!</v>
      </c>
      <c r="AO548" s="1" t="e">
        <f>_xlfn.XLOOKUP($L548,Pos!$A:$A,Pos!AE:AE,_xlfn.XLOOKUP($L548,#REF!,#REF!, ""), 0)</f>
        <v>#REF!</v>
      </c>
      <c r="AP548" s="1" t="e">
        <f>_xlfn.XLOOKUP($L548,Pos!$A:$A,Pos!AF:AF,_xlfn.XLOOKUP($L548,#REF!,#REF!, ""), 0)</f>
        <v>#REF!</v>
      </c>
      <c r="AQ548" s="1" t="e">
        <f>_xlfn.XLOOKUP($L548,Pos!$A:$A,Pos!AG:AG,_xlfn.XLOOKUP($L548,#REF!,#REF!, ""), 0)</f>
        <v>#REF!</v>
      </c>
      <c r="AR548" s="1" t="e">
        <f>_xlfn.XLOOKUP($L548,Pos!$A:$A,Pos!AH:AH,_xlfn.XLOOKUP($L548,#REF!,#REF!, ""), 0)</f>
        <v>#REF!</v>
      </c>
      <c r="AS548" s="1" t="e">
        <f>_xlfn.XLOOKUP($L548,Pos!$A:$A,Pos!AI:AI,_xlfn.XLOOKUP($L548,#REF!,#REF!, ""), 0)</f>
        <v>#REF!</v>
      </c>
      <c r="AT548" s="1" t="e">
        <f>_xlfn.XLOOKUP($L548,Pos!$A:$A,Pos!AJ:AJ,_xlfn.XLOOKUP($L548,#REF!,#REF!, ""), 0)</f>
        <v>#REF!</v>
      </c>
      <c r="AU548" s="1" t="e">
        <f>_xlfn.XLOOKUP($L548,Pos!$A:$A,Pos!AK:AK,_xlfn.XLOOKUP($L548,#REF!,#REF!, ""), 0)</f>
        <v>#REF!</v>
      </c>
      <c r="AV548" s="1" t="e">
        <f>_xlfn.XLOOKUP($L548,Pos!$A:$A,Pos!AL:AL,_xlfn.XLOOKUP($L548,#REF!,#REF!, ""), 0)</f>
        <v>#REF!</v>
      </c>
      <c r="AW548" s="1" t="e">
        <f>_xlfn.XLOOKUP($L548,Pos!$A:$A,Pos!AM:AM,_xlfn.XLOOKUP($L548,#REF!,#REF!, ""), 0)</f>
        <v>#REF!</v>
      </c>
      <c r="AX548" s="1" t="e">
        <f>_xlfn.XLOOKUP($L548,Pos!$A:$A,Pos!AN:AN,_xlfn.XLOOKUP($L548,#REF!,#REF!, ""), 0)</f>
        <v>#REF!</v>
      </c>
      <c r="AY548" s="1" t="e">
        <f>_xlfn.XLOOKUP($L548,Pos!$A:$A,Pos!AO:AO,_xlfn.XLOOKUP($L548,#REF!,#REF!, ""), 0)</f>
        <v>#REF!</v>
      </c>
      <c r="AZ548" s="7" t="str">
        <f t="shared" si="177"/>
        <v>OUT</v>
      </c>
      <c r="BA548" s="1">
        <f>IF(OR(_xlfn.XLOOKUP(L548,Pos!B:B,Pos!L:L,FALSE)="ESG Reason",_xlfn.XLOOKUP(L548,Pos!B:B,Pos!L:L,FALSE)="Blacklisted"),1,0)</f>
        <v>0</v>
      </c>
      <c r="BC548" s="11">
        <v>8.6308018493317376E-11</v>
      </c>
      <c r="BD548" s="11">
        <f>_xlfn.XLOOKUP($L548,Pos!$B:$B,Pos!H:H,0, 0)</f>
        <v>0</v>
      </c>
      <c r="BE548" s="11">
        <f>_xlfn.XLOOKUP($L548,Pos!$B:$B,Pos!I:I,0, 0)</f>
        <v>4.1564277330570439E-4</v>
      </c>
      <c r="BF548" s="18">
        <f t="shared" si="178"/>
        <v>4.1564277330570439E-4</v>
      </c>
      <c r="BG548" s="1">
        <f t="shared" si="179"/>
        <v>1</v>
      </c>
      <c r="BH548" s="1">
        <f t="shared" si="180"/>
        <v>29</v>
      </c>
      <c r="BI548" s="18">
        <f t="shared" si="181"/>
        <v>8.6308018493317376E-11</v>
      </c>
      <c r="BJ548" s="3">
        <f t="shared" si="182"/>
        <v>0</v>
      </c>
      <c r="BK548" s="18">
        <f t="shared" si="183"/>
        <v>0</v>
      </c>
    </row>
    <row r="549" spans="3:63" x14ac:dyDescent="0.25">
      <c r="C549" s="3"/>
      <c r="D549" s="3"/>
      <c r="E549" s="3"/>
      <c r="F549" s="3"/>
      <c r="G549" s="51" t="s">
        <v>479</v>
      </c>
      <c r="H549" s="8" t="str">
        <f t="shared" si="173"/>
        <v>0%West Europe</v>
      </c>
      <c r="I549" s="11" cm="1">
        <f t="array" ref="I549">IF(
   AZ549 = "OUT", 0,IF(
   BD549 &gt;= LARGE(IF(ISNUMBER(BD:BD), BD:BD), 3),
   BE549 - 0.001,
   IF(BE549 &gt;=VLOOKUP(P549,mapping!$A:$B,2,FALSE), BE549,VLOOKUP(P549,mapping!$A$2:$B$8,2,FALSE))
))</f>
        <v>0</v>
      </c>
      <c r="J549" s="11" cm="1">
        <f t="array" ref="J549">IF(
    AZ549="OUT",0,IF(IF(
                      BD549&gt;=LARGE(IF(ISNUMBER(BD:BD),BD:BD),3),
                      BE549+0.001,
                      VLOOKUP(H549,mapping!$D:$E,2,FALSE)
                      )&gt;I549,
                   IF(
                      BD549&gt;=LARGE(IF(ISNUMBER(BD:BD),BD:BD),3),
                      BE549+0.001,
                      VLOOKUP(H549,mapping!$D:$E,2,FALSE)
                      ),
                   I549+0.002))</f>
        <v>0</v>
      </c>
      <c r="K549" s="8">
        <f t="shared" si="174"/>
        <v>4.1529021972128822E-4</v>
      </c>
      <c r="L549" s="1" t="str">
        <f>Pos!B233</f>
        <v>DE000BAY0017</v>
      </c>
      <c r="M549" s="1" t="str">
        <f>_xlfn.XLOOKUP($L549,Pos!B:B,Pos!D:D,, 0)</f>
        <v>Bayer AG</v>
      </c>
      <c r="N549" s="1" t="str">
        <f>_xlfn.XLOOKUP($L549,Pos!B:B,Pos!E:E,, 0)</f>
        <v>Health Care</v>
      </c>
      <c r="O549" s="1" t="str">
        <f t="shared" si="175"/>
        <v>Health Care_West Europe</v>
      </c>
      <c r="P549" s="1" t="str">
        <f>_xlfn.XLOOKUP($L549,Pos!B:B,Pos!F:F,, 0)</f>
        <v>West Europe</v>
      </c>
      <c r="Q549" s="1">
        <v>0</v>
      </c>
      <c r="R549" s="9">
        <f>_xlfn.XLOOKUP($L549,Pos!$B:$B,Pos!N:N,0, 0)</f>
        <v>0.87999989999999995</v>
      </c>
      <c r="S549" s="9">
        <f>_xlfn.XLOOKUP($L549,Pos!$B:$B,Pos!O:O,0, 0)</f>
        <v>9.0870840000000008</v>
      </c>
      <c r="T549" s="9">
        <f>_xlfn.XLOOKUP($L549,Pos!$B:$B,Pos!P:P,0, 0)</f>
        <v>1.4</v>
      </c>
      <c r="U549" s="9">
        <f>_xlfn.XLOOKUP($L549,Pos!$B:$B,Pos!Q:Q,0, 0)</f>
        <v>8.1999999999999993</v>
      </c>
      <c r="V549" s="9">
        <f>_xlfn.XLOOKUP($L549,Pos!$B:$B,Pos!R:R,0, 0)</f>
        <v>2.5666669999999998</v>
      </c>
      <c r="W549" s="9">
        <f>_xlfn.XLOOKUP($L549,Pos!$B:$B,Pos!S:S,0, 0)</f>
        <v>1.223333</v>
      </c>
      <c r="X549" s="9" t="str">
        <f>_xlfn.XLOOKUP($L549,Pos!$B:$B,Pos!J:J,0, 0)</f>
        <v>Outperform</v>
      </c>
      <c r="Y549" s="1">
        <v>0</v>
      </c>
      <c r="Z549" s="1">
        <v>0</v>
      </c>
      <c r="AA549" s="1">
        <f t="shared" si="176"/>
        <v>0</v>
      </c>
      <c r="AB549" s="9">
        <f>_xlfn.XLOOKUP(L549,Pos!B:B,Pos!K:K,-1,0)</f>
        <v>6.4864864864864868</v>
      </c>
      <c r="AC549" s="1" t="e">
        <f>_xlfn.XLOOKUP($L549,Pos!$A:$A,Pos!S:S,_xlfn.XLOOKUP($L549,#REF!,#REF!, ""), 0)</f>
        <v>#REF!</v>
      </c>
      <c r="AD549" s="1" t="e">
        <f>_xlfn.XLOOKUP($L549,Pos!$A:$A,Pos!T:T,_xlfn.XLOOKUP($L549,#REF!,#REF!, ""), 0)</f>
        <v>#REF!</v>
      </c>
      <c r="AE549" s="1" t="e">
        <f>_xlfn.XLOOKUP($L549,Pos!$A:$A,Pos!U:U,_xlfn.XLOOKUP($L549,#REF!,#REF!, ""), 0)</f>
        <v>#REF!</v>
      </c>
      <c r="AF549" s="1" t="e">
        <f>_xlfn.XLOOKUP($L549,Pos!$A:$A,Pos!V:V,_xlfn.XLOOKUP($L549,#REF!,#REF!, ""), 0)</f>
        <v>#REF!</v>
      </c>
      <c r="AG549" s="1" t="e">
        <f>_xlfn.XLOOKUP($L549,Pos!$A:$A,Pos!W:W,_xlfn.XLOOKUP($L549,#REF!,#REF!, ""), 0)</f>
        <v>#REF!</v>
      </c>
      <c r="AH549" s="1" t="e">
        <f>_xlfn.XLOOKUP($L549,Pos!$A:$A,Pos!X:X,_xlfn.XLOOKUP($L549,#REF!,#REF!, ""), 0)</f>
        <v>#REF!</v>
      </c>
      <c r="AI549" s="1" t="e">
        <f>_xlfn.XLOOKUP($L549,Pos!$A:$A,Pos!Y:Y,_xlfn.XLOOKUP($L549,#REF!,#REF!, ""), 0)</f>
        <v>#REF!</v>
      </c>
      <c r="AJ549" s="1" t="e">
        <f>_xlfn.XLOOKUP($L549,Pos!$A:$A,Pos!Z:Z,_xlfn.XLOOKUP($L549,#REF!,#REF!, ""), 0)</f>
        <v>#REF!</v>
      </c>
      <c r="AK549" s="1" t="e">
        <f>_xlfn.XLOOKUP($L549,Pos!$A:$A,Pos!AA:AA,_xlfn.XLOOKUP($L549,#REF!,#REF!, ""), 0)</f>
        <v>#REF!</v>
      </c>
      <c r="AL549" s="1" t="e">
        <f>_xlfn.XLOOKUP($L549,Pos!$A:$A,Pos!AB:AB,_xlfn.XLOOKUP($L549,#REF!,#REF!, ""), 0)</f>
        <v>#REF!</v>
      </c>
      <c r="AM549" s="1" t="e">
        <f>_xlfn.XLOOKUP($L549,Pos!$A:$A,Pos!AC:AC,_xlfn.XLOOKUP($L549,#REF!,#REF!, ""), 0)</f>
        <v>#REF!</v>
      </c>
      <c r="AN549" s="1" t="e">
        <f>_xlfn.XLOOKUP($L549,Pos!$A:$A,Pos!AD:AD,_xlfn.XLOOKUP($L549,#REF!,#REF!, ""), 0)</f>
        <v>#REF!</v>
      </c>
      <c r="AO549" s="1" t="e">
        <f>_xlfn.XLOOKUP($L549,Pos!$A:$A,Pos!AE:AE,_xlfn.XLOOKUP($L549,#REF!,#REF!, ""), 0)</f>
        <v>#REF!</v>
      </c>
      <c r="AP549" s="1" t="e">
        <f>_xlfn.XLOOKUP($L549,Pos!$A:$A,Pos!AF:AF,_xlfn.XLOOKUP($L549,#REF!,#REF!, ""), 0)</f>
        <v>#REF!</v>
      </c>
      <c r="AQ549" s="1" t="e">
        <f>_xlfn.XLOOKUP($L549,Pos!$A:$A,Pos!AG:AG,_xlfn.XLOOKUP($L549,#REF!,#REF!, ""), 0)</f>
        <v>#REF!</v>
      </c>
      <c r="AR549" s="1" t="e">
        <f>_xlfn.XLOOKUP($L549,Pos!$A:$A,Pos!AH:AH,_xlfn.XLOOKUP($L549,#REF!,#REF!, ""), 0)</f>
        <v>#REF!</v>
      </c>
      <c r="AS549" s="1" t="e">
        <f>_xlfn.XLOOKUP($L549,Pos!$A:$A,Pos!AI:AI,_xlfn.XLOOKUP($L549,#REF!,#REF!, ""), 0)</f>
        <v>#REF!</v>
      </c>
      <c r="AT549" s="1" t="e">
        <f>_xlfn.XLOOKUP($L549,Pos!$A:$A,Pos!AJ:AJ,_xlfn.XLOOKUP($L549,#REF!,#REF!, ""), 0)</f>
        <v>#REF!</v>
      </c>
      <c r="AU549" s="1" t="e">
        <f>_xlfn.XLOOKUP($L549,Pos!$A:$A,Pos!AK:AK,_xlfn.XLOOKUP($L549,#REF!,#REF!, ""), 0)</f>
        <v>#REF!</v>
      </c>
      <c r="AV549" s="1" t="e">
        <f>_xlfn.XLOOKUP($L549,Pos!$A:$A,Pos!AL:AL,_xlfn.XLOOKUP($L549,#REF!,#REF!, ""), 0)</f>
        <v>#REF!</v>
      </c>
      <c r="AW549" s="1" t="e">
        <f>_xlfn.XLOOKUP($L549,Pos!$A:$A,Pos!AM:AM,_xlfn.XLOOKUP($L549,#REF!,#REF!, ""), 0)</f>
        <v>#REF!</v>
      </c>
      <c r="AX549" s="1" t="e">
        <f>_xlfn.XLOOKUP($L549,Pos!$A:$A,Pos!AN:AN,_xlfn.XLOOKUP($L549,#REF!,#REF!, ""), 0)</f>
        <v>#REF!</v>
      </c>
      <c r="AY549" s="1" t="e">
        <f>_xlfn.XLOOKUP($L549,Pos!$A:$A,Pos!AO:AO,_xlfn.XLOOKUP($L549,#REF!,#REF!, ""), 0)</f>
        <v>#REF!</v>
      </c>
      <c r="AZ549" s="7" t="str">
        <f t="shared" si="177"/>
        <v>OUT</v>
      </c>
      <c r="BA549" s="1">
        <f>IF(OR(_xlfn.XLOOKUP(L549,Pos!B:B,Pos!L:L,FALSE)="ESG Reason",_xlfn.XLOOKUP(L549,Pos!B:B,Pos!L:L,FALSE)="Blacklisted"),1,0)</f>
        <v>1</v>
      </c>
      <c r="BC549" s="11">
        <v>8.6140575269850603E-11</v>
      </c>
      <c r="BD549" s="11">
        <f>_xlfn.XLOOKUP($L549,Pos!$B:$B,Pos!H:H,0, 0)</f>
        <v>0</v>
      </c>
      <c r="BE549" s="11">
        <f>_xlfn.XLOOKUP($L549,Pos!$B:$B,Pos!I:I,0, 0)</f>
        <v>4.1529021972128822E-4</v>
      </c>
      <c r="BF549" s="18">
        <f t="shared" si="178"/>
        <v>4.1529021972128822E-4</v>
      </c>
      <c r="BG549" s="1">
        <f t="shared" si="179"/>
        <v>2</v>
      </c>
      <c r="BH549" s="1">
        <f t="shared" si="180"/>
        <v>9</v>
      </c>
      <c r="BI549" s="18">
        <f t="shared" si="181"/>
        <v>8.6140575269850603E-11</v>
      </c>
      <c r="BJ549" s="3">
        <f t="shared" si="182"/>
        <v>0</v>
      </c>
      <c r="BK549" s="18">
        <f t="shared" si="183"/>
        <v>0</v>
      </c>
    </row>
    <row r="550" spans="3:63" x14ac:dyDescent="0.25">
      <c r="C550" s="3"/>
      <c r="D550" s="3"/>
      <c r="E550" s="3"/>
      <c r="F550" s="3"/>
      <c r="G550" s="51" t="s">
        <v>463</v>
      </c>
      <c r="H550" s="8" t="str">
        <f t="shared" si="173"/>
        <v>0%North America</v>
      </c>
      <c r="I550" s="11" cm="1">
        <f t="array" ref="I550">IF(
   AZ550 = "OUT", 0,IF(
   BD550 &gt;= LARGE(IF(ISNUMBER(BD:BD), BD:BD), 3),
   BE550 - 0.001,
   IF(BE550 &gt;=VLOOKUP(P550,mapping!$A:$B,2,FALSE), BE550,VLOOKUP(P550,mapping!$A$2:$B$8,2,FALSE))
))</f>
        <v>0</v>
      </c>
      <c r="J550" s="11" cm="1">
        <f t="array" ref="J550">IF(
    AZ550="OUT",0,IF(IF(
                      BD550&gt;=LARGE(IF(ISNUMBER(BD:BD),BD:BD),3),
                      BE550+0.001,
                      VLOOKUP(H550,mapping!$D:$E,2,FALSE)
                      )&gt;I550,
                   IF(
                      BD550&gt;=LARGE(IF(ISNUMBER(BD:BD),BD:BD),3),
                      BE550+0.001,
                      VLOOKUP(H550,mapping!$D:$E,2,FALSE)
                      ),
                   I550+0.002))</f>
        <v>0</v>
      </c>
      <c r="K550" s="8">
        <f t="shared" si="174"/>
        <v>4.1338533019822678E-4</v>
      </c>
      <c r="L550" s="1" t="str">
        <f>Pos!B117</f>
        <v>CA4969024047</v>
      </c>
      <c r="M550" s="1" t="str">
        <f>_xlfn.XLOOKUP($L550,Pos!B:B,Pos!D:D,, 0)</f>
        <v>Kinross Gold Corporation</v>
      </c>
      <c r="N550" s="1" t="str">
        <f>_xlfn.XLOOKUP($L550,Pos!B:B,Pos!E:E,, 0)</f>
        <v>Basic Resources</v>
      </c>
      <c r="O550" s="1" t="str">
        <f t="shared" si="175"/>
        <v>Basic Resources_North America</v>
      </c>
      <c r="P550" s="1" t="str">
        <f>_xlfn.XLOOKUP($L550,Pos!B:B,Pos!F:F,, 0)</f>
        <v>North America</v>
      </c>
      <c r="Q550" s="1">
        <v>0</v>
      </c>
      <c r="R550" s="9">
        <f>_xlfn.XLOOKUP($L550,Pos!$B:$B,Pos!N:N,0, 0)</f>
        <v>2.9</v>
      </c>
      <c r="S550" s="9">
        <f>_xlfn.XLOOKUP($L550,Pos!$B:$B,Pos!O:O,0, 0)</f>
        <v>6.0730000000000004</v>
      </c>
      <c r="T550" s="9">
        <f>_xlfn.XLOOKUP($L550,Pos!$B:$B,Pos!P:P,0, 0)</f>
        <v>7.2249999999999996</v>
      </c>
      <c r="U550" s="9">
        <f>_xlfn.XLOOKUP($L550,Pos!$B:$B,Pos!Q:Q,0, 0)</f>
        <v>9.8000000000000007</v>
      </c>
      <c r="V550" s="9">
        <f>_xlfn.XLOOKUP($L550,Pos!$B:$B,Pos!R:R,0, 0)</f>
        <v>4.5</v>
      </c>
      <c r="W550" s="9">
        <f>_xlfn.XLOOKUP($L550,Pos!$B:$B,Pos!S:S,0, 0)</f>
        <v>8.1349999999999998</v>
      </c>
      <c r="X550" s="9" t="str">
        <f>_xlfn.XLOOKUP($L550,Pos!$B:$B,Pos!J:J,0, 0)</f>
        <v>Outperform</v>
      </c>
      <c r="Y550" s="1">
        <v>0</v>
      </c>
      <c r="Z550" s="1">
        <v>0</v>
      </c>
      <c r="AA550" s="1">
        <f t="shared" si="176"/>
        <v>0</v>
      </c>
      <c r="AB550" s="9">
        <f>_xlfn.XLOOKUP(L550,Pos!B:B,Pos!K:K,-1,0)</f>
        <v>-1</v>
      </c>
      <c r="AC550" s="1" t="e">
        <f>_xlfn.XLOOKUP($L550,Pos!$A:$A,Pos!S:S,_xlfn.XLOOKUP($L550,#REF!,#REF!, ""), 0)</f>
        <v>#REF!</v>
      </c>
      <c r="AD550" s="1" t="e">
        <f>_xlfn.XLOOKUP($L550,Pos!$A:$A,Pos!T:T,_xlfn.XLOOKUP($L550,#REF!,#REF!, ""), 0)</f>
        <v>#REF!</v>
      </c>
      <c r="AE550" s="1" t="e">
        <f>_xlfn.XLOOKUP($L550,Pos!$A:$A,Pos!U:U,_xlfn.XLOOKUP($L550,#REF!,#REF!, ""), 0)</f>
        <v>#REF!</v>
      </c>
      <c r="AF550" s="1" t="e">
        <f>_xlfn.XLOOKUP($L550,Pos!$A:$A,Pos!V:V,_xlfn.XLOOKUP($L550,#REF!,#REF!, ""), 0)</f>
        <v>#REF!</v>
      </c>
      <c r="AG550" s="1" t="e">
        <f>_xlfn.XLOOKUP($L550,Pos!$A:$A,Pos!W:W,_xlfn.XLOOKUP($L550,#REF!,#REF!, ""), 0)</f>
        <v>#REF!</v>
      </c>
      <c r="AH550" s="1" t="e">
        <f>_xlfn.XLOOKUP($L550,Pos!$A:$A,Pos!X:X,_xlfn.XLOOKUP($L550,#REF!,#REF!, ""), 0)</f>
        <v>#REF!</v>
      </c>
      <c r="AI550" s="1" t="e">
        <f>_xlfn.XLOOKUP($L550,Pos!$A:$A,Pos!Y:Y,_xlfn.XLOOKUP($L550,#REF!,#REF!, ""), 0)</f>
        <v>#REF!</v>
      </c>
      <c r="AJ550" s="1" t="e">
        <f>_xlfn.XLOOKUP($L550,Pos!$A:$A,Pos!Z:Z,_xlfn.XLOOKUP($L550,#REF!,#REF!, ""), 0)</f>
        <v>#REF!</v>
      </c>
      <c r="AK550" s="1" t="e">
        <f>_xlfn.XLOOKUP($L550,Pos!$A:$A,Pos!AA:AA,_xlfn.XLOOKUP($L550,#REF!,#REF!, ""), 0)</f>
        <v>#REF!</v>
      </c>
      <c r="AL550" s="1" t="e">
        <f>_xlfn.XLOOKUP($L550,Pos!$A:$A,Pos!AB:AB,_xlfn.XLOOKUP($L550,#REF!,#REF!, ""), 0)</f>
        <v>#REF!</v>
      </c>
      <c r="AM550" s="1" t="e">
        <f>_xlfn.XLOOKUP($L550,Pos!$A:$A,Pos!AC:AC,_xlfn.XLOOKUP($L550,#REF!,#REF!, ""), 0)</f>
        <v>#REF!</v>
      </c>
      <c r="AN550" s="1" t="e">
        <f>_xlfn.XLOOKUP($L550,Pos!$A:$A,Pos!AD:AD,_xlfn.XLOOKUP($L550,#REF!,#REF!, ""), 0)</f>
        <v>#REF!</v>
      </c>
      <c r="AO550" s="1" t="e">
        <f>_xlfn.XLOOKUP($L550,Pos!$A:$A,Pos!AE:AE,_xlfn.XLOOKUP($L550,#REF!,#REF!, ""), 0)</f>
        <v>#REF!</v>
      </c>
      <c r="AP550" s="1" t="e">
        <f>_xlfn.XLOOKUP($L550,Pos!$A:$A,Pos!AF:AF,_xlfn.XLOOKUP($L550,#REF!,#REF!, ""), 0)</f>
        <v>#REF!</v>
      </c>
      <c r="AQ550" s="1" t="e">
        <f>_xlfn.XLOOKUP($L550,Pos!$A:$A,Pos!AG:AG,_xlfn.XLOOKUP($L550,#REF!,#REF!, ""), 0)</f>
        <v>#REF!</v>
      </c>
      <c r="AR550" s="1" t="e">
        <f>_xlfn.XLOOKUP($L550,Pos!$A:$A,Pos!AH:AH,_xlfn.XLOOKUP($L550,#REF!,#REF!, ""), 0)</f>
        <v>#REF!</v>
      </c>
      <c r="AS550" s="1" t="e">
        <f>_xlfn.XLOOKUP($L550,Pos!$A:$A,Pos!AI:AI,_xlfn.XLOOKUP($L550,#REF!,#REF!, ""), 0)</f>
        <v>#REF!</v>
      </c>
      <c r="AT550" s="1" t="e">
        <f>_xlfn.XLOOKUP($L550,Pos!$A:$A,Pos!AJ:AJ,_xlfn.XLOOKUP($L550,#REF!,#REF!, ""), 0)</f>
        <v>#REF!</v>
      </c>
      <c r="AU550" s="1" t="e">
        <f>_xlfn.XLOOKUP($L550,Pos!$A:$A,Pos!AK:AK,_xlfn.XLOOKUP($L550,#REF!,#REF!, ""), 0)</f>
        <v>#REF!</v>
      </c>
      <c r="AV550" s="1" t="e">
        <f>_xlfn.XLOOKUP($L550,Pos!$A:$A,Pos!AL:AL,_xlfn.XLOOKUP($L550,#REF!,#REF!, ""), 0)</f>
        <v>#REF!</v>
      </c>
      <c r="AW550" s="1" t="e">
        <f>_xlfn.XLOOKUP($L550,Pos!$A:$A,Pos!AM:AM,_xlfn.XLOOKUP($L550,#REF!,#REF!, ""), 0)</f>
        <v>#REF!</v>
      </c>
      <c r="AX550" s="1" t="e">
        <f>_xlfn.XLOOKUP($L550,Pos!$A:$A,Pos!AN:AN,_xlfn.XLOOKUP($L550,#REF!,#REF!, ""), 0)</f>
        <v>#REF!</v>
      </c>
      <c r="AY550" s="1" t="e">
        <f>_xlfn.XLOOKUP($L550,Pos!$A:$A,Pos!AO:AO,_xlfn.XLOOKUP($L550,#REF!,#REF!, ""), 0)</f>
        <v>#REF!</v>
      </c>
      <c r="AZ550" s="7" t="str">
        <f t="shared" si="177"/>
        <v>OUT</v>
      </c>
      <c r="BA550" s="1">
        <f>IF(OR(_xlfn.XLOOKUP(L550,Pos!B:B,Pos!L:L,FALSE)="ESG Reason",_xlfn.XLOOKUP(L550,Pos!B:B,Pos!L:L,FALSE)="Blacklisted"),1,0)</f>
        <v>0</v>
      </c>
      <c r="BC550" s="11">
        <v>8.7923654052716887E-11</v>
      </c>
      <c r="BD550" s="11">
        <f>_xlfn.XLOOKUP($L550,Pos!$B:$B,Pos!H:H,0, 0)</f>
        <v>0</v>
      </c>
      <c r="BE550" s="11">
        <f>_xlfn.XLOOKUP($L550,Pos!$B:$B,Pos!I:I,0, 0)</f>
        <v>4.1338533019822678E-4</v>
      </c>
      <c r="BF550" s="18">
        <f t="shared" si="178"/>
        <v>4.1338533019822678E-4</v>
      </c>
      <c r="BG550" s="1">
        <f t="shared" si="179"/>
        <v>1</v>
      </c>
      <c r="BH550" s="1">
        <f t="shared" si="180"/>
        <v>22</v>
      </c>
      <c r="BI550" s="18">
        <f t="shared" si="181"/>
        <v>8.7923654052716887E-11</v>
      </c>
      <c r="BJ550" s="3">
        <f t="shared" si="182"/>
        <v>0</v>
      </c>
      <c r="BK550" s="18">
        <f t="shared" si="183"/>
        <v>0</v>
      </c>
    </row>
    <row r="551" spans="3:63" x14ac:dyDescent="0.25">
      <c r="C551" s="3"/>
      <c r="D551" s="3"/>
      <c r="E551" s="3"/>
      <c r="F551" s="3"/>
      <c r="G551" s="51" t="s">
        <v>467</v>
      </c>
      <c r="H551" s="8" t="str">
        <f t="shared" si="173"/>
        <v>0%North America</v>
      </c>
      <c r="I551" s="11" cm="1">
        <f t="array" ref="I551">IF(
   AZ551 = "OUT", 0,IF(
   BD551 &gt;= LARGE(IF(ISNUMBER(BD:BD), BD:BD), 3),
   BE551 - 0.001,
   IF(BE551 &gt;=VLOOKUP(P551,mapping!$A:$B,2,FALSE), BE551,VLOOKUP(P551,mapping!$A$2:$B$8,2,FALSE))
))</f>
        <v>0</v>
      </c>
      <c r="J551" s="11" cm="1">
        <f t="array" ref="J551">IF(
    AZ551="OUT",0,IF(IF(
                      BD551&gt;=LARGE(IF(ISNUMBER(BD:BD),BD:BD),3),
                      BE551+0.001,
                      VLOOKUP(H551,mapping!$D:$E,2,FALSE)
                      )&gt;I551,
                   IF(
                      BD551&gt;=LARGE(IF(ISNUMBER(BD:BD),BD:BD),3),
                      BE551+0.001,
                      VLOOKUP(H551,mapping!$D:$E,2,FALSE)
                      ),
                   I551+0.002))</f>
        <v>0</v>
      </c>
      <c r="K551" s="8">
        <f t="shared" si="174"/>
        <v>4.1265291887945241E-4</v>
      </c>
      <c r="L551" s="1" t="str">
        <f>Pos!B962</f>
        <v>US26884L1098</v>
      </c>
      <c r="M551" s="1" t="str">
        <f>_xlfn.XLOOKUP($L551,Pos!B:B,Pos!D:D,, 0)</f>
        <v>EQT Corporation</v>
      </c>
      <c r="N551" s="1" t="str">
        <f>_xlfn.XLOOKUP($L551,Pos!B:B,Pos!E:E,, 0)</f>
        <v>Energy</v>
      </c>
      <c r="O551" s="1" t="str">
        <f t="shared" si="175"/>
        <v>Energy_North America</v>
      </c>
      <c r="P551" s="1" t="str">
        <f>_xlfn.XLOOKUP($L551,Pos!B:B,Pos!F:F,, 0)</f>
        <v>North America</v>
      </c>
      <c r="Q551" s="1">
        <v>0</v>
      </c>
      <c r="R551" s="9">
        <f>_xlfn.XLOOKUP($L551,Pos!$B:$B,Pos!N:N,0, 0)</f>
        <v>1.79</v>
      </c>
      <c r="S551" s="9">
        <f>_xlfn.XLOOKUP($L551,Pos!$B:$B,Pos!O:O,0, 0)</f>
        <v>5.0994999999999999</v>
      </c>
      <c r="T551" s="9">
        <f>_xlfn.XLOOKUP($L551,Pos!$B:$B,Pos!P:P,0, 0)</f>
        <v>3.65</v>
      </c>
      <c r="U551" s="9">
        <f>_xlfn.XLOOKUP($L551,Pos!$B:$B,Pos!Q:Q,0, 0)</f>
        <v>7.2</v>
      </c>
      <c r="V551" s="9">
        <f>_xlfn.XLOOKUP($L551,Pos!$B:$B,Pos!R:R,0, 0)</f>
        <v>2.0666669999999998</v>
      </c>
      <c r="W551" s="9">
        <f>_xlfn.XLOOKUP($L551,Pos!$B:$B,Pos!S:S,0, 0)</f>
        <v>6.9850000000000003</v>
      </c>
      <c r="X551" s="9" t="str">
        <f>_xlfn.XLOOKUP($L551,Pos!$B:$B,Pos!J:J,0, 0)</f>
        <v>Outperform</v>
      </c>
      <c r="Y551" s="1">
        <v>0</v>
      </c>
      <c r="Z551" s="1">
        <v>0</v>
      </c>
      <c r="AA551" s="1">
        <f t="shared" si="176"/>
        <v>0</v>
      </c>
      <c r="AB551" s="9">
        <f>_xlfn.XLOOKUP(L551,Pos!B:B,Pos!K:K,-1,0)</f>
        <v>7.391304347826086</v>
      </c>
      <c r="AC551" s="1" t="e">
        <f>_xlfn.XLOOKUP($L551,Pos!$A:$A,Pos!S:S,_xlfn.XLOOKUP($L551,#REF!,#REF!, ""), 0)</f>
        <v>#REF!</v>
      </c>
      <c r="AD551" s="1" t="e">
        <f>_xlfn.XLOOKUP($L551,Pos!$A:$A,Pos!T:T,_xlfn.XLOOKUP($L551,#REF!,#REF!, ""), 0)</f>
        <v>#REF!</v>
      </c>
      <c r="AE551" s="1" t="e">
        <f>_xlfn.XLOOKUP($L551,Pos!$A:$A,Pos!U:U,_xlfn.XLOOKUP($L551,#REF!,#REF!, ""), 0)</f>
        <v>#REF!</v>
      </c>
      <c r="AF551" s="1" t="e">
        <f>_xlfn.XLOOKUP($L551,Pos!$A:$A,Pos!V:V,_xlfn.XLOOKUP($L551,#REF!,#REF!, ""), 0)</f>
        <v>#REF!</v>
      </c>
      <c r="AG551" s="1" t="e">
        <f>_xlfn.XLOOKUP($L551,Pos!$A:$A,Pos!W:W,_xlfn.XLOOKUP($L551,#REF!,#REF!, ""), 0)</f>
        <v>#REF!</v>
      </c>
      <c r="AH551" s="1" t="e">
        <f>_xlfn.XLOOKUP($L551,Pos!$A:$A,Pos!X:X,_xlfn.XLOOKUP($L551,#REF!,#REF!, ""), 0)</f>
        <v>#REF!</v>
      </c>
      <c r="AI551" s="1" t="e">
        <f>_xlfn.XLOOKUP($L551,Pos!$A:$A,Pos!Y:Y,_xlfn.XLOOKUP($L551,#REF!,#REF!, ""), 0)</f>
        <v>#REF!</v>
      </c>
      <c r="AJ551" s="1" t="e">
        <f>_xlfn.XLOOKUP($L551,Pos!$A:$A,Pos!Z:Z,_xlfn.XLOOKUP($L551,#REF!,#REF!, ""), 0)</f>
        <v>#REF!</v>
      </c>
      <c r="AK551" s="1" t="e">
        <f>_xlfn.XLOOKUP($L551,Pos!$A:$A,Pos!AA:AA,_xlfn.XLOOKUP($L551,#REF!,#REF!, ""), 0)</f>
        <v>#REF!</v>
      </c>
      <c r="AL551" s="1" t="e">
        <f>_xlfn.XLOOKUP($L551,Pos!$A:$A,Pos!AB:AB,_xlfn.XLOOKUP($L551,#REF!,#REF!, ""), 0)</f>
        <v>#REF!</v>
      </c>
      <c r="AM551" s="1" t="e">
        <f>_xlfn.XLOOKUP($L551,Pos!$A:$A,Pos!AC:AC,_xlfn.XLOOKUP($L551,#REF!,#REF!, ""), 0)</f>
        <v>#REF!</v>
      </c>
      <c r="AN551" s="1" t="e">
        <f>_xlfn.XLOOKUP($L551,Pos!$A:$A,Pos!AD:AD,_xlfn.XLOOKUP($L551,#REF!,#REF!, ""), 0)</f>
        <v>#REF!</v>
      </c>
      <c r="AO551" s="1" t="e">
        <f>_xlfn.XLOOKUP($L551,Pos!$A:$A,Pos!AE:AE,_xlfn.XLOOKUP($L551,#REF!,#REF!, ""), 0)</f>
        <v>#REF!</v>
      </c>
      <c r="AP551" s="1" t="e">
        <f>_xlfn.XLOOKUP($L551,Pos!$A:$A,Pos!AF:AF,_xlfn.XLOOKUP($L551,#REF!,#REF!, ""), 0)</f>
        <v>#REF!</v>
      </c>
      <c r="AQ551" s="1" t="e">
        <f>_xlfn.XLOOKUP($L551,Pos!$A:$A,Pos!AG:AG,_xlfn.XLOOKUP($L551,#REF!,#REF!, ""), 0)</f>
        <v>#REF!</v>
      </c>
      <c r="AR551" s="1" t="e">
        <f>_xlfn.XLOOKUP($L551,Pos!$A:$A,Pos!AH:AH,_xlfn.XLOOKUP($L551,#REF!,#REF!, ""), 0)</f>
        <v>#REF!</v>
      </c>
      <c r="AS551" s="1" t="e">
        <f>_xlfn.XLOOKUP($L551,Pos!$A:$A,Pos!AI:AI,_xlfn.XLOOKUP($L551,#REF!,#REF!, ""), 0)</f>
        <v>#REF!</v>
      </c>
      <c r="AT551" s="1" t="e">
        <f>_xlfn.XLOOKUP($L551,Pos!$A:$A,Pos!AJ:AJ,_xlfn.XLOOKUP($L551,#REF!,#REF!, ""), 0)</f>
        <v>#REF!</v>
      </c>
      <c r="AU551" s="1" t="e">
        <f>_xlfn.XLOOKUP($L551,Pos!$A:$A,Pos!AK:AK,_xlfn.XLOOKUP($L551,#REF!,#REF!, ""), 0)</f>
        <v>#REF!</v>
      </c>
      <c r="AV551" s="1" t="e">
        <f>_xlfn.XLOOKUP($L551,Pos!$A:$A,Pos!AL:AL,_xlfn.XLOOKUP($L551,#REF!,#REF!, ""), 0)</f>
        <v>#REF!</v>
      </c>
      <c r="AW551" s="1" t="e">
        <f>_xlfn.XLOOKUP($L551,Pos!$A:$A,Pos!AM:AM,_xlfn.XLOOKUP($L551,#REF!,#REF!, ""), 0)</f>
        <v>#REF!</v>
      </c>
      <c r="AX551" s="1" t="e">
        <f>_xlfn.XLOOKUP($L551,Pos!$A:$A,Pos!AN:AN,_xlfn.XLOOKUP($L551,#REF!,#REF!, ""), 0)</f>
        <v>#REF!</v>
      </c>
      <c r="AY551" s="1" t="e">
        <f>_xlfn.XLOOKUP($L551,Pos!$A:$A,Pos!AO:AO,_xlfn.XLOOKUP($L551,#REF!,#REF!, ""), 0)</f>
        <v>#REF!</v>
      </c>
      <c r="AZ551" s="7" t="str">
        <f t="shared" si="177"/>
        <v>OUT</v>
      </c>
      <c r="BA551" s="1">
        <f>IF(OR(_xlfn.XLOOKUP(L551,Pos!B:B,Pos!L:L,FALSE)="ESG Reason",_xlfn.XLOOKUP(L551,Pos!B:B,Pos!L:L,FALSE)="Blacklisted"),1,0)</f>
        <v>1</v>
      </c>
      <c r="BC551" s="11">
        <v>1.9312721027365941E-10</v>
      </c>
      <c r="BD551" s="11">
        <f>_xlfn.XLOOKUP($L551,Pos!$B:$B,Pos!H:H,0, 0)</f>
        <v>0</v>
      </c>
      <c r="BE551" s="11">
        <f>_xlfn.XLOOKUP($L551,Pos!$B:$B,Pos!I:I,0, 0)</f>
        <v>4.1265291887945241E-4</v>
      </c>
      <c r="BF551" s="18">
        <f t="shared" si="178"/>
        <v>4.1265291887945241E-4</v>
      </c>
      <c r="BG551" s="1">
        <f t="shared" si="179"/>
        <v>1</v>
      </c>
      <c r="BH551" s="1">
        <f t="shared" si="180"/>
        <v>25</v>
      </c>
      <c r="BI551" s="18">
        <f t="shared" si="181"/>
        <v>1.9312721027365941E-10</v>
      </c>
      <c r="BJ551" s="3">
        <f t="shared" si="182"/>
        <v>0</v>
      </c>
      <c r="BK551" s="18">
        <f t="shared" si="183"/>
        <v>0</v>
      </c>
    </row>
    <row r="552" spans="3:63" x14ac:dyDescent="0.25">
      <c r="C552" s="3"/>
      <c r="D552" s="3"/>
      <c r="E552" s="3"/>
      <c r="F552" s="3"/>
      <c r="G552" s="51" t="s">
        <v>482</v>
      </c>
      <c r="H552" s="8" t="str">
        <f t="shared" si="173"/>
        <v>0%West Europe</v>
      </c>
      <c r="I552" s="11" cm="1">
        <f t="array" ref="I552">IF(
   AZ552 = "OUT", 0,IF(
   BD552 &gt;= LARGE(IF(ISNUMBER(BD:BD), BD:BD), 3),
   BE552 - 0.001,
   IF(BE552 &gt;=VLOOKUP(P552,mapping!$A:$B,2,FALSE), BE552,VLOOKUP(P552,mapping!$A$2:$B$8,2,FALSE))
))</f>
        <v>0</v>
      </c>
      <c r="J552" s="11" cm="1">
        <f t="array" ref="J552">IF(
    AZ552="OUT",0,IF(IF(
                      BD552&gt;=LARGE(IF(ISNUMBER(BD:BD),BD:BD),3),
                      BE552+0.001,
                      VLOOKUP(H552,mapping!$D:$E,2,FALSE)
                      )&gt;I552,
                   IF(
                      BD552&gt;=LARGE(IF(ISNUMBER(BD:BD),BD:BD),3),
                      BE552+0.001,
                      VLOOKUP(H552,mapping!$D:$E,2,FALSE)
                      ),
                   I552+0.002))</f>
        <v>0</v>
      </c>
      <c r="K552" s="8">
        <f t="shared" si="174"/>
        <v>4.1206052884243182E-4</v>
      </c>
      <c r="L552" s="1" t="str">
        <f>Pos!B724</f>
        <v>NL0015001FS8</v>
      </c>
      <c r="M552" s="1" t="str">
        <f>_xlfn.XLOOKUP($L552,Pos!B:B,Pos!D:D,, 0)</f>
        <v>Ferrovial SE</v>
      </c>
      <c r="N552" s="1" t="str">
        <f>_xlfn.XLOOKUP($L552,Pos!B:B,Pos!E:E,, 0)</f>
        <v>Construction</v>
      </c>
      <c r="O552" s="1" t="str">
        <f t="shared" si="175"/>
        <v>Construction_West Europe</v>
      </c>
      <c r="P552" s="1" t="str">
        <f>_xlfn.XLOOKUP($L552,Pos!B:B,Pos!F:F,, 0)</f>
        <v>West Europe</v>
      </c>
      <c r="Q552" s="1">
        <v>0</v>
      </c>
      <c r="R552" s="9">
        <f>_xlfn.XLOOKUP($L552,Pos!$B:$B,Pos!N:N,0, 0)</f>
        <v>1.91</v>
      </c>
      <c r="S552" s="9">
        <f>_xlfn.XLOOKUP($L552,Pos!$B:$B,Pos!O:O,0, 0)</f>
        <v>1.789833</v>
      </c>
      <c r="T552" s="9">
        <f>_xlfn.XLOOKUP($L552,Pos!$B:$B,Pos!P:P,0, 0)</f>
        <v>3.7749999999999999</v>
      </c>
      <c r="U552" s="9">
        <f>_xlfn.XLOOKUP($L552,Pos!$B:$B,Pos!Q:Q,0, 0)</f>
        <v>8.8000000000000007</v>
      </c>
      <c r="V552" s="9">
        <f>_xlfn.XLOOKUP($L552,Pos!$B:$B,Pos!R:R,0, 0)</f>
        <v>8.9333329999999993</v>
      </c>
      <c r="W552" s="9">
        <f>_xlfn.XLOOKUP($L552,Pos!$B:$B,Pos!S:S,0, 0)</f>
        <v>4.8266660000000003</v>
      </c>
      <c r="X552" s="9" t="str">
        <f>_xlfn.XLOOKUP($L552,Pos!$B:$B,Pos!J:J,0, 0)</f>
        <v>Outperform</v>
      </c>
      <c r="Y552" s="1">
        <v>0</v>
      </c>
      <c r="Z552" s="1">
        <v>0</v>
      </c>
      <c r="AA552" s="1">
        <f t="shared" si="176"/>
        <v>0</v>
      </c>
      <c r="AB552" s="9">
        <f>_xlfn.XLOOKUP(L552,Pos!B:B,Pos!K:K,-1,0)</f>
        <v>1.0526315789473679</v>
      </c>
      <c r="AC552" s="1" t="e">
        <f>_xlfn.XLOOKUP($L552,Pos!$A:$A,Pos!S:S,_xlfn.XLOOKUP($L552,#REF!,#REF!, ""), 0)</f>
        <v>#REF!</v>
      </c>
      <c r="AD552" s="1" t="e">
        <f>_xlfn.XLOOKUP($L552,Pos!$A:$A,Pos!T:T,_xlfn.XLOOKUP($L552,#REF!,#REF!, ""), 0)</f>
        <v>#REF!</v>
      </c>
      <c r="AE552" s="1" t="e">
        <f>_xlfn.XLOOKUP($L552,Pos!$A:$A,Pos!U:U,_xlfn.XLOOKUP($L552,#REF!,#REF!, ""), 0)</f>
        <v>#REF!</v>
      </c>
      <c r="AF552" s="1" t="e">
        <f>_xlfn.XLOOKUP($L552,Pos!$A:$A,Pos!V:V,_xlfn.XLOOKUP($L552,#REF!,#REF!, ""), 0)</f>
        <v>#REF!</v>
      </c>
      <c r="AG552" s="1" t="e">
        <f>_xlfn.XLOOKUP($L552,Pos!$A:$A,Pos!W:W,_xlfn.XLOOKUP($L552,#REF!,#REF!, ""), 0)</f>
        <v>#REF!</v>
      </c>
      <c r="AH552" s="1" t="e">
        <f>_xlfn.XLOOKUP($L552,Pos!$A:$A,Pos!X:X,_xlfn.XLOOKUP($L552,#REF!,#REF!, ""), 0)</f>
        <v>#REF!</v>
      </c>
      <c r="AI552" s="1" t="e">
        <f>_xlfn.XLOOKUP($L552,Pos!$A:$A,Pos!Y:Y,_xlfn.XLOOKUP($L552,#REF!,#REF!, ""), 0)</f>
        <v>#REF!</v>
      </c>
      <c r="AJ552" s="1" t="e">
        <f>_xlfn.XLOOKUP($L552,Pos!$A:$A,Pos!Z:Z,_xlfn.XLOOKUP($L552,#REF!,#REF!, ""), 0)</f>
        <v>#REF!</v>
      </c>
      <c r="AK552" s="1" t="e">
        <f>_xlfn.XLOOKUP($L552,Pos!$A:$A,Pos!AA:AA,_xlfn.XLOOKUP($L552,#REF!,#REF!, ""), 0)</f>
        <v>#REF!</v>
      </c>
      <c r="AL552" s="1" t="e">
        <f>_xlfn.XLOOKUP($L552,Pos!$A:$A,Pos!AB:AB,_xlfn.XLOOKUP($L552,#REF!,#REF!, ""), 0)</f>
        <v>#REF!</v>
      </c>
      <c r="AM552" s="1" t="e">
        <f>_xlfn.XLOOKUP($L552,Pos!$A:$A,Pos!AC:AC,_xlfn.XLOOKUP($L552,#REF!,#REF!, ""), 0)</f>
        <v>#REF!</v>
      </c>
      <c r="AN552" s="1" t="e">
        <f>_xlfn.XLOOKUP($L552,Pos!$A:$A,Pos!AD:AD,_xlfn.XLOOKUP($L552,#REF!,#REF!, ""), 0)</f>
        <v>#REF!</v>
      </c>
      <c r="AO552" s="1" t="e">
        <f>_xlfn.XLOOKUP($L552,Pos!$A:$A,Pos!AE:AE,_xlfn.XLOOKUP($L552,#REF!,#REF!, ""), 0)</f>
        <v>#REF!</v>
      </c>
      <c r="AP552" s="1" t="e">
        <f>_xlfn.XLOOKUP($L552,Pos!$A:$A,Pos!AF:AF,_xlfn.XLOOKUP($L552,#REF!,#REF!, ""), 0)</f>
        <v>#REF!</v>
      </c>
      <c r="AQ552" s="1" t="e">
        <f>_xlfn.XLOOKUP($L552,Pos!$A:$A,Pos!AG:AG,_xlfn.XLOOKUP($L552,#REF!,#REF!, ""), 0)</f>
        <v>#REF!</v>
      </c>
      <c r="AR552" s="1" t="e">
        <f>_xlfn.XLOOKUP($L552,Pos!$A:$A,Pos!AH:AH,_xlfn.XLOOKUP($L552,#REF!,#REF!, ""), 0)</f>
        <v>#REF!</v>
      </c>
      <c r="AS552" s="1" t="e">
        <f>_xlfn.XLOOKUP($L552,Pos!$A:$A,Pos!AI:AI,_xlfn.XLOOKUP($L552,#REF!,#REF!, ""), 0)</f>
        <v>#REF!</v>
      </c>
      <c r="AT552" s="1" t="e">
        <f>_xlfn.XLOOKUP($L552,Pos!$A:$A,Pos!AJ:AJ,_xlfn.XLOOKUP($L552,#REF!,#REF!, ""), 0)</f>
        <v>#REF!</v>
      </c>
      <c r="AU552" s="1" t="e">
        <f>_xlfn.XLOOKUP($L552,Pos!$A:$A,Pos!AK:AK,_xlfn.XLOOKUP($L552,#REF!,#REF!, ""), 0)</f>
        <v>#REF!</v>
      </c>
      <c r="AV552" s="1" t="e">
        <f>_xlfn.XLOOKUP($L552,Pos!$A:$A,Pos!AL:AL,_xlfn.XLOOKUP($L552,#REF!,#REF!, ""), 0)</f>
        <v>#REF!</v>
      </c>
      <c r="AW552" s="1" t="e">
        <f>_xlfn.XLOOKUP($L552,Pos!$A:$A,Pos!AM:AM,_xlfn.XLOOKUP($L552,#REF!,#REF!, ""), 0)</f>
        <v>#REF!</v>
      </c>
      <c r="AX552" s="1" t="e">
        <f>_xlfn.XLOOKUP($L552,Pos!$A:$A,Pos!AN:AN,_xlfn.XLOOKUP($L552,#REF!,#REF!, ""), 0)</f>
        <v>#REF!</v>
      </c>
      <c r="AY552" s="1" t="e">
        <f>_xlfn.XLOOKUP($L552,Pos!$A:$A,Pos!AO:AO,_xlfn.XLOOKUP($L552,#REF!,#REF!, ""), 0)</f>
        <v>#REF!</v>
      </c>
      <c r="AZ552" s="7" t="str">
        <f t="shared" si="177"/>
        <v>OUT</v>
      </c>
      <c r="BA552" s="1">
        <f>IF(OR(_xlfn.XLOOKUP(L552,Pos!B:B,Pos!L:L,FALSE)="ESG Reason",_xlfn.XLOOKUP(L552,Pos!B:B,Pos!L:L,FALSE)="Blacklisted"),1,0)</f>
        <v>0</v>
      </c>
      <c r="BC552" s="11">
        <v>8.8848921802194174E-11</v>
      </c>
      <c r="BD552" s="11">
        <f>_xlfn.XLOOKUP($L552,Pos!$B:$B,Pos!H:H,0, 0)</f>
        <v>0</v>
      </c>
      <c r="BE552" s="11">
        <f>_xlfn.XLOOKUP($L552,Pos!$B:$B,Pos!I:I,0, 0)</f>
        <v>4.1206052884243182E-4</v>
      </c>
      <c r="BF552" s="18">
        <f t="shared" si="178"/>
        <v>4.1206052884243182E-4</v>
      </c>
      <c r="BG552" s="1">
        <f t="shared" si="179"/>
        <v>2</v>
      </c>
      <c r="BH552" s="1">
        <f t="shared" si="180"/>
        <v>5</v>
      </c>
      <c r="BI552" s="18">
        <f t="shared" si="181"/>
        <v>8.8848921802194174E-11</v>
      </c>
      <c r="BJ552" s="3">
        <f t="shared" si="182"/>
        <v>0</v>
      </c>
      <c r="BK552" s="18">
        <f t="shared" si="183"/>
        <v>0</v>
      </c>
    </row>
    <row r="553" spans="3:63" x14ac:dyDescent="0.25">
      <c r="C553" s="3"/>
      <c r="D553" s="3"/>
      <c r="E553" s="3"/>
      <c r="F553" s="3"/>
      <c r="G553" s="51" t="s">
        <v>466</v>
      </c>
      <c r="H553" s="8" t="str">
        <f t="shared" si="173"/>
        <v>0%North America</v>
      </c>
      <c r="I553" s="11" cm="1">
        <f t="array" ref="I553">IF(
   AZ553 = "OUT", 0,IF(
   BD553 &gt;= LARGE(IF(ISNUMBER(BD:BD), BD:BD), 3),
   BE553 - 0.001,
   IF(BE553 &gt;=VLOOKUP(P553,mapping!$A:$B,2,FALSE), BE553,VLOOKUP(P553,mapping!$A$2:$B$8,2,FALSE))
))</f>
        <v>0</v>
      </c>
      <c r="J553" s="11" cm="1">
        <f t="array" ref="J553">IF(
    AZ553="OUT",0,IF(IF(
                      BD553&gt;=LARGE(IF(ISNUMBER(BD:BD),BD:BD),3),
                      BE553+0.001,
                      VLOOKUP(H553,mapping!$D:$E,2,FALSE)
                      )&gt;I553,
                   IF(
                      BD553&gt;=LARGE(IF(ISNUMBER(BD:BD),BD:BD),3),
                      BE553+0.001,
                      VLOOKUP(H553,mapping!$D:$E,2,FALSE)
                      ),
                   I553+0.002))</f>
        <v>0</v>
      </c>
      <c r="K553" s="8">
        <f t="shared" si="174"/>
        <v>4.1183199410756919E-4</v>
      </c>
      <c r="L553" s="1" t="str">
        <f>Pos!B841</f>
        <v>US03990B1017</v>
      </c>
      <c r="M553" s="1" t="str">
        <f>_xlfn.XLOOKUP($L553,Pos!B:B,Pos!D:D,, 0)</f>
        <v>Ares Management Corporation</v>
      </c>
      <c r="N553" s="1" t="str">
        <f>_xlfn.XLOOKUP($L553,Pos!B:B,Pos!E:E,, 0)</f>
        <v>Financial Services</v>
      </c>
      <c r="O553" s="1" t="str">
        <f t="shared" si="175"/>
        <v>Financial Services_North America</v>
      </c>
      <c r="P553" s="1" t="str">
        <f>_xlfn.XLOOKUP($L553,Pos!B:B,Pos!F:F,, 0)</f>
        <v>North America</v>
      </c>
      <c r="Q553" s="1">
        <v>0</v>
      </c>
      <c r="R553" s="9">
        <f>_xlfn.XLOOKUP($L553,Pos!$B:$B,Pos!N:N,0, 0)</f>
        <v>7.82</v>
      </c>
      <c r="S553" s="9">
        <f>_xlfn.XLOOKUP($L553,Pos!$B:$B,Pos!O:O,0, 0)</f>
        <v>0.99166670000000001</v>
      </c>
      <c r="T553" s="9">
        <f>_xlfn.XLOOKUP($L553,Pos!$B:$B,Pos!P:P,0, 0)</f>
        <v>7.15</v>
      </c>
      <c r="U553" s="9">
        <f>_xlfn.XLOOKUP($L553,Pos!$B:$B,Pos!Q:Q,0, 0)</f>
        <v>4.0999999999999996</v>
      </c>
      <c r="V553" s="9">
        <f>_xlfn.XLOOKUP($L553,Pos!$B:$B,Pos!R:R,0, 0)</f>
        <v>0.9</v>
      </c>
      <c r="W553" s="9">
        <f>_xlfn.XLOOKUP($L553,Pos!$B:$B,Pos!S:S,0, 0)</f>
        <v>6.8633329999999999</v>
      </c>
      <c r="X553" s="9" t="str">
        <f>_xlfn.XLOOKUP($L553,Pos!$B:$B,Pos!J:J,0, 0)</f>
        <v>Outperform</v>
      </c>
      <c r="Y553" s="1">
        <v>0</v>
      </c>
      <c r="Z553" s="1">
        <v>0</v>
      </c>
      <c r="AA553" s="1">
        <f t="shared" si="176"/>
        <v>0</v>
      </c>
      <c r="AB553" s="9">
        <f>_xlfn.XLOOKUP(L553,Pos!B:B,Pos!K:K,-1,0)</f>
        <v>9.4444444444444446</v>
      </c>
      <c r="AC553" s="1" t="e">
        <f>_xlfn.XLOOKUP($L553,Pos!$A:$A,Pos!S:S,_xlfn.XLOOKUP($L553,#REF!,#REF!, ""), 0)</f>
        <v>#REF!</v>
      </c>
      <c r="AD553" s="1" t="e">
        <f>_xlfn.XLOOKUP($L553,Pos!$A:$A,Pos!T:T,_xlfn.XLOOKUP($L553,#REF!,#REF!, ""), 0)</f>
        <v>#REF!</v>
      </c>
      <c r="AE553" s="1" t="e">
        <f>_xlfn.XLOOKUP($L553,Pos!$A:$A,Pos!U:U,_xlfn.XLOOKUP($L553,#REF!,#REF!, ""), 0)</f>
        <v>#REF!</v>
      </c>
      <c r="AF553" s="1" t="e">
        <f>_xlfn.XLOOKUP($L553,Pos!$A:$A,Pos!V:V,_xlfn.XLOOKUP($L553,#REF!,#REF!, ""), 0)</f>
        <v>#REF!</v>
      </c>
      <c r="AG553" s="1" t="e">
        <f>_xlfn.XLOOKUP($L553,Pos!$A:$A,Pos!W:W,_xlfn.XLOOKUP($L553,#REF!,#REF!, ""), 0)</f>
        <v>#REF!</v>
      </c>
      <c r="AH553" s="1" t="e">
        <f>_xlfn.XLOOKUP($L553,Pos!$A:$A,Pos!X:X,_xlfn.XLOOKUP($L553,#REF!,#REF!, ""), 0)</f>
        <v>#REF!</v>
      </c>
      <c r="AI553" s="1" t="e">
        <f>_xlfn.XLOOKUP($L553,Pos!$A:$A,Pos!Y:Y,_xlfn.XLOOKUP($L553,#REF!,#REF!, ""), 0)</f>
        <v>#REF!</v>
      </c>
      <c r="AJ553" s="1" t="e">
        <f>_xlfn.XLOOKUP($L553,Pos!$A:$A,Pos!Z:Z,_xlfn.XLOOKUP($L553,#REF!,#REF!, ""), 0)</f>
        <v>#REF!</v>
      </c>
      <c r="AK553" s="1" t="e">
        <f>_xlfn.XLOOKUP($L553,Pos!$A:$A,Pos!AA:AA,_xlfn.XLOOKUP($L553,#REF!,#REF!, ""), 0)</f>
        <v>#REF!</v>
      </c>
      <c r="AL553" s="1" t="e">
        <f>_xlfn.XLOOKUP($L553,Pos!$A:$A,Pos!AB:AB,_xlfn.XLOOKUP($L553,#REF!,#REF!, ""), 0)</f>
        <v>#REF!</v>
      </c>
      <c r="AM553" s="1" t="e">
        <f>_xlfn.XLOOKUP($L553,Pos!$A:$A,Pos!AC:AC,_xlfn.XLOOKUP($L553,#REF!,#REF!, ""), 0)</f>
        <v>#REF!</v>
      </c>
      <c r="AN553" s="1" t="e">
        <f>_xlfn.XLOOKUP($L553,Pos!$A:$A,Pos!AD:AD,_xlfn.XLOOKUP($L553,#REF!,#REF!, ""), 0)</f>
        <v>#REF!</v>
      </c>
      <c r="AO553" s="1" t="e">
        <f>_xlfn.XLOOKUP($L553,Pos!$A:$A,Pos!AE:AE,_xlfn.XLOOKUP($L553,#REF!,#REF!, ""), 0)</f>
        <v>#REF!</v>
      </c>
      <c r="AP553" s="1" t="e">
        <f>_xlfn.XLOOKUP($L553,Pos!$A:$A,Pos!AF:AF,_xlfn.XLOOKUP($L553,#REF!,#REF!, ""), 0)</f>
        <v>#REF!</v>
      </c>
      <c r="AQ553" s="1" t="e">
        <f>_xlfn.XLOOKUP($L553,Pos!$A:$A,Pos!AG:AG,_xlfn.XLOOKUP($L553,#REF!,#REF!, ""), 0)</f>
        <v>#REF!</v>
      </c>
      <c r="AR553" s="1" t="e">
        <f>_xlfn.XLOOKUP($L553,Pos!$A:$A,Pos!AH:AH,_xlfn.XLOOKUP($L553,#REF!,#REF!, ""), 0)</f>
        <v>#REF!</v>
      </c>
      <c r="AS553" s="1" t="e">
        <f>_xlfn.XLOOKUP($L553,Pos!$A:$A,Pos!AI:AI,_xlfn.XLOOKUP($L553,#REF!,#REF!, ""), 0)</f>
        <v>#REF!</v>
      </c>
      <c r="AT553" s="1" t="e">
        <f>_xlfn.XLOOKUP($L553,Pos!$A:$A,Pos!AJ:AJ,_xlfn.XLOOKUP($L553,#REF!,#REF!, ""), 0)</f>
        <v>#REF!</v>
      </c>
      <c r="AU553" s="1" t="e">
        <f>_xlfn.XLOOKUP($L553,Pos!$A:$A,Pos!AK:AK,_xlfn.XLOOKUP($L553,#REF!,#REF!, ""), 0)</f>
        <v>#REF!</v>
      </c>
      <c r="AV553" s="1" t="e">
        <f>_xlfn.XLOOKUP($L553,Pos!$A:$A,Pos!AL:AL,_xlfn.XLOOKUP($L553,#REF!,#REF!, ""), 0)</f>
        <v>#REF!</v>
      </c>
      <c r="AW553" s="1" t="e">
        <f>_xlfn.XLOOKUP($L553,Pos!$A:$A,Pos!AM:AM,_xlfn.XLOOKUP($L553,#REF!,#REF!, ""), 0)</f>
        <v>#REF!</v>
      </c>
      <c r="AX553" s="1" t="e">
        <f>_xlfn.XLOOKUP($L553,Pos!$A:$A,Pos!AN:AN,_xlfn.XLOOKUP($L553,#REF!,#REF!, ""), 0)</f>
        <v>#REF!</v>
      </c>
      <c r="AY553" s="1" t="e">
        <f>_xlfn.XLOOKUP($L553,Pos!$A:$A,Pos!AO:AO,_xlfn.XLOOKUP($L553,#REF!,#REF!, ""), 0)</f>
        <v>#REF!</v>
      </c>
      <c r="AZ553" s="7" t="str">
        <f t="shared" si="177"/>
        <v>OUT</v>
      </c>
      <c r="BA553" s="1">
        <f>IF(OR(_xlfn.XLOOKUP(L553,Pos!B:B,Pos!L:L,FALSE)="ESG Reason",_xlfn.XLOOKUP(L553,Pos!B:B,Pos!L:L,FALSE)="Blacklisted"),1,0)</f>
        <v>1</v>
      </c>
      <c r="BC553" s="11">
        <v>1.5197055952398339E-10</v>
      </c>
      <c r="BD553" s="11">
        <f>_xlfn.XLOOKUP($L553,Pos!$B:$B,Pos!H:H,0, 0)</f>
        <v>0</v>
      </c>
      <c r="BE553" s="11">
        <f>_xlfn.XLOOKUP($L553,Pos!$B:$B,Pos!I:I,0, 0)</f>
        <v>4.1183199410756919E-4</v>
      </c>
      <c r="BF553" s="18">
        <f t="shared" si="178"/>
        <v>4.1183199410756919E-4</v>
      </c>
      <c r="BG553" s="1">
        <f t="shared" si="179"/>
        <v>1</v>
      </c>
      <c r="BH553" s="1">
        <f t="shared" si="180"/>
        <v>26</v>
      </c>
      <c r="BI553" s="18">
        <f t="shared" si="181"/>
        <v>1.5197055952398339E-10</v>
      </c>
      <c r="BJ553" s="3">
        <f t="shared" si="182"/>
        <v>0</v>
      </c>
      <c r="BK553" s="18">
        <f t="shared" si="183"/>
        <v>0</v>
      </c>
    </row>
    <row r="554" spans="3:63" x14ac:dyDescent="0.25">
      <c r="C554" s="3"/>
      <c r="D554" s="3"/>
      <c r="E554" s="3"/>
      <c r="F554" s="3"/>
      <c r="G554" s="51" t="s">
        <v>484</v>
      </c>
      <c r="H554" s="8" t="str">
        <f t="shared" si="173"/>
        <v>0%West Europe</v>
      </c>
      <c r="I554" s="11" cm="1">
        <f t="array" ref="I554">IF(
   AZ554 = "OUT", 0,IF(
   BD554 &gt;= LARGE(IF(ISNUMBER(BD:BD), BD:BD), 3),
   BE554 - 0.001,
   IF(BE554 &gt;=VLOOKUP(P554,mapping!$A:$B,2,FALSE), BE554,VLOOKUP(P554,mapping!$A$2:$B$8,2,FALSE))
))</f>
        <v>0</v>
      </c>
      <c r="J554" s="11" cm="1">
        <f t="array" ref="J554">IF(
    AZ554="OUT",0,IF(IF(
                      BD554&gt;=LARGE(IF(ISNUMBER(BD:BD),BD:BD),3),
                      BE554+0.001,
                      VLOOKUP(H554,mapping!$D:$E,2,FALSE)
                      )&gt;I554,
                   IF(
                      BD554&gt;=LARGE(IF(ISNUMBER(BD:BD),BD:BD),3),
                      BE554+0.001,
                      VLOOKUP(H554,mapping!$D:$E,2,FALSE)
                      ),
                   I554+0.002))</f>
        <v>0</v>
      </c>
      <c r="K554" s="8">
        <f t="shared" si="174"/>
        <v>4.112099995709778E-4</v>
      </c>
      <c r="L554" s="1" t="str">
        <f>Pos!B472</f>
        <v>IT0000062072</v>
      </c>
      <c r="M554" s="1" t="str">
        <f>_xlfn.XLOOKUP($L554,Pos!B:B,Pos!D:D,, 0)</f>
        <v>Assicurazioni Generali S.p.A.</v>
      </c>
      <c r="N554" s="1" t="str">
        <f>_xlfn.XLOOKUP($L554,Pos!B:B,Pos!E:E,, 0)</f>
        <v>Insurance</v>
      </c>
      <c r="O554" s="1" t="str">
        <f t="shared" si="175"/>
        <v>Insurance_West Europe</v>
      </c>
      <c r="P554" s="1" t="str">
        <f>_xlfn.XLOOKUP($L554,Pos!B:B,Pos!F:F,, 0)</f>
        <v>West Europe</v>
      </c>
      <c r="Q554" s="1">
        <v>0</v>
      </c>
      <c r="R554" s="9">
        <f>_xlfn.XLOOKUP($L554,Pos!$B:$B,Pos!N:N,0, 0)</f>
        <v>5.25</v>
      </c>
      <c r="S554" s="9">
        <f>_xlfn.XLOOKUP($L554,Pos!$B:$B,Pos!O:O,0, 0)</f>
        <v>4.5075000000000003</v>
      </c>
      <c r="T554" s="9">
        <f>_xlfn.XLOOKUP($L554,Pos!$B:$B,Pos!P:P,0, 0)</f>
        <v>4.0999999999999996</v>
      </c>
      <c r="U554" s="9">
        <f>_xlfn.XLOOKUP($L554,Pos!$B:$B,Pos!Q:Q,0, 0)</f>
        <v>4.5999999999999996</v>
      </c>
      <c r="V554" s="9">
        <f>_xlfn.XLOOKUP($L554,Pos!$B:$B,Pos!R:R,0, 0)</f>
        <v>6.8666669999999996</v>
      </c>
      <c r="W554" s="9">
        <f>_xlfn.XLOOKUP($L554,Pos!$B:$B,Pos!S:S,0, 0)</f>
        <v>4.9483329999999999</v>
      </c>
      <c r="X554" s="9" t="str">
        <f>_xlfn.XLOOKUP($L554,Pos!$B:$B,Pos!J:J,0, 0)</f>
        <v>Hold</v>
      </c>
      <c r="Y554" s="1">
        <v>0</v>
      </c>
      <c r="Z554" s="1">
        <v>0</v>
      </c>
      <c r="AA554" s="1">
        <f t="shared" si="176"/>
        <v>0</v>
      </c>
      <c r="AB554" s="9">
        <f>_xlfn.XLOOKUP(L554,Pos!B:B,Pos!K:K,-1,0)</f>
        <v>5.2</v>
      </c>
      <c r="AC554" s="1" t="e">
        <f>_xlfn.XLOOKUP($L554,Pos!$A:$A,Pos!S:S,_xlfn.XLOOKUP($L554,#REF!,#REF!, ""), 0)</f>
        <v>#REF!</v>
      </c>
      <c r="AD554" s="1" t="e">
        <f>_xlfn.XLOOKUP($L554,Pos!$A:$A,Pos!T:T,_xlfn.XLOOKUP($L554,#REF!,#REF!, ""), 0)</f>
        <v>#REF!</v>
      </c>
      <c r="AE554" s="1" t="e">
        <f>_xlfn.XLOOKUP($L554,Pos!$A:$A,Pos!U:U,_xlfn.XLOOKUP($L554,#REF!,#REF!, ""), 0)</f>
        <v>#REF!</v>
      </c>
      <c r="AF554" s="1" t="e">
        <f>_xlfn.XLOOKUP($L554,Pos!$A:$A,Pos!V:V,_xlfn.XLOOKUP($L554,#REF!,#REF!, ""), 0)</f>
        <v>#REF!</v>
      </c>
      <c r="AG554" s="1" t="e">
        <f>_xlfn.XLOOKUP($L554,Pos!$A:$A,Pos!W:W,_xlfn.XLOOKUP($L554,#REF!,#REF!, ""), 0)</f>
        <v>#REF!</v>
      </c>
      <c r="AH554" s="1" t="e">
        <f>_xlfn.XLOOKUP($L554,Pos!$A:$A,Pos!X:X,_xlfn.XLOOKUP($L554,#REF!,#REF!, ""), 0)</f>
        <v>#REF!</v>
      </c>
      <c r="AI554" s="1" t="e">
        <f>_xlfn.XLOOKUP($L554,Pos!$A:$A,Pos!Y:Y,_xlfn.XLOOKUP($L554,#REF!,#REF!, ""), 0)</f>
        <v>#REF!</v>
      </c>
      <c r="AJ554" s="1" t="e">
        <f>_xlfn.XLOOKUP($L554,Pos!$A:$A,Pos!Z:Z,_xlfn.XLOOKUP($L554,#REF!,#REF!, ""), 0)</f>
        <v>#REF!</v>
      </c>
      <c r="AK554" s="1" t="e">
        <f>_xlfn.XLOOKUP($L554,Pos!$A:$A,Pos!AA:AA,_xlfn.XLOOKUP($L554,#REF!,#REF!, ""), 0)</f>
        <v>#REF!</v>
      </c>
      <c r="AL554" s="1" t="e">
        <f>_xlfn.XLOOKUP($L554,Pos!$A:$A,Pos!AB:AB,_xlfn.XLOOKUP($L554,#REF!,#REF!, ""), 0)</f>
        <v>#REF!</v>
      </c>
      <c r="AM554" s="1" t="e">
        <f>_xlfn.XLOOKUP($L554,Pos!$A:$A,Pos!AC:AC,_xlfn.XLOOKUP($L554,#REF!,#REF!, ""), 0)</f>
        <v>#REF!</v>
      </c>
      <c r="AN554" s="1" t="e">
        <f>_xlfn.XLOOKUP($L554,Pos!$A:$A,Pos!AD:AD,_xlfn.XLOOKUP($L554,#REF!,#REF!, ""), 0)</f>
        <v>#REF!</v>
      </c>
      <c r="AO554" s="1" t="e">
        <f>_xlfn.XLOOKUP($L554,Pos!$A:$A,Pos!AE:AE,_xlfn.XLOOKUP($L554,#REF!,#REF!, ""), 0)</f>
        <v>#REF!</v>
      </c>
      <c r="AP554" s="1" t="e">
        <f>_xlfn.XLOOKUP($L554,Pos!$A:$A,Pos!AF:AF,_xlfn.XLOOKUP($L554,#REF!,#REF!, ""), 0)</f>
        <v>#REF!</v>
      </c>
      <c r="AQ554" s="1" t="e">
        <f>_xlfn.XLOOKUP($L554,Pos!$A:$A,Pos!AG:AG,_xlfn.XLOOKUP($L554,#REF!,#REF!, ""), 0)</f>
        <v>#REF!</v>
      </c>
      <c r="AR554" s="1" t="e">
        <f>_xlfn.XLOOKUP($L554,Pos!$A:$A,Pos!AH:AH,_xlfn.XLOOKUP($L554,#REF!,#REF!, ""), 0)</f>
        <v>#REF!</v>
      </c>
      <c r="AS554" s="1" t="e">
        <f>_xlfn.XLOOKUP($L554,Pos!$A:$A,Pos!AI:AI,_xlfn.XLOOKUP($L554,#REF!,#REF!, ""), 0)</f>
        <v>#REF!</v>
      </c>
      <c r="AT554" s="1" t="e">
        <f>_xlfn.XLOOKUP($L554,Pos!$A:$A,Pos!AJ:AJ,_xlfn.XLOOKUP($L554,#REF!,#REF!, ""), 0)</f>
        <v>#REF!</v>
      </c>
      <c r="AU554" s="1" t="e">
        <f>_xlfn.XLOOKUP($L554,Pos!$A:$A,Pos!AK:AK,_xlfn.XLOOKUP($L554,#REF!,#REF!, ""), 0)</f>
        <v>#REF!</v>
      </c>
      <c r="AV554" s="1" t="e">
        <f>_xlfn.XLOOKUP($L554,Pos!$A:$A,Pos!AL:AL,_xlfn.XLOOKUP($L554,#REF!,#REF!, ""), 0)</f>
        <v>#REF!</v>
      </c>
      <c r="AW554" s="1" t="e">
        <f>_xlfn.XLOOKUP($L554,Pos!$A:$A,Pos!AM:AM,_xlfn.XLOOKUP($L554,#REF!,#REF!, ""), 0)</f>
        <v>#REF!</v>
      </c>
      <c r="AX554" s="1" t="e">
        <f>_xlfn.XLOOKUP($L554,Pos!$A:$A,Pos!AN:AN,_xlfn.XLOOKUP($L554,#REF!,#REF!, ""), 0)</f>
        <v>#REF!</v>
      </c>
      <c r="AY554" s="1" t="e">
        <f>_xlfn.XLOOKUP($L554,Pos!$A:$A,Pos!AO:AO,_xlfn.XLOOKUP($L554,#REF!,#REF!, ""), 0)</f>
        <v>#REF!</v>
      </c>
      <c r="AZ554" s="7" t="str">
        <f t="shared" si="177"/>
        <v>OUT</v>
      </c>
      <c r="BA554" s="1">
        <f>IF(OR(_xlfn.XLOOKUP(L554,Pos!B:B,Pos!L:L,FALSE)="ESG Reason",_xlfn.XLOOKUP(L554,Pos!B:B,Pos!L:L,FALSE)="Blacklisted"),1,0)</f>
        <v>0</v>
      </c>
      <c r="BC554" s="11">
        <v>9.0026660941773183E-11</v>
      </c>
      <c r="BD554" s="11">
        <f>_xlfn.XLOOKUP($L554,Pos!$B:$B,Pos!H:H,0, 0)</f>
        <v>0</v>
      </c>
      <c r="BE554" s="11">
        <f>_xlfn.XLOOKUP($L554,Pos!$B:$B,Pos!I:I,0, 0)</f>
        <v>4.112099995709778E-4</v>
      </c>
      <c r="BF554" s="18">
        <f t="shared" si="178"/>
        <v>4.112099995709778E-4</v>
      </c>
      <c r="BG554" s="1">
        <f t="shared" si="179"/>
        <v>2</v>
      </c>
      <c r="BH554" s="1">
        <f t="shared" si="180"/>
        <v>11</v>
      </c>
      <c r="BI554" s="18">
        <f t="shared" si="181"/>
        <v>9.0026660941773183E-11</v>
      </c>
      <c r="BJ554" s="3">
        <f t="shared" si="182"/>
        <v>0</v>
      </c>
      <c r="BK554" s="18">
        <f t="shared" si="183"/>
        <v>0</v>
      </c>
    </row>
    <row r="555" spans="3:63" x14ac:dyDescent="0.25">
      <c r="C555" s="3"/>
      <c r="D555" s="3"/>
      <c r="E555" s="3"/>
      <c r="F555" s="3"/>
      <c r="G555" s="51" t="s">
        <v>486</v>
      </c>
      <c r="H555" s="8" t="str">
        <f t="shared" si="173"/>
        <v>0%North America</v>
      </c>
      <c r="I555" s="11" cm="1">
        <f t="array" ref="I555">IF(
   AZ555 = "OUT", 0,IF(
   BD555 &gt;= LARGE(IF(ISNUMBER(BD:BD), BD:BD), 3),
   BE555 - 0.001,
   IF(BE555 &gt;=VLOOKUP(P555,mapping!$A:$B,2,FALSE), BE555,VLOOKUP(P555,mapping!$A$2:$B$8,2,FALSE))
))</f>
        <v>0</v>
      </c>
      <c r="J555" s="11" cm="1">
        <f t="array" ref="J555">IF(
    AZ555="OUT",0,IF(IF(
                      BD555&gt;=LARGE(IF(ISNUMBER(BD:BD),BD:BD),3),
                      BE555+0.001,
                      VLOOKUP(H555,mapping!$D:$E,2,FALSE)
                      )&gt;I555,
                   IF(
                      BD555&gt;=LARGE(IF(ISNUMBER(BD:BD),BD:BD),3),
                      BE555+0.001,
                      VLOOKUP(H555,mapping!$D:$E,2,FALSE)
                      ),
                   I555+0.002))</f>
        <v>0</v>
      </c>
      <c r="K555" s="8">
        <f t="shared" si="174"/>
        <v>4.0966966545648298E-4</v>
      </c>
      <c r="L555" s="1" t="str">
        <f>Pos!B102</f>
        <v>CA3039011026</v>
      </c>
      <c r="M555" s="1" t="str">
        <f>_xlfn.XLOOKUP($L555,Pos!B:B,Pos!D:D,, 0)</f>
        <v>Fairfax Financial Holdings Limited</v>
      </c>
      <c r="N555" s="1" t="str">
        <f>_xlfn.XLOOKUP($L555,Pos!B:B,Pos!E:E,, 0)</f>
        <v>Insurance</v>
      </c>
      <c r="O555" s="1" t="str">
        <f t="shared" si="175"/>
        <v>Insurance_North America</v>
      </c>
      <c r="P555" s="1" t="str">
        <f>_xlfn.XLOOKUP($L555,Pos!B:B,Pos!F:F,, 0)</f>
        <v>North America</v>
      </c>
      <c r="Q555" s="1">
        <v>0</v>
      </c>
      <c r="R555" s="9">
        <f>_xlfn.XLOOKUP($L555,Pos!$B:$B,Pos!N:N,0, 0)</f>
        <v>0</v>
      </c>
      <c r="S555" s="9">
        <f>_xlfn.XLOOKUP($L555,Pos!$B:$B,Pos!O:O,0, 0)</f>
        <v>7.5875000000000004</v>
      </c>
      <c r="T555" s="9">
        <f>_xlfn.XLOOKUP($L555,Pos!$B:$B,Pos!P:P,0, 0)</f>
        <v>3.733333</v>
      </c>
      <c r="U555" s="9">
        <f>_xlfn.XLOOKUP($L555,Pos!$B:$B,Pos!Q:Q,0, 0)</f>
        <v>7.2</v>
      </c>
      <c r="V555" s="9">
        <f>_xlfn.XLOOKUP($L555,Pos!$B:$B,Pos!R:R,0, 0)</f>
        <v>6.9666670000000002</v>
      </c>
      <c r="W555" s="9">
        <f>_xlfn.XLOOKUP($L555,Pos!$B:$B,Pos!S:S,0, 0)</f>
        <v>5.9016669999999998</v>
      </c>
      <c r="X555" s="9" t="str">
        <f>_xlfn.XLOOKUP($L555,Pos!$B:$B,Pos!J:J,0, 0)</f>
        <v>Outperform</v>
      </c>
      <c r="Y555" s="1">
        <v>0</v>
      </c>
      <c r="Z555" s="1">
        <v>0</v>
      </c>
      <c r="AA555" s="1">
        <f t="shared" si="176"/>
        <v>0</v>
      </c>
      <c r="AB555" s="9">
        <f>_xlfn.XLOOKUP(L555,Pos!B:B,Pos!K:K,-1,0)</f>
        <v>-1</v>
      </c>
      <c r="AC555" s="1" t="e">
        <f>_xlfn.XLOOKUP($L555,Pos!$A:$A,Pos!S:S,_xlfn.XLOOKUP($L555,#REF!,#REF!, ""), 0)</f>
        <v>#REF!</v>
      </c>
      <c r="AD555" s="1" t="e">
        <f>_xlfn.XLOOKUP($L555,Pos!$A:$A,Pos!T:T,_xlfn.XLOOKUP($L555,#REF!,#REF!, ""), 0)</f>
        <v>#REF!</v>
      </c>
      <c r="AE555" s="1" t="e">
        <f>_xlfn.XLOOKUP($L555,Pos!$A:$A,Pos!U:U,_xlfn.XLOOKUP($L555,#REF!,#REF!, ""), 0)</f>
        <v>#REF!</v>
      </c>
      <c r="AF555" s="1" t="e">
        <f>_xlfn.XLOOKUP($L555,Pos!$A:$A,Pos!V:V,_xlfn.XLOOKUP($L555,#REF!,#REF!, ""), 0)</f>
        <v>#REF!</v>
      </c>
      <c r="AG555" s="1" t="e">
        <f>_xlfn.XLOOKUP($L555,Pos!$A:$A,Pos!W:W,_xlfn.XLOOKUP($L555,#REF!,#REF!, ""), 0)</f>
        <v>#REF!</v>
      </c>
      <c r="AH555" s="1" t="e">
        <f>_xlfn.XLOOKUP($L555,Pos!$A:$A,Pos!X:X,_xlfn.XLOOKUP($L555,#REF!,#REF!, ""), 0)</f>
        <v>#REF!</v>
      </c>
      <c r="AI555" s="1" t="e">
        <f>_xlfn.XLOOKUP($L555,Pos!$A:$A,Pos!Y:Y,_xlfn.XLOOKUP($L555,#REF!,#REF!, ""), 0)</f>
        <v>#REF!</v>
      </c>
      <c r="AJ555" s="1" t="e">
        <f>_xlfn.XLOOKUP($L555,Pos!$A:$A,Pos!Z:Z,_xlfn.XLOOKUP($L555,#REF!,#REF!, ""), 0)</f>
        <v>#REF!</v>
      </c>
      <c r="AK555" s="1" t="e">
        <f>_xlfn.XLOOKUP($L555,Pos!$A:$A,Pos!AA:AA,_xlfn.XLOOKUP($L555,#REF!,#REF!, ""), 0)</f>
        <v>#REF!</v>
      </c>
      <c r="AL555" s="1" t="e">
        <f>_xlfn.XLOOKUP($L555,Pos!$A:$A,Pos!AB:AB,_xlfn.XLOOKUP($L555,#REF!,#REF!, ""), 0)</f>
        <v>#REF!</v>
      </c>
      <c r="AM555" s="1" t="e">
        <f>_xlfn.XLOOKUP($L555,Pos!$A:$A,Pos!AC:AC,_xlfn.XLOOKUP($L555,#REF!,#REF!, ""), 0)</f>
        <v>#REF!</v>
      </c>
      <c r="AN555" s="1" t="e">
        <f>_xlfn.XLOOKUP($L555,Pos!$A:$A,Pos!AD:AD,_xlfn.XLOOKUP($L555,#REF!,#REF!, ""), 0)</f>
        <v>#REF!</v>
      </c>
      <c r="AO555" s="1" t="e">
        <f>_xlfn.XLOOKUP($L555,Pos!$A:$A,Pos!AE:AE,_xlfn.XLOOKUP($L555,#REF!,#REF!, ""), 0)</f>
        <v>#REF!</v>
      </c>
      <c r="AP555" s="1" t="e">
        <f>_xlfn.XLOOKUP($L555,Pos!$A:$A,Pos!AF:AF,_xlfn.XLOOKUP($L555,#REF!,#REF!, ""), 0)</f>
        <v>#REF!</v>
      </c>
      <c r="AQ555" s="1" t="e">
        <f>_xlfn.XLOOKUP($L555,Pos!$A:$A,Pos!AG:AG,_xlfn.XLOOKUP($L555,#REF!,#REF!, ""), 0)</f>
        <v>#REF!</v>
      </c>
      <c r="AR555" s="1" t="e">
        <f>_xlfn.XLOOKUP($L555,Pos!$A:$A,Pos!AH:AH,_xlfn.XLOOKUP($L555,#REF!,#REF!, ""), 0)</f>
        <v>#REF!</v>
      </c>
      <c r="AS555" s="1" t="e">
        <f>_xlfn.XLOOKUP($L555,Pos!$A:$A,Pos!AI:AI,_xlfn.XLOOKUP($L555,#REF!,#REF!, ""), 0)</f>
        <v>#REF!</v>
      </c>
      <c r="AT555" s="1" t="e">
        <f>_xlfn.XLOOKUP($L555,Pos!$A:$A,Pos!AJ:AJ,_xlfn.XLOOKUP($L555,#REF!,#REF!, ""), 0)</f>
        <v>#REF!</v>
      </c>
      <c r="AU555" s="1" t="e">
        <f>_xlfn.XLOOKUP($L555,Pos!$A:$A,Pos!AK:AK,_xlfn.XLOOKUP($L555,#REF!,#REF!, ""), 0)</f>
        <v>#REF!</v>
      </c>
      <c r="AV555" s="1" t="e">
        <f>_xlfn.XLOOKUP($L555,Pos!$A:$A,Pos!AL:AL,_xlfn.XLOOKUP($L555,#REF!,#REF!, ""), 0)</f>
        <v>#REF!</v>
      </c>
      <c r="AW555" s="1" t="e">
        <f>_xlfn.XLOOKUP($L555,Pos!$A:$A,Pos!AM:AM,_xlfn.XLOOKUP($L555,#REF!,#REF!, ""), 0)</f>
        <v>#REF!</v>
      </c>
      <c r="AX555" s="1" t="e">
        <f>_xlfn.XLOOKUP($L555,Pos!$A:$A,Pos!AN:AN,_xlfn.XLOOKUP($L555,#REF!,#REF!, ""), 0)</f>
        <v>#REF!</v>
      </c>
      <c r="AY555" s="1" t="e">
        <f>_xlfn.XLOOKUP($L555,Pos!$A:$A,Pos!AO:AO,_xlfn.XLOOKUP($L555,#REF!,#REF!, ""), 0)</f>
        <v>#REF!</v>
      </c>
      <c r="AZ555" s="7" t="str">
        <f t="shared" si="177"/>
        <v>OUT</v>
      </c>
      <c r="BA555" s="1">
        <f>IF(OR(_xlfn.XLOOKUP(L555,Pos!B:B,Pos!L:L,FALSE)="ESG Reason",_xlfn.XLOOKUP(L555,Pos!B:B,Pos!L:L,FALSE)="Blacklisted"),1,0)</f>
        <v>0</v>
      </c>
      <c r="BC555" s="11">
        <v>9.1408940145660851E-11</v>
      </c>
      <c r="BD555" s="11">
        <f>_xlfn.XLOOKUP($L555,Pos!$B:$B,Pos!H:H,0, 0)</f>
        <v>0</v>
      </c>
      <c r="BE555" s="11">
        <f>_xlfn.XLOOKUP($L555,Pos!$B:$B,Pos!I:I,0, 0)</f>
        <v>4.0966966545648298E-4</v>
      </c>
      <c r="BF555" s="18">
        <f t="shared" si="178"/>
        <v>4.0966966545648298E-4</v>
      </c>
      <c r="BG555" s="1">
        <f t="shared" si="179"/>
        <v>1</v>
      </c>
      <c r="BH555" s="1">
        <f t="shared" si="180"/>
        <v>30</v>
      </c>
      <c r="BI555" s="18">
        <f t="shared" si="181"/>
        <v>9.1408940145660851E-11</v>
      </c>
      <c r="BJ555" s="3">
        <f t="shared" si="182"/>
        <v>0</v>
      </c>
      <c r="BK555" s="18">
        <f t="shared" si="183"/>
        <v>0</v>
      </c>
    </row>
    <row r="556" spans="3:63" x14ac:dyDescent="0.25">
      <c r="C556" s="3"/>
      <c r="D556" s="3"/>
      <c r="E556" s="3"/>
      <c r="F556" s="3"/>
      <c r="G556" s="51" t="s">
        <v>483</v>
      </c>
      <c r="H556" s="8" t="str">
        <f t="shared" si="173"/>
        <v>0%North America</v>
      </c>
      <c r="I556" s="11" cm="1">
        <f t="array" ref="I556">IF(
   AZ556 = "OUT", 0,IF(
   BD556 &gt;= LARGE(IF(ISNUMBER(BD:BD), BD:BD), 3),
   BE556 - 0.001,
   IF(BE556 &gt;=VLOOKUP(P556,mapping!$A:$B,2,FALSE), BE556,VLOOKUP(P556,mapping!$A$2:$B$8,2,FALSE))
))</f>
        <v>0</v>
      </c>
      <c r="J556" s="11" cm="1">
        <f t="array" ref="J556">IF(
    AZ556="OUT",0,IF(IF(
                      BD556&gt;=LARGE(IF(ISNUMBER(BD:BD),BD:BD),3),
                      BE556+0.001,
                      VLOOKUP(H556,mapping!$D:$E,2,FALSE)
                      )&gt;I556,
                   IF(
                      BD556&gt;=LARGE(IF(ISNUMBER(BD:BD),BD:BD),3),
                      BE556+0.001,
                      VLOOKUP(H556,mapping!$D:$E,2,FALSE)
                      ),
                   I556+0.002))</f>
        <v>0</v>
      </c>
      <c r="K556" s="8">
        <f t="shared" si="174"/>
        <v>4.0934751649324759E-4</v>
      </c>
      <c r="L556" s="1" t="str">
        <f>Pos!B1228</f>
        <v>US8574771031</v>
      </c>
      <c r="M556" s="1" t="str">
        <f>_xlfn.XLOOKUP($L556,Pos!B:B,Pos!D:D,, 0)</f>
        <v>State Street Corporation</v>
      </c>
      <c r="N556" s="1" t="str">
        <f>_xlfn.XLOOKUP($L556,Pos!B:B,Pos!E:E,, 0)</f>
        <v>Financial Services</v>
      </c>
      <c r="O556" s="1" t="str">
        <f t="shared" si="175"/>
        <v>Financial Services_North America</v>
      </c>
      <c r="P556" s="1" t="str">
        <f>_xlfn.XLOOKUP($L556,Pos!B:B,Pos!F:F,, 0)</f>
        <v>North America</v>
      </c>
      <c r="Q556" s="1">
        <v>0</v>
      </c>
      <c r="R556" s="9">
        <f>_xlfn.XLOOKUP($L556,Pos!$B:$B,Pos!N:N,0, 0)</f>
        <v>6.02</v>
      </c>
      <c r="S556" s="9">
        <f>_xlfn.XLOOKUP($L556,Pos!$B:$B,Pos!O:O,0, 0)</f>
        <v>6.01</v>
      </c>
      <c r="T556" s="9">
        <f>_xlfn.XLOOKUP($L556,Pos!$B:$B,Pos!P:P,0, 0)</f>
        <v>4.5999999999999996</v>
      </c>
      <c r="U556" s="9">
        <f>_xlfn.XLOOKUP($L556,Pos!$B:$B,Pos!Q:Q,0, 0)</f>
        <v>8.6999999999999993</v>
      </c>
      <c r="V556" s="9">
        <f>_xlfn.XLOOKUP($L556,Pos!$B:$B,Pos!R:R,0, 0)</f>
        <v>5.2333340000000002</v>
      </c>
      <c r="W556" s="9">
        <f>_xlfn.XLOOKUP($L556,Pos!$B:$B,Pos!S:S,0, 0)</f>
        <v>5.8416670000000002</v>
      </c>
      <c r="X556" s="9" t="str">
        <f>_xlfn.XLOOKUP($L556,Pos!$B:$B,Pos!J:J,0, 0)</f>
        <v>Outperform</v>
      </c>
      <c r="Y556" s="1">
        <v>0</v>
      </c>
      <c r="Z556" s="1">
        <v>0</v>
      </c>
      <c r="AA556" s="1">
        <f t="shared" si="176"/>
        <v>0</v>
      </c>
      <c r="AB556" s="9">
        <f>_xlfn.XLOOKUP(L556,Pos!B:B,Pos!K:K,-1,0)</f>
        <v>6.1111111111111116</v>
      </c>
      <c r="AC556" s="1" t="e">
        <f>_xlfn.XLOOKUP($L556,Pos!$A:$A,Pos!S:S,_xlfn.XLOOKUP($L556,#REF!,#REF!, ""), 0)</f>
        <v>#REF!</v>
      </c>
      <c r="AD556" s="1" t="e">
        <f>_xlfn.XLOOKUP($L556,Pos!$A:$A,Pos!T:T,_xlfn.XLOOKUP($L556,#REF!,#REF!, ""), 0)</f>
        <v>#REF!</v>
      </c>
      <c r="AE556" s="1" t="e">
        <f>_xlfn.XLOOKUP($L556,Pos!$A:$A,Pos!U:U,_xlfn.XLOOKUP($L556,#REF!,#REF!, ""), 0)</f>
        <v>#REF!</v>
      </c>
      <c r="AF556" s="1" t="e">
        <f>_xlfn.XLOOKUP($L556,Pos!$A:$A,Pos!V:V,_xlfn.XLOOKUP($L556,#REF!,#REF!, ""), 0)</f>
        <v>#REF!</v>
      </c>
      <c r="AG556" s="1" t="e">
        <f>_xlfn.XLOOKUP($L556,Pos!$A:$A,Pos!W:W,_xlfn.XLOOKUP($L556,#REF!,#REF!, ""), 0)</f>
        <v>#REF!</v>
      </c>
      <c r="AH556" s="1" t="e">
        <f>_xlfn.XLOOKUP($L556,Pos!$A:$A,Pos!X:X,_xlfn.XLOOKUP($L556,#REF!,#REF!, ""), 0)</f>
        <v>#REF!</v>
      </c>
      <c r="AI556" s="1" t="e">
        <f>_xlfn.XLOOKUP($L556,Pos!$A:$A,Pos!Y:Y,_xlfn.XLOOKUP($L556,#REF!,#REF!, ""), 0)</f>
        <v>#REF!</v>
      </c>
      <c r="AJ556" s="1" t="e">
        <f>_xlfn.XLOOKUP($L556,Pos!$A:$A,Pos!Z:Z,_xlfn.XLOOKUP($L556,#REF!,#REF!, ""), 0)</f>
        <v>#REF!</v>
      </c>
      <c r="AK556" s="1" t="e">
        <f>_xlfn.XLOOKUP($L556,Pos!$A:$A,Pos!AA:AA,_xlfn.XLOOKUP($L556,#REF!,#REF!, ""), 0)</f>
        <v>#REF!</v>
      </c>
      <c r="AL556" s="1" t="e">
        <f>_xlfn.XLOOKUP($L556,Pos!$A:$A,Pos!AB:AB,_xlfn.XLOOKUP($L556,#REF!,#REF!, ""), 0)</f>
        <v>#REF!</v>
      </c>
      <c r="AM556" s="1" t="e">
        <f>_xlfn.XLOOKUP($L556,Pos!$A:$A,Pos!AC:AC,_xlfn.XLOOKUP($L556,#REF!,#REF!, ""), 0)</f>
        <v>#REF!</v>
      </c>
      <c r="AN556" s="1" t="e">
        <f>_xlfn.XLOOKUP($L556,Pos!$A:$A,Pos!AD:AD,_xlfn.XLOOKUP($L556,#REF!,#REF!, ""), 0)</f>
        <v>#REF!</v>
      </c>
      <c r="AO556" s="1" t="e">
        <f>_xlfn.XLOOKUP($L556,Pos!$A:$A,Pos!AE:AE,_xlfn.XLOOKUP($L556,#REF!,#REF!, ""), 0)</f>
        <v>#REF!</v>
      </c>
      <c r="AP556" s="1" t="e">
        <f>_xlfn.XLOOKUP($L556,Pos!$A:$A,Pos!AF:AF,_xlfn.XLOOKUP($L556,#REF!,#REF!, ""), 0)</f>
        <v>#REF!</v>
      </c>
      <c r="AQ556" s="1" t="e">
        <f>_xlfn.XLOOKUP($L556,Pos!$A:$A,Pos!AG:AG,_xlfn.XLOOKUP($L556,#REF!,#REF!, ""), 0)</f>
        <v>#REF!</v>
      </c>
      <c r="AR556" s="1" t="e">
        <f>_xlfn.XLOOKUP($L556,Pos!$A:$A,Pos!AH:AH,_xlfn.XLOOKUP($L556,#REF!,#REF!, ""), 0)</f>
        <v>#REF!</v>
      </c>
      <c r="AS556" s="1" t="e">
        <f>_xlfn.XLOOKUP($L556,Pos!$A:$A,Pos!AI:AI,_xlfn.XLOOKUP($L556,#REF!,#REF!, ""), 0)</f>
        <v>#REF!</v>
      </c>
      <c r="AT556" s="1" t="e">
        <f>_xlfn.XLOOKUP($L556,Pos!$A:$A,Pos!AJ:AJ,_xlfn.XLOOKUP($L556,#REF!,#REF!, ""), 0)</f>
        <v>#REF!</v>
      </c>
      <c r="AU556" s="1" t="e">
        <f>_xlfn.XLOOKUP($L556,Pos!$A:$A,Pos!AK:AK,_xlfn.XLOOKUP($L556,#REF!,#REF!, ""), 0)</f>
        <v>#REF!</v>
      </c>
      <c r="AV556" s="1" t="e">
        <f>_xlfn.XLOOKUP($L556,Pos!$A:$A,Pos!AL:AL,_xlfn.XLOOKUP($L556,#REF!,#REF!, ""), 0)</f>
        <v>#REF!</v>
      </c>
      <c r="AW556" s="1" t="e">
        <f>_xlfn.XLOOKUP($L556,Pos!$A:$A,Pos!AM:AM,_xlfn.XLOOKUP($L556,#REF!,#REF!, ""), 0)</f>
        <v>#REF!</v>
      </c>
      <c r="AX556" s="1" t="e">
        <f>_xlfn.XLOOKUP($L556,Pos!$A:$A,Pos!AN:AN,_xlfn.XLOOKUP($L556,#REF!,#REF!, ""), 0)</f>
        <v>#REF!</v>
      </c>
      <c r="AY556" s="1" t="e">
        <f>_xlfn.XLOOKUP($L556,Pos!$A:$A,Pos!AO:AO,_xlfn.XLOOKUP($L556,#REF!,#REF!, ""), 0)</f>
        <v>#REF!</v>
      </c>
      <c r="AZ556" s="7" t="str">
        <f t="shared" si="177"/>
        <v>OUT</v>
      </c>
      <c r="BA556" s="1">
        <f>IF(OR(_xlfn.XLOOKUP(L556,Pos!B:B,Pos!L:L,FALSE)="ESG Reason",_xlfn.XLOOKUP(L556,Pos!B:B,Pos!L:L,FALSE)="Blacklisted"),1,0)</f>
        <v>0</v>
      </c>
      <c r="BC556" s="11">
        <v>1.5197055952398799E-10</v>
      </c>
      <c r="BD556" s="11">
        <f>_xlfn.XLOOKUP($L556,Pos!$B:$B,Pos!H:H,0, 0)</f>
        <v>0</v>
      </c>
      <c r="BE556" s="11">
        <f>_xlfn.XLOOKUP($L556,Pos!$B:$B,Pos!I:I,0, 0)</f>
        <v>4.0934751649324759E-4</v>
      </c>
      <c r="BF556" s="18">
        <f t="shared" si="178"/>
        <v>4.0934751649324759E-4</v>
      </c>
      <c r="BG556" s="1">
        <f t="shared" si="179"/>
        <v>1</v>
      </c>
      <c r="BH556" s="1">
        <f t="shared" si="180"/>
        <v>26</v>
      </c>
      <c r="BI556" s="18">
        <f t="shared" si="181"/>
        <v>1.5197055952398799E-10</v>
      </c>
      <c r="BJ556" s="3">
        <f t="shared" si="182"/>
        <v>0</v>
      </c>
      <c r="BK556" s="18">
        <f t="shared" si="183"/>
        <v>0</v>
      </c>
    </row>
    <row r="557" spans="3:63" x14ac:dyDescent="0.25">
      <c r="C557" s="3"/>
      <c r="D557" s="3"/>
      <c r="E557" s="3"/>
      <c r="F557" s="3"/>
      <c r="G557" s="51" t="s">
        <v>485</v>
      </c>
      <c r="H557" s="8" t="str">
        <f t="shared" si="173"/>
        <v>0%North America</v>
      </c>
      <c r="I557" s="11" cm="1">
        <f t="array" ref="I557">IF(
   AZ557 = "OUT", 0,IF(
   BD557 &gt;= LARGE(IF(ISNUMBER(BD:BD), BD:BD), 3),
   BE557 - 0.001,
   IF(BE557 &gt;=VLOOKUP(P557,mapping!$A:$B,2,FALSE), BE557,VLOOKUP(P557,mapping!$A$2:$B$8,2,FALSE))
))</f>
        <v>0</v>
      </c>
      <c r="J557" s="11" cm="1">
        <f t="array" ref="J557">IF(
    AZ557="OUT",0,IF(IF(
                      BD557&gt;=LARGE(IF(ISNUMBER(BD:BD),BD:BD),3),
                      BE557+0.001,
                      VLOOKUP(H557,mapping!$D:$E,2,FALSE)
                      )&gt;I557,
                   IF(
                      BD557&gt;=LARGE(IF(ISNUMBER(BD:BD),BD:BD),3),
                      BE557+0.001,
                      VLOOKUP(H557,mapping!$D:$E,2,FALSE)
                      ),
                   I557+0.002))</f>
        <v>0</v>
      </c>
      <c r="K557" s="8">
        <f t="shared" si="174"/>
        <v>4.0913228378015149E-4</v>
      </c>
      <c r="L557" s="1" t="str">
        <f>Pos!B1073</f>
        <v>US49177J1025</v>
      </c>
      <c r="M557" s="1" t="str">
        <f>_xlfn.XLOOKUP($L557,Pos!B:B,Pos!D:D,, 0)</f>
        <v>Kenvue, Inc.</v>
      </c>
      <c r="N557" s="1" t="str">
        <f>_xlfn.XLOOKUP($L557,Pos!B:B,Pos!E:E,, 0)</f>
        <v>Personal &amp; Household Goods</v>
      </c>
      <c r="O557" s="1" t="str">
        <f t="shared" si="175"/>
        <v>Personal &amp; Household Goods_North America</v>
      </c>
      <c r="P557" s="1" t="str">
        <f>_xlfn.XLOOKUP($L557,Pos!B:B,Pos!F:F,, 0)</f>
        <v>North America</v>
      </c>
      <c r="Q557" s="1">
        <v>0</v>
      </c>
      <c r="R557" s="9">
        <f>_xlfn.XLOOKUP($L557,Pos!$B:$B,Pos!N:N,0, 0)</f>
        <v>6.54</v>
      </c>
      <c r="S557" s="9">
        <f>_xlfn.XLOOKUP($L557,Pos!$B:$B,Pos!O:O,0, 0)</f>
        <v>4.6520000000000001</v>
      </c>
      <c r="T557" s="9">
        <f>_xlfn.XLOOKUP($L557,Pos!$B:$B,Pos!P:P,0, 0)</f>
        <v>4</v>
      </c>
      <c r="U557" s="9">
        <f>_xlfn.XLOOKUP($L557,Pos!$B:$B,Pos!Q:Q,0, 0)</f>
        <v>1</v>
      </c>
      <c r="V557" s="9">
        <f>_xlfn.XLOOKUP($L557,Pos!$B:$B,Pos!R:R,0, 0)</f>
        <v>0.63333329999999999</v>
      </c>
      <c r="W557" s="9">
        <f>_xlfn.XLOOKUP($L557,Pos!$B:$B,Pos!S:S,0, 0)</f>
        <v>3.2466659999999998</v>
      </c>
      <c r="X557" s="9" t="str">
        <f>_xlfn.XLOOKUP($L557,Pos!$B:$B,Pos!J:J,0, 0)</f>
        <v>Hold</v>
      </c>
      <c r="Y557" s="1">
        <v>0</v>
      </c>
      <c r="Z557" s="1">
        <v>0</v>
      </c>
      <c r="AA557" s="1">
        <f t="shared" si="176"/>
        <v>0</v>
      </c>
      <c r="AB557" s="9">
        <f>_xlfn.XLOOKUP(L557,Pos!B:B,Pos!K:K,-1,0)</f>
        <v>5.7142857142857144</v>
      </c>
      <c r="AC557" s="1" t="e">
        <f>_xlfn.XLOOKUP($L557,Pos!$A:$A,Pos!S:S,_xlfn.XLOOKUP($L557,#REF!,#REF!, ""), 0)</f>
        <v>#REF!</v>
      </c>
      <c r="AD557" s="1" t="e">
        <f>_xlfn.XLOOKUP($L557,Pos!$A:$A,Pos!T:T,_xlfn.XLOOKUP($L557,#REF!,#REF!, ""), 0)</f>
        <v>#REF!</v>
      </c>
      <c r="AE557" s="1" t="e">
        <f>_xlfn.XLOOKUP($L557,Pos!$A:$A,Pos!U:U,_xlfn.XLOOKUP($L557,#REF!,#REF!, ""), 0)</f>
        <v>#REF!</v>
      </c>
      <c r="AF557" s="1" t="e">
        <f>_xlfn.XLOOKUP($L557,Pos!$A:$A,Pos!V:V,_xlfn.XLOOKUP($L557,#REF!,#REF!, ""), 0)</f>
        <v>#REF!</v>
      </c>
      <c r="AG557" s="1" t="e">
        <f>_xlfn.XLOOKUP($L557,Pos!$A:$A,Pos!W:W,_xlfn.XLOOKUP($L557,#REF!,#REF!, ""), 0)</f>
        <v>#REF!</v>
      </c>
      <c r="AH557" s="1" t="e">
        <f>_xlfn.XLOOKUP($L557,Pos!$A:$A,Pos!X:X,_xlfn.XLOOKUP($L557,#REF!,#REF!, ""), 0)</f>
        <v>#REF!</v>
      </c>
      <c r="AI557" s="1" t="e">
        <f>_xlfn.XLOOKUP($L557,Pos!$A:$A,Pos!Y:Y,_xlfn.XLOOKUP($L557,#REF!,#REF!, ""), 0)</f>
        <v>#REF!</v>
      </c>
      <c r="AJ557" s="1" t="e">
        <f>_xlfn.XLOOKUP($L557,Pos!$A:$A,Pos!Z:Z,_xlfn.XLOOKUP($L557,#REF!,#REF!, ""), 0)</f>
        <v>#REF!</v>
      </c>
      <c r="AK557" s="1" t="e">
        <f>_xlfn.XLOOKUP($L557,Pos!$A:$A,Pos!AA:AA,_xlfn.XLOOKUP($L557,#REF!,#REF!, ""), 0)</f>
        <v>#REF!</v>
      </c>
      <c r="AL557" s="1" t="e">
        <f>_xlfn.XLOOKUP($L557,Pos!$A:$A,Pos!AB:AB,_xlfn.XLOOKUP($L557,#REF!,#REF!, ""), 0)</f>
        <v>#REF!</v>
      </c>
      <c r="AM557" s="1" t="e">
        <f>_xlfn.XLOOKUP($L557,Pos!$A:$A,Pos!AC:AC,_xlfn.XLOOKUP($L557,#REF!,#REF!, ""), 0)</f>
        <v>#REF!</v>
      </c>
      <c r="AN557" s="1" t="e">
        <f>_xlfn.XLOOKUP($L557,Pos!$A:$A,Pos!AD:AD,_xlfn.XLOOKUP($L557,#REF!,#REF!, ""), 0)</f>
        <v>#REF!</v>
      </c>
      <c r="AO557" s="1" t="e">
        <f>_xlfn.XLOOKUP($L557,Pos!$A:$A,Pos!AE:AE,_xlfn.XLOOKUP($L557,#REF!,#REF!, ""), 0)</f>
        <v>#REF!</v>
      </c>
      <c r="AP557" s="1" t="e">
        <f>_xlfn.XLOOKUP($L557,Pos!$A:$A,Pos!AF:AF,_xlfn.XLOOKUP($L557,#REF!,#REF!, ""), 0)</f>
        <v>#REF!</v>
      </c>
      <c r="AQ557" s="1" t="e">
        <f>_xlfn.XLOOKUP($L557,Pos!$A:$A,Pos!AG:AG,_xlfn.XLOOKUP($L557,#REF!,#REF!, ""), 0)</f>
        <v>#REF!</v>
      </c>
      <c r="AR557" s="1" t="e">
        <f>_xlfn.XLOOKUP($L557,Pos!$A:$A,Pos!AH:AH,_xlfn.XLOOKUP($L557,#REF!,#REF!, ""), 0)</f>
        <v>#REF!</v>
      </c>
      <c r="AS557" s="1" t="e">
        <f>_xlfn.XLOOKUP($L557,Pos!$A:$A,Pos!AI:AI,_xlfn.XLOOKUP($L557,#REF!,#REF!, ""), 0)</f>
        <v>#REF!</v>
      </c>
      <c r="AT557" s="1" t="e">
        <f>_xlfn.XLOOKUP($L557,Pos!$A:$A,Pos!AJ:AJ,_xlfn.XLOOKUP($L557,#REF!,#REF!, ""), 0)</f>
        <v>#REF!</v>
      </c>
      <c r="AU557" s="1" t="e">
        <f>_xlfn.XLOOKUP($L557,Pos!$A:$A,Pos!AK:AK,_xlfn.XLOOKUP($L557,#REF!,#REF!, ""), 0)</f>
        <v>#REF!</v>
      </c>
      <c r="AV557" s="1" t="e">
        <f>_xlfn.XLOOKUP($L557,Pos!$A:$A,Pos!AL:AL,_xlfn.XLOOKUP($L557,#REF!,#REF!, ""), 0)</f>
        <v>#REF!</v>
      </c>
      <c r="AW557" s="1" t="e">
        <f>_xlfn.XLOOKUP($L557,Pos!$A:$A,Pos!AM:AM,_xlfn.XLOOKUP($L557,#REF!,#REF!, ""), 0)</f>
        <v>#REF!</v>
      </c>
      <c r="AX557" s="1" t="e">
        <f>_xlfn.XLOOKUP($L557,Pos!$A:$A,Pos!AN:AN,_xlfn.XLOOKUP($L557,#REF!,#REF!, ""), 0)</f>
        <v>#REF!</v>
      </c>
      <c r="AY557" s="1" t="e">
        <f>_xlfn.XLOOKUP($L557,Pos!$A:$A,Pos!AO:AO,_xlfn.XLOOKUP($L557,#REF!,#REF!, ""), 0)</f>
        <v>#REF!</v>
      </c>
      <c r="AZ557" s="7" t="str">
        <f t="shared" si="177"/>
        <v>OUT</v>
      </c>
      <c r="BA557" s="1">
        <f>IF(OR(_xlfn.XLOOKUP(L557,Pos!B:B,Pos!L:L,FALSE)="ESG Reason",_xlfn.XLOOKUP(L557,Pos!B:B,Pos!L:L,FALSE)="Blacklisted"),1,0)</f>
        <v>0</v>
      </c>
      <c r="BC557" s="11">
        <v>9.2701377179544994E-11</v>
      </c>
      <c r="BD557" s="11">
        <f>_xlfn.XLOOKUP($L557,Pos!$B:$B,Pos!H:H,0, 0)</f>
        <v>0</v>
      </c>
      <c r="BE557" s="11">
        <f>_xlfn.XLOOKUP($L557,Pos!$B:$B,Pos!I:I,0, 0)</f>
        <v>4.0913228378015149E-4</v>
      </c>
      <c r="BF557" s="18">
        <f t="shared" si="178"/>
        <v>4.0913228378015149E-4</v>
      </c>
      <c r="BG557" s="1">
        <f t="shared" si="179"/>
        <v>1</v>
      </c>
      <c r="BH557" s="1">
        <f t="shared" si="180"/>
        <v>32</v>
      </c>
      <c r="BI557" s="18">
        <f t="shared" si="181"/>
        <v>9.2701377179544994E-11</v>
      </c>
      <c r="BJ557" s="3">
        <f t="shared" si="182"/>
        <v>0</v>
      </c>
      <c r="BK557" s="18">
        <f t="shared" si="183"/>
        <v>0</v>
      </c>
    </row>
    <row r="558" spans="3:63" x14ac:dyDescent="0.25">
      <c r="C558" s="3"/>
      <c r="D558" s="3"/>
      <c r="E558" s="3"/>
      <c r="F558" s="3"/>
      <c r="G558" s="51" t="s">
        <v>480</v>
      </c>
      <c r="H558" s="8" t="str">
        <f t="shared" si="173"/>
        <v>0%Others</v>
      </c>
      <c r="I558" s="11" cm="1">
        <f t="array" ref="I558">IF(
   AZ558 = "OUT", 0,IF(
   BD558 &gt;= LARGE(IF(ISNUMBER(BD:BD), BD:BD), 3),
   BE558 - 0.001,
   IF(BE558 &gt;=VLOOKUP(P558,mapping!$A:$B,2,FALSE), BE558,VLOOKUP(P558,mapping!$A$2:$B$8,2,FALSE))
))</f>
        <v>0</v>
      </c>
      <c r="J558" s="11" cm="1">
        <f t="array" ref="J558">IF(
    AZ558="OUT",0,IF(IF(
                      BD558&gt;=LARGE(IF(ISNUMBER(BD:BD),BD:BD),3),
                      BE558+0.001,
                      VLOOKUP(H558,mapping!$D:$E,2,FALSE)
                      )&gt;I558,
                   IF(
                      BD558&gt;=LARGE(IF(ISNUMBER(BD:BD),BD:BD),3),
                      BE558+0.001,
                      VLOOKUP(H558,mapping!$D:$E,2,FALSE)
                      ),
                   I558+0.002))</f>
        <v>0</v>
      </c>
      <c r="K558" s="8">
        <f t="shared" si="174"/>
        <v>4.0596800284291448E-4</v>
      </c>
      <c r="L558" s="1" t="str">
        <f>Pos!B565</f>
        <v>JP3404600003</v>
      </c>
      <c r="M558" s="1" t="str">
        <f>_xlfn.XLOOKUP($L558,Pos!B:B,Pos!D:D,, 0)</f>
        <v>Sumitomo Corporation</v>
      </c>
      <c r="N558" s="1" t="str">
        <f>_xlfn.XLOOKUP($L558,Pos!B:B,Pos!E:E,, 0)</f>
        <v>Industrial Goods &amp; Services</v>
      </c>
      <c r="O558" s="1" t="str">
        <f t="shared" si="175"/>
        <v>Industrial Goods &amp; Services_Others</v>
      </c>
      <c r="P558" s="1" t="str">
        <f>_xlfn.XLOOKUP($L558,Pos!B:B,Pos!F:F,, 0)</f>
        <v>Others</v>
      </c>
      <c r="Q558" s="1">
        <v>0</v>
      </c>
      <c r="R558" s="9">
        <f>_xlfn.XLOOKUP($L558,Pos!$B:$B,Pos!N:N,0, 0)</f>
        <v>5.53</v>
      </c>
      <c r="S558" s="9">
        <f>_xlfn.XLOOKUP($L558,Pos!$B:$B,Pos!O:O,0, 0)</f>
        <v>6.27</v>
      </c>
      <c r="T558" s="9">
        <f>_xlfn.XLOOKUP($L558,Pos!$B:$B,Pos!P:P,0, 0)</f>
        <v>3.9750000000000001</v>
      </c>
      <c r="U558" s="9">
        <f>_xlfn.XLOOKUP($L558,Pos!$B:$B,Pos!Q:Q,0, 0)</f>
        <v>7</v>
      </c>
      <c r="V558" s="9">
        <f>_xlfn.XLOOKUP($L558,Pos!$B:$B,Pos!R:R,0, 0)</f>
        <v>8.3333329999999997</v>
      </c>
      <c r="W558" s="9">
        <f>_xlfn.XLOOKUP($L558,Pos!$B:$B,Pos!S:S,0, 0)</f>
        <v>4.915</v>
      </c>
      <c r="X558" s="9" t="str">
        <f>_xlfn.XLOOKUP($L558,Pos!$B:$B,Pos!J:J,0, 0)</f>
        <v>Outperform</v>
      </c>
      <c r="Y558" s="1">
        <v>0</v>
      </c>
      <c r="Z558" s="1">
        <v>0</v>
      </c>
      <c r="AA558" s="1">
        <f t="shared" si="176"/>
        <v>0</v>
      </c>
      <c r="AB558" s="9">
        <f>_xlfn.XLOOKUP(L558,Pos!B:B,Pos!K:K,-1,0)</f>
        <v>9.8863636363636367</v>
      </c>
      <c r="AC558" s="1" t="e">
        <f>_xlfn.XLOOKUP($L558,Pos!$A:$A,Pos!S:S,_xlfn.XLOOKUP($L558,#REF!,#REF!, ""), 0)</f>
        <v>#REF!</v>
      </c>
      <c r="AD558" s="1" t="e">
        <f>_xlfn.XLOOKUP($L558,Pos!$A:$A,Pos!T:T,_xlfn.XLOOKUP($L558,#REF!,#REF!, ""), 0)</f>
        <v>#REF!</v>
      </c>
      <c r="AE558" s="1" t="e">
        <f>_xlfn.XLOOKUP($L558,Pos!$A:$A,Pos!U:U,_xlfn.XLOOKUP($L558,#REF!,#REF!, ""), 0)</f>
        <v>#REF!</v>
      </c>
      <c r="AF558" s="1" t="e">
        <f>_xlfn.XLOOKUP($L558,Pos!$A:$A,Pos!V:V,_xlfn.XLOOKUP($L558,#REF!,#REF!, ""), 0)</f>
        <v>#REF!</v>
      </c>
      <c r="AG558" s="1" t="e">
        <f>_xlfn.XLOOKUP($L558,Pos!$A:$A,Pos!W:W,_xlfn.XLOOKUP($L558,#REF!,#REF!, ""), 0)</f>
        <v>#REF!</v>
      </c>
      <c r="AH558" s="1" t="e">
        <f>_xlfn.XLOOKUP($L558,Pos!$A:$A,Pos!X:X,_xlfn.XLOOKUP($L558,#REF!,#REF!, ""), 0)</f>
        <v>#REF!</v>
      </c>
      <c r="AI558" s="1" t="e">
        <f>_xlfn.XLOOKUP($L558,Pos!$A:$A,Pos!Y:Y,_xlfn.XLOOKUP($L558,#REF!,#REF!, ""), 0)</f>
        <v>#REF!</v>
      </c>
      <c r="AJ558" s="1" t="e">
        <f>_xlfn.XLOOKUP($L558,Pos!$A:$A,Pos!Z:Z,_xlfn.XLOOKUP($L558,#REF!,#REF!, ""), 0)</f>
        <v>#REF!</v>
      </c>
      <c r="AK558" s="1" t="e">
        <f>_xlfn.XLOOKUP($L558,Pos!$A:$A,Pos!AA:AA,_xlfn.XLOOKUP($L558,#REF!,#REF!, ""), 0)</f>
        <v>#REF!</v>
      </c>
      <c r="AL558" s="1" t="e">
        <f>_xlfn.XLOOKUP($L558,Pos!$A:$A,Pos!AB:AB,_xlfn.XLOOKUP($L558,#REF!,#REF!, ""), 0)</f>
        <v>#REF!</v>
      </c>
      <c r="AM558" s="1" t="e">
        <f>_xlfn.XLOOKUP($L558,Pos!$A:$A,Pos!AC:AC,_xlfn.XLOOKUP($L558,#REF!,#REF!, ""), 0)</f>
        <v>#REF!</v>
      </c>
      <c r="AN558" s="1" t="e">
        <f>_xlfn.XLOOKUP($L558,Pos!$A:$A,Pos!AD:AD,_xlfn.XLOOKUP($L558,#REF!,#REF!, ""), 0)</f>
        <v>#REF!</v>
      </c>
      <c r="AO558" s="1" t="e">
        <f>_xlfn.XLOOKUP($L558,Pos!$A:$A,Pos!AE:AE,_xlfn.XLOOKUP($L558,#REF!,#REF!, ""), 0)</f>
        <v>#REF!</v>
      </c>
      <c r="AP558" s="1" t="e">
        <f>_xlfn.XLOOKUP($L558,Pos!$A:$A,Pos!AF:AF,_xlfn.XLOOKUP($L558,#REF!,#REF!, ""), 0)</f>
        <v>#REF!</v>
      </c>
      <c r="AQ558" s="1" t="e">
        <f>_xlfn.XLOOKUP($L558,Pos!$A:$A,Pos!AG:AG,_xlfn.XLOOKUP($L558,#REF!,#REF!, ""), 0)</f>
        <v>#REF!</v>
      </c>
      <c r="AR558" s="1" t="e">
        <f>_xlfn.XLOOKUP($L558,Pos!$A:$A,Pos!AH:AH,_xlfn.XLOOKUP($L558,#REF!,#REF!, ""), 0)</f>
        <v>#REF!</v>
      </c>
      <c r="AS558" s="1" t="e">
        <f>_xlfn.XLOOKUP($L558,Pos!$A:$A,Pos!AI:AI,_xlfn.XLOOKUP($L558,#REF!,#REF!, ""), 0)</f>
        <v>#REF!</v>
      </c>
      <c r="AT558" s="1" t="e">
        <f>_xlfn.XLOOKUP($L558,Pos!$A:$A,Pos!AJ:AJ,_xlfn.XLOOKUP($L558,#REF!,#REF!, ""), 0)</f>
        <v>#REF!</v>
      </c>
      <c r="AU558" s="1" t="e">
        <f>_xlfn.XLOOKUP($L558,Pos!$A:$A,Pos!AK:AK,_xlfn.XLOOKUP($L558,#REF!,#REF!, ""), 0)</f>
        <v>#REF!</v>
      </c>
      <c r="AV558" s="1" t="e">
        <f>_xlfn.XLOOKUP($L558,Pos!$A:$A,Pos!AL:AL,_xlfn.XLOOKUP($L558,#REF!,#REF!, ""), 0)</f>
        <v>#REF!</v>
      </c>
      <c r="AW558" s="1" t="e">
        <f>_xlfn.XLOOKUP($L558,Pos!$A:$A,Pos!AM:AM,_xlfn.XLOOKUP($L558,#REF!,#REF!, ""), 0)</f>
        <v>#REF!</v>
      </c>
      <c r="AX558" s="1" t="e">
        <f>_xlfn.XLOOKUP($L558,Pos!$A:$A,Pos!AN:AN,_xlfn.XLOOKUP($L558,#REF!,#REF!, ""), 0)</f>
        <v>#REF!</v>
      </c>
      <c r="AY558" s="1" t="e">
        <f>_xlfn.XLOOKUP($L558,Pos!$A:$A,Pos!AO:AO,_xlfn.XLOOKUP($L558,#REF!,#REF!, ""), 0)</f>
        <v>#REF!</v>
      </c>
      <c r="AZ558" s="7" t="str">
        <f t="shared" si="177"/>
        <v>OUT</v>
      </c>
      <c r="BA558" s="1">
        <f>IF(OR(_xlfn.XLOOKUP(L558,Pos!B:B,Pos!L:L,FALSE)="ESG Reason",_xlfn.XLOOKUP(L558,Pos!B:B,Pos!L:L,FALSE)="Blacklisted"),1,0)</f>
        <v>1</v>
      </c>
      <c r="BC558" s="11">
        <v>9.2472168328149066E-11</v>
      </c>
      <c r="BD558" s="11">
        <f>_xlfn.XLOOKUP($L558,Pos!$B:$B,Pos!H:H,0, 0)</f>
        <v>0</v>
      </c>
      <c r="BE558" s="11">
        <f>_xlfn.XLOOKUP($L558,Pos!$B:$B,Pos!I:I,0, 0)</f>
        <v>4.0596800284291448E-4</v>
      </c>
      <c r="BF558" s="18">
        <f t="shared" si="178"/>
        <v>4.0596800284291448E-4</v>
      </c>
      <c r="BG558" s="1">
        <f t="shared" si="179"/>
        <v>3</v>
      </c>
      <c r="BH558" s="1">
        <f t="shared" si="180"/>
        <v>48</v>
      </c>
      <c r="BI558" s="18">
        <f t="shared" si="181"/>
        <v>9.2472168328149066E-11</v>
      </c>
      <c r="BJ558" s="3">
        <f t="shared" si="182"/>
        <v>0</v>
      </c>
      <c r="BK558" s="18">
        <f t="shared" si="183"/>
        <v>0</v>
      </c>
    </row>
    <row r="559" spans="3:63" x14ac:dyDescent="0.25">
      <c r="C559" s="3"/>
      <c r="D559" s="3"/>
      <c r="E559" s="3"/>
      <c r="F559" s="3"/>
      <c r="G559" s="51" t="s">
        <v>491</v>
      </c>
      <c r="H559" s="8" t="str">
        <f t="shared" si="173"/>
        <v>0%North America</v>
      </c>
      <c r="I559" s="11" cm="1">
        <f t="array" ref="I559">IF(
   AZ559 = "OUT", 0,IF(
   BD559 &gt;= LARGE(IF(ISNUMBER(BD:BD), BD:BD), 3),
   BE559 - 0.001,
   IF(BE559 &gt;=VLOOKUP(P559,mapping!$A:$B,2,FALSE), BE559,VLOOKUP(P559,mapping!$A$2:$B$8,2,FALSE))
))</f>
        <v>0</v>
      </c>
      <c r="J559" s="11" cm="1">
        <f t="array" ref="J559">IF(
    AZ559="OUT",0,IF(IF(
                      BD559&gt;=LARGE(IF(ISNUMBER(BD:BD),BD:BD),3),
                      BE559+0.001,
                      VLOOKUP(H559,mapping!$D:$E,2,FALSE)
                      )&gt;I559,
                   IF(
                      BD559&gt;=LARGE(IF(ISNUMBER(BD:BD),BD:BD),3),
                      BE559+0.001,
                      VLOOKUP(H559,mapping!$D:$E,2,FALSE)
                      ),
                   I559+0.002))</f>
        <v>0</v>
      </c>
      <c r="K559" s="8">
        <f t="shared" si="174"/>
        <v>4.0575667072266719E-4</v>
      </c>
      <c r="L559" s="1" t="str">
        <f>Pos!B64</f>
        <v>BMG0450A1053</v>
      </c>
      <c r="M559" s="1" t="str">
        <f>_xlfn.XLOOKUP($L559,Pos!B:B,Pos!D:D,, 0)</f>
        <v>Arch Capital Group Ltd.</v>
      </c>
      <c r="N559" s="1" t="str">
        <f>_xlfn.XLOOKUP($L559,Pos!B:B,Pos!E:E,, 0)</f>
        <v>Insurance</v>
      </c>
      <c r="O559" s="1" t="str">
        <f t="shared" si="175"/>
        <v>Insurance_North America</v>
      </c>
      <c r="P559" s="1" t="str">
        <f>_xlfn.XLOOKUP($L559,Pos!B:B,Pos!F:F,, 0)</f>
        <v>North America</v>
      </c>
      <c r="Q559" s="1">
        <v>0</v>
      </c>
      <c r="R559" s="9">
        <f>_xlfn.XLOOKUP($L559,Pos!$B:$B,Pos!N:N,0, 0)</f>
        <v>1.0900000000000001</v>
      </c>
      <c r="S559" s="9">
        <f>_xlfn.XLOOKUP($L559,Pos!$B:$B,Pos!O:O,0, 0)</f>
        <v>7.7824999999999998</v>
      </c>
      <c r="T559" s="9">
        <f>_xlfn.XLOOKUP($L559,Pos!$B:$B,Pos!P:P,0, 0)</f>
        <v>6.5333329999999998</v>
      </c>
      <c r="U559" s="9">
        <f>_xlfn.XLOOKUP($L559,Pos!$B:$B,Pos!Q:Q,0, 0)</f>
        <v>4.8</v>
      </c>
      <c r="V559" s="9">
        <f>_xlfn.XLOOKUP($L559,Pos!$B:$B,Pos!R:R,0, 0)</f>
        <v>5.8</v>
      </c>
      <c r="W559" s="9">
        <f>_xlfn.XLOOKUP($L559,Pos!$B:$B,Pos!S:S,0, 0)</f>
        <v>5.38</v>
      </c>
      <c r="X559" s="9" t="str">
        <f>_xlfn.XLOOKUP($L559,Pos!$B:$B,Pos!J:J,0, 0)</f>
        <v>Outperform</v>
      </c>
      <c r="Y559" s="1">
        <v>0</v>
      </c>
      <c r="Z559" s="1">
        <v>0</v>
      </c>
      <c r="AA559" s="1">
        <f t="shared" si="176"/>
        <v>0</v>
      </c>
      <c r="AB559" s="9">
        <f>_xlfn.XLOOKUP(L559,Pos!B:B,Pos!K:K,-1,0)</f>
        <v>6.5217391304347831</v>
      </c>
      <c r="AC559" s="1" t="e">
        <f>_xlfn.XLOOKUP($L559,Pos!$A:$A,Pos!S:S,_xlfn.XLOOKUP($L559,#REF!,#REF!, ""), 0)</f>
        <v>#REF!</v>
      </c>
      <c r="AD559" s="1" t="e">
        <f>_xlfn.XLOOKUP($L559,Pos!$A:$A,Pos!T:T,_xlfn.XLOOKUP($L559,#REF!,#REF!, ""), 0)</f>
        <v>#REF!</v>
      </c>
      <c r="AE559" s="1" t="e">
        <f>_xlfn.XLOOKUP($L559,Pos!$A:$A,Pos!U:U,_xlfn.XLOOKUP($L559,#REF!,#REF!, ""), 0)</f>
        <v>#REF!</v>
      </c>
      <c r="AF559" s="1" t="e">
        <f>_xlfn.XLOOKUP($L559,Pos!$A:$A,Pos!V:V,_xlfn.XLOOKUP($L559,#REF!,#REF!, ""), 0)</f>
        <v>#REF!</v>
      </c>
      <c r="AG559" s="1" t="e">
        <f>_xlfn.XLOOKUP($L559,Pos!$A:$A,Pos!W:W,_xlfn.XLOOKUP($L559,#REF!,#REF!, ""), 0)</f>
        <v>#REF!</v>
      </c>
      <c r="AH559" s="1" t="e">
        <f>_xlfn.XLOOKUP($L559,Pos!$A:$A,Pos!X:X,_xlfn.XLOOKUP($L559,#REF!,#REF!, ""), 0)</f>
        <v>#REF!</v>
      </c>
      <c r="AI559" s="1" t="e">
        <f>_xlfn.XLOOKUP($L559,Pos!$A:$A,Pos!Y:Y,_xlfn.XLOOKUP($L559,#REF!,#REF!, ""), 0)</f>
        <v>#REF!</v>
      </c>
      <c r="AJ559" s="1" t="e">
        <f>_xlfn.XLOOKUP($L559,Pos!$A:$A,Pos!Z:Z,_xlfn.XLOOKUP($L559,#REF!,#REF!, ""), 0)</f>
        <v>#REF!</v>
      </c>
      <c r="AK559" s="1" t="e">
        <f>_xlfn.XLOOKUP($L559,Pos!$A:$A,Pos!AA:AA,_xlfn.XLOOKUP($L559,#REF!,#REF!, ""), 0)</f>
        <v>#REF!</v>
      </c>
      <c r="AL559" s="1" t="e">
        <f>_xlfn.XLOOKUP($L559,Pos!$A:$A,Pos!AB:AB,_xlfn.XLOOKUP($L559,#REF!,#REF!, ""), 0)</f>
        <v>#REF!</v>
      </c>
      <c r="AM559" s="1" t="e">
        <f>_xlfn.XLOOKUP($L559,Pos!$A:$A,Pos!AC:AC,_xlfn.XLOOKUP($L559,#REF!,#REF!, ""), 0)</f>
        <v>#REF!</v>
      </c>
      <c r="AN559" s="1" t="e">
        <f>_xlfn.XLOOKUP($L559,Pos!$A:$A,Pos!AD:AD,_xlfn.XLOOKUP($L559,#REF!,#REF!, ""), 0)</f>
        <v>#REF!</v>
      </c>
      <c r="AO559" s="1" t="e">
        <f>_xlfn.XLOOKUP($L559,Pos!$A:$A,Pos!AE:AE,_xlfn.XLOOKUP($L559,#REF!,#REF!, ""), 0)</f>
        <v>#REF!</v>
      </c>
      <c r="AP559" s="1" t="e">
        <f>_xlfn.XLOOKUP($L559,Pos!$A:$A,Pos!AF:AF,_xlfn.XLOOKUP($L559,#REF!,#REF!, ""), 0)</f>
        <v>#REF!</v>
      </c>
      <c r="AQ559" s="1" t="e">
        <f>_xlfn.XLOOKUP($L559,Pos!$A:$A,Pos!AG:AG,_xlfn.XLOOKUP($L559,#REF!,#REF!, ""), 0)</f>
        <v>#REF!</v>
      </c>
      <c r="AR559" s="1" t="e">
        <f>_xlfn.XLOOKUP($L559,Pos!$A:$A,Pos!AH:AH,_xlfn.XLOOKUP($L559,#REF!,#REF!, ""), 0)</f>
        <v>#REF!</v>
      </c>
      <c r="AS559" s="1" t="e">
        <f>_xlfn.XLOOKUP($L559,Pos!$A:$A,Pos!AI:AI,_xlfn.XLOOKUP($L559,#REF!,#REF!, ""), 0)</f>
        <v>#REF!</v>
      </c>
      <c r="AT559" s="1" t="e">
        <f>_xlfn.XLOOKUP($L559,Pos!$A:$A,Pos!AJ:AJ,_xlfn.XLOOKUP($L559,#REF!,#REF!, ""), 0)</f>
        <v>#REF!</v>
      </c>
      <c r="AU559" s="1" t="e">
        <f>_xlfn.XLOOKUP($L559,Pos!$A:$A,Pos!AK:AK,_xlfn.XLOOKUP($L559,#REF!,#REF!, ""), 0)</f>
        <v>#REF!</v>
      </c>
      <c r="AV559" s="1" t="e">
        <f>_xlfn.XLOOKUP($L559,Pos!$A:$A,Pos!AL:AL,_xlfn.XLOOKUP($L559,#REF!,#REF!, ""), 0)</f>
        <v>#REF!</v>
      </c>
      <c r="AW559" s="1" t="e">
        <f>_xlfn.XLOOKUP($L559,Pos!$A:$A,Pos!AM:AM,_xlfn.XLOOKUP($L559,#REF!,#REF!, ""), 0)</f>
        <v>#REF!</v>
      </c>
      <c r="AX559" s="1" t="e">
        <f>_xlfn.XLOOKUP($L559,Pos!$A:$A,Pos!AN:AN,_xlfn.XLOOKUP($L559,#REF!,#REF!, ""), 0)</f>
        <v>#REF!</v>
      </c>
      <c r="AY559" s="1" t="e">
        <f>_xlfn.XLOOKUP($L559,Pos!$A:$A,Pos!AO:AO,_xlfn.XLOOKUP($L559,#REF!,#REF!, ""), 0)</f>
        <v>#REF!</v>
      </c>
      <c r="AZ559" s="7" t="str">
        <f t="shared" si="177"/>
        <v>OUT</v>
      </c>
      <c r="BA559" s="1">
        <f>IF(OR(_xlfn.XLOOKUP(L559,Pos!B:B,Pos!L:L,FALSE)="ESG Reason",_xlfn.XLOOKUP(L559,Pos!B:B,Pos!L:L,FALSE)="Blacklisted"),1,0)</f>
        <v>0</v>
      </c>
      <c r="BC559" s="11">
        <v>9.1408940145658563E-11</v>
      </c>
      <c r="BD559" s="11">
        <f>_xlfn.XLOOKUP($L559,Pos!$B:$B,Pos!H:H,0, 0)</f>
        <v>0</v>
      </c>
      <c r="BE559" s="11">
        <f>_xlfn.XLOOKUP($L559,Pos!$B:$B,Pos!I:I,0, 0)</f>
        <v>4.0575667072266719E-4</v>
      </c>
      <c r="BF559" s="18">
        <f t="shared" si="178"/>
        <v>4.0575667072266719E-4</v>
      </c>
      <c r="BG559" s="1">
        <f t="shared" si="179"/>
        <v>1</v>
      </c>
      <c r="BH559" s="1">
        <f t="shared" si="180"/>
        <v>30</v>
      </c>
      <c r="BI559" s="18">
        <f t="shared" si="181"/>
        <v>9.1408940145658563E-11</v>
      </c>
      <c r="BJ559" s="3">
        <f t="shared" si="182"/>
        <v>0</v>
      </c>
      <c r="BK559" s="18">
        <f t="shared" si="183"/>
        <v>0</v>
      </c>
    </row>
    <row r="560" spans="3:63" x14ac:dyDescent="0.25">
      <c r="C560" s="3"/>
      <c r="D560" s="3"/>
      <c r="E560" s="3"/>
      <c r="F560" s="3"/>
      <c r="G560" s="51" t="s">
        <v>487</v>
      </c>
      <c r="H560" s="8" t="str">
        <f t="shared" si="173"/>
        <v>0%North America</v>
      </c>
      <c r="I560" s="11" cm="1">
        <f t="array" ref="I560">IF(
   AZ560 = "OUT", 0,IF(
   BD560 &gt;= LARGE(IF(ISNUMBER(BD:BD), BD:BD), 3),
   BE560 - 0.001,
   IF(BE560 &gt;=VLOOKUP(P560,mapping!$A:$B,2,FALSE), BE560,VLOOKUP(P560,mapping!$A$2:$B$8,2,FALSE))
))</f>
        <v>0</v>
      </c>
      <c r="J560" s="11" cm="1">
        <f t="array" ref="J560">IF(
    AZ560="OUT",0,IF(IF(
                      BD560&gt;=LARGE(IF(ISNUMBER(BD:BD),BD:BD),3),
                      BE560+0.001,
                      VLOOKUP(H560,mapping!$D:$E,2,FALSE)
                      )&gt;I560,
                   IF(
                      BD560&gt;=LARGE(IF(ISNUMBER(BD:BD),BD:BD),3),
                      BE560+0.001,
                      VLOOKUP(H560,mapping!$D:$E,2,FALSE)
                      ),
                   I560+0.002))</f>
        <v>0</v>
      </c>
      <c r="K560" s="8">
        <f t="shared" si="174"/>
        <v>4.0041755923418752E-4</v>
      </c>
      <c r="L560" s="1" t="str">
        <f>Pos!B1223</f>
        <v>US83406F1021</v>
      </c>
      <c r="M560" s="1" t="str">
        <f>_xlfn.XLOOKUP($L560,Pos!B:B,Pos!D:D,, 0)</f>
        <v>SoFi Technologies Inc</v>
      </c>
      <c r="N560" s="1" t="str">
        <f>_xlfn.XLOOKUP($L560,Pos!B:B,Pos!E:E,, 0)</f>
        <v>Financial Services</v>
      </c>
      <c r="O560" s="1" t="str">
        <f t="shared" si="175"/>
        <v>Financial Services_North America</v>
      </c>
      <c r="P560" s="1" t="str">
        <f>_xlfn.XLOOKUP($L560,Pos!B:B,Pos!F:F,, 0)</f>
        <v>North America</v>
      </c>
      <c r="Q560" s="1">
        <v>0</v>
      </c>
      <c r="R560" s="9">
        <f>_xlfn.XLOOKUP($L560,Pos!$B:$B,Pos!N:N,0, 0)</f>
        <v>0</v>
      </c>
      <c r="S560" s="9">
        <f>_xlfn.XLOOKUP($L560,Pos!$B:$B,Pos!O:O,0, 0)</f>
        <v>1.571</v>
      </c>
      <c r="T560" s="9">
        <f>_xlfn.XLOOKUP($L560,Pos!$B:$B,Pos!P:P,0, 0)</f>
        <v>6.6</v>
      </c>
      <c r="U560" s="9">
        <f>_xlfn.XLOOKUP($L560,Pos!$B:$B,Pos!Q:Q,0, 0)</f>
        <v>9.6</v>
      </c>
      <c r="V560" s="9">
        <f>_xlfn.XLOOKUP($L560,Pos!$B:$B,Pos!R:R,0, 0)</f>
        <v>3.733333</v>
      </c>
      <c r="W560" s="9">
        <f>_xlfn.XLOOKUP($L560,Pos!$B:$B,Pos!S:S,0, 0)</f>
        <v>7.9933339999999999</v>
      </c>
      <c r="X560" s="9" t="str">
        <f>_xlfn.XLOOKUP($L560,Pos!$B:$B,Pos!J:J,0, 0)</f>
        <v>Hold</v>
      </c>
      <c r="Y560" s="1">
        <v>0</v>
      </c>
      <c r="Z560" s="1">
        <v>0</v>
      </c>
      <c r="AA560" s="1">
        <f t="shared" si="176"/>
        <v>0</v>
      </c>
      <c r="AB560" s="9">
        <f>_xlfn.XLOOKUP(L560,Pos!B:B,Pos!K:K,-1,0)</f>
        <v>7.5</v>
      </c>
      <c r="AC560" s="1" t="e">
        <f>_xlfn.XLOOKUP($L560,Pos!$A:$A,Pos!S:S,_xlfn.XLOOKUP($L560,#REF!,#REF!, ""), 0)</f>
        <v>#REF!</v>
      </c>
      <c r="AD560" s="1" t="e">
        <f>_xlfn.XLOOKUP($L560,Pos!$A:$A,Pos!T:T,_xlfn.XLOOKUP($L560,#REF!,#REF!, ""), 0)</f>
        <v>#REF!</v>
      </c>
      <c r="AE560" s="1" t="e">
        <f>_xlfn.XLOOKUP($L560,Pos!$A:$A,Pos!U:U,_xlfn.XLOOKUP($L560,#REF!,#REF!, ""), 0)</f>
        <v>#REF!</v>
      </c>
      <c r="AF560" s="1" t="e">
        <f>_xlfn.XLOOKUP($L560,Pos!$A:$A,Pos!V:V,_xlfn.XLOOKUP($L560,#REF!,#REF!, ""), 0)</f>
        <v>#REF!</v>
      </c>
      <c r="AG560" s="1" t="e">
        <f>_xlfn.XLOOKUP($L560,Pos!$A:$A,Pos!W:W,_xlfn.XLOOKUP($L560,#REF!,#REF!, ""), 0)</f>
        <v>#REF!</v>
      </c>
      <c r="AH560" s="1" t="e">
        <f>_xlfn.XLOOKUP($L560,Pos!$A:$A,Pos!X:X,_xlfn.XLOOKUP($L560,#REF!,#REF!, ""), 0)</f>
        <v>#REF!</v>
      </c>
      <c r="AI560" s="1" t="e">
        <f>_xlfn.XLOOKUP($L560,Pos!$A:$A,Pos!Y:Y,_xlfn.XLOOKUP($L560,#REF!,#REF!, ""), 0)</f>
        <v>#REF!</v>
      </c>
      <c r="AJ560" s="1" t="e">
        <f>_xlfn.XLOOKUP($L560,Pos!$A:$A,Pos!Z:Z,_xlfn.XLOOKUP($L560,#REF!,#REF!, ""), 0)</f>
        <v>#REF!</v>
      </c>
      <c r="AK560" s="1" t="e">
        <f>_xlfn.XLOOKUP($L560,Pos!$A:$A,Pos!AA:AA,_xlfn.XLOOKUP($L560,#REF!,#REF!, ""), 0)</f>
        <v>#REF!</v>
      </c>
      <c r="AL560" s="1" t="e">
        <f>_xlfn.XLOOKUP($L560,Pos!$A:$A,Pos!AB:AB,_xlfn.XLOOKUP($L560,#REF!,#REF!, ""), 0)</f>
        <v>#REF!</v>
      </c>
      <c r="AM560" s="1" t="e">
        <f>_xlfn.XLOOKUP($L560,Pos!$A:$A,Pos!AC:AC,_xlfn.XLOOKUP($L560,#REF!,#REF!, ""), 0)</f>
        <v>#REF!</v>
      </c>
      <c r="AN560" s="1" t="e">
        <f>_xlfn.XLOOKUP($L560,Pos!$A:$A,Pos!AD:AD,_xlfn.XLOOKUP($L560,#REF!,#REF!, ""), 0)</f>
        <v>#REF!</v>
      </c>
      <c r="AO560" s="1" t="e">
        <f>_xlfn.XLOOKUP($L560,Pos!$A:$A,Pos!AE:AE,_xlfn.XLOOKUP($L560,#REF!,#REF!, ""), 0)</f>
        <v>#REF!</v>
      </c>
      <c r="AP560" s="1" t="e">
        <f>_xlfn.XLOOKUP($L560,Pos!$A:$A,Pos!AF:AF,_xlfn.XLOOKUP($L560,#REF!,#REF!, ""), 0)</f>
        <v>#REF!</v>
      </c>
      <c r="AQ560" s="1" t="e">
        <f>_xlfn.XLOOKUP($L560,Pos!$A:$A,Pos!AG:AG,_xlfn.XLOOKUP($L560,#REF!,#REF!, ""), 0)</f>
        <v>#REF!</v>
      </c>
      <c r="AR560" s="1" t="e">
        <f>_xlfn.XLOOKUP($L560,Pos!$A:$A,Pos!AH:AH,_xlfn.XLOOKUP($L560,#REF!,#REF!, ""), 0)</f>
        <v>#REF!</v>
      </c>
      <c r="AS560" s="1" t="e">
        <f>_xlfn.XLOOKUP($L560,Pos!$A:$A,Pos!AI:AI,_xlfn.XLOOKUP($L560,#REF!,#REF!, ""), 0)</f>
        <v>#REF!</v>
      </c>
      <c r="AT560" s="1" t="e">
        <f>_xlfn.XLOOKUP($L560,Pos!$A:$A,Pos!AJ:AJ,_xlfn.XLOOKUP($L560,#REF!,#REF!, ""), 0)</f>
        <v>#REF!</v>
      </c>
      <c r="AU560" s="1" t="e">
        <f>_xlfn.XLOOKUP($L560,Pos!$A:$A,Pos!AK:AK,_xlfn.XLOOKUP($L560,#REF!,#REF!, ""), 0)</f>
        <v>#REF!</v>
      </c>
      <c r="AV560" s="1" t="e">
        <f>_xlfn.XLOOKUP($L560,Pos!$A:$A,Pos!AL:AL,_xlfn.XLOOKUP($L560,#REF!,#REF!, ""), 0)</f>
        <v>#REF!</v>
      </c>
      <c r="AW560" s="1" t="e">
        <f>_xlfn.XLOOKUP($L560,Pos!$A:$A,Pos!AM:AM,_xlfn.XLOOKUP($L560,#REF!,#REF!, ""), 0)</f>
        <v>#REF!</v>
      </c>
      <c r="AX560" s="1" t="e">
        <f>_xlfn.XLOOKUP($L560,Pos!$A:$A,Pos!AN:AN,_xlfn.XLOOKUP($L560,#REF!,#REF!, ""), 0)</f>
        <v>#REF!</v>
      </c>
      <c r="AY560" s="1" t="e">
        <f>_xlfn.XLOOKUP($L560,Pos!$A:$A,Pos!AO:AO,_xlfn.XLOOKUP($L560,#REF!,#REF!, ""), 0)</f>
        <v>#REF!</v>
      </c>
      <c r="AZ560" s="7" t="str">
        <f t="shared" si="177"/>
        <v>OUT</v>
      </c>
      <c r="BA560" s="1">
        <f>IF(OR(_xlfn.XLOOKUP(L560,Pos!B:B,Pos!L:L,FALSE)="ESG Reason",_xlfn.XLOOKUP(L560,Pos!B:B,Pos!L:L,FALSE)="Blacklisted"),1,0)</f>
        <v>1</v>
      </c>
      <c r="BC560" s="11">
        <v>1.519705595239846E-10</v>
      </c>
      <c r="BD560" s="11">
        <f>_xlfn.XLOOKUP($L560,Pos!$B:$B,Pos!H:H,0, 0)</f>
        <v>0</v>
      </c>
      <c r="BE560" s="11">
        <f>_xlfn.XLOOKUP($L560,Pos!$B:$B,Pos!I:I,0, 0)</f>
        <v>4.0041755923418752E-4</v>
      </c>
      <c r="BF560" s="18">
        <f t="shared" si="178"/>
        <v>4.0041755923418752E-4</v>
      </c>
      <c r="BG560" s="1">
        <f t="shared" si="179"/>
        <v>1</v>
      </c>
      <c r="BH560" s="1">
        <f t="shared" si="180"/>
        <v>26</v>
      </c>
      <c r="BI560" s="18">
        <f t="shared" si="181"/>
        <v>1.519705595239846E-10</v>
      </c>
      <c r="BJ560" s="3">
        <f t="shared" si="182"/>
        <v>0</v>
      </c>
      <c r="BK560" s="18">
        <f t="shared" si="183"/>
        <v>0</v>
      </c>
    </row>
    <row r="561" spans="3:63" x14ac:dyDescent="0.25">
      <c r="C561" s="3"/>
      <c r="D561" s="3"/>
      <c r="E561" s="3"/>
      <c r="F561" s="3"/>
      <c r="G561" s="51" t="s">
        <v>489</v>
      </c>
      <c r="H561" s="8" t="str">
        <f t="shared" si="173"/>
        <v>0%West Europe</v>
      </c>
      <c r="I561" s="11" cm="1">
        <f t="array" ref="I561">IF(
   AZ561 = "OUT", 0,IF(
   BD561 &gt;= LARGE(IF(ISNUMBER(BD:BD), BD:BD), 3),
   BE561 - 0.001,
   IF(BE561 &gt;=VLOOKUP(P561,mapping!$A:$B,2,FALSE), BE561,VLOOKUP(P561,mapping!$A$2:$B$8,2,FALSE))
))</f>
        <v>0</v>
      </c>
      <c r="J561" s="11" cm="1">
        <f t="array" ref="J561">IF(
    AZ561="OUT",0,IF(IF(
                      BD561&gt;=LARGE(IF(ISNUMBER(BD:BD),BD:BD),3),
                      BE561+0.001,
                      VLOOKUP(H561,mapping!$D:$E,2,FALSE)
                      )&gt;I561,
                   IF(
                      BD561&gt;=LARGE(IF(ISNUMBER(BD:BD),BD:BD),3),
                      BE561+0.001,
                      VLOOKUP(H561,mapping!$D:$E,2,FALSE)
                      ),
                   I561+0.002))</f>
        <v>0</v>
      </c>
      <c r="K561" s="8">
        <f t="shared" si="174"/>
        <v>3.9842415625801719E-4</v>
      </c>
      <c r="L561" s="1" t="str">
        <f>Pos!B55</f>
        <v>BE0003739530</v>
      </c>
      <c r="M561" s="1" t="str">
        <f>_xlfn.XLOOKUP($L561,Pos!B:B,Pos!D:D,, 0)</f>
        <v>UCB S.A.</v>
      </c>
      <c r="N561" s="1" t="str">
        <f>_xlfn.XLOOKUP($L561,Pos!B:B,Pos!E:E,, 0)</f>
        <v>Health Care</v>
      </c>
      <c r="O561" s="1" t="str">
        <f t="shared" si="175"/>
        <v>Health Care_West Europe</v>
      </c>
      <c r="P561" s="1" t="str">
        <f>_xlfn.XLOOKUP($L561,Pos!B:B,Pos!F:F,, 0)</f>
        <v>West Europe</v>
      </c>
      <c r="Q561" s="1">
        <v>0</v>
      </c>
      <c r="R561" s="9">
        <f>_xlfn.XLOOKUP($L561,Pos!$B:$B,Pos!N:N,0, 0)</f>
        <v>2.5</v>
      </c>
      <c r="S561" s="9">
        <f>_xlfn.XLOOKUP($L561,Pos!$B:$B,Pos!O:O,0, 0)</f>
        <v>1.888333</v>
      </c>
      <c r="T561" s="9">
        <f>_xlfn.XLOOKUP($L561,Pos!$B:$B,Pos!P:P,0, 0)</f>
        <v>4.6500000000000004</v>
      </c>
      <c r="U561" s="9">
        <f>_xlfn.XLOOKUP($L561,Pos!$B:$B,Pos!Q:Q,0, 0)</f>
        <v>9.1999999999999993</v>
      </c>
      <c r="V561" s="9">
        <f>_xlfn.XLOOKUP($L561,Pos!$B:$B,Pos!R:R,0, 0)</f>
        <v>0.6</v>
      </c>
      <c r="W561" s="9">
        <f>_xlfn.XLOOKUP($L561,Pos!$B:$B,Pos!S:S,0, 0)</f>
        <v>6.74</v>
      </c>
      <c r="X561" s="9" t="str">
        <f>_xlfn.XLOOKUP($L561,Pos!$B:$B,Pos!J:J,0, 0)</f>
        <v>Outperform</v>
      </c>
      <c r="Y561" s="1">
        <v>0</v>
      </c>
      <c r="Z561" s="1">
        <v>0</v>
      </c>
      <c r="AA561" s="1">
        <f t="shared" si="176"/>
        <v>0</v>
      </c>
      <c r="AB561" s="9">
        <f>_xlfn.XLOOKUP(L561,Pos!B:B,Pos!K:K,-1,0)</f>
        <v>5.4054054054054053</v>
      </c>
      <c r="AC561" s="1" t="e">
        <f>_xlfn.XLOOKUP($L561,Pos!$A:$A,Pos!S:S,_xlfn.XLOOKUP($L561,#REF!,#REF!, ""), 0)</f>
        <v>#REF!</v>
      </c>
      <c r="AD561" s="1" t="e">
        <f>_xlfn.XLOOKUP($L561,Pos!$A:$A,Pos!T:T,_xlfn.XLOOKUP($L561,#REF!,#REF!, ""), 0)</f>
        <v>#REF!</v>
      </c>
      <c r="AE561" s="1" t="e">
        <f>_xlfn.XLOOKUP($L561,Pos!$A:$A,Pos!U:U,_xlfn.XLOOKUP($L561,#REF!,#REF!, ""), 0)</f>
        <v>#REF!</v>
      </c>
      <c r="AF561" s="1" t="e">
        <f>_xlfn.XLOOKUP($L561,Pos!$A:$A,Pos!V:V,_xlfn.XLOOKUP($L561,#REF!,#REF!, ""), 0)</f>
        <v>#REF!</v>
      </c>
      <c r="AG561" s="1" t="e">
        <f>_xlfn.XLOOKUP($L561,Pos!$A:$A,Pos!W:W,_xlfn.XLOOKUP($L561,#REF!,#REF!, ""), 0)</f>
        <v>#REF!</v>
      </c>
      <c r="AH561" s="1" t="e">
        <f>_xlfn.XLOOKUP($L561,Pos!$A:$A,Pos!X:X,_xlfn.XLOOKUP($L561,#REF!,#REF!, ""), 0)</f>
        <v>#REF!</v>
      </c>
      <c r="AI561" s="1" t="e">
        <f>_xlfn.XLOOKUP($L561,Pos!$A:$A,Pos!Y:Y,_xlfn.XLOOKUP($L561,#REF!,#REF!, ""), 0)</f>
        <v>#REF!</v>
      </c>
      <c r="AJ561" s="1" t="e">
        <f>_xlfn.XLOOKUP($L561,Pos!$A:$A,Pos!Z:Z,_xlfn.XLOOKUP($L561,#REF!,#REF!, ""), 0)</f>
        <v>#REF!</v>
      </c>
      <c r="AK561" s="1" t="e">
        <f>_xlfn.XLOOKUP($L561,Pos!$A:$A,Pos!AA:AA,_xlfn.XLOOKUP($L561,#REF!,#REF!, ""), 0)</f>
        <v>#REF!</v>
      </c>
      <c r="AL561" s="1" t="e">
        <f>_xlfn.XLOOKUP($L561,Pos!$A:$A,Pos!AB:AB,_xlfn.XLOOKUP($L561,#REF!,#REF!, ""), 0)</f>
        <v>#REF!</v>
      </c>
      <c r="AM561" s="1" t="e">
        <f>_xlfn.XLOOKUP($L561,Pos!$A:$A,Pos!AC:AC,_xlfn.XLOOKUP($L561,#REF!,#REF!, ""), 0)</f>
        <v>#REF!</v>
      </c>
      <c r="AN561" s="1" t="e">
        <f>_xlfn.XLOOKUP($L561,Pos!$A:$A,Pos!AD:AD,_xlfn.XLOOKUP($L561,#REF!,#REF!, ""), 0)</f>
        <v>#REF!</v>
      </c>
      <c r="AO561" s="1" t="e">
        <f>_xlfn.XLOOKUP($L561,Pos!$A:$A,Pos!AE:AE,_xlfn.XLOOKUP($L561,#REF!,#REF!, ""), 0)</f>
        <v>#REF!</v>
      </c>
      <c r="AP561" s="1" t="e">
        <f>_xlfn.XLOOKUP($L561,Pos!$A:$A,Pos!AF:AF,_xlfn.XLOOKUP($L561,#REF!,#REF!, ""), 0)</f>
        <v>#REF!</v>
      </c>
      <c r="AQ561" s="1" t="e">
        <f>_xlfn.XLOOKUP($L561,Pos!$A:$A,Pos!AG:AG,_xlfn.XLOOKUP($L561,#REF!,#REF!, ""), 0)</f>
        <v>#REF!</v>
      </c>
      <c r="AR561" s="1" t="e">
        <f>_xlfn.XLOOKUP($L561,Pos!$A:$A,Pos!AH:AH,_xlfn.XLOOKUP($L561,#REF!,#REF!, ""), 0)</f>
        <v>#REF!</v>
      </c>
      <c r="AS561" s="1" t="e">
        <f>_xlfn.XLOOKUP($L561,Pos!$A:$A,Pos!AI:AI,_xlfn.XLOOKUP($L561,#REF!,#REF!, ""), 0)</f>
        <v>#REF!</v>
      </c>
      <c r="AT561" s="1" t="e">
        <f>_xlfn.XLOOKUP($L561,Pos!$A:$A,Pos!AJ:AJ,_xlfn.XLOOKUP($L561,#REF!,#REF!, ""), 0)</f>
        <v>#REF!</v>
      </c>
      <c r="AU561" s="1" t="e">
        <f>_xlfn.XLOOKUP($L561,Pos!$A:$A,Pos!AK:AK,_xlfn.XLOOKUP($L561,#REF!,#REF!, ""), 0)</f>
        <v>#REF!</v>
      </c>
      <c r="AV561" s="1" t="e">
        <f>_xlfn.XLOOKUP($L561,Pos!$A:$A,Pos!AL:AL,_xlfn.XLOOKUP($L561,#REF!,#REF!, ""), 0)</f>
        <v>#REF!</v>
      </c>
      <c r="AW561" s="1" t="e">
        <f>_xlfn.XLOOKUP($L561,Pos!$A:$A,Pos!AM:AM,_xlfn.XLOOKUP($L561,#REF!,#REF!, ""), 0)</f>
        <v>#REF!</v>
      </c>
      <c r="AX561" s="1" t="e">
        <f>_xlfn.XLOOKUP($L561,Pos!$A:$A,Pos!AN:AN,_xlfn.XLOOKUP($L561,#REF!,#REF!, ""), 0)</f>
        <v>#REF!</v>
      </c>
      <c r="AY561" s="1" t="e">
        <f>_xlfn.XLOOKUP($L561,Pos!$A:$A,Pos!AO:AO,_xlfn.XLOOKUP($L561,#REF!,#REF!, ""), 0)</f>
        <v>#REF!</v>
      </c>
      <c r="AZ561" s="7" t="str">
        <f t="shared" si="177"/>
        <v>OUT</v>
      </c>
      <c r="BA561" s="1">
        <f>IF(OR(_xlfn.XLOOKUP(L561,Pos!B:B,Pos!L:L,FALSE)="ESG Reason",_xlfn.XLOOKUP(L561,Pos!B:B,Pos!L:L,FALSE)="Blacklisted"),1,0)</f>
        <v>0</v>
      </c>
      <c r="BC561" s="11">
        <v>8.6140575269855385E-11</v>
      </c>
      <c r="BD561" s="11">
        <f>_xlfn.XLOOKUP($L561,Pos!$B:$B,Pos!H:H,0, 0)</f>
        <v>0</v>
      </c>
      <c r="BE561" s="11">
        <f>_xlfn.XLOOKUP($L561,Pos!$B:$B,Pos!I:I,0, 0)</f>
        <v>3.9842415625801719E-4</v>
      </c>
      <c r="BF561" s="18">
        <f t="shared" si="178"/>
        <v>3.9842415625801719E-4</v>
      </c>
      <c r="BG561" s="1">
        <f t="shared" si="179"/>
        <v>2</v>
      </c>
      <c r="BH561" s="1">
        <f t="shared" si="180"/>
        <v>9</v>
      </c>
      <c r="BI561" s="18">
        <f t="shared" si="181"/>
        <v>8.6140575269855385E-11</v>
      </c>
      <c r="BJ561" s="3">
        <f t="shared" si="182"/>
        <v>0</v>
      </c>
      <c r="BK561" s="18">
        <f t="shared" si="183"/>
        <v>0</v>
      </c>
    </row>
    <row r="562" spans="3:63" x14ac:dyDescent="0.25">
      <c r="C562" s="3"/>
      <c r="D562" s="3"/>
      <c r="E562" s="3"/>
      <c r="F562" s="3"/>
      <c r="G562" s="51" t="s">
        <v>495</v>
      </c>
      <c r="H562" s="8" t="str">
        <f t="shared" si="173"/>
        <v>0%West Europe</v>
      </c>
      <c r="I562" s="11" cm="1">
        <f t="array" ref="I562">IF(
   AZ562 = "OUT", 0,IF(
   BD562 &gt;= LARGE(IF(ISNUMBER(BD:BD), BD:BD), 3),
   BE562 - 0.001,
   IF(BE562 &gt;=VLOOKUP(P562,mapping!$A:$B,2,FALSE), BE562,VLOOKUP(P562,mapping!$A$2:$B$8,2,FALSE))
))</f>
        <v>0</v>
      </c>
      <c r="J562" s="11" cm="1">
        <f t="array" ref="J562">IF(
    AZ562="OUT",0,IF(IF(
                      BD562&gt;=LARGE(IF(ISNUMBER(BD:BD),BD:BD),3),
                      BE562+0.001,
                      VLOOKUP(H562,mapping!$D:$E,2,FALSE)
                      )&gt;I562,
                   IF(
                      BD562&gt;=LARGE(IF(ISNUMBER(BD:BD),BD:BD),3),
                      BE562+0.001,
                      VLOOKUP(H562,mapping!$D:$E,2,FALSE)
                      ),
                   I562+0.002))</f>
        <v>0</v>
      </c>
      <c r="K562" s="8">
        <f t="shared" si="174"/>
        <v>3.9693883050421152E-4</v>
      </c>
      <c r="L562" s="1" t="str">
        <f>Pos!B264</f>
        <v>ES0109067019</v>
      </c>
      <c r="M562" s="1" t="str">
        <f>_xlfn.XLOOKUP($L562,Pos!B:B,Pos!D:D,, 0)</f>
        <v>Amadeus IT Group SA Class A</v>
      </c>
      <c r="N562" s="1" t="str">
        <f>_xlfn.XLOOKUP($L562,Pos!B:B,Pos!E:E,, 0)</f>
        <v>Technology</v>
      </c>
      <c r="O562" s="1" t="str">
        <f t="shared" si="175"/>
        <v>Technology_West Europe</v>
      </c>
      <c r="P562" s="1" t="str">
        <f>_xlfn.XLOOKUP($L562,Pos!B:B,Pos!F:F,, 0)</f>
        <v>West Europe</v>
      </c>
      <c r="Q562" s="1">
        <v>0</v>
      </c>
      <c r="R562" s="9">
        <f>_xlfn.XLOOKUP($L562,Pos!$B:$B,Pos!N:N,0, 0)</f>
        <v>7.61</v>
      </c>
      <c r="S562" s="9">
        <f>_xlfn.XLOOKUP($L562,Pos!$B:$B,Pos!O:O,0, 0)</f>
        <v>6.9356669999999996</v>
      </c>
      <c r="T562" s="9">
        <f>_xlfn.XLOOKUP($L562,Pos!$B:$B,Pos!P:P,0, 0)</f>
        <v>4.6500000000000004</v>
      </c>
      <c r="U562" s="9">
        <f>_xlfn.XLOOKUP($L562,Pos!$B:$B,Pos!Q:Q,0, 0)</f>
        <v>4.5</v>
      </c>
      <c r="V562" s="9">
        <f>_xlfn.XLOOKUP($L562,Pos!$B:$B,Pos!R:R,0, 0)</f>
        <v>8.0666670000000007</v>
      </c>
      <c r="W562" s="9">
        <f>_xlfn.XLOOKUP($L562,Pos!$B:$B,Pos!S:S,0, 0)</f>
        <v>6.9166670000000003</v>
      </c>
      <c r="X562" s="9" t="str">
        <f>_xlfn.XLOOKUP($L562,Pos!$B:$B,Pos!J:J,0, 0)</f>
        <v>Outperform</v>
      </c>
      <c r="Y562" s="1">
        <v>0</v>
      </c>
      <c r="Z562" s="1">
        <v>0</v>
      </c>
      <c r="AA562" s="1">
        <f t="shared" si="176"/>
        <v>0</v>
      </c>
      <c r="AB562" s="9">
        <f>_xlfn.XLOOKUP(L562,Pos!B:B,Pos!K:K,-1,0)</f>
        <v>5.2941176470588234</v>
      </c>
      <c r="AC562" s="1" t="e">
        <f>_xlfn.XLOOKUP($L562,Pos!$A:$A,Pos!S:S,_xlfn.XLOOKUP($L562,#REF!,#REF!, ""), 0)</f>
        <v>#REF!</v>
      </c>
      <c r="AD562" s="1" t="e">
        <f>_xlfn.XLOOKUP($L562,Pos!$A:$A,Pos!T:T,_xlfn.XLOOKUP($L562,#REF!,#REF!, ""), 0)</f>
        <v>#REF!</v>
      </c>
      <c r="AE562" s="1" t="e">
        <f>_xlfn.XLOOKUP($L562,Pos!$A:$A,Pos!U:U,_xlfn.XLOOKUP($L562,#REF!,#REF!, ""), 0)</f>
        <v>#REF!</v>
      </c>
      <c r="AF562" s="1" t="e">
        <f>_xlfn.XLOOKUP($L562,Pos!$A:$A,Pos!V:V,_xlfn.XLOOKUP($L562,#REF!,#REF!, ""), 0)</f>
        <v>#REF!</v>
      </c>
      <c r="AG562" s="1" t="e">
        <f>_xlfn.XLOOKUP($L562,Pos!$A:$A,Pos!W:W,_xlfn.XLOOKUP($L562,#REF!,#REF!, ""), 0)</f>
        <v>#REF!</v>
      </c>
      <c r="AH562" s="1" t="e">
        <f>_xlfn.XLOOKUP($L562,Pos!$A:$A,Pos!X:X,_xlfn.XLOOKUP($L562,#REF!,#REF!, ""), 0)</f>
        <v>#REF!</v>
      </c>
      <c r="AI562" s="1" t="e">
        <f>_xlfn.XLOOKUP($L562,Pos!$A:$A,Pos!Y:Y,_xlfn.XLOOKUP($L562,#REF!,#REF!, ""), 0)</f>
        <v>#REF!</v>
      </c>
      <c r="AJ562" s="1" t="e">
        <f>_xlfn.XLOOKUP($L562,Pos!$A:$A,Pos!Z:Z,_xlfn.XLOOKUP($L562,#REF!,#REF!, ""), 0)</f>
        <v>#REF!</v>
      </c>
      <c r="AK562" s="1" t="e">
        <f>_xlfn.XLOOKUP($L562,Pos!$A:$A,Pos!AA:AA,_xlfn.XLOOKUP($L562,#REF!,#REF!, ""), 0)</f>
        <v>#REF!</v>
      </c>
      <c r="AL562" s="1" t="e">
        <f>_xlfn.XLOOKUP($L562,Pos!$A:$A,Pos!AB:AB,_xlfn.XLOOKUP($L562,#REF!,#REF!, ""), 0)</f>
        <v>#REF!</v>
      </c>
      <c r="AM562" s="1" t="e">
        <f>_xlfn.XLOOKUP($L562,Pos!$A:$A,Pos!AC:AC,_xlfn.XLOOKUP($L562,#REF!,#REF!, ""), 0)</f>
        <v>#REF!</v>
      </c>
      <c r="AN562" s="1" t="e">
        <f>_xlfn.XLOOKUP($L562,Pos!$A:$A,Pos!AD:AD,_xlfn.XLOOKUP($L562,#REF!,#REF!, ""), 0)</f>
        <v>#REF!</v>
      </c>
      <c r="AO562" s="1" t="e">
        <f>_xlfn.XLOOKUP($L562,Pos!$A:$A,Pos!AE:AE,_xlfn.XLOOKUP($L562,#REF!,#REF!, ""), 0)</f>
        <v>#REF!</v>
      </c>
      <c r="AP562" s="1" t="e">
        <f>_xlfn.XLOOKUP($L562,Pos!$A:$A,Pos!AF:AF,_xlfn.XLOOKUP($L562,#REF!,#REF!, ""), 0)</f>
        <v>#REF!</v>
      </c>
      <c r="AQ562" s="1" t="e">
        <f>_xlfn.XLOOKUP($L562,Pos!$A:$A,Pos!AG:AG,_xlfn.XLOOKUP($L562,#REF!,#REF!, ""), 0)</f>
        <v>#REF!</v>
      </c>
      <c r="AR562" s="1" t="e">
        <f>_xlfn.XLOOKUP($L562,Pos!$A:$A,Pos!AH:AH,_xlfn.XLOOKUP($L562,#REF!,#REF!, ""), 0)</f>
        <v>#REF!</v>
      </c>
      <c r="AS562" s="1" t="e">
        <f>_xlfn.XLOOKUP($L562,Pos!$A:$A,Pos!AI:AI,_xlfn.XLOOKUP($L562,#REF!,#REF!, ""), 0)</f>
        <v>#REF!</v>
      </c>
      <c r="AT562" s="1" t="e">
        <f>_xlfn.XLOOKUP($L562,Pos!$A:$A,Pos!AJ:AJ,_xlfn.XLOOKUP($L562,#REF!,#REF!, ""), 0)</f>
        <v>#REF!</v>
      </c>
      <c r="AU562" s="1" t="e">
        <f>_xlfn.XLOOKUP($L562,Pos!$A:$A,Pos!AK:AK,_xlfn.XLOOKUP($L562,#REF!,#REF!, ""), 0)</f>
        <v>#REF!</v>
      </c>
      <c r="AV562" s="1" t="e">
        <f>_xlfn.XLOOKUP($L562,Pos!$A:$A,Pos!AL:AL,_xlfn.XLOOKUP($L562,#REF!,#REF!, ""), 0)</f>
        <v>#REF!</v>
      </c>
      <c r="AW562" s="1" t="e">
        <f>_xlfn.XLOOKUP($L562,Pos!$A:$A,Pos!AM:AM,_xlfn.XLOOKUP($L562,#REF!,#REF!, ""), 0)</f>
        <v>#REF!</v>
      </c>
      <c r="AX562" s="1" t="e">
        <f>_xlfn.XLOOKUP($L562,Pos!$A:$A,Pos!AN:AN,_xlfn.XLOOKUP($L562,#REF!,#REF!, ""), 0)</f>
        <v>#REF!</v>
      </c>
      <c r="AY562" s="1" t="e">
        <f>_xlfn.XLOOKUP($L562,Pos!$A:$A,Pos!AO:AO,_xlfn.XLOOKUP($L562,#REF!,#REF!, ""), 0)</f>
        <v>#REF!</v>
      </c>
      <c r="AZ562" s="7" t="str">
        <f t="shared" si="177"/>
        <v>OUT</v>
      </c>
      <c r="BA562" s="1">
        <f>IF(OR(_xlfn.XLOOKUP(L562,Pos!B:B,Pos!L:L,FALSE)="ESG Reason",_xlfn.XLOOKUP(L562,Pos!B:B,Pos!L:L,FALSE)="Blacklisted"),1,0)</f>
        <v>0</v>
      </c>
      <c r="BC562" s="11">
        <v>9.0847940026702426E-11</v>
      </c>
      <c r="BD562" s="11">
        <f>_xlfn.XLOOKUP($L562,Pos!$B:$B,Pos!H:H,0, 0)</f>
        <v>0</v>
      </c>
      <c r="BE562" s="11">
        <f>_xlfn.XLOOKUP($L562,Pos!$B:$B,Pos!I:I,0, 0)</f>
        <v>3.9693883050421152E-4</v>
      </c>
      <c r="BF562" s="18">
        <f t="shared" si="178"/>
        <v>3.9693883050421152E-4</v>
      </c>
      <c r="BG562" s="1">
        <f t="shared" si="179"/>
        <v>2</v>
      </c>
      <c r="BH562" s="1">
        <f t="shared" si="180"/>
        <v>16</v>
      </c>
      <c r="BI562" s="18">
        <f t="shared" si="181"/>
        <v>9.0847940026702426E-11</v>
      </c>
      <c r="BJ562" s="3">
        <f t="shared" si="182"/>
        <v>0</v>
      </c>
      <c r="BK562" s="18">
        <f t="shared" si="183"/>
        <v>0</v>
      </c>
    </row>
    <row r="563" spans="3:63" x14ac:dyDescent="0.25">
      <c r="C563" s="3"/>
      <c r="D563" s="3"/>
      <c r="E563" s="3"/>
      <c r="F563" s="3"/>
      <c r="G563" s="51" t="s">
        <v>512</v>
      </c>
      <c r="H563" s="8" t="str">
        <f t="shared" si="173"/>
        <v>0%Others</v>
      </c>
      <c r="I563" s="11" cm="1">
        <f t="array" ref="I563">IF(
   AZ563 = "OUT", 0,IF(
   BD563 &gt;= LARGE(IF(ISNUMBER(BD:BD), BD:BD), 3),
   BE563 - 0.001,
   IF(BE563 &gt;=VLOOKUP(P563,mapping!$A:$B,2,FALSE), BE563,VLOOKUP(P563,mapping!$A$2:$B$8,2,FALSE))
))</f>
        <v>0</v>
      </c>
      <c r="J563" s="11" cm="1">
        <f t="array" ref="J563">IF(
    AZ563="OUT",0,IF(IF(
                      BD563&gt;=LARGE(IF(ISNUMBER(BD:BD),BD:BD),3),
                      BE563+0.001,
                      VLOOKUP(H563,mapping!$D:$E,2,FALSE)
                      )&gt;I563,
                   IF(
                      BD563&gt;=LARGE(IF(ISNUMBER(BD:BD),BD:BD),3),
                      BE563+0.001,
                      VLOOKUP(H563,mapping!$D:$E,2,FALSE)
                      ),
                   I563+0.002))</f>
        <v>0</v>
      </c>
      <c r="K563" s="8">
        <f t="shared" si="174"/>
        <v>3.9686021855602681E-4</v>
      </c>
      <c r="L563" s="1" t="str">
        <f>Pos!B657</f>
        <v>JP3893200000</v>
      </c>
      <c r="M563" s="1" t="str">
        <f>_xlfn.XLOOKUP($L563,Pos!B:B,Pos!D:D,, 0)</f>
        <v>Mitsui Fudosan Co., Ltd.</v>
      </c>
      <c r="N563" s="1" t="str">
        <f>_xlfn.XLOOKUP($L563,Pos!B:B,Pos!E:E,, 0)</f>
        <v>Real Estate</v>
      </c>
      <c r="O563" s="1" t="str">
        <f t="shared" si="175"/>
        <v>Real Estate_Others</v>
      </c>
      <c r="P563" s="1" t="str">
        <f>_xlfn.XLOOKUP($L563,Pos!B:B,Pos!F:F,, 0)</f>
        <v>Others</v>
      </c>
      <c r="Q563" s="1">
        <v>0</v>
      </c>
      <c r="R563" s="9">
        <f>_xlfn.XLOOKUP($L563,Pos!$B:$B,Pos!N:N,0, 0)</f>
        <v>4.2300000000000004</v>
      </c>
      <c r="S563" s="9">
        <f>_xlfn.XLOOKUP($L563,Pos!$B:$B,Pos!O:O,0, 0)</f>
        <v>5.2401669999999996</v>
      </c>
      <c r="T563" s="9">
        <f>_xlfn.XLOOKUP($L563,Pos!$B:$B,Pos!P:P,0, 0)</f>
        <v>5.7</v>
      </c>
      <c r="U563" s="9">
        <f>_xlfn.XLOOKUP($L563,Pos!$B:$B,Pos!Q:Q,0, 0)</f>
        <v>8.6</v>
      </c>
      <c r="V563" s="9">
        <f>_xlfn.XLOOKUP($L563,Pos!$B:$B,Pos!R:R,0, 0)</f>
        <v>4.4000000000000004</v>
      </c>
      <c r="W563" s="9">
        <f>_xlfn.XLOOKUP($L563,Pos!$B:$B,Pos!S:S,0, 0)</f>
        <v>5.0133330000000003</v>
      </c>
      <c r="X563" s="9" t="str">
        <f>_xlfn.XLOOKUP($L563,Pos!$B:$B,Pos!J:J,0, 0)</f>
        <v>Buy</v>
      </c>
      <c r="Y563" s="1">
        <v>0</v>
      </c>
      <c r="Z563" s="1">
        <v>0</v>
      </c>
      <c r="AA563" s="1">
        <f t="shared" si="176"/>
        <v>0</v>
      </c>
      <c r="AB563" s="9">
        <f>_xlfn.XLOOKUP(L563,Pos!B:B,Pos!K:K,-1,0)</f>
        <v>2.5</v>
      </c>
      <c r="AC563" s="1" t="e">
        <f>_xlfn.XLOOKUP($L563,Pos!$A:$A,Pos!S:S,_xlfn.XLOOKUP($L563,#REF!,#REF!, ""), 0)</f>
        <v>#REF!</v>
      </c>
      <c r="AD563" s="1" t="e">
        <f>_xlfn.XLOOKUP($L563,Pos!$A:$A,Pos!T:T,_xlfn.XLOOKUP($L563,#REF!,#REF!, ""), 0)</f>
        <v>#REF!</v>
      </c>
      <c r="AE563" s="1" t="e">
        <f>_xlfn.XLOOKUP($L563,Pos!$A:$A,Pos!U:U,_xlfn.XLOOKUP($L563,#REF!,#REF!, ""), 0)</f>
        <v>#REF!</v>
      </c>
      <c r="AF563" s="1" t="e">
        <f>_xlfn.XLOOKUP($L563,Pos!$A:$A,Pos!V:V,_xlfn.XLOOKUP($L563,#REF!,#REF!, ""), 0)</f>
        <v>#REF!</v>
      </c>
      <c r="AG563" s="1" t="e">
        <f>_xlfn.XLOOKUP($L563,Pos!$A:$A,Pos!W:W,_xlfn.XLOOKUP($L563,#REF!,#REF!, ""), 0)</f>
        <v>#REF!</v>
      </c>
      <c r="AH563" s="1" t="e">
        <f>_xlfn.XLOOKUP($L563,Pos!$A:$A,Pos!X:X,_xlfn.XLOOKUP($L563,#REF!,#REF!, ""), 0)</f>
        <v>#REF!</v>
      </c>
      <c r="AI563" s="1" t="e">
        <f>_xlfn.XLOOKUP($L563,Pos!$A:$A,Pos!Y:Y,_xlfn.XLOOKUP($L563,#REF!,#REF!, ""), 0)</f>
        <v>#REF!</v>
      </c>
      <c r="AJ563" s="1" t="e">
        <f>_xlfn.XLOOKUP($L563,Pos!$A:$A,Pos!Z:Z,_xlfn.XLOOKUP($L563,#REF!,#REF!, ""), 0)</f>
        <v>#REF!</v>
      </c>
      <c r="AK563" s="1" t="e">
        <f>_xlfn.XLOOKUP($L563,Pos!$A:$A,Pos!AA:AA,_xlfn.XLOOKUP($L563,#REF!,#REF!, ""), 0)</f>
        <v>#REF!</v>
      </c>
      <c r="AL563" s="1" t="e">
        <f>_xlfn.XLOOKUP($L563,Pos!$A:$A,Pos!AB:AB,_xlfn.XLOOKUP($L563,#REF!,#REF!, ""), 0)</f>
        <v>#REF!</v>
      </c>
      <c r="AM563" s="1" t="e">
        <f>_xlfn.XLOOKUP($L563,Pos!$A:$A,Pos!AC:AC,_xlfn.XLOOKUP($L563,#REF!,#REF!, ""), 0)</f>
        <v>#REF!</v>
      </c>
      <c r="AN563" s="1" t="e">
        <f>_xlfn.XLOOKUP($L563,Pos!$A:$A,Pos!AD:AD,_xlfn.XLOOKUP($L563,#REF!,#REF!, ""), 0)</f>
        <v>#REF!</v>
      </c>
      <c r="AO563" s="1" t="e">
        <f>_xlfn.XLOOKUP($L563,Pos!$A:$A,Pos!AE:AE,_xlfn.XLOOKUP($L563,#REF!,#REF!, ""), 0)</f>
        <v>#REF!</v>
      </c>
      <c r="AP563" s="1" t="e">
        <f>_xlfn.XLOOKUP($L563,Pos!$A:$A,Pos!AF:AF,_xlfn.XLOOKUP($L563,#REF!,#REF!, ""), 0)</f>
        <v>#REF!</v>
      </c>
      <c r="AQ563" s="1" t="e">
        <f>_xlfn.XLOOKUP($L563,Pos!$A:$A,Pos!AG:AG,_xlfn.XLOOKUP($L563,#REF!,#REF!, ""), 0)</f>
        <v>#REF!</v>
      </c>
      <c r="AR563" s="1" t="e">
        <f>_xlfn.XLOOKUP($L563,Pos!$A:$A,Pos!AH:AH,_xlfn.XLOOKUP($L563,#REF!,#REF!, ""), 0)</f>
        <v>#REF!</v>
      </c>
      <c r="AS563" s="1" t="e">
        <f>_xlfn.XLOOKUP($L563,Pos!$A:$A,Pos!AI:AI,_xlfn.XLOOKUP($L563,#REF!,#REF!, ""), 0)</f>
        <v>#REF!</v>
      </c>
      <c r="AT563" s="1" t="e">
        <f>_xlfn.XLOOKUP($L563,Pos!$A:$A,Pos!AJ:AJ,_xlfn.XLOOKUP($L563,#REF!,#REF!, ""), 0)</f>
        <v>#REF!</v>
      </c>
      <c r="AU563" s="1" t="e">
        <f>_xlfn.XLOOKUP($L563,Pos!$A:$A,Pos!AK:AK,_xlfn.XLOOKUP($L563,#REF!,#REF!, ""), 0)</f>
        <v>#REF!</v>
      </c>
      <c r="AV563" s="1" t="e">
        <f>_xlfn.XLOOKUP($L563,Pos!$A:$A,Pos!AL:AL,_xlfn.XLOOKUP($L563,#REF!,#REF!, ""), 0)</f>
        <v>#REF!</v>
      </c>
      <c r="AW563" s="1" t="e">
        <f>_xlfn.XLOOKUP($L563,Pos!$A:$A,Pos!AM:AM,_xlfn.XLOOKUP($L563,#REF!,#REF!, ""), 0)</f>
        <v>#REF!</v>
      </c>
      <c r="AX563" s="1" t="e">
        <f>_xlfn.XLOOKUP($L563,Pos!$A:$A,Pos!AN:AN,_xlfn.XLOOKUP($L563,#REF!,#REF!, ""), 0)</f>
        <v>#REF!</v>
      </c>
      <c r="AY563" s="1" t="e">
        <f>_xlfn.XLOOKUP($L563,Pos!$A:$A,Pos!AO:AO,_xlfn.XLOOKUP($L563,#REF!,#REF!, ""), 0)</f>
        <v>#REF!</v>
      </c>
      <c r="AZ563" s="7" t="str">
        <f t="shared" si="177"/>
        <v>OUT</v>
      </c>
      <c r="BA563" s="1">
        <f>IF(OR(_xlfn.XLOOKUP(L563,Pos!B:B,Pos!L:L,FALSE)="ESG Reason",_xlfn.XLOOKUP(L563,Pos!B:B,Pos!L:L,FALSE)="Blacklisted"),1,0)</f>
        <v>0</v>
      </c>
      <c r="BC563" s="11">
        <v>9.6185907372532203E-11</v>
      </c>
      <c r="BD563" s="11">
        <f>_xlfn.XLOOKUP($L563,Pos!$B:$B,Pos!H:H,0, 0)</f>
        <v>0</v>
      </c>
      <c r="BE563" s="11">
        <f>_xlfn.XLOOKUP($L563,Pos!$B:$B,Pos!I:I,0, 0)</f>
        <v>3.9686021855602681E-4</v>
      </c>
      <c r="BF563" s="18">
        <f t="shared" si="178"/>
        <v>3.9686021855602681E-4</v>
      </c>
      <c r="BG563" s="1">
        <f t="shared" si="179"/>
        <v>3</v>
      </c>
      <c r="BH563" s="1">
        <f t="shared" si="180"/>
        <v>52</v>
      </c>
      <c r="BI563" s="18">
        <f t="shared" si="181"/>
        <v>9.6185907372532203E-11</v>
      </c>
      <c r="BJ563" s="3">
        <f t="shared" si="182"/>
        <v>0</v>
      </c>
      <c r="BK563" s="18">
        <f t="shared" si="183"/>
        <v>0</v>
      </c>
    </row>
    <row r="564" spans="3:63" x14ac:dyDescent="0.25">
      <c r="C564" s="3"/>
      <c r="D564" s="3"/>
      <c r="E564" s="3"/>
      <c r="F564" s="3"/>
      <c r="G564" s="51" t="s">
        <v>496</v>
      </c>
      <c r="H564" s="8" t="str">
        <f t="shared" si="173"/>
        <v>0%North America</v>
      </c>
      <c r="I564" s="11" cm="1">
        <f t="array" ref="I564">IF(
   AZ564 = "OUT", 0,IF(
   BD564 &gt;= LARGE(IF(ISNUMBER(BD:BD), BD:BD), 3),
   BE564 - 0.001,
   IF(BE564 &gt;=VLOOKUP(P564,mapping!$A:$B,2,FALSE), BE564,VLOOKUP(P564,mapping!$A$2:$B$8,2,FALSE))
))</f>
        <v>0</v>
      </c>
      <c r="J564" s="11" cm="1">
        <f t="array" ref="J564">IF(
    AZ564="OUT",0,IF(IF(
                      BD564&gt;=LARGE(IF(ISNUMBER(BD:BD),BD:BD),3),
                      BE564+0.001,
                      VLOOKUP(H564,mapping!$D:$E,2,FALSE)
                      )&gt;I564,
                   IF(
                      BD564&gt;=LARGE(IF(ISNUMBER(BD:BD),BD:BD),3),
                      BE564+0.001,
                      VLOOKUP(H564,mapping!$D:$E,2,FALSE)
                      ),
                   I564+0.002))</f>
        <v>0</v>
      </c>
      <c r="K564" s="8">
        <f t="shared" si="174"/>
        <v>3.9627532965910023E-4</v>
      </c>
      <c r="L564" s="1" t="str">
        <f>Pos!B1051</f>
        <v>US45687V1061</v>
      </c>
      <c r="M564" s="1" t="str">
        <f>_xlfn.XLOOKUP($L564,Pos!B:B,Pos!D:D,, 0)</f>
        <v>Ingersoll Rand Inc.</v>
      </c>
      <c r="N564" s="1" t="str">
        <f>_xlfn.XLOOKUP($L564,Pos!B:B,Pos!E:E,, 0)</f>
        <v>Industrial Goods &amp; Services</v>
      </c>
      <c r="O564" s="1" t="str">
        <f t="shared" si="175"/>
        <v>Industrial Goods &amp; Services_North America</v>
      </c>
      <c r="P564" s="1" t="str">
        <f>_xlfn.XLOOKUP($L564,Pos!B:B,Pos!F:F,, 0)</f>
        <v>North America</v>
      </c>
      <c r="Q564" s="1">
        <v>0</v>
      </c>
      <c r="R564" s="9">
        <f>_xlfn.XLOOKUP($L564,Pos!$B:$B,Pos!N:N,0, 0)</f>
        <v>1.64</v>
      </c>
      <c r="S564" s="9">
        <f>_xlfn.XLOOKUP($L564,Pos!$B:$B,Pos!O:O,0, 0)</f>
        <v>4.2949999999999999</v>
      </c>
      <c r="T564" s="9">
        <f>_xlfn.XLOOKUP($L564,Pos!$B:$B,Pos!P:P,0, 0)</f>
        <v>3.3</v>
      </c>
      <c r="U564" s="9">
        <f>_xlfn.XLOOKUP($L564,Pos!$B:$B,Pos!Q:Q,0, 0)</f>
        <v>0.4</v>
      </c>
      <c r="V564" s="9">
        <f>_xlfn.XLOOKUP($L564,Pos!$B:$B,Pos!R:R,0, 0)</f>
        <v>2.733333</v>
      </c>
      <c r="W564" s="9">
        <f>_xlfn.XLOOKUP($L564,Pos!$B:$B,Pos!S:S,0, 0)</f>
        <v>4.1833330000000002</v>
      </c>
      <c r="X564" s="9" t="str">
        <f>_xlfn.XLOOKUP($L564,Pos!$B:$B,Pos!J:J,0, 0)</f>
        <v>Outperform</v>
      </c>
      <c r="Y564" s="1">
        <v>0</v>
      </c>
      <c r="Z564" s="1">
        <v>0</v>
      </c>
      <c r="AA564" s="1">
        <f t="shared" si="176"/>
        <v>0</v>
      </c>
      <c r="AB564" s="9">
        <f>_xlfn.XLOOKUP(L564,Pos!B:B,Pos!K:K,-1,0)</f>
        <v>0.625</v>
      </c>
      <c r="AC564" s="1" t="e">
        <f>_xlfn.XLOOKUP($L564,Pos!$A:$A,Pos!S:S,_xlfn.XLOOKUP($L564,#REF!,#REF!, ""), 0)</f>
        <v>#REF!</v>
      </c>
      <c r="AD564" s="1" t="e">
        <f>_xlfn.XLOOKUP($L564,Pos!$A:$A,Pos!T:T,_xlfn.XLOOKUP($L564,#REF!,#REF!, ""), 0)</f>
        <v>#REF!</v>
      </c>
      <c r="AE564" s="1" t="e">
        <f>_xlfn.XLOOKUP($L564,Pos!$A:$A,Pos!U:U,_xlfn.XLOOKUP($L564,#REF!,#REF!, ""), 0)</f>
        <v>#REF!</v>
      </c>
      <c r="AF564" s="1" t="e">
        <f>_xlfn.XLOOKUP($L564,Pos!$A:$A,Pos!V:V,_xlfn.XLOOKUP($L564,#REF!,#REF!, ""), 0)</f>
        <v>#REF!</v>
      </c>
      <c r="AG564" s="1" t="e">
        <f>_xlfn.XLOOKUP($L564,Pos!$A:$A,Pos!W:W,_xlfn.XLOOKUP($L564,#REF!,#REF!, ""), 0)</f>
        <v>#REF!</v>
      </c>
      <c r="AH564" s="1" t="e">
        <f>_xlfn.XLOOKUP($L564,Pos!$A:$A,Pos!X:X,_xlfn.XLOOKUP($L564,#REF!,#REF!, ""), 0)</f>
        <v>#REF!</v>
      </c>
      <c r="AI564" s="1" t="e">
        <f>_xlfn.XLOOKUP($L564,Pos!$A:$A,Pos!Y:Y,_xlfn.XLOOKUP($L564,#REF!,#REF!, ""), 0)</f>
        <v>#REF!</v>
      </c>
      <c r="AJ564" s="1" t="e">
        <f>_xlfn.XLOOKUP($L564,Pos!$A:$A,Pos!Z:Z,_xlfn.XLOOKUP($L564,#REF!,#REF!, ""), 0)</f>
        <v>#REF!</v>
      </c>
      <c r="AK564" s="1" t="e">
        <f>_xlfn.XLOOKUP($L564,Pos!$A:$A,Pos!AA:AA,_xlfn.XLOOKUP($L564,#REF!,#REF!, ""), 0)</f>
        <v>#REF!</v>
      </c>
      <c r="AL564" s="1" t="e">
        <f>_xlfn.XLOOKUP($L564,Pos!$A:$A,Pos!AB:AB,_xlfn.XLOOKUP($L564,#REF!,#REF!, ""), 0)</f>
        <v>#REF!</v>
      </c>
      <c r="AM564" s="1" t="e">
        <f>_xlfn.XLOOKUP($L564,Pos!$A:$A,Pos!AC:AC,_xlfn.XLOOKUP($L564,#REF!,#REF!, ""), 0)</f>
        <v>#REF!</v>
      </c>
      <c r="AN564" s="1" t="e">
        <f>_xlfn.XLOOKUP($L564,Pos!$A:$A,Pos!AD:AD,_xlfn.XLOOKUP($L564,#REF!,#REF!, ""), 0)</f>
        <v>#REF!</v>
      </c>
      <c r="AO564" s="1" t="e">
        <f>_xlfn.XLOOKUP($L564,Pos!$A:$A,Pos!AE:AE,_xlfn.XLOOKUP($L564,#REF!,#REF!, ""), 0)</f>
        <v>#REF!</v>
      </c>
      <c r="AP564" s="1" t="e">
        <f>_xlfn.XLOOKUP($L564,Pos!$A:$A,Pos!AF:AF,_xlfn.XLOOKUP($L564,#REF!,#REF!, ""), 0)</f>
        <v>#REF!</v>
      </c>
      <c r="AQ564" s="1" t="e">
        <f>_xlfn.XLOOKUP($L564,Pos!$A:$A,Pos!AG:AG,_xlfn.XLOOKUP($L564,#REF!,#REF!, ""), 0)</f>
        <v>#REF!</v>
      </c>
      <c r="AR564" s="1" t="e">
        <f>_xlfn.XLOOKUP($L564,Pos!$A:$A,Pos!AH:AH,_xlfn.XLOOKUP($L564,#REF!,#REF!, ""), 0)</f>
        <v>#REF!</v>
      </c>
      <c r="AS564" s="1" t="e">
        <f>_xlfn.XLOOKUP($L564,Pos!$A:$A,Pos!AI:AI,_xlfn.XLOOKUP($L564,#REF!,#REF!, ""), 0)</f>
        <v>#REF!</v>
      </c>
      <c r="AT564" s="1" t="e">
        <f>_xlfn.XLOOKUP($L564,Pos!$A:$A,Pos!AJ:AJ,_xlfn.XLOOKUP($L564,#REF!,#REF!, ""), 0)</f>
        <v>#REF!</v>
      </c>
      <c r="AU564" s="1" t="e">
        <f>_xlfn.XLOOKUP($L564,Pos!$A:$A,Pos!AK:AK,_xlfn.XLOOKUP($L564,#REF!,#REF!, ""), 0)</f>
        <v>#REF!</v>
      </c>
      <c r="AV564" s="1" t="e">
        <f>_xlfn.XLOOKUP($L564,Pos!$A:$A,Pos!AL:AL,_xlfn.XLOOKUP($L564,#REF!,#REF!, ""), 0)</f>
        <v>#REF!</v>
      </c>
      <c r="AW564" s="1" t="e">
        <f>_xlfn.XLOOKUP($L564,Pos!$A:$A,Pos!AM:AM,_xlfn.XLOOKUP($L564,#REF!,#REF!, ""), 0)</f>
        <v>#REF!</v>
      </c>
      <c r="AX564" s="1" t="e">
        <f>_xlfn.XLOOKUP($L564,Pos!$A:$A,Pos!AN:AN,_xlfn.XLOOKUP($L564,#REF!,#REF!, ""), 0)</f>
        <v>#REF!</v>
      </c>
      <c r="AY564" s="1" t="e">
        <f>_xlfn.XLOOKUP($L564,Pos!$A:$A,Pos!AO:AO,_xlfn.XLOOKUP($L564,#REF!,#REF!, ""), 0)</f>
        <v>#REF!</v>
      </c>
      <c r="AZ564" s="7" t="str">
        <f t="shared" si="177"/>
        <v>OUT</v>
      </c>
      <c r="BA564" s="1">
        <f>IF(OR(_xlfn.XLOOKUP(L564,Pos!B:B,Pos!L:L,FALSE)="ESG Reason",_xlfn.XLOOKUP(L564,Pos!B:B,Pos!L:L,FALSE)="Blacklisted"),1,0)</f>
        <v>0</v>
      </c>
      <c r="BC564" s="11">
        <v>8.6308018493317829E-11</v>
      </c>
      <c r="BD564" s="11">
        <f>_xlfn.XLOOKUP($L564,Pos!$B:$B,Pos!H:H,0, 0)</f>
        <v>0</v>
      </c>
      <c r="BE564" s="11">
        <f>_xlfn.XLOOKUP($L564,Pos!$B:$B,Pos!I:I,0, 0)</f>
        <v>3.9627532965910023E-4</v>
      </c>
      <c r="BF564" s="18">
        <f t="shared" si="178"/>
        <v>3.9627532965910023E-4</v>
      </c>
      <c r="BG564" s="1">
        <f t="shared" si="179"/>
        <v>1</v>
      </c>
      <c r="BH564" s="1">
        <f t="shared" si="180"/>
        <v>29</v>
      </c>
      <c r="BI564" s="18">
        <f t="shared" si="181"/>
        <v>8.6308018493317829E-11</v>
      </c>
      <c r="BJ564" s="3">
        <f t="shared" si="182"/>
        <v>0</v>
      </c>
      <c r="BK564" s="18">
        <f t="shared" si="183"/>
        <v>0</v>
      </c>
    </row>
    <row r="565" spans="3:63" x14ac:dyDescent="0.25">
      <c r="C565" s="3"/>
      <c r="D565" s="3"/>
      <c r="E565" s="3"/>
      <c r="F565" s="3"/>
      <c r="G565" s="51" t="s">
        <v>500</v>
      </c>
      <c r="H565" s="8" t="str">
        <f t="shared" si="173"/>
        <v>0%North America</v>
      </c>
      <c r="I565" s="11" cm="1">
        <f t="array" ref="I565">IF(
   AZ565 = "OUT", 0,IF(
   BD565 &gt;= LARGE(IF(ISNUMBER(BD:BD), BD:BD), 3),
   BE565 - 0.001,
   IF(BE565 &gt;=VLOOKUP(P565,mapping!$A:$B,2,FALSE), BE565,VLOOKUP(P565,mapping!$A$2:$B$8,2,FALSE))
))</f>
        <v>0</v>
      </c>
      <c r="J565" s="11" cm="1">
        <f t="array" ref="J565">IF(
    AZ565="OUT",0,IF(IF(
                      BD565&gt;=LARGE(IF(ISNUMBER(BD:BD),BD:BD),3),
                      BE565+0.001,
                      VLOOKUP(H565,mapping!$D:$E,2,FALSE)
                      )&gt;I565,
                   IF(
                      BD565&gt;=LARGE(IF(ISNUMBER(BD:BD),BD:BD),3),
                      BE565+0.001,
                      VLOOKUP(H565,mapping!$D:$E,2,FALSE)
                      ),
                   I565+0.002))</f>
        <v>0</v>
      </c>
      <c r="K565" s="8">
        <f t="shared" si="174"/>
        <v>3.9471609267156859E-4</v>
      </c>
      <c r="L565" s="1" t="str">
        <f>Pos!B137</f>
        <v>CA8667961053</v>
      </c>
      <c r="M565" s="1" t="str">
        <f>_xlfn.XLOOKUP($L565,Pos!B:B,Pos!D:D,, 0)</f>
        <v>Sun Life Financial Inc.</v>
      </c>
      <c r="N565" s="1" t="str">
        <f>_xlfn.XLOOKUP($L565,Pos!B:B,Pos!E:E,, 0)</f>
        <v>Insurance</v>
      </c>
      <c r="O565" s="1" t="str">
        <f t="shared" si="175"/>
        <v>Insurance_North America</v>
      </c>
      <c r="P565" s="1" t="str">
        <f>_xlfn.XLOOKUP($L565,Pos!B:B,Pos!F:F,, 0)</f>
        <v>North America</v>
      </c>
      <c r="Q565" s="1">
        <v>0</v>
      </c>
      <c r="R565" s="9">
        <f>_xlfn.XLOOKUP($L565,Pos!$B:$B,Pos!N:N,0, 0)</f>
        <v>7.85</v>
      </c>
      <c r="S565" s="9">
        <f>_xlfn.XLOOKUP($L565,Pos!$B:$B,Pos!O:O,0, 0)</f>
        <v>5.03</v>
      </c>
      <c r="T565" s="9">
        <f>_xlfn.XLOOKUP($L565,Pos!$B:$B,Pos!P:P,0, 0)</f>
        <v>2.25</v>
      </c>
      <c r="U565" s="9">
        <f>_xlfn.XLOOKUP($L565,Pos!$B:$B,Pos!Q:Q,0, 0)</f>
        <v>2.1</v>
      </c>
      <c r="V565" s="9">
        <f>_xlfn.XLOOKUP($L565,Pos!$B:$B,Pos!R:R,0, 0)</f>
        <v>8.4333329999999993</v>
      </c>
      <c r="W565" s="9">
        <f>_xlfn.XLOOKUP($L565,Pos!$B:$B,Pos!S:S,0, 0)</f>
        <v>2.400833</v>
      </c>
      <c r="X565" s="9" t="str">
        <f>_xlfn.XLOOKUP($L565,Pos!$B:$B,Pos!J:J,0, 0)</f>
        <v>Outperform</v>
      </c>
      <c r="Y565" s="1">
        <v>0</v>
      </c>
      <c r="Z565" s="1">
        <v>0</v>
      </c>
      <c r="AA565" s="1">
        <f t="shared" si="176"/>
        <v>0</v>
      </c>
      <c r="AB565" s="9">
        <f>_xlfn.XLOOKUP(L565,Pos!B:B,Pos!K:K,-1,0)</f>
        <v>-1</v>
      </c>
      <c r="AC565" s="1" t="e">
        <f>_xlfn.XLOOKUP($L565,Pos!$A:$A,Pos!S:S,_xlfn.XLOOKUP($L565,#REF!,#REF!, ""), 0)</f>
        <v>#REF!</v>
      </c>
      <c r="AD565" s="1" t="e">
        <f>_xlfn.XLOOKUP($L565,Pos!$A:$A,Pos!T:T,_xlfn.XLOOKUP($L565,#REF!,#REF!, ""), 0)</f>
        <v>#REF!</v>
      </c>
      <c r="AE565" s="1" t="e">
        <f>_xlfn.XLOOKUP($L565,Pos!$A:$A,Pos!U:U,_xlfn.XLOOKUP($L565,#REF!,#REF!, ""), 0)</f>
        <v>#REF!</v>
      </c>
      <c r="AF565" s="1" t="e">
        <f>_xlfn.XLOOKUP($L565,Pos!$A:$A,Pos!V:V,_xlfn.XLOOKUP($L565,#REF!,#REF!, ""), 0)</f>
        <v>#REF!</v>
      </c>
      <c r="AG565" s="1" t="e">
        <f>_xlfn.XLOOKUP($L565,Pos!$A:$A,Pos!W:W,_xlfn.XLOOKUP($L565,#REF!,#REF!, ""), 0)</f>
        <v>#REF!</v>
      </c>
      <c r="AH565" s="1" t="e">
        <f>_xlfn.XLOOKUP($L565,Pos!$A:$A,Pos!X:X,_xlfn.XLOOKUP($L565,#REF!,#REF!, ""), 0)</f>
        <v>#REF!</v>
      </c>
      <c r="AI565" s="1" t="e">
        <f>_xlfn.XLOOKUP($L565,Pos!$A:$A,Pos!Y:Y,_xlfn.XLOOKUP($L565,#REF!,#REF!, ""), 0)</f>
        <v>#REF!</v>
      </c>
      <c r="AJ565" s="1" t="e">
        <f>_xlfn.XLOOKUP($L565,Pos!$A:$A,Pos!Z:Z,_xlfn.XLOOKUP($L565,#REF!,#REF!, ""), 0)</f>
        <v>#REF!</v>
      </c>
      <c r="AK565" s="1" t="e">
        <f>_xlfn.XLOOKUP($L565,Pos!$A:$A,Pos!AA:AA,_xlfn.XLOOKUP($L565,#REF!,#REF!, ""), 0)</f>
        <v>#REF!</v>
      </c>
      <c r="AL565" s="1" t="e">
        <f>_xlfn.XLOOKUP($L565,Pos!$A:$A,Pos!AB:AB,_xlfn.XLOOKUP($L565,#REF!,#REF!, ""), 0)</f>
        <v>#REF!</v>
      </c>
      <c r="AM565" s="1" t="e">
        <f>_xlfn.XLOOKUP($L565,Pos!$A:$A,Pos!AC:AC,_xlfn.XLOOKUP($L565,#REF!,#REF!, ""), 0)</f>
        <v>#REF!</v>
      </c>
      <c r="AN565" s="1" t="e">
        <f>_xlfn.XLOOKUP($L565,Pos!$A:$A,Pos!AD:AD,_xlfn.XLOOKUP($L565,#REF!,#REF!, ""), 0)</f>
        <v>#REF!</v>
      </c>
      <c r="AO565" s="1" t="e">
        <f>_xlfn.XLOOKUP($L565,Pos!$A:$A,Pos!AE:AE,_xlfn.XLOOKUP($L565,#REF!,#REF!, ""), 0)</f>
        <v>#REF!</v>
      </c>
      <c r="AP565" s="1" t="e">
        <f>_xlfn.XLOOKUP($L565,Pos!$A:$A,Pos!AF:AF,_xlfn.XLOOKUP($L565,#REF!,#REF!, ""), 0)</f>
        <v>#REF!</v>
      </c>
      <c r="AQ565" s="1" t="e">
        <f>_xlfn.XLOOKUP($L565,Pos!$A:$A,Pos!AG:AG,_xlfn.XLOOKUP($L565,#REF!,#REF!, ""), 0)</f>
        <v>#REF!</v>
      </c>
      <c r="AR565" s="1" t="e">
        <f>_xlfn.XLOOKUP($L565,Pos!$A:$A,Pos!AH:AH,_xlfn.XLOOKUP($L565,#REF!,#REF!, ""), 0)</f>
        <v>#REF!</v>
      </c>
      <c r="AS565" s="1" t="e">
        <f>_xlfn.XLOOKUP($L565,Pos!$A:$A,Pos!AI:AI,_xlfn.XLOOKUP($L565,#REF!,#REF!, ""), 0)</f>
        <v>#REF!</v>
      </c>
      <c r="AT565" s="1" t="e">
        <f>_xlfn.XLOOKUP($L565,Pos!$A:$A,Pos!AJ:AJ,_xlfn.XLOOKUP($L565,#REF!,#REF!, ""), 0)</f>
        <v>#REF!</v>
      </c>
      <c r="AU565" s="1" t="e">
        <f>_xlfn.XLOOKUP($L565,Pos!$A:$A,Pos!AK:AK,_xlfn.XLOOKUP($L565,#REF!,#REF!, ""), 0)</f>
        <v>#REF!</v>
      </c>
      <c r="AV565" s="1" t="e">
        <f>_xlfn.XLOOKUP($L565,Pos!$A:$A,Pos!AL:AL,_xlfn.XLOOKUP($L565,#REF!,#REF!, ""), 0)</f>
        <v>#REF!</v>
      </c>
      <c r="AW565" s="1" t="e">
        <f>_xlfn.XLOOKUP($L565,Pos!$A:$A,Pos!AM:AM,_xlfn.XLOOKUP($L565,#REF!,#REF!, ""), 0)</f>
        <v>#REF!</v>
      </c>
      <c r="AX565" s="1" t="e">
        <f>_xlfn.XLOOKUP($L565,Pos!$A:$A,Pos!AN:AN,_xlfn.XLOOKUP($L565,#REF!,#REF!, ""), 0)</f>
        <v>#REF!</v>
      </c>
      <c r="AY565" s="1" t="e">
        <f>_xlfn.XLOOKUP($L565,Pos!$A:$A,Pos!AO:AO,_xlfn.XLOOKUP($L565,#REF!,#REF!, ""), 0)</f>
        <v>#REF!</v>
      </c>
      <c r="AZ565" s="7" t="str">
        <f t="shared" si="177"/>
        <v>OUT</v>
      </c>
      <c r="BA565" s="1">
        <f>IF(OR(_xlfn.XLOOKUP(L565,Pos!B:B,Pos!L:L,FALSE)="ESG Reason",_xlfn.XLOOKUP(L565,Pos!B:B,Pos!L:L,FALSE)="Blacklisted"),1,0)</f>
        <v>0</v>
      </c>
      <c r="BC565" s="11">
        <v>9.1408940145660709E-11</v>
      </c>
      <c r="BD565" s="11">
        <f>_xlfn.XLOOKUP($L565,Pos!$B:$B,Pos!H:H,0, 0)</f>
        <v>0</v>
      </c>
      <c r="BE565" s="11">
        <f>_xlfn.XLOOKUP($L565,Pos!$B:$B,Pos!I:I,0, 0)</f>
        <v>3.9471609267156859E-4</v>
      </c>
      <c r="BF565" s="18">
        <f t="shared" si="178"/>
        <v>3.9471609267156859E-4</v>
      </c>
      <c r="BG565" s="1">
        <f t="shared" si="179"/>
        <v>1</v>
      </c>
      <c r="BH565" s="1">
        <f t="shared" si="180"/>
        <v>30</v>
      </c>
      <c r="BI565" s="18">
        <f t="shared" si="181"/>
        <v>9.1408940145660709E-11</v>
      </c>
      <c r="BJ565" s="3">
        <f t="shared" si="182"/>
        <v>0</v>
      </c>
      <c r="BK565" s="18">
        <f t="shared" si="183"/>
        <v>0</v>
      </c>
    </row>
    <row r="566" spans="3:63" x14ac:dyDescent="0.25">
      <c r="C566" s="3"/>
      <c r="D566" s="3"/>
      <c r="E566" s="3"/>
      <c r="F566" s="3"/>
      <c r="G566" s="51" t="s">
        <v>492</v>
      </c>
      <c r="H566" s="8" t="str">
        <f t="shared" si="173"/>
        <v>0%Others</v>
      </c>
      <c r="I566" s="11" cm="1">
        <f t="array" ref="I566">IF(
   AZ566 = "OUT", 0,IF(
   BD566 &gt;= LARGE(IF(ISNUMBER(BD:BD), BD:BD), 3),
   BE566 - 0.001,
   IF(BE566 &gt;=VLOOKUP(P566,mapping!$A:$B,2,FALSE), BE566,VLOOKUP(P566,mapping!$A$2:$B$8,2,FALSE))
))</f>
        <v>0</v>
      </c>
      <c r="J566" s="11" cm="1">
        <f t="array" ref="J566">IF(
    AZ566="OUT",0,IF(IF(
                      BD566&gt;=LARGE(IF(ISNUMBER(BD:BD),BD:BD),3),
                      BE566+0.001,
                      VLOOKUP(H566,mapping!$D:$E,2,FALSE)
                      )&gt;I566,
                   IF(
                      BD566&gt;=LARGE(IF(ISNUMBER(BD:BD),BD:BD),3),
                      BE566+0.001,
                      VLOOKUP(H566,mapping!$D:$E,2,FALSE)
                      ),
                   I566+0.002))</f>
        <v>0</v>
      </c>
      <c r="K566" s="8">
        <f t="shared" si="174"/>
        <v>3.9469598961611678E-4</v>
      </c>
      <c r="L566" s="1" t="str">
        <f>Pos!B789</f>
        <v>SG1M31001969</v>
      </c>
      <c r="M566" s="1" t="str">
        <f>_xlfn.XLOOKUP($L566,Pos!B:B,Pos!D:D,, 0)</f>
        <v>United Overseas Bank Limited</v>
      </c>
      <c r="N566" s="1" t="str">
        <f>_xlfn.XLOOKUP($L566,Pos!B:B,Pos!E:E,, 0)</f>
        <v>Banks</v>
      </c>
      <c r="O566" s="1" t="str">
        <f t="shared" si="175"/>
        <v>Banks_Others</v>
      </c>
      <c r="P566" s="1" t="str">
        <f>_xlfn.XLOOKUP($L566,Pos!B:B,Pos!F:F,, 0)</f>
        <v>Others</v>
      </c>
      <c r="Q566" s="1">
        <v>0</v>
      </c>
      <c r="R566" s="9">
        <f>_xlfn.XLOOKUP($L566,Pos!$B:$B,Pos!N:N,0, 0)</f>
        <v>7.13</v>
      </c>
      <c r="S566" s="9">
        <f>_xlfn.XLOOKUP($L566,Pos!$B:$B,Pos!O:O,0, 0)</f>
        <v>4.54</v>
      </c>
      <c r="T566" s="9">
        <f>_xlfn.XLOOKUP($L566,Pos!$B:$B,Pos!P:P,0, 0)</f>
        <v>6.1</v>
      </c>
      <c r="U566" s="9">
        <f>_xlfn.XLOOKUP($L566,Pos!$B:$B,Pos!Q:Q,0, 0)</f>
        <v>0.2</v>
      </c>
      <c r="V566" s="9">
        <f>_xlfn.XLOOKUP($L566,Pos!$B:$B,Pos!R:R,0, 0)</f>
        <v>9.3666669999999996</v>
      </c>
      <c r="W566" s="9">
        <f>_xlfn.XLOOKUP($L566,Pos!$B:$B,Pos!S:S,0, 0)</f>
        <v>4.8125</v>
      </c>
      <c r="X566" s="9" t="str">
        <f>_xlfn.XLOOKUP($L566,Pos!$B:$B,Pos!J:J,0, 0)</f>
        <v>Hold</v>
      </c>
      <c r="Y566" s="1">
        <v>0</v>
      </c>
      <c r="Z566" s="1">
        <v>0</v>
      </c>
      <c r="AA566" s="1">
        <f t="shared" si="176"/>
        <v>0</v>
      </c>
      <c r="AB566" s="9">
        <f>_xlfn.XLOOKUP(L566,Pos!B:B,Pos!K:K,-1,0)</f>
        <v>-1</v>
      </c>
      <c r="AC566" s="1" t="e">
        <f>_xlfn.XLOOKUP($L566,Pos!$A:$A,Pos!S:S,_xlfn.XLOOKUP($L566,#REF!,#REF!, ""), 0)</f>
        <v>#REF!</v>
      </c>
      <c r="AD566" s="1" t="e">
        <f>_xlfn.XLOOKUP($L566,Pos!$A:$A,Pos!T:T,_xlfn.XLOOKUP($L566,#REF!,#REF!, ""), 0)</f>
        <v>#REF!</v>
      </c>
      <c r="AE566" s="1" t="e">
        <f>_xlfn.XLOOKUP($L566,Pos!$A:$A,Pos!U:U,_xlfn.XLOOKUP($L566,#REF!,#REF!, ""), 0)</f>
        <v>#REF!</v>
      </c>
      <c r="AF566" s="1" t="e">
        <f>_xlfn.XLOOKUP($L566,Pos!$A:$A,Pos!V:V,_xlfn.XLOOKUP($L566,#REF!,#REF!, ""), 0)</f>
        <v>#REF!</v>
      </c>
      <c r="AG566" s="1" t="e">
        <f>_xlfn.XLOOKUP($L566,Pos!$A:$A,Pos!W:W,_xlfn.XLOOKUP($L566,#REF!,#REF!, ""), 0)</f>
        <v>#REF!</v>
      </c>
      <c r="AH566" s="1" t="e">
        <f>_xlfn.XLOOKUP($L566,Pos!$A:$A,Pos!X:X,_xlfn.XLOOKUP($L566,#REF!,#REF!, ""), 0)</f>
        <v>#REF!</v>
      </c>
      <c r="AI566" s="1" t="e">
        <f>_xlfn.XLOOKUP($L566,Pos!$A:$A,Pos!Y:Y,_xlfn.XLOOKUP($L566,#REF!,#REF!, ""), 0)</f>
        <v>#REF!</v>
      </c>
      <c r="AJ566" s="1" t="e">
        <f>_xlfn.XLOOKUP($L566,Pos!$A:$A,Pos!Z:Z,_xlfn.XLOOKUP($L566,#REF!,#REF!, ""), 0)</f>
        <v>#REF!</v>
      </c>
      <c r="AK566" s="1" t="e">
        <f>_xlfn.XLOOKUP($L566,Pos!$A:$A,Pos!AA:AA,_xlfn.XLOOKUP($L566,#REF!,#REF!, ""), 0)</f>
        <v>#REF!</v>
      </c>
      <c r="AL566" s="1" t="e">
        <f>_xlfn.XLOOKUP($L566,Pos!$A:$A,Pos!AB:AB,_xlfn.XLOOKUP($L566,#REF!,#REF!, ""), 0)</f>
        <v>#REF!</v>
      </c>
      <c r="AM566" s="1" t="e">
        <f>_xlfn.XLOOKUP($L566,Pos!$A:$A,Pos!AC:AC,_xlfn.XLOOKUP($L566,#REF!,#REF!, ""), 0)</f>
        <v>#REF!</v>
      </c>
      <c r="AN566" s="1" t="e">
        <f>_xlfn.XLOOKUP($L566,Pos!$A:$A,Pos!AD:AD,_xlfn.XLOOKUP($L566,#REF!,#REF!, ""), 0)</f>
        <v>#REF!</v>
      </c>
      <c r="AO566" s="1" t="e">
        <f>_xlfn.XLOOKUP($L566,Pos!$A:$A,Pos!AE:AE,_xlfn.XLOOKUP($L566,#REF!,#REF!, ""), 0)</f>
        <v>#REF!</v>
      </c>
      <c r="AP566" s="1" t="e">
        <f>_xlfn.XLOOKUP($L566,Pos!$A:$A,Pos!AF:AF,_xlfn.XLOOKUP($L566,#REF!,#REF!, ""), 0)</f>
        <v>#REF!</v>
      </c>
      <c r="AQ566" s="1" t="e">
        <f>_xlfn.XLOOKUP($L566,Pos!$A:$A,Pos!AG:AG,_xlfn.XLOOKUP($L566,#REF!,#REF!, ""), 0)</f>
        <v>#REF!</v>
      </c>
      <c r="AR566" s="1" t="e">
        <f>_xlfn.XLOOKUP($L566,Pos!$A:$A,Pos!AH:AH,_xlfn.XLOOKUP($L566,#REF!,#REF!, ""), 0)</f>
        <v>#REF!</v>
      </c>
      <c r="AS566" s="1" t="e">
        <f>_xlfn.XLOOKUP($L566,Pos!$A:$A,Pos!AI:AI,_xlfn.XLOOKUP($L566,#REF!,#REF!, ""), 0)</f>
        <v>#REF!</v>
      </c>
      <c r="AT566" s="1" t="e">
        <f>_xlfn.XLOOKUP($L566,Pos!$A:$A,Pos!AJ:AJ,_xlfn.XLOOKUP($L566,#REF!,#REF!, ""), 0)</f>
        <v>#REF!</v>
      </c>
      <c r="AU566" s="1" t="e">
        <f>_xlfn.XLOOKUP($L566,Pos!$A:$A,Pos!AK:AK,_xlfn.XLOOKUP($L566,#REF!,#REF!, ""), 0)</f>
        <v>#REF!</v>
      </c>
      <c r="AV566" s="1" t="e">
        <f>_xlfn.XLOOKUP($L566,Pos!$A:$A,Pos!AL:AL,_xlfn.XLOOKUP($L566,#REF!,#REF!, ""), 0)</f>
        <v>#REF!</v>
      </c>
      <c r="AW566" s="1" t="e">
        <f>_xlfn.XLOOKUP($L566,Pos!$A:$A,Pos!AM:AM,_xlfn.XLOOKUP($L566,#REF!,#REF!, ""), 0)</f>
        <v>#REF!</v>
      </c>
      <c r="AX566" s="1" t="e">
        <f>_xlfn.XLOOKUP($L566,Pos!$A:$A,Pos!AN:AN,_xlfn.XLOOKUP($L566,#REF!,#REF!, ""), 0)</f>
        <v>#REF!</v>
      </c>
      <c r="AY566" s="1" t="e">
        <f>_xlfn.XLOOKUP($L566,Pos!$A:$A,Pos!AO:AO,_xlfn.XLOOKUP($L566,#REF!,#REF!, ""), 0)</f>
        <v>#REF!</v>
      </c>
      <c r="AZ566" s="7" t="str">
        <f t="shared" si="177"/>
        <v>OUT</v>
      </c>
      <c r="BA566" s="1">
        <f>IF(OR(_xlfn.XLOOKUP(L566,Pos!B:B,Pos!L:L,FALSE)="ESG Reason",_xlfn.XLOOKUP(L566,Pos!B:B,Pos!L:L,FALSE)="Blacklisted"),1,0)</f>
        <v>0</v>
      </c>
      <c r="BC566" s="11">
        <v>1.3221080800124209E-10</v>
      </c>
      <c r="BD566" s="11">
        <f>_xlfn.XLOOKUP($L566,Pos!$B:$B,Pos!H:H,0, 0)</f>
        <v>0</v>
      </c>
      <c r="BE566" s="11">
        <f>_xlfn.XLOOKUP($L566,Pos!$B:$B,Pos!I:I,0, 0)</f>
        <v>3.9469598961611678E-4</v>
      </c>
      <c r="BF566" s="18">
        <f t="shared" si="178"/>
        <v>3.9469598961611678E-4</v>
      </c>
      <c r="BG566" s="1">
        <f t="shared" si="179"/>
        <v>3</v>
      </c>
      <c r="BH566" s="1">
        <f t="shared" si="180"/>
        <v>40</v>
      </c>
      <c r="BI566" s="18">
        <f t="shared" si="181"/>
        <v>1.3221080800124209E-10</v>
      </c>
      <c r="BJ566" s="3">
        <f t="shared" si="182"/>
        <v>0</v>
      </c>
      <c r="BK566" s="18">
        <f t="shared" si="183"/>
        <v>0</v>
      </c>
    </row>
    <row r="567" spans="3:63" x14ac:dyDescent="0.25">
      <c r="C567" s="3"/>
      <c r="D567" s="3"/>
      <c r="E567" s="3"/>
      <c r="F567" s="3"/>
      <c r="G567" s="51" t="s">
        <v>490</v>
      </c>
      <c r="H567" s="8" t="str">
        <f t="shared" si="173"/>
        <v>0%Others</v>
      </c>
      <c r="I567" s="11" cm="1">
        <f t="array" ref="I567">IF(
   AZ567 = "OUT", 0,IF(
   BD567 &gt;= LARGE(IF(ISNUMBER(BD:BD), BD:BD), 3),
   BE567 - 0.001,
   IF(BE567 &gt;=VLOOKUP(P567,mapping!$A:$B,2,FALSE), BE567,VLOOKUP(P567,mapping!$A$2:$B$8,2,FALSE))
))</f>
        <v>0</v>
      </c>
      <c r="J567" s="11" cm="1">
        <f t="array" ref="J567">IF(
    AZ567="OUT",0,IF(IF(
                      BD567&gt;=LARGE(IF(ISNUMBER(BD:BD),BD:BD),3),
                      BE567+0.001,
                      VLOOKUP(H567,mapping!$D:$E,2,FALSE)
                      )&gt;I567,
                   IF(
                      BD567&gt;=LARGE(IF(ISNUMBER(BD:BD),BD:BD),3),
                      BE567+0.001,
                      VLOOKUP(H567,mapping!$D:$E,2,FALSE)
                      ),
                   I567+0.002))</f>
        <v>0</v>
      </c>
      <c r="K567" s="8">
        <f t="shared" si="174"/>
        <v>3.9395977771969468E-4</v>
      </c>
      <c r="L567" s="1" t="str">
        <f>Pos!B625</f>
        <v>JP3735400008</v>
      </c>
      <c r="M567" s="1" t="str">
        <f>_xlfn.XLOOKUP($L567,Pos!B:B,Pos!D:D,, 0)</f>
        <v>NTT Inc</v>
      </c>
      <c r="N567" s="1" t="str">
        <f>_xlfn.XLOOKUP($L567,Pos!B:B,Pos!E:E,, 0)</f>
        <v>Telecommunications</v>
      </c>
      <c r="O567" s="1" t="str">
        <f t="shared" si="175"/>
        <v>Telecommunications_Others</v>
      </c>
      <c r="P567" s="1" t="str">
        <f>_xlfn.XLOOKUP($L567,Pos!B:B,Pos!F:F,, 0)</f>
        <v>Others</v>
      </c>
      <c r="Q567" s="1">
        <v>0</v>
      </c>
      <c r="R567" s="9">
        <f>_xlfn.XLOOKUP($L567,Pos!$B:$B,Pos!N:N,0, 0)</f>
        <v>3.77</v>
      </c>
      <c r="S567" s="9">
        <f>_xlfn.XLOOKUP($L567,Pos!$B:$B,Pos!O:O,0, 0)</f>
        <v>6.5694999999999997</v>
      </c>
      <c r="T567" s="9">
        <f>_xlfn.XLOOKUP($L567,Pos!$B:$B,Pos!P:P,0, 0)</f>
        <v>3.45</v>
      </c>
      <c r="U567" s="9">
        <f>_xlfn.XLOOKUP($L567,Pos!$B:$B,Pos!Q:Q,0, 0)</f>
        <v>0.5</v>
      </c>
      <c r="V567" s="9">
        <f>_xlfn.XLOOKUP($L567,Pos!$B:$B,Pos!R:R,0, 0)</f>
        <v>8.6666670000000003</v>
      </c>
      <c r="W567" s="9">
        <f>_xlfn.XLOOKUP($L567,Pos!$B:$B,Pos!S:S,0, 0)</f>
        <v>2.976667</v>
      </c>
      <c r="X567" s="9" t="str">
        <f>_xlfn.XLOOKUP($L567,Pos!$B:$B,Pos!J:J,0, 0)</f>
        <v>Outperform</v>
      </c>
      <c r="Y567" s="1">
        <v>0</v>
      </c>
      <c r="Z567" s="1">
        <v>0</v>
      </c>
      <c r="AA567" s="1">
        <f t="shared" si="176"/>
        <v>0</v>
      </c>
      <c r="AB567" s="9">
        <f>_xlfn.XLOOKUP(L567,Pos!B:B,Pos!K:K,-1,0)</f>
        <v>1.666666666666667</v>
      </c>
      <c r="AC567" s="1" t="e">
        <f>_xlfn.XLOOKUP($L567,Pos!$A:$A,Pos!S:S,_xlfn.XLOOKUP($L567,#REF!,#REF!, ""), 0)</f>
        <v>#REF!</v>
      </c>
      <c r="AD567" s="1" t="e">
        <f>_xlfn.XLOOKUP($L567,Pos!$A:$A,Pos!T:T,_xlfn.XLOOKUP($L567,#REF!,#REF!, ""), 0)</f>
        <v>#REF!</v>
      </c>
      <c r="AE567" s="1" t="e">
        <f>_xlfn.XLOOKUP($L567,Pos!$A:$A,Pos!U:U,_xlfn.XLOOKUP($L567,#REF!,#REF!, ""), 0)</f>
        <v>#REF!</v>
      </c>
      <c r="AF567" s="1" t="e">
        <f>_xlfn.XLOOKUP($L567,Pos!$A:$A,Pos!V:V,_xlfn.XLOOKUP($L567,#REF!,#REF!, ""), 0)</f>
        <v>#REF!</v>
      </c>
      <c r="AG567" s="1" t="e">
        <f>_xlfn.XLOOKUP($L567,Pos!$A:$A,Pos!W:W,_xlfn.XLOOKUP($L567,#REF!,#REF!, ""), 0)</f>
        <v>#REF!</v>
      </c>
      <c r="AH567" s="1" t="e">
        <f>_xlfn.XLOOKUP($L567,Pos!$A:$A,Pos!X:X,_xlfn.XLOOKUP($L567,#REF!,#REF!, ""), 0)</f>
        <v>#REF!</v>
      </c>
      <c r="AI567" s="1" t="e">
        <f>_xlfn.XLOOKUP($L567,Pos!$A:$A,Pos!Y:Y,_xlfn.XLOOKUP($L567,#REF!,#REF!, ""), 0)</f>
        <v>#REF!</v>
      </c>
      <c r="AJ567" s="1" t="e">
        <f>_xlfn.XLOOKUP($L567,Pos!$A:$A,Pos!Z:Z,_xlfn.XLOOKUP($L567,#REF!,#REF!, ""), 0)</f>
        <v>#REF!</v>
      </c>
      <c r="AK567" s="1" t="e">
        <f>_xlfn.XLOOKUP($L567,Pos!$A:$A,Pos!AA:AA,_xlfn.XLOOKUP($L567,#REF!,#REF!, ""), 0)</f>
        <v>#REF!</v>
      </c>
      <c r="AL567" s="1" t="e">
        <f>_xlfn.XLOOKUP($L567,Pos!$A:$A,Pos!AB:AB,_xlfn.XLOOKUP($L567,#REF!,#REF!, ""), 0)</f>
        <v>#REF!</v>
      </c>
      <c r="AM567" s="1" t="e">
        <f>_xlfn.XLOOKUP($L567,Pos!$A:$A,Pos!AC:AC,_xlfn.XLOOKUP($L567,#REF!,#REF!, ""), 0)</f>
        <v>#REF!</v>
      </c>
      <c r="AN567" s="1" t="e">
        <f>_xlfn.XLOOKUP($L567,Pos!$A:$A,Pos!AD:AD,_xlfn.XLOOKUP($L567,#REF!,#REF!, ""), 0)</f>
        <v>#REF!</v>
      </c>
      <c r="AO567" s="1" t="e">
        <f>_xlfn.XLOOKUP($L567,Pos!$A:$A,Pos!AE:AE,_xlfn.XLOOKUP($L567,#REF!,#REF!, ""), 0)</f>
        <v>#REF!</v>
      </c>
      <c r="AP567" s="1" t="e">
        <f>_xlfn.XLOOKUP($L567,Pos!$A:$A,Pos!AF:AF,_xlfn.XLOOKUP($L567,#REF!,#REF!, ""), 0)</f>
        <v>#REF!</v>
      </c>
      <c r="AQ567" s="1" t="e">
        <f>_xlfn.XLOOKUP($L567,Pos!$A:$A,Pos!AG:AG,_xlfn.XLOOKUP($L567,#REF!,#REF!, ""), 0)</f>
        <v>#REF!</v>
      </c>
      <c r="AR567" s="1" t="e">
        <f>_xlfn.XLOOKUP($L567,Pos!$A:$A,Pos!AH:AH,_xlfn.XLOOKUP($L567,#REF!,#REF!, ""), 0)</f>
        <v>#REF!</v>
      </c>
      <c r="AS567" s="1" t="e">
        <f>_xlfn.XLOOKUP($L567,Pos!$A:$A,Pos!AI:AI,_xlfn.XLOOKUP($L567,#REF!,#REF!, ""), 0)</f>
        <v>#REF!</v>
      </c>
      <c r="AT567" s="1" t="e">
        <f>_xlfn.XLOOKUP($L567,Pos!$A:$A,Pos!AJ:AJ,_xlfn.XLOOKUP($L567,#REF!,#REF!, ""), 0)</f>
        <v>#REF!</v>
      </c>
      <c r="AU567" s="1" t="e">
        <f>_xlfn.XLOOKUP($L567,Pos!$A:$A,Pos!AK:AK,_xlfn.XLOOKUP($L567,#REF!,#REF!, ""), 0)</f>
        <v>#REF!</v>
      </c>
      <c r="AV567" s="1" t="e">
        <f>_xlfn.XLOOKUP($L567,Pos!$A:$A,Pos!AL:AL,_xlfn.XLOOKUP($L567,#REF!,#REF!, ""), 0)</f>
        <v>#REF!</v>
      </c>
      <c r="AW567" s="1" t="e">
        <f>_xlfn.XLOOKUP($L567,Pos!$A:$A,Pos!AM:AM,_xlfn.XLOOKUP($L567,#REF!,#REF!, ""), 0)</f>
        <v>#REF!</v>
      </c>
      <c r="AX567" s="1" t="e">
        <f>_xlfn.XLOOKUP($L567,Pos!$A:$A,Pos!AN:AN,_xlfn.XLOOKUP($L567,#REF!,#REF!, ""), 0)</f>
        <v>#REF!</v>
      </c>
      <c r="AY567" s="1" t="e">
        <f>_xlfn.XLOOKUP($L567,Pos!$A:$A,Pos!AO:AO,_xlfn.XLOOKUP($L567,#REF!,#REF!, ""), 0)</f>
        <v>#REF!</v>
      </c>
      <c r="AZ567" s="7" t="str">
        <f t="shared" si="177"/>
        <v>OUT</v>
      </c>
      <c r="BA567" s="1">
        <f>IF(OR(_xlfn.XLOOKUP(L567,Pos!B:B,Pos!L:L,FALSE)="ESG Reason",_xlfn.XLOOKUP(L567,Pos!B:B,Pos!L:L,FALSE)="Blacklisted"),1,0)</f>
        <v>0</v>
      </c>
      <c r="BC567" s="11">
        <v>9.1140390294164257E-11</v>
      </c>
      <c r="BD567" s="11">
        <f>_xlfn.XLOOKUP($L567,Pos!$B:$B,Pos!H:H,0, 0)</f>
        <v>0</v>
      </c>
      <c r="BE567" s="11">
        <f>_xlfn.XLOOKUP($L567,Pos!$B:$B,Pos!I:I,0, 0)</f>
        <v>3.9395977771969468E-4</v>
      </c>
      <c r="BF567" s="18">
        <f t="shared" si="178"/>
        <v>3.9395977771969468E-4</v>
      </c>
      <c r="BG567" s="1">
        <f t="shared" si="179"/>
        <v>3</v>
      </c>
      <c r="BH567" s="1">
        <f t="shared" si="180"/>
        <v>55</v>
      </c>
      <c r="BI567" s="18">
        <f t="shared" si="181"/>
        <v>9.1140390294164257E-11</v>
      </c>
      <c r="BJ567" s="3">
        <f t="shared" si="182"/>
        <v>0</v>
      </c>
      <c r="BK567" s="18">
        <f t="shared" si="183"/>
        <v>0</v>
      </c>
    </row>
    <row r="568" spans="3:63" x14ac:dyDescent="0.25">
      <c r="C568" s="3"/>
      <c r="D568" s="3"/>
      <c r="E568" s="3"/>
      <c r="F568" s="3"/>
      <c r="G568" s="51" t="s">
        <v>493</v>
      </c>
      <c r="H568" s="8" t="str">
        <f t="shared" si="173"/>
        <v>0%West Europe</v>
      </c>
      <c r="I568" s="11" cm="1">
        <f t="array" ref="I568">IF(
   AZ568 = "OUT", 0,IF(
   BD568 &gt;= LARGE(IF(ISNUMBER(BD:BD), BD:BD), 3),
   BE568 - 0.001,
   IF(BE568 &gt;=VLOOKUP(P568,mapping!$A:$B,2,FALSE), BE568,VLOOKUP(P568,mapping!$A$2:$B$8,2,FALSE))
))</f>
        <v>0</v>
      </c>
      <c r="J568" s="11" cm="1">
        <f t="array" ref="J568">IF(
    AZ568="OUT",0,IF(IF(
                      BD568&gt;=LARGE(IF(ISNUMBER(BD:BD),BD:BD),3),
                      BE568+0.001,
                      VLOOKUP(H568,mapping!$D:$E,2,FALSE)
                      )&gt;I568,
                   IF(
                      BD568&gt;=LARGE(IF(ISNUMBER(BD:BD),BD:BD),3),
                      BE568+0.001,
                      VLOOKUP(H568,mapping!$D:$E,2,FALSE)
                      ),
                   I568+0.002))</f>
        <v>0</v>
      </c>
      <c r="K568" s="8">
        <f t="shared" si="174"/>
        <v>3.9391197045349587E-4</v>
      </c>
      <c r="L568" s="1" t="str">
        <f>Pos!B355</f>
        <v>GB0004544929</v>
      </c>
      <c r="M568" s="1" t="str">
        <f>_xlfn.XLOOKUP($L568,Pos!B:B,Pos!D:D,, 0)</f>
        <v>Imperial Brands PLC</v>
      </c>
      <c r="N568" s="1" t="str">
        <f>_xlfn.XLOOKUP($L568,Pos!B:B,Pos!E:E,, 0)</f>
        <v>Food, Beverage &amp; Tobacco</v>
      </c>
      <c r="O568" s="1" t="str">
        <f t="shared" si="175"/>
        <v>Food, Beverage &amp; Tobacco_West Europe</v>
      </c>
      <c r="P568" s="1" t="str">
        <f>_xlfn.XLOOKUP($L568,Pos!B:B,Pos!F:F,, 0)</f>
        <v>West Europe</v>
      </c>
      <c r="Q568" s="1">
        <v>0</v>
      </c>
      <c r="R568" s="9">
        <f>_xlfn.XLOOKUP($L568,Pos!$B:$B,Pos!N:N,0, 0)</f>
        <v>7.05</v>
      </c>
      <c r="S568" s="9">
        <f>_xlfn.XLOOKUP($L568,Pos!$B:$B,Pos!O:O,0, 0)</f>
        <v>6.6638339999999996</v>
      </c>
      <c r="T568" s="9">
        <f>_xlfn.XLOOKUP($L568,Pos!$B:$B,Pos!P:P,0, 0)</f>
        <v>6.6</v>
      </c>
      <c r="U568" s="9">
        <f>_xlfn.XLOOKUP($L568,Pos!$B:$B,Pos!Q:Q,0, 0)</f>
        <v>9.1</v>
      </c>
      <c r="V568" s="9">
        <f>_xlfn.XLOOKUP($L568,Pos!$B:$B,Pos!R:R,0, 0)</f>
        <v>7.4333330000000002</v>
      </c>
      <c r="W568" s="9">
        <f>_xlfn.XLOOKUP($L568,Pos!$B:$B,Pos!S:S,0, 0)</f>
        <v>6.0516670000000001</v>
      </c>
      <c r="X568" s="9" t="str">
        <f>_xlfn.XLOOKUP($L568,Pos!$B:$B,Pos!J:J,0, 0)</f>
        <v>Outperform</v>
      </c>
      <c r="Y568" s="1">
        <v>0</v>
      </c>
      <c r="Z568" s="1">
        <v>0</v>
      </c>
      <c r="AA568" s="1">
        <f t="shared" si="176"/>
        <v>0</v>
      </c>
      <c r="AB568" s="9">
        <f>_xlfn.XLOOKUP(L568,Pos!B:B,Pos!K:K,-1,0)</f>
        <v>10</v>
      </c>
      <c r="AC568" s="1" t="e">
        <f>_xlfn.XLOOKUP($L568,Pos!$A:$A,Pos!S:S,_xlfn.XLOOKUP($L568,#REF!,#REF!, ""), 0)</f>
        <v>#REF!</v>
      </c>
      <c r="AD568" s="1" t="e">
        <f>_xlfn.XLOOKUP($L568,Pos!$A:$A,Pos!T:T,_xlfn.XLOOKUP($L568,#REF!,#REF!, ""), 0)</f>
        <v>#REF!</v>
      </c>
      <c r="AE568" s="1" t="e">
        <f>_xlfn.XLOOKUP($L568,Pos!$A:$A,Pos!U:U,_xlfn.XLOOKUP($L568,#REF!,#REF!, ""), 0)</f>
        <v>#REF!</v>
      </c>
      <c r="AF568" s="1" t="e">
        <f>_xlfn.XLOOKUP($L568,Pos!$A:$A,Pos!V:V,_xlfn.XLOOKUP($L568,#REF!,#REF!, ""), 0)</f>
        <v>#REF!</v>
      </c>
      <c r="AG568" s="1" t="e">
        <f>_xlfn.XLOOKUP($L568,Pos!$A:$A,Pos!W:W,_xlfn.XLOOKUP($L568,#REF!,#REF!, ""), 0)</f>
        <v>#REF!</v>
      </c>
      <c r="AH568" s="1" t="e">
        <f>_xlfn.XLOOKUP($L568,Pos!$A:$A,Pos!X:X,_xlfn.XLOOKUP($L568,#REF!,#REF!, ""), 0)</f>
        <v>#REF!</v>
      </c>
      <c r="AI568" s="1" t="e">
        <f>_xlfn.XLOOKUP($L568,Pos!$A:$A,Pos!Y:Y,_xlfn.XLOOKUP($L568,#REF!,#REF!, ""), 0)</f>
        <v>#REF!</v>
      </c>
      <c r="AJ568" s="1" t="e">
        <f>_xlfn.XLOOKUP($L568,Pos!$A:$A,Pos!Z:Z,_xlfn.XLOOKUP($L568,#REF!,#REF!, ""), 0)</f>
        <v>#REF!</v>
      </c>
      <c r="AK568" s="1" t="e">
        <f>_xlfn.XLOOKUP($L568,Pos!$A:$A,Pos!AA:AA,_xlfn.XLOOKUP($L568,#REF!,#REF!, ""), 0)</f>
        <v>#REF!</v>
      </c>
      <c r="AL568" s="1" t="e">
        <f>_xlfn.XLOOKUP($L568,Pos!$A:$A,Pos!AB:AB,_xlfn.XLOOKUP($L568,#REF!,#REF!, ""), 0)</f>
        <v>#REF!</v>
      </c>
      <c r="AM568" s="1" t="e">
        <f>_xlfn.XLOOKUP($L568,Pos!$A:$A,Pos!AC:AC,_xlfn.XLOOKUP($L568,#REF!,#REF!, ""), 0)</f>
        <v>#REF!</v>
      </c>
      <c r="AN568" s="1" t="e">
        <f>_xlfn.XLOOKUP($L568,Pos!$A:$A,Pos!AD:AD,_xlfn.XLOOKUP($L568,#REF!,#REF!, ""), 0)</f>
        <v>#REF!</v>
      </c>
      <c r="AO568" s="1" t="e">
        <f>_xlfn.XLOOKUP($L568,Pos!$A:$A,Pos!AE:AE,_xlfn.XLOOKUP($L568,#REF!,#REF!, ""), 0)</f>
        <v>#REF!</v>
      </c>
      <c r="AP568" s="1" t="e">
        <f>_xlfn.XLOOKUP($L568,Pos!$A:$A,Pos!AF:AF,_xlfn.XLOOKUP($L568,#REF!,#REF!, ""), 0)</f>
        <v>#REF!</v>
      </c>
      <c r="AQ568" s="1" t="e">
        <f>_xlfn.XLOOKUP($L568,Pos!$A:$A,Pos!AG:AG,_xlfn.XLOOKUP($L568,#REF!,#REF!, ""), 0)</f>
        <v>#REF!</v>
      </c>
      <c r="AR568" s="1" t="e">
        <f>_xlfn.XLOOKUP($L568,Pos!$A:$A,Pos!AH:AH,_xlfn.XLOOKUP($L568,#REF!,#REF!, ""), 0)</f>
        <v>#REF!</v>
      </c>
      <c r="AS568" s="1" t="e">
        <f>_xlfn.XLOOKUP($L568,Pos!$A:$A,Pos!AI:AI,_xlfn.XLOOKUP($L568,#REF!,#REF!, ""), 0)</f>
        <v>#REF!</v>
      </c>
      <c r="AT568" s="1" t="e">
        <f>_xlfn.XLOOKUP($L568,Pos!$A:$A,Pos!AJ:AJ,_xlfn.XLOOKUP($L568,#REF!,#REF!, ""), 0)</f>
        <v>#REF!</v>
      </c>
      <c r="AU568" s="1" t="e">
        <f>_xlfn.XLOOKUP($L568,Pos!$A:$A,Pos!AK:AK,_xlfn.XLOOKUP($L568,#REF!,#REF!, ""), 0)</f>
        <v>#REF!</v>
      </c>
      <c r="AV568" s="1" t="e">
        <f>_xlfn.XLOOKUP($L568,Pos!$A:$A,Pos!AL:AL,_xlfn.XLOOKUP($L568,#REF!,#REF!, ""), 0)</f>
        <v>#REF!</v>
      </c>
      <c r="AW568" s="1" t="e">
        <f>_xlfn.XLOOKUP($L568,Pos!$A:$A,Pos!AM:AM,_xlfn.XLOOKUP($L568,#REF!,#REF!, ""), 0)</f>
        <v>#REF!</v>
      </c>
      <c r="AX568" s="1" t="e">
        <f>_xlfn.XLOOKUP($L568,Pos!$A:$A,Pos!AN:AN,_xlfn.XLOOKUP($L568,#REF!,#REF!, ""), 0)</f>
        <v>#REF!</v>
      </c>
      <c r="AY568" s="1" t="e">
        <f>_xlfn.XLOOKUP($L568,Pos!$A:$A,Pos!AO:AO,_xlfn.XLOOKUP($L568,#REF!,#REF!, ""), 0)</f>
        <v>#REF!</v>
      </c>
      <c r="AZ568" s="7" t="str">
        <f t="shared" si="177"/>
        <v>OUT</v>
      </c>
      <c r="BA568" s="1">
        <f>IF(OR(_xlfn.XLOOKUP(L568,Pos!B:B,Pos!L:L,FALSE)="ESG Reason",_xlfn.XLOOKUP(L568,Pos!B:B,Pos!L:L,FALSE)="Blacklisted"),1,0)</f>
        <v>1</v>
      </c>
      <c r="BC568" s="11">
        <v>8.6677404614901089E-11</v>
      </c>
      <c r="BD568" s="11">
        <f>_xlfn.XLOOKUP($L568,Pos!$B:$B,Pos!H:H,0, 0)</f>
        <v>0</v>
      </c>
      <c r="BE568" s="11">
        <f>_xlfn.XLOOKUP($L568,Pos!$B:$B,Pos!I:I,0, 0)</f>
        <v>3.9391197045349587E-4</v>
      </c>
      <c r="BF568" s="18">
        <f t="shared" si="178"/>
        <v>3.9391197045349587E-4</v>
      </c>
      <c r="BG568" s="1">
        <f t="shared" si="179"/>
        <v>2</v>
      </c>
      <c r="BH568" s="1">
        <f t="shared" si="180"/>
        <v>8</v>
      </c>
      <c r="BI568" s="18">
        <f t="shared" si="181"/>
        <v>8.6677404614901089E-11</v>
      </c>
      <c r="BJ568" s="3">
        <f t="shared" si="182"/>
        <v>0</v>
      </c>
      <c r="BK568" s="18">
        <f t="shared" si="183"/>
        <v>0</v>
      </c>
    </row>
    <row r="569" spans="3:63" x14ac:dyDescent="0.25">
      <c r="C569" s="3"/>
      <c r="D569" s="3"/>
      <c r="E569" s="3"/>
      <c r="F569" s="3"/>
      <c r="G569" s="51" t="s">
        <v>509</v>
      </c>
      <c r="H569" s="8" t="str">
        <f t="shared" si="173"/>
        <v>0%Others</v>
      </c>
      <c r="I569" s="11" cm="1">
        <f t="array" ref="I569">IF(
   AZ569 = "OUT", 0,IF(
   BD569 &gt;= LARGE(IF(ISNUMBER(BD:BD), BD:BD), 3),
   BE569 - 0.001,
   IF(BE569 &gt;=VLOOKUP(P569,mapping!$A:$B,2,FALSE), BE569,VLOOKUP(P569,mapping!$A$2:$B$8,2,FALSE))
))</f>
        <v>0</v>
      </c>
      <c r="J569" s="11" cm="1">
        <f t="array" ref="J569">IF(
    AZ569="OUT",0,IF(IF(
                      BD569&gt;=LARGE(IF(ISNUMBER(BD:BD),BD:BD),3),
                      BE569+0.001,
                      VLOOKUP(H569,mapping!$D:$E,2,FALSE)
                      )&gt;I569,
                   IF(
                      BD569&gt;=LARGE(IF(ISNUMBER(BD:BD),BD:BD),3),
                      BE569+0.001,
                      VLOOKUP(H569,mapping!$D:$E,2,FALSE)
                      ),
                   I569+0.002))</f>
        <v>0</v>
      </c>
      <c r="K569" s="8">
        <f t="shared" si="174"/>
        <v>3.9239473985049051E-4</v>
      </c>
      <c r="L569" s="1" t="str">
        <f>Pos!B597</f>
        <v>JP3538800008</v>
      </c>
      <c r="M569" s="1" t="str">
        <f>_xlfn.XLOOKUP($L569,Pos!B:B,Pos!D:D,, 0)</f>
        <v>TDK Corporation</v>
      </c>
      <c r="N569" s="1" t="str">
        <f>_xlfn.XLOOKUP($L569,Pos!B:B,Pos!E:E,, 0)</f>
        <v>Industrial Goods &amp; Services</v>
      </c>
      <c r="O569" s="1" t="str">
        <f t="shared" si="175"/>
        <v>Industrial Goods &amp; Services_Others</v>
      </c>
      <c r="P569" s="1" t="str">
        <f>_xlfn.XLOOKUP($L569,Pos!B:B,Pos!F:F,, 0)</f>
        <v>Others</v>
      </c>
      <c r="Q569" s="1">
        <v>0</v>
      </c>
      <c r="R569" s="9">
        <f>_xlfn.XLOOKUP($L569,Pos!$B:$B,Pos!N:N,0, 0)</f>
        <v>4.13</v>
      </c>
      <c r="S569" s="9">
        <f>_xlfn.XLOOKUP($L569,Pos!$B:$B,Pos!O:O,0, 0)</f>
        <v>3.7591670000000001</v>
      </c>
      <c r="T569" s="9">
        <f>_xlfn.XLOOKUP($L569,Pos!$B:$B,Pos!P:P,0, 0)</f>
        <v>5.65</v>
      </c>
      <c r="U569" s="9">
        <f>_xlfn.XLOOKUP($L569,Pos!$B:$B,Pos!Q:Q,0, 0)</f>
        <v>8.4</v>
      </c>
      <c r="V569" s="9">
        <f>_xlfn.XLOOKUP($L569,Pos!$B:$B,Pos!R:R,0, 0)</f>
        <v>3.5333329999999998</v>
      </c>
      <c r="W569" s="9">
        <f>_xlfn.XLOOKUP($L569,Pos!$B:$B,Pos!S:S,0, 0)</f>
        <v>4.5633330000000001</v>
      </c>
      <c r="X569" s="9" t="str">
        <f>_xlfn.XLOOKUP($L569,Pos!$B:$B,Pos!J:J,0, 0)</f>
        <v>Outperform</v>
      </c>
      <c r="Y569" s="1">
        <v>0</v>
      </c>
      <c r="Z569" s="1">
        <v>0</v>
      </c>
      <c r="AA569" s="1">
        <f t="shared" si="176"/>
        <v>0</v>
      </c>
      <c r="AB569" s="9">
        <f>_xlfn.XLOOKUP(L569,Pos!B:B,Pos!K:K,-1,0)</f>
        <v>2.7272727272727271</v>
      </c>
      <c r="AC569" s="1" t="e">
        <f>_xlfn.XLOOKUP($L569,Pos!$A:$A,Pos!S:S,_xlfn.XLOOKUP($L569,#REF!,#REF!, ""), 0)</f>
        <v>#REF!</v>
      </c>
      <c r="AD569" s="1" t="e">
        <f>_xlfn.XLOOKUP($L569,Pos!$A:$A,Pos!T:T,_xlfn.XLOOKUP($L569,#REF!,#REF!, ""), 0)</f>
        <v>#REF!</v>
      </c>
      <c r="AE569" s="1" t="e">
        <f>_xlfn.XLOOKUP($L569,Pos!$A:$A,Pos!U:U,_xlfn.XLOOKUP($L569,#REF!,#REF!, ""), 0)</f>
        <v>#REF!</v>
      </c>
      <c r="AF569" s="1" t="e">
        <f>_xlfn.XLOOKUP($L569,Pos!$A:$A,Pos!V:V,_xlfn.XLOOKUP($L569,#REF!,#REF!, ""), 0)</f>
        <v>#REF!</v>
      </c>
      <c r="AG569" s="1" t="e">
        <f>_xlfn.XLOOKUP($L569,Pos!$A:$A,Pos!W:W,_xlfn.XLOOKUP($L569,#REF!,#REF!, ""), 0)</f>
        <v>#REF!</v>
      </c>
      <c r="AH569" s="1" t="e">
        <f>_xlfn.XLOOKUP($L569,Pos!$A:$A,Pos!X:X,_xlfn.XLOOKUP($L569,#REF!,#REF!, ""), 0)</f>
        <v>#REF!</v>
      </c>
      <c r="AI569" s="1" t="e">
        <f>_xlfn.XLOOKUP($L569,Pos!$A:$A,Pos!Y:Y,_xlfn.XLOOKUP($L569,#REF!,#REF!, ""), 0)</f>
        <v>#REF!</v>
      </c>
      <c r="AJ569" s="1" t="e">
        <f>_xlfn.XLOOKUP($L569,Pos!$A:$A,Pos!Z:Z,_xlfn.XLOOKUP($L569,#REF!,#REF!, ""), 0)</f>
        <v>#REF!</v>
      </c>
      <c r="AK569" s="1" t="e">
        <f>_xlfn.XLOOKUP($L569,Pos!$A:$A,Pos!AA:AA,_xlfn.XLOOKUP($L569,#REF!,#REF!, ""), 0)</f>
        <v>#REF!</v>
      </c>
      <c r="AL569" s="1" t="e">
        <f>_xlfn.XLOOKUP($L569,Pos!$A:$A,Pos!AB:AB,_xlfn.XLOOKUP($L569,#REF!,#REF!, ""), 0)</f>
        <v>#REF!</v>
      </c>
      <c r="AM569" s="1" t="e">
        <f>_xlfn.XLOOKUP($L569,Pos!$A:$A,Pos!AC:AC,_xlfn.XLOOKUP($L569,#REF!,#REF!, ""), 0)</f>
        <v>#REF!</v>
      </c>
      <c r="AN569" s="1" t="e">
        <f>_xlfn.XLOOKUP($L569,Pos!$A:$A,Pos!AD:AD,_xlfn.XLOOKUP($L569,#REF!,#REF!, ""), 0)</f>
        <v>#REF!</v>
      </c>
      <c r="AO569" s="1" t="e">
        <f>_xlfn.XLOOKUP($L569,Pos!$A:$A,Pos!AE:AE,_xlfn.XLOOKUP($L569,#REF!,#REF!, ""), 0)</f>
        <v>#REF!</v>
      </c>
      <c r="AP569" s="1" t="e">
        <f>_xlfn.XLOOKUP($L569,Pos!$A:$A,Pos!AF:AF,_xlfn.XLOOKUP($L569,#REF!,#REF!, ""), 0)</f>
        <v>#REF!</v>
      </c>
      <c r="AQ569" s="1" t="e">
        <f>_xlfn.XLOOKUP($L569,Pos!$A:$A,Pos!AG:AG,_xlfn.XLOOKUP($L569,#REF!,#REF!, ""), 0)</f>
        <v>#REF!</v>
      </c>
      <c r="AR569" s="1" t="e">
        <f>_xlfn.XLOOKUP($L569,Pos!$A:$A,Pos!AH:AH,_xlfn.XLOOKUP($L569,#REF!,#REF!, ""), 0)</f>
        <v>#REF!</v>
      </c>
      <c r="AS569" s="1" t="e">
        <f>_xlfn.XLOOKUP($L569,Pos!$A:$A,Pos!AI:AI,_xlfn.XLOOKUP($L569,#REF!,#REF!, ""), 0)</f>
        <v>#REF!</v>
      </c>
      <c r="AT569" s="1" t="e">
        <f>_xlfn.XLOOKUP($L569,Pos!$A:$A,Pos!AJ:AJ,_xlfn.XLOOKUP($L569,#REF!,#REF!, ""), 0)</f>
        <v>#REF!</v>
      </c>
      <c r="AU569" s="1" t="e">
        <f>_xlfn.XLOOKUP($L569,Pos!$A:$A,Pos!AK:AK,_xlfn.XLOOKUP($L569,#REF!,#REF!, ""), 0)</f>
        <v>#REF!</v>
      </c>
      <c r="AV569" s="1" t="e">
        <f>_xlfn.XLOOKUP($L569,Pos!$A:$A,Pos!AL:AL,_xlfn.XLOOKUP($L569,#REF!,#REF!, ""), 0)</f>
        <v>#REF!</v>
      </c>
      <c r="AW569" s="1" t="e">
        <f>_xlfn.XLOOKUP($L569,Pos!$A:$A,Pos!AM:AM,_xlfn.XLOOKUP($L569,#REF!,#REF!, ""), 0)</f>
        <v>#REF!</v>
      </c>
      <c r="AX569" s="1" t="e">
        <f>_xlfn.XLOOKUP($L569,Pos!$A:$A,Pos!AN:AN,_xlfn.XLOOKUP($L569,#REF!,#REF!, ""), 0)</f>
        <v>#REF!</v>
      </c>
      <c r="AY569" s="1" t="e">
        <f>_xlfn.XLOOKUP($L569,Pos!$A:$A,Pos!AO:AO,_xlfn.XLOOKUP($L569,#REF!,#REF!, ""), 0)</f>
        <v>#REF!</v>
      </c>
      <c r="AZ569" s="7" t="str">
        <f t="shared" si="177"/>
        <v>OUT</v>
      </c>
      <c r="BA569" s="1">
        <f>IF(OR(_xlfn.XLOOKUP(L569,Pos!B:B,Pos!L:L,FALSE)="ESG Reason",_xlfn.XLOOKUP(L569,Pos!B:B,Pos!L:L,FALSE)="Blacklisted"),1,0)</f>
        <v>0</v>
      </c>
      <c r="BC569" s="11">
        <v>9.2472168328151121E-11</v>
      </c>
      <c r="BD569" s="11">
        <f>_xlfn.XLOOKUP($L569,Pos!$B:$B,Pos!H:H,0, 0)</f>
        <v>0</v>
      </c>
      <c r="BE569" s="11">
        <f>_xlfn.XLOOKUP($L569,Pos!$B:$B,Pos!I:I,0, 0)</f>
        <v>3.9239473985049051E-4</v>
      </c>
      <c r="BF569" s="18">
        <f t="shared" si="178"/>
        <v>3.9239473985049051E-4</v>
      </c>
      <c r="BG569" s="1">
        <f t="shared" si="179"/>
        <v>3</v>
      </c>
      <c r="BH569" s="1">
        <f t="shared" si="180"/>
        <v>48</v>
      </c>
      <c r="BI569" s="18">
        <f t="shared" si="181"/>
        <v>9.2472168328151121E-11</v>
      </c>
      <c r="BJ569" s="3">
        <f t="shared" si="182"/>
        <v>0</v>
      </c>
      <c r="BK569" s="18">
        <f t="shared" si="183"/>
        <v>0</v>
      </c>
    </row>
    <row r="570" spans="3:63" x14ac:dyDescent="0.25">
      <c r="C570" s="3"/>
      <c r="D570" s="3"/>
      <c r="E570" s="3"/>
      <c r="F570" s="3"/>
      <c r="G570" s="51" t="s">
        <v>497</v>
      </c>
      <c r="H570" s="8" t="str">
        <f t="shared" si="173"/>
        <v>0%Others</v>
      </c>
      <c r="I570" s="11" cm="1">
        <f t="array" ref="I570">IF(
   AZ570 = "OUT", 0,IF(
   BD570 &gt;= LARGE(IF(ISNUMBER(BD:BD), BD:BD), 3),
   BE570 - 0.001,
   IF(BE570 &gt;=VLOOKUP(P570,mapping!$A:$B,2,FALSE), BE570,VLOOKUP(P570,mapping!$A$2:$B$8,2,FALSE))
))</f>
        <v>0</v>
      </c>
      <c r="J570" s="11" cm="1">
        <f t="array" ref="J570">IF(
    AZ570="OUT",0,IF(IF(
                      BD570&gt;=LARGE(IF(ISNUMBER(BD:BD),BD:BD),3),
                      BE570+0.001,
                      VLOOKUP(H570,mapping!$D:$E,2,FALSE)
                      )&gt;I570,
                   IF(
                      BD570&gt;=LARGE(IF(ISNUMBER(BD:BD),BD:BD),3),
                      BE570+0.001,
                      VLOOKUP(H570,mapping!$D:$E,2,FALSE)
                      ),
                   I570+0.002))</f>
        <v>0</v>
      </c>
      <c r="K570" s="8">
        <f t="shared" si="174"/>
        <v>3.9043734234677131E-4</v>
      </c>
      <c r="L570" s="1" t="str">
        <f>Pos!B32</f>
        <v>AU000000RIO1</v>
      </c>
      <c r="M570" s="1" t="str">
        <f>_xlfn.XLOOKUP($L570,Pos!B:B,Pos!D:D,, 0)</f>
        <v>Rio Tinto Limited</v>
      </c>
      <c r="N570" s="1" t="str">
        <f>_xlfn.XLOOKUP($L570,Pos!B:B,Pos!E:E,, 0)</f>
        <v>Basic Resources</v>
      </c>
      <c r="O570" s="1" t="str">
        <f t="shared" si="175"/>
        <v>Basic Resources_Others</v>
      </c>
      <c r="P570" s="1" t="str">
        <f>_xlfn.XLOOKUP($L570,Pos!B:B,Pos!F:F,, 0)</f>
        <v>Others</v>
      </c>
      <c r="Q570" s="1">
        <v>0</v>
      </c>
      <c r="R570" s="9">
        <f>_xlfn.XLOOKUP($L570,Pos!$B:$B,Pos!N:N,0, 0)</f>
        <v>5.41</v>
      </c>
      <c r="S570" s="9">
        <f>_xlfn.XLOOKUP($L570,Pos!$B:$B,Pos!O:O,0, 0)</f>
        <v>6.5025000000000004</v>
      </c>
      <c r="T570" s="9">
        <f>_xlfn.XLOOKUP($L570,Pos!$B:$B,Pos!P:P,0, 0)</f>
        <v>6.9</v>
      </c>
      <c r="U570" s="9">
        <f>_xlfn.XLOOKUP($L570,Pos!$B:$B,Pos!Q:Q,0, 0)</f>
        <v>7</v>
      </c>
      <c r="V570" s="9">
        <f>_xlfn.XLOOKUP($L570,Pos!$B:$B,Pos!R:R,0, 0)</f>
        <v>7.7</v>
      </c>
      <c r="W570" s="9">
        <f>_xlfn.XLOOKUP($L570,Pos!$B:$B,Pos!S:S,0, 0)</f>
        <v>3.5833330000000001</v>
      </c>
      <c r="X570" s="9" t="str">
        <f>_xlfn.XLOOKUP($L570,Pos!$B:$B,Pos!J:J,0, 0)</f>
        <v>Outperform</v>
      </c>
      <c r="Y570" s="1">
        <v>0</v>
      </c>
      <c r="Z570" s="1">
        <v>0</v>
      </c>
      <c r="AA570" s="1">
        <f t="shared" si="176"/>
        <v>0</v>
      </c>
      <c r="AB570" s="9">
        <f>_xlfn.XLOOKUP(L570,Pos!B:B,Pos!K:K,-1,0)</f>
        <v>5.4545454545454541</v>
      </c>
      <c r="AC570" s="1" t="e">
        <f>_xlfn.XLOOKUP($L570,Pos!$A:$A,Pos!S:S,_xlfn.XLOOKUP($L570,#REF!,#REF!, ""), 0)</f>
        <v>#REF!</v>
      </c>
      <c r="AD570" s="1" t="e">
        <f>_xlfn.XLOOKUP($L570,Pos!$A:$A,Pos!T:T,_xlfn.XLOOKUP($L570,#REF!,#REF!, ""), 0)</f>
        <v>#REF!</v>
      </c>
      <c r="AE570" s="1" t="e">
        <f>_xlfn.XLOOKUP($L570,Pos!$A:$A,Pos!U:U,_xlfn.XLOOKUP($L570,#REF!,#REF!, ""), 0)</f>
        <v>#REF!</v>
      </c>
      <c r="AF570" s="1" t="e">
        <f>_xlfn.XLOOKUP($L570,Pos!$A:$A,Pos!V:V,_xlfn.XLOOKUP($L570,#REF!,#REF!, ""), 0)</f>
        <v>#REF!</v>
      </c>
      <c r="AG570" s="1" t="e">
        <f>_xlfn.XLOOKUP($L570,Pos!$A:$A,Pos!W:W,_xlfn.XLOOKUP($L570,#REF!,#REF!, ""), 0)</f>
        <v>#REF!</v>
      </c>
      <c r="AH570" s="1" t="e">
        <f>_xlfn.XLOOKUP($L570,Pos!$A:$A,Pos!X:X,_xlfn.XLOOKUP($L570,#REF!,#REF!, ""), 0)</f>
        <v>#REF!</v>
      </c>
      <c r="AI570" s="1" t="e">
        <f>_xlfn.XLOOKUP($L570,Pos!$A:$A,Pos!Y:Y,_xlfn.XLOOKUP($L570,#REF!,#REF!, ""), 0)</f>
        <v>#REF!</v>
      </c>
      <c r="AJ570" s="1" t="e">
        <f>_xlfn.XLOOKUP($L570,Pos!$A:$A,Pos!Z:Z,_xlfn.XLOOKUP($L570,#REF!,#REF!, ""), 0)</f>
        <v>#REF!</v>
      </c>
      <c r="AK570" s="1" t="e">
        <f>_xlfn.XLOOKUP($L570,Pos!$A:$A,Pos!AA:AA,_xlfn.XLOOKUP($L570,#REF!,#REF!, ""), 0)</f>
        <v>#REF!</v>
      </c>
      <c r="AL570" s="1" t="e">
        <f>_xlfn.XLOOKUP($L570,Pos!$A:$A,Pos!AB:AB,_xlfn.XLOOKUP($L570,#REF!,#REF!, ""), 0)</f>
        <v>#REF!</v>
      </c>
      <c r="AM570" s="1" t="e">
        <f>_xlfn.XLOOKUP($L570,Pos!$A:$A,Pos!AC:AC,_xlfn.XLOOKUP($L570,#REF!,#REF!, ""), 0)</f>
        <v>#REF!</v>
      </c>
      <c r="AN570" s="1" t="e">
        <f>_xlfn.XLOOKUP($L570,Pos!$A:$A,Pos!AD:AD,_xlfn.XLOOKUP($L570,#REF!,#REF!, ""), 0)</f>
        <v>#REF!</v>
      </c>
      <c r="AO570" s="1" t="e">
        <f>_xlfn.XLOOKUP($L570,Pos!$A:$A,Pos!AE:AE,_xlfn.XLOOKUP($L570,#REF!,#REF!, ""), 0)</f>
        <v>#REF!</v>
      </c>
      <c r="AP570" s="1" t="e">
        <f>_xlfn.XLOOKUP($L570,Pos!$A:$A,Pos!AF:AF,_xlfn.XLOOKUP($L570,#REF!,#REF!, ""), 0)</f>
        <v>#REF!</v>
      </c>
      <c r="AQ570" s="1" t="e">
        <f>_xlfn.XLOOKUP($L570,Pos!$A:$A,Pos!AG:AG,_xlfn.XLOOKUP($L570,#REF!,#REF!, ""), 0)</f>
        <v>#REF!</v>
      </c>
      <c r="AR570" s="1" t="e">
        <f>_xlfn.XLOOKUP($L570,Pos!$A:$A,Pos!AH:AH,_xlfn.XLOOKUP($L570,#REF!,#REF!, ""), 0)</f>
        <v>#REF!</v>
      </c>
      <c r="AS570" s="1" t="e">
        <f>_xlfn.XLOOKUP($L570,Pos!$A:$A,Pos!AI:AI,_xlfn.XLOOKUP($L570,#REF!,#REF!, ""), 0)</f>
        <v>#REF!</v>
      </c>
      <c r="AT570" s="1" t="e">
        <f>_xlfn.XLOOKUP($L570,Pos!$A:$A,Pos!AJ:AJ,_xlfn.XLOOKUP($L570,#REF!,#REF!, ""), 0)</f>
        <v>#REF!</v>
      </c>
      <c r="AU570" s="1" t="e">
        <f>_xlfn.XLOOKUP($L570,Pos!$A:$A,Pos!AK:AK,_xlfn.XLOOKUP($L570,#REF!,#REF!, ""), 0)</f>
        <v>#REF!</v>
      </c>
      <c r="AV570" s="1" t="e">
        <f>_xlfn.XLOOKUP($L570,Pos!$A:$A,Pos!AL:AL,_xlfn.XLOOKUP($L570,#REF!,#REF!, ""), 0)</f>
        <v>#REF!</v>
      </c>
      <c r="AW570" s="1" t="e">
        <f>_xlfn.XLOOKUP($L570,Pos!$A:$A,Pos!AM:AM,_xlfn.XLOOKUP($L570,#REF!,#REF!, ""), 0)</f>
        <v>#REF!</v>
      </c>
      <c r="AX570" s="1" t="e">
        <f>_xlfn.XLOOKUP($L570,Pos!$A:$A,Pos!AN:AN,_xlfn.XLOOKUP($L570,#REF!,#REF!, ""), 0)</f>
        <v>#REF!</v>
      </c>
      <c r="AY570" s="1" t="e">
        <f>_xlfn.XLOOKUP($L570,Pos!$A:$A,Pos!AO:AO,_xlfn.XLOOKUP($L570,#REF!,#REF!, ""), 0)</f>
        <v>#REF!</v>
      </c>
      <c r="AZ570" s="7" t="str">
        <f t="shared" si="177"/>
        <v>OUT</v>
      </c>
      <c r="BA570" s="1">
        <f>IF(OR(_xlfn.XLOOKUP(L570,Pos!B:B,Pos!L:L,FALSE)="ESG Reason",_xlfn.XLOOKUP(L570,Pos!B:B,Pos!L:L,FALSE)="Blacklisted"),1,0)</f>
        <v>1</v>
      </c>
      <c r="BC570" s="11">
        <v>9.1575584132993019E-11</v>
      </c>
      <c r="BD570" s="11">
        <f>_xlfn.XLOOKUP($L570,Pos!$B:$B,Pos!H:H,0, 0)</f>
        <v>0</v>
      </c>
      <c r="BE570" s="11">
        <f>_xlfn.XLOOKUP($L570,Pos!$B:$B,Pos!I:I,0, 0)</f>
        <v>3.9043734234677131E-4</v>
      </c>
      <c r="BF570" s="18">
        <f t="shared" si="178"/>
        <v>3.9043734234677131E-4</v>
      </c>
      <c r="BG570" s="1">
        <f t="shared" si="179"/>
        <v>3</v>
      </c>
      <c r="BH570" s="1">
        <f t="shared" si="180"/>
        <v>41</v>
      </c>
      <c r="BI570" s="18">
        <f t="shared" si="181"/>
        <v>9.1575584132993019E-11</v>
      </c>
      <c r="BJ570" s="3">
        <f t="shared" si="182"/>
        <v>0</v>
      </c>
      <c r="BK570" s="18">
        <f t="shared" si="183"/>
        <v>0</v>
      </c>
    </row>
    <row r="571" spans="3:63" x14ac:dyDescent="0.25">
      <c r="C571" s="3"/>
      <c r="D571" s="3"/>
      <c r="E571" s="3"/>
      <c r="F571" s="3"/>
      <c r="G571" s="51" t="s">
        <v>499</v>
      </c>
      <c r="H571" s="8" t="str">
        <f t="shared" si="173"/>
        <v>0%Others</v>
      </c>
      <c r="I571" s="11" cm="1">
        <f t="array" ref="I571">IF(
   AZ571 = "OUT", 0,IF(
   BD571 &gt;= LARGE(IF(ISNUMBER(BD:BD), BD:BD), 3),
   BE571 - 0.001,
   IF(BE571 &gt;=VLOOKUP(P571,mapping!$A:$B,2,FALSE), BE571,VLOOKUP(P571,mapping!$A$2:$B$8,2,FALSE))
))</f>
        <v>0</v>
      </c>
      <c r="J571" s="11" cm="1">
        <f t="array" ref="J571">IF(
    AZ571="OUT",0,IF(IF(
                      BD571&gt;=LARGE(IF(ISNUMBER(BD:BD),BD:BD),3),
                      BE571+0.001,
                      VLOOKUP(H571,mapping!$D:$E,2,FALSE)
                      )&gt;I571,
                   IF(
                      BD571&gt;=LARGE(IF(ISNUMBER(BD:BD),BD:BD),3),
                      BE571+0.001,
                      VLOOKUP(H571,mapping!$D:$E,2,FALSE)
                      ),
                   I571+0.002))</f>
        <v>0</v>
      </c>
      <c r="K571" s="8">
        <f t="shared" si="174"/>
        <v>3.8778733957437627E-4</v>
      </c>
      <c r="L571" s="1" t="str">
        <f>Pos!B50</f>
        <v>AU0000224040</v>
      </c>
      <c r="M571" s="1" t="str">
        <f>_xlfn.XLOOKUP($L571,Pos!B:B,Pos!D:D,, 0)</f>
        <v>Woodside Energy Group Ltd</v>
      </c>
      <c r="N571" s="1" t="str">
        <f>_xlfn.XLOOKUP($L571,Pos!B:B,Pos!E:E,, 0)</f>
        <v>Energy</v>
      </c>
      <c r="O571" s="1" t="str">
        <f t="shared" si="175"/>
        <v>Energy_Others</v>
      </c>
      <c r="P571" s="1" t="str">
        <f>_xlfn.XLOOKUP($L571,Pos!B:B,Pos!F:F,, 0)</f>
        <v>Others</v>
      </c>
      <c r="Q571" s="1">
        <v>0</v>
      </c>
      <c r="R571" s="9">
        <f>_xlfn.XLOOKUP($L571,Pos!$B:$B,Pos!N:N,0, 0)</f>
        <v>6.74</v>
      </c>
      <c r="S571" s="9">
        <f>_xlfn.XLOOKUP($L571,Pos!$B:$B,Pos!O:O,0, 0)</f>
        <v>5.6320829999999997</v>
      </c>
      <c r="T571" s="9">
        <f>_xlfn.XLOOKUP($L571,Pos!$B:$B,Pos!P:P,0, 0)</f>
        <v>6.3250000000000002</v>
      </c>
      <c r="U571" s="9">
        <f>_xlfn.XLOOKUP($L571,Pos!$B:$B,Pos!Q:Q,0, 0)</f>
        <v>5</v>
      </c>
      <c r="V571" s="9">
        <f>_xlfn.XLOOKUP($L571,Pos!$B:$B,Pos!R:R,0, 0)</f>
        <v>3.5333329999999998</v>
      </c>
      <c r="W571" s="9">
        <f>_xlfn.XLOOKUP($L571,Pos!$B:$B,Pos!S:S,0, 0)</f>
        <v>7.97</v>
      </c>
      <c r="X571" s="9" t="str">
        <f>_xlfn.XLOOKUP($L571,Pos!$B:$B,Pos!J:J,0, 0)</f>
        <v>Outperform</v>
      </c>
      <c r="Y571" s="1">
        <v>0</v>
      </c>
      <c r="Z571" s="1">
        <v>0</v>
      </c>
      <c r="AA571" s="1">
        <f t="shared" si="176"/>
        <v>0</v>
      </c>
      <c r="AB571" s="9">
        <f>_xlfn.XLOOKUP(L571,Pos!B:B,Pos!K:K,-1,0)</f>
        <v>9.2857142857142865</v>
      </c>
      <c r="AC571" s="1" t="e">
        <f>_xlfn.XLOOKUP($L571,Pos!$A:$A,Pos!S:S,_xlfn.XLOOKUP($L571,#REF!,#REF!, ""), 0)</f>
        <v>#REF!</v>
      </c>
      <c r="AD571" s="1" t="e">
        <f>_xlfn.XLOOKUP($L571,Pos!$A:$A,Pos!T:T,_xlfn.XLOOKUP($L571,#REF!,#REF!, ""), 0)</f>
        <v>#REF!</v>
      </c>
      <c r="AE571" s="1" t="e">
        <f>_xlfn.XLOOKUP($L571,Pos!$A:$A,Pos!U:U,_xlfn.XLOOKUP($L571,#REF!,#REF!, ""), 0)</f>
        <v>#REF!</v>
      </c>
      <c r="AF571" s="1" t="e">
        <f>_xlfn.XLOOKUP($L571,Pos!$A:$A,Pos!V:V,_xlfn.XLOOKUP($L571,#REF!,#REF!, ""), 0)</f>
        <v>#REF!</v>
      </c>
      <c r="AG571" s="1" t="e">
        <f>_xlfn.XLOOKUP($L571,Pos!$A:$A,Pos!W:W,_xlfn.XLOOKUP($L571,#REF!,#REF!, ""), 0)</f>
        <v>#REF!</v>
      </c>
      <c r="AH571" s="1" t="e">
        <f>_xlfn.XLOOKUP($L571,Pos!$A:$A,Pos!X:X,_xlfn.XLOOKUP($L571,#REF!,#REF!, ""), 0)</f>
        <v>#REF!</v>
      </c>
      <c r="AI571" s="1" t="e">
        <f>_xlfn.XLOOKUP($L571,Pos!$A:$A,Pos!Y:Y,_xlfn.XLOOKUP($L571,#REF!,#REF!, ""), 0)</f>
        <v>#REF!</v>
      </c>
      <c r="AJ571" s="1" t="e">
        <f>_xlfn.XLOOKUP($L571,Pos!$A:$A,Pos!Z:Z,_xlfn.XLOOKUP($L571,#REF!,#REF!, ""), 0)</f>
        <v>#REF!</v>
      </c>
      <c r="AK571" s="1" t="e">
        <f>_xlfn.XLOOKUP($L571,Pos!$A:$A,Pos!AA:AA,_xlfn.XLOOKUP($L571,#REF!,#REF!, ""), 0)</f>
        <v>#REF!</v>
      </c>
      <c r="AL571" s="1" t="e">
        <f>_xlfn.XLOOKUP($L571,Pos!$A:$A,Pos!AB:AB,_xlfn.XLOOKUP($L571,#REF!,#REF!, ""), 0)</f>
        <v>#REF!</v>
      </c>
      <c r="AM571" s="1" t="e">
        <f>_xlfn.XLOOKUP($L571,Pos!$A:$A,Pos!AC:AC,_xlfn.XLOOKUP($L571,#REF!,#REF!, ""), 0)</f>
        <v>#REF!</v>
      </c>
      <c r="AN571" s="1" t="e">
        <f>_xlfn.XLOOKUP($L571,Pos!$A:$A,Pos!AD:AD,_xlfn.XLOOKUP($L571,#REF!,#REF!, ""), 0)</f>
        <v>#REF!</v>
      </c>
      <c r="AO571" s="1" t="e">
        <f>_xlfn.XLOOKUP($L571,Pos!$A:$A,Pos!AE:AE,_xlfn.XLOOKUP($L571,#REF!,#REF!, ""), 0)</f>
        <v>#REF!</v>
      </c>
      <c r="AP571" s="1" t="e">
        <f>_xlfn.XLOOKUP($L571,Pos!$A:$A,Pos!AF:AF,_xlfn.XLOOKUP($L571,#REF!,#REF!, ""), 0)</f>
        <v>#REF!</v>
      </c>
      <c r="AQ571" s="1" t="e">
        <f>_xlfn.XLOOKUP($L571,Pos!$A:$A,Pos!AG:AG,_xlfn.XLOOKUP($L571,#REF!,#REF!, ""), 0)</f>
        <v>#REF!</v>
      </c>
      <c r="AR571" s="1" t="e">
        <f>_xlfn.XLOOKUP($L571,Pos!$A:$A,Pos!AH:AH,_xlfn.XLOOKUP($L571,#REF!,#REF!, ""), 0)</f>
        <v>#REF!</v>
      </c>
      <c r="AS571" s="1" t="e">
        <f>_xlfn.XLOOKUP($L571,Pos!$A:$A,Pos!AI:AI,_xlfn.XLOOKUP($L571,#REF!,#REF!, ""), 0)</f>
        <v>#REF!</v>
      </c>
      <c r="AT571" s="1" t="e">
        <f>_xlfn.XLOOKUP($L571,Pos!$A:$A,Pos!AJ:AJ,_xlfn.XLOOKUP($L571,#REF!,#REF!, ""), 0)</f>
        <v>#REF!</v>
      </c>
      <c r="AU571" s="1" t="e">
        <f>_xlfn.XLOOKUP($L571,Pos!$A:$A,Pos!AK:AK,_xlfn.XLOOKUP($L571,#REF!,#REF!, ""), 0)</f>
        <v>#REF!</v>
      </c>
      <c r="AV571" s="1" t="e">
        <f>_xlfn.XLOOKUP($L571,Pos!$A:$A,Pos!AL:AL,_xlfn.XLOOKUP($L571,#REF!,#REF!, ""), 0)</f>
        <v>#REF!</v>
      </c>
      <c r="AW571" s="1" t="e">
        <f>_xlfn.XLOOKUP($L571,Pos!$A:$A,Pos!AM:AM,_xlfn.XLOOKUP($L571,#REF!,#REF!, ""), 0)</f>
        <v>#REF!</v>
      </c>
      <c r="AX571" s="1" t="e">
        <f>_xlfn.XLOOKUP($L571,Pos!$A:$A,Pos!AN:AN,_xlfn.XLOOKUP($L571,#REF!,#REF!, ""), 0)</f>
        <v>#REF!</v>
      </c>
      <c r="AY571" s="1" t="e">
        <f>_xlfn.XLOOKUP($L571,Pos!$A:$A,Pos!AO:AO,_xlfn.XLOOKUP($L571,#REF!,#REF!, ""), 0)</f>
        <v>#REF!</v>
      </c>
      <c r="AZ571" s="7" t="str">
        <f t="shared" si="177"/>
        <v>OUT</v>
      </c>
      <c r="BA571" s="1">
        <f>IF(OR(_xlfn.XLOOKUP(L571,Pos!B:B,Pos!L:L,FALSE)="ESG Reason",_xlfn.XLOOKUP(L571,Pos!B:B,Pos!L:L,FALSE)="Blacklisted"),1,0)</f>
        <v>1</v>
      </c>
      <c r="BC571" s="11">
        <v>8.9666438808622968E-11</v>
      </c>
      <c r="BD571" s="11">
        <f>_xlfn.XLOOKUP($L571,Pos!$B:$B,Pos!H:H,0, 0)</f>
        <v>0</v>
      </c>
      <c r="BE571" s="11">
        <f>_xlfn.XLOOKUP($L571,Pos!$B:$B,Pos!I:I,0, 0)</f>
        <v>3.8778733957437627E-4</v>
      </c>
      <c r="BF571" s="18">
        <f t="shared" si="178"/>
        <v>3.8778733957437627E-4</v>
      </c>
      <c r="BG571" s="1">
        <f t="shared" si="179"/>
        <v>3</v>
      </c>
      <c r="BH571" s="1">
        <f t="shared" si="180"/>
        <v>44</v>
      </c>
      <c r="BI571" s="18">
        <f t="shared" si="181"/>
        <v>8.9666438808622968E-11</v>
      </c>
      <c r="BJ571" s="3">
        <f t="shared" si="182"/>
        <v>0</v>
      </c>
      <c r="BK571" s="18">
        <f t="shared" si="183"/>
        <v>0</v>
      </c>
    </row>
    <row r="572" spans="3:63" x14ac:dyDescent="0.25">
      <c r="C572" s="3"/>
      <c r="D572" s="3"/>
      <c r="E572" s="3"/>
      <c r="F572" s="3"/>
      <c r="G572" s="51" t="s">
        <v>510</v>
      </c>
      <c r="H572" s="8" t="str">
        <f t="shared" si="173"/>
        <v>0%North America</v>
      </c>
      <c r="I572" s="11" cm="1">
        <f t="array" ref="I572">IF(
   AZ572 = "OUT", 0,IF(
   BD572 &gt;= LARGE(IF(ISNUMBER(BD:BD), BD:BD), 3),
   BE572 - 0.001,
   IF(BE572 &gt;=VLOOKUP(P572,mapping!$A:$B,2,FALSE), BE572,VLOOKUP(P572,mapping!$A$2:$B$8,2,FALSE))
))</f>
        <v>0</v>
      </c>
      <c r="J572" s="11" cm="1">
        <f t="array" ref="J572">IF(
    AZ572="OUT",0,IF(IF(
                      BD572&gt;=LARGE(IF(ISNUMBER(BD:BD),BD:BD),3),
                      BE572+0.001,
                      VLOOKUP(H572,mapping!$D:$E,2,FALSE)
                      )&gt;I572,
                   IF(
                      BD572&gt;=LARGE(IF(ISNUMBER(BD:BD),BD:BD),3),
                      BE572+0.001,
                      VLOOKUP(H572,mapping!$D:$E,2,FALSE)
                      ),
                   I572+0.002))</f>
        <v>0</v>
      </c>
      <c r="K572" s="8">
        <f t="shared" si="174"/>
        <v>3.8705682854442571E-4</v>
      </c>
      <c r="L572" s="1" t="str">
        <f>Pos!B1114</f>
        <v>US5926881054</v>
      </c>
      <c r="M572" s="1" t="str">
        <f>_xlfn.XLOOKUP($L572,Pos!B:B,Pos!D:D,, 0)</f>
        <v>Mettler-Toledo International Inc.</v>
      </c>
      <c r="N572" s="1" t="str">
        <f>_xlfn.XLOOKUP($L572,Pos!B:B,Pos!E:E,, 0)</f>
        <v>Industrial Goods &amp; Services</v>
      </c>
      <c r="O572" s="1" t="str">
        <f t="shared" si="175"/>
        <v>Industrial Goods &amp; Services_North America</v>
      </c>
      <c r="P572" s="1" t="str">
        <f>_xlfn.XLOOKUP($L572,Pos!B:B,Pos!F:F,, 0)</f>
        <v>North America</v>
      </c>
      <c r="Q572" s="1">
        <v>0</v>
      </c>
      <c r="R572" s="9">
        <f>_xlfn.XLOOKUP($L572,Pos!$B:$B,Pos!N:N,0, 0)</f>
        <v>0</v>
      </c>
      <c r="S572" s="9">
        <f>_xlfn.XLOOKUP($L572,Pos!$B:$B,Pos!O:O,0, 0)</f>
        <v>1.8647499999999999</v>
      </c>
      <c r="T572" s="9">
        <f>_xlfn.XLOOKUP($L572,Pos!$B:$B,Pos!P:P,0, 0)</f>
        <v>7.2666659999999998</v>
      </c>
      <c r="U572" s="9">
        <f>_xlfn.XLOOKUP($L572,Pos!$B:$B,Pos!Q:Q,0, 0)</f>
        <v>5.6</v>
      </c>
      <c r="V572" s="9">
        <f>_xlfn.XLOOKUP($L572,Pos!$B:$B,Pos!R:R,0, 0)</f>
        <v>3.3</v>
      </c>
      <c r="W572" s="9">
        <f>_xlfn.XLOOKUP($L572,Pos!$B:$B,Pos!S:S,0, 0)</f>
        <v>4.4683330000000003</v>
      </c>
      <c r="X572" s="9" t="str">
        <f>_xlfn.XLOOKUP($L572,Pos!$B:$B,Pos!J:J,0, 0)</f>
        <v>Outperform</v>
      </c>
      <c r="Y572" s="1">
        <v>0</v>
      </c>
      <c r="Z572" s="1">
        <v>0</v>
      </c>
      <c r="AA572" s="1">
        <f t="shared" si="176"/>
        <v>0</v>
      </c>
      <c r="AB572" s="9">
        <f>_xlfn.XLOOKUP(L572,Pos!B:B,Pos!K:K,-1,0)</f>
        <v>1.25</v>
      </c>
      <c r="AC572" s="1" t="e">
        <f>_xlfn.XLOOKUP($L572,Pos!$A:$A,Pos!S:S,_xlfn.XLOOKUP($L572,#REF!,#REF!, ""), 0)</f>
        <v>#REF!</v>
      </c>
      <c r="AD572" s="1" t="e">
        <f>_xlfn.XLOOKUP($L572,Pos!$A:$A,Pos!T:T,_xlfn.XLOOKUP($L572,#REF!,#REF!, ""), 0)</f>
        <v>#REF!</v>
      </c>
      <c r="AE572" s="1" t="e">
        <f>_xlfn.XLOOKUP($L572,Pos!$A:$A,Pos!U:U,_xlfn.XLOOKUP($L572,#REF!,#REF!, ""), 0)</f>
        <v>#REF!</v>
      </c>
      <c r="AF572" s="1" t="e">
        <f>_xlfn.XLOOKUP($L572,Pos!$A:$A,Pos!V:V,_xlfn.XLOOKUP($L572,#REF!,#REF!, ""), 0)</f>
        <v>#REF!</v>
      </c>
      <c r="AG572" s="1" t="e">
        <f>_xlfn.XLOOKUP($L572,Pos!$A:$A,Pos!W:W,_xlfn.XLOOKUP($L572,#REF!,#REF!, ""), 0)</f>
        <v>#REF!</v>
      </c>
      <c r="AH572" s="1" t="e">
        <f>_xlfn.XLOOKUP($L572,Pos!$A:$A,Pos!X:X,_xlfn.XLOOKUP($L572,#REF!,#REF!, ""), 0)</f>
        <v>#REF!</v>
      </c>
      <c r="AI572" s="1" t="e">
        <f>_xlfn.XLOOKUP($L572,Pos!$A:$A,Pos!Y:Y,_xlfn.XLOOKUP($L572,#REF!,#REF!, ""), 0)</f>
        <v>#REF!</v>
      </c>
      <c r="AJ572" s="1" t="e">
        <f>_xlfn.XLOOKUP($L572,Pos!$A:$A,Pos!Z:Z,_xlfn.XLOOKUP($L572,#REF!,#REF!, ""), 0)</f>
        <v>#REF!</v>
      </c>
      <c r="AK572" s="1" t="e">
        <f>_xlfn.XLOOKUP($L572,Pos!$A:$A,Pos!AA:AA,_xlfn.XLOOKUP($L572,#REF!,#REF!, ""), 0)</f>
        <v>#REF!</v>
      </c>
      <c r="AL572" s="1" t="e">
        <f>_xlfn.XLOOKUP($L572,Pos!$A:$A,Pos!AB:AB,_xlfn.XLOOKUP($L572,#REF!,#REF!, ""), 0)</f>
        <v>#REF!</v>
      </c>
      <c r="AM572" s="1" t="e">
        <f>_xlfn.XLOOKUP($L572,Pos!$A:$A,Pos!AC:AC,_xlfn.XLOOKUP($L572,#REF!,#REF!, ""), 0)</f>
        <v>#REF!</v>
      </c>
      <c r="AN572" s="1" t="e">
        <f>_xlfn.XLOOKUP($L572,Pos!$A:$A,Pos!AD:AD,_xlfn.XLOOKUP($L572,#REF!,#REF!, ""), 0)</f>
        <v>#REF!</v>
      </c>
      <c r="AO572" s="1" t="e">
        <f>_xlfn.XLOOKUP($L572,Pos!$A:$A,Pos!AE:AE,_xlfn.XLOOKUP($L572,#REF!,#REF!, ""), 0)</f>
        <v>#REF!</v>
      </c>
      <c r="AP572" s="1" t="e">
        <f>_xlfn.XLOOKUP($L572,Pos!$A:$A,Pos!AF:AF,_xlfn.XLOOKUP($L572,#REF!,#REF!, ""), 0)</f>
        <v>#REF!</v>
      </c>
      <c r="AQ572" s="1" t="e">
        <f>_xlfn.XLOOKUP($L572,Pos!$A:$A,Pos!AG:AG,_xlfn.XLOOKUP($L572,#REF!,#REF!, ""), 0)</f>
        <v>#REF!</v>
      </c>
      <c r="AR572" s="1" t="e">
        <f>_xlfn.XLOOKUP($L572,Pos!$A:$A,Pos!AH:AH,_xlfn.XLOOKUP($L572,#REF!,#REF!, ""), 0)</f>
        <v>#REF!</v>
      </c>
      <c r="AS572" s="1" t="e">
        <f>_xlfn.XLOOKUP($L572,Pos!$A:$A,Pos!AI:AI,_xlfn.XLOOKUP($L572,#REF!,#REF!, ""), 0)</f>
        <v>#REF!</v>
      </c>
      <c r="AT572" s="1" t="e">
        <f>_xlfn.XLOOKUP($L572,Pos!$A:$A,Pos!AJ:AJ,_xlfn.XLOOKUP($L572,#REF!,#REF!, ""), 0)</f>
        <v>#REF!</v>
      </c>
      <c r="AU572" s="1" t="e">
        <f>_xlfn.XLOOKUP($L572,Pos!$A:$A,Pos!AK:AK,_xlfn.XLOOKUP($L572,#REF!,#REF!, ""), 0)</f>
        <v>#REF!</v>
      </c>
      <c r="AV572" s="1" t="e">
        <f>_xlfn.XLOOKUP($L572,Pos!$A:$A,Pos!AL:AL,_xlfn.XLOOKUP($L572,#REF!,#REF!, ""), 0)</f>
        <v>#REF!</v>
      </c>
      <c r="AW572" s="1" t="e">
        <f>_xlfn.XLOOKUP($L572,Pos!$A:$A,Pos!AM:AM,_xlfn.XLOOKUP($L572,#REF!,#REF!, ""), 0)</f>
        <v>#REF!</v>
      </c>
      <c r="AX572" s="1" t="e">
        <f>_xlfn.XLOOKUP($L572,Pos!$A:$A,Pos!AN:AN,_xlfn.XLOOKUP($L572,#REF!,#REF!, ""), 0)</f>
        <v>#REF!</v>
      </c>
      <c r="AY572" s="1" t="e">
        <f>_xlfn.XLOOKUP($L572,Pos!$A:$A,Pos!AO:AO,_xlfn.XLOOKUP($L572,#REF!,#REF!, ""), 0)</f>
        <v>#REF!</v>
      </c>
      <c r="AZ572" s="7" t="str">
        <f t="shared" si="177"/>
        <v>OUT</v>
      </c>
      <c r="BA572" s="1">
        <f>IF(OR(_xlfn.XLOOKUP(L572,Pos!B:B,Pos!L:L,FALSE)="ESG Reason",_xlfn.XLOOKUP(L572,Pos!B:B,Pos!L:L,FALSE)="Blacklisted"),1,0)</f>
        <v>0</v>
      </c>
      <c r="BC572" s="11">
        <v>8.6308018493318578E-11</v>
      </c>
      <c r="BD572" s="11">
        <f>_xlfn.XLOOKUP($L572,Pos!$B:$B,Pos!H:H,0, 0)</f>
        <v>0</v>
      </c>
      <c r="BE572" s="11">
        <f>_xlfn.XLOOKUP($L572,Pos!$B:$B,Pos!I:I,0, 0)</f>
        <v>3.8705682854442571E-4</v>
      </c>
      <c r="BF572" s="18">
        <f t="shared" si="178"/>
        <v>3.8705682854442571E-4</v>
      </c>
      <c r="BG572" s="1">
        <f t="shared" si="179"/>
        <v>1</v>
      </c>
      <c r="BH572" s="1">
        <f t="shared" si="180"/>
        <v>29</v>
      </c>
      <c r="BI572" s="18">
        <f t="shared" si="181"/>
        <v>8.6308018493318578E-11</v>
      </c>
      <c r="BJ572" s="3">
        <f t="shared" si="182"/>
        <v>0</v>
      </c>
      <c r="BK572" s="18">
        <f t="shared" si="183"/>
        <v>0</v>
      </c>
    </row>
    <row r="573" spans="3:63" x14ac:dyDescent="0.25">
      <c r="C573" s="3"/>
      <c r="D573" s="3"/>
      <c r="E573" s="3"/>
      <c r="F573" s="3"/>
      <c r="G573" s="51" t="s">
        <v>505</v>
      </c>
      <c r="H573" s="8" t="str">
        <f t="shared" si="173"/>
        <v>0%North America</v>
      </c>
      <c r="I573" s="11" cm="1">
        <f t="array" ref="I573">IF(
   AZ573 = "OUT", 0,IF(
   BD573 &gt;= LARGE(IF(ISNUMBER(BD:BD), BD:BD), 3),
   BE573 - 0.001,
   IF(BE573 &gt;=VLOOKUP(P573,mapping!$A:$B,2,FALSE), BE573,VLOOKUP(P573,mapping!$A$2:$B$8,2,FALSE))
))</f>
        <v>0</v>
      </c>
      <c r="J573" s="11" cm="1">
        <f t="array" ref="J573">IF(
    AZ573="OUT",0,IF(IF(
                      BD573&gt;=LARGE(IF(ISNUMBER(BD:BD),BD:BD),3),
                      BE573+0.001,
                      VLOOKUP(H573,mapping!$D:$E,2,FALSE)
                      )&gt;I573,
                   IF(
                      BD573&gt;=LARGE(IF(ISNUMBER(BD:BD),BD:BD),3),
                      BE573+0.001,
                      VLOOKUP(H573,mapping!$D:$E,2,FALSE)
                      ),
                   I573+0.002))</f>
        <v>0</v>
      </c>
      <c r="K573" s="8">
        <f t="shared" si="174"/>
        <v>3.8639782838337082E-4</v>
      </c>
      <c r="L573" s="1" t="str">
        <f>Pos!B984</f>
        <v>US30212P3038</v>
      </c>
      <c r="M573" s="1" t="str">
        <f>_xlfn.XLOOKUP($L573,Pos!B:B,Pos!D:D,, 0)</f>
        <v>Expedia Group, Inc.</v>
      </c>
      <c r="N573" s="1" t="str">
        <f>_xlfn.XLOOKUP($L573,Pos!B:B,Pos!E:E,, 0)</f>
        <v>Travel &amp; Leisure</v>
      </c>
      <c r="O573" s="1" t="str">
        <f t="shared" si="175"/>
        <v>Travel &amp; Leisure_North America</v>
      </c>
      <c r="P573" s="1" t="str">
        <f>_xlfn.XLOOKUP($L573,Pos!B:B,Pos!F:F,, 0)</f>
        <v>North America</v>
      </c>
      <c r="Q573" s="1">
        <v>0</v>
      </c>
      <c r="R573" s="9">
        <f>_xlfn.XLOOKUP($L573,Pos!$B:$B,Pos!N:N,0, 0)</f>
        <v>0</v>
      </c>
      <c r="S573" s="9">
        <f>_xlfn.XLOOKUP($L573,Pos!$B:$B,Pos!O:O,0, 0)</f>
        <v>5.9435000000000002</v>
      </c>
      <c r="T573" s="9">
        <f>_xlfn.XLOOKUP($L573,Pos!$B:$B,Pos!P:P,0, 0)</f>
        <v>6.3250000000000002</v>
      </c>
      <c r="U573" s="9">
        <f>_xlfn.XLOOKUP($L573,Pos!$B:$B,Pos!Q:Q,0, 0)</f>
        <v>8.8000000000000007</v>
      </c>
      <c r="V573" s="9">
        <f>_xlfn.XLOOKUP($L573,Pos!$B:$B,Pos!R:R,0, 0)</f>
        <v>2.4333330000000002</v>
      </c>
      <c r="W573" s="9">
        <f>_xlfn.XLOOKUP($L573,Pos!$B:$B,Pos!S:S,0, 0)</f>
        <v>7</v>
      </c>
      <c r="X573" s="9" t="str">
        <f>_xlfn.XLOOKUP($L573,Pos!$B:$B,Pos!J:J,0, 0)</f>
        <v>Outperform</v>
      </c>
      <c r="Y573" s="1">
        <v>0</v>
      </c>
      <c r="Z573" s="1">
        <v>0</v>
      </c>
      <c r="AA573" s="1">
        <f t="shared" si="176"/>
        <v>0</v>
      </c>
      <c r="AB573" s="9">
        <f>_xlfn.XLOOKUP(L573,Pos!B:B,Pos!K:K,-1,0)</f>
        <v>7</v>
      </c>
      <c r="AC573" s="1" t="e">
        <f>_xlfn.XLOOKUP($L573,Pos!$A:$A,Pos!S:S,_xlfn.XLOOKUP($L573,#REF!,#REF!, ""), 0)</f>
        <v>#REF!</v>
      </c>
      <c r="AD573" s="1" t="e">
        <f>_xlfn.XLOOKUP($L573,Pos!$A:$A,Pos!T:T,_xlfn.XLOOKUP($L573,#REF!,#REF!, ""), 0)</f>
        <v>#REF!</v>
      </c>
      <c r="AE573" s="1" t="e">
        <f>_xlfn.XLOOKUP($L573,Pos!$A:$A,Pos!U:U,_xlfn.XLOOKUP($L573,#REF!,#REF!, ""), 0)</f>
        <v>#REF!</v>
      </c>
      <c r="AF573" s="1" t="e">
        <f>_xlfn.XLOOKUP($L573,Pos!$A:$A,Pos!V:V,_xlfn.XLOOKUP($L573,#REF!,#REF!, ""), 0)</f>
        <v>#REF!</v>
      </c>
      <c r="AG573" s="1" t="e">
        <f>_xlfn.XLOOKUP($L573,Pos!$A:$A,Pos!W:W,_xlfn.XLOOKUP($L573,#REF!,#REF!, ""), 0)</f>
        <v>#REF!</v>
      </c>
      <c r="AH573" s="1" t="e">
        <f>_xlfn.XLOOKUP($L573,Pos!$A:$A,Pos!X:X,_xlfn.XLOOKUP($L573,#REF!,#REF!, ""), 0)</f>
        <v>#REF!</v>
      </c>
      <c r="AI573" s="1" t="e">
        <f>_xlfn.XLOOKUP($L573,Pos!$A:$A,Pos!Y:Y,_xlfn.XLOOKUP($L573,#REF!,#REF!, ""), 0)</f>
        <v>#REF!</v>
      </c>
      <c r="AJ573" s="1" t="e">
        <f>_xlfn.XLOOKUP($L573,Pos!$A:$A,Pos!Z:Z,_xlfn.XLOOKUP($L573,#REF!,#REF!, ""), 0)</f>
        <v>#REF!</v>
      </c>
      <c r="AK573" s="1" t="e">
        <f>_xlfn.XLOOKUP($L573,Pos!$A:$A,Pos!AA:AA,_xlfn.XLOOKUP($L573,#REF!,#REF!, ""), 0)</f>
        <v>#REF!</v>
      </c>
      <c r="AL573" s="1" t="e">
        <f>_xlfn.XLOOKUP($L573,Pos!$A:$A,Pos!AB:AB,_xlfn.XLOOKUP($L573,#REF!,#REF!, ""), 0)</f>
        <v>#REF!</v>
      </c>
      <c r="AM573" s="1" t="e">
        <f>_xlfn.XLOOKUP($L573,Pos!$A:$A,Pos!AC:AC,_xlfn.XLOOKUP($L573,#REF!,#REF!, ""), 0)</f>
        <v>#REF!</v>
      </c>
      <c r="AN573" s="1" t="e">
        <f>_xlfn.XLOOKUP($L573,Pos!$A:$A,Pos!AD:AD,_xlfn.XLOOKUP($L573,#REF!,#REF!, ""), 0)</f>
        <v>#REF!</v>
      </c>
      <c r="AO573" s="1" t="e">
        <f>_xlfn.XLOOKUP($L573,Pos!$A:$A,Pos!AE:AE,_xlfn.XLOOKUP($L573,#REF!,#REF!, ""), 0)</f>
        <v>#REF!</v>
      </c>
      <c r="AP573" s="1" t="e">
        <f>_xlfn.XLOOKUP($L573,Pos!$A:$A,Pos!AF:AF,_xlfn.XLOOKUP($L573,#REF!,#REF!, ""), 0)</f>
        <v>#REF!</v>
      </c>
      <c r="AQ573" s="1" t="e">
        <f>_xlfn.XLOOKUP($L573,Pos!$A:$A,Pos!AG:AG,_xlfn.XLOOKUP($L573,#REF!,#REF!, ""), 0)</f>
        <v>#REF!</v>
      </c>
      <c r="AR573" s="1" t="e">
        <f>_xlfn.XLOOKUP($L573,Pos!$A:$A,Pos!AH:AH,_xlfn.XLOOKUP($L573,#REF!,#REF!, ""), 0)</f>
        <v>#REF!</v>
      </c>
      <c r="AS573" s="1" t="e">
        <f>_xlfn.XLOOKUP($L573,Pos!$A:$A,Pos!AI:AI,_xlfn.XLOOKUP($L573,#REF!,#REF!, ""), 0)</f>
        <v>#REF!</v>
      </c>
      <c r="AT573" s="1" t="e">
        <f>_xlfn.XLOOKUP($L573,Pos!$A:$A,Pos!AJ:AJ,_xlfn.XLOOKUP($L573,#REF!,#REF!, ""), 0)</f>
        <v>#REF!</v>
      </c>
      <c r="AU573" s="1" t="e">
        <f>_xlfn.XLOOKUP($L573,Pos!$A:$A,Pos!AK:AK,_xlfn.XLOOKUP($L573,#REF!,#REF!, ""), 0)</f>
        <v>#REF!</v>
      </c>
      <c r="AV573" s="1" t="e">
        <f>_xlfn.XLOOKUP($L573,Pos!$A:$A,Pos!AL:AL,_xlfn.XLOOKUP($L573,#REF!,#REF!, ""), 0)</f>
        <v>#REF!</v>
      </c>
      <c r="AW573" s="1" t="e">
        <f>_xlfn.XLOOKUP($L573,Pos!$A:$A,Pos!AM:AM,_xlfn.XLOOKUP($L573,#REF!,#REF!, ""), 0)</f>
        <v>#REF!</v>
      </c>
      <c r="AX573" s="1" t="e">
        <f>_xlfn.XLOOKUP($L573,Pos!$A:$A,Pos!AN:AN,_xlfn.XLOOKUP($L573,#REF!,#REF!, ""), 0)</f>
        <v>#REF!</v>
      </c>
      <c r="AY573" s="1" t="e">
        <f>_xlfn.XLOOKUP($L573,Pos!$A:$A,Pos!AO:AO,_xlfn.XLOOKUP($L573,#REF!,#REF!, ""), 0)</f>
        <v>#REF!</v>
      </c>
      <c r="AZ573" s="7" t="str">
        <f t="shared" si="177"/>
        <v>OUT</v>
      </c>
      <c r="BA573" s="1">
        <f>IF(OR(_xlfn.XLOOKUP(L573,Pos!B:B,Pos!L:L,FALSE)="ESG Reason",_xlfn.XLOOKUP(L573,Pos!B:B,Pos!L:L,FALSE)="Blacklisted"),1,0)</f>
        <v>1</v>
      </c>
      <c r="BC573" s="11">
        <v>9.3791844021765498E-11</v>
      </c>
      <c r="BD573" s="11">
        <f>_xlfn.XLOOKUP($L573,Pos!$B:$B,Pos!H:H,0, 0)</f>
        <v>0</v>
      </c>
      <c r="BE573" s="11">
        <f>_xlfn.XLOOKUP($L573,Pos!$B:$B,Pos!I:I,0, 0)</f>
        <v>3.8639782838337082E-4</v>
      </c>
      <c r="BF573" s="18">
        <f t="shared" si="178"/>
        <v>3.8639782838337082E-4</v>
      </c>
      <c r="BG573" s="1">
        <f t="shared" si="179"/>
        <v>1</v>
      </c>
      <c r="BH573" s="1">
        <f t="shared" si="180"/>
        <v>37</v>
      </c>
      <c r="BI573" s="18">
        <f t="shared" si="181"/>
        <v>9.3791844021765498E-11</v>
      </c>
      <c r="BJ573" s="3">
        <f t="shared" si="182"/>
        <v>0</v>
      </c>
      <c r="BK573" s="18">
        <f t="shared" si="183"/>
        <v>0</v>
      </c>
    </row>
    <row r="574" spans="3:63" x14ac:dyDescent="0.25">
      <c r="C574" s="3"/>
      <c r="D574" s="3"/>
      <c r="E574" s="3"/>
      <c r="F574" s="3"/>
      <c r="G574" s="51" t="s">
        <v>501</v>
      </c>
      <c r="H574" s="8" t="str">
        <f t="shared" si="173"/>
        <v>0%West Europe</v>
      </c>
      <c r="I574" s="11" cm="1">
        <f t="array" ref="I574">IF(
   AZ574 = "OUT", 0,IF(
   BD574 &gt;= LARGE(IF(ISNUMBER(BD:BD), BD:BD), 3),
   BE574 - 0.001,
   IF(BE574 &gt;=VLOOKUP(P574,mapping!$A:$B,2,FALSE), BE574,VLOOKUP(P574,mapping!$A$2:$B$8,2,FALSE))
))</f>
        <v>0</v>
      </c>
      <c r="J574" s="11" cm="1">
        <f t="array" ref="J574">IF(
    AZ574="OUT",0,IF(IF(
                      BD574&gt;=LARGE(IF(ISNUMBER(BD:BD),BD:BD),3),
                      BE574+0.001,
                      VLOOKUP(H574,mapping!$D:$E,2,FALSE)
                      )&gt;I574,
                   IF(
                      BD574&gt;=LARGE(IF(ISNUMBER(BD:BD),BD:BD),3),
                      BE574+0.001,
                      VLOOKUP(H574,mapping!$D:$E,2,FALSE)
                      ),
                   I574+0.002))</f>
        <v>0</v>
      </c>
      <c r="K574" s="8">
        <f t="shared" si="174"/>
        <v>3.8525425457224601E-4</v>
      </c>
      <c r="L574" s="1" t="str">
        <f>Pos!B761</f>
        <v>SE0000667891</v>
      </c>
      <c r="M574" s="1" t="str">
        <f>_xlfn.XLOOKUP($L574,Pos!B:B,Pos!D:D,, 0)</f>
        <v>Sandvik AB</v>
      </c>
      <c r="N574" s="1" t="str">
        <f>_xlfn.XLOOKUP($L574,Pos!B:B,Pos!E:E,, 0)</f>
        <v>Industrial Goods &amp; Services</v>
      </c>
      <c r="O574" s="1" t="str">
        <f t="shared" si="175"/>
        <v>Industrial Goods &amp; Services_West Europe</v>
      </c>
      <c r="P574" s="1" t="str">
        <f>_xlfn.XLOOKUP($L574,Pos!B:B,Pos!F:F,, 0)</f>
        <v>West Europe</v>
      </c>
      <c r="Q574" s="1">
        <v>0</v>
      </c>
      <c r="R574" s="9">
        <f>_xlfn.XLOOKUP($L574,Pos!$B:$B,Pos!N:N,0, 0)</f>
        <v>5.35</v>
      </c>
      <c r="S574" s="9">
        <f>_xlfn.XLOOKUP($L574,Pos!$B:$B,Pos!O:O,0, 0)</f>
        <v>4.2344999999999997</v>
      </c>
      <c r="T574" s="9">
        <f>_xlfn.XLOOKUP($L574,Pos!$B:$B,Pos!P:P,0, 0)</f>
        <v>5.2</v>
      </c>
      <c r="U574" s="9">
        <f>_xlfn.XLOOKUP($L574,Pos!$B:$B,Pos!Q:Q,0, 0)</f>
        <v>8.5</v>
      </c>
      <c r="V574" s="9">
        <f>_xlfn.XLOOKUP($L574,Pos!$B:$B,Pos!R:R,0, 0)</f>
        <v>7.8333329999999997</v>
      </c>
      <c r="W574" s="9">
        <f>_xlfn.XLOOKUP($L574,Pos!$B:$B,Pos!S:S,0, 0)</f>
        <v>3.4433340000000001</v>
      </c>
      <c r="X574" s="9" t="str">
        <f>_xlfn.XLOOKUP($L574,Pos!$B:$B,Pos!J:J,0, 0)</f>
        <v>Outperform</v>
      </c>
      <c r="Y574" s="1">
        <v>0</v>
      </c>
      <c r="Z574" s="1">
        <v>0</v>
      </c>
      <c r="AA574" s="1">
        <f t="shared" si="176"/>
        <v>0</v>
      </c>
      <c r="AB574" s="9">
        <f>_xlfn.XLOOKUP(L574,Pos!B:B,Pos!K:K,-1,0)</f>
        <v>6.7164179104477606</v>
      </c>
      <c r="AC574" s="1" t="e">
        <f>_xlfn.XLOOKUP($L574,Pos!$A:$A,Pos!S:S,_xlfn.XLOOKUP($L574,#REF!,#REF!, ""), 0)</f>
        <v>#REF!</v>
      </c>
      <c r="AD574" s="1" t="e">
        <f>_xlfn.XLOOKUP($L574,Pos!$A:$A,Pos!T:T,_xlfn.XLOOKUP($L574,#REF!,#REF!, ""), 0)</f>
        <v>#REF!</v>
      </c>
      <c r="AE574" s="1" t="e">
        <f>_xlfn.XLOOKUP($L574,Pos!$A:$A,Pos!U:U,_xlfn.XLOOKUP($L574,#REF!,#REF!, ""), 0)</f>
        <v>#REF!</v>
      </c>
      <c r="AF574" s="1" t="e">
        <f>_xlfn.XLOOKUP($L574,Pos!$A:$A,Pos!V:V,_xlfn.XLOOKUP($L574,#REF!,#REF!, ""), 0)</f>
        <v>#REF!</v>
      </c>
      <c r="AG574" s="1" t="e">
        <f>_xlfn.XLOOKUP($L574,Pos!$A:$A,Pos!W:W,_xlfn.XLOOKUP($L574,#REF!,#REF!, ""), 0)</f>
        <v>#REF!</v>
      </c>
      <c r="AH574" s="1" t="e">
        <f>_xlfn.XLOOKUP($L574,Pos!$A:$A,Pos!X:X,_xlfn.XLOOKUP($L574,#REF!,#REF!, ""), 0)</f>
        <v>#REF!</v>
      </c>
      <c r="AI574" s="1" t="e">
        <f>_xlfn.XLOOKUP($L574,Pos!$A:$A,Pos!Y:Y,_xlfn.XLOOKUP($L574,#REF!,#REF!, ""), 0)</f>
        <v>#REF!</v>
      </c>
      <c r="AJ574" s="1" t="e">
        <f>_xlfn.XLOOKUP($L574,Pos!$A:$A,Pos!Z:Z,_xlfn.XLOOKUP($L574,#REF!,#REF!, ""), 0)</f>
        <v>#REF!</v>
      </c>
      <c r="AK574" s="1" t="e">
        <f>_xlfn.XLOOKUP($L574,Pos!$A:$A,Pos!AA:AA,_xlfn.XLOOKUP($L574,#REF!,#REF!, ""), 0)</f>
        <v>#REF!</v>
      </c>
      <c r="AL574" s="1" t="e">
        <f>_xlfn.XLOOKUP($L574,Pos!$A:$A,Pos!AB:AB,_xlfn.XLOOKUP($L574,#REF!,#REF!, ""), 0)</f>
        <v>#REF!</v>
      </c>
      <c r="AM574" s="1" t="e">
        <f>_xlfn.XLOOKUP($L574,Pos!$A:$A,Pos!AC:AC,_xlfn.XLOOKUP($L574,#REF!,#REF!, ""), 0)</f>
        <v>#REF!</v>
      </c>
      <c r="AN574" s="1" t="e">
        <f>_xlfn.XLOOKUP($L574,Pos!$A:$A,Pos!AD:AD,_xlfn.XLOOKUP($L574,#REF!,#REF!, ""), 0)</f>
        <v>#REF!</v>
      </c>
      <c r="AO574" s="1" t="e">
        <f>_xlfn.XLOOKUP($L574,Pos!$A:$A,Pos!AE:AE,_xlfn.XLOOKUP($L574,#REF!,#REF!, ""), 0)</f>
        <v>#REF!</v>
      </c>
      <c r="AP574" s="1" t="e">
        <f>_xlfn.XLOOKUP($L574,Pos!$A:$A,Pos!AF:AF,_xlfn.XLOOKUP($L574,#REF!,#REF!, ""), 0)</f>
        <v>#REF!</v>
      </c>
      <c r="AQ574" s="1" t="e">
        <f>_xlfn.XLOOKUP($L574,Pos!$A:$A,Pos!AG:AG,_xlfn.XLOOKUP($L574,#REF!,#REF!, ""), 0)</f>
        <v>#REF!</v>
      </c>
      <c r="AR574" s="1" t="e">
        <f>_xlfn.XLOOKUP($L574,Pos!$A:$A,Pos!AH:AH,_xlfn.XLOOKUP($L574,#REF!,#REF!, ""), 0)</f>
        <v>#REF!</v>
      </c>
      <c r="AS574" s="1" t="e">
        <f>_xlfn.XLOOKUP($L574,Pos!$A:$A,Pos!AI:AI,_xlfn.XLOOKUP($L574,#REF!,#REF!, ""), 0)</f>
        <v>#REF!</v>
      </c>
      <c r="AT574" s="1" t="e">
        <f>_xlfn.XLOOKUP($L574,Pos!$A:$A,Pos!AJ:AJ,_xlfn.XLOOKUP($L574,#REF!,#REF!, ""), 0)</f>
        <v>#REF!</v>
      </c>
      <c r="AU574" s="1" t="e">
        <f>_xlfn.XLOOKUP($L574,Pos!$A:$A,Pos!AK:AK,_xlfn.XLOOKUP($L574,#REF!,#REF!, ""), 0)</f>
        <v>#REF!</v>
      </c>
      <c r="AV574" s="1" t="e">
        <f>_xlfn.XLOOKUP($L574,Pos!$A:$A,Pos!AL:AL,_xlfn.XLOOKUP($L574,#REF!,#REF!, ""), 0)</f>
        <v>#REF!</v>
      </c>
      <c r="AW574" s="1" t="e">
        <f>_xlfn.XLOOKUP($L574,Pos!$A:$A,Pos!AM:AM,_xlfn.XLOOKUP($L574,#REF!,#REF!, ""), 0)</f>
        <v>#REF!</v>
      </c>
      <c r="AX574" s="1" t="e">
        <f>_xlfn.XLOOKUP($L574,Pos!$A:$A,Pos!AN:AN,_xlfn.XLOOKUP($L574,#REF!,#REF!, ""), 0)</f>
        <v>#REF!</v>
      </c>
      <c r="AY574" s="1" t="e">
        <f>_xlfn.XLOOKUP($L574,Pos!$A:$A,Pos!AO:AO,_xlfn.XLOOKUP($L574,#REF!,#REF!, ""), 0)</f>
        <v>#REF!</v>
      </c>
      <c r="AZ574" s="7" t="str">
        <f t="shared" si="177"/>
        <v>OUT</v>
      </c>
      <c r="BA574" s="1">
        <f>IF(OR(_xlfn.XLOOKUP(L574,Pos!B:B,Pos!L:L,FALSE)="ESG Reason",_xlfn.XLOOKUP(L574,Pos!B:B,Pos!L:L,FALSE)="Blacklisted"),1,0)</f>
        <v>0</v>
      </c>
      <c r="BC574" s="11">
        <v>1.157027983298869E-10</v>
      </c>
      <c r="BD574" s="11">
        <f>_xlfn.XLOOKUP($L574,Pos!$B:$B,Pos!H:H,0, 0)</f>
        <v>0</v>
      </c>
      <c r="BE574" s="11">
        <f>_xlfn.XLOOKUP($L574,Pos!$B:$B,Pos!I:I,0, 0)</f>
        <v>3.8525425457224601E-4</v>
      </c>
      <c r="BF574" s="18">
        <f t="shared" si="178"/>
        <v>3.8525425457224601E-4</v>
      </c>
      <c r="BG574" s="1">
        <f t="shared" si="179"/>
        <v>2</v>
      </c>
      <c r="BH574" s="1">
        <f t="shared" si="180"/>
        <v>10</v>
      </c>
      <c r="BI574" s="18">
        <f t="shared" si="181"/>
        <v>1.157027983298869E-10</v>
      </c>
      <c r="BJ574" s="3">
        <f t="shared" si="182"/>
        <v>0</v>
      </c>
      <c r="BK574" s="18">
        <f t="shared" si="183"/>
        <v>0</v>
      </c>
    </row>
    <row r="575" spans="3:63" x14ac:dyDescent="0.25">
      <c r="C575" s="3"/>
      <c r="D575" s="3"/>
      <c r="E575" s="3"/>
      <c r="F575" s="3"/>
      <c r="G575" s="51" t="s">
        <v>503</v>
      </c>
      <c r="H575" s="8" t="str">
        <f t="shared" si="173"/>
        <v>0%West Europe</v>
      </c>
      <c r="I575" s="11" cm="1">
        <f t="array" ref="I575">IF(
   AZ575 = "OUT", 0,IF(
   BD575 &gt;= LARGE(IF(ISNUMBER(BD:BD), BD:BD), 3),
   BE575 - 0.001,
   IF(BE575 &gt;=VLOOKUP(P575,mapping!$A:$B,2,FALSE), BE575,VLOOKUP(P575,mapping!$A$2:$B$8,2,FALSE))
))</f>
        <v>0</v>
      </c>
      <c r="J575" s="11" cm="1">
        <f t="array" ref="J575">IF(
    AZ575="OUT",0,IF(IF(
                      BD575&gt;=LARGE(IF(ISNUMBER(BD:BD),BD:BD),3),
                      BE575+0.001,
                      VLOOKUP(H575,mapping!$D:$E,2,FALSE)
                      )&gt;I575,
                   IF(
                      BD575&gt;=LARGE(IF(ISNUMBER(BD:BD),BD:BD),3),
                      BE575+0.001,
                      VLOOKUP(H575,mapping!$D:$E,2,FALSE)
                      ),
                   I575+0.002))</f>
        <v>0</v>
      </c>
      <c r="K575" s="8">
        <f t="shared" si="174"/>
        <v>3.843969242671066E-4</v>
      </c>
      <c r="L575" s="1" t="str">
        <f>Pos!B229</f>
        <v>DE000A1EWWW0</v>
      </c>
      <c r="M575" s="1" t="str">
        <f>_xlfn.XLOOKUP($L575,Pos!B:B,Pos!D:D,, 0)</f>
        <v>adidas AG</v>
      </c>
      <c r="N575" s="1" t="str">
        <f>_xlfn.XLOOKUP($L575,Pos!B:B,Pos!E:E,, 0)</f>
        <v>Personal &amp; Household Goods</v>
      </c>
      <c r="O575" s="1" t="str">
        <f t="shared" si="175"/>
        <v>Personal &amp; Household Goods_West Europe</v>
      </c>
      <c r="P575" s="1" t="str">
        <f>_xlfn.XLOOKUP($L575,Pos!B:B,Pos!F:F,, 0)</f>
        <v>West Europe</v>
      </c>
      <c r="Q575" s="1">
        <v>0</v>
      </c>
      <c r="R575" s="9">
        <f>_xlfn.XLOOKUP($L575,Pos!$B:$B,Pos!N:N,0, 0)</f>
        <v>3.98</v>
      </c>
      <c r="S575" s="9">
        <f>_xlfn.XLOOKUP($L575,Pos!$B:$B,Pos!O:O,0, 0)</f>
        <v>3.416833</v>
      </c>
      <c r="T575" s="9">
        <f>_xlfn.XLOOKUP($L575,Pos!$B:$B,Pos!P:P,0, 0)</f>
        <v>5.95</v>
      </c>
      <c r="U575" s="9">
        <f>_xlfn.XLOOKUP($L575,Pos!$B:$B,Pos!Q:Q,0, 0)</f>
        <v>3.9</v>
      </c>
      <c r="V575" s="9">
        <f>_xlfn.XLOOKUP($L575,Pos!$B:$B,Pos!R:R,0, 0)</f>
        <v>2.3333330000000001</v>
      </c>
      <c r="W575" s="9">
        <f>_xlfn.XLOOKUP($L575,Pos!$B:$B,Pos!S:S,0, 0)</f>
        <v>5.57</v>
      </c>
      <c r="X575" s="9" t="str">
        <f>_xlfn.XLOOKUP($L575,Pos!$B:$B,Pos!J:J,0, 0)</f>
        <v>Outperform</v>
      </c>
      <c r="Y575" s="1">
        <v>0</v>
      </c>
      <c r="Z575" s="1">
        <v>0</v>
      </c>
      <c r="AA575" s="1">
        <f t="shared" si="176"/>
        <v>0</v>
      </c>
      <c r="AB575" s="9">
        <f>_xlfn.XLOOKUP(L575,Pos!B:B,Pos!K:K,-1,0)</f>
        <v>5</v>
      </c>
      <c r="AC575" s="1" t="e">
        <f>_xlfn.XLOOKUP($L575,Pos!$A:$A,Pos!S:S,_xlfn.XLOOKUP($L575,#REF!,#REF!, ""), 0)</f>
        <v>#REF!</v>
      </c>
      <c r="AD575" s="1" t="e">
        <f>_xlfn.XLOOKUP($L575,Pos!$A:$A,Pos!T:T,_xlfn.XLOOKUP($L575,#REF!,#REF!, ""), 0)</f>
        <v>#REF!</v>
      </c>
      <c r="AE575" s="1" t="e">
        <f>_xlfn.XLOOKUP($L575,Pos!$A:$A,Pos!U:U,_xlfn.XLOOKUP($L575,#REF!,#REF!, ""), 0)</f>
        <v>#REF!</v>
      </c>
      <c r="AF575" s="1" t="e">
        <f>_xlfn.XLOOKUP($L575,Pos!$A:$A,Pos!V:V,_xlfn.XLOOKUP($L575,#REF!,#REF!, ""), 0)</f>
        <v>#REF!</v>
      </c>
      <c r="AG575" s="1" t="e">
        <f>_xlfn.XLOOKUP($L575,Pos!$A:$A,Pos!W:W,_xlfn.XLOOKUP($L575,#REF!,#REF!, ""), 0)</f>
        <v>#REF!</v>
      </c>
      <c r="AH575" s="1" t="e">
        <f>_xlfn.XLOOKUP($L575,Pos!$A:$A,Pos!X:X,_xlfn.XLOOKUP($L575,#REF!,#REF!, ""), 0)</f>
        <v>#REF!</v>
      </c>
      <c r="AI575" s="1" t="e">
        <f>_xlfn.XLOOKUP($L575,Pos!$A:$A,Pos!Y:Y,_xlfn.XLOOKUP($L575,#REF!,#REF!, ""), 0)</f>
        <v>#REF!</v>
      </c>
      <c r="AJ575" s="1" t="e">
        <f>_xlfn.XLOOKUP($L575,Pos!$A:$A,Pos!Z:Z,_xlfn.XLOOKUP($L575,#REF!,#REF!, ""), 0)</f>
        <v>#REF!</v>
      </c>
      <c r="AK575" s="1" t="e">
        <f>_xlfn.XLOOKUP($L575,Pos!$A:$A,Pos!AA:AA,_xlfn.XLOOKUP($L575,#REF!,#REF!, ""), 0)</f>
        <v>#REF!</v>
      </c>
      <c r="AL575" s="1" t="e">
        <f>_xlfn.XLOOKUP($L575,Pos!$A:$A,Pos!AB:AB,_xlfn.XLOOKUP($L575,#REF!,#REF!, ""), 0)</f>
        <v>#REF!</v>
      </c>
      <c r="AM575" s="1" t="e">
        <f>_xlfn.XLOOKUP($L575,Pos!$A:$A,Pos!AC:AC,_xlfn.XLOOKUP($L575,#REF!,#REF!, ""), 0)</f>
        <v>#REF!</v>
      </c>
      <c r="AN575" s="1" t="e">
        <f>_xlfn.XLOOKUP($L575,Pos!$A:$A,Pos!AD:AD,_xlfn.XLOOKUP($L575,#REF!,#REF!, ""), 0)</f>
        <v>#REF!</v>
      </c>
      <c r="AO575" s="1" t="e">
        <f>_xlfn.XLOOKUP($L575,Pos!$A:$A,Pos!AE:AE,_xlfn.XLOOKUP($L575,#REF!,#REF!, ""), 0)</f>
        <v>#REF!</v>
      </c>
      <c r="AP575" s="1" t="e">
        <f>_xlfn.XLOOKUP($L575,Pos!$A:$A,Pos!AF:AF,_xlfn.XLOOKUP($L575,#REF!,#REF!, ""), 0)</f>
        <v>#REF!</v>
      </c>
      <c r="AQ575" s="1" t="e">
        <f>_xlfn.XLOOKUP($L575,Pos!$A:$A,Pos!AG:AG,_xlfn.XLOOKUP($L575,#REF!,#REF!, ""), 0)</f>
        <v>#REF!</v>
      </c>
      <c r="AR575" s="1" t="e">
        <f>_xlfn.XLOOKUP($L575,Pos!$A:$A,Pos!AH:AH,_xlfn.XLOOKUP($L575,#REF!,#REF!, ""), 0)</f>
        <v>#REF!</v>
      </c>
      <c r="AS575" s="1" t="e">
        <f>_xlfn.XLOOKUP($L575,Pos!$A:$A,Pos!AI:AI,_xlfn.XLOOKUP($L575,#REF!,#REF!, ""), 0)</f>
        <v>#REF!</v>
      </c>
      <c r="AT575" s="1" t="e">
        <f>_xlfn.XLOOKUP($L575,Pos!$A:$A,Pos!AJ:AJ,_xlfn.XLOOKUP($L575,#REF!,#REF!, ""), 0)</f>
        <v>#REF!</v>
      </c>
      <c r="AU575" s="1" t="e">
        <f>_xlfn.XLOOKUP($L575,Pos!$A:$A,Pos!AK:AK,_xlfn.XLOOKUP($L575,#REF!,#REF!, ""), 0)</f>
        <v>#REF!</v>
      </c>
      <c r="AV575" s="1" t="e">
        <f>_xlfn.XLOOKUP($L575,Pos!$A:$A,Pos!AL:AL,_xlfn.XLOOKUP($L575,#REF!,#REF!, ""), 0)</f>
        <v>#REF!</v>
      </c>
      <c r="AW575" s="1" t="e">
        <f>_xlfn.XLOOKUP($L575,Pos!$A:$A,Pos!AM:AM,_xlfn.XLOOKUP($L575,#REF!,#REF!, ""), 0)</f>
        <v>#REF!</v>
      </c>
      <c r="AX575" s="1" t="e">
        <f>_xlfn.XLOOKUP($L575,Pos!$A:$A,Pos!AN:AN,_xlfn.XLOOKUP($L575,#REF!,#REF!, ""), 0)</f>
        <v>#REF!</v>
      </c>
      <c r="AY575" s="1" t="e">
        <f>_xlfn.XLOOKUP($L575,Pos!$A:$A,Pos!AO:AO,_xlfn.XLOOKUP($L575,#REF!,#REF!, ""), 0)</f>
        <v>#REF!</v>
      </c>
      <c r="AZ575" s="7" t="str">
        <f t="shared" si="177"/>
        <v>OUT</v>
      </c>
      <c r="BA575" s="1">
        <f>IF(OR(_xlfn.XLOOKUP(L575,Pos!B:B,Pos!L:L,FALSE)="ESG Reason",_xlfn.XLOOKUP(L575,Pos!B:B,Pos!L:L,FALSE)="Blacklisted"),1,0)</f>
        <v>0</v>
      </c>
      <c r="BC575" s="11">
        <v>8.8095871631378482E-11</v>
      </c>
      <c r="BD575" s="11">
        <f>_xlfn.XLOOKUP($L575,Pos!$B:$B,Pos!H:H,0, 0)</f>
        <v>0</v>
      </c>
      <c r="BE575" s="11">
        <f>_xlfn.XLOOKUP($L575,Pos!$B:$B,Pos!I:I,0, 0)</f>
        <v>3.843969242671066E-4</v>
      </c>
      <c r="BF575" s="18">
        <f t="shared" si="178"/>
        <v>3.843969242671066E-4</v>
      </c>
      <c r="BG575" s="1">
        <f t="shared" si="179"/>
        <v>2</v>
      </c>
      <c r="BH575" s="1">
        <f t="shared" si="180"/>
        <v>13</v>
      </c>
      <c r="BI575" s="18">
        <f t="shared" si="181"/>
        <v>8.8095871631378482E-11</v>
      </c>
      <c r="BJ575" s="3">
        <f t="shared" si="182"/>
        <v>0</v>
      </c>
      <c r="BK575" s="18">
        <f t="shared" si="183"/>
        <v>0</v>
      </c>
    </row>
    <row r="576" spans="3:63" x14ac:dyDescent="0.25">
      <c r="C576" s="3"/>
      <c r="D576" s="3"/>
      <c r="E576" s="3"/>
      <c r="F576" s="3"/>
      <c r="G576" s="51" t="s">
        <v>508</v>
      </c>
      <c r="H576" s="8" t="str">
        <f t="shared" si="173"/>
        <v>0%West Europe</v>
      </c>
      <c r="I576" s="11" cm="1">
        <f t="array" ref="I576">IF(
   AZ576 = "OUT", 0,IF(
   BD576 &gt;= LARGE(IF(ISNUMBER(BD:BD), BD:BD), 3),
   BE576 - 0.001,
   IF(BE576 &gt;=VLOOKUP(P576,mapping!$A:$B,2,FALSE), BE576,VLOOKUP(P576,mapping!$A$2:$B$8,2,FALSE))
))</f>
        <v>0</v>
      </c>
      <c r="J576" s="11" cm="1">
        <f t="array" ref="J576">IF(
    AZ576="OUT",0,IF(IF(
                      BD576&gt;=LARGE(IF(ISNUMBER(BD:BD),BD:BD),3),
                      BE576+0.001,
                      VLOOKUP(H576,mapping!$D:$E,2,FALSE)
                      )&gt;I576,
                   IF(
                      BD576&gt;=LARGE(IF(ISNUMBER(BD:BD),BD:BD),3),
                      BE576+0.001,
                      VLOOKUP(H576,mapping!$D:$E,2,FALSE)
                      ),
                   I576+0.002))</f>
        <v>0</v>
      </c>
      <c r="K576" s="8">
        <f t="shared" si="174"/>
        <v>3.8329455671889798E-4</v>
      </c>
      <c r="L576" s="1" t="str">
        <f>Pos!B362</f>
        <v>GB0007908733</v>
      </c>
      <c r="M576" s="1" t="str">
        <f>_xlfn.XLOOKUP($L576,Pos!B:B,Pos!D:D,, 0)</f>
        <v>SSE PLC</v>
      </c>
      <c r="N576" s="1" t="str">
        <f>_xlfn.XLOOKUP($L576,Pos!B:B,Pos!E:E,, 0)</f>
        <v>Utilities</v>
      </c>
      <c r="O576" s="1" t="str">
        <f t="shared" si="175"/>
        <v>Utilities_West Europe</v>
      </c>
      <c r="P576" s="1" t="str">
        <f>_xlfn.XLOOKUP($L576,Pos!B:B,Pos!F:F,, 0)</f>
        <v>West Europe</v>
      </c>
      <c r="Q576" s="1">
        <v>0</v>
      </c>
      <c r="R576" s="9">
        <f>_xlfn.XLOOKUP($L576,Pos!$B:$B,Pos!N:N,0, 0)</f>
        <v>3.93</v>
      </c>
      <c r="S576" s="9">
        <f>_xlfn.XLOOKUP($L576,Pos!$B:$B,Pos!O:O,0, 0)</f>
        <v>3.47275</v>
      </c>
      <c r="T576" s="9">
        <f>_xlfn.XLOOKUP($L576,Pos!$B:$B,Pos!P:P,0, 0)</f>
        <v>5.05</v>
      </c>
      <c r="U576" s="9">
        <f>_xlfn.XLOOKUP($L576,Pos!$B:$B,Pos!Q:Q,0, 0)</f>
        <v>0.8</v>
      </c>
      <c r="V576" s="9">
        <f>_xlfn.XLOOKUP($L576,Pos!$B:$B,Pos!R:R,0, 0)</f>
        <v>1.6</v>
      </c>
      <c r="W576" s="9">
        <f>_xlfn.XLOOKUP($L576,Pos!$B:$B,Pos!S:S,0, 0)</f>
        <v>3.7149999999999999</v>
      </c>
      <c r="X576" s="9" t="str">
        <f>_xlfn.XLOOKUP($L576,Pos!$B:$B,Pos!J:J,0, 0)</f>
        <v>Outperform</v>
      </c>
      <c r="Y576" s="1">
        <v>0</v>
      </c>
      <c r="Z576" s="1">
        <v>0</v>
      </c>
      <c r="AA576" s="1">
        <f t="shared" si="176"/>
        <v>0</v>
      </c>
      <c r="AB576" s="9">
        <f>_xlfn.XLOOKUP(L576,Pos!B:B,Pos!K:K,-1,0)</f>
        <v>0.90909090909090917</v>
      </c>
      <c r="AC576" s="1" t="e">
        <f>_xlfn.XLOOKUP($L576,Pos!$A:$A,Pos!S:S,_xlfn.XLOOKUP($L576,#REF!,#REF!, ""), 0)</f>
        <v>#REF!</v>
      </c>
      <c r="AD576" s="1" t="e">
        <f>_xlfn.XLOOKUP($L576,Pos!$A:$A,Pos!T:T,_xlfn.XLOOKUP($L576,#REF!,#REF!, ""), 0)</f>
        <v>#REF!</v>
      </c>
      <c r="AE576" s="1" t="e">
        <f>_xlfn.XLOOKUP($L576,Pos!$A:$A,Pos!U:U,_xlfn.XLOOKUP($L576,#REF!,#REF!, ""), 0)</f>
        <v>#REF!</v>
      </c>
      <c r="AF576" s="1" t="e">
        <f>_xlfn.XLOOKUP($L576,Pos!$A:$A,Pos!V:V,_xlfn.XLOOKUP($L576,#REF!,#REF!, ""), 0)</f>
        <v>#REF!</v>
      </c>
      <c r="AG576" s="1" t="e">
        <f>_xlfn.XLOOKUP($L576,Pos!$A:$A,Pos!W:W,_xlfn.XLOOKUP($L576,#REF!,#REF!, ""), 0)</f>
        <v>#REF!</v>
      </c>
      <c r="AH576" s="1" t="e">
        <f>_xlfn.XLOOKUP($L576,Pos!$A:$A,Pos!X:X,_xlfn.XLOOKUP($L576,#REF!,#REF!, ""), 0)</f>
        <v>#REF!</v>
      </c>
      <c r="AI576" s="1" t="e">
        <f>_xlfn.XLOOKUP($L576,Pos!$A:$A,Pos!Y:Y,_xlfn.XLOOKUP($L576,#REF!,#REF!, ""), 0)</f>
        <v>#REF!</v>
      </c>
      <c r="AJ576" s="1" t="e">
        <f>_xlfn.XLOOKUP($L576,Pos!$A:$A,Pos!Z:Z,_xlfn.XLOOKUP($L576,#REF!,#REF!, ""), 0)</f>
        <v>#REF!</v>
      </c>
      <c r="AK576" s="1" t="e">
        <f>_xlfn.XLOOKUP($L576,Pos!$A:$A,Pos!AA:AA,_xlfn.XLOOKUP($L576,#REF!,#REF!, ""), 0)</f>
        <v>#REF!</v>
      </c>
      <c r="AL576" s="1" t="e">
        <f>_xlfn.XLOOKUP($L576,Pos!$A:$A,Pos!AB:AB,_xlfn.XLOOKUP($L576,#REF!,#REF!, ""), 0)</f>
        <v>#REF!</v>
      </c>
      <c r="AM576" s="1" t="e">
        <f>_xlfn.XLOOKUP($L576,Pos!$A:$A,Pos!AC:AC,_xlfn.XLOOKUP($L576,#REF!,#REF!, ""), 0)</f>
        <v>#REF!</v>
      </c>
      <c r="AN576" s="1" t="e">
        <f>_xlfn.XLOOKUP($L576,Pos!$A:$A,Pos!AD:AD,_xlfn.XLOOKUP($L576,#REF!,#REF!, ""), 0)</f>
        <v>#REF!</v>
      </c>
      <c r="AO576" s="1" t="e">
        <f>_xlfn.XLOOKUP($L576,Pos!$A:$A,Pos!AE:AE,_xlfn.XLOOKUP($L576,#REF!,#REF!, ""), 0)</f>
        <v>#REF!</v>
      </c>
      <c r="AP576" s="1" t="e">
        <f>_xlfn.XLOOKUP($L576,Pos!$A:$A,Pos!AF:AF,_xlfn.XLOOKUP($L576,#REF!,#REF!, ""), 0)</f>
        <v>#REF!</v>
      </c>
      <c r="AQ576" s="1" t="e">
        <f>_xlfn.XLOOKUP($L576,Pos!$A:$A,Pos!AG:AG,_xlfn.XLOOKUP($L576,#REF!,#REF!, ""), 0)</f>
        <v>#REF!</v>
      </c>
      <c r="AR576" s="1" t="e">
        <f>_xlfn.XLOOKUP($L576,Pos!$A:$A,Pos!AH:AH,_xlfn.XLOOKUP($L576,#REF!,#REF!, ""), 0)</f>
        <v>#REF!</v>
      </c>
      <c r="AS576" s="1" t="e">
        <f>_xlfn.XLOOKUP($L576,Pos!$A:$A,Pos!AI:AI,_xlfn.XLOOKUP($L576,#REF!,#REF!, ""), 0)</f>
        <v>#REF!</v>
      </c>
      <c r="AT576" s="1" t="e">
        <f>_xlfn.XLOOKUP($L576,Pos!$A:$A,Pos!AJ:AJ,_xlfn.XLOOKUP($L576,#REF!,#REF!, ""), 0)</f>
        <v>#REF!</v>
      </c>
      <c r="AU576" s="1" t="e">
        <f>_xlfn.XLOOKUP($L576,Pos!$A:$A,Pos!AK:AK,_xlfn.XLOOKUP($L576,#REF!,#REF!, ""), 0)</f>
        <v>#REF!</v>
      </c>
      <c r="AV576" s="1" t="e">
        <f>_xlfn.XLOOKUP($L576,Pos!$A:$A,Pos!AL:AL,_xlfn.XLOOKUP($L576,#REF!,#REF!, ""), 0)</f>
        <v>#REF!</v>
      </c>
      <c r="AW576" s="1" t="e">
        <f>_xlfn.XLOOKUP($L576,Pos!$A:$A,Pos!AM:AM,_xlfn.XLOOKUP($L576,#REF!,#REF!, ""), 0)</f>
        <v>#REF!</v>
      </c>
      <c r="AX576" s="1" t="e">
        <f>_xlfn.XLOOKUP($L576,Pos!$A:$A,Pos!AN:AN,_xlfn.XLOOKUP($L576,#REF!,#REF!, ""), 0)</f>
        <v>#REF!</v>
      </c>
      <c r="AY576" s="1" t="e">
        <f>_xlfn.XLOOKUP($L576,Pos!$A:$A,Pos!AO:AO,_xlfn.XLOOKUP($L576,#REF!,#REF!, ""), 0)</f>
        <v>#REF!</v>
      </c>
      <c r="AZ576" s="7" t="str">
        <f t="shared" si="177"/>
        <v>OUT</v>
      </c>
      <c r="BA576" s="1">
        <f>IF(OR(_xlfn.XLOOKUP(L576,Pos!B:B,Pos!L:L,FALSE)="ESG Reason",_xlfn.XLOOKUP(L576,Pos!B:B,Pos!L:L,FALSE)="Blacklisted"),1,0)</f>
        <v>0</v>
      </c>
      <c r="BC576" s="11">
        <v>1.034948638491312E-10</v>
      </c>
      <c r="BD576" s="11">
        <f>_xlfn.XLOOKUP($L576,Pos!$B:$B,Pos!H:H,0, 0)</f>
        <v>0</v>
      </c>
      <c r="BE576" s="11">
        <f>_xlfn.XLOOKUP($L576,Pos!$B:$B,Pos!I:I,0, 0)</f>
        <v>3.8329455671889798E-4</v>
      </c>
      <c r="BF576" s="18">
        <f t="shared" si="178"/>
        <v>3.8329455671889798E-4</v>
      </c>
      <c r="BG576" s="1">
        <f t="shared" si="179"/>
        <v>2</v>
      </c>
      <c r="BH576" s="1">
        <f t="shared" si="180"/>
        <v>19</v>
      </c>
      <c r="BI576" s="18">
        <f t="shared" si="181"/>
        <v>1.034948638491312E-10</v>
      </c>
      <c r="BJ576" s="3">
        <f t="shared" si="182"/>
        <v>0</v>
      </c>
      <c r="BK576" s="18">
        <f t="shared" si="183"/>
        <v>0</v>
      </c>
    </row>
    <row r="577" spans="3:63" x14ac:dyDescent="0.25">
      <c r="C577" s="3"/>
      <c r="D577" s="3"/>
      <c r="E577" s="3"/>
      <c r="F577" s="3"/>
      <c r="G577" s="51" t="s">
        <v>504</v>
      </c>
      <c r="H577" s="8" t="str">
        <f t="shared" si="173"/>
        <v>0%North America</v>
      </c>
      <c r="I577" s="11" cm="1">
        <f t="array" ref="I577">IF(
   AZ577 = "OUT", 0,IF(
   BD577 &gt;= LARGE(IF(ISNUMBER(BD:BD), BD:BD), 3),
   BE577 - 0.001,
   IF(BE577 &gt;=VLOOKUP(P577,mapping!$A:$B,2,FALSE), BE577,VLOOKUP(P577,mapping!$A$2:$B$8,2,FALSE))
))</f>
        <v>0</v>
      </c>
      <c r="J577" s="11" cm="1">
        <f t="array" ref="J577">IF(
    AZ577="OUT",0,IF(IF(
                      BD577&gt;=LARGE(IF(ISNUMBER(BD:BD),BD:BD),3),
                      BE577+0.001,
                      VLOOKUP(H577,mapping!$D:$E,2,FALSE)
                      )&gt;I577,
                   IF(
                      BD577&gt;=LARGE(IF(ISNUMBER(BD:BD),BD:BD),3),
                      BE577+0.001,
                      VLOOKUP(H577,mapping!$D:$E,2,FALSE)
                      ),
                   I577+0.002))</f>
        <v>0</v>
      </c>
      <c r="K577" s="8">
        <f t="shared" si="174"/>
        <v>3.8274677346163632E-4</v>
      </c>
      <c r="L577" s="1" t="str">
        <f>Pos!B1245</f>
        <v>US8816242098</v>
      </c>
      <c r="M577" s="1" t="str">
        <f>_xlfn.XLOOKUP($L577,Pos!B:B,Pos!D:D,, 0)</f>
        <v>Teva Pharmaceutical Industries Limited Sponsored ADR</v>
      </c>
      <c r="N577" s="1" t="str">
        <f>_xlfn.XLOOKUP($L577,Pos!B:B,Pos!E:E,, 0)</f>
        <v>Health Care</v>
      </c>
      <c r="O577" s="1" t="str">
        <f t="shared" si="175"/>
        <v>Health Care_North America</v>
      </c>
      <c r="P577" s="1" t="str">
        <f>_xlfn.XLOOKUP($L577,Pos!B:B,Pos!F:F,, 0)</f>
        <v>North America</v>
      </c>
      <c r="Q577" s="1">
        <v>0</v>
      </c>
      <c r="R577" s="9">
        <f>_xlfn.XLOOKUP($L577,Pos!$B:$B,Pos!N:N,0, 0)</f>
        <v>2.4900000000000002</v>
      </c>
      <c r="S577" s="9">
        <f>_xlfn.XLOOKUP($L577,Pos!$B:$B,Pos!O:O,0, 0)</f>
        <v>4.601</v>
      </c>
      <c r="T577" s="9">
        <f>_xlfn.XLOOKUP($L577,Pos!$B:$B,Pos!P:P,0, 0)</f>
        <v>5.7750000000000004</v>
      </c>
      <c r="U577" s="9">
        <f>_xlfn.XLOOKUP($L577,Pos!$B:$B,Pos!Q:Q,0, 0)</f>
        <v>7.9</v>
      </c>
      <c r="V577" s="9">
        <f>_xlfn.XLOOKUP($L577,Pos!$B:$B,Pos!R:R,0, 0)</f>
        <v>4.4333330000000002</v>
      </c>
      <c r="W577" s="9">
        <f>_xlfn.XLOOKUP($L577,Pos!$B:$B,Pos!S:S,0, 0)</f>
        <v>5.5066670000000002</v>
      </c>
      <c r="X577" s="9" t="str">
        <f>_xlfn.XLOOKUP($L577,Pos!$B:$B,Pos!J:J,0, 0)</f>
        <v>Buy</v>
      </c>
      <c r="Y577" s="1">
        <v>0</v>
      </c>
      <c r="Z577" s="1">
        <v>0</v>
      </c>
      <c r="AA577" s="1">
        <f t="shared" si="176"/>
        <v>0</v>
      </c>
      <c r="AB577" s="9">
        <f>_xlfn.XLOOKUP(L577,Pos!B:B,Pos!K:K,-1,0)</f>
        <v>4.0677966101694913</v>
      </c>
      <c r="AC577" s="1" t="e">
        <f>_xlfn.XLOOKUP($L577,Pos!$A:$A,Pos!S:S,_xlfn.XLOOKUP($L577,#REF!,#REF!, ""), 0)</f>
        <v>#REF!</v>
      </c>
      <c r="AD577" s="1" t="e">
        <f>_xlfn.XLOOKUP($L577,Pos!$A:$A,Pos!T:T,_xlfn.XLOOKUP($L577,#REF!,#REF!, ""), 0)</f>
        <v>#REF!</v>
      </c>
      <c r="AE577" s="1" t="e">
        <f>_xlfn.XLOOKUP($L577,Pos!$A:$A,Pos!U:U,_xlfn.XLOOKUP($L577,#REF!,#REF!, ""), 0)</f>
        <v>#REF!</v>
      </c>
      <c r="AF577" s="1" t="e">
        <f>_xlfn.XLOOKUP($L577,Pos!$A:$A,Pos!V:V,_xlfn.XLOOKUP($L577,#REF!,#REF!, ""), 0)</f>
        <v>#REF!</v>
      </c>
      <c r="AG577" s="1" t="e">
        <f>_xlfn.XLOOKUP($L577,Pos!$A:$A,Pos!W:W,_xlfn.XLOOKUP($L577,#REF!,#REF!, ""), 0)</f>
        <v>#REF!</v>
      </c>
      <c r="AH577" s="1" t="e">
        <f>_xlfn.XLOOKUP($L577,Pos!$A:$A,Pos!X:X,_xlfn.XLOOKUP($L577,#REF!,#REF!, ""), 0)</f>
        <v>#REF!</v>
      </c>
      <c r="AI577" s="1" t="e">
        <f>_xlfn.XLOOKUP($L577,Pos!$A:$A,Pos!Y:Y,_xlfn.XLOOKUP($L577,#REF!,#REF!, ""), 0)</f>
        <v>#REF!</v>
      </c>
      <c r="AJ577" s="1" t="e">
        <f>_xlfn.XLOOKUP($L577,Pos!$A:$A,Pos!Z:Z,_xlfn.XLOOKUP($L577,#REF!,#REF!, ""), 0)</f>
        <v>#REF!</v>
      </c>
      <c r="AK577" s="1" t="e">
        <f>_xlfn.XLOOKUP($L577,Pos!$A:$A,Pos!AA:AA,_xlfn.XLOOKUP($L577,#REF!,#REF!, ""), 0)</f>
        <v>#REF!</v>
      </c>
      <c r="AL577" s="1" t="e">
        <f>_xlfn.XLOOKUP($L577,Pos!$A:$A,Pos!AB:AB,_xlfn.XLOOKUP($L577,#REF!,#REF!, ""), 0)</f>
        <v>#REF!</v>
      </c>
      <c r="AM577" s="1" t="e">
        <f>_xlfn.XLOOKUP($L577,Pos!$A:$A,Pos!AC:AC,_xlfn.XLOOKUP($L577,#REF!,#REF!, ""), 0)</f>
        <v>#REF!</v>
      </c>
      <c r="AN577" s="1" t="e">
        <f>_xlfn.XLOOKUP($L577,Pos!$A:$A,Pos!AD:AD,_xlfn.XLOOKUP($L577,#REF!,#REF!, ""), 0)</f>
        <v>#REF!</v>
      </c>
      <c r="AO577" s="1" t="e">
        <f>_xlfn.XLOOKUP($L577,Pos!$A:$A,Pos!AE:AE,_xlfn.XLOOKUP($L577,#REF!,#REF!, ""), 0)</f>
        <v>#REF!</v>
      </c>
      <c r="AP577" s="1" t="e">
        <f>_xlfn.XLOOKUP($L577,Pos!$A:$A,Pos!AF:AF,_xlfn.XLOOKUP($L577,#REF!,#REF!, ""), 0)</f>
        <v>#REF!</v>
      </c>
      <c r="AQ577" s="1" t="e">
        <f>_xlfn.XLOOKUP($L577,Pos!$A:$A,Pos!AG:AG,_xlfn.XLOOKUP($L577,#REF!,#REF!, ""), 0)</f>
        <v>#REF!</v>
      </c>
      <c r="AR577" s="1" t="e">
        <f>_xlfn.XLOOKUP($L577,Pos!$A:$A,Pos!AH:AH,_xlfn.XLOOKUP($L577,#REF!,#REF!, ""), 0)</f>
        <v>#REF!</v>
      </c>
      <c r="AS577" s="1" t="e">
        <f>_xlfn.XLOOKUP($L577,Pos!$A:$A,Pos!AI:AI,_xlfn.XLOOKUP($L577,#REF!,#REF!, ""), 0)</f>
        <v>#REF!</v>
      </c>
      <c r="AT577" s="1" t="e">
        <f>_xlfn.XLOOKUP($L577,Pos!$A:$A,Pos!AJ:AJ,_xlfn.XLOOKUP($L577,#REF!,#REF!, ""), 0)</f>
        <v>#REF!</v>
      </c>
      <c r="AU577" s="1" t="e">
        <f>_xlfn.XLOOKUP($L577,Pos!$A:$A,Pos!AK:AK,_xlfn.XLOOKUP($L577,#REF!,#REF!, ""), 0)</f>
        <v>#REF!</v>
      </c>
      <c r="AV577" s="1" t="e">
        <f>_xlfn.XLOOKUP($L577,Pos!$A:$A,Pos!AL:AL,_xlfn.XLOOKUP($L577,#REF!,#REF!, ""), 0)</f>
        <v>#REF!</v>
      </c>
      <c r="AW577" s="1" t="e">
        <f>_xlfn.XLOOKUP($L577,Pos!$A:$A,Pos!AM:AM,_xlfn.XLOOKUP($L577,#REF!,#REF!, ""), 0)</f>
        <v>#REF!</v>
      </c>
      <c r="AX577" s="1" t="e">
        <f>_xlfn.XLOOKUP($L577,Pos!$A:$A,Pos!AN:AN,_xlfn.XLOOKUP($L577,#REF!,#REF!, ""), 0)</f>
        <v>#REF!</v>
      </c>
      <c r="AY577" s="1" t="e">
        <f>_xlfn.XLOOKUP($L577,Pos!$A:$A,Pos!AO:AO,_xlfn.XLOOKUP($L577,#REF!,#REF!, ""), 0)</f>
        <v>#REF!</v>
      </c>
      <c r="AZ577" s="7" t="str">
        <f t="shared" si="177"/>
        <v>OUT</v>
      </c>
      <c r="BA577" s="1">
        <f>IF(OR(_xlfn.XLOOKUP(L577,Pos!B:B,Pos!L:L,FALSE)="ESG Reason",_xlfn.XLOOKUP(L577,Pos!B:B,Pos!L:L,FALSE)="Blacklisted"),1,0)</f>
        <v>1</v>
      </c>
      <c r="BC577" s="11">
        <v>9.1208690037952631E-11</v>
      </c>
      <c r="BD577" s="11">
        <f>_xlfn.XLOOKUP($L577,Pos!$B:$B,Pos!H:H,0, 0)</f>
        <v>0</v>
      </c>
      <c r="BE577" s="11">
        <f>_xlfn.XLOOKUP($L577,Pos!$B:$B,Pos!I:I,0, 0)</f>
        <v>3.8274677346163632E-4</v>
      </c>
      <c r="BF577" s="18">
        <f t="shared" si="178"/>
        <v>3.8274677346163632E-4</v>
      </c>
      <c r="BG577" s="1">
        <f t="shared" si="179"/>
        <v>1</v>
      </c>
      <c r="BH577" s="1">
        <f t="shared" si="180"/>
        <v>28</v>
      </c>
      <c r="BI577" s="18">
        <f t="shared" si="181"/>
        <v>9.1208690037952631E-11</v>
      </c>
      <c r="BJ577" s="3">
        <f t="shared" si="182"/>
        <v>0</v>
      </c>
      <c r="BK577" s="18">
        <f t="shared" si="183"/>
        <v>0</v>
      </c>
    </row>
    <row r="578" spans="3:63" x14ac:dyDescent="0.25">
      <c r="C578" s="3"/>
      <c r="D578" s="3"/>
      <c r="E578" s="3"/>
      <c r="F578" s="3"/>
      <c r="G578" s="51" t="s">
        <v>511</v>
      </c>
      <c r="H578" s="8" t="str">
        <f t="shared" si="173"/>
        <v>0%Others</v>
      </c>
      <c r="I578" s="11" cm="1">
        <f t="array" ref="I578">IF(
   AZ578 = "OUT", 0,IF(
   BD578 &gt;= LARGE(IF(ISNUMBER(BD:BD), BD:BD), 3),
   BE578 - 0.001,
   IF(BE578 &gt;=VLOOKUP(P578,mapping!$A:$B,2,FALSE), BE578,VLOOKUP(P578,mapping!$A$2:$B$8,2,FALSE))
))</f>
        <v>0</v>
      </c>
      <c r="J578" s="11" cm="1">
        <f t="array" ref="J578">IF(
    AZ578="OUT",0,IF(IF(
                      BD578&gt;=LARGE(IF(ISNUMBER(BD:BD),BD:BD),3),
                      BE578+0.001,
                      VLOOKUP(H578,mapping!$D:$E,2,FALSE)
                      )&gt;I578,
                   IF(
                      BD578&gt;=LARGE(IF(ISNUMBER(BD:BD),BD:BD),3),
                      BE578+0.001,
                      VLOOKUP(H578,mapping!$D:$E,2,FALSE)
                      ),
                   I578+0.002))</f>
        <v>0</v>
      </c>
      <c r="K578" s="8">
        <f t="shared" si="174"/>
        <v>3.8152268741350283E-4</v>
      </c>
      <c r="L578" s="1" t="str">
        <f>Pos!B41</f>
        <v>AU000000TCL6</v>
      </c>
      <c r="M578" s="1" t="str">
        <f>_xlfn.XLOOKUP($L578,Pos!B:B,Pos!D:D,, 0)</f>
        <v>Transurban Group Ltd.</v>
      </c>
      <c r="N578" s="1" t="str">
        <f>_xlfn.XLOOKUP($L578,Pos!B:B,Pos!E:E,, 0)</f>
        <v>Industrial Goods &amp; Services</v>
      </c>
      <c r="O578" s="1" t="str">
        <f t="shared" si="175"/>
        <v>Industrial Goods &amp; Services_Others</v>
      </c>
      <c r="P578" s="1" t="str">
        <f>_xlfn.XLOOKUP($L578,Pos!B:B,Pos!F:F,, 0)</f>
        <v>Others</v>
      </c>
      <c r="Q578" s="1">
        <v>0</v>
      </c>
      <c r="R578" s="9">
        <f>_xlfn.XLOOKUP($L578,Pos!$B:$B,Pos!N:N,0, 0)</f>
        <v>7.98</v>
      </c>
      <c r="S578" s="9">
        <f>_xlfn.XLOOKUP($L578,Pos!$B:$B,Pos!O:O,0, 0)</f>
        <v>1.8745000000000001</v>
      </c>
      <c r="T578" s="9">
        <f>_xlfn.XLOOKUP($L578,Pos!$B:$B,Pos!P:P,0, 0)</f>
        <v>2.9249999999999998</v>
      </c>
      <c r="U578" s="9">
        <f>_xlfn.XLOOKUP($L578,Pos!$B:$B,Pos!Q:Q,0, 0)</f>
        <v>9.1</v>
      </c>
      <c r="V578" s="9">
        <f>_xlfn.XLOOKUP($L578,Pos!$B:$B,Pos!R:R,0, 0)</f>
        <v>7.8</v>
      </c>
      <c r="W578" s="9">
        <f>_xlfn.XLOOKUP($L578,Pos!$B:$B,Pos!S:S,0, 0)</f>
        <v>7.8849999999999998</v>
      </c>
      <c r="X578" s="9" t="str">
        <f>_xlfn.XLOOKUP($L578,Pos!$B:$B,Pos!J:J,0, 0)</f>
        <v>Hold</v>
      </c>
      <c r="Y578" s="1">
        <v>0</v>
      </c>
      <c r="Z578" s="1">
        <v>0</v>
      </c>
      <c r="AA578" s="1">
        <f t="shared" si="176"/>
        <v>0</v>
      </c>
      <c r="AB578" s="9">
        <f>_xlfn.XLOOKUP(L578,Pos!B:B,Pos!K:K,-1,0)</f>
        <v>6.5909090909090908</v>
      </c>
      <c r="AC578" s="1" t="e">
        <f>_xlfn.XLOOKUP($L578,Pos!$A:$A,Pos!S:S,_xlfn.XLOOKUP($L578,#REF!,#REF!, ""), 0)</f>
        <v>#REF!</v>
      </c>
      <c r="AD578" s="1" t="e">
        <f>_xlfn.XLOOKUP($L578,Pos!$A:$A,Pos!T:T,_xlfn.XLOOKUP($L578,#REF!,#REF!, ""), 0)</f>
        <v>#REF!</v>
      </c>
      <c r="AE578" s="1" t="e">
        <f>_xlfn.XLOOKUP($L578,Pos!$A:$A,Pos!U:U,_xlfn.XLOOKUP($L578,#REF!,#REF!, ""), 0)</f>
        <v>#REF!</v>
      </c>
      <c r="AF578" s="1" t="e">
        <f>_xlfn.XLOOKUP($L578,Pos!$A:$A,Pos!V:V,_xlfn.XLOOKUP($L578,#REF!,#REF!, ""), 0)</f>
        <v>#REF!</v>
      </c>
      <c r="AG578" s="1" t="e">
        <f>_xlfn.XLOOKUP($L578,Pos!$A:$A,Pos!W:W,_xlfn.XLOOKUP($L578,#REF!,#REF!, ""), 0)</f>
        <v>#REF!</v>
      </c>
      <c r="AH578" s="1" t="e">
        <f>_xlfn.XLOOKUP($L578,Pos!$A:$A,Pos!X:X,_xlfn.XLOOKUP($L578,#REF!,#REF!, ""), 0)</f>
        <v>#REF!</v>
      </c>
      <c r="AI578" s="1" t="e">
        <f>_xlfn.XLOOKUP($L578,Pos!$A:$A,Pos!Y:Y,_xlfn.XLOOKUP($L578,#REF!,#REF!, ""), 0)</f>
        <v>#REF!</v>
      </c>
      <c r="AJ578" s="1" t="e">
        <f>_xlfn.XLOOKUP($L578,Pos!$A:$A,Pos!Z:Z,_xlfn.XLOOKUP($L578,#REF!,#REF!, ""), 0)</f>
        <v>#REF!</v>
      </c>
      <c r="AK578" s="1" t="e">
        <f>_xlfn.XLOOKUP($L578,Pos!$A:$A,Pos!AA:AA,_xlfn.XLOOKUP($L578,#REF!,#REF!, ""), 0)</f>
        <v>#REF!</v>
      </c>
      <c r="AL578" s="1" t="e">
        <f>_xlfn.XLOOKUP($L578,Pos!$A:$A,Pos!AB:AB,_xlfn.XLOOKUP($L578,#REF!,#REF!, ""), 0)</f>
        <v>#REF!</v>
      </c>
      <c r="AM578" s="1" t="e">
        <f>_xlfn.XLOOKUP($L578,Pos!$A:$A,Pos!AC:AC,_xlfn.XLOOKUP($L578,#REF!,#REF!, ""), 0)</f>
        <v>#REF!</v>
      </c>
      <c r="AN578" s="1" t="e">
        <f>_xlfn.XLOOKUP($L578,Pos!$A:$A,Pos!AD:AD,_xlfn.XLOOKUP($L578,#REF!,#REF!, ""), 0)</f>
        <v>#REF!</v>
      </c>
      <c r="AO578" s="1" t="e">
        <f>_xlfn.XLOOKUP($L578,Pos!$A:$A,Pos!AE:AE,_xlfn.XLOOKUP($L578,#REF!,#REF!, ""), 0)</f>
        <v>#REF!</v>
      </c>
      <c r="AP578" s="1" t="e">
        <f>_xlfn.XLOOKUP($L578,Pos!$A:$A,Pos!AF:AF,_xlfn.XLOOKUP($L578,#REF!,#REF!, ""), 0)</f>
        <v>#REF!</v>
      </c>
      <c r="AQ578" s="1" t="e">
        <f>_xlfn.XLOOKUP($L578,Pos!$A:$A,Pos!AG:AG,_xlfn.XLOOKUP($L578,#REF!,#REF!, ""), 0)</f>
        <v>#REF!</v>
      </c>
      <c r="AR578" s="1" t="e">
        <f>_xlfn.XLOOKUP($L578,Pos!$A:$A,Pos!AH:AH,_xlfn.XLOOKUP($L578,#REF!,#REF!, ""), 0)</f>
        <v>#REF!</v>
      </c>
      <c r="AS578" s="1" t="e">
        <f>_xlfn.XLOOKUP($L578,Pos!$A:$A,Pos!AI:AI,_xlfn.XLOOKUP($L578,#REF!,#REF!, ""), 0)</f>
        <v>#REF!</v>
      </c>
      <c r="AT578" s="1" t="e">
        <f>_xlfn.XLOOKUP($L578,Pos!$A:$A,Pos!AJ:AJ,_xlfn.XLOOKUP($L578,#REF!,#REF!, ""), 0)</f>
        <v>#REF!</v>
      </c>
      <c r="AU578" s="1" t="e">
        <f>_xlfn.XLOOKUP($L578,Pos!$A:$A,Pos!AK:AK,_xlfn.XLOOKUP($L578,#REF!,#REF!, ""), 0)</f>
        <v>#REF!</v>
      </c>
      <c r="AV578" s="1" t="e">
        <f>_xlfn.XLOOKUP($L578,Pos!$A:$A,Pos!AL:AL,_xlfn.XLOOKUP($L578,#REF!,#REF!, ""), 0)</f>
        <v>#REF!</v>
      </c>
      <c r="AW578" s="1" t="e">
        <f>_xlfn.XLOOKUP($L578,Pos!$A:$A,Pos!AM:AM,_xlfn.XLOOKUP($L578,#REF!,#REF!, ""), 0)</f>
        <v>#REF!</v>
      </c>
      <c r="AX578" s="1" t="e">
        <f>_xlfn.XLOOKUP($L578,Pos!$A:$A,Pos!AN:AN,_xlfn.XLOOKUP($L578,#REF!,#REF!, ""), 0)</f>
        <v>#REF!</v>
      </c>
      <c r="AY578" s="1" t="e">
        <f>_xlfn.XLOOKUP($L578,Pos!$A:$A,Pos!AO:AO,_xlfn.XLOOKUP($L578,#REF!,#REF!, ""), 0)</f>
        <v>#REF!</v>
      </c>
      <c r="AZ578" s="7" t="str">
        <f t="shared" si="177"/>
        <v>OUT</v>
      </c>
      <c r="BA578" s="1">
        <f>IF(OR(_xlfn.XLOOKUP(L578,Pos!B:B,Pos!L:L,FALSE)="ESG Reason",_xlfn.XLOOKUP(L578,Pos!B:B,Pos!L:L,FALSE)="Blacklisted"),1,0)</f>
        <v>0</v>
      </c>
      <c r="BC578" s="11">
        <v>9.2472168328150785E-11</v>
      </c>
      <c r="BD578" s="11">
        <f>_xlfn.XLOOKUP($L578,Pos!$B:$B,Pos!H:H,0, 0)</f>
        <v>0</v>
      </c>
      <c r="BE578" s="11">
        <f>_xlfn.XLOOKUP($L578,Pos!$B:$B,Pos!I:I,0, 0)</f>
        <v>3.8152268741350283E-4</v>
      </c>
      <c r="BF578" s="18">
        <f t="shared" si="178"/>
        <v>3.8152268741350283E-4</v>
      </c>
      <c r="BG578" s="1">
        <f t="shared" si="179"/>
        <v>3</v>
      </c>
      <c r="BH578" s="1">
        <f t="shared" si="180"/>
        <v>48</v>
      </c>
      <c r="BI578" s="18">
        <f t="shared" si="181"/>
        <v>9.2472168328150785E-11</v>
      </c>
      <c r="BJ578" s="3">
        <f t="shared" si="182"/>
        <v>0</v>
      </c>
      <c r="BK578" s="18">
        <f t="shared" si="183"/>
        <v>0</v>
      </c>
    </row>
    <row r="579" spans="3:63" x14ac:dyDescent="0.25">
      <c r="C579" s="3"/>
      <c r="D579" s="3"/>
      <c r="E579" s="3"/>
      <c r="F579" s="3"/>
      <c r="G579" s="51" t="s">
        <v>514</v>
      </c>
      <c r="H579" s="8" t="str">
        <f t="shared" ref="H579:H642" si="184">VLOOKUP(BE579,$A$100:$B$105,2,TRUE) &amp; IF(AND(P579&lt;&gt;"Asia",P579&lt;&gt;"Others"),P579,"Others")</f>
        <v>0%North America</v>
      </c>
      <c r="I579" s="11" cm="1">
        <f t="array" ref="I579">IF(
   AZ579 = "OUT", 0,IF(
   BD579 &gt;= LARGE(IF(ISNUMBER(BD:BD), BD:BD), 3),
   BE579 - 0.001,
   IF(BE579 &gt;=VLOOKUP(P579,mapping!$A:$B,2,FALSE), BE579,VLOOKUP(P579,mapping!$A$2:$B$8,2,FALSE))
))</f>
        <v>0</v>
      </c>
      <c r="J579" s="11" cm="1">
        <f t="array" ref="J579">IF(
    AZ579="OUT",0,IF(IF(
                      BD579&gt;=LARGE(IF(ISNUMBER(BD:BD),BD:BD),3),
                      BE579+0.001,
                      VLOOKUP(H579,mapping!$D:$E,2,FALSE)
                      )&gt;I579,
                   IF(
                      BD579&gt;=LARGE(IF(ISNUMBER(BD:BD),BD:BD),3),
                      BE579+0.001,
                      VLOOKUP(H579,mapping!$D:$E,2,FALSE)
                      ),
                   I579+0.002))</f>
        <v>0</v>
      </c>
      <c r="K579" s="8">
        <f t="shared" ref="K579:K642" si="185">BE579</f>
        <v>3.8030430223184077E-4</v>
      </c>
      <c r="L579" s="1" t="str">
        <f>Pos!B444</f>
        <v>IE00BDB6Q211</v>
      </c>
      <c r="M579" s="1" t="str">
        <f>_xlfn.XLOOKUP($L579,Pos!B:B,Pos!D:D,, 0)</f>
        <v>Willis Towers Watson Public Limited Company</v>
      </c>
      <c r="N579" s="1" t="str">
        <f>_xlfn.XLOOKUP($L579,Pos!B:B,Pos!E:E,, 0)</f>
        <v>Insurance</v>
      </c>
      <c r="O579" s="1" t="str">
        <f t="shared" ref="O579:O642" si="186">N579&amp;"_"&amp;P579</f>
        <v>Insurance_North America</v>
      </c>
      <c r="P579" s="1" t="str">
        <f>_xlfn.XLOOKUP($L579,Pos!B:B,Pos!F:F,, 0)</f>
        <v>North America</v>
      </c>
      <c r="Q579" s="1">
        <v>0</v>
      </c>
      <c r="R579" s="9">
        <f>_xlfn.XLOOKUP($L579,Pos!$B:$B,Pos!N:N,0, 0)</f>
        <v>2.7</v>
      </c>
      <c r="S579" s="9">
        <f>_xlfn.XLOOKUP($L579,Pos!$B:$B,Pos!O:O,0, 0)</f>
        <v>4.2891659999999998</v>
      </c>
      <c r="T579" s="9">
        <f>_xlfn.XLOOKUP($L579,Pos!$B:$B,Pos!P:P,0, 0)</f>
        <v>7.2</v>
      </c>
      <c r="U579" s="9">
        <f>_xlfn.XLOOKUP($L579,Pos!$B:$B,Pos!Q:Q,0, 0)</f>
        <v>3.7</v>
      </c>
      <c r="V579" s="9">
        <f>_xlfn.XLOOKUP($L579,Pos!$B:$B,Pos!R:R,0, 0)</f>
        <v>6.9333330000000002</v>
      </c>
      <c r="W579" s="9">
        <f>_xlfn.XLOOKUP($L579,Pos!$B:$B,Pos!S:S,0, 0)</f>
        <v>1.663333</v>
      </c>
      <c r="X579" s="9" t="str">
        <f>_xlfn.XLOOKUP($L579,Pos!$B:$B,Pos!J:J,0, 0)</f>
        <v>Outperform</v>
      </c>
      <c r="Y579" s="1">
        <v>0</v>
      </c>
      <c r="Z579" s="1">
        <v>0</v>
      </c>
      <c r="AA579" s="1">
        <f t="shared" ref="AA579:AA642" si="187">IF(BE579&gt;0,0,1)</f>
        <v>0</v>
      </c>
      <c r="AB579" s="9">
        <f>_xlfn.XLOOKUP(L579,Pos!B:B,Pos!K:K,-1,0)</f>
        <v>4.3478260869565224</v>
      </c>
      <c r="AC579" s="1" t="e">
        <f>_xlfn.XLOOKUP($L579,Pos!$A:$A,Pos!S:S,_xlfn.XLOOKUP($L579,#REF!,#REF!, ""), 0)</f>
        <v>#REF!</v>
      </c>
      <c r="AD579" s="1" t="e">
        <f>_xlfn.XLOOKUP($L579,Pos!$A:$A,Pos!T:T,_xlfn.XLOOKUP($L579,#REF!,#REF!, ""), 0)</f>
        <v>#REF!</v>
      </c>
      <c r="AE579" s="1" t="e">
        <f>_xlfn.XLOOKUP($L579,Pos!$A:$A,Pos!U:U,_xlfn.XLOOKUP($L579,#REF!,#REF!, ""), 0)</f>
        <v>#REF!</v>
      </c>
      <c r="AF579" s="1" t="e">
        <f>_xlfn.XLOOKUP($L579,Pos!$A:$A,Pos!V:V,_xlfn.XLOOKUP($L579,#REF!,#REF!, ""), 0)</f>
        <v>#REF!</v>
      </c>
      <c r="AG579" s="1" t="e">
        <f>_xlfn.XLOOKUP($L579,Pos!$A:$A,Pos!W:W,_xlfn.XLOOKUP($L579,#REF!,#REF!, ""), 0)</f>
        <v>#REF!</v>
      </c>
      <c r="AH579" s="1" t="e">
        <f>_xlfn.XLOOKUP($L579,Pos!$A:$A,Pos!X:X,_xlfn.XLOOKUP($L579,#REF!,#REF!, ""), 0)</f>
        <v>#REF!</v>
      </c>
      <c r="AI579" s="1" t="e">
        <f>_xlfn.XLOOKUP($L579,Pos!$A:$A,Pos!Y:Y,_xlfn.XLOOKUP($L579,#REF!,#REF!, ""), 0)</f>
        <v>#REF!</v>
      </c>
      <c r="AJ579" s="1" t="e">
        <f>_xlfn.XLOOKUP($L579,Pos!$A:$A,Pos!Z:Z,_xlfn.XLOOKUP($L579,#REF!,#REF!, ""), 0)</f>
        <v>#REF!</v>
      </c>
      <c r="AK579" s="1" t="e">
        <f>_xlfn.XLOOKUP($L579,Pos!$A:$A,Pos!AA:AA,_xlfn.XLOOKUP($L579,#REF!,#REF!, ""), 0)</f>
        <v>#REF!</v>
      </c>
      <c r="AL579" s="1" t="e">
        <f>_xlfn.XLOOKUP($L579,Pos!$A:$A,Pos!AB:AB,_xlfn.XLOOKUP($L579,#REF!,#REF!, ""), 0)</f>
        <v>#REF!</v>
      </c>
      <c r="AM579" s="1" t="e">
        <f>_xlfn.XLOOKUP($L579,Pos!$A:$A,Pos!AC:AC,_xlfn.XLOOKUP($L579,#REF!,#REF!, ""), 0)</f>
        <v>#REF!</v>
      </c>
      <c r="AN579" s="1" t="e">
        <f>_xlfn.XLOOKUP($L579,Pos!$A:$A,Pos!AD:AD,_xlfn.XLOOKUP($L579,#REF!,#REF!, ""), 0)</f>
        <v>#REF!</v>
      </c>
      <c r="AO579" s="1" t="e">
        <f>_xlfn.XLOOKUP($L579,Pos!$A:$A,Pos!AE:AE,_xlfn.XLOOKUP($L579,#REF!,#REF!, ""), 0)</f>
        <v>#REF!</v>
      </c>
      <c r="AP579" s="1" t="e">
        <f>_xlfn.XLOOKUP($L579,Pos!$A:$A,Pos!AF:AF,_xlfn.XLOOKUP($L579,#REF!,#REF!, ""), 0)</f>
        <v>#REF!</v>
      </c>
      <c r="AQ579" s="1" t="e">
        <f>_xlfn.XLOOKUP($L579,Pos!$A:$A,Pos!AG:AG,_xlfn.XLOOKUP($L579,#REF!,#REF!, ""), 0)</f>
        <v>#REF!</v>
      </c>
      <c r="AR579" s="1" t="e">
        <f>_xlfn.XLOOKUP($L579,Pos!$A:$A,Pos!AH:AH,_xlfn.XLOOKUP($L579,#REF!,#REF!, ""), 0)</f>
        <v>#REF!</v>
      </c>
      <c r="AS579" s="1" t="e">
        <f>_xlfn.XLOOKUP($L579,Pos!$A:$A,Pos!AI:AI,_xlfn.XLOOKUP($L579,#REF!,#REF!, ""), 0)</f>
        <v>#REF!</v>
      </c>
      <c r="AT579" s="1" t="e">
        <f>_xlfn.XLOOKUP($L579,Pos!$A:$A,Pos!AJ:AJ,_xlfn.XLOOKUP($L579,#REF!,#REF!, ""), 0)</f>
        <v>#REF!</v>
      </c>
      <c r="AU579" s="1" t="e">
        <f>_xlfn.XLOOKUP($L579,Pos!$A:$A,Pos!AK:AK,_xlfn.XLOOKUP($L579,#REF!,#REF!, ""), 0)</f>
        <v>#REF!</v>
      </c>
      <c r="AV579" s="1" t="e">
        <f>_xlfn.XLOOKUP($L579,Pos!$A:$A,Pos!AL:AL,_xlfn.XLOOKUP($L579,#REF!,#REF!, ""), 0)</f>
        <v>#REF!</v>
      </c>
      <c r="AW579" s="1" t="e">
        <f>_xlfn.XLOOKUP($L579,Pos!$A:$A,Pos!AM:AM,_xlfn.XLOOKUP($L579,#REF!,#REF!, ""), 0)</f>
        <v>#REF!</v>
      </c>
      <c r="AX579" s="1" t="e">
        <f>_xlfn.XLOOKUP($L579,Pos!$A:$A,Pos!AN:AN,_xlfn.XLOOKUP($L579,#REF!,#REF!, ""), 0)</f>
        <v>#REF!</v>
      </c>
      <c r="AY579" s="1" t="e">
        <f>_xlfn.XLOOKUP($L579,Pos!$A:$A,Pos!AO:AO,_xlfn.XLOOKUP($L579,#REF!,#REF!, ""), 0)</f>
        <v>#REF!</v>
      </c>
      <c r="AZ579" s="7" t="str">
        <f t="shared" ref="AZ579:AZ642" si="188">IF(BD579&gt;0,"IN","OUT")</f>
        <v>OUT</v>
      </c>
      <c r="BA579" s="1">
        <f>IF(OR(_xlfn.XLOOKUP(L579,Pos!B:B,Pos!L:L,FALSE)="ESG Reason",_xlfn.XLOOKUP(L579,Pos!B:B,Pos!L:L,FALSE)="Blacklisted"),1,0)</f>
        <v>0</v>
      </c>
      <c r="BC579" s="11">
        <v>9.1408940145662712E-11</v>
      </c>
      <c r="BD579" s="11">
        <f>_xlfn.XLOOKUP($L579,Pos!$B:$B,Pos!H:H,0, 0)</f>
        <v>0</v>
      </c>
      <c r="BE579" s="11">
        <f>_xlfn.XLOOKUP($L579,Pos!$B:$B,Pos!I:I,0, 0)</f>
        <v>3.8030430223184077E-4</v>
      </c>
      <c r="BF579" s="18">
        <f t="shared" ref="BF579:BF642" si="189">ABS(BD579-BE579)</f>
        <v>3.8030430223184077E-4</v>
      </c>
      <c r="BG579" s="1">
        <f t="shared" ref="BG579:BG642" si="190">IFERROR(VLOOKUP(P579,$A$6:$D$8,2,FALSE),3)</f>
        <v>1</v>
      </c>
      <c r="BH579" s="1">
        <f t="shared" ref="BH579:BH642" si="191">IFERROR(VLOOKUP(O579,$A$12:$D$68,2,FALSE),"")</f>
        <v>30</v>
      </c>
      <c r="BI579" s="18">
        <f t="shared" ref="BI579:BI642" si="192">ABS(BC579-BD579)</f>
        <v>9.1408940145662712E-11</v>
      </c>
      <c r="BJ579" s="3">
        <f t="shared" ref="BJ579:BJ642" si="193">IF(BC579&lt;0.0001,0,BC579-BE579)</f>
        <v>0</v>
      </c>
      <c r="BK579" s="18">
        <f t="shared" ref="BK579:BK642" si="194">IF(BC579&lt;0.00001,0,BC579-BD579)</f>
        <v>0</v>
      </c>
    </row>
    <row r="580" spans="3:63" x14ac:dyDescent="0.25">
      <c r="C580" s="3"/>
      <c r="D580" s="3"/>
      <c r="E580" s="3"/>
      <c r="F580" s="3"/>
      <c r="G580" s="51" t="s">
        <v>513</v>
      </c>
      <c r="H580" s="8" t="str">
        <f t="shared" si="184"/>
        <v>0%North America</v>
      </c>
      <c r="I580" s="11" cm="1">
        <f t="array" ref="I580">IF(
   AZ580 = "OUT", 0,IF(
   BD580 &gt;= LARGE(IF(ISNUMBER(BD:BD), BD:BD), 3),
   BE580 - 0.001,
   IF(BE580 &gt;=VLOOKUP(P580,mapping!$A:$B,2,FALSE), BE580,VLOOKUP(P580,mapping!$A$2:$B$8,2,FALSE))
))</f>
        <v>0</v>
      </c>
      <c r="J580" s="11" cm="1">
        <f t="array" ref="J580">IF(
    AZ580="OUT",0,IF(IF(
                      BD580&gt;=LARGE(IF(ISNUMBER(BD:BD),BD:BD),3),
                      BE580+0.001,
                      VLOOKUP(H580,mapping!$D:$E,2,FALSE)
                      )&gt;I580,
                   IF(
                      BD580&gt;=LARGE(IF(ISNUMBER(BD:BD),BD:BD),3),
                      BE580+0.001,
                      VLOOKUP(H580,mapping!$D:$E,2,FALSE)
                      ),
                   I580+0.002))</f>
        <v>0</v>
      </c>
      <c r="K580" s="8">
        <f t="shared" si="185"/>
        <v>3.797730214827859E-4</v>
      </c>
      <c r="L580" s="1" t="str">
        <f>Pos!B1189</f>
        <v>US7547301090</v>
      </c>
      <c r="M580" s="1" t="str">
        <f>_xlfn.XLOOKUP($L580,Pos!B:B,Pos!D:D,, 0)</f>
        <v>Raymond James Financial, Inc.</v>
      </c>
      <c r="N580" s="1" t="str">
        <f>_xlfn.XLOOKUP($L580,Pos!B:B,Pos!E:E,, 0)</f>
        <v>Financial Services</v>
      </c>
      <c r="O580" s="1" t="str">
        <f t="shared" si="186"/>
        <v>Financial Services_North America</v>
      </c>
      <c r="P580" s="1" t="str">
        <f>_xlfn.XLOOKUP($L580,Pos!B:B,Pos!F:F,, 0)</f>
        <v>North America</v>
      </c>
      <c r="Q580" s="1">
        <v>0</v>
      </c>
      <c r="R580" s="9">
        <f>_xlfn.XLOOKUP($L580,Pos!$B:$B,Pos!N:N,0, 0)</f>
        <v>4.3</v>
      </c>
      <c r="S580" s="9">
        <f>_xlfn.XLOOKUP($L580,Pos!$B:$B,Pos!O:O,0, 0)</f>
        <v>4.6375000000000002</v>
      </c>
      <c r="T580" s="9">
        <f>_xlfn.XLOOKUP($L580,Pos!$B:$B,Pos!P:P,0, 0)</f>
        <v>6.9</v>
      </c>
      <c r="U580" s="9">
        <f>_xlfn.XLOOKUP($L580,Pos!$B:$B,Pos!Q:Q,0, 0)</f>
        <v>5.5</v>
      </c>
      <c r="V580" s="9">
        <f>_xlfn.XLOOKUP($L580,Pos!$B:$B,Pos!R:R,0, 0)</f>
        <v>4.4333330000000002</v>
      </c>
      <c r="W580" s="9">
        <f>_xlfn.XLOOKUP($L580,Pos!$B:$B,Pos!S:S,0, 0)</f>
        <v>6.1383330000000003</v>
      </c>
      <c r="X580" s="9" t="str">
        <f>_xlfn.XLOOKUP($L580,Pos!$B:$B,Pos!J:J,0, 0)</f>
        <v>Outperform</v>
      </c>
      <c r="Y580" s="1">
        <v>0</v>
      </c>
      <c r="Z580" s="1">
        <v>0</v>
      </c>
      <c r="AA580" s="1">
        <f t="shared" si="187"/>
        <v>0</v>
      </c>
      <c r="AB580" s="9">
        <f>_xlfn.XLOOKUP(L580,Pos!B:B,Pos!K:K,-1,0)</f>
        <v>4.166666666666667</v>
      </c>
      <c r="AC580" s="1" t="e">
        <f>_xlfn.XLOOKUP($L580,Pos!$A:$A,Pos!S:S,_xlfn.XLOOKUP($L580,#REF!,#REF!, ""), 0)</f>
        <v>#REF!</v>
      </c>
      <c r="AD580" s="1" t="e">
        <f>_xlfn.XLOOKUP($L580,Pos!$A:$A,Pos!T:T,_xlfn.XLOOKUP($L580,#REF!,#REF!, ""), 0)</f>
        <v>#REF!</v>
      </c>
      <c r="AE580" s="1" t="e">
        <f>_xlfn.XLOOKUP($L580,Pos!$A:$A,Pos!U:U,_xlfn.XLOOKUP($L580,#REF!,#REF!, ""), 0)</f>
        <v>#REF!</v>
      </c>
      <c r="AF580" s="1" t="e">
        <f>_xlfn.XLOOKUP($L580,Pos!$A:$A,Pos!V:V,_xlfn.XLOOKUP($L580,#REF!,#REF!, ""), 0)</f>
        <v>#REF!</v>
      </c>
      <c r="AG580" s="1" t="e">
        <f>_xlfn.XLOOKUP($L580,Pos!$A:$A,Pos!W:W,_xlfn.XLOOKUP($L580,#REF!,#REF!, ""), 0)</f>
        <v>#REF!</v>
      </c>
      <c r="AH580" s="1" t="e">
        <f>_xlfn.XLOOKUP($L580,Pos!$A:$A,Pos!X:X,_xlfn.XLOOKUP($L580,#REF!,#REF!, ""), 0)</f>
        <v>#REF!</v>
      </c>
      <c r="AI580" s="1" t="e">
        <f>_xlfn.XLOOKUP($L580,Pos!$A:$A,Pos!Y:Y,_xlfn.XLOOKUP($L580,#REF!,#REF!, ""), 0)</f>
        <v>#REF!</v>
      </c>
      <c r="AJ580" s="1" t="e">
        <f>_xlfn.XLOOKUP($L580,Pos!$A:$A,Pos!Z:Z,_xlfn.XLOOKUP($L580,#REF!,#REF!, ""), 0)</f>
        <v>#REF!</v>
      </c>
      <c r="AK580" s="1" t="e">
        <f>_xlfn.XLOOKUP($L580,Pos!$A:$A,Pos!AA:AA,_xlfn.XLOOKUP($L580,#REF!,#REF!, ""), 0)</f>
        <v>#REF!</v>
      </c>
      <c r="AL580" s="1" t="e">
        <f>_xlfn.XLOOKUP($L580,Pos!$A:$A,Pos!AB:AB,_xlfn.XLOOKUP($L580,#REF!,#REF!, ""), 0)</f>
        <v>#REF!</v>
      </c>
      <c r="AM580" s="1" t="e">
        <f>_xlfn.XLOOKUP($L580,Pos!$A:$A,Pos!AC:AC,_xlfn.XLOOKUP($L580,#REF!,#REF!, ""), 0)</f>
        <v>#REF!</v>
      </c>
      <c r="AN580" s="1" t="e">
        <f>_xlfn.XLOOKUP($L580,Pos!$A:$A,Pos!AD:AD,_xlfn.XLOOKUP($L580,#REF!,#REF!, ""), 0)</f>
        <v>#REF!</v>
      </c>
      <c r="AO580" s="1" t="e">
        <f>_xlfn.XLOOKUP($L580,Pos!$A:$A,Pos!AE:AE,_xlfn.XLOOKUP($L580,#REF!,#REF!, ""), 0)</f>
        <v>#REF!</v>
      </c>
      <c r="AP580" s="1" t="e">
        <f>_xlfn.XLOOKUP($L580,Pos!$A:$A,Pos!AF:AF,_xlfn.XLOOKUP($L580,#REF!,#REF!, ""), 0)</f>
        <v>#REF!</v>
      </c>
      <c r="AQ580" s="1" t="e">
        <f>_xlfn.XLOOKUP($L580,Pos!$A:$A,Pos!AG:AG,_xlfn.XLOOKUP($L580,#REF!,#REF!, ""), 0)</f>
        <v>#REF!</v>
      </c>
      <c r="AR580" s="1" t="e">
        <f>_xlfn.XLOOKUP($L580,Pos!$A:$A,Pos!AH:AH,_xlfn.XLOOKUP($L580,#REF!,#REF!, ""), 0)</f>
        <v>#REF!</v>
      </c>
      <c r="AS580" s="1" t="e">
        <f>_xlfn.XLOOKUP($L580,Pos!$A:$A,Pos!AI:AI,_xlfn.XLOOKUP($L580,#REF!,#REF!, ""), 0)</f>
        <v>#REF!</v>
      </c>
      <c r="AT580" s="1" t="e">
        <f>_xlfn.XLOOKUP($L580,Pos!$A:$A,Pos!AJ:AJ,_xlfn.XLOOKUP($L580,#REF!,#REF!, ""), 0)</f>
        <v>#REF!</v>
      </c>
      <c r="AU580" s="1" t="e">
        <f>_xlfn.XLOOKUP($L580,Pos!$A:$A,Pos!AK:AK,_xlfn.XLOOKUP($L580,#REF!,#REF!, ""), 0)</f>
        <v>#REF!</v>
      </c>
      <c r="AV580" s="1" t="e">
        <f>_xlfn.XLOOKUP($L580,Pos!$A:$A,Pos!AL:AL,_xlfn.XLOOKUP($L580,#REF!,#REF!, ""), 0)</f>
        <v>#REF!</v>
      </c>
      <c r="AW580" s="1" t="e">
        <f>_xlfn.XLOOKUP($L580,Pos!$A:$A,Pos!AM:AM,_xlfn.XLOOKUP($L580,#REF!,#REF!, ""), 0)</f>
        <v>#REF!</v>
      </c>
      <c r="AX580" s="1" t="e">
        <f>_xlfn.XLOOKUP($L580,Pos!$A:$A,Pos!AN:AN,_xlfn.XLOOKUP($L580,#REF!,#REF!, ""), 0)</f>
        <v>#REF!</v>
      </c>
      <c r="AY580" s="1" t="e">
        <f>_xlfn.XLOOKUP($L580,Pos!$A:$A,Pos!AO:AO,_xlfn.XLOOKUP($L580,#REF!,#REF!, ""), 0)</f>
        <v>#REF!</v>
      </c>
      <c r="AZ580" s="7" t="str">
        <f t="shared" si="188"/>
        <v>OUT</v>
      </c>
      <c r="BA580" s="1">
        <f>IF(OR(_xlfn.XLOOKUP(L580,Pos!B:B,Pos!L:L,FALSE)="ESG Reason",_xlfn.XLOOKUP(L580,Pos!B:B,Pos!L:L,FALSE)="Blacklisted"),1,0)</f>
        <v>0</v>
      </c>
      <c r="BC580" s="11">
        <v>1.5197055952398711E-10</v>
      </c>
      <c r="BD580" s="11">
        <f>_xlfn.XLOOKUP($L580,Pos!$B:$B,Pos!H:H,0, 0)</f>
        <v>0</v>
      </c>
      <c r="BE580" s="11">
        <f>_xlfn.XLOOKUP($L580,Pos!$B:$B,Pos!I:I,0, 0)</f>
        <v>3.797730214827859E-4</v>
      </c>
      <c r="BF580" s="18">
        <f t="shared" si="189"/>
        <v>3.797730214827859E-4</v>
      </c>
      <c r="BG580" s="1">
        <f t="shared" si="190"/>
        <v>1</v>
      </c>
      <c r="BH580" s="1">
        <f t="shared" si="191"/>
        <v>26</v>
      </c>
      <c r="BI580" s="18">
        <f t="shared" si="192"/>
        <v>1.5197055952398711E-10</v>
      </c>
      <c r="BJ580" s="3">
        <f t="shared" si="193"/>
        <v>0</v>
      </c>
      <c r="BK580" s="18">
        <f t="shared" si="194"/>
        <v>0</v>
      </c>
    </row>
    <row r="581" spans="3:63" x14ac:dyDescent="0.25">
      <c r="C581" s="3"/>
      <c r="D581" s="3"/>
      <c r="E581" s="3"/>
      <c r="F581" s="3"/>
      <c r="G581" s="51" t="s">
        <v>515</v>
      </c>
      <c r="H581" s="8" t="str">
        <f t="shared" si="184"/>
        <v>0%North America</v>
      </c>
      <c r="I581" s="11" cm="1">
        <f t="array" ref="I581">IF(
   AZ581 = "OUT", 0,IF(
   BD581 &gt;= LARGE(IF(ISNUMBER(BD:BD), BD:BD), 3),
   BE581 - 0.001,
   IF(BE581 &gt;=VLOOKUP(P581,mapping!$A:$B,2,FALSE), BE581,VLOOKUP(P581,mapping!$A$2:$B$8,2,FALSE))
))</f>
        <v>0</v>
      </c>
      <c r="J581" s="11" cm="1">
        <f t="array" ref="J581">IF(
    AZ581="OUT",0,IF(IF(
                      BD581&gt;=LARGE(IF(ISNUMBER(BD:BD),BD:BD),3),
                      BE581+0.001,
                      VLOOKUP(H581,mapping!$D:$E,2,FALSE)
                      )&gt;I581,
                   IF(
                      BD581&gt;=LARGE(IF(ISNUMBER(BD:BD),BD:BD),3),
                      BE581+0.001,
                      VLOOKUP(H581,mapping!$D:$E,2,FALSE)
                      ),
                   I581+0.002))</f>
        <v>0</v>
      </c>
      <c r="K581" s="8">
        <f t="shared" si="185"/>
        <v>3.7837530904527762E-4</v>
      </c>
      <c r="L581" s="1" t="str">
        <f>Pos!B1280</f>
        <v>US92345Y1064</v>
      </c>
      <c r="M581" s="1" t="str">
        <f>_xlfn.XLOOKUP($L581,Pos!B:B,Pos!D:D,, 0)</f>
        <v>Verisk Analytics, Inc.</v>
      </c>
      <c r="N581" s="1" t="str">
        <f>_xlfn.XLOOKUP($L581,Pos!B:B,Pos!E:E,, 0)</f>
        <v>Industrial Goods &amp; Services</v>
      </c>
      <c r="O581" s="1" t="str">
        <f t="shared" si="186"/>
        <v>Industrial Goods &amp; Services_North America</v>
      </c>
      <c r="P581" s="1" t="str">
        <f>_xlfn.XLOOKUP($L581,Pos!B:B,Pos!F:F,, 0)</f>
        <v>North America</v>
      </c>
      <c r="Q581" s="1">
        <v>0</v>
      </c>
      <c r="R581" s="9">
        <f>_xlfn.XLOOKUP($L581,Pos!$B:$B,Pos!N:N,0, 0)</f>
        <v>5.09</v>
      </c>
      <c r="S581" s="9">
        <f>_xlfn.XLOOKUP($L581,Pos!$B:$B,Pos!O:O,0, 0)</f>
        <v>1.464</v>
      </c>
      <c r="T581" s="9">
        <f>_xlfn.XLOOKUP($L581,Pos!$B:$B,Pos!P:P,0, 0)</f>
        <v>7.4</v>
      </c>
      <c r="U581" s="9">
        <f>_xlfn.XLOOKUP($L581,Pos!$B:$B,Pos!Q:Q,0, 0)</f>
        <v>1.1000000000000001</v>
      </c>
      <c r="V581" s="9">
        <f>_xlfn.XLOOKUP($L581,Pos!$B:$B,Pos!R:R,0, 0)</f>
        <v>7.0333329999999998</v>
      </c>
      <c r="W581" s="9">
        <f>_xlfn.XLOOKUP($L581,Pos!$B:$B,Pos!S:S,0, 0)</f>
        <v>4.375</v>
      </c>
      <c r="X581" s="9" t="str">
        <f>_xlfn.XLOOKUP($L581,Pos!$B:$B,Pos!J:J,0, 0)</f>
        <v>Outperform</v>
      </c>
      <c r="Y581" s="1">
        <v>0</v>
      </c>
      <c r="Z581" s="1">
        <v>0</v>
      </c>
      <c r="AA581" s="1">
        <f t="shared" si="187"/>
        <v>0</v>
      </c>
      <c r="AB581" s="9">
        <f>_xlfn.XLOOKUP(L581,Pos!B:B,Pos!K:K,-1,0)</f>
        <v>5</v>
      </c>
      <c r="AC581" s="1" t="e">
        <f>_xlfn.XLOOKUP($L581,Pos!$A:$A,Pos!S:S,_xlfn.XLOOKUP($L581,#REF!,#REF!, ""), 0)</f>
        <v>#REF!</v>
      </c>
      <c r="AD581" s="1" t="e">
        <f>_xlfn.XLOOKUP($L581,Pos!$A:$A,Pos!T:T,_xlfn.XLOOKUP($L581,#REF!,#REF!, ""), 0)</f>
        <v>#REF!</v>
      </c>
      <c r="AE581" s="1" t="e">
        <f>_xlfn.XLOOKUP($L581,Pos!$A:$A,Pos!U:U,_xlfn.XLOOKUP($L581,#REF!,#REF!, ""), 0)</f>
        <v>#REF!</v>
      </c>
      <c r="AF581" s="1" t="e">
        <f>_xlfn.XLOOKUP($L581,Pos!$A:$A,Pos!V:V,_xlfn.XLOOKUP($L581,#REF!,#REF!, ""), 0)</f>
        <v>#REF!</v>
      </c>
      <c r="AG581" s="1" t="e">
        <f>_xlfn.XLOOKUP($L581,Pos!$A:$A,Pos!W:W,_xlfn.XLOOKUP($L581,#REF!,#REF!, ""), 0)</f>
        <v>#REF!</v>
      </c>
      <c r="AH581" s="1" t="e">
        <f>_xlfn.XLOOKUP($L581,Pos!$A:$A,Pos!X:X,_xlfn.XLOOKUP($L581,#REF!,#REF!, ""), 0)</f>
        <v>#REF!</v>
      </c>
      <c r="AI581" s="1" t="e">
        <f>_xlfn.XLOOKUP($L581,Pos!$A:$A,Pos!Y:Y,_xlfn.XLOOKUP($L581,#REF!,#REF!, ""), 0)</f>
        <v>#REF!</v>
      </c>
      <c r="AJ581" s="1" t="e">
        <f>_xlfn.XLOOKUP($L581,Pos!$A:$A,Pos!Z:Z,_xlfn.XLOOKUP($L581,#REF!,#REF!, ""), 0)</f>
        <v>#REF!</v>
      </c>
      <c r="AK581" s="1" t="e">
        <f>_xlfn.XLOOKUP($L581,Pos!$A:$A,Pos!AA:AA,_xlfn.XLOOKUP($L581,#REF!,#REF!, ""), 0)</f>
        <v>#REF!</v>
      </c>
      <c r="AL581" s="1" t="e">
        <f>_xlfn.XLOOKUP($L581,Pos!$A:$A,Pos!AB:AB,_xlfn.XLOOKUP($L581,#REF!,#REF!, ""), 0)</f>
        <v>#REF!</v>
      </c>
      <c r="AM581" s="1" t="e">
        <f>_xlfn.XLOOKUP($L581,Pos!$A:$A,Pos!AC:AC,_xlfn.XLOOKUP($L581,#REF!,#REF!, ""), 0)</f>
        <v>#REF!</v>
      </c>
      <c r="AN581" s="1" t="e">
        <f>_xlfn.XLOOKUP($L581,Pos!$A:$A,Pos!AD:AD,_xlfn.XLOOKUP($L581,#REF!,#REF!, ""), 0)</f>
        <v>#REF!</v>
      </c>
      <c r="AO581" s="1" t="e">
        <f>_xlfn.XLOOKUP($L581,Pos!$A:$A,Pos!AE:AE,_xlfn.XLOOKUP($L581,#REF!,#REF!, ""), 0)</f>
        <v>#REF!</v>
      </c>
      <c r="AP581" s="1" t="e">
        <f>_xlfn.XLOOKUP($L581,Pos!$A:$A,Pos!AF:AF,_xlfn.XLOOKUP($L581,#REF!,#REF!, ""), 0)</f>
        <v>#REF!</v>
      </c>
      <c r="AQ581" s="1" t="e">
        <f>_xlfn.XLOOKUP($L581,Pos!$A:$A,Pos!AG:AG,_xlfn.XLOOKUP($L581,#REF!,#REF!, ""), 0)</f>
        <v>#REF!</v>
      </c>
      <c r="AR581" s="1" t="e">
        <f>_xlfn.XLOOKUP($L581,Pos!$A:$A,Pos!AH:AH,_xlfn.XLOOKUP($L581,#REF!,#REF!, ""), 0)</f>
        <v>#REF!</v>
      </c>
      <c r="AS581" s="1" t="e">
        <f>_xlfn.XLOOKUP($L581,Pos!$A:$A,Pos!AI:AI,_xlfn.XLOOKUP($L581,#REF!,#REF!, ""), 0)</f>
        <v>#REF!</v>
      </c>
      <c r="AT581" s="1" t="e">
        <f>_xlfn.XLOOKUP($L581,Pos!$A:$A,Pos!AJ:AJ,_xlfn.XLOOKUP($L581,#REF!,#REF!, ""), 0)</f>
        <v>#REF!</v>
      </c>
      <c r="AU581" s="1" t="e">
        <f>_xlfn.XLOOKUP($L581,Pos!$A:$A,Pos!AK:AK,_xlfn.XLOOKUP($L581,#REF!,#REF!, ""), 0)</f>
        <v>#REF!</v>
      </c>
      <c r="AV581" s="1" t="e">
        <f>_xlfn.XLOOKUP($L581,Pos!$A:$A,Pos!AL:AL,_xlfn.XLOOKUP($L581,#REF!,#REF!, ""), 0)</f>
        <v>#REF!</v>
      </c>
      <c r="AW581" s="1" t="e">
        <f>_xlfn.XLOOKUP($L581,Pos!$A:$A,Pos!AM:AM,_xlfn.XLOOKUP($L581,#REF!,#REF!, ""), 0)</f>
        <v>#REF!</v>
      </c>
      <c r="AX581" s="1" t="e">
        <f>_xlfn.XLOOKUP($L581,Pos!$A:$A,Pos!AN:AN,_xlfn.XLOOKUP($L581,#REF!,#REF!, ""), 0)</f>
        <v>#REF!</v>
      </c>
      <c r="AY581" s="1" t="e">
        <f>_xlfn.XLOOKUP($L581,Pos!$A:$A,Pos!AO:AO,_xlfn.XLOOKUP($L581,#REF!,#REF!, ""), 0)</f>
        <v>#REF!</v>
      </c>
      <c r="AZ581" s="7" t="str">
        <f t="shared" si="188"/>
        <v>OUT</v>
      </c>
      <c r="BA581" s="1">
        <f>IF(OR(_xlfn.XLOOKUP(L581,Pos!B:B,Pos!L:L,FALSE)="ESG Reason",_xlfn.XLOOKUP(L581,Pos!B:B,Pos!L:L,FALSE)="Blacklisted"),1,0)</f>
        <v>0</v>
      </c>
      <c r="BC581" s="11">
        <v>8.6308018493317156E-11</v>
      </c>
      <c r="BD581" s="11">
        <f>_xlfn.XLOOKUP($L581,Pos!$B:$B,Pos!H:H,0, 0)</f>
        <v>0</v>
      </c>
      <c r="BE581" s="11">
        <f>_xlfn.XLOOKUP($L581,Pos!$B:$B,Pos!I:I,0, 0)</f>
        <v>3.7837530904527762E-4</v>
      </c>
      <c r="BF581" s="18">
        <f t="shared" si="189"/>
        <v>3.7837530904527762E-4</v>
      </c>
      <c r="BG581" s="1">
        <f t="shared" si="190"/>
        <v>1</v>
      </c>
      <c r="BH581" s="1">
        <f t="shared" si="191"/>
        <v>29</v>
      </c>
      <c r="BI581" s="18">
        <f t="shared" si="192"/>
        <v>8.6308018493317156E-11</v>
      </c>
      <c r="BJ581" s="3">
        <f t="shared" si="193"/>
        <v>0</v>
      </c>
      <c r="BK581" s="18">
        <f t="shared" si="194"/>
        <v>0</v>
      </c>
    </row>
    <row r="582" spans="3:63" x14ac:dyDescent="0.25">
      <c r="C582" s="3"/>
      <c r="D582" s="3"/>
      <c r="E582" s="3"/>
      <c r="F582" s="3"/>
      <c r="G582" s="51" t="s">
        <v>507</v>
      </c>
      <c r="H582" s="8" t="str">
        <f t="shared" si="184"/>
        <v>0%Others</v>
      </c>
      <c r="I582" s="11" cm="1">
        <f t="array" ref="I582">IF(
   AZ582 = "OUT", 0,IF(
   BD582 &gt;= LARGE(IF(ISNUMBER(BD:BD), BD:BD), 3),
   BE582 - 0.001,
   IF(BE582 &gt;=VLOOKUP(P582,mapping!$A:$B,2,FALSE), BE582,VLOOKUP(P582,mapping!$A$2:$B$8,2,FALSE))
))</f>
        <v>0</v>
      </c>
      <c r="J582" s="11" cm="1">
        <f t="array" ref="J582">IF(
    AZ582="OUT",0,IF(IF(
                      BD582&gt;=LARGE(IF(ISNUMBER(BD:BD),BD:BD),3),
                      BE582+0.001,
                      VLOOKUP(H582,mapping!$D:$E,2,FALSE)
                      )&gt;I582,
                   IF(
                      BD582&gt;=LARGE(IF(ISNUMBER(BD:BD),BD:BD),3),
                      BE582+0.001,
                      VLOOKUP(H582,mapping!$D:$E,2,FALSE)
                      ),
                   I582+0.002))</f>
        <v>0</v>
      </c>
      <c r="K582" s="8">
        <f t="shared" si="185"/>
        <v>3.7592403647777189E-4</v>
      </c>
      <c r="L582" s="1" t="str">
        <f>Pos!B458</f>
        <v>IL0006046119</v>
      </c>
      <c r="M582" s="1" t="str">
        <f>_xlfn.XLOOKUP($L582,Pos!B:B,Pos!D:D,, 0)</f>
        <v>Bank Leumi Le-Israel B.M.</v>
      </c>
      <c r="N582" s="1" t="str">
        <f>_xlfn.XLOOKUP($L582,Pos!B:B,Pos!E:E,, 0)</f>
        <v>Banks</v>
      </c>
      <c r="O582" s="1" t="str">
        <f t="shared" si="186"/>
        <v>Banks_Others</v>
      </c>
      <c r="P582" s="1" t="str">
        <f>_xlfn.XLOOKUP($L582,Pos!B:B,Pos!F:F,, 0)</f>
        <v>Others</v>
      </c>
      <c r="Q582" s="1">
        <v>0</v>
      </c>
      <c r="R582" s="9">
        <f>_xlfn.XLOOKUP($L582,Pos!$B:$B,Pos!N:N,0, 0)</f>
        <v>5.03</v>
      </c>
      <c r="S582" s="9">
        <f>_xlfn.XLOOKUP($L582,Pos!$B:$B,Pos!O:O,0, 0)</f>
        <v>6.9375</v>
      </c>
      <c r="T582" s="9">
        <f>_xlfn.XLOOKUP($L582,Pos!$B:$B,Pos!P:P,0, 0)</f>
        <v>4.5666669999999998</v>
      </c>
      <c r="U582" s="9">
        <f>_xlfn.XLOOKUP($L582,Pos!$B:$B,Pos!Q:Q,0, 0)</f>
        <v>7.7</v>
      </c>
      <c r="V582" s="9">
        <f>_xlfn.XLOOKUP($L582,Pos!$B:$B,Pos!R:R,0, 0)</f>
        <v>5.3333329999999997</v>
      </c>
      <c r="W582" s="9">
        <f>_xlfn.XLOOKUP($L582,Pos!$B:$B,Pos!S:S,0, 0)</f>
        <v>5.4050000000000002</v>
      </c>
      <c r="X582" s="9" t="str">
        <f>_xlfn.XLOOKUP($L582,Pos!$B:$B,Pos!J:J,0, 0)</f>
        <v>Buy</v>
      </c>
      <c r="Y582" s="1">
        <v>0</v>
      </c>
      <c r="Z582" s="1">
        <v>0</v>
      </c>
      <c r="AA582" s="1">
        <f t="shared" si="187"/>
        <v>0</v>
      </c>
      <c r="AB582" s="9">
        <f>_xlfn.XLOOKUP(L582,Pos!B:B,Pos!K:K,-1,0)</f>
        <v>-1</v>
      </c>
      <c r="AC582" s="1" t="e">
        <f>_xlfn.XLOOKUP($L582,Pos!$A:$A,Pos!S:S,_xlfn.XLOOKUP($L582,#REF!,#REF!, ""), 0)</f>
        <v>#REF!</v>
      </c>
      <c r="AD582" s="1" t="e">
        <f>_xlfn.XLOOKUP($L582,Pos!$A:$A,Pos!T:T,_xlfn.XLOOKUP($L582,#REF!,#REF!, ""), 0)</f>
        <v>#REF!</v>
      </c>
      <c r="AE582" s="1" t="e">
        <f>_xlfn.XLOOKUP($L582,Pos!$A:$A,Pos!U:U,_xlfn.XLOOKUP($L582,#REF!,#REF!, ""), 0)</f>
        <v>#REF!</v>
      </c>
      <c r="AF582" s="1" t="e">
        <f>_xlfn.XLOOKUP($L582,Pos!$A:$A,Pos!V:V,_xlfn.XLOOKUP($L582,#REF!,#REF!, ""), 0)</f>
        <v>#REF!</v>
      </c>
      <c r="AG582" s="1" t="e">
        <f>_xlfn.XLOOKUP($L582,Pos!$A:$A,Pos!W:W,_xlfn.XLOOKUP($L582,#REF!,#REF!, ""), 0)</f>
        <v>#REF!</v>
      </c>
      <c r="AH582" s="1" t="e">
        <f>_xlfn.XLOOKUP($L582,Pos!$A:$A,Pos!X:X,_xlfn.XLOOKUP($L582,#REF!,#REF!, ""), 0)</f>
        <v>#REF!</v>
      </c>
      <c r="AI582" s="1" t="e">
        <f>_xlfn.XLOOKUP($L582,Pos!$A:$A,Pos!Y:Y,_xlfn.XLOOKUP($L582,#REF!,#REF!, ""), 0)</f>
        <v>#REF!</v>
      </c>
      <c r="AJ582" s="1" t="e">
        <f>_xlfn.XLOOKUP($L582,Pos!$A:$A,Pos!Z:Z,_xlfn.XLOOKUP($L582,#REF!,#REF!, ""), 0)</f>
        <v>#REF!</v>
      </c>
      <c r="AK582" s="1" t="e">
        <f>_xlfn.XLOOKUP($L582,Pos!$A:$A,Pos!AA:AA,_xlfn.XLOOKUP($L582,#REF!,#REF!, ""), 0)</f>
        <v>#REF!</v>
      </c>
      <c r="AL582" s="1" t="e">
        <f>_xlfn.XLOOKUP($L582,Pos!$A:$A,Pos!AB:AB,_xlfn.XLOOKUP($L582,#REF!,#REF!, ""), 0)</f>
        <v>#REF!</v>
      </c>
      <c r="AM582" s="1" t="e">
        <f>_xlfn.XLOOKUP($L582,Pos!$A:$A,Pos!AC:AC,_xlfn.XLOOKUP($L582,#REF!,#REF!, ""), 0)</f>
        <v>#REF!</v>
      </c>
      <c r="AN582" s="1" t="e">
        <f>_xlfn.XLOOKUP($L582,Pos!$A:$A,Pos!AD:AD,_xlfn.XLOOKUP($L582,#REF!,#REF!, ""), 0)</f>
        <v>#REF!</v>
      </c>
      <c r="AO582" s="1" t="e">
        <f>_xlfn.XLOOKUP($L582,Pos!$A:$A,Pos!AE:AE,_xlfn.XLOOKUP($L582,#REF!,#REF!, ""), 0)</f>
        <v>#REF!</v>
      </c>
      <c r="AP582" s="1" t="e">
        <f>_xlfn.XLOOKUP($L582,Pos!$A:$A,Pos!AF:AF,_xlfn.XLOOKUP($L582,#REF!,#REF!, ""), 0)</f>
        <v>#REF!</v>
      </c>
      <c r="AQ582" s="1" t="e">
        <f>_xlfn.XLOOKUP($L582,Pos!$A:$A,Pos!AG:AG,_xlfn.XLOOKUP($L582,#REF!,#REF!, ""), 0)</f>
        <v>#REF!</v>
      </c>
      <c r="AR582" s="1" t="e">
        <f>_xlfn.XLOOKUP($L582,Pos!$A:$A,Pos!AH:AH,_xlfn.XLOOKUP($L582,#REF!,#REF!, ""), 0)</f>
        <v>#REF!</v>
      </c>
      <c r="AS582" s="1" t="e">
        <f>_xlfn.XLOOKUP($L582,Pos!$A:$A,Pos!AI:AI,_xlfn.XLOOKUP($L582,#REF!,#REF!, ""), 0)</f>
        <v>#REF!</v>
      </c>
      <c r="AT582" s="1" t="e">
        <f>_xlfn.XLOOKUP($L582,Pos!$A:$A,Pos!AJ:AJ,_xlfn.XLOOKUP($L582,#REF!,#REF!, ""), 0)</f>
        <v>#REF!</v>
      </c>
      <c r="AU582" s="1" t="e">
        <f>_xlfn.XLOOKUP($L582,Pos!$A:$A,Pos!AK:AK,_xlfn.XLOOKUP($L582,#REF!,#REF!, ""), 0)</f>
        <v>#REF!</v>
      </c>
      <c r="AV582" s="1" t="e">
        <f>_xlfn.XLOOKUP($L582,Pos!$A:$A,Pos!AL:AL,_xlfn.XLOOKUP($L582,#REF!,#REF!, ""), 0)</f>
        <v>#REF!</v>
      </c>
      <c r="AW582" s="1" t="e">
        <f>_xlfn.XLOOKUP($L582,Pos!$A:$A,Pos!AM:AM,_xlfn.XLOOKUP($L582,#REF!,#REF!, ""), 0)</f>
        <v>#REF!</v>
      </c>
      <c r="AX582" s="1" t="e">
        <f>_xlfn.XLOOKUP($L582,Pos!$A:$A,Pos!AN:AN,_xlfn.XLOOKUP($L582,#REF!,#REF!, ""), 0)</f>
        <v>#REF!</v>
      </c>
      <c r="AY582" s="1" t="e">
        <f>_xlfn.XLOOKUP($L582,Pos!$A:$A,Pos!AO:AO,_xlfn.XLOOKUP($L582,#REF!,#REF!, ""), 0)</f>
        <v>#REF!</v>
      </c>
      <c r="AZ582" s="7" t="str">
        <f t="shared" si="188"/>
        <v>OUT</v>
      </c>
      <c r="BA582" s="1">
        <f>IF(OR(_xlfn.XLOOKUP(L582,Pos!B:B,Pos!L:L,FALSE)="ESG Reason",_xlfn.XLOOKUP(L582,Pos!B:B,Pos!L:L,FALSE)="Blacklisted"),1,0)</f>
        <v>0</v>
      </c>
      <c r="BC582" s="11">
        <v>1.3221080800123899E-10</v>
      </c>
      <c r="BD582" s="11">
        <f>_xlfn.XLOOKUP($L582,Pos!$B:$B,Pos!H:H,0, 0)</f>
        <v>0</v>
      </c>
      <c r="BE582" s="11">
        <f>_xlfn.XLOOKUP($L582,Pos!$B:$B,Pos!I:I,0, 0)</f>
        <v>3.7592403647777189E-4</v>
      </c>
      <c r="BF582" s="18">
        <f t="shared" si="189"/>
        <v>3.7592403647777189E-4</v>
      </c>
      <c r="BG582" s="1">
        <f t="shared" si="190"/>
        <v>3</v>
      </c>
      <c r="BH582" s="1">
        <f t="shared" si="191"/>
        <v>40</v>
      </c>
      <c r="BI582" s="18">
        <f t="shared" si="192"/>
        <v>1.3221080800123899E-10</v>
      </c>
      <c r="BJ582" s="3">
        <f t="shared" si="193"/>
        <v>0</v>
      </c>
      <c r="BK582" s="18">
        <f t="shared" si="194"/>
        <v>0</v>
      </c>
    </row>
    <row r="583" spans="3:63" x14ac:dyDescent="0.25">
      <c r="C583" s="3"/>
      <c r="D583" s="3"/>
      <c r="E583" s="3"/>
      <c r="F583" s="3"/>
      <c r="G583" s="51" t="s">
        <v>517</v>
      </c>
      <c r="H583" s="8" t="str">
        <f t="shared" si="184"/>
        <v>0%West Europe</v>
      </c>
      <c r="I583" s="11" cm="1">
        <f t="array" ref="I583">IF(
   AZ583 = "OUT", 0,IF(
   BD583 &gt;= LARGE(IF(ISNUMBER(BD:BD), BD:BD), 3),
   BE583 - 0.001,
   IF(BE583 &gt;=VLOOKUP(P583,mapping!$A:$B,2,FALSE), BE583,VLOOKUP(P583,mapping!$A$2:$B$8,2,FALSE))
))</f>
        <v>0</v>
      </c>
      <c r="J583" s="11" cm="1">
        <f t="array" ref="J583">IF(
    AZ583="OUT",0,IF(IF(
                      BD583&gt;=LARGE(IF(ISNUMBER(BD:BD),BD:BD),3),
                      BE583+0.001,
                      VLOOKUP(H583,mapping!$D:$E,2,FALSE)
                      )&gt;I583,
                   IF(
                      BD583&gt;=LARGE(IF(ISNUMBER(BD:BD),BD:BD),3),
                      BE583+0.001,
                      VLOOKUP(H583,mapping!$D:$E,2,FALSE)
                      ),
                   I583+0.002))</f>
        <v>0</v>
      </c>
      <c r="K583" s="8">
        <f t="shared" si="185"/>
        <v>3.7539525610874819E-4</v>
      </c>
      <c r="L583" s="1" t="str">
        <f>Pos!B195</f>
        <v>CH1335392721</v>
      </c>
      <c r="M583" s="1" t="str">
        <f>_xlfn.XLOOKUP($L583,Pos!B:B,Pos!D:D,, 0)</f>
        <v>Galderma Group AG</v>
      </c>
      <c r="N583" s="1" t="str">
        <f>_xlfn.XLOOKUP($L583,Pos!B:B,Pos!E:E,, 0)</f>
        <v>Health Care</v>
      </c>
      <c r="O583" s="1" t="str">
        <f t="shared" si="186"/>
        <v>Health Care_West Europe</v>
      </c>
      <c r="P583" s="1" t="str">
        <f>_xlfn.XLOOKUP($L583,Pos!B:B,Pos!F:F,, 0)</f>
        <v>West Europe</v>
      </c>
      <c r="Q583" s="1">
        <v>0</v>
      </c>
      <c r="R583" s="9">
        <f>_xlfn.XLOOKUP($L583,Pos!$B:$B,Pos!N:N,0, 0)</f>
        <v>0</v>
      </c>
      <c r="S583" s="9">
        <f>_xlfn.XLOOKUP($L583,Pos!$B:$B,Pos!O:O,0, 0)</f>
        <v>0.66283329999999996</v>
      </c>
      <c r="T583" s="9">
        <f>_xlfn.XLOOKUP($L583,Pos!$B:$B,Pos!P:P,0, 0)</f>
        <v>2.4</v>
      </c>
      <c r="U583" s="9">
        <f>_xlfn.XLOOKUP($L583,Pos!$B:$B,Pos!Q:Q,0, 0)</f>
        <v>9.8000000000000007</v>
      </c>
      <c r="V583" s="9">
        <f>_xlfn.XLOOKUP($L583,Pos!$B:$B,Pos!R:R,0, 0)</f>
        <v>4</v>
      </c>
      <c r="W583" s="9">
        <f>_xlfn.XLOOKUP($L583,Pos!$B:$B,Pos!S:S,0, 0)</f>
        <v>7.4133329999999997</v>
      </c>
      <c r="X583" s="9" t="str">
        <f>_xlfn.XLOOKUP($L583,Pos!$B:$B,Pos!J:J,0, 0)</f>
        <v>Outperform</v>
      </c>
      <c r="Y583" s="1">
        <v>0</v>
      </c>
      <c r="Z583" s="1">
        <v>0</v>
      </c>
      <c r="AA583" s="1">
        <f t="shared" si="187"/>
        <v>0</v>
      </c>
      <c r="AB583" s="9">
        <f>_xlfn.XLOOKUP(L583,Pos!B:B,Pos!K:K,-1,0)</f>
        <v>2.9729729729729728</v>
      </c>
      <c r="AC583" s="1" t="e">
        <f>_xlfn.XLOOKUP($L583,Pos!$A:$A,Pos!S:S,_xlfn.XLOOKUP($L583,#REF!,#REF!, ""), 0)</f>
        <v>#REF!</v>
      </c>
      <c r="AD583" s="1" t="e">
        <f>_xlfn.XLOOKUP($L583,Pos!$A:$A,Pos!T:T,_xlfn.XLOOKUP($L583,#REF!,#REF!, ""), 0)</f>
        <v>#REF!</v>
      </c>
      <c r="AE583" s="1" t="e">
        <f>_xlfn.XLOOKUP($L583,Pos!$A:$A,Pos!U:U,_xlfn.XLOOKUP($L583,#REF!,#REF!, ""), 0)</f>
        <v>#REF!</v>
      </c>
      <c r="AF583" s="1" t="e">
        <f>_xlfn.XLOOKUP($L583,Pos!$A:$A,Pos!V:V,_xlfn.XLOOKUP($L583,#REF!,#REF!, ""), 0)</f>
        <v>#REF!</v>
      </c>
      <c r="AG583" s="1" t="e">
        <f>_xlfn.XLOOKUP($L583,Pos!$A:$A,Pos!W:W,_xlfn.XLOOKUP($L583,#REF!,#REF!, ""), 0)</f>
        <v>#REF!</v>
      </c>
      <c r="AH583" s="1" t="e">
        <f>_xlfn.XLOOKUP($L583,Pos!$A:$A,Pos!X:X,_xlfn.XLOOKUP($L583,#REF!,#REF!, ""), 0)</f>
        <v>#REF!</v>
      </c>
      <c r="AI583" s="1" t="e">
        <f>_xlfn.XLOOKUP($L583,Pos!$A:$A,Pos!Y:Y,_xlfn.XLOOKUP($L583,#REF!,#REF!, ""), 0)</f>
        <v>#REF!</v>
      </c>
      <c r="AJ583" s="1" t="e">
        <f>_xlfn.XLOOKUP($L583,Pos!$A:$A,Pos!Z:Z,_xlfn.XLOOKUP($L583,#REF!,#REF!, ""), 0)</f>
        <v>#REF!</v>
      </c>
      <c r="AK583" s="1" t="e">
        <f>_xlfn.XLOOKUP($L583,Pos!$A:$A,Pos!AA:AA,_xlfn.XLOOKUP($L583,#REF!,#REF!, ""), 0)</f>
        <v>#REF!</v>
      </c>
      <c r="AL583" s="1" t="e">
        <f>_xlfn.XLOOKUP($L583,Pos!$A:$A,Pos!AB:AB,_xlfn.XLOOKUP($L583,#REF!,#REF!, ""), 0)</f>
        <v>#REF!</v>
      </c>
      <c r="AM583" s="1" t="e">
        <f>_xlfn.XLOOKUP($L583,Pos!$A:$A,Pos!AC:AC,_xlfn.XLOOKUP($L583,#REF!,#REF!, ""), 0)</f>
        <v>#REF!</v>
      </c>
      <c r="AN583" s="1" t="e">
        <f>_xlfn.XLOOKUP($L583,Pos!$A:$A,Pos!AD:AD,_xlfn.XLOOKUP($L583,#REF!,#REF!, ""), 0)</f>
        <v>#REF!</v>
      </c>
      <c r="AO583" s="1" t="e">
        <f>_xlfn.XLOOKUP($L583,Pos!$A:$A,Pos!AE:AE,_xlfn.XLOOKUP($L583,#REF!,#REF!, ""), 0)</f>
        <v>#REF!</v>
      </c>
      <c r="AP583" s="1" t="e">
        <f>_xlfn.XLOOKUP($L583,Pos!$A:$A,Pos!AF:AF,_xlfn.XLOOKUP($L583,#REF!,#REF!, ""), 0)</f>
        <v>#REF!</v>
      </c>
      <c r="AQ583" s="1" t="e">
        <f>_xlfn.XLOOKUP($L583,Pos!$A:$A,Pos!AG:AG,_xlfn.XLOOKUP($L583,#REF!,#REF!, ""), 0)</f>
        <v>#REF!</v>
      </c>
      <c r="AR583" s="1" t="e">
        <f>_xlfn.XLOOKUP($L583,Pos!$A:$A,Pos!AH:AH,_xlfn.XLOOKUP($L583,#REF!,#REF!, ""), 0)</f>
        <v>#REF!</v>
      </c>
      <c r="AS583" s="1" t="e">
        <f>_xlfn.XLOOKUP($L583,Pos!$A:$A,Pos!AI:AI,_xlfn.XLOOKUP($L583,#REF!,#REF!, ""), 0)</f>
        <v>#REF!</v>
      </c>
      <c r="AT583" s="1" t="e">
        <f>_xlfn.XLOOKUP($L583,Pos!$A:$A,Pos!AJ:AJ,_xlfn.XLOOKUP($L583,#REF!,#REF!, ""), 0)</f>
        <v>#REF!</v>
      </c>
      <c r="AU583" s="1" t="e">
        <f>_xlfn.XLOOKUP($L583,Pos!$A:$A,Pos!AK:AK,_xlfn.XLOOKUP($L583,#REF!,#REF!, ""), 0)</f>
        <v>#REF!</v>
      </c>
      <c r="AV583" s="1" t="e">
        <f>_xlfn.XLOOKUP($L583,Pos!$A:$A,Pos!AL:AL,_xlfn.XLOOKUP($L583,#REF!,#REF!, ""), 0)</f>
        <v>#REF!</v>
      </c>
      <c r="AW583" s="1" t="e">
        <f>_xlfn.XLOOKUP($L583,Pos!$A:$A,Pos!AM:AM,_xlfn.XLOOKUP($L583,#REF!,#REF!, ""), 0)</f>
        <v>#REF!</v>
      </c>
      <c r="AX583" s="1" t="e">
        <f>_xlfn.XLOOKUP($L583,Pos!$A:$A,Pos!AN:AN,_xlfn.XLOOKUP($L583,#REF!,#REF!, ""), 0)</f>
        <v>#REF!</v>
      </c>
      <c r="AY583" s="1" t="e">
        <f>_xlfn.XLOOKUP($L583,Pos!$A:$A,Pos!AO:AO,_xlfn.XLOOKUP($L583,#REF!,#REF!, ""), 0)</f>
        <v>#REF!</v>
      </c>
      <c r="AZ583" s="7" t="str">
        <f t="shared" si="188"/>
        <v>OUT</v>
      </c>
      <c r="BA583" s="1">
        <f>IF(OR(_xlfn.XLOOKUP(L583,Pos!B:B,Pos!L:L,FALSE)="ESG Reason",_xlfn.XLOOKUP(L583,Pos!B:B,Pos!L:L,FALSE)="Blacklisted"),1,0)</f>
        <v>1</v>
      </c>
      <c r="BC583" s="11">
        <v>8.614057526985651E-11</v>
      </c>
      <c r="BD583" s="11">
        <f>_xlfn.XLOOKUP($L583,Pos!$B:$B,Pos!H:H,0, 0)</f>
        <v>0</v>
      </c>
      <c r="BE583" s="11">
        <f>_xlfn.XLOOKUP($L583,Pos!$B:$B,Pos!I:I,0, 0)</f>
        <v>3.7539525610874819E-4</v>
      </c>
      <c r="BF583" s="18">
        <f t="shared" si="189"/>
        <v>3.7539525610874819E-4</v>
      </c>
      <c r="BG583" s="1">
        <f t="shared" si="190"/>
        <v>2</v>
      </c>
      <c r="BH583" s="1">
        <f t="shared" si="191"/>
        <v>9</v>
      </c>
      <c r="BI583" s="18">
        <f t="shared" si="192"/>
        <v>8.614057526985651E-11</v>
      </c>
      <c r="BJ583" s="3">
        <f t="shared" si="193"/>
        <v>0</v>
      </c>
      <c r="BK583" s="18">
        <f t="shared" si="194"/>
        <v>0</v>
      </c>
    </row>
    <row r="584" spans="3:63" x14ac:dyDescent="0.25">
      <c r="C584" s="3"/>
      <c r="D584" s="3"/>
      <c r="E584" s="3"/>
      <c r="F584" s="3"/>
      <c r="G584" s="51" t="s">
        <v>516</v>
      </c>
      <c r="H584" s="8" t="str">
        <f t="shared" si="184"/>
        <v>0%West Europe</v>
      </c>
      <c r="I584" s="11" cm="1">
        <f t="array" ref="I584">IF(
   AZ584 = "OUT", 0,IF(
   BD584 &gt;= LARGE(IF(ISNUMBER(BD:BD), BD:BD), 3),
   BE584 - 0.001,
   IF(BE584 &gt;=VLOOKUP(P584,mapping!$A:$B,2,FALSE), BE584,VLOOKUP(P584,mapping!$A$2:$B$8,2,FALSE))
))</f>
        <v>0</v>
      </c>
      <c r="J584" s="11" cm="1">
        <f t="array" ref="J584">IF(
    AZ584="OUT",0,IF(IF(
                      BD584&gt;=LARGE(IF(ISNUMBER(BD:BD),BD:BD),3),
                      BE584+0.001,
                      VLOOKUP(H584,mapping!$D:$E,2,FALSE)
                      )&gt;I584,
                   IF(
                      BD584&gt;=LARGE(IF(ISNUMBER(BD:BD),BD:BD),3),
                      BE584+0.001,
                      VLOOKUP(H584,mapping!$D:$E,2,FALSE)
                      ),
                   I584+0.002))</f>
        <v>0</v>
      </c>
      <c r="K584" s="8">
        <f t="shared" si="185"/>
        <v>3.7217116608116198E-4</v>
      </c>
      <c r="L584" s="1" t="str">
        <f>Pos!B327</f>
        <v>FR0000133308</v>
      </c>
      <c r="M584" s="1" t="str">
        <f>_xlfn.XLOOKUP($L584,Pos!B:B,Pos!D:D,, 0)</f>
        <v>Orange SA</v>
      </c>
      <c r="N584" s="1" t="str">
        <f>_xlfn.XLOOKUP($L584,Pos!B:B,Pos!E:E,, 0)</f>
        <v>Telecommunications</v>
      </c>
      <c r="O584" s="1" t="str">
        <f t="shared" si="186"/>
        <v>Telecommunications_West Europe</v>
      </c>
      <c r="P584" s="1" t="str">
        <f>_xlfn.XLOOKUP($L584,Pos!B:B,Pos!F:F,, 0)</f>
        <v>West Europe</v>
      </c>
      <c r="Q584" s="1">
        <v>0</v>
      </c>
      <c r="R584" s="9">
        <f>_xlfn.XLOOKUP($L584,Pos!$B:$B,Pos!N:N,0, 0)</f>
        <v>6.26</v>
      </c>
      <c r="S584" s="9">
        <f>_xlfn.XLOOKUP($L584,Pos!$B:$B,Pos!O:O,0, 0)</f>
        <v>5.5865</v>
      </c>
      <c r="T584" s="9">
        <f>_xlfn.XLOOKUP($L584,Pos!$B:$B,Pos!P:P,0, 0)</f>
        <v>2.35</v>
      </c>
      <c r="U584" s="9">
        <f>_xlfn.XLOOKUP($L584,Pos!$B:$B,Pos!Q:Q,0, 0)</f>
        <v>6.2</v>
      </c>
      <c r="V584" s="9">
        <f>_xlfn.XLOOKUP($L584,Pos!$B:$B,Pos!R:R,0, 0)</f>
        <v>7.3</v>
      </c>
      <c r="W584" s="9">
        <f>_xlfn.XLOOKUP($L584,Pos!$B:$B,Pos!S:S,0, 0)</f>
        <v>3.605</v>
      </c>
      <c r="X584" s="9" t="str">
        <f>_xlfn.XLOOKUP($L584,Pos!$B:$B,Pos!J:J,0, 0)</f>
        <v>Outperform</v>
      </c>
      <c r="Y584" s="1">
        <v>0</v>
      </c>
      <c r="Z584" s="1">
        <v>0</v>
      </c>
      <c r="AA584" s="1">
        <f t="shared" si="187"/>
        <v>0</v>
      </c>
      <c r="AB584" s="9">
        <f>_xlfn.XLOOKUP(L584,Pos!B:B,Pos!K:K,-1,0)</f>
        <v>6.25</v>
      </c>
      <c r="AC584" s="1" t="e">
        <f>_xlfn.XLOOKUP($L584,Pos!$A:$A,Pos!S:S,_xlfn.XLOOKUP($L584,#REF!,#REF!, ""), 0)</f>
        <v>#REF!</v>
      </c>
      <c r="AD584" s="1" t="e">
        <f>_xlfn.XLOOKUP($L584,Pos!$A:$A,Pos!T:T,_xlfn.XLOOKUP($L584,#REF!,#REF!, ""), 0)</f>
        <v>#REF!</v>
      </c>
      <c r="AE584" s="1" t="e">
        <f>_xlfn.XLOOKUP($L584,Pos!$A:$A,Pos!U:U,_xlfn.XLOOKUP($L584,#REF!,#REF!, ""), 0)</f>
        <v>#REF!</v>
      </c>
      <c r="AF584" s="1" t="e">
        <f>_xlfn.XLOOKUP($L584,Pos!$A:$A,Pos!V:V,_xlfn.XLOOKUP($L584,#REF!,#REF!, ""), 0)</f>
        <v>#REF!</v>
      </c>
      <c r="AG584" s="1" t="e">
        <f>_xlfn.XLOOKUP($L584,Pos!$A:$A,Pos!W:W,_xlfn.XLOOKUP($L584,#REF!,#REF!, ""), 0)</f>
        <v>#REF!</v>
      </c>
      <c r="AH584" s="1" t="e">
        <f>_xlfn.XLOOKUP($L584,Pos!$A:$A,Pos!X:X,_xlfn.XLOOKUP($L584,#REF!,#REF!, ""), 0)</f>
        <v>#REF!</v>
      </c>
      <c r="AI584" s="1" t="e">
        <f>_xlfn.XLOOKUP($L584,Pos!$A:$A,Pos!Y:Y,_xlfn.XLOOKUP($L584,#REF!,#REF!, ""), 0)</f>
        <v>#REF!</v>
      </c>
      <c r="AJ584" s="1" t="e">
        <f>_xlfn.XLOOKUP($L584,Pos!$A:$A,Pos!Z:Z,_xlfn.XLOOKUP($L584,#REF!,#REF!, ""), 0)</f>
        <v>#REF!</v>
      </c>
      <c r="AK584" s="1" t="e">
        <f>_xlfn.XLOOKUP($L584,Pos!$A:$A,Pos!AA:AA,_xlfn.XLOOKUP($L584,#REF!,#REF!, ""), 0)</f>
        <v>#REF!</v>
      </c>
      <c r="AL584" s="1" t="e">
        <f>_xlfn.XLOOKUP($L584,Pos!$A:$A,Pos!AB:AB,_xlfn.XLOOKUP($L584,#REF!,#REF!, ""), 0)</f>
        <v>#REF!</v>
      </c>
      <c r="AM584" s="1" t="e">
        <f>_xlfn.XLOOKUP($L584,Pos!$A:$A,Pos!AC:AC,_xlfn.XLOOKUP($L584,#REF!,#REF!, ""), 0)</f>
        <v>#REF!</v>
      </c>
      <c r="AN584" s="1" t="e">
        <f>_xlfn.XLOOKUP($L584,Pos!$A:$A,Pos!AD:AD,_xlfn.XLOOKUP($L584,#REF!,#REF!, ""), 0)</f>
        <v>#REF!</v>
      </c>
      <c r="AO584" s="1" t="e">
        <f>_xlfn.XLOOKUP($L584,Pos!$A:$A,Pos!AE:AE,_xlfn.XLOOKUP($L584,#REF!,#REF!, ""), 0)</f>
        <v>#REF!</v>
      </c>
      <c r="AP584" s="1" t="e">
        <f>_xlfn.XLOOKUP($L584,Pos!$A:$A,Pos!AF:AF,_xlfn.XLOOKUP($L584,#REF!,#REF!, ""), 0)</f>
        <v>#REF!</v>
      </c>
      <c r="AQ584" s="1" t="e">
        <f>_xlfn.XLOOKUP($L584,Pos!$A:$A,Pos!AG:AG,_xlfn.XLOOKUP($L584,#REF!,#REF!, ""), 0)</f>
        <v>#REF!</v>
      </c>
      <c r="AR584" s="1" t="e">
        <f>_xlfn.XLOOKUP($L584,Pos!$A:$A,Pos!AH:AH,_xlfn.XLOOKUP($L584,#REF!,#REF!, ""), 0)</f>
        <v>#REF!</v>
      </c>
      <c r="AS584" s="1" t="e">
        <f>_xlfn.XLOOKUP($L584,Pos!$A:$A,Pos!AI:AI,_xlfn.XLOOKUP($L584,#REF!,#REF!, ""), 0)</f>
        <v>#REF!</v>
      </c>
      <c r="AT584" s="1" t="e">
        <f>_xlfn.XLOOKUP($L584,Pos!$A:$A,Pos!AJ:AJ,_xlfn.XLOOKUP($L584,#REF!,#REF!, ""), 0)</f>
        <v>#REF!</v>
      </c>
      <c r="AU584" s="1" t="e">
        <f>_xlfn.XLOOKUP($L584,Pos!$A:$A,Pos!AK:AK,_xlfn.XLOOKUP($L584,#REF!,#REF!, ""), 0)</f>
        <v>#REF!</v>
      </c>
      <c r="AV584" s="1" t="e">
        <f>_xlfn.XLOOKUP($L584,Pos!$A:$A,Pos!AL:AL,_xlfn.XLOOKUP($L584,#REF!,#REF!, ""), 0)</f>
        <v>#REF!</v>
      </c>
      <c r="AW584" s="1" t="e">
        <f>_xlfn.XLOOKUP($L584,Pos!$A:$A,Pos!AM:AM,_xlfn.XLOOKUP($L584,#REF!,#REF!, ""), 0)</f>
        <v>#REF!</v>
      </c>
      <c r="AX584" s="1" t="e">
        <f>_xlfn.XLOOKUP($L584,Pos!$A:$A,Pos!AN:AN,_xlfn.XLOOKUP($L584,#REF!,#REF!, ""), 0)</f>
        <v>#REF!</v>
      </c>
      <c r="AY584" s="1" t="e">
        <f>_xlfn.XLOOKUP($L584,Pos!$A:$A,Pos!AO:AO,_xlfn.XLOOKUP($L584,#REF!,#REF!, ""), 0)</f>
        <v>#REF!</v>
      </c>
      <c r="AZ584" s="7" t="str">
        <f t="shared" si="188"/>
        <v>OUT</v>
      </c>
      <c r="BA584" s="1">
        <f>IF(OR(_xlfn.XLOOKUP(L584,Pos!B:B,Pos!L:L,FALSE)="ESG Reason",_xlfn.XLOOKUP(L584,Pos!B:B,Pos!L:L,FALSE)="Blacklisted"),1,0)</f>
        <v>0</v>
      </c>
      <c r="BC584" s="11">
        <v>8.7119644457543511E-11</v>
      </c>
      <c r="BD584" s="11">
        <f>_xlfn.XLOOKUP($L584,Pos!$B:$B,Pos!H:H,0, 0)</f>
        <v>0</v>
      </c>
      <c r="BE584" s="11">
        <f>_xlfn.XLOOKUP($L584,Pos!$B:$B,Pos!I:I,0, 0)</f>
        <v>3.7217116608116198E-4</v>
      </c>
      <c r="BF584" s="18">
        <f t="shared" si="189"/>
        <v>3.7217116608116198E-4</v>
      </c>
      <c r="BG584" s="1">
        <f t="shared" si="190"/>
        <v>2</v>
      </c>
      <c r="BH584" s="1">
        <f t="shared" si="191"/>
        <v>17</v>
      </c>
      <c r="BI584" s="18">
        <f t="shared" si="192"/>
        <v>8.7119644457543511E-11</v>
      </c>
      <c r="BJ584" s="3">
        <f t="shared" si="193"/>
        <v>0</v>
      </c>
      <c r="BK584" s="18">
        <f t="shared" si="194"/>
        <v>0</v>
      </c>
    </row>
    <row r="585" spans="3:63" x14ac:dyDescent="0.25">
      <c r="C585" s="3"/>
      <c r="D585" s="3"/>
      <c r="E585" s="3"/>
      <c r="F585" s="3"/>
      <c r="G585" s="51" t="s">
        <v>520</v>
      </c>
      <c r="H585" s="8" t="str">
        <f t="shared" si="184"/>
        <v>0%West Europe</v>
      </c>
      <c r="I585" s="11" cm="1">
        <f t="array" ref="I585">IF(
   AZ585 = "OUT", 0,IF(
   BD585 &gt;= LARGE(IF(ISNUMBER(BD:BD), BD:BD), 3),
   BE585 - 0.001,
   IF(BE585 &gt;=VLOOKUP(P585,mapping!$A:$B,2,FALSE), BE585,VLOOKUP(P585,mapping!$A$2:$B$8,2,FALSE))
))</f>
        <v>0</v>
      </c>
      <c r="J585" s="11" cm="1">
        <f t="array" ref="J585">IF(
    AZ585="OUT",0,IF(IF(
                      BD585&gt;=LARGE(IF(ISNUMBER(BD:BD),BD:BD),3),
                      BE585+0.001,
                      VLOOKUP(H585,mapping!$D:$E,2,FALSE)
                      )&gt;I585,
                   IF(
                      BD585&gt;=LARGE(IF(ISNUMBER(BD:BD),BD:BD),3),
                      BE585+0.001,
                      VLOOKUP(H585,mapping!$D:$E,2,FALSE)
                      ),
                   I585+0.002))</f>
        <v>0</v>
      </c>
      <c r="K585" s="8">
        <f t="shared" si="185"/>
        <v>3.7148276145093878E-4</v>
      </c>
      <c r="L585" s="1" t="str">
        <f>Pos!B167</f>
        <v>CH0014852781</v>
      </c>
      <c r="M585" s="1" t="str">
        <f>_xlfn.XLOOKUP($L585,Pos!B:B,Pos!D:D,, 0)</f>
        <v>Swiss Life Holding AG</v>
      </c>
      <c r="N585" s="1" t="str">
        <f>_xlfn.XLOOKUP($L585,Pos!B:B,Pos!E:E,, 0)</f>
        <v>Insurance</v>
      </c>
      <c r="O585" s="1" t="str">
        <f t="shared" si="186"/>
        <v>Insurance_West Europe</v>
      </c>
      <c r="P585" s="1" t="str">
        <f>_xlfn.XLOOKUP($L585,Pos!B:B,Pos!F:F,, 0)</f>
        <v>West Europe</v>
      </c>
      <c r="Q585" s="1">
        <v>0</v>
      </c>
      <c r="R585" s="9">
        <f>_xlfn.XLOOKUP($L585,Pos!$B:$B,Pos!N:N,0, 0)</f>
        <v>5.27</v>
      </c>
      <c r="S585" s="9">
        <f>_xlfn.XLOOKUP($L585,Pos!$B:$B,Pos!O:O,0, 0)</f>
        <v>2.0024999999999999</v>
      </c>
      <c r="T585" s="9">
        <f>_xlfn.XLOOKUP($L585,Pos!$B:$B,Pos!P:P,0, 0)</f>
        <v>6.8333329999999997</v>
      </c>
      <c r="U585" s="9">
        <f>_xlfn.XLOOKUP($L585,Pos!$B:$B,Pos!Q:Q,0, 0)</f>
        <v>1.7</v>
      </c>
      <c r="V585" s="9">
        <f>_xlfn.XLOOKUP($L585,Pos!$B:$B,Pos!R:R,0, 0)</f>
        <v>9.3666669999999996</v>
      </c>
      <c r="W585" s="9">
        <f>_xlfn.XLOOKUP($L585,Pos!$B:$B,Pos!S:S,0, 0)</f>
        <v>5.3883330000000003</v>
      </c>
      <c r="X585" s="9" t="str">
        <f>_xlfn.XLOOKUP($L585,Pos!$B:$B,Pos!J:J,0, 0)</f>
        <v>Hold</v>
      </c>
      <c r="Y585" s="1">
        <v>0</v>
      </c>
      <c r="Z585" s="1">
        <v>0</v>
      </c>
      <c r="AA585" s="1">
        <f t="shared" si="187"/>
        <v>0</v>
      </c>
      <c r="AB585" s="9">
        <f>_xlfn.XLOOKUP(L585,Pos!B:B,Pos!K:K,-1,0)</f>
        <v>0.8</v>
      </c>
      <c r="AC585" s="1" t="e">
        <f>_xlfn.XLOOKUP($L585,Pos!$A:$A,Pos!S:S,_xlfn.XLOOKUP($L585,#REF!,#REF!, ""), 0)</f>
        <v>#REF!</v>
      </c>
      <c r="AD585" s="1" t="e">
        <f>_xlfn.XLOOKUP($L585,Pos!$A:$A,Pos!T:T,_xlfn.XLOOKUP($L585,#REF!,#REF!, ""), 0)</f>
        <v>#REF!</v>
      </c>
      <c r="AE585" s="1" t="e">
        <f>_xlfn.XLOOKUP($L585,Pos!$A:$A,Pos!U:U,_xlfn.XLOOKUP($L585,#REF!,#REF!, ""), 0)</f>
        <v>#REF!</v>
      </c>
      <c r="AF585" s="1" t="e">
        <f>_xlfn.XLOOKUP($L585,Pos!$A:$A,Pos!V:V,_xlfn.XLOOKUP($L585,#REF!,#REF!, ""), 0)</f>
        <v>#REF!</v>
      </c>
      <c r="AG585" s="1" t="e">
        <f>_xlfn.XLOOKUP($L585,Pos!$A:$A,Pos!W:W,_xlfn.XLOOKUP($L585,#REF!,#REF!, ""), 0)</f>
        <v>#REF!</v>
      </c>
      <c r="AH585" s="1" t="e">
        <f>_xlfn.XLOOKUP($L585,Pos!$A:$A,Pos!X:X,_xlfn.XLOOKUP($L585,#REF!,#REF!, ""), 0)</f>
        <v>#REF!</v>
      </c>
      <c r="AI585" s="1" t="e">
        <f>_xlfn.XLOOKUP($L585,Pos!$A:$A,Pos!Y:Y,_xlfn.XLOOKUP($L585,#REF!,#REF!, ""), 0)</f>
        <v>#REF!</v>
      </c>
      <c r="AJ585" s="1" t="e">
        <f>_xlfn.XLOOKUP($L585,Pos!$A:$A,Pos!Z:Z,_xlfn.XLOOKUP($L585,#REF!,#REF!, ""), 0)</f>
        <v>#REF!</v>
      </c>
      <c r="AK585" s="1" t="e">
        <f>_xlfn.XLOOKUP($L585,Pos!$A:$A,Pos!AA:AA,_xlfn.XLOOKUP($L585,#REF!,#REF!, ""), 0)</f>
        <v>#REF!</v>
      </c>
      <c r="AL585" s="1" t="e">
        <f>_xlfn.XLOOKUP($L585,Pos!$A:$A,Pos!AB:AB,_xlfn.XLOOKUP($L585,#REF!,#REF!, ""), 0)</f>
        <v>#REF!</v>
      </c>
      <c r="AM585" s="1" t="e">
        <f>_xlfn.XLOOKUP($L585,Pos!$A:$A,Pos!AC:AC,_xlfn.XLOOKUP($L585,#REF!,#REF!, ""), 0)</f>
        <v>#REF!</v>
      </c>
      <c r="AN585" s="1" t="e">
        <f>_xlfn.XLOOKUP($L585,Pos!$A:$A,Pos!AD:AD,_xlfn.XLOOKUP($L585,#REF!,#REF!, ""), 0)</f>
        <v>#REF!</v>
      </c>
      <c r="AO585" s="1" t="e">
        <f>_xlfn.XLOOKUP($L585,Pos!$A:$A,Pos!AE:AE,_xlfn.XLOOKUP($L585,#REF!,#REF!, ""), 0)</f>
        <v>#REF!</v>
      </c>
      <c r="AP585" s="1" t="e">
        <f>_xlfn.XLOOKUP($L585,Pos!$A:$A,Pos!AF:AF,_xlfn.XLOOKUP($L585,#REF!,#REF!, ""), 0)</f>
        <v>#REF!</v>
      </c>
      <c r="AQ585" s="1" t="e">
        <f>_xlfn.XLOOKUP($L585,Pos!$A:$A,Pos!AG:AG,_xlfn.XLOOKUP($L585,#REF!,#REF!, ""), 0)</f>
        <v>#REF!</v>
      </c>
      <c r="AR585" s="1" t="e">
        <f>_xlfn.XLOOKUP($L585,Pos!$A:$A,Pos!AH:AH,_xlfn.XLOOKUP($L585,#REF!,#REF!, ""), 0)</f>
        <v>#REF!</v>
      </c>
      <c r="AS585" s="1" t="e">
        <f>_xlfn.XLOOKUP($L585,Pos!$A:$A,Pos!AI:AI,_xlfn.XLOOKUP($L585,#REF!,#REF!, ""), 0)</f>
        <v>#REF!</v>
      </c>
      <c r="AT585" s="1" t="e">
        <f>_xlfn.XLOOKUP($L585,Pos!$A:$A,Pos!AJ:AJ,_xlfn.XLOOKUP($L585,#REF!,#REF!, ""), 0)</f>
        <v>#REF!</v>
      </c>
      <c r="AU585" s="1" t="e">
        <f>_xlfn.XLOOKUP($L585,Pos!$A:$A,Pos!AK:AK,_xlfn.XLOOKUP($L585,#REF!,#REF!, ""), 0)</f>
        <v>#REF!</v>
      </c>
      <c r="AV585" s="1" t="e">
        <f>_xlfn.XLOOKUP($L585,Pos!$A:$A,Pos!AL:AL,_xlfn.XLOOKUP($L585,#REF!,#REF!, ""), 0)</f>
        <v>#REF!</v>
      </c>
      <c r="AW585" s="1" t="e">
        <f>_xlfn.XLOOKUP($L585,Pos!$A:$A,Pos!AM:AM,_xlfn.XLOOKUP($L585,#REF!,#REF!, ""), 0)</f>
        <v>#REF!</v>
      </c>
      <c r="AX585" s="1" t="e">
        <f>_xlfn.XLOOKUP($L585,Pos!$A:$A,Pos!AN:AN,_xlfn.XLOOKUP($L585,#REF!,#REF!, ""), 0)</f>
        <v>#REF!</v>
      </c>
      <c r="AY585" s="1" t="e">
        <f>_xlfn.XLOOKUP($L585,Pos!$A:$A,Pos!AO:AO,_xlfn.XLOOKUP($L585,#REF!,#REF!, ""), 0)</f>
        <v>#REF!</v>
      </c>
      <c r="AZ585" s="7" t="str">
        <f t="shared" si="188"/>
        <v>OUT</v>
      </c>
      <c r="BA585" s="1">
        <f>IF(OR(_xlfn.XLOOKUP(L585,Pos!B:B,Pos!L:L,FALSE)="ESG Reason",_xlfn.XLOOKUP(L585,Pos!B:B,Pos!L:L,FALSE)="Blacklisted"),1,0)</f>
        <v>0</v>
      </c>
      <c r="BC585" s="11">
        <v>9.002666094177317E-11</v>
      </c>
      <c r="BD585" s="11">
        <f>_xlfn.XLOOKUP($L585,Pos!$B:$B,Pos!H:H,0, 0)</f>
        <v>0</v>
      </c>
      <c r="BE585" s="11">
        <f>_xlfn.XLOOKUP($L585,Pos!$B:$B,Pos!I:I,0, 0)</f>
        <v>3.7148276145093878E-4</v>
      </c>
      <c r="BF585" s="18">
        <f t="shared" si="189"/>
        <v>3.7148276145093878E-4</v>
      </c>
      <c r="BG585" s="1">
        <f t="shared" si="190"/>
        <v>2</v>
      </c>
      <c r="BH585" s="1">
        <f t="shared" si="191"/>
        <v>11</v>
      </c>
      <c r="BI585" s="18">
        <f t="shared" si="192"/>
        <v>9.002666094177317E-11</v>
      </c>
      <c r="BJ585" s="3">
        <f t="shared" si="193"/>
        <v>0</v>
      </c>
      <c r="BK585" s="18">
        <f t="shared" si="194"/>
        <v>0</v>
      </c>
    </row>
    <row r="586" spans="3:63" x14ac:dyDescent="0.25">
      <c r="C586" s="3"/>
      <c r="D586" s="3"/>
      <c r="E586" s="3"/>
      <c r="F586" s="3"/>
      <c r="G586" s="51" t="s">
        <v>521</v>
      </c>
      <c r="H586" s="8" t="str">
        <f t="shared" si="184"/>
        <v>0%West Europe</v>
      </c>
      <c r="I586" s="11" cm="1">
        <f t="array" ref="I586">IF(
   AZ586 = "OUT", 0,IF(
   BD586 &gt;= LARGE(IF(ISNUMBER(BD:BD), BD:BD), 3),
   BE586 - 0.001,
   IF(BE586 &gt;=VLOOKUP(P586,mapping!$A:$B,2,FALSE), BE586,VLOOKUP(P586,mapping!$A$2:$B$8,2,FALSE))
))</f>
        <v>0</v>
      </c>
      <c r="J586" s="11" cm="1">
        <f t="array" ref="J586">IF(
    AZ586="OUT",0,IF(IF(
                      BD586&gt;=LARGE(IF(ISNUMBER(BD:BD),BD:BD),3),
                      BE586+0.001,
                      VLOOKUP(H586,mapping!$D:$E,2,FALSE)
                      )&gt;I586,
                   IF(
                      BD586&gt;=LARGE(IF(ISNUMBER(BD:BD),BD:BD),3),
                      BE586+0.001,
                      VLOOKUP(H586,mapping!$D:$E,2,FALSE)
                      ),
                   I586+0.002))</f>
        <v>0</v>
      </c>
      <c r="K586" s="8">
        <f t="shared" si="185"/>
        <v>3.6815545573565971E-4</v>
      </c>
      <c r="L586" s="1" t="str">
        <f>Pos!B216</f>
        <v>DE0007037129</v>
      </c>
      <c r="M586" s="1" t="str">
        <f>_xlfn.XLOOKUP($L586,Pos!B:B,Pos!D:D,, 0)</f>
        <v>RWE AG</v>
      </c>
      <c r="N586" s="1" t="str">
        <f>_xlfn.XLOOKUP($L586,Pos!B:B,Pos!E:E,, 0)</f>
        <v>Utilities</v>
      </c>
      <c r="O586" s="1" t="str">
        <f t="shared" si="186"/>
        <v>Utilities_West Europe</v>
      </c>
      <c r="P586" s="1" t="str">
        <f>_xlfn.XLOOKUP($L586,Pos!B:B,Pos!F:F,, 0)</f>
        <v>West Europe</v>
      </c>
      <c r="Q586" s="1">
        <v>0</v>
      </c>
      <c r="R586" s="9">
        <f>_xlfn.XLOOKUP($L586,Pos!$B:$B,Pos!N:N,0, 0)</f>
        <v>3.63</v>
      </c>
      <c r="S586" s="9">
        <f>_xlfn.XLOOKUP($L586,Pos!$B:$B,Pos!O:O,0, 0)</f>
        <v>5.7692500000000004</v>
      </c>
      <c r="T586" s="9">
        <f>_xlfn.XLOOKUP($L586,Pos!$B:$B,Pos!P:P,0, 0)</f>
        <v>3.4750000000000001</v>
      </c>
      <c r="U586" s="9">
        <f>_xlfn.XLOOKUP($L586,Pos!$B:$B,Pos!Q:Q,0, 0)</f>
        <v>8.6999999999999993</v>
      </c>
      <c r="V586" s="9">
        <f>_xlfn.XLOOKUP($L586,Pos!$B:$B,Pos!R:R,0, 0)</f>
        <v>3.4333330000000002</v>
      </c>
      <c r="W586" s="9">
        <f>_xlfn.XLOOKUP($L586,Pos!$B:$B,Pos!S:S,0, 0)</f>
        <v>2.6233330000000001</v>
      </c>
      <c r="X586" s="9" t="str">
        <f>_xlfn.XLOOKUP($L586,Pos!$B:$B,Pos!J:J,0, 0)</f>
        <v>Outperform</v>
      </c>
      <c r="Y586" s="1">
        <v>0</v>
      </c>
      <c r="Z586" s="1">
        <v>0</v>
      </c>
      <c r="AA586" s="1">
        <f t="shared" si="187"/>
        <v>0</v>
      </c>
      <c r="AB586" s="9">
        <f>_xlfn.XLOOKUP(L586,Pos!B:B,Pos!K:K,-1,0)</f>
        <v>4.545454545454545</v>
      </c>
      <c r="AC586" s="1" t="e">
        <f>_xlfn.XLOOKUP($L586,Pos!$A:$A,Pos!S:S,_xlfn.XLOOKUP($L586,#REF!,#REF!, ""), 0)</f>
        <v>#REF!</v>
      </c>
      <c r="AD586" s="1" t="e">
        <f>_xlfn.XLOOKUP($L586,Pos!$A:$A,Pos!T:T,_xlfn.XLOOKUP($L586,#REF!,#REF!, ""), 0)</f>
        <v>#REF!</v>
      </c>
      <c r="AE586" s="1" t="e">
        <f>_xlfn.XLOOKUP($L586,Pos!$A:$A,Pos!U:U,_xlfn.XLOOKUP($L586,#REF!,#REF!, ""), 0)</f>
        <v>#REF!</v>
      </c>
      <c r="AF586" s="1" t="e">
        <f>_xlfn.XLOOKUP($L586,Pos!$A:$A,Pos!V:V,_xlfn.XLOOKUP($L586,#REF!,#REF!, ""), 0)</f>
        <v>#REF!</v>
      </c>
      <c r="AG586" s="1" t="e">
        <f>_xlfn.XLOOKUP($L586,Pos!$A:$A,Pos!W:W,_xlfn.XLOOKUP($L586,#REF!,#REF!, ""), 0)</f>
        <v>#REF!</v>
      </c>
      <c r="AH586" s="1" t="e">
        <f>_xlfn.XLOOKUP($L586,Pos!$A:$A,Pos!X:X,_xlfn.XLOOKUP($L586,#REF!,#REF!, ""), 0)</f>
        <v>#REF!</v>
      </c>
      <c r="AI586" s="1" t="e">
        <f>_xlfn.XLOOKUP($L586,Pos!$A:$A,Pos!Y:Y,_xlfn.XLOOKUP($L586,#REF!,#REF!, ""), 0)</f>
        <v>#REF!</v>
      </c>
      <c r="AJ586" s="1" t="e">
        <f>_xlfn.XLOOKUP($L586,Pos!$A:$A,Pos!Z:Z,_xlfn.XLOOKUP($L586,#REF!,#REF!, ""), 0)</f>
        <v>#REF!</v>
      </c>
      <c r="AK586" s="1" t="e">
        <f>_xlfn.XLOOKUP($L586,Pos!$A:$A,Pos!AA:AA,_xlfn.XLOOKUP($L586,#REF!,#REF!, ""), 0)</f>
        <v>#REF!</v>
      </c>
      <c r="AL586" s="1" t="e">
        <f>_xlfn.XLOOKUP($L586,Pos!$A:$A,Pos!AB:AB,_xlfn.XLOOKUP($L586,#REF!,#REF!, ""), 0)</f>
        <v>#REF!</v>
      </c>
      <c r="AM586" s="1" t="e">
        <f>_xlfn.XLOOKUP($L586,Pos!$A:$A,Pos!AC:AC,_xlfn.XLOOKUP($L586,#REF!,#REF!, ""), 0)</f>
        <v>#REF!</v>
      </c>
      <c r="AN586" s="1" t="e">
        <f>_xlfn.XLOOKUP($L586,Pos!$A:$A,Pos!AD:AD,_xlfn.XLOOKUP($L586,#REF!,#REF!, ""), 0)</f>
        <v>#REF!</v>
      </c>
      <c r="AO586" s="1" t="e">
        <f>_xlfn.XLOOKUP($L586,Pos!$A:$A,Pos!AE:AE,_xlfn.XLOOKUP($L586,#REF!,#REF!, ""), 0)</f>
        <v>#REF!</v>
      </c>
      <c r="AP586" s="1" t="e">
        <f>_xlfn.XLOOKUP($L586,Pos!$A:$A,Pos!AF:AF,_xlfn.XLOOKUP($L586,#REF!,#REF!, ""), 0)</f>
        <v>#REF!</v>
      </c>
      <c r="AQ586" s="1" t="e">
        <f>_xlfn.XLOOKUP($L586,Pos!$A:$A,Pos!AG:AG,_xlfn.XLOOKUP($L586,#REF!,#REF!, ""), 0)</f>
        <v>#REF!</v>
      </c>
      <c r="AR586" s="1" t="e">
        <f>_xlfn.XLOOKUP($L586,Pos!$A:$A,Pos!AH:AH,_xlfn.XLOOKUP($L586,#REF!,#REF!, ""), 0)</f>
        <v>#REF!</v>
      </c>
      <c r="AS586" s="1" t="e">
        <f>_xlfn.XLOOKUP($L586,Pos!$A:$A,Pos!AI:AI,_xlfn.XLOOKUP($L586,#REF!,#REF!, ""), 0)</f>
        <v>#REF!</v>
      </c>
      <c r="AT586" s="1" t="e">
        <f>_xlfn.XLOOKUP($L586,Pos!$A:$A,Pos!AJ:AJ,_xlfn.XLOOKUP($L586,#REF!,#REF!, ""), 0)</f>
        <v>#REF!</v>
      </c>
      <c r="AU586" s="1" t="e">
        <f>_xlfn.XLOOKUP($L586,Pos!$A:$A,Pos!AK:AK,_xlfn.XLOOKUP($L586,#REF!,#REF!, ""), 0)</f>
        <v>#REF!</v>
      </c>
      <c r="AV586" s="1" t="e">
        <f>_xlfn.XLOOKUP($L586,Pos!$A:$A,Pos!AL:AL,_xlfn.XLOOKUP($L586,#REF!,#REF!, ""), 0)</f>
        <v>#REF!</v>
      </c>
      <c r="AW586" s="1" t="e">
        <f>_xlfn.XLOOKUP($L586,Pos!$A:$A,Pos!AM:AM,_xlfn.XLOOKUP($L586,#REF!,#REF!, ""), 0)</f>
        <v>#REF!</v>
      </c>
      <c r="AX586" s="1" t="e">
        <f>_xlfn.XLOOKUP($L586,Pos!$A:$A,Pos!AN:AN,_xlfn.XLOOKUP($L586,#REF!,#REF!, ""), 0)</f>
        <v>#REF!</v>
      </c>
      <c r="AY586" s="1" t="e">
        <f>_xlfn.XLOOKUP($L586,Pos!$A:$A,Pos!AO:AO,_xlfn.XLOOKUP($L586,#REF!,#REF!, ""), 0)</f>
        <v>#REF!</v>
      </c>
      <c r="AZ586" s="7" t="str">
        <f t="shared" si="188"/>
        <v>OUT</v>
      </c>
      <c r="BA586" s="1">
        <f>IF(OR(_xlfn.XLOOKUP(L586,Pos!B:B,Pos!L:L,FALSE)="ESG Reason",_xlfn.XLOOKUP(L586,Pos!B:B,Pos!L:L,FALSE)="Blacklisted"),1,0)</f>
        <v>1</v>
      </c>
      <c r="BC586" s="11">
        <v>1.0349486384913061E-10</v>
      </c>
      <c r="BD586" s="11">
        <f>_xlfn.XLOOKUP($L586,Pos!$B:$B,Pos!H:H,0, 0)</f>
        <v>0</v>
      </c>
      <c r="BE586" s="11">
        <f>_xlfn.XLOOKUP($L586,Pos!$B:$B,Pos!I:I,0, 0)</f>
        <v>3.6815545573565971E-4</v>
      </c>
      <c r="BF586" s="18">
        <f t="shared" si="189"/>
        <v>3.6815545573565971E-4</v>
      </c>
      <c r="BG586" s="1">
        <f t="shared" si="190"/>
        <v>2</v>
      </c>
      <c r="BH586" s="1">
        <f t="shared" si="191"/>
        <v>19</v>
      </c>
      <c r="BI586" s="18">
        <f t="shared" si="192"/>
        <v>1.0349486384913061E-10</v>
      </c>
      <c r="BJ586" s="3">
        <f t="shared" si="193"/>
        <v>0</v>
      </c>
      <c r="BK586" s="18">
        <f t="shared" si="194"/>
        <v>0</v>
      </c>
    </row>
    <row r="587" spans="3:63" x14ac:dyDescent="0.25">
      <c r="C587" s="3"/>
      <c r="D587" s="3"/>
      <c r="E587" s="3"/>
      <c r="F587" s="3"/>
      <c r="G587" s="51" t="s">
        <v>518</v>
      </c>
      <c r="H587" s="8" t="str">
        <f t="shared" si="184"/>
        <v>0%West Europe</v>
      </c>
      <c r="I587" s="11" cm="1">
        <f t="array" ref="I587">IF(
   AZ587 = "OUT", 0,IF(
   BD587 &gt;= LARGE(IF(ISNUMBER(BD:BD), BD:BD), 3),
   BE587 - 0.001,
   IF(BE587 &gt;=VLOOKUP(P587,mapping!$A:$B,2,FALSE), BE587,VLOOKUP(P587,mapping!$A$2:$B$8,2,FALSE))
))</f>
        <v>0</v>
      </c>
      <c r="J587" s="11" cm="1">
        <f t="array" ref="J587">IF(
    AZ587="OUT",0,IF(IF(
                      BD587&gt;=LARGE(IF(ISNUMBER(BD:BD),BD:BD),3),
                      BE587+0.001,
                      VLOOKUP(H587,mapping!$D:$E,2,FALSE)
                      )&gt;I587,
                   IF(
                      BD587&gt;=LARGE(IF(ISNUMBER(BD:BD),BD:BD),3),
                      BE587+0.001,
                      VLOOKUP(H587,mapping!$D:$E,2,FALSE)
                      ),
                   I587+0.002))</f>
        <v>0</v>
      </c>
      <c r="K587" s="8">
        <f t="shared" si="185"/>
        <v>3.660777399448334E-4</v>
      </c>
      <c r="L587" s="1" t="str">
        <f>Pos!B758</f>
        <v>SE0000148884</v>
      </c>
      <c r="M587" s="1" t="str">
        <f>_xlfn.XLOOKUP($L587,Pos!B:B,Pos!D:D,, 0)</f>
        <v>Skandinaviska Enskilda Banken AB Class A</v>
      </c>
      <c r="N587" s="1" t="str">
        <f>_xlfn.XLOOKUP($L587,Pos!B:B,Pos!E:E,, 0)</f>
        <v>Banks</v>
      </c>
      <c r="O587" s="1" t="str">
        <f t="shared" si="186"/>
        <v>Banks_West Europe</v>
      </c>
      <c r="P587" s="1" t="str">
        <f>_xlfn.XLOOKUP($L587,Pos!B:B,Pos!F:F,, 0)</f>
        <v>West Europe</v>
      </c>
      <c r="Q587" s="1">
        <v>0</v>
      </c>
      <c r="R587" s="9">
        <f>_xlfn.XLOOKUP($L587,Pos!$B:$B,Pos!N:N,0, 0)</f>
        <v>4.18</v>
      </c>
      <c r="S587" s="9">
        <f>_xlfn.XLOOKUP($L587,Pos!$B:$B,Pos!O:O,0, 0)</f>
        <v>4.4850000000000003</v>
      </c>
      <c r="T587" s="9">
        <f>_xlfn.XLOOKUP($L587,Pos!$B:$B,Pos!P:P,0, 0)</f>
        <v>5.2750000000000004</v>
      </c>
      <c r="U587" s="9">
        <f>_xlfn.XLOOKUP($L587,Pos!$B:$B,Pos!Q:Q,0, 0)</f>
        <v>2.9</v>
      </c>
      <c r="V587" s="9">
        <f>_xlfn.XLOOKUP($L587,Pos!$B:$B,Pos!R:R,0, 0)</f>
        <v>8.5666670000000007</v>
      </c>
      <c r="W587" s="9">
        <f>_xlfn.XLOOKUP($L587,Pos!$B:$B,Pos!S:S,0, 0)</f>
        <v>3.2783329999999999</v>
      </c>
      <c r="X587" s="9" t="str">
        <f>_xlfn.XLOOKUP($L587,Pos!$B:$B,Pos!J:J,0, 0)</f>
        <v>Hold</v>
      </c>
      <c r="Y587" s="1">
        <v>0</v>
      </c>
      <c r="Z587" s="1">
        <v>0</v>
      </c>
      <c r="AA587" s="1">
        <f t="shared" si="187"/>
        <v>0</v>
      </c>
      <c r="AB587" s="9">
        <f>_xlfn.XLOOKUP(L587,Pos!B:B,Pos!K:K,-1,0)</f>
        <v>0.55555555555555558</v>
      </c>
      <c r="AC587" s="1" t="e">
        <f>_xlfn.XLOOKUP($L587,Pos!$A:$A,Pos!S:S,_xlfn.XLOOKUP($L587,#REF!,#REF!, ""), 0)</f>
        <v>#REF!</v>
      </c>
      <c r="AD587" s="1" t="e">
        <f>_xlfn.XLOOKUP($L587,Pos!$A:$A,Pos!T:T,_xlfn.XLOOKUP($L587,#REF!,#REF!, ""), 0)</f>
        <v>#REF!</v>
      </c>
      <c r="AE587" s="1" t="e">
        <f>_xlfn.XLOOKUP($L587,Pos!$A:$A,Pos!U:U,_xlfn.XLOOKUP($L587,#REF!,#REF!, ""), 0)</f>
        <v>#REF!</v>
      </c>
      <c r="AF587" s="1" t="e">
        <f>_xlfn.XLOOKUP($L587,Pos!$A:$A,Pos!V:V,_xlfn.XLOOKUP($L587,#REF!,#REF!, ""), 0)</f>
        <v>#REF!</v>
      </c>
      <c r="AG587" s="1" t="e">
        <f>_xlfn.XLOOKUP($L587,Pos!$A:$A,Pos!W:W,_xlfn.XLOOKUP($L587,#REF!,#REF!, ""), 0)</f>
        <v>#REF!</v>
      </c>
      <c r="AH587" s="1" t="e">
        <f>_xlfn.XLOOKUP($L587,Pos!$A:$A,Pos!X:X,_xlfn.XLOOKUP($L587,#REF!,#REF!, ""), 0)</f>
        <v>#REF!</v>
      </c>
      <c r="AI587" s="1" t="e">
        <f>_xlfn.XLOOKUP($L587,Pos!$A:$A,Pos!Y:Y,_xlfn.XLOOKUP($L587,#REF!,#REF!, ""), 0)</f>
        <v>#REF!</v>
      </c>
      <c r="AJ587" s="1" t="e">
        <f>_xlfn.XLOOKUP($L587,Pos!$A:$A,Pos!Z:Z,_xlfn.XLOOKUP($L587,#REF!,#REF!, ""), 0)</f>
        <v>#REF!</v>
      </c>
      <c r="AK587" s="1" t="e">
        <f>_xlfn.XLOOKUP($L587,Pos!$A:$A,Pos!AA:AA,_xlfn.XLOOKUP($L587,#REF!,#REF!, ""), 0)</f>
        <v>#REF!</v>
      </c>
      <c r="AL587" s="1" t="e">
        <f>_xlfn.XLOOKUP($L587,Pos!$A:$A,Pos!AB:AB,_xlfn.XLOOKUP($L587,#REF!,#REF!, ""), 0)</f>
        <v>#REF!</v>
      </c>
      <c r="AM587" s="1" t="e">
        <f>_xlfn.XLOOKUP($L587,Pos!$A:$A,Pos!AC:AC,_xlfn.XLOOKUP($L587,#REF!,#REF!, ""), 0)</f>
        <v>#REF!</v>
      </c>
      <c r="AN587" s="1" t="e">
        <f>_xlfn.XLOOKUP($L587,Pos!$A:$A,Pos!AD:AD,_xlfn.XLOOKUP($L587,#REF!,#REF!, ""), 0)</f>
        <v>#REF!</v>
      </c>
      <c r="AO587" s="1" t="e">
        <f>_xlfn.XLOOKUP($L587,Pos!$A:$A,Pos!AE:AE,_xlfn.XLOOKUP($L587,#REF!,#REF!, ""), 0)</f>
        <v>#REF!</v>
      </c>
      <c r="AP587" s="1" t="e">
        <f>_xlfn.XLOOKUP($L587,Pos!$A:$A,Pos!AF:AF,_xlfn.XLOOKUP($L587,#REF!,#REF!, ""), 0)</f>
        <v>#REF!</v>
      </c>
      <c r="AQ587" s="1" t="e">
        <f>_xlfn.XLOOKUP($L587,Pos!$A:$A,Pos!AG:AG,_xlfn.XLOOKUP($L587,#REF!,#REF!, ""), 0)</f>
        <v>#REF!</v>
      </c>
      <c r="AR587" s="1" t="e">
        <f>_xlfn.XLOOKUP($L587,Pos!$A:$A,Pos!AH:AH,_xlfn.XLOOKUP($L587,#REF!,#REF!, ""), 0)</f>
        <v>#REF!</v>
      </c>
      <c r="AS587" s="1" t="e">
        <f>_xlfn.XLOOKUP($L587,Pos!$A:$A,Pos!AI:AI,_xlfn.XLOOKUP($L587,#REF!,#REF!, ""), 0)</f>
        <v>#REF!</v>
      </c>
      <c r="AT587" s="1" t="e">
        <f>_xlfn.XLOOKUP($L587,Pos!$A:$A,Pos!AJ:AJ,_xlfn.XLOOKUP($L587,#REF!,#REF!, ""), 0)</f>
        <v>#REF!</v>
      </c>
      <c r="AU587" s="1" t="e">
        <f>_xlfn.XLOOKUP($L587,Pos!$A:$A,Pos!AK:AK,_xlfn.XLOOKUP($L587,#REF!,#REF!, ""), 0)</f>
        <v>#REF!</v>
      </c>
      <c r="AV587" s="1" t="e">
        <f>_xlfn.XLOOKUP($L587,Pos!$A:$A,Pos!AL:AL,_xlfn.XLOOKUP($L587,#REF!,#REF!, ""), 0)</f>
        <v>#REF!</v>
      </c>
      <c r="AW587" s="1" t="e">
        <f>_xlfn.XLOOKUP($L587,Pos!$A:$A,Pos!AM:AM,_xlfn.XLOOKUP($L587,#REF!,#REF!, ""), 0)</f>
        <v>#REF!</v>
      </c>
      <c r="AX587" s="1" t="e">
        <f>_xlfn.XLOOKUP($L587,Pos!$A:$A,Pos!AN:AN,_xlfn.XLOOKUP($L587,#REF!,#REF!, ""), 0)</f>
        <v>#REF!</v>
      </c>
      <c r="AY587" s="1" t="e">
        <f>_xlfn.XLOOKUP($L587,Pos!$A:$A,Pos!AO:AO,_xlfn.XLOOKUP($L587,#REF!,#REF!, ""), 0)</f>
        <v>#REF!</v>
      </c>
      <c r="AZ587" s="7" t="str">
        <f t="shared" si="188"/>
        <v>OUT</v>
      </c>
      <c r="BA587" s="1">
        <f>IF(OR(_xlfn.XLOOKUP(L587,Pos!B:B,Pos!L:L,FALSE)="ESG Reason",_xlfn.XLOOKUP(L587,Pos!B:B,Pos!L:L,FALSE)="Blacklisted"),1,0)</f>
        <v>1</v>
      </c>
      <c r="BC587" s="11">
        <v>1.27257845369277E-10</v>
      </c>
      <c r="BD587" s="11">
        <f>_xlfn.XLOOKUP($L587,Pos!$B:$B,Pos!H:H,0, 0)</f>
        <v>0</v>
      </c>
      <c r="BE587" s="11">
        <f>_xlfn.XLOOKUP($L587,Pos!$B:$B,Pos!I:I,0, 0)</f>
        <v>3.660777399448334E-4</v>
      </c>
      <c r="BF587" s="18">
        <f t="shared" si="189"/>
        <v>3.660777399448334E-4</v>
      </c>
      <c r="BG587" s="1">
        <f t="shared" si="190"/>
        <v>2</v>
      </c>
      <c r="BH587" s="1">
        <f t="shared" si="191"/>
        <v>2</v>
      </c>
      <c r="BI587" s="18">
        <f t="shared" si="192"/>
        <v>1.27257845369277E-10</v>
      </c>
      <c r="BJ587" s="3">
        <f t="shared" si="193"/>
        <v>0</v>
      </c>
      <c r="BK587" s="18">
        <f t="shared" si="194"/>
        <v>0</v>
      </c>
    </row>
    <row r="588" spans="3:63" x14ac:dyDescent="0.25">
      <c r="C588" s="3"/>
      <c r="D588" s="3"/>
      <c r="E588" s="3"/>
      <c r="F588" s="3"/>
      <c r="G588" s="51" t="s">
        <v>519</v>
      </c>
      <c r="H588" s="8" t="str">
        <f t="shared" si="184"/>
        <v>0%West Europe</v>
      </c>
      <c r="I588" s="11" cm="1">
        <f t="array" ref="I588">IF(
   AZ588 = "OUT", 0,IF(
   BD588 &gt;= LARGE(IF(ISNUMBER(BD:BD), BD:BD), 3),
   BE588 - 0.001,
   IF(BE588 &gt;=VLOOKUP(P588,mapping!$A:$B,2,FALSE), BE588,VLOOKUP(P588,mapping!$A$2:$B$8,2,FALSE))
))</f>
        <v>0</v>
      </c>
      <c r="J588" s="11" cm="1">
        <f t="array" ref="J588">IF(
    AZ588="OUT",0,IF(IF(
                      BD588&gt;=LARGE(IF(ISNUMBER(BD:BD),BD:BD),3),
                      BE588+0.001,
                      VLOOKUP(H588,mapping!$D:$E,2,FALSE)
                      )&gt;I588,
                   IF(
                      BD588&gt;=LARGE(IF(ISNUMBER(BD:BD),BD:BD),3),
                      BE588+0.001,
                      VLOOKUP(H588,mapping!$D:$E,2,FALSE)
                      ),
                   I588+0.002))</f>
        <v>0</v>
      </c>
      <c r="K588" s="8">
        <f t="shared" si="185"/>
        <v>3.6593611841985929E-4</v>
      </c>
      <c r="L588" s="1" t="str">
        <f>Pos!B234</f>
        <v>DE000CBK1001</v>
      </c>
      <c r="M588" s="1" t="str">
        <f>_xlfn.XLOOKUP($L588,Pos!B:B,Pos!D:D,, 0)</f>
        <v>Commerzbank AG</v>
      </c>
      <c r="N588" s="1" t="str">
        <f>_xlfn.XLOOKUP($L588,Pos!B:B,Pos!E:E,, 0)</f>
        <v>Banks</v>
      </c>
      <c r="O588" s="1" t="str">
        <f t="shared" si="186"/>
        <v>Banks_West Europe</v>
      </c>
      <c r="P588" s="1" t="str">
        <f>_xlfn.XLOOKUP($L588,Pos!B:B,Pos!F:F,, 0)</f>
        <v>West Europe</v>
      </c>
      <c r="Q588" s="1">
        <v>0</v>
      </c>
      <c r="R588" s="9">
        <f>_xlfn.XLOOKUP($L588,Pos!$B:$B,Pos!N:N,0, 0)</f>
        <v>3.78</v>
      </c>
      <c r="S588" s="9">
        <f>_xlfn.XLOOKUP($L588,Pos!$B:$B,Pos!O:O,0, 0)</f>
        <v>5.9225000000000003</v>
      </c>
      <c r="T588" s="9">
        <f>_xlfn.XLOOKUP($L588,Pos!$B:$B,Pos!P:P,0, 0)</f>
        <v>2.4500000000000002</v>
      </c>
      <c r="U588" s="9">
        <f>_xlfn.XLOOKUP($L588,Pos!$B:$B,Pos!Q:Q,0, 0)</f>
        <v>7.5</v>
      </c>
      <c r="V588" s="9">
        <f>_xlfn.XLOOKUP($L588,Pos!$B:$B,Pos!R:R,0, 0)</f>
        <v>1.566667</v>
      </c>
      <c r="W588" s="9">
        <f>_xlfn.XLOOKUP($L588,Pos!$B:$B,Pos!S:S,0, 0)</f>
        <v>7.6399990000000004</v>
      </c>
      <c r="X588" s="9" t="str">
        <f>_xlfn.XLOOKUP($L588,Pos!$B:$B,Pos!J:J,0, 0)</f>
        <v>Hold</v>
      </c>
      <c r="Y588" s="1">
        <v>0</v>
      </c>
      <c r="Z588" s="1">
        <v>0</v>
      </c>
      <c r="AA588" s="1">
        <f t="shared" si="187"/>
        <v>0</v>
      </c>
      <c r="AB588" s="9">
        <f>_xlfn.XLOOKUP(L588,Pos!B:B,Pos!K:K,-1,0)</f>
        <v>5.2777777777777777</v>
      </c>
      <c r="AC588" s="1" t="e">
        <f>_xlfn.XLOOKUP($L588,Pos!$A:$A,Pos!S:S,_xlfn.XLOOKUP($L588,#REF!,#REF!, ""), 0)</f>
        <v>#REF!</v>
      </c>
      <c r="AD588" s="1" t="e">
        <f>_xlfn.XLOOKUP($L588,Pos!$A:$A,Pos!T:T,_xlfn.XLOOKUP($L588,#REF!,#REF!, ""), 0)</f>
        <v>#REF!</v>
      </c>
      <c r="AE588" s="1" t="e">
        <f>_xlfn.XLOOKUP($L588,Pos!$A:$A,Pos!U:U,_xlfn.XLOOKUP($L588,#REF!,#REF!, ""), 0)</f>
        <v>#REF!</v>
      </c>
      <c r="AF588" s="1" t="e">
        <f>_xlfn.XLOOKUP($L588,Pos!$A:$A,Pos!V:V,_xlfn.XLOOKUP($L588,#REF!,#REF!, ""), 0)</f>
        <v>#REF!</v>
      </c>
      <c r="AG588" s="1" t="e">
        <f>_xlfn.XLOOKUP($L588,Pos!$A:$A,Pos!W:W,_xlfn.XLOOKUP($L588,#REF!,#REF!, ""), 0)</f>
        <v>#REF!</v>
      </c>
      <c r="AH588" s="1" t="e">
        <f>_xlfn.XLOOKUP($L588,Pos!$A:$A,Pos!X:X,_xlfn.XLOOKUP($L588,#REF!,#REF!, ""), 0)</f>
        <v>#REF!</v>
      </c>
      <c r="AI588" s="1" t="e">
        <f>_xlfn.XLOOKUP($L588,Pos!$A:$A,Pos!Y:Y,_xlfn.XLOOKUP($L588,#REF!,#REF!, ""), 0)</f>
        <v>#REF!</v>
      </c>
      <c r="AJ588" s="1" t="e">
        <f>_xlfn.XLOOKUP($L588,Pos!$A:$A,Pos!Z:Z,_xlfn.XLOOKUP($L588,#REF!,#REF!, ""), 0)</f>
        <v>#REF!</v>
      </c>
      <c r="AK588" s="1" t="e">
        <f>_xlfn.XLOOKUP($L588,Pos!$A:$A,Pos!AA:AA,_xlfn.XLOOKUP($L588,#REF!,#REF!, ""), 0)</f>
        <v>#REF!</v>
      </c>
      <c r="AL588" s="1" t="e">
        <f>_xlfn.XLOOKUP($L588,Pos!$A:$A,Pos!AB:AB,_xlfn.XLOOKUP($L588,#REF!,#REF!, ""), 0)</f>
        <v>#REF!</v>
      </c>
      <c r="AM588" s="1" t="e">
        <f>_xlfn.XLOOKUP($L588,Pos!$A:$A,Pos!AC:AC,_xlfn.XLOOKUP($L588,#REF!,#REF!, ""), 0)</f>
        <v>#REF!</v>
      </c>
      <c r="AN588" s="1" t="e">
        <f>_xlfn.XLOOKUP($L588,Pos!$A:$A,Pos!AD:AD,_xlfn.XLOOKUP($L588,#REF!,#REF!, ""), 0)</f>
        <v>#REF!</v>
      </c>
      <c r="AO588" s="1" t="e">
        <f>_xlfn.XLOOKUP($L588,Pos!$A:$A,Pos!AE:AE,_xlfn.XLOOKUP($L588,#REF!,#REF!, ""), 0)</f>
        <v>#REF!</v>
      </c>
      <c r="AP588" s="1" t="e">
        <f>_xlfn.XLOOKUP($L588,Pos!$A:$A,Pos!AF:AF,_xlfn.XLOOKUP($L588,#REF!,#REF!, ""), 0)</f>
        <v>#REF!</v>
      </c>
      <c r="AQ588" s="1" t="e">
        <f>_xlfn.XLOOKUP($L588,Pos!$A:$A,Pos!AG:AG,_xlfn.XLOOKUP($L588,#REF!,#REF!, ""), 0)</f>
        <v>#REF!</v>
      </c>
      <c r="AR588" s="1" t="e">
        <f>_xlfn.XLOOKUP($L588,Pos!$A:$A,Pos!AH:AH,_xlfn.XLOOKUP($L588,#REF!,#REF!, ""), 0)</f>
        <v>#REF!</v>
      </c>
      <c r="AS588" s="1" t="e">
        <f>_xlfn.XLOOKUP($L588,Pos!$A:$A,Pos!AI:AI,_xlfn.XLOOKUP($L588,#REF!,#REF!, ""), 0)</f>
        <v>#REF!</v>
      </c>
      <c r="AT588" s="1" t="e">
        <f>_xlfn.XLOOKUP($L588,Pos!$A:$A,Pos!AJ:AJ,_xlfn.XLOOKUP($L588,#REF!,#REF!, ""), 0)</f>
        <v>#REF!</v>
      </c>
      <c r="AU588" s="1" t="e">
        <f>_xlfn.XLOOKUP($L588,Pos!$A:$A,Pos!AK:AK,_xlfn.XLOOKUP($L588,#REF!,#REF!, ""), 0)</f>
        <v>#REF!</v>
      </c>
      <c r="AV588" s="1" t="e">
        <f>_xlfn.XLOOKUP($L588,Pos!$A:$A,Pos!AL:AL,_xlfn.XLOOKUP($L588,#REF!,#REF!, ""), 0)</f>
        <v>#REF!</v>
      </c>
      <c r="AW588" s="1" t="e">
        <f>_xlfn.XLOOKUP($L588,Pos!$A:$A,Pos!AM:AM,_xlfn.XLOOKUP($L588,#REF!,#REF!, ""), 0)</f>
        <v>#REF!</v>
      </c>
      <c r="AX588" s="1" t="e">
        <f>_xlfn.XLOOKUP($L588,Pos!$A:$A,Pos!AN:AN,_xlfn.XLOOKUP($L588,#REF!,#REF!, ""), 0)</f>
        <v>#REF!</v>
      </c>
      <c r="AY588" s="1" t="e">
        <f>_xlfn.XLOOKUP($L588,Pos!$A:$A,Pos!AO:AO,_xlfn.XLOOKUP($L588,#REF!,#REF!, ""), 0)</f>
        <v>#REF!</v>
      </c>
      <c r="AZ588" s="7" t="str">
        <f t="shared" si="188"/>
        <v>OUT</v>
      </c>
      <c r="BA588" s="1">
        <f>IF(OR(_xlfn.XLOOKUP(L588,Pos!B:B,Pos!L:L,FALSE)="ESG Reason",_xlfn.XLOOKUP(L588,Pos!B:B,Pos!L:L,FALSE)="Blacklisted"),1,0)</f>
        <v>0</v>
      </c>
      <c r="BC588" s="11">
        <v>1.272578453692726E-10</v>
      </c>
      <c r="BD588" s="11">
        <f>_xlfn.XLOOKUP($L588,Pos!$B:$B,Pos!H:H,0, 0)</f>
        <v>0</v>
      </c>
      <c r="BE588" s="11">
        <f>_xlfn.XLOOKUP($L588,Pos!$B:$B,Pos!I:I,0, 0)</f>
        <v>3.6593611841985929E-4</v>
      </c>
      <c r="BF588" s="18">
        <f t="shared" si="189"/>
        <v>3.6593611841985929E-4</v>
      </c>
      <c r="BG588" s="1">
        <f t="shared" si="190"/>
        <v>2</v>
      </c>
      <c r="BH588" s="1">
        <f t="shared" si="191"/>
        <v>2</v>
      </c>
      <c r="BI588" s="18">
        <f t="shared" si="192"/>
        <v>1.272578453692726E-10</v>
      </c>
      <c r="BJ588" s="3">
        <f t="shared" si="193"/>
        <v>0</v>
      </c>
      <c r="BK588" s="18">
        <f t="shared" si="194"/>
        <v>0</v>
      </c>
    </row>
    <row r="589" spans="3:63" x14ac:dyDescent="0.25">
      <c r="C589" s="3"/>
      <c r="D589" s="3"/>
      <c r="E589" s="3"/>
      <c r="F589" s="3"/>
      <c r="G589" s="51" t="s">
        <v>524</v>
      </c>
      <c r="H589" s="8" t="str">
        <f t="shared" si="184"/>
        <v>0%West Europe</v>
      </c>
      <c r="I589" s="11" cm="1">
        <f t="array" ref="I589">IF(
   AZ589 = "OUT", 0,IF(
   BD589 &gt;= LARGE(IF(ISNUMBER(BD:BD), BD:BD), 3),
   BE589 - 0.001,
   IF(BE589 &gt;=VLOOKUP(P589,mapping!$A:$B,2,FALSE), BE589,VLOOKUP(P589,mapping!$A$2:$B$8,2,FALSE))
))</f>
        <v>0</v>
      </c>
      <c r="J589" s="11" cm="1">
        <f t="array" ref="J589">IF(
    AZ589="OUT",0,IF(IF(
                      BD589&gt;=LARGE(IF(ISNUMBER(BD:BD),BD:BD),3),
                      BE589+0.001,
                      VLOOKUP(H589,mapping!$D:$E,2,FALSE)
                      )&gt;I589,
                   IF(
                      BD589&gt;=LARGE(IF(ISNUMBER(BD:BD),BD:BD),3),
                      BE589+0.001,
                      VLOOKUP(H589,mapping!$D:$E,2,FALSE)
                      ),
                   I589+0.002))</f>
        <v>0</v>
      </c>
      <c r="K589" s="8">
        <f t="shared" si="185"/>
        <v>3.6423846039379391E-4</v>
      </c>
      <c r="L589" s="1" t="str">
        <f>Pos!B185</f>
        <v>CH0418792922</v>
      </c>
      <c r="M589" s="1" t="str">
        <f>_xlfn.XLOOKUP($L589,Pos!B:B,Pos!D:D,, 0)</f>
        <v>Sika AG</v>
      </c>
      <c r="N589" s="1" t="str">
        <f>_xlfn.XLOOKUP($L589,Pos!B:B,Pos!E:E,, 0)</f>
        <v>Construction</v>
      </c>
      <c r="O589" s="1" t="str">
        <f t="shared" si="186"/>
        <v>Construction_West Europe</v>
      </c>
      <c r="P589" s="1" t="str">
        <f>_xlfn.XLOOKUP($L589,Pos!B:B,Pos!F:F,, 0)</f>
        <v>West Europe</v>
      </c>
      <c r="Q589" s="1">
        <v>0</v>
      </c>
      <c r="R589" s="9">
        <f>_xlfn.XLOOKUP($L589,Pos!$B:$B,Pos!N:N,0, 0)</f>
        <v>4.92</v>
      </c>
      <c r="S589" s="9">
        <f>_xlfn.XLOOKUP($L589,Pos!$B:$B,Pos!O:O,0, 0)</f>
        <v>4.4138330000000003</v>
      </c>
      <c r="T589" s="9">
        <f>_xlfn.XLOOKUP($L589,Pos!$B:$B,Pos!P:P,0, 0)</f>
        <v>5.125</v>
      </c>
      <c r="U589" s="9">
        <f>_xlfn.XLOOKUP($L589,Pos!$B:$B,Pos!Q:Q,0, 0)</f>
        <v>0.3</v>
      </c>
      <c r="V589" s="9">
        <f>_xlfn.XLOOKUP($L589,Pos!$B:$B,Pos!R:R,0, 0)</f>
        <v>5.6333330000000004</v>
      </c>
      <c r="W589" s="9">
        <f>_xlfn.XLOOKUP($L589,Pos!$B:$B,Pos!S:S,0, 0)</f>
        <v>4.5049999999999999</v>
      </c>
      <c r="X589" s="9" t="str">
        <f>_xlfn.XLOOKUP($L589,Pos!$B:$B,Pos!J:J,0, 0)</f>
        <v>Outperform</v>
      </c>
      <c r="Y589" s="1">
        <v>0</v>
      </c>
      <c r="Z589" s="1">
        <v>0</v>
      </c>
      <c r="AA589" s="1">
        <f t="shared" si="187"/>
        <v>0</v>
      </c>
      <c r="AB589" s="9">
        <f>_xlfn.XLOOKUP(L589,Pos!B:B,Pos!K:K,-1,0)</f>
        <v>1.5789473684210531</v>
      </c>
      <c r="AC589" s="1" t="e">
        <f>_xlfn.XLOOKUP($L589,Pos!$A:$A,Pos!S:S,_xlfn.XLOOKUP($L589,#REF!,#REF!, ""), 0)</f>
        <v>#REF!</v>
      </c>
      <c r="AD589" s="1" t="e">
        <f>_xlfn.XLOOKUP($L589,Pos!$A:$A,Pos!T:T,_xlfn.XLOOKUP($L589,#REF!,#REF!, ""), 0)</f>
        <v>#REF!</v>
      </c>
      <c r="AE589" s="1" t="e">
        <f>_xlfn.XLOOKUP($L589,Pos!$A:$A,Pos!U:U,_xlfn.XLOOKUP($L589,#REF!,#REF!, ""), 0)</f>
        <v>#REF!</v>
      </c>
      <c r="AF589" s="1" t="e">
        <f>_xlfn.XLOOKUP($L589,Pos!$A:$A,Pos!V:V,_xlfn.XLOOKUP($L589,#REF!,#REF!, ""), 0)</f>
        <v>#REF!</v>
      </c>
      <c r="AG589" s="1" t="e">
        <f>_xlfn.XLOOKUP($L589,Pos!$A:$A,Pos!W:W,_xlfn.XLOOKUP($L589,#REF!,#REF!, ""), 0)</f>
        <v>#REF!</v>
      </c>
      <c r="AH589" s="1" t="e">
        <f>_xlfn.XLOOKUP($L589,Pos!$A:$A,Pos!X:X,_xlfn.XLOOKUP($L589,#REF!,#REF!, ""), 0)</f>
        <v>#REF!</v>
      </c>
      <c r="AI589" s="1" t="e">
        <f>_xlfn.XLOOKUP($L589,Pos!$A:$A,Pos!Y:Y,_xlfn.XLOOKUP($L589,#REF!,#REF!, ""), 0)</f>
        <v>#REF!</v>
      </c>
      <c r="AJ589" s="1" t="e">
        <f>_xlfn.XLOOKUP($L589,Pos!$A:$A,Pos!Z:Z,_xlfn.XLOOKUP($L589,#REF!,#REF!, ""), 0)</f>
        <v>#REF!</v>
      </c>
      <c r="AK589" s="1" t="e">
        <f>_xlfn.XLOOKUP($L589,Pos!$A:$A,Pos!AA:AA,_xlfn.XLOOKUP($L589,#REF!,#REF!, ""), 0)</f>
        <v>#REF!</v>
      </c>
      <c r="AL589" s="1" t="e">
        <f>_xlfn.XLOOKUP($L589,Pos!$A:$A,Pos!AB:AB,_xlfn.XLOOKUP($L589,#REF!,#REF!, ""), 0)</f>
        <v>#REF!</v>
      </c>
      <c r="AM589" s="1" t="e">
        <f>_xlfn.XLOOKUP($L589,Pos!$A:$A,Pos!AC:AC,_xlfn.XLOOKUP($L589,#REF!,#REF!, ""), 0)</f>
        <v>#REF!</v>
      </c>
      <c r="AN589" s="1" t="e">
        <f>_xlfn.XLOOKUP($L589,Pos!$A:$A,Pos!AD:AD,_xlfn.XLOOKUP($L589,#REF!,#REF!, ""), 0)</f>
        <v>#REF!</v>
      </c>
      <c r="AO589" s="1" t="e">
        <f>_xlfn.XLOOKUP($L589,Pos!$A:$A,Pos!AE:AE,_xlfn.XLOOKUP($L589,#REF!,#REF!, ""), 0)</f>
        <v>#REF!</v>
      </c>
      <c r="AP589" s="1" t="e">
        <f>_xlfn.XLOOKUP($L589,Pos!$A:$A,Pos!AF:AF,_xlfn.XLOOKUP($L589,#REF!,#REF!, ""), 0)</f>
        <v>#REF!</v>
      </c>
      <c r="AQ589" s="1" t="e">
        <f>_xlfn.XLOOKUP($L589,Pos!$A:$A,Pos!AG:AG,_xlfn.XLOOKUP($L589,#REF!,#REF!, ""), 0)</f>
        <v>#REF!</v>
      </c>
      <c r="AR589" s="1" t="e">
        <f>_xlfn.XLOOKUP($L589,Pos!$A:$A,Pos!AH:AH,_xlfn.XLOOKUP($L589,#REF!,#REF!, ""), 0)</f>
        <v>#REF!</v>
      </c>
      <c r="AS589" s="1" t="e">
        <f>_xlfn.XLOOKUP($L589,Pos!$A:$A,Pos!AI:AI,_xlfn.XLOOKUP($L589,#REF!,#REF!, ""), 0)</f>
        <v>#REF!</v>
      </c>
      <c r="AT589" s="1" t="e">
        <f>_xlfn.XLOOKUP($L589,Pos!$A:$A,Pos!AJ:AJ,_xlfn.XLOOKUP($L589,#REF!,#REF!, ""), 0)</f>
        <v>#REF!</v>
      </c>
      <c r="AU589" s="1" t="e">
        <f>_xlfn.XLOOKUP($L589,Pos!$A:$A,Pos!AK:AK,_xlfn.XLOOKUP($L589,#REF!,#REF!, ""), 0)</f>
        <v>#REF!</v>
      </c>
      <c r="AV589" s="1" t="e">
        <f>_xlfn.XLOOKUP($L589,Pos!$A:$A,Pos!AL:AL,_xlfn.XLOOKUP($L589,#REF!,#REF!, ""), 0)</f>
        <v>#REF!</v>
      </c>
      <c r="AW589" s="1" t="e">
        <f>_xlfn.XLOOKUP($L589,Pos!$A:$A,Pos!AM:AM,_xlfn.XLOOKUP($L589,#REF!,#REF!, ""), 0)</f>
        <v>#REF!</v>
      </c>
      <c r="AX589" s="1" t="e">
        <f>_xlfn.XLOOKUP($L589,Pos!$A:$A,Pos!AN:AN,_xlfn.XLOOKUP($L589,#REF!,#REF!, ""), 0)</f>
        <v>#REF!</v>
      </c>
      <c r="AY589" s="1" t="e">
        <f>_xlfn.XLOOKUP($L589,Pos!$A:$A,Pos!AO:AO,_xlfn.XLOOKUP($L589,#REF!,#REF!, ""), 0)</f>
        <v>#REF!</v>
      </c>
      <c r="AZ589" s="7" t="str">
        <f t="shared" si="188"/>
        <v>OUT</v>
      </c>
      <c r="BA589" s="1">
        <f>IF(OR(_xlfn.XLOOKUP(L589,Pos!B:B,Pos!L:L,FALSE)="ESG Reason",_xlfn.XLOOKUP(L589,Pos!B:B,Pos!L:L,FALSE)="Blacklisted"),1,0)</f>
        <v>0</v>
      </c>
      <c r="BC589" s="11">
        <v>8.8848921802191744E-11</v>
      </c>
      <c r="BD589" s="11">
        <f>_xlfn.XLOOKUP($L589,Pos!$B:$B,Pos!H:H,0, 0)</f>
        <v>0</v>
      </c>
      <c r="BE589" s="11">
        <f>_xlfn.XLOOKUP($L589,Pos!$B:$B,Pos!I:I,0, 0)</f>
        <v>3.6423846039379391E-4</v>
      </c>
      <c r="BF589" s="18">
        <f t="shared" si="189"/>
        <v>3.6423846039379391E-4</v>
      </c>
      <c r="BG589" s="1">
        <f t="shared" si="190"/>
        <v>2</v>
      </c>
      <c r="BH589" s="1">
        <f t="shared" si="191"/>
        <v>5</v>
      </c>
      <c r="BI589" s="18">
        <f t="shared" si="192"/>
        <v>8.8848921802191744E-11</v>
      </c>
      <c r="BJ589" s="3">
        <f t="shared" si="193"/>
        <v>0</v>
      </c>
      <c r="BK589" s="18">
        <f t="shared" si="194"/>
        <v>0</v>
      </c>
    </row>
    <row r="590" spans="3:63" x14ac:dyDescent="0.25">
      <c r="C590" s="3"/>
      <c r="D590" s="3"/>
      <c r="E590" s="3"/>
      <c r="F590" s="3"/>
      <c r="G590" s="51" t="s">
        <v>531</v>
      </c>
      <c r="H590" s="8" t="str">
        <f t="shared" si="184"/>
        <v>0%North America</v>
      </c>
      <c r="I590" s="11" cm="1">
        <f t="array" ref="I590">IF(
   AZ590 = "OUT", 0,IF(
   BD590 &gt;= LARGE(IF(ISNUMBER(BD:BD), BD:BD), 3),
   BE590 - 0.001,
   IF(BE590 &gt;=VLOOKUP(P590,mapping!$A:$B,2,FALSE), BE590,VLOOKUP(P590,mapping!$A$2:$B$8,2,FALSE))
))</f>
        <v>0</v>
      </c>
      <c r="J590" s="11" cm="1">
        <f t="array" ref="J590">IF(
    AZ590="OUT",0,IF(IF(
                      BD590&gt;=LARGE(IF(ISNUMBER(BD:BD),BD:BD),3),
                      BE590+0.001,
                      VLOOKUP(H590,mapping!$D:$E,2,FALSE)
                      )&gt;I590,
                   IF(
                      BD590&gt;=LARGE(IF(ISNUMBER(BD:BD),BD:BD),3),
                      BE590+0.001,
                      VLOOKUP(H590,mapping!$D:$E,2,FALSE)
                      ),
                   I590+0.002))</f>
        <v>0</v>
      </c>
      <c r="K590" s="8">
        <f t="shared" si="185"/>
        <v>3.6264071755377991E-4</v>
      </c>
      <c r="L590" s="1" t="str">
        <f>Pos!B1130</f>
        <v>US6323071042</v>
      </c>
      <c r="M590" s="1" t="str">
        <f>_xlfn.XLOOKUP($L590,Pos!B:B,Pos!D:D,, 0)</f>
        <v>Natera, Inc.</v>
      </c>
      <c r="N590" s="1" t="str">
        <f>_xlfn.XLOOKUP($L590,Pos!B:B,Pos!E:E,, 0)</f>
        <v>Health Care</v>
      </c>
      <c r="O590" s="1" t="str">
        <f t="shared" si="186"/>
        <v>Health Care_North America</v>
      </c>
      <c r="P590" s="1" t="str">
        <f>_xlfn.XLOOKUP($L590,Pos!B:B,Pos!F:F,, 0)</f>
        <v>North America</v>
      </c>
      <c r="Q590" s="1">
        <v>0</v>
      </c>
      <c r="R590" s="9">
        <f>_xlfn.XLOOKUP($L590,Pos!$B:$B,Pos!N:N,0, 0)</f>
        <v>0</v>
      </c>
      <c r="S590" s="9">
        <f>_xlfn.XLOOKUP($L590,Pos!$B:$B,Pos!O:O,0, 0)</f>
        <v>2.8562500000000002</v>
      </c>
      <c r="T590" s="9">
        <f>_xlfn.XLOOKUP($L590,Pos!$B:$B,Pos!P:P,0, 0)</f>
        <v>4.0666669999999998</v>
      </c>
      <c r="U590" s="9">
        <f>_xlfn.XLOOKUP($L590,Pos!$B:$B,Pos!Q:Q,0, 0)</f>
        <v>6.7</v>
      </c>
      <c r="V590" s="9">
        <f>_xlfn.XLOOKUP($L590,Pos!$B:$B,Pos!R:R,0, 0)</f>
        <v>5.8333329999999997</v>
      </c>
      <c r="W590" s="9">
        <f>_xlfn.XLOOKUP($L590,Pos!$B:$B,Pos!S:S,0, 0)</f>
        <v>7.77</v>
      </c>
      <c r="X590" s="9" t="str">
        <f>_xlfn.XLOOKUP($L590,Pos!$B:$B,Pos!J:J,0, 0)</f>
        <v>Buy</v>
      </c>
      <c r="Y590" s="1">
        <v>0</v>
      </c>
      <c r="Z590" s="1">
        <v>0</v>
      </c>
      <c r="AA590" s="1">
        <f t="shared" si="187"/>
        <v>0</v>
      </c>
      <c r="AB590" s="9">
        <f>_xlfn.XLOOKUP(L590,Pos!B:B,Pos!K:K,-1,0)</f>
        <v>1.8644067796610171</v>
      </c>
      <c r="AC590" s="1" t="e">
        <f>_xlfn.XLOOKUP($L590,Pos!$A:$A,Pos!S:S,_xlfn.XLOOKUP($L590,#REF!,#REF!, ""), 0)</f>
        <v>#REF!</v>
      </c>
      <c r="AD590" s="1" t="e">
        <f>_xlfn.XLOOKUP($L590,Pos!$A:$A,Pos!T:T,_xlfn.XLOOKUP($L590,#REF!,#REF!, ""), 0)</f>
        <v>#REF!</v>
      </c>
      <c r="AE590" s="1" t="e">
        <f>_xlfn.XLOOKUP($L590,Pos!$A:$A,Pos!U:U,_xlfn.XLOOKUP($L590,#REF!,#REF!, ""), 0)</f>
        <v>#REF!</v>
      </c>
      <c r="AF590" s="1" t="e">
        <f>_xlfn.XLOOKUP($L590,Pos!$A:$A,Pos!V:V,_xlfn.XLOOKUP($L590,#REF!,#REF!, ""), 0)</f>
        <v>#REF!</v>
      </c>
      <c r="AG590" s="1" t="e">
        <f>_xlfn.XLOOKUP($L590,Pos!$A:$A,Pos!W:W,_xlfn.XLOOKUP($L590,#REF!,#REF!, ""), 0)</f>
        <v>#REF!</v>
      </c>
      <c r="AH590" s="1" t="e">
        <f>_xlfn.XLOOKUP($L590,Pos!$A:$A,Pos!X:X,_xlfn.XLOOKUP($L590,#REF!,#REF!, ""), 0)</f>
        <v>#REF!</v>
      </c>
      <c r="AI590" s="1" t="e">
        <f>_xlfn.XLOOKUP($L590,Pos!$A:$A,Pos!Y:Y,_xlfn.XLOOKUP($L590,#REF!,#REF!, ""), 0)</f>
        <v>#REF!</v>
      </c>
      <c r="AJ590" s="1" t="e">
        <f>_xlfn.XLOOKUP($L590,Pos!$A:$A,Pos!Z:Z,_xlfn.XLOOKUP($L590,#REF!,#REF!, ""), 0)</f>
        <v>#REF!</v>
      </c>
      <c r="AK590" s="1" t="e">
        <f>_xlfn.XLOOKUP($L590,Pos!$A:$A,Pos!AA:AA,_xlfn.XLOOKUP($L590,#REF!,#REF!, ""), 0)</f>
        <v>#REF!</v>
      </c>
      <c r="AL590" s="1" t="e">
        <f>_xlfn.XLOOKUP($L590,Pos!$A:$A,Pos!AB:AB,_xlfn.XLOOKUP($L590,#REF!,#REF!, ""), 0)</f>
        <v>#REF!</v>
      </c>
      <c r="AM590" s="1" t="e">
        <f>_xlfn.XLOOKUP($L590,Pos!$A:$A,Pos!AC:AC,_xlfn.XLOOKUP($L590,#REF!,#REF!, ""), 0)</f>
        <v>#REF!</v>
      </c>
      <c r="AN590" s="1" t="e">
        <f>_xlfn.XLOOKUP($L590,Pos!$A:$A,Pos!AD:AD,_xlfn.XLOOKUP($L590,#REF!,#REF!, ""), 0)</f>
        <v>#REF!</v>
      </c>
      <c r="AO590" s="1" t="e">
        <f>_xlfn.XLOOKUP($L590,Pos!$A:$A,Pos!AE:AE,_xlfn.XLOOKUP($L590,#REF!,#REF!, ""), 0)</f>
        <v>#REF!</v>
      </c>
      <c r="AP590" s="1" t="e">
        <f>_xlfn.XLOOKUP($L590,Pos!$A:$A,Pos!AF:AF,_xlfn.XLOOKUP($L590,#REF!,#REF!, ""), 0)</f>
        <v>#REF!</v>
      </c>
      <c r="AQ590" s="1" t="e">
        <f>_xlfn.XLOOKUP($L590,Pos!$A:$A,Pos!AG:AG,_xlfn.XLOOKUP($L590,#REF!,#REF!, ""), 0)</f>
        <v>#REF!</v>
      </c>
      <c r="AR590" s="1" t="e">
        <f>_xlfn.XLOOKUP($L590,Pos!$A:$A,Pos!AH:AH,_xlfn.XLOOKUP($L590,#REF!,#REF!, ""), 0)</f>
        <v>#REF!</v>
      </c>
      <c r="AS590" s="1" t="e">
        <f>_xlfn.XLOOKUP($L590,Pos!$A:$A,Pos!AI:AI,_xlfn.XLOOKUP($L590,#REF!,#REF!, ""), 0)</f>
        <v>#REF!</v>
      </c>
      <c r="AT590" s="1" t="e">
        <f>_xlfn.XLOOKUP($L590,Pos!$A:$A,Pos!AJ:AJ,_xlfn.XLOOKUP($L590,#REF!,#REF!, ""), 0)</f>
        <v>#REF!</v>
      </c>
      <c r="AU590" s="1" t="e">
        <f>_xlfn.XLOOKUP($L590,Pos!$A:$A,Pos!AK:AK,_xlfn.XLOOKUP($L590,#REF!,#REF!, ""), 0)</f>
        <v>#REF!</v>
      </c>
      <c r="AV590" s="1" t="e">
        <f>_xlfn.XLOOKUP($L590,Pos!$A:$A,Pos!AL:AL,_xlfn.XLOOKUP($L590,#REF!,#REF!, ""), 0)</f>
        <v>#REF!</v>
      </c>
      <c r="AW590" s="1" t="e">
        <f>_xlfn.XLOOKUP($L590,Pos!$A:$A,Pos!AM:AM,_xlfn.XLOOKUP($L590,#REF!,#REF!, ""), 0)</f>
        <v>#REF!</v>
      </c>
      <c r="AX590" s="1" t="e">
        <f>_xlfn.XLOOKUP($L590,Pos!$A:$A,Pos!AN:AN,_xlfn.XLOOKUP($L590,#REF!,#REF!, ""), 0)</f>
        <v>#REF!</v>
      </c>
      <c r="AY590" s="1" t="e">
        <f>_xlfn.XLOOKUP($L590,Pos!$A:$A,Pos!AO:AO,_xlfn.XLOOKUP($L590,#REF!,#REF!, ""), 0)</f>
        <v>#REF!</v>
      </c>
      <c r="AZ590" s="7" t="str">
        <f t="shared" si="188"/>
        <v>OUT</v>
      </c>
      <c r="BA590" s="1">
        <f>IF(OR(_xlfn.XLOOKUP(L590,Pos!B:B,Pos!L:L,FALSE)="ESG Reason",_xlfn.XLOOKUP(L590,Pos!B:B,Pos!L:L,FALSE)="Blacklisted"),1,0)</f>
        <v>0</v>
      </c>
      <c r="BC590" s="11">
        <v>9.1208690037953742E-11</v>
      </c>
      <c r="BD590" s="11">
        <f>_xlfn.XLOOKUP($L590,Pos!$B:$B,Pos!H:H,0, 0)</f>
        <v>0</v>
      </c>
      <c r="BE590" s="11">
        <f>_xlfn.XLOOKUP($L590,Pos!$B:$B,Pos!I:I,0, 0)</f>
        <v>3.6264071755377991E-4</v>
      </c>
      <c r="BF590" s="18">
        <f t="shared" si="189"/>
        <v>3.6264071755377991E-4</v>
      </c>
      <c r="BG590" s="1">
        <f t="shared" si="190"/>
        <v>1</v>
      </c>
      <c r="BH590" s="1">
        <f t="shared" si="191"/>
        <v>28</v>
      </c>
      <c r="BI590" s="18">
        <f t="shared" si="192"/>
        <v>9.1208690037953742E-11</v>
      </c>
      <c r="BJ590" s="3">
        <f t="shared" si="193"/>
        <v>0</v>
      </c>
      <c r="BK590" s="18">
        <f t="shared" si="194"/>
        <v>0</v>
      </c>
    </row>
    <row r="591" spans="3:63" x14ac:dyDescent="0.25">
      <c r="C591" s="3"/>
      <c r="D591" s="3"/>
      <c r="E591" s="3"/>
      <c r="F591" s="3"/>
      <c r="G591" s="51" t="s">
        <v>525</v>
      </c>
      <c r="H591" s="8" t="str">
        <f t="shared" si="184"/>
        <v>0%North America</v>
      </c>
      <c r="I591" s="11" cm="1">
        <f t="array" ref="I591">IF(
   AZ591 = "OUT", 0,IF(
   BD591 &gt;= LARGE(IF(ISNUMBER(BD:BD), BD:BD), 3),
   BE591 - 0.001,
   IF(BE591 &gt;=VLOOKUP(P591,mapping!$A:$B,2,FALSE), BE591,VLOOKUP(P591,mapping!$A$2:$B$8,2,FALSE))
))</f>
        <v>2E-3</v>
      </c>
      <c r="J591" s="11" cm="1">
        <f t="array" ref="J591">IF(
    AZ591="OUT",0,IF(IF(
                      BD591&gt;=LARGE(IF(ISNUMBER(BD:BD),BD:BD),3),
                      BE591+0.001,
                      VLOOKUP(H591,mapping!$D:$E,2,FALSE)
                      )&gt;I591,
                   IF(
                      BD591&gt;=LARGE(IF(ISNUMBER(BD:BD),BD:BD),3),
                      BE591+0.001,
                      VLOOKUP(H591,mapping!$D:$E,2,FALSE)
                      ),
                   I591+0.002))</f>
        <v>0.01</v>
      </c>
      <c r="K591" s="8">
        <f t="shared" si="185"/>
        <v>3.6048759030120889E-4</v>
      </c>
      <c r="L591" s="1" t="str">
        <f>Pos!B1098</f>
        <v>US55261F1049</v>
      </c>
      <c r="M591" s="1" t="str">
        <f>_xlfn.XLOOKUP($L591,Pos!B:B,Pos!D:D,, 0)</f>
        <v>M&amp;T Bank Corporation</v>
      </c>
      <c r="N591" s="1" t="str">
        <f>_xlfn.XLOOKUP($L591,Pos!B:B,Pos!E:E,, 0)</f>
        <v>Banks</v>
      </c>
      <c r="O591" s="1" t="str">
        <f t="shared" si="186"/>
        <v>Banks_North America</v>
      </c>
      <c r="P591" s="1" t="str">
        <f>_xlfn.XLOOKUP($L591,Pos!B:B,Pos!F:F,, 0)</f>
        <v>North America</v>
      </c>
      <c r="Q591" s="1">
        <v>0</v>
      </c>
      <c r="R591" s="9">
        <f>_xlfn.XLOOKUP($L591,Pos!$B:$B,Pos!N:N,0, 0)</f>
        <v>5.9</v>
      </c>
      <c r="S591" s="9">
        <f>_xlfn.XLOOKUP($L591,Pos!$B:$B,Pos!O:O,0, 0)</f>
        <v>7.0525000000000002</v>
      </c>
      <c r="T591" s="9">
        <f>_xlfn.XLOOKUP($L591,Pos!$B:$B,Pos!P:P,0, 0)</f>
        <v>3.875</v>
      </c>
      <c r="U591" s="9">
        <f>_xlfn.XLOOKUP($L591,Pos!$B:$B,Pos!Q:Q,0, 0)</f>
        <v>1.9</v>
      </c>
      <c r="V591" s="9">
        <f>_xlfn.XLOOKUP($L591,Pos!$B:$B,Pos!R:R,0, 0)</f>
        <v>5.7333340000000002</v>
      </c>
      <c r="W591" s="9">
        <f>_xlfn.XLOOKUP($L591,Pos!$B:$B,Pos!S:S,0, 0)</f>
        <v>4.8733329999999997</v>
      </c>
      <c r="X591" s="9" t="str">
        <f>_xlfn.XLOOKUP($L591,Pos!$B:$B,Pos!J:J,0, 0)</f>
        <v>Outperform</v>
      </c>
      <c r="Y591" s="1">
        <v>0</v>
      </c>
      <c r="Z591" s="1">
        <v>0</v>
      </c>
      <c r="AA591" s="1">
        <f t="shared" si="187"/>
        <v>0</v>
      </c>
      <c r="AB591" s="9">
        <f>_xlfn.XLOOKUP(L591,Pos!B:B,Pos!K:K,-1,0)</f>
        <v>8.5714285714285712</v>
      </c>
      <c r="AC591" s="1" t="e">
        <f>_xlfn.XLOOKUP($L591,Pos!$A:$A,Pos!S:S,_xlfn.XLOOKUP($L591,#REF!,#REF!, ""), 0)</f>
        <v>#REF!</v>
      </c>
      <c r="AD591" s="1" t="e">
        <f>_xlfn.XLOOKUP($L591,Pos!$A:$A,Pos!T:T,_xlfn.XLOOKUP($L591,#REF!,#REF!, ""), 0)</f>
        <v>#REF!</v>
      </c>
      <c r="AE591" s="1" t="e">
        <f>_xlfn.XLOOKUP($L591,Pos!$A:$A,Pos!U:U,_xlfn.XLOOKUP($L591,#REF!,#REF!, ""), 0)</f>
        <v>#REF!</v>
      </c>
      <c r="AF591" s="1" t="e">
        <f>_xlfn.XLOOKUP($L591,Pos!$A:$A,Pos!V:V,_xlfn.XLOOKUP($L591,#REF!,#REF!, ""), 0)</f>
        <v>#REF!</v>
      </c>
      <c r="AG591" s="1" t="e">
        <f>_xlfn.XLOOKUP($L591,Pos!$A:$A,Pos!W:W,_xlfn.XLOOKUP($L591,#REF!,#REF!, ""), 0)</f>
        <v>#REF!</v>
      </c>
      <c r="AH591" s="1" t="e">
        <f>_xlfn.XLOOKUP($L591,Pos!$A:$A,Pos!X:X,_xlfn.XLOOKUP($L591,#REF!,#REF!, ""), 0)</f>
        <v>#REF!</v>
      </c>
      <c r="AI591" s="1" t="e">
        <f>_xlfn.XLOOKUP($L591,Pos!$A:$A,Pos!Y:Y,_xlfn.XLOOKUP($L591,#REF!,#REF!, ""), 0)</f>
        <v>#REF!</v>
      </c>
      <c r="AJ591" s="1" t="e">
        <f>_xlfn.XLOOKUP($L591,Pos!$A:$A,Pos!Z:Z,_xlfn.XLOOKUP($L591,#REF!,#REF!, ""), 0)</f>
        <v>#REF!</v>
      </c>
      <c r="AK591" s="1" t="e">
        <f>_xlfn.XLOOKUP($L591,Pos!$A:$A,Pos!AA:AA,_xlfn.XLOOKUP($L591,#REF!,#REF!, ""), 0)</f>
        <v>#REF!</v>
      </c>
      <c r="AL591" s="1" t="e">
        <f>_xlfn.XLOOKUP($L591,Pos!$A:$A,Pos!AB:AB,_xlfn.XLOOKUP($L591,#REF!,#REF!, ""), 0)</f>
        <v>#REF!</v>
      </c>
      <c r="AM591" s="1" t="e">
        <f>_xlfn.XLOOKUP($L591,Pos!$A:$A,Pos!AC:AC,_xlfn.XLOOKUP($L591,#REF!,#REF!, ""), 0)</f>
        <v>#REF!</v>
      </c>
      <c r="AN591" s="1" t="e">
        <f>_xlfn.XLOOKUP($L591,Pos!$A:$A,Pos!AD:AD,_xlfn.XLOOKUP($L591,#REF!,#REF!, ""), 0)</f>
        <v>#REF!</v>
      </c>
      <c r="AO591" s="1" t="e">
        <f>_xlfn.XLOOKUP($L591,Pos!$A:$A,Pos!AE:AE,_xlfn.XLOOKUP($L591,#REF!,#REF!, ""), 0)</f>
        <v>#REF!</v>
      </c>
      <c r="AP591" s="1" t="e">
        <f>_xlfn.XLOOKUP($L591,Pos!$A:$A,Pos!AF:AF,_xlfn.XLOOKUP($L591,#REF!,#REF!, ""), 0)</f>
        <v>#REF!</v>
      </c>
      <c r="AQ591" s="1" t="e">
        <f>_xlfn.XLOOKUP($L591,Pos!$A:$A,Pos!AG:AG,_xlfn.XLOOKUP($L591,#REF!,#REF!, ""), 0)</f>
        <v>#REF!</v>
      </c>
      <c r="AR591" s="1" t="e">
        <f>_xlfn.XLOOKUP($L591,Pos!$A:$A,Pos!AH:AH,_xlfn.XLOOKUP($L591,#REF!,#REF!, ""), 0)</f>
        <v>#REF!</v>
      </c>
      <c r="AS591" s="1" t="e">
        <f>_xlfn.XLOOKUP($L591,Pos!$A:$A,Pos!AI:AI,_xlfn.XLOOKUP($L591,#REF!,#REF!, ""), 0)</f>
        <v>#REF!</v>
      </c>
      <c r="AT591" s="1" t="e">
        <f>_xlfn.XLOOKUP($L591,Pos!$A:$A,Pos!AJ:AJ,_xlfn.XLOOKUP($L591,#REF!,#REF!, ""), 0)</f>
        <v>#REF!</v>
      </c>
      <c r="AU591" s="1" t="e">
        <f>_xlfn.XLOOKUP($L591,Pos!$A:$A,Pos!AK:AK,_xlfn.XLOOKUP($L591,#REF!,#REF!, ""), 0)</f>
        <v>#REF!</v>
      </c>
      <c r="AV591" s="1" t="e">
        <f>_xlfn.XLOOKUP($L591,Pos!$A:$A,Pos!AL:AL,_xlfn.XLOOKUP($L591,#REF!,#REF!, ""), 0)</f>
        <v>#REF!</v>
      </c>
      <c r="AW591" s="1" t="e">
        <f>_xlfn.XLOOKUP($L591,Pos!$A:$A,Pos!AM:AM,_xlfn.XLOOKUP($L591,#REF!,#REF!, ""), 0)</f>
        <v>#REF!</v>
      </c>
      <c r="AX591" s="1" t="e">
        <f>_xlfn.XLOOKUP($L591,Pos!$A:$A,Pos!AN:AN,_xlfn.XLOOKUP($L591,#REF!,#REF!, ""), 0)</f>
        <v>#REF!</v>
      </c>
      <c r="AY591" s="1" t="e">
        <f>_xlfn.XLOOKUP($L591,Pos!$A:$A,Pos!AO:AO,_xlfn.XLOOKUP($L591,#REF!,#REF!, ""), 0)</f>
        <v>#REF!</v>
      </c>
      <c r="AZ591" s="7" t="s">
        <v>4184</v>
      </c>
      <c r="BA591" s="1">
        <f>IF(OR(_xlfn.XLOOKUP(L591,Pos!B:B,Pos!L:L,FALSE)="ESG Reason",_xlfn.XLOOKUP(L591,Pos!B:B,Pos!L:L,FALSE)="Blacklisted"),1,0)</f>
        <v>0</v>
      </c>
      <c r="BC591" s="11">
        <v>5.9441057495099843E-3</v>
      </c>
      <c r="BD591" s="11">
        <f>_xlfn.XLOOKUP($L591,Pos!$B:$B,Pos!H:H,0, 0)</f>
        <v>0</v>
      </c>
      <c r="BE591" s="11">
        <f>_xlfn.XLOOKUP($L591,Pos!$B:$B,Pos!I:I,0, 0)</f>
        <v>3.6048759030120889E-4</v>
      </c>
      <c r="BF591" s="18">
        <f t="shared" si="189"/>
        <v>3.6048759030120889E-4</v>
      </c>
      <c r="BG591" s="1">
        <f t="shared" si="190"/>
        <v>1</v>
      </c>
      <c r="BH591" s="1">
        <f t="shared" si="191"/>
        <v>21</v>
      </c>
      <c r="BI591" s="18">
        <f t="shared" si="192"/>
        <v>5.9441057495099843E-3</v>
      </c>
      <c r="BJ591" s="3">
        <f t="shared" si="193"/>
        <v>5.5836181592087758E-3</v>
      </c>
      <c r="BK591" s="18">
        <f t="shared" si="194"/>
        <v>5.9441057495099843E-3</v>
      </c>
    </row>
    <row r="592" spans="3:63" x14ac:dyDescent="0.25">
      <c r="C592" s="3"/>
      <c r="D592" s="3"/>
      <c r="E592" s="3"/>
      <c r="F592" s="3"/>
      <c r="G592" s="51" t="s">
        <v>523</v>
      </c>
      <c r="H592" s="8" t="str">
        <f t="shared" si="184"/>
        <v>0%North America</v>
      </c>
      <c r="I592" s="11" cm="1">
        <f t="array" ref="I592">IF(
   AZ592 = "OUT", 0,IF(
   BD592 &gt;= LARGE(IF(ISNUMBER(BD:BD), BD:BD), 3),
   BE592 - 0.001,
   IF(BE592 &gt;=VLOOKUP(P592,mapping!$A:$B,2,FALSE), BE592,VLOOKUP(P592,mapping!$A$2:$B$8,2,FALSE))
))</f>
        <v>0</v>
      </c>
      <c r="J592" s="11" cm="1">
        <f t="array" ref="J592">IF(
    AZ592="OUT",0,IF(IF(
                      BD592&gt;=LARGE(IF(ISNUMBER(BD:BD),BD:BD),3),
                      BE592+0.001,
                      VLOOKUP(H592,mapping!$D:$E,2,FALSE)
                      )&gt;I592,
                   IF(
                      BD592&gt;=LARGE(IF(ISNUMBER(BD:BD),BD:BD),3),
                      BE592+0.001,
                      VLOOKUP(H592,mapping!$D:$E,2,FALSE)
                      ),
                   I592+0.002))</f>
        <v>0</v>
      </c>
      <c r="K592" s="8">
        <f t="shared" si="185"/>
        <v>3.5738601889515748E-4</v>
      </c>
      <c r="L592" s="1" t="str">
        <f>Pos!B1148</f>
        <v>US6745991058</v>
      </c>
      <c r="M592" s="1" t="str">
        <f>_xlfn.XLOOKUP($L592,Pos!B:B,Pos!D:D,, 0)</f>
        <v>Occidental Petroleum Corporation</v>
      </c>
      <c r="N592" s="1" t="str">
        <f>_xlfn.XLOOKUP($L592,Pos!B:B,Pos!E:E,, 0)</f>
        <v>Energy</v>
      </c>
      <c r="O592" s="1" t="str">
        <f t="shared" si="186"/>
        <v>Energy_North America</v>
      </c>
      <c r="P592" s="1" t="str">
        <f>_xlfn.XLOOKUP($L592,Pos!B:B,Pos!F:F,, 0)</f>
        <v>North America</v>
      </c>
      <c r="Q592" s="1">
        <v>0</v>
      </c>
      <c r="R592" s="9">
        <f>_xlfn.XLOOKUP($L592,Pos!$B:$B,Pos!N:N,0, 0)</f>
        <v>4.3</v>
      </c>
      <c r="S592" s="9">
        <f>_xlfn.XLOOKUP($L592,Pos!$B:$B,Pos!O:O,0, 0)</f>
        <v>6.8346669999999996</v>
      </c>
      <c r="T592" s="9">
        <f>_xlfn.XLOOKUP($L592,Pos!$B:$B,Pos!P:P,0, 0)</f>
        <v>2.9750000000000001</v>
      </c>
      <c r="U592" s="9">
        <f>_xlfn.XLOOKUP($L592,Pos!$B:$B,Pos!Q:Q,0, 0)</f>
        <v>0.1</v>
      </c>
      <c r="V592" s="9">
        <f>_xlfn.XLOOKUP($L592,Pos!$B:$B,Pos!R:R,0, 0)</f>
        <v>4.2666659999999998</v>
      </c>
      <c r="W592" s="9">
        <f>_xlfn.XLOOKUP($L592,Pos!$B:$B,Pos!S:S,0, 0)</f>
        <v>1.993333</v>
      </c>
      <c r="X592" s="9" t="str">
        <f>_xlfn.XLOOKUP($L592,Pos!$B:$B,Pos!J:J,0, 0)</f>
        <v>Hold</v>
      </c>
      <c r="Y592" s="1">
        <v>0</v>
      </c>
      <c r="Z592" s="1">
        <v>0</v>
      </c>
      <c r="AA592" s="1">
        <f t="shared" si="187"/>
        <v>0</v>
      </c>
      <c r="AB592" s="9">
        <f>_xlfn.XLOOKUP(L592,Pos!B:B,Pos!K:K,-1,0)</f>
        <v>1.7391304347826091</v>
      </c>
      <c r="AC592" s="1" t="e">
        <f>_xlfn.XLOOKUP($L592,Pos!$A:$A,Pos!S:S,_xlfn.XLOOKUP($L592,#REF!,#REF!, ""), 0)</f>
        <v>#REF!</v>
      </c>
      <c r="AD592" s="1" t="e">
        <f>_xlfn.XLOOKUP($L592,Pos!$A:$A,Pos!T:T,_xlfn.XLOOKUP($L592,#REF!,#REF!, ""), 0)</f>
        <v>#REF!</v>
      </c>
      <c r="AE592" s="1" t="e">
        <f>_xlfn.XLOOKUP($L592,Pos!$A:$A,Pos!U:U,_xlfn.XLOOKUP($L592,#REF!,#REF!, ""), 0)</f>
        <v>#REF!</v>
      </c>
      <c r="AF592" s="1" t="e">
        <f>_xlfn.XLOOKUP($L592,Pos!$A:$A,Pos!V:V,_xlfn.XLOOKUP($L592,#REF!,#REF!, ""), 0)</f>
        <v>#REF!</v>
      </c>
      <c r="AG592" s="1" t="e">
        <f>_xlfn.XLOOKUP($L592,Pos!$A:$A,Pos!W:W,_xlfn.XLOOKUP($L592,#REF!,#REF!, ""), 0)</f>
        <v>#REF!</v>
      </c>
      <c r="AH592" s="1" t="e">
        <f>_xlfn.XLOOKUP($L592,Pos!$A:$A,Pos!X:X,_xlfn.XLOOKUP($L592,#REF!,#REF!, ""), 0)</f>
        <v>#REF!</v>
      </c>
      <c r="AI592" s="1" t="e">
        <f>_xlfn.XLOOKUP($L592,Pos!$A:$A,Pos!Y:Y,_xlfn.XLOOKUP($L592,#REF!,#REF!, ""), 0)</f>
        <v>#REF!</v>
      </c>
      <c r="AJ592" s="1" t="e">
        <f>_xlfn.XLOOKUP($L592,Pos!$A:$A,Pos!Z:Z,_xlfn.XLOOKUP($L592,#REF!,#REF!, ""), 0)</f>
        <v>#REF!</v>
      </c>
      <c r="AK592" s="1" t="e">
        <f>_xlfn.XLOOKUP($L592,Pos!$A:$A,Pos!AA:AA,_xlfn.XLOOKUP($L592,#REF!,#REF!, ""), 0)</f>
        <v>#REF!</v>
      </c>
      <c r="AL592" s="1" t="e">
        <f>_xlfn.XLOOKUP($L592,Pos!$A:$A,Pos!AB:AB,_xlfn.XLOOKUP($L592,#REF!,#REF!, ""), 0)</f>
        <v>#REF!</v>
      </c>
      <c r="AM592" s="1" t="e">
        <f>_xlfn.XLOOKUP($L592,Pos!$A:$A,Pos!AC:AC,_xlfn.XLOOKUP($L592,#REF!,#REF!, ""), 0)</f>
        <v>#REF!</v>
      </c>
      <c r="AN592" s="1" t="e">
        <f>_xlfn.XLOOKUP($L592,Pos!$A:$A,Pos!AD:AD,_xlfn.XLOOKUP($L592,#REF!,#REF!, ""), 0)</f>
        <v>#REF!</v>
      </c>
      <c r="AO592" s="1" t="e">
        <f>_xlfn.XLOOKUP($L592,Pos!$A:$A,Pos!AE:AE,_xlfn.XLOOKUP($L592,#REF!,#REF!, ""), 0)</f>
        <v>#REF!</v>
      </c>
      <c r="AP592" s="1" t="e">
        <f>_xlfn.XLOOKUP($L592,Pos!$A:$A,Pos!AF:AF,_xlfn.XLOOKUP($L592,#REF!,#REF!, ""), 0)</f>
        <v>#REF!</v>
      </c>
      <c r="AQ592" s="1" t="e">
        <f>_xlfn.XLOOKUP($L592,Pos!$A:$A,Pos!AG:AG,_xlfn.XLOOKUP($L592,#REF!,#REF!, ""), 0)</f>
        <v>#REF!</v>
      </c>
      <c r="AR592" s="1" t="e">
        <f>_xlfn.XLOOKUP($L592,Pos!$A:$A,Pos!AH:AH,_xlfn.XLOOKUP($L592,#REF!,#REF!, ""), 0)</f>
        <v>#REF!</v>
      </c>
      <c r="AS592" s="1" t="e">
        <f>_xlfn.XLOOKUP($L592,Pos!$A:$A,Pos!AI:AI,_xlfn.XLOOKUP($L592,#REF!,#REF!, ""), 0)</f>
        <v>#REF!</v>
      </c>
      <c r="AT592" s="1" t="e">
        <f>_xlfn.XLOOKUP($L592,Pos!$A:$A,Pos!AJ:AJ,_xlfn.XLOOKUP($L592,#REF!,#REF!, ""), 0)</f>
        <v>#REF!</v>
      </c>
      <c r="AU592" s="1" t="e">
        <f>_xlfn.XLOOKUP($L592,Pos!$A:$A,Pos!AK:AK,_xlfn.XLOOKUP($L592,#REF!,#REF!, ""), 0)</f>
        <v>#REF!</v>
      </c>
      <c r="AV592" s="1" t="e">
        <f>_xlfn.XLOOKUP($L592,Pos!$A:$A,Pos!AL:AL,_xlfn.XLOOKUP($L592,#REF!,#REF!, ""), 0)</f>
        <v>#REF!</v>
      </c>
      <c r="AW592" s="1" t="e">
        <f>_xlfn.XLOOKUP($L592,Pos!$A:$A,Pos!AM:AM,_xlfn.XLOOKUP($L592,#REF!,#REF!, ""), 0)</f>
        <v>#REF!</v>
      </c>
      <c r="AX592" s="1" t="e">
        <f>_xlfn.XLOOKUP($L592,Pos!$A:$A,Pos!AN:AN,_xlfn.XLOOKUP($L592,#REF!,#REF!, ""), 0)</f>
        <v>#REF!</v>
      </c>
      <c r="AY592" s="1" t="e">
        <f>_xlfn.XLOOKUP($L592,Pos!$A:$A,Pos!AO:AO,_xlfn.XLOOKUP($L592,#REF!,#REF!, ""), 0)</f>
        <v>#REF!</v>
      </c>
      <c r="AZ592" s="7" t="str">
        <f t="shared" si="188"/>
        <v>OUT</v>
      </c>
      <c r="BA592" s="1">
        <f>IF(OR(_xlfn.XLOOKUP(L592,Pos!B:B,Pos!L:L,FALSE)="ESG Reason",_xlfn.XLOOKUP(L592,Pos!B:B,Pos!L:L,FALSE)="Blacklisted"),1,0)</f>
        <v>1</v>
      </c>
      <c r="BC592" s="11">
        <v>1.931272102736591E-10</v>
      </c>
      <c r="BD592" s="11">
        <f>_xlfn.XLOOKUP($L592,Pos!$B:$B,Pos!H:H,0, 0)</f>
        <v>0</v>
      </c>
      <c r="BE592" s="11">
        <f>_xlfn.XLOOKUP($L592,Pos!$B:$B,Pos!I:I,0, 0)</f>
        <v>3.5738601889515748E-4</v>
      </c>
      <c r="BF592" s="18">
        <f t="shared" si="189"/>
        <v>3.5738601889515748E-4</v>
      </c>
      <c r="BG592" s="1">
        <f t="shared" si="190"/>
        <v>1</v>
      </c>
      <c r="BH592" s="1">
        <f t="shared" si="191"/>
        <v>25</v>
      </c>
      <c r="BI592" s="18">
        <f t="shared" si="192"/>
        <v>1.931272102736591E-10</v>
      </c>
      <c r="BJ592" s="3">
        <f t="shared" si="193"/>
        <v>0</v>
      </c>
      <c r="BK592" s="18">
        <f t="shared" si="194"/>
        <v>0</v>
      </c>
    </row>
    <row r="593" spans="3:63" x14ac:dyDescent="0.25">
      <c r="C593" s="3"/>
      <c r="D593" s="3"/>
      <c r="E593" s="3"/>
      <c r="F593" s="3"/>
      <c r="G593" s="51" t="s">
        <v>545</v>
      </c>
      <c r="H593" s="8" t="str">
        <f t="shared" si="184"/>
        <v>0%North America</v>
      </c>
      <c r="I593" s="11" cm="1">
        <f t="array" ref="I593">IF(
   AZ593 = "OUT", 0,IF(
   BD593 &gt;= LARGE(IF(ISNUMBER(BD:BD), BD:BD), 3),
   BE593 - 0.001,
   IF(BE593 &gt;=VLOOKUP(P593,mapping!$A:$B,2,FALSE), BE593,VLOOKUP(P593,mapping!$A$2:$B$8,2,FALSE))
))</f>
        <v>2E-3</v>
      </c>
      <c r="J593" s="11" cm="1">
        <f t="array" ref="J593">IF(
    AZ593="OUT",0,IF(IF(
                      BD593&gt;=LARGE(IF(ISNUMBER(BD:BD),BD:BD),3),
                      BE593+0.001,
                      VLOOKUP(H593,mapping!$D:$E,2,FALSE)
                      )&gt;I593,
                   IF(
                      BD593&gt;=LARGE(IF(ISNUMBER(BD:BD),BD:BD),3),
                      BE593+0.001,
                      VLOOKUP(H593,mapping!$D:$E,2,FALSE)
                      ),
                   I593+0.002))</f>
        <v>0.01</v>
      </c>
      <c r="K593" s="8">
        <f t="shared" si="185"/>
        <v>3.5710357596681949E-4</v>
      </c>
      <c r="L593" s="1" t="str">
        <f>Pos!B1253</f>
        <v>US8923561067</v>
      </c>
      <c r="M593" s="1" t="str">
        <f>_xlfn.XLOOKUP($L593,Pos!B:B,Pos!D:D,, 0)</f>
        <v>Tractor Supply Company</v>
      </c>
      <c r="N593" s="1" t="str">
        <f>_xlfn.XLOOKUP($L593,Pos!B:B,Pos!E:E,, 0)</f>
        <v>Retail</v>
      </c>
      <c r="O593" s="1" t="str">
        <f t="shared" si="186"/>
        <v>Retail_North America</v>
      </c>
      <c r="P593" s="1" t="str">
        <f>_xlfn.XLOOKUP($L593,Pos!B:B,Pos!F:F,, 0)</f>
        <v>North America</v>
      </c>
      <c r="Q593" s="1">
        <v>0</v>
      </c>
      <c r="R593" s="9">
        <f>_xlfn.XLOOKUP($L593,Pos!$B:$B,Pos!N:N,0, 0)</f>
        <v>6.92</v>
      </c>
      <c r="S593" s="9">
        <f>_xlfn.XLOOKUP($L593,Pos!$B:$B,Pos!O:O,0, 0)</f>
        <v>3.8533330000000001</v>
      </c>
      <c r="T593" s="9">
        <f>_xlfn.XLOOKUP($L593,Pos!$B:$B,Pos!P:P,0, 0)</f>
        <v>6.4</v>
      </c>
      <c r="U593" s="9">
        <f>_xlfn.XLOOKUP($L593,Pos!$B:$B,Pos!Q:Q,0, 0)</f>
        <v>3.2</v>
      </c>
      <c r="V593" s="9">
        <f>_xlfn.XLOOKUP($L593,Pos!$B:$B,Pos!R:R,0, 0)</f>
        <v>8.0666670000000007</v>
      </c>
      <c r="W593" s="9">
        <f>_xlfn.XLOOKUP($L593,Pos!$B:$B,Pos!S:S,0, 0)</f>
        <v>4.1433330000000002</v>
      </c>
      <c r="X593" s="9" t="str">
        <f>_xlfn.XLOOKUP($L593,Pos!$B:$B,Pos!J:J,0, 0)</f>
        <v>Outperform</v>
      </c>
      <c r="Y593" s="1">
        <v>0</v>
      </c>
      <c r="Z593" s="1">
        <v>0</v>
      </c>
      <c r="AA593" s="1">
        <f t="shared" si="187"/>
        <v>0</v>
      </c>
      <c r="AB593" s="9">
        <f>_xlfn.XLOOKUP(L593,Pos!B:B,Pos!K:K,-1,0)</f>
        <v>5.1851851851851851</v>
      </c>
      <c r="AC593" s="1" t="e">
        <f>_xlfn.XLOOKUP($L593,Pos!$A:$A,Pos!S:S,_xlfn.XLOOKUP($L593,#REF!,#REF!, ""), 0)</f>
        <v>#REF!</v>
      </c>
      <c r="AD593" s="1" t="e">
        <f>_xlfn.XLOOKUP($L593,Pos!$A:$A,Pos!T:T,_xlfn.XLOOKUP($L593,#REF!,#REF!, ""), 0)</f>
        <v>#REF!</v>
      </c>
      <c r="AE593" s="1" t="e">
        <f>_xlfn.XLOOKUP($L593,Pos!$A:$A,Pos!U:U,_xlfn.XLOOKUP($L593,#REF!,#REF!, ""), 0)</f>
        <v>#REF!</v>
      </c>
      <c r="AF593" s="1" t="e">
        <f>_xlfn.XLOOKUP($L593,Pos!$A:$A,Pos!V:V,_xlfn.XLOOKUP($L593,#REF!,#REF!, ""), 0)</f>
        <v>#REF!</v>
      </c>
      <c r="AG593" s="1" t="e">
        <f>_xlfn.XLOOKUP($L593,Pos!$A:$A,Pos!W:W,_xlfn.XLOOKUP($L593,#REF!,#REF!, ""), 0)</f>
        <v>#REF!</v>
      </c>
      <c r="AH593" s="1" t="e">
        <f>_xlfn.XLOOKUP($L593,Pos!$A:$A,Pos!X:X,_xlfn.XLOOKUP($L593,#REF!,#REF!, ""), 0)</f>
        <v>#REF!</v>
      </c>
      <c r="AI593" s="1" t="e">
        <f>_xlfn.XLOOKUP($L593,Pos!$A:$A,Pos!Y:Y,_xlfn.XLOOKUP($L593,#REF!,#REF!, ""), 0)</f>
        <v>#REF!</v>
      </c>
      <c r="AJ593" s="1" t="e">
        <f>_xlfn.XLOOKUP($L593,Pos!$A:$A,Pos!Z:Z,_xlfn.XLOOKUP($L593,#REF!,#REF!, ""), 0)</f>
        <v>#REF!</v>
      </c>
      <c r="AK593" s="1" t="e">
        <f>_xlfn.XLOOKUP($L593,Pos!$A:$A,Pos!AA:AA,_xlfn.XLOOKUP($L593,#REF!,#REF!, ""), 0)</f>
        <v>#REF!</v>
      </c>
      <c r="AL593" s="1" t="e">
        <f>_xlfn.XLOOKUP($L593,Pos!$A:$A,Pos!AB:AB,_xlfn.XLOOKUP($L593,#REF!,#REF!, ""), 0)</f>
        <v>#REF!</v>
      </c>
      <c r="AM593" s="1" t="e">
        <f>_xlfn.XLOOKUP($L593,Pos!$A:$A,Pos!AC:AC,_xlfn.XLOOKUP($L593,#REF!,#REF!, ""), 0)</f>
        <v>#REF!</v>
      </c>
      <c r="AN593" s="1" t="e">
        <f>_xlfn.XLOOKUP($L593,Pos!$A:$A,Pos!AD:AD,_xlfn.XLOOKUP($L593,#REF!,#REF!, ""), 0)</f>
        <v>#REF!</v>
      </c>
      <c r="AO593" s="1" t="e">
        <f>_xlfn.XLOOKUP($L593,Pos!$A:$A,Pos!AE:AE,_xlfn.XLOOKUP($L593,#REF!,#REF!, ""), 0)</f>
        <v>#REF!</v>
      </c>
      <c r="AP593" s="1" t="e">
        <f>_xlfn.XLOOKUP($L593,Pos!$A:$A,Pos!AF:AF,_xlfn.XLOOKUP($L593,#REF!,#REF!, ""), 0)</f>
        <v>#REF!</v>
      </c>
      <c r="AQ593" s="1" t="e">
        <f>_xlfn.XLOOKUP($L593,Pos!$A:$A,Pos!AG:AG,_xlfn.XLOOKUP($L593,#REF!,#REF!, ""), 0)</f>
        <v>#REF!</v>
      </c>
      <c r="AR593" s="1" t="e">
        <f>_xlfn.XLOOKUP($L593,Pos!$A:$A,Pos!AH:AH,_xlfn.XLOOKUP($L593,#REF!,#REF!, ""), 0)</f>
        <v>#REF!</v>
      </c>
      <c r="AS593" s="1" t="e">
        <f>_xlfn.XLOOKUP($L593,Pos!$A:$A,Pos!AI:AI,_xlfn.XLOOKUP($L593,#REF!,#REF!, ""), 0)</f>
        <v>#REF!</v>
      </c>
      <c r="AT593" s="1" t="e">
        <f>_xlfn.XLOOKUP($L593,Pos!$A:$A,Pos!AJ:AJ,_xlfn.XLOOKUP($L593,#REF!,#REF!, ""), 0)</f>
        <v>#REF!</v>
      </c>
      <c r="AU593" s="1" t="e">
        <f>_xlfn.XLOOKUP($L593,Pos!$A:$A,Pos!AK:AK,_xlfn.XLOOKUP($L593,#REF!,#REF!, ""), 0)</f>
        <v>#REF!</v>
      </c>
      <c r="AV593" s="1" t="e">
        <f>_xlfn.XLOOKUP($L593,Pos!$A:$A,Pos!AL:AL,_xlfn.XLOOKUP($L593,#REF!,#REF!, ""), 0)</f>
        <v>#REF!</v>
      </c>
      <c r="AW593" s="1" t="e">
        <f>_xlfn.XLOOKUP($L593,Pos!$A:$A,Pos!AM:AM,_xlfn.XLOOKUP($L593,#REF!,#REF!, ""), 0)</f>
        <v>#REF!</v>
      </c>
      <c r="AX593" s="1" t="e">
        <f>_xlfn.XLOOKUP($L593,Pos!$A:$A,Pos!AN:AN,_xlfn.XLOOKUP($L593,#REF!,#REF!, ""), 0)</f>
        <v>#REF!</v>
      </c>
      <c r="AY593" s="1" t="e">
        <f>_xlfn.XLOOKUP($L593,Pos!$A:$A,Pos!AO:AO,_xlfn.XLOOKUP($L593,#REF!,#REF!, ""), 0)</f>
        <v>#REF!</v>
      </c>
      <c r="AZ593" s="7" t="s">
        <v>4184</v>
      </c>
      <c r="BA593" s="1">
        <f>IF(OR(_xlfn.XLOOKUP(L593,Pos!B:B,Pos!L:L,FALSE)="ESG Reason",_xlfn.XLOOKUP(L593,Pos!B:B,Pos!L:L,FALSE)="Blacklisted"),1,0)</f>
        <v>0</v>
      </c>
      <c r="BC593" s="11">
        <v>8.3919578049648762E-3</v>
      </c>
      <c r="BD593" s="11">
        <f>_xlfn.XLOOKUP($L593,Pos!$B:$B,Pos!H:H,0, 0)</f>
        <v>0</v>
      </c>
      <c r="BE593" s="11">
        <f>_xlfn.XLOOKUP($L593,Pos!$B:$B,Pos!I:I,0, 0)</f>
        <v>3.5710357596681949E-4</v>
      </c>
      <c r="BF593" s="18">
        <f t="shared" si="189"/>
        <v>3.5710357596681949E-4</v>
      </c>
      <c r="BG593" s="1">
        <f t="shared" si="190"/>
        <v>1</v>
      </c>
      <c r="BH593" s="1">
        <f t="shared" si="191"/>
        <v>34</v>
      </c>
      <c r="BI593" s="18">
        <f t="shared" si="192"/>
        <v>8.3919578049648762E-3</v>
      </c>
      <c r="BJ593" s="3">
        <f t="shared" si="193"/>
        <v>8.0348542289980576E-3</v>
      </c>
      <c r="BK593" s="18">
        <f t="shared" si="194"/>
        <v>8.3919578049648762E-3</v>
      </c>
    </row>
    <row r="594" spans="3:63" x14ac:dyDescent="0.25">
      <c r="C594" s="3"/>
      <c r="D594" s="3"/>
      <c r="E594" s="3"/>
      <c r="F594" s="3"/>
      <c r="G594" s="51" t="s">
        <v>546</v>
      </c>
      <c r="H594" s="8" t="str">
        <f t="shared" si="184"/>
        <v>0%North America</v>
      </c>
      <c r="I594" s="11" cm="1">
        <f t="array" ref="I594">IF(
   AZ594 = "OUT", 0,IF(
   BD594 &gt;= LARGE(IF(ISNUMBER(BD:BD), BD:BD), 3),
   BE594 - 0.001,
   IF(BE594 &gt;=VLOOKUP(P594,mapping!$A:$B,2,FALSE), BE594,VLOOKUP(P594,mapping!$A$2:$B$8,2,FALSE))
))</f>
        <v>0</v>
      </c>
      <c r="J594" s="11" cm="1">
        <f t="array" ref="J594">IF(
    AZ594="OUT",0,IF(IF(
                      BD594&gt;=LARGE(IF(ISNUMBER(BD:BD),BD:BD),3),
                      BE594+0.001,
                      VLOOKUP(H594,mapping!$D:$E,2,FALSE)
                      )&gt;I594,
                   IF(
                      BD594&gt;=LARGE(IF(ISNUMBER(BD:BD),BD:BD),3),
                      BE594+0.001,
                      VLOOKUP(H594,mapping!$D:$E,2,FALSE)
                      ),
                   I594+0.002))</f>
        <v>0</v>
      </c>
      <c r="K594" s="8">
        <f t="shared" si="185"/>
        <v>3.5596900352380742E-4</v>
      </c>
      <c r="L594" s="1" t="str">
        <f>Pos!B1042</f>
        <v>US4448591028</v>
      </c>
      <c r="M594" s="1" t="str">
        <f>_xlfn.XLOOKUP($L594,Pos!B:B,Pos!D:D,, 0)</f>
        <v>Humana Inc.</v>
      </c>
      <c r="N594" s="1" t="str">
        <f>_xlfn.XLOOKUP($L594,Pos!B:B,Pos!E:E,, 0)</f>
        <v>Health Care</v>
      </c>
      <c r="O594" s="1" t="str">
        <f t="shared" si="186"/>
        <v>Health Care_North America</v>
      </c>
      <c r="P594" s="1" t="str">
        <f>_xlfn.XLOOKUP($L594,Pos!B:B,Pos!F:F,, 0)</f>
        <v>North America</v>
      </c>
      <c r="Q594" s="1">
        <v>0</v>
      </c>
      <c r="R594" s="9">
        <f>_xlfn.XLOOKUP($L594,Pos!$B:$B,Pos!N:N,0, 0)</f>
        <v>5.62</v>
      </c>
      <c r="S594" s="9">
        <f>_xlfn.XLOOKUP($L594,Pos!$B:$B,Pos!O:O,0, 0)</f>
        <v>7.9147499999999997</v>
      </c>
      <c r="T594" s="9">
        <f>_xlfn.XLOOKUP($L594,Pos!$B:$B,Pos!P:P,0, 0)</f>
        <v>3.733333</v>
      </c>
      <c r="U594" s="9">
        <f>_xlfn.XLOOKUP($L594,Pos!$B:$B,Pos!Q:Q,0, 0)</f>
        <v>2.2999999999999998</v>
      </c>
      <c r="V594" s="9">
        <f>_xlfn.XLOOKUP($L594,Pos!$B:$B,Pos!R:R,0, 0)</f>
        <v>1.9666669999999999</v>
      </c>
      <c r="W594" s="9">
        <f>_xlfn.XLOOKUP($L594,Pos!$B:$B,Pos!S:S,0, 0)</f>
        <v>5.176666</v>
      </c>
      <c r="X594" s="9" t="str">
        <f>_xlfn.XLOOKUP($L594,Pos!$B:$B,Pos!J:J,0, 0)</f>
        <v>Hold</v>
      </c>
      <c r="Y594" s="1">
        <v>0</v>
      </c>
      <c r="Z594" s="1">
        <v>0</v>
      </c>
      <c r="AA594" s="1">
        <f t="shared" si="187"/>
        <v>0</v>
      </c>
      <c r="AB594" s="9">
        <f>_xlfn.XLOOKUP(L594,Pos!B:B,Pos!K:K,-1,0)</f>
        <v>5.7627118644067803</v>
      </c>
      <c r="AC594" s="1" t="e">
        <f>_xlfn.XLOOKUP($L594,Pos!$A:$A,Pos!S:S,_xlfn.XLOOKUP($L594,#REF!,#REF!, ""), 0)</f>
        <v>#REF!</v>
      </c>
      <c r="AD594" s="1" t="e">
        <f>_xlfn.XLOOKUP($L594,Pos!$A:$A,Pos!T:T,_xlfn.XLOOKUP($L594,#REF!,#REF!, ""), 0)</f>
        <v>#REF!</v>
      </c>
      <c r="AE594" s="1" t="e">
        <f>_xlfn.XLOOKUP($L594,Pos!$A:$A,Pos!U:U,_xlfn.XLOOKUP($L594,#REF!,#REF!, ""), 0)</f>
        <v>#REF!</v>
      </c>
      <c r="AF594" s="1" t="e">
        <f>_xlfn.XLOOKUP($L594,Pos!$A:$A,Pos!V:V,_xlfn.XLOOKUP($L594,#REF!,#REF!, ""), 0)</f>
        <v>#REF!</v>
      </c>
      <c r="AG594" s="1" t="e">
        <f>_xlfn.XLOOKUP($L594,Pos!$A:$A,Pos!W:W,_xlfn.XLOOKUP($L594,#REF!,#REF!, ""), 0)</f>
        <v>#REF!</v>
      </c>
      <c r="AH594" s="1" t="e">
        <f>_xlfn.XLOOKUP($L594,Pos!$A:$A,Pos!X:X,_xlfn.XLOOKUP($L594,#REF!,#REF!, ""), 0)</f>
        <v>#REF!</v>
      </c>
      <c r="AI594" s="1" t="e">
        <f>_xlfn.XLOOKUP($L594,Pos!$A:$A,Pos!Y:Y,_xlfn.XLOOKUP($L594,#REF!,#REF!, ""), 0)</f>
        <v>#REF!</v>
      </c>
      <c r="AJ594" s="1" t="e">
        <f>_xlfn.XLOOKUP($L594,Pos!$A:$A,Pos!Z:Z,_xlfn.XLOOKUP($L594,#REF!,#REF!, ""), 0)</f>
        <v>#REF!</v>
      </c>
      <c r="AK594" s="1" t="e">
        <f>_xlfn.XLOOKUP($L594,Pos!$A:$A,Pos!AA:AA,_xlfn.XLOOKUP($L594,#REF!,#REF!, ""), 0)</f>
        <v>#REF!</v>
      </c>
      <c r="AL594" s="1" t="e">
        <f>_xlfn.XLOOKUP($L594,Pos!$A:$A,Pos!AB:AB,_xlfn.XLOOKUP($L594,#REF!,#REF!, ""), 0)</f>
        <v>#REF!</v>
      </c>
      <c r="AM594" s="1" t="e">
        <f>_xlfn.XLOOKUP($L594,Pos!$A:$A,Pos!AC:AC,_xlfn.XLOOKUP($L594,#REF!,#REF!, ""), 0)</f>
        <v>#REF!</v>
      </c>
      <c r="AN594" s="1" t="e">
        <f>_xlfn.XLOOKUP($L594,Pos!$A:$A,Pos!AD:AD,_xlfn.XLOOKUP($L594,#REF!,#REF!, ""), 0)</f>
        <v>#REF!</v>
      </c>
      <c r="AO594" s="1" t="e">
        <f>_xlfn.XLOOKUP($L594,Pos!$A:$A,Pos!AE:AE,_xlfn.XLOOKUP($L594,#REF!,#REF!, ""), 0)</f>
        <v>#REF!</v>
      </c>
      <c r="AP594" s="1" t="e">
        <f>_xlfn.XLOOKUP($L594,Pos!$A:$A,Pos!AF:AF,_xlfn.XLOOKUP($L594,#REF!,#REF!, ""), 0)</f>
        <v>#REF!</v>
      </c>
      <c r="AQ594" s="1" t="e">
        <f>_xlfn.XLOOKUP($L594,Pos!$A:$A,Pos!AG:AG,_xlfn.XLOOKUP($L594,#REF!,#REF!, ""), 0)</f>
        <v>#REF!</v>
      </c>
      <c r="AR594" s="1" t="e">
        <f>_xlfn.XLOOKUP($L594,Pos!$A:$A,Pos!AH:AH,_xlfn.XLOOKUP($L594,#REF!,#REF!, ""), 0)</f>
        <v>#REF!</v>
      </c>
      <c r="AS594" s="1" t="e">
        <f>_xlfn.XLOOKUP($L594,Pos!$A:$A,Pos!AI:AI,_xlfn.XLOOKUP($L594,#REF!,#REF!, ""), 0)</f>
        <v>#REF!</v>
      </c>
      <c r="AT594" s="1" t="e">
        <f>_xlfn.XLOOKUP($L594,Pos!$A:$A,Pos!AJ:AJ,_xlfn.XLOOKUP($L594,#REF!,#REF!, ""), 0)</f>
        <v>#REF!</v>
      </c>
      <c r="AU594" s="1" t="e">
        <f>_xlfn.XLOOKUP($L594,Pos!$A:$A,Pos!AK:AK,_xlfn.XLOOKUP($L594,#REF!,#REF!, ""), 0)</f>
        <v>#REF!</v>
      </c>
      <c r="AV594" s="1" t="e">
        <f>_xlfn.XLOOKUP($L594,Pos!$A:$A,Pos!AL:AL,_xlfn.XLOOKUP($L594,#REF!,#REF!, ""), 0)</f>
        <v>#REF!</v>
      </c>
      <c r="AW594" s="1" t="e">
        <f>_xlfn.XLOOKUP($L594,Pos!$A:$A,Pos!AM:AM,_xlfn.XLOOKUP($L594,#REF!,#REF!, ""), 0)</f>
        <v>#REF!</v>
      </c>
      <c r="AX594" s="1" t="e">
        <f>_xlfn.XLOOKUP($L594,Pos!$A:$A,Pos!AN:AN,_xlfn.XLOOKUP($L594,#REF!,#REF!, ""), 0)</f>
        <v>#REF!</v>
      </c>
      <c r="AY594" s="1" t="e">
        <f>_xlfn.XLOOKUP($L594,Pos!$A:$A,Pos!AO:AO,_xlfn.XLOOKUP($L594,#REF!,#REF!, ""), 0)</f>
        <v>#REF!</v>
      </c>
      <c r="AZ594" s="7" t="str">
        <f t="shared" si="188"/>
        <v>OUT</v>
      </c>
      <c r="BA594" s="1">
        <f>IF(OR(_xlfn.XLOOKUP(L594,Pos!B:B,Pos!L:L,FALSE)="ESG Reason",_xlfn.XLOOKUP(L594,Pos!B:B,Pos!L:L,FALSE)="Blacklisted"),1,0)</f>
        <v>0</v>
      </c>
      <c r="BC594" s="11">
        <v>9.12086900379266E-11</v>
      </c>
      <c r="BD594" s="11">
        <f>_xlfn.XLOOKUP($L594,Pos!$B:$B,Pos!H:H,0, 0)</f>
        <v>0</v>
      </c>
      <c r="BE594" s="11">
        <f>_xlfn.XLOOKUP($L594,Pos!$B:$B,Pos!I:I,0, 0)</f>
        <v>3.5596900352380742E-4</v>
      </c>
      <c r="BF594" s="18">
        <f t="shared" si="189"/>
        <v>3.5596900352380742E-4</v>
      </c>
      <c r="BG594" s="1">
        <f t="shared" si="190"/>
        <v>1</v>
      </c>
      <c r="BH594" s="1">
        <f t="shared" si="191"/>
        <v>28</v>
      </c>
      <c r="BI594" s="18">
        <f t="shared" si="192"/>
        <v>9.12086900379266E-11</v>
      </c>
      <c r="BJ594" s="3">
        <f t="shared" si="193"/>
        <v>0</v>
      </c>
      <c r="BK594" s="18">
        <f t="shared" si="194"/>
        <v>0</v>
      </c>
    </row>
    <row r="595" spans="3:63" x14ac:dyDescent="0.25">
      <c r="C595" s="3"/>
      <c r="D595" s="3"/>
      <c r="E595" s="3"/>
      <c r="F595" s="3"/>
      <c r="G595" s="51" t="s">
        <v>542</v>
      </c>
      <c r="H595" s="8" t="str">
        <f t="shared" si="184"/>
        <v>0%North America</v>
      </c>
      <c r="I595" s="11" cm="1">
        <f t="array" ref="I595">IF(
   AZ595 = "OUT", 0,IF(
   BD595 &gt;= LARGE(IF(ISNUMBER(BD:BD), BD:BD), 3),
   BE595 - 0.001,
   IF(BE595 &gt;=VLOOKUP(P595,mapping!$A:$B,2,FALSE), BE595,VLOOKUP(P595,mapping!$A$2:$B$8,2,FALSE))
))</f>
        <v>0</v>
      </c>
      <c r="J595" s="11" cm="1">
        <f t="array" ref="J595">IF(
    AZ595="OUT",0,IF(IF(
                      BD595&gt;=LARGE(IF(ISNUMBER(BD:BD),BD:BD),3),
                      BE595+0.001,
                      VLOOKUP(H595,mapping!$D:$E,2,FALSE)
                      )&gt;I595,
                   IF(
                      BD595&gt;=LARGE(IF(ISNUMBER(BD:BD),BD:BD),3),
                      BE595+0.001,
                      VLOOKUP(H595,mapping!$D:$E,2,FALSE)
                      ),
                   I595+0.002))</f>
        <v>0</v>
      </c>
      <c r="K595" s="8">
        <f t="shared" si="185"/>
        <v>3.5469380970783382E-4</v>
      </c>
      <c r="L595" s="1" t="str">
        <f>Pos!B129</f>
        <v>CA7392391016</v>
      </c>
      <c r="M595" s="1" t="str">
        <f>_xlfn.XLOOKUP($L595,Pos!B:B,Pos!D:D,, 0)</f>
        <v>Power Corporation of Canada</v>
      </c>
      <c r="N595" s="1" t="str">
        <f>_xlfn.XLOOKUP($L595,Pos!B:B,Pos!E:E,, 0)</f>
        <v>Insurance</v>
      </c>
      <c r="O595" s="1" t="str">
        <f t="shared" si="186"/>
        <v>Insurance_North America</v>
      </c>
      <c r="P595" s="1" t="str">
        <f>_xlfn.XLOOKUP($L595,Pos!B:B,Pos!F:F,, 0)</f>
        <v>North America</v>
      </c>
      <c r="Q595" s="1">
        <v>0</v>
      </c>
      <c r="R595" s="9">
        <f>_xlfn.XLOOKUP($L595,Pos!$B:$B,Pos!N:N,0, 0)</f>
        <v>6.59</v>
      </c>
      <c r="S595" s="9">
        <f>_xlfn.XLOOKUP($L595,Pos!$B:$B,Pos!O:O,0, 0)</f>
        <v>3.9925000000000002</v>
      </c>
      <c r="T595" s="9">
        <f>_xlfn.XLOOKUP($L595,Pos!$B:$B,Pos!P:P,0, 0)</f>
        <v>2.75</v>
      </c>
      <c r="U595" s="9">
        <f>_xlfn.XLOOKUP($L595,Pos!$B:$B,Pos!Q:Q,0, 0)</f>
        <v>8.5</v>
      </c>
      <c r="V595" s="9">
        <f>_xlfn.XLOOKUP($L595,Pos!$B:$B,Pos!R:R,0, 0)</f>
        <v>8.6333330000000004</v>
      </c>
      <c r="W595" s="9">
        <f>_xlfn.XLOOKUP($L595,Pos!$B:$B,Pos!S:S,0, 0)</f>
        <v>3.5008330000000001</v>
      </c>
      <c r="X595" s="9" t="str">
        <f>_xlfn.XLOOKUP($L595,Pos!$B:$B,Pos!J:J,0, 0)</f>
        <v>Hold</v>
      </c>
      <c r="Y595" s="1">
        <v>0</v>
      </c>
      <c r="Z595" s="1">
        <v>0</v>
      </c>
      <c r="AA595" s="1">
        <f t="shared" si="187"/>
        <v>0</v>
      </c>
      <c r="AB595" s="9">
        <f>_xlfn.XLOOKUP(L595,Pos!B:B,Pos!K:K,-1,0)</f>
        <v>-1</v>
      </c>
      <c r="AC595" s="1" t="e">
        <f>_xlfn.XLOOKUP($L595,Pos!$A:$A,Pos!S:S,_xlfn.XLOOKUP($L595,#REF!,#REF!, ""), 0)</f>
        <v>#REF!</v>
      </c>
      <c r="AD595" s="1" t="e">
        <f>_xlfn.XLOOKUP($L595,Pos!$A:$A,Pos!T:T,_xlfn.XLOOKUP($L595,#REF!,#REF!, ""), 0)</f>
        <v>#REF!</v>
      </c>
      <c r="AE595" s="1" t="e">
        <f>_xlfn.XLOOKUP($L595,Pos!$A:$A,Pos!U:U,_xlfn.XLOOKUP($L595,#REF!,#REF!, ""), 0)</f>
        <v>#REF!</v>
      </c>
      <c r="AF595" s="1" t="e">
        <f>_xlfn.XLOOKUP($L595,Pos!$A:$A,Pos!V:V,_xlfn.XLOOKUP($L595,#REF!,#REF!, ""), 0)</f>
        <v>#REF!</v>
      </c>
      <c r="AG595" s="1" t="e">
        <f>_xlfn.XLOOKUP($L595,Pos!$A:$A,Pos!W:W,_xlfn.XLOOKUP($L595,#REF!,#REF!, ""), 0)</f>
        <v>#REF!</v>
      </c>
      <c r="AH595" s="1" t="e">
        <f>_xlfn.XLOOKUP($L595,Pos!$A:$A,Pos!X:X,_xlfn.XLOOKUP($L595,#REF!,#REF!, ""), 0)</f>
        <v>#REF!</v>
      </c>
      <c r="AI595" s="1" t="e">
        <f>_xlfn.XLOOKUP($L595,Pos!$A:$A,Pos!Y:Y,_xlfn.XLOOKUP($L595,#REF!,#REF!, ""), 0)</f>
        <v>#REF!</v>
      </c>
      <c r="AJ595" s="1" t="e">
        <f>_xlfn.XLOOKUP($L595,Pos!$A:$A,Pos!Z:Z,_xlfn.XLOOKUP($L595,#REF!,#REF!, ""), 0)</f>
        <v>#REF!</v>
      </c>
      <c r="AK595" s="1" t="e">
        <f>_xlfn.XLOOKUP($L595,Pos!$A:$A,Pos!AA:AA,_xlfn.XLOOKUP($L595,#REF!,#REF!, ""), 0)</f>
        <v>#REF!</v>
      </c>
      <c r="AL595" s="1" t="e">
        <f>_xlfn.XLOOKUP($L595,Pos!$A:$A,Pos!AB:AB,_xlfn.XLOOKUP($L595,#REF!,#REF!, ""), 0)</f>
        <v>#REF!</v>
      </c>
      <c r="AM595" s="1" t="e">
        <f>_xlfn.XLOOKUP($L595,Pos!$A:$A,Pos!AC:AC,_xlfn.XLOOKUP($L595,#REF!,#REF!, ""), 0)</f>
        <v>#REF!</v>
      </c>
      <c r="AN595" s="1" t="e">
        <f>_xlfn.XLOOKUP($L595,Pos!$A:$A,Pos!AD:AD,_xlfn.XLOOKUP($L595,#REF!,#REF!, ""), 0)</f>
        <v>#REF!</v>
      </c>
      <c r="AO595" s="1" t="e">
        <f>_xlfn.XLOOKUP($L595,Pos!$A:$A,Pos!AE:AE,_xlfn.XLOOKUP($L595,#REF!,#REF!, ""), 0)</f>
        <v>#REF!</v>
      </c>
      <c r="AP595" s="1" t="e">
        <f>_xlfn.XLOOKUP($L595,Pos!$A:$A,Pos!AF:AF,_xlfn.XLOOKUP($L595,#REF!,#REF!, ""), 0)</f>
        <v>#REF!</v>
      </c>
      <c r="AQ595" s="1" t="e">
        <f>_xlfn.XLOOKUP($L595,Pos!$A:$A,Pos!AG:AG,_xlfn.XLOOKUP($L595,#REF!,#REF!, ""), 0)</f>
        <v>#REF!</v>
      </c>
      <c r="AR595" s="1" t="e">
        <f>_xlfn.XLOOKUP($L595,Pos!$A:$A,Pos!AH:AH,_xlfn.XLOOKUP($L595,#REF!,#REF!, ""), 0)</f>
        <v>#REF!</v>
      </c>
      <c r="AS595" s="1" t="e">
        <f>_xlfn.XLOOKUP($L595,Pos!$A:$A,Pos!AI:AI,_xlfn.XLOOKUP($L595,#REF!,#REF!, ""), 0)</f>
        <v>#REF!</v>
      </c>
      <c r="AT595" s="1" t="e">
        <f>_xlfn.XLOOKUP($L595,Pos!$A:$A,Pos!AJ:AJ,_xlfn.XLOOKUP($L595,#REF!,#REF!, ""), 0)</f>
        <v>#REF!</v>
      </c>
      <c r="AU595" s="1" t="e">
        <f>_xlfn.XLOOKUP($L595,Pos!$A:$A,Pos!AK:AK,_xlfn.XLOOKUP($L595,#REF!,#REF!, ""), 0)</f>
        <v>#REF!</v>
      </c>
      <c r="AV595" s="1" t="e">
        <f>_xlfn.XLOOKUP($L595,Pos!$A:$A,Pos!AL:AL,_xlfn.XLOOKUP($L595,#REF!,#REF!, ""), 0)</f>
        <v>#REF!</v>
      </c>
      <c r="AW595" s="1" t="e">
        <f>_xlfn.XLOOKUP($L595,Pos!$A:$A,Pos!AM:AM,_xlfn.XLOOKUP($L595,#REF!,#REF!, ""), 0)</f>
        <v>#REF!</v>
      </c>
      <c r="AX595" s="1" t="e">
        <f>_xlfn.XLOOKUP($L595,Pos!$A:$A,Pos!AN:AN,_xlfn.XLOOKUP($L595,#REF!,#REF!, ""), 0)</f>
        <v>#REF!</v>
      </c>
      <c r="AY595" s="1" t="e">
        <f>_xlfn.XLOOKUP($L595,Pos!$A:$A,Pos!AO:AO,_xlfn.XLOOKUP($L595,#REF!,#REF!, ""), 0)</f>
        <v>#REF!</v>
      </c>
      <c r="AZ595" s="7" t="str">
        <f t="shared" si="188"/>
        <v>OUT</v>
      </c>
      <c r="BA595" s="1">
        <f>IF(OR(_xlfn.XLOOKUP(L595,Pos!B:B,Pos!L:L,FALSE)="ESG Reason",_xlfn.XLOOKUP(L595,Pos!B:B,Pos!L:L,FALSE)="Blacklisted"),1,0)</f>
        <v>0</v>
      </c>
      <c r="BC595" s="11">
        <v>9.1408940145676102E-11</v>
      </c>
      <c r="BD595" s="11">
        <f>_xlfn.XLOOKUP($L595,Pos!$B:$B,Pos!H:H,0, 0)</f>
        <v>0</v>
      </c>
      <c r="BE595" s="11">
        <f>_xlfn.XLOOKUP($L595,Pos!$B:$B,Pos!I:I,0, 0)</f>
        <v>3.5469380970783382E-4</v>
      </c>
      <c r="BF595" s="18">
        <f t="shared" si="189"/>
        <v>3.5469380970783382E-4</v>
      </c>
      <c r="BG595" s="1">
        <f t="shared" si="190"/>
        <v>1</v>
      </c>
      <c r="BH595" s="1">
        <f t="shared" si="191"/>
        <v>30</v>
      </c>
      <c r="BI595" s="18">
        <f t="shared" si="192"/>
        <v>9.1408940145676102E-11</v>
      </c>
      <c r="BJ595" s="3">
        <f t="shared" si="193"/>
        <v>0</v>
      </c>
      <c r="BK595" s="18">
        <f t="shared" si="194"/>
        <v>0</v>
      </c>
    </row>
    <row r="596" spans="3:63" x14ac:dyDescent="0.25">
      <c r="C596" s="3"/>
      <c r="D596" s="3"/>
      <c r="E596" s="3"/>
      <c r="F596" s="3"/>
      <c r="G596" s="51" t="s">
        <v>549</v>
      </c>
      <c r="H596" s="8" t="str">
        <f t="shared" si="184"/>
        <v>0%Others</v>
      </c>
      <c r="I596" s="11" cm="1">
        <f t="array" ref="I596">IF(
   AZ596 = "OUT", 0,IF(
   BD596 &gt;= LARGE(IF(ISNUMBER(BD:BD), BD:BD), 3),
   BE596 - 0.001,
   IF(BE596 &gt;=VLOOKUP(P596,mapping!$A:$B,2,FALSE), BE596,VLOOKUP(P596,mapping!$A$2:$B$8,2,FALSE))
))</f>
        <v>0</v>
      </c>
      <c r="J596" s="11" cm="1">
        <f t="array" ref="J596">IF(
    AZ596="OUT",0,IF(IF(
                      BD596&gt;=LARGE(IF(ISNUMBER(BD:BD),BD:BD),3),
                      BE596+0.001,
                      VLOOKUP(H596,mapping!$D:$E,2,FALSE)
                      )&gt;I596,
                   IF(
                      BD596&gt;=LARGE(IF(ISNUMBER(BD:BD),BD:BD),3),
                      BE596+0.001,
                      VLOOKUP(H596,mapping!$D:$E,2,FALSE)
                      ),
                   I596+0.002))</f>
        <v>0</v>
      </c>
      <c r="K596" s="8">
        <f t="shared" si="185"/>
        <v>3.5391899194372811E-4</v>
      </c>
      <c r="L596" s="1" t="str">
        <f>Pos!B650</f>
        <v>JP3866800000</v>
      </c>
      <c r="M596" s="1" t="str">
        <f>_xlfn.XLOOKUP($L596,Pos!B:B,Pos!D:D,, 0)</f>
        <v>Panasonic Holdings Corporation</v>
      </c>
      <c r="N596" s="1" t="str">
        <f>_xlfn.XLOOKUP($L596,Pos!B:B,Pos!E:E,, 0)</f>
        <v>Personal &amp; Household Goods</v>
      </c>
      <c r="O596" s="1" t="str">
        <f t="shared" si="186"/>
        <v>Personal &amp; Household Goods_Others</v>
      </c>
      <c r="P596" s="1" t="str">
        <f>_xlfn.XLOOKUP($L596,Pos!B:B,Pos!F:F,, 0)</f>
        <v>Others</v>
      </c>
      <c r="Q596" s="1">
        <v>0</v>
      </c>
      <c r="R596" s="9">
        <f>_xlfn.XLOOKUP($L596,Pos!$B:$B,Pos!N:N,0, 0)</f>
        <v>4.16</v>
      </c>
      <c r="S596" s="9">
        <f>_xlfn.XLOOKUP($L596,Pos!$B:$B,Pos!O:O,0, 0)</f>
        <v>7.0345829999999996</v>
      </c>
      <c r="T596" s="9">
        <f>_xlfn.XLOOKUP($L596,Pos!$B:$B,Pos!P:P,0, 0)</f>
        <v>4.25</v>
      </c>
      <c r="U596" s="9">
        <f>_xlfn.XLOOKUP($L596,Pos!$B:$B,Pos!Q:Q,0, 0)</f>
        <v>6.9</v>
      </c>
      <c r="V596" s="9">
        <f>_xlfn.XLOOKUP($L596,Pos!$B:$B,Pos!R:R,0, 0)</f>
        <v>3.2</v>
      </c>
      <c r="W596" s="9">
        <f>_xlfn.XLOOKUP($L596,Pos!$B:$B,Pos!S:S,0, 0)</f>
        <v>1.263333</v>
      </c>
      <c r="X596" s="9" t="str">
        <f>_xlfn.XLOOKUP($L596,Pos!$B:$B,Pos!J:J,0, 0)</f>
        <v>Buy</v>
      </c>
      <c r="Y596" s="1">
        <v>0</v>
      </c>
      <c r="Z596" s="1">
        <v>0</v>
      </c>
      <c r="AA596" s="1">
        <f t="shared" si="187"/>
        <v>0</v>
      </c>
      <c r="AB596" s="9">
        <f>_xlfn.XLOOKUP(L596,Pos!B:B,Pos!K:K,-1,0)</f>
        <v>5.7142857142857144</v>
      </c>
      <c r="AC596" s="1" t="e">
        <f>_xlfn.XLOOKUP($L596,Pos!$A:$A,Pos!S:S,_xlfn.XLOOKUP($L596,#REF!,#REF!, ""), 0)</f>
        <v>#REF!</v>
      </c>
      <c r="AD596" s="1" t="e">
        <f>_xlfn.XLOOKUP($L596,Pos!$A:$A,Pos!T:T,_xlfn.XLOOKUP($L596,#REF!,#REF!, ""), 0)</f>
        <v>#REF!</v>
      </c>
      <c r="AE596" s="1" t="e">
        <f>_xlfn.XLOOKUP($L596,Pos!$A:$A,Pos!U:U,_xlfn.XLOOKUP($L596,#REF!,#REF!, ""), 0)</f>
        <v>#REF!</v>
      </c>
      <c r="AF596" s="1" t="e">
        <f>_xlfn.XLOOKUP($L596,Pos!$A:$A,Pos!V:V,_xlfn.XLOOKUP($L596,#REF!,#REF!, ""), 0)</f>
        <v>#REF!</v>
      </c>
      <c r="AG596" s="1" t="e">
        <f>_xlfn.XLOOKUP($L596,Pos!$A:$A,Pos!W:W,_xlfn.XLOOKUP($L596,#REF!,#REF!, ""), 0)</f>
        <v>#REF!</v>
      </c>
      <c r="AH596" s="1" t="e">
        <f>_xlfn.XLOOKUP($L596,Pos!$A:$A,Pos!X:X,_xlfn.XLOOKUP($L596,#REF!,#REF!, ""), 0)</f>
        <v>#REF!</v>
      </c>
      <c r="AI596" s="1" t="e">
        <f>_xlfn.XLOOKUP($L596,Pos!$A:$A,Pos!Y:Y,_xlfn.XLOOKUP($L596,#REF!,#REF!, ""), 0)</f>
        <v>#REF!</v>
      </c>
      <c r="AJ596" s="1" t="e">
        <f>_xlfn.XLOOKUP($L596,Pos!$A:$A,Pos!Z:Z,_xlfn.XLOOKUP($L596,#REF!,#REF!, ""), 0)</f>
        <v>#REF!</v>
      </c>
      <c r="AK596" s="1" t="e">
        <f>_xlfn.XLOOKUP($L596,Pos!$A:$A,Pos!AA:AA,_xlfn.XLOOKUP($L596,#REF!,#REF!, ""), 0)</f>
        <v>#REF!</v>
      </c>
      <c r="AL596" s="1" t="e">
        <f>_xlfn.XLOOKUP($L596,Pos!$A:$A,Pos!AB:AB,_xlfn.XLOOKUP($L596,#REF!,#REF!, ""), 0)</f>
        <v>#REF!</v>
      </c>
      <c r="AM596" s="1" t="e">
        <f>_xlfn.XLOOKUP($L596,Pos!$A:$A,Pos!AC:AC,_xlfn.XLOOKUP($L596,#REF!,#REF!, ""), 0)</f>
        <v>#REF!</v>
      </c>
      <c r="AN596" s="1" t="e">
        <f>_xlfn.XLOOKUP($L596,Pos!$A:$A,Pos!AD:AD,_xlfn.XLOOKUP($L596,#REF!,#REF!, ""), 0)</f>
        <v>#REF!</v>
      </c>
      <c r="AO596" s="1" t="e">
        <f>_xlfn.XLOOKUP($L596,Pos!$A:$A,Pos!AE:AE,_xlfn.XLOOKUP($L596,#REF!,#REF!, ""), 0)</f>
        <v>#REF!</v>
      </c>
      <c r="AP596" s="1" t="e">
        <f>_xlfn.XLOOKUP($L596,Pos!$A:$A,Pos!AF:AF,_xlfn.XLOOKUP($L596,#REF!,#REF!, ""), 0)</f>
        <v>#REF!</v>
      </c>
      <c r="AQ596" s="1" t="e">
        <f>_xlfn.XLOOKUP($L596,Pos!$A:$A,Pos!AG:AG,_xlfn.XLOOKUP($L596,#REF!,#REF!, ""), 0)</f>
        <v>#REF!</v>
      </c>
      <c r="AR596" s="1" t="e">
        <f>_xlfn.XLOOKUP($L596,Pos!$A:$A,Pos!AH:AH,_xlfn.XLOOKUP($L596,#REF!,#REF!, ""), 0)</f>
        <v>#REF!</v>
      </c>
      <c r="AS596" s="1" t="e">
        <f>_xlfn.XLOOKUP($L596,Pos!$A:$A,Pos!AI:AI,_xlfn.XLOOKUP($L596,#REF!,#REF!, ""), 0)</f>
        <v>#REF!</v>
      </c>
      <c r="AT596" s="1" t="e">
        <f>_xlfn.XLOOKUP($L596,Pos!$A:$A,Pos!AJ:AJ,_xlfn.XLOOKUP($L596,#REF!,#REF!, ""), 0)</f>
        <v>#REF!</v>
      </c>
      <c r="AU596" s="1" t="e">
        <f>_xlfn.XLOOKUP($L596,Pos!$A:$A,Pos!AK:AK,_xlfn.XLOOKUP($L596,#REF!,#REF!, ""), 0)</f>
        <v>#REF!</v>
      </c>
      <c r="AV596" s="1" t="e">
        <f>_xlfn.XLOOKUP($L596,Pos!$A:$A,Pos!AL:AL,_xlfn.XLOOKUP($L596,#REF!,#REF!, ""), 0)</f>
        <v>#REF!</v>
      </c>
      <c r="AW596" s="1" t="e">
        <f>_xlfn.XLOOKUP($L596,Pos!$A:$A,Pos!AM:AM,_xlfn.XLOOKUP($L596,#REF!,#REF!, ""), 0)</f>
        <v>#REF!</v>
      </c>
      <c r="AX596" s="1" t="e">
        <f>_xlfn.XLOOKUP($L596,Pos!$A:$A,Pos!AN:AN,_xlfn.XLOOKUP($L596,#REF!,#REF!, ""), 0)</f>
        <v>#REF!</v>
      </c>
      <c r="AY596" s="1" t="e">
        <f>_xlfn.XLOOKUP($L596,Pos!$A:$A,Pos!AO:AO,_xlfn.XLOOKUP($L596,#REF!,#REF!, ""), 0)</f>
        <v>#REF!</v>
      </c>
      <c r="AZ596" s="7" t="str">
        <f t="shared" si="188"/>
        <v>OUT</v>
      </c>
      <c r="BA596" s="1">
        <f>IF(OR(_xlfn.XLOOKUP(L596,Pos!B:B,Pos!L:L,FALSE)="ESG Reason",_xlfn.XLOOKUP(L596,Pos!B:B,Pos!L:L,FALSE)="Blacklisted"),1,0)</f>
        <v>0</v>
      </c>
      <c r="BC596" s="11">
        <v>9.1318052719163867E-11</v>
      </c>
      <c r="BD596" s="11">
        <f>_xlfn.XLOOKUP($L596,Pos!$B:$B,Pos!H:H,0, 0)</f>
        <v>0</v>
      </c>
      <c r="BE596" s="11">
        <f>_xlfn.XLOOKUP($L596,Pos!$B:$B,Pos!I:I,0, 0)</f>
        <v>3.5391899194372811E-4</v>
      </c>
      <c r="BF596" s="18">
        <f t="shared" si="189"/>
        <v>3.5391899194372811E-4</v>
      </c>
      <c r="BG596" s="1">
        <f t="shared" si="190"/>
        <v>3</v>
      </c>
      <c r="BH596" s="1">
        <f t="shared" si="191"/>
        <v>51</v>
      </c>
      <c r="BI596" s="18">
        <f t="shared" si="192"/>
        <v>9.1318052719163867E-11</v>
      </c>
      <c r="BJ596" s="3">
        <f t="shared" si="193"/>
        <v>0</v>
      </c>
      <c r="BK596" s="18">
        <f t="shared" si="194"/>
        <v>0</v>
      </c>
    </row>
    <row r="597" spans="3:63" x14ac:dyDescent="0.25">
      <c r="C597" s="3"/>
      <c r="D597" s="3"/>
      <c r="E597" s="3"/>
      <c r="F597" s="3"/>
      <c r="G597" s="51" t="s">
        <v>536</v>
      </c>
      <c r="H597" s="8" t="str">
        <f t="shared" si="184"/>
        <v>0%North America</v>
      </c>
      <c r="I597" s="11" cm="1">
        <f t="array" ref="I597">IF(
   AZ597 = "OUT", 0,IF(
   BD597 &gt;= LARGE(IF(ISNUMBER(BD:BD), BD:BD), 3),
   BE597 - 0.001,
   IF(BE597 &gt;=VLOOKUP(P597,mapping!$A:$B,2,FALSE), BE597,VLOOKUP(P597,mapping!$A$2:$B$8,2,FALSE))
))</f>
        <v>0</v>
      </c>
      <c r="J597" s="11" cm="1">
        <f t="array" ref="J597">IF(
    AZ597="OUT",0,IF(IF(
                      BD597&gt;=LARGE(IF(ISNUMBER(BD:BD),BD:BD),3),
                      BE597+0.001,
                      VLOOKUP(H597,mapping!$D:$E,2,FALSE)
                      )&gt;I597,
                   IF(
                      BD597&gt;=LARGE(IF(ISNUMBER(BD:BD),BD:BD),3),
                      BE597+0.001,
                      VLOOKUP(H597,mapping!$D:$E,2,FALSE)
                      ),
                   I597+0.002))</f>
        <v>0</v>
      </c>
      <c r="K597" s="8">
        <f t="shared" si="185"/>
        <v>3.5375986775853488E-4</v>
      </c>
      <c r="L597" s="1" t="str">
        <f>Pos!B930</f>
        <v>US22160N1090</v>
      </c>
      <c r="M597" s="1" t="str">
        <f>_xlfn.XLOOKUP($L597,Pos!B:B,Pos!D:D,, 0)</f>
        <v>CoStar Group, Inc.</v>
      </c>
      <c r="N597" s="1" t="str">
        <f>_xlfn.XLOOKUP($L597,Pos!B:B,Pos!E:E,, 0)</f>
        <v>Real Estate</v>
      </c>
      <c r="O597" s="1" t="str">
        <f t="shared" si="186"/>
        <v>Real Estate_North America</v>
      </c>
      <c r="P597" s="1" t="str">
        <f>_xlfn.XLOOKUP($L597,Pos!B:B,Pos!F:F,, 0)</f>
        <v>North America</v>
      </c>
      <c r="Q597" s="1">
        <v>0</v>
      </c>
      <c r="R597" s="9">
        <f>_xlfn.XLOOKUP($L597,Pos!$B:$B,Pos!N:N,0, 0)</f>
        <v>0</v>
      </c>
      <c r="S597" s="9">
        <f>_xlfn.XLOOKUP($L597,Pos!$B:$B,Pos!O:O,0, 0)</f>
        <v>2.1779999999999999</v>
      </c>
      <c r="T597" s="9">
        <f>_xlfn.XLOOKUP($L597,Pos!$B:$B,Pos!P:P,0, 0)</f>
        <v>5</v>
      </c>
      <c r="U597" s="9">
        <f>_xlfn.XLOOKUP($L597,Pos!$B:$B,Pos!Q:Q,0, 0)</f>
        <v>7</v>
      </c>
      <c r="V597" s="9">
        <f>_xlfn.XLOOKUP($L597,Pos!$B:$B,Pos!R:R,0, 0)</f>
        <v>1.3333330000000001</v>
      </c>
      <c r="W597" s="9">
        <f>_xlfn.XLOOKUP($L597,Pos!$B:$B,Pos!S:S,0, 0)</f>
        <v>5.4249999999999998</v>
      </c>
      <c r="X597" s="9" t="str">
        <f>_xlfn.XLOOKUP($L597,Pos!$B:$B,Pos!J:J,0, 0)</f>
        <v>Outperform</v>
      </c>
      <c r="Y597" s="1">
        <v>0</v>
      </c>
      <c r="Z597" s="1">
        <v>0</v>
      </c>
      <c r="AA597" s="1">
        <f t="shared" si="187"/>
        <v>0</v>
      </c>
      <c r="AB597" s="9">
        <f>_xlfn.XLOOKUP(L597,Pos!B:B,Pos!K:K,-1,0)</f>
        <v>2</v>
      </c>
      <c r="AC597" s="1" t="e">
        <f>_xlfn.XLOOKUP($L597,Pos!$A:$A,Pos!S:S,_xlfn.XLOOKUP($L597,#REF!,#REF!, ""), 0)</f>
        <v>#REF!</v>
      </c>
      <c r="AD597" s="1" t="e">
        <f>_xlfn.XLOOKUP($L597,Pos!$A:$A,Pos!T:T,_xlfn.XLOOKUP($L597,#REF!,#REF!, ""), 0)</f>
        <v>#REF!</v>
      </c>
      <c r="AE597" s="1" t="e">
        <f>_xlfn.XLOOKUP($L597,Pos!$A:$A,Pos!U:U,_xlfn.XLOOKUP($L597,#REF!,#REF!, ""), 0)</f>
        <v>#REF!</v>
      </c>
      <c r="AF597" s="1" t="e">
        <f>_xlfn.XLOOKUP($L597,Pos!$A:$A,Pos!V:V,_xlfn.XLOOKUP($L597,#REF!,#REF!, ""), 0)</f>
        <v>#REF!</v>
      </c>
      <c r="AG597" s="1" t="e">
        <f>_xlfn.XLOOKUP($L597,Pos!$A:$A,Pos!W:W,_xlfn.XLOOKUP($L597,#REF!,#REF!, ""), 0)</f>
        <v>#REF!</v>
      </c>
      <c r="AH597" s="1" t="e">
        <f>_xlfn.XLOOKUP($L597,Pos!$A:$A,Pos!X:X,_xlfn.XLOOKUP($L597,#REF!,#REF!, ""), 0)</f>
        <v>#REF!</v>
      </c>
      <c r="AI597" s="1" t="e">
        <f>_xlfn.XLOOKUP($L597,Pos!$A:$A,Pos!Y:Y,_xlfn.XLOOKUP($L597,#REF!,#REF!, ""), 0)</f>
        <v>#REF!</v>
      </c>
      <c r="AJ597" s="1" t="e">
        <f>_xlfn.XLOOKUP($L597,Pos!$A:$A,Pos!Z:Z,_xlfn.XLOOKUP($L597,#REF!,#REF!, ""), 0)</f>
        <v>#REF!</v>
      </c>
      <c r="AK597" s="1" t="e">
        <f>_xlfn.XLOOKUP($L597,Pos!$A:$A,Pos!AA:AA,_xlfn.XLOOKUP($L597,#REF!,#REF!, ""), 0)</f>
        <v>#REF!</v>
      </c>
      <c r="AL597" s="1" t="e">
        <f>_xlfn.XLOOKUP($L597,Pos!$A:$A,Pos!AB:AB,_xlfn.XLOOKUP($L597,#REF!,#REF!, ""), 0)</f>
        <v>#REF!</v>
      </c>
      <c r="AM597" s="1" t="e">
        <f>_xlfn.XLOOKUP($L597,Pos!$A:$A,Pos!AC:AC,_xlfn.XLOOKUP($L597,#REF!,#REF!, ""), 0)</f>
        <v>#REF!</v>
      </c>
      <c r="AN597" s="1" t="e">
        <f>_xlfn.XLOOKUP($L597,Pos!$A:$A,Pos!AD:AD,_xlfn.XLOOKUP($L597,#REF!,#REF!, ""), 0)</f>
        <v>#REF!</v>
      </c>
      <c r="AO597" s="1" t="e">
        <f>_xlfn.XLOOKUP($L597,Pos!$A:$A,Pos!AE:AE,_xlfn.XLOOKUP($L597,#REF!,#REF!, ""), 0)</f>
        <v>#REF!</v>
      </c>
      <c r="AP597" s="1" t="e">
        <f>_xlfn.XLOOKUP($L597,Pos!$A:$A,Pos!AF:AF,_xlfn.XLOOKUP($L597,#REF!,#REF!, ""), 0)</f>
        <v>#REF!</v>
      </c>
      <c r="AQ597" s="1" t="e">
        <f>_xlfn.XLOOKUP($L597,Pos!$A:$A,Pos!AG:AG,_xlfn.XLOOKUP($L597,#REF!,#REF!, ""), 0)</f>
        <v>#REF!</v>
      </c>
      <c r="AR597" s="1" t="e">
        <f>_xlfn.XLOOKUP($L597,Pos!$A:$A,Pos!AH:AH,_xlfn.XLOOKUP($L597,#REF!,#REF!, ""), 0)</f>
        <v>#REF!</v>
      </c>
      <c r="AS597" s="1" t="e">
        <f>_xlfn.XLOOKUP($L597,Pos!$A:$A,Pos!AI:AI,_xlfn.XLOOKUP($L597,#REF!,#REF!, ""), 0)</f>
        <v>#REF!</v>
      </c>
      <c r="AT597" s="1" t="e">
        <f>_xlfn.XLOOKUP($L597,Pos!$A:$A,Pos!AJ:AJ,_xlfn.XLOOKUP($L597,#REF!,#REF!, ""), 0)</f>
        <v>#REF!</v>
      </c>
      <c r="AU597" s="1" t="e">
        <f>_xlfn.XLOOKUP($L597,Pos!$A:$A,Pos!AK:AK,_xlfn.XLOOKUP($L597,#REF!,#REF!, ""), 0)</f>
        <v>#REF!</v>
      </c>
      <c r="AV597" s="1" t="e">
        <f>_xlfn.XLOOKUP($L597,Pos!$A:$A,Pos!AL:AL,_xlfn.XLOOKUP($L597,#REF!,#REF!, ""), 0)</f>
        <v>#REF!</v>
      </c>
      <c r="AW597" s="1" t="e">
        <f>_xlfn.XLOOKUP($L597,Pos!$A:$A,Pos!AM:AM,_xlfn.XLOOKUP($L597,#REF!,#REF!, ""), 0)</f>
        <v>#REF!</v>
      </c>
      <c r="AX597" s="1" t="e">
        <f>_xlfn.XLOOKUP($L597,Pos!$A:$A,Pos!AN:AN,_xlfn.XLOOKUP($L597,#REF!,#REF!, ""), 0)</f>
        <v>#REF!</v>
      </c>
      <c r="AY597" s="1" t="e">
        <f>_xlfn.XLOOKUP($L597,Pos!$A:$A,Pos!AO:AO,_xlfn.XLOOKUP($L597,#REF!,#REF!, ""), 0)</f>
        <v>#REF!</v>
      </c>
      <c r="AZ597" s="7" t="str">
        <f t="shared" si="188"/>
        <v>OUT</v>
      </c>
      <c r="BA597" s="1">
        <f>IF(OR(_xlfn.XLOOKUP(L597,Pos!B:B,Pos!L:L,FALSE)="ESG Reason",_xlfn.XLOOKUP(L597,Pos!B:B,Pos!L:L,FALSE)="Blacklisted"),1,0)</f>
        <v>0</v>
      </c>
      <c r="BC597" s="11">
        <v>9.6619474476462112E-11</v>
      </c>
      <c r="BD597" s="11">
        <f>_xlfn.XLOOKUP($L597,Pos!$B:$B,Pos!H:H,0, 0)</f>
        <v>0</v>
      </c>
      <c r="BE597" s="11">
        <f>_xlfn.XLOOKUP($L597,Pos!$B:$B,Pos!I:I,0, 0)</f>
        <v>3.5375986775853488E-4</v>
      </c>
      <c r="BF597" s="18">
        <f t="shared" si="189"/>
        <v>3.5375986775853488E-4</v>
      </c>
      <c r="BG597" s="1">
        <f t="shared" si="190"/>
        <v>1</v>
      </c>
      <c r="BH597" s="1">
        <f t="shared" si="191"/>
        <v>33</v>
      </c>
      <c r="BI597" s="18">
        <f t="shared" si="192"/>
        <v>9.6619474476462112E-11</v>
      </c>
      <c r="BJ597" s="3">
        <f t="shared" si="193"/>
        <v>0</v>
      </c>
      <c r="BK597" s="18">
        <f t="shared" si="194"/>
        <v>0</v>
      </c>
    </row>
    <row r="598" spans="3:63" x14ac:dyDescent="0.25">
      <c r="C598" s="3"/>
      <c r="D598" s="3"/>
      <c r="E598" s="3"/>
      <c r="F598" s="3"/>
      <c r="G598" s="51" t="s">
        <v>540</v>
      </c>
      <c r="H598" s="8" t="str">
        <f t="shared" si="184"/>
        <v>0%West Europe</v>
      </c>
      <c r="I598" s="11" cm="1">
        <f t="array" ref="I598">IF(
   AZ598 = "OUT", 0,IF(
   BD598 &gt;= LARGE(IF(ISNUMBER(BD:BD), BD:BD), 3),
   BE598 - 0.001,
   IF(BE598 &gt;=VLOOKUP(P598,mapping!$A:$B,2,FALSE), BE598,VLOOKUP(P598,mapping!$A$2:$B$8,2,FALSE))
))</f>
        <v>0</v>
      </c>
      <c r="J598" s="11" cm="1">
        <f t="array" ref="J598">IF(
    AZ598="OUT",0,IF(IF(
                      BD598&gt;=LARGE(IF(ISNUMBER(BD:BD),BD:BD),3),
                      BE598+0.001,
                      VLOOKUP(H598,mapping!$D:$E,2,FALSE)
                      )&gt;I598,
                   IF(
                      BD598&gt;=LARGE(IF(ISNUMBER(BD:BD),BD:BD),3),
                      BE598+0.001,
                      VLOOKUP(H598,mapping!$D:$E,2,FALSE)
                      ),
                   I598+0.002))</f>
        <v>0</v>
      </c>
      <c r="K598" s="8">
        <f t="shared" si="185"/>
        <v>3.533503055094045E-4</v>
      </c>
      <c r="L598" s="1" t="str">
        <f>Pos!B295</f>
        <v>FI4000552500</v>
      </c>
      <c r="M598" s="1" t="str">
        <f>_xlfn.XLOOKUP($L598,Pos!B:B,Pos!D:D,, 0)</f>
        <v>Sampo Oyj</v>
      </c>
      <c r="N598" s="1" t="str">
        <f>_xlfn.XLOOKUP($L598,Pos!B:B,Pos!E:E,, 0)</f>
        <v>Insurance</v>
      </c>
      <c r="O598" s="1" t="str">
        <f t="shared" si="186"/>
        <v>Insurance_West Europe</v>
      </c>
      <c r="P598" s="1" t="str">
        <f>_xlfn.XLOOKUP($L598,Pos!B:B,Pos!F:F,, 0)</f>
        <v>West Europe</v>
      </c>
      <c r="Q598" s="1">
        <v>0</v>
      </c>
      <c r="R598" s="9">
        <f>_xlfn.XLOOKUP($L598,Pos!$B:$B,Pos!N:N,0, 0)</f>
        <v>4.75</v>
      </c>
      <c r="S598" s="9">
        <f>_xlfn.XLOOKUP($L598,Pos!$B:$B,Pos!O:O,0, 0)</f>
        <v>2.0449999999999999</v>
      </c>
      <c r="T598" s="9">
        <f>_xlfn.XLOOKUP($L598,Pos!$B:$B,Pos!P:P,0, 0)</f>
        <v>7.5750000000000002</v>
      </c>
      <c r="U598" s="9">
        <f>_xlfn.XLOOKUP($L598,Pos!$B:$B,Pos!Q:Q,0, 0)</f>
        <v>3</v>
      </c>
      <c r="V598" s="9">
        <f>_xlfn.XLOOKUP($L598,Pos!$B:$B,Pos!R:R,0, 0)</f>
        <v>9.7666660000000007</v>
      </c>
      <c r="W598" s="9">
        <f>_xlfn.XLOOKUP($L598,Pos!$B:$B,Pos!S:S,0, 0)</f>
        <v>4.4641669999999998</v>
      </c>
      <c r="X598" s="9" t="str">
        <f>_xlfn.XLOOKUP($L598,Pos!$B:$B,Pos!J:J,0, 0)</f>
        <v>Outperform</v>
      </c>
      <c r="Y598" s="1">
        <v>0</v>
      </c>
      <c r="Z598" s="1">
        <v>0</v>
      </c>
      <c r="AA598" s="1">
        <f t="shared" si="187"/>
        <v>0</v>
      </c>
      <c r="AB598" s="9">
        <f>_xlfn.XLOOKUP(L598,Pos!B:B,Pos!K:K,-1,0)</f>
        <v>4</v>
      </c>
      <c r="AC598" s="1" t="e">
        <f>_xlfn.XLOOKUP($L598,Pos!$A:$A,Pos!S:S,_xlfn.XLOOKUP($L598,#REF!,#REF!, ""), 0)</f>
        <v>#REF!</v>
      </c>
      <c r="AD598" s="1" t="e">
        <f>_xlfn.XLOOKUP($L598,Pos!$A:$A,Pos!T:T,_xlfn.XLOOKUP($L598,#REF!,#REF!, ""), 0)</f>
        <v>#REF!</v>
      </c>
      <c r="AE598" s="1" t="e">
        <f>_xlfn.XLOOKUP($L598,Pos!$A:$A,Pos!U:U,_xlfn.XLOOKUP($L598,#REF!,#REF!, ""), 0)</f>
        <v>#REF!</v>
      </c>
      <c r="AF598" s="1" t="e">
        <f>_xlfn.XLOOKUP($L598,Pos!$A:$A,Pos!V:V,_xlfn.XLOOKUP($L598,#REF!,#REF!, ""), 0)</f>
        <v>#REF!</v>
      </c>
      <c r="AG598" s="1" t="e">
        <f>_xlfn.XLOOKUP($L598,Pos!$A:$A,Pos!W:W,_xlfn.XLOOKUP($L598,#REF!,#REF!, ""), 0)</f>
        <v>#REF!</v>
      </c>
      <c r="AH598" s="1" t="e">
        <f>_xlfn.XLOOKUP($L598,Pos!$A:$A,Pos!X:X,_xlfn.XLOOKUP($L598,#REF!,#REF!, ""), 0)</f>
        <v>#REF!</v>
      </c>
      <c r="AI598" s="1" t="e">
        <f>_xlfn.XLOOKUP($L598,Pos!$A:$A,Pos!Y:Y,_xlfn.XLOOKUP($L598,#REF!,#REF!, ""), 0)</f>
        <v>#REF!</v>
      </c>
      <c r="AJ598" s="1" t="e">
        <f>_xlfn.XLOOKUP($L598,Pos!$A:$A,Pos!Z:Z,_xlfn.XLOOKUP($L598,#REF!,#REF!, ""), 0)</f>
        <v>#REF!</v>
      </c>
      <c r="AK598" s="1" t="e">
        <f>_xlfn.XLOOKUP($L598,Pos!$A:$A,Pos!AA:AA,_xlfn.XLOOKUP($L598,#REF!,#REF!, ""), 0)</f>
        <v>#REF!</v>
      </c>
      <c r="AL598" s="1" t="e">
        <f>_xlfn.XLOOKUP($L598,Pos!$A:$A,Pos!AB:AB,_xlfn.XLOOKUP($L598,#REF!,#REF!, ""), 0)</f>
        <v>#REF!</v>
      </c>
      <c r="AM598" s="1" t="e">
        <f>_xlfn.XLOOKUP($L598,Pos!$A:$A,Pos!AC:AC,_xlfn.XLOOKUP($L598,#REF!,#REF!, ""), 0)</f>
        <v>#REF!</v>
      </c>
      <c r="AN598" s="1" t="e">
        <f>_xlfn.XLOOKUP($L598,Pos!$A:$A,Pos!AD:AD,_xlfn.XLOOKUP($L598,#REF!,#REF!, ""), 0)</f>
        <v>#REF!</v>
      </c>
      <c r="AO598" s="1" t="e">
        <f>_xlfn.XLOOKUP($L598,Pos!$A:$A,Pos!AE:AE,_xlfn.XLOOKUP($L598,#REF!,#REF!, ""), 0)</f>
        <v>#REF!</v>
      </c>
      <c r="AP598" s="1" t="e">
        <f>_xlfn.XLOOKUP($L598,Pos!$A:$A,Pos!AF:AF,_xlfn.XLOOKUP($L598,#REF!,#REF!, ""), 0)</f>
        <v>#REF!</v>
      </c>
      <c r="AQ598" s="1" t="e">
        <f>_xlfn.XLOOKUP($L598,Pos!$A:$A,Pos!AG:AG,_xlfn.XLOOKUP($L598,#REF!,#REF!, ""), 0)</f>
        <v>#REF!</v>
      </c>
      <c r="AR598" s="1" t="e">
        <f>_xlfn.XLOOKUP($L598,Pos!$A:$A,Pos!AH:AH,_xlfn.XLOOKUP($L598,#REF!,#REF!, ""), 0)</f>
        <v>#REF!</v>
      </c>
      <c r="AS598" s="1" t="e">
        <f>_xlfn.XLOOKUP($L598,Pos!$A:$A,Pos!AI:AI,_xlfn.XLOOKUP($L598,#REF!,#REF!, ""), 0)</f>
        <v>#REF!</v>
      </c>
      <c r="AT598" s="1" t="e">
        <f>_xlfn.XLOOKUP($L598,Pos!$A:$A,Pos!AJ:AJ,_xlfn.XLOOKUP($L598,#REF!,#REF!, ""), 0)</f>
        <v>#REF!</v>
      </c>
      <c r="AU598" s="1" t="e">
        <f>_xlfn.XLOOKUP($L598,Pos!$A:$A,Pos!AK:AK,_xlfn.XLOOKUP($L598,#REF!,#REF!, ""), 0)</f>
        <v>#REF!</v>
      </c>
      <c r="AV598" s="1" t="e">
        <f>_xlfn.XLOOKUP($L598,Pos!$A:$A,Pos!AL:AL,_xlfn.XLOOKUP($L598,#REF!,#REF!, ""), 0)</f>
        <v>#REF!</v>
      </c>
      <c r="AW598" s="1" t="e">
        <f>_xlfn.XLOOKUP($L598,Pos!$A:$A,Pos!AM:AM,_xlfn.XLOOKUP($L598,#REF!,#REF!, ""), 0)</f>
        <v>#REF!</v>
      </c>
      <c r="AX598" s="1" t="e">
        <f>_xlfn.XLOOKUP($L598,Pos!$A:$A,Pos!AN:AN,_xlfn.XLOOKUP($L598,#REF!,#REF!, ""), 0)</f>
        <v>#REF!</v>
      </c>
      <c r="AY598" s="1" t="e">
        <f>_xlfn.XLOOKUP($L598,Pos!$A:$A,Pos!AO:AO,_xlfn.XLOOKUP($L598,#REF!,#REF!, ""), 0)</f>
        <v>#REF!</v>
      </c>
      <c r="AZ598" s="7" t="str">
        <f t="shared" si="188"/>
        <v>OUT</v>
      </c>
      <c r="BA598" s="1">
        <f>IF(OR(_xlfn.XLOOKUP(L598,Pos!B:B,Pos!L:L,FALSE)="ESG Reason",_xlfn.XLOOKUP(L598,Pos!B:B,Pos!L:L,FALSE)="Blacklisted"),1,0)</f>
        <v>0</v>
      </c>
      <c r="BC598" s="11">
        <v>9.0026660941773428E-11</v>
      </c>
      <c r="BD598" s="11">
        <f>_xlfn.XLOOKUP($L598,Pos!$B:$B,Pos!H:H,0, 0)</f>
        <v>0</v>
      </c>
      <c r="BE598" s="11">
        <f>_xlfn.XLOOKUP($L598,Pos!$B:$B,Pos!I:I,0, 0)</f>
        <v>3.533503055094045E-4</v>
      </c>
      <c r="BF598" s="18">
        <f t="shared" si="189"/>
        <v>3.533503055094045E-4</v>
      </c>
      <c r="BG598" s="1">
        <f t="shared" si="190"/>
        <v>2</v>
      </c>
      <c r="BH598" s="1">
        <f t="shared" si="191"/>
        <v>11</v>
      </c>
      <c r="BI598" s="18">
        <f t="shared" si="192"/>
        <v>9.0026660941773428E-11</v>
      </c>
      <c r="BJ598" s="3">
        <f t="shared" si="193"/>
        <v>0</v>
      </c>
      <c r="BK598" s="18">
        <f t="shared" si="194"/>
        <v>0</v>
      </c>
    </row>
    <row r="599" spans="3:63" x14ac:dyDescent="0.25">
      <c r="C599" s="3"/>
      <c r="D599" s="3"/>
      <c r="E599" s="3"/>
      <c r="F599" s="3"/>
      <c r="G599" s="51" t="s">
        <v>538</v>
      </c>
      <c r="H599" s="8" t="str">
        <f t="shared" si="184"/>
        <v>0%West Europe</v>
      </c>
      <c r="I599" s="11" cm="1">
        <f t="array" ref="I599">IF(
   AZ599 = "OUT", 0,IF(
   BD599 &gt;= LARGE(IF(ISNUMBER(BD:BD), BD:BD), 3),
   BE599 - 0.001,
   IF(BE599 &gt;=VLOOKUP(P599,mapping!$A:$B,2,FALSE), BE599,VLOOKUP(P599,mapping!$A$2:$B$8,2,FALSE))
))</f>
        <v>0</v>
      </c>
      <c r="J599" s="11" cm="1">
        <f t="array" ref="J599">IF(
    AZ599="OUT",0,IF(IF(
                      BD599&gt;=LARGE(IF(ISNUMBER(BD:BD),BD:BD),3),
                      BE599+0.001,
                      VLOOKUP(H599,mapping!$D:$E,2,FALSE)
                      )&gt;I599,
                   IF(
                      BD599&gt;=LARGE(IF(ISNUMBER(BD:BD),BD:BD),3),
                      BE599+0.001,
                      VLOOKUP(H599,mapping!$D:$E,2,FALSE)
                      ),
                   I599+0.002))</f>
        <v>0</v>
      </c>
      <c r="K599" s="8">
        <f t="shared" si="185"/>
        <v>3.5287573337945992E-4</v>
      </c>
      <c r="L599" s="1" t="str">
        <f>Pos!B251</f>
        <v>DK0010274414</v>
      </c>
      <c r="M599" s="1" t="str">
        <f>_xlfn.XLOOKUP($L599,Pos!B:B,Pos!D:D,, 0)</f>
        <v>Danske Bank A/S</v>
      </c>
      <c r="N599" s="1" t="str">
        <f>_xlfn.XLOOKUP($L599,Pos!B:B,Pos!E:E,, 0)</f>
        <v>Banks</v>
      </c>
      <c r="O599" s="1" t="str">
        <f t="shared" si="186"/>
        <v>Banks_West Europe</v>
      </c>
      <c r="P599" s="1" t="str">
        <f>_xlfn.XLOOKUP($L599,Pos!B:B,Pos!F:F,, 0)</f>
        <v>West Europe</v>
      </c>
      <c r="Q599" s="1">
        <v>0</v>
      </c>
      <c r="R599" s="9">
        <f>_xlfn.XLOOKUP($L599,Pos!$B:$B,Pos!N:N,0, 0)</f>
        <v>6.3</v>
      </c>
      <c r="S599" s="9">
        <f>_xlfn.XLOOKUP($L599,Pos!$B:$B,Pos!O:O,0, 0)</f>
        <v>6.1574999999999998</v>
      </c>
      <c r="T599" s="9">
        <f>_xlfn.XLOOKUP($L599,Pos!$B:$B,Pos!P:P,0, 0)</f>
        <v>4.7750000000000004</v>
      </c>
      <c r="U599" s="9">
        <f>_xlfn.XLOOKUP($L599,Pos!$B:$B,Pos!Q:Q,0, 0)</f>
        <v>5.3</v>
      </c>
      <c r="V599" s="9">
        <f>_xlfn.XLOOKUP($L599,Pos!$B:$B,Pos!R:R,0, 0)</f>
        <v>5.3333329999999997</v>
      </c>
      <c r="W599" s="9">
        <f>_xlfn.XLOOKUP($L599,Pos!$B:$B,Pos!S:S,0, 0)</f>
        <v>3.6791670000000001</v>
      </c>
      <c r="X599" s="9" t="str">
        <f>_xlfn.XLOOKUP($L599,Pos!$B:$B,Pos!J:J,0, 0)</f>
        <v>Outperform</v>
      </c>
      <c r="Y599" s="1">
        <v>0</v>
      </c>
      <c r="Z599" s="1">
        <v>0</v>
      </c>
      <c r="AA599" s="1">
        <f t="shared" si="187"/>
        <v>0</v>
      </c>
      <c r="AB599" s="9">
        <f>_xlfn.XLOOKUP(L599,Pos!B:B,Pos!K:K,-1,0)</f>
        <v>6.6666666666666661</v>
      </c>
      <c r="AC599" s="1" t="e">
        <f>_xlfn.XLOOKUP($L599,Pos!$A:$A,Pos!S:S,_xlfn.XLOOKUP($L599,#REF!,#REF!, ""), 0)</f>
        <v>#REF!</v>
      </c>
      <c r="AD599" s="1" t="e">
        <f>_xlfn.XLOOKUP($L599,Pos!$A:$A,Pos!T:T,_xlfn.XLOOKUP($L599,#REF!,#REF!, ""), 0)</f>
        <v>#REF!</v>
      </c>
      <c r="AE599" s="1" t="e">
        <f>_xlfn.XLOOKUP($L599,Pos!$A:$A,Pos!U:U,_xlfn.XLOOKUP($L599,#REF!,#REF!, ""), 0)</f>
        <v>#REF!</v>
      </c>
      <c r="AF599" s="1" t="e">
        <f>_xlfn.XLOOKUP($L599,Pos!$A:$A,Pos!V:V,_xlfn.XLOOKUP($L599,#REF!,#REF!, ""), 0)</f>
        <v>#REF!</v>
      </c>
      <c r="AG599" s="1" t="e">
        <f>_xlfn.XLOOKUP($L599,Pos!$A:$A,Pos!W:W,_xlfn.XLOOKUP($L599,#REF!,#REF!, ""), 0)</f>
        <v>#REF!</v>
      </c>
      <c r="AH599" s="1" t="e">
        <f>_xlfn.XLOOKUP($L599,Pos!$A:$A,Pos!X:X,_xlfn.XLOOKUP($L599,#REF!,#REF!, ""), 0)</f>
        <v>#REF!</v>
      </c>
      <c r="AI599" s="1" t="e">
        <f>_xlfn.XLOOKUP($L599,Pos!$A:$A,Pos!Y:Y,_xlfn.XLOOKUP($L599,#REF!,#REF!, ""), 0)</f>
        <v>#REF!</v>
      </c>
      <c r="AJ599" s="1" t="e">
        <f>_xlfn.XLOOKUP($L599,Pos!$A:$A,Pos!Z:Z,_xlfn.XLOOKUP($L599,#REF!,#REF!, ""), 0)</f>
        <v>#REF!</v>
      </c>
      <c r="AK599" s="1" t="e">
        <f>_xlfn.XLOOKUP($L599,Pos!$A:$A,Pos!AA:AA,_xlfn.XLOOKUP($L599,#REF!,#REF!, ""), 0)</f>
        <v>#REF!</v>
      </c>
      <c r="AL599" s="1" t="e">
        <f>_xlfn.XLOOKUP($L599,Pos!$A:$A,Pos!AB:AB,_xlfn.XLOOKUP($L599,#REF!,#REF!, ""), 0)</f>
        <v>#REF!</v>
      </c>
      <c r="AM599" s="1" t="e">
        <f>_xlfn.XLOOKUP($L599,Pos!$A:$A,Pos!AC:AC,_xlfn.XLOOKUP($L599,#REF!,#REF!, ""), 0)</f>
        <v>#REF!</v>
      </c>
      <c r="AN599" s="1" t="e">
        <f>_xlfn.XLOOKUP($L599,Pos!$A:$A,Pos!AD:AD,_xlfn.XLOOKUP($L599,#REF!,#REF!, ""), 0)</f>
        <v>#REF!</v>
      </c>
      <c r="AO599" s="1" t="e">
        <f>_xlfn.XLOOKUP($L599,Pos!$A:$A,Pos!AE:AE,_xlfn.XLOOKUP($L599,#REF!,#REF!, ""), 0)</f>
        <v>#REF!</v>
      </c>
      <c r="AP599" s="1" t="e">
        <f>_xlfn.XLOOKUP($L599,Pos!$A:$A,Pos!AF:AF,_xlfn.XLOOKUP($L599,#REF!,#REF!, ""), 0)</f>
        <v>#REF!</v>
      </c>
      <c r="AQ599" s="1" t="e">
        <f>_xlfn.XLOOKUP($L599,Pos!$A:$A,Pos!AG:AG,_xlfn.XLOOKUP($L599,#REF!,#REF!, ""), 0)</f>
        <v>#REF!</v>
      </c>
      <c r="AR599" s="1" t="e">
        <f>_xlfn.XLOOKUP($L599,Pos!$A:$A,Pos!AH:AH,_xlfn.XLOOKUP($L599,#REF!,#REF!, ""), 0)</f>
        <v>#REF!</v>
      </c>
      <c r="AS599" s="1" t="e">
        <f>_xlfn.XLOOKUP($L599,Pos!$A:$A,Pos!AI:AI,_xlfn.XLOOKUP($L599,#REF!,#REF!, ""), 0)</f>
        <v>#REF!</v>
      </c>
      <c r="AT599" s="1" t="e">
        <f>_xlfn.XLOOKUP($L599,Pos!$A:$A,Pos!AJ:AJ,_xlfn.XLOOKUP($L599,#REF!,#REF!, ""), 0)</f>
        <v>#REF!</v>
      </c>
      <c r="AU599" s="1" t="e">
        <f>_xlfn.XLOOKUP($L599,Pos!$A:$A,Pos!AK:AK,_xlfn.XLOOKUP($L599,#REF!,#REF!, ""), 0)</f>
        <v>#REF!</v>
      </c>
      <c r="AV599" s="1" t="e">
        <f>_xlfn.XLOOKUP($L599,Pos!$A:$A,Pos!AL:AL,_xlfn.XLOOKUP($L599,#REF!,#REF!, ""), 0)</f>
        <v>#REF!</v>
      </c>
      <c r="AW599" s="1" t="e">
        <f>_xlfn.XLOOKUP($L599,Pos!$A:$A,Pos!AM:AM,_xlfn.XLOOKUP($L599,#REF!,#REF!, ""), 0)</f>
        <v>#REF!</v>
      </c>
      <c r="AX599" s="1" t="e">
        <f>_xlfn.XLOOKUP($L599,Pos!$A:$A,Pos!AN:AN,_xlfn.XLOOKUP($L599,#REF!,#REF!, ""), 0)</f>
        <v>#REF!</v>
      </c>
      <c r="AY599" s="1" t="e">
        <f>_xlfn.XLOOKUP($L599,Pos!$A:$A,Pos!AO:AO,_xlfn.XLOOKUP($L599,#REF!,#REF!, ""), 0)</f>
        <v>#REF!</v>
      </c>
      <c r="AZ599" s="7" t="str">
        <f t="shared" si="188"/>
        <v>OUT</v>
      </c>
      <c r="BA599" s="1">
        <f>IF(OR(_xlfn.XLOOKUP(L599,Pos!B:B,Pos!L:L,FALSE)="ESG Reason",_xlfn.XLOOKUP(L599,Pos!B:B,Pos!L:L,FALSE)="Blacklisted"),1,0)</f>
        <v>0</v>
      </c>
      <c r="BC599" s="11">
        <v>1.2725784536927299E-10</v>
      </c>
      <c r="BD599" s="11">
        <f>_xlfn.XLOOKUP($L599,Pos!$B:$B,Pos!H:H,0, 0)</f>
        <v>0</v>
      </c>
      <c r="BE599" s="11">
        <f>_xlfn.XLOOKUP($L599,Pos!$B:$B,Pos!I:I,0, 0)</f>
        <v>3.5287573337945992E-4</v>
      </c>
      <c r="BF599" s="18">
        <f t="shared" si="189"/>
        <v>3.5287573337945992E-4</v>
      </c>
      <c r="BG599" s="1">
        <f t="shared" si="190"/>
        <v>2</v>
      </c>
      <c r="BH599" s="1">
        <f t="shared" si="191"/>
        <v>2</v>
      </c>
      <c r="BI599" s="18">
        <f t="shared" si="192"/>
        <v>1.2725784536927299E-10</v>
      </c>
      <c r="BJ599" s="3">
        <f t="shared" si="193"/>
        <v>0</v>
      </c>
      <c r="BK599" s="18">
        <f t="shared" si="194"/>
        <v>0</v>
      </c>
    </row>
    <row r="600" spans="3:63" x14ac:dyDescent="0.25">
      <c r="C600" s="3"/>
      <c r="D600" s="3"/>
      <c r="E600" s="3"/>
      <c r="F600" s="3"/>
      <c r="G600" s="51" t="s">
        <v>539</v>
      </c>
      <c r="H600" s="8" t="str">
        <f t="shared" si="184"/>
        <v>0%West Europe</v>
      </c>
      <c r="I600" s="11" cm="1">
        <f t="array" ref="I600">IF(
   AZ600 = "OUT", 0,IF(
   BD600 &gt;= LARGE(IF(ISNUMBER(BD:BD), BD:BD), 3),
   BE600 - 0.001,
   IF(BE600 &gt;=VLOOKUP(P600,mapping!$A:$B,2,FALSE), BE600,VLOOKUP(P600,mapping!$A$2:$B$8,2,FALSE))
))</f>
        <v>0</v>
      </c>
      <c r="J600" s="11" cm="1">
        <f t="array" ref="J600">IF(
    AZ600="OUT",0,IF(IF(
                      BD600&gt;=LARGE(IF(ISNUMBER(BD:BD),BD:BD),3),
                      BE600+0.001,
                      VLOOKUP(H600,mapping!$D:$E,2,FALSE)
                      )&gt;I600,
                   IF(
                      BD600&gt;=LARGE(IF(ISNUMBER(BD:BD),BD:BD),3),
                      BE600+0.001,
                      VLOOKUP(H600,mapping!$D:$E,2,FALSE)
                      ),
                   I600+0.002))</f>
        <v>0</v>
      </c>
      <c r="K600" s="8">
        <f t="shared" si="185"/>
        <v>3.5276131598922658E-4</v>
      </c>
      <c r="L600" s="1" t="str">
        <f>Pos!B752</f>
        <v>SE0000108656</v>
      </c>
      <c r="M600" s="1" t="str">
        <f>_xlfn.XLOOKUP($L600,Pos!B:B,Pos!D:D,, 0)</f>
        <v>Telefonaktiebolaget LM Ericsson Class B</v>
      </c>
      <c r="N600" s="1" t="str">
        <f>_xlfn.XLOOKUP($L600,Pos!B:B,Pos!E:E,, 0)</f>
        <v>Telecommunications</v>
      </c>
      <c r="O600" s="1" t="str">
        <f t="shared" si="186"/>
        <v>Telecommunications_West Europe</v>
      </c>
      <c r="P600" s="1" t="str">
        <f>_xlfn.XLOOKUP($L600,Pos!B:B,Pos!F:F,, 0)</f>
        <v>West Europe</v>
      </c>
      <c r="Q600" s="1">
        <v>0</v>
      </c>
      <c r="R600" s="9">
        <f>_xlfn.XLOOKUP($L600,Pos!$B:$B,Pos!N:N,0, 0)</f>
        <v>5.58</v>
      </c>
      <c r="S600" s="9">
        <f>_xlfn.XLOOKUP($L600,Pos!$B:$B,Pos!O:O,0, 0)</f>
        <v>6.7896669999999997</v>
      </c>
      <c r="T600" s="9">
        <f>_xlfn.XLOOKUP($L600,Pos!$B:$B,Pos!P:P,0, 0)</f>
        <v>7.5250000000000004</v>
      </c>
      <c r="U600" s="9">
        <f>_xlfn.XLOOKUP($L600,Pos!$B:$B,Pos!Q:Q,0, 0)</f>
        <v>7</v>
      </c>
      <c r="V600" s="9">
        <f>_xlfn.XLOOKUP($L600,Pos!$B:$B,Pos!R:R,0, 0)</f>
        <v>2.6333329999999999</v>
      </c>
      <c r="W600" s="9">
        <f>_xlfn.XLOOKUP($L600,Pos!$B:$B,Pos!S:S,0, 0)</f>
        <v>2.8125</v>
      </c>
      <c r="X600" s="9" t="str">
        <f>_xlfn.XLOOKUP($L600,Pos!$B:$B,Pos!J:J,0, 0)</f>
        <v>Hold</v>
      </c>
      <c r="Y600" s="1">
        <v>0</v>
      </c>
      <c r="Z600" s="1">
        <v>0</v>
      </c>
      <c r="AA600" s="1">
        <f t="shared" si="187"/>
        <v>0</v>
      </c>
      <c r="AB600" s="9">
        <f>_xlfn.XLOOKUP(L600,Pos!B:B,Pos!K:K,-1,0)</f>
        <v>8.75</v>
      </c>
      <c r="AC600" s="1" t="e">
        <f>_xlfn.XLOOKUP($L600,Pos!$A:$A,Pos!S:S,_xlfn.XLOOKUP($L600,#REF!,#REF!, ""), 0)</f>
        <v>#REF!</v>
      </c>
      <c r="AD600" s="1" t="e">
        <f>_xlfn.XLOOKUP($L600,Pos!$A:$A,Pos!T:T,_xlfn.XLOOKUP($L600,#REF!,#REF!, ""), 0)</f>
        <v>#REF!</v>
      </c>
      <c r="AE600" s="1" t="e">
        <f>_xlfn.XLOOKUP($L600,Pos!$A:$A,Pos!U:U,_xlfn.XLOOKUP($L600,#REF!,#REF!, ""), 0)</f>
        <v>#REF!</v>
      </c>
      <c r="AF600" s="1" t="e">
        <f>_xlfn.XLOOKUP($L600,Pos!$A:$A,Pos!V:V,_xlfn.XLOOKUP($L600,#REF!,#REF!, ""), 0)</f>
        <v>#REF!</v>
      </c>
      <c r="AG600" s="1" t="e">
        <f>_xlfn.XLOOKUP($L600,Pos!$A:$A,Pos!W:W,_xlfn.XLOOKUP($L600,#REF!,#REF!, ""), 0)</f>
        <v>#REF!</v>
      </c>
      <c r="AH600" s="1" t="e">
        <f>_xlfn.XLOOKUP($L600,Pos!$A:$A,Pos!X:X,_xlfn.XLOOKUP($L600,#REF!,#REF!, ""), 0)</f>
        <v>#REF!</v>
      </c>
      <c r="AI600" s="1" t="e">
        <f>_xlfn.XLOOKUP($L600,Pos!$A:$A,Pos!Y:Y,_xlfn.XLOOKUP($L600,#REF!,#REF!, ""), 0)</f>
        <v>#REF!</v>
      </c>
      <c r="AJ600" s="1" t="e">
        <f>_xlfn.XLOOKUP($L600,Pos!$A:$A,Pos!Z:Z,_xlfn.XLOOKUP($L600,#REF!,#REF!, ""), 0)</f>
        <v>#REF!</v>
      </c>
      <c r="AK600" s="1" t="e">
        <f>_xlfn.XLOOKUP($L600,Pos!$A:$A,Pos!AA:AA,_xlfn.XLOOKUP($L600,#REF!,#REF!, ""), 0)</f>
        <v>#REF!</v>
      </c>
      <c r="AL600" s="1" t="e">
        <f>_xlfn.XLOOKUP($L600,Pos!$A:$A,Pos!AB:AB,_xlfn.XLOOKUP($L600,#REF!,#REF!, ""), 0)</f>
        <v>#REF!</v>
      </c>
      <c r="AM600" s="1" t="e">
        <f>_xlfn.XLOOKUP($L600,Pos!$A:$A,Pos!AC:AC,_xlfn.XLOOKUP($L600,#REF!,#REF!, ""), 0)</f>
        <v>#REF!</v>
      </c>
      <c r="AN600" s="1" t="e">
        <f>_xlfn.XLOOKUP($L600,Pos!$A:$A,Pos!AD:AD,_xlfn.XLOOKUP($L600,#REF!,#REF!, ""), 0)</f>
        <v>#REF!</v>
      </c>
      <c r="AO600" s="1" t="e">
        <f>_xlfn.XLOOKUP($L600,Pos!$A:$A,Pos!AE:AE,_xlfn.XLOOKUP($L600,#REF!,#REF!, ""), 0)</f>
        <v>#REF!</v>
      </c>
      <c r="AP600" s="1" t="e">
        <f>_xlfn.XLOOKUP($L600,Pos!$A:$A,Pos!AF:AF,_xlfn.XLOOKUP($L600,#REF!,#REF!, ""), 0)</f>
        <v>#REF!</v>
      </c>
      <c r="AQ600" s="1" t="e">
        <f>_xlfn.XLOOKUP($L600,Pos!$A:$A,Pos!AG:AG,_xlfn.XLOOKUP($L600,#REF!,#REF!, ""), 0)</f>
        <v>#REF!</v>
      </c>
      <c r="AR600" s="1" t="e">
        <f>_xlfn.XLOOKUP($L600,Pos!$A:$A,Pos!AH:AH,_xlfn.XLOOKUP($L600,#REF!,#REF!, ""), 0)</f>
        <v>#REF!</v>
      </c>
      <c r="AS600" s="1" t="e">
        <f>_xlfn.XLOOKUP($L600,Pos!$A:$A,Pos!AI:AI,_xlfn.XLOOKUP($L600,#REF!,#REF!, ""), 0)</f>
        <v>#REF!</v>
      </c>
      <c r="AT600" s="1" t="e">
        <f>_xlfn.XLOOKUP($L600,Pos!$A:$A,Pos!AJ:AJ,_xlfn.XLOOKUP($L600,#REF!,#REF!, ""), 0)</f>
        <v>#REF!</v>
      </c>
      <c r="AU600" s="1" t="e">
        <f>_xlfn.XLOOKUP($L600,Pos!$A:$A,Pos!AK:AK,_xlfn.XLOOKUP($L600,#REF!,#REF!, ""), 0)</f>
        <v>#REF!</v>
      </c>
      <c r="AV600" s="1" t="e">
        <f>_xlfn.XLOOKUP($L600,Pos!$A:$A,Pos!AL:AL,_xlfn.XLOOKUP($L600,#REF!,#REF!, ""), 0)</f>
        <v>#REF!</v>
      </c>
      <c r="AW600" s="1" t="e">
        <f>_xlfn.XLOOKUP($L600,Pos!$A:$A,Pos!AM:AM,_xlfn.XLOOKUP($L600,#REF!,#REF!, ""), 0)</f>
        <v>#REF!</v>
      </c>
      <c r="AX600" s="1" t="e">
        <f>_xlfn.XLOOKUP($L600,Pos!$A:$A,Pos!AN:AN,_xlfn.XLOOKUP($L600,#REF!,#REF!, ""), 0)</f>
        <v>#REF!</v>
      </c>
      <c r="AY600" s="1" t="e">
        <f>_xlfn.XLOOKUP($L600,Pos!$A:$A,Pos!AO:AO,_xlfn.XLOOKUP($L600,#REF!,#REF!, ""), 0)</f>
        <v>#REF!</v>
      </c>
      <c r="AZ600" s="7" t="str">
        <f t="shared" si="188"/>
        <v>OUT</v>
      </c>
      <c r="BA600" s="1">
        <f>IF(OR(_xlfn.XLOOKUP(L600,Pos!B:B,Pos!L:L,FALSE)="ESG Reason",_xlfn.XLOOKUP(L600,Pos!B:B,Pos!L:L,FALSE)="Blacklisted"),1,0)</f>
        <v>0</v>
      </c>
      <c r="BC600" s="11">
        <v>8.711964445753321E-11</v>
      </c>
      <c r="BD600" s="11">
        <f>_xlfn.XLOOKUP($L600,Pos!$B:$B,Pos!H:H,0, 0)</f>
        <v>0</v>
      </c>
      <c r="BE600" s="11">
        <f>_xlfn.XLOOKUP($L600,Pos!$B:$B,Pos!I:I,0, 0)</f>
        <v>3.5276131598922658E-4</v>
      </c>
      <c r="BF600" s="18">
        <f t="shared" si="189"/>
        <v>3.5276131598922658E-4</v>
      </c>
      <c r="BG600" s="1">
        <f t="shared" si="190"/>
        <v>2</v>
      </c>
      <c r="BH600" s="1">
        <f t="shared" si="191"/>
        <v>17</v>
      </c>
      <c r="BI600" s="18">
        <f t="shared" si="192"/>
        <v>8.711964445753321E-11</v>
      </c>
      <c r="BJ600" s="3">
        <f t="shared" si="193"/>
        <v>0</v>
      </c>
      <c r="BK600" s="18">
        <f t="shared" si="194"/>
        <v>0</v>
      </c>
    </row>
    <row r="601" spans="3:63" x14ac:dyDescent="0.25">
      <c r="C601" s="3"/>
      <c r="D601" s="3"/>
      <c r="E601" s="3"/>
      <c r="F601" s="3"/>
      <c r="G601" s="51" t="s">
        <v>541</v>
      </c>
      <c r="H601" s="8" t="str">
        <f t="shared" si="184"/>
        <v>0%West Europe</v>
      </c>
      <c r="I601" s="11" cm="1">
        <f t="array" ref="I601">IF(
   AZ601 = "OUT", 0,IF(
   BD601 &gt;= LARGE(IF(ISNUMBER(BD:BD), BD:BD), 3),
   BE601 - 0.001,
   IF(BE601 &gt;=VLOOKUP(P601,mapping!$A:$B,2,FALSE), BE601,VLOOKUP(P601,mapping!$A$2:$B$8,2,FALSE))
))</f>
        <v>0</v>
      </c>
      <c r="J601" s="11" cm="1">
        <f t="array" ref="J601">IF(
    AZ601="OUT",0,IF(IF(
                      BD601&gt;=LARGE(IF(ISNUMBER(BD:BD),BD:BD),3),
                      BE601+0.001,
                      VLOOKUP(H601,mapping!$D:$E,2,FALSE)
                      )&gt;I601,
                   IF(
                      BD601&gt;=LARGE(IF(ISNUMBER(BD:BD),BD:BD),3),
                      BE601+0.001,
                      VLOOKUP(H601,mapping!$D:$E,2,FALSE)
                      ),
                   I601+0.002))</f>
        <v>0</v>
      </c>
      <c r="K601" s="8">
        <f t="shared" si="185"/>
        <v>3.5264879888781718E-4</v>
      </c>
      <c r="L601" s="1" t="str">
        <f>Pos!B52</f>
        <v>BE0003565737</v>
      </c>
      <c r="M601" s="1" t="str">
        <f>_xlfn.XLOOKUP($L601,Pos!B:B,Pos!D:D,, 0)</f>
        <v>KBC Group N.V.</v>
      </c>
      <c r="N601" s="1" t="str">
        <f>_xlfn.XLOOKUP($L601,Pos!B:B,Pos!E:E,, 0)</f>
        <v>Banks</v>
      </c>
      <c r="O601" s="1" t="str">
        <f t="shared" si="186"/>
        <v>Banks_West Europe</v>
      </c>
      <c r="P601" s="1" t="str">
        <f>_xlfn.XLOOKUP($L601,Pos!B:B,Pos!F:F,, 0)</f>
        <v>West Europe</v>
      </c>
      <c r="Q601" s="1">
        <v>0</v>
      </c>
      <c r="R601" s="9">
        <f>_xlfn.XLOOKUP($L601,Pos!$B:$B,Pos!N:N,0, 0)</f>
        <v>6.09</v>
      </c>
      <c r="S601" s="9">
        <f>_xlfn.XLOOKUP($L601,Pos!$B:$B,Pos!O:O,0, 0)</f>
        <v>4.34</v>
      </c>
      <c r="T601" s="9">
        <f>_xlfn.XLOOKUP($L601,Pos!$B:$B,Pos!P:P,0, 0)</f>
        <v>4.45</v>
      </c>
      <c r="U601" s="9">
        <f>_xlfn.XLOOKUP($L601,Pos!$B:$B,Pos!Q:Q,0, 0)</f>
        <v>7.8</v>
      </c>
      <c r="V601" s="9">
        <f>_xlfn.XLOOKUP($L601,Pos!$B:$B,Pos!R:R,0, 0)</f>
        <v>6.7666659999999998</v>
      </c>
      <c r="W601" s="9">
        <f>_xlfn.XLOOKUP($L601,Pos!$B:$B,Pos!S:S,0, 0)</f>
        <v>7.0916670000000002</v>
      </c>
      <c r="X601" s="9" t="str">
        <f>_xlfn.XLOOKUP($L601,Pos!$B:$B,Pos!J:J,0, 0)</f>
        <v>Outperform</v>
      </c>
      <c r="Y601" s="1">
        <v>0</v>
      </c>
      <c r="Z601" s="1">
        <v>0</v>
      </c>
      <c r="AA601" s="1">
        <f t="shared" si="187"/>
        <v>0</v>
      </c>
      <c r="AB601" s="9">
        <f>_xlfn.XLOOKUP(L601,Pos!B:B,Pos!K:K,-1,0)</f>
        <v>2.5</v>
      </c>
      <c r="AC601" s="1" t="e">
        <f>_xlfn.XLOOKUP($L601,Pos!$A:$A,Pos!S:S,_xlfn.XLOOKUP($L601,#REF!,#REF!, ""), 0)</f>
        <v>#REF!</v>
      </c>
      <c r="AD601" s="1" t="e">
        <f>_xlfn.XLOOKUP($L601,Pos!$A:$A,Pos!T:T,_xlfn.XLOOKUP($L601,#REF!,#REF!, ""), 0)</f>
        <v>#REF!</v>
      </c>
      <c r="AE601" s="1" t="e">
        <f>_xlfn.XLOOKUP($L601,Pos!$A:$A,Pos!U:U,_xlfn.XLOOKUP($L601,#REF!,#REF!, ""), 0)</f>
        <v>#REF!</v>
      </c>
      <c r="AF601" s="1" t="e">
        <f>_xlfn.XLOOKUP($L601,Pos!$A:$A,Pos!V:V,_xlfn.XLOOKUP($L601,#REF!,#REF!, ""), 0)</f>
        <v>#REF!</v>
      </c>
      <c r="AG601" s="1" t="e">
        <f>_xlfn.XLOOKUP($L601,Pos!$A:$A,Pos!W:W,_xlfn.XLOOKUP($L601,#REF!,#REF!, ""), 0)</f>
        <v>#REF!</v>
      </c>
      <c r="AH601" s="1" t="e">
        <f>_xlfn.XLOOKUP($L601,Pos!$A:$A,Pos!X:X,_xlfn.XLOOKUP($L601,#REF!,#REF!, ""), 0)</f>
        <v>#REF!</v>
      </c>
      <c r="AI601" s="1" t="e">
        <f>_xlfn.XLOOKUP($L601,Pos!$A:$A,Pos!Y:Y,_xlfn.XLOOKUP($L601,#REF!,#REF!, ""), 0)</f>
        <v>#REF!</v>
      </c>
      <c r="AJ601" s="1" t="e">
        <f>_xlfn.XLOOKUP($L601,Pos!$A:$A,Pos!Z:Z,_xlfn.XLOOKUP($L601,#REF!,#REF!, ""), 0)</f>
        <v>#REF!</v>
      </c>
      <c r="AK601" s="1" t="e">
        <f>_xlfn.XLOOKUP($L601,Pos!$A:$A,Pos!AA:AA,_xlfn.XLOOKUP($L601,#REF!,#REF!, ""), 0)</f>
        <v>#REF!</v>
      </c>
      <c r="AL601" s="1" t="e">
        <f>_xlfn.XLOOKUP($L601,Pos!$A:$A,Pos!AB:AB,_xlfn.XLOOKUP($L601,#REF!,#REF!, ""), 0)</f>
        <v>#REF!</v>
      </c>
      <c r="AM601" s="1" t="e">
        <f>_xlfn.XLOOKUP($L601,Pos!$A:$A,Pos!AC:AC,_xlfn.XLOOKUP($L601,#REF!,#REF!, ""), 0)</f>
        <v>#REF!</v>
      </c>
      <c r="AN601" s="1" t="e">
        <f>_xlfn.XLOOKUP($L601,Pos!$A:$A,Pos!AD:AD,_xlfn.XLOOKUP($L601,#REF!,#REF!, ""), 0)</f>
        <v>#REF!</v>
      </c>
      <c r="AO601" s="1" t="e">
        <f>_xlfn.XLOOKUP($L601,Pos!$A:$A,Pos!AE:AE,_xlfn.XLOOKUP($L601,#REF!,#REF!, ""), 0)</f>
        <v>#REF!</v>
      </c>
      <c r="AP601" s="1" t="e">
        <f>_xlfn.XLOOKUP($L601,Pos!$A:$A,Pos!AF:AF,_xlfn.XLOOKUP($L601,#REF!,#REF!, ""), 0)</f>
        <v>#REF!</v>
      </c>
      <c r="AQ601" s="1" t="e">
        <f>_xlfn.XLOOKUP($L601,Pos!$A:$A,Pos!AG:AG,_xlfn.XLOOKUP($L601,#REF!,#REF!, ""), 0)</f>
        <v>#REF!</v>
      </c>
      <c r="AR601" s="1" t="e">
        <f>_xlfn.XLOOKUP($L601,Pos!$A:$A,Pos!AH:AH,_xlfn.XLOOKUP($L601,#REF!,#REF!, ""), 0)</f>
        <v>#REF!</v>
      </c>
      <c r="AS601" s="1" t="e">
        <f>_xlfn.XLOOKUP($L601,Pos!$A:$A,Pos!AI:AI,_xlfn.XLOOKUP($L601,#REF!,#REF!, ""), 0)</f>
        <v>#REF!</v>
      </c>
      <c r="AT601" s="1" t="e">
        <f>_xlfn.XLOOKUP($L601,Pos!$A:$A,Pos!AJ:AJ,_xlfn.XLOOKUP($L601,#REF!,#REF!, ""), 0)</f>
        <v>#REF!</v>
      </c>
      <c r="AU601" s="1" t="e">
        <f>_xlfn.XLOOKUP($L601,Pos!$A:$A,Pos!AK:AK,_xlfn.XLOOKUP($L601,#REF!,#REF!, ""), 0)</f>
        <v>#REF!</v>
      </c>
      <c r="AV601" s="1" t="e">
        <f>_xlfn.XLOOKUP($L601,Pos!$A:$A,Pos!AL:AL,_xlfn.XLOOKUP($L601,#REF!,#REF!, ""), 0)</f>
        <v>#REF!</v>
      </c>
      <c r="AW601" s="1" t="e">
        <f>_xlfn.XLOOKUP($L601,Pos!$A:$A,Pos!AM:AM,_xlfn.XLOOKUP($L601,#REF!,#REF!, ""), 0)</f>
        <v>#REF!</v>
      </c>
      <c r="AX601" s="1" t="e">
        <f>_xlfn.XLOOKUP($L601,Pos!$A:$A,Pos!AN:AN,_xlfn.XLOOKUP($L601,#REF!,#REF!, ""), 0)</f>
        <v>#REF!</v>
      </c>
      <c r="AY601" s="1" t="e">
        <f>_xlfn.XLOOKUP($L601,Pos!$A:$A,Pos!AO:AO,_xlfn.XLOOKUP($L601,#REF!,#REF!, ""), 0)</f>
        <v>#REF!</v>
      </c>
      <c r="AZ601" s="7" t="str">
        <f t="shared" si="188"/>
        <v>OUT</v>
      </c>
      <c r="BA601" s="1">
        <f>IF(OR(_xlfn.XLOOKUP(L601,Pos!B:B,Pos!L:L,FALSE)="ESG Reason",_xlfn.XLOOKUP(L601,Pos!B:B,Pos!L:L,FALSE)="Blacklisted"),1,0)</f>
        <v>0</v>
      </c>
      <c r="BC601" s="11">
        <v>1.2725784536927219E-10</v>
      </c>
      <c r="BD601" s="11">
        <f>_xlfn.XLOOKUP($L601,Pos!$B:$B,Pos!H:H,0, 0)</f>
        <v>0</v>
      </c>
      <c r="BE601" s="11">
        <f>_xlfn.XLOOKUP($L601,Pos!$B:$B,Pos!I:I,0, 0)</f>
        <v>3.5264879888781718E-4</v>
      </c>
      <c r="BF601" s="18">
        <f t="shared" si="189"/>
        <v>3.5264879888781718E-4</v>
      </c>
      <c r="BG601" s="1">
        <f t="shared" si="190"/>
        <v>2</v>
      </c>
      <c r="BH601" s="1">
        <f t="shared" si="191"/>
        <v>2</v>
      </c>
      <c r="BI601" s="18">
        <f t="shared" si="192"/>
        <v>1.2725784536927219E-10</v>
      </c>
      <c r="BJ601" s="3">
        <f t="shared" si="193"/>
        <v>0</v>
      </c>
      <c r="BK601" s="18">
        <f t="shared" si="194"/>
        <v>0</v>
      </c>
    </row>
    <row r="602" spans="3:63" x14ac:dyDescent="0.25">
      <c r="C602" s="3"/>
      <c r="D602" s="3"/>
      <c r="E602" s="3"/>
      <c r="F602" s="3"/>
      <c r="G602" s="51" t="s">
        <v>543</v>
      </c>
      <c r="H602" s="8" t="str">
        <f t="shared" si="184"/>
        <v>0%North America</v>
      </c>
      <c r="I602" s="11" cm="1">
        <f t="array" ref="I602">IF(
   AZ602 = "OUT", 0,IF(
   BD602 &gt;= LARGE(IF(ISNUMBER(BD:BD), BD:BD), 3),
   BE602 - 0.001,
   IF(BE602 &gt;=VLOOKUP(P602,mapping!$A:$B,2,FALSE), BE602,VLOOKUP(P602,mapping!$A$2:$B$8,2,FALSE))
))</f>
        <v>0</v>
      </c>
      <c r="J602" s="11" cm="1">
        <f t="array" ref="J602">IF(
    AZ602="OUT",0,IF(IF(
                      BD602&gt;=LARGE(IF(ISNUMBER(BD:BD),BD:BD),3),
                      BE602+0.001,
                      VLOOKUP(H602,mapping!$D:$E,2,FALSE)
                      )&gt;I602,
                   IF(
                      BD602&gt;=LARGE(IF(ISNUMBER(BD:BD),BD:BD),3),
                      BE602+0.001,
                      VLOOKUP(H602,mapping!$D:$E,2,FALSE)
                      ),
                   I602+0.002))</f>
        <v>0</v>
      </c>
      <c r="K602" s="8">
        <f t="shared" si="185"/>
        <v>3.5225183855404482E-4</v>
      </c>
      <c r="L602" s="1" t="str">
        <f>Pos!B840</f>
        <v>US0394831020</v>
      </c>
      <c r="M602" s="1" t="str">
        <f>_xlfn.XLOOKUP($L602,Pos!B:B,Pos!D:D,, 0)</f>
        <v>Archer-Daniels-Midland Company</v>
      </c>
      <c r="N602" s="1" t="str">
        <f>_xlfn.XLOOKUP($L602,Pos!B:B,Pos!E:E,, 0)</f>
        <v>Food, Beverage &amp; Tobacco</v>
      </c>
      <c r="O602" s="1" t="str">
        <f t="shared" si="186"/>
        <v>Food, Beverage &amp; Tobacco_North America</v>
      </c>
      <c r="P602" s="1" t="str">
        <f>_xlfn.XLOOKUP($L602,Pos!B:B,Pos!F:F,, 0)</f>
        <v>North America</v>
      </c>
      <c r="Q602" s="1">
        <v>0</v>
      </c>
      <c r="R602" s="9">
        <f>_xlfn.XLOOKUP($L602,Pos!$B:$B,Pos!N:N,0, 0)</f>
        <v>6.04</v>
      </c>
      <c r="S602" s="9">
        <f>_xlfn.XLOOKUP($L602,Pos!$B:$B,Pos!O:O,0, 0)</f>
        <v>6.6171670000000002</v>
      </c>
      <c r="T602" s="9">
        <f>_xlfn.XLOOKUP($L602,Pos!$B:$B,Pos!P:P,0, 0)</f>
        <v>4.05</v>
      </c>
      <c r="U602" s="9">
        <f>_xlfn.XLOOKUP($L602,Pos!$B:$B,Pos!Q:Q,0, 0)</f>
        <v>2.6</v>
      </c>
      <c r="V602" s="9">
        <f>_xlfn.XLOOKUP($L602,Pos!$B:$B,Pos!R:R,0, 0)</f>
        <v>3.733333</v>
      </c>
      <c r="W602" s="9">
        <f>_xlfn.XLOOKUP($L602,Pos!$B:$B,Pos!S:S,0, 0)</f>
        <v>1.0733330000000001</v>
      </c>
      <c r="X602" s="9" t="str">
        <f>_xlfn.XLOOKUP($L602,Pos!$B:$B,Pos!J:J,0, 0)</f>
        <v>Hold</v>
      </c>
      <c r="Y602" s="1">
        <v>0</v>
      </c>
      <c r="Z602" s="1">
        <v>0</v>
      </c>
      <c r="AA602" s="1">
        <f t="shared" si="187"/>
        <v>0</v>
      </c>
      <c r="AB602" s="9">
        <f>_xlfn.XLOOKUP(L602,Pos!B:B,Pos!K:K,-1,0)</f>
        <v>6.1904761904761907</v>
      </c>
      <c r="AC602" s="1" t="e">
        <f>_xlfn.XLOOKUP($L602,Pos!$A:$A,Pos!S:S,_xlfn.XLOOKUP($L602,#REF!,#REF!, ""), 0)</f>
        <v>#REF!</v>
      </c>
      <c r="AD602" s="1" t="e">
        <f>_xlfn.XLOOKUP($L602,Pos!$A:$A,Pos!T:T,_xlfn.XLOOKUP($L602,#REF!,#REF!, ""), 0)</f>
        <v>#REF!</v>
      </c>
      <c r="AE602" s="1" t="e">
        <f>_xlfn.XLOOKUP($L602,Pos!$A:$A,Pos!U:U,_xlfn.XLOOKUP($L602,#REF!,#REF!, ""), 0)</f>
        <v>#REF!</v>
      </c>
      <c r="AF602" s="1" t="e">
        <f>_xlfn.XLOOKUP($L602,Pos!$A:$A,Pos!V:V,_xlfn.XLOOKUP($L602,#REF!,#REF!, ""), 0)</f>
        <v>#REF!</v>
      </c>
      <c r="AG602" s="1" t="e">
        <f>_xlfn.XLOOKUP($L602,Pos!$A:$A,Pos!W:W,_xlfn.XLOOKUP($L602,#REF!,#REF!, ""), 0)</f>
        <v>#REF!</v>
      </c>
      <c r="AH602" s="1" t="e">
        <f>_xlfn.XLOOKUP($L602,Pos!$A:$A,Pos!X:X,_xlfn.XLOOKUP($L602,#REF!,#REF!, ""), 0)</f>
        <v>#REF!</v>
      </c>
      <c r="AI602" s="1" t="e">
        <f>_xlfn.XLOOKUP($L602,Pos!$A:$A,Pos!Y:Y,_xlfn.XLOOKUP($L602,#REF!,#REF!, ""), 0)</f>
        <v>#REF!</v>
      </c>
      <c r="AJ602" s="1" t="e">
        <f>_xlfn.XLOOKUP($L602,Pos!$A:$A,Pos!Z:Z,_xlfn.XLOOKUP($L602,#REF!,#REF!, ""), 0)</f>
        <v>#REF!</v>
      </c>
      <c r="AK602" s="1" t="e">
        <f>_xlfn.XLOOKUP($L602,Pos!$A:$A,Pos!AA:AA,_xlfn.XLOOKUP($L602,#REF!,#REF!, ""), 0)</f>
        <v>#REF!</v>
      </c>
      <c r="AL602" s="1" t="e">
        <f>_xlfn.XLOOKUP($L602,Pos!$A:$A,Pos!AB:AB,_xlfn.XLOOKUP($L602,#REF!,#REF!, ""), 0)</f>
        <v>#REF!</v>
      </c>
      <c r="AM602" s="1" t="e">
        <f>_xlfn.XLOOKUP($L602,Pos!$A:$A,Pos!AC:AC,_xlfn.XLOOKUP($L602,#REF!,#REF!, ""), 0)</f>
        <v>#REF!</v>
      </c>
      <c r="AN602" s="1" t="e">
        <f>_xlfn.XLOOKUP($L602,Pos!$A:$A,Pos!AD:AD,_xlfn.XLOOKUP($L602,#REF!,#REF!, ""), 0)</f>
        <v>#REF!</v>
      </c>
      <c r="AO602" s="1" t="e">
        <f>_xlfn.XLOOKUP($L602,Pos!$A:$A,Pos!AE:AE,_xlfn.XLOOKUP($L602,#REF!,#REF!, ""), 0)</f>
        <v>#REF!</v>
      </c>
      <c r="AP602" s="1" t="e">
        <f>_xlfn.XLOOKUP($L602,Pos!$A:$A,Pos!AF:AF,_xlfn.XLOOKUP($L602,#REF!,#REF!, ""), 0)</f>
        <v>#REF!</v>
      </c>
      <c r="AQ602" s="1" t="e">
        <f>_xlfn.XLOOKUP($L602,Pos!$A:$A,Pos!AG:AG,_xlfn.XLOOKUP($L602,#REF!,#REF!, ""), 0)</f>
        <v>#REF!</v>
      </c>
      <c r="AR602" s="1" t="e">
        <f>_xlfn.XLOOKUP($L602,Pos!$A:$A,Pos!AH:AH,_xlfn.XLOOKUP($L602,#REF!,#REF!, ""), 0)</f>
        <v>#REF!</v>
      </c>
      <c r="AS602" s="1" t="e">
        <f>_xlfn.XLOOKUP($L602,Pos!$A:$A,Pos!AI:AI,_xlfn.XLOOKUP($L602,#REF!,#REF!, ""), 0)</f>
        <v>#REF!</v>
      </c>
      <c r="AT602" s="1" t="e">
        <f>_xlfn.XLOOKUP($L602,Pos!$A:$A,Pos!AJ:AJ,_xlfn.XLOOKUP($L602,#REF!,#REF!, ""), 0)</f>
        <v>#REF!</v>
      </c>
      <c r="AU602" s="1" t="e">
        <f>_xlfn.XLOOKUP($L602,Pos!$A:$A,Pos!AK:AK,_xlfn.XLOOKUP($L602,#REF!,#REF!, ""), 0)</f>
        <v>#REF!</v>
      </c>
      <c r="AV602" s="1" t="e">
        <f>_xlfn.XLOOKUP($L602,Pos!$A:$A,Pos!AL:AL,_xlfn.XLOOKUP($L602,#REF!,#REF!, ""), 0)</f>
        <v>#REF!</v>
      </c>
      <c r="AW602" s="1" t="e">
        <f>_xlfn.XLOOKUP($L602,Pos!$A:$A,Pos!AM:AM,_xlfn.XLOOKUP($L602,#REF!,#REF!, ""), 0)</f>
        <v>#REF!</v>
      </c>
      <c r="AX602" s="1" t="e">
        <f>_xlfn.XLOOKUP($L602,Pos!$A:$A,Pos!AN:AN,_xlfn.XLOOKUP($L602,#REF!,#REF!, ""), 0)</f>
        <v>#REF!</v>
      </c>
      <c r="AY602" s="1" t="e">
        <f>_xlfn.XLOOKUP($L602,Pos!$A:$A,Pos!AO:AO,_xlfn.XLOOKUP($L602,#REF!,#REF!, ""), 0)</f>
        <v>#REF!</v>
      </c>
      <c r="AZ602" s="7" t="str">
        <f t="shared" si="188"/>
        <v>OUT</v>
      </c>
      <c r="BA602" s="1">
        <f>IF(OR(_xlfn.XLOOKUP(L602,Pos!B:B,Pos!L:L,FALSE)="ESG Reason",_xlfn.XLOOKUP(L602,Pos!B:B,Pos!L:L,FALSE)="Blacklisted"),1,0)</f>
        <v>0</v>
      </c>
      <c r="BC602" s="11">
        <v>8.7898396531314011E-11</v>
      </c>
      <c r="BD602" s="11">
        <f>_xlfn.XLOOKUP($L602,Pos!$B:$B,Pos!H:H,0, 0)</f>
        <v>0</v>
      </c>
      <c r="BE602" s="11">
        <f>_xlfn.XLOOKUP($L602,Pos!$B:$B,Pos!I:I,0, 0)</f>
        <v>3.5225183855404482E-4</v>
      </c>
      <c r="BF602" s="18">
        <f t="shared" si="189"/>
        <v>3.5225183855404482E-4</v>
      </c>
      <c r="BG602" s="1">
        <f t="shared" si="190"/>
        <v>1</v>
      </c>
      <c r="BH602" s="1">
        <f t="shared" si="191"/>
        <v>27</v>
      </c>
      <c r="BI602" s="18">
        <f t="shared" si="192"/>
        <v>8.7898396531314011E-11</v>
      </c>
      <c r="BJ602" s="3">
        <f t="shared" si="193"/>
        <v>0</v>
      </c>
      <c r="BK602" s="18">
        <f t="shared" si="194"/>
        <v>0</v>
      </c>
    </row>
    <row r="603" spans="3:63" x14ac:dyDescent="0.25">
      <c r="C603" s="3"/>
      <c r="D603" s="3"/>
      <c r="E603" s="3"/>
      <c r="F603" s="3"/>
      <c r="G603" s="51" t="s">
        <v>534</v>
      </c>
      <c r="H603" s="8" t="str">
        <f t="shared" si="184"/>
        <v>0%West Europe</v>
      </c>
      <c r="I603" s="11" cm="1">
        <f t="array" ref="I603">IF(
   AZ603 = "OUT", 0,IF(
   BD603 &gt;= LARGE(IF(ISNUMBER(BD:BD), BD:BD), 3),
   BE603 - 0.001,
   IF(BE603 &gt;=VLOOKUP(P603,mapping!$A:$B,2,FALSE), BE603,VLOOKUP(P603,mapping!$A$2:$B$8,2,FALSE))
))</f>
        <v>0</v>
      </c>
      <c r="J603" s="11" cm="1">
        <f t="array" ref="J603">IF(
    AZ603="OUT",0,IF(IF(
                      BD603&gt;=LARGE(IF(ISNUMBER(BD:BD),BD:BD),3),
                      BE603+0.001,
                      VLOOKUP(H603,mapping!$D:$E,2,FALSE)
                      )&gt;I603,
                   IF(
                      BD603&gt;=LARGE(IF(ISNUMBER(BD:BD),BD:BD),3),
                      BE603+0.001,
                      VLOOKUP(H603,mapping!$D:$E,2,FALSE)
                      ),
                   I603+0.002))</f>
        <v>0</v>
      </c>
      <c r="K603" s="8">
        <f t="shared" si="185"/>
        <v>3.5218802885564538E-4</v>
      </c>
      <c r="L603" s="1" t="str">
        <f>Pos!B192</f>
        <v>CH1243598427</v>
      </c>
      <c r="M603" s="1" t="str">
        <f>_xlfn.XLOOKUP($L603,Pos!B:B,Pos!D:D,, 0)</f>
        <v>Sandoz Group Ltd</v>
      </c>
      <c r="N603" s="1" t="str">
        <f>_xlfn.XLOOKUP($L603,Pos!B:B,Pos!E:E,, 0)</f>
        <v>Health Care</v>
      </c>
      <c r="O603" s="1" t="str">
        <f t="shared" si="186"/>
        <v>Health Care_West Europe</v>
      </c>
      <c r="P603" s="1" t="str">
        <f>_xlfn.XLOOKUP($L603,Pos!B:B,Pos!F:F,, 0)</f>
        <v>West Europe</v>
      </c>
      <c r="Q603" s="1">
        <v>0</v>
      </c>
      <c r="R603" s="9">
        <f>_xlfn.XLOOKUP($L603,Pos!$B:$B,Pos!N:N,0, 0)</f>
        <v>4.5199999999999996</v>
      </c>
      <c r="S603" s="9">
        <f>_xlfn.XLOOKUP($L603,Pos!$B:$B,Pos!O:O,0, 0)</f>
        <v>3.4634999999999998</v>
      </c>
      <c r="T603" s="9">
        <f>_xlfn.XLOOKUP($L603,Pos!$B:$B,Pos!P:P,0, 0)</f>
        <v>3.0249999999999999</v>
      </c>
      <c r="U603" s="9">
        <f>_xlfn.XLOOKUP($L603,Pos!$B:$B,Pos!Q:Q,0, 0)</f>
        <v>8.6</v>
      </c>
      <c r="V603" s="9">
        <f>_xlfn.XLOOKUP($L603,Pos!$B:$B,Pos!R:R,0, 0)</f>
        <v>7.4</v>
      </c>
      <c r="W603" s="9">
        <f>_xlfn.XLOOKUP($L603,Pos!$B:$B,Pos!S:S,0, 0)</f>
        <v>2.8333330000000001</v>
      </c>
      <c r="X603" s="9" t="str">
        <f>_xlfn.XLOOKUP($L603,Pos!$B:$B,Pos!J:J,0, 0)</f>
        <v>Outperform</v>
      </c>
      <c r="Y603" s="1">
        <v>0</v>
      </c>
      <c r="Z603" s="1">
        <v>0</v>
      </c>
      <c r="AA603" s="1">
        <f t="shared" si="187"/>
        <v>0</v>
      </c>
      <c r="AB603" s="9">
        <f>_xlfn.XLOOKUP(L603,Pos!B:B,Pos!K:K,-1,0)</f>
        <v>1.6216216216216219</v>
      </c>
      <c r="AC603" s="1" t="e">
        <f>_xlfn.XLOOKUP($L603,Pos!$A:$A,Pos!S:S,_xlfn.XLOOKUP($L603,#REF!,#REF!, ""), 0)</f>
        <v>#REF!</v>
      </c>
      <c r="AD603" s="1" t="e">
        <f>_xlfn.XLOOKUP($L603,Pos!$A:$A,Pos!T:T,_xlfn.XLOOKUP($L603,#REF!,#REF!, ""), 0)</f>
        <v>#REF!</v>
      </c>
      <c r="AE603" s="1" t="e">
        <f>_xlfn.XLOOKUP($L603,Pos!$A:$A,Pos!U:U,_xlfn.XLOOKUP($L603,#REF!,#REF!, ""), 0)</f>
        <v>#REF!</v>
      </c>
      <c r="AF603" s="1" t="e">
        <f>_xlfn.XLOOKUP($L603,Pos!$A:$A,Pos!V:V,_xlfn.XLOOKUP($L603,#REF!,#REF!, ""), 0)</f>
        <v>#REF!</v>
      </c>
      <c r="AG603" s="1" t="e">
        <f>_xlfn.XLOOKUP($L603,Pos!$A:$A,Pos!W:W,_xlfn.XLOOKUP($L603,#REF!,#REF!, ""), 0)</f>
        <v>#REF!</v>
      </c>
      <c r="AH603" s="1" t="e">
        <f>_xlfn.XLOOKUP($L603,Pos!$A:$A,Pos!X:X,_xlfn.XLOOKUP($L603,#REF!,#REF!, ""), 0)</f>
        <v>#REF!</v>
      </c>
      <c r="AI603" s="1" t="e">
        <f>_xlfn.XLOOKUP($L603,Pos!$A:$A,Pos!Y:Y,_xlfn.XLOOKUP($L603,#REF!,#REF!, ""), 0)</f>
        <v>#REF!</v>
      </c>
      <c r="AJ603" s="1" t="e">
        <f>_xlfn.XLOOKUP($L603,Pos!$A:$A,Pos!Z:Z,_xlfn.XLOOKUP($L603,#REF!,#REF!, ""), 0)</f>
        <v>#REF!</v>
      </c>
      <c r="AK603" s="1" t="e">
        <f>_xlfn.XLOOKUP($L603,Pos!$A:$A,Pos!AA:AA,_xlfn.XLOOKUP($L603,#REF!,#REF!, ""), 0)</f>
        <v>#REF!</v>
      </c>
      <c r="AL603" s="1" t="e">
        <f>_xlfn.XLOOKUP($L603,Pos!$A:$A,Pos!AB:AB,_xlfn.XLOOKUP($L603,#REF!,#REF!, ""), 0)</f>
        <v>#REF!</v>
      </c>
      <c r="AM603" s="1" t="e">
        <f>_xlfn.XLOOKUP($L603,Pos!$A:$A,Pos!AC:AC,_xlfn.XLOOKUP($L603,#REF!,#REF!, ""), 0)</f>
        <v>#REF!</v>
      </c>
      <c r="AN603" s="1" t="e">
        <f>_xlfn.XLOOKUP($L603,Pos!$A:$A,Pos!AD:AD,_xlfn.XLOOKUP($L603,#REF!,#REF!, ""), 0)</f>
        <v>#REF!</v>
      </c>
      <c r="AO603" s="1" t="e">
        <f>_xlfn.XLOOKUP($L603,Pos!$A:$A,Pos!AE:AE,_xlfn.XLOOKUP($L603,#REF!,#REF!, ""), 0)</f>
        <v>#REF!</v>
      </c>
      <c r="AP603" s="1" t="e">
        <f>_xlfn.XLOOKUP($L603,Pos!$A:$A,Pos!AF:AF,_xlfn.XLOOKUP($L603,#REF!,#REF!, ""), 0)</f>
        <v>#REF!</v>
      </c>
      <c r="AQ603" s="1" t="e">
        <f>_xlfn.XLOOKUP($L603,Pos!$A:$A,Pos!AG:AG,_xlfn.XLOOKUP($L603,#REF!,#REF!, ""), 0)</f>
        <v>#REF!</v>
      </c>
      <c r="AR603" s="1" t="e">
        <f>_xlfn.XLOOKUP($L603,Pos!$A:$A,Pos!AH:AH,_xlfn.XLOOKUP($L603,#REF!,#REF!, ""), 0)</f>
        <v>#REF!</v>
      </c>
      <c r="AS603" s="1" t="e">
        <f>_xlfn.XLOOKUP($L603,Pos!$A:$A,Pos!AI:AI,_xlfn.XLOOKUP($L603,#REF!,#REF!, ""), 0)</f>
        <v>#REF!</v>
      </c>
      <c r="AT603" s="1" t="e">
        <f>_xlfn.XLOOKUP($L603,Pos!$A:$A,Pos!AJ:AJ,_xlfn.XLOOKUP($L603,#REF!,#REF!, ""), 0)</f>
        <v>#REF!</v>
      </c>
      <c r="AU603" s="1" t="e">
        <f>_xlfn.XLOOKUP($L603,Pos!$A:$A,Pos!AK:AK,_xlfn.XLOOKUP($L603,#REF!,#REF!, ""), 0)</f>
        <v>#REF!</v>
      </c>
      <c r="AV603" s="1" t="e">
        <f>_xlfn.XLOOKUP($L603,Pos!$A:$A,Pos!AL:AL,_xlfn.XLOOKUP($L603,#REF!,#REF!, ""), 0)</f>
        <v>#REF!</v>
      </c>
      <c r="AW603" s="1" t="e">
        <f>_xlfn.XLOOKUP($L603,Pos!$A:$A,Pos!AM:AM,_xlfn.XLOOKUP($L603,#REF!,#REF!, ""), 0)</f>
        <v>#REF!</v>
      </c>
      <c r="AX603" s="1" t="e">
        <f>_xlfn.XLOOKUP($L603,Pos!$A:$A,Pos!AN:AN,_xlfn.XLOOKUP($L603,#REF!,#REF!, ""), 0)</f>
        <v>#REF!</v>
      </c>
      <c r="AY603" s="1" t="e">
        <f>_xlfn.XLOOKUP($L603,Pos!$A:$A,Pos!AO:AO,_xlfn.XLOOKUP($L603,#REF!,#REF!, ""), 0)</f>
        <v>#REF!</v>
      </c>
      <c r="AZ603" s="7" t="str">
        <f t="shared" si="188"/>
        <v>OUT</v>
      </c>
      <c r="BA603" s="1">
        <f>IF(OR(_xlfn.XLOOKUP(L603,Pos!B:B,Pos!L:L,FALSE)="ESG Reason",_xlfn.XLOOKUP(L603,Pos!B:B,Pos!L:L,FALSE)="Blacklisted"),1,0)</f>
        <v>0</v>
      </c>
      <c r="BC603" s="11">
        <v>8.6140575269852839E-11</v>
      </c>
      <c r="BD603" s="11">
        <f>_xlfn.XLOOKUP($L603,Pos!$B:$B,Pos!H:H,0, 0)</f>
        <v>0</v>
      </c>
      <c r="BE603" s="11">
        <f>_xlfn.XLOOKUP($L603,Pos!$B:$B,Pos!I:I,0, 0)</f>
        <v>3.5218802885564538E-4</v>
      </c>
      <c r="BF603" s="18">
        <f t="shared" si="189"/>
        <v>3.5218802885564538E-4</v>
      </c>
      <c r="BG603" s="1">
        <f t="shared" si="190"/>
        <v>2</v>
      </c>
      <c r="BH603" s="1">
        <f t="shared" si="191"/>
        <v>9</v>
      </c>
      <c r="BI603" s="18">
        <f t="shared" si="192"/>
        <v>8.6140575269852839E-11</v>
      </c>
      <c r="BJ603" s="3">
        <f t="shared" si="193"/>
        <v>0</v>
      </c>
      <c r="BK603" s="18">
        <f t="shared" si="194"/>
        <v>0</v>
      </c>
    </row>
    <row r="604" spans="3:63" x14ac:dyDescent="0.25">
      <c r="C604" s="3"/>
      <c r="D604" s="3"/>
      <c r="E604" s="3"/>
      <c r="F604" s="3"/>
      <c r="G604" s="51" t="s">
        <v>532</v>
      </c>
      <c r="H604" s="8" t="str">
        <f t="shared" si="184"/>
        <v>0%North America</v>
      </c>
      <c r="I604" s="11" cm="1">
        <f t="array" ref="I604">IF(
   AZ604 = "OUT", 0,IF(
   BD604 &gt;= LARGE(IF(ISNUMBER(BD:BD), BD:BD), 3),
   BE604 - 0.001,
   IF(BE604 &gt;=VLOOKUP(P604,mapping!$A:$B,2,FALSE), BE604,VLOOKUP(P604,mapping!$A$2:$B$8,2,FALSE))
))</f>
        <v>0</v>
      </c>
      <c r="J604" s="11" cm="1">
        <f t="array" ref="J604">IF(
    AZ604="OUT",0,IF(IF(
                      BD604&gt;=LARGE(IF(ISNUMBER(BD:BD),BD:BD),3),
                      BE604+0.001,
                      VLOOKUP(H604,mapping!$D:$E,2,FALSE)
                      )&gt;I604,
                   IF(
                      BD604&gt;=LARGE(IF(ISNUMBER(BD:BD),BD:BD),3),
                      BE604+0.001,
                      VLOOKUP(H604,mapping!$D:$E,2,FALSE)
                      ),
                   I604+0.002))</f>
        <v>0</v>
      </c>
      <c r="K604" s="8">
        <f t="shared" si="185"/>
        <v>3.5162294296856689E-4</v>
      </c>
      <c r="L604" s="1" t="str">
        <f>Pos!B1117</f>
        <v>US5950171042</v>
      </c>
      <c r="M604" s="1" t="str">
        <f>_xlfn.XLOOKUP($L604,Pos!B:B,Pos!D:D,, 0)</f>
        <v>Microchip Technology Incorporated</v>
      </c>
      <c r="N604" s="1" t="str">
        <f>_xlfn.XLOOKUP($L604,Pos!B:B,Pos!E:E,, 0)</f>
        <v>Technology</v>
      </c>
      <c r="O604" s="1" t="str">
        <f t="shared" si="186"/>
        <v>Technology_North America</v>
      </c>
      <c r="P604" s="1" t="str">
        <f>_xlfn.XLOOKUP($L604,Pos!B:B,Pos!F:F,, 0)</f>
        <v>North America</v>
      </c>
      <c r="Q604" s="1">
        <v>0</v>
      </c>
      <c r="R604" s="9">
        <f>_xlfn.XLOOKUP($L604,Pos!$B:$B,Pos!N:N,0, 0)</f>
        <v>6.53</v>
      </c>
      <c r="S604" s="9">
        <f>_xlfn.XLOOKUP($L604,Pos!$B:$B,Pos!O:O,0, 0)</f>
        <v>4.3420829999999997</v>
      </c>
      <c r="T604" s="9">
        <f>_xlfn.XLOOKUP($L604,Pos!$B:$B,Pos!P:P,0, 0)</f>
        <v>0.9</v>
      </c>
      <c r="U604" s="9">
        <f>_xlfn.XLOOKUP($L604,Pos!$B:$B,Pos!Q:Q,0, 0)</f>
        <v>3.5</v>
      </c>
      <c r="V604" s="9">
        <f>_xlfn.XLOOKUP($L604,Pos!$B:$B,Pos!R:R,0, 0)</f>
        <v>3.4</v>
      </c>
      <c r="W604" s="9">
        <f>_xlfn.XLOOKUP($L604,Pos!$B:$B,Pos!S:S,0, 0)</f>
        <v>1.9683330000000001</v>
      </c>
      <c r="X604" s="9" t="str">
        <f>_xlfn.XLOOKUP($L604,Pos!$B:$B,Pos!J:J,0, 0)</f>
        <v>Outperform</v>
      </c>
      <c r="Y604" s="1">
        <v>0</v>
      </c>
      <c r="Z604" s="1">
        <v>0</v>
      </c>
      <c r="AA604" s="1">
        <f t="shared" si="187"/>
        <v>0</v>
      </c>
      <c r="AB604" s="9">
        <f>_xlfn.XLOOKUP(L604,Pos!B:B,Pos!K:K,-1,0)</f>
        <v>2.474226804123711</v>
      </c>
      <c r="AC604" s="1" t="e">
        <f>_xlfn.XLOOKUP($L604,Pos!$A:$A,Pos!S:S,_xlfn.XLOOKUP($L604,#REF!,#REF!, ""), 0)</f>
        <v>#REF!</v>
      </c>
      <c r="AD604" s="1" t="e">
        <f>_xlfn.XLOOKUP($L604,Pos!$A:$A,Pos!T:T,_xlfn.XLOOKUP($L604,#REF!,#REF!, ""), 0)</f>
        <v>#REF!</v>
      </c>
      <c r="AE604" s="1" t="e">
        <f>_xlfn.XLOOKUP($L604,Pos!$A:$A,Pos!U:U,_xlfn.XLOOKUP($L604,#REF!,#REF!, ""), 0)</f>
        <v>#REF!</v>
      </c>
      <c r="AF604" s="1" t="e">
        <f>_xlfn.XLOOKUP($L604,Pos!$A:$A,Pos!V:V,_xlfn.XLOOKUP($L604,#REF!,#REF!, ""), 0)</f>
        <v>#REF!</v>
      </c>
      <c r="AG604" s="1" t="e">
        <f>_xlfn.XLOOKUP($L604,Pos!$A:$A,Pos!W:W,_xlfn.XLOOKUP($L604,#REF!,#REF!, ""), 0)</f>
        <v>#REF!</v>
      </c>
      <c r="AH604" s="1" t="e">
        <f>_xlfn.XLOOKUP($L604,Pos!$A:$A,Pos!X:X,_xlfn.XLOOKUP($L604,#REF!,#REF!, ""), 0)</f>
        <v>#REF!</v>
      </c>
      <c r="AI604" s="1" t="e">
        <f>_xlfn.XLOOKUP($L604,Pos!$A:$A,Pos!Y:Y,_xlfn.XLOOKUP($L604,#REF!,#REF!, ""), 0)</f>
        <v>#REF!</v>
      </c>
      <c r="AJ604" s="1" t="e">
        <f>_xlfn.XLOOKUP($L604,Pos!$A:$A,Pos!Z:Z,_xlfn.XLOOKUP($L604,#REF!,#REF!, ""), 0)</f>
        <v>#REF!</v>
      </c>
      <c r="AK604" s="1" t="e">
        <f>_xlfn.XLOOKUP($L604,Pos!$A:$A,Pos!AA:AA,_xlfn.XLOOKUP($L604,#REF!,#REF!, ""), 0)</f>
        <v>#REF!</v>
      </c>
      <c r="AL604" s="1" t="e">
        <f>_xlfn.XLOOKUP($L604,Pos!$A:$A,Pos!AB:AB,_xlfn.XLOOKUP($L604,#REF!,#REF!, ""), 0)</f>
        <v>#REF!</v>
      </c>
      <c r="AM604" s="1" t="e">
        <f>_xlfn.XLOOKUP($L604,Pos!$A:$A,Pos!AC:AC,_xlfn.XLOOKUP($L604,#REF!,#REF!, ""), 0)</f>
        <v>#REF!</v>
      </c>
      <c r="AN604" s="1" t="e">
        <f>_xlfn.XLOOKUP($L604,Pos!$A:$A,Pos!AD:AD,_xlfn.XLOOKUP($L604,#REF!,#REF!, ""), 0)</f>
        <v>#REF!</v>
      </c>
      <c r="AO604" s="1" t="e">
        <f>_xlfn.XLOOKUP($L604,Pos!$A:$A,Pos!AE:AE,_xlfn.XLOOKUP($L604,#REF!,#REF!, ""), 0)</f>
        <v>#REF!</v>
      </c>
      <c r="AP604" s="1" t="e">
        <f>_xlfn.XLOOKUP($L604,Pos!$A:$A,Pos!AF:AF,_xlfn.XLOOKUP($L604,#REF!,#REF!, ""), 0)</f>
        <v>#REF!</v>
      </c>
      <c r="AQ604" s="1" t="e">
        <f>_xlfn.XLOOKUP($L604,Pos!$A:$A,Pos!AG:AG,_xlfn.XLOOKUP($L604,#REF!,#REF!, ""), 0)</f>
        <v>#REF!</v>
      </c>
      <c r="AR604" s="1" t="e">
        <f>_xlfn.XLOOKUP($L604,Pos!$A:$A,Pos!AH:AH,_xlfn.XLOOKUP($L604,#REF!,#REF!, ""), 0)</f>
        <v>#REF!</v>
      </c>
      <c r="AS604" s="1" t="e">
        <f>_xlfn.XLOOKUP($L604,Pos!$A:$A,Pos!AI:AI,_xlfn.XLOOKUP($L604,#REF!,#REF!, ""), 0)</f>
        <v>#REF!</v>
      </c>
      <c r="AT604" s="1" t="e">
        <f>_xlfn.XLOOKUP($L604,Pos!$A:$A,Pos!AJ:AJ,_xlfn.XLOOKUP($L604,#REF!,#REF!, ""), 0)</f>
        <v>#REF!</v>
      </c>
      <c r="AU604" s="1" t="e">
        <f>_xlfn.XLOOKUP($L604,Pos!$A:$A,Pos!AK:AK,_xlfn.XLOOKUP($L604,#REF!,#REF!, ""), 0)</f>
        <v>#REF!</v>
      </c>
      <c r="AV604" s="1" t="e">
        <f>_xlfn.XLOOKUP($L604,Pos!$A:$A,Pos!AL:AL,_xlfn.XLOOKUP($L604,#REF!,#REF!, ""), 0)</f>
        <v>#REF!</v>
      </c>
      <c r="AW604" s="1" t="e">
        <f>_xlfn.XLOOKUP($L604,Pos!$A:$A,Pos!AM:AM,_xlfn.XLOOKUP($L604,#REF!,#REF!, ""), 0)</f>
        <v>#REF!</v>
      </c>
      <c r="AX604" s="1" t="e">
        <f>_xlfn.XLOOKUP($L604,Pos!$A:$A,Pos!AN:AN,_xlfn.XLOOKUP($L604,#REF!,#REF!, ""), 0)</f>
        <v>#REF!</v>
      </c>
      <c r="AY604" s="1" t="e">
        <f>_xlfn.XLOOKUP($L604,Pos!$A:$A,Pos!AO:AO,_xlfn.XLOOKUP($L604,#REF!,#REF!, ""), 0)</f>
        <v>#REF!</v>
      </c>
      <c r="AZ604" s="7" t="str">
        <f t="shared" si="188"/>
        <v>OUT</v>
      </c>
      <c r="BA604" s="1">
        <f>IF(OR(_xlfn.XLOOKUP(L604,Pos!B:B,Pos!L:L,FALSE)="ESG Reason",_xlfn.XLOOKUP(L604,Pos!B:B,Pos!L:L,FALSE)="Blacklisted"),1,0)</f>
        <v>0</v>
      </c>
      <c r="BC604" s="11">
        <v>1.9841977164197891E-10</v>
      </c>
      <c r="BD604" s="11">
        <f>_xlfn.XLOOKUP($L604,Pos!$B:$B,Pos!H:H,0, 0)</f>
        <v>0</v>
      </c>
      <c r="BE604" s="11">
        <f>_xlfn.XLOOKUP($L604,Pos!$B:$B,Pos!I:I,0, 0)</f>
        <v>3.5162294296856689E-4</v>
      </c>
      <c r="BF604" s="18">
        <f t="shared" si="189"/>
        <v>3.5162294296856689E-4</v>
      </c>
      <c r="BG604" s="1">
        <f t="shared" si="190"/>
        <v>1</v>
      </c>
      <c r="BH604" s="1">
        <f t="shared" si="191"/>
        <v>35</v>
      </c>
      <c r="BI604" s="18">
        <f t="shared" si="192"/>
        <v>1.9841977164197891E-10</v>
      </c>
      <c r="BJ604" s="3">
        <f t="shared" si="193"/>
        <v>0</v>
      </c>
      <c r="BK604" s="18">
        <f t="shared" si="194"/>
        <v>0</v>
      </c>
    </row>
    <row r="605" spans="3:63" x14ac:dyDescent="0.25">
      <c r="C605" s="3"/>
      <c r="D605" s="3"/>
      <c r="E605" s="3"/>
      <c r="F605" s="3"/>
      <c r="G605" s="51" t="s">
        <v>558</v>
      </c>
      <c r="H605" s="8" t="str">
        <f t="shared" si="184"/>
        <v>0%North America</v>
      </c>
      <c r="I605" s="11" cm="1">
        <f t="array" ref="I605">IF(
   AZ605 = "OUT", 0,IF(
   BD605 &gt;= LARGE(IF(ISNUMBER(BD:BD), BD:BD), 3),
   BE605 - 0.001,
   IF(BE605 &gt;=VLOOKUP(P605,mapping!$A:$B,2,FALSE), BE605,VLOOKUP(P605,mapping!$A$2:$B$8,2,FALSE))
))</f>
        <v>0</v>
      </c>
      <c r="J605" s="11" cm="1">
        <f t="array" ref="J605">IF(
    AZ605="OUT",0,IF(IF(
                      BD605&gt;=LARGE(IF(ISNUMBER(BD:BD),BD:BD),3),
                      BE605+0.001,
                      VLOOKUP(H605,mapping!$D:$E,2,FALSE)
                      )&gt;I605,
                   IF(
                      BD605&gt;=LARGE(IF(ISNUMBER(BD:BD),BD:BD),3),
                      BE605+0.001,
                      VLOOKUP(H605,mapping!$D:$E,2,FALSE)
                      ),
                   I605+0.002))</f>
        <v>0</v>
      </c>
      <c r="K605" s="8">
        <f t="shared" si="185"/>
        <v>3.5106185768953859E-4</v>
      </c>
      <c r="L605" s="1" t="str">
        <f>Pos!B820</f>
        <v>US0236081024</v>
      </c>
      <c r="M605" s="1" t="str">
        <f>_xlfn.XLOOKUP($L605,Pos!B:B,Pos!D:D,, 0)</f>
        <v>Ameren Corporation</v>
      </c>
      <c r="N605" s="1" t="str">
        <f>_xlfn.XLOOKUP($L605,Pos!B:B,Pos!E:E,, 0)</f>
        <v>Utilities</v>
      </c>
      <c r="O605" s="1" t="str">
        <f t="shared" si="186"/>
        <v>Utilities_North America</v>
      </c>
      <c r="P605" s="1" t="str">
        <f>_xlfn.XLOOKUP($L605,Pos!B:B,Pos!F:F,, 0)</f>
        <v>North America</v>
      </c>
      <c r="Q605" s="1">
        <v>0</v>
      </c>
      <c r="R605" s="9">
        <f>_xlfn.XLOOKUP($L605,Pos!$B:$B,Pos!N:N,0, 0)</f>
        <v>4.66</v>
      </c>
      <c r="S605" s="9">
        <f>_xlfn.XLOOKUP($L605,Pos!$B:$B,Pos!O:O,0, 0)</f>
        <v>4.68825</v>
      </c>
      <c r="T605" s="9">
        <f>_xlfn.XLOOKUP($L605,Pos!$B:$B,Pos!P:P,0, 0)</f>
        <v>4.2249999999999996</v>
      </c>
      <c r="U605" s="9">
        <f>_xlfn.XLOOKUP($L605,Pos!$B:$B,Pos!Q:Q,0, 0)</f>
        <v>6.6</v>
      </c>
      <c r="V605" s="9">
        <f>_xlfn.XLOOKUP($L605,Pos!$B:$B,Pos!R:R,0, 0)</f>
        <v>8.1</v>
      </c>
      <c r="W605" s="9">
        <f>_xlfn.XLOOKUP($L605,Pos!$B:$B,Pos!S:S,0, 0)</f>
        <v>6.0533330000000003</v>
      </c>
      <c r="X605" s="9" t="str">
        <f>_xlfn.XLOOKUP($L605,Pos!$B:$B,Pos!J:J,0, 0)</f>
        <v>Outperform</v>
      </c>
      <c r="Y605" s="1">
        <v>0</v>
      </c>
      <c r="Z605" s="1">
        <v>0</v>
      </c>
      <c r="AA605" s="1">
        <f t="shared" si="187"/>
        <v>0</v>
      </c>
      <c r="AB605" s="9">
        <f>_xlfn.XLOOKUP(L605,Pos!B:B,Pos!K:K,-1,0)</f>
        <v>4.8484848484848486</v>
      </c>
      <c r="AC605" s="1" t="e">
        <f>_xlfn.XLOOKUP($L605,Pos!$A:$A,Pos!S:S,_xlfn.XLOOKUP($L605,#REF!,#REF!, ""), 0)</f>
        <v>#REF!</v>
      </c>
      <c r="AD605" s="1" t="e">
        <f>_xlfn.XLOOKUP($L605,Pos!$A:$A,Pos!T:T,_xlfn.XLOOKUP($L605,#REF!,#REF!, ""), 0)</f>
        <v>#REF!</v>
      </c>
      <c r="AE605" s="1" t="e">
        <f>_xlfn.XLOOKUP($L605,Pos!$A:$A,Pos!U:U,_xlfn.XLOOKUP($L605,#REF!,#REF!, ""), 0)</f>
        <v>#REF!</v>
      </c>
      <c r="AF605" s="1" t="e">
        <f>_xlfn.XLOOKUP($L605,Pos!$A:$A,Pos!V:V,_xlfn.XLOOKUP($L605,#REF!,#REF!, ""), 0)</f>
        <v>#REF!</v>
      </c>
      <c r="AG605" s="1" t="e">
        <f>_xlfn.XLOOKUP($L605,Pos!$A:$A,Pos!W:W,_xlfn.XLOOKUP($L605,#REF!,#REF!, ""), 0)</f>
        <v>#REF!</v>
      </c>
      <c r="AH605" s="1" t="e">
        <f>_xlfn.XLOOKUP($L605,Pos!$A:$A,Pos!X:X,_xlfn.XLOOKUP($L605,#REF!,#REF!, ""), 0)</f>
        <v>#REF!</v>
      </c>
      <c r="AI605" s="1" t="e">
        <f>_xlfn.XLOOKUP($L605,Pos!$A:$A,Pos!Y:Y,_xlfn.XLOOKUP($L605,#REF!,#REF!, ""), 0)</f>
        <v>#REF!</v>
      </c>
      <c r="AJ605" s="1" t="e">
        <f>_xlfn.XLOOKUP($L605,Pos!$A:$A,Pos!Z:Z,_xlfn.XLOOKUP($L605,#REF!,#REF!, ""), 0)</f>
        <v>#REF!</v>
      </c>
      <c r="AK605" s="1" t="e">
        <f>_xlfn.XLOOKUP($L605,Pos!$A:$A,Pos!AA:AA,_xlfn.XLOOKUP($L605,#REF!,#REF!, ""), 0)</f>
        <v>#REF!</v>
      </c>
      <c r="AL605" s="1" t="e">
        <f>_xlfn.XLOOKUP($L605,Pos!$A:$A,Pos!AB:AB,_xlfn.XLOOKUP($L605,#REF!,#REF!, ""), 0)</f>
        <v>#REF!</v>
      </c>
      <c r="AM605" s="1" t="e">
        <f>_xlfn.XLOOKUP($L605,Pos!$A:$A,Pos!AC:AC,_xlfn.XLOOKUP($L605,#REF!,#REF!, ""), 0)</f>
        <v>#REF!</v>
      </c>
      <c r="AN605" s="1" t="e">
        <f>_xlfn.XLOOKUP($L605,Pos!$A:$A,Pos!AD:AD,_xlfn.XLOOKUP($L605,#REF!,#REF!, ""), 0)</f>
        <v>#REF!</v>
      </c>
      <c r="AO605" s="1" t="e">
        <f>_xlfn.XLOOKUP($L605,Pos!$A:$A,Pos!AE:AE,_xlfn.XLOOKUP($L605,#REF!,#REF!, ""), 0)</f>
        <v>#REF!</v>
      </c>
      <c r="AP605" s="1" t="e">
        <f>_xlfn.XLOOKUP($L605,Pos!$A:$A,Pos!AF:AF,_xlfn.XLOOKUP($L605,#REF!,#REF!, ""), 0)</f>
        <v>#REF!</v>
      </c>
      <c r="AQ605" s="1" t="e">
        <f>_xlfn.XLOOKUP($L605,Pos!$A:$A,Pos!AG:AG,_xlfn.XLOOKUP($L605,#REF!,#REF!, ""), 0)</f>
        <v>#REF!</v>
      </c>
      <c r="AR605" s="1" t="e">
        <f>_xlfn.XLOOKUP($L605,Pos!$A:$A,Pos!AH:AH,_xlfn.XLOOKUP($L605,#REF!,#REF!, ""), 0)</f>
        <v>#REF!</v>
      </c>
      <c r="AS605" s="1" t="e">
        <f>_xlfn.XLOOKUP($L605,Pos!$A:$A,Pos!AI:AI,_xlfn.XLOOKUP($L605,#REF!,#REF!, ""), 0)</f>
        <v>#REF!</v>
      </c>
      <c r="AT605" s="1" t="e">
        <f>_xlfn.XLOOKUP($L605,Pos!$A:$A,Pos!AJ:AJ,_xlfn.XLOOKUP($L605,#REF!,#REF!, ""), 0)</f>
        <v>#REF!</v>
      </c>
      <c r="AU605" s="1" t="e">
        <f>_xlfn.XLOOKUP($L605,Pos!$A:$A,Pos!AK:AK,_xlfn.XLOOKUP($L605,#REF!,#REF!, ""), 0)</f>
        <v>#REF!</v>
      </c>
      <c r="AV605" s="1" t="e">
        <f>_xlfn.XLOOKUP($L605,Pos!$A:$A,Pos!AL:AL,_xlfn.XLOOKUP($L605,#REF!,#REF!, ""), 0)</f>
        <v>#REF!</v>
      </c>
      <c r="AW605" s="1" t="e">
        <f>_xlfn.XLOOKUP($L605,Pos!$A:$A,Pos!AM:AM,_xlfn.XLOOKUP($L605,#REF!,#REF!, ""), 0)</f>
        <v>#REF!</v>
      </c>
      <c r="AX605" s="1" t="e">
        <f>_xlfn.XLOOKUP($L605,Pos!$A:$A,Pos!AN:AN,_xlfn.XLOOKUP($L605,#REF!,#REF!, ""), 0)</f>
        <v>#REF!</v>
      </c>
      <c r="AY605" s="1" t="e">
        <f>_xlfn.XLOOKUP($L605,Pos!$A:$A,Pos!AO:AO,_xlfn.XLOOKUP($L605,#REF!,#REF!, ""), 0)</f>
        <v>#REF!</v>
      </c>
      <c r="AZ605" s="7" t="str">
        <f t="shared" si="188"/>
        <v>OUT</v>
      </c>
      <c r="BA605" s="1">
        <f>IF(OR(_xlfn.XLOOKUP(L605,Pos!B:B,Pos!L:L,FALSE)="ESG Reason",_xlfn.XLOOKUP(L605,Pos!B:B,Pos!L:L,FALSE)="Blacklisted"),1,0)</f>
        <v>1</v>
      </c>
      <c r="BC605" s="11">
        <v>9.1554244683846333E-11</v>
      </c>
      <c r="BD605" s="11">
        <f>_xlfn.XLOOKUP($L605,Pos!$B:$B,Pos!H:H,0, 0)</f>
        <v>0</v>
      </c>
      <c r="BE605" s="11">
        <f>_xlfn.XLOOKUP($L605,Pos!$B:$B,Pos!I:I,0, 0)</f>
        <v>3.5106185768953859E-4</v>
      </c>
      <c r="BF605" s="18">
        <f t="shared" si="189"/>
        <v>3.5106185768953859E-4</v>
      </c>
      <c r="BG605" s="1">
        <f t="shared" si="190"/>
        <v>1</v>
      </c>
      <c r="BH605" s="1">
        <f t="shared" si="191"/>
        <v>38</v>
      </c>
      <c r="BI605" s="18">
        <f t="shared" si="192"/>
        <v>9.1554244683846333E-11</v>
      </c>
      <c r="BJ605" s="3">
        <f t="shared" si="193"/>
        <v>0</v>
      </c>
      <c r="BK605" s="18">
        <f t="shared" si="194"/>
        <v>0</v>
      </c>
    </row>
    <row r="606" spans="3:63" x14ac:dyDescent="0.25">
      <c r="C606" s="3"/>
      <c r="D606" s="3"/>
      <c r="E606" s="3"/>
      <c r="F606" s="3"/>
      <c r="G606" s="51" t="s">
        <v>530</v>
      </c>
      <c r="H606" s="8" t="str">
        <f t="shared" si="184"/>
        <v>0%Others</v>
      </c>
      <c r="I606" s="11" cm="1">
        <f t="array" ref="I606">IF(
   AZ606 = "OUT", 0,IF(
   BD606 &gt;= LARGE(IF(ISNUMBER(BD:BD), BD:BD), 3),
   BE606 - 0.001,
   IF(BE606 &gt;=VLOOKUP(P606,mapping!$A:$B,2,FALSE), BE606,VLOOKUP(P606,mapping!$A$2:$B$8,2,FALSE))
))</f>
        <v>0</v>
      </c>
      <c r="J606" s="11" cm="1">
        <f t="array" ref="J606">IF(
    AZ606="OUT",0,IF(IF(
                      BD606&gt;=LARGE(IF(ISNUMBER(BD:BD),BD:BD),3),
                      BE606+0.001,
                      VLOOKUP(H606,mapping!$D:$E,2,FALSE)
                      )&gt;I606,
                   IF(
                      BD606&gt;=LARGE(IF(ISNUMBER(BD:BD),BD:BD),3),
                      BE606+0.001,
                      VLOOKUP(H606,mapping!$D:$E,2,FALSE)
                      ),
                   I606+0.002))</f>
        <v>0</v>
      </c>
      <c r="K606" s="8">
        <f t="shared" si="185"/>
        <v>3.5089333207542739E-4</v>
      </c>
      <c r="L606" s="1" t="str">
        <f>Pos!B640</f>
        <v>JP3802400006</v>
      </c>
      <c r="M606" s="1" t="str">
        <f>_xlfn.XLOOKUP($L606,Pos!B:B,Pos!D:D,, 0)</f>
        <v>Fanuc Corporation</v>
      </c>
      <c r="N606" s="1" t="str">
        <f>_xlfn.XLOOKUP($L606,Pos!B:B,Pos!E:E,, 0)</f>
        <v>Industrial Goods &amp; Services</v>
      </c>
      <c r="O606" s="1" t="str">
        <f t="shared" si="186"/>
        <v>Industrial Goods &amp; Services_Others</v>
      </c>
      <c r="P606" s="1" t="str">
        <f>_xlfn.XLOOKUP($L606,Pos!B:B,Pos!F:F,, 0)</f>
        <v>Others</v>
      </c>
      <c r="Q606" s="1">
        <v>0</v>
      </c>
      <c r="R606" s="9">
        <f>_xlfn.XLOOKUP($L606,Pos!$B:$B,Pos!N:N,0, 0)</f>
        <v>5.4</v>
      </c>
      <c r="S606" s="9">
        <f>_xlfn.XLOOKUP($L606,Pos!$B:$B,Pos!O:O,0, 0)</f>
        <v>2.879</v>
      </c>
      <c r="T606" s="9">
        <f>_xlfn.XLOOKUP($L606,Pos!$B:$B,Pos!P:P,0, 0)</f>
        <v>6.25</v>
      </c>
      <c r="U606" s="9">
        <f>_xlfn.XLOOKUP($L606,Pos!$B:$B,Pos!Q:Q,0, 0)</f>
        <v>8</v>
      </c>
      <c r="V606" s="9">
        <f>_xlfn.XLOOKUP($L606,Pos!$B:$B,Pos!R:R,0, 0)</f>
        <v>3</v>
      </c>
      <c r="W606" s="9">
        <f>_xlfn.XLOOKUP($L606,Pos!$B:$B,Pos!S:S,0, 0)</f>
        <v>3.2916669999999999</v>
      </c>
      <c r="X606" s="9" t="str">
        <f>_xlfn.XLOOKUP($L606,Pos!$B:$B,Pos!J:J,0, 0)</f>
        <v>Outperform</v>
      </c>
      <c r="Y606" s="1">
        <v>0</v>
      </c>
      <c r="Z606" s="1">
        <v>0</v>
      </c>
      <c r="AA606" s="1">
        <f t="shared" si="187"/>
        <v>0</v>
      </c>
      <c r="AB606" s="9">
        <f>_xlfn.XLOOKUP(L606,Pos!B:B,Pos!K:K,-1,0)</f>
        <v>2.954545454545455</v>
      </c>
      <c r="AC606" s="1" t="e">
        <f>_xlfn.XLOOKUP($L606,Pos!$A:$A,Pos!S:S,_xlfn.XLOOKUP($L606,#REF!,#REF!, ""), 0)</f>
        <v>#REF!</v>
      </c>
      <c r="AD606" s="1" t="e">
        <f>_xlfn.XLOOKUP($L606,Pos!$A:$A,Pos!T:T,_xlfn.XLOOKUP($L606,#REF!,#REF!, ""), 0)</f>
        <v>#REF!</v>
      </c>
      <c r="AE606" s="1" t="e">
        <f>_xlfn.XLOOKUP($L606,Pos!$A:$A,Pos!U:U,_xlfn.XLOOKUP($L606,#REF!,#REF!, ""), 0)</f>
        <v>#REF!</v>
      </c>
      <c r="AF606" s="1" t="e">
        <f>_xlfn.XLOOKUP($L606,Pos!$A:$A,Pos!V:V,_xlfn.XLOOKUP($L606,#REF!,#REF!, ""), 0)</f>
        <v>#REF!</v>
      </c>
      <c r="AG606" s="1" t="e">
        <f>_xlfn.XLOOKUP($L606,Pos!$A:$A,Pos!W:W,_xlfn.XLOOKUP($L606,#REF!,#REF!, ""), 0)</f>
        <v>#REF!</v>
      </c>
      <c r="AH606" s="1" t="e">
        <f>_xlfn.XLOOKUP($L606,Pos!$A:$A,Pos!X:X,_xlfn.XLOOKUP($L606,#REF!,#REF!, ""), 0)</f>
        <v>#REF!</v>
      </c>
      <c r="AI606" s="1" t="e">
        <f>_xlfn.XLOOKUP($L606,Pos!$A:$A,Pos!Y:Y,_xlfn.XLOOKUP($L606,#REF!,#REF!, ""), 0)</f>
        <v>#REF!</v>
      </c>
      <c r="AJ606" s="1" t="e">
        <f>_xlfn.XLOOKUP($L606,Pos!$A:$A,Pos!Z:Z,_xlfn.XLOOKUP($L606,#REF!,#REF!, ""), 0)</f>
        <v>#REF!</v>
      </c>
      <c r="AK606" s="1" t="e">
        <f>_xlfn.XLOOKUP($L606,Pos!$A:$A,Pos!AA:AA,_xlfn.XLOOKUP($L606,#REF!,#REF!, ""), 0)</f>
        <v>#REF!</v>
      </c>
      <c r="AL606" s="1" t="e">
        <f>_xlfn.XLOOKUP($L606,Pos!$A:$A,Pos!AB:AB,_xlfn.XLOOKUP($L606,#REF!,#REF!, ""), 0)</f>
        <v>#REF!</v>
      </c>
      <c r="AM606" s="1" t="e">
        <f>_xlfn.XLOOKUP($L606,Pos!$A:$A,Pos!AC:AC,_xlfn.XLOOKUP($L606,#REF!,#REF!, ""), 0)</f>
        <v>#REF!</v>
      </c>
      <c r="AN606" s="1" t="e">
        <f>_xlfn.XLOOKUP($L606,Pos!$A:$A,Pos!AD:AD,_xlfn.XLOOKUP($L606,#REF!,#REF!, ""), 0)</f>
        <v>#REF!</v>
      </c>
      <c r="AO606" s="1" t="e">
        <f>_xlfn.XLOOKUP($L606,Pos!$A:$A,Pos!AE:AE,_xlfn.XLOOKUP($L606,#REF!,#REF!, ""), 0)</f>
        <v>#REF!</v>
      </c>
      <c r="AP606" s="1" t="e">
        <f>_xlfn.XLOOKUP($L606,Pos!$A:$A,Pos!AF:AF,_xlfn.XLOOKUP($L606,#REF!,#REF!, ""), 0)</f>
        <v>#REF!</v>
      </c>
      <c r="AQ606" s="1" t="e">
        <f>_xlfn.XLOOKUP($L606,Pos!$A:$A,Pos!AG:AG,_xlfn.XLOOKUP($L606,#REF!,#REF!, ""), 0)</f>
        <v>#REF!</v>
      </c>
      <c r="AR606" s="1" t="e">
        <f>_xlfn.XLOOKUP($L606,Pos!$A:$A,Pos!AH:AH,_xlfn.XLOOKUP($L606,#REF!,#REF!, ""), 0)</f>
        <v>#REF!</v>
      </c>
      <c r="AS606" s="1" t="e">
        <f>_xlfn.XLOOKUP($L606,Pos!$A:$A,Pos!AI:AI,_xlfn.XLOOKUP($L606,#REF!,#REF!, ""), 0)</f>
        <v>#REF!</v>
      </c>
      <c r="AT606" s="1" t="e">
        <f>_xlfn.XLOOKUP($L606,Pos!$A:$A,Pos!AJ:AJ,_xlfn.XLOOKUP($L606,#REF!,#REF!, ""), 0)</f>
        <v>#REF!</v>
      </c>
      <c r="AU606" s="1" t="e">
        <f>_xlfn.XLOOKUP($L606,Pos!$A:$A,Pos!AK:AK,_xlfn.XLOOKUP($L606,#REF!,#REF!, ""), 0)</f>
        <v>#REF!</v>
      </c>
      <c r="AV606" s="1" t="e">
        <f>_xlfn.XLOOKUP($L606,Pos!$A:$A,Pos!AL:AL,_xlfn.XLOOKUP($L606,#REF!,#REF!, ""), 0)</f>
        <v>#REF!</v>
      </c>
      <c r="AW606" s="1" t="e">
        <f>_xlfn.XLOOKUP($L606,Pos!$A:$A,Pos!AM:AM,_xlfn.XLOOKUP($L606,#REF!,#REF!, ""), 0)</f>
        <v>#REF!</v>
      </c>
      <c r="AX606" s="1" t="e">
        <f>_xlfn.XLOOKUP($L606,Pos!$A:$A,Pos!AN:AN,_xlfn.XLOOKUP($L606,#REF!,#REF!, ""), 0)</f>
        <v>#REF!</v>
      </c>
      <c r="AY606" s="1" t="e">
        <f>_xlfn.XLOOKUP($L606,Pos!$A:$A,Pos!AO:AO,_xlfn.XLOOKUP($L606,#REF!,#REF!, ""), 0)</f>
        <v>#REF!</v>
      </c>
      <c r="AZ606" s="7" t="str">
        <f t="shared" si="188"/>
        <v>OUT</v>
      </c>
      <c r="BA606" s="1">
        <f>IF(OR(_xlfn.XLOOKUP(L606,Pos!B:B,Pos!L:L,FALSE)="ESG Reason",_xlfn.XLOOKUP(L606,Pos!B:B,Pos!L:L,FALSE)="Blacklisted"),1,0)</f>
        <v>0</v>
      </c>
      <c r="BC606" s="11">
        <v>9.2472168328150953E-11</v>
      </c>
      <c r="BD606" s="11">
        <f>_xlfn.XLOOKUP($L606,Pos!$B:$B,Pos!H:H,0, 0)</f>
        <v>0</v>
      </c>
      <c r="BE606" s="11">
        <f>_xlfn.XLOOKUP($L606,Pos!$B:$B,Pos!I:I,0, 0)</f>
        <v>3.5089333207542739E-4</v>
      </c>
      <c r="BF606" s="18">
        <f t="shared" si="189"/>
        <v>3.5089333207542739E-4</v>
      </c>
      <c r="BG606" s="1">
        <f t="shared" si="190"/>
        <v>3</v>
      </c>
      <c r="BH606" s="1">
        <f t="shared" si="191"/>
        <v>48</v>
      </c>
      <c r="BI606" s="18">
        <f t="shared" si="192"/>
        <v>9.2472168328150953E-11</v>
      </c>
      <c r="BJ606" s="3">
        <f t="shared" si="193"/>
        <v>0</v>
      </c>
      <c r="BK606" s="18">
        <f t="shared" si="194"/>
        <v>0</v>
      </c>
    </row>
    <row r="607" spans="3:63" x14ac:dyDescent="0.25">
      <c r="C607" s="3"/>
      <c r="D607" s="3"/>
      <c r="E607" s="3"/>
      <c r="F607" s="3"/>
      <c r="G607" s="51" t="s">
        <v>551</v>
      </c>
      <c r="H607" s="8" t="str">
        <f t="shared" si="184"/>
        <v>0%Others</v>
      </c>
      <c r="I607" s="11" cm="1">
        <f t="array" ref="I607">IF(
   AZ607 = "OUT", 0,IF(
   BD607 &gt;= LARGE(IF(ISNUMBER(BD:BD), BD:BD), 3),
   BE607 - 0.001,
   IF(BE607 &gt;=VLOOKUP(P607,mapping!$A:$B,2,FALSE), BE607,VLOOKUP(P607,mapping!$A$2:$B$8,2,FALSE))
))</f>
        <v>0</v>
      </c>
      <c r="J607" s="11" cm="1">
        <f t="array" ref="J607">IF(
    AZ607="OUT",0,IF(IF(
                      BD607&gt;=LARGE(IF(ISNUMBER(BD:BD),BD:BD),3),
                      BE607+0.001,
                      VLOOKUP(H607,mapping!$D:$E,2,FALSE)
                      )&gt;I607,
                   IF(
                      BD607&gt;=LARGE(IF(ISNUMBER(BD:BD),BD:BD),3),
                      BE607+0.001,
                      VLOOKUP(H607,mapping!$D:$E,2,FALSE)
                      ),
                   I607+0.002))</f>
        <v>0</v>
      </c>
      <c r="K607" s="8">
        <f t="shared" si="185"/>
        <v>3.5074660977518958E-4</v>
      </c>
      <c r="L607" s="1" t="str">
        <f>Pos!B583</f>
        <v>JP3476480003</v>
      </c>
      <c r="M607" s="1" t="str">
        <f>_xlfn.XLOOKUP($L607,Pos!B:B,Pos!D:D,, 0)</f>
        <v>Dai-ichi Life Holdings,Inc.</v>
      </c>
      <c r="N607" s="1" t="str">
        <f>_xlfn.XLOOKUP($L607,Pos!B:B,Pos!E:E,, 0)</f>
        <v>Insurance</v>
      </c>
      <c r="O607" s="1" t="str">
        <f t="shared" si="186"/>
        <v>Insurance_Others</v>
      </c>
      <c r="P607" s="1" t="str">
        <f>_xlfn.XLOOKUP($L607,Pos!B:B,Pos!F:F,, 0)</f>
        <v>Others</v>
      </c>
      <c r="Q607" s="1">
        <v>0</v>
      </c>
      <c r="R607" s="9">
        <f>_xlfn.XLOOKUP($L607,Pos!$B:$B,Pos!N:N,0, 0)</f>
        <v>6.84</v>
      </c>
      <c r="S607" s="9">
        <f>_xlfn.XLOOKUP($L607,Pos!$B:$B,Pos!O:O,0, 0)</f>
        <v>5.8087499999999999</v>
      </c>
      <c r="T607" s="9">
        <f>_xlfn.XLOOKUP($L607,Pos!$B:$B,Pos!P:P,0, 0)</f>
        <v>2.85</v>
      </c>
      <c r="U607" s="9">
        <f>_xlfn.XLOOKUP($L607,Pos!$B:$B,Pos!Q:Q,0, 0)</f>
        <v>1.2</v>
      </c>
      <c r="V607" s="9">
        <f>_xlfn.XLOOKUP($L607,Pos!$B:$B,Pos!R:R,0, 0)</f>
        <v>3.6333329999999999</v>
      </c>
      <c r="W607" s="9">
        <f>_xlfn.XLOOKUP($L607,Pos!$B:$B,Pos!S:S,0, 0)</f>
        <v>3.101667</v>
      </c>
      <c r="X607" s="9" t="str">
        <f>_xlfn.XLOOKUP($L607,Pos!$B:$B,Pos!J:J,0, 0)</f>
        <v>Outperform</v>
      </c>
      <c r="Y607" s="1">
        <v>0</v>
      </c>
      <c r="Z607" s="1">
        <v>0</v>
      </c>
      <c r="AA607" s="1">
        <f t="shared" si="187"/>
        <v>0</v>
      </c>
      <c r="AB607" s="9">
        <f>_xlfn.XLOOKUP(L607,Pos!B:B,Pos!K:K,-1,0)</f>
        <v>7.0833333333333339</v>
      </c>
      <c r="AC607" s="1" t="e">
        <f>_xlfn.XLOOKUP($L607,Pos!$A:$A,Pos!S:S,_xlfn.XLOOKUP($L607,#REF!,#REF!, ""), 0)</f>
        <v>#REF!</v>
      </c>
      <c r="AD607" s="1" t="e">
        <f>_xlfn.XLOOKUP($L607,Pos!$A:$A,Pos!T:T,_xlfn.XLOOKUP($L607,#REF!,#REF!, ""), 0)</f>
        <v>#REF!</v>
      </c>
      <c r="AE607" s="1" t="e">
        <f>_xlfn.XLOOKUP($L607,Pos!$A:$A,Pos!U:U,_xlfn.XLOOKUP($L607,#REF!,#REF!, ""), 0)</f>
        <v>#REF!</v>
      </c>
      <c r="AF607" s="1" t="e">
        <f>_xlfn.XLOOKUP($L607,Pos!$A:$A,Pos!V:V,_xlfn.XLOOKUP($L607,#REF!,#REF!, ""), 0)</f>
        <v>#REF!</v>
      </c>
      <c r="AG607" s="1" t="e">
        <f>_xlfn.XLOOKUP($L607,Pos!$A:$A,Pos!W:W,_xlfn.XLOOKUP($L607,#REF!,#REF!, ""), 0)</f>
        <v>#REF!</v>
      </c>
      <c r="AH607" s="1" t="e">
        <f>_xlfn.XLOOKUP($L607,Pos!$A:$A,Pos!X:X,_xlfn.XLOOKUP($L607,#REF!,#REF!, ""), 0)</f>
        <v>#REF!</v>
      </c>
      <c r="AI607" s="1" t="e">
        <f>_xlfn.XLOOKUP($L607,Pos!$A:$A,Pos!Y:Y,_xlfn.XLOOKUP($L607,#REF!,#REF!, ""), 0)</f>
        <v>#REF!</v>
      </c>
      <c r="AJ607" s="1" t="e">
        <f>_xlfn.XLOOKUP($L607,Pos!$A:$A,Pos!Z:Z,_xlfn.XLOOKUP($L607,#REF!,#REF!, ""), 0)</f>
        <v>#REF!</v>
      </c>
      <c r="AK607" s="1" t="e">
        <f>_xlfn.XLOOKUP($L607,Pos!$A:$A,Pos!AA:AA,_xlfn.XLOOKUP($L607,#REF!,#REF!, ""), 0)</f>
        <v>#REF!</v>
      </c>
      <c r="AL607" s="1" t="e">
        <f>_xlfn.XLOOKUP($L607,Pos!$A:$A,Pos!AB:AB,_xlfn.XLOOKUP($L607,#REF!,#REF!, ""), 0)</f>
        <v>#REF!</v>
      </c>
      <c r="AM607" s="1" t="e">
        <f>_xlfn.XLOOKUP($L607,Pos!$A:$A,Pos!AC:AC,_xlfn.XLOOKUP($L607,#REF!,#REF!, ""), 0)</f>
        <v>#REF!</v>
      </c>
      <c r="AN607" s="1" t="e">
        <f>_xlfn.XLOOKUP($L607,Pos!$A:$A,Pos!AD:AD,_xlfn.XLOOKUP($L607,#REF!,#REF!, ""), 0)</f>
        <v>#REF!</v>
      </c>
      <c r="AO607" s="1" t="e">
        <f>_xlfn.XLOOKUP($L607,Pos!$A:$A,Pos!AE:AE,_xlfn.XLOOKUP($L607,#REF!,#REF!, ""), 0)</f>
        <v>#REF!</v>
      </c>
      <c r="AP607" s="1" t="e">
        <f>_xlfn.XLOOKUP($L607,Pos!$A:$A,Pos!AF:AF,_xlfn.XLOOKUP($L607,#REF!,#REF!, ""), 0)</f>
        <v>#REF!</v>
      </c>
      <c r="AQ607" s="1" t="e">
        <f>_xlfn.XLOOKUP($L607,Pos!$A:$A,Pos!AG:AG,_xlfn.XLOOKUP($L607,#REF!,#REF!, ""), 0)</f>
        <v>#REF!</v>
      </c>
      <c r="AR607" s="1" t="e">
        <f>_xlfn.XLOOKUP($L607,Pos!$A:$A,Pos!AH:AH,_xlfn.XLOOKUP($L607,#REF!,#REF!, ""), 0)</f>
        <v>#REF!</v>
      </c>
      <c r="AS607" s="1" t="e">
        <f>_xlfn.XLOOKUP($L607,Pos!$A:$A,Pos!AI:AI,_xlfn.XLOOKUP($L607,#REF!,#REF!, ""), 0)</f>
        <v>#REF!</v>
      </c>
      <c r="AT607" s="1" t="e">
        <f>_xlfn.XLOOKUP($L607,Pos!$A:$A,Pos!AJ:AJ,_xlfn.XLOOKUP($L607,#REF!,#REF!, ""), 0)</f>
        <v>#REF!</v>
      </c>
      <c r="AU607" s="1" t="e">
        <f>_xlfn.XLOOKUP($L607,Pos!$A:$A,Pos!AK:AK,_xlfn.XLOOKUP($L607,#REF!,#REF!, ""), 0)</f>
        <v>#REF!</v>
      </c>
      <c r="AV607" s="1" t="e">
        <f>_xlfn.XLOOKUP($L607,Pos!$A:$A,Pos!AL:AL,_xlfn.XLOOKUP($L607,#REF!,#REF!, ""), 0)</f>
        <v>#REF!</v>
      </c>
      <c r="AW607" s="1" t="e">
        <f>_xlfn.XLOOKUP($L607,Pos!$A:$A,Pos!AM:AM,_xlfn.XLOOKUP($L607,#REF!,#REF!, ""), 0)</f>
        <v>#REF!</v>
      </c>
      <c r="AX607" s="1" t="e">
        <f>_xlfn.XLOOKUP($L607,Pos!$A:$A,Pos!AN:AN,_xlfn.XLOOKUP($L607,#REF!,#REF!, ""), 0)</f>
        <v>#REF!</v>
      </c>
      <c r="AY607" s="1" t="e">
        <f>_xlfn.XLOOKUP($L607,Pos!$A:$A,Pos!AO:AO,_xlfn.XLOOKUP($L607,#REF!,#REF!, ""), 0)</f>
        <v>#REF!</v>
      </c>
      <c r="AZ607" s="7" t="str">
        <f t="shared" si="188"/>
        <v>OUT</v>
      </c>
      <c r="BA607" s="1">
        <f>IF(OR(_xlfn.XLOOKUP(L607,Pos!B:B,Pos!L:L,FALSE)="ESG Reason",_xlfn.XLOOKUP(L607,Pos!B:B,Pos!L:L,FALSE)="Blacklisted"),1,0)</f>
        <v>0</v>
      </c>
      <c r="BC607" s="11">
        <v>9.0095449491892484E-11</v>
      </c>
      <c r="BD607" s="11">
        <f>_xlfn.XLOOKUP($L607,Pos!$B:$B,Pos!H:H,0, 0)</f>
        <v>0</v>
      </c>
      <c r="BE607" s="11">
        <f>_xlfn.XLOOKUP($L607,Pos!$B:$B,Pos!I:I,0, 0)</f>
        <v>3.5074660977518958E-4</v>
      </c>
      <c r="BF607" s="18">
        <f t="shared" si="189"/>
        <v>3.5074660977518958E-4</v>
      </c>
      <c r="BG607" s="1">
        <f t="shared" si="190"/>
        <v>3</v>
      </c>
      <c r="BH607" s="1">
        <f t="shared" si="191"/>
        <v>49</v>
      </c>
      <c r="BI607" s="18">
        <f t="shared" si="192"/>
        <v>9.0095449491892484E-11</v>
      </c>
      <c r="BJ607" s="3">
        <f t="shared" si="193"/>
        <v>0</v>
      </c>
      <c r="BK607" s="18">
        <f t="shared" si="194"/>
        <v>0</v>
      </c>
    </row>
    <row r="608" spans="3:63" x14ac:dyDescent="0.25">
      <c r="C608" s="3"/>
      <c r="D608" s="3"/>
      <c r="E608" s="3"/>
      <c r="F608" s="3"/>
      <c r="G608" s="51" t="s">
        <v>522</v>
      </c>
      <c r="H608" s="8" t="str">
        <f t="shared" si="184"/>
        <v>0%North America</v>
      </c>
      <c r="I608" s="11" cm="1">
        <f t="array" ref="I608">IF(
   AZ608 = "OUT", 0,IF(
   BD608 &gt;= LARGE(IF(ISNUMBER(BD:BD), BD:BD), 3),
   BE608 - 0.001,
   IF(BE608 &gt;=VLOOKUP(P608,mapping!$A:$B,2,FALSE), BE608,VLOOKUP(P608,mapping!$A$2:$B$8,2,FALSE))
))</f>
        <v>0</v>
      </c>
      <c r="J608" s="11" cm="1">
        <f t="array" ref="J608">IF(
    AZ608="OUT",0,IF(IF(
                      BD608&gt;=LARGE(IF(ISNUMBER(BD:BD),BD:BD),3),
                      BE608+0.001,
                      VLOOKUP(H608,mapping!$D:$E,2,FALSE)
                      )&gt;I608,
                   IF(
                      BD608&gt;=LARGE(IF(ISNUMBER(BD:BD),BD:BD),3),
                      BE608+0.001,
                      VLOOKUP(H608,mapping!$D:$E,2,FALSE)
                      ),
                   I608+0.002))</f>
        <v>0</v>
      </c>
      <c r="K608" s="8">
        <f t="shared" si="185"/>
        <v>3.4978476358474118E-4</v>
      </c>
      <c r="L608" s="1" t="str">
        <f>Pos!B945</f>
        <v>US25278X1090</v>
      </c>
      <c r="M608" s="1" t="str">
        <f>_xlfn.XLOOKUP($L608,Pos!B:B,Pos!D:D,, 0)</f>
        <v>Diamondback Energy, Inc.</v>
      </c>
      <c r="N608" s="1" t="str">
        <f>_xlfn.XLOOKUP($L608,Pos!B:B,Pos!E:E,, 0)</f>
        <v>Energy</v>
      </c>
      <c r="O608" s="1" t="str">
        <f t="shared" si="186"/>
        <v>Energy_North America</v>
      </c>
      <c r="P608" s="1" t="str">
        <f>_xlfn.XLOOKUP($L608,Pos!B:B,Pos!F:F,, 0)</f>
        <v>North America</v>
      </c>
      <c r="Q608" s="1">
        <v>0</v>
      </c>
      <c r="R608" s="9">
        <f>_xlfn.XLOOKUP($L608,Pos!$B:$B,Pos!N:N,0, 0)</f>
        <v>3.26</v>
      </c>
      <c r="S608" s="9">
        <f>_xlfn.XLOOKUP($L608,Pos!$B:$B,Pos!O:O,0, 0)</f>
        <v>7.5054999999999996</v>
      </c>
      <c r="T608" s="9">
        <f>_xlfn.XLOOKUP($L608,Pos!$B:$B,Pos!P:P,0, 0)</f>
        <v>4.5750000000000002</v>
      </c>
      <c r="U608" s="9">
        <f>_xlfn.XLOOKUP($L608,Pos!$B:$B,Pos!Q:Q,0, 0)</f>
        <v>3.2</v>
      </c>
      <c r="V608" s="9">
        <f>_xlfn.XLOOKUP($L608,Pos!$B:$B,Pos!R:R,0, 0)</f>
        <v>3.1333329999999999</v>
      </c>
      <c r="W608" s="9">
        <f>_xlfn.XLOOKUP($L608,Pos!$B:$B,Pos!S:S,0, 0)</f>
        <v>6.4616670000000003</v>
      </c>
      <c r="X608" s="9" t="str">
        <f>_xlfn.XLOOKUP($L608,Pos!$B:$B,Pos!J:J,0, 0)</f>
        <v>Buy</v>
      </c>
      <c r="Y608" s="1">
        <v>0</v>
      </c>
      <c r="Z608" s="1">
        <v>0</v>
      </c>
      <c r="AA608" s="1">
        <f t="shared" si="187"/>
        <v>0</v>
      </c>
      <c r="AB608" s="9">
        <f>_xlfn.XLOOKUP(L608,Pos!B:B,Pos!K:K,-1,0)</f>
        <v>5.2173913043478262</v>
      </c>
      <c r="AC608" s="1" t="e">
        <f>_xlfn.XLOOKUP($L608,Pos!$A:$A,Pos!S:S,_xlfn.XLOOKUP($L608,#REF!,#REF!, ""), 0)</f>
        <v>#REF!</v>
      </c>
      <c r="AD608" s="1" t="e">
        <f>_xlfn.XLOOKUP($L608,Pos!$A:$A,Pos!T:T,_xlfn.XLOOKUP($L608,#REF!,#REF!, ""), 0)</f>
        <v>#REF!</v>
      </c>
      <c r="AE608" s="1" t="e">
        <f>_xlfn.XLOOKUP($L608,Pos!$A:$A,Pos!U:U,_xlfn.XLOOKUP($L608,#REF!,#REF!, ""), 0)</f>
        <v>#REF!</v>
      </c>
      <c r="AF608" s="1" t="e">
        <f>_xlfn.XLOOKUP($L608,Pos!$A:$A,Pos!V:V,_xlfn.XLOOKUP($L608,#REF!,#REF!, ""), 0)</f>
        <v>#REF!</v>
      </c>
      <c r="AG608" s="1" t="e">
        <f>_xlfn.XLOOKUP($L608,Pos!$A:$A,Pos!W:W,_xlfn.XLOOKUP($L608,#REF!,#REF!, ""), 0)</f>
        <v>#REF!</v>
      </c>
      <c r="AH608" s="1" t="e">
        <f>_xlfn.XLOOKUP($L608,Pos!$A:$A,Pos!X:X,_xlfn.XLOOKUP($L608,#REF!,#REF!, ""), 0)</f>
        <v>#REF!</v>
      </c>
      <c r="AI608" s="1" t="e">
        <f>_xlfn.XLOOKUP($L608,Pos!$A:$A,Pos!Y:Y,_xlfn.XLOOKUP($L608,#REF!,#REF!, ""), 0)</f>
        <v>#REF!</v>
      </c>
      <c r="AJ608" s="1" t="e">
        <f>_xlfn.XLOOKUP($L608,Pos!$A:$A,Pos!Z:Z,_xlfn.XLOOKUP($L608,#REF!,#REF!, ""), 0)</f>
        <v>#REF!</v>
      </c>
      <c r="AK608" s="1" t="e">
        <f>_xlfn.XLOOKUP($L608,Pos!$A:$A,Pos!AA:AA,_xlfn.XLOOKUP($L608,#REF!,#REF!, ""), 0)</f>
        <v>#REF!</v>
      </c>
      <c r="AL608" s="1" t="e">
        <f>_xlfn.XLOOKUP($L608,Pos!$A:$A,Pos!AB:AB,_xlfn.XLOOKUP($L608,#REF!,#REF!, ""), 0)</f>
        <v>#REF!</v>
      </c>
      <c r="AM608" s="1" t="e">
        <f>_xlfn.XLOOKUP($L608,Pos!$A:$A,Pos!AC:AC,_xlfn.XLOOKUP($L608,#REF!,#REF!, ""), 0)</f>
        <v>#REF!</v>
      </c>
      <c r="AN608" s="1" t="e">
        <f>_xlfn.XLOOKUP($L608,Pos!$A:$A,Pos!AD:AD,_xlfn.XLOOKUP($L608,#REF!,#REF!, ""), 0)</f>
        <v>#REF!</v>
      </c>
      <c r="AO608" s="1" t="e">
        <f>_xlfn.XLOOKUP($L608,Pos!$A:$A,Pos!AE:AE,_xlfn.XLOOKUP($L608,#REF!,#REF!, ""), 0)</f>
        <v>#REF!</v>
      </c>
      <c r="AP608" s="1" t="e">
        <f>_xlfn.XLOOKUP($L608,Pos!$A:$A,Pos!AF:AF,_xlfn.XLOOKUP($L608,#REF!,#REF!, ""), 0)</f>
        <v>#REF!</v>
      </c>
      <c r="AQ608" s="1" t="e">
        <f>_xlfn.XLOOKUP($L608,Pos!$A:$A,Pos!AG:AG,_xlfn.XLOOKUP($L608,#REF!,#REF!, ""), 0)</f>
        <v>#REF!</v>
      </c>
      <c r="AR608" s="1" t="e">
        <f>_xlfn.XLOOKUP($L608,Pos!$A:$A,Pos!AH:AH,_xlfn.XLOOKUP($L608,#REF!,#REF!, ""), 0)</f>
        <v>#REF!</v>
      </c>
      <c r="AS608" s="1" t="e">
        <f>_xlfn.XLOOKUP($L608,Pos!$A:$A,Pos!AI:AI,_xlfn.XLOOKUP($L608,#REF!,#REF!, ""), 0)</f>
        <v>#REF!</v>
      </c>
      <c r="AT608" s="1" t="e">
        <f>_xlfn.XLOOKUP($L608,Pos!$A:$A,Pos!AJ:AJ,_xlfn.XLOOKUP($L608,#REF!,#REF!, ""), 0)</f>
        <v>#REF!</v>
      </c>
      <c r="AU608" s="1" t="e">
        <f>_xlfn.XLOOKUP($L608,Pos!$A:$A,Pos!AK:AK,_xlfn.XLOOKUP($L608,#REF!,#REF!, ""), 0)</f>
        <v>#REF!</v>
      </c>
      <c r="AV608" s="1" t="e">
        <f>_xlfn.XLOOKUP($L608,Pos!$A:$A,Pos!AL:AL,_xlfn.XLOOKUP($L608,#REF!,#REF!, ""), 0)</f>
        <v>#REF!</v>
      </c>
      <c r="AW608" s="1" t="e">
        <f>_xlfn.XLOOKUP($L608,Pos!$A:$A,Pos!AM:AM,_xlfn.XLOOKUP($L608,#REF!,#REF!, ""), 0)</f>
        <v>#REF!</v>
      </c>
      <c r="AX608" s="1" t="e">
        <f>_xlfn.XLOOKUP($L608,Pos!$A:$A,Pos!AN:AN,_xlfn.XLOOKUP($L608,#REF!,#REF!, ""), 0)</f>
        <v>#REF!</v>
      </c>
      <c r="AY608" s="1" t="e">
        <f>_xlfn.XLOOKUP($L608,Pos!$A:$A,Pos!AO:AO,_xlfn.XLOOKUP($L608,#REF!,#REF!, ""), 0)</f>
        <v>#REF!</v>
      </c>
      <c r="AZ608" s="7" t="str">
        <f t="shared" si="188"/>
        <v>OUT</v>
      </c>
      <c r="BA608" s="1">
        <f>IF(OR(_xlfn.XLOOKUP(L608,Pos!B:B,Pos!L:L,FALSE)="ESG Reason",_xlfn.XLOOKUP(L608,Pos!B:B,Pos!L:L,FALSE)="Blacklisted"),1,0)</f>
        <v>1</v>
      </c>
      <c r="BC608" s="11">
        <v>1.9312721027365889E-10</v>
      </c>
      <c r="BD608" s="11">
        <f>_xlfn.XLOOKUP($L608,Pos!$B:$B,Pos!H:H,0, 0)</f>
        <v>0</v>
      </c>
      <c r="BE608" s="11">
        <f>_xlfn.XLOOKUP($L608,Pos!$B:$B,Pos!I:I,0, 0)</f>
        <v>3.4978476358474118E-4</v>
      </c>
      <c r="BF608" s="18">
        <f t="shared" si="189"/>
        <v>3.4978476358474118E-4</v>
      </c>
      <c r="BG608" s="1">
        <f t="shared" si="190"/>
        <v>1</v>
      </c>
      <c r="BH608" s="1">
        <f t="shared" si="191"/>
        <v>25</v>
      </c>
      <c r="BI608" s="18">
        <f t="shared" si="192"/>
        <v>1.9312721027365889E-10</v>
      </c>
      <c r="BJ608" s="3">
        <f t="shared" si="193"/>
        <v>0</v>
      </c>
      <c r="BK608" s="18">
        <f t="shared" si="194"/>
        <v>0</v>
      </c>
    </row>
    <row r="609" spans="3:63" x14ac:dyDescent="0.25">
      <c r="C609" s="3"/>
      <c r="D609" s="3"/>
      <c r="E609" s="3"/>
      <c r="F609" s="3"/>
      <c r="G609" s="51" t="s">
        <v>550</v>
      </c>
      <c r="H609" s="8" t="str">
        <f t="shared" si="184"/>
        <v>0%Others</v>
      </c>
      <c r="I609" s="11" cm="1">
        <f t="array" ref="I609">IF(
   AZ609 = "OUT", 0,IF(
   BD609 &gt;= LARGE(IF(ISNUMBER(BD:BD), BD:BD), 3),
   BE609 - 0.001,
   IF(BE609 &gt;=VLOOKUP(P609,mapping!$A:$B,2,FALSE), BE609,VLOOKUP(P609,mapping!$A$2:$B$8,2,FALSE))
))</f>
        <v>0</v>
      </c>
      <c r="J609" s="11" cm="1">
        <f t="array" ref="J609">IF(
    AZ609="OUT",0,IF(IF(
                      BD609&gt;=LARGE(IF(ISNUMBER(BD:BD),BD:BD),3),
                      BE609+0.001,
                      VLOOKUP(H609,mapping!$D:$E,2,FALSE)
                      )&gt;I609,
                   IF(
                      BD609&gt;=LARGE(IF(ISNUMBER(BD:BD),BD:BD),3),
                      BE609+0.001,
                      VLOOKUP(H609,mapping!$D:$E,2,FALSE)
                      ),
                   I609+0.002))</f>
        <v>0</v>
      </c>
      <c r="K609" s="8">
        <f t="shared" si="185"/>
        <v>3.4935459820415279E-4</v>
      </c>
      <c r="L609" s="1" t="str">
        <f>Pos!B795</f>
        <v>SG1T75931496</v>
      </c>
      <c r="M609" s="1" t="str">
        <f>_xlfn.XLOOKUP($L609,Pos!B:B,Pos!D:D,, 0)</f>
        <v>Singapore Telecommunications Limited</v>
      </c>
      <c r="N609" s="1" t="str">
        <f>_xlfn.XLOOKUP($L609,Pos!B:B,Pos!E:E,, 0)</f>
        <v>Telecommunications</v>
      </c>
      <c r="O609" s="1" t="str">
        <f t="shared" si="186"/>
        <v>Telecommunications_Others</v>
      </c>
      <c r="P609" s="1" t="str">
        <f>_xlfn.XLOOKUP($L609,Pos!B:B,Pos!F:F,, 0)</f>
        <v>Others</v>
      </c>
      <c r="Q609" s="1">
        <v>0</v>
      </c>
      <c r="R609" s="9">
        <f>_xlfn.XLOOKUP($L609,Pos!$B:$B,Pos!N:N,0, 0)</f>
        <v>5.41</v>
      </c>
      <c r="S609" s="9">
        <f>_xlfn.XLOOKUP($L609,Pos!$B:$B,Pos!O:O,0, 0)</f>
        <v>2.184167</v>
      </c>
      <c r="T609" s="9">
        <f>_xlfn.XLOOKUP($L609,Pos!$B:$B,Pos!P:P,0, 0)</f>
        <v>3.8</v>
      </c>
      <c r="U609" s="9">
        <f>_xlfn.XLOOKUP($L609,Pos!$B:$B,Pos!Q:Q,0, 0)</f>
        <v>8.6</v>
      </c>
      <c r="V609" s="9">
        <f>_xlfn.XLOOKUP($L609,Pos!$B:$B,Pos!R:R,0, 0)</f>
        <v>6.7</v>
      </c>
      <c r="W609" s="9">
        <f>_xlfn.XLOOKUP($L609,Pos!$B:$B,Pos!S:S,0, 0)</f>
        <v>4.2683330000000002</v>
      </c>
      <c r="X609" s="9" t="str">
        <f>_xlfn.XLOOKUP($L609,Pos!$B:$B,Pos!J:J,0, 0)</f>
        <v>Buy</v>
      </c>
      <c r="Y609" s="1">
        <v>0</v>
      </c>
      <c r="Z609" s="1">
        <v>0</v>
      </c>
      <c r="AA609" s="1">
        <f t="shared" si="187"/>
        <v>0</v>
      </c>
      <c r="AB609" s="9">
        <f>_xlfn.XLOOKUP(L609,Pos!B:B,Pos!K:K,-1,0)</f>
        <v>-1</v>
      </c>
      <c r="AC609" s="1" t="e">
        <f>_xlfn.XLOOKUP($L609,Pos!$A:$A,Pos!S:S,_xlfn.XLOOKUP($L609,#REF!,#REF!, ""), 0)</f>
        <v>#REF!</v>
      </c>
      <c r="AD609" s="1" t="e">
        <f>_xlfn.XLOOKUP($L609,Pos!$A:$A,Pos!T:T,_xlfn.XLOOKUP($L609,#REF!,#REF!, ""), 0)</f>
        <v>#REF!</v>
      </c>
      <c r="AE609" s="1" t="e">
        <f>_xlfn.XLOOKUP($L609,Pos!$A:$A,Pos!U:U,_xlfn.XLOOKUP($L609,#REF!,#REF!, ""), 0)</f>
        <v>#REF!</v>
      </c>
      <c r="AF609" s="1" t="e">
        <f>_xlfn.XLOOKUP($L609,Pos!$A:$A,Pos!V:V,_xlfn.XLOOKUP($L609,#REF!,#REF!, ""), 0)</f>
        <v>#REF!</v>
      </c>
      <c r="AG609" s="1" t="e">
        <f>_xlfn.XLOOKUP($L609,Pos!$A:$A,Pos!W:W,_xlfn.XLOOKUP($L609,#REF!,#REF!, ""), 0)</f>
        <v>#REF!</v>
      </c>
      <c r="AH609" s="1" t="e">
        <f>_xlfn.XLOOKUP($L609,Pos!$A:$A,Pos!X:X,_xlfn.XLOOKUP($L609,#REF!,#REF!, ""), 0)</f>
        <v>#REF!</v>
      </c>
      <c r="AI609" s="1" t="e">
        <f>_xlfn.XLOOKUP($L609,Pos!$A:$A,Pos!Y:Y,_xlfn.XLOOKUP($L609,#REF!,#REF!, ""), 0)</f>
        <v>#REF!</v>
      </c>
      <c r="AJ609" s="1" t="e">
        <f>_xlfn.XLOOKUP($L609,Pos!$A:$A,Pos!Z:Z,_xlfn.XLOOKUP($L609,#REF!,#REF!, ""), 0)</f>
        <v>#REF!</v>
      </c>
      <c r="AK609" s="1" t="e">
        <f>_xlfn.XLOOKUP($L609,Pos!$A:$A,Pos!AA:AA,_xlfn.XLOOKUP($L609,#REF!,#REF!, ""), 0)</f>
        <v>#REF!</v>
      </c>
      <c r="AL609" s="1" t="e">
        <f>_xlfn.XLOOKUP($L609,Pos!$A:$A,Pos!AB:AB,_xlfn.XLOOKUP($L609,#REF!,#REF!, ""), 0)</f>
        <v>#REF!</v>
      </c>
      <c r="AM609" s="1" t="e">
        <f>_xlfn.XLOOKUP($L609,Pos!$A:$A,Pos!AC:AC,_xlfn.XLOOKUP($L609,#REF!,#REF!, ""), 0)</f>
        <v>#REF!</v>
      </c>
      <c r="AN609" s="1" t="e">
        <f>_xlfn.XLOOKUP($L609,Pos!$A:$A,Pos!AD:AD,_xlfn.XLOOKUP($L609,#REF!,#REF!, ""), 0)</f>
        <v>#REF!</v>
      </c>
      <c r="AO609" s="1" t="e">
        <f>_xlfn.XLOOKUP($L609,Pos!$A:$A,Pos!AE:AE,_xlfn.XLOOKUP($L609,#REF!,#REF!, ""), 0)</f>
        <v>#REF!</v>
      </c>
      <c r="AP609" s="1" t="e">
        <f>_xlfn.XLOOKUP($L609,Pos!$A:$A,Pos!AF:AF,_xlfn.XLOOKUP($L609,#REF!,#REF!, ""), 0)</f>
        <v>#REF!</v>
      </c>
      <c r="AQ609" s="1" t="e">
        <f>_xlfn.XLOOKUP($L609,Pos!$A:$A,Pos!AG:AG,_xlfn.XLOOKUP($L609,#REF!,#REF!, ""), 0)</f>
        <v>#REF!</v>
      </c>
      <c r="AR609" s="1" t="e">
        <f>_xlfn.XLOOKUP($L609,Pos!$A:$A,Pos!AH:AH,_xlfn.XLOOKUP($L609,#REF!,#REF!, ""), 0)</f>
        <v>#REF!</v>
      </c>
      <c r="AS609" s="1" t="e">
        <f>_xlfn.XLOOKUP($L609,Pos!$A:$A,Pos!AI:AI,_xlfn.XLOOKUP($L609,#REF!,#REF!, ""), 0)</f>
        <v>#REF!</v>
      </c>
      <c r="AT609" s="1" t="e">
        <f>_xlfn.XLOOKUP($L609,Pos!$A:$A,Pos!AJ:AJ,_xlfn.XLOOKUP($L609,#REF!,#REF!, ""), 0)</f>
        <v>#REF!</v>
      </c>
      <c r="AU609" s="1" t="e">
        <f>_xlfn.XLOOKUP($L609,Pos!$A:$A,Pos!AK:AK,_xlfn.XLOOKUP($L609,#REF!,#REF!, ""), 0)</f>
        <v>#REF!</v>
      </c>
      <c r="AV609" s="1" t="e">
        <f>_xlfn.XLOOKUP($L609,Pos!$A:$A,Pos!AL:AL,_xlfn.XLOOKUP($L609,#REF!,#REF!, ""), 0)</f>
        <v>#REF!</v>
      </c>
      <c r="AW609" s="1" t="e">
        <f>_xlfn.XLOOKUP($L609,Pos!$A:$A,Pos!AM:AM,_xlfn.XLOOKUP($L609,#REF!,#REF!, ""), 0)</f>
        <v>#REF!</v>
      </c>
      <c r="AX609" s="1" t="e">
        <f>_xlfn.XLOOKUP($L609,Pos!$A:$A,Pos!AN:AN,_xlfn.XLOOKUP($L609,#REF!,#REF!, ""), 0)</f>
        <v>#REF!</v>
      </c>
      <c r="AY609" s="1" t="e">
        <f>_xlfn.XLOOKUP($L609,Pos!$A:$A,Pos!AO:AO,_xlfn.XLOOKUP($L609,#REF!,#REF!, ""), 0)</f>
        <v>#REF!</v>
      </c>
      <c r="AZ609" s="7" t="str">
        <f t="shared" si="188"/>
        <v>OUT</v>
      </c>
      <c r="BA609" s="1">
        <f>IF(OR(_xlfn.XLOOKUP(L609,Pos!B:B,Pos!L:L,FALSE)="ESG Reason",_xlfn.XLOOKUP(L609,Pos!B:B,Pos!L:L,FALSE)="Blacklisted"),1,0)</f>
        <v>0</v>
      </c>
      <c r="BC609" s="11">
        <v>9.1140390294162913E-11</v>
      </c>
      <c r="BD609" s="11">
        <f>_xlfn.XLOOKUP($L609,Pos!$B:$B,Pos!H:H,0, 0)</f>
        <v>0</v>
      </c>
      <c r="BE609" s="11">
        <f>_xlfn.XLOOKUP($L609,Pos!$B:$B,Pos!I:I,0, 0)</f>
        <v>3.4935459820415279E-4</v>
      </c>
      <c r="BF609" s="18">
        <f t="shared" si="189"/>
        <v>3.4935459820415279E-4</v>
      </c>
      <c r="BG609" s="1">
        <f t="shared" si="190"/>
        <v>3</v>
      </c>
      <c r="BH609" s="1">
        <f t="shared" si="191"/>
        <v>55</v>
      </c>
      <c r="BI609" s="18">
        <f t="shared" si="192"/>
        <v>9.1140390294162913E-11</v>
      </c>
      <c r="BJ609" s="3">
        <f t="shared" si="193"/>
        <v>0</v>
      </c>
      <c r="BK609" s="18">
        <f t="shared" si="194"/>
        <v>0</v>
      </c>
    </row>
    <row r="610" spans="3:63" x14ac:dyDescent="0.25">
      <c r="C610" s="3"/>
      <c r="D610" s="3"/>
      <c r="E610" s="3"/>
      <c r="F610" s="3"/>
      <c r="G610" s="51" t="s">
        <v>547</v>
      </c>
      <c r="H610" s="8" t="str">
        <f t="shared" si="184"/>
        <v>0%North America</v>
      </c>
      <c r="I610" s="11" cm="1">
        <f t="array" ref="I610">IF(
   AZ610 = "OUT", 0,IF(
   BD610 &gt;= LARGE(IF(ISNUMBER(BD:BD), BD:BD), 3),
   BE610 - 0.001,
   IF(BE610 &gt;=VLOOKUP(P610,mapping!$A:$B,2,FALSE), BE610,VLOOKUP(P610,mapping!$A$2:$B$8,2,FALSE))
))</f>
        <v>0</v>
      </c>
      <c r="J610" s="11" cm="1">
        <f t="array" ref="J610">IF(
    AZ610="OUT",0,IF(IF(
                      BD610&gt;=LARGE(IF(ISNUMBER(BD:BD),BD:BD),3),
                      BE610+0.001,
                      VLOOKUP(H610,mapping!$D:$E,2,FALSE)
                      )&gt;I610,
                   IF(
                      BD610&gt;=LARGE(IF(ISNUMBER(BD:BD),BD:BD),3),
                      BE610+0.001,
                      VLOOKUP(H610,mapping!$D:$E,2,FALSE)
                      ),
                   I610+0.002))</f>
        <v>0</v>
      </c>
      <c r="K610" s="8">
        <f t="shared" si="185"/>
        <v>3.4901614676311323E-4</v>
      </c>
      <c r="L610" s="1" t="str">
        <f>Pos!B118</f>
        <v>CA5394811015</v>
      </c>
      <c r="M610" s="1" t="str">
        <f>_xlfn.XLOOKUP($L610,Pos!B:B,Pos!D:D,, 0)</f>
        <v>Loblaw Companies Limited</v>
      </c>
      <c r="N610" s="1" t="str">
        <f>_xlfn.XLOOKUP($L610,Pos!B:B,Pos!E:E,, 0)</f>
        <v>Retail</v>
      </c>
      <c r="O610" s="1" t="str">
        <f t="shared" si="186"/>
        <v>Retail_North America</v>
      </c>
      <c r="P610" s="1" t="str">
        <f>_xlfn.XLOOKUP($L610,Pos!B:B,Pos!F:F,, 0)</f>
        <v>North America</v>
      </c>
      <c r="Q610" s="1">
        <v>0</v>
      </c>
      <c r="R610" s="9">
        <f>_xlfn.XLOOKUP($L610,Pos!$B:$B,Pos!N:N,0, 0)</f>
        <v>2.96</v>
      </c>
      <c r="S610" s="9">
        <f>_xlfn.XLOOKUP($L610,Pos!$B:$B,Pos!O:O,0, 0)</f>
        <v>3.9009999999999998</v>
      </c>
      <c r="T610" s="9">
        <f>_xlfn.XLOOKUP($L610,Pos!$B:$B,Pos!P:P,0, 0)</f>
        <v>4.6749999999999998</v>
      </c>
      <c r="U610" s="9">
        <f>_xlfn.XLOOKUP($L610,Pos!$B:$B,Pos!Q:Q,0, 0)</f>
        <v>7.8</v>
      </c>
      <c r="V610" s="9">
        <f>_xlfn.XLOOKUP($L610,Pos!$B:$B,Pos!R:R,0, 0)</f>
        <v>5.9333330000000002</v>
      </c>
      <c r="W610" s="9">
        <f>_xlfn.XLOOKUP($L610,Pos!$B:$B,Pos!S:S,0, 0)</f>
        <v>7.3316670000000004</v>
      </c>
      <c r="X610" s="9" t="str">
        <f>_xlfn.XLOOKUP($L610,Pos!$B:$B,Pos!J:J,0, 0)</f>
        <v>Outperform</v>
      </c>
      <c r="Y610" s="1">
        <v>0</v>
      </c>
      <c r="Z610" s="1">
        <v>0</v>
      </c>
      <c r="AA610" s="1">
        <f t="shared" si="187"/>
        <v>0</v>
      </c>
      <c r="AB610" s="9">
        <f>_xlfn.XLOOKUP(L610,Pos!B:B,Pos!K:K,-1,0)</f>
        <v>-1</v>
      </c>
      <c r="AC610" s="1" t="e">
        <f>_xlfn.XLOOKUP($L610,Pos!$A:$A,Pos!S:S,_xlfn.XLOOKUP($L610,#REF!,#REF!, ""), 0)</f>
        <v>#REF!</v>
      </c>
      <c r="AD610" s="1" t="e">
        <f>_xlfn.XLOOKUP($L610,Pos!$A:$A,Pos!T:T,_xlfn.XLOOKUP($L610,#REF!,#REF!, ""), 0)</f>
        <v>#REF!</v>
      </c>
      <c r="AE610" s="1" t="e">
        <f>_xlfn.XLOOKUP($L610,Pos!$A:$A,Pos!U:U,_xlfn.XLOOKUP($L610,#REF!,#REF!, ""), 0)</f>
        <v>#REF!</v>
      </c>
      <c r="AF610" s="1" t="e">
        <f>_xlfn.XLOOKUP($L610,Pos!$A:$A,Pos!V:V,_xlfn.XLOOKUP($L610,#REF!,#REF!, ""), 0)</f>
        <v>#REF!</v>
      </c>
      <c r="AG610" s="1" t="e">
        <f>_xlfn.XLOOKUP($L610,Pos!$A:$A,Pos!W:W,_xlfn.XLOOKUP($L610,#REF!,#REF!, ""), 0)</f>
        <v>#REF!</v>
      </c>
      <c r="AH610" s="1" t="e">
        <f>_xlfn.XLOOKUP($L610,Pos!$A:$A,Pos!X:X,_xlfn.XLOOKUP($L610,#REF!,#REF!, ""), 0)</f>
        <v>#REF!</v>
      </c>
      <c r="AI610" s="1" t="e">
        <f>_xlfn.XLOOKUP($L610,Pos!$A:$A,Pos!Y:Y,_xlfn.XLOOKUP($L610,#REF!,#REF!, ""), 0)</f>
        <v>#REF!</v>
      </c>
      <c r="AJ610" s="1" t="e">
        <f>_xlfn.XLOOKUP($L610,Pos!$A:$A,Pos!Z:Z,_xlfn.XLOOKUP($L610,#REF!,#REF!, ""), 0)</f>
        <v>#REF!</v>
      </c>
      <c r="AK610" s="1" t="e">
        <f>_xlfn.XLOOKUP($L610,Pos!$A:$A,Pos!AA:AA,_xlfn.XLOOKUP($L610,#REF!,#REF!, ""), 0)</f>
        <v>#REF!</v>
      </c>
      <c r="AL610" s="1" t="e">
        <f>_xlfn.XLOOKUP($L610,Pos!$A:$A,Pos!AB:AB,_xlfn.XLOOKUP($L610,#REF!,#REF!, ""), 0)</f>
        <v>#REF!</v>
      </c>
      <c r="AM610" s="1" t="e">
        <f>_xlfn.XLOOKUP($L610,Pos!$A:$A,Pos!AC:AC,_xlfn.XLOOKUP($L610,#REF!,#REF!, ""), 0)</f>
        <v>#REF!</v>
      </c>
      <c r="AN610" s="1" t="e">
        <f>_xlfn.XLOOKUP($L610,Pos!$A:$A,Pos!AD:AD,_xlfn.XLOOKUP($L610,#REF!,#REF!, ""), 0)</f>
        <v>#REF!</v>
      </c>
      <c r="AO610" s="1" t="e">
        <f>_xlfn.XLOOKUP($L610,Pos!$A:$A,Pos!AE:AE,_xlfn.XLOOKUP($L610,#REF!,#REF!, ""), 0)</f>
        <v>#REF!</v>
      </c>
      <c r="AP610" s="1" t="e">
        <f>_xlfn.XLOOKUP($L610,Pos!$A:$A,Pos!AF:AF,_xlfn.XLOOKUP($L610,#REF!,#REF!, ""), 0)</f>
        <v>#REF!</v>
      </c>
      <c r="AQ610" s="1" t="e">
        <f>_xlfn.XLOOKUP($L610,Pos!$A:$A,Pos!AG:AG,_xlfn.XLOOKUP($L610,#REF!,#REF!, ""), 0)</f>
        <v>#REF!</v>
      </c>
      <c r="AR610" s="1" t="e">
        <f>_xlfn.XLOOKUP($L610,Pos!$A:$A,Pos!AH:AH,_xlfn.XLOOKUP($L610,#REF!,#REF!, ""), 0)</f>
        <v>#REF!</v>
      </c>
      <c r="AS610" s="1" t="e">
        <f>_xlfn.XLOOKUP($L610,Pos!$A:$A,Pos!AI:AI,_xlfn.XLOOKUP($L610,#REF!,#REF!, ""), 0)</f>
        <v>#REF!</v>
      </c>
      <c r="AT610" s="1" t="e">
        <f>_xlfn.XLOOKUP($L610,Pos!$A:$A,Pos!AJ:AJ,_xlfn.XLOOKUP($L610,#REF!,#REF!, ""), 0)</f>
        <v>#REF!</v>
      </c>
      <c r="AU610" s="1" t="e">
        <f>_xlfn.XLOOKUP($L610,Pos!$A:$A,Pos!AK:AK,_xlfn.XLOOKUP($L610,#REF!,#REF!, ""), 0)</f>
        <v>#REF!</v>
      </c>
      <c r="AV610" s="1" t="e">
        <f>_xlfn.XLOOKUP($L610,Pos!$A:$A,Pos!AL:AL,_xlfn.XLOOKUP($L610,#REF!,#REF!, ""), 0)</f>
        <v>#REF!</v>
      </c>
      <c r="AW610" s="1" t="e">
        <f>_xlfn.XLOOKUP($L610,Pos!$A:$A,Pos!AM:AM,_xlfn.XLOOKUP($L610,#REF!,#REF!, ""), 0)</f>
        <v>#REF!</v>
      </c>
      <c r="AX610" s="1" t="e">
        <f>_xlfn.XLOOKUP($L610,Pos!$A:$A,Pos!AN:AN,_xlfn.XLOOKUP($L610,#REF!,#REF!, ""), 0)</f>
        <v>#REF!</v>
      </c>
      <c r="AY610" s="1" t="e">
        <f>_xlfn.XLOOKUP($L610,Pos!$A:$A,Pos!AO:AO,_xlfn.XLOOKUP($L610,#REF!,#REF!, ""), 0)</f>
        <v>#REF!</v>
      </c>
      <c r="AZ610" s="7" t="str">
        <f t="shared" si="188"/>
        <v>OUT</v>
      </c>
      <c r="BA610" s="1">
        <f>IF(OR(_xlfn.XLOOKUP(L610,Pos!B:B,Pos!L:L,FALSE)="ESG Reason",_xlfn.XLOOKUP(L610,Pos!B:B,Pos!L:L,FALSE)="Blacklisted"),1,0)</f>
        <v>0</v>
      </c>
      <c r="BC610" s="11">
        <v>2.0074831905516899E-10</v>
      </c>
      <c r="BD610" s="11">
        <f>_xlfn.XLOOKUP($L610,Pos!$B:$B,Pos!H:H,0, 0)</f>
        <v>0</v>
      </c>
      <c r="BE610" s="11">
        <f>_xlfn.XLOOKUP($L610,Pos!$B:$B,Pos!I:I,0, 0)</f>
        <v>3.4901614676311323E-4</v>
      </c>
      <c r="BF610" s="18">
        <f t="shared" si="189"/>
        <v>3.4901614676311323E-4</v>
      </c>
      <c r="BG610" s="1">
        <f t="shared" si="190"/>
        <v>1</v>
      </c>
      <c r="BH610" s="1">
        <f t="shared" si="191"/>
        <v>34</v>
      </c>
      <c r="BI610" s="18">
        <f t="shared" si="192"/>
        <v>2.0074831905516899E-10</v>
      </c>
      <c r="BJ610" s="3">
        <f t="shared" si="193"/>
        <v>0</v>
      </c>
      <c r="BK610" s="18">
        <f t="shared" si="194"/>
        <v>0</v>
      </c>
    </row>
    <row r="611" spans="3:63" x14ac:dyDescent="0.25">
      <c r="C611" s="3"/>
      <c r="D611" s="3"/>
      <c r="E611" s="3"/>
      <c r="F611" s="3"/>
      <c r="G611" s="51" t="s">
        <v>537</v>
      </c>
      <c r="H611" s="8" t="str">
        <f t="shared" si="184"/>
        <v>0%Others</v>
      </c>
      <c r="I611" s="11" cm="1">
        <f t="array" ref="I611">IF(
   AZ611 = "OUT", 0,IF(
   BD611 &gt;= LARGE(IF(ISNUMBER(BD:BD), BD:BD), 3),
   BE611 - 0.001,
   IF(BE611 &gt;=VLOOKUP(P611,mapping!$A:$B,2,FALSE), BE611,VLOOKUP(P611,mapping!$A$2:$B$8,2,FALSE))
))</f>
        <v>0</v>
      </c>
      <c r="J611" s="11" cm="1">
        <f t="array" ref="J611">IF(
    AZ611="OUT",0,IF(IF(
                      BD611&gt;=LARGE(IF(ISNUMBER(BD:BD),BD:BD),3),
                      BE611+0.001,
                      VLOOKUP(H611,mapping!$D:$E,2,FALSE)
                      )&gt;I611,
                   IF(
                      BD611&gt;=LARGE(IF(ISNUMBER(BD:BD),BD:BD),3),
                      BE611+0.001,
                      VLOOKUP(H611,mapping!$D:$E,2,FALSE)
                      ),
                   I611+0.002))</f>
        <v>0</v>
      </c>
      <c r="K611" s="8">
        <f t="shared" si="185"/>
        <v>3.4816401724843899E-4</v>
      </c>
      <c r="L611" s="1" t="str">
        <f>Pos!B654</f>
        <v>JP3890310000</v>
      </c>
      <c r="M611" s="1" t="str">
        <f>_xlfn.XLOOKUP($L611,Pos!B:B,Pos!D:D,, 0)</f>
        <v>MS&amp;AD Insurance Group Holdings, Inc.</v>
      </c>
      <c r="N611" s="1" t="str">
        <f>_xlfn.XLOOKUP($L611,Pos!B:B,Pos!E:E,, 0)</f>
        <v>Insurance</v>
      </c>
      <c r="O611" s="1" t="str">
        <f t="shared" si="186"/>
        <v>Insurance_Others</v>
      </c>
      <c r="P611" s="1" t="str">
        <f>_xlfn.XLOOKUP($L611,Pos!B:B,Pos!F:F,, 0)</f>
        <v>Others</v>
      </c>
      <c r="Q611" s="1">
        <v>0</v>
      </c>
      <c r="R611" s="9">
        <f>_xlfn.XLOOKUP($L611,Pos!$B:$B,Pos!N:N,0, 0)</f>
        <v>5.93</v>
      </c>
      <c r="S611" s="9">
        <f>_xlfn.XLOOKUP($L611,Pos!$B:$B,Pos!O:O,0, 0)</f>
        <v>6.7824999999999998</v>
      </c>
      <c r="T611" s="9">
        <f>_xlfn.XLOOKUP($L611,Pos!$B:$B,Pos!P:P,0, 0)</f>
        <v>4.8499999999999996</v>
      </c>
      <c r="U611" s="9">
        <f>_xlfn.XLOOKUP($L611,Pos!$B:$B,Pos!Q:Q,0, 0)</f>
        <v>2.5</v>
      </c>
      <c r="V611" s="9">
        <f>_xlfn.XLOOKUP($L611,Pos!$B:$B,Pos!R:R,0, 0)</f>
        <v>5.7333340000000002</v>
      </c>
      <c r="W611" s="9">
        <f>_xlfn.XLOOKUP($L611,Pos!$B:$B,Pos!S:S,0, 0)</f>
        <v>5.03</v>
      </c>
      <c r="X611" s="9" t="str">
        <f>_xlfn.XLOOKUP($L611,Pos!$B:$B,Pos!J:J,0, 0)</f>
        <v>Outperform</v>
      </c>
      <c r="Y611" s="1">
        <v>0</v>
      </c>
      <c r="Z611" s="1">
        <v>0</v>
      </c>
      <c r="AA611" s="1">
        <f t="shared" si="187"/>
        <v>0</v>
      </c>
      <c r="AB611" s="9">
        <f>_xlfn.XLOOKUP(L611,Pos!B:B,Pos!K:K,-1,0)</f>
        <v>8.3333333333333339</v>
      </c>
      <c r="AC611" s="1" t="e">
        <f>_xlfn.XLOOKUP($L611,Pos!$A:$A,Pos!S:S,_xlfn.XLOOKUP($L611,#REF!,#REF!, ""), 0)</f>
        <v>#REF!</v>
      </c>
      <c r="AD611" s="1" t="e">
        <f>_xlfn.XLOOKUP($L611,Pos!$A:$A,Pos!T:T,_xlfn.XLOOKUP($L611,#REF!,#REF!, ""), 0)</f>
        <v>#REF!</v>
      </c>
      <c r="AE611" s="1" t="e">
        <f>_xlfn.XLOOKUP($L611,Pos!$A:$A,Pos!U:U,_xlfn.XLOOKUP($L611,#REF!,#REF!, ""), 0)</f>
        <v>#REF!</v>
      </c>
      <c r="AF611" s="1" t="e">
        <f>_xlfn.XLOOKUP($L611,Pos!$A:$A,Pos!V:V,_xlfn.XLOOKUP($L611,#REF!,#REF!, ""), 0)</f>
        <v>#REF!</v>
      </c>
      <c r="AG611" s="1" t="e">
        <f>_xlfn.XLOOKUP($L611,Pos!$A:$A,Pos!W:W,_xlfn.XLOOKUP($L611,#REF!,#REF!, ""), 0)</f>
        <v>#REF!</v>
      </c>
      <c r="AH611" s="1" t="e">
        <f>_xlfn.XLOOKUP($L611,Pos!$A:$A,Pos!X:X,_xlfn.XLOOKUP($L611,#REF!,#REF!, ""), 0)</f>
        <v>#REF!</v>
      </c>
      <c r="AI611" s="1" t="e">
        <f>_xlfn.XLOOKUP($L611,Pos!$A:$A,Pos!Y:Y,_xlfn.XLOOKUP($L611,#REF!,#REF!, ""), 0)</f>
        <v>#REF!</v>
      </c>
      <c r="AJ611" s="1" t="e">
        <f>_xlfn.XLOOKUP($L611,Pos!$A:$A,Pos!Z:Z,_xlfn.XLOOKUP($L611,#REF!,#REF!, ""), 0)</f>
        <v>#REF!</v>
      </c>
      <c r="AK611" s="1" t="e">
        <f>_xlfn.XLOOKUP($L611,Pos!$A:$A,Pos!AA:AA,_xlfn.XLOOKUP($L611,#REF!,#REF!, ""), 0)</f>
        <v>#REF!</v>
      </c>
      <c r="AL611" s="1" t="e">
        <f>_xlfn.XLOOKUP($L611,Pos!$A:$A,Pos!AB:AB,_xlfn.XLOOKUP($L611,#REF!,#REF!, ""), 0)</f>
        <v>#REF!</v>
      </c>
      <c r="AM611" s="1" t="e">
        <f>_xlfn.XLOOKUP($L611,Pos!$A:$A,Pos!AC:AC,_xlfn.XLOOKUP($L611,#REF!,#REF!, ""), 0)</f>
        <v>#REF!</v>
      </c>
      <c r="AN611" s="1" t="e">
        <f>_xlfn.XLOOKUP($L611,Pos!$A:$A,Pos!AD:AD,_xlfn.XLOOKUP($L611,#REF!,#REF!, ""), 0)</f>
        <v>#REF!</v>
      </c>
      <c r="AO611" s="1" t="e">
        <f>_xlfn.XLOOKUP($L611,Pos!$A:$A,Pos!AE:AE,_xlfn.XLOOKUP($L611,#REF!,#REF!, ""), 0)</f>
        <v>#REF!</v>
      </c>
      <c r="AP611" s="1" t="e">
        <f>_xlfn.XLOOKUP($L611,Pos!$A:$A,Pos!AF:AF,_xlfn.XLOOKUP($L611,#REF!,#REF!, ""), 0)</f>
        <v>#REF!</v>
      </c>
      <c r="AQ611" s="1" t="e">
        <f>_xlfn.XLOOKUP($L611,Pos!$A:$A,Pos!AG:AG,_xlfn.XLOOKUP($L611,#REF!,#REF!, ""), 0)</f>
        <v>#REF!</v>
      </c>
      <c r="AR611" s="1" t="e">
        <f>_xlfn.XLOOKUP($L611,Pos!$A:$A,Pos!AH:AH,_xlfn.XLOOKUP($L611,#REF!,#REF!, ""), 0)</f>
        <v>#REF!</v>
      </c>
      <c r="AS611" s="1" t="e">
        <f>_xlfn.XLOOKUP($L611,Pos!$A:$A,Pos!AI:AI,_xlfn.XLOOKUP($L611,#REF!,#REF!, ""), 0)</f>
        <v>#REF!</v>
      </c>
      <c r="AT611" s="1" t="e">
        <f>_xlfn.XLOOKUP($L611,Pos!$A:$A,Pos!AJ:AJ,_xlfn.XLOOKUP($L611,#REF!,#REF!, ""), 0)</f>
        <v>#REF!</v>
      </c>
      <c r="AU611" s="1" t="e">
        <f>_xlfn.XLOOKUP($L611,Pos!$A:$A,Pos!AK:AK,_xlfn.XLOOKUP($L611,#REF!,#REF!, ""), 0)</f>
        <v>#REF!</v>
      </c>
      <c r="AV611" s="1" t="e">
        <f>_xlfn.XLOOKUP($L611,Pos!$A:$A,Pos!AL:AL,_xlfn.XLOOKUP($L611,#REF!,#REF!, ""), 0)</f>
        <v>#REF!</v>
      </c>
      <c r="AW611" s="1" t="e">
        <f>_xlfn.XLOOKUP($L611,Pos!$A:$A,Pos!AM:AM,_xlfn.XLOOKUP($L611,#REF!,#REF!, ""), 0)</f>
        <v>#REF!</v>
      </c>
      <c r="AX611" s="1" t="e">
        <f>_xlfn.XLOOKUP($L611,Pos!$A:$A,Pos!AN:AN,_xlfn.XLOOKUP($L611,#REF!,#REF!, ""), 0)</f>
        <v>#REF!</v>
      </c>
      <c r="AY611" s="1" t="e">
        <f>_xlfn.XLOOKUP($L611,Pos!$A:$A,Pos!AO:AO,_xlfn.XLOOKUP($L611,#REF!,#REF!, ""), 0)</f>
        <v>#REF!</v>
      </c>
      <c r="AZ611" s="7" t="str">
        <f t="shared" si="188"/>
        <v>OUT</v>
      </c>
      <c r="BA611" s="1">
        <f>IF(OR(_xlfn.XLOOKUP(L611,Pos!B:B,Pos!L:L,FALSE)="ESG Reason",_xlfn.XLOOKUP(L611,Pos!B:B,Pos!L:L,FALSE)="Blacklisted"),1,0)</f>
        <v>0</v>
      </c>
      <c r="BC611" s="11">
        <v>9.0095449491889796E-11</v>
      </c>
      <c r="BD611" s="11">
        <f>_xlfn.XLOOKUP($L611,Pos!$B:$B,Pos!H:H,0, 0)</f>
        <v>0</v>
      </c>
      <c r="BE611" s="11">
        <f>_xlfn.XLOOKUP($L611,Pos!$B:$B,Pos!I:I,0, 0)</f>
        <v>3.4816401724843899E-4</v>
      </c>
      <c r="BF611" s="18">
        <f t="shared" si="189"/>
        <v>3.4816401724843899E-4</v>
      </c>
      <c r="BG611" s="1">
        <f t="shared" si="190"/>
        <v>3</v>
      </c>
      <c r="BH611" s="1">
        <f t="shared" si="191"/>
        <v>49</v>
      </c>
      <c r="BI611" s="18">
        <f t="shared" si="192"/>
        <v>9.0095449491889796E-11</v>
      </c>
      <c r="BJ611" s="3">
        <f t="shared" si="193"/>
        <v>0</v>
      </c>
      <c r="BK611" s="18">
        <f t="shared" si="194"/>
        <v>0</v>
      </c>
    </row>
    <row r="612" spans="3:63" x14ac:dyDescent="0.25">
      <c r="C612" s="3"/>
      <c r="D612" s="3"/>
      <c r="E612" s="3"/>
      <c r="F612" s="3"/>
      <c r="G612" s="51" t="s">
        <v>548</v>
      </c>
      <c r="H612" s="8" t="str">
        <f t="shared" si="184"/>
        <v>0%North America</v>
      </c>
      <c r="I612" s="11" cm="1">
        <f t="array" ref="I612">IF(
   AZ612 = "OUT", 0,IF(
   BD612 &gt;= LARGE(IF(ISNUMBER(BD:BD), BD:BD), 3),
   BE612 - 0.001,
   IF(BE612 &gt;=VLOOKUP(P612,mapping!$A:$B,2,FALSE), BE612,VLOOKUP(P612,mapping!$A$2:$B$8,2,FALSE))
))</f>
        <v>0</v>
      </c>
      <c r="J612" s="11" cm="1">
        <f t="array" ref="J612">IF(
    AZ612="OUT",0,IF(IF(
                      BD612&gt;=LARGE(IF(ISNUMBER(BD:BD),BD:BD),3),
                      BE612+0.001,
                      VLOOKUP(H612,mapping!$D:$E,2,FALSE)
                      )&gt;I612,
                   IF(
                      BD612&gt;=LARGE(IF(ISNUMBER(BD:BD),BD:BD),3),
                      BE612+0.001,
                      VLOOKUP(H612,mapping!$D:$E,2,FALSE)
                      ),
                   I612+0.002))</f>
        <v>0</v>
      </c>
      <c r="K612" s="8">
        <f t="shared" si="185"/>
        <v>3.4636304351947939E-4</v>
      </c>
      <c r="L612" s="1" t="str">
        <f>Pos!B996</f>
        <v>US3167731005</v>
      </c>
      <c r="M612" s="1" t="str">
        <f>_xlfn.XLOOKUP($L612,Pos!B:B,Pos!D:D,, 0)</f>
        <v>Fifth Third Bancorp</v>
      </c>
      <c r="N612" s="1" t="str">
        <f>_xlfn.XLOOKUP($L612,Pos!B:B,Pos!E:E,, 0)</f>
        <v>Banks</v>
      </c>
      <c r="O612" s="1" t="str">
        <f t="shared" si="186"/>
        <v>Banks_North America</v>
      </c>
      <c r="P612" s="1" t="str">
        <f>_xlfn.XLOOKUP($L612,Pos!B:B,Pos!F:F,, 0)</f>
        <v>North America</v>
      </c>
      <c r="Q612" s="1">
        <v>0</v>
      </c>
      <c r="R612" s="9">
        <f>_xlfn.XLOOKUP($L612,Pos!$B:$B,Pos!N:N,0, 0)</f>
        <v>6.52</v>
      </c>
      <c r="S612" s="9">
        <f>_xlfn.XLOOKUP($L612,Pos!$B:$B,Pos!O:O,0, 0)</f>
        <v>5.92</v>
      </c>
      <c r="T612" s="9">
        <f>_xlfn.XLOOKUP($L612,Pos!$B:$B,Pos!P:P,0, 0)</f>
        <v>3.95</v>
      </c>
      <c r="U612" s="9">
        <f>_xlfn.XLOOKUP($L612,Pos!$B:$B,Pos!Q:Q,0, 0)</f>
        <v>0.9</v>
      </c>
      <c r="V612" s="9">
        <f>_xlfn.XLOOKUP($L612,Pos!$B:$B,Pos!R:R,0, 0)</f>
        <v>3.9333330000000002</v>
      </c>
      <c r="W612" s="9">
        <f>_xlfn.XLOOKUP($L612,Pos!$B:$B,Pos!S:S,0, 0)</f>
        <v>4.4141659999999998</v>
      </c>
      <c r="X612" s="9" t="str">
        <f>_xlfn.XLOOKUP($L612,Pos!$B:$B,Pos!J:J,0, 0)</f>
        <v>Outperform</v>
      </c>
      <c r="Y612" s="1">
        <v>0</v>
      </c>
      <c r="Z612" s="1">
        <v>0</v>
      </c>
      <c r="AA612" s="1">
        <f t="shared" si="187"/>
        <v>0</v>
      </c>
      <c r="AB612" s="9">
        <f>_xlfn.XLOOKUP(L612,Pos!B:B,Pos!K:K,-1,0)</f>
        <v>1.4285714285714279</v>
      </c>
      <c r="AC612" s="1" t="e">
        <f>_xlfn.XLOOKUP($L612,Pos!$A:$A,Pos!S:S,_xlfn.XLOOKUP($L612,#REF!,#REF!, ""), 0)</f>
        <v>#REF!</v>
      </c>
      <c r="AD612" s="1" t="e">
        <f>_xlfn.XLOOKUP($L612,Pos!$A:$A,Pos!T:T,_xlfn.XLOOKUP($L612,#REF!,#REF!, ""), 0)</f>
        <v>#REF!</v>
      </c>
      <c r="AE612" s="1" t="e">
        <f>_xlfn.XLOOKUP($L612,Pos!$A:$A,Pos!U:U,_xlfn.XLOOKUP($L612,#REF!,#REF!, ""), 0)</f>
        <v>#REF!</v>
      </c>
      <c r="AF612" s="1" t="e">
        <f>_xlfn.XLOOKUP($L612,Pos!$A:$A,Pos!V:V,_xlfn.XLOOKUP($L612,#REF!,#REF!, ""), 0)</f>
        <v>#REF!</v>
      </c>
      <c r="AG612" s="1" t="e">
        <f>_xlfn.XLOOKUP($L612,Pos!$A:$A,Pos!W:W,_xlfn.XLOOKUP($L612,#REF!,#REF!, ""), 0)</f>
        <v>#REF!</v>
      </c>
      <c r="AH612" s="1" t="e">
        <f>_xlfn.XLOOKUP($L612,Pos!$A:$A,Pos!X:X,_xlfn.XLOOKUP($L612,#REF!,#REF!, ""), 0)</f>
        <v>#REF!</v>
      </c>
      <c r="AI612" s="1" t="e">
        <f>_xlfn.XLOOKUP($L612,Pos!$A:$A,Pos!Y:Y,_xlfn.XLOOKUP($L612,#REF!,#REF!, ""), 0)</f>
        <v>#REF!</v>
      </c>
      <c r="AJ612" s="1" t="e">
        <f>_xlfn.XLOOKUP($L612,Pos!$A:$A,Pos!Z:Z,_xlfn.XLOOKUP($L612,#REF!,#REF!, ""), 0)</f>
        <v>#REF!</v>
      </c>
      <c r="AK612" s="1" t="e">
        <f>_xlfn.XLOOKUP($L612,Pos!$A:$A,Pos!AA:AA,_xlfn.XLOOKUP($L612,#REF!,#REF!, ""), 0)</f>
        <v>#REF!</v>
      </c>
      <c r="AL612" s="1" t="e">
        <f>_xlfn.XLOOKUP($L612,Pos!$A:$A,Pos!AB:AB,_xlfn.XLOOKUP($L612,#REF!,#REF!, ""), 0)</f>
        <v>#REF!</v>
      </c>
      <c r="AM612" s="1" t="e">
        <f>_xlfn.XLOOKUP($L612,Pos!$A:$A,Pos!AC:AC,_xlfn.XLOOKUP($L612,#REF!,#REF!, ""), 0)</f>
        <v>#REF!</v>
      </c>
      <c r="AN612" s="1" t="e">
        <f>_xlfn.XLOOKUP($L612,Pos!$A:$A,Pos!AD:AD,_xlfn.XLOOKUP($L612,#REF!,#REF!, ""), 0)</f>
        <v>#REF!</v>
      </c>
      <c r="AO612" s="1" t="e">
        <f>_xlfn.XLOOKUP($L612,Pos!$A:$A,Pos!AE:AE,_xlfn.XLOOKUP($L612,#REF!,#REF!, ""), 0)</f>
        <v>#REF!</v>
      </c>
      <c r="AP612" s="1" t="e">
        <f>_xlfn.XLOOKUP($L612,Pos!$A:$A,Pos!AF:AF,_xlfn.XLOOKUP($L612,#REF!,#REF!, ""), 0)</f>
        <v>#REF!</v>
      </c>
      <c r="AQ612" s="1" t="e">
        <f>_xlfn.XLOOKUP($L612,Pos!$A:$A,Pos!AG:AG,_xlfn.XLOOKUP($L612,#REF!,#REF!, ""), 0)</f>
        <v>#REF!</v>
      </c>
      <c r="AR612" s="1" t="e">
        <f>_xlfn.XLOOKUP($L612,Pos!$A:$A,Pos!AH:AH,_xlfn.XLOOKUP($L612,#REF!,#REF!, ""), 0)</f>
        <v>#REF!</v>
      </c>
      <c r="AS612" s="1" t="e">
        <f>_xlfn.XLOOKUP($L612,Pos!$A:$A,Pos!AI:AI,_xlfn.XLOOKUP($L612,#REF!,#REF!, ""), 0)</f>
        <v>#REF!</v>
      </c>
      <c r="AT612" s="1" t="e">
        <f>_xlfn.XLOOKUP($L612,Pos!$A:$A,Pos!AJ:AJ,_xlfn.XLOOKUP($L612,#REF!,#REF!, ""), 0)</f>
        <v>#REF!</v>
      </c>
      <c r="AU612" s="1" t="e">
        <f>_xlfn.XLOOKUP($L612,Pos!$A:$A,Pos!AK:AK,_xlfn.XLOOKUP($L612,#REF!,#REF!, ""), 0)</f>
        <v>#REF!</v>
      </c>
      <c r="AV612" s="1" t="e">
        <f>_xlfn.XLOOKUP($L612,Pos!$A:$A,Pos!AL:AL,_xlfn.XLOOKUP($L612,#REF!,#REF!, ""), 0)</f>
        <v>#REF!</v>
      </c>
      <c r="AW612" s="1" t="e">
        <f>_xlfn.XLOOKUP($L612,Pos!$A:$A,Pos!AM:AM,_xlfn.XLOOKUP($L612,#REF!,#REF!, ""), 0)</f>
        <v>#REF!</v>
      </c>
      <c r="AX612" s="1" t="e">
        <f>_xlfn.XLOOKUP($L612,Pos!$A:$A,Pos!AN:AN,_xlfn.XLOOKUP($L612,#REF!,#REF!, ""), 0)</f>
        <v>#REF!</v>
      </c>
      <c r="AY612" s="1" t="e">
        <f>_xlfn.XLOOKUP($L612,Pos!$A:$A,Pos!AO:AO,_xlfn.XLOOKUP($L612,#REF!,#REF!, ""), 0)</f>
        <v>#REF!</v>
      </c>
      <c r="AZ612" s="7" t="str">
        <f t="shared" si="188"/>
        <v>OUT</v>
      </c>
      <c r="BA612" s="1">
        <f>IF(OR(_xlfn.XLOOKUP(L612,Pos!B:B,Pos!L:L,FALSE)="ESG Reason",_xlfn.XLOOKUP(L612,Pos!B:B,Pos!L:L,FALSE)="Blacklisted"),1,0)</f>
        <v>0</v>
      </c>
      <c r="BC612" s="11">
        <v>1.8080508817765849E-10</v>
      </c>
      <c r="BD612" s="11">
        <f>_xlfn.XLOOKUP($L612,Pos!$B:$B,Pos!H:H,0, 0)</f>
        <v>0</v>
      </c>
      <c r="BE612" s="11">
        <f>_xlfn.XLOOKUP($L612,Pos!$B:$B,Pos!I:I,0, 0)</f>
        <v>3.4636304351947939E-4</v>
      </c>
      <c r="BF612" s="18">
        <f t="shared" si="189"/>
        <v>3.4636304351947939E-4</v>
      </c>
      <c r="BG612" s="1">
        <f t="shared" si="190"/>
        <v>1</v>
      </c>
      <c r="BH612" s="1">
        <f t="shared" si="191"/>
        <v>21</v>
      </c>
      <c r="BI612" s="18">
        <f t="shared" si="192"/>
        <v>1.8080508817765849E-10</v>
      </c>
      <c r="BJ612" s="3">
        <f t="shared" si="193"/>
        <v>0</v>
      </c>
      <c r="BK612" s="18">
        <f t="shared" si="194"/>
        <v>0</v>
      </c>
    </row>
    <row r="613" spans="3:63" x14ac:dyDescent="0.25">
      <c r="C613" s="3"/>
      <c r="D613" s="3"/>
      <c r="E613" s="3"/>
      <c r="F613" s="3"/>
      <c r="G613" s="51" t="s">
        <v>526</v>
      </c>
      <c r="H613" s="8" t="str">
        <f t="shared" si="184"/>
        <v>0%North America</v>
      </c>
      <c r="I613" s="11" cm="1">
        <f t="array" ref="I613">IF(
   AZ613 = "OUT", 0,IF(
   BD613 &gt;= LARGE(IF(ISNUMBER(BD:BD), BD:BD), 3),
   BE613 - 0.001,
   IF(BE613 &gt;=VLOOKUP(P613,mapping!$A:$B,2,FALSE), BE613,VLOOKUP(P613,mapping!$A$2:$B$8,2,FALSE))
))</f>
        <v>0</v>
      </c>
      <c r="J613" s="11" cm="1">
        <f t="array" ref="J613">IF(
    AZ613="OUT",0,IF(IF(
                      BD613&gt;=LARGE(IF(ISNUMBER(BD:BD),BD:BD),3),
                      BE613+0.001,
                      VLOOKUP(H613,mapping!$D:$E,2,FALSE)
                      )&gt;I613,
                   IF(
                      BD613&gt;=LARGE(IF(ISNUMBER(BD:BD),BD:BD),3),
                      BE613+0.001,
                      VLOOKUP(H613,mapping!$D:$E,2,FALSE)
                      ),
                   I613+0.002))</f>
        <v>0</v>
      </c>
      <c r="K613" s="8">
        <f t="shared" si="185"/>
        <v>3.4576855316323249E-4</v>
      </c>
      <c r="L613" s="1" t="str">
        <f>Pos!B125</f>
        <v>CA67077M1086</v>
      </c>
      <c r="M613" s="1" t="str">
        <f>_xlfn.XLOOKUP($L613,Pos!B:B,Pos!D:D,, 0)</f>
        <v>Nutrien Ltd.</v>
      </c>
      <c r="N613" s="1" t="str">
        <f>_xlfn.XLOOKUP($L613,Pos!B:B,Pos!E:E,, 0)</f>
        <v>Chemicals</v>
      </c>
      <c r="O613" s="1" t="str">
        <f t="shared" si="186"/>
        <v>Chemicals_North America</v>
      </c>
      <c r="P613" s="1" t="str">
        <f>_xlfn.XLOOKUP($L613,Pos!B:B,Pos!F:F,, 0)</f>
        <v>North America</v>
      </c>
      <c r="Q613" s="1">
        <v>0</v>
      </c>
      <c r="R613" s="9">
        <f>_xlfn.XLOOKUP($L613,Pos!$B:$B,Pos!N:N,0, 0)</f>
        <v>7.54</v>
      </c>
      <c r="S613" s="9">
        <f>_xlfn.XLOOKUP($L613,Pos!$B:$B,Pos!O:O,0, 0)</f>
        <v>8.6633329999999997</v>
      </c>
      <c r="T613" s="9">
        <f>_xlfn.XLOOKUP($L613,Pos!$B:$B,Pos!P:P,0, 0)</f>
        <v>3.85</v>
      </c>
      <c r="U613" s="9">
        <f>_xlfn.XLOOKUP($L613,Pos!$B:$B,Pos!Q:Q,0, 0)</f>
        <v>5.0999999999999996</v>
      </c>
      <c r="V613" s="9">
        <f>_xlfn.XLOOKUP($L613,Pos!$B:$B,Pos!R:R,0, 0)</f>
        <v>8.7333339999999993</v>
      </c>
      <c r="W613" s="9">
        <f>_xlfn.XLOOKUP($L613,Pos!$B:$B,Pos!S:S,0, 0)</f>
        <v>3.7050000000000001</v>
      </c>
      <c r="X613" s="9" t="str">
        <f>_xlfn.XLOOKUP($L613,Pos!$B:$B,Pos!J:J,0, 0)</f>
        <v>Outperform</v>
      </c>
      <c r="Y613" s="1">
        <v>0</v>
      </c>
      <c r="Z613" s="1">
        <v>0</v>
      </c>
      <c r="AA613" s="1">
        <f t="shared" si="187"/>
        <v>0</v>
      </c>
      <c r="AB613" s="9">
        <f>_xlfn.XLOOKUP(L613,Pos!B:B,Pos!K:K,-1,0)</f>
        <v>-1</v>
      </c>
      <c r="AC613" s="1" t="e">
        <f>_xlfn.XLOOKUP($L613,Pos!$A:$A,Pos!S:S,_xlfn.XLOOKUP($L613,#REF!,#REF!, ""), 0)</f>
        <v>#REF!</v>
      </c>
      <c r="AD613" s="1" t="e">
        <f>_xlfn.XLOOKUP($L613,Pos!$A:$A,Pos!T:T,_xlfn.XLOOKUP($L613,#REF!,#REF!, ""), 0)</f>
        <v>#REF!</v>
      </c>
      <c r="AE613" s="1" t="e">
        <f>_xlfn.XLOOKUP($L613,Pos!$A:$A,Pos!U:U,_xlfn.XLOOKUP($L613,#REF!,#REF!, ""), 0)</f>
        <v>#REF!</v>
      </c>
      <c r="AF613" s="1" t="e">
        <f>_xlfn.XLOOKUP($L613,Pos!$A:$A,Pos!V:V,_xlfn.XLOOKUP($L613,#REF!,#REF!, ""), 0)</f>
        <v>#REF!</v>
      </c>
      <c r="AG613" s="1" t="e">
        <f>_xlfn.XLOOKUP($L613,Pos!$A:$A,Pos!W:W,_xlfn.XLOOKUP($L613,#REF!,#REF!, ""), 0)</f>
        <v>#REF!</v>
      </c>
      <c r="AH613" s="1" t="e">
        <f>_xlfn.XLOOKUP($L613,Pos!$A:$A,Pos!X:X,_xlfn.XLOOKUP($L613,#REF!,#REF!, ""), 0)</f>
        <v>#REF!</v>
      </c>
      <c r="AI613" s="1" t="e">
        <f>_xlfn.XLOOKUP($L613,Pos!$A:$A,Pos!Y:Y,_xlfn.XLOOKUP($L613,#REF!,#REF!, ""), 0)</f>
        <v>#REF!</v>
      </c>
      <c r="AJ613" s="1" t="e">
        <f>_xlfn.XLOOKUP($L613,Pos!$A:$A,Pos!Z:Z,_xlfn.XLOOKUP($L613,#REF!,#REF!, ""), 0)</f>
        <v>#REF!</v>
      </c>
      <c r="AK613" s="1" t="e">
        <f>_xlfn.XLOOKUP($L613,Pos!$A:$A,Pos!AA:AA,_xlfn.XLOOKUP($L613,#REF!,#REF!, ""), 0)</f>
        <v>#REF!</v>
      </c>
      <c r="AL613" s="1" t="e">
        <f>_xlfn.XLOOKUP($L613,Pos!$A:$A,Pos!AB:AB,_xlfn.XLOOKUP($L613,#REF!,#REF!, ""), 0)</f>
        <v>#REF!</v>
      </c>
      <c r="AM613" s="1" t="e">
        <f>_xlfn.XLOOKUP($L613,Pos!$A:$A,Pos!AC:AC,_xlfn.XLOOKUP($L613,#REF!,#REF!, ""), 0)</f>
        <v>#REF!</v>
      </c>
      <c r="AN613" s="1" t="e">
        <f>_xlfn.XLOOKUP($L613,Pos!$A:$A,Pos!AD:AD,_xlfn.XLOOKUP($L613,#REF!,#REF!, ""), 0)</f>
        <v>#REF!</v>
      </c>
      <c r="AO613" s="1" t="e">
        <f>_xlfn.XLOOKUP($L613,Pos!$A:$A,Pos!AE:AE,_xlfn.XLOOKUP($L613,#REF!,#REF!, ""), 0)</f>
        <v>#REF!</v>
      </c>
      <c r="AP613" s="1" t="e">
        <f>_xlfn.XLOOKUP($L613,Pos!$A:$A,Pos!AF:AF,_xlfn.XLOOKUP($L613,#REF!,#REF!, ""), 0)</f>
        <v>#REF!</v>
      </c>
      <c r="AQ613" s="1" t="e">
        <f>_xlfn.XLOOKUP($L613,Pos!$A:$A,Pos!AG:AG,_xlfn.XLOOKUP($L613,#REF!,#REF!, ""), 0)</f>
        <v>#REF!</v>
      </c>
      <c r="AR613" s="1" t="e">
        <f>_xlfn.XLOOKUP($L613,Pos!$A:$A,Pos!AH:AH,_xlfn.XLOOKUP($L613,#REF!,#REF!, ""), 0)</f>
        <v>#REF!</v>
      </c>
      <c r="AS613" s="1" t="e">
        <f>_xlfn.XLOOKUP($L613,Pos!$A:$A,Pos!AI:AI,_xlfn.XLOOKUP($L613,#REF!,#REF!, ""), 0)</f>
        <v>#REF!</v>
      </c>
      <c r="AT613" s="1" t="e">
        <f>_xlfn.XLOOKUP($L613,Pos!$A:$A,Pos!AJ:AJ,_xlfn.XLOOKUP($L613,#REF!,#REF!, ""), 0)</f>
        <v>#REF!</v>
      </c>
      <c r="AU613" s="1" t="e">
        <f>_xlfn.XLOOKUP($L613,Pos!$A:$A,Pos!AK:AK,_xlfn.XLOOKUP($L613,#REF!,#REF!, ""), 0)</f>
        <v>#REF!</v>
      </c>
      <c r="AV613" s="1" t="e">
        <f>_xlfn.XLOOKUP($L613,Pos!$A:$A,Pos!AL:AL,_xlfn.XLOOKUP($L613,#REF!,#REF!, ""), 0)</f>
        <v>#REF!</v>
      </c>
      <c r="AW613" s="1" t="e">
        <f>_xlfn.XLOOKUP($L613,Pos!$A:$A,Pos!AM:AM,_xlfn.XLOOKUP($L613,#REF!,#REF!, ""), 0)</f>
        <v>#REF!</v>
      </c>
      <c r="AX613" s="1" t="e">
        <f>_xlfn.XLOOKUP($L613,Pos!$A:$A,Pos!AN:AN,_xlfn.XLOOKUP($L613,#REF!,#REF!, ""), 0)</f>
        <v>#REF!</v>
      </c>
      <c r="AY613" s="1" t="e">
        <f>_xlfn.XLOOKUP($L613,Pos!$A:$A,Pos!AO:AO,_xlfn.XLOOKUP($L613,#REF!,#REF!, ""), 0)</f>
        <v>#REF!</v>
      </c>
      <c r="AZ613" s="7" t="str">
        <f t="shared" si="188"/>
        <v>OUT</v>
      </c>
      <c r="BA613" s="1">
        <f>IF(OR(_xlfn.XLOOKUP(L613,Pos!B:B,Pos!L:L,FALSE)="ESG Reason",_xlfn.XLOOKUP(L613,Pos!B:B,Pos!L:L,FALSE)="Blacklisted"),1,0)</f>
        <v>0</v>
      </c>
      <c r="BC613" s="11">
        <v>8.963668977169434E-11</v>
      </c>
      <c r="BD613" s="11">
        <f>_xlfn.XLOOKUP($L613,Pos!$B:$B,Pos!H:H,0, 0)</f>
        <v>0</v>
      </c>
      <c r="BE613" s="11">
        <f>_xlfn.XLOOKUP($L613,Pos!$B:$B,Pos!I:I,0, 0)</f>
        <v>3.4576855316323249E-4</v>
      </c>
      <c r="BF613" s="18">
        <f t="shared" si="189"/>
        <v>3.4576855316323249E-4</v>
      </c>
      <c r="BG613" s="1">
        <f t="shared" si="190"/>
        <v>1</v>
      </c>
      <c r="BH613" s="1">
        <f t="shared" si="191"/>
        <v>23</v>
      </c>
      <c r="BI613" s="18">
        <f t="shared" si="192"/>
        <v>8.963668977169434E-11</v>
      </c>
      <c r="BJ613" s="3">
        <f t="shared" si="193"/>
        <v>0</v>
      </c>
      <c r="BK613" s="18">
        <f t="shared" si="194"/>
        <v>0</v>
      </c>
    </row>
    <row r="614" spans="3:63" x14ac:dyDescent="0.25">
      <c r="C614" s="3"/>
      <c r="D614" s="3"/>
      <c r="E614" s="3"/>
      <c r="F614" s="3"/>
      <c r="G614" s="51" t="s">
        <v>553</v>
      </c>
      <c r="H614" s="8" t="str">
        <f t="shared" si="184"/>
        <v>0%North America</v>
      </c>
      <c r="I614" s="11" cm="1">
        <f t="array" ref="I614">IF(
   AZ614 = "OUT", 0,IF(
   BD614 &gt;= LARGE(IF(ISNUMBER(BD:BD), BD:BD), 3),
   BE614 - 0.001,
   IF(BE614 &gt;=VLOOKUP(P614,mapping!$A:$B,2,FALSE), BE614,VLOOKUP(P614,mapping!$A$2:$B$8,2,FALSE))
))</f>
        <v>0</v>
      </c>
      <c r="J614" s="11" cm="1">
        <f t="array" ref="J614">IF(
    AZ614="OUT",0,IF(IF(
                      BD614&gt;=LARGE(IF(ISNUMBER(BD:BD),BD:BD),3),
                      BE614+0.001,
                      VLOOKUP(H614,mapping!$D:$E,2,FALSE)
                      )&gt;I614,
                   IF(
                      BD614&gt;=LARGE(IF(ISNUMBER(BD:BD),BD:BD),3),
                      BE614+0.001,
                      VLOOKUP(H614,mapping!$D:$E,2,FALSE)
                      ),
                   I614+0.002))</f>
        <v>0</v>
      </c>
      <c r="K614" s="8">
        <f t="shared" si="185"/>
        <v>3.4503494166204308E-4</v>
      </c>
      <c r="L614" s="1" t="str">
        <f>Pos!B1243</f>
        <v>US8807701029</v>
      </c>
      <c r="M614" s="1" t="str">
        <f>_xlfn.XLOOKUP($L614,Pos!B:B,Pos!D:D,, 0)</f>
        <v>Teradyne, Inc.</v>
      </c>
      <c r="N614" s="1" t="str">
        <f>_xlfn.XLOOKUP($L614,Pos!B:B,Pos!E:E,, 0)</f>
        <v>Technology</v>
      </c>
      <c r="O614" s="1" t="str">
        <f t="shared" si="186"/>
        <v>Technology_North America</v>
      </c>
      <c r="P614" s="1" t="str">
        <f>_xlfn.XLOOKUP($L614,Pos!B:B,Pos!F:F,, 0)</f>
        <v>North America</v>
      </c>
      <c r="Q614" s="1">
        <v>0</v>
      </c>
      <c r="R614" s="9">
        <f>_xlfn.XLOOKUP($L614,Pos!$B:$B,Pos!N:N,0, 0)</f>
        <v>5.32</v>
      </c>
      <c r="S614" s="9">
        <f>_xlfn.XLOOKUP($L614,Pos!$B:$B,Pos!O:O,0, 0)</f>
        <v>2.9740000000000002</v>
      </c>
      <c r="T614" s="9">
        <f>_xlfn.XLOOKUP($L614,Pos!$B:$B,Pos!P:P,0, 0)</f>
        <v>5.0750000000000002</v>
      </c>
      <c r="U614" s="9">
        <f>_xlfn.XLOOKUP($L614,Pos!$B:$B,Pos!Q:Q,0, 0)</f>
        <v>8.9</v>
      </c>
      <c r="V614" s="9">
        <f>_xlfn.XLOOKUP($L614,Pos!$B:$B,Pos!R:R,0, 0)</f>
        <v>1.5</v>
      </c>
      <c r="W614" s="9">
        <f>_xlfn.XLOOKUP($L614,Pos!$B:$B,Pos!S:S,0, 0)</f>
        <v>1.9950000000000001</v>
      </c>
      <c r="X614" s="9" t="str">
        <f>_xlfn.XLOOKUP($L614,Pos!$B:$B,Pos!J:J,0, 0)</f>
        <v>Outperform</v>
      </c>
      <c r="Y614" s="1">
        <v>0</v>
      </c>
      <c r="Z614" s="1">
        <v>0</v>
      </c>
      <c r="AA614" s="1">
        <f t="shared" si="187"/>
        <v>0</v>
      </c>
      <c r="AB614" s="9">
        <f>_xlfn.XLOOKUP(L614,Pos!B:B,Pos!K:K,-1,0)</f>
        <v>1.2371134020618559</v>
      </c>
      <c r="AC614" s="1" t="e">
        <f>_xlfn.XLOOKUP($L614,Pos!$A:$A,Pos!S:S,_xlfn.XLOOKUP($L614,#REF!,#REF!, ""), 0)</f>
        <v>#REF!</v>
      </c>
      <c r="AD614" s="1" t="e">
        <f>_xlfn.XLOOKUP($L614,Pos!$A:$A,Pos!T:T,_xlfn.XLOOKUP($L614,#REF!,#REF!, ""), 0)</f>
        <v>#REF!</v>
      </c>
      <c r="AE614" s="1" t="e">
        <f>_xlfn.XLOOKUP($L614,Pos!$A:$A,Pos!U:U,_xlfn.XLOOKUP($L614,#REF!,#REF!, ""), 0)</f>
        <v>#REF!</v>
      </c>
      <c r="AF614" s="1" t="e">
        <f>_xlfn.XLOOKUP($L614,Pos!$A:$A,Pos!V:V,_xlfn.XLOOKUP($L614,#REF!,#REF!, ""), 0)</f>
        <v>#REF!</v>
      </c>
      <c r="AG614" s="1" t="e">
        <f>_xlfn.XLOOKUP($L614,Pos!$A:$A,Pos!W:W,_xlfn.XLOOKUP($L614,#REF!,#REF!, ""), 0)</f>
        <v>#REF!</v>
      </c>
      <c r="AH614" s="1" t="e">
        <f>_xlfn.XLOOKUP($L614,Pos!$A:$A,Pos!X:X,_xlfn.XLOOKUP($L614,#REF!,#REF!, ""), 0)</f>
        <v>#REF!</v>
      </c>
      <c r="AI614" s="1" t="e">
        <f>_xlfn.XLOOKUP($L614,Pos!$A:$A,Pos!Y:Y,_xlfn.XLOOKUP($L614,#REF!,#REF!, ""), 0)</f>
        <v>#REF!</v>
      </c>
      <c r="AJ614" s="1" t="e">
        <f>_xlfn.XLOOKUP($L614,Pos!$A:$A,Pos!Z:Z,_xlfn.XLOOKUP($L614,#REF!,#REF!, ""), 0)</f>
        <v>#REF!</v>
      </c>
      <c r="AK614" s="1" t="e">
        <f>_xlfn.XLOOKUP($L614,Pos!$A:$A,Pos!AA:AA,_xlfn.XLOOKUP($L614,#REF!,#REF!, ""), 0)</f>
        <v>#REF!</v>
      </c>
      <c r="AL614" s="1" t="e">
        <f>_xlfn.XLOOKUP($L614,Pos!$A:$A,Pos!AB:AB,_xlfn.XLOOKUP($L614,#REF!,#REF!, ""), 0)</f>
        <v>#REF!</v>
      </c>
      <c r="AM614" s="1" t="e">
        <f>_xlfn.XLOOKUP($L614,Pos!$A:$A,Pos!AC:AC,_xlfn.XLOOKUP($L614,#REF!,#REF!, ""), 0)</f>
        <v>#REF!</v>
      </c>
      <c r="AN614" s="1" t="e">
        <f>_xlfn.XLOOKUP($L614,Pos!$A:$A,Pos!AD:AD,_xlfn.XLOOKUP($L614,#REF!,#REF!, ""), 0)</f>
        <v>#REF!</v>
      </c>
      <c r="AO614" s="1" t="e">
        <f>_xlfn.XLOOKUP($L614,Pos!$A:$A,Pos!AE:AE,_xlfn.XLOOKUP($L614,#REF!,#REF!, ""), 0)</f>
        <v>#REF!</v>
      </c>
      <c r="AP614" s="1" t="e">
        <f>_xlfn.XLOOKUP($L614,Pos!$A:$A,Pos!AF:AF,_xlfn.XLOOKUP($L614,#REF!,#REF!, ""), 0)</f>
        <v>#REF!</v>
      </c>
      <c r="AQ614" s="1" t="e">
        <f>_xlfn.XLOOKUP($L614,Pos!$A:$A,Pos!AG:AG,_xlfn.XLOOKUP($L614,#REF!,#REF!, ""), 0)</f>
        <v>#REF!</v>
      </c>
      <c r="AR614" s="1" t="e">
        <f>_xlfn.XLOOKUP($L614,Pos!$A:$A,Pos!AH:AH,_xlfn.XLOOKUP($L614,#REF!,#REF!, ""), 0)</f>
        <v>#REF!</v>
      </c>
      <c r="AS614" s="1" t="e">
        <f>_xlfn.XLOOKUP($L614,Pos!$A:$A,Pos!AI:AI,_xlfn.XLOOKUP($L614,#REF!,#REF!, ""), 0)</f>
        <v>#REF!</v>
      </c>
      <c r="AT614" s="1" t="e">
        <f>_xlfn.XLOOKUP($L614,Pos!$A:$A,Pos!AJ:AJ,_xlfn.XLOOKUP($L614,#REF!,#REF!, ""), 0)</f>
        <v>#REF!</v>
      </c>
      <c r="AU614" s="1" t="e">
        <f>_xlfn.XLOOKUP($L614,Pos!$A:$A,Pos!AK:AK,_xlfn.XLOOKUP($L614,#REF!,#REF!, ""), 0)</f>
        <v>#REF!</v>
      </c>
      <c r="AV614" s="1" t="e">
        <f>_xlfn.XLOOKUP($L614,Pos!$A:$A,Pos!AL:AL,_xlfn.XLOOKUP($L614,#REF!,#REF!, ""), 0)</f>
        <v>#REF!</v>
      </c>
      <c r="AW614" s="1" t="e">
        <f>_xlfn.XLOOKUP($L614,Pos!$A:$A,Pos!AM:AM,_xlfn.XLOOKUP($L614,#REF!,#REF!, ""), 0)</f>
        <v>#REF!</v>
      </c>
      <c r="AX614" s="1" t="e">
        <f>_xlfn.XLOOKUP($L614,Pos!$A:$A,Pos!AN:AN,_xlfn.XLOOKUP($L614,#REF!,#REF!, ""), 0)</f>
        <v>#REF!</v>
      </c>
      <c r="AY614" s="1" t="e">
        <f>_xlfn.XLOOKUP($L614,Pos!$A:$A,Pos!AO:AO,_xlfn.XLOOKUP($L614,#REF!,#REF!, ""), 0)</f>
        <v>#REF!</v>
      </c>
      <c r="AZ614" s="7" t="str">
        <f t="shared" si="188"/>
        <v>OUT</v>
      </c>
      <c r="BA614" s="1">
        <f>IF(OR(_xlfn.XLOOKUP(L614,Pos!B:B,Pos!L:L,FALSE)="ESG Reason",_xlfn.XLOOKUP(L614,Pos!B:B,Pos!L:L,FALSE)="Blacklisted"),1,0)</f>
        <v>0</v>
      </c>
      <c r="BC614" s="11">
        <v>1.9841977164197679E-10</v>
      </c>
      <c r="BD614" s="11">
        <f>_xlfn.XLOOKUP($L614,Pos!$B:$B,Pos!H:H,0, 0)</f>
        <v>0</v>
      </c>
      <c r="BE614" s="11">
        <f>_xlfn.XLOOKUP($L614,Pos!$B:$B,Pos!I:I,0, 0)</f>
        <v>3.4503494166204308E-4</v>
      </c>
      <c r="BF614" s="18">
        <f t="shared" si="189"/>
        <v>3.4503494166204308E-4</v>
      </c>
      <c r="BG614" s="1">
        <f t="shared" si="190"/>
        <v>1</v>
      </c>
      <c r="BH614" s="1">
        <f t="shared" si="191"/>
        <v>35</v>
      </c>
      <c r="BI614" s="18">
        <f t="shared" si="192"/>
        <v>1.9841977164197679E-10</v>
      </c>
      <c r="BJ614" s="3">
        <f t="shared" si="193"/>
        <v>0</v>
      </c>
      <c r="BK614" s="18">
        <f t="shared" si="194"/>
        <v>0</v>
      </c>
    </row>
    <row r="615" spans="3:63" x14ac:dyDescent="0.25">
      <c r="C615" s="3"/>
      <c r="D615" s="3"/>
      <c r="E615" s="3"/>
      <c r="F615" s="3"/>
      <c r="G615" s="51" t="s">
        <v>568</v>
      </c>
      <c r="H615" s="8" t="str">
        <f t="shared" si="184"/>
        <v>0%North America</v>
      </c>
      <c r="I615" s="11" cm="1">
        <f t="array" ref="I615">IF(
   AZ615 = "OUT", 0,IF(
   BD615 &gt;= LARGE(IF(ISNUMBER(BD:BD), BD:BD), 3),
   BE615 - 0.001,
   IF(BE615 &gt;=VLOOKUP(P615,mapping!$A:$B,2,FALSE), BE615,VLOOKUP(P615,mapping!$A$2:$B$8,2,FALSE))
))</f>
        <v>0</v>
      </c>
      <c r="J615" s="11" cm="1">
        <f t="array" ref="J615">IF(
    AZ615="OUT",0,IF(IF(
                      BD615&gt;=LARGE(IF(ISNUMBER(BD:BD),BD:BD),3),
                      BE615+0.001,
                      VLOOKUP(H615,mapping!$D:$E,2,FALSE)
                      )&gt;I615,
                   IF(
                      BD615&gt;=LARGE(IF(ISNUMBER(BD:BD),BD:BD),3),
                      BE615+0.001,
                      VLOOKUP(H615,mapping!$D:$E,2,FALSE)
                      ),
                   I615+0.002))</f>
        <v>0</v>
      </c>
      <c r="K615" s="8">
        <f t="shared" si="185"/>
        <v>3.4398838259613342E-4</v>
      </c>
      <c r="L615" s="1" t="str">
        <f>Pos!B998</f>
        <v>US3364331070</v>
      </c>
      <c r="M615" s="1" t="str">
        <f>_xlfn.XLOOKUP($L615,Pos!B:B,Pos!D:D,, 0)</f>
        <v>First Solar, Inc.</v>
      </c>
      <c r="N615" s="1" t="str">
        <f>_xlfn.XLOOKUP($L615,Pos!B:B,Pos!E:E,, 0)</f>
        <v>Energy</v>
      </c>
      <c r="O615" s="1" t="str">
        <f t="shared" si="186"/>
        <v>Energy_North America</v>
      </c>
      <c r="P615" s="1" t="str">
        <f>_xlfn.XLOOKUP($L615,Pos!B:B,Pos!F:F,, 0)</f>
        <v>North America</v>
      </c>
      <c r="Q615" s="1">
        <v>0</v>
      </c>
      <c r="R615" s="9">
        <f>_xlfn.XLOOKUP($L615,Pos!$B:$B,Pos!N:N,0, 0)</f>
        <v>0</v>
      </c>
      <c r="S615" s="9">
        <f>_xlfn.XLOOKUP($L615,Pos!$B:$B,Pos!O:O,0, 0)</f>
        <v>2.7320000000000002</v>
      </c>
      <c r="T615" s="9">
        <f>_xlfn.XLOOKUP($L615,Pos!$B:$B,Pos!P:P,0, 0)</f>
        <v>6.9</v>
      </c>
      <c r="U615" s="9">
        <f>_xlfn.XLOOKUP($L615,Pos!$B:$B,Pos!Q:Q,0, 0)</f>
        <v>8.6999999999999993</v>
      </c>
      <c r="V615" s="9">
        <f>_xlfn.XLOOKUP($L615,Pos!$B:$B,Pos!R:R,0, 0)</f>
        <v>0.56666669999999997</v>
      </c>
      <c r="W615" s="9">
        <f>_xlfn.XLOOKUP($L615,Pos!$B:$B,Pos!S:S,0, 0)</f>
        <v>7.8266669999999996</v>
      </c>
      <c r="X615" s="9" t="str">
        <f>_xlfn.XLOOKUP($L615,Pos!$B:$B,Pos!J:J,0, 0)</f>
        <v>Outperform</v>
      </c>
      <c r="Y615" s="1">
        <v>0</v>
      </c>
      <c r="Z615" s="1">
        <v>0</v>
      </c>
      <c r="AA615" s="1">
        <f t="shared" si="187"/>
        <v>0</v>
      </c>
      <c r="AB615" s="9">
        <f>_xlfn.XLOOKUP(L615,Pos!B:B,Pos!K:K,-1,0)</f>
        <v>0.43478260869565222</v>
      </c>
      <c r="AC615" s="1" t="e">
        <f>_xlfn.XLOOKUP($L615,Pos!$A:$A,Pos!S:S,_xlfn.XLOOKUP($L615,#REF!,#REF!, ""), 0)</f>
        <v>#REF!</v>
      </c>
      <c r="AD615" s="1" t="e">
        <f>_xlfn.XLOOKUP($L615,Pos!$A:$A,Pos!T:T,_xlfn.XLOOKUP($L615,#REF!,#REF!, ""), 0)</f>
        <v>#REF!</v>
      </c>
      <c r="AE615" s="1" t="e">
        <f>_xlfn.XLOOKUP($L615,Pos!$A:$A,Pos!U:U,_xlfn.XLOOKUP($L615,#REF!,#REF!, ""), 0)</f>
        <v>#REF!</v>
      </c>
      <c r="AF615" s="1" t="e">
        <f>_xlfn.XLOOKUP($L615,Pos!$A:$A,Pos!V:V,_xlfn.XLOOKUP($L615,#REF!,#REF!, ""), 0)</f>
        <v>#REF!</v>
      </c>
      <c r="AG615" s="1" t="e">
        <f>_xlfn.XLOOKUP($L615,Pos!$A:$A,Pos!W:W,_xlfn.XLOOKUP($L615,#REF!,#REF!, ""), 0)</f>
        <v>#REF!</v>
      </c>
      <c r="AH615" s="1" t="e">
        <f>_xlfn.XLOOKUP($L615,Pos!$A:$A,Pos!X:X,_xlfn.XLOOKUP($L615,#REF!,#REF!, ""), 0)</f>
        <v>#REF!</v>
      </c>
      <c r="AI615" s="1" t="e">
        <f>_xlfn.XLOOKUP($L615,Pos!$A:$A,Pos!Y:Y,_xlfn.XLOOKUP($L615,#REF!,#REF!, ""), 0)</f>
        <v>#REF!</v>
      </c>
      <c r="AJ615" s="1" t="e">
        <f>_xlfn.XLOOKUP($L615,Pos!$A:$A,Pos!Z:Z,_xlfn.XLOOKUP($L615,#REF!,#REF!, ""), 0)</f>
        <v>#REF!</v>
      </c>
      <c r="AK615" s="1" t="e">
        <f>_xlfn.XLOOKUP($L615,Pos!$A:$A,Pos!AA:AA,_xlfn.XLOOKUP($L615,#REF!,#REF!, ""), 0)</f>
        <v>#REF!</v>
      </c>
      <c r="AL615" s="1" t="e">
        <f>_xlfn.XLOOKUP($L615,Pos!$A:$A,Pos!AB:AB,_xlfn.XLOOKUP($L615,#REF!,#REF!, ""), 0)</f>
        <v>#REF!</v>
      </c>
      <c r="AM615" s="1" t="e">
        <f>_xlfn.XLOOKUP($L615,Pos!$A:$A,Pos!AC:AC,_xlfn.XLOOKUP($L615,#REF!,#REF!, ""), 0)</f>
        <v>#REF!</v>
      </c>
      <c r="AN615" s="1" t="e">
        <f>_xlfn.XLOOKUP($L615,Pos!$A:$A,Pos!AD:AD,_xlfn.XLOOKUP($L615,#REF!,#REF!, ""), 0)</f>
        <v>#REF!</v>
      </c>
      <c r="AO615" s="1" t="e">
        <f>_xlfn.XLOOKUP($L615,Pos!$A:$A,Pos!AE:AE,_xlfn.XLOOKUP($L615,#REF!,#REF!, ""), 0)</f>
        <v>#REF!</v>
      </c>
      <c r="AP615" s="1" t="e">
        <f>_xlfn.XLOOKUP($L615,Pos!$A:$A,Pos!AF:AF,_xlfn.XLOOKUP($L615,#REF!,#REF!, ""), 0)</f>
        <v>#REF!</v>
      </c>
      <c r="AQ615" s="1" t="e">
        <f>_xlfn.XLOOKUP($L615,Pos!$A:$A,Pos!AG:AG,_xlfn.XLOOKUP($L615,#REF!,#REF!, ""), 0)</f>
        <v>#REF!</v>
      </c>
      <c r="AR615" s="1" t="e">
        <f>_xlfn.XLOOKUP($L615,Pos!$A:$A,Pos!AH:AH,_xlfn.XLOOKUP($L615,#REF!,#REF!, ""), 0)</f>
        <v>#REF!</v>
      </c>
      <c r="AS615" s="1" t="e">
        <f>_xlfn.XLOOKUP($L615,Pos!$A:$A,Pos!AI:AI,_xlfn.XLOOKUP($L615,#REF!,#REF!, ""), 0)</f>
        <v>#REF!</v>
      </c>
      <c r="AT615" s="1" t="e">
        <f>_xlfn.XLOOKUP($L615,Pos!$A:$A,Pos!AJ:AJ,_xlfn.XLOOKUP($L615,#REF!,#REF!, ""), 0)</f>
        <v>#REF!</v>
      </c>
      <c r="AU615" s="1" t="e">
        <f>_xlfn.XLOOKUP($L615,Pos!$A:$A,Pos!AK:AK,_xlfn.XLOOKUP($L615,#REF!,#REF!, ""), 0)</f>
        <v>#REF!</v>
      </c>
      <c r="AV615" s="1" t="e">
        <f>_xlfn.XLOOKUP($L615,Pos!$A:$A,Pos!AL:AL,_xlfn.XLOOKUP($L615,#REF!,#REF!, ""), 0)</f>
        <v>#REF!</v>
      </c>
      <c r="AW615" s="1" t="e">
        <f>_xlfn.XLOOKUP($L615,Pos!$A:$A,Pos!AM:AM,_xlfn.XLOOKUP($L615,#REF!,#REF!, ""), 0)</f>
        <v>#REF!</v>
      </c>
      <c r="AX615" s="1" t="e">
        <f>_xlfn.XLOOKUP($L615,Pos!$A:$A,Pos!AN:AN,_xlfn.XLOOKUP($L615,#REF!,#REF!, ""), 0)</f>
        <v>#REF!</v>
      </c>
      <c r="AY615" s="1" t="e">
        <f>_xlfn.XLOOKUP($L615,Pos!$A:$A,Pos!AO:AO,_xlfn.XLOOKUP($L615,#REF!,#REF!, ""), 0)</f>
        <v>#REF!</v>
      </c>
      <c r="AZ615" s="7" t="str">
        <f t="shared" si="188"/>
        <v>OUT</v>
      </c>
      <c r="BA615" s="1">
        <f>IF(OR(_xlfn.XLOOKUP(L615,Pos!B:B,Pos!L:L,FALSE)="ESG Reason",_xlfn.XLOOKUP(L615,Pos!B:B,Pos!L:L,FALSE)="Blacklisted"),1,0)</f>
        <v>0</v>
      </c>
      <c r="BC615" s="11">
        <v>1.9312721027365871E-10</v>
      </c>
      <c r="BD615" s="11">
        <f>_xlfn.XLOOKUP($L615,Pos!$B:$B,Pos!H:H,0, 0)</f>
        <v>0</v>
      </c>
      <c r="BE615" s="11">
        <f>_xlfn.XLOOKUP($L615,Pos!$B:$B,Pos!I:I,0, 0)</f>
        <v>3.4398838259613342E-4</v>
      </c>
      <c r="BF615" s="18">
        <f t="shared" si="189"/>
        <v>3.4398838259613342E-4</v>
      </c>
      <c r="BG615" s="1">
        <f t="shared" si="190"/>
        <v>1</v>
      </c>
      <c r="BH615" s="1">
        <f t="shared" si="191"/>
        <v>25</v>
      </c>
      <c r="BI615" s="18">
        <f t="shared" si="192"/>
        <v>1.9312721027365871E-10</v>
      </c>
      <c r="BJ615" s="3">
        <f t="shared" si="193"/>
        <v>0</v>
      </c>
      <c r="BK615" s="18">
        <f t="shared" si="194"/>
        <v>0</v>
      </c>
    </row>
    <row r="616" spans="3:63" x14ac:dyDescent="0.25">
      <c r="C616" s="3"/>
      <c r="D616" s="3"/>
      <c r="E616" s="3"/>
      <c r="F616" s="3"/>
      <c r="G616" s="51" t="s">
        <v>561</v>
      </c>
      <c r="H616" s="8" t="str">
        <f t="shared" si="184"/>
        <v>0%North America</v>
      </c>
      <c r="I616" s="11" cm="1">
        <f t="array" ref="I616">IF(
   AZ616 = "OUT", 0,IF(
   BD616 &gt;= LARGE(IF(ISNUMBER(BD:BD), BD:BD), 3),
   BE616 - 0.001,
   IF(BE616 &gt;=VLOOKUP(P616,mapping!$A:$B,2,FALSE), BE616,VLOOKUP(P616,mapping!$A$2:$B$8,2,FALSE))
))</f>
        <v>0</v>
      </c>
      <c r="J616" s="11" cm="1">
        <f t="array" ref="J616">IF(
    AZ616="OUT",0,IF(IF(
                      BD616&gt;=LARGE(IF(ISNUMBER(BD:BD),BD:BD),3),
                      BE616+0.001,
                      VLOOKUP(H616,mapping!$D:$E,2,FALSE)
                      )&gt;I616,
                   IF(
                      BD616&gt;=LARGE(IF(ISNUMBER(BD:BD),BD:BD),3),
                      BE616+0.001,
                      VLOOKUP(H616,mapping!$D:$E,2,FALSE)
                      ),
                   I616+0.002))</f>
        <v>0</v>
      </c>
      <c r="K616" s="8">
        <f t="shared" si="185"/>
        <v>3.4334748518650532E-4</v>
      </c>
      <c r="L616" s="1" t="str">
        <f>Pos!B986</f>
        <v>US30225T1025</v>
      </c>
      <c r="M616" s="1" t="str">
        <f>_xlfn.XLOOKUP($L616,Pos!B:B,Pos!D:D,, 0)</f>
        <v>Extra Space Storage Inc.</v>
      </c>
      <c r="N616" s="1" t="str">
        <f>_xlfn.XLOOKUP($L616,Pos!B:B,Pos!E:E,, 0)</f>
        <v>Real Estate</v>
      </c>
      <c r="O616" s="1" t="str">
        <f t="shared" si="186"/>
        <v>Real Estate_North America</v>
      </c>
      <c r="P616" s="1" t="str">
        <f>_xlfn.XLOOKUP($L616,Pos!B:B,Pos!F:F,, 0)</f>
        <v>North America</v>
      </c>
      <c r="Q616" s="1">
        <v>0</v>
      </c>
      <c r="R616" s="9">
        <f>_xlfn.XLOOKUP($L616,Pos!$B:$B,Pos!N:N,0, 0)</f>
        <v>6.4</v>
      </c>
      <c r="S616" s="9">
        <f>_xlfn.XLOOKUP($L616,Pos!$B:$B,Pos!O:O,0, 0)</f>
        <v>5.1871669999999996</v>
      </c>
      <c r="T616" s="9">
        <f>_xlfn.XLOOKUP($L616,Pos!$B:$B,Pos!P:P,0, 0)</f>
        <v>4.6749999999999998</v>
      </c>
      <c r="U616" s="9">
        <f>_xlfn.XLOOKUP($L616,Pos!$B:$B,Pos!Q:Q,0, 0)</f>
        <v>3.2</v>
      </c>
      <c r="V616" s="9">
        <f>_xlfn.XLOOKUP($L616,Pos!$B:$B,Pos!R:R,0, 0)</f>
        <v>2.766667</v>
      </c>
      <c r="W616" s="9">
        <f>_xlfn.XLOOKUP($L616,Pos!$B:$B,Pos!S:S,0, 0)</f>
        <v>4.5266669999999998</v>
      </c>
      <c r="X616" s="9" t="str">
        <f>_xlfn.XLOOKUP($L616,Pos!$B:$B,Pos!J:J,0, 0)</f>
        <v>Outperform</v>
      </c>
      <c r="Y616" s="1">
        <v>0</v>
      </c>
      <c r="Z616" s="1">
        <v>0</v>
      </c>
      <c r="AA616" s="1">
        <f t="shared" si="187"/>
        <v>0</v>
      </c>
      <c r="AB616" s="9">
        <f>_xlfn.XLOOKUP(L616,Pos!B:B,Pos!K:K,-1,0)</f>
        <v>5.7142857142857144</v>
      </c>
      <c r="AC616" s="1" t="e">
        <f>_xlfn.XLOOKUP($L616,Pos!$A:$A,Pos!S:S,_xlfn.XLOOKUP($L616,#REF!,#REF!, ""), 0)</f>
        <v>#REF!</v>
      </c>
      <c r="AD616" s="1" t="e">
        <f>_xlfn.XLOOKUP($L616,Pos!$A:$A,Pos!T:T,_xlfn.XLOOKUP($L616,#REF!,#REF!, ""), 0)</f>
        <v>#REF!</v>
      </c>
      <c r="AE616" s="1" t="e">
        <f>_xlfn.XLOOKUP($L616,Pos!$A:$A,Pos!U:U,_xlfn.XLOOKUP($L616,#REF!,#REF!, ""), 0)</f>
        <v>#REF!</v>
      </c>
      <c r="AF616" s="1" t="e">
        <f>_xlfn.XLOOKUP($L616,Pos!$A:$A,Pos!V:V,_xlfn.XLOOKUP($L616,#REF!,#REF!, ""), 0)</f>
        <v>#REF!</v>
      </c>
      <c r="AG616" s="1" t="e">
        <f>_xlfn.XLOOKUP($L616,Pos!$A:$A,Pos!W:W,_xlfn.XLOOKUP($L616,#REF!,#REF!, ""), 0)</f>
        <v>#REF!</v>
      </c>
      <c r="AH616" s="1" t="e">
        <f>_xlfn.XLOOKUP($L616,Pos!$A:$A,Pos!X:X,_xlfn.XLOOKUP($L616,#REF!,#REF!, ""), 0)</f>
        <v>#REF!</v>
      </c>
      <c r="AI616" s="1" t="e">
        <f>_xlfn.XLOOKUP($L616,Pos!$A:$A,Pos!Y:Y,_xlfn.XLOOKUP($L616,#REF!,#REF!, ""), 0)</f>
        <v>#REF!</v>
      </c>
      <c r="AJ616" s="1" t="e">
        <f>_xlfn.XLOOKUP($L616,Pos!$A:$A,Pos!Z:Z,_xlfn.XLOOKUP($L616,#REF!,#REF!, ""), 0)</f>
        <v>#REF!</v>
      </c>
      <c r="AK616" s="1" t="e">
        <f>_xlfn.XLOOKUP($L616,Pos!$A:$A,Pos!AA:AA,_xlfn.XLOOKUP($L616,#REF!,#REF!, ""), 0)</f>
        <v>#REF!</v>
      </c>
      <c r="AL616" s="1" t="e">
        <f>_xlfn.XLOOKUP($L616,Pos!$A:$A,Pos!AB:AB,_xlfn.XLOOKUP($L616,#REF!,#REF!, ""), 0)</f>
        <v>#REF!</v>
      </c>
      <c r="AM616" s="1" t="e">
        <f>_xlfn.XLOOKUP($L616,Pos!$A:$A,Pos!AC:AC,_xlfn.XLOOKUP($L616,#REF!,#REF!, ""), 0)</f>
        <v>#REF!</v>
      </c>
      <c r="AN616" s="1" t="e">
        <f>_xlfn.XLOOKUP($L616,Pos!$A:$A,Pos!AD:AD,_xlfn.XLOOKUP($L616,#REF!,#REF!, ""), 0)</f>
        <v>#REF!</v>
      </c>
      <c r="AO616" s="1" t="e">
        <f>_xlfn.XLOOKUP($L616,Pos!$A:$A,Pos!AE:AE,_xlfn.XLOOKUP($L616,#REF!,#REF!, ""), 0)</f>
        <v>#REF!</v>
      </c>
      <c r="AP616" s="1" t="e">
        <f>_xlfn.XLOOKUP($L616,Pos!$A:$A,Pos!AF:AF,_xlfn.XLOOKUP($L616,#REF!,#REF!, ""), 0)</f>
        <v>#REF!</v>
      </c>
      <c r="AQ616" s="1" t="e">
        <f>_xlfn.XLOOKUP($L616,Pos!$A:$A,Pos!AG:AG,_xlfn.XLOOKUP($L616,#REF!,#REF!, ""), 0)</f>
        <v>#REF!</v>
      </c>
      <c r="AR616" s="1" t="e">
        <f>_xlfn.XLOOKUP($L616,Pos!$A:$A,Pos!AH:AH,_xlfn.XLOOKUP($L616,#REF!,#REF!, ""), 0)</f>
        <v>#REF!</v>
      </c>
      <c r="AS616" s="1" t="e">
        <f>_xlfn.XLOOKUP($L616,Pos!$A:$A,Pos!AI:AI,_xlfn.XLOOKUP($L616,#REF!,#REF!, ""), 0)</f>
        <v>#REF!</v>
      </c>
      <c r="AT616" s="1" t="e">
        <f>_xlfn.XLOOKUP($L616,Pos!$A:$A,Pos!AJ:AJ,_xlfn.XLOOKUP($L616,#REF!,#REF!, ""), 0)</f>
        <v>#REF!</v>
      </c>
      <c r="AU616" s="1" t="e">
        <f>_xlfn.XLOOKUP($L616,Pos!$A:$A,Pos!AK:AK,_xlfn.XLOOKUP($L616,#REF!,#REF!, ""), 0)</f>
        <v>#REF!</v>
      </c>
      <c r="AV616" s="1" t="e">
        <f>_xlfn.XLOOKUP($L616,Pos!$A:$A,Pos!AL:AL,_xlfn.XLOOKUP($L616,#REF!,#REF!, ""), 0)</f>
        <v>#REF!</v>
      </c>
      <c r="AW616" s="1" t="e">
        <f>_xlfn.XLOOKUP($L616,Pos!$A:$A,Pos!AM:AM,_xlfn.XLOOKUP($L616,#REF!,#REF!, ""), 0)</f>
        <v>#REF!</v>
      </c>
      <c r="AX616" s="1" t="e">
        <f>_xlfn.XLOOKUP($L616,Pos!$A:$A,Pos!AN:AN,_xlfn.XLOOKUP($L616,#REF!,#REF!, ""), 0)</f>
        <v>#REF!</v>
      </c>
      <c r="AY616" s="1" t="e">
        <f>_xlfn.XLOOKUP($L616,Pos!$A:$A,Pos!AO:AO,_xlfn.XLOOKUP($L616,#REF!,#REF!, ""), 0)</f>
        <v>#REF!</v>
      </c>
      <c r="AZ616" s="7" t="str">
        <f t="shared" si="188"/>
        <v>OUT</v>
      </c>
      <c r="BA616" s="1">
        <f>IF(OR(_xlfn.XLOOKUP(L616,Pos!B:B,Pos!L:L,FALSE)="ESG Reason",_xlfn.XLOOKUP(L616,Pos!B:B,Pos!L:L,FALSE)="Blacklisted"),1,0)</f>
        <v>0</v>
      </c>
      <c r="BC616" s="11">
        <v>9.6619474476462241E-11</v>
      </c>
      <c r="BD616" s="11">
        <f>_xlfn.XLOOKUP($L616,Pos!$B:$B,Pos!H:H,0, 0)</f>
        <v>0</v>
      </c>
      <c r="BE616" s="11">
        <f>_xlfn.XLOOKUP($L616,Pos!$B:$B,Pos!I:I,0, 0)</f>
        <v>3.4334748518650532E-4</v>
      </c>
      <c r="BF616" s="18">
        <f t="shared" si="189"/>
        <v>3.4334748518650532E-4</v>
      </c>
      <c r="BG616" s="1">
        <f t="shared" si="190"/>
        <v>1</v>
      </c>
      <c r="BH616" s="1">
        <f t="shared" si="191"/>
        <v>33</v>
      </c>
      <c r="BI616" s="18">
        <f t="shared" si="192"/>
        <v>9.6619474476462241E-11</v>
      </c>
      <c r="BJ616" s="3">
        <f t="shared" si="193"/>
        <v>0</v>
      </c>
      <c r="BK616" s="18">
        <f t="shared" si="194"/>
        <v>0</v>
      </c>
    </row>
    <row r="617" spans="3:63" x14ac:dyDescent="0.25">
      <c r="C617" s="3"/>
      <c r="D617" s="3"/>
      <c r="E617" s="3"/>
      <c r="F617" s="3"/>
      <c r="G617" s="51" t="s">
        <v>559</v>
      </c>
      <c r="H617" s="8" t="str">
        <f t="shared" si="184"/>
        <v>0%North America</v>
      </c>
      <c r="I617" s="11" cm="1">
        <f t="array" ref="I617">IF(
   AZ617 = "OUT", 0,IF(
   BD617 &gt;= LARGE(IF(ISNUMBER(BD:BD), BD:BD), 3),
   BE617 - 0.001,
   IF(BE617 &gt;=VLOOKUP(P617,mapping!$A:$B,2,FALSE), BE617,VLOOKUP(P617,mapping!$A$2:$B$8,2,FALSE))
))</f>
        <v>0</v>
      </c>
      <c r="J617" s="11" cm="1">
        <f t="array" ref="J617">IF(
    AZ617="OUT",0,IF(IF(
                      BD617&gt;=LARGE(IF(ISNUMBER(BD:BD),BD:BD),3),
                      BE617+0.001,
                      VLOOKUP(H617,mapping!$D:$E,2,FALSE)
                      )&gt;I617,
                   IF(
                      BD617&gt;=LARGE(IF(ISNUMBER(BD:BD),BD:BD),3),
                      BE617+0.001,
                      VLOOKUP(H617,mapping!$D:$E,2,FALSE)
                      ),
                   I617+0.002))</f>
        <v>0</v>
      </c>
      <c r="K617" s="8">
        <f t="shared" si="185"/>
        <v>3.4296882763456209E-4</v>
      </c>
      <c r="L617" s="1" t="str">
        <f>Pos!B1055</f>
        <v>US45841N1072</v>
      </c>
      <c r="M617" s="1" t="str">
        <f>_xlfn.XLOOKUP($L617,Pos!B:B,Pos!D:D,, 0)</f>
        <v>Interactive Brokers Group, Inc. Class A</v>
      </c>
      <c r="N617" s="1" t="str">
        <f>_xlfn.XLOOKUP($L617,Pos!B:B,Pos!E:E,, 0)</f>
        <v>Financial Services</v>
      </c>
      <c r="O617" s="1" t="str">
        <f t="shared" si="186"/>
        <v>Financial Services_North America</v>
      </c>
      <c r="P617" s="1" t="str">
        <f>_xlfn.XLOOKUP($L617,Pos!B:B,Pos!F:F,, 0)</f>
        <v>North America</v>
      </c>
      <c r="Q617" s="1">
        <v>0</v>
      </c>
      <c r="R617" s="9">
        <f>_xlfn.XLOOKUP($L617,Pos!$B:$B,Pos!N:N,0, 0)</f>
        <v>7.14</v>
      </c>
      <c r="S617" s="9">
        <f>_xlfn.XLOOKUP($L617,Pos!$B:$B,Pos!O:O,0, 0)</f>
        <v>5.2489999999999997</v>
      </c>
      <c r="T617" s="9">
        <f>_xlfn.XLOOKUP($L617,Pos!$B:$B,Pos!P:P,0, 0)</f>
        <v>7.5750000000000002</v>
      </c>
      <c r="U617" s="9">
        <f>_xlfn.XLOOKUP($L617,Pos!$B:$B,Pos!Q:Q,0, 0)</f>
        <v>9.4</v>
      </c>
      <c r="V617" s="9">
        <f>_xlfn.XLOOKUP($L617,Pos!$B:$B,Pos!R:R,0, 0)</f>
        <v>6.3</v>
      </c>
      <c r="W617" s="9">
        <f>_xlfn.XLOOKUP($L617,Pos!$B:$B,Pos!S:S,0, 0)</f>
        <v>8.3666669999999996</v>
      </c>
      <c r="X617" s="9" t="str">
        <f>_xlfn.XLOOKUP($L617,Pos!$B:$B,Pos!J:J,0, 0)</f>
        <v>Outperform</v>
      </c>
      <c r="Y617" s="1">
        <v>0</v>
      </c>
      <c r="Z617" s="1">
        <v>0</v>
      </c>
      <c r="AA617" s="1">
        <f t="shared" si="187"/>
        <v>0</v>
      </c>
      <c r="AB617" s="9">
        <f>_xlfn.XLOOKUP(L617,Pos!B:B,Pos!K:K,-1,0)</f>
        <v>9.1666666666666661</v>
      </c>
      <c r="AC617" s="1" t="e">
        <f>_xlfn.XLOOKUP($L617,Pos!$A:$A,Pos!S:S,_xlfn.XLOOKUP($L617,#REF!,#REF!, ""), 0)</f>
        <v>#REF!</v>
      </c>
      <c r="AD617" s="1" t="e">
        <f>_xlfn.XLOOKUP($L617,Pos!$A:$A,Pos!T:T,_xlfn.XLOOKUP($L617,#REF!,#REF!, ""), 0)</f>
        <v>#REF!</v>
      </c>
      <c r="AE617" s="1" t="e">
        <f>_xlfn.XLOOKUP($L617,Pos!$A:$A,Pos!U:U,_xlfn.XLOOKUP($L617,#REF!,#REF!, ""), 0)</f>
        <v>#REF!</v>
      </c>
      <c r="AF617" s="1" t="e">
        <f>_xlfn.XLOOKUP($L617,Pos!$A:$A,Pos!V:V,_xlfn.XLOOKUP($L617,#REF!,#REF!, ""), 0)</f>
        <v>#REF!</v>
      </c>
      <c r="AG617" s="1" t="e">
        <f>_xlfn.XLOOKUP($L617,Pos!$A:$A,Pos!W:W,_xlfn.XLOOKUP($L617,#REF!,#REF!, ""), 0)</f>
        <v>#REF!</v>
      </c>
      <c r="AH617" s="1" t="e">
        <f>_xlfn.XLOOKUP($L617,Pos!$A:$A,Pos!X:X,_xlfn.XLOOKUP($L617,#REF!,#REF!, ""), 0)</f>
        <v>#REF!</v>
      </c>
      <c r="AI617" s="1" t="e">
        <f>_xlfn.XLOOKUP($L617,Pos!$A:$A,Pos!Y:Y,_xlfn.XLOOKUP($L617,#REF!,#REF!, ""), 0)</f>
        <v>#REF!</v>
      </c>
      <c r="AJ617" s="1" t="e">
        <f>_xlfn.XLOOKUP($L617,Pos!$A:$A,Pos!Z:Z,_xlfn.XLOOKUP($L617,#REF!,#REF!, ""), 0)</f>
        <v>#REF!</v>
      </c>
      <c r="AK617" s="1" t="e">
        <f>_xlfn.XLOOKUP($L617,Pos!$A:$A,Pos!AA:AA,_xlfn.XLOOKUP($L617,#REF!,#REF!, ""), 0)</f>
        <v>#REF!</v>
      </c>
      <c r="AL617" s="1" t="e">
        <f>_xlfn.XLOOKUP($L617,Pos!$A:$A,Pos!AB:AB,_xlfn.XLOOKUP($L617,#REF!,#REF!, ""), 0)</f>
        <v>#REF!</v>
      </c>
      <c r="AM617" s="1" t="e">
        <f>_xlfn.XLOOKUP($L617,Pos!$A:$A,Pos!AC:AC,_xlfn.XLOOKUP($L617,#REF!,#REF!, ""), 0)</f>
        <v>#REF!</v>
      </c>
      <c r="AN617" s="1" t="e">
        <f>_xlfn.XLOOKUP($L617,Pos!$A:$A,Pos!AD:AD,_xlfn.XLOOKUP($L617,#REF!,#REF!, ""), 0)</f>
        <v>#REF!</v>
      </c>
      <c r="AO617" s="1" t="e">
        <f>_xlfn.XLOOKUP($L617,Pos!$A:$A,Pos!AE:AE,_xlfn.XLOOKUP($L617,#REF!,#REF!, ""), 0)</f>
        <v>#REF!</v>
      </c>
      <c r="AP617" s="1" t="e">
        <f>_xlfn.XLOOKUP($L617,Pos!$A:$A,Pos!AF:AF,_xlfn.XLOOKUP($L617,#REF!,#REF!, ""), 0)</f>
        <v>#REF!</v>
      </c>
      <c r="AQ617" s="1" t="e">
        <f>_xlfn.XLOOKUP($L617,Pos!$A:$A,Pos!AG:AG,_xlfn.XLOOKUP($L617,#REF!,#REF!, ""), 0)</f>
        <v>#REF!</v>
      </c>
      <c r="AR617" s="1" t="e">
        <f>_xlfn.XLOOKUP($L617,Pos!$A:$A,Pos!AH:AH,_xlfn.XLOOKUP($L617,#REF!,#REF!, ""), 0)</f>
        <v>#REF!</v>
      </c>
      <c r="AS617" s="1" t="e">
        <f>_xlfn.XLOOKUP($L617,Pos!$A:$A,Pos!AI:AI,_xlfn.XLOOKUP($L617,#REF!,#REF!, ""), 0)</f>
        <v>#REF!</v>
      </c>
      <c r="AT617" s="1" t="e">
        <f>_xlfn.XLOOKUP($L617,Pos!$A:$A,Pos!AJ:AJ,_xlfn.XLOOKUP($L617,#REF!,#REF!, ""), 0)</f>
        <v>#REF!</v>
      </c>
      <c r="AU617" s="1" t="e">
        <f>_xlfn.XLOOKUP($L617,Pos!$A:$A,Pos!AK:AK,_xlfn.XLOOKUP($L617,#REF!,#REF!, ""), 0)</f>
        <v>#REF!</v>
      </c>
      <c r="AV617" s="1" t="e">
        <f>_xlfn.XLOOKUP($L617,Pos!$A:$A,Pos!AL:AL,_xlfn.XLOOKUP($L617,#REF!,#REF!, ""), 0)</f>
        <v>#REF!</v>
      </c>
      <c r="AW617" s="1" t="e">
        <f>_xlfn.XLOOKUP($L617,Pos!$A:$A,Pos!AM:AM,_xlfn.XLOOKUP($L617,#REF!,#REF!, ""), 0)</f>
        <v>#REF!</v>
      </c>
      <c r="AX617" s="1" t="e">
        <f>_xlfn.XLOOKUP($L617,Pos!$A:$A,Pos!AN:AN,_xlfn.XLOOKUP($L617,#REF!,#REF!, ""), 0)</f>
        <v>#REF!</v>
      </c>
      <c r="AY617" s="1" t="e">
        <f>_xlfn.XLOOKUP($L617,Pos!$A:$A,Pos!AO:AO,_xlfn.XLOOKUP($L617,#REF!,#REF!, ""), 0)</f>
        <v>#REF!</v>
      </c>
      <c r="AZ617" s="7" t="str">
        <f t="shared" si="188"/>
        <v>OUT</v>
      </c>
      <c r="BA617" s="1">
        <f>IF(OR(_xlfn.XLOOKUP(L617,Pos!B:B,Pos!L:L,FALSE)="ESG Reason",_xlfn.XLOOKUP(L617,Pos!B:B,Pos!L:L,FALSE)="Blacklisted"),1,0)</f>
        <v>1</v>
      </c>
      <c r="BC617" s="11">
        <v>1.5197055952398181E-10</v>
      </c>
      <c r="BD617" s="11">
        <f>_xlfn.XLOOKUP($L617,Pos!$B:$B,Pos!H:H,0, 0)</f>
        <v>0</v>
      </c>
      <c r="BE617" s="11">
        <f>_xlfn.XLOOKUP($L617,Pos!$B:$B,Pos!I:I,0, 0)</f>
        <v>3.4296882763456209E-4</v>
      </c>
      <c r="BF617" s="18">
        <f t="shared" si="189"/>
        <v>3.4296882763456209E-4</v>
      </c>
      <c r="BG617" s="1">
        <f t="shared" si="190"/>
        <v>1</v>
      </c>
      <c r="BH617" s="1">
        <f t="shared" si="191"/>
        <v>26</v>
      </c>
      <c r="BI617" s="18">
        <f t="shared" si="192"/>
        <v>1.5197055952398181E-10</v>
      </c>
      <c r="BJ617" s="3">
        <f t="shared" si="193"/>
        <v>0</v>
      </c>
      <c r="BK617" s="18">
        <f t="shared" si="194"/>
        <v>0</v>
      </c>
    </row>
    <row r="618" spans="3:63" x14ac:dyDescent="0.25">
      <c r="C618" s="3"/>
      <c r="D618" s="3"/>
      <c r="E618" s="3"/>
      <c r="F618" s="3"/>
      <c r="G618" s="51" t="s">
        <v>552</v>
      </c>
      <c r="H618" s="8" t="str">
        <f t="shared" si="184"/>
        <v>0%North America</v>
      </c>
      <c r="I618" s="11" cm="1">
        <f t="array" ref="I618">IF(
   AZ618 = "OUT", 0,IF(
   BD618 &gt;= LARGE(IF(ISNUMBER(BD:BD), BD:BD), 3),
   BE618 - 0.001,
   IF(BE618 &gt;=VLOOKUP(P618,mapping!$A:$B,2,FALSE), BE618,VLOOKUP(P618,mapping!$A$2:$B$8,2,FALSE))
))</f>
        <v>0</v>
      </c>
      <c r="J618" s="11" cm="1">
        <f t="array" ref="J618">IF(
    AZ618="OUT",0,IF(IF(
                      BD618&gt;=LARGE(IF(ISNUMBER(BD:BD),BD:BD),3),
                      BE618+0.001,
                      VLOOKUP(H618,mapping!$D:$E,2,FALSE)
                      )&gt;I618,
                   IF(
                      BD618&gt;=LARGE(IF(ISNUMBER(BD:BD),BD:BD),3),
                      BE618+0.001,
                      VLOOKUP(H618,mapping!$D:$E,2,FALSE)
                      ),
                   I618+0.002))</f>
        <v>0</v>
      </c>
      <c r="K618" s="8">
        <f t="shared" si="185"/>
        <v>3.4188366270096888E-4</v>
      </c>
      <c r="L618" s="1" t="str">
        <f>Pos!B1082</f>
        <v>US50212V1008</v>
      </c>
      <c r="M618" s="1" t="str">
        <f>_xlfn.XLOOKUP($L618,Pos!B:B,Pos!D:D,, 0)</f>
        <v>LPL Financial Holdings Inc.</v>
      </c>
      <c r="N618" s="1" t="str">
        <f>_xlfn.XLOOKUP($L618,Pos!B:B,Pos!E:E,, 0)</f>
        <v>Financial Services</v>
      </c>
      <c r="O618" s="1" t="str">
        <f t="shared" si="186"/>
        <v>Financial Services_North America</v>
      </c>
      <c r="P618" s="1" t="str">
        <f>_xlfn.XLOOKUP($L618,Pos!B:B,Pos!F:F,, 0)</f>
        <v>North America</v>
      </c>
      <c r="Q618" s="1">
        <v>0</v>
      </c>
      <c r="R618" s="9">
        <f>_xlfn.XLOOKUP($L618,Pos!$B:$B,Pos!N:N,0, 0)</f>
        <v>1.47</v>
      </c>
      <c r="S618" s="9">
        <f>_xlfn.XLOOKUP($L618,Pos!$B:$B,Pos!O:O,0, 0)</f>
        <v>4.5583330000000002</v>
      </c>
      <c r="T618" s="9">
        <f>_xlfn.XLOOKUP($L618,Pos!$B:$B,Pos!P:P,0, 0)</f>
        <v>4.9000000000000004</v>
      </c>
      <c r="U618" s="9">
        <f>_xlfn.XLOOKUP($L618,Pos!$B:$B,Pos!Q:Q,0, 0)</f>
        <v>7.6</v>
      </c>
      <c r="V618" s="9">
        <f>_xlfn.XLOOKUP($L618,Pos!$B:$B,Pos!R:R,0, 0)</f>
        <v>0.8</v>
      </c>
      <c r="W618" s="9">
        <f>_xlfn.XLOOKUP($L618,Pos!$B:$B,Pos!S:S,0, 0)</f>
        <v>7.3566669999999998</v>
      </c>
      <c r="X618" s="9" t="str">
        <f>_xlfn.XLOOKUP($L618,Pos!$B:$B,Pos!J:J,0, 0)</f>
        <v>Outperform</v>
      </c>
      <c r="Y618" s="1">
        <v>0</v>
      </c>
      <c r="Z618" s="1">
        <v>0</v>
      </c>
      <c r="AA618" s="1">
        <f t="shared" si="187"/>
        <v>0</v>
      </c>
      <c r="AB618" s="9">
        <f>_xlfn.XLOOKUP(L618,Pos!B:B,Pos!K:K,-1,0)</f>
        <v>5.5555555555555554</v>
      </c>
      <c r="AC618" s="1" t="e">
        <f>_xlfn.XLOOKUP($L618,Pos!$A:$A,Pos!S:S,_xlfn.XLOOKUP($L618,#REF!,#REF!, ""), 0)</f>
        <v>#REF!</v>
      </c>
      <c r="AD618" s="1" t="e">
        <f>_xlfn.XLOOKUP($L618,Pos!$A:$A,Pos!T:T,_xlfn.XLOOKUP($L618,#REF!,#REF!, ""), 0)</f>
        <v>#REF!</v>
      </c>
      <c r="AE618" s="1" t="e">
        <f>_xlfn.XLOOKUP($L618,Pos!$A:$A,Pos!U:U,_xlfn.XLOOKUP($L618,#REF!,#REF!, ""), 0)</f>
        <v>#REF!</v>
      </c>
      <c r="AF618" s="1" t="e">
        <f>_xlfn.XLOOKUP($L618,Pos!$A:$A,Pos!V:V,_xlfn.XLOOKUP($L618,#REF!,#REF!, ""), 0)</f>
        <v>#REF!</v>
      </c>
      <c r="AG618" s="1" t="e">
        <f>_xlfn.XLOOKUP($L618,Pos!$A:$A,Pos!W:W,_xlfn.XLOOKUP($L618,#REF!,#REF!, ""), 0)</f>
        <v>#REF!</v>
      </c>
      <c r="AH618" s="1" t="e">
        <f>_xlfn.XLOOKUP($L618,Pos!$A:$A,Pos!X:X,_xlfn.XLOOKUP($L618,#REF!,#REF!, ""), 0)</f>
        <v>#REF!</v>
      </c>
      <c r="AI618" s="1" t="e">
        <f>_xlfn.XLOOKUP($L618,Pos!$A:$A,Pos!Y:Y,_xlfn.XLOOKUP($L618,#REF!,#REF!, ""), 0)</f>
        <v>#REF!</v>
      </c>
      <c r="AJ618" s="1" t="e">
        <f>_xlfn.XLOOKUP($L618,Pos!$A:$A,Pos!Z:Z,_xlfn.XLOOKUP($L618,#REF!,#REF!, ""), 0)</f>
        <v>#REF!</v>
      </c>
      <c r="AK618" s="1" t="e">
        <f>_xlfn.XLOOKUP($L618,Pos!$A:$A,Pos!AA:AA,_xlfn.XLOOKUP($L618,#REF!,#REF!, ""), 0)</f>
        <v>#REF!</v>
      </c>
      <c r="AL618" s="1" t="e">
        <f>_xlfn.XLOOKUP($L618,Pos!$A:$A,Pos!AB:AB,_xlfn.XLOOKUP($L618,#REF!,#REF!, ""), 0)</f>
        <v>#REF!</v>
      </c>
      <c r="AM618" s="1" t="e">
        <f>_xlfn.XLOOKUP($L618,Pos!$A:$A,Pos!AC:AC,_xlfn.XLOOKUP($L618,#REF!,#REF!, ""), 0)</f>
        <v>#REF!</v>
      </c>
      <c r="AN618" s="1" t="e">
        <f>_xlfn.XLOOKUP($L618,Pos!$A:$A,Pos!AD:AD,_xlfn.XLOOKUP($L618,#REF!,#REF!, ""), 0)</f>
        <v>#REF!</v>
      </c>
      <c r="AO618" s="1" t="e">
        <f>_xlfn.XLOOKUP($L618,Pos!$A:$A,Pos!AE:AE,_xlfn.XLOOKUP($L618,#REF!,#REF!, ""), 0)</f>
        <v>#REF!</v>
      </c>
      <c r="AP618" s="1" t="e">
        <f>_xlfn.XLOOKUP($L618,Pos!$A:$A,Pos!AF:AF,_xlfn.XLOOKUP($L618,#REF!,#REF!, ""), 0)</f>
        <v>#REF!</v>
      </c>
      <c r="AQ618" s="1" t="e">
        <f>_xlfn.XLOOKUP($L618,Pos!$A:$A,Pos!AG:AG,_xlfn.XLOOKUP($L618,#REF!,#REF!, ""), 0)</f>
        <v>#REF!</v>
      </c>
      <c r="AR618" s="1" t="e">
        <f>_xlfn.XLOOKUP($L618,Pos!$A:$A,Pos!AH:AH,_xlfn.XLOOKUP($L618,#REF!,#REF!, ""), 0)</f>
        <v>#REF!</v>
      </c>
      <c r="AS618" s="1" t="e">
        <f>_xlfn.XLOOKUP($L618,Pos!$A:$A,Pos!AI:AI,_xlfn.XLOOKUP($L618,#REF!,#REF!, ""), 0)</f>
        <v>#REF!</v>
      </c>
      <c r="AT618" s="1" t="e">
        <f>_xlfn.XLOOKUP($L618,Pos!$A:$A,Pos!AJ:AJ,_xlfn.XLOOKUP($L618,#REF!,#REF!, ""), 0)</f>
        <v>#REF!</v>
      </c>
      <c r="AU618" s="1" t="e">
        <f>_xlfn.XLOOKUP($L618,Pos!$A:$A,Pos!AK:AK,_xlfn.XLOOKUP($L618,#REF!,#REF!, ""), 0)</f>
        <v>#REF!</v>
      </c>
      <c r="AV618" s="1" t="e">
        <f>_xlfn.XLOOKUP($L618,Pos!$A:$A,Pos!AL:AL,_xlfn.XLOOKUP($L618,#REF!,#REF!, ""), 0)</f>
        <v>#REF!</v>
      </c>
      <c r="AW618" s="1" t="e">
        <f>_xlfn.XLOOKUP($L618,Pos!$A:$A,Pos!AM:AM,_xlfn.XLOOKUP($L618,#REF!,#REF!, ""), 0)</f>
        <v>#REF!</v>
      </c>
      <c r="AX618" s="1" t="e">
        <f>_xlfn.XLOOKUP($L618,Pos!$A:$A,Pos!AN:AN,_xlfn.XLOOKUP($L618,#REF!,#REF!, ""), 0)</f>
        <v>#REF!</v>
      </c>
      <c r="AY618" s="1" t="e">
        <f>_xlfn.XLOOKUP($L618,Pos!$A:$A,Pos!AO:AO,_xlfn.XLOOKUP($L618,#REF!,#REF!, ""), 0)</f>
        <v>#REF!</v>
      </c>
      <c r="AZ618" s="7" t="str">
        <f t="shared" si="188"/>
        <v>OUT</v>
      </c>
      <c r="BA618" s="1">
        <f>IF(OR(_xlfn.XLOOKUP(L618,Pos!B:B,Pos!L:L,FALSE)="ESG Reason",_xlfn.XLOOKUP(L618,Pos!B:B,Pos!L:L,FALSE)="Blacklisted"),1,0)</f>
        <v>0</v>
      </c>
      <c r="BC618" s="11">
        <v>1.5197055952398491E-10</v>
      </c>
      <c r="BD618" s="11">
        <f>_xlfn.XLOOKUP($L618,Pos!$B:$B,Pos!H:H,0, 0)</f>
        <v>0</v>
      </c>
      <c r="BE618" s="11">
        <f>_xlfn.XLOOKUP($L618,Pos!$B:$B,Pos!I:I,0, 0)</f>
        <v>3.4188366270096888E-4</v>
      </c>
      <c r="BF618" s="18">
        <f t="shared" si="189"/>
        <v>3.4188366270096888E-4</v>
      </c>
      <c r="BG618" s="1">
        <f t="shared" si="190"/>
        <v>1</v>
      </c>
      <c r="BH618" s="1">
        <f t="shared" si="191"/>
        <v>26</v>
      </c>
      <c r="BI618" s="18">
        <f t="shared" si="192"/>
        <v>1.5197055952398491E-10</v>
      </c>
      <c r="BJ618" s="3">
        <f t="shared" si="193"/>
        <v>0</v>
      </c>
      <c r="BK618" s="18">
        <f t="shared" si="194"/>
        <v>0</v>
      </c>
    </row>
    <row r="619" spans="3:63" x14ac:dyDescent="0.25">
      <c r="C619" s="3"/>
      <c r="D619" s="3"/>
      <c r="E619" s="3"/>
      <c r="F619" s="3"/>
      <c r="G619" s="51" t="s">
        <v>535</v>
      </c>
      <c r="H619" s="8" t="str">
        <f t="shared" si="184"/>
        <v>0%North America</v>
      </c>
      <c r="I619" s="11" cm="1">
        <f t="array" ref="I619">IF(
   AZ619 = "OUT", 0,IF(
   BD619 &gt;= LARGE(IF(ISNUMBER(BD:BD), BD:BD), 3),
   BE619 - 0.001,
   IF(BE619 &gt;=VLOOKUP(P619,mapping!$A:$B,2,FALSE), BE619,VLOOKUP(P619,mapping!$A$2:$B$8,2,FALSE))
))</f>
        <v>0</v>
      </c>
      <c r="J619" s="11" cm="1">
        <f t="array" ref="J619">IF(
    AZ619="OUT",0,IF(IF(
                      BD619&gt;=LARGE(IF(ISNUMBER(BD:BD),BD:BD),3),
                      BE619+0.001,
                      VLOOKUP(H619,mapping!$D:$E,2,FALSE)
                      )&gt;I619,
                   IF(
                      BD619&gt;=LARGE(IF(ISNUMBER(BD:BD),BD:BD),3),
                      BE619+0.001,
                      VLOOKUP(H619,mapping!$D:$E,2,FALSE)
                      ),
                   I619+0.002))</f>
        <v>0</v>
      </c>
      <c r="K619" s="8">
        <f t="shared" si="185"/>
        <v>3.4183705561718512E-4</v>
      </c>
      <c r="L619" s="1" t="str">
        <f>Pos!B681</f>
        <v>KYG254571055</v>
      </c>
      <c r="M619" s="1" t="str">
        <f>_xlfn.XLOOKUP($L619,Pos!B:B,Pos!D:D,, 0)</f>
        <v>Credo Technology Group Holding Ltd.</v>
      </c>
      <c r="N619" s="1" t="str">
        <f>_xlfn.XLOOKUP($L619,Pos!B:B,Pos!E:E,, 0)</f>
        <v>Technology</v>
      </c>
      <c r="O619" s="1" t="str">
        <f t="shared" si="186"/>
        <v>Technology_North America</v>
      </c>
      <c r="P619" s="1" t="str">
        <f>_xlfn.XLOOKUP($L619,Pos!B:B,Pos!F:F,, 0)</f>
        <v>North America</v>
      </c>
      <c r="Q619" s="1">
        <v>0</v>
      </c>
      <c r="R619" s="9">
        <f>_xlfn.XLOOKUP($L619,Pos!$B:$B,Pos!N:N,0, 0)</f>
        <v>0</v>
      </c>
      <c r="S619" s="9">
        <f>_xlfn.XLOOKUP($L619,Pos!$B:$B,Pos!O:O,0, 0)</f>
        <v>0.4003333</v>
      </c>
      <c r="T619" s="9">
        <f>_xlfn.XLOOKUP($L619,Pos!$B:$B,Pos!P:P,0, 0)</f>
        <v>7.9249999999999998</v>
      </c>
      <c r="U619" s="9">
        <f>_xlfn.XLOOKUP($L619,Pos!$B:$B,Pos!Q:Q,0, 0)</f>
        <v>9.6999999999999993</v>
      </c>
      <c r="V619" s="9">
        <f>_xlfn.XLOOKUP($L619,Pos!$B:$B,Pos!R:R,0, 0)</f>
        <v>1.4</v>
      </c>
      <c r="W619" s="9">
        <f>_xlfn.XLOOKUP($L619,Pos!$B:$B,Pos!S:S,0, 0)</f>
        <v>8.6933340000000001</v>
      </c>
      <c r="X619" s="9" t="str">
        <f>_xlfn.XLOOKUP($L619,Pos!$B:$B,Pos!J:J,0, 0)</f>
        <v>Buy</v>
      </c>
      <c r="Y619" s="1">
        <v>0</v>
      </c>
      <c r="Z619" s="1">
        <v>0</v>
      </c>
      <c r="AA619" s="1">
        <f t="shared" si="187"/>
        <v>0</v>
      </c>
      <c r="AB619" s="9">
        <f>_xlfn.XLOOKUP(L619,Pos!B:B,Pos!K:K,-1,0)</f>
        <v>7.731958762886598</v>
      </c>
      <c r="AC619" s="1" t="e">
        <f>_xlfn.XLOOKUP($L619,Pos!$A:$A,Pos!S:S,_xlfn.XLOOKUP($L619,#REF!,#REF!, ""), 0)</f>
        <v>#REF!</v>
      </c>
      <c r="AD619" s="1" t="e">
        <f>_xlfn.XLOOKUP($L619,Pos!$A:$A,Pos!T:T,_xlfn.XLOOKUP($L619,#REF!,#REF!, ""), 0)</f>
        <v>#REF!</v>
      </c>
      <c r="AE619" s="1" t="e">
        <f>_xlfn.XLOOKUP($L619,Pos!$A:$A,Pos!U:U,_xlfn.XLOOKUP($L619,#REF!,#REF!, ""), 0)</f>
        <v>#REF!</v>
      </c>
      <c r="AF619" s="1" t="e">
        <f>_xlfn.XLOOKUP($L619,Pos!$A:$A,Pos!V:V,_xlfn.XLOOKUP($L619,#REF!,#REF!, ""), 0)</f>
        <v>#REF!</v>
      </c>
      <c r="AG619" s="1" t="e">
        <f>_xlfn.XLOOKUP($L619,Pos!$A:$A,Pos!W:W,_xlfn.XLOOKUP($L619,#REF!,#REF!, ""), 0)</f>
        <v>#REF!</v>
      </c>
      <c r="AH619" s="1" t="e">
        <f>_xlfn.XLOOKUP($L619,Pos!$A:$A,Pos!X:X,_xlfn.XLOOKUP($L619,#REF!,#REF!, ""), 0)</f>
        <v>#REF!</v>
      </c>
      <c r="AI619" s="1" t="e">
        <f>_xlfn.XLOOKUP($L619,Pos!$A:$A,Pos!Y:Y,_xlfn.XLOOKUP($L619,#REF!,#REF!, ""), 0)</f>
        <v>#REF!</v>
      </c>
      <c r="AJ619" s="1" t="e">
        <f>_xlfn.XLOOKUP($L619,Pos!$A:$A,Pos!Z:Z,_xlfn.XLOOKUP($L619,#REF!,#REF!, ""), 0)</f>
        <v>#REF!</v>
      </c>
      <c r="AK619" s="1" t="e">
        <f>_xlfn.XLOOKUP($L619,Pos!$A:$A,Pos!AA:AA,_xlfn.XLOOKUP($L619,#REF!,#REF!, ""), 0)</f>
        <v>#REF!</v>
      </c>
      <c r="AL619" s="1" t="e">
        <f>_xlfn.XLOOKUP($L619,Pos!$A:$A,Pos!AB:AB,_xlfn.XLOOKUP($L619,#REF!,#REF!, ""), 0)</f>
        <v>#REF!</v>
      </c>
      <c r="AM619" s="1" t="e">
        <f>_xlfn.XLOOKUP($L619,Pos!$A:$A,Pos!AC:AC,_xlfn.XLOOKUP($L619,#REF!,#REF!, ""), 0)</f>
        <v>#REF!</v>
      </c>
      <c r="AN619" s="1" t="e">
        <f>_xlfn.XLOOKUP($L619,Pos!$A:$A,Pos!AD:AD,_xlfn.XLOOKUP($L619,#REF!,#REF!, ""), 0)</f>
        <v>#REF!</v>
      </c>
      <c r="AO619" s="1" t="e">
        <f>_xlfn.XLOOKUP($L619,Pos!$A:$A,Pos!AE:AE,_xlfn.XLOOKUP($L619,#REF!,#REF!, ""), 0)</f>
        <v>#REF!</v>
      </c>
      <c r="AP619" s="1" t="e">
        <f>_xlfn.XLOOKUP($L619,Pos!$A:$A,Pos!AF:AF,_xlfn.XLOOKUP($L619,#REF!,#REF!, ""), 0)</f>
        <v>#REF!</v>
      </c>
      <c r="AQ619" s="1" t="e">
        <f>_xlfn.XLOOKUP($L619,Pos!$A:$A,Pos!AG:AG,_xlfn.XLOOKUP($L619,#REF!,#REF!, ""), 0)</f>
        <v>#REF!</v>
      </c>
      <c r="AR619" s="1" t="e">
        <f>_xlfn.XLOOKUP($L619,Pos!$A:$A,Pos!AH:AH,_xlfn.XLOOKUP($L619,#REF!,#REF!, ""), 0)</f>
        <v>#REF!</v>
      </c>
      <c r="AS619" s="1" t="e">
        <f>_xlfn.XLOOKUP($L619,Pos!$A:$A,Pos!AI:AI,_xlfn.XLOOKUP($L619,#REF!,#REF!, ""), 0)</f>
        <v>#REF!</v>
      </c>
      <c r="AT619" s="1" t="e">
        <f>_xlfn.XLOOKUP($L619,Pos!$A:$A,Pos!AJ:AJ,_xlfn.XLOOKUP($L619,#REF!,#REF!, ""), 0)</f>
        <v>#REF!</v>
      </c>
      <c r="AU619" s="1" t="e">
        <f>_xlfn.XLOOKUP($L619,Pos!$A:$A,Pos!AK:AK,_xlfn.XLOOKUP($L619,#REF!,#REF!, ""), 0)</f>
        <v>#REF!</v>
      </c>
      <c r="AV619" s="1" t="e">
        <f>_xlfn.XLOOKUP($L619,Pos!$A:$A,Pos!AL:AL,_xlfn.XLOOKUP($L619,#REF!,#REF!, ""), 0)</f>
        <v>#REF!</v>
      </c>
      <c r="AW619" s="1" t="e">
        <f>_xlfn.XLOOKUP($L619,Pos!$A:$A,Pos!AM:AM,_xlfn.XLOOKUP($L619,#REF!,#REF!, ""), 0)</f>
        <v>#REF!</v>
      </c>
      <c r="AX619" s="1" t="e">
        <f>_xlfn.XLOOKUP($L619,Pos!$A:$A,Pos!AN:AN,_xlfn.XLOOKUP($L619,#REF!,#REF!, ""), 0)</f>
        <v>#REF!</v>
      </c>
      <c r="AY619" s="1" t="e">
        <f>_xlfn.XLOOKUP($L619,Pos!$A:$A,Pos!AO:AO,_xlfn.XLOOKUP($L619,#REF!,#REF!, ""), 0)</f>
        <v>#REF!</v>
      </c>
      <c r="AZ619" s="7" t="str">
        <f t="shared" si="188"/>
        <v>OUT</v>
      </c>
      <c r="BA619" s="1">
        <f>IF(OR(_xlfn.XLOOKUP(L619,Pos!B:B,Pos!L:L,FALSE)="ESG Reason",_xlfn.XLOOKUP(L619,Pos!B:B,Pos!L:L,FALSE)="Blacklisted"),1,0)</f>
        <v>1</v>
      </c>
      <c r="BC619" s="11">
        <v>1.984197716419734E-10</v>
      </c>
      <c r="BD619" s="11">
        <f>_xlfn.XLOOKUP($L619,Pos!$B:$B,Pos!H:H,0, 0)</f>
        <v>0</v>
      </c>
      <c r="BE619" s="11">
        <f>_xlfn.XLOOKUP($L619,Pos!$B:$B,Pos!I:I,0, 0)</f>
        <v>3.4183705561718512E-4</v>
      </c>
      <c r="BF619" s="18">
        <f t="shared" si="189"/>
        <v>3.4183705561718512E-4</v>
      </c>
      <c r="BG619" s="1">
        <f t="shared" si="190"/>
        <v>1</v>
      </c>
      <c r="BH619" s="1">
        <f t="shared" si="191"/>
        <v>35</v>
      </c>
      <c r="BI619" s="18">
        <f t="shared" si="192"/>
        <v>1.984197716419734E-10</v>
      </c>
      <c r="BJ619" s="3">
        <f t="shared" si="193"/>
        <v>0</v>
      </c>
      <c r="BK619" s="18">
        <f t="shared" si="194"/>
        <v>0</v>
      </c>
    </row>
    <row r="620" spans="3:63" x14ac:dyDescent="0.25">
      <c r="C620" s="3"/>
      <c r="D620" s="3"/>
      <c r="E620" s="3"/>
      <c r="F620" s="3"/>
      <c r="G620" s="51" t="s">
        <v>556</v>
      </c>
      <c r="H620" s="8" t="str">
        <f t="shared" si="184"/>
        <v>0%West Europe</v>
      </c>
      <c r="I620" s="11" cm="1">
        <f t="array" ref="I620">IF(
   AZ620 = "OUT", 0,IF(
   BD620 &gt;= LARGE(IF(ISNUMBER(BD:BD), BD:BD), 3),
   BE620 - 0.001,
   IF(BE620 &gt;=VLOOKUP(P620,mapping!$A:$B,2,FALSE), BE620,VLOOKUP(P620,mapping!$A$2:$B$8,2,FALSE))
))</f>
        <v>0</v>
      </c>
      <c r="J620" s="11" cm="1">
        <f t="array" ref="J620">IF(
    AZ620="OUT",0,IF(IF(
                      BD620&gt;=LARGE(IF(ISNUMBER(BD:BD),BD:BD),3),
                      BE620+0.001,
                      VLOOKUP(H620,mapping!$D:$E,2,FALSE)
                      )&gt;I620,
                   IF(
                      BD620&gt;=LARGE(IF(ISNUMBER(BD:BD),BD:BD),3),
                      BE620+0.001,
                      VLOOKUP(H620,mapping!$D:$E,2,FALSE)
                      ),
                   I620+0.002))</f>
        <v>0</v>
      </c>
      <c r="K620" s="8">
        <f t="shared" si="185"/>
        <v>3.4182555386904099E-4</v>
      </c>
      <c r="L620" s="1" t="str">
        <f>Pos!B723</f>
        <v>NL0015000IY2</v>
      </c>
      <c r="M620" s="1" t="str">
        <f>_xlfn.XLOOKUP($L620,Pos!B:B,Pos!D:D,, 0)</f>
        <v>Universal Music Group N.V.</v>
      </c>
      <c r="N620" s="1" t="str">
        <f>_xlfn.XLOOKUP($L620,Pos!B:B,Pos!E:E,, 0)</f>
        <v>Media</v>
      </c>
      <c r="O620" s="1" t="str">
        <f t="shared" si="186"/>
        <v>Media_West Europe</v>
      </c>
      <c r="P620" s="1" t="str">
        <f>_xlfn.XLOOKUP($L620,Pos!B:B,Pos!F:F,, 0)</f>
        <v>West Europe</v>
      </c>
      <c r="Q620" s="1">
        <v>0</v>
      </c>
      <c r="R620" s="9">
        <f>_xlfn.XLOOKUP($L620,Pos!$B:$B,Pos!N:N,0, 0)</f>
        <v>4.2</v>
      </c>
      <c r="S620" s="9">
        <f>_xlfn.XLOOKUP($L620,Pos!$B:$B,Pos!O:O,0, 0)</f>
        <v>2.2364999999999999</v>
      </c>
      <c r="T620" s="9">
        <f>_xlfn.XLOOKUP($L620,Pos!$B:$B,Pos!P:P,0, 0)</f>
        <v>6.5750000000000002</v>
      </c>
      <c r="U620" s="9">
        <f>_xlfn.XLOOKUP($L620,Pos!$B:$B,Pos!Q:Q,0, 0)</f>
        <v>4.8</v>
      </c>
      <c r="V620" s="9">
        <f>_xlfn.XLOOKUP($L620,Pos!$B:$B,Pos!R:R,0, 0)</f>
        <v>6.9666670000000002</v>
      </c>
      <c r="W620" s="9">
        <f>_xlfn.XLOOKUP($L620,Pos!$B:$B,Pos!S:S,0, 0)</f>
        <v>6.5266669999999998</v>
      </c>
      <c r="X620" s="9" t="str">
        <f>_xlfn.XLOOKUP($L620,Pos!$B:$B,Pos!J:J,0, 0)</f>
        <v>Outperform</v>
      </c>
      <c r="Y620" s="1">
        <v>0</v>
      </c>
      <c r="Z620" s="1">
        <v>0</v>
      </c>
      <c r="AA620" s="1">
        <f t="shared" si="187"/>
        <v>0</v>
      </c>
      <c r="AB620" s="9">
        <f>_xlfn.XLOOKUP(L620,Pos!B:B,Pos!K:K,-1,0)</f>
        <v>5</v>
      </c>
      <c r="AC620" s="1" t="e">
        <f>_xlfn.XLOOKUP($L620,Pos!$A:$A,Pos!S:S,_xlfn.XLOOKUP($L620,#REF!,#REF!, ""), 0)</f>
        <v>#REF!</v>
      </c>
      <c r="AD620" s="1" t="e">
        <f>_xlfn.XLOOKUP($L620,Pos!$A:$A,Pos!T:T,_xlfn.XLOOKUP($L620,#REF!,#REF!, ""), 0)</f>
        <v>#REF!</v>
      </c>
      <c r="AE620" s="1" t="e">
        <f>_xlfn.XLOOKUP($L620,Pos!$A:$A,Pos!U:U,_xlfn.XLOOKUP($L620,#REF!,#REF!, ""), 0)</f>
        <v>#REF!</v>
      </c>
      <c r="AF620" s="1" t="e">
        <f>_xlfn.XLOOKUP($L620,Pos!$A:$A,Pos!V:V,_xlfn.XLOOKUP($L620,#REF!,#REF!, ""), 0)</f>
        <v>#REF!</v>
      </c>
      <c r="AG620" s="1" t="e">
        <f>_xlfn.XLOOKUP($L620,Pos!$A:$A,Pos!W:W,_xlfn.XLOOKUP($L620,#REF!,#REF!, ""), 0)</f>
        <v>#REF!</v>
      </c>
      <c r="AH620" s="1" t="e">
        <f>_xlfn.XLOOKUP($L620,Pos!$A:$A,Pos!X:X,_xlfn.XLOOKUP($L620,#REF!,#REF!, ""), 0)</f>
        <v>#REF!</v>
      </c>
      <c r="AI620" s="1" t="e">
        <f>_xlfn.XLOOKUP($L620,Pos!$A:$A,Pos!Y:Y,_xlfn.XLOOKUP($L620,#REF!,#REF!, ""), 0)</f>
        <v>#REF!</v>
      </c>
      <c r="AJ620" s="1" t="e">
        <f>_xlfn.XLOOKUP($L620,Pos!$A:$A,Pos!Z:Z,_xlfn.XLOOKUP($L620,#REF!,#REF!, ""), 0)</f>
        <v>#REF!</v>
      </c>
      <c r="AK620" s="1" t="e">
        <f>_xlfn.XLOOKUP($L620,Pos!$A:$A,Pos!AA:AA,_xlfn.XLOOKUP($L620,#REF!,#REF!, ""), 0)</f>
        <v>#REF!</v>
      </c>
      <c r="AL620" s="1" t="e">
        <f>_xlfn.XLOOKUP($L620,Pos!$A:$A,Pos!AB:AB,_xlfn.XLOOKUP($L620,#REF!,#REF!, ""), 0)</f>
        <v>#REF!</v>
      </c>
      <c r="AM620" s="1" t="e">
        <f>_xlfn.XLOOKUP($L620,Pos!$A:$A,Pos!AC:AC,_xlfn.XLOOKUP($L620,#REF!,#REF!, ""), 0)</f>
        <v>#REF!</v>
      </c>
      <c r="AN620" s="1" t="e">
        <f>_xlfn.XLOOKUP($L620,Pos!$A:$A,Pos!AD:AD,_xlfn.XLOOKUP($L620,#REF!,#REF!, ""), 0)</f>
        <v>#REF!</v>
      </c>
      <c r="AO620" s="1" t="e">
        <f>_xlfn.XLOOKUP($L620,Pos!$A:$A,Pos!AE:AE,_xlfn.XLOOKUP($L620,#REF!,#REF!, ""), 0)</f>
        <v>#REF!</v>
      </c>
      <c r="AP620" s="1" t="e">
        <f>_xlfn.XLOOKUP($L620,Pos!$A:$A,Pos!AF:AF,_xlfn.XLOOKUP($L620,#REF!,#REF!, ""), 0)</f>
        <v>#REF!</v>
      </c>
      <c r="AQ620" s="1" t="e">
        <f>_xlfn.XLOOKUP($L620,Pos!$A:$A,Pos!AG:AG,_xlfn.XLOOKUP($L620,#REF!,#REF!, ""), 0)</f>
        <v>#REF!</v>
      </c>
      <c r="AR620" s="1" t="e">
        <f>_xlfn.XLOOKUP($L620,Pos!$A:$A,Pos!AH:AH,_xlfn.XLOOKUP($L620,#REF!,#REF!, ""), 0)</f>
        <v>#REF!</v>
      </c>
      <c r="AS620" s="1" t="e">
        <f>_xlfn.XLOOKUP($L620,Pos!$A:$A,Pos!AI:AI,_xlfn.XLOOKUP($L620,#REF!,#REF!, ""), 0)</f>
        <v>#REF!</v>
      </c>
      <c r="AT620" s="1" t="e">
        <f>_xlfn.XLOOKUP($L620,Pos!$A:$A,Pos!AJ:AJ,_xlfn.XLOOKUP($L620,#REF!,#REF!, ""), 0)</f>
        <v>#REF!</v>
      </c>
      <c r="AU620" s="1" t="e">
        <f>_xlfn.XLOOKUP($L620,Pos!$A:$A,Pos!AK:AK,_xlfn.XLOOKUP($L620,#REF!,#REF!, ""), 0)</f>
        <v>#REF!</v>
      </c>
      <c r="AV620" s="1" t="e">
        <f>_xlfn.XLOOKUP($L620,Pos!$A:$A,Pos!AL:AL,_xlfn.XLOOKUP($L620,#REF!,#REF!, ""), 0)</f>
        <v>#REF!</v>
      </c>
      <c r="AW620" s="1" t="e">
        <f>_xlfn.XLOOKUP($L620,Pos!$A:$A,Pos!AM:AM,_xlfn.XLOOKUP($L620,#REF!,#REF!, ""), 0)</f>
        <v>#REF!</v>
      </c>
      <c r="AX620" s="1" t="e">
        <f>_xlfn.XLOOKUP($L620,Pos!$A:$A,Pos!AN:AN,_xlfn.XLOOKUP($L620,#REF!,#REF!, ""), 0)</f>
        <v>#REF!</v>
      </c>
      <c r="AY620" s="1" t="e">
        <f>_xlfn.XLOOKUP($L620,Pos!$A:$A,Pos!AO:AO,_xlfn.XLOOKUP($L620,#REF!,#REF!, ""), 0)</f>
        <v>#REF!</v>
      </c>
      <c r="AZ620" s="7" t="str">
        <f t="shared" si="188"/>
        <v>OUT</v>
      </c>
      <c r="BA620" s="1">
        <f>IF(OR(_xlfn.XLOOKUP(L620,Pos!B:B,Pos!L:L,FALSE)="ESG Reason",_xlfn.XLOOKUP(L620,Pos!B:B,Pos!L:L,FALSE)="Blacklisted"),1,0)</f>
        <v>1</v>
      </c>
      <c r="BC620" s="11">
        <v>8.4482548597871322E-11</v>
      </c>
      <c r="BD620" s="11">
        <f>_xlfn.XLOOKUP($L620,Pos!$B:$B,Pos!H:H,0, 0)</f>
        <v>0</v>
      </c>
      <c r="BE620" s="11">
        <f>_xlfn.XLOOKUP($L620,Pos!$B:$B,Pos!I:I,0, 0)</f>
        <v>3.4182555386904099E-4</v>
      </c>
      <c r="BF620" s="18">
        <f t="shared" si="189"/>
        <v>3.4182555386904099E-4</v>
      </c>
      <c r="BG620" s="1">
        <f t="shared" si="190"/>
        <v>2</v>
      </c>
      <c r="BH620" s="1">
        <f t="shared" si="191"/>
        <v>12</v>
      </c>
      <c r="BI620" s="18">
        <f t="shared" si="192"/>
        <v>8.4482548597871322E-11</v>
      </c>
      <c r="BJ620" s="3">
        <f t="shared" si="193"/>
        <v>0</v>
      </c>
      <c r="BK620" s="18">
        <f t="shared" si="194"/>
        <v>0</v>
      </c>
    </row>
    <row r="621" spans="3:63" x14ac:dyDescent="0.25">
      <c r="C621" s="3"/>
      <c r="D621" s="3"/>
      <c r="E621" s="3"/>
      <c r="F621" s="3"/>
      <c r="G621" s="51" t="s">
        <v>560</v>
      </c>
      <c r="H621" s="8" t="str">
        <f t="shared" si="184"/>
        <v>0%North America</v>
      </c>
      <c r="I621" s="11" cm="1">
        <f t="array" ref="I621">IF(
   AZ621 = "OUT", 0,IF(
   BD621 &gt;= LARGE(IF(ISNUMBER(BD:BD), BD:BD), 3),
   BE621 - 0.001,
   IF(BE621 &gt;=VLOOKUP(P621,mapping!$A:$B,2,FALSE), BE621,VLOOKUP(P621,mapping!$A$2:$B$8,2,FALSE))
))</f>
        <v>0</v>
      </c>
      <c r="J621" s="11" cm="1">
        <f t="array" ref="J621">IF(
    AZ621="OUT",0,IF(IF(
                      BD621&gt;=LARGE(IF(ISNUMBER(BD:BD),BD:BD),3),
                      BE621+0.001,
                      VLOOKUP(H621,mapping!$D:$E,2,FALSE)
                      )&gt;I621,
                   IF(
                      BD621&gt;=LARGE(IF(ISNUMBER(BD:BD),BD:BD),3),
                      BE621+0.001,
                      VLOOKUP(H621,mapping!$D:$E,2,FALSE)
                      ),
                   I621+0.002))</f>
        <v>0</v>
      </c>
      <c r="K621" s="8">
        <f t="shared" si="185"/>
        <v>3.409728242631594E-4</v>
      </c>
      <c r="L621" s="1" t="str">
        <f>Pos!B1182</f>
        <v>US7458671010</v>
      </c>
      <c r="M621" s="1" t="str">
        <f>_xlfn.XLOOKUP($L621,Pos!B:B,Pos!D:D,, 0)</f>
        <v>PulteGroup, Inc.</v>
      </c>
      <c r="N621" s="1" t="str">
        <f>_xlfn.XLOOKUP($L621,Pos!B:B,Pos!E:E,, 0)</f>
        <v>Personal &amp; Household Goods</v>
      </c>
      <c r="O621" s="1" t="str">
        <f t="shared" si="186"/>
        <v>Personal &amp; Household Goods_North America</v>
      </c>
      <c r="P621" s="1" t="str">
        <f>_xlfn.XLOOKUP($L621,Pos!B:B,Pos!F:F,, 0)</f>
        <v>North America</v>
      </c>
      <c r="Q621" s="1">
        <v>0</v>
      </c>
      <c r="R621" s="9">
        <f>_xlfn.XLOOKUP($L621,Pos!$B:$B,Pos!N:N,0, 0)</f>
        <v>4.6399999999999997</v>
      </c>
      <c r="S621" s="9">
        <f>_xlfn.XLOOKUP($L621,Pos!$B:$B,Pos!O:O,0, 0)</f>
        <v>8.2903339999999996</v>
      </c>
      <c r="T621" s="9">
        <f>_xlfn.XLOOKUP($L621,Pos!$B:$B,Pos!P:P,0, 0)</f>
        <v>6.1</v>
      </c>
      <c r="U621" s="9">
        <f>_xlfn.XLOOKUP($L621,Pos!$B:$B,Pos!Q:Q,0, 0)</f>
        <v>1.1000000000000001</v>
      </c>
      <c r="V621" s="9">
        <f>_xlfn.XLOOKUP($L621,Pos!$B:$B,Pos!R:R,0, 0)</f>
        <v>4.2</v>
      </c>
      <c r="W621" s="9">
        <f>_xlfn.XLOOKUP($L621,Pos!$B:$B,Pos!S:S,0, 0)</f>
        <v>3.2549999999999999</v>
      </c>
      <c r="X621" s="9" t="str">
        <f>_xlfn.XLOOKUP($L621,Pos!$B:$B,Pos!J:J,0, 0)</f>
        <v>Outperform</v>
      </c>
      <c r="Y621" s="1">
        <v>0</v>
      </c>
      <c r="Z621" s="1">
        <v>0</v>
      </c>
      <c r="AA621" s="1">
        <f t="shared" si="187"/>
        <v>0</v>
      </c>
      <c r="AB621" s="9">
        <f>_xlfn.XLOOKUP(L621,Pos!B:B,Pos!K:K,-1,0)</f>
        <v>7.8571428571428568</v>
      </c>
      <c r="AC621" s="1" t="e">
        <f>_xlfn.XLOOKUP($L621,Pos!$A:$A,Pos!S:S,_xlfn.XLOOKUP($L621,#REF!,#REF!, ""), 0)</f>
        <v>#REF!</v>
      </c>
      <c r="AD621" s="1" t="e">
        <f>_xlfn.XLOOKUP($L621,Pos!$A:$A,Pos!T:T,_xlfn.XLOOKUP($L621,#REF!,#REF!, ""), 0)</f>
        <v>#REF!</v>
      </c>
      <c r="AE621" s="1" t="e">
        <f>_xlfn.XLOOKUP($L621,Pos!$A:$A,Pos!U:U,_xlfn.XLOOKUP($L621,#REF!,#REF!, ""), 0)</f>
        <v>#REF!</v>
      </c>
      <c r="AF621" s="1" t="e">
        <f>_xlfn.XLOOKUP($L621,Pos!$A:$A,Pos!V:V,_xlfn.XLOOKUP($L621,#REF!,#REF!, ""), 0)</f>
        <v>#REF!</v>
      </c>
      <c r="AG621" s="1" t="e">
        <f>_xlfn.XLOOKUP($L621,Pos!$A:$A,Pos!W:W,_xlfn.XLOOKUP($L621,#REF!,#REF!, ""), 0)</f>
        <v>#REF!</v>
      </c>
      <c r="AH621" s="1" t="e">
        <f>_xlfn.XLOOKUP($L621,Pos!$A:$A,Pos!X:X,_xlfn.XLOOKUP($L621,#REF!,#REF!, ""), 0)</f>
        <v>#REF!</v>
      </c>
      <c r="AI621" s="1" t="e">
        <f>_xlfn.XLOOKUP($L621,Pos!$A:$A,Pos!Y:Y,_xlfn.XLOOKUP($L621,#REF!,#REF!, ""), 0)</f>
        <v>#REF!</v>
      </c>
      <c r="AJ621" s="1" t="e">
        <f>_xlfn.XLOOKUP($L621,Pos!$A:$A,Pos!Z:Z,_xlfn.XLOOKUP($L621,#REF!,#REF!, ""), 0)</f>
        <v>#REF!</v>
      </c>
      <c r="AK621" s="1" t="e">
        <f>_xlfn.XLOOKUP($L621,Pos!$A:$A,Pos!AA:AA,_xlfn.XLOOKUP($L621,#REF!,#REF!, ""), 0)</f>
        <v>#REF!</v>
      </c>
      <c r="AL621" s="1" t="e">
        <f>_xlfn.XLOOKUP($L621,Pos!$A:$A,Pos!AB:AB,_xlfn.XLOOKUP($L621,#REF!,#REF!, ""), 0)</f>
        <v>#REF!</v>
      </c>
      <c r="AM621" s="1" t="e">
        <f>_xlfn.XLOOKUP($L621,Pos!$A:$A,Pos!AC:AC,_xlfn.XLOOKUP($L621,#REF!,#REF!, ""), 0)</f>
        <v>#REF!</v>
      </c>
      <c r="AN621" s="1" t="e">
        <f>_xlfn.XLOOKUP($L621,Pos!$A:$A,Pos!AD:AD,_xlfn.XLOOKUP($L621,#REF!,#REF!, ""), 0)</f>
        <v>#REF!</v>
      </c>
      <c r="AO621" s="1" t="e">
        <f>_xlfn.XLOOKUP($L621,Pos!$A:$A,Pos!AE:AE,_xlfn.XLOOKUP($L621,#REF!,#REF!, ""), 0)</f>
        <v>#REF!</v>
      </c>
      <c r="AP621" s="1" t="e">
        <f>_xlfn.XLOOKUP($L621,Pos!$A:$A,Pos!AF:AF,_xlfn.XLOOKUP($L621,#REF!,#REF!, ""), 0)</f>
        <v>#REF!</v>
      </c>
      <c r="AQ621" s="1" t="e">
        <f>_xlfn.XLOOKUP($L621,Pos!$A:$A,Pos!AG:AG,_xlfn.XLOOKUP($L621,#REF!,#REF!, ""), 0)</f>
        <v>#REF!</v>
      </c>
      <c r="AR621" s="1" t="e">
        <f>_xlfn.XLOOKUP($L621,Pos!$A:$A,Pos!AH:AH,_xlfn.XLOOKUP($L621,#REF!,#REF!, ""), 0)</f>
        <v>#REF!</v>
      </c>
      <c r="AS621" s="1" t="e">
        <f>_xlfn.XLOOKUP($L621,Pos!$A:$A,Pos!AI:AI,_xlfn.XLOOKUP($L621,#REF!,#REF!, ""), 0)</f>
        <v>#REF!</v>
      </c>
      <c r="AT621" s="1" t="e">
        <f>_xlfn.XLOOKUP($L621,Pos!$A:$A,Pos!AJ:AJ,_xlfn.XLOOKUP($L621,#REF!,#REF!, ""), 0)</f>
        <v>#REF!</v>
      </c>
      <c r="AU621" s="1" t="e">
        <f>_xlfn.XLOOKUP($L621,Pos!$A:$A,Pos!AK:AK,_xlfn.XLOOKUP($L621,#REF!,#REF!, ""), 0)</f>
        <v>#REF!</v>
      </c>
      <c r="AV621" s="1" t="e">
        <f>_xlfn.XLOOKUP($L621,Pos!$A:$A,Pos!AL:AL,_xlfn.XLOOKUP($L621,#REF!,#REF!, ""), 0)</f>
        <v>#REF!</v>
      </c>
      <c r="AW621" s="1" t="e">
        <f>_xlfn.XLOOKUP($L621,Pos!$A:$A,Pos!AM:AM,_xlfn.XLOOKUP($L621,#REF!,#REF!, ""), 0)</f>
        <v>#REF!</v>
      </c>
      <c r="AX621" s="1" t="e">
        <f>_xlfn.XLOOKUP($L621,Pos!$A:$A,Pos!AN:AN,_xlfn.XLOOKUP($L621,#REF!,#REF!, ""), 0)</f>
        <v>#REF!</v>
      </c>
      <c r="AY621" s="1" t="e">
        <f>_xlfn.XLOOKUP($L621,Pos!$A:$A,Pos!AO:AO,_xlfn.XLOOKUP($L621,#REF!,#REF!, ""), 0)</f>
        <v>#REF!</v>
      </c>
      <c r="AZ621" s="7" t="str">
        <f t="shared" si="188"/>
        <v>OUT</v>
      </c>
      <c r="BA621" s="1">
        <f>IF(OR(_xlfn.XLOOKUP(L621,Pos!B:B,Pos!L:L,FALSE)="ESG Reason",_xlfn.XLOOKUP(L621,Pos!B:B,Pos!L:L,FALSE)="Blacklisted"),1,0)</f>
        <v>0</v>
      </c>
      <c r="BC621" s="11">
        <v>9.270137717954374E-11</v>
      </c>
      <c r="BD621" s="11">
        <f>_xlfn.XLOOKUP($L621,Pos!$B:$B,Pos!H:H,0, 0)</f>
        <v>0</v>
      </c>
      <c r="BE621" s="11">
        <f>_xlfn.XLOOKUP($L621,Pos!$B:$B,Pos!I:I,0, 0)</f>
        <v>3.409728242631594E-4</v>
      </c>
      <c r="BF621" s="18">
        <f t="shared" si="189"/>
        <v>3.409728242631594E-4</v>
      </c>
      <c r="BG621" s="1">
        <f t="shared" si="190"/>
        <v>1</v>
      </c>
      <c r="BH621" s="1">
        <f t="shared" si="191"/>
        <v>32</v>
      </c>
      <c r="BI621" s="18">
        <f t="shared" si="192"/>
        <v>9.270137717954374E-11</v>
      </c>
      <c r="BJ621" s="3">
        <f t="shared" si="193"/>
        <v>0</v>
      </c>
      <c r="BK621" s="18">
        <f t="shared" si="194"/>
        <v>0</v>
      </c>
    </row>
    <row r="622" spans="3:63" x14ac:dyDescent="0.25">
      <c r="C622" s="3"/>
      <c r="D622" s="3"/>
      <c r="E622" s="3"/>
      <c r="F622" s="3"/>
      <c r="G622" s="51" t="s">
        <v>563</v>
      </c>
      <c r="H622" s="8" t="str">
        <f t="shared" si="184"/>
        <v>0%North America</v>
      </c>
      <c r="I622" s="11" cm="1">
        <f t="array" ref="I622">IF(
   AZ622 = "OUT", 0,IF(
   BD622 &gt;= LARGE(IF(ISNUMBER(BD:BD), BD:BD), 3),
   BE622 - 0.001,
   IF(BE622 &gt;=VLOOKUP(P622,mapping!$A:$B,2,FALSE), BE622,VLOOKUP(P622,mapping!$A$2:$B$8,2,FALSE))
))</f>
        <v>0</v>
      </c>
      <c r="J622" s="11" cm="1">
        <f t="array" ref="J622">IF(
    AZ622="OUT",0,IF(IF(
                      BD622&gt;=LARGE(IF(ISNUMBER(BD:BD),BD:BD),3),
                      BE622+0.001,
                      VLOOKUP(H622,mapping!$D:$E,2,FALSE)
                      )&gt;I622,
                   IF(
                      BD622&gt;=LARGE(IF(ISNUMBER(BD:BD),BD:BD),3),
                      BE622+0.001,
                      VLOOKUP(H622,mapping!$D:$E,2,FALSE)
                      ),
                   I622+0.002))</f>
        <v>0</v>
      </c>
      <c r="K622" s="8">
        <f t="shared" si="185"/>
        <v>3.384486406139404E-4</v>
      </c>
      <c r="L622" s="1" t="str">
        <f>Pos!B1141</f>
        <v>US6658591044</v>
      </c>
      <c r="M622" s="1" t="str">
        <f>_xlfn.XLOOKUP($L622,Pos!B:B,Pos!D:D,, 0)</f>
        <v>Northern Trust Corporation</v>
      </c>
      <c r="N622" s="1" t="str">
        <f>_xlfn.XLOOKUP($L622,Pos!B:B,Pos!E:E,, 0)</f>
        <v>Financial Services</v>
      </c>
      <c r="O622" s="1" t="str">
        <f t="shared" si="186"/>
        <v>Financial Services_North America</v>
      </c>
      <c r="P622" s="1" t="str">
        <f>_xlfn.XLOOKUP($L622,Pos!B:B,Pos!F:F,, 0)</f>
        <v>North America</v>
      </c>
      <c r="Q622" s="1">
        <v>0</v>
      </c>
      <c r="R622" s="9">
        <f>_xlfn.XLOOKUP($L622,Pos!$B:$B,Pos!N:N,0, 0)</f>
        <v>4.54</v>
      </c>
      <c r="S622" s="9">
        <f>_xlfn.XLOOKUP($L622,Pos!$B:$B,Pos!O:O,0, 0)</f>
        <v>4.9749999999999996</v>
      </c>
      <c r="T622" s="9">
        <f>_xlfn.XLOOKUP($L622,Pos!$B:$B,Pos!P:P,0, 0)</f>
        <v>3.6749999999999998</v>
      </c>
      <c r="U622" s="9">
        <f>_xlfn.XLOOKUP($L622,Pos!$B:$B,Pos!Q:Q,0, 0)</f>
        <v>6.8</v>
      </c>
      <c r="V622" s="9">
        <f>_xlfn.XLOOKUP($L622,Pos!$B:$B,Pos!R:R,0, 0)</f>
        <v>4.7666659999999998</v>
      </c>
      <c r="W622" s="9">
        <f>_xlfn.XLOOKUP($L622,Pos!$B:$B,Pos!S:S,0, 0)</f>
        <v>3.6133329999999999</v>
      </c>
      <c r="X622" s="9" t="str">
        <f>_xlfn.XLOOKUP($L622,Pos!$B:$B,Pos!J:J,0, 0)</f>
        <v>Hold</v>
      </c>
      <c r="Y622" s="1">
        <v>0</v>
      </c>
      <c r="Z622" s="1">
        <v>0</v>
      </c>
      <c r="AA622" s="1">
        <f t="shared" si="187"/>
        <v>0</v>
      </c>
      <c r="AB622" s="9">
        <f>_xlfn.XLOOKUP(L622,Pos!B:B,Pos!K:K,-1,0)</f>
        <v>3.333333333333333</v>
      </c>
      <c r="AC622" s="1" t="e">
        <f>_xlfn.XLOOKUP($L622,Pos!$A:$A,Pos!S:S,_xlfn.XLOOKUP($L622,#REF!,#REF!, ""), 0)</f>
        <v>#REF!</v>
      </c>
      <c r="AD622" s="1" t="e">
        <f>_xlfn.XLOOKUP($L622,Pos!$A:$A,Pos!T:T,_xlfn.XLOOKUP($L622,#REF!,#REF!, ""), 0)</f>
        <v>#REF!</v>
      </c>
      <c r="AE622" s="1" t="e">
        <f>_xlfn.XLOOKUP($L622,Pos!$A:$A,Pos!U:U,_xlfn.XLOOKUP($L622,#REF!,#REF!, ""), 0)</f>
        <v>#REF!</v>
      </c>
      <c r="AF622" s="1" t="e">
        <f>_xlfn.XLOOKUP($L622,Pos!$A:$A,Pos!V:V,_xlfn.XLOOKUP($L622,#REF!,#REF!, ""), 0)</f>
        <v>#REF!</v>
      </c>
      <c r="AG622" s="1" t="e">
        <f>_xlfn.XLOOKUP($L622,Pos!$A:$A,Pos!W:W,_xlfn.XLOOKUP($L622,#REF!,#REF!, ""), 0)</f>
        <v>#REF!</v>
      </c>
      <c r="AH622" s="1" t="e">
        <f>_xlfn.XLOOKUP($L622,Pos!$A:$A,Pos!X:X,_xlfn.XLOOKUP($L622,#REF!,#REF!, ""), 0)</f>
        <v>#REF!</v>
      </c>
      <c r="AI622" s="1" t="e">
        <f>_xlfn.XLOOKUP($L622,Pos!$A:$A,Pos!Y:Y,_xlfn.XLOOKUP($L622,#REF!,#REF!, ""), 0)</f>
        <v>#REF!</v>
      </c>
      <c r="AJ622" s="1" t="e">
        <f>_xlfn.XLOOKUP($L622,Pos!$A:$A,Pos!Z:Z,_xlfn.XLOOKUP($L622,#REF!,#REF!, ""), 0)</f>
        <v>#REF!</v>
      </c>
      <c r="AK622" s="1" t="e">
        <f>_xlfn.XLOOKUP($L622,Pos!$A:$A,Pos!AA:AA,_xlfn.XLOOKUP($L622,#REF!,#REF!, ""), 0)</f>
        <v>#REF!</v>
      </c>
      <c r="AL622" s="1" t="e">
        <f>_xlfn.XLOOKUP($L622,Pos!$A:$A,Pos!AB:AB,_xlfn.XLOOKUP($L622,#REF!,#REF!, ""), 0)</f>
        <v>#REF!</v>
      </c>
      <c r="AM622" s="1" t="e">
        <f>_xlfn.XLOOKUP($L622,Pos!$A:$A,Pos!AC:AC,_xlfn.XLOOKUP($L622,#REF!,#REF!, ""), 0)</f>
        <v>#REF!</v>
      </c>
      <c r="AN622" s="1" t="e">
        <f>_xlfn.XLOOKUP($L622,Pos!$A:$A,Pos!AD:AD,_xlfn.XLOOKUP($L622,#REF!,#REF!, ""), 0)</f>
        <v>#REF!</v>
      </c>
      <c r="AO622" s="1" t="e">
        <f>_xlfn.XLOOKUP($L622,Pos!$A:$A,Pos!AE:AE,_xlfn.XLOOKUP($L622,#REF!,#REF!, ""), 0)</f>
        <v>#REF!</v>
      </c>
      <c r="AP622" s="1" t="e">
        <f>_xlfn.XLOOKUP($L622,Pos!$A:$A,Pos!AF:AF,_xlfn.XLOOKUP($L622,#REF!,#REF!, ""), 0)</f>
        <v>#REF!</v>
      </c>
      <c r="AQ622" s="1" t="e">
        <f>_xlfn.XLOOKUP($L622,Pos!$A:$A,Pos!AG:AG,_xlfn.XLOOKUP($L622,#REF!,#REF!, ""), 0)</f>
        <v>#REF!</v>
      </c>
      <c r="AR622" s="1" t="e">
        <f>_xlfn.XLOOKUP($L622,Pos!$A:$A,Pos!AH:AH,_xlfn.XLOOKUP($L622,#REF!,#REF!, ""), 0)</f>
        <v>#REF!</v>
      </c>
      <c r="AS622" s="1" t="e">
        <f>_xlfn.XLOOKUP($L622,Pos!$A:$A,Pos!AI:AI,_xlfn.XLOOKUP($L622,#REF!,#REF!, ""), 0)</f>
        <v>#REF!</v>
      </c>
      <c r="AT622" s="1" t="e">
        <f>_xlfn.XLOOKUP($L622,Pos!$A:$A,Pos!AJ:AJ,_xlfn.XLOOKUP($L622,#REF!,#REF!, ""), 0)</f>
        <v>#REF!</v>
      </c>
      <c r="AU622" s="1" t="e">
        <f>_xlfn.XLOOKUP($L622,Pos!$A:$A,Pos!AK:AK,_xlfn.XLOOKUP($L622,#REF!,#REF!, ""), 0)</f>
        <v>#REF!</v>
      </c>
      <c r="AV622" s="1" t="e">
        <f>_xlfn.XLOOKUP($L622,Pos!$A:$A,Pos!AL:AL,_xlfn.XLOOKUP($L622,#REF!,#REF!, ""), 0)</f>
        <v>#REF!</v>
      </c>
      <c r="AW622" s="1" t="e">
        <f>_xlfn.XLOOKUP($L622,Pos!$A:$A,Pos!AM:AM,_xlfn.XLOOKUP($L622,#REF!,#REF!, ""), 0)</f>
        <v>#REF!</v>
      </c>
      <c r="AX622" s="1" t="e">
        <f>_xlfn.XLOOKUP($L622,Pos!$A:$A,Pos!AN:AN,_xlfn.XLOOKUP($L622,#REF!,#REF!, ""), 0)</f>
        <v>#REF!</v>
      </c>
      <c r="AY622" s="1" t="e">
        <f>_xlfn.XLOOKUP($L622,Pos!$A:$A,Pos!AO:AO,_xlfn.XLOOKUP($L622,#REF!,#REF!, ""), 0)</f>
        <v>#REF!</v>
      </c>
      <c r="AZ622" s="7" t="str">
        <f t="shared" si="188"/>
        <v>OUT</v>
      </c>
      <c r="BA622" s="1">
        <f>IF(OR(_xlfn.XLOOKUP(L622,Pos!B:B,Pos!L:L,FALSE)="ESG Reason",_xlfn.XLOOKUP(L622,Pos!B:B,Pos!L:L,FALSE)="Blacklisted"),1,0)</f>
        <v>0</v>
      </c>
      <c r="BC622" s="11">
        <v>1.519705595239854E-10</v>
      </c>
      <c r="BD622" s="11">
        <f>_xlfn.XLOOKUP($L622,Pos!$B:$B,Pos!H:H,0, 0)</f>
        <v>0</v>
      </c>
      <c r="BE622" s="11">
        <f>_xlfn.XLOOKUP($L622,Pos!$B:$B,Pos!I:I,0, 0)</f>
        <v>3.384486406139404E-4</v>
      </c>
      <c r="BF622" s="18">
        <f t="shared" si="189"/>
        <v>3.384486406139404E-4</v>
      </c>
      <c r="BG622" s="1">
        <f t="shared" si="190"/>
        <v>1</v>
      </c>
      <c r="BH622" s="1">
        <f t="shared" si="191"/>
        <v>26</v>
      </c>
      <c r="BI622" s="18">
        <f t="shared" si="192"/>
        <v>1.519705595239854E-10</v>
      </c>
      <c r="BJ622" s="3">
        <f t="shared" si="193"/>
        <v>0</v>
      </c>
      <c r="BK622" s="18">
        <f t="shared" si="194"/>
        <v>0</v>
      </c>
    </row>
    <row r="623" spans="3:63" x14ac:dyDescent="0.25">
      <c r="C623" s="3"/>
      <c r="D623" s="3"/>
      <c r="E623" s="3"/>
      <c r="F623" s="3"/>
      <c r="G623" s="51" t="s">
        <v>565</v>
      </c>
      <c r="H623" s="8" t="str">
        <f t="shared" si="184"/>
        <v>0%North America</v>
      </c>
      <c r="I623" s="11" cm="1">
        <f t="array" ref="I623">IF(
   AZ623 = "OUT", 0,IF(
   BD623 &gt;= LARGE(IF(ISNUMBER(BD:BD), BD:BD), 3),
   BE623 - 0.001,
   IF(BE623 &gt;=VLOOKUP(P623,mapping!$A:$B,2,FALSE), BE623,VLOOKUP(P623,mapping!$A$2:$B$8,2,FALSE))
))</f>
        <v>0</v>
      </c>
      <c r="J623" s="11" cm="1">
        <f t="array" ref="J623">IF(
    AZ623="OUT",0,IF(IF(
                      BD623&gt;=LARGE(IF(ISNUMBER(BD:BD),BD:BD),3),
                      BE623+0.001,
                      VLOOKUP(H623,mapping!$D:$E,2,FALSE)
                      )&gt;I623,
                   IF(
                      BD623&gt;=LARGE(IF(ISNUMBER(BD:BD),BD:BD),3),
                      BE623+0.001,
                      VLOOKUP(H623,mapping!$D:$E,2,FALSE)
                      ),
                   I623+0.002))</f>
        <v>0</v>
      </c>
      <c r="K623" s="8">
        <f t="shared" si="185"/>
        <v>3.3836562799690061E-4</v>
      </c>
      <c r="L623" s="1" t="str">
        <f>Pos!B1089</f>
        <v>US5260571048</v>
      </c>
      <c r="M623" s="1" t="str">
        <f>_xlfn.XLOOKUP($L623,Pos!B:B,Pos!D:D,, 0)</f>
        <v>Lennar Corporation Class A</v>
      </c>
      <c r="N623" s="1" t="str">
        <f>_xlfn.XLOOKUP($L623,Pos!B:B,Pos!E:E,, 0)</f>
        <v>Personal &amp; Household Goods</v>
      </c>
      <c r="O623" s="1" t="str">
        <f t="shared" si="186"/>
        <v>Personal &amp; Household Goods_North America</v>
      </c>
      <c r="P623" s="1" t="str">
        <f>_xlfn.XLOOKUP($L623,Pos!B:B,Pos!F:F,, 0)</f>
        <v>North America</v>
      </c>
      <c r="Q623" s="1">
        <v>0</v>
      </c>
      <c r="R623" s="9">
        <f>_xlfn.XLOOKUP($L623,Pos!$B:$B,Pos!N:N,0, 0)</f>
        <v>5.25</v>
      </c>
      <c r="S623" s="9">
        <f>_xlfn.XLOOKUP($L623,Pos!$B:$B,Pos!O:O,0, 0)</f>
        <v>8.7175010000000004</v>
      </c>
      <c r="T623" s="9">
        <f>_xlfn.XLOOKUP($L623,Pos!$B:$B,Pos!P:P,0, 0)</f>
        <v>0</v>
      </c>
      <c r="U623" s="9">
        <f>_xlfn.XLOOKUP($L623,Pos!$B:$B,Pos!Q:Q,0, 0)</f>
        <v>0.2</v>
      </c>
      <c r="V623" s="9">
        <f>_xlfn.XLOOKUP($L623,Pos!$B:$B,Pos!R:R,0, 0)</f>
        <v>4.3666669999999996</v>
      </c>
      <c r="W623" s="9">
        <f>_xlfn.XLOOKUP($L623,Pos!$B:$B,Pos!S:S,0, 0)</f>
        <v>1.870833</v>
      </c>
      <c r="X623" s="9" t="str">
        <f>_xlfn.XLOOKUP($L623,Pos!$B:$B,Pos!J:J,0, 0)</f>
        <v>Hold</v>
      </c>
      <c r="Y623" s="1">
        <v>0</v>
      </c>
      <c r="Z623" s="1">
        <v>0</v>
      </c>
      <c r="AA623" s="1">
        <f t="shared" si="187"/>
        <v>0</v>
      </c>
      <c r="AB623" s="9">
        <f>_xlfn.XLOOKUP(L623,Pos!B:B,Pos!K:K,-1,0)</f>
        <v>8.5714285714285712</v>
      </c>
      <c r="AC623" s="1" t="e">
        <f>_xlfn.XLOOKUP($L623,Pos!$A:$A,Pos!S:S,_xlfn.XLOOKUP($L623,#REF!,#REF!, ""), 0)</f>
        <v>#REF!</v>
      </c>
      <c r="AD623" s="1" t="e">
        <f>_xlfn.XLOOKUP($L623,Pos!$A:$A,Pos!T:T,_xlfn.XLOOKUP($L623,#REF!,#REF!, ""), 0)</f>
        <v>#REF!</v>
      </c>
      <c r="AE623" s="1" t="e">
        <f>_xlfn.XLOOKUP($L623,Pos!$A:$A,Pos!U:U,_xlfn.XLOOKUP($L623,#REF!,#REF!, ""), 0)</f>
        <v>#REF!</v>
      </c>
      <c r="AF623" s="1" t="e">
        <f>_xlfn.XLOOKUP($L623,Pos!$A:$A,Pos!V:V,_xlfn.XLOOKUP($L623,#REF!,#REF!, ""), 0)</f>
        <v>#REF!</v>
      </c>
      <c r="AG623" s="1" t="e">
        <f>_xlfn.XLOOKUP($L623,Pos!$A:$A,Pos!W:W,_xlfn.XLOOKUP($L623,#REF!,#REF!, ""), 0)</f>
        <v>#REF!</v>
      </c>
      <c r="AH623" s="1" t="e">
        <f>_xlfn.XLOOKUP($L623,Pos!$A:$A,Pos!X:X,_xlfn.XLOOKUP($L623,#REF!,#REF!, ""), 0)</f>
        <v>#REF!</v>
      </c>
      <c r="AI623" s="1" t="e">
        <f>_xlfn.XLOOKUP($L623,Pos!$A:$A,Pos!Y:Y,_xlfn.XLOOKUP($L623,#REF!,#REF!, ""), 0)</f>
        <v>#REF!</v>
      </c>
      <c r="AJ623" s="1" t="e">
        <f>_xlfn.XLOOKUP($L623,Pos!$A:$A,Pos!Z:Z,_xlfn.XLOOKUP($L623,#REF!,#REF!, ""), 0)</f>
        <v>#REF!</v>
      </c>
      <c r="AK623" s="1" t="e">
        <f>_xlfn.XLOOKUP($L623,Pos!$A:$A,Pos!AA:AA,_xlfn.XLOOKUP($L623,#REF!,#REF!, ""), 0)</f>
        <v>#REF!</v>
      </c>
      <c r="AL623" s="1" t="e">
        <f>_xlfn.XLOOKUP($L623,Pos!$A:$A,Pos!AB:AB,_xlfn.XLOOKUP($L623,#REF!,#REF!, ""), 0)</f>
        <v>#REF!</v>
      </c>
      <c r="AM623" s="1" t="e">
        <f>_xlfn.XLOOKUP($L623,Pos!$A:$A,Pos!AC:AC,_xlfn.XLOOKUP($L623,#REF!,#REF!, ""), 0)</f>
        <v>#REF!</v>
      </c>
      <c r="AN623" s="1" t="e">
        <f>_xlfn.XLOOKUP($L623,Pos!$A:$A,Pos!AD:AD,_xlfn.XLOOKUP($L623,#REF!,#REF!, ""), 0)</f>
        <v>#REF!</v>
      </c>
      <c r="AO623" s="1" t="e">
        <f>_xlfn.XLOOKUP($L623,Pos!$A:$A,Pos!AE:AE,_xlfn.XLOOKUP($L623,#REF!,#REF!, ""), 0)</f>
        <v>#REF!</v>
      </c>
      <c r="AP623" s="1" t="e">
        <f>_xlfn.XLOOKUP($L623,Pos!$A:$A,Pos!AF:AF,_xlfn.XLOOKUP($L623,#REF!,#REF!, ""), 0)</f>
        <v>#REF!</v>
      </c>
      <c r="AQ623" s="1" t="e">
        <f>_xlfn.XLOOKUP($L623,Pos!$A:$A,Pos!AG:AG,_xlfn.XLOOKUP($L623,#REF!,#REF!, ""), 0)</f>
        <v>#REF!</v>
      </c>
      <c r="AR623" s="1" t="e">
        <f>_xlfn.XLOOKUP($L623,Pos!$A:$A,Pos!AH:AH,_xlfn.XLOOKUP($L623,#REF!,#REF!, ""), 0)</f>
        <v>#REF!</v>
      </c>
      <c r="AS623" s="1" t="e">
        <f>_xlfn.XLOOKUP($L623,Pos!$A:$A,Pos!AI:AI,_xlfn.XLOOKUP($L623,#REF!,#REF!, ""), 0)</f>
        <v>#REF!</v>
      </c>
      <c r="AT623" s="1" t="e">
        <f>_xlfn.XLOOKUP($L623,Pos!$A:$A,Pos!AJ:AJ,_xlfn.XLOOKUP($L623,#REF!,#REF!, ""), 0)</f>
        <v>#REF!</v>
      </c>
      <c r="AU623" s="1" t="e">
        <f>_xlfn.XLOOKUP($L623,Pos!$A:$A,Pos!AK:AK,_xlfn.XLOOKUP($L623,#REF!,#REF!, ""), 0)</f>
        <v>#REF!</v>
      </c>
      <c r="AV623" s="1" t="e">
        <f>_xlfn.XLOOKUP($L623,Pos!$A:$A,Pos!AL:AL,_xlfn.XLOOKUP($L623,#REF!,#REF!, ""), 0)</f>
        <v>#REF!</v>
      </c>
      <c r="AW623" s="1" t="e">
        <f>_xlfn.XLOOKUP($L623,Pos!$A:$A,Pos!AM:AM,_xlfn.XLOOKUP($L623,#REF!,#REF!, ""), 0)</f>
        <v>#REF!</v>
      </c>
      <c r="AX623" s="1" t="e">
        <f>_xlfn.XLOOKUP($L623,Pos!$A:$A,Pos!AN:AN,_xlfn.XLOOKUP($L623,#REF!,#REF!, ""), 0)</f>
        <v>#REF!</v>
      </c>
      <c r="AY623" s="1" t="e">
        <f>_xlfn.XLOOKUP($L623,Pos!$A:$A,Pos!AO:AO,_xlfn.XLOOKUP($L623,#REF!,#REF!, ""), 0)</f>
        <v>#REF!</v>
      </c>
      <c r="AZ623" s="7" t="str">
        <f t="shared" si="188"/>
        <v>OUT</v>
      </c>
      <c r="BA623" s="1">
        <f>IF(OR(_xlfn.XLOOKUP(L623,Pos!B:B,Pos!L:L,FALSE)="ESG Reason",_xlfn.XLOOKUP(L623,Pos!B:B,Pos!L:L,FALSE)="Blacklisted"),1,0)</f>
        <v>1</v>
      </c>
      <c r="BC623" s="11">
        <v>9.2701377179539281E-11</v>
      </c>
      <c r="BD623" s="11">
        <f>_xlfn.XLOOKUP($L623,Pos!$B:$B,Pos!H:H,0, 0)</f>
        <v>0</v>
      </c>
      <c r="BE623" s="11">
        <f>_xlfn.XLOOKUP($L623,Pos!$B:$B,Pos!I:I,0, 0)</f>
        <v>3.3836562799690061E-4</v>
      </c>
      <c r="BF623" s="18">
        <f t="shared" si="189"/>
        <v>3.3836562799690061E-4</v>
      </c>
      <c r="BG623" s="1">
        <f t="shared" si="190"/>
        <v>1</v>
      </c>
      <c r="BH623" s="1">
        <f t="shared" si="191"/>
        <v>32</v>
      </c>
      <c r="BI623" s="18">
        <f t="shared" si="192"/>
        <v>9.2701377179539281E-11</v>
      </c>
      <c r="BJ623" s="3">
        <f t="shared" si="193"/>
        <v>0</v>
      </c>
      <c r="BK623" s="18">
        <f t="shared" si="194"/>
        <v>0</v>
      </c>
    </row>
    <row r="624" spans="3:63" x14ac:dyDescent="0.25">
      <c r="C624" s="3"/>
      <c r="D624" s="3"/>
      <c r="E624" s="3"/>
      <c r="F624" s="3"/>
      <c r="G624" s="51" t="s">
        <v>567</v>
      </c>
      <c r="H624" s="8" t="str">
        <f t="shared" si="184"/>
        <v>0%West Europe</v>
      </c>
      <c r="I624" s="11" cm="1">
        <f t="array" ref="I624">IF(
   AZ624 = "OUT", 0,IF(
   BD624 &gt;= LARGE(IF(ISNUMBER(BD:BD), BD:BD), 3),
   BE624 - 0.001,
   IF(BE624 &gt;=VLOOKUP(P624,mapping!$A:$B,2,FALSE), BE624,VLOOKUP(P624,mapping!$A$2:$B$8,2,FALSE))
))</f>
        <v>0</v>
      </c>
      <c r="J624" s="11" cm="1">
        <f t="array" ref="J624">IF(
    AZ624="OUT",0,IF(IF(
                      BD624&gt;=LARGE(IF(ISNUMBER(BD:BD),BD:BD),3),
                      BE624+0.001,
                      VLOOKUP(H624,mapping!$D:$E,2,FALSE)
                      )&gt;I624,
                   IF(
                      BD624&gt;=LARGE(IF(ISNUMBER(BD:BD),BD:BD),3),
                      BE624+0.001,
                      VLOOKUP(H624,mapping!$D:$E,2,FALSE)
                      ),
                   I624+0.002))</f>
        <v>0</v>
      </c>
      <c r="K624" s="8">
        <f t="shared" si="185"/>
        <v>3.3782884641177669E-4</v>
      </c>
      <c r="L624" s="1" t="str">
        <f>Pos!B455</f>
        <v>IE00BYTBXV33</v>
      </c>
      <c r="M624" s="1" t="str">
        <f>_xlfn.XLOOKUP($L624,Pos!B:B,Pos!D:D,, 0)</f>
        <v>Ryanair Holdings Plc</v>
      </c>
      <c r="N624" s="1" t="str">
        <f>_xlfn.XLOOKUP($L624,Pos!B:B,Pos!E:E,, 0)</f>
        <v>Travel &amp; Leisure</v>
      </c>
      <c r="O624" s="1" t="str">
        <f t="shared" si="186"/>
        <v>Travel &amp; Leisure_West Europe</v>
      </c>
      <c r="P624" s="1" t="str">
        <f>_xlfn.XLOOKUP($L624,Pos!B:B,Pos!F:F,, 0)</f>
        <v>West Europe</v>
      </c>
      <c r="Q624" s="1">
        <v>0</v>
      </c>
      <c r="R624" s="9">
        <f>_xlfn.XLOOKUP($L624,Pos!$B:$B,Pos!N:N,0, 0)</f>
        <v>3.61</v>
      </c>
      <c r="S624" s="9">
        <f>_xlfn.XLOOKUP($L624,Pos!$B:$B,Pos!O:O,0, 0)</f>
        <v>5.4770000000000003</v>
      </c>
      <c r="T624" s="9">
        <f>_xlfn.XLOOKUP($L624,Pos!$B:$B,Pos!P:P,0, 0)</f>
        <v>7.1749999999999998</v>
      </c>
      <c r="U624" s="9">
        <f>_xlfn.XLOOKUP($L624,Pos!$B:$B,Pos!Q:Q,0, 0)</f>
        <v>9.3000000000000007</v>
      </c>
      <c r="V624" s="9">
        <f>_xlfn.XLOOKUP($L624,Pos!$B:$B,Pos!R:R,0, 0)</f>
        <v>7.3333329999999997</v>
      </c>
      <c r="W624" s="9">
        <f>_xlfn.XLOOKUP($L624,Pos!$B:$B,Pos!S:S,0, 0)</f>
        <v>8.34</v>
      </c>
      <c r="X624" s="9" t="str">
        <f>_xlfn.XLOOKUP($L624,Pos!$B:$B,Pos!J:J,0, 0)</f>
        <v>Outperform</v>
      </c>
      <c r="Y624" s="1">
        <v>0</v>
      </c>
      <c r="Z624" s="1">
        <v>0</v>
      </c>
      <c r="AA624" s="1">
        <f t="shared" si="187"/>
        <v>0</v>
      </c>
      <c r="AB624" s="9">
        <f>_xlfn.XLOOKUP(L624,Pos!B:B,Pos!K:K,-1,0)</f>
        <v>5.4545454545454541</v>
      </c>
      <c r="AC624" s="1" t="e">
        <f>_xlfn.XLOOKUP($L624,Pos!$A:$A,Pos!S:S,_xlfn.XLOOKUP($L624,#REF!,#REF!, ""), 0)</f>
        <v>#REF!</v>
      </c>
      <c r="AD624" s="1" t="e">
        <f>_xlfn.XLOOKUP($L624,Pos!$A:$A,Pos!T:T,_xlfn.XLOOKUP($L624,#REF!,#REF!, ""), 0)</f>
        <v>#REF!</v>
      </c>
      <c r="AE624" s="1" t="e">
        <f>_xlfn.XLOOKUP($L624,Pos!$A:$A,Pos!U:U,_xlfn.XLOOKUP($L624,#REF!,#REF!, ""), 0)</f>
        <v>#REF!</v>
      </c>
      <c r="AF624" s="1" t="e">
        <f>_xlfn.XLOOKUP($L624,Pos!$A:$A,Pos!V:V,_xlfn.XLOOKUP($L624,#REF!,#REF!, ""), 0)</f>
        <v>#REF!</v>
      </c>
      <c r="AG624" s="1" t="e">
        <f>_xlfn.XLOOKUP($L624,Pos!$A:$A,Pos!W:W,_xlfn.XLOOKUP($L624,#REF!,#REF!, ""), 0)</f>
        <v>#REF!</v>
      </c>
      <c r="AH624" s="1" t="e">
        <f>_xlfn.XLOOKUP($L624,Pos!$A:$A,Pos!X:X,_xlfn.XLOOKUP($L624,#REF!,#REF!, ""), 0)</f>
        <v>#REF!</v>
      </c>
      <c r="AI624" s="1" t="e">
        <f>_xlfn.XLOOKUP($L624,Pos!$A:$A,Pos!Y:Y,_xlfn.XLOOKUP($L624,#REF!,#REF!, ""), 0)</f>
        <v>#REF!</v>
      </c>
      <c r="AJ624" s="1" t="e">
        <f>_xlfn.XLOOKUP($L624,Pos!$A:$A,Pos!Z:Z,_xlfn.XLOOKUP($L624,#REF!,#REF!, ""), 0)</f>
        <v>#REF!</v>
      </c>
      <c r="AK624" s="1" t="e">
        <f>_xlfn.XLOOKUP($L624,Pos!$A:$A,Pos!AA:AA,_xlfn.XLOOKUP($L624,#REF!,#REF!, ""), 0)</f>
        <v>#REF!</v>
      </c>
      <c r="AL624" s="1" t="e">
        <f>_xlfn.XLOOKUP($L624,Pos!$A:$A,Pos!AB:AB,_xlfn.XLOOKUP($L624,#REF!,#REF!, ""), 0)</f>
        <v>#REF!</v>
      </c>
      <c r="AM624" s="1" t="e">
        <f>_xlfn.XLOOKUP($L624,Pos!$A:$A,Pos!AC:AC,_xlfn.XLOOKUP($L624,#REF!,#REF!, ""), 0)</f>
        <v>#REF!</v>
      </c>
      <c r="AN624" s="1" t="e">
        <f>_xlfn.XLOOKUP($L624,Pos!$A:$A,Pos!AD:AD,_xlfn.XLOOKUP($L624,#REF!,#REF!, ""), 0)</f>
        <v>#REF!</v>
      </c>
      <c r="AO624" s="1" t="e">
        <f>_xlfn.XLOOKUP($L624,Pos!$A:$A,Pos!AE:AE,_xlfn.XLOOKUP($L624,#REF!,#REF!, ""), 0)</f>
        <v>#REF!</v>
      </c>
      <c r="AP624" s="1" t="e">
        <f>_xlfn.XLOOKUP($L624,Pos!$A:$A,Pos!AF:AF,_xlfn.XLOOKUP($L624,#REF!,#REF!, ""), 0)</f>
        <v>#REF!</v>
      </c>
      <c r="AQ624" s="1" t="e">
        <f>_xlfn.XLOOKUP($L624,Pos!$A:$A,Pos!AG:AG,_xlfn.XLOOKUP($L624,#REF!,#REF!, ""), 0)</f>
        <v>#REF!</v>
      </c>
      <c r="AR624" s="1" t="e">
        <f>_xlfn.XLOOKUP($L624,Pos!$A:$A,Pos!AH:AH,_xlfn.XLOOKUP($L624,#REF!,#REF!, ""), 0)</f>
        <v>#REF!</v>
      </c>
      <c r="AS624" s="1" t="e">
        <f>_xlfn.XLOOKUP($L624,Pos!$A:$A,Pos!AI:AI,_xlfn.XLOOKUP($L624,#REF!,#REF!, ""), 0)</f>
        <v>#REF!</v>
      </c>
      <c r="AT624" s="1" t="e">
        <f>_xlfn.XLOOKUP($L624,Pos!$A:$A,Pos!AJ:AJ,_xlfn.XLOOKUP($L624,#REF!,#REF!, ""), 0)</f>
        <v>#REF!</v>
      </c>
      <c r="AU624" s="1" t="e">
        <f>_xlfn.XLOOKUP($L624,Pos!$A:$A,Pos!AK:AK,_xlfn.XLOOKUP($L624,#REF!,#REF!, ""), 0)</f>
        <v>#REF!</v>
      </c>
      <c r="AV624" s="1" t="e">
        <f>_xlfn.XLOOKUP($L624,Pos!$A:$A,Pos!AL:AL,_xlfn.XLOOKUP($L624,#REF!,#REF!, ""), 0)</f>
        <v>#REF!</v>
      </c>
      <c r="AW624" s="1" t="e">
        <f>_xlfn.XLOOKUP($L624,Pos!$A:$A,Pos!AM:AM,_xlfn.XLOOKUP($L624,#REF!,#REF!, ""), 0)</f>
        <v>#REF!</v>
      </c>
      <c r="AX624" s="1" t="e">
        <f>_xlfn.XLOOKUP($L624,Pos!$A:$A,Pos!AN:AN,_xlfn.XLOOKUP($L624,#REF!,#REF!, ""), 0)</f>
        <v>#REF!</v>
      </c>
      <c r="AY624" s="1" t="e">
        <f>_xlfn.XLOOKUP($L624,Pos!$A:$A,Pos!AO:AO,_xlfn.XLOOKUP($L624,#REF!,#REF!, ""), 0)</f>
        <v>#REF!</v>
      </c>
      <c r="AZ624" s="7" t="str">
        <f t="shared" si="188"/>
        <v>OUT</v>
      </c>
      <c r="BA624" s="1">
        <f>IF(OR(_xlfn.XLOOKUP(L624,Pos!B:B,Pos!L:L,FALSE)="ESG Reason",_xlfn.XLOOKUP(L624,Pos!B:B,Pos!L:L,FALSE)="Blacklisted"),1,0)</f>
        <v>1</v>
      </c>
      <c r="BC624" s="11">
        <v>8.5521841383363629E-11</v>
      </c>
      <c r="BD624" s="11">
        <f>_xlfn.XLOOKUP($L624,Pos!$B:$B,Pos!H:H,0, 0)</f>
        <v>0</v>
      </c>
      <c r="BE624" s="11">
        <f>_xlfn.XLOOKUP($L624,Pos!$B:$B,Pos!I:I,0, 0)</f>
        <v>3.3782884641177669E-4</v>
      </c>
      <c r="BF624" s="18">
        <f t="shared" si="189"/>
        <v>3.3782884641177669E-4</v>
      </c>
      <c r="BG624" s="1">
        <f t="shared" si="190"/>
        <v>2</v>
      </c>
      <c r="BH624" s="1">
        <f t="shared" si="191"/>
        <v>18</v>
      </c>
      <c r="BI624" s="18">
        <f t="shared" si="192"/>
        <v>8.5521841383363629E-11</v>
      </c>
      <c r="BJ624" s="3">
        <f t="shared" si="193"/>
        <v>0</v>
      </c>
      <c r="BK624" s="18">
        <f t="shared" si="194"/>
        <v>0</v>
      </c>
    </row>
    <row r="625" spans="3:63" x14ac:dyDescent="0.25">
      <c r="C625" s="3"/>
      <c r="D625" s="3"/>
      <c r="E625" s="3"/>
      <c r="F625" s="3"/>
      <c r="G625" s="51" t="s">
        <v>554</v>
      </c>
      <c r="H625" s="8" t="str">
        <f t="shared" si="184"/>
        <v>0%Others</v>
      </c>
      <c r="I625" s="11" cm="1">
        <f t="array" ref="I625">IF(
   AZ625 = "OUT", 0,IF(
   BD625 &gt;= LARGE(IF(ISNUMBER(BD:BD), BD:BD), 3),
   BE625 - 0.001,
   IF(BE625 &gt;=VLOOKUP(P625,mapping!$A:$B,2,FALSE), BE625,VLOOKUP(P625,mapping!$A$2:$B$8,2,FALSE))
))</f>
        <v>0</v>
      </c>
      <c r="J625" s="11" cm="1">
        <f t="array" ref="J625">IF(
    AZ625="OUT",0,IF(IF(
                      BD625&gt;=LARGE(IF(ISNUMBER(BD:BD),BD:BD),3),
                      BE625+0.001,
                      VLOOKUP(H625,mapping!$D:$E,2,FALSE)
                      )&gt;I625,
                   IF(
                      BD625&gt;=LARGE(IF(ISNUMBER(BD:BD),BD:BD),3),
                      BE625+0.001,
                      VLOOKUP(H625,mapping!$D:$E,2,FALSE)
                      ),
                   I625+0.002))</f>
        <v>0</v>
      </c>
      <c r="K625" s="8">
        <f t="shared" si="185"/>
        <v>3.3708353313204048E-4</v>
      </c>
      <c r="L625" s="1" t="str">
        <f>Pos!B459</f>
        <v>IL0006625771</v>
      </c>
      <c r="M625" s="1" t="str">
        <f>_xlfn.XLOOKUP($L625,Pos!B:B,Pos!D:D,, 0)</f>
        <v>Bank Hapoalim BM</v>
      </c>
      <c r="N625" s="1" t="str">
        <f>_xlfn.XLOOKUP($L625,Pos!B:B,Pos!E:E,, 0)</f>
        <v>Banks</v>
      </c>
      <c r="O625" s="1" t="str">
        <f t="shared" si="186"/>
        <v>Banks_Others</v>
      </c>
      <c r="P625" s="1" t="str">
        <f>_xlfn.XLOOKUP($L625,Pos!B:B,Pos!F:F,, 0)</f>
        <v>Others</v>
      </c>
      <c r="Q625" s="1">
        <v>0</v>
      </c>
      <c r="R625" s="9">
        <f>_xlfn.XLOOKUP($L625,Pos!$B:$B,Pos!N:N,0, 0)</f>
        <v>5.29</v>
      </c>
      <c r="S625" s="9">
        <f>_xlfn.XLOOKUP($L625,Pos!$B:$B,Pos!O:O,0, 0)</f>
        <v>6.6550000000000002</v>
      </c>
      <c r="T625" s="9">
        <f>_xlfn.XLOOKUP($L625,Pos!$B:$B,Pos!P:P,0, 0)</f>
        <v>3.8333330000000001</v>
      </c>
      <c r="U625" s="9">
        <f>_xlfn.XLOOKUP($L625,Pos!$B:$B,Pos!Q:Q,0, 0)</f>
        <v>6.8</v>
      </c>
      <c r="V625" s="9">
        <f>_xlfn.XLOOKUP($L625,Pos!$B:$B,Pos!R:R,0, 0)</f>
        <v>4.9666670000000002</v>
      </c>
      <c r="W625" s="9">
        <f>_xlfn.XLOOKUP($L625,Pos!$B:$B,Pos!S:S,0, 0)</f>
        <v>7.4874999999999998</v>
      </c>
      <c r="X625" s="9" t="str">
        <f>_xlfn.XLOOKUP($L625,Pos!$B:$B,Pos!J:J,0, 0)</f>
        <v>Outperform</v>
      </c>
      <c r="Y625" s="1">
        <v>0</v>
      </c>
      <c r="Z625" s="1">
        <v>0</v>
      </c>
      <c r="AA625" s="1">
        <f t="shared" si="187"/>
        <v>0</v>
      </c>
      <c r="AB625" s="9">
        <f>_xlfn.XLOOKUP(L625,Pos!B:B,Pos!K:K,-1,0)</f>
        <v>-1</v>
      </c>
      <c r="AC625" s="1" t="e">
        <f>_xlfn.XLOOKUP($L625,Pos!$A:$A,Pos!S:S,_xlfn.XLOOKUP($L625,#REF!,#REF!, ""), 0)</f>
        <v>#REF!</v>
      </c>
      <c r="AD625" s="1" t="e">
        <f>_xlfn.XLOOKUP($L625,Pos!$A:$A,Pos!T:T,_xlfn.XLOOKUP($L625,#REF!,#REF!, ""), 0)</f>
        <v>#REF!</v>
      </c>
      <c r="AE625" s="1" t="e">
        <f>_xlfn.XLOOKUP($L625,Pos!$A:$A,Pos!U:U,_xlfn.XLOOKUP($L625,#REF!,#REF!, ""), 0)</f>
        <v>#REF!</v>
      </c>
      <c r="AF625" s="1" t="e">
        <f>_xlfn.XLOOKUP($L625,Pos!$A:$A,Pos!V:V,_xlfn.XLOOKUP($L625,#REF!,#REF!, ""), 0)</f>
        <v>#REF!</v>
      </c>
      <c r="AG625" s="1" t="e">
        <f>_xlfn.XLOOKUP($L625,Pos!$A:$A,Pos!W:W,_xlfn.XLOOKUP($L625,#REF!,#REF!, ""), 0)</f>
        <v>#REF!</v>
      </c>
      <c r="AH625" s="1" t="e">
        <f>_xlfn.XLOOKUP($L625,Pos!$A:$A,Pos!X:X,_xlfn.XLOOKUP($L625,#REF!,#REF!, ""), 0)</f>
        <v>#REF!</v>
      </c>
      <c r="AI625" s="1" t="e">
        <f>_xlfn.XLOOKUP($L625,Pos!$A:$A,Pos!Y:Y,_xlfn.XLOOKUP($L625,#REF!,#REF!, ""), 0)</f>
        <v>#REF!</v>
      </c>
      <c r="AJ625" s="1" t="e">
        <f>_xlfn.XLOOKUP($L625,Pos!$A:$A,Pos!Z:Z,_xlfn.XLOOKUP($L625,#REF!,#REF!, ""), 0)</f>
        <v>#REF!</v>
      </c>
      <c r="AK625" s="1" t="e">
        <f>_xlfn.XLOOKUP($L625,Pos!$A:$A,Pos!AA:AA,_xlfn.XLOOKUP($L625,#REF!,#REF!, ""), 0)</f>
        <v>#REF!</v>
      </c>
      <c r="AL625" s="1" t="e">
        <f>_xlfn.XLOOKUP($L625,Pos!$A:$A,Pos!AB:AB,_xlfn.XLOOKUP($L625,#REF!,#REF!, ""), 0)</f>
        <v>#REF!</v>
      </c>
      <c r="AM625" s="1" t="e">
        <f>_xlfn.XLOOKUP($L625,Pos!$A:$A,Pos!AC:AC,_xlfn.XLOOKUP($L625,#REF!,#REF!, ""), 0)</f>
        <v>#REF!</v>
      </c>
      <c r="AN625" s="1" t="e">
        <f>_xlfn.XLOOKUP($L625,Pos!$A:$A,Pos!AD:AD,_xlfn.XLOOKUP($L625,#REF!,#REF!, ""), 0)</f>
        <v>#REF!</v>
      </c>
      <c r="AO625" s="1" t="e">
        <f>_xlfn.XLOOKUP($L625,Pos!$A:$A,Pos!AE:AE,_xlfn.XLOOKUP($L625,#REF!,#REF!, ""), 0)</f>
        <v>#REF!</v>
      </c>
      <c r="AP625" s="1" t="e">
        <f>_xlfn.XLOOKUP($L625,Pos!$A:$A,Pos!AF:AF,_xlfn.XLOOKUP($L625,#REF!,#REF!, ""), 0)</f>
        <v>#REF!</v>
      </c>
      <c r="AQ625" s="1" t="e">
        <f>_xlfn.XLOOKUP($L625,Pos!$A:$A,Pos!AG:AG,_xlfn.XLOOKUP($L625,#REF!,#REF!, ""), 0)</f>
        <v>#REF!</v>
      </c>
      <c r="AR625" s="1" t="e">
        <f>_xlfn.XLOOKUP($L625,Pos!$A:$A,Pos!AH:AH,_xlfn.XLOOKUP($L625,#REF!,#REF!, ""), 0)</f>
        <v>#REF!</v>
      </c>
      <c r="AS625" s="1" t="e">
        <f>_xlfn.XLOOKUP($L625,Pos!$A:$A,Pos!AI:AI,_xlfn.XLOOKUP($L625,#REF!,#REF!, ""), 0)</f>
        <v>#REF!</v>
      </c>
      <c r="AT625" s="1" t="e">
        <f>_xlfn.XLOOKUP($L625,Pos!$A:$A,Pos!AJ:AJ,_xlfn.XLOOKUP($L625,#REF!,#REF!, ""), 0)</f>
        <v>#REF!</v>
      </c>
      <c r="AU625" s="1" t="e">
        <f>_xlfn.XLOOKUP($L625,Pos!$A:$A,Pos!AK:AK,_xlfn.XLOOKUP($L625,#REF!,#REF!, ""), 0)</f>
        <v>#REF!</v>
      </c>
      <c r="AV625" s="1" t="e">
        <f>_xlfn.XLOOKUP($L625,Pos!$A:$A,Pos!AL:AL,_xlfn.XLOOKUP($L625,#REF!,#REF!, ""), 0)</f>
        <v>#REF!</v>
      </c>
      <c r="AW625" s="1" t="e">
        <f>_xlfn.XLOOKUP($L625,Pos!$A:$A,Pos!AM:AM,_xlfn.XLOOKUP($L625,#REF!,#REF!, ""), 0)</f>
        <v>#REF!</v>
      </c>
      <c r="AX625" s="1" t="e">
        <f>_xlfn.XLOOKUP($L625,Pos!$A:$A,Pos!AN:AN,_xlfn.XLOOKUP($L625,#REF!,#REF!, ""), 0)</f>
        <v>#REF!</v>
      </c>
      <c r="AY625" s="1" t="e">
        <f>_xlfn.XLOOKUP($L625,Pos!$A:$A,Pos!AO:AO,_xlfn.XLOOKUP($L625,#REF!,#REF!, ""), 0)</f>
        <v>#REF!</v>
      </c>
      <c r="AZ625" s="7" t="str">
        <f t="shared" si="188"/>
        <v>OUT</v>
      </c>
      <c r="BA625" s="1">
        <f>IF(OR(_xlfn.XLOOKUP(L625,Pos!B:B,Pos!L:L,FALSE)="ESG Reason",_xlfn.XLOOKUP(L625,Pos!B:B,Pos!L:L,FALSE)="Blacklisted"),1,0)</f>
        <v>0</v>
      </c>
      <c r="BC625" s="11">
        <v>1.3221080800124819E-10</v>
      </c>
      <c r="BD625" s="11">
        <f>_xlfn.XLOOKUP($L625,Pos!$B:$B,Pos!H:H,0, 0)</f>
        <v>0</v>
      </c>
      <c r="BE625" s="11">
        <f>_xlfn.XLOOKUP($L625,Pos!$B:$B,Pos!I:I,0, 0)</f>
        <v>3.3708353313204048E-4</v>
      </c>
      <c r="BF625" s="18">
        <f t="shared" si="189"/>
        <v>3.3708353313204048E-4</v>
      </c>
      <c r="BG625" s="1">
        <f t="shared" si="190"/>
        <v>3</v>
      </c>
      <c r="BH625" s="1">
        <f t="shared" si="191"/>
        <v>40</v>
      </c>
      <c r="BI625" s="18">
        <f t="shared" si="192"/>
        <v>1.3221080800124819E-10</v>
      </c>
      <c r="BJ625" s="3">
        <f t="shared" si="193"/>
        <v>0</v>
      </c>
      <c r="BK625" s="18">
        <f t="shared" si="194"/>
        <v>0</v>
      </c>
    </row>
    <row r="626" spans="3:63" x14ac:dyDescent="0.25">
      <c r="C626" s="3"/>
      <c r="D626" s="3"/>
      <c r="E626" s="3"/>
      <c r="F626" s="3"/>
      <c r="G626" s="51" t="s">
        <v>569</v>
      </c>
      <c r="H626" s="8" t="str">
        <f t="shared" si="184"/>
        <v>0%North America</v>
      </c>
      <c r="I626" s="11" cm="1">
        <f t="array" ref="I626">IF(
   AZ626 = "OUT", 0,IF(
   BD626 &gt;= LARGE(IF(ISNUMBER(BD:BD), BD:BD), 3),
   BE626 - 0.001,
   IF(BE626 &gt;=VLOOKUP(P626,mapping!$A:$B,2,FALSE), BE626,VLOOKUP(P626,mapping!$A$2:$B$8,2,FALSE))
))</f>
        <v>0</v>
      </c>
      <c r="J626" s="11" cm="1">
        <f t="array" ref="J626">IF(
    AZ626="OUT",0,IF(IF(
                      BD626&gt;=LARGE(IF(ISNUMBER(BD:BD),BD:BD),3),
                      BE626+0.001,
                      VLOOKUP(H626,mapping!$D:$E,2,FALSE)
                      )&gt;I626,
                   IF(
                      BD626&gt;=LARGE(IF(ISNUMBER(BD:BD),BD:BD),3),
                      BE626+0.001,
                      VLOOKUP(H626,mapping!$D:$E,2,FALSE)
                      ),
                   I626+0.002))</f>
        <v>0</v>
      </c>
      <c r="K626" s="8">
        <f t="shared" si="185"/>
        <v>3.3561671019046661E-4</v>
      </c>
      <c r="L626" s="1" t="str">
        <f>Pos!B878</f>
        <v>US12503M1080</v>
      </c>
      <c r="M626" s="1" t="str">
        <f>_xlfn.XLOOKUP($L626,Pos!B:B,Pos!D:D,, 0)</f>
        <v>Cboe Global Markets Inc</v>
      </c>
      <c r="N626" s="1" t="str">
        <f>_xlfn.XLOOKUP($L626,Pos!B:B,Pos!E:E,, 0)</f>
        <v>Financial Services</v>
      </c>
      <c r="O626" s="1" t="str">
        <f t="shared" si="186"/>
        <v>Financial Services_North America</v>
      </c>
      <c r="P626" s="1" t="str">
        <f>_xlfn.XLOOKUP($L626,Pos!B:B,Pos!F:F,, 0)</f>
        <v>North America</v>
      </c>
      <c r="Q626" s="1">
        <v>0</v>
      </c>
      <c r="R626" s="9">
        <f>_xlfn.XLOOKUP($L626,Pos!$B:$B,Pos!N:N,0, 0)</f>
        <v>4.2</v>
      </c>
      <c r="S626" s="9">
        <f>_xlfn.XLOOKUP($L626,Pos!$B:$B,Pos!O:O,0, 0)</f>
        <v>1.9</v>
      </c>
      <c r="T626" s="9">
        <f>_xlfn.XLOOKUP($L626,Pos!$B:$B,Pos!P:P,0, 0)</f>
        <v>7.9</v>
      </c>
      <c r="U626" s="9">
        <f>_xlfn.XLOOKUP($L626,Pos!$B:$B,Pos!Q:Q,0, 0)</f>
        <v>9.1</v>
      </c>
      <c r="V626" s="9">
        <f>_xlfn.XLOOKUP($L626,Pos!$B:$B,Pos!R:R,0, 0)</f>
        <v>7.4333330000000002</v>
      </c>
      <c r="W626" s="9">
        <f>_xlfn.XLOOKUP($L626,Pos!$B:$B,Pos!S:S,0, 0)</f>
        <v>6.4566670000000004</v>
      </c>
      <c r="X626" s="9" t="str">
        <f>_xlfn.XLOOKUP($L626,Pos!$B:$B,Pos!J:J,0, 0)</f>
        <v>Hold</v>
      </c>
      <c r="Y626" s="1">
        <v>0</v>
      </c>
      <c r="Z626" s="1">
        <v>0</v>
      </c>
      <c r="AA626" s="1">
        <f t="shared" si="187"/>
        <v>0</v>
      </c>
      <c r="AB626" s="9">
        <f>_xlfn.XLOOKUP(L626,Pos!B:B,Pos!K:K,-1,0)</f>
        <v>4.4444444444444446</v>
      </c>
      <c r="AC626" s="1" t="e">
        <f>_xlfn.XLOOKUP($L626,Pos!$A:$A,Pos!S:S,_xlfn.XLOOKUP($L626,#REF!,#REF!, ""), 0)</f>
        <v>#REF!</v>
      </c>
      <c r="AD626" s="1" t="e">
        <f>_xlfn.XLOOKUP($L626,Pos!$A:$A,Pos!T:T,_xlfn.XLOOKUP($L626,#REF!,#REF!, ""), 0)</f>
        <v>#REF!</v>
      </c>
      <c r="AE626" s="1" t="e">
        <f>_xlfn.XLOOKUP($L626,Pos!$A:$A,Pos!U:U,_xlfn.XLOOKUP($L626,#REF!,#REF!, ""), 0)</f>
        <v>#REF!</v>
      </c>
      <c r="AF626" s="1" t="e">
        <f>_xlfn.XLOOKUP($L626,Pos!$A:$A,Pos!V:V,_xlfn.XLOOKUP($L626,#REF!,#REF!, ""), 0)</f>
        <v>#REF!</v>
      </c>
      <c r="AG626" s="1" t="e">
        <f>_xlfn.XLOOKUP($L626,Pos!$A:$A,Pos!W:W,_xlfn.XLOOKUP($L626,#REF!,#REF!, ""), 0)</f>
        <v>#REF!</v>
      </c>
      <c r="AH626" s="1" t="e">
        <f>_xlfn.XLOOKUP($L626,Pos!$A:$A,Pos!X:X,_xlfn.XLOOKUP($L626,#REF!,#REF!, ""), 0)</f>
        <v>#REF!</v>
      </c>
      <c r="AI626" s="1" t="e">
        <f>_xlfn.XLOOKUP($L626,Pos!$A:$A,Pos!Y:Y,_xlfn.XLOOKUP($L626,#REF!,#REF!, ""), 0)</f>
        <v>#REF!</v>
      </c>
      <c r="AJ626" s="1" t="e">
        <f>_xlfn.XLOOKUP($L626,Pos!$A:$A,Pos!Z:Z,_xlfn.XLOOKUP($L626,#REF!,#REF!, ""), 0)</f>
        <v>#REF!</v>
      </c>
      <c r="AK626" s="1" t="e">
        <f>_xlfn.XLOOKUP($L626,Pos!$A:$A,Pos!AA:AA,_xlfn.XLOOKUP($L626,#REF!,#REF!, ""), 0)</f>
        <v>#REF!</v>
      </c>
      <c r="AL626" s="1" t="e">
        <f>_xlfn.XLOOKUP($L626,Pos!$A:$A,Pos!AB:AB,_xlfn.XLOOKUP($L626,#REF!,#REF!, ""), 0)</f>
        <v>#REF!</v>
      </c>
      <c r="AM626" s="1" t="e">
        <f>_xlfn.XLOOKUP($L626,Pos!$A:$A,Pos!AC:AC,_xlfn.XLOOKUP($L626,#REF!,#REF!, ""), 0)</f>
        <v>#REF!</v>
      </c>
      <c r="AN626" s="1" t="e">
        <f>_xlfn.XLOOKUP($L626,Pos!$A:$A,Pos!AD:AD,_xlfn.XLOOKUP($L626,#REF!,#REF!, ""), 0)</f>
        <v>#REF!</v>
      </c>
      <c r="AO626" s="1" t="e">
        <f>_xlfn.XLOOKUP($L626,Pos!$A:$A,Pos!AE:AE,_xlfn.XLOOKUP($L626,#REF!,#REF!, ""), 0)</f>
        <v>#REF!</v>
      </c>
      <c r="AP626" s="1" t="e">
        <f>_xlfn.XLOOKUP($L626,Pos!$A:$A,Pos!AF:AF,_xlfn.XLOOKUP($L626,#REF!,#REF!, ""), 0)</f>
        <v>#REF!</v>
      </c>
      <c r="AQ626" s="1" t="e">
        <f>_xlfn.XLOOKUP($L626,Pos!$A:$A,Pos!AG:AG,_xlfn.XLOOKUP($L626,#REF!,#REF!, ""), 0)</f>
        <v>#REF!</v>
      </c>
      <c r="AR626" s="1" t="e">
        <f>_xlfn.XLOOKUP($L626,Pos!$A:$A,Pos!AH:AH,_xlfn.XLOOKUP($L626,#REF!,#REF!, ""), 0)</f>
        <v>#REF!</v>
      </c>
      <c r="AS626" s="1" t="e">
        <f>_xlfn.XLOOKUP($L626,Pos!$A:$A,Pos!AI:AI,_xlfn.XLOOKUP($L626,#REF!,#REF!, ""), 0)</f>
        <v>#REF!</v>
      </c>
      <c r="AT626" s="1" t="e">
        <f>_xlfn.XLOOKUP($L626,Pos!$A:$A,Pos!AJ:AJ,_xlfn.XLOOKUP($L626,#REF!,#REF!, ""), 0)</f>
        <v>#REF!</v>
      </c>
      <c r="AU626" s="1" t="e">
        <f>_xlfn.XLOOKUP($L626,Pos!$A:$A,Pos!AK:AK,_xlfn.XLOOKUP($L626,#REF!,#REF!, ""), 0)</f>
        <v>#REF!</v>
      </c>
      <c r="AV626" s="1" t="e">
        <f>_xlfn.XLOOKUP($L626,Pos!$A:$A,Pos!AL:AL,_xlfn.XLOOKUP($L626,#REF!,#REF!, ""), 0)</f>
        <v>#REF!</v>
      </c>
      <c r="AW626" s="1" t="e">
        <f>_xlfn.XLOOKUP($L626,Pos!$A:$A,Pos!AM:AM,_xlfn.XLOOKUP($L626,#REF!,#REF!, ""), 0)</f>
        <v>#REF!</v>
      </c>
      <c r="AX626" s="1" t="e">
        <f>_xlfn.XLOOKUP($L626,Pos!$A:$A,Pos!AN:AN,_xlfn.XLOOKUP($L626,#REF!,#REF!, ""), 0)</f>
        <v>#REF!</v>
      </c>
      <c r="AY626" s="1" t="e">
        <f>_xlfn.XLOOKUP($L626,Pos!$A:$A,Pos!AO:AO,_xlfn.XLOOKUP($L626,#REF!,#REF!, ""), 0)</f>
        <v>#REF!</v>
      </c>
      <c r="AZ626" s="7" t="str">
        <f t="shared" si="188"/>
        <v>OUT</v>
      </c>
      <c r="BA626" s="1">
        <f>IF(OR(_xlfn.XLOOKUP(L626,Pos!B:B,Pos!L:L,FALSE)="ESG Reason",_xlfn.XLOOKUP(L626,Pos!B:B,Pos!L:L,FALSE)="Blacklisted"),1,0)</f>
        <v>0</v>
      </c>
      <c r="BC626" s="11">
        <v>1.519705595239837E-10</v>
      </c>
      <c r="BD626" s="11">
        <f>_xlfn.XLOOKUP($L626,Pos!$B:$B,Pos!H:H,0, 0)</f>
        <v>0</v>
      </c>
      <c r="BE626" s="11">
        <f>_xlfn.XLOOKUP($L626,Pos!$B:$B,Pos!I:I,0, 0)</f>
        <v>3.3561671019046661E-4</v>
      </c>
      <c r="BF626" s="18">
        <f t="shared" si="189"/>
        <v>3.3561671019046661E-4</v>
      </c>
      <c r="BG626" s="1">
        <f t="shared" si="190"/>
        <v>1</v>
      </c>
      <c r="BH626" s="1">
        <f t="shared" si="191"/>
        <v>26</v>
      </c>
      <c r="BI626" s="18">
        <f t="shared" si="192"/>
        <v>1.519705595239837E-10</v>
      </c>
      <c r="BJ626" s="3">
        <f t="shared" si="193"/>
        <v>0</v>
      </c>
      <c r="BK626" s="18">
        <f t="shared" si="194"/>
        <v>0</v>
      </c>
    </row>
    <row r="627" spans="3:63" x14ac:dyDescent="0.25">
      <c r="C627" s="3"/>
      <c r="D627" s="3"/>
      <c r="E627" s="3"/>
      <c r="F627" s="3"/>
      <c r="G627" s="51" t="s">
        <v>576</v>
      </c>
      <c r="H627" s="8" t="str">
        <f t="shared" si="184"/>
        <v>0%North America</v>
      </c>
      <c r="I627" s="11" cm="1">
        <f t="array" ref="I627">IF(
   AZ627 = "OUT", 0,IF(
   BD627 &gt;= LARGE(IF(ISNUMBER(BD:BD), BD:BD), 3),
   BE627 - 0.001,
   IF(BE627 &gt;=VLOOKUP(P627,mapping!$A:$B,2,FALSE), BE627,VLOOKUP(P627,mapping!$A$2:$B$8,2,FALSE))
))</f>
        <v>0</v>
      </c>
      <c r="J627" s="11" cm="1">
        <f t="array" ref="J627">IF(
    AZ627="OUT",0,IF(IF(
                      BD627&gt;=LARGE(IF(ISNUMBER(BD:BD),BD:BD),3),
                      BE627+0.001,
                      VLOOKUP(H627,mapping!$D:$E,2,FALSE)
                      )&gt;I627,
                   IF(
                      BD627&gt;=LARGE(IF(ISNUMBER(BD:BD),BD:BD),3),
                      BE627+0.001,
                      VLOOKUP(H627,mapping!$D:$E,2,FALSE)
                      ),
                   I627+0.002))</f>
        <v>0</v>
      </c>
      <c r="K627" s="8">
        <f t="shared" si="185"/>
        <v>3.3388594713278639E-4</v>
      </c>
      <c r="L627" s="1" t="str">
        <f>Pos!B935</f>
        <v>US2333311072</v>
      </c>
      <c r="M627" s="1" t="str">
        <f>_xlfn.XLOOKUP($L627,Pos!B:B,Pos!D:D,, 0)</f>
        <v>DTE Energy Company</v>
      </c>
      <c r="N627" s="1" t="str">
        <f>_xlfn.XLOOKUP($L627,Pos!B:B,Pos!E:E,, 0)</f>
        <v>Utilities</v>
      </c>
      <c r="O627" s="1" t="str">
        <f t="shared" si="186"/>
        <v>Utilities_North America</v>
      </c>
      <c r="P627" s="1" t="str">
        <f>_xlfn.XLOOKUP($L627,Pos!B:B,Pos!F:F,, 0)</f>
        <v>North America</v>
      </c>
      <c r="Q627" s="1">
        <v>0</v>
      </c>
      <c r="R627" s="9">
        <f>_xlfn.XLOOKUP($L627,Pos!$B:$B,Pos!N:N,0, 0)</f>
        <v>6.1500009999999996</v>
      </c>
      <c r="S627" s="9">
        <f>_xlfn.XLOOKUP($L627,Pos!$B:$B,Pos!O:O,0, 0)</f>
        <v>6.19625</v>
      </c>
      <c r="T627" s="9">
        <f>_xlfn.XLOOKUP($L627,Pos!$B:$B,Pos!P:P,0, 0)</f>
        <v>4.3</v>
      </c>
      <c r="U627" s="9">
        <f>_xlfn.XLOOKUP($L627,Pos!$B:$B,Pos!Q:Q,0, 0)</f>
        <v>3.1</v>
      </c>
      <c r="V627" s="9">
        <f>_xlfn.XLOOKUP($L627,Pos!$B:$B,Pos!R:R,0, 0)</f>
        <v>8.033334</v>
      </c>
      <c r="W627" s="9">
        <f>_xlfn.XLOOKUP($L627,Pos!$B:$B,Pos!S:S,0, 0)</f>
        <v>4.7649999999999997</v>
      </c>
      <c r="X627" s="9" t="str">
        <f>_xlfn.XLOOKUP($L627,Pos!$B:$B,Pos!J:J,0, 0)</f>
        <v>Outperform</v>
      </c>
      <c r="Y627" s="1">
        <v>0</v>
      </c>
      <c r="Z627" s="1">
        <v>0</v>
      </c>
      <c r="AA627" s="1">
        <f t="shared" si="187"/>
        <v>0</v>
      </c>
      <c r="AB627" s="9">
        <f>_xlfn.XLOOKUP(L627,Pos!B:B,Pos!K:K,-1,0)</f>
        <v>5.4545454545454541</v>
      </c>
      <c r="AC627" s="1" t="e">
        <f>_xlfn.XLOOKUP($L627,Pos!$A:$A,Pos!S:S,_xlfn.XLOOKUP($L627,#REF!,#REF!, ""), 0)</f>
        <v>#REF!</v>
      </c>
      <c r="AD627" s="1" t="e">
        <f>_xlfn.XLOOKUP($L627,Pos!$A:$A,Pos!T:T,_xlfn.XLOOKUP($L627,#REF!,#REF!, ""), 0)</f>
        <v>#REF!</v>
      </c>
      <c r="AE627" s="1" t="e">
        <f>_xlfn.XLOOKUP($L627,Pos!$A:$A,Pos!U:U,_xlfn.XLOOKUP($L627,#REF!,#REF!, ""), 0)</f>
        <v>#REF!</v>
      </c>
      <c r="AF627" s="1" t="e">
        <f>_xlfn.XLOOKUP($L627,Pos!$A:$A,Pos!V:V,_xlfn.XLOOKUP($L627,#REF!,#REF!, ""), 0)</f>
        <v>#REF!</v>
      </c>
      <c r="AG627" s="1" t="e">
        <f>_xlfn.XLOOKUP($L627,Pos!$A:$A,Pos!W:W,_xlfn.XLOOKUP($L627,#REF!,#REF!, ""), 0)</f>
        <v>#REF!</v>
      </c>
      <c r="AH627" s="1" t="e">
        <f>_xlfn.XLOOKUP($L627,Pos!$A:$A,Pos!X:X,_xlfn.XLOOKUP($L627,#REF!,#REF!, ""), 0)</f>
        <v>#REF!</v>
      </c>
      <c r="AI627" s="1" t="e">
        <f>_xlfn.XLOOKUP($L627,Pos!$A:$A,Pos!Y:Y,_xlfn.XLOOKUP($L627,#REF!,#REF!, ""), 0)</f>
        <v>#REF!</v>
      </c>
      <c r="AJ627" s="1" t="e">
        <f>_xlfn.XLOOKUP($L627,Pos!$A:$A,Pos!Z:Z,_xlfn.XLOOKUP($L627,#REF!,#REF!, ""), 0)</f>
        <v>#REF!</v>
      </c>
      <c r="AK627" s="1" t="e">
        <f>_xlfn.XLOOKUP($L627,Pos!$A:$A,Pos!AA:AA,_xlfn.XLOOKUP($L627,#REF!,#REF!, ""), 0)</f>
        <v>#REF!</v>
      </c>
      <c r="AL627" s="1" t="e">
        <f>_xlfn.XLOOKUP($L627,Pos!$A:$A,Pos!AB:AB,_xlfn.XLOOKUP($L627,#REF!,#REF!, ""), 0)</f>
        <v>#REF!</v>
      </c>
      <c r="AM627" s="1" t="e">
        <f>_xlfn.XLOOKUP($L627,Pos!$A:$A,Pos!AC:AC,_xlfn.XLOOKUP($L627,#REF!,#REF!, ""), 0)</f>
        <v>#REF!</v>
      </c>
      <c r="AN627" s="1" t="e">
        <f>_xlfn.XLOOKUP($L627,Pos!$A:$A,Pos!AD:AD,_xlfn.XLOOKUP($L627,#REF!,#REF!, ""), 0)</f>
        <v>#REF!</v>
      </c>
      <c r="AO627" s="1" t="e">
        <f>_xlfn.XLOOKUP($L627,Pos!$A:$A,Pos!AE:AE,_xlfn.XLOOKUP($L627,#REF!,#REF!, ""), 0)</f>
        <v>#REF!</v>
      </c>
      <c r="AP627" s="1" t="e">
        <f>_xlfn.XLOOKUP($L627,Pos!$A:$A,Pos!AF:AF,_xlfn.XLOOKUP($L627,#REF!,#REF!, ""), 0)</f>
        <v>#REF!</v>
      </c>
      <c r="AQ627" s="1" t="e">
        <f>_xlfn.XLOOKUP($L627,Pos!$A:$A,Pos!AG:AG,_xlfn.XLOOKUP($L627,#REF!,#REF!, ""), 0)</f>
        <v>#REF!</v>
      </c>
      <c r="AR627" s="1" t="e">
        <f>_xlfn.XLOOKUP($L627,Pos!$A:$A,Pos!AH:AH,_xlfn.XLOOKUP($L627,#REF!,#REF!, ""), 0)</f>
        <v>#REF!</v>
      </c>
      <c r="AS627" s="1" t="e">
        <f>_xlfn.XLOOKUP($L627,Pos!$A:$A,Pos!AI:AI,_xlfn.XLOOKUP($L627,#REF!,#REF!, ""), 0)</f>
        <v>#REF!</v>
      </c>
      <c r="AT627" s="1" t="e">
        <f>_xlfn.XLOOKUP($L627,Pos!$A:$A,Pos!AJ:AJ,_xlfn.XLOOKUP($L627,#REF!,#REF!, ""), 0)</f>
        <v>#REF!</v>
      </c>
      <c r="AU627" s="1" t="e">
        <f>_xlfn.XLOOKUP($L627,Pos!$A:$A,Pos!AK:AK,_xlfn.XLOOKUP($L627,#REF!,#REF!, ""), 0)</f>
        <v>#REF!</v>
      </c>
      <c r="AV627" s="1" t="e">
        <f>_xlfn.XLOOKUP($L627,Pos!$A:$A,Pos!AL:AL,_xlfn.XLOOKUP($L627,#REF!,#REF!, ""), 0)</f>
        <v>#REF!</v>
      </c>
      <c r="AW627" s="1" t="e">
        <f>_xlfn.XLOOKUP($L627,Pos!$A:$A,Pos!AM:AM,_xlfn.XLOOKUP($L627,#REF!,#REF!, ""), 0)</f>
        <v>#REF!</v>
      </c>
      <c r="AX627" s="1" t="e">
        <f>_xlfn.XLOOKUP($L627,Pos!$A:$A,Pos!AN:AN,_xlfn.XLOOKUP($L627,#REF!,#REF!, ""), 0)</f>
        <v>#REF!</v>
      </c>
      <c r="AY627" s="1" t="e">
        <f>_xlfn.XLOOKUP($L627,Pos!$A:$A,Pos!AO:AO,_xlfn.XLOOKUP($L627,#REF!,#REF!, ""), 0)</f>
        <v>#REF!</v>
      </c>
      <c r="AZ627" s="7" t="str">
        <f t="shared" si="188"/>
        <v>OUT</v>
      </c>
      <c r="BA627" s="1">
        <f>IF(OR(_xlfn.XLOOKUP(L627,Pos!B:B,Pos!L:L,FALSE)="ESG Reason",_xlfn.XLOOKUP(L627,Pos!B:B,Pos!L:L,FALSE)="Blacklisted"),1,0)</f>
        <v>1</v>
      </c>
      <c r="BC627" s="11">
        <v>9.155424468384813E-11</v>
      </c>
      <c r="BD627" s="11">
        <f>_xlfn.XLOOKUP($L627,Pos!$B:$B,Pos!H:H,0, 0)</f>
        <v>0</v>
      </c>
      <c r="BE627" s="11">
        <f>_xlfn.XLOOKUP($L627,Pos!$B:$B,Pos!I:I,0, 0)</f>
        <v>3.3388594713278639E-4</v>
      </c>
      <c r="BF627" s="18">
        <f t="shared" si="189"/>
        <v>3.3388594713278639E-4</v>
      </c>
      <c r="BG627" s="1">
        <f t="shared" si="190"/>
        <v>1</v>
      </c>
      <c r="BH627" s="1">
        <f t="shared" si="191"/>
        <v>38</v>
      </c>
      <c r="BI627" s="18">
        <f t="shared" si="192"/>
        <v>9.155424468384813E-11</v>
      </c>
      <c r="BJ627" s="3">
        <f t="shared" si="193"/>
        <v>0</v>
      </c>
      <c r="BK627" s="18">
        <f t="shared" si="194"/>
        <v>0</v>
      </c>
    </row>
    <row r="628" spans="3:63" x14ac:dyDescent="0.25">
      <c r="C628" s="3"/>
      <c r="D628" s="3"/>
      <c r="E628" s="3"/>
      <c r="F628" s="3"/>
      <c r="G628" s="51" t="s">
        <v>579</v>
      </c>
      <c r="H628" s="8" t="str">
        <f t="shared" si="184"/>
        <v>0%North America</v>
      </c>
      <c r="I628" s="11" cm="1">
        <f t="array" ref="I628">IF(
   AZ628 = "OUT", 0,IF(
   BD628 &gt;= LARGE(IF(ISNUMBER(BD:BD), BD:BD), 3),
   BE628 - 0.001,
   IF(BE628 &gt;=VLOOKUP(P628,mapping!$A:$B,2,FALSE), BE628,VLOOKUP(P628,mapping!$A$2:$B$8,2,FALSE))
))</f>
        <v>0</v>
      </c>
      <c r="J628" s="11" cm="1">
        <f t="array" ref="J628">IF(
    AZ628="OUT",0,IF(IF(
                      BD628&gt;=LARGE(IF(ISNUMBER(BD:BD),BD:BD),3),
                      BE628+0.001,
                      VLOOKUP(H628,mapping!$D:$E,2,FALSE)
                      )&gt;I628,
                   IF(
                      BD628&gt;=LARGE(IF(ISNUMBER(BD:BD),BD:BD),3),
                      BE628+0.001,
                      VLOOKUP(H628,mapping!$D:$E,2,FALSE)
                      ),
                   I628+0.002))</f>
        <v>0</v>
      </c>
      <c r="K628" s="8">
        <f t="shared" si="185"/>
        <v>3.3323674846145421E-4</v>
      </c>
      <c r="L628" s="1" t="str">
        <f>Pos!B1159</f>
        <v>US69351T1060</v>
      </c>
      <c r="M628" s="1" t="str">
        <f>_xlfn.XLOOKUP($L628,Pos!B:B,Pos!D:D,, 0)</f>
        <v>PPL Corporation</v>
      </c>
      <c r="N628" s="1" t="str">
        <f>_xlfn.XLOOKUP($L628,Pos!B:B,Pos!E:E,, 0)</f>
        <v>Utilities</v>
      </c>
      <c r="O628" s="1" t="str">
        <f t="shared" si="186"/>
        <v>Utilities_North America</v>
      </c>
      <c r="P628" s="1" t="str">
        <f>_xlfn.XLOOKUP($L628,Pos!B:B,Pos!F:F,, 0)</f>
        <v>North America</v>
      </c>
      <c r="Q628" s="1">
        <v>0</v>
      </c>
      <c r="R628" s="9">
        <f>_xlfn.XLOOKUP($L628,Pos!$B:$B,Pos!N:N,0, 0)</f>
        <v>5.81</v>
      </c>
      <c r="S628" s="9">
        <f>_xlfn.XLOOKUP($L628,Pos!$B:$B,Pos!O:O,0, 0)</f>
        <v>6.0497500000000004</v>
      </c>
      <c r="T628" s="9">
        <f>_xlfn.XLOOKUP($L628,Pos!$B:$B,Pos!P:P,0, 0)</f>
        <v>4.0750000000000002</v>
      </c>
      <c r="U628" s="9">
        <f>_xlfn.XLOOKUP($L628,Pos!$B:$B,Pos!Q:Q,0, 0)</f>
        <v>4.7</v>
      </c>
      <c r="V628" s="9">
        <f>_xlfn.XLOOKUP($L628,Pos!$B:$B,Pos!R:R,0, 0)</f>
        <v>7.4</v>
      </c>
      <c r="W628" s="9">
        <f>_xlfn.XLOOKUP($L628,Pos!$B:$B,Pos!S:S,0, 0)</f>
        <v>4.1433330000000002</v>
      </c>
      <c r="X628" s="9" t="str">
        <f>_xlfn.XLOOKUP($L628,Pos!$B:$B,Pos!J:J,0, 0)</f>
        <v>Outperform</v>
      </c>
      <c r="Y628" s="1">
        <v>0</v>
      </c>
      <c r="Z628" s="1">
        <v>0</v>
      </c>
      <c r="AA628" s="1">
        <f t="shared" si="187"/>
        <v>0</v>
      </c>
      <c r="AB628" s="9">
        <f>_xlfn.XLOOKUP(L628,Pos!B:B,Pos!K:K,-1,0)</f>
        <v>5.1515151515151514</v>
      </c>
      <c r="AC628" s="1" t="e">
        <f>_xlfn.XLOOKUP($L628,Pos!$A:$A,Pos!S:S,_xlfn.XLOOKUP($L628,#REF!,#REF!, ""), 0)</f>
        <v>#REF!</v>
      </c>
      <c r="AD628" s="1" t="e">
        <f>_xlfn.XLOOKUP($L628,Pos!$A:$A,Pos!T:T,_xlfn.XLOOKUP($L628,#REF!,#REF!, ""), 0)</f>
        <v>#REF!</v>
      </c>
      <c r="AE628" s="1" t="e">
        <f>_xlfn.XLOOKUP($L628,Pos!$A:$A,Pos!U:U,_xlfn.XLOOKUP($L628,#REF!,#REF!, ""), 0)</f>
        <v>#REF!</v>
      </c>
      <c r="AF628" s="1" t="e">
        <f>_xlfn.XLOOKUP($L628,Pos!$A:$A,Pos!V:V,_xlfn.XLOOKUP($L628,#REF!,#REF!, ""), 0)</f>
        <v>#REF!</v>
      </c>
      <c r="AG628" s="1" t="e">
        <f>_xlfn.XLOOKUP($L628,Pos!$A:$A,Pos!W:W,_xlfn.XLOOKUP($L628,#REF!,#REF!, ""), 0)</f>
        <v>#REF!</v>
      </c>
      <c r="AH628" s="1" t="e">
        <f>_xlfn.XLOOKUP($L628,Pos!$A:$A,Pos!X:X,_xlfn.XLOOKUP($L628,#REF!,#REF!, ""), 0)</f>
        <v>#REF!</v>
      </c>
      <c r="AI628" s="1" t="e">
        <f>_xlfn.XLOOKUP($L628,Pos!$A:$A,Pos!Y:Y,_xlfn.XLOOKUP($L628,#REF!,#REF!, ""), 0)</f>
        <v>#REF!</v>
      </c>
      <c r="AJ628" s="1" t="e">
        <f>_xlfn.XLOOKUP($L628,Pos!$A:$A,Pos!Z:Z,_xlfn.XLOOKUP($L628,#REF!,#REF!, ""), 0)</f>
        <v>#REF!</v>
      </c>
      <c r="AK628" s="1" t="e">
        <f>_xlfn.XLOOKUP($L628,Pos!$A:$A,Pos!AA:AA,_xlfn.XLOOKUP($L628,#REF!,#REF!, ""), 0)</f>
        <v>#REF!</v>
      </c>
      <c r="AL628" s="1" t="e">
        <f>_xlfn.XLOOKUP($L628,Pos!$A:$A,Pos!AB:AB,_xlfn.XLOOKUP($L628,#REF!,#REF!, ""), 0)</f>
        <v>#REF!</v>
      </c>
      <c r="AM628" s="1" t="e">
        <f>_xlfn.XLOOKUP($L628,Pos!$A:$A,Pos!AC:AC,_xlfn.XLOOKUP($L628,#REF!,#REF!, ""), 0)</f>
        <v>#REF!</v>
      </c>
      <c r="AN628" s="1" t="e">
        <f>_xlfn.XLOOKUP($L628,Pos!$A:$A,Pos!AD:AD,_xlfn.XLOOKUP($L628,#REF!,#REF!, ""), 0)</f>
        <v>#REF!</v>
      </c>
      <c r="AO628" s="1" t="e">
        <f>_xlfn.XLOOKUP($L628,Pos!$A:$A,Pos!AE:AE,_xlfn.XLOOKUP($L628,#REF!,#REF!, ""), 0)</f>
        <v>#REF!</v>
      </c>
      <c r="AP628" s="1" t="e">
        <f>_xlfn.XLOOKUP($L628,Pos!$A:$A,Pos!AF:AF,_xlfn.XLOOKUP($L628,#REF!,#REF!, ""), 0)</f>
        <v>#REF!</v>
      </c>
      <c r="AQ628" s="1" t="e">
        <f>_xlfn.XLOOKUP($L628,Pos!$A:$A,Pos!AG:AG,_xlfn.XLOOKUP($L628,#REF!,#REF!, ""), 0)</f>
        <v>#REF!</v>
      </c>
      <c r="AR628" s="1" t="e">
        <f>_xlfn.XLOOKUP($L628,Pos!$A:$A,Pos!AH:AH,_xlfn.XLOOKUP($L628,#REF!,#REF!, ""), 0)</f>
        <v>#REF!</v>
      </c>
      <c r="AS628" s="1" t="e">
        <f>_xlfn.XLOOKUP($L628,Pos!$A:$A,Pos!AI:AI,_xlfn.XLOOKUP($L628,#REF!,#REF!, ""), 0)</f>
        <v>#REF!</v>
      </c>
      <c r="AT628" s="1" t="e">
        <f>_xlfn.XLOOKUP($L628,Pos!$A:$A,Pos!AJ:AJ,_xlfn.XLOOKUP($L628,#REF!,#REF!, ""), 0)</f>
        <v>#REF!</v>
      </c>
      <c r="AU628" s="1" t="e">
        <f>_xlfn.XLOOKUP($L628,Pos!$A:$A,Pos!AK:AK,_xlfn.XLOOKUP($L628,#REF!,#REF!, ""), 0)</f>
        <v>#REF!</v>
      </c>
      <c r="AV628" s="1" t="e">
        <f>_xlfn.XLOOKUP($L628,Pos!$A:$A,Pos!AL:AL,_xlfn.XLOOKUP($L628,#REF!,#REF!, ""), 0)</f>
        <v>#REF!</v>
      </c>
      <c r="AW628" s="1" t="e">
        <f>_xlfn.XLOOKUP($L628,Pos!$A:$A,Pos!AM:AM,_xlfn.XLOOKUP($L628,#REF!,#REF!, ""), 0)</f>
        <v>#REF!</v>
      </c>
      <c r="AX628" s="1" t="e">
        <f>_xlfn.XLOOKUP($L628,Pos!$A:$A,Pos!AN:AN,_xlfn.XLOOKUP($L628,#REF!,#REF!, ""), 0)</f>
        <v>#REF!</v>
      </c>
      <c r="AY628" s="1" t="e">
        <f>_xlfn.XLOOKUP($L628,Pos!$A:$A,Pos!AO:AO,_xlfn.XLOOKUP($L628,#REF!,#REF!, ""), 0)</f>
        <v>#REF!</v>
      </c>
      <c r="AZ628" s="7" t="str">
        <f t="shared" si="188"/>
        <v>OUT</v>
      </c>
      <c r="BA628" s="1">
        <f>IF(OR(_xlfn.XLOOKUP(L628,Pos!B:B,Pos!L:L,FALSE)="ESG Reason",_xlfn.XLOOKUP(L628,Pos!B:B,Pos!L:L,FALSE)="Blacklisted"),1,0)</f>
        <v>1</v>
      </c>
      <c r="BC628" s="11">
        <v>9.155424468384464E-11</v>
      </c>
      <c r="BD628" s="11">
        <f>_xlfn.XLOOKUP($L628,Pos!$B:$B,Pos!H:H,0, 0)</f>
        <v>0</v>
      </c>
      <c r="BE628" s="11">
        <f>_xlfn.XLOOKUP($L628,Pos!$B:$B,Pos!I:I,0, 0)</f>
        <v>3.3323674846145421E-4</v>
      </c>
      <c r="BF628" s="18">
        <f t="shared" si="189"/>
        <v>3.3323674846145421E-4</v>
      </c>
      <c r="BG628" s="1">
        <f t="shared" si="190"/>
        <v>1</v>
      </c>
      <c r="BH628" s="1">
        <f t="shared" si="191"/>
        <v>38</v>
      </c>
      <c r="BI628" s="18">
        <f t="shared" si="192"/>
        <v>9.155424468384464E-11</v>
      </c>
      <c r="BJ628" s="3">
        <f t="shared" si="193"/>
        <v>0</v>
      </c>
      <c r="BK628" s="18">
        <f t="shared" si="194"/>
        <v>0</v>
      </c>
    </row>
    <row r="629" spans="3:63" x14ac:dyDescent="0.25">
      <c r="C629" s="3"/>
      <c r="D629" s="3"/>
      <c r="E629" s="3"/>
      <c r="F629" s="3"/>
      <c r="G629" s="51" t="s">
        <v>580</v>
      </c>
      <c r="H629" s="8" t="str">
        <f t="shared" si="184"/>
        <v>0%North America</v>
      </c>
      <c r="I629" s="11" cm="1">
        <f t="array" ref="I629">IF(
   AZ629 = "OUT", 0,IF(
   BD629 &gt;= LARGE(IF(ISNUMBER(BD:BD), BD:BD), 3),
   BE629 - 0.001,
   IF(BE629 &gt;=VLOOKUP(P629,mapping!$A:$B,2,FALSE), BE629,VLOOKUP(P629,mapping!$A$2:$B$8,2,FALSE))
))</f>
        <v>0</v>
      </c>
      <c r="J629" s="11" cm="1">
        <f t="array" ref="J629">IF(
    AZ629="OUT",0,IF(IF(
                      BD629&gt;=LARGE(IF(ISNUMBER(BD:BD),BD:BD),3),
                      BE629+0.001,
                      VLOOKUP(H629,mapping!$D:$E,2,FALSE)
                      )&gt;I629,
                   IF(
                      BD629&gt;=LARGE(IF(ISNUMBER(BD:BD),BD:BD),3),
                      BE629+0.001,
                      VLOOKUP(H629,mapping!$D:$E,2,FALSE)
                      ),
                   I629+0.002))</f>
        <v>0</v>
      </c>
      <c r="K629" s="8">
        <f t="shared" si="185"/>
        <v>3.3235351421919052E-4</v>
      </c>
      <c r="L629" s="1" t="str">
        <f>Pos!B845</f>
        <v>US0495601058</v>
      </c>
      <c r="M629" s="1" t="str">
        <f>_xlfn.XLOOKUP($L629,Pos!B:B,Pos!D:D,, 0)</f>
        <v>Atmos Energy Corporation</v>
      </c>
      <c r="N629" s="1" t="str">
        <f>_xlfn.XLOOKUP($L629,Pos!B:B,Pos!E:E,, 0)</f>
        <v>Utilities</v>
      </c>
      <c r="O629" s="1" t="str">
        <f t="shared" si="186"/>
        <v>Utilities_North America</v>
      </c>
      <c r="P629" s="1" t="str">
        <f>_xlfn.XLOOKUP($L629,Pos!B:B,Pos!F:F,, 0)</f>
        <v>North America</v>
      </c>
      <c r="Q629" s="1">
        <v>0</v>
      </c>
      <c r="R629" s="9">
        <f>_xlfn.XLOOKUP($L629,Pos!$B:$B,Pos!N:N,0, 0)</f>
        <v>4.38</v>
      </c>
      <c r="S629" s="9">
        <f>_xlfn.XLOOKUP($L629,Pos!$B:$B,Pos!O:O,0, 0)</f>
        <v>3.4742500000000001</v>
      </c>
      <c r="T629" s="9">
        <f>_xlfn.XLOOKUP($L629,Pos!$B:$B,Pos!P:P,0, 0)</f>
        <v>5.25</v>
      </c>
      <c r="U629" s="9">
        <f>_xlfn.XLOOKUP($L629,Pos!$B:$B,Pos!Q:Q,0, 0)</f>
        <v>9.3000000000000007</v>
      </c>
      <c r="V629" s="9">
        <f>_xlfn.XLOOKUP($L629,Pos!$B:$B,Pos!R:R,0, 0)</f>
        <v>5.766667</v>
      </c>
      <c r="W629" s="9">
        <f>_xlfn.XLOOKUP($L629,Pos!$B:$B,Pos!S:S,0, 0)</f>
        <v>6.9483329999999999</v>
      </c>
      <c r="X629" s="9" t="str">
        <f>_xlfn.XLOOKUP($L629,Pos!$B:$B,Pos!J:J,0, 0)</f>
        <v>Hold</v>
      </c>
      <c r="Y629" s="1">
        <v>0</v>
      </c>
      <c r="Z629" s="1">
        <v>0</v>
      </c>
      <c r="AA629" s="1">
        <f t="shared" si="187"/>
        <v>0</v>
      </c>
      <c r="AB629" s="9">
        <f>_xlfn.XLOOKUP(L629,Pos!B:B,Pos!K:K,-1,0)</f>
        <v>6.9696969696969706</v>
      </c>
      <c r="AC629" s="1" t="e">
        <f>_xlfn.XLOOKUP($L629,Pos!$A:$A,Pos!S:S,_xlfn.XLOOKUP($L629,#REF!,#REF!, ""), 0)</f>
        <v>#REF!</v>
      </c>
      <c r="AD629" s="1" t="e">
        <f>_xlfn.XLOOKUP($L629,Pos!$A:$A,Pos!T:T,_xlfn.XLOOKUP($L629,#REF!,#REF!, ""), 0)</f>
        <v>#REF!</v>
      </c>
      <c r="AE629" s="1" t="e">
        <f>_xlfn.XLOOKUP($L629,Pos!$A:$A,Pos!U:U,_xlfn.XLOOKUP($L629,#REF!,#REF!, ""), 0)</f>
        <v>#REF!</v>
      </c>
      <c r="AF629" s="1" t="e">
        <f>_xlfn.XLOOKUP($L629,Pos!$A:$A,Pos!V:V,_xlfn.XLOOKUP($L629,#REF!,#REF!, ""), 0)</f>
        <v>#REF!</v>
      </c>
      <c r="AG629" s="1" t="e">
        <f>_xlfn.XLOOKUP($L629,Pos!$A:$A,Pos!W:W,_xlfn.XLOOKUP($L629,#REF!,#REF!, ""), 0)</f>
        <v>#REF!</v>
      </c>
      <c r="AH629" s="1" t="e">
        <f>_xlfn.XLOOKUP($L629,Pos!$A:$A,Pos!X:X,_xlfn.XLOOKUP($L629,#REF!,#REF!, ""), 0)</f>
        <v>#REF!</v>
      </c>
      <c r="AI629" s="1" t="e">
        <f>_xlfn.XLOOKUP($L629,Pos!$A:$A,Pos!Y:Y,_xlfn.XLOOKUP($L629,#REF!,#REF!, ""), 0)</f>
        <v>#REF!</v>
      </c>
      <c r="AJ629" s="1" t="e">
        <f>_xlfn.XLOOKUP($L629,Pos!$A:$A,Pos!Z:Z,_xlfn.XLOOKUP($L629,#REF!,#REF!, ""), 0)</f>
        <v>#REF!</v>
      </c>
      <c r="AK629" s="1" t="e">
        <f>_xlfn.XLOOKUP($L629,Pos!$A:$A,Pos!AA:AA,_xlfn.XLOOKUP($L629,#REF!,#REF!, ""), 0)</f>
        <v>#REF!</v>
      </c>
      <c r="AL629" s="1" t="e">
        <f>_xlfn.XLOOKUP($L629,Pos!$A:$A,Pos!AB:AB,_xlfn.XLOOKUP($L629,#REF!,#REF!, ""), 0)</f>
        <v>#REF!</v>
      </c>
      <c r="AM629" s="1" t="e">
        <f>_xlfn.XLOOKUP($L629,Pos!$A:$A,Pos!AC:AC,_xlfn.XLOOKUP($L629,#REF!,#REF!, ""), 0)</f>
        <v>#REF!</v>
      </c>
      <c r="AN629" s="1" t="e">
        <f>_xlfn.XLOOKUP($L629,Pos!$A:$A,Pos!AD:AD,_xlfn.XLOOKUP($L629,#REF!,#REF!, ""), 0)</f>
        <v>#REF!</v>
      </c>
      <c r="AO629" s="1" t="e">
        <f>_xlfn.XLOOKUP($L629,Pos!$A:$A,Pos!AE:AE,_xlfn.XLOOKUP($L629,#REF!,#REF!, ""), 0)</f>
        <v>#REF!</v>
      </c>
      <c r="AP629" s="1" t="e">
        <f>_xlfn.XLOOKUP($L629,Pos!$A:$A,Pos!AF:AF,_xlfn.XLOOKUP($L629,#REF!,#REF!, ""), 0)</f>
        <v>#REF!</v>
      </c>
      <c r="AQ629" s="1" t="e">
        <f>_xlfn.XLOOKUP($L629,Pos!$A:$A,Pos!AG:AG,_xlfn.XLOOKUP($L629,#REF!,#REF!, ""), 0)</f>
        <v>#REF!</v>
      </c>
      <c r="AR629" s="1" t="e">
        <f>_xlfn.XLOOKUP($L629,Pos!$A:$A,Pos!AH:AH,_xlfn.XLOOKUP($L629,#REF!,#REF!, ""), 0)</f>
        <v>#REF!</v>
      </c>
      <c r="AS629" s="1" t="e">
        <f>_xlfn.XLOOKUP($L629,Pos!$A:$A,Pos!AI:AI,_xlfn.XLOOKUP($L629,#REF!,#REF!, ""), 0)</f>
        <v>#REF!</v>
      </c>
      <c r="AT629" s="1" t="e">
        <f>_xlfn.XLOOKUP($L629,Pos!$A:$A,Pos!AJ:AJ,_xlfn.XLOOKUP($L629,#REF!,#REF!, ""), 0)</f>
        <v>#REF!</v>
      </c>
      <c r="AU629" s="1" t="e">
        <f>_xlfn.XLOOKUP($L629,Pos!$A:$A,Pos!AK:AK,_xlfn.XLOOKUP($L629,#REF!,#REF!, ""), 0)</f>
        <v>#REF!</v>
      </c>
      <c r="AV629" s="1" t="e">
        <f>_xlfn.XLOOKUP($L629,Pos!$A:$A,Pos!AL:AL,_xlfn.XLOOKUP($L629,#REF!,#REF!, ""), 0)</f>
        <v>#REF!</v>
      </c>
      <c r="AW629" s="1" t="e">
        <f>_xlfn.XLOOKUP($L629,Pos!$A:$A,Pos!AM:AM,_xlfn.XLOOKUP($L629,#REF!,#REF!, ""), 0)</f>
        <v>#REF!</v>
      </c>
      <c r="AX629" s="1" t="e">
        <f>_xlfn.XLOOKUP($L629,Pos!$A:$A,Pos!AN:AN,_xlfn.XLOOKUP($L629,#REF!,#REF!, ""), 0)</f>
        <v>#REF!</v>
      </c>
      <c r="AY629" s="1" t="e">
        <f>_xlfn.XLOOKUP($L629,Pos!$A:$A,Pos!AO:AO,_xlfn.XLOOKUP($L629,#REF!,#REF!, ""), 0)</f>
        <v>#REF!</v>
      </c>
      <c r="AZ629" s="7" t="str">
        <f t="shared" si="188"/>
        <v>OUT</v>
      </c>
      <c r="BA629" s="1">
        <f>IF(OR(_xlfn.XLOOKUP(L629,Pos!B:B,Pos!L:L,FALSE)="ESG Reason",_xlfn.XLOOKUP(L629,Pos!B:B,Pos!L:L,FALSE)="Blacklisted"),1,0)</f>
        <v>1</v>
      </c>
      <c r="BC629" s="11">
        <v>9.1554244683845157E-11</v>
      </c>
      <c r="BD629" s="11">
        <f>_xlfn.XLOOKUP($L629,Pos!$B:$B,Pos!H:H,0, 0)</f>
        <v>0</v>
      </c>
      <c r="BE629" s="11">
        <f>_xlfn.XLOOKUP($L629,Pos!$B:$B,Pos!I:I,0, 0)</f>
        <v>3.3235351421919052E-4</v>
      </c>
      <c r="BF629" s="18">
        <f t="shared" si="189"/>
        <v>3.3235351421919052E-4</v>
      </c>
      <c r="BG629" s="1">
        <f t="shared" si="190"/>
        <v>1</v>
      </c>
      <c r="BH629" s="1">
        <f t="shared" si="191"/>
        <v>38</v>
      </c>
      <c r="BI629" s="18">
        <f t="shared" si="192"/>
        <v>9.1554244683845157E-11</v>
      </c>
      <c r="BJ629" s="3">
        <f t="shared" si="193"/>
        <v>0</v>
      </c>
      <c r="BK629" s="18">
        <f t="shared" si="194"/>
        <v>0</v>
      </c>
    </row>
    <row r="630" spans="3:63" x14ac:dyDescent="0.25">
      <c r="C630" s="3"/>
      <c r="D630" s="3"/>
      <c r="E630" s="3"/>
      <c r="F630" s="3"/>
      <c r="G630" s="51" t="s">
        <v>557</v>
      </c>
      <c r="H630" s="8" t="str">
        <f t="shared" si="184"/>
        <v>0%North America</v>
      </c>
      <c r="I630" s="11" cm="1">
        <f t="array" ref="I630">IF(
   AZ630 = "OUT", 0,IF(
   BD630 &gt;= LARGE(IF(ISNUMBER(BD:BD), BD:BD), 3),
   BE630 - 0.001,
   IF(BE630 &gt;=VLOOKUP(P630,mapping!$A:$B,2,FALSE), BE630,VLOOKUP(P630,mapping!$A$2:$B$8,2,FALSE))
))</f>
        <v>0</v>
      </c>
      <c r="J630" s="11" cm="1">
        <f t="array" ref="J630">IF(
    AZ630="OUT",0,IF(IF(
                      BD630&gt;=LARGE(IF(ISNUMBER(BD:BD),BD:BD),3),
                      BE630+0.001,
                      VLOOKUP(H630,mapping!$D:$E,2,FALSE)
                      )&gt;I630,
                   IF(
                      BD630&gt;=LARGE(IF(ISNUMBER(BD:BD),BD:BD),3),
                      BE630+0.001,
                      VLOOKUP(H630,mapping!$D:$E,2,FALSE)
                      ),
                   I630+0.002))</f>
        <v>0</v>
      </c>
      <c r="K630" s="8">
        <f t="shared" si="185"/>
        <v>3.3197055601359341E-4</v>
      </c>
      <c r="L630" s="1" t="str">
        <f>Pos!B1183</f>
        <v>US74624M1027</v>
      </c>
      <c r="M630" s="1" t="str">
        <f>_xlfn.XLOOKUP($L630,Pos!B:B,Pos!D:D,, 0)</f>
        <v>Pure Storage, Inc. Class A</v>
      </c>
      <c r="N630" s="1" t="str">
        <f>_xlfn.XLOOKUP($L630,Pos!B:B,Pos!E:E,, 0)</f>
        <v>Technology</v>
      </c>
      <c r="O630" s="1" t="str">
        <f t="shared" si="186"/>
        <v>Technology_North America</v>
      </c>
      <c r="P630" s="1" t="str">
        <f>_xlfn.XLOOKUP($L630,Pos!B:B,Pos!F:F,, 0)</f>
        <v>North America</v>
      </c>
      <c r="Q630" s="1">
        <v>0</v>
      </c>
      <c r="R630" s="9">
        <f>_xlfn.XLOOKUP($L630,Pos!$B:$B,Pos!N:N,0, 0)</f>
        <v>0</v>
      </c>
      <c r="S630" s="9">
        <f>_xlfn.XLOOKUP($L630,Pos!$B:$B,Pos!O:O,0, 0)</f>
        <v>2.8141669999999999</v>
      </c>
      <c r="T630" s="9">
        <f>_xlfn.XLOOKUP($L630,Pos!$B:$B,Pos!P:P,0, 0)</f>
        <v>5.25</v>
      </c>
      <c r="U630" s="9">
        <f>_xlfn.XLOOKUP($L630,Pos!$B:$B,Pos!Q:Q,0, 0)</f>
        <v>7.1</v>
      </c>
      <c r="V630" s="9">
        <f>_xlfn.XLOOKUP($L630,Pos!$B:$B,Pos!R:R,0, 0)</f>
        <v>0.8</v>
      </c>
      <c r="W630" s="9">
        <f>_xlfn.XLOOKUP($L630,Pos!$B:$B,Pos!S:S,0, 0)</f>
        <v>4.9133329999999997</v>
      </c>
      <c r="X630" s="9" t="str">
        <f>_xlfn.XLOOKUP($L630,Pos!$B:$B,Pos!J:J,0, 0)</f>
        <v>Outperform</v>
      </c>
      <c r="Y630" s="1">
        <v>0</v>
      </c>
      <c r="Z630" s="1">
        <v>0</v>
      </c>
      <c r="AA630" s="1">
        <f t="shared" si="187"/>
        <v>0</v>
      </c>
      <c r="AB630" s="9">
        <f>_xlfn.XLOOKUP(L630,Pos!B:B,Pos!K:K,-1,0)</f>
        <v>0.61855670103092786</v>
      </c>
      <c r="AC630" s="1" t="e">
        <f>_xlfn.XLOOKUP($L630,Pos!$A:$A,Pos!S:S,_xlfn.XLOOKUP($L630,#REF!,#REF!, ""), 0)</f>
        <v>#REF!</v>
      </c>
      <c r="AD630" s="1" t="e">
        <f>_xlfn.XLOOKUP($L630,Pos!$A:$A,Pos!T:T,_xlfn.XLOOKUP($L630,#REF!,#REF!, ""), 0)</f>
        <v>#REF!</v>
      </c>
      <c r="AE630" s="1" t="e">
        <f>_xlfn.XLOOKUP($L630,Pos!$A:$A,Pos!U:U,_xlfn.XLOOKUP($L630,#REF!,#REF!, ""), 0)</f>
        <v>#REF!</v>
      </c>
      <c r="AF630" s="1" t="e">
        <f>_xlfn.XLOOKUP($L630,Pos!$A:$A,Pos!V:V,_xlfn.XLOOKUP($L630,#REF!,#REF!, ""), 0)</f>
        <v>#REF!</v>
      </c>
      <c r="AG630" s="1" t="e">
        <f>_xlfn.XLOOKUP($L630,Pos!$A:$A,Pos!W:W,_xlfn.XLOOKUP($L630,#REF!,#REF!, ""), 0)</f>
        <v>#REF!</v>
      </c>
      <c r="AH630" s="1" t="e">
        <f>_xlfn.XLOOKUP($L630,Pos!$A:$A,Pos!X:X,_xlfn.XLOOKUP($L630,#REF!,#REF!, ""), 0)</f>
        <v>#REF!</v>
      </c>
      <c r="AI630" s="1" t="e">
        <f>_xlfn.XLOOKUP($L630,Pos!$A:$A,Pos!Y:Y,_xlfn.XLOOKUP($L630,#REF!,#REF!, ""), 0)</f>
        <v>#REF!</v>
      </c>
      <c r="AJ630" s="1" t="e">
        <f>_xlfn.XLOOKUP($L630,Pos!$A:$A,Pos!Z:Z,_xlfn.XLOOKUP($L630,#REF!,#REF!, ""), 0)</f>
        <v>#REF!</v>
      </c>
      <c r="AK630" s="1" t="e">
        <f>_xlfn.XLOOKUP($L630,Pos!$A:$A,Pos!AA:AA,_xlfn.XLOOKUP($L630,#REF!,#REF!, ""), 0)</f>
        <v>#REF!</v>
      </c>
      <c r="AL630" s="1" t="e">
        <f>_xlfn.XLOOKUP($L630,Pos!$A:$A,Pos!AB:AB,_xlfn.XLOOKUP($L630,#REF!,#REF!, ""), 0)</f>
        <v>#REF!</v>
      </c>
      <c r="AM630" s="1" t="e">
        <f>_xlfn.XLOOKUP($L630,Pos!$A:$A,Pos!AC:AC,_xlfn.XLOOKUP($L630,#REF!,#REF!, ""), 0)</f>
        <v>#REF!</v>
      </c>
      <c r="AN630" s="1" t="e">
        <f>_xlfn.XLOOKUP($L630,Pos!$A:$A,Pos!AD:AD,_xlfn.XLOOKUP($L630,#REF!,#REF!, ""), 0)</f>
        <v>#REF!</v>
      </c>
      <c r="AO630" s="1" t="e">
        <f>_xlfn.XLOOKUP($L630,Pos!$A:$A,Pos!AE:AE,_xlfn.XLOOKUP($L630,#REF!,#REF!, ""), 0)</f>
        <v>#REF!</v>
      </c>
      <c r="AP630" s="1" t="e">
        <f>_xlfn.XLOOKUP($L630,Pos!$A:$A,Pos!AF:AF,_xlfn.XLOOKUP($L630,#REF!,#REF!, ""), 0)</f>
        <v>#REF!</v>
      </c>
      <c r="AQ630" s="1" t="e">
        <f>_xlfn.XLOOKUP($L630,Pos!$A:$A,Pos!AG:AG,_xlfn.XLOOKUP($L630,#REF!,#REF!, ""), 0)</f>
        <v>#REF!</v>
      </c>
      <c r="AR630" s="1" t="e">
        <f>_xlfn.XLOOKUP($L630,Pos!$A:$A,Pos!AH:AH,_xlfn.XLOOKUP($L630,#REF!,#REF!, ""), 0)</f>
        <v>#REF!</v>
      </c>
      <c r="AS630" s="1" t="e">
        <f>_xlfn.XLOOKUP($L630,Pos!$A:$A,Pos!AI:AI,_xlfn.XLOOKUP($L630,#REF!,#REF!, ""), 0)</f>
        <v>#REF!</v>
      </c>
      <c r="AT630" s="1" t="e">
        <f>_xlfn.XLOOKUP($L630,Pos!$A:$A,Pos!AJ:AJ,_xlfn.XLOOKUP($L630,#REF!,#REF!, ""), 0)</f>
        <v>#REF!</v>
      </c>
      <c r="AU630" s="1" t="e">
        <f>_xlfn.XLOOKUP($L630,Pos!$A:$A,Pos!AK:AK,_xlfn.XLOOKUP($L630,#REF!,#REF!, ""), 0)</f>
        <v>#REF!</v>
      </c>
      <c r="AV630" s="1" t="e">
        <f>_xlfn.XLOOKUP($L630,Pos!$A:$A,Pos!AL:AL,_xlfn.XLOOKUP($L630,#REF!,#REF!, ""), 0)</f>
        <v>#REF!</v>
      </c>
      <c r="AW630" s="1" t="e">
        <f>_xlfn.XLOOKUP($L630,Pos!$A:$A,Pos!AM:AM,_xlfn.XLOOKUP($L630,#REF!,#REF!, ""), 0)</f>
        <v>#REF!</v>
      </c>
      <c r="AX630" s="1" t="e">
        <f>_xlfn.XLOOKUP($L630,Pos!$A:$A,Pos!AN:AN,_xlfn.XLOOKUP($L630,#REF!,#REF!, ""), 0)</f>
        <v>#REF!</v>
      </c>
      <c r="AY630" s="1" t="e">
        <f>_xlfn.XLOOKUP($L630,Pos!$A:$A,Pos!AO:AO,_xlfn.XLOOKUP($L630,#REF!,#REF!, ""), 0)</f>
        <v>#REF!</v>
      </c>
      <c r="AZ630" s="7" t="str">
        <f t="shared" si="188"/>
        <v>OUT</v>
      </c>
      <c r="BA630" s="1">
        <f>IF(OR(_xlfn.XLOOKUP(L630,Pos!B:B,Pos!L:L,FALSE)="ESG Reason",_xlfn.XLOOKUP(L630,Pos!B:B,Pos!L:L,FALSE)="Blacklisted"),1,0)</f>
        <v>0</v>
      </c>
      <c r="BC630" s="11">
        <v>1.984197716419778E-10</v>
      </c>
      <c r="BD630" s="11">
        <f>_xlfn.XLOOKUP($L630,Pos!$B:$B,Pos!H:H,0, 0)</f>
        <v>0</v>
      </c>
      <c r="BE630" s="11">
        <f>_xlfn.XLOOKUP($L630,Pos!$B:$B,Pos!I:I,0, 0)</f>
        <v>3.3197055601359341E-4</v>
      </c>
      <c r="BF630" s="18">
        <f t="shared" si="189"/>
        <v>3.3197055601359341E-4</v>
      </c>
      <c r="BG630" s="1">
        <f t="shared" si="190"/>
        <v>1</v>
      </c>
      <c r="BH630" s="1">
        <f t="shared" si="191"/>
        <v>35</v>
      </c>
      <c r="BI630" s="18">
        <f t="shared" si="192"/>
        <v>1.984197716419778E-10</v>
      </c>
      <c r="BJ630" s="3">
        <f t="shared" si="193"/>
        <v>0</v>
      </c>
      <c r="BK630" s="18">
        <f t="shared" si="194"/>
        <v>0</v>
      </c>
    </row>
    <row r="631" spans="3:63" x14ac:dyDescent="0.25">
      <c r="C631" s="3"/>
      <c r="D631" s="3"/>
      <c r="E631" s="3"/>
      <c r="F631" s="3"/>
      <c r="G631" s="51" t="s">
        <v>555</v>
      </c>
      <c r="H631" s="8" t="str">
        <f t="shared" si="184"/>
        <v>0%North America</v>
      </c>
      <c r="I631" s="11" cm="1">
        <f t="array" ref="I631">IF(
   AZ631 = "OUT", 0,IF(
   BD631 &gt;= LARGE(IF(ISNUMBER(BD:BD), BD:BD), 3),
   BE631 - 0.001,
   IF(BE631 &gt;=VLOOKUP(P631,mapping!$A:$B,2,FALSE), BE631,VLOOKUP(P631,mapping!$A$2:$B$8,2,FALSE))
))</f>
        <v>0</v>
      </c>
      <c r="J631" s="11" cm="1">
        <f t="array" ref="J631">IF(
    AZ631="OUT",0,IF(IF(
                      BD631&gt;=LARGE(IF(ISNUMBER(BD:BD),BD:BD),3),
                      BE631+0.001,
                      VLOOKUP(H631,mapping!$D:$E,2,FALSE)
                      )&gt;I631,
                   IF(
                      BD631&gt;=LARGE(IF(ISNUMBER(BD:BD),BD:BD),3),
                      BE631+0.001,
                      VLOOKUP(H631,mapping!$D:$E,2,FALSE)
                      ),
                   I631+0.002))</f>
        <v>0</v>
      </c>
      <c r="K631" s="8">
        <f t="shared" si="185"/>
        <v>3.3169811460538069E-4</v>
      </c>
      <c r="L631" s="1" t="str">
        <f>Pos!B196</f>
        <v>CH1430134226</v>
      </c>
      <c r="M631" s="1" t="str">
        <f>_xlfn.XLOOKUP($L631,Pos!B:B,Pos!D:D,, 0)</f>
        <v>Amrize Ltd</v>
      </c>
      <c r="N631" s="1" t="str">
        <f>_xlfn.XLOOKUP($L631,Pos!B:B,Pos!E:E,, 0)</f>
        <v>Construction</v>
      </c>
      <c r="O631" s="1" t="str">
        <f t="shared" si="186"/>
        <v>Construction_North America</v>
      </c>
      <c r="P631" s="1" t="str">
        <f>_xlfn.XLOOKUP($L631,Pos!B:B,Pos!F:F,, 0)</f>
        <v>North America</v>
      </c>
      <c r="Q631" s="1">
        <v>0</v>
      </c>
      <c r="R631" s="9">
        <f>_xlfn.XLOOKUP($L631,Pos!$B:$B,Pos!N:N,0, 0)</f>
        <v>0</v>
      </c>
      <c r="S631" s="9">
        <f>_xlfn.XLOOKUP($L631,Pos!$B:$B,Pos!O:O,0, 0)</f>
        <v>4.0994999999999999</v>
      </c>
      <c r="T631" s="9">
        <f>_xlfn.XLOOKUP($L631,Pos!$B:$B,Pos!P:P,0, 0)</f>
        <v>6.25</v>
      </c>
      <c r="U631" s="9">
        <f>_xlfn.XLOOKUP($L631,Pos!$B:$B,Pos!Q:Q,0, 0)</f>
        <v>3</v>
      </c>
      <c r="V631" s="9">
        <f>_xlfn.XLOOKUP($L631,Pos!$B:$B,Pos!R:R,0, 0)</f>
        <v>7.2</v>
      </c>
      <c r="W631" s="9">
        <f>_xlfn.XLOOKUP($L631,Pos!$B:$B,Pos!S:S,0, 0)</f>
        <v>7.38</v>
      </c>
      <c r="X631" s="9" t="str">
        <f>_xlfn.XLOOKUP($L631,Pos!$B:$B,Pos!J:J,0, 0)</f>
        <v>Outperform</v>
      </c>
      <c r="Y631" s="1">
        <v>0</v>
      </c>
      <c r="Z631" s="1">
        <v>0</v>
      </c>
      <c r="AA631" s="1">
        <f t="shared" si="187"/>
        <v>0</v>
      </c>
      <c r="AB631" s="9">
        <f>_xlfn.XLOOKUP(L631,Pos!B:B,Pos!K:K,-1,0)</f>
        <v>8.5714285714285712</v>
      </c>
      <c r="AC631" s="1" t="e">
        <f>_xlfn.XLOOKUP($L631,Pos!$A:$A,Pos!S:S,_xlfn.XLOOKUP($L631,#REF!,#REF!, ""), 0)</f>
        <v>#REF!</v>
      </c>
      <c r="AD631" s="1" t="e">
        <f>_xlfn.XLOOKUP($L631,Pos!$A:$A,Pos!T:T,_xlfn.XLOOKUP($L631,#REF!,#REF!, ""), 0)</f>
        <v>#REF!</v>
      </c>
      <c r="AE631" s="1" t="e">
        <f>_xlfn.XLOOKUP($L631,Pos!$A:$A,Pos!U:U,_xlfn.XLOOKUP($L631,#REF!,#REF!, ""), 0)</f>
        <v>#REF!</v>
      </c>
      <c r="AF631" s="1" t="e">
        <f>_xlfn.XLOOKUP($L631,Pos!$A:$A,Pos!V:V,_xlfn.XLOOKUP($L631,#REF!,#REF!, ""), 0)</f>
        <v>#REF!</v>
      </c>
      <c r="AG631" s="1" t="e">
        <f>_xlfn.XLOOKUP($L631,Pos!$A:$A,Pos!W:W,_xlfn.XLOOKUP($L631,#REF!,#REF!, ""), 0)</f>
        <v>#REF!</v>
      </c>
      <c r="AH631" s="1" t="e">
        <f>_xlfn.XLOOKUP($L631,Pos!$A:$A,Pos!X:X,_xlfn.XLOOKUP($L631,#REF!,#REF!, ""), 0)</f>
        <v>#REF!</v>
      </c>
      <c r="AI631" s="1" t="e">
        <f>_xlfn.XLOOKUP($L631,Pos!$A:$A,Pos!Y:Y,_xlfn.XLOOKUP($L631,#REF!,#REF!, ""), 0)</f>
        <v>#REF!</v>
      </c>
      <c r="AJ631" s="1" t="e">
        <f>_xlfn.XLOOKUP($L631,Pos!$A:$A,Pos!Z:Z,_xlfn.XLOOKUP($L631,#REF!,#REF!, ""), 0)</f>
        <v>#REF!</v>
      </c>
      <c r="AK631" s="1" t="e">
        <f>_xlfn.XLOOKUP($L631,Pos!$A:$A,Pos!AA:AA,_xlfn.XLOOKUP($L631,#REF!,#REF!, ""), 0)</f>
        <v>#REF!</v>
      </c>
      <c r="AL631" s="1" t="e">
        <f>_xlfn.XLOOKUP($L631,Pos!$A:$A,Pos!AB:AB,_xlfn.XLOOKUP($L631,#REF!,#REF!, ""), 0)</f>
        <v>#REF!</v>
      </c>
      <c r="AM631" s="1" t="e">
        <f>_xlfn.XLOOKUP($L631,Pos!$A:$A,Pos!AC:AC,_xlfn.XLOOKUP($L631,#REF!,#REF!, ""), 0)</f>
        <v>#REF!</v>
      </c>
      <c r="AN631" s="1" t="e">
        <f>_xlfn.XLOOKUP($L631,Pos!$A:$A,Pos!AD:AD,_xlfn.XLOOKUP($L631,#REF!,#REF!, ""), 0)</f>
        <v>#REF!</v>
      </c>
      <c r="AO631" s="1" t="e">
        <f>_xlfn.XLOOKUP($L631,Pos!$A:$A,Pos!AE:AE,_xlfn.XLOOKUP($L631,#REF!,#REF!, ""), 0)</f>
        <v>#REF!</v>
      </c>
      <c r="AP631" s="1" t="e">
        <f>_xlfn.XLOOKUP($L631,Pos!$A:$A,Pos!AF:AF,_xlfn.XLOOKUP($L631,#REF!,#REF!, ""), 0)</f>
        <v>#REF!</v>
      </c>
      <c r="AQ631" s="1" t="e">
        <f>_xlfn.XLOOKUP($L631,Pos!$A:$A,Pos!AG:AG,_xlfn.XLOOKUP($L631,#REF!,#REF!, ""), 0)</f>
        <v>#REF!</v>
      </c>
      <c r="AR631" s="1" t="e">
        <f>_xlfn.XLOOKUP($L631,Pos!$A:$A,Pos!AH:AH,_xlfn.XLOOKUP($L631,#REF!,#REF!, ""), 0)</f>
        <v>#REF!</v>
      </c>
      <c r="AS631" s="1" t="e">
        <f>_xlfn.XLOOKUP($L631,Pos!$A:$A,Pos!AI:AI,_xlfn.XLOOKUP($L631,#REF!,#REF!, ""), 0)</f>
        <v>#REF!</v>
      </c>
      <c r="AT631" s="1" t="e">
        <f>_xlfn.XLOOKUP($L631,Pos!$A:$A,Pos!AJ:AJ,_xlfn.XLOOKUP($L631,#REF!,#REF!, ""), 0)</f>
        <v>#REF!</v>
      </c>
      <c r="AU631" s="1" t="e">
        <f>_xlfn.XLOOKUP($L631,Pos!$A:$A,Pos!AK:AK,_xlfn.XLOOKUP($L631,#REF!,#REF!, ""), 0)</f>
        <v>#REF!</v>
      </c>
      <c r="AV631" s="1" t="e">
        <f>_xlfn.XLOOKUP($L631,Pos!$A:$A,Pos!AL:AL,_xlfn.XLOOKUP($L631,#REF!,#REF!, ""), 0)</f>
        <v>#REF!</v>
      </c>
      <c r="AW631" s="1" t="e">
        <f>_xlfn.XLOOKUP($L631,Pos!$A:$A,Pos!AM:AM,_xlfn.XLOOKUP($L631,#REF!,#REF!, ""), 0)</f>
        <v>#REF!</v>
      </c>
      <c r="AX631" s="1" t="e">
        <f>_xlfn.XLOOKUP($L631,Pos!$A:$A,Pos!AN:AN,_xlfn.XLOOKUP($L631,#REF!,#REF!, ""), 0)</f>
        <v>#REF!</v>
      </c>
      <c r="AY631" s="1" t="e">
        <f>_xlfn.XLOOKUP($L631,Pos!$A:$A,Pos!AO:AO,_xlfn.XLOOKUP($L631,#REF!,#REF!, ""), 0)</f>
        <v>#REF!</v>
      </c>
      <c r="AZ631" s="7" t="str">
        <f t="shared" si="188"/>
        <v>OUT</v>
      </c>
      <c r="BA631" s="1">
        <f>IF(OR(_xlfn.XLOOKUP(L631,Pos!B:B,Pos!L:L,FALSE)="ESG Reason",_xlfn.XLOOKUP(L631,Pos!B:B,Pos!L:L,FALSE)="Blacklisted"),1,0)</f>
        <v>1</v>
      </c>
      <c r="BC631" s="11">
        <v>1.6402837566081751E-10</v>
      </c>
      <c r="BD631" s="11">
        <f>_xlfn.XLOOKUP($L631,Pos!$B:$B,Pos!H:H,0, 0)</f>
        <v>0</v>
      </c>
      <c r="BE631" s="11">
        <f>_xlfn.XLOOKUP($L631,Pos!$B:$B,Pos!I:I,0, 0)</f>
        <v>3.3169811460538069E-4</v>
      </c>
      <c r="BF631" s="18">
        <f t="shared" si="189"/>
        <v>3.3169811460538069E-4</v>
      </c>
      <c r="BG631" s="1">
        <f t="shared" si="190"/>
        <v>1</v>
      </c>
      <c r="BH631" s="1">
        <f t="shared" si="191"/>
        <v>24</v>
      </c>
      <c r="BI631" s="18">
        <f t="shared" si="192"/>
        <v>1.6402837566081751E-10</v>
      </c>
      <c r="BJ631" s="3">
        <f t="shared" si="193"/>
        <v>0</v>
      </c>
      <c r="BK631" s="18">
        <f t="shared" si="194"/>
        <v>0</v>
      </c>
    </row>
    <row r="632" spans="3:63" x14ac:dyDescent="0.25">
      <c r="C632" s="3"/>
      <c r="D632" s="3"/>
      <c r="E632" s="3"/>
      <c r="F632" s="3"/>
      <c r="G632" s="51" t="s">
        <v>575</v>
      </c>
      <c r="H632" s="8" t="str">
        <f t="shared" si="184"/>
        <v>0%North America</v>
      </c>
      <c r="I632" s="11" cm="1">
        <f t="array" ref="I632">IF(
   AZ632 = "OUT", 0,IF(
   BD632 &gt;= LARGE(IF(ISNUMBER(BD:BD), BD:BD), 3),
   BE632 - 0.001,
   IF(BE632 &gt;=VLOOKUP(P632,mapping!$A:$B,2,FALSE), BE632,VLOOKUP(P632,mapping!$A$2:$B$8,2,FALSE))
))</f>
        <v>0</v>
      </c>
      <c r="J632" s="11" cm="1">
        <f t="array" ref="J632">IF(
    AZ632="OUT",0,IF(IF(
                      BD632&gt;=LARGE(IF(ISNUMBER(BD:BD),BD:BD),3),
                      BE632+0.001,
                      VLOOKUP(H632,mapping!$D:$E,2,FALSE)
                      )&gt;I632,
                   IF(
                      BD632&gt;=LARGE(IF(ISNUMBER(BD:BD),BD:BD),3),
                      BE632+0.001,
                      VLOOKUP(H632,mapping!$D:$E,2,FALSE)
                      ),
                   I632+0.002))</f>
        <v>0</v>
      </c>
      <c r="K632" s="8">
        <f t="shared" si="185"/>
        <v>3.312649487687547E-4</v>
      </c>
      <c r="L632" s="1" t="str">
        <f>Pos!B447</f>
        <v>IE00BFY8C754</v>
      </c>
      <c r="M632" s="1" t="str">
        <f>_xlfn.XLOOKUP($L632,Pos!B:B,Pos!D:D,, 0)</f>
        <v>STERIS plc</v>
      </c>
      <c r="N632" s="1" t="str">
        <f>_xlfn.XLOOKUP($L632,Pos!B:B,Pos!E:E,, 0)</f>
        <v>Health Care</v>
      </c>
      <c r="O632" s="1" t="str">
        <f t="shared" si="186"/>
        <v>Health Care_North America</v>
      </c>
      <c r="P632" s="1" t="str">
        <f>_xlfn.XLOOKUP($L632,Pos!B:B,Pos!F:F,, 0)</f>
        <v>North America</v>
      </c>
      <c r="Q632" s="1">
        <v>0</v>
      </c>
      <c r="R632" s="9">
        <f>_xlfn.XLOOKUP($L632,Pos!$B:$B,Pos!N:N,0, 0)</f>
        <v>6.26</v>
      </c>
      <c r="S632" s="9">
        <f>_xlfn.XLOOKUP($L632,Pos!$B:$B,Pos!O:O,0, 0)</f>
        <v>4.3600000000000003</v>
      </c>
      <c r="T632" s="9">
        <f>_xlfn.XLOOKUP($L632,Pos!$B:$B,Pos!P:P,0, 0)</f>
        <v>3.85</v>
      </c>
      <c r="U632" s="9">
        <f>_xlfn.XLOOKUP($L632,Pos!$B:$B,Pos!Q:Q,0, 0)</f>
        <v>7.3</v>
      </c>
      <c r="V632" s="9">
        <f>_xlfn.XLOOKUP($L632,Pos!$B:$B,Pos!R:R,0, 0)</f>
        <v>7.2</v>
      </c>
      <c r="W632" s="9">
        <f>_xlfn.XLOOKUP($L632,Pos!$B:$B,Pos!S:S,0, 0)</f>
        <v>5.983333</v>
      </c>
      <c r="X632" s="9" t="str">
        <f>_xlfn.XLOOKUP($L632,Pos!$B:$B,Pos!J:J,0, 0)</f>
        <v>Outperform</v>
      </c>
      <c r="Y632" s="1">
        <v>0</v>
      </c>
      <c r="Z632" s="1">
        <v>0</v>
      </c>
      <c r="AA632" s="1">
        <f t="shared" si="187"/>
        <v>0</v>
      </c>
      <c r="AB632" s="9">
        <f>_xlfn.XLOOKUP(L632,Pos!B:B,Pos!K:K,-1,0)</f>
        <v>2.3728813559322028</v>
      </c>
      <c r="AC632" s="1" t="e">
        <f>_xlfn.XLOOKUP($L632,Pos!$A:$A,Pos!S:S,_xlfn.XLOOKUP($L632,#REF!,#REF!, ""), 0)</f>
        <v>#REF!</v>
      </c>
      <c r="AD632" s="1" t="e">
        <f>_xlfn.XLOOKUP($L632,Pos!$A:$A,Pos!T:T,_xlfn.XLOOKUP($L632,#REF!,#REF!, ""), 0)</f>
        <v>#REF!</v>
      </c>
      <c r="AE632" s="1" t="e">
        <f>_xlfn.XLOOKUP($L632,Pos!$A:$A,Pos!U:U,_xlfn.XLOOKUP($L632,#REF!,#REF!, ""), 0)</f>
        <v>#REF!</v>
      </c>
      <c r="AF632" s="1" t="e">
        <f>_xlfn.XLOOKUP($L632,Pos!$A:$A,Pos!V:V,_xlfn.XLOOKUP($L632,#REF!,#REF!, ""), 0)</f>
        <v>#REF!</v>
      </c>
      <c r="AG632" s="1" t="e">
        <f>_xlfn.XLOOKUP($L632,Pos!$A:$A,Pos!W:W,_xlfn.XLOOKUP($L632,#REF!,#REF!, ""), 0)</f>
        <v>#REF!</v>
      </c>
      <c r="AH632" s="1" t="e">
        <f>_xlfn.XLOOKUP($L632,Pos!$A:$A,Pos!X:X,_xlfn.XLOOKUP($L632,#REF!,#REF!, ""), 0)</f>
        <v>#REF!</v>
      </c>
      <c r="AI632" s="1" t="e">
        <f>_xlfn.XLOOKUP($L632,Pos!$A:$A,Pos!Y:Y,_xlfn.XLOOKUP($L632,#REF!,#REF!, ""), 0)</f>
        <v>#REF!</v>
      </c>
      <c r="AJ632" s="1" t="e">
        <f>_xlfn.XLOOKUP($L632,Pos!$A:$A,Pos!Z:Z,_xlfn.XLOOKUP($L632,#REF!,#REF!, ""), 0)</f>
        <v>#REF!</v>
      </c>
      <c r="AK632" s="1" t="e">
        <f>_xlfn.XLOOKUP($L632,Pos!$A:$A,Pos!AA:AA,_xlfn.XLOOKUP($L632,#REF!,#REF!, ""), 0)</f>
        <v>#REF!</v>
      </c>
      <c r="AL632" s="1" t="e">
        <f>_xlfn.XLOOKUP($L632,Pos!$A:$A,Pos!AB:AB,_xlfn.XLOOKUP($L632,#REF!,#REF!, ""), 0)</f>
        <v>#REF!</v>
      </c>
      <c r="AM632" s="1" t="e">
        <f>_xlfn.XLOOKUP($L632,Pos!$A:$A,Pos!AC:AC,_xlfn.XLOOKUP($L632,#REF!,#REF!, ""), 0)</f>
        <v>#REF!</v>
      </c>
      <c r="AN632" s="1" t="e">
        <f>_xlfn.XLOOKUP($L632,Pos!$A:$A,Pos!AD:AD,_xlfn.XLOOKUP($L632,#REF!,#REF!, ""), 0)</f>
        <v>#REF!</v>
      </c>
      <c r="AO632" s="1" t="e">
        <f>_xlfn.XLOOKUP($L632,Pos!$A:$A,Pos!AE:AE,_xlfn.XLOOKUP($L632,#REF!,#REF!, ""), 0)</f>
        <v>#REF!</v>
      </c>
      <c r="AP632" s="1" t="e">
        <f>_xlfn.XLOOKUP($L632,Pos!$A:$A,Pos!AF:AF,_xlfn.XLOOKUP($L632,#REF!,#REF!, ""), 0)</f>
        <v>#REF!</v>
      </c>
      <c r="AQ632" s="1" t="e">
        <f>_xlfn.XLOOKUP($L632,Pos!$A:$A,Pos!AG:AG,_xlfn.XLOOKUP($L632,#REF!,#REF!, ""), 0)</f>
        <v>#REF!</v>
      </c>
      <c r="AR632" s="1" t="e">
        <f>_xlfn.XLOOKUP($L632,Pos!$A:$A,Pos!AH:AH,_xlfn.XLOOKUP($L632,#REF!,#REF!, ""), 0)</f>
        <v>#REF!</v>
      </c>
      <c r="AS632" s="1" t="e">
        <f>_xlfn.XLOOKUP($L632,Pos!$A:$A,Pos!AI:AI,_xlfn.XLOOKUP($L632,#REF!,#REF!, ""), 0)</f>
        <v>#REF!</v>
      </c>
      <c r="AT632" s="1" t="e">
        <f>_xlfn.XLOOKUP($L632,Pos!$A:$A,Pos!AJ:AJ,_xlfn.XLOOKUP($L632,#REF!,#REF!, ""), 0)</f>
        <v>#REF!</v>
      </c>
      <c r="AU632" s="1" t="e">
        <f>_xlfn.XLOOKUP($L632,Pos!$A:$A,Pos!AK:AK,_xlfn.XLOOKUP($L632,#REF!,#REF!, ""), 0)</f>
        <v>#REF!</v>
      </c>
      <c r="AV632" s="1" t="e">
        <f>_xlfn.XLOOKUP($L632,Pos!$A:$A,Pos!AL:AL,_xlfn.XLOOKUP($L632,#REF!,#REF!, ""), 0)</f>
        <v>#REF!</v>
      </c>
      <c r="AW632" s="1" t="e">
        <f>_xlfn.XLOOKUP($L632,Pos!$A:$A,Pos!AM:AM,_xlfn.XLOOKUP($L632,#REF!,#REF!, ""), 0)</f>
        <v>#REF!</v>
      </c>
      <c r="AX632" s="1" t="e">
        <f>_xlfn.XLOOKUP($L632,Pos!$A:$A,Pos!AN:AN,_xlfn.XLOOKUP($L632,#REF!,#REF!, ""), 0)</f>
        <v>#REF!</v>
      </c>
      <c r="AY632" s="1" t="e">
        <f>_xlfn.XLOOKUP($L632,Pos!$A:$A,Pos!AO:AO,_xlfn.XLOOKUP($L632,#REF!,#REF!, ""), 0)</f>
        <v>#REF!</v>
      </c>
      <c r="AZ632" s="7" t="str">
        <f t="shared" si="188"/>
        <v>OUT</v>
      </c>
      <c r="BA632" s="1">
        <f>IF(OR(_xlfn.XLOOKUP(L632,Pos!B:B,Pos!L:L,FALSE)="ESG Reason",_xlfn.XLOOKUP(L632,Pos!B:B,Pos!L:L,FALSE)="Blacklisted"),1,0)</f>
        <v>0</v>
      </c>
      <c r="BC632" s="11">
        <v>9.1208690037951778E-11</v>
      </c>
      <c r="BD632" s="11">
        <f>_xlfn.XLOOKUP($L632,Pos!$B:$B,Pos!H:H,0, 0)</f>
        <v>0</v>
      </c>
      <c r="BE632" s="11">
        <f>_xlfn.XLOOKUP($L632,Pos!$B:$B,Pos!I:I,0, 0)</f>
        <v>3.312649487687547E-4</v>
      </c>
      <c r="BF632" s="18">
        <f t="shared" si="189"/>
        <v>3.312649487687547E-4</v>
      </c>
      <c r="BG632" s="1">
        <f t="shared" si="190"/>
        <v>1</v>
      </c>
      <c r="BH632" s="1">
        <f t="shared" si="191"/>
        <v>28</v>
      </c>
      <c r="BI632" s="18">
        <f t="shared" si="192"/>
        <v>9.1208690037951778E-11</v>
      </c>
      <c r="BJ632" s="3">
        <f t="shared" si="193"/>
        <v>0</v>
      </c>
      <c r="BK632" s="18">
        <f t="shared" si="194"/>
        <v>0</v>
      </c>
    </row>
    <row r="633" spans="3:63" x14ac:dyDescent="0.25">
      <c r="C633" s="3"/>
      <c r="D633" s="3"/>
      <c r="E633" s="3"/>
      <c r="F633" s="3"/>
      <c r="G633" s="51" t="s">
        <v>578</v>
      </c>
      <c r="H633" s="8" t="str">
        <f t="shared" si="184"/>
        <v>0%North America</v>
      </c>
      <c r="I633" s="11" cm="1">
        <f t="array" ref="I633">IF(
   AZ633 = "OUT", 0,IF(
   BD633 &gt;= LARGE(IF(ISNUMBER(BD:BD), BD:BD), 3),
   BE633 - 0.001,
   IF(BE633 &gt;=VLOOKUP(P633,mapping!$A:$B,2,FALSE), BE633,VLOOKUP(P633,mapping!$A$2:$B$8,2,FALSE))
))</f>
        <v>0</v>
      </c>
      <c r="J633" s="11" cm="1">
        <f t="array" ref="J633">IF(
    AZ633="OUT",0,IF(IF(
                      BD633&gt;=LARGE(IF(ISNUMBER(BD:BD),BD:BD),3),
                      BE633+0.001,
                      VLOOKUP(H633,mapping!$D:$E,2,FALSE)
                      )&gt;I633,
                   IF(
                      BD633&gt;=LARGE(IF(ISNUMBER(BD:BD),BD:BD),3),
                      BE633+0.001,
                      VLOOKUP(H633,mapping!$D:$E,2,FALSE)
                      ),
                   I633+0.002))</f>
        <v>0</v>
      </c>
      <c r="K633" s="8">
        <f t="shared" si="185"/>
        <v>3.3061945065986889E-4</v>
      </c>
      <c r="L633" s="1" t="str">
        <f>Pos!B1032</f>
        <v>US4278661081</v>
      </c>
      <c r="M633" s="1" t="str">
        <f>_xlfn.XLOOKUP($L633,Pos!B:B,Pos!D:D,, 0)</f>
        <v>Hershey Company</v>
      </c>
      <c r="N633" s="1" t="str">
        <f>_xlfn.XLOOKUP($L633,Pos!B:B,Pos!E:E,, 0)</f>
        <v>Food, Beverage &amp; Tobacco</v>
      </c>
      <c r="O633" s="1" t="str">
        <f t="shared" si="186"/>
        <v>Food, Beverage &amp; Tobacco_North America</v>
      </c>
      <c r="P633" s="1" t="str">
        <f>_xlfn.XLOOKUP($L633,Pos!B:B,Pos!F:F,, 0)</f>
        <v>North America</v>
      </c>
      <c r="Q633" s="1">
        <v>0</v>
      </c>
      <c r="R633" s="9">
        <f>_xlfn.XLOOKUP($L633,Pos!$B:$B,Pos!N:N,0, 0)</f>
        <v>5.08</v>
      </c>
      <c r="S633" s="9">
        <f>_xlfn.XLOOKUP($L633,Pos!$B:$B,Pos!O:O,0, 0)</f>
        <v>1.8036669999999999</v>
      </c>
      <c r="T633" s="9">
        <f>_xlfn.XLOOKUP($L633,Pos!$B:$B,Pos!P:P,0, 0)</f>
        <v>5.45</v>
      </c>
      <c r="U633" s="9">
        <f>_xlfn.XLOOKUP($L633,Pos!$B:$B,Pos!Q:Q,0, 0)</f>
        <v>7.3</v>
      </c>
      <c r="V633" s="9">
        <f>_xlfn.XLOOKUP($L633,Pos!$B:$B,Pos!R:R,0, 0)</f>
        <v>3.0333329999999998</v>
      </c>
      <c r="W633" s="9">
        <f>_xlfn.XLOOKUP($L633,Pos!$B:$B,Pos!S:S,0, 0)</f>
        <v>3.0383330000000002</v>
      </c>
      <c r="X633" s="9" t="str">
        <f>_xlfn.XLOOKUP($L633,Pos!$B:$B,Pos!J:J,0, 0)</f>
        <v>Hold</v>
      </c>
      <c r="Y633" s="1">
        <v>0</v>
      </c>
      <c r="Z633" s="1">
        <v>0</v>
      </c>
      <c r="AA633" s="1">
        <f t="shared" si="187"/>
        <v>0</v>
      </c>
      <c r="AB633" s="9">
        <f>_xlfn.XLOOKUP(L633,Pos!B:B,Pos!K:K,-1,0)</f>
        <v>1.4285714285714279</v>
      </c>
      <c r="AC633" s="1" t="e">
        <f>_xlfn.XLOOKUP($L633,Pos!$A:$A,Pos!S:S,_xlfn.XLOOKUP($L633,#REF!,#REF!, ""), 0)</f>
        <v>#REF!</v>
      </c>
      <c r="AD633" s="1" t="e">
        <f>_xlfn.XLOOKUP($L633,Pos!$A:$A,Pos!T:T,_xlfn.XLOOKUP($L633,#REF!,#REF!, ""), 0)</f>
        <v>#REF!</v>
      </c>
      <c r="AE633" s="1" t="e">
        <f>_xlfn.XLOOKUP($L633,Pos!$A:$A,Pos!U:U,_xlfn.XLOOKUP($L633,#REF!,#REF!, ""), 0)</f>
        <v>#REF!</v>
      </c>
      <c r="AF633" s="1" t="e">
        <f>_xlfn.XLOOKUP($L633,Pos!$A:$A,Pos!V:V,_xlfn.XLOOKUP($L633,#REF!,#REF!, ""), 0)</f>
        <v>#REF!</v>
      </c>
      <c r="AG633" s="1" t="e">
        <f>_xlfn.XLOOKUP($L633,Pos!$A:$A,Pos!W:W,_xlfn.XLOOKUP($L633,#REF!,#REF!, ""), 0)</f>
        <v>#REF!</v>
      </c>
      <c r="AH633" s="1" t="e">
        <f>_xlfn.XLOOKUP($L633,Pos!$A:$A,Pos!X:X,_xlfn.XLOOKUP($L633,#REF!,#REF!, ""), 0)</f>
        <v>#REF!</v>
      </c>
      <c r="AI633" s="1" t="e">
        <f>_xlfn.XLOOKUP($L633,Pos!$A:$A,Pos!Y:Y,_xlfn.XLOOKUP($L633,#REF!,#REF!, ""), 0)</f>
        <v>#REF!</v>
      </c>
      <c r="AJ633" s="1" t="e">
        <f>_xlfn.XLOOKUP($L633,Pos!$A:$A,Pos!Z:Z,_xlfn.XLOOKUP($L633,#REF!,#REF!, ""), 0)</f>
        <v>#REF!</v>
      </c>
      <c r="AK633" s="1" t="e">
        <f>_xlfn.XLOOKUP($L633,Pos!$A:$A,Pos!AA:AA,_xlfn.XLOOKUP($L633,#REF!,#REF!, ""), 0)</f>
        <v>#REF!</v>
      </c>
      <c r="AL633" s="1" t="e">
        <f>_xlfn.XLOOKUP($L633,Pos!$A:$A,Pos!AB:AB,_xlfn.XLOOKUP($L633,#REF!,#REF!, ""), 0)</f>
        <v>#REF!</v>
      </c>
      <c r="AM633" s="1" t="e">
        <f>_xlfn.XLOOKUP($L633,Pos!$A:$A,Pos!AC:AC,_xlfn.XLOOKUP($L633,#REF!,#REF!, ""), 0)</f>
        <v>#REF!</v>
      </c>
      <c r="AN633" s="1" t="e">
        <f>_xlfn.XLOOKUP($L633,Pos!$A:$A,Pos!AD:AD,_xlfn.XLOOKUP($L633,#REF!,#REF!, ""), 0)</f>
        <v>#REF!</v>
      </c>
      <c r="AO633" s="1" t="e">
        <f>_xlfn.XLOOKUP($L633,Pos!$A:$A,Pos!AE:AE,_xlfn.XLOOKUP($L633,#REF!,#REF!, ""), 0)</f>
        <v>#REF!</v>
      </c>
      <c r="AP633" s="1" t="e">
        <f>_xlfn.XLOOKUP($L633,Pos!$A:$A,Pos!AF:AF,_xlfn.XLOOKUP($L633,#REF!,#REF!, ""), 0)</f>
        <v>#REF!</v>
      </c>
      <c r="AQ633" s="1" t="e">
        <f>_xlfn.XLOOKUP($L633,Pos!$A:$A,Pos!AG:AG,_xlfn.XLOOKUP($L633,#REF!,#REF!, ""), 0)</f>
        <v>#REF!</v>
      </c>
      <c r="AR633" s="1" t="e">
        <f>_xlfn.XLOOKUP($L633,Pos!$A:$A,Pos!AH:AH,_xlfn.XLOOKUP($L633,#REF!,#REF!, ""), 0)</f>
        <v>#REF!</v>
      </c>
      <c r="AS633" s="1" t="e">
        <f>_xlfn.XLOOKUP($L633,Pos!$A:$A,Pos!AI:AI,_xlfn.XLOOKUP($L633,#REF!,#REF!, ""), 0)</f>
        <v>#REF!</v>
      </c>
      <c r="AT633" s="1" t="e">
        <f>_xlfn.XLOOKUP($L633,Pos!$A:$A,Pos!AJ:AJ,_xlfn.XLOOKUP($L633,#REF!,#REF!, ""), 0)</f>
        <v>#REF!</v>
      </c>
      <c r="AU633" s="1" t="e">
        <f>_xlfn.XLOOKUP($L633,Pos!$A:$A,Pos!AK:AK,_xlfn.XLOOKUP($L633,#REF!,#REF!, ""), 0)</f>
        <v>#REF!</v>
      </c>
      <c r="AV633" s="1" t="e">
        <f>_xlfn.XLOOKUP($L633,Pos!$A:$A,Pos!AL:AL,_xlfn.XLOOKUP($L633,#REF!,#REF!, ""), 0)</f>
        <v>#REF!</v>
      </c>
      <c r="AW633" s="1" t="e">
        <f>_xlfn.XLOOKUP($L633,Pos!$A:$A,Pos!AM:AM,_xlfn.XLOOKUP($L633,#REF!,#REF!, ""), 0)</f>
        <v>#REF!</v>
      </c>
      <c r="AX633" s="1" t="e">
        <f>_xlfn.XLOOKUP($L633,Pos!$A:$A,Pos!AN:AN,_xlfn.XLOOKUP($L633,#REF!,#REF!, ""), 0)</f>
        <v>#REF!</v>
      </c>
      <c r="AY633" s="1" t="e">
        <f>_xlfn.XLOOKUP($L633,Pos!$A:$A,Pos!AO:AO,_xlfn.XLOOKUP($L633,#REF!,#REF!, ""), 0)</f>
        <v>#REF!</v>
      </c>
      <c r="AZ633" s="7" t="str">
        <f t="shared" si="188"/>
        <v>OUT</v>
      </c>
      <c r="BA633" s="1">
        <f>IF(OR(_xlfn.XLOOKUP(L633,Pos!B:B,Pos!L:L,FALSE)="ESG Reason",_xlfn.XLOOKUP(L633,Pos!B:B,Pos!L:L,FALSE)="Blacklisted"),1,0)</f>
        <v>0</v>
      </c>
      <c r="BC633" s="11">
        <v>8.7898396531311995E-11</v>
      </c>
      <c r="BD633" s="11">
        <f>_xlfn.XLOOKUP($L633,Pos!$B:$B,Pos!H:H,0, 0)</f>
        <v>0</v>
      </c>
      <c r="BE633" s="11">
        <f>_xlfn.XLOOKUP($L633,Pos!$B:$B,Pos!I:I,0, 0)</f>
        <v>3.3061945065986889E-4</v>
      </c>
      <c r="BF633" s="18">
        <f t="shared" si="189"/>
        <v>3.3061945065986889E-4</v>
      </c>
      <c r="BG633" s="1">
        <f t="shared" si="190"/>
        <v>1</v>
      </c>
      <c r="BH633" s="1">
        <f t="shared" si="191"/>
        <v>27</v>
      </c>
      <c r="BI633" s="18">
        <f t="shared" si="192"/>
        <v>8.7898396531311995E-11</v>
      </c>
      <c r="BJ633" s="3">
        <f t="shared" si="193"/>
        <v>0</v>
      </c>
      <c r="BK633" s="18">
        <f t="shared" si="194"/>
        <v>0</v>
      </c>
    </row>
    <row r="634" spans="3:63" x14ac:dyDescent="0.25">
      <c r="C634" s="3"/>
      <c r="D634" s="3"/>
      <c r="E634" s="3"/>
      <c r="F634" s="3"/>
      <c r="G634" s="51" t="s">
        <v>571</v>
      </c>
      <c r="H634" s="8" t="str">
        <f t="shared" si="184"/>
        <v>0%North America</v>
      </c>
      <c r="I634" s="11" cm="1">
        <f t="array" ref="I634">IF(
   AZ634 = "OUT", 0,IF(
   BD634 &gt;= LARGE(IF(ISNUMBER(BD:BD), BD:BD), 3),
   BE634 - 0.001,
   IF(BE634 &gt;=VLOOKUP(P634,mapping!$A:$B,2,FALSE), BE634,VLOOKUP(P634,mapping!$A$2:$B$8,2,FALSE))
))</f>
        <v>0</v>
      </c>
      <c r="J634" s="11" cm="1">
        <f t="array" ref="J634">IF(
    AZ634="OUT",0,IF(IF(
                      BD634&gt;=LARGE(IF(ISNUMBER(BD:BD),BD:BD),3),
                      BE634+0.001,
                      VLOOKUP(H634,mapping!$D:$E,2,FALSE)
                      )&gt;I634,
                   IF(
                      BD634&gt;=LARGE(IF(ISNUMBER(BD:BD),BD:BD),3),
                      BE634+0.001,
                      VLOOKUP(H634,mapping!$D:$E,2,FALSE)
                      ),
                   I634+0.002))</f>
        <v>0</v>
      </c>
      <c r="K634" s="8">
        <f t="shared" si="185"/>
        <v>3.2960599662557402E-4</v>
      </c>
      <c r="L634" s="1" t="str">
        <f>Pos!B105</f>
        <v>CA3495531079</v>
      </c>
      <c r="M634" s="1" t="str">
        <f>_xlfn.XLOOKUP($L634,Pos!B:B,Pos!D:D,, 0)</f>
        <v>Fortis Inc.</v>
      </c>
      <c r="N634" s="1" t="str">
        <f>_xlfn.XLOOKUP($L634,Pos!B:B,Pos!E:E,, 0)</f>
        <v>Utilities</v>
      </c>
      <c r="O634" s="1" t="str">
        <f t="shared" si="186"/>
        <v>Utilities_North America</v>
      </c>
      <c r="P634" s="1" t="str">
        <f>_xlfn.XLOOKUP($L634,Pos!B:B,Pos!F:F,, 0)</f>
        <v>North America</v>
      </c>
      <c r="Q634" s="1">
        <v>0</v>
      </c>
      <c r="R634" s="9">
        <f>_xlfn.XLOOKUP($L634,Pos!$B:$B,Pos!N:N,0, 0)</f>
        <v>6.23</v>
      </c>
      <c r="S634" s="9">
        <f>_xlfn.XLOOKUP($L634,Pos!$B:$B,Pos!O:O,0, 0)</f>
        <v>5.9775</v>
      </c>
      <c r="T634" s="9">
        <f>_xlfn.XLOOKUP($L634,Pos!$B:$B,Pos!P:P,0, 0)</f>
        <v>3.25</v>
      </c>
      <c r="U634" s="9">
        <f>_xlfn.XLOOKUP($L634,Pos!$B:$B,Pos!Q:Q,0, 0)</f>
        <v>4.4000000000000004</v>
      </c>
      <c r="V634" s="9">
        <f>_xlfn.XLOOKUP($L634,Pos!$B:$B,Pos!R:R,0, 0)</f>
        <v>9.3666669999999996</v>
      </c>
      <c r="W634" s="9">
        <f>_xlfn.XLOOKUP($L634,Pos!$B:$B,Pos!S:S,0, 0)</f>
        <v>4.4083329999999998</v>
      </c>
      <c r="X634" s="9" t="str">
        <f>_xlfn.XLOOKUP($L634,Pos!$B:$B,Pos!J:J,0, 0)</f>
        <v>Hold</v>
      </c>
      <c r="Y634" s="1">
        <v>0</v>
      </c>
      <c r="Z634" s="1">
        <v>0</v>
      </c>
      <c r="AA634" s="1">
        <f t="shared" si="187"/>
        <v>0</v>
      </c>
      <c r="AB634" s="9">
        <f>_xlfn.XLOOKUP(L634,Pos!B:B,Pos!K:K,-1,0)</f>
        <v>-1</v>
      </c>
      <c r="AC634" s="1" t="e">
        <f>_xlfn.XLOOKUP($L634,Pos!$A:$A,Pos!S:S,_xlfn.XLOOKUP($L634,#REF!,#REF!, ""), 0)</f>
        <v>#REF!</v>
      </c>
      <c r="AD634" s="1" t="e">
        <f>_xlfn.XLOOKUP($L634,Pos!$A:$A,Pos!T:T,_xlfn.XLOOKUP($L634,#REF!,#REF!, ""), 0)</f>
        <v>#REF!</v>
      </c>
      <c r="AE634" s="1" t="e">
        <f>_xlfn.XLOOKUP($L634,Pos!$A:$A,Pos!U:U,_xlfn.XLOOKUP($L634,#REF!,#REF!, ""), 0)</f>
        <v>#REF!</v>
      </c>
      <c r="AF634" s="1" t="e">
        <f>_xlfn.XLOOKUP($L634,Pos!$A:$A,Pos!V:V,_xlfn.XLOOKUP($L634,#REF!,#REF!, ""), 0)</f>
        <v>#REF!</v>
      </c>
      <c r="AG634" s="1" t="e">
        <f>_xlfn.XLOOKUP($L634,Pos!$A:$A,Pos!W:W,_xlfn.XLOOKUP($L634,#REF!,#REF!, ""), 0)</f>
        <v>#REF!</v>
      </c>
      <c r="AH634" s="1" t="e">
        <f>_xlfn.XLOOKUP($L634,Pos!$A:$A,Pos!X:X,_xlfn.XLOOKUP($L634,#REF!,#REF!, ""), 0)</f>
        <v>#REF!</v>
      </c>
      <c r="AI634" s="1" t="e">
        <f>_xlfn.XLOOKUP($L634,Pos!$A:$A,Pos!Y:Y,_xlfn.XLOOKUP($L634,#REF!,#REF!, ""), 0)</f>
        <v>#REF!</v>
      </c>
      <c r="AJ634" s="1" t="e">
        <f>_xlfn.XLOOKUP($L634,Pos!$A:$A,Pos!Z:Z,_xlfn.XLOOKUP($L634,#REF!,#REF!, ""), 0)</f>
        <v>#REF!</v>
      </c>
      <c r="AK634" s="1" t="e">
        <f>_xlfn.XLOOKUP($L634,Pos!$A:$A,Pos!AA:AA,_xlfn.XLOOKUP($L634,#REF!,#REF!, ""), 0)</f>
        <v>#REF!</v>
      </c>
      <c r="AL634" s="1" t="e">
        <f>_xlfn.XLOOKUP($L634,Pos!$A:$A,Pos!AB:AB,_xlfn.XLOOKUP($L634,#REF!,#REF!, ""), 0)</f>
        <v>#REF!</v>
      </c>
      <c r="AM634" s="1" t="e">
        <f>_xlfn.XLOOKUP($L634,Pos!$A:$A,Pos!AC:AC,_xlfn.XLOOKUP($L634,#REF!,#REF!, ""), 0)</f>
        <v>#REF!</v>
      </c>
      <c r="AN634" s="1" t="e">
        <f>_xlfn.XLOOKUP($L634,Pos!$A:$A,Pos!AD:AD,_xlfn.XLOOKUP($L634,#REF!,#REF!, ""), 0)</f>
        <v>#REF!</v>
      </c>
      <c r="AO634" s="1" t="e">
        <f>_xlfn.XLOOKUP($L634,Pos!$A:$A,Pos!AE:AE,_xlfn.XLOOKUP($L634,#REF!,#REF!, ""), 0)</f>
        <v>#REF!</v>
      </c>
      <c r="AP634" s="1" t="e">
        <f>_xlfn.XLOOKUP($L634,Pos!$A:$A,Pos!AF:AF,_xlfn.XLOOKUP($L634,#REF!,#REF!, ""), 0)</f>
        <v>#REF!</v>
      </c>
      <c r="AQ634" s="1" t="e">
        <f>_xlfn.XLOOKUP($L634,Pos!$A:$A,Pos!AG:AG,_xlfn.XLOOKUP($L634,#REF!,#REF!, ""), 0)</f>
        <v>#REF!</v>
      </c>
      <c r="AR634" s="1" t="e">
        <f>_xlfn.XLOOKUP($L634,Pos!$A:$A,Pos!AH:AH,_xlfn.XLOOKUP($L634,#REF!,#REF!, ""), 0)</f>
        <v>#REF!</v>
      </c>
      <c r="AS634" s="1" t="e">
        <f>_xlfn.XLOOKUP($L634,Pos!$A:$A,Pos!AI:AI,_xlfn.XLOOKUP($L634,#REF!,#REF!, ""), 0)</f>
        <v>#REF!</v>
      </c>
      <c r="AT634" s="1" t="e">
        <f>_xlfn.XLOOKUP($L634,Pos!$A:$A,Pos!AJ:AJ,_xlfn.XLOOKUP($L634,#REF!,#REF!, ""), 0)</f>
        <v>#REF!</v>
      </c>
      <c r="AU634" s="1" t="e">
        <f>_xlfn.XLOOKUP($L634,Pos!$A:$A,Pos!AK:AK,_xlfn.XLOOKUP($L634,#REF!,#REF!, ""), 0)</f>
        <v>#REF!</v>
      </c>
      <c r="AV634" s="1" t="e">
        <f>_xlfn.XLOOKUP($L634,Pos!$A:$A,Pos!AL:AL,_xlfn.XLOOKUP($L634,#REF!,#REF!, ""), 0)</f>
        <v>#REF!</v>
      </c>
      <c r="AW634" s="1" t="e">
        <f>_xlfn.XLOOKUP($L634,Pos!$A:$A,Pos!AM:AM,_xlfn.XLOOKUP($L634,#REF!,#REF!, ""), 0)</f>
        <v>#REF!</v>
      </c>
      <c r="AX634" s="1" t="e">
        <f>_xlfn.XLOOKUP($L634,Pos!$A:$A,Pos!AN:AN,_xlfn.XLOOKUP($L634,#REF!,#REF!, ""), 0)</f>
        <v>#REF!</v>
      </c>
      <c r="AY634" s="1" t="e">
        <f>_xlfn.XLOOKUP($L634,Pos!$A:$A,Pos!AO:AO,_xlfn.XLOOKUP($L634,#REF!,#REF!, ""), 0)</f>
        <v>#REF!</v>
      </c>
      <c r="AZ634" s="7" t="str">
        <f t="shared" si="188"/>
        <v>OUT</v>
      </c>
      <c r="BA634" s="1">
        <f>IF(OR(_xlfn.XLOOKUP(L634,Pos!B:B,Pos!L:L,FALSE)="ESG Reason",_xlfn.XLOOKUP(L634,Pos!B:B,Pos!L:L,FALSE)="Blacklisted"),1,0)</f>
        <v>0</v>
      </c>
      <c r="BC634" s="11">
        <v>9.1554244683844692E-11</v>
      </c>
      <c r="BD634" s="11">
        <f>_xlfn.XLOOKUP($L634,Pos!$B:$B,Pos!H:H,0, 0)</f>
        <v>0</v>
      </c>
      <c r="BE634" s="11">
        <f>_xlfn.XLOOKUP($L634,Pos!$B:$B,Pos!I:I,0, 0)</f>
        <v>3.2960599662557402E-4</v>
      </c>
      <c r="BF634" s="18">
        <f t="shared" si="189"/>
        <v>3.2960599662557402E-4</v>
      </c>
      <c r="BG634" s="1">
        <f t="shared" si="190"/>
        <v>1</v>
      </c>
      <c r="BH634" s="1">
        <f t="shared" si="191"/>
        <v>38</v>
      </c>
      <c r="BI634" s="18">
        <f t="shared" si="192"/>
        <v>9.1554244683844692E-11</v>
      </c>
      <c r="BJ634" s="3">
        <f t="shared" si="193"/>
        <v>0</v>
      </c>
      <c r="BK634" s="18">
        <f t="shared" si="194"/>
        <v>0</v>
      </c>
    </row>
    <row r="635" spans="3:63" x14ac:dyDescent="0.25">
      <c r="C635" s="3"/>
      <c r="D635" s="3"/>
      <c r="E635" s="3"/>
      <c r="F635" s="3"/>
      <c r="G635" s="51" t="s">
        <v>570</v>
      </c>
      <c r="H635" s="8" t="str">
        <f t="shared" si="184"/>
        <v>0%North America</v>
      </c>
      <c r="I635" s="11" cm="1">
        <f t="array" ref="I635">IF(
   AZ635 = "OUT", 0,IF(
   BD635 &gt;= LARGE(IF(ISNUMBER(BD:BD), BD:BD), 3),
   BE635 - 0.001,
   IF(BE635 &gt;=VLOOKUP(P635,mapping!$A:$B,2,FALSE), BE635,VLOOKUP(P635,mapping!$A$2:$B$8,2,FALSE))
))</f>
        <v>0</v>
      </c>
      <c r="J635" s="11" cm="1">
        <f t="array" ref="J635">IF(
    AZ635="OUT",0,IF(IF(
                      BD635&gt;=LARGE(IF(ISNUMBER(BD:BD),BD:BD),3),
                      BE635+0.001,
                      VLOOKUP(H635,mapping!$D:$E,2,FALSE)
                      )&gt;I635,
                   IF(
                      BD635&gt;=LARGE(IF(ISNUMBER(BD:BD),BD:BD),3),
                      BE635+0.001,
                      VLOOKUP(H635,mapping!$D:$E,2,FALSE)
                      ),
                   I635+0.002))</f>
        <v>0</v>
      </c>
      <c r="K635" s="8">
        <f t="shared" si="185"/>
        <v>3.2936485997535347E-4</v>
      </c>
      <c r="L635" s="1" t="str">
        <f>Pos!B1121</f>
        <v>US60937P1066</v>
      </c>
      <c r="M635" s="1" t="str">
        <f>_xlfn.XLOOKUP($L635,Pos!B:B,Pos!D:D,, 0)</f>
        <v>MongoDB, Inc. Class A</v>
      </c>
      <c r="N635" s="1" t="str">
        <f>_xlfn.XLOOKUP($L635,Pos!B:B,Pos!E:E,, 0)</f>
        <v>Technology</v>
      </c>
      <c r="O635" s="1" t="str">
        <f t="shared" si="186"/>
        <v>Technology_North America</v>
      </c>
      <c r="P635" s="1" t="str">
        <f>_xlfn.XLOOKUP($L635,Pos!B:B,Pos!F:F,, 0)</f>
        <v>North America</v>
      </c>
      <c r="Q635" s="1">
        <v>0</v>
      </c>
      <c r="R635" s="9">
        <f>_xlfn.XLOOKUP($L635,Pos!$B:$B,Pos!N:N,0, 0)</f>
        <v>0</v>
      </c>
      <c r="S635" s="9">
        <f>_xlfn.XLOOKUP($L635,Pos!$B:$B,Pos!O:O,0, 0)</f>
        <v>3.2833329999999998</v>
      </c>
      <c r="T635" s="9">
        <f>_xlfn.XLOOKUP($L635,Pos!$B:$B,Pos!P:P,0, 0)</f>
        <v>2.1666669999999999</v>
      </c>
      <c r="U635" s="9">
        <f>_xlfn.XLOOKUP($L635,Pos!$B:$B,Pos!Q:Q,0, 0)</f>
        <v>3.9</v>
      </c>
      <c r="V635" s="9">
        <f>_xlfn.XLOOKUP($L635,Pos!$B:$B,Pos!R:R,0, 0)</f>
        <v>0.2</v>
      </c>
      <c r="W635" s="9">
        <f>_xlfn.XLOOKUP($L635,Pos!$B:$B,Pos!S:S,0, 0)</f>
        <v>3.8233329999999999</v>
      </c>
      <c r="X635" s="9" t="str">
        <f>_xlfn.XLOOKUP($L635,Pos!$B:$B,Pos!J:J,0, 0)</f>
        <v>Outperform</v>
      </c>
      <c r="Y635" s="1">
        <v>0</v>
      </c>
      <c r="Z635" s="1">
        <v>0</v>
      </c>
      <c r="AA635" s="1">
        <f t="shared" si="187"/>
        <v>0</v>
      </c>
      <c r="AB635" s="9">
        <f>_xlfn.XLOOKUP(L635,Pos!B:B,Pos!K:K,-1,0)</f>
        <v>0.51546391752577314</v>
      </c>
      <c r="AC635" s="1" t="e">
        <f>_xlfn.XLOOKUP($L635,Pos!$A:$A,Pos!S:S,_xlfn.XLOOKUP($L635,#REF!,#REF!, ""), 0)</f>
        <v>#REF!</v>
      </c>
      <c r="AD635" s="1" t="e">
        <f>_xlfn.XLOOKUP($L635,Pos!$A:$A,Pos!T:T,_xlfn.XLOOKUP($L635,#REF!,#REF!, ""), 0)</f>
        <v>#REF!</v>
      </c>
      <c r="AE635" s="1" t="e">
        <f>_xlfn.XLOOKUP($L635,Pos!$A:$A,Pos!U:U,_xlfn.XLOOKUP($L635,#REF!,#REF!, ""), 0)</f>
        <v>#REF!</v>
      </c>
      <c r="AF635" s="1" t="e">
        <f>_xlfn.XLOOKUP($L635,Pos!$A:$A,Pos!V:V,_xlfn.XLOOKUP($L635,#REF!,#REF!, ""), 0)</f>
        <v>#REF!</v>
      </c>
      <c r="AG635" s="1" t="e">
        <f>_xlfn.XLOOKUP($L635,Pos!$A:$A,Pos!W:W,_xlfn.XLOOKUP($L635,#REF!,#REF!, ""), 0)</f>
        <v>#REF!</v>
      </c>
      <c r="AH635" s="1" t="e">
        <f>_xlfn.XLOOKUP($L635,Pos!$A:$A,Pos!X:X,_xlfn.XLOOKUP($L635,#REF!,#REF!, ""), 0)</f>
        <v>#REF!</v>
      </c>
      <c r="AI635" s="1" t="e">
        <f>_xlfn.XLOOKUP($L635,Pos!$A:$A,Pos!Y:Y,_xlfn.XLOOKUP($L635,#REF!,#REF!, ""), 0)</f>
        <v>#REF!</v>
      </c>
      <c r="AJ635" s="1" t="e">
        <f>_xlfn.XLOOKUP($L635,Pos!$A:$A,Pos!Z:Z,_xlfn.XLOOKUP($L635,#REF!,#REF!, ""), 0)</f>
        <v>#REF!</v>
      </c>
      <c r="AK635" s="1" t="e">
        <f>_xlfn.XLOOKUP($L635,Pos!$A:$A,Pos!AA:AA,_xlfn.XLOOKUP($L635,#REF!,#REF!, ""), 0)</f>
        <v>#REF!</v>
      </c>
      <c r="AL635" s="1" t="e">
        <f>_xlfn.XLOOKUP($L635,Pos!$A:$A,Pos!AB:AB,_xlfn.XLOOKUP($L635,#REF!,#REF!, ""), 0)</f>
        <v>#REF!</v>
      </c>
      <c r="AM635" s="1" t="e">
        <f>_xlfn.XLOOKUP($L635,Pos!$A:$A,Pos!AC:AC,_xlfn.XLOOKUP($L635,#REF!,#REF!, ""), 0)</f>
        <v>#REF!</v>
      </c>
      <c r="AN635" s="1" t="e">
        <f>_xlfn.XLOOKUP($L635,Pos!$A:$A,Pos!AD:AD,_xlfn.XLOOKUP($L635,#REF!,#REF!, ""), 0)</f>
        <v>#REF!</v>
      </c>
      <c r="AO635" s="1" t="e">
        <f>_xlfn.XLOOKUP($L635,Pos!$A:$A,Pos!AE:AE,_xlfn.XLOOKUP($L635,#REF!,#REF!, ""), 0)</f>
        <v>#REF!</v>
      </c>
      <c r="AP635" s="1" t="e">
        <f>_xlfn.XLOOKUP($L635,Pos!$A:$A,Pos!AF:AF,_xlfn.XLOOKUP($L635,#REF!,#REF!, ""), 0)</f>
        <v>#REF!</v>
      </c>
      <c r="AQ635" s="1" t="e">
        <f>_xlfn.XLOOKUP($L635,Pos!$A:$A,Pos!AG:AG,_xlfn.XLOOKUP($L635,#REF!,#REF!, ""), 0)</f>
        <v>#REF!</v>
      </c>
      <c r="AR635" s="1" t="e">
        <f>_xlfn.XLOOKUP($L635,Pos!$A:$A,Pos!AH:AH,_xlfn.XLOOKUP($L635,#REF!,#REF!, ""), 0)</f>
        <v>#REF!</v>
      </c>
      <c r="AS635" s="1" t="e">
        <f>_xlfn.XLOOKUP($L635,Pos!$A:$A,Pos!AI:AI,_xlfn.XLOOKUP($L635,#REF!,#REF!, ""), 0)</f>
        <v>#REF!</v>
      </c>
      <c r="AT635" s="1" t="e">
        <f>_xlfn.XLOOKUP($L635,Pos!$A:$A,Pos!AJ:AJ,_xlfn.XLOOKUP($L635,#REF!,#REF!, ""), 0)</f>
        <v>#REF!</v>
      </c>
      <c r="AU635" s="1" t="e">
        <f>_xlfn.XLOOKUP($L635,Pos!$A:$A,Pos!AK:AK,_xlfn.XLOOKUP($L635,#REF!,#REF!, ""), 0)</f>
        <v>#REF!</v>
      </c>
      <c r="AV635" s="1" t="e">
        <f>_xlfn.XLOOKUP($L635,Pos!$A:$A,Pos!AL:AL,_xlfn.XLOOKUP($L635,#REF!,#REF!, ""), 0)</f>
        <v>#REF!</v>
      </c>
      <c r="AW635" s="1" t="e">
        <f>_xlfn.XLOOKUP($L635,Pos!$A:$A,Pos!AM:AM,_xlfn.XLOOKUP($L635,#REF!,#REF!, ""), 0)</f>
        <v>#REF!</v>
      </c>
      <c r="AX635" s="1" t="e">
        <f>_xlfn.XLOOKUP($L635,Pos!$A:$A,Pos!AN:AN,_xlfn.XLOOKUP($L635,#REF!,#REF!, ""), 0)</f>
        <v>#REF!</v>
      </c>
      <c r="AY635" s="1" t="e">
        <f>_xlfn.XLOOKUP($L635,Pos!$A:$A,Pos!AO:AO,_xlfn.XLOOKUP($L635,#REF!,#REF!, ""), 0)</f>
        <v>#REF!</v>
      </c>
      <c r="AZ635" s="7" t="str">
        <f t="shared" si="188"/>
        <v>OUT</v>
      </c>
      <c r="BA635" s="1">
        <f>IF(OR(_xlfn.XLOOKUP(L635,Pos!B:B,Pos!L:L,FALSE)="ESG Reason",_xlfn.XLOOKUP(L635,Pos!B:B,Pos!L:L,FALSE)="Blacklisted"),1,0)</f>
        <v>1</v>
      </c>
      <c r="BC635" s="11">
        <v>1.9841977164197211E-10</v>
      </c>
      <c r="BD635" s="11">
        <f>_xlfn.XLOOKUP($L635,Pos!$B:$B,Pos!H:H,0, 0)</f>
        <v>0</v>
      </c>
      <c r="BE635" s="11">
        <f>_xlfn.XLOOKUP($L635,Pos!$B:$B,Pos!I:I,0, 0)</f>
        <v>3.2936485997535347E-4</v>
      </c>
      <c r="BF635" s="18">
        <f t="shared" si="189"/>
        <v>3.2936485997535347E-4</v>
      </c>
      <c r="BG635" s="1">
        <f t="shared" si="190"/>
        <v>1</v>
      </c>
      <c r="BH635" s="1">
        <f t="shared" si="191"/>
        <v>35</v>
      </c>
      <c r="BI635" s="18">
        <f t="shared" si="192"/>
        <v>1.9841977164197211E-10</v>
      </c>
      <c r="BJ635" s="3">
        <f t="shared" si="193"/>
        <v>0</v>
      </c>
      <c r="BK635" s="18">
        <f t="shared" si="194"/>
        <v>0</v>
      </c>
    </row>
    <row r="636" spans="3:63" x14ac:dyDescent="0.25">
      <c r="C636" s="3"/>
      <c r="D636" s="3"/>
      <c r="E636" s="3"/>
      <c r="F636" s="3"/>
      <c r="G636" s="51" t="s">
        <v>573</v>
      </c>
      <c r="H636" s="8" t="str">
        <f t="shared" si="184"/>
        <v>0%North America</v>
      </c>
      <c r="I636" s="11" cm="1">
        <f t="array" ref="I636">IF(
   AZ636 = "OUT", 0,IF(
   BD636 &gt;= LARGE(IF(ISNUMBER(BD:BD), BD:BD), 3),
   BE636 - 0.001,
   IF(BE636 &gt;=VLOOKUP(P636,mapping!$A:$B,2,FALSE), BE636,VLOOKUP(P636,mapping!$A$2:$B$8,2,FALSE))
))</f>
        <v>0</v>
      </c>
      <c r="J636" s="11" cm="1">
        <f t="array" ref="J636">IF(
    AZ636="OUT",0,IF(IF(
                      BD636&gt;=LARGE(IF(ISNUMBER(BD:BD),BD:BD),3),
                      BE636+0.001,
                      VLOOKUP(H636,mapping!$D:$E,2,FALSE)
                      )&gt;I636,
                   IF(
                      BD636&gt;=LARGE(IF(ISNUMBER(BD:BD),BD:BD),3),
                      BE636+0.001,
                      VLOOKUP(H636,mapping!$D:$E,2,FALSE)
                      ),
                   I636+0.002))</f>
        <v>0</v>
      </c>
      <c r="K636" s="8">
        <f t="shared" si="185"/>
        <v>3.2868475660683419E-4</v>
      </c>
      <c r="L636" s="1" t="str">
        <f>Pos!B1015</f>
        <v>US3703341046</v>
      </c>
      <c r="M636" s="1" t="str">
        <f>_xlfn.XLOOKUP($L636,Pos!B:B,Pos!D:D,, 0)</f>
        <v>General Mills, Inc.</v>
      </c>
      <c r="N636" s="1" t="str">
        <f>_xlfn.XLOOKUP($L636,Pos!B:B,Pos!E:E,, 0)</f>
        <v>Food, Beverage &amp; Tobacco</v>
      </c>
      <c r="O636" s="1" t="str">
        <f t="shared" si="186"/>
        <v>Food, Beverage &amp; Tobacco_North America</v>
      </c>
      <c r="P636" s="1" t="str">
        <f>_xlfn.XLOOKUP($L636,Pos!B:B,Pos!F:F,, 0)</f>
        <v>North America</v>
      </c>
      <c r="Q636" s="1">
        <v>0</v>
      </c>
      <c r="R636" s="9">
        <f>_xlfn.XLOOKUP($L636,Pos!$B:$B,Pos!N:N,0, 0)</f>
        <v>6.43</v>
      </c>
      <c r="S636" s="9">
        <f>_xlfn.XLOOKUP($L636,Pos!$B:$B,Pos!O:O,0, 0)</f>
        <v>6.8804999999999996</v>
      </c>
      <c r="T636" s="9">
        <f>_xlfn.XLOOKUP($L636,Pos!$B:$B,Pos!P:P,0, 0)</f>
        <v>4.0999999999999996</v>
      </c>
      <c r="U636" s="9">
        <f>_xlfn.XLOOKUP($L636,Pos!$B:$B,Pos!Q:Q,0, 0)</f>
        <v>2.1</v>
      </c>
      <c r="V636" s="9">
        <f>_xlfn.XLOOKUP($L636,Pos!$B:$B,Pos!R:R,0, 0)</f>
        <v>8.6666670000000003</v>
      </c>
      <c r="W636" s="9">
        <f>_xlfn.XLOOKUP($L636,Pos!$B:$B,Pos!S:S,0, 0)</f>
        <v>2.8133330000000001</v>
      </c>
      <c r="X636" s="9" t="str">
        <f>_xlfn.XLOOKUP($L636,Pos!$B:$B,Pos!J:J,0, 0)</f>
        <v>Hold</v>
      </c>
      <c r="Y636" s="1">
        <v>0</v>
      </c>
      <c r="Z636" s="1">
        <v>0</v>
      </c>
      <c r="AA636" s="1">
        <f t="shared" si="187"/>
        <v>0</v>
      </c>
      <c r="AB636" s="9">
        <f>_xlfn.XLOOKUP(L636,Pos!B:B,Pos!K:K,-1,0)</f>
        <v>5.2380952380952381</v>
      </c>
      <c r="AC636" s="1" t="e">
        <f>_xlfn.XLOOKUP($L636,Pos!$A:$A,Pos!S:S,_xlfn.XLOOKUP($L636,#REF!,#REF!, ""), 0)</f>
        <v>#REF!</v>
      </c>
      <c r="AD636" s="1" t="e">
        <f>_xlfn.XLOOKUP($L636,Pos!$A:$A,Pos!T:T,_xlfn.XLOOKUP($L636,#REF!,#REF!, ""), 0)</f>
        <v>#REF!</v>
      </c>
      <c r="AE636" s="1" t="e">
        <f>_xlfn.XLOOKUP($L636,Pos!$A:$A,Pos!U:U,_xlfn.XLOOKUP($L636,#REF!,#REF!, ""), 0)</f>
        <v>#REF!</v>
      </c>
      <c r="AF636" s="1" t="e">
        <f>_xlfn.XLOOKUP($L636,Pos!$A:$A,Pos!V:V,_xlfn.XLOOKUP($L636,#REF!,#REF!, ""), 0)</f>
        <v>#REF!</v>
      </c>
      <c r="AG636" s="1" t="e">
        <f>_xlfn.XLOOKUP($L636,Pos!$A:$A,Pos!W:W,_xlfn.XLOOKUP($L636,#REF!,#REF!, ""), 0)</f>
        <v>#REF!</v>
      </c>
      <c r="AH636" s="1" t="e">
        <f>_xlfn.XLOOKUP($L636,Pos!$A:$A,Pos!X:X,_xlfn.XLOOKUP($L636,#REF!,#REF!, ""), 0)</f>
        <v>#REF!</v>
      </c>
      <c r="AI636" s="1" t="e">
        <f>_xlfn.XLOOKUP($L636,Pos!$A:$A,Pos!Y:Y,_xlfn.XLOOKUP($L636,#REF!,#REF!, ""), 0)</f>
        <v>#REF!</v>
      </c>
      <c r="AJ636" s="1" t="e">
        <f>_xlfn.XLOOKUP($L636,Pos!$A:$A,Pos!Z:Z,_xlfn.XLOOKUP($L636,#REF!,#REF!, ""), 0)</f>
        <v>#REF!</v>
      </c>
      <c r="AK636" s="1" t="e">
        <f>_xlfn.XLOOKUP($L636,Pos!$A:$A,Pos!AA:AA,_xlfn.XLOOKUP($L636,#REF!,#REF!, ""), 0)</f>
        <v>#REF!</v>
      </c>
      <c r="AL636" s="1" t="e">
        <f>_xlfn.XLOOKUP($L636,Pos!$A:$A,Pos!AB:AB,_xlfn.XLOOKUP($L636,#REF!,#REF!, ""), 0)</f>
        <v>#REF!</v>
      </c>
      <c r="AM636" s="1" t="e">
        <f>_xlfn.XLOOKUP($L636,Pos!$A:$A,Pos!AC:AC,_xlfn.XLOOKUP($L636,#REF!,#REF!, ""), 0)</f>
        <v>#REF!</v>
      </c>
      <c r="AN636" s="1" t="e">
        <f>_xlfn.XLOOKUP($L636,Pos!$A:$A,Pos!AD:AD,_xlfn.XLOOKUP($L636,#REF!,#REF!, ""), 0)</f>
        <v>#REF!</v>
      </c>
      <c r="AO636" s="1" t="e">
        <f>_xlfn.XLOOKUP($L636,Pos!$A:$A,Pos!AE:AE,_xlfn.XLOOKUP($L636,#REF!,#REF!, ""), 0)</f>
        <v>#REF!</v>
      </c>
      <c r="AP636" s="1" t="e">
        <f>_xlfn.XLOOKUP($L636,Pos!$A:$A,Pos!AF:AF,_xlfn.XLOOKUP($L636,#REF!,#REF!, ""), 0)</f>
        <v>#REF!</v>
      </c>
      <c r="AQ636" s="1" t="e">
        <f>_xlfn.XLOOKUP($L636,Pos!$A:$A,Pos!AG:AG,_xlfn.XLOOKUP($L636,#REF!,#REF!, ""), 0)</f>
        <v>#REF!</v>
      </c>
      <c r="AR636" s="1" t="e">
        <f>_xlfn.XLOOKUP($L636,Pos!$A:$A,Pos!AH:AH,_xlfn.XLOOKUP($L636,#REF!,#REF!, ""), 0)</f>
        <v>#REF!</v>
      </c>
      <c r="AS636" s="1" t="e">
        <f>_xlfn.XLOOKUP($L636,Pos!$A:$A,Pos!AI:AI,_xlfn.XLOOKUP($L636,#REF!,#REF!, ""), 0)</f>
        <v>#REF!</v>
      </c>
      <c r="AT636" s="1" t="e">
        <f>_xlfn.XLOOKUP($L636,Pos!$A:$A,Pos!AJ:AJ,_xlfn.XLOOKUP($L636,#REF!,#REF!, ""), 0)</f>
        <v>#REF!</v>
      </c>
      <c r="AU636" s="1" t="e">
        <f>_xlfn.XLOOKUP($L636,Pos!$A:$A,Pos!AK:AK,_xlfn.XLOOKUP($L636,#REF!,#REF!, ""), 0)</f>
        <v>#REF!</v>
      </c>
      <c r="AV636" s="1" t="e">
        <f>_xlfn.XLOOKUP($L636,Pos!$A:$A,Pos!AL:AL,_xlfn.XLOOKUP($L636,#REF!,#REF!, ""), 0)</f>
        <v>#REF!</v>
      </c>
      <c r="AW636" s="1" t="e">
        <f>_xlfn.XLOOKUP($L636,Pos!$A:$A,Pos!AM:AM,_xlfn.XLOOKUP($L636,#REF!,#REF!, ""), 0)</f>
        <v>#REF!</v>
      </c>
      <c r="AX636" s="1" t="e">
        <f>_xlfn.XLOOKUP($L636,Pos!$A:$A,Pos!AN:AN,_xlfn.XLOOKUP($L636,#REF!,#REF!, ""), 0)</f>
        <v>#REF!</v>
      </c>
      <c r="AY636" s="1" t="e">
        <f>_xlfn.XLOOKUP($L636,Pos!$A:$A,Pos!AO:AO,_xlfn.XLOOKUP($L636,#REF!,#REF!, ""), 0)</f>
        <v>#REF!</v>
      </c>
      <c r="AZ636" s="7" t="str">
        <f t="shared" si="188"/>
        <v>OUT</v>
      </c>
      <c r="BA636" s="1">
        <f>IF(OR(_xlfn.XLOOKUP(L636,Pos!B:B,Pos!L:L,FALSE)="ESG Reason",_xlfn.XLOOKUP(L636,Pos!B:B,Pos!L:L,FALSE)="Blacklisted"),1,0)</f>
        <v>0</v>
      </c>
      <c r="BC636" s="11">
        <v>8.7898396531313119E-11</v>
      </c>
      <c r="BD636" s="11">
        <f>_xlfn.XLOOKUP($L636,Pos!$B:$B,Pos!H:H,0, 0)</f>
        <v>0</v>
      </c>
      <c r="BE636" s="11">
        <f>_xlfn.XLOOKUP($L636,Pos!$B:$B,Pos!I:I,0, 0)</f>
        <v>3.2868475660683419E-4</v>
      </c>
      <c r="BF636" s="18">
        <f t="shared" si="189"/>
        <v>3.2868475660683419E-4</v>
      </c>
      <c r="BG636" s="1">
        <f t="shared" si="190"/>
        <v>1</v>
      </c>
      <c r="BH636" s="1">
        <f t="shared" si="191"/>
        <v>27</v>
      </c>
      <c r="BI636" s="18">
        <f t="shared" si="192"/>
        <v>8.7898396531313119E-11</v>
      </c>
      <c r="BJ636" s="3">
        <f t="shared" si="193"/>
        <v>0</v>
      </c>
      <c r="BK636" s="18">
        <f t="shared" si="194"/>
        <v>0</v>
      </c>
    </row>
    <row r="637" spans="3:63" x14ac:dyDescent="0.25">
      <c r="C637" s="3"/>
      <c r="D637" s="3"/>
      <c r="E637" s="3"/>
      <c r="F637" s="3"/>
      <c r="G637" s="51" t="s">
        <v>584</v>
      </c>
      <c r="H637" s="8" t="str">
        <f t="shared" si="184"/>
        <v>0%North America</v>
      </c>
      <c r="I637" s="11" cm="1">
        <f t="array" ref="I637">IF(
   AZ637 = "OUT", 0,IF(
   BD637 &gt;= LARGE(IF(ISNUMBER(BD:BD), BD:BD), 3),
   BE637 - 0.001,
   IF(BE637 &gt;=VLOOKUP(P637,mapping!$A:$B,2,FALSE), BE637,VLOOKUP(P637,mapping!$A$2:$B$8,2,FALSE))
))</f>
        <v>0</v>
      </c>
      <c r="J637" s="11" cm="1">
        <f t="array" ref="J637">IF(
    AZ637="OUT",0,IF(IF(
                      BD637&gt;=LARGE(IF(ISNUMBER(BD:BD),BD:BD),3),
                      BE637+0.001,
                      VLOOKUP(H637,mapping!$D:$E,2,FALSE)
                      )&gt;I637,
                   IF(
                      BD637&gt;=LARGE(IF(ISNUMBER(BD:BD),BD:BD),3),
                      BE637+0.001,
                      VLOOKUP(H637,mapping!$D:$E,2,FALSE)
                      ),
                   I637+0.002))</f>
        <v>0</v>
      </c>
      <c r="K637" s="8">
        <f t="shared" si="185"/>
        <v>3.2766490159965911E-4</v>
      </c>
      <c r="L637" s="1" t="str">
        <f>Pos!B1000</f>
        <v>US3379321074</v>
      </c>
      <c r="M637" s="1" t="str">
        <f>_xlfn.XLOOKUP($L637,Pos!B:B,Pos!D:D,, 0)</f>
        <v>FirstEnergy Corp.</v>
      </c>
      <c r="N637" s="1" t="str">
        <f>_xlfn.XLOOKUP($L637,Pos!B:B,Pos!E:E,, 0)</f>
        <v>Utilities</v>
      </c>
      <c r="O637" s="1" t="str">
        <f t="shared" si="186"/>
        <v>Utilities_North America</v>
      </c>
      <c r="P637" s="1" t="str">
        <f>_xlfn.XLOOKUP($L637,Pos!B:B,Pos!F:F,, 0)</f>
        <v>North America</v>
      </c>
      <c r="Q637" s="1">
        <v>0</v>
      </c>
      <c r="R637" s="9">
        <f>_xlfn.XLOOKUP($L637,Pos!$B:$B,Pos!N:N,0, 0)</f>
        <v>6.93</v>
      </c>
      <c r="S637" s="9">
        <f>_xlfn.XLOOKUP($L637,Pos!$B:$B,Pos!O:O,0, 0)</f>
        <v>7.87575</v>
      </c>
      <c r="T637" s="9">
        <f>_xlfn.XLOOKUP($L637,Pos!$B:$B,Pos!P:P,0, 0)</f>
        <v>4.6500000000000004</v>
      </c>
      <c r="U637" s="9">
        <f>_xlfn.XLOOKUP($L637,Pos!$B:$B,Pos!Q:Q,0, 0)</f>
        <v>7.4</v>
      </c>
      <c r="V637" s="9">
        <f>_xlfn.XLOOKUP($L637,Pos!$B:$B,Pos!R:R,0, 0)</f>
        <v>6.233333</v>
      </c>
      <c r="W637" s="9">
        <f>_xlfn.XLOOKUP($L637,Pos!$B:$B,Pos!S:S,0, 0)</f>
        <v>3.7283330000000001</v>
      </c>
      <c r="X637" s="9" t="str">
        <f>_xlfn.XLOOKUP($L637,Pos!$B:$B,Pos!J:J,0, 0)</f>
        <v>Outperform</v>
      </c>
      <c r="Y637" s="1">
        <v>0</v>
      </c>
      <c r="Z637" s="1">
        <v>0</v>
      </c>
      <c r="AA637" s="1">
        <f t="shared" si="187"/>
        <v>0</v>
      </c>
      <c r="AB637" s="9">
        <f>_xlfn.XLOOKUP(L637,Pos!B:B,Pos!K:K,-1,0)</f>
        <v>9.3939393939393945</v>
      </c>
      <c r="AC637" s="1" t="e">
        <f>_xlfn.XLOOKUP($L637,Pos!$A:$A,Pos!S:S,_xlfn.XLOOKUP($L637,#REF!,#REF!, ""), 0)</f>
        <v>#REF!</v>
      </c>
      <c r="AD637" s="1" t="e">
        <f>_xlfn.XLOOKUP($L637,Pos!$A:$A,Pos!T:T,_xlfn.XLOOKUP($L637,#REF!,#REF!, ""), 0)</f>
        <v>#REF!</v>
      </c>
      <c r="AE637" s="1" t="e">
        <f>_xlfn.XLOOKUP($L637,Pos!$A:$A,Pos!U:U,_xlfn.XLOOKUP($L637,#REF!,#REF!, ""), 0)</f>
        <v>#REF!</v>
      </c>
      <c r="AF637" s="1" t="e">
        <f>_xlfn.XLOOKUP($L637,Pos!$A:$A,Pos!V:V,_xlfn.XLOOKUP($L637,#REF!,#REF!, ""), 0)</f>
        <v>#REF!</v>
      </c>
      <c r="AG637" s="1" t="e">
        <f>_xlfn.XLOOKUP($L637,Pos!$A:$A,Pos!W:W,_xlfn.XLOOKUP($L637,#REF!,#REF!, ""), 0)</f>
        <v>#REF!</v>
      </c>
      <c r="AH637" s="1" t="e">
        <f>_xlfn.XLOOKUP($L637,Pos!$A:$A,Pos!X:X,_xlfn.XLOOKUP($L637,#REF!,#REF!, ""), 0)</f>
        <v>#REF!</v>
      </c>
      <c r="AI637" s="1" t="e">
        <f>_xlfn.XLOOKUP($L637,Pos!$A:$A,Pos!Y:Y,_xlfn.XLOOKUP($L637,#REF!,#REF!, ""), 0)</f>
        <v>#REF!</v>
      </c>
      <c r="AJ637" s="1" t="e">
        <f>_xlfn.XLOOKUP($L637,Pos!$A:$A,Pos!Z:Z,_xlfn.XLOOKUP($L637,#REF!,#REF!, ""), 0)</f>
        <v>#REF!</v>
      </c>
      <c r="AK637" s="1" t="e">
        <f>_xlfn.XLOOKUP($L637,Pos!$A:$A,Pos!AA:AA,_xlfn.XLOOKUP($L637,#REF!,#REF!, ""), 0)</f>
        <v>#REF!</v>
      </c>
      <c r="AL637" s="1" t="e">
        <f>_xlfn.XLOOKUP($L637,Pos!$A:$A,Pos!AB:AB,_xlfn.XLOOKUP($L637,#REF!,#REF!, ""), 0)</f>
        <v>#REF!</v>
      </c>
      <c r="AM637" s="1" t="e">
        <f>_xlfn.XLOOKUP($L637,Pos!$A:$A,Pos!AC:AC,_xlfn.XLOOKUP($L637,#REF!,#REF!, ""), 0)</f>
        <v>#REF!</v>
      </c>
      <c r="AN637" s="1" t="e">
        <f>_xlfn.XLOOKUP($L637,Pos!$A:$A,Pos!AD:AD,_xlfn.XLOOKUP($L637,#REF!,#REF!, ""), 0)</f>
        <v>#REF!</v>
      </c>
      <c r="AO637" s="1" t="e">
        <f>_xlfn.XLOOKUP($L637,Pos!$A:$A,Pos!AE:AE,_xlfn.XLOOKUP($L637,#REF!,#REF!, ""), 0)</f>
        <v>#REF!</v>
      </c>
      <c r="AP637" s="1" t="e">
        <f>_xlfn.XLOOKUP($L637,Pos!$A:$A,Pos!AF:AF,_xlfn.XLOOKUP($L637,#REF!,#REF!, ""), 0)</f>
        <v>#REF!</v>
      </c>
      <c r="AQ637" s="1" t="e">
        <f>_xlfn.XLOOKUP($L637,Pos!$A:$A,Pos!AG:AG,_xlfn.XLOOKUP($L637,#REF!,#REF!, ""), 0)</f>
        <v>#REF!</v>
      </c>
      <c r="AR637" s="1" t="e">
        <f>_xlfn.XLOOKUP($L637,Pos!$A:$A,Pos!AH:AH,_xlfn.XLOOKUP($L637,#REF!,#REF!, ""), 0)</f>
        <v>#REF!</v>
      </c>
      <c r="AS637" s="1" t="e">
        <f>_xlfn.XLOOKUP($L637,Pos!$A:$A,Pos!AI:AI,_xlfn.XLOOKUP($L637,#REF!,#REF!, ""), 0)</f>
        <v>#REF!</v>
      </c>
      <c r="AT637" s="1" t="e">
        <f>_xlfn.XLOOKUP($L637,Pos!$A:$A,Pos!AJ:AJ,_xlfn.XLOOKUP($L637,#REF!,#REF!, ""), 0)</f>
        <v>#REF!</v>
      </c>
      <c r="AU637" s="1" t="e">
        <f>_xlfn.XLOOKUP($L637,Pos!$A:$A,Pos!AK:AK,_xlfn.XLOOKUP($L637,#REF!,#REF!, ""), 0)</f>
        <v>#REF!</v>
      </c>
      <c r="AV637" s="1" t="e">
        <f>_xlfn.XLOOKUP($L637,Pos!$A:$A,Pos!AL:AL,_xlfn.XLOOKUP($L637,#REF!,#REF!, ""), 0)</f>
        <v>#REF!</v>
      </c>
      <c r="AW637" s="1" t="e">
        <f>_xlfn.XLOOKUP($L637,Pos!$A:$A,Pos!AM:AM,_xlfn.XLOOKUP($L637,#REF!,#REF!, ""), 0)</f>
        <v>#REF!</v>
      </c>
      <c r="AX637" s="1" t="e">
        <f>_xlfn.XLOOKUP($L637,Pos!$A:$A,Pos!AN:AN,_xlfn.XLOOKUP($L637,#REF!,#REF!, ""), 0)</f>
        <v>#REF!</v>
      </c>
      <c r="AY637" s="1" t="e">
        <f>_xlfn.XLOOKUP($L637,Pos!$A:$A,Pos!AO:AO,_xlfn.XLOOKUP($L637,#REF!,#REF!, ""), 0)</f>
        <v>#REF!</v>
      </c>
      <c r="AZ637" s="7" t="str">
        <f t="shared" si="188"/>
        <v>OUT</v>
      </c>
      <c r="BA637" s="1">
        <f>IF(OR(_xlfn.XLOOKUP(L637,Pos!B:B,Pos!L:L,FALSE)="ESG Reason",_xlfn.XLOOKUP(L637,Pos!B:B,Pos!L:L,FALSE)="Blacklisted"),1,0)</f>
        <v>1</v>
      </c>
      <c r="BC637" s="11">
        <v>9.1554244683845325E-11</v>
      </c>
      <c r="BD637" s="11">
        <f>_xlfn.XLOOKUP($L637,Pos!$B:$B,Pos!H:H,0, 0)</f>
        <v>0</v>
      </c>
      <c r="BE637" s="11">
        <f>_xlfn.XLOOKUP($L637,Pos!$B:$B,Pos!I:I,0, 0)</f>
        <v>3.2766490159965911E-4</v>
      </c>
      <c r="BF637" s="18">
        <f t="shared" si="189"/>
        <v>3.2766490159965911E-4</v>
      </c>
      <c r="BG637" s="1">
        <f t="shared" si="190"/>
        <v>1</v>
      </c>
      <c r="BH637" s="1">
        <f t="shared" si="191"/>
        <v>38</v>
      </c>
      <c r="BI637" s="18">
        <f t="shared" si="192"/>
        <v>9.1554244683845325E-11</v>
      </c>
      <c r="BJ637" s="3">
        <f t="shared" si="193"/>
        <v>0</v>
      </c>
      <c r="BK637" s="18">
        <f t="shared" si="194"/>
        <v>0</v>
      </c>
    </row>
    <row r="638" spans="3:63" x14ac:dyDescent="0.25">
      <c r="C638" s="3"/>
      <c r="D638" s="3"/>
      <c r="E638" s="3"/>
      <c r="F638" s="3"/>
      <c r="G638" s="51" t="s">
        <v>586</v>
      </c>
      <c r="H638" s="8" t="str">
        <f t="shared" si="184"/>
        <v>0%North America</v>
      </c>
      <c r="I638" s="11" cm="1">
        <f t="array" ref="I638">IF(
   AZ638 = "OUT", 0,IF(
   BD638 &gt;= LARGE(IF(ISNUMBER(BD:BD), BD:BD), 3),
   BE638 - 0.001,
   IF(BE638 &gt;=VLOOKUP(P638,mapping!$A:$B,2,FALSE), BE638,VLOOKUP(P638,mapping!$A$2:$B$8,2,FALSE))
))</f>
        <v>0</v>
      </c>
      <c r="J638" s="11" cm="1">
        <f t="array" ref="J638">IF(
    AZ638="OUT",0,IF(IF(
                      BD638&gt;=LARGE(IF(ISNUMBER(BD:BD),BD:BD),3),
                      BE638+0.001,
                      VLOOKUP(H638,mapping!$D:$E,2,FALSE)
                      )&gt;I638,
                   IF(
                      BD638&gt;=LARGE(IF(ISNUMBER(BD:BD),BD:BD),3),
                      BE638+0.001,
                      VLOOKUP(H638,mapping!$D:$E,2,FALSE)
                      ),
                   I638+0.002))</f>
        <v>0</v>
      </c>
      <c r="K638" s="8">
        <f t="shared" si="185"/>
        <v>3.2729754576545751E-4</v>
      </c>
      <c r="L638" s="1" t="str">
        <f>Pos!B862</f>
        <v>US09062X1037</v>
      </c>
      <c r="M638" s="1" t="str">
        <f>_xlfn.XLOOKUP($L638,Pos!B:B,Pos!D:D,, 0)</f>
        <v>Biogen Inc.</v>
      </c>
      <c r="N638" s="1" t="str">
        <f>_xlfn.XLOOKUP($L638,Pos!B:B,Pos!E:E,, 0)</f>
        <v>Health Care</v>
      </c>
      <c r="O638" s="1" t="str">
        <f t="shared" si="186"/>
        <v>Health Care_North America</v>
      </c>
      <c r="P638" s="1" t="str">
        <f>_xlfn.XLOOKUP($L638,Pos!B:B,Pos!F:F,, 0)</f>
        <v>North America</v>
      </c>
      <c r="Q638" s="1">
        <v>0</v>
      </c>
      <c r="R638" s="9">
        <f>_xlfn.XLOOKUP($L638,Pos!$B:$B,Pos!N:N,0, 0)</f>
        <v>0</v>
      </c>
      <c r="S638" s="9">
        <f>_xlfn.XLOOKUP($L638,Pos!$B:$B,Pos!O:O,0, 0)</f>
        <v>8.7155000000000005</v>
      </c>
      <c r="T638" s="9">
        <f>_xlfn.XLOOKUP($L638,Pos!$B:$B,Pos!P:P,0, 0)</f>
        <v>3.4</v>
      </c>
      <c r="U638" s="9">
        <f>_xlfn.XLOOKUP($L638,Pos!$B:$B,Pos!Q:Q,0, 0)</f>
        <v>2.2999999999999998</v>
      </c>
      <c r="V638" s="9">
        <f>_xlfn.XLOOKUP($L638,Pos!$B:$B,Pos!R:R,0, 0)</f>
        <v>3.1</v>
      </c>
      <c r="W638" s="9">
        <f>_xlfn.XLOOKUP($L638,Pos!$B:$B,Pos!S:S,0, 0)</f>
        <v>1.9983329999999999</v>
      </c>
      <c r="X638" s="9" t="str">
        <f>_xlfn.XLOOKUP($L638,Pos!$B:$B,Pos!J:J,0, 0)</f>
        <v>Outperform</v>
      </c>
      <c r="Y638" s="1">
        <v>0</v>
      </c>
      <c r="Z638" s="1">
        <v>0</v>
      </c>
      <c r="AA638" s="1">
        <f t="shared" si="187"/>
        <v>0</v>
      </c>
      <c r="AB638" s="9">
        <f>_xlfn.XLOOKUP(L638,Pos!B:B,Pos!K:K,-1,0)</f>
        <v>2.0338983050847461</v>
      </c>
      <c r="AC638" s="1" t="e">
        <f>_xlfn.XLOOKUP($L638,Pos!$A:$A,Pos!S:S,_xlfn.XLOOKUP($L638,#REF!,#REF!, ""), 0)</f>
        <v>#REF!</v>
      </c>
      <c r="AD638" s="1" t="e">
        <f>_xlfn.XLOOKUP($L638,Pos!$A:$A,Pos!T:T,_xlfn.XLOOKUP($L638,#REF!,#REF!, ""), 0)</f>
        <v>#REF!</v>
      </c>
      <c r="AE638" s="1" t="e">
        <f>_xlfn.XLOOKUP($L638,Pos!$A:$A,Pos!U:U,_xlfn.XLOOKUP($L638,#REF!,#REF!, ""), 0)</f>
        <v>#REF!</v>
      </c>
      <c r="AF638" s="1" t="e">
        <f>_xlfn.XLOOKUP($L638,Pos!$A:$A,Pos!V:V,_xlfn.XLOOKUP($L638,#REF!,#REF!, ""), 0)</f>
        <v>#REF!</v>
      </c>
      <c r="AG638" s="1" t="e">
        <f>_xlfn.XLOOKUP($L638,Pos!$A:$A,Pos!W:W,_xlfn.XLOOKUP($L638,#REF!,#REF!, ""), 0)</f>
        <v>#REF!</v>
      </c>
      <c r="AH638" s="1" t="e">
        <f>_xlfn.XLOOKUP($L638,Pos!$A:$A,Pos!X:X,_xlfn.XLOOKUP($L638,#REF!,#REF!, ""), 0)</f>
        <v>#REF!</v>
      </c>
      <c r="AI638" s="1" t="e">
        <f>_xlfn.XLOOKUP($L638,Pos!$A:$A,Pos!Y:Y,_xlfn.XLOOKUP($L638,#REF!,#REF!, ""), 0)</f>
        <v>#REF!</v>
      </c>
      <c r="AJ638" s="1" t="e">
        <f>_xlfn.XLOOKUP($L638,Pos!$A:$A,Pos!Z:Z,_xlfn.XLOOKUP($L638,#REF!,#REF!, ""), 0)</f>
        <v>#REF!</v>
      </c>
      <c r="AK638" s="1" t="e">
        <f>_xlfn.XLOOKUP($L638,Pos!$A:$A,Pos!AA:AA,_xlfn.XLOOKUP($L638,#REF!,#REF!, ""), 0)</f>
        <v>#REF!</v>
      </c>
      <c r="AL638" s="1" t="e">
        <f>_xlfn.XLOOKUP($L638,Pos!$A:$A,Pos!AB:AB,_xlfn.XLOOKUP($L638,#REF!,#REF!, ""), 0)</f>
        <v>#REF!</v>
      </c>
      <c r="AM638" s="1" t="e">
        <f>_xlfn.XLOOKUP($L638,Pos!$A:$A,Pos!AC:AC,_xlfn.XLOOKUP($L638,#REF!,#REF!, ""), 0)</f>
        <v>#REF!</v>
      </c>
      <c r="AN638" s="1" t="e">
        <f>_xlfn.XLOOKUP($L638,Pos!$A:$A,Pos!AD:AD,_xlfn.XLOOKUP($L638,#REF!,#REF!, ""), 0)</f>
        <v>#REF!</v>
      </c>
      <c r="AO638" s="1" t="e">
        <f>_xlfn.XLOOKUP($L638,Pos!$A:$A,Pos!AE:AE,_xlfn.XLOOKUP($L638,#REF!,#REF!, ""), 0)</f>
        <v>#REF!</v>
      </c>
      <c r="AP638" s="1" t="e">
        <f>_xlfn.XLOOKUP($L638,Pos!$A:$A,Pos!AF:AF,_xlfn.XLOOKUP($L638,#REF!,#REF!, ""), 0)</f>
        <v>#REF!</v>
      </c>
      <c r="AQ638" s="1" t="e">
        <f>_xlfn.XLOOKUP($L638,Pos!$A:$A,Pos!AG:AG,_xlfn.XLOOKUP($L638,#REF!,#REF!, ""), 0)</f>
        <v>#REF!</v>
      </c>
      <c r="AR638" s="1" t="e">
        <f>_xlfn.XLOOKUP($L638,Pos!$A:$A,Pos!AH:AH,_xlfn.XLOOKUP($L638,#REF!,#REF!, ""), 0)</f>
        <v>#REF!</v>
      </c>
      <c r="AS638" s="1" t="e">
        <f>_xlfn.XLOOKUP($L638,Pos!$A:$A,Pos!AI:AI,_xlfn.XLOOKUP($L638,#REF!,#REF!, ""), 0)</f>
        <v>#REF!</v>
      </c>
      <c r="AT638" s="1" t="e">
        <f>_xlfn.XLOOKUP($L638,Pos!$A:$A,Pos!AJ:AJ,_xlfn.XLOOKUP($L638,#REF!,#REF!, ""), 0)</f>
        <v>#REF!</v>
      </c>
      <c r="AU638" s="1" t="e">
        <f>_xlfn.XLOOKUP($L638,Pos!$A:$A,Pos!AK:AK,_xlfn.XLOOKUP($L638,#REF!,#REF!, ""), 0)</f>
        <v>#REF!</v>
      </c>
      <c r="AV638" s="1" t="e">
        <f>_xlfn.XLOOKUP($L638,Pos!$A:$A,Pos!AL:AL,_xlfn.XLOOKUP($L638,#REF!,#REF!, ""), 0)</f>
        <v>#REF!</v>
      </c>
      <c r="AW638" s="1" t="e">
        <f>_xlfn.XLOOKUP($L638,Pos!$A:$A,Pos!AM:AM,_xlfn.XLOOKUP($L638,#REF!,#REF!, ""), 0)</f>
        <v>#REF!</v>
      </c>
      <c r="AX638" s="1" t="e">
        <f>_xlfn.XLOOKUP($L638,Pos!$A:$A,Pos!AN:AN,_xlfn.XLOOKUP($L638,#REF!,#REF!, ""), 0)</f>
        <v>#REF!</v>
      </c>
      <c r="AY638" s="1" t="e">
        <f>_xlfn.XLOOKUP($L638,Pos!$A:$A,Pos!AO:AO,_xlfn.XLOOKUP($L638,#REF!,#REF!, ""), 0)</f>
        <v>#REF!</v>
      </c>
      <c r="AZ638" s="7" t="str">
        <f t="shared" si="188"/>
        <v>OUT</v>
      </c>
      <c r="BA638" s="1">
        <f>IF(OR(_xlfn.XLOOKUP(L638,Pos!B:B,Pos!L:L,FALSE)="ESG Reason",_xlfn.XLOOKUP(L638,Pos!B:B,Pos!L:L,FALSE)="Blacklisted"),1,0)</f>
        <v>0</v>
      </c>
      <c r="BC638" s="11">
        <v>9.1208690037950976E-11</v>
      </c>
      <c r="BD638" s="11">
        <f>_xlfn.XLOOKUP($L638,Pos!$B:$B,Pos!H:H,0, 0)</f>
        <v>0</v>
      </c>
      <c r="BE638" s="11">
        <f>_xlfn.XLOOKUP($L638,Pos!$B:$B,Pos!I:I,0, 0)</f>
        <v>3.2729754576545751E-4</v>
      </c>
      <c r="BF638" s="18">
        <f t="shared" si="189"/>
        <v>3.2729754576545751E-4</v>
      </c>
      <c r="BG638" s="1">
        <f t="shared" si="190"/>
        <v>1</v>
      </c>
      <c r="BH638" s="1">
        <f t="shared" si="191"/>
        <v>28</v>
      </c>
      <c r="BI638" s="18">
        <f t="shared" si="192"/>
        <v>9.1208690037950976E-11</v>
      </c>
      <c r="BJ638" s="3">
        <f t="shared" si="193"/>
        <v>0</v>
      </c>
      <c r="BK638" s="18">
        <f t="shared" si="194"/>
        <v>0</v>
      </c>
    </row>
    <row r="639" spans="3:63" x14ac:dyDescent="0.25">
      <c r="C639" s="3"/>
      <c r="D639" s="3"/>
      <c r="E639" s="3"/>
      <c r="F639" s="3"/>
      <c r="G639" s="51" t="s">
        <v>566</v>
      </c>
      <c r="H639" s="8" t="str">
        <f t="shared" si="184"/>
        <v>0%West Europe</v>
      </c>
      <c r="I639" s="11" cm="1">
        <f t="array" ref="I639">IF(
   AZ639 = "OUT", 0,IF(
   BD639 &gt;= LARGE(IF(ISNUMBER(BD:BD), BD:BD), 3),
   BE639 - 0.001,
   IF(BE639 &gt;=VLOOKUP(P639,mapping!$A:$B,2,FALSE), BE639,VLOOKUP(P639,mapping!$A$2:$B$8,2,FALSE))
))</f>
        <v>0</v>
      </c>
      <c r="J639" s="11" cm="1">
        <f t="array" ref="J639">IF(
    AZ639="OUT",0,IF(IF(
                      BD639&gt;=LARGE(IF(ISNUMBER(BD:BD),BD:BD),3),
                      BE639+0.001,
                      VLOOKUP(H639,mapping!$D:$E,2,FALSE)
                      )&gt;I639,
                   IF(
                      BD639&gt;=LARGE(IF(ISNUMBER(BD:BD),BD:BD),3),
                      BE639+0.001,
                      VLOOKUP(H639,mapping!$D:$E,2,FALSE)
                      ),
                   I639+0.002))</f>
        <v>0</v>
      </c>
      <c r="K639" s="8">
        <f t="shared" si="185"/>
        <v>3.2672355852546748E-4</v>
      </c>
      <c r="L639" s="1" t="str">
        <f>Pos!B760</f>
        <v>SE0000242455</v>
      </c>
      <c r="M639" s="1" t="str">
        <f>_xlfn.XLOOKUP($L639,Pos!B:B,Pos!D:D,, 0)</f>
        <v>Swedbank AB Class A</v>
      </c>
      <c r="N639" s="1" t="str">
        <f>_xlfn.XLOOKUP($L639,Pos!B:B,Pos!E:E,, 0)</f>
        <v>Banks</v>
      </c>
      <c r="O639" s="1" t="str">
        <f t="shared" si="186"/>
        <v>Banks_West Europe</v>
      </c>
      <c r="P639" s="1" t="str">
        <f>_xlfn.XLOOKUP($L639,Pos!B:B,Pos!F:F,, 0)</f>
        <v>West Europe</v>
      </c>
      <c r="Q639" s="1">
        <v>0</v>
      </c>
      <c r="R639" s="9">
        <f>_xlfn.XLOOKUP($L639,Pos!$B:$B,Pos!N:N,0, 0)</f>
        <v>6.43</v>
      </c>
      <c r="S639" s="9">
        <f>_xlfn.XLOOKUP($L639,Pos!$B:$B,Pos!O:O,0, 0)</f>
        <v>5.4024999999999999</v>
      </c>
      <c r="T639" s="9">
        <f>_xlfn.XLOOKUP($L639,Pos!$B:$B,Pos!P:P,0, 0)</f>
        <v>6.6</v>
      </c>
      <c r="U639" s="9">
        <f>_xlfn.XLOOKUP($L639,Pos!$B:$B,Pos!Q:Q,0, 0)</f>
        <v>6.3</v>
      </c>
      <c r="V639" s="9">
        <f>_xlfn.XLOOKUP($L639,Pos!$B:$B,Pos!R:R,0, 0)</f>
        <v>7.4666670000000002</v>
      </c>
      <c r="W639" s="9">
        <f>_xlfn.XLOOKUP($L639,Pos!$B:$B,Pos!S:S,0, 0)</f>
        <v>3.4016670000000002</v>
      </c>
      <c r="X639" s="9" t="str">
        <f>_xlfn.XLOOKUP($L639,Pos!$B:$B,Pos!J:J,0, 0)</f>
        <v>Hold</v>
      </c>
      <c r="Y639" s="1">
        <v>0</v>
      </c>
      <c r="Z639" s="1">
        <v>0</v>
      </c>
      <c r="AA639" s="1">
        <f t="shared" si="187"/>
        <v>0</v>
      </c>
      <c r="AB639" s="9">
        <f>_xlfn.XLOOKUP(L639,Pos!B:B,Pos!K:K,-1,0)</f>
        <v>3.0555555555555558</v>
      </c>
      <c r="AC639" s="1" t="e">
        <f>_xlfn.XLOOKUP($L639,Pos!$A:$A,Pos!S:S,_xlfn.XLOOKUP($L639,#REF!,#REF!, ""), 0)</f>
        <v>#REF!</v>
      </c>
      <c r="AD639" s="1" t="e">
        <f>_xlfn.XLOOKUP($L639,Pos!$A:$A,Pos!T:T,_xlfn.XLOOKUP($L639,#REF!,#REF!, ""), 0)</f>
        <v>#REF!</v>
      </c>
      <c r="AE639" s="1" t="e">
        <f>_xlfn.XLOOKUP($L639,Pos!$A:$A,Pos!U:U,_xlfn.XLOOKUP($L639,#REF!,#REF!, ""), 0)</f>
        <v>#REF!</v>
      </c>
      <c r="AF639" s="1" t="e">
        <f>_xlfn.XLOOKUP($L639,Pos!$A:$A,Pos!V:V,_xlfn.XLOOKUP($L639,#REF!,#REF!, ""), 0)</f>
        <v>#REF!</v>
      </c>
      <c r="AG639" s="1" t="e">
        <f>_xlfn.XLOOKUP($L639,Pos!$A:$A,Pos!W:W,_xlfn.XLOOKUP($L639,#REF!,#REF!, ""), 0)</f>
        <v>#REF!</v>
      </c>
      <c r="AH639" s="1" t="e">
        <f>_xlfn.XLOOKUP($L639,Pos!$A:$A,Pos!X:X,_xlfn.XLOOKUP($L639,#REF!,#REF!, ""), 0)</f>
        <v>#REF!</v>
      </c>
      <c r="AI639" s="1" t="e">
        <f>_xlfn.XLOOKUP($L639,Pos!$A:$A,Pos!Y:Y,_xlfn.XLOOKUP($L639,#REF!,#REF!, ""), 0)</f>
        <v>#REF!</v>
      </c>
      <c r="AJ639" s="1" t="e">
        <f>_xlfn.XLOOKUP($L639,Pos!$A:$A,Pos!Z:Z,_xlfn.XLOOKUP($L639,#REF!,#REF!, ""), 0)</f>
        <v>#REF!</v>
      </c>
      <c r="AK639" s="1" t="e">
        <f>_xlfn.XLOOKUP($L639,Pos!$A:$A,Pos!AA:AA,_xlfn.XLOOKUP($L639,#REF!,#REF!, ""), 0)</f>
        <v>#REF!</v>
      </c>
      <c r="AL639" s="1" t="e">
        <f>_xlfn.XLOOKUP($L639,Pos!$A:$A,Pos!AB:AB,_xlfn.XLOOKUP($L639,#REF!,#REF!, ""), 0)</f>
        <v>#REF!</v>
      </c>
      <c r="AM639" s="1" t="e">
        <f>_xlfn.XLOOKUP($L639,Pos!$A:$A,Pos!AC:AC,_xlfn.XLOOKUP($L639,#REF!,#REF!, ""), 0)</f>
        <v>#REF!</v>
      </c>
      <c r="AN639" s="1" t="e">
        <f>_xlfn.XLOOKUP($L639,Pos!$A:$A,Pos!AD:AD,_xlfn.XLOOKUP($L639,#REF!,#REF!, ""), 0)</f>
        <v>#REF!</v>
      </c>
      <c r="AO639" s="1" t="e">
        <f>_xlfn.XLOOKUP($L639,Pos!$A:$A,Pos!AE:AE,_xlfn.XLOOKUP($L639,#REF!,#REF!, ""), 0)</f>
        <v>#REF!</v>
      </c>
      <c r="AP639" s="1" t="e">
        <f>_xlfn.XLOOKUP($L639,Pos!$A:$A,Pos!AF:AF,_xlfn.XLOOKUP($L639,#REF!,#REF!, ""), 0)</f>
        <v>#REF!</v>
      </c>
      <c r="AQ639" s="1" t="e">
        <f>_xlfn.XLOOKUP($L639,Pos!$A:$A,Pos!AG:AG,_xlfn.XLOOKUP($L639,#REF!,#REF!, ""), 0)</f>
        <v>#REF!</v>
      </c>
      <c r="AR639" s="1" t="e">
        <f>_xlfn.XLOOKUP($L639,Pos!$A:$A,Pos!AH:AH,_xlfn.XLOOKUP($L639,#REF!,#REF!, ""), 0)</f>
        <v>#REF!</v>
      </c>
      <c r="AS639" s="1" t="e">
        <f>_xlfn.XLOOKUP($L639,Pos!$A:$A,Pos!AI:AI,_xlfn.XLOOKUP($L639,#REF!,#REF!, ""), 0)</f>
        <v>#REF!</v>
      </c>
      <c r="AT639" s="1" t="e">
        <f>_xlfn.XLOOKUP($L639,Pos!$A:$A,Pos!AJ:AJ,_xlfn.XLOOKUP($L639,#REF!,#REF!, ""), 0)</f>
        <v>#REF!</v>
      </c>
      <c r="AU639" s="1" t="e">
        <f>_xlfn.XLOOKUP($L639,Pos!$A:$A,Pos!AK:AK,_xlfn.XLOOKUP($L639,#REF!,#REF!, ""), 0)</f>
        <v>#REF!</v>
      </c>
      <c r="AV639" s="1" t="e">
        <f>_xlfn.XLOOKUP($L639,Pos!$A:$A,Pos!AL:AL,_xlfn.XLOOKUP($L639,#REF!,#REF!, ""), 0)</f>
        <v>#REF!</v>
      </c>
      <c r="AW639" s="1" t="e">
        <f>_xlfn.XLOOKUP($L639,Pos!$A:$A,Pos!AM:AM,_xlfn.XLOOKUP($L639,#REF!,#REF!, ""), 0)</f>
        <v>#REF!</v>
      </c>
      <c r="AX639" s="1" t="e">
        <f>_xlfn.XLOOKUP($L639,Pos!$A:$A,Pos!AN:AN,_xlfn.XLOOKUP($L639,#REF!,#REF!, ""), 0)</f>
        <v>#REF!</v>
      </c>
      <c r="AY639" s="1" t="e">
        <f>_xlfn.XLOOKUP($L639,Pos!$A:$A,Pos!AO:AO,_xlfn.XLOOKUP($L639,#REF!,#REF!, ""), 0)</f>
        <v>#REF!</v>
      </c>
      <c r="AZ639" s="7" t="str">
        <f t="shared" si="188"/>
        <v>OUT</v>
      </c>
      <c r="BA639" s="1">
        <f>IF(OR(_xlfn.XLOOKUP(L639,Pos!B:B,Pos!L:L,FALSE)="ESG Reason",_xlfn.XLOOKUP(L639,Pos!B:B,Pos!L:L,FALSE)="Blacklisted"),1,0)</f>
        <v>0</v>
      </c>
      <c r="BC639" s="11">
        <v>1.272578453692725E-10</v>
      </c>
      <c r="BD639" s="11">
        <f>_xlfn.XLOOKUP($L639,Pos!$B:$B,Pos!H:H,0, 0)</f>
        <v>0</v>
      </c>
      <c r="BE639" s="11">
        <f>_xlfn.XLOOKUP($L639,Pos!$B:$B,Pos!I:I,0, 0)</f>
        <v>3.2672355852546748E-4</v>
      </c>
      <c r="BF639" s="18">
        <f t="shared" si="189"/>
        <v>3.2672355852546748E-4</v>
      </c>
      <c r="BG639" s="1">
        <f t="shared" si="190"/>
        <v>2</v>
      </c>
      <c r="BH639" s="1">
        <f t="shared" si="191"/>
        <v>2</v>
      </c>
      <c r="BI639" s="18">
        <f t="shared" si="192"/>
        <v>1.272578453692725E-10</v>
      </c>
      <c r="BJ639" s="3">
        <f t="shared" si="193"/>
        <v>0</v>
      </c>
      <c r="BK639" s="18">
        <f t="shared" si="194"/>
        <v>0</v>
      </c>
    </row>
    <row r="640" spans="3:63" x14ac:dyDescent="0.25">
      <c r="C640" s="3"/>
      <c r="D640" s="3"/>
      <c r="E640" s="3"/>
      <c r="F640" s="3"/>
      <c r="G640" s="51" t="s">
        <v>577</v>
      </c>
      <c r="H640" s="8" t="str">
        <f t="shared" si="184"/>
        <v>0%North America</v>
      </c>
      <c r="I640" s="11" cm="1">
        <f t="array" ref="I640">IF(
   AZ640 = "OUT", 0,IF(
   BD640 &gt;= LARGE(IF(ISNUMBER(BD:BD), BD:BD), 3),
   BE640 - 0.001,
   IF(BE640 &gt;=VLOOKUP(P640,mapping!$A:$B,2,FALSE), BE640,VLOOKUP(P640,mapping!$A$2:$B$8,2,FALSE))
))</f>
        <v>0</v>
      </c>
      <c r="J640" s="11" cm="1">
        <f t="array" ref="J640">IF(
    AZ640="OUT",0,IF(IF(
                      BD640&gt;=LARGE(IF(ISNUMBER(BD:BD),BD:BD),3),
                      BE640+0.001,
                      VLOOKUP(H640,mapping!$D:$E,2,FALSE)
                      )&gt;I640,
                   IF(
                      BD640&gt;=LARGE(IF(ISNUMBER(BD:BD),BD:BD),3),
                      BE640+0.001,
                      VLOOKUP(H640,mapping!$D:$E,2,FALSE)
                      ),
                   I640+0.002))</f>
        <v>0</v>
      </c>
      <c r="K640" s="8">
        <f t="shared" si="185"/>
        <v>3.2654133082878479E-4</v>
      </c>
      <c r="L640" s="1" t="str">
        <f>Pos!B1101</f>
        <v>US5705351048</v>
      </c>
      <c r="M640" s="1" t="str">
        <f>_xlfn.XLOOKUP($L640,Pos!B:B,Pos!D:D,, 0)</f>
        <v>Markel Group Inc.</v>
      </c>
      <c r="N640" s="1" t="str">
        <f>_xlfn.XLOOKUP($L640,Pos!B:B,Pos!E:E,, 0)</f>
        <v>Insurance</v>
      </c>
      <c r="O640" s="1" t="str">
        <f t="shared" si="186"/>
        <v>Insurance_North America</v>
      </c>
      <c r="P640" s="1" t="str">
        <f>_xlfn.XLOOKUP($L640,Pos!B:B,Pos!F:F,, 0)</f>
        <v>North America</v>
      </c>
      <c r="Q640" s="1">
        <v>0</v>
      </c>
      <c r="R640" s="9">
        <f>_xlfn.XLOOKUP($L640,Pos!$B:$B,Pos!N:N,0, 0)</f>
        <v>0</v>
      </c>
      <c r="S640" s="9">
        <f>_xlfn.XLOOKUP($L640,Pos!$B:$B,Pos!O:O,0, 0)</f>
        <v>6.14</v>
      </c>
      <c r="T640" s="9">
        <f>_xlfn.XLOOKUP($L640,Pos!$B:$B,Pos!P:P,0, 0)</f>
        <v>3.3</v>
      </c>
      <c r="U640" s="9">
        <f>_xlfn.XLOOKUP($L640,Pos!$B:$B,Pos!Q:Q,0, 0)</f>
        <v>8.4</v>
      </c>
      <c r="V640" s="9">
        <f>_xlfn.XLOOKUP($L640,Pos!$B:$B,Pos!R:R,0, 0)</f>
        <v>7.1333330000000004</v>
      </c>
      <c r="W640" s="9">
        <f>_xlfn.XLOOKUP($L640,Pos!$B:$B,Pos!S:S,0, 0)</f>
        <v>6.1591659999999999</v>
      </c>
      <c r="X640" s="9" t="str">
        <f>_xlfn.XLOOKUP($L640,Pos!$B:$B,Pos!J:J,0, 0)</f>
        <v>Hold</v>
      </c>
      <c r="Y640" s="1">
        <v>0</v>
      </c>
      <c r="Z640" s="1">
        <v>0</v>
      </c>
      <c r="AA640" s="1">
        <f t="shared" si="187"/>
        <v>0</v>
      </c>
      <c r="AB640" s="9">
        <f>_xlfn.XLOOKUP(L640,Pos!B:B,Pos!K:K,-1,0)</f>
        <v>1.7391304347826091</v>
      </c>
      <c r="AC640" s="1" t="e">
        <f>_xlfn.XLOOKUP($L640,Pos!$A:$A,Pos!S:S,_xlfn.XLOOKUP($L640,#REF!,#REF!, ""), 0)</f>
        <v>#REF!</v>
      </c>
      <c r="AD640" s="1" t="e">
        <f>_xlfn.XLOOKUP($L640,Pos!$A:$A,Pos!T:T,_xlfn.XLOOKUP($L640,#REF!,#REF!, ""), 0)</f>
        <v>#REF!</v>
      </c>
      <c r="AE640" s="1" t="e">
        <f>_xlfn.XLOOKUP($L640,Pos!$A:$A,Pos!U:U,_xlfn.XLOOKUP($L640,#REF!,#REF!, ""), 0)</f>
        <v>#REF!</v>
      </c>
      <c r="AF640" s="1" t="e">
        <f>_xlfn.XLOOKUP($L640,Pos!$A:$A,Pos!V:V,_xlfn.XLOOKUP($L640,#REF!,#REF!, ""), 0)</f>
        <v>#REF!</v>
      </c>
      <c r="AG640" s="1" t="e">
        <f>_xlfn.XLOOKUP($L640,Pos!$A:$A,Pos!W:W,_xlfn.XLOOKUP($L640,#REF!,#REF!, ""), 0)</f>
        <v>#REF!</v>
      </c>
      <c r="AH640" s="1" t="e">
        <f>_xlfn.XLOOKUP($L640,Pos!$A:$A,Pos!X:X,_xlfn.XLOOKUP($L640,#REF!,#REF!, ""), 0)</f>
        <v>#REF!</v>
      </c>
      <c r="AI640" s="1" t="e">
        <f>_xlfn.XLOOKUP($L640,Pos!$A:$A,Pos!Y:Y,_xlfn.XLOOKUP($L640,#REF!,#REF!, ""), 0)</f>
        <v>#REF!</v>
      </c>
      <c r="AJ640" s="1" t="e">
        <f>_xlfn.XLOOKUP($L640,Pos!$A:$A,Pos!Z:Z,_xlfn.XLOOKUP($L640,#REF!,#REF!, ""), 0)</f>
        <v>#REF!</v>
      </c>
      <c r="AK640" s="1" t="e">
        <f>_xlfn.XLOOKUP($L640,Pos!$A:$A,Pos!AA:AA,_xlfn.XLOOKUP($L640,#REF!,#REF!, ""), 0)</f>
        <v>#REF!</v>
      </c>
      <c r="AL640" s="1" t="e">
        <f>_xlfn.XLOOKUP($L640,Pos!$A:$A,Pos!AB:AB,_xlfn.XLOOKUP($L640,#REF!,#REF!, ""), 0)</f>
        <v>#REF!</v>
      </c>
      <c r="AM640" s="1" t="e">
        <f>_xlfn.XLOOKUP($L640,Pos!$A:$A,Pos!AC:AC,_xlfn.XLOOKUP($L640,#REF!,#REF!, ""), 0)</f>
        <v>#REF!</v>
      </c>
      <c r="AN640" s="1" t="e">
        <f>_xlfn.XLOOKUP($L640,Pos!$A:$A,Pos!AD:AD,_xlfn.XLOOKUP($L640,#REF!,#REF!, ""), 0)</f>
        <v>#REF!</v>
      </c>
      <c r="AO640" s="1" t="e">
        <f>_xlfn.XLOOKUP($L640,Pos!$A:$A,Pos!AE:AE,_xlfn.XLOOKUP($L640,#REF!,#REF!, ""), 0)</f>
        <v>#REF!</v>
      </c>
      <c r="AP640" s="1" t="e">
        <f>_xlfn.XLOOKUP($L640,Pos!$A:$A,Pos!AF:AF,_xlfn.XLOOKUP($L640,#REF!,#REF!, ""), 0)</f>
        <v>#REF!</v>
      </c>
      <c r="AQ640" s="1" t="e">
        <f>_xlfn.XLOOKUP($L640,Pos!$A:$A,Pos!AG:AG,_xlfn.XLOOKUP($L640,#REF!,#REF!, ""), 0)</f>
        <v>#REF!</v>
      </c>
      <c r="AR640" s="1" t="e">
        <f>_xlfn.XLOOKUP($L640,Pos!$A:$A,Pos!AH:AH,_xlfn.XLOOKUP($L640,#REF!,#REF!, ""), 0)</f>
        <v>#REF!</v>
      </c>
      <c r="AS640" s="1" t="e">
        <f>_xlfn.XLOOKUP($L640,Pos!$A:$A,Pos!AI:AI,_xlfn.XLOOKUP($L640,#REF!,#REF!, ""), 0)</f>
        <v>#REF!</v>
      </c>
      <c r="AT640" s="1" t="e">
        <f>_xlfn.XLOOKUP($L640,Pos!$A:$A,Pos!AJ:AJ,_xlfn.XLOOKUP($L640,#REF!,#REF!, ""), 0)</f>
        <v>#REF!</v>
      </c>
      <c r="AU640" s="1" t="e">
        <f>_xlfn.XLOOKUP($L640,Pos!$A:$A,Pos!AK:AK,_xlfn.XLOOKUP($L640,#REF!,#REF!, ""), 0)</f>
        <v>#REF!</v>
      </c>
      <c r="AV640" s="1" t="e">
        <f>_xlfn.XLOOKUP($L640,Pos!$A:$A,Pos!AL:AL,_xlfn.XLOOKUP($L640,#REF!,#REF!, ""), 0)</f>
        <v>#REF!</v>
      </c>
      <c r="AW640" s="1" t="e">
        <f>_xlfn.XLOOKUP($L640,Pos!$A:$A,Pos!AM:AM,_xlfn.XLOOKUP($L640,#REF!,#REF!, ""), 0)</f>
        <v>#REF!</v>
      </c>
      <c r="AX640" s="1" t="e">
        <f>_xlfn.XLOOKUP($L640,Pos!$A:$A,Pos!AN:AN,_xlfn.XLOOKUP($L640,#REF!,#REF!, ""), 0)</f>
        <v>#REF!</v>
      </c>
      <c r="AY640" s="1" t="e">
        <f>_xlfn.XLOOKUP($L640,Pos!$A:$A,Pos!AO:AO,_xlfn.XLOOKUP($L640,#REF!,#REF!, ""), 0)</f>
        <v>#REF!</v>
      </c>
      <c r="AZ640" s="7" t="str">
        <f t="shared" si="188"/>
        <v>OUT</v>
      </c>
      <c r="BA640" s="1">
        <f>IF(OR(_xlfn.XLOOKUP(L640,Pos!B:B,Pos!L:L,FALSE)="ESG Reason",_xlfn.XLOOKUP(L640,Pos!B:B,Pos!L:L,FALSE)="Blacklisted"),1,0)</f>
        <v>1</v>
      </c>
      <c r="BC640" s="11">
        <v>9.1408940145659235E-11</v>
      </c>
      <c r="BD640" s="11">
        <f>_xlfn.XLOOKUP($L640,Pos!$B:$B,Pos!H:H,0, 0)</f>
        <v>0</v>
      </c>
      <c r="BE640" s="11">
        <f>_xlfn.XLOOKUP($L640,Pos!$B:$B,Pos!I:I,0, 0)</f>
        <v>3.2654133082878479E-4</v>
      </c>
      <c r="BF640" s="18">
        <f t="shared" si="189"/>
        <v>3.2654133082878479E-4</v>
      </c>
      <c r="BG640" s="1">
        <f t="shared" si="190"/>
        <v>1</v>
      </c>
      <c r="BH640" s="1">
        <f t="shared" si="191"/>
        <v>30</v>
      </c>
      <c r="BI640" s="18">
        <f t="shared" si="192"/>
        <v>9.1408940145659235E-11</v>
      </c>
      <c r="BJ640" s="3">
        <f t="shared" si="193"/>
        <v>0</v>
      </c>
      <c r="BK640" s="18">
        <f t="shared" si="194"/>
        <v>0</v>
      </c>
    </row>
    <row r="641" spans="3:63" x14ac:dyDescent="0.25">
      <c r="C641" s="3"/>
      <c r="D641" s="3"/>
      <c r="E641" s="3"/>
      <c r="F641" s="3"/>
      <c r="G641" s="51" t="s">
        <v>581</v>
      </c>
      <c r="H641" s="8" t="str">
        <f t="shared" si="184"/>
        <v>0%West Europe</v>
      </c>
      <c r="I641" s="11" cm="1">
        <f t="array" ref="I641">IF(
   AZ641 = "OUT", 0,IF(
   BD641 &gt;= LARGE(IF(ISNUMBER(BD:BD), BD:BD), 3),
   BE641 - 0.001,
   IF(BE641 &gt;=VLOOKUP(P641,mapping!$A:$B,2,FALSE), BE641,VLOOKUP(P641,mapping!$A$2:$B$8,2,FALSE))
))</f>
        <v>0</v>
      </c>
      <c r="J641" s="11" cm="1">
        <f t="array" ref="J641">IF(
    AZ641="OUT",0,IF(IF(
                      BD641&gt;=LARGE(IF(ISNUMBER(BD:BD),BD:BD),3),
                      BE641+0.001,
                      VLOOKUP(H641,mapping!$D:$E,2,FALSE)
                      )&gt;I641,
                   IF(
                      BD641&gt;=LARGE(IF(ISNUMBER(BD:BD),BD:BD),3),
                      BE641+0.001,
                      VLOOKUP(H641,mapping!$D:$E,2,FALSE)
                      ),
                   I641+0.002))</f>
        <v>0</v>
      </c>
      <c r="K641" s="8">
        <f t="shared" si="185"/>
        <v>3.2565199565924471E-4</v>
      </c>
      <c r="L641" s="1" t="str">
        <f>Pos!B170</f>
        <v>CH0024608827</v>
      </c>
      <c r="M641" s="1" t="str">
        <f>_xlfn.XLOOKUP($L641,Pos!B:B,Pos!D:D,, 0)</f>
        <v>Partners Group Holding AG</v>
      </c>
      <c r="N641" s="1" t="str">
        <f>_xlfn.XLOOKUP($L641,Pos!B:B,Pos!E:E,, 0)</f>
        <v>Financial Services</v>
      </c>
      <c r="O641" s="1" t="str">
        <f t="shared" si="186"/>
        <v>Financial Services_West Europe</v>
      </c>
      <c r="P641" s="1" t="str">
        <f>_xlfn.XLOOKUP($L641,Pos!B:B,Pos!F:F,, 0)</f>
        <v>West Europe</v>
      </c>
      <c r="Q641" s="1">
        <v>0</v>
      </c>
      <c r="R641" s="9">
        <f>_xlfn.XLOOKUP($L641,Pos!$B:$B,Pos!N:N,0, 0)</f>
        <v>6.28</v>
      </c>
      <c r="S641" s="9">
        <f>_xlfn.XLOOKUP($L641,Pos!$B:$B,Pos!O:O,0, 0)</f>
        <v>0.9350001</v>
      </c>
      <c r="T641" s="9">
        <f>_xlfn.XLOOKUP($L641,Pos!$B:$B,Pos!P:P,0, 0)</f>
        <v>9.4</v>
      </c>
      <c r="U641" s="9">
        <f>_xlfn.XLOOKUP($L641,Pos!$B:$B,Pos!Q:Q,0, 0)</f>
        <v>4.4000000000000004</v>
      </c>
      <c r="V641" s="9">
        <f>_xlfn.XLOOKUP($L641,Pos!$B:$B,Pos!R:R,0, 0)</f>
        <v>4.0666669999999998</v>
      </c>
      <c r="W641" s="9">
        <f>_xlfn.XLOOKUP($L641,Pos!$B:$B,Pos!S:S,0, 0)</f>
        <v>6.16</v>
      </c>
      <c r="X641" s="9" t="str">
        <f>_xlfn.XLOOKUP($L641,Pos!$B:$B,Pos!J:J,0, 0)</f>
        <v>Outperform</v>
      </c>
      <c r="Y641" s="1">
        <v>0</v>
      </c>
      <c r="Z641" s="1">
        <v>0</v>
      </c>
      <c r="AA641" s="1">
        <f t="shared" si="187"/>
        <v>0</v>
      </c>
      <c r="AB641" s="9">
        <f>_xlfn.XLOOKUP(L641,Pos!B:B,Pos!K:K,-1,0)</f>
        <v>6.6666666666666661</v>
      </c>
      <c r="AC641" s="1" t="e">
        <f>_xlfn.XLOOKUP($L641,Pos!$A:$A,Pos!S:S,_xlfn.XLOOKUP($L641,#REF!,#REF!, ""), 0)</f>
        <v>#REF!</v>
      </c>
      <c r="AD641" s="1" t="e">
        <f>_xlfn.XLOOKUP($L641,Pos!$A:$A,Pos!T:T,_xlfn.XLOOKUP($L641,#REF!,#REF!, ""), 0)</f>
        <v>#REF!</v>
      </c>
      <c r="AE641" s="1" t="e">
        <f>_xlfn.XLOOKUP($L641,Pos!$A:$A,Pos!U:U,_xlfn.XLOOKUP($L641,#REF!,#REF!, ""), 0)</f>
        <v>#REF!</v>
      </c>
      <c r="AF641" s="1" t="e">
        <f>_xlfn.XLOOKUP($L641,Pos!$A:$A,Pos!V:V,_xlfn.XLOOKUP($L641,#REF!,#REF!, ""), 0)</f>
        <v>#REF!</v>
      </c>
      <c r="AG641" s="1" t="e">
        <f>_xlfn.XLOOKUP($L641,Pos!$A:$A,Pos!W:W,_xlfn.XLOOKUP($L641,#REF!,#REF!, ""), 0)</f>
        <v>#REF!</v>
      </c>
      <c r="AH641" s="1" t="e">
        <f>_xlfn.XLOOKUP($L641,Pos!$A:$A,Pos!X:X,_xlfn.XLOOKUP($L641,#REF!,#REF!, ""), 0)</f>
        <v>#REF!</v>
      </c>
      <c r="AI641" s="1" t="e">
        <f>_xlfn.XLOOKUP($L641,Pos!$A:$A,Pos!Y:Y,_xlfn.XLOOKUP($L641,#REF!,#REF!, ""), 0)</f>
        <v>#REF!</v>
      </c>
      <c r="AJ641" s="1" t="e">
        <f>_xlfn.XLOOKUP($L641,Pos!$A:$A,Pos!Z:Z,_xlfn.XLOOKUP($L641,#REF!,#REF!, ""), 0)</f>
        <v>#REF!</v>
      </c>
      <c r="AK641" s="1" t="e">
        <f>_xlfn.XLOOKUP($L641,Pos!$A:$A,Pos!AA:AA,_xlfn.XLOOKUP($L641,#REF!,#REF!, ""), 0)</f>
        <v>#REF!</v>
      </c>
      <c r="AL641" s="1" t="e">
        <f>_xlfn.XLOOKUP($L641,Pos!$A:$A,Pos!AB:AB,_xlfn.XLOOKUP($L641,#REF!,#REF!, ""), 0)</f>
        <v>#REF!</v>
      </c>
      <c r="AM641" s="1" t="e">
        <f>_xlfn.XLOOKUP($L641,Pos!$A:$A,Pos!AC:AC,_xlfn.XLOOKUP($L641,#REF!,#REF!, ""), 0)</f>
        <v>#REF!</v>
      </c>
      <c r="AN641" s="1" t="e">
        <f>_xlfn.XLOOKUP($L641,Pos!$A:$A,Pos!AD:AD,_xlfn.XLOOKUP($L641,#REF!,#REF!, ""), 0)</f>
        <v>#REF!</v>
      </c>
      <c r="AO641" s="1" t="e">
        <f>_xlfn.XLOOKUP($L641,Pos!$A:$A,Pos!AE:AE,_xlfn.XLOOKUP($L641,#REF!,#REF!, ""), 0)</f>
        <v>#REF!</v>
      </c>
      <c r="AP641" s="1" t="e">
        <f>_xlfn.XLOOKUP($L641,Pos!$A:$A,Pos!AF:AF,_xlfn.XLOOKUP($L641,#REF!,#REF!, ""), 0)</f>
        <v>#REF!</v>
      </c>
      <c r="AQ641" s="1" t="e">
        <f>_xlfn.XLOOKUP($L641,Pos!$A:$A,Pos!AG:AG,_xlfn.XLOOKUP($L641,#REF!,#REF!, ""), 0)</f>
        <v>#REF!</v>
      </c>
      <c r="AR641" s="1" t="e">
        <f>_xlfn.XLOOKUP($L641,Pos!$A:$A,Pos!AH:AH,_xlfn.XLOOKUP($L641,#REF!,#REF!, ""), 0)</f>
        <v>#REF!</v>
      </c>
      <c r="AS641" s="1" t="e">
        <f>_xlfn.XLOOKUP($L641,Pos!$A:$A,Pos!AI:AI,_xlfn.XLOOKUP($L641,#REF!,#REF!, ""), 0)</f>
        <v>#REF!</v>
      </c>
      <c r="AT641" s="1" t="e">
        <f>_xlfn.XLOOKUP($L641,Pos!$A:$A,Pos!AJ:AJ,_xlfn.XLOOKUP($L641,#REF!,#REF!, ""), 0)</f>
        <v>#REF!</v>
      </c>
      <c r="AU641" s="1" t="e">
        <f>_xlfn.XLOOKUP($L641,Pos!$A:$A,Pos!AK:AK,_xlfn.XLOOKUP($L641,#REF!,#REF!, ""), 0)</f>
        <v>#REF!</v>
      </c>
      <c r="AV641" s="1" t="e">
        <f>_xlfn.XLOOKUP($L641,Pos!$A:$A,Pos!AL:AL,_xlfn.XLOOKUP($L641,#REF!,#REF!, ""), 0)</f>
        <v>#REF!</v>
      </c>
      <c r="AW641" s="1" t="e">
        <f>_xlfn.XLOOKUP($L641,Pos!$A:$A,Pos!AM:AM,_xlfn.XLOOKUP($L641,#REF!,#REF!, ""), 0)</f>
        <v>#REF!</v>
      </c>
      <c r="AX641" s="1" t="e">
        <f>_xlfn.XLOOKUP($L641,Pos!$A:$A,Pos!AN:AN,_xlfn.XLOOKUP($L641,#REF!,#REF!, ""), 0)</f>
        <v>#REF!</v>
      </c>
      <c r="AY641" s="1" t="e">
        <f>_xlfn.XLOOKUP($L641,Pos!$A:$A,Pos!AO:AO,_xlfn.XLOOKUP($L641,#REF!,#REF!, ""), 0)</f>
        <v>#REF!</v>
      </c>
      <c r="AZ641" s="7" t="str">
        <f t="shared" si="188"/>
        <v>OUT</v>
      </c>
      <c r="BA641" s="1">
        <f>IF(OR(_xlfn.XLOOKUP(L641,Pos!B:B,Pos!L:L,FALSE)="ESG Reason",_xlfn.XLOOKUP(L641,Pos!B:B,Pos!L:L,FALSE)="Blacklisted"),1,0)</f>
        <v>0</v>
      </c>
      <c r="BC641" s="11">
        <v>8.8494049048345838E-11</v>
      </c>
      <c r="BD641" s="11">
        <f>_xlfn.XLOOKUP($L641,Pos!$B:$B,Pos!H:H,0, 0)</f>
        <v>0</v>
      </c>
      <c r="BE641" s="11">
        <f>_xlfn.XLOOKUP($L641,Pos!$B:$B,Pos!I:I,0, 0)</f>
        <v>3.2565199565924471E-4</v>
      </c>
      <c r="BF641" s="18">
        <f t="shared" si="189"/>
        <v>3.2565199565924471E-4</v>
      </c>
      <c r="BG641" s="1">
        <f t="shared" si="190"/>
        <v>2</v>
      </c>
      <c r="BH641" s="1">
        <f t="shared" si="191"/>
        <v>7</v>
      </c>
      <c r="BI641" s="18">
        <f t="shared" si="192"/>
        <v>8.8494049048345838E-11</v>
      </c>
      <c r="BJ641" s="3">
        <f t="shared" si="193"/>
        <v>0</v>
      </c>
      <c r="BK641" s="18">
        <f t="shared" si="194"/>
        <v>0</v>
      </c>
    </row>
    <row r="642" spans="3:63" x14ac:dyDescent="0.25">
      <c r="C642" s="3"/>
      <c r="D642" s="3"/>
      <c r="E642" s="3"/>
      <c r="F642" s="3"/>
      <c r="G642" s="51" t="s">
        <v>588</v>
      </c>
      <c r="H642" s="8" t="str">
        <f t="shared" si="184"/>
        <v>0%West Europe</v>
      </c>
      <c r="I642" s="11" cm="1">
        <f t="array" ref="I642">IF(
   AZ642 = "OUT", 0,IF(
   BD642 &gt;= LARGE(IF(ISNUMBER(BD:BD), BD:BD), 3),
   BE642 - 0.001,
   IF(BE642 &gt;=VLOOKUP(P642,mapping!$A:$B,2,FALSE), BE642,VLOOKUP(P642,mapping!$A$2:$B$8,2,FALSE))
))</f>
        <v>0</v>
      </c>
      <c r="J642" s="11" cm="1">
        <f t="array" ref="J642">IF(
    AZ642="OUT",0,IF(IF(
                      BD642&gt;=LARGE(IF(ISNUMBER(BD:BD),BD:BD),3),
                      BE642+0.001,
                      VLOOKUP(H642,mapping!$D:$E,2,FALSE)
                      )&gt;I642,
                   IF(
                      BD642&gt;=LARGE(IF(ISNUMBER(BD:BD),BD:BD),3),
                      BE642+0.001,
                      VLOOKUP(H642,mapping!$D:$E,2,FALSE)
                      ),
                   I642+0.002))</f>
        <v>0</v>
      </c>
      <c r="K642" s="8">
        <f t="shared" si="185"/>
        <v>3.2047460875119069E-4</v>
      </c>
      <c r="L642" s="1" t="str">
        <f>Pos!B348</f>
        <v>GB0000536739</v>
      </c>
      <c r="M642" s="1" t="str">
        <f>_xlfn.XLOOKUP($L642,Pos!B:B,Pos!D:D,, 0)</f>
        <v>Ashtead Group plc</v>
      </c>
      <c r="N642" s="1" t="str">
        <f>_xlfn.XLOOKUP($L642,Pos!B:B,Pos!E:E,, 0)</f>
        <v>Industrial Goods &amp; Services</v>
      </c>
      <c r="O642" s="1" t="str">
        <f t="shared" si="186"/>
        <v>Industrial Goods &amp; Services_West Europe</v>
      </c>
      <c r="P642" s="1" t="str">
        <f>_xlfn.XLOOKUP($L642,Pos!B:B,Pos!F:F,, 0)</f>
        <v>West Europe</v>
      </c>
      <c r="Q642" s="1">
        <v>0</v>
      </c>
      <c r="R642" s="9">
        <f>_xlfn.XLOOKUP($L642,Pos!$B:$B,Pos!N:N,0, 0)</f>
        <v>4</v>
      </c>
      <c r="S642" s="9">
        <f>_xlfn.XLOOKUP($L642,Pos!$B:$B,Pos!O:O,0, 0)</f>
        <v>6.4546669999999997</v>
      </c>
      <c r="T642" s="9">
        <f>_xlfn.XLOOKUP($L642,Pos!$B:$B,Pos!P:P,0, 0)</f>
        <v>5.375</v>
      </c>
      <c r="U642" s="9">
        <f>_xlfn.XLOOKUP($L642,Pos!$B:$B,Pos!Q:Q,0, 0)</f>
        <v>1.8</v>
      </c>
      <c r="V642" s="9">
        <f>_xlfn.XLOOKUP($L642,Pos!$B:$B,Pos!R:R,0, 0)</f>
        <v>5.1666670000000003</v>
      </c>
      <c r="W642" s="9">
        <f>_xlfn.XLOOKUP($L642,Pos!$B:$B,Pos!S:S,0, 0)</f>
        <v>6.5333329999999998</v>
      </c>
      <c r="X642" s="9" t="str">
        <f>_xlfn.XLOOKUP($L642,Pos!$B:$B,Pos!J:J,0, 0)</f>
        <v>Outperform</v>
      </c>
      <c r="Y642" s="1">
        <v>0</v>
      </c>
      <c r="Z642" s="1">
        <v>0</v>
      </c>
      <c r="AA642" s="1">
        <f t="shared" si="187"/>
        <v>0</v>
      </c>
      <c r="AB642" s="9">
        <f>_xlfn.XLOOKUP(L642,Pos!B:B,Pos!K:K,-1,0)</f>
        <v>8.3582089552238799</v>
      </c>
      <c r="AC642" s="1" t="e">
        <f>_xlfn.XLOOKUP($L642,Pos!$A:$A,Pos!S:S,_xlfn.XLOOKUP($L642,#REF!,#REF!, ""), 0)</f>
        <v>#REF!</v>
      </c>
      <c r="AD642" s="1" t="e">
        <f>_xlfn.XLOOKUP($L642,Pos!$A:$A,Pos!T:T,_xlfn.XLOOKUP($L642,#REF!,#REF!, ""), 0)</f>
        <v>#REF!</v>
      </c>
      <c r="AE642" s="1" t="e">
        <f>_xlfn.XLOOKUP($L642,Pos!$A:$A,Pos!U:U,_xlfn.XLOOKUP($L642,#REF!,#REF!, ""), 0)</f>
        <v>#REF!</v>
      </c>
      <c r="AF642" s="1" t="e">
        <f>_xlfn.XLOOKUP($L642,Pos!$A:$A,Pos!V:V,_xlfn.XLOOKUP($L642,#REF!,#REF!, ""), 0)</f>
        <v>#REF!</v>
      </c>
      <c r="AG642" s="1" t="e">
        <f>_xlfn.XLOOKUP($L642,Pos!$A:$A,Pos!W:W,_xlfn.XLOOKUP($L642,#REF!,#REF!, ""), 0)</f>
        <v>#REF!</v>
      </c>
      <c r="AH642" s="1" t="e">
        <f>_xlfn.XLOOKUP($L642,Pos!$A:$A,Pos!X:X,_xlfn.XLOOKUP($L642,#REF!,#REF!, ""), 0)</f>
        <v>#REF!</v>
      </c>
      <c r="AI642" s="1" t="e">
        <f>_xlfn.XLOOKUP($L642,Pos!$A:$A,Pos!Y:Y,_xlfn.XLOOKUP($L642,#REF!,#REF!, ""), 0)</f>
        <v>#REF!</v>
      </c>
      <c r="AJ642" s="1" t="e">
        <f>_xlfn.XLOOKUP($L642,Pos!$A:$A,Pos!Z:Z,_xlfn.XLOOKUP($L642,#REF!,#REF!, ""), 0)</f>
        <v>#REF!</v>
      </c>
      <c r="AK642" s="1" t="e">
        <f>_xlfn.XLOOKUP($L642,Pos!$A:$A,Pos!AA:AA,_xlfn.XLOOKUP($L642,#REF!,#REF!, ""), 0)</f>
        <v>#REF!</v>
      </c>
      <c r="AL642" s="1" t="e">
        <f>_xlfn.XLOOKUP($L642,Pos!$A:$A,Pos!AB:AB,_xlfn.XLOOKUP($L642,#REF!,#REF!, ""), 0)</f>
        <v>#REF!</v>
      </c>
      <c r="AM642" s="1" t="e">
        <f>_xlfn.XLOOKUP($L642,Pos!$A:$A,Pos!AC:AC,_xlfn.XLOOKUP($L642,#REF!,#REF!, ""), 0)</f>
        <v>#REF!</v>
      </c>
      <c r="AN642" s="1" t="e">
        <f>_xlfn.XLOOKUP($L642,Pos!$A:$A,Pos!AD:AD,_xlfn.XLOOKUP($L642,#REF!,#REF!, ""), 0)</f>
        <v>#REF!</v>
      </c>
      <c r="AO642" s="1" t="e">
        <f>_xlfn.XLOOKUP($L642,Pos!$A:$A,Pos!AE:AE,_xlfn.XLOOKUP($L642,#REF!,#REF!, ""), 0)</f>
        <v>#REF!</v>
      </c>
      <c r="AP642" s="1" t="e">
        <f>_xlfn.XLOOKUP($L642,Pos!$A:$A,Pos!AF:AF,_xlfn.XLOOKUP($L642,#REF!,#REF!, ""), 0)</f>
        <v>#REF!</v>
      </c>
      <c r="AQ642" s="1" t="e">
        <f>_xlfn.XLOOKUP($L642,Pos!$A:$A,Pos!AG:AG,_xlfn.XLOOKUP($L642,#REF!,#REF!, ""), 0)</f>
        <v>#REF!</v>
      </c>
      <c r="AR642" s="1" t="e">
        <f>_xlfn.XLOOKUP($L642,Pos!$A:$A,Pos!AH:AH,_xlfn.XLOOKUP($L642,#REF!,#REF!, ""), 0)</f>
        <v>#REF!</v>
      </c>
      <c r="AS642" s="1" t="e">
        <f>_xlfn.XLOOKUP($L642,Pos!$A:$A,Pos!AI:AI,_xlfn.XLOOKUP($L642,#REF!,#REF!, ""), 0)</f>
        <v>#REF!</v>
      </c>
      <c r="AT642" s="1" t="e">
        <f>_xlfn.XLOOKUP($L642,Pos!$A:$A,Pos!AJ:AJ,_xlfn.XLOOKUP($L642,#REF!,#REF!, ""), 0)</f>
        <v>#REF!</v>
      </c>
      <c r="AU642" s="1" t="e">
        <f>_xlfn.XLOOKUP($L642,Pos!$A:$A,Pos!AK:AK,_xlfn.XLOOKUP($L642,#REF!,#REF!, ""), 0)</f>
        <v>#REF!</v>
      </c>
      <c r="AV642" s="1" t="e">
        <f>_xlfn.XLOOKUP($L642,Pos!$A:$A,Pos!AL:AL,_xlfn.XLOOKUP($L642,#REF!,#REF!, ""), 0)</f>
        <v>#REF!</v>
      </c>
      <c r="AW642" s="1" t="e">
        <f>_xlfn.XLOOKUP($L642,Pos!$A:$A,Pos!AM:AM,_xlfn.XLOOKUP($L642,#REF!,#REF!, ""), 0)</f>
        <v>#REF!</v>
      </c>
      <c r="AX642" s="1" t="e">
        <f>_xlfn.XLOOKUP($L642,Pos!$A:$A,Pos!AN:AN,_xlfn.XLOOKUP($L642,#REF!,#REF!, ""), 0)</f>
        <v>#REF!</v>
      </c>
      <c r="AY642" s="1" t="e">
        <f>_xlfn.XLOOKUP($L642,Pos!$A:$A,Pos!AO:AO,_xlfn.XLOOKUP($L642,#REF!,#REF!, ""), 0)</f>
        <v>#REF!</v>
      </c>
      <c r="AZ642" s="7" t="str">
        <f t="shared" si="188"/>
        <v>OUT</v>
      </c>
      <c r="BA642" s="1">
        <f>IF(OR(_xlfn.XLOOKUP(L642,Pos!B:B,Pos!L:L,FALSE)="ESG Reason",_xlfn.XLOOKUP(L642,Pos!B:B,Pos!L:L,FALSE)="Blacklisted"),1,0)</f>
        <v>1</v>
      </c>
      <c r="BC642" s="11">
        <v>1.157027983298872E-10</v>
      </c>
      <c r="BD642" s="11">
        <f>_xlfn.XLOOKUP($L642,Pos!$B:$B,Pos!H:H,0, 0)</f>
        <v>0</v>
      </c>
      <c r="BE642" s="11">
        <f>_xlfn.XLOOKUP($L642,Pos!$B:$B,Pos!I:I,0, 0)</f>
        <v>3.2047460875119069E-4</v>
      </c>
      <c r="BF642" s="18">
        <f t="shared" si="189"/>
        <v>3.2047460875119069E-4</v>
      </c>
      <c r="BG642" s="1">
        <f t="shared" si="190"/>
        <v>2</v>
      </c>
      <c r="BH642" s="1">
        <f t="shared" si="191"/>
        <v>10</v>
      </c>
      <c r="BI642" s="18">
        <f t="shared" si="192"/>
        <v>1.157027983298872E-10</v>
      </c>
      <c r="BJ642" s="3">
        <f t="shared" si="193"/>
        <v>0</v>
      </c>
      <c r="BK642" s="18">
        <f t="shared" si="194"/>
        <v>0</v>
      </c>
    </row>
    <row r="643" spans="3:63" x14ac:dyDescent="0.25">
      <c r="C643" s="3"/>
      <c r="D643" s="3"/>
      <c r="E643" s="3"/>
      <c r="F643" s="3"/>
      <c r="G643" s="51" t="s">
        <v>587</v>
      </c>
      <c r="H643" s="8" t="str">
        <f t="shared" ref="H643:H706" si="195">VLOOKUP(BE643,$A$100:$B$105,2,TRUE) &amp; IF(AND(P643&lt;&gt;"Asia",P643&lt;&gt;"Others"),P643,"Others")</f>
        <v>0%West Europe</v>
      </c>
      <c r="I643" s="11" cm="1">
        <f t="array" ref="I643">IF(
   AZ643 = "OUT", 0,IF(
   BD643 &gt;= LARGE(IF(ISNUMBER(BD:BD), BD:BD), 3),
   BE643 - 0.001,
   IF(BE643 &gt;=VLOOKUP(P643,mapping!$A:$B,2,FALSE), BE643,VLOOKUP(P643,mapping!$A$2:$B$8,2,FALSE))
))</f>
        <v>0</v>
      </c>
      <c r="J643" s="11" cm="1">
        <f t="array" ref="J643">IF(
    AZ643="OUT",0,IF(IF(
                      BD643&gt;=LARGE(IF(ISNUMBER(BD:BD),BD:BD),3),
                      BE643+0.001,
                      VLOOKUP(H643,mapping!$D:$E,2,FALSE)
                      )&gt;I643,
                   IF(
                      BD643&gt;=LARGE(IF(ISNUMBER(BD:BD),BD:BD),3),
                      BE643+0.001,
                      VLOOKUP(H643,mapping!$D:$E,2,FALSE)
                      ),
                   I643+0.002))</f>
        <v>0</v>
      </c>
      <c r="K643" s="8">
        <f t="shared" ref="K643:K706" si="196">BE643</f>
        <v>3.1995602993269471E-4</v>
      </c>
      <c r="L643" s="1" t="str">
        <f>Pos!B174</f>
        <v>CH0030170408</v>
      </c>
      <c r="M643" s="1" t="str">
        <f>_xlfn.XLOOKUP($L643,Pos!B:B,Pos!D:D,, 0)</f>
        <v>Geberit AG</v>
      </c>
      <c r="N643" s="1" t="str">
        <f>_xlfn.XLOOKUP($L643,Pos!B:B,Pos!E:E,, 0)</f>
        <v>Construction</v>
      </c>
      <c r="O643" s="1" t="str">
        <f t="shared" ref="O643:O706" si="197">N643&amp;"_"&amp;P643</f>
        <v>Construction_West Europe</v>
      </c>
      <c r="P643" s="1" t="str">
        <f>_xlfn.XLOOKUP($L643,Pos!B:B,Pos!F:F,, 0)</f>
        <v>West Europe</v>
      </c>
      <c r="Q643" s="1">
        <v>0</v>
      </c>
      <c r="R643" s="9">
        <f>_xlfn.XLOOKUP($L643,Pos!$B:$B,Pos!N:N,0, 0)</f>
        <v>5.42</v>
      </c>
      <c r="S643" s="9">
        <f>_xlfn.XLOOKUP($L643,Pos!$B:$B,Pos!O:O,0, 0)</f>
        <v>1.1265000000000001</v>
      </c>
      <c r="T643" s="9">
        <f>_xlfn.XLOOKUP($L643,Pos!$B:$B,Pos!P:P,0, 0)</f>
        <v>7.8</v>
      </c>
      <c r="U643" s="9">
        <f>_xlfn.XLOOKUP($L643,Pos!$B:$B,Pos!Q:Q,0, 0)</f>
        <v>6.2</v>
      </c>
      <c r="V643" s="9">
        <f>_xlfn.XLOOKUP($L643,Pos!$B:$B,Pos!R:R,0, 0)</f>
        <v>9.033334</v>
      </c>
      <c r="W643" s="9">
        <f>_xlfn.XLOOKUP($L643,Pos!$B:$B,Pos!S:S,0, 0)</f>
        <v>3.306667</v>
      </c>
      <c r="X643" s="9" t="str">
        <f>_xlfn.XLOOKUP($L643,Pos!$B:$B,Pos!J:J,0, 0)</f>
        <v>Hold</v>
      </c>
      <c r="Y643" s="1">
        <v>0</v>
      </c>
      <c r="Z643" s="1">
        <v>0</v>
      </c>
      <c r="AA643" s="1">
        <f t="shared" ref="AA643:AA706" si="198">IF(BE643&gt;0,0,1)</f>
        <v>0</v>
      </c>
      <c r="AB643" s="9">
        <f>_xlfn.XLOOKUP(L643,Pos!B:B,Pos!K:K,-1,0)</f>
        <v>2.1052631578947372</v>
      </c>
      <c r="AC643" s="1" t="e">
        <f>_xlfn.XLOOKUP($L643,Pos!$A:$A,Pos!S:S,_xlfn.XLOOKUP($L643,#REF!,#REF!, ""), 0)</f>
        <v>#REF!</v>
      </c>
      <c r="AD643" s="1" t="e">
        <f>_xlfn.XLOOKUP($L643,Pos!$A:$A,Pos!T:T,_xlfn.XLOOKUP($L643,#REF!,#REF!, ""), 0)</f>
        <v>#REF!</v>
      </c>
      <c r="AE643" s="1" t="e">
        <f>_xlfn.XLOOKUP($L643,Pos!$A:$A,Pos!U:U,_xlfn.XLOOKUP($L643,#REF!,#REF!, ""), 0)</f>
        <v>#REF!</v>
      </c>
      <c r="AF643" s="1" t="e">
        <f>_xlfn.XLOOKUP($L643,Pos!$A:$A,Pos!V:V,_xlfn.XLOOKUP($L643,#REF!,#REF!, ""), 0)</f>
        <v>#REF!</v>
      </c>
      <c r="AG643" s="1" t="e">
        <f>_xlfn.XLOOKUP($L643,Pos!$A:$A,Pos!W:W,_xlfn.XLOOKUP($L643,#REF!,#REF!, ""), 0)</f>
        <v>#REF!</v>
      </c>
      <c r="AH643" s="1" t="e">
        <f>_xlfn.XLOOKUP($L643,Pos!$A:$A,Pos!X:X,_xlfn.XLOOKUP($L643,#REF!,#REF!, ""), 0)</f>
        <v>#REF!</v>
      </c>
      <c r="AI643" s="1" t="e">
        <f>_xlfn.XLOOKUP($L643,Pos!$A:$A,Pos!Y:Y,_xlfn.XLOOKUP($L643,#REF!,#REF!, ""), 0)</f>
        <v>#REF!</v>
      </c>
      <c r="AJ643" s="1" t="e">
        <f>_xlfn.XLOOKUP($L643,Pos!$A:$A,Pos!Z:Z,_xlfn.XLOOKUP($L643,#REF!,#REF!, ""), 0)</f>
        <v>#REF!</v>
      </c>
      <c r="AK643" s="1" t="e">
        <f>_xlfn.XLOOKUP($L643,Pos!$A:$A,Pos!AA:AA,_xlfn.XLOOKUP($L643,#REF!,#REF!, ""), 0)</f>
        <v>#REF!</v>
      </c>
      <c r="AL643" s="1" t="e">
        <f>_xlfn.XLOOKUP($L643,Pos!$A:$A,Pos!AB:AB,_xlfn.XLOOKUP($L643,#REF!,#REF!, ""), 0)</f>
        <v>#REF!</v>
      </c>
      <c r="AM643" s="1" t="e">
        <f>_xlfn.XLOOKUP($L643,Pos!$A:$A,Pos!AC:AC,_xlfn.XLOOKUP($L643,#REF!,#REF!, ""), 0)</f>
        <v>#REF!</v>
      </c>
      <c r="AN643" s="1" t="e">
        <f>_xlfn.XLOOKUP($L643,Pos!$A:$A,Pos!AD:AD,_xlfn.XLOOKUP($L643,#REF!,#REF!, ""), 0)</f>
        <v>#REF!</v>
      </c>
      <c r="AO643" s="1" t="e">
        <f>_xlfn.XLOOKUP($L643,Pos!$A:$A,Pos!AE:AE,_xlfn.XLOOKUP($L643,#REF!,#REF!, ""), 0)</f>
        <v>#REF!</v>
      </c>
      <c r="AP643" s="1" t="e">
        <f>_xlfn.XLOOKUP($L643,Pos!$A:$A,Pos!AF:AF,_xlfn.XLOOKUP($L643,#REF!,#REF!, ""), 0)</f>
        <v>#REF!</v>
      </c>
      <c r="AQ643" s="1" t="e">
        <f>_xlfn.XLOOKUP($L643,Pos!$A:$A,Pos!AG:AG,_xlfn.XLOOKUP($L643,#REF!,#REF!, ""), 0)</f>
        <v>#REF!</v>
      </c>
      <c r="AR643" s="1" t="e">
        <f>_xlfn.XLOOKUP($L643,Pos!$A:$A,Pos!AH:AH,_xlfn.XLOOKUP($L643,#REF!,#REF!, ""), 0)</f>
        <v>#REF!</v>
      </c>
      <c r="AS643" s="1" t="e">
        <f>_xlfn.XLOOKUP($L643,Pos!$A:$A,Pos!AI:AI,_xlfn.XLOOKUP($L643,#REF!,#REF!, ""), 0)</f>
        <v>#REF!</v>
      </c>
      <c r="AT643" s="1" t="e">
        <f>_xlfn.XLOOKUP($L643,Pos!$A:$A,Pos!AJ:AJ,_xlfn.XLOOKUP($L643,#REF!,#REF!, ""), 0)</f>
        <v>#REF!</v>
      </c>
      <c r="AU643" s="1" t="e">
        <f>_xlfn.XLOOKUP($L643,Pos!$A:$A,Pos!AK:AK,_xlfn.XLOOKUP($L643,#REF!,#REF!, ""), 0)</f>
        <v>#REF!</v>
      </c>
      <c r="AV643" s="1" t="e">
        <f>_xlfn.XLOOKUP($L643,Pos!$A:$A,Pos!AL:AL,_xlfn.XLOOKUP($L643,#REF!,#REF!, ""), 0)</f>
        <v>#REF!</v>
      </c>
      <c r="AW643" s="1" t="e">
        <f>_xlfn.XLOOKUP($L643,Pos!$A:$A,Pos!AM:AM,_xlfn.XLOOKUP($L643,#REF!,#REF!, ""), 0)</f>
        <v>#REF!</v>
      </c>
      <c r="AX643" s="1" t="e">
        <f>_xlfn.XLOOKUP($L643,Pos!$A:$A,Pos!AN:AN,_xlfn.XLOOKUP($L643,#REF!,#REF!, ""), 0)</f>
        <v>#REF!</v>
      </c>
      <c r="AY643" s="1" t="e">
        <f>_xlfn.XLOOKUP($L643,Pos!$A:$A,Pos!AO:AO,_xlfn.XLOOKUP($L643,#REF!,#REF!, ""), 0)</f>
        <v>#REF!</v>
      </c>
      <c r="AZ643" s="7" t="str">
        <f t="shared" ref="AZ643:AZ706" si="199">IF(BD643&gt;0,"IN","OUT")</f>
        <v>OUT</v>
      </c>
      <c r="BA643" s="1">
        <f>IF(OR(_xlfn.XLOOKUP(L643,Pos!B:B,Pos!L:L,FALSE)="ESG Reason",_xlfn.XLOOKUP(L643,Pos!B:B,Pos!L:L,FALSE)="Blacklisted"),1,0)</f>
        <v>0</v>
      </c>
      <c r="BC643" s="11">
        <v>8.8848921802191693E-11</v>
      </c>
      <c r="BD643" s="11">
        <f>_xlfn.XLOOKUP($L643,Pos!$B:$B,Pos!H:H,0, 0)</f>
        <v>0</v>
      </c>
      <c r="BE643" s="11">
        <f>_xlfn.XLOOKUP($L643,Pos!$B:$B,Pos!I:I,0, 0)</f>
        <v>3.1995602993269471E-4</v>
      </c>
      <c r="BF643" s="18">
        <f t="shared" ref="BF643:BF706" si="200">ABS(BD643-BE643)</f>
        <v>3.1995602993269471E-4</v>
      </c>
      <c r="BG643" s="1">
        <f t="shared" ref="BG643:BG706" si="201">IFERROR(VLOOKUP(P643,$A$6:$D$8,2,FALSE),3)</f>
        <v>2</v>
      </c>
      <c r="BH643" s="1">
        <f t="shared" ref="BH643:BH706" si="202">IFERROR(VLOOKUP(O643,$A$12:$D$68,2,FALSE),"")</f>
        <v>5</v>
      </c>
      <c r="BI643" s="18">
        <f t="shared" ref="BI643:BI706" si="203">ABS(BC643-BD643)</f>
        <v>8.8848921802191693E-11</v>
      </c>
      <c r="BJ643" s="3">
        <f t="shared" ref="BJ643:BJ706" si="204">IF(BC643&lt;0.0001,0,BC643-BE643)</f>
        <v>0</v>
      </c>
      <c r="BK643" s="18">
        <f t="shared" ref="BK643:BK706" si="205">IF(BC643&lt;0.00001,0,BC643-BD643)</f>
        <v>0</v>
      </c>
    </row>
    <row r="644" spans="3:63" x14ac:dyDescent="0.25">
      <c r="C644" s="3"/>
      <c r="D644" s="3"/>
      <c r="E644" s="3"/>
      <c r="F644" s="3"/>
      <c r="G644" s="51" t="s">
        <v>572</v>
      </c>
      <c r="H644" s="8" t="str">
        <f t="shared" si="195"/>
        <v>0%North America</v>
      </c>
      <c r="I644" s="11" cm="1">
        <f t="array" ref="I644">IF(
   AZ644 = "OUT", 0,IF(
   BD644 &gt;= LARGE(IF(ISNUMBER(BD:BD), BD:BD), 3),
   BE644 - 0.001,
   IF(BE644 &gt;=VLOOKUP(P644,mapping!$A:$B,2,FALSE), BE644,VLOOKUP(P644,mapping!$A$2:$B$8,2,FALSE))
))</f>
        <v>0</v>
      </c>
      <c r="J644" s="11" cm="1">
        <f t="array" ref="J644">IF(
    AZ644="OUT",0,IF(IF(
                      BD644&gt;=LARGE(IF(ISNUMBER(BD:BD),BD:BD),3),
                      BE644+0.001,
                      VLOOKUP(H644,mapping!$D:$E,2,FALSE)
                      )&gt;I644,
                   IF(
                      BD644&gt;=LARGE(IF(ISNUMBER(BD:BD),BD:BD),3),
                      BE644+0.001,
                      VLOOKUP(H644,mapping!$D:$E,2,FALSE)
                      ),
                   I644+0.002))</f>
        <v>0</v>
      </c>
      <c r="K644" s="8">
        <f t="shared" si="196"/>
        <v>3.1879115288370311E-4</v>
      </c>
      <c r="L644" s="1" t="str">
        <f>Pos!B1150</f>
        <v>US6795801009</v>
      </c>
      <c r="M644" s="1" t="str">
        <f>_xlfn.XLOOKUP($L644,Pos!B:B,Pos!D:D,, 0)</f>
        <v>Old Dominion Freight Line, Inc.</v>
      </c>
      <c r="N644" s="1" t="str">
        <f>_xlfn.XLOOKUP($L644,Pos!B:B,Pos!E:E,, 0)</f>
        <v>Industrial Goods &amp; Services</v>
      </c>
      <c r="O644" s="1" t="str">
        <f t="shared" si="197"/>
        <v>Industrial Goods &amp; Services_North America</v>
      </c>
      <c r="P644" s="1" t="str">
        <f>_xlfn.XLOOKUP($L644,Pos!B:B,Pos!F:F,, 0)</f>
        <v>North America</v>
      </c>
      <c r="Q644" s="1">
        <v>0</v>
      </c>
      <c r="R644" s="9">
        <f>_xlfn.XLOOKUP($L644,Pos!$B:$B,Pos!N:N,0, 0)</f>
        <v>4.24</v>
      </c>
      <c r="S644" s="9">
        <f>_xlfn.XLOOKUP($L644,Pos!$B:$B,Pos!O:O,0, 0)</f>
        <v>3.2063329999999999</v>
      </c>
      <c r="T644" s="9">
        <f>_xlfn.XLOOKUP($L644,Pos!$B:$B,Pos!P:P,0, 0)</f>
        <v>7.45</v>
      </c>
      <c r="U644" s="9">
        <f>_xlfn.XLOOKUP($L644,Pos!$B:$B,Pos!Q:Q,0, 0)</f>
        <v>0.4</v>
      </c>
      <c r="V644" s="9">
        <f>_xlfn.XLOOKUP($L644,Pos!$B:$B,Pos!R:R,0, 0)</f>
        <v>3.233333</v>
      </c>
      <c r="W644" s="9">
        <f>_xlfn.XLOOKUP($L644,Pos!$B:$B,Pos!S:S,0, 0)</f>
        <v>1.808333</v>
      </c>
      <c r="X644" s="9" t="str">
        <f>_xlfn.XLOOKUP($L644,Pos!$B:$B,Pos!J:J,0, 0)</f>
        <v>Hold</v>
      </c>
      <c r="Y644" s="1">
        <v>0</v>
      </c>
      <c r="Z644" s="1">
        <v>0</v>
      </c>
      <c r="AA644" s="1">
        <f t="shared" si="198"/>
        <v>0</v>
      </c>
      <c r="AB644" s="9">
        <f>_xlfn.XLOOKUP(L644,Pos!B:B,Pos!K:K,-1,0)</f>
        <v>4.0625</v>
      </c>
      <c r="AC644" s="1" t="e">
        <f>_xlfn.XLOOKUP($L644,Pos!$A:$A,Pos!S:S,_xlfn.XLOOKUP($L644,#REF!,#REF!, ""), 0)</f>
        <v>#REF!</v>
      </c>
      <c r="AD644" s="1" t="e">
        <f>_xlfn.XLOOKUP($L644,Pos!$A:$A,Pos!T:T,_xlfn.XLOOKUP($L644,#REF!,#REF!, ""), 0)</f>
        <v>#REF!</v>
      </c>
      <c r="AE644" s="1" t="e">
        <f>_xlfn.XLOOKUP($L644,Pos!$A:$A,Pos!U:U,_xlfn.XLOOKUP($L644,#REF!,#REF!, ""), 0)</f>
        <v>#REF!</v>
      </c>
      <c r="AF644" s="1" t="e">
        <f>_xlfn.XLOOKUP($L644,Pos!$A:$A,Pos!V:V,_xlfn.XLOOKUP($L644,#REF!,#REF!, ""), 0)</f>
        <v>#REF!</v>
      </c>
      <c r="AG644" s="1" t="e">
        <f>_xlfn.XLOOKUP($L644,Pos!$A:$A,Pos!W:W,_xlfn.XLOOKUP($L644,#REF!,#REF!, ""), 0)</f>
        <v>#REF!</v>
      </c>
      <c r="AH644" s="1" t="e">
        <f>_xlfn.XLOOKUP($L644,Pos!$A:$A,Pos!X:X,_xlfn.XLOOKUP($L644,#REF!,#REF!, ""), 0)</f>
        <v>#REF!</v>
      </c>
      <c r="AI644" s="1" t="e">
        <f>_xlfn.XLOOKUP($L644,Pos!$A:$A,Pos!Y:Y,_xlfn.XLOOKUP($L644,#REF!,#REF!, ""), 0)</f>
        <v>#REF!</v>
      </c>
      <c r="AJ644" s="1" t="e">
        <f>_xlfn.XLOOKUP($L644,Pos!$A:$A,Pos!Z:Z,_xlfn.XLOOKUP($L644,#REF!,#REF!, ""), 0)</f>
        <v>#REF!</v>
      </c>
      <c r="AK644" s="1" t="e">
        <f>_xlfn.XLOOKUP($L644,Pos!$A:$A,Pos!AA:AA,_xlfn.XLOOKUP($L644,#REF!,#REF!, ""), 0)</f>
        <v>#REF!</v>
      </c>
      <c r="AL644" s="1" t="e">
        <f>_xlfn.XLOOKUP($L644,Pos!$A:$A,Pos!AB:AB,_xlfn.XLOOKUP($L644,#REF!,#REF!, ""), 0)</f>
        <v>#REF!</v>
      </c>
      <c r="AM644" s="1" t="e">
        <f>_xlfn.XLOOKUP($L644,Pos!$A:$A,Pos!AC:AC,_xlfn.XLOOKUP($L644,#REF!,#REF!, ""), 0)</f>
        <v>#REF!</v>
      </c>
      <c r="AN644" s="1" t="e">
        <f>_xlfn.XLOOKUP($L644,Pos!$A:$A,Pos!AD:AD,_xlfn.XLOOKUP($L644,#REF!,#REF!, ""), 0)</f>
        <v>#REF!</v>
      </c>
      <c r="AO644" s="1" t="e">
        <f>_xlfn.XLOOKUP($L644,Pos!$A:$A,Pos!AE:AE,_xlfn.XLOOKUP($L644,#REF!,#REF!, ""), 0)</f>
        <v>#REF!</v>
      </c>
      <c r="AP644" s="1" t="e">
        <f>_xlfn.XLOOKUP($L644,Pos!$A:$A,Pos!AF:AF,_xlfn.XLOOKUP($L644,#REF!,#REF!, ""), 0)</f>
        <v>#REF!</v>
      </c>
      <c r="AQ644" s="1" t="e">
        <f>_xlfn.XLOOKUP($L644,Pos!$A:$A,Pos!AG:AG,_xlfn.XLOOKUP($L644,#REF!,#REF!, ""), 0)</f>
        <v>#REF!</v>
      </c>
      <c r="AR644" s="1" t="e">
        <f>_xlfn.XLOOKUP($L644,Pos!$A:$A,Pos!AH:AH,_xlfn.XLOOKUP($L644,#REF!,#REF!, ""), 0)</f>
        <v>#REF!</v>
      </c>
      <c r="AS644" s="1" t="e">
        <f>_xlfn.XLOOKUP($L644,Pos!$A:$A,Pos!AI:AI,_xlfn.XLOOKUP($L644,#REF!,#REF!, ""), 0)</f>
        <v>#REF!</v>
      </c>
      <c r="AT644" s="1" t="e">
        <f>_xlfn.XLOOKUP($L644,Pos!$A:$A,Pos!AJ:AJ,_xlfn.XLOOKUP($L644,#REF!,#REF!, ""), 0)</f>
        <v>#REF!</v>
      </c>
      <c r="AU644" s="1" t="e">
        <f>_xlfn.XLOOKUP($L644,Pos!$A:$A,Pos!AK:AK,_xlfn.XLOOKUP($L644,#REF!,#REF!, ""), 0)</f>
        <v>#REF!</v>
      </c>
      <c r="AV644" s="1" t="e">
        <f>_xlfn.XLOOKUP($L644,Pos!$A:$A,Pos!AL:AL,_xlfn.XLOOKUP($L644,#REF!,#REF!, ""), 0)</f>
        <v>#REF!</v>
      </c>
      <c r="AW644" s="1" t="e">
        <f>_xlfn.XLOOKUP($L644,Pos!$A:$A,Pos!AM:AM,_xlfn.XLOOKUP($L644,#REF!,#REF!, ""), 0)</f>
        <v>#REF!</v>
      </c>
      <c r="AX644" s="1" t="e">
        <f>_xlfn.XLOOKUP($L644,Pos!$A:$A,Pos!AN:AN,_xlfn.XLOOKUP($L644,#REF!,#REF!, ""), 0)</f>
        <v>#REF!</v>
      </c>
      <c r="AY644" s="1" t="e">
        <f>_xlfn.XLOOKUP($L644,Pos!$A:$A,Pos!AO:AO,_xlfn.XLOOKUP($L644,#REF!,#REF!, ""), 0)</f>
        <v>#REF!</v>
      </c>
      <c r="AZ644" s="7" t="str">
        <f t="shared" si="199"/>
        <v>OUT</v>
      </c>
      <c r="BA644" s="1">
        <f>IF(OR(_xlfn.XLOOKUP(L644,Pos!B:B,Pos!L:L,FALSE)="ESG Reason",_xlfn.XLOOKUP(L644,Pos!B:B,Pos!L:L,FALSE)="Blacklisted"),1,0)</f>
        <v>1</v>
      </c>
      <c r="BC644" s="11">
        <v>8.6308018493316782E-11</v>
      </c>
      <c r="BD644" s="11">
        <f>_xlfn.XLOOKUP($L644,Pos!$B:$B,Pos!H:H,0, 0)</f>
        <v>0</v>
      </c>
      <c r="BE644" s="11">
        <f>_xlfn.XLOOKUP($L644,Pos!$B:$B,Pos!I:I,0, 0)</f>
        <v>3.1879115288370311E-4</v>
      </c>
      <c r="BF644" s="18">
        <f t="shared" si="200"/>
        <v>3.1879115288370311E-4</v>
      </c>
      <c r="BG644" s="1">
        <f t="shared" si="201"/>
        <v>1</v>
      </c>
      <c r="BH644" s="1">
        <f t="shared" si="202"/>
        <v>29</v>
      </c>
      <c r="BI644" s="18">
        <f t="shared" si="203"/>
        <v>8.6308018493316782E-11</v>
      </c>
      <c r="BJ644" s="3">
        <f t="shared" si="204"/>
        <v>0</v>
      </c>
      <c r="BK644" s="18">
        <f t="shared" si="205"/>
        <v>0</v>
      </c>
    </row>
    <row r="645" spans="3:63" x14ac:dyDescent="0.25">
      <c r="C645" s="3"/>
      <c r="D645" s="3"/>
      <c r="E645" s="3"/>
      <c r="F645" s="3"/>
      <c r="G645" s="51" t="s">
        <v>598</v>
      </c>
      <c r="H645" s="8" t="str">
        <f t="shared" si="195"/>
        <v>0%North America</v>
      </c>
      <c r="I645" s="11" cm="1">
        <f t="array" ref="I645">IF(
   AZ645 = "OUT", 0,IF(
   BD645 &gt;= LARGE(IF(ISNUMBER(BD:BD), BD:BD), 3),
   BE645 - 0.001,
   IF(BE645 &gt;=VLOOKUP(P645,mapping!$A:$B,2,FALSE), BE645,VLOOKUP(P645,mapping!$A$2:$B$8,2,FALSE))
))</f>
        <v>0</v>
      </c>
      <c r="J645" s="11" cm="1">
        <f t="array" ref="J645">IF(
    AZ645="OUT",0,IF(IF(
                      BD645&gt;=LARGE(IF(ISNUMBER(BD:BD),BD:BD),3),
                      BE645+0.001,
                      VLOOKUP(H645,mapping!$D:$E,2,FALSE)
                      )&gt;I645,
                   IF(
                      BD645&gt;=LARGE(IF(ISNUMBER(BD:BD),BD:BD),3),
                      BE645+0.001,
                      VLOOKUP(H645,mapping!$D:$E,2,FALSE)
                      ),
                   I645+0.002))</f>
        <v>0</v>
      </c>
      <c r="K645" s="8">
        <f t="shared" si="196"/>
        <v>3.1509059043734829E-4</v>
      </c>
      <c r="L645" s="1" t="str">
        <f>Pos!B973</f>
        <v>US2944291051</v>
      </c>
      <c r="M645" s="1" t="str">
        <f>_xlfn.XLOOKUP($L645,Pos!B:B,Pos!D:D,, 0)</f>
        <v>Equifax Inc.</v>
      </c>
      <c r="N645" s="1" t="str">
        <f>_xlfn.XLOOKUP($L645,Pos!B:B,Pos!E:E,, 0)</f>
        <v>Industrial Goods &amp; Services</v>
      </c>
      <c r="O645" s="1" t="str">
        <f t="shared" si="197"/>
        <v>Industrial Goods &amp; Services_North America</v>
      </c>
      <c r="P645" s="1" t="str">
        <f>_xlfn.XLOOKUP($L645,Pos!B:B,Pos!F:F,, 0)</f>
        <v>North America</v>
      </c>
      <c r="Q645" s="1">
        <v>0</v>
      </c>
      <c r="R645" s="9">
        <f>_xlfn.XLOOKUP($L645,Pos!$B:$B,Pos!N:N,0, 0)</f>
        <v>5.27</v>
      </c>
      <c r="S645" s="9">
        <f>_xlfn.XLOOKUP($L645,Pos!$B:$B,Pos!O:O,0, 0)</f>
        <v>2.8944999999999999</v>
      </c>
      <c r="T645" s="9">
        <f>_xlfn.XLOOKUP($L645,Pos!$B:$B,Pos!P:P,0, 0)</f>
        <v>3.875</v>
      </c>
      <c r="U645" s="9">
        <f>_xlfn.XLOOKUP($L645,Pos!$B:$B,Pos!Q:Q,0, 0)</f>
        <v>1.6</v>
      </c>
      <c r="V645" s="9">
        <f>_xlfn.XLOOKUP($L645,Pos!$B:$B,Pos!R:R,0, 0)</f>
        <v>3.7</v>
      </c>
      <c r="W645" s="9">
        <f>_xlfn.XLOOKUP($L645,Pos!$B:$B,Pos!S:S,0, 0)</f>
        <v>4.2233330000000002</v>
      </c>
      <c r="X645" s="9" t="str">
        <f>_xlfn.XLOOKUP($L645,Pos!$B:$B,Pos!J:J,0, 0)</f>
        <v>Outperform</v>
      </c>
      <c r="Y645" s="1">
        <v>0</v>
      </c>
      <c r="Z645" s="1">
        <v>0</v>
      </c>
      <c r="AA645" s="1">
        <f t="shared" si="198"/>
        <v>0</v>
      </c>
      <c r="AB645" s="9">
        <f>_xlfn.XLOOKUP(L645,Pos!B:B,Pos!K:K,-1,0)</f>
        <v>3.645833333333333</v>
      </c>
      <c r="AC645" s="1" t="e">
        <f>_xlfn.XLOOKUP($L645,Pos!$A:$A,Pos!S:S,_xlfn.XLOOKUP($L645,#REF!,#REF!, ""), 0)</f>
        <v>#REF!</v>
      </c>
      <c r="AD645" s="1" t="e">
        <f>_xlfn.XLOOKUP($L645,Pos!$A:$A,Pos!T:T,_xlfn.XLOOKUP($L645,#REF!,#REF!, ""), 0)</f>
        <v>#REF!</v>
      </c>
      <c r="AE645" s="1" t="e">
        <f>_xlfn.XLOOKUP($L645,Pos!$A:$A,Pos!U:U,_xlfn.XLOOKUP($L645,#REF!,#REF!, ""), 0)</f>
        <v>#REF!</v>
      </c>
      <c r="AF645" s="1" t="e">
        <f>_xlfn.XLOOKUP($L645,Pos!$A:$A,Pos!V:V,_xlfn.XLOOKUP($L645,#REF!,#REF!, ""), 0)</f>
        <v>#REF!</v>
      </c>
      <c r="AG645" s="1" t="e">
        <f>_xlfn.XLOOKUP($L645,Pos!$A:$A,Pos!W:W,_xlfn.XLOOKUP($L645,#REF!,#REF!, ""), 0)</f>
        <v>#REF!</v>
      </c>
      <c r="AH645" s="1" t="e">
        <f>_xlfn.XLOOKUP($L645,Pos!$A:$A,Pos!X:X,_xlfn.XLOOKUP($L645,#REF!,#REF!, ""), 0)</f>
        <v>#REF!</v>
      </c>
      <c r="AI645" s="1" t="e">
        <f>_xlfn.XLOOKUP($L645,Pos!$A:$A,Pos!Y:Y,_xlfn.XLOOKUP($L645,#REF!,#REF!, ""), 0)</f>
        <v>#REF!</v>
      </c>
      <c r="AJ645" s="1" t="e">
        <f>_xlfn.XLOOKUP($L645,Pos!$A:$A,Pos!Z:Z,_xlfn.XLOOKUP($L645,#REF!,#REF!, ""), 0)</f>
        <v>#REF!</v>
      </c>
      <c r="AK645" s="1" t="e">
        <f>_xlfn.XLOOKUP($L645,Pos!$A:$A,Pos!AA:AA,_xlfn.XLOOKUP($L645,#REF!,#REF!, ""), 0)</f>
        <v>#REF!</v>
      </c>
      <c r="AL645" s="1" t="e">
        <f>_xlfn.XLOOKUP($L645,Pos!$A:$A,Pos!AB:AB,_xlfn.XLOOKUP($L645,#REF!,#REF!, ""), 0)</f>
        <v>#REF!</v>
      </c>
      <c r="AM645" s="1" t="e">
        <f>_xlfn.XLOOKUP($L645,Pos!$A:$A,Pos!AC:AC,_xlfn.XLOOKUP($L645,#REF!,#REF!, ""), 0)</f>
        <v>#REF!</v>
      </c>
      <c r="AN645" s="1" t="e">
        <f>_xlfn.XLOOKUP($L645,Pos!$A:$A,Pos!AD:AD,_xlfn.XLOOKUP($L645,#REF!,#REF!, ""), 0)</f>
        <v>#REF!</v>
      </c>
      <c r="AO645" s="1" t="e">
        <f>_xlfn.XLOOKUP($L645,Pos!$A:$A,Pos!AE:AE,_xlfn.XLOOKUP($L645,#REF!,#REF!, ""), 0)</f>
        <v>#REF!</v>
      </c>
      <c r="AP645" s="1" t="e">
        <f>_xlfn.XLOOKUP($L645,Pos!$A:$A,Pos!AF:AF,_xlfn.XLOOKUP($L645,#REF!,#REF!, ""), 0)</f>
        <v>#REF!</v>
      </c>
      <c r="AQ645" s="1" t="e">
        <f>_xlfn.XLOOKUP($L645,Pos!$A:$A,Pos!AG:AG,_xlfn.XLOOKUP($L645,#REF!,#REF!, ""), 0)</f>
        <v>#REF!</v>
      </c>
      <c r="AR645" s="1" t="e">
        <f>_xlfn.XLOOKUP($L645,Pos!$A:$A,Pos!AH:AH,_xlfn.XLOOKUP($L645,#REF!,#REF!, ""), 0)</f>
        <v>#REF!</v>
      </c>
      <c r="AS645" s="1" t="e">
        <f>_xlfn.XLOOKUP($L645,Pos!$A:$A,Pos!AI:AI,_xlfn.XLOOKUP($L645,#REF!,#REF!, ""), 0)</f>
        <v>#REF!</v>
      </c>
      <c r="AT645" s="1" t="e">
        <f>_xlfn.XLOOKUP($L645,Pos!$A:$A,Pos!AJ:AJ,_xlfn.XLOOKUP($L645,#REF!,#REF!, ""), 0)</f>
        <v>#REF!</v>
      </c>
      <c r="AU645" s="1" t="e">
        <f>_xlfn.XLOOKUP($L645,Pos!$A:$A,Pos!AK:AK,_xlfn.XLOOKUP($L645,#REF!,#REF!, ""), 0)</f>
        <v>#REF!</v>
      </c>
      <c r="AV645" s="1" t="e">
        <f>_xlfn.XLOOKUP($L645,Pos!$A:$A,Pos!AL:AL,_xlfn.XLOOKUP($L645,#REF!,#REF!, ""), 0)</f>
        <v>#REF!</v>
      </c>
      <c r="AW645" s="1" t="e">
        <f>_xlfn.XLOOKUP($L645,Pos!$A:$A,Pos!AM:AM,_xlfn.XLOOKUP($L645,#REF!,#REF!, ""), 0)</f>
        <v>#REF!</v>
      </c>
      <c r="AX645" s="1" t="e">
        <f>_xlfn.XLOOKUP($L645,Pos!$A:$A,Pos!AN:AN,_xlfn.XLOOKUP($L645,#REF!,#REF!, ""), 0)</f>
        <v>#REF!</v>
      </c>
      <c r="AY645" s="1" t="e">
        <f>_xlfn.XLOOKUP($L645,Pos!$A:$A,Pos!AO:AO,_xlfn.XLOOKUP($L645,#REF!,#REF!, ""), 0)</f>
        <v>#REF!</v>
      </c>
      <c r="AZ645" s="7" t="str">
        <f t="shared" si="199"/>
        <v>OUT</v>
      </c>
      <c r="BA645" s="1">
        <f>IF(OR(_xlfn.XLOOKUP(L645,Pos!B:B,Pos!L:L,FALSE)="ESG Reason",_xlfn.XLOOKUP(L645,Pos!B:B,Pos!L:L,FALSE)="Blacklisted"),1,0)</f>
        <v>0</v>
      </c>
      <c r="BC645" s="11">
        <v>8.6308018493316963E-11</v>
      </c>
      <c r="BD645" s="11">
        <f>_xlfn.XLOOKUP($L645,Pos!$B:$B,Pos!H:H,0, 0)</f>
        <v>0</v>
      </c>
      <c r="BE645" s="11">
        <f>_xlfn.XLOOKUP($L645,Pos!$B:$B,Pos!I:I,0, 0)</f>
        <v>3.1509059043734829E-4</v>
      </c>
      <c r="BF645" s="18">
        <f t="shared" si="200"/>
        <v>3.1509059043734829E-4</v>
      </c>
      <c r="BG645" s="1">
        <f t="shared" si="201"/>
        <v>1</v>
      </c>
      <c r="BH645" s="1">
        <f t="shared" si="202"/>
        <v>29</v>
      </c>
      <c r="BI645" s="18">
        <f t="shared" si="203"/>
        <v>8.6308018493316963E-11</v>
      </c>
      <c r="BJ645" s="3">
        <f t="shared" si="204"/>
        <v>0</v>
      </c>
      <c r="BK645" s="18">
        <f t="shared" si="205"/>
        <v>0</v>
      </c>
    </row>
    <row r="646" spans="3:63" x14ac:dyDescent="0.25">
      <c r="C646" s="3"/>
      <c r="D646" s="3"/>
      <c r="E646" s="3"/>
      <c r="F646" s="3"/>
      <c r="G646" s="51" t="s">
        <v>589</v>
      </c>
      <c r="H646" s="8" t="str">
        <f t="shared" si="195"/>
        <v>0%North America</v>
      </c>
      <c r="I646" s="11" cm="1">
        <f t="array" ref="I646">IF(
   AZ646 = "OUT", 0,IF(
   BD646 &gt;= LARGE(IF(ISNUMBER(BD:BD), BD:BD), 3),
   BE646 - 0.001,
   IF(BE646 &gt;=VLOOKUP(P646,mapping!$A:$B,2,FALSE), BE646,VLOOKUP(P646,mapping!$A$2:$B$8,2,FALSE))
))</f>
        <v>0</v>
      </c>
      <c r="J646" s="11" cm="1">
        <f t="array" ref="J646">IF(
    AZ646="OUT",0,IF(IF(
                      BD646&gt;=LARGE(IF(ISNUMBER(BD:BD),BD:BD),3),
                      BE646+0.001,
                      VLOOKUP(H646,mapping!$D:$E,2,FALSE)
                      )&gt;I646,
                   IF(
                      BD646&gt;=LARGE(IF(ISNUMBER(BD:BD),BD:BD),3),
                      BE646+0.001,
                      VLOOKUP(H646,mapping!$D:$E,2,FALSE)
                      ),
                   I646+0.002))</f>
        <v>0</v>
      </c>
      <c r="K646" s="8">
        <f t="shared" si="196"/>
        <v>3.1415734859445823E-4</v>
      </c>
      <c r="L646" s="1" t="str">
        <f>Pos!B1229</f>
        <v>US8581191009</v>
      </c>
      <c r="M646" s="1" t="str">
        <f>_xlfn.XLOOKUP($L646,Pos!B:B,Pos!D:D,, 0)</f>
        <v>Steel Dynamics, Inc.</v>
      </c>
      <c r="N646" s="1" t="str">
        <f>_xlfn.XLOOKUP($L646,Pos!B:B,Pos!E:E,, 0)</f>
        <v>Basic Resources</v>
      </c>
      <c r="O646" s="1" t="str">
        <f t="shared" si="197"/>
        <v>Basic Resources_North America</v>
      </c>
      <c r="P646" s="1" t="str">
        <f>_xlfn.XLOOKUP($L646,Pos!B:B,Pos!F:F,, 0)</f>
        <v>North America</v>
      </c>
      <c r="Q646" s="1">
        <v>0</v>
      </c>
      <c r="R646" s="9">
        <f>_xlfn.XLOOKUP($L646,Pos!$B:$B,Pos!N:N,0, 0)</f>
        <v>5.44</v>
      </c>
      <c r="S646" s="9">
        <f>_xlfn.XLOOKUP($L646,Pos!$B:$B,Pos!O:O,0, 0)</f>
        <v>5.3456669999999997</v>
      </c>
      <c r="T646" s="9">
        <f>_xlfn.XLOOKUP($L646,Pos!$B:$B,Pos!P:P,0, 0)</f>
        <v>5</v>
      </c>
      <c r="U646" s="9">
        <f>_xlfn.XLOOKUP($L646,Pos!$B:$B,Pos!Q:Q,0, 0)</f>
        <v>4.5</v>
      </c>
      <c r="V646" s="9">
        <f>_xlfn.XLOOKUP($L646,Pos!$B:$B,Pos!R:R,0, 0)</f>
        <v>7.7</v>
      </c>
      <c r="W646" s="9">
        <f>_xlfn.XLOOKUP($L646,Pos!$B:$B,Pos!S:S,0, 0)</f>
        <v>2.0433330000000001</v>
      </c>
      <c r="X646" s="9" t="str">
        <f>_xlfn.XLOOKUP($L646,Pos!$B:$B,Pos!J:J,0, 0)</f>
        <v>Outperform</v>
      </c>
      <c r="Y646" s="1">
        <v>0</v>
      </c>
      <c r="Z646" s="1">
        <v>0</v>
      </c>
      <c r="AA646" s="1">
        <f t="shared" si="198"/>
        <v>0</v>
      </c>
      <c r="AB646" s="9">
        <f>_xlfn.XLOOKUP(L646,Pos!B:B,Pos!K:K,-1,0)</f>
        <v>1.25</v>
      </c>
      <c r="AC646" s="1" t="e">
        <f>_xlfn.XLOOKUP($L646,Pos!$A:$A,Pos!S:S,_xlfn.XLOOKUP($L646,#REF!,#REF!, ""), 0)</f>
        <v>#REF!</v>
      </c>
      <c r="AD646" s="1" t="e">
        <f>_xlfn.XLOOKUP($L646,Pos!$A:$A,Pos!T:T,_xlfn.XLOOKUP($L646,#REF!,#REF!, ""), 0)</f>
        <v>#REF!</v>
      </c>
      <c r="AE646" s="1" t="e">
        <f>_xlfn.XLOOKUP($L646,Pos!$A:$A,Pos!U:U,_xlfn.XLOOKUP($L646,#REF!,#REF!, ""), 0)</f>
        <v>#REF!</v>
      </c>
      <c r="AF646" s="1" t="e">
        <f>_xlfn.XLOOKUP($L646,Pos!$A:$A,Pos!V:V,_xlfn.XLOOKUP($L646,#REF!,#REF!, ""), 0)</f>
        <v>#REF!</v>
      </c>
      <c r="AG646" s="1" t="e">
        <f>_xlfn.XLOOKUP($L646,Pos!$A:$A,Pos!W:W,_xlfn.XLOOKUP($L646,#REF!,#REF!, ""), 0)</f>
        <v>#REF!</v>
      </c>
      <c r="AH646" s="1" t="e">
        <f>_xlfn.XLOOKUP($L646,Pos!$A:$A,Pos!X:X,_xlfn.XLOOKUP($L646,#REF!,#REF!, ""), 0)</f>
        <v>#REF!</v>
      </c>
      <c r="AI646" s="1" t="e">
        <f>_xlfn.XLOOKUP($L646,Pos!$A:$A,Pos!Y:Y,_xlfn.XLOOKUP($L646,#REF!,#REF!, ""), 0)</f>
        <v>#REF!</v>
      </c>
      <c r="AJ646" s="1" t="e">
        <f>_xlfn.XLOOKUP($L646,Pos!$A:$A,Pos!Z:Z,_xlfn.XLOOKUP($L646,#REF!,#REF!, ""), 0)</f>
        <v>#REF!</v>
      </c>
      <c r="AK646" s="1" t="e">
        <f>_xlfn.XLOOKUP($L646,Pos!$A:$A,Pos!AA:AA,_xlfn.XLOOKUP($L646,#REF!,#REF!, ""), 0)</f>
        <v>#REF!</v>
      </c>
      <c r="AL646" s="1" t="e">
        <f>_xlfn.XLOOKUP($L646,Pos!$A:$A,Pos!AB:AB,_xlfn.XLOOKUP($L646,#REF!,#REF!, ""), 0)</f>
        <v>#REF!</v>
      </c>
      <c r="AM646" s="1" t="e">
        <f>_xlfn.XLOOKUP($L646,Pos!$A:$A,Pos!AC:AC,_xlfn.XLOOKUP($L646,#REF!,#REF!, ""), 0)</f>
        <v>#REF!</v>
      </c>
      <c r="AN646" s="1" t="e">
        <f>_xlfn.XLOOKUP($L646,Pos!$A:$A,Pos!AD:AD,_xlfn.XLOOKUP($L646,#REF!,#REF!, ""), 0)</f>
        <v>#REF!</v>
      </c>
      <c r="AO646" s="1" t="e">
        <f>_xlfn.XLOOKUP($L646,Pos!$A:$A,Pos!AE:AE,_xlfn.XLOOKUP($L646,#REF!,#REF!, ""), 0)</f>
        <v>#REF!</v>
      </c>
      <c r="AP646" s="1" t="e">
        <f>_xlfn.XLOOKUP($L646,Pos!$A:$A,Pos!AF:AF,_xlfn.XLOOKUP($L646,#REF!,#REF!, ""), 0)</f>
        <v>#REF!</v>
      </c>
      <c r="AQ646" s="1" t="e">
        <f>_xlfn.XLOOKUP($L646,Pos!$A:$A,Pos!AG:AG,_xlfn.XLOOKUP($L646,#REF!,#REF!, ""), 0)</f>
        <v>#REF!</v>
      </c>
      <c r="AR646" s="1" t="e">
        <f>_xlfn.XLOOKUP($L646,Pos!$A:$A,Pos!AH:AH,_xlfn.XLOOKUP($L646,#REF!,#REF!, ""), 0)</f>
        <v>#REF!</v>
      </c>
      <c r="AS646" s="1" t="e">
        <f>_xlfn.XLOOKUP($L646,Pos!$A:$A,Pos!AI:AI,_xlfn.XLOOKUP($L646,#REF!,#REF!, ""), 0)</f>
        <v>#REF!</v>
      </c>
      <c r="AT646" s="1" t="e">
        <f>_xlfn.XLOOKUP($L646,Pos!$A:$A,Pos!AJ:AJ,_xlfn.XLOOKUP($L646,#REF!,#REF!, ""), 0)</f>
        <v>#REF!</v>
      </c>
      <c r="AU646" s="1" t="e">
        <f>_xlfn.XLOOKUP($L646,Pos!$A:$A,Pos!AK:AK,_xlfn.XLOOKUP($L646,#REF!,#REF!, ""), 0)</f>
        <v>#REF!</v>
      </c>
      <c r="AV646" s="1" t="e">
        <f>_xlfn.XLOOKUP($L646,Pos!$A:$A,Pos!AL:AL,_xlfn.XLOOKUP($L646,#REF!,#REF!, ""), 0)</f>
        <v>#REF!</v>
      </c>
      <c r="AW646" s="1" t="e">
        <f>_xlfn.XLOOKUP($L646,Pos!$A:$A,Pos!AM:AM,_xlfn.XLOOKUP($L646,#REF!,#REF!, ""), 0)</f>
        <v>#REF!</v>
      </c>
      <c r="AX646" s="1" t="e">
        <f>_xlfn.XLOOKUP($L646,Pos!$A:$A,Pos!AN:AN,_xlfn.XLOOKUP($L646,#REF!,#REF!, ""), 0)</f>
        <v>#REF!</v>
      </c>
      <c r="AY646" s="1" t="e">
        <f>_xlfn.XLOOKUP($L646,Pos!$A:$A,Pos!AO:AO,_xlfn.XLOOKUP($L646,#REF!,#REF!, ""), 0)</f>
        <v>#REF!</v>
      </c>
      <c r="AZ646" s="7" t="str">
        <f t="shared" si="199"/>
        <v>OUT</v>
      </c>
      <c r="BA646" s="1">
        <f>IF(OR(_xlfn.XLOOKUP(L646,Pos!B:B,Pos!L:L,FALSE)="ESG Reason",_xlfn.XLOOKUP(L646,Pos!B:B,Pos!L:L,FALSE)="Blacklisted"),1,0)</f>
        <v>0</v>
      </c>
      <c r="BC646" s="11">
        <v>8.792365405271911E-11</v>
      </c>
      <c r="BD646" s="11">
        <f>_xlfn.XLOOKUP($L646,Pos!$B:$B,Pos!H:H,0, 0)</f>
        <v>0</v>
      </c>
      <c r="BE646" s="11">
        <f>_xlfn.XLOOKUP($L646,Pos!$B:$B,Pos!I:I,0, 0)</f>
        <v>3.1415734859445823E-4</v>
      </c>
      <c r="BF646" s="18">
        <f t="shared" si="200"/>
        <v>3.1415734859445823E-4</v>
      </c>
      <c r="BG646" s="1">
        <f t="shared" si="201"/>
        <v>1</v>
      </c>
      <c r="BH646" s="1">
        <f t="shared" si="202"/>
        <v>22</v>
      </c>
      <c r="BI646" s="18">
        <f t="shared" si="203"/>
        <v>8.792365405271911E-11</v>
      </c>
      <c r="BJ646" s="3">
        <f t="shared" si="204"/>
        <v>0</v>
      </c>
      <c r="BK646" s="18">
        <f t="shared" si="205"/>
        <v>0</v>
      </c>
    </row>
    <row r="647" spans="3:63" x14ac:dyDescent="0.25">
      <c r="C647" s="3"/>
      <c r="D647" s="3"/>
      <c r="E647" s="3"/>
      <c r="F647" s="3"/>
      <c r="G647" s="51" t="s">
        <v>596</v>
      </c>
      <c r="H647" s="8" t="str">
        <f t="shared" si="195"/>
        <v>0%North America</v>
      </c>
      <c r="I647" s="11" cm="1">
        <f t="array" ref="I647">IF(
   AZ647 = "OUT", 0,IF(
   BD647 &gt;= LARGE(IF(ISNUMBER(BD:BD), BD:BD), 3),
   BE647 - 0.001,
   IF(BE647 &gt;=VLOOKUP(P647,mapping!$A:$B,2,FALSE), BE647,VLOOKUP(P647,mapping!$A$2:$B$8,2,FALSE))
))</f>
        <v>0</v>
      </c>
      <c r="J647" s="11" cm="1">
        <f t="array" ref="J647">IF(
    AZ647="OUT",0,IF(IF(
                      BD647&gt;=LARGE(IF(ISNUMBER(BD:BD),BD:BD),3),
                      BE647+0.001,
                      VLOOKUP(H647,mapping!$D:$E,2,FALSE)
                      )&gt;I647,
                   IF(
                      BD647&gt;=LARGE(IF(ISNUMBER(BD:BD),BD:BD),3),
                      BE647+0.001,
                      VLOOKUP(H647,mapping!$D:$E,2,FALSE)
                      ),
                   I647+0.002))</f>
        <v>0</v>
      </c>
      <c r="K647" s="8">
        <f t="shared" si="196"/>
        <v>3.1376448888393709E-4</v>
      </c>
      <c r="L647" s="1" t="str">
        <f>Pos!B849</f>
        <v>US0534841012</v>
      </c>
      <c r="M647" s="1" t="str">
        <f>_xlfn.XLOOKUP($L647,Pos!B:B,Pos!D:D,, 0)</f>
        <v>AvalonBay Communities, Inc.</v>
      </c>
      <c r="N647" s="1" t="str">
        <f>_xlfn.XLOOKUP($L647,Pos!B:B,Pos!E:E,, 0)</f>
        <v>Real Estate</v>
      </c>
      <c r="O647" s="1" t="str">
        <f t="shared" si="197"/>
        <v>Real Estate_North America</v>
      </c>
      <c r="P647" s="1" t="str">
        <f>_xlfn.XLOOKUP($L647,Pos!B:B,Pos!F:F,, 0)</f>
        <v>North America</v>
      </c>
      <c r="Q647" s="1">
        <v>0</v>
      </c>
      <c r="R647" s="9">
        <f>_xlfn.XLOOKUP($L647,Pos!$B:$B,Pos!N:N,0, 0)</f>
        <v>5.34</v>
      </c>
      <c r="S647" s="9">
        <f>_xlfn.XLOOKUP($L647,Pos!$B:$B,Pos!O:O,0, 0)</f>
        <v>5.3574999999999999</v>
      </c>
      <c r="T647" s="9">
        <f>_xlfn.XLOOKUP($L647,Pos!$B:$B,Pos!P:P,0, 0)</f>
        <v>5.85</v>
      </c>
      <c r="U647" s="9">
        <f>_xlfn.XLOOKUP($L647,Pos!$B:$B,Pos!Q:Q,0, 0)</f>
        <v>1.2</v>
      </c>
      <c r="V647" s="9">
        <f>_xlfn.XLOOKUP($L647,Pos!$B:$B,Pos!R:R,0, 0)</f>
        <v>5.9</v>
      </c>
      <c r="W647" s="9">
        <f>_xlfn.XLOOKUP($L647,Pos!$B:$B,Pos!S:S,0, 0)</f>
        <v>5.3483330000000002</v>
      </c>
      <c r="X647" s="9" t="str">
        <f>_xlfn.XLOOKUP($L647,Pos!$B:$B,Pos!J:J,0, 0)</f>
        <v>Outperform</v>
      </c>
      <c r="Y647" s="1">
        <v>0</v>
      </c>
      <c r="Z647" s="1">
        <v>0</v>
      </c>
      <c r="AA647" s="1">
        <f t="shared" si="198"/>
        <v>0</v>
      </c>
      <c r="AB647" s="9">
        <f>_xlfn.XLOOKUP(L647,Pos!B:B,Pos!K:K,-1,0)</f>
        <v>6</v>
      </c>
      <c r="AC647" s="1" t="e">
        <f>_xlfn.XLOOKUP($L647,Pos!$A:$A,Pos!S:S,_xlfn.XLOOKUP($L647,#REF!,#REF!, ""), 0)</f>
        <v>#REF!</v>
      </c>
      <c r="AD647" s="1" t="e">
        <f>_xlfn.XLOOKUP($L647,Pos!$A:$A,Pos!T:T,_xlfn.XLOOKUP($L647,#REF!,#REF!, ""), 0)</f>
        <v>#REF!</v>
      </c>
      <c r="AE647" s="1" t="e">
        <f>_xlfn.XLOOKUP($L647,Pos!$A:$A,Pos!U:U,_xlfn.XLOOKUP($L647,#REF!,#REF!, ""), 0)</f>
        <v>#REF!</v>
      </c>
      <c r="AF647" s="1" t="e">
        <f>_xlfn.XLOOKUP($L647,Pos!$A:$A,Pos!V:V,_xlfn.XLOOKUP($L647,#REF!,#REF!, ""), 0)</f>
        <v>#REF!</v>
      </c>
      <c r="AG647" s="1" t="e">
        <f>_xlfn.XLOOKUP($L647,Pos!$A:$A,Pos!W:W,_xlfn.XLOOKUP($L647,#REF!,#REF!, ""), 0)</f>
        <v>#REF!</v>
      </c>
      <c r="AH647" s="1" t="e">
        <f>_xlfn.XLOOKUP($L647,Pos!$A:$A,Pos!X:X,_xlfn.XLOOKUP($L647,#REF!,#REF!, ""), 0)</f>
        <v>#REF!</v>
      </c>
      <c r="AI647" s="1" t="e">
        <f>_xlfn.XLOOKUP($L647,Pos!$A:$A,Pos!Y:Y,_xlfn.XLOOKUP($L647,#REF!,#REF!, ""), 0)</f>
        <v>#REF!</v>
      </c>
      <c r="AJ647" s="1" t="e">
        <f>_xlfn.XLOOKUP($L647,Pos!$A:$A,Pos!Z:Z,_xlfn.XLOOKUP($L647,#REF!,#REF!, ""), 0)</f>
        <v>#REF!</v>
      </c>
      <c r="AK647" s="1" t="e">
        <f>_xlfn.XLOOKUP($L647,Pos!$A:$A,Pos!AA:AA,_xlfn.XLOOKUP($L647,#REF!,#REF!, ""), 0)</f>
        <v>#REF!</v>
      </c>
      <c r="AL647" s="1" t="e">
        <f>_xlfn.XLOOKUP($L647,Pos!$A:$A,Pos!AB:AB,_xlfn.XLOOKUP($L647,#REF!,#REF!, ""), 0)</f>
        <v>#REF!</v>
      </c>
      <c r="AM647" s="1" t="e">
        <f>_xlfn.XLOOKUP($L647,Pos!$A:$A,Pos!AC:AC,_xlfn.XLOOKUP($L647,#REF!,#REF!, ""), 0)</f>
        <v>#REF!</v>
      </c>
      <c r="AN647" s="1" t="e">
        <f>_xlfn.XLOOKUP($L647,Pos!$A:$A,Pos!AD:AD,_xlfn.XLOOKUP($L647,#REF!,#REF!, ""), 0)</f>
        <v>#REF!</v>
      </c>
      <c r="AO647" s="1" t="e">
        <f>_xlfn.XLOOKUP($L647,Pos!$A:$A,Pos!AE:AE,_xlfn.XLOOKUP($L647,#REF!,#REF!, ""), 0)</f>
        <v>#REF!</v>
      </c>
      <c r="AP647" s="1" t="e">
        <f>_xlfn.XLOOKUP($L647,Pos!$A:$A,Pos!AF:AF,_xlfn.XLOOKUP($L647,#REF!,#REF!, ""), 0)</f>
        <v>#REF!</v>
      </c>
      <c r="AQ647" s="1" t="e">
        <f>_xlfn.XLOOKUP($L647,Pos!$A:$A,Pos!AG:AG,_xlfn.XLOOKUP($L647,#REF!,#REF!, ""), 0)</f>
        <v>#REF!</v>
      </c>
      <c r="AR647" s="1" t="e">
        <f>_xlfn.XLOOKUP($L647,Pos!$A:$A,Pos!AH:AH,_xlfn.XLOOKUP($L647,#REF!,#REF!, ""), 0)</f>
        <v>#REF!</v>
      </c>
      <c r="AS647" s="1" t="e">
        <f>_xlfn.XLOOKUP($L647,Pos!$A:$A,Pos!AI:AI,_xlfn.XLOOKUP($L647,#REF!,#REF!, ""), 0)</f>
        <v>#REF!</v>
      </c>
      <c r="AT647" s="1" t="e">
        <f>_xlfn.XLOOKUP($L647,Pos!$A:$A,Pos!AJ:AJ,_xlfn.XLOOKUP($L647,#REF!,#REF!, ""), 0)</f>
        <v>#REF!</v>
      </c>
      <c r="AU647" s="1" t="e">
        <f>_xlfn.XLOOKUP($L647,Pos!$A:$A,Pos!AK:AK,_xlfn.XLOOKUP($L647,#REF!,#REF!, ""), 0)</f>
        <v>#REF!</v>
      </c>
      <c r="AV647" s="1" t="e">
        <f>_xlfn.XLOOKUP($L647,Pos!$A:$A,Pos!AL:AL,_xlfn.XLOOKUP($L647,#REF!,#REF!, ""), 0)</f>
        <v>#REF!</v>
      </c>
      <c r="AW647" s="1" t="e">
        <f>_xlfn.XLOOKUP($L647,Pos!$A:$A,Pos!AM:AM,_xlfn.XLOOKUP($L647,#REF!,#REF!, ""), 0)</f>
        <v>#REF!</v>
      </c>
      <c r="AX647" s="1" t="e">
        <f>_xlfn.XLOOKUP($L647,Pos!$A:$A,Pos!AN:AN,_xlfn.XLOOKUP($L647,#REF!,#REF!, ""), 0)</f>
        <v>#REF!</v>
      </c>
      <c r="AY647" s="1" t="e">
        <f>_xlfn.XLOOKUP($L647,Pos!$A:$A,Pos!AO:AO,_xlfn.XLOOKUP($L647,#REF!,#REF!, ""), 0)</f>
        <v>#REF!</v>
      </c>
      <c r="AZ647" s="7" t="str">
        <f t="shared" si="199"/>
        <v>OUT</v>
      </c>
      <c r="BA647" s="1">
        <f>IF(OR(_xlfn.XLOOKUP(L647,Pos!B:B,Pos!L:L,FALSE)="ESG Reason",_xlfn.XLOOKUP(L647,Pos!B:B,Pos!L:L,FALSE)="Blacklisted"),1,0)</f>
        <v>0</v>
      </c>
      <c r="BC647" s="11">
        <v>9.66194744764625E-11</v>
      </c>
      <c r="BD647" s="11">
        <f>_xlfn.XLOOKUP($L647,Pos!$B:$B,Pos!H:H,0, 0)</f>
        <v>0</v>
      </c>
      <c r="BE647" s="11">
        <f>_xlfn.XLOOKUP($L647,Pos!$B:$B,Pos!I:I,0, 0)</f>
        <v>3.1376448888393709E-4</v>
      </c>
      <c r="BF647" s="18">
        <f t="shared" si="200"/>
        <v>3.1376448888393709E-4</v>
      </c>
      <c r="BG647" s="1">
        <f t="shared" si="201"/>
        <v>1</v>
      </c>
      <c r="BH647" s="1">
        <f t="shared" si="202"/>
        <v>33</v>
      </c>
      <c r="BI647" s="18">
        <f t="shared" si="203"/>
        <v>9.66194744764625E-11</v>
      </c>
      <c r="BJ647" s="3">
        <f t="shared" si="204"/>
        <v>0</v>
      </c>
      <c r="BK647" s="18">
        <f t="shared" si="205"/>
        <v>0</v>
      </c>
    </row>
    <row r="648" spans="3:63" x14ac:dyDescent="0.25">
      <c r="C648" s="3"/>
      <c r="D648" s="3"/>
      <c r="E648" s="3"/>
      <c r="F648" s="3"/>
      <c r="G648" s="51" t="s">
        <v>585</v>
      </c>
      <c r="H648" s="8" t="str">
        <f t="shared" si="195"/>
        <v>0%North America</v>
      </c>
      <c r="I648" s="11" cm="1">
        <f t="array" ref="I648">IF(
   AZ648 = "OUT", 0,IF(
   BD648 &gt;= LARGE(IF(ISNUMBER(BD:BD), BD:BD), 3),
   BE648 - 0.001,
   IF(BE648 &gt;=VLOOKUP(P648,mapping!$A:$B,2,FALSE), BE648,VLOOKUP(P648,mapping!$A$2:$B$8,2,FALSE))
))</f>
        <v>0</v>
      </c>
      <c r="J648" s="11" cm="1">
        <f t="array" ref="J648">IF(
    AZ648="OUT",0,IF(IF(
                      BD648&gt;=LARGE(IF(ISNUMBER(BD:BD),BD:BD),3),
                      BE648+0.001,
                      VLOOKUP(H648,mapping!$D:$E,2,FALSE)
                      )&gt;I648,
                   IF(
                      BD648&gt;=LARGE(IF(ISNUMBER(BD:BD),BD:BD),3),
                      BE648+0.001,
                      VLOOKUP(H648,mapping!$D:$E,2,FALSE)
                      ),
                   I648+0.002))</f>
        <v>0</v>
      </c>
      <c r="K648" s="8">
        <f t="shared" si="196"/>
        <v>3.1350694974071111E-4</v>
      </c>
      <c r="L648" s="1" t="str">
        <f>Pos!B1266</f>
        <v>US90384S3031</v>
      </c>
      <c r="M648" s="1" t="str">
        <f>_xlfn.XLOOKUP($L648,Pos!B:B,Pos!D:D,, 0)</f>
        <v>Ulta Beauty Inc.</v>
      </c>
      <c r="N648" s="1" t="str">
        <f>_xlfn.XLOOKUP($L648,Pos!B:B,Pos!E:E,, 0)</f>
        <v>Retail</v>
      </c>
      <c r="O648" s="1" t="str">
        <f t="shared" si="197"/>
        <v>Retail_North America</v>
      </c>
      <c r="P648" s="1" t="str">
        <f>_xlfn.XLOOKUP($L648,Pos!B:B,Pos!F:F,, 0)</f>
        <v>North America</v>
      </c>
      <c r="Q648" s="1">
        <v>0</v>
      </c>
      <c r="R648" s="9">
        <f>_xlfn.XLOOKUP($L648,Pos!$B:$B,Pos!N:N,0, 0)</f>
        <v>0</v>
      </c>
      <c r="S648" s="9">
        <f>_xlfn.XLOOKUP($L648,Pos!$B:$B,Pos!O:O,0, 0)</f>
        <v>5.0875000000000004</v>
      </c>
      <c r="T648" s="9">
        <f>_xlfn.XLOOKUP($L648,Pos!$B:$B,Pos!P:P,0, 0)</f>
        <v>7.4</v>
      </c>
      <c r="U648" s="9">
        <f>_xlfn.XLOOKUP($L648,Pos!$B:$B,Pos!Q:Q,0, 0)</f>
        <v>7.8</v>
      </c>
      <c r="V648" s="9">
        <f>_xlfn.XLOOKUP($L648,Pos!$B:$B,Pos!R:R,0, 0)</f>
        <v>5.0333329999999998</v>
      </c>
      <c r="W648" s="9">
        <f>_xlfn.XLOOKUP($L648,Pos!$B:$B,Pos!S:S,0, 0)</f>
        <v>4.76</v>
      </c>
      <c r="X648" s="9" t="str">
        <f>_xlfn.XLOOKUP($L648,Pos!$B:$B,Pos!J:J,0, 0)</f>
        <v>Outperform</v>
      </c>
      <c r="Y648" s="1">
        <v>0</v>
      </c>
      <c r="Z648" s="1">
        <v>0</v>
      </c>
      <c r="AA648" s="1">
        <f t="shared" si="198"/>
        <v>0</v>
      </c>
      <c r="AB648" s="9">
        <f>_xlfn.XLOOKUP(L648,Pos!B:B,Pos!K:K,-1,0)</f>
        <v>7.4074074074074074</v>
      </c>
      <c r="AC648" s="1" t="e">
        <f>_xlfn.XLOOKUP($L648,Pos!$A:$A,Pos!S:S,_xlfn.XLOOKUP($L648,#REF!,#REF!, ""), 0)</f>
        <v>#REF!</v>
      </c>
      <c r="AD648" s="1" t="e">
        <f>_xlfn.XLOOKUP($L648,Pos!$A:$A,Pos!T:T,_xlfn.XLOOKUP($L648,#REF!,#REF!, ""), 0)</f>
        <v>#REF!</v>
      </c>
      <c r="AE648" s="1" t="e">
        <f>_xlfn.XLOOKUP($L648,Pos!$A:$A,Pos!U:U,_xlfn.XLOOKUP($L648,#REF!,#REF!, ""), 0)</f>
        <v>#REF!</v>
      </c>
      <c r="AF648" s="1" t="e">
        <f>_xlfn.XLOOKUP($L648,Pos!$A:$A,Pos!V:V,_xlfn.XLOOKUP($L648,#REF!,#REF!, ""), 0)</f>
        <v>#REF!</v>
      </c>
      <c r="AG648" s="1" t="e">
        <f>_xlfn.XLOOKUP($L648,Pos!$A:$A,Pos!W:W,_xlfn.XLOOKUP($L648,#REF!,#REF!, ""), 0)</f>
        <v>#REF!</v>
      </c>
      <c r="AH648" s="1" t="e">
        <f>_xlfn.XLOOKUP($L648,Pos!$A:$A,Pos!X:X,_xlfn.XLOOKUP($L648,#REF!,#REF!, ""), 0)</f>
        <v>#REF!</v>
      </c>
      <c r="AI648" s="1" t="e">
        <f>_xlfn.XLOOKUP($L648,Pos!$A:$A,Pos!Y:Y,_xlfn.XLOOKUP($L648,#REF!,#REF!, ""), 0)</f>
        <v>#REF!</v>
      </c>
      <c r="AJ648" s="1" t="e">
        <f>_xlfn.XLOOKUP($L648,Pos!$A:$A,Pos!Z:Z,_xlfn.XLOOKUP($L648,#REF!,#REF!, ""), 0)</f>
        <v>#REF!</v>
      </c>
      <c r="AK648" s="1" t="e">
        <f>_xlfn.XLOOKUP($L648,Pos!$A:$A,Pos!AA:AA,_xlfn.XLOOKUP($L648,#REF!,#REF!, ""), 0)</f>
        <v>#REF!</v>
      </c>
      <c r="AL648" s="1" t="e">
        <f>_xlfn.XLOOKUP($L648,Pos!$A:$A,Pos!AB:AB,_xlfn.XLOOKUP($L648,#REF!,#REF!, ""), 0)</f>
        <v>#REF!</v>
      </c>
      <c r="AM648" s="1" t="e">
        <f>_xlfn.XLOOKUP($L648,Pos!$A:$A,Pos!AC:AC,_xlfn.XLOOKUP($L648,#REF!,#REF!, ""), 0)</f>
        <v>#REF!</v>
      </c>
      <c r="AN648" s="1" t="e">
        <f>_xlfn.XLOOKUP($L648,Pos!$A:$A,Pos!AD:AD,_xlfn.XLOOKUP($L648,#REF!,#REF!, ""), 0)</f>
        <v>#REF!</v>
      </c>
      <c r="AO648" s="1" t="e">
        <f>_xlfn.XLOOKUP($L648,Pos!$A:$A,Pos!AE:AE,_xlfn.XLOOKUP($L648,#REF!,#REF!, ""), 0)</f>
        <v>#REF!</v>
      </c>
      <c r="AP648" s="1" t="e">
        <f>_xlfn.XLOOKUP($L648,Pos!$A:$A,Pos!AF:AF,_xlfn.XLOOKUP($L648,#REF!,#REF!, ""), 0)</f>
        <v>#REF!</v>
      </c>
      <c r="AQ648" s="1" t="e">
        <f>_xlfn.XLOOKUP($L648,Pos!$A:$A,Pos!AG:AG,_xlfn.XLOOKUP($L648,#REF!,#REF!, ""), 0)</f>
        <v>#REF!</v>
      </c>
      <c r="AR648" s="1" t="e">
        <f>_xlfn.XLOOKUP($L648,Pos!$A:$A,Pos!AH:AH,_xlfn.XLOOKUP($L648,#REF!,#REF!, ""), 0)</f>
        <v>#REF!</v>
      </c>
      <c r="AS648" s="1" t="e">
        <f>_xlfn.XLOOKUP($L648,Pos!$A:$A,Pos!AI:AI,_xlfn.XLOOKUP($L648,#REF!,#REF!, ""), 0)</f>
        <v>#REF!</v>
      </c>
      <c r="AT648" s="1" t="e">
        <f>_xlfn.XLOOKUP($L648,Pos!$A:$A,Pos!AJ:AJ,_xlfn.XLOOKUP($L648,#REF!,#REF!, ""), 0)</f>
        <v>#REF!</v>
      </c>
      <c r="AU648" s="1" t="e">
        <f>_xlfn.XLOOKUP($L648,Pos!$A:$A,Pos!AK:AK,_xlfn.XLOOKUP($L648,#REF!,#REF!, ""), 0)</f>
        <v>#REF!</v>
      </c>
      <c r="AV648" s="1" t="e">
        <f>_xlfn.XLOOKUP($L648,Pos!$A:$A,Pos!AL:AL,_xlfn.XLOOKUP($L648,#REF!,#REF!, ""), 0)</f>
        <v>#REF!</v>
      </c>
      <c r="AW648" s="1" t="e">
        <f>_xlfn.XLOOKUP($L648,Pos!$A:$A,Pos!AM:AM,_xlfn.XLOOKUP($L648,#REF!,#REF!, ""), 0)</f>
        <v>#REF!</v>
      </c>
      <c r="AX648" s="1" t="e">
        <f>_xlfn.XLOOKUP($L648,Pos!$A:$A,Pos!AN:AN,_xlfn.XLOOKUP($L648,#REF!,#REF!, ""), 0)</f>
        <v>#REF!</v>
      </c>
      <c r="AY648" s="1" t="e">
        <f>_xlfn.XLOOKUP($L648,Pos!$A:$A,Pos!AO:AO,_xlfn.XLOOKUP($L648,#REF!,#REF!, ""), 0)</f>
        <v>#REF!</v>
      </c>
      <c r="AZ648" s="7" t="str">
        <f t="shared" si="199"/>
        <v>OUT</v>
      </c>
      <c r="BA648" s="1">
        <f>IF(OR(_xlfn.XLOOKUP(L648,Pos!B:B,Pos!L:L,FALSE)="ESG Reason",_xlfn.XLOOKUP(L648,Pos!B:B,Pos!L:L,FALSE)="Blacklisted"),1,0)</f>
        <v>1</v>
      </c>
      <c r="BC648" s="11">
        <v>2.0074831905517209E-10</v>
      </c>
      <c r="BD648" s="11">
        <f>_xlfn.XLOOKUP($L648,Pos!$B:$B,Pos!H:H,0, 0)</f>
        <v>0</v>
      </c>
      <c r="BE648" s="11">
        <f>_xlfn.XLOOKUP($L648,Pos!$B:$B,Pos!I:I,0, 0)</f>
        <v>3.1350694974071111E-4</v>
      </c>
      <c r="BF648" s="18">
        <f t="shared" si="200"/>
        <v>3.1350694974071111E-4</v>
      </c>
      <c r="BG648" s="1">
        <f t="shared" si="201"/>
        <v>1</v>
      </c>
      <c r="BH648" s="1">
        <f t="shared" si="202"/>
        <v>34</v>
      </c>
      <c r="BI648" s="18">
        <f t="shared" si="203"/>
        <v>2.0074831905517209E-10</v>
      </c>
      <c r="BJ648" s="3">
        <f t="shared" si="204"/>
        <v>0</v>
      </c>
      <c r="BK648" s="18">
        <f t="shared" si="205"/>
        <v>0</v>
      </c>
    </row>
    <row r="649" spans="3:63" x14ac:dyDescent="0.25">
      <c r="C649" s="3"/>
      <c r="D649" s="3"/>
      <c r="E649" s="3"/>
      <c r="F649" s="3"/>
      <c r="G649" s="51" t="s">
        <v>605</v>
      </c>
      <c r="H649" s="8" t="str">
        <f t="shared" si="195"/>
        <v>0%Others</v>
      </c>
      <c r="I649" s="11" cm="1">
        <f t="array" ref="I649">IF(
   AZ649 = "OUT", 0,IF(
   BD649 &gt;= LARGE(IF(ISNUMBER(BD:BD), BD:BD), 3),
   BE649 - 0.001,
   IF(BE649 &gt;=VLOOKUP(P649,mapping!$A:$B,2,FALSE), BE649,VLOOKUP(P649,mapping!$A$2:$B$8,2,FALSE))
))</f>
        <v>0</v>
      </c>
      <c r="J649" s="11" cm="1">
        <f t="array" ref="J649">IF(
    AZ649="OUT",0,IF(IF(
                      BD649&gt;=LARGE(IF(ISNUMBER(BD:BD),BD:BD),3),
                      BE649+0.001,
                      VLOOKUP(H649,mapping!$D:$E,2,FALSE)
                      )&gt;I649,
                   IF(
                      BD649&gt;=LARGE(IF(ISNUMBER(BD:BD),BD:BD),3),
                      BE649+0.001,
                      VLOOKUP(H649,mapping!$D:$E,2,FALSE)
                      ),
                   I649+0.002))</f>
        <v>0</v>
      </c>
      <c r="K649" s="8">
        <f t="shared" si="196"/>
        <v>3.1320060317927359E-4</v>
      </c>
      <c r="L649" s="1" t="str">
        <f>Pos!B600</f>
        <v>JP3548600000</v>
      </c>
      <c r="M649" s="1" t="str">
        <f>_xlfn.XLOOKUP($L649,Pos!B:B,Pos!D:D,, 0)</f>
        <v>Disco Corporation</v>
      </c>
      <c r="N649" s="1" t="str">
        <f>_xlfn.XLOOKUP($L649,Pos!B:B,Pos!E:E,, 0)</f>
        <v>Technology</v>
      </c>
      <c r="O649" s="1" t="str">
        <f t="shared" si="197"/>
        <v>Technology_Others</v>
      </c>
      <c r="P649" s="1" t="str">
        <f>_xlfn.XLOOKUP($L649,Pos!B:B,Pos!F:F,, 0)</f>
        <v>Others</v>
      </c>
      <c r="Q649" s="1">
        <v>0</v>
      </c>
      <c r="R649" s="9">
        <f>_xlfn.XLOOKUP($L649,Pos!$B:$B,Pos!N:N,0, 0)</f>
        <v>4.9000000000000004</v>
      </c>
      <c r="S649" s="9">
        <f>_xlfn.XLOOKUP($L649,Pos!$B:$B,Pos!O:O,0, 0)</f>
        <v>1.5116670000000001</v>
      </c>
      <c r="T649" s="9">
        <f>_xlfn.XLOOKUP($L649,Pos!$B:$B,Pos!P:P,0, 0)</f>
        <v>7.0750000000000002</v>
      </c>
      <c r="U649" s="9">
        <f>_xlfn.XLOOKUP($L649,Pos!$B:$B,Pos!Q:Q,0, 0)</f>
        <v>4.2</v>
      </c>
      <c r="V649" s="9">
        <f>_xlfn.XLOOKUP($L649,Pos!$B:$B,Pos!R:R,0, 0)</f>
        <v>2.5666669999999998</v>
      </c>
      <c r="W649" s="9">
        <f>_xlfn.XLOOKUP($L649,Pos!$B:$B,Pos!S:S,0, 0)</f>
        <v>5.7149999999999999</v>
      </c>
      <c r="X649" s="9" t="str">
        <f>_xlfn.XLOOKUP($L649,Pos!$B:$B,Pos!J:J,0, 0)</f>
        <v>Outperform</v>
      </c>
      <c r="Y649" s="1">
        <v>0</v>
      </c>
      <c r="Z649" s="1">
        <v>0</v>
      </c>
      <c r="AA649" s="1">
        <f t="shared" si="198"/>
        <v>0</v>
      </c>
      <c r="AB649" s="9">
        <f>_xlfn.XLOOKUP(L649,Pos!B:B,Pos!K:K,-1,0)</f>
        <v>2.333333333333333</v>
      </c>
      <c r="AC649" s="1" t="e">
        <f>_xlfn.XLOOKUP($L649,Pos!$A:$A,Pos!S:S,_xlfn.XLOOKUP($L649,#REF!,#REF!, ""), 0)</f>
        <v>#REF!</v>
      </c>
      <c r="AD649" s="1" t="e">
        <f>_xlfn.XLOOKUP($L649,Pos!$A:$A,Pos!T:T,_xlfn.XLOOKUP($L649,#REF!,#REF!, ""), 0)</f>
        <v>#REF!</v>
      </c>
      <c r="AE649" s="1" t="e">
        <f>_xlfn.XLOOKUP($L649,Pos!$A:$A,Pos!U:U,_xlfn.XLOOKUP($L649,#REF!,#REF!, ""), 0)</f>
        <v>#REF!</v>
      </c>
      <c r="AF649" s="1" t="e">
        <f>_xlfn.XLOOKUP($L649,Pos!$A:$A,Pos!V:V,_xlfn.XLOOKUP($L649,#REF!,#REF!, ""), 0)</f>
        <v>#REF!</v>
      </c>
      <c r="AG649" s="1" t="e">
        <f>_xlfn.XLOOKUP($L649,Pos!$A:$A,Pos!W:W,_xlfn.XLOOKUP($L649,#REF!,#REF!, ""), 0)</f>
        <v>#REF!</v>
      </c>
      <c r="AH649" s="1" t="e">
        <f>_xlfn.XLOOKUP($L649,Pos!$A:$A,Pos!X:X,_xlfn.XLOOKUP($L649,#REF!,#REF!, ""), 0)</f>
        <v>#REF!</v>
      </c>
      <c r="AI649" s="1" t="e">
        <f>_xlfn.XLOOKUP($L649,Pos!$A:$A,Pos!Y:Y,_xlfn.XLOOKUP($L649,#REF!,#REF!, ""), 0)</f>
        <v>#REF!</v>
      </c>
      <c r="AJ649" s="1" t="e">
        <f>_xlfn.XLOOKUP($L649,Pos!$A:$A,Pos!Z:Z,_xlfn.XLOOKUP($L649,#REF!,#REF!, ""), 0)</f>
        <v>#REF!</v>
      </c>
      <c r="AK649" s="1" t="e">
        <f>_xlfn.XLOOKUP($L649,Pos!$A:$A,Pos!AA:AA,_xlfn.XLOOKUP($L649,#REF!,#REF!, ""), 0)</f>
        <v>#REF!</v>
      </c>
      <c r="AL649" s="1" t="e">
        <f>_xlfn.XLOOKUP($L649,Pos!$A:$A,Pos!AB:AB,_xlfn.XLOOKUP($L649,#REF!,#REF!, ""), 0)</f>
        <v>#REF!</v>
      </c>
      <c r="AM649" s="1" t="e">
        <f>_xlfn.XLOOKUP($L649,Pos!$A:$A,Pos!AC:AC,_xlfn.XLOOKUP($L649,#REF!,#REF!, ""), 0)</f>
        <v>#REF!</v>
      </c>
      <c r="AN649" s="1" t="e">
        <f>_xlfn.XLOOKUP($L649,Pos!$A:$A,Pos!AD:AD,_xlfn.XLOOKUP($L649,#REF!,#REF!, ""), 0)</f>
        <v>#REF!</v>
      </c>
      <c r="AO649" s="1" t="e">
        <f>_xlfn.XLOOKUP($L649,Pos!$A:$A,Pos!AE:AE,_xlfn.XLOOKUP($L649,#REF!,#REF!, ""), 0)</f>
        <v>#REF!</v>
      </c>
      <c r="AP649" s="1" t="e">
        <f>_xlfn.XLOOKUP($L649,Pos!$A:$A,Pos!AF:AF,_xlfn.XLOOKUP($L649,#REF!,#REF!, ""), 0)</f>
        <v>#REF!</v>
      </c>
      <c r="AQ649" s="1" t="e">
        <f>_xlfn.XLOOKUP($L649,Pos!$A:$A,Pos!AG:AG,_xlfn.XLOOKUP($L649,#REF!,#REF!, ""), 0)</f>
        <v>#REF!</v>
      </c>
      <c r="AR649" s="1" t="e">
        <f>_xlfn.XLOOKUP($L649,Pos!$A:$A,Pos!AH:AH,_xlfn.XLOOKUP($L649,#REF!,#REF!, ""), 0)</f>
        <v>#REF!</v>
      </c>
      <c r="AS649" s="1" t="e">
        <f>_xlfn.XLOOKUP($L649,Pos!$A:$A,Pos!AI:AI,_xlfn.XLOOKUP($L649,#REF!,#REF!, ""), 0)</f>
        <v>#REF!</v>
      </c>
      <c r="AT649" s="1" t="e">
        <f>_xlfn.XLOOKUP($L649,Pos!$A:$A,Pos!AJ:AJ,_xlfn.XLOOKUP($L649,#REF!,#REF!, ""), 0)</f>
        <v>#REF!</v>
      </c>
      <c r="AU649" s="1" t="e">
        <f>_xlfn.XLOOKUP($L649,Pos!$A:$A,Pos!AK:AK,_xlfn.XLOOKUP($L649,#REF!,#REF!, ""), 0)</f>
        <v>#REF!</v>
      </c>
      <c r="AV649" s="1" t="e">
        <f>_xlfn.XLOOKUP($L649,Pos!$A:$A,Pos!AL:AL,_xlfn.XLOOKUP($L649,#REF!,#REF!, ""), 0)</f>
        <v>#REF!</v>
      </c>
      <c r="AW649" s="1" t="e">
        <f>_xlfn.XLOOKUP($L649,Pos!$A:$A,Pos!AM:AM,_xlfn.XLOOKUP($L649,#REF!,#REF!, ""), 0)</f>
        <v>#REF!</v>
      </c>
      <c r="AX649" s="1" t="e">
        <f>_xlfn.XLOOKUP($L649,Pos!$A:$A,Pos!AN:AN,_xlfn.XLOOKUP($L649,#REF!,#REF!, ""), 0)</f>
        <v>#REF!</v>
      </c>
      <c r="AY649" s="1" t="e">
        <f>_xlfn.XLOOKUP($L649,Pos!$A:$A,Pos!AO:AO,_xlfn.XLOOKUP($L649,#REF!,#REF!, ""), 0)</f>
        <v>#REF!</v>
      </c>
      <c r="AZ649" s="7" t="str">
        <f t="shared" si="199"/>
        <v>OUT</v>
      </c>
      <c r="BA649" s="1">
        <f>IF(OR(_xlfn.XLOOKUP(L649,Pos!B:B,Pos!L:L,FALSE)="ESG Reason",_xlfn.XLOOKUP(L649,Pos!B:B,Pos!L:L,FALSE)="Blacklisted"),1,0)</f>
        <v>0</v>
      </c>
      <c r="BC649" s="11">
        <v>9.3201660071330408E-11</v>
      </c>
      <c r="BD649" s="11">
        <f>_xlfn.XLOOKUP($L649,Pos!$B:$B,Pos!H:H,0, 0)</f>
        <v>0</v>
      </c>
      <c r="BE649" s="11">
        <f>_xlfn.XLOOKUP($L649,Pos!$B:$B,Pos!I:I,0, 0)</f>
        <v>3.1320060317927359E-4</v>
      </c>
      <c r="BF649" s="18">
        <f t="shared" si="200"/>
        <v>3.1320060317927359E-4</v>
      </c>
      <c r="BG649" s="1">
        <f t="shared" si="201"/>
        <v>3</v>
      </c>
      <c r="BH649" s="1">
        <f t="shared" si="202"/>
        <v>54</v>
      </c>
      <c r="BI649" s="18">
        <f t="shared" si="203"/>
        <v>9.3201660071330408E-11</v>
      </c>
      <c r="BJ649" s="3">
        <f t="shared" si="204"/>
        <v>0</v>
      </c>
      <c r="BK649" s="18">
        <f t="shared" si="205"/>
        <v>0</v>
      </c>
    </row>
    <row r="650" spans="3:63" x14ac:dyDescent="0.25">
      <c r="C650" s="3"/>
      <c r="D650" s="3"/>
      <c r="E650" s="3"/>
      <c r="F650" s="3"/>
      <c r="G650" s="51" t="s">
        <v>1007</v>
      </c>
      <c r="H650" s="8" t="str">
        <f t="shared" si="195"/>
        <v>0%West Europe</v>
      </c>
      <c r="I650" s="11" cm="1">
        <f t="array" ref="I650">IF(
   AZ650 = "OUT", 0,IF(
   BD650 &gt;= LARGE(IF(ISNUMBER(BD:BD), BD:BD), 3),
   BE650 - 0.001,
   IF(BE650 &gt;=VLOOKUP(P650,mapping!$A:$B,2,FALSE), BE650,VLOOKUP(P650,mapping!$A$2:$B$8,2,FALSE))
))</f>
        <v>0</v>
      </c>
      <c r="J650" s="11" cm="1">
        <f t="array" ref="J650">IF(
    AZ650="OUT",0,IF(IF(
                      BD650&gt;=LARGE(IF(ISNUMBER(BD:BD),BD:BD),3),
                      BE650+0.001,
                      VLOOKUP(H650,mapping!$D:$E,2,FALSE)
                      )&gt;I650,
                   IF(
                      BD650&gt;=LARGE(IF(ISNUMBER(BD:BD),BD:BD),3),
                      BE650+0.001,
                      VLOOKUP(H650,mapping!$D:$E,2,FALSE)
                      ),
                   I650+0.002))</f>
        <v>0</v>
      </c>
      <c r="K650" s="8">
        <f t="shared" si="196"/>
        <v>3.1272023016765631E-4</v>
      </c>
      <c r="L650" s="1" t="str">
        <f>Pos!B156</f>
        <v>CH0010570767</v>
      </c>
      <c r="M650" s="1" t="str">
        <f>_xlfn.XLOOKUP($L650,Pos!B:B,Pos!D:D,, 0)</f>
        <v>Chocoladefabriken Lindt &amp; Spruengli AG Partizipsch.</v>
      </c>
      <c r="N650" s="1" t="str">
        <f>_xlfn.XLOOKUP($L650,Pos!B:B,Pos!E:E,, 0)</f>
        <v>Food, Beverage &amp; Tobacco</v>
      </c>
      <c r="O650" s="1" t="str">
        <f t="shared" si="197"/>
        <v>Food, Beverage &amp; Tobacco_West Europe</v>
      </c>
      <c r="P650" s="1" t="str">
        <f>_xlfn.XLOOKUP($L650,Pos!B:B,Pos!F:F,, 0)</f>
        <v>West Europe</v>
      </c>
      <c r="Q650" s="1">
        <v>0</v>
      </c>
      <c r="R650" s="9">
        <f>_xlfn.XLOOKUP($L650,Pos!$B:$B,Pos!N:N,0, 0)</f>
        <v>5.0999999999999996</v>
      </c>
      <c r="S650" s="9">
        <f>_xlfn.XLOOKUP($L650,Pos!$B:$B,Pos!O:O,0, 0)</f>
        <v>3.2313329999999998</v>
      </c>
      <c r="T650" s="9">
        <f>_xlfn.XLOOKUP($L650,Pos!$B:$B,Pos!P:P,0, 0)</f>
        <v>5.25</v>
      </c>
      <c r="U650" s="9">
        <f>_xlfn.XLOOKUP($L650,Pos!$B:$B,Pos!Q:Q,0, 0)</f>
        <v>7.5</v>
      </c>
      <c r="V650" s="9">
        <f>_xlfn.XLOOKUP($L650,Pos!$B:$B,Pos!R:R,0, 0)</f>
        <v>3.7</v>
      </c>
      <c r="W650" s="9">
        <f>_xlfn.XLOOKUP($L650,Pos!$B:$B,Pos!S:S,0, 0)</f>
        <v>6.806667</v>
      </c>
      <c r="X650" s="9" t="str">
        <f>_xlfn.XLOOKUP($L650,Pos!$B:$B,Pos!J:J,0, 0)</f>
        <v>Hold</v>
      </c>
      <c r="Y650" s="1">
        <v>0</v>
      </c>
      <c r="Z650" s="1">
        <v>0</v>
      </c>
      <c r="AA650" s="1">
        <f t="shared" si="198"/>
        <v>0</v>
      </c>
      <c r="AB650" s="9">
        <f>_xlfn.XLOOKUP(L650,Pos!B:B,Pos!K:K,-1,0)</f>
        <v>4.545454545454545</v>
      </c>
      <c r="AC650" s="1" t="e">
        <f>_xlfn.XLOOKUP($L650,Pos!$A:$A,Pos!S:S,_xlfn.XLOOKUP($L650,#REF!,#REF!, ""), 0)</f>
        <v>#REF!</v>
      </c>
      <c r="AD650" s="1" t="e">
        <f>_xlfn.XLOOKUP($L650,Pos!$A:$A,Pos!T:T,_xlfn.XLOOKUP($L650,#REF!,#REF!, ""), 0)</f>
        <v>#REF!</v>
      </c>
      <c r="AE650" s="1" t="e">
        <f>_xlfn.XLOOKUP($L650,Pos!$A:$A,Pos!U:U,_xlfn.XLOOKUP($L650,#REF!,#REF!, ""), 0)</f>
        <v>#REF!</v>
      </c>
      <c r="AF650" s="1" t="e">
        <f>_xlfn.XLOOKUP($L650,Pos!$A:$A,Pos!V:V,_xlfn.XLOOKUP($L650,#REF!,#REF!, ""), 0)</f>
        <v>#REF!</v>
      </c>
      <c r="AG650" s="1" t="e">
        <f>_xlfn.XLOOKUP($L650,Pos!$A:$A,Pos!W:W,_xlfn.XLOOKUP($L650,#REF!,#REF!, ""), 0)</f>
        <v>#REF!</v>
      </c>
      <c r="AH650" s="1" t="e">
        <f>_xlfn.XLOOKUP($L650,Pos!$A:$A,Pos!X:X,_xlfn.XLOOKUP($L650,#REF!,#REF!, ""), 0)</f>
        <v>#REF!</v>
      </c>
      <c r="AI650" s="1" t="e">
        <f>_xlfn.XLOOKUP($L650,Pos!$A:$A,Pos!Y:Y,_xlfn.XLOOKUP($L650,#REF!,#REF!, ""), 0)</f>
        <v>#REF!</v>
      </c>
      <c r="AJ650" s="1" t="e">
        <f>_xlfn.XLOOKUP($L650,Pos!$A:$A,Pos!Z:Z,_xlfn.XLOOKUP($L650,#REF!,#REF!, ""), 0)</f>
        <v>#REF!</v>
      </c>
      <c r="AK650" s="1" t="e">
        <f>_xlfn.XLOOKUP($L650,Pos!$A:$A,Pos!AA:AA,_xlfn.XLOOKUP($L650,#REF!,#REF!, ""), 0)</f>
        <v>#REF!</v>
      </c>
      <c r="AL650" s="1" t="e">
        <f>_xlfn.XLOOKUP($L650,Pos!$A:$A,Pos!AB:AB,_xlfn.XLOOKUP($L650,#REF!,#REF!, ""), 0)</f>
        <v>#REF!</v>
      </c>
      <c r="AM650" s="1" t="e">
        <f>_xlfn.XLOOKUP($L650,Pos!$A:$A,Pos!AC:AC,_xlfn.XLOOKUP($L650,#REF!,#REF!, ""), 0)</f>
        <v>#REF!</v>
      </c>
      <c r="AN650" s="1" t="e">
        <f>_xlfn.XLOOKUP($L650,Pos!$A:$A,Pos!AD:AD,_xlfn.XLOOKUP($L650,#REF!,#REF!, ""), 0)</f>
        <v>#REF!</v>
      </c>
      <c r="AO650" s="1" t="e">
        <f>_xlfn.XLOOKUP($L650,Pos!$A:$A,Pos!AE:AE,_xlfn.XLOOKUP($L650,#REF!,#REF!, ""), 0)</f>
        <v>#REF!</v>
      </c>
      <c r="AP650" s="1" t="e">
        <f>_xlfn.XLOOKUP($L650,Pos!$A:$A,Pos!AF:AF,_xlfn.XLOOKUP($L650,#REF!,#REF!, ""), 0)</f>
        <v>#REF!</v>
      </c>
      <c r="AQ650" s="1" t="e">
        <f>_xlfn.XLOOKUP($L650,Pos!$A:$A,Pos!AG:AG,_xlfn.XLOOKUP($L650,#REF!,#REF!, ""), 0)</f>
        <v>#REF!</v>
      </c>
      <c r="AR650" s="1" t="e">
        <f>_xlfn.XLOOKUP($L650,Pos!$A:$A,Pos!AH:AH,_xlfn.XLOOKUP($L650,#REF!,#REF!, ""), 0)</f>
        <v>#REF!</v>
      </c>
      <c r="AS650" s="1" t="e">
        <f>_xlfn.XLOOKUP($L650,Pos!$A:$A,Pos!AI:AI,_xlfn.XLOOKUP($L650,#REF!,#REF!, ""), 0)</f>
        <v>#REF!</v>
      </c>
      <c r="AT650" s="1" t="e">
        <f>_xlfn.XLOOKUP($L650,Pos!$A:$A,Pos!AJ:AJ,_xlfn.XLOOKUP($L650,#REF!,#REF!, ""), 0)</f>
        <v>#REF!</v>
      </c>
      <c r="AU650" s="1" t="e">
        <f>_xlfn.XLOOKUP($L650,Pos!$A:$A,Pos!AK:AK,_xlfn.XLOOKUP($L650,#REF!,#REF!, ""), 0)</f>
        <v>#REF!</v>
      </c>
      <c r="AV650" s="1" t="e">
        <f>_xlfn.XLOOKUP($L650,Pos!$A:$A,Pos!AL:AL,_xlfn.XLOOKUP($L650,#REF!,#REF!, ""), 0)</f>
        <v>#REF!</v>
      </c>
      <c r="AW650" s="1" t="e">
        <f>_xlfn.XLOOKUP($L650,Pos!$A:$A,Pos!AM:AM,_xlfn.XLOOKUP($L650,#REF!,#REF!, ""), 0)</f>
        <v>#REF!</v>
      </c>
      <c r="AX650" s="1" t="e">
        <f>_xlfn.XLOOKUP($L650,Pos!$A:$A,Pos!AN:AN,_xlfn.XLOOKUP($L650,#REF!,#REF!, ""), 0)</f>
        <v>#REF!</v>
      </c>
      <c r="AY650" s="1" t="e">
        <f>_xlfn.XLOOKUP($L650,Pos!$A:$A,Pos!AO:AO,_xlfn.XLOOKUP($L650,#REF!,#REF!, ""), 0)</f>
        <v>#REF!</v>
      </c>
      <c r="AZ650" s="7" t="str">
        <f t="shared" si="199"/>
        <v>OUT</v>
      </c>
      <c r="BA650" s="1">
        <f>IF(OR(_xlfn.XLOOKUP(L650,Pos!B:B,Pos!L:L,FALSE)="ESG Reason",_xlfn.XLOOKUP(L650,Pos!B:B,Pos!L:L,FALSE)="Blacklisted"),1,0)</f>
        <v>1</v>
      </c>
      <c r="BC650" s="11">
        <v>8.6677404614904631E-11</v>
      </c>
      <c r="BD650" s="11">
        <f>_xlfn.XLOOKUP($L650,Pos!$B:$B,Pos!H:H,0, 0)</f>
        <v>0</v>
      </c>
      <c r="BE650" s="11">
        <f>_xlfn.XLOOKUP($L650,Pos!$B:$B,Pos!I:I,0, 0)</f>
        <v>3.1272023016765631E-4</v>
      </c>
      <c r="BF650" s="18">
        <f t="shared" si="200"/>
        <v>3.1272023016765631E-4</v>
      </c>
      <c r="BG650" s="1">
        <f t="shared" si="201"/>
        <v>2</v>
      </c>
      <c r="BH650" s="1">
        <f t="shared" si="202"/>
        <v>8</v>
      </c>
      <c r="BI650" s="18">
        <f t="shared" si="203"/>
        <v>8.6677404614904631E-11</v>
      </c>
      <c r="BJ650" s="3">
        <f t="shared" si="204"/>
        <v>0</v>
      </c>
      <c r="BK650" s="18">
        <f t="shared" si="205"/>
        <v>0</v>
      </c>
    </row>
    <row r="651" spans="3:63" x14ac:dyDescent="0.25">
      <c r="C651" s="3"/>
      <c r="D651" s="3"/>
      <c r="E651" s="3"/>
      <c r="F651" s="3"/>
      <c r="G651" s="51" t="s">
        <v>604</v>
      </c>
      <c r="H651" s="8" t="str">
        <f t="shared" si="195"/>
        <v>0%North America</v>
      </c>
      <c r="I651" s="11" cm="1">
        <f t="array" ref="I651">IF(
   AZ651 = "OUT", 0,IF(
   BD651 &gt;= LARGE(IF(ISNUMBER(BD:BD), BD:BD), 3),
   BE651 - 0.001,
   IF(BE651 &gt;=VLOOKUP(P651,mapping!$A:$B,2,FALSE), BE651,VLOOKUP(P651,mapping!$A$2:$B$8,2,FALSE))
))</f>
        <v>0</v>
      </c>
      <c r="J651" s="11" cm="1">
        <f t="array" ref="J651">IF(
    AZ651="OUT",0,IF(IF(
                      BD651&gt;=LARGE(IF(ISNUMBER(BD:BD),BD:BD),3),
                      BE651+0.001,
                      VLOOKUP(H651,mapping!$D:$E,2,FALSE)
                      )&gt;I651,
                   IF(
                      BD651&gt;=LARGE(IF(ISNUMBER(BD:BD),BD:BD),3),
                      BE651+0.001,
                      VLOOKUP(H651,mapping!$D:$E,2,FALSE)
                      ),
                   I651+0.002))</f>
        <v>0</v>
      </c>
      <c r="K651" s="8">
        <f t="shared" si="196"/>
        <v>3.1264661897953421E-4</v>
      </c>
      <c r="L651" s="1" t="str">
        <f>Pos!B898</f>
        <v>US15189T1079</v>
      </c>
      <c r="M651" s="1" t="str">
        <f>_xlfn.XLOOKUP($L651,Pos!B:B,Pos!D:D,, 0)</f>
        <v>CenterPoint Energy, Inc.</v>
      </c>
      <c r="N651" s="1" t="str">
        <f>_xlfn.XLOOKUP($L651,Pos!B:B,Pos!E:E,, 0)</f>
        <v>Utilities</v>
      </c>
      <c r="O651" s="1" t="str">
        <f t="shared" si="197"/>
        <v>Utilities_North America</v>
      </c>
      <c r="P651" s="1" t="str">
        <f>_xlfn.XLOOKUP($L651,Pos!B:B,Pos!F:F,, 0)</f>
        <v>North America</v>
      </c>
      <c r="Q651" s="1">
        <v>0</v>
      </c>
      <c r="R651" s="9">
        <f>_xlfn.XLOOKUP($L651,Pos!$B:$B,Pos!N:N,0, 0)</f>
        <v>3.8</v>
      </c>
      <c r="S651" s="9">
        <f>_xlfn.XLOOKUP($L651,Pos!$B:$B,Pos!O:O,0, 0)</f>
        <v>4.6982499999999998</v>
      </c>
      <c r="T651" s="9">
        <f>_xlfn.XLOOKUP($L651,Pos!$B:$B,Pos!P:P,0, 0)</f>
        <v>4</v>
      </c>
      <c r="U651" s="9">
        <f>_xlfn.XLOOKUP($L651,Pos!$B:$B,Pos!Q:Q,0, 0)</f>
        <v>9</v>
      </c>
      <c r="V651" s="9">
        <f>_xlfn.XLOOKUP($L651,Pos!$B:$B,Pos!R:R,0, 0)</f>
        <v>8.6333330000000004</v>
      </c>
      <c r="W651" s="9">
        <f>_xlfn.XLOOKUP($L651,Pos!$B:$B,Pos!S:S,0, 0)</f>
        <v>3.443333</v>
      </c>
      <c r="X651" s="9" t="str">
        <f>_xlfn.XLOOKUP($L651,Pos!$B:$B,Pos!J:J,0, 0)</f>
        <v>Outperform</v>
      </c>
      <c r="Y651" s="1">
        <v>0</v>
      </c>
      <c r="Z651" s="1">
        <v>0</v>
      </c>
      <c r="AA651" s="1">
        <f t="shared" si="198"/>
        <v>0</v>
      </c>
      <c r="AB651" s="9">
        <f>_xlfn.XLOOKUP(L651,Pos!B:B,Pos!K:K,-1,0)</f>
        <v>4.2424242424242422</v>
      </c>
      <c r="AC651" s="1" t="e">
        <f>_xlfn.XLOOKUP($L651,Pos!$A:$A,Pos!S:S,_xlfn.XLOOKUP($L651,#REF!,#REF!, ""), 0)</f>
        <v>#REF!</v>
      </c>
      <c r="AD651" s="1" t="e">
        <f>_xlfn.XLOOKUP($L651,Pos!$A:$A,Pos!T:T,_xlfn.XLOOKUP($L651,#REF!,#REF!, ""), 0)</f>
        <v>#REF!</v>
      </c>
      <c r="AE651" s="1" t="e">
        <f>_xlfn.XLOOKUP($L651,Pos!$A:$A,Pos!U:U,_xlfn.XLOOKUP($L651,#REF!,#REF!, ""), 0)</f>
        <v>#REF!</v>
      </c>
      <c r="AF651" s="1" t="e">
        <f>_xlfn.XLOOKUP($L651,Pos!$A:$A,Pos!V:V,_xlfn.XLOOKUP($L651,#REF!,#REF!, ""), 0)</f>
        <v>#REF!</v>
      </c>
      <c r="AG651" s="1" t="e">
        <f>_xlfn.XLOOKUP($L651,Pos!$A:$A,Pos!W:W,_xlfn.XLOOKUP($L651,#REF!,#REF!, ""), 0)</f>
        <v>#REF!</v>
      </c>
      <c r="AH651" s="1" t="e">
        <f>_xlfn.XLOOKUP($L651,Pos!$A:$A,Pos!X:X,_xlfn.XLOOKUP($L651,#REF!,#REF!, ""), 0)</f>
        <v>#REF!</v>
      </c>
      <c r="AI651" s="1" t="e">
        <f>_xlfn.XLOOKUP($L651,Pos!$A:$A,Pos!Y:Y,_xlfn.XLOOKUP($L651,#REF!,#REF!, ""), 0)</f>
        <v>#REF!</v>
      </c>
      <c r="AJ651" s="1" t="e">
        <f>_xlfn.XLOOKUP($L651,Pos!$A:$A,Pos!Z:Z,_xlfn.XLOOKUP($L651,#REF!,#REF!, ""), 0)</f>
        <v>#REF!</v>
      </c>
      <c r="AK651" s="1" t="e">
        <f>_xlfn.XLOOKUP($L651,Pos!$A:$A,Pos!AA:AA,_xlfn.XLOOKUP($L651,#REF!,#REF!, ""), 0)</f>
        <v>#REF!</v>
      </c>
      <c r="AL651" s="1" t="e">
        <f>_xlfn.XLOOKUP($L651,Pos!$A:$A,Pos!AB:AB,_xlfn.XLOOKUP($L651,#REF!,#REF!, ""), 0)</f>
        <v>#REF!</v>
      </c>
      <c r="AM651" s="1" t="e">
        <f>_xlfn.XLOOKUP($L651,Pos!$A:$A,Pos!AC:AC,_xlfn.XLOOKUP($L651,#REF!,#REF!, ""), 0)</f>
        <v>#REF!</v>
      </c>
      <c r="AN651" s="1" t="e">
        <f>_xlfn.XLOOKUP($L651,Pos!$A:$A,Pos!AD:AD,_xlfn.XLOOKUP($L651,#REF!,#REF!, ""), 0)</f>
        <v>#REF!</v>
      </c>
      <c r="AO651" s="1" t="e">
        <f>_xlfn.XLOOKUP($L651,Pos!$A:$A,Pos!AE:AE,_xlfn.XLOOKUP($L651,#REF!,#REF!, ""), 0)</f>
        <v>#REF!</v>
      </c>
      <c r="AP651" s="1" t="e">
        <f>_xlfn.XLOOKUP($L651,Pos!$A:$A,Pos!AF:AF,_xlfn.XLOOKUP($L651,#REF!,#REF!, ""), 0)</f>
        <v>#REF!</v>
      </c>
      <c r="AQ651" s="1" t="e">
        <f>_xlfn.XLOOKUP($L651,Pos!$A:$A,Pos!AG:AG,_xlfn.XLOOKUP($L651,#REF!,#REF!, ""), 0)</f>
        <v>#REF!</v>
      </c>
      <c r="AR651" s="1" t="e">
        <f>_xlfn.XLOOKUP($L651,Pos!$A:$A,Pos!AH:AH,_xlfn.XLOOKUP($L651,#REF!,#REF!, ""), 0)</f>
        <v>#REF!</v>
      </c>
      <c r="AS651" s="1" t="e">
        <f>_xlfn.XLOOKUP($L651,Pos!$A:$A,Pos!AI:AI,_xlfn.XLOOKUP($L651,#REF!,#REF!, ""), 0)</f>
        <v>#REF!</v>
      </c>
      <c r="AT651" s="1" t="e">
        <f>_xlfn.XLOOKUP($L651,Pos!$A:$A,Pos!AJ:AJ,_xlfn.XLOOKUP($L651,#REF!,#REF!, ""), 0)</f>
        <v>#REF!</v>
      </c>
      <c r="AU651" s="1" t="e">
        <f>_xlfn.XLOOKUP($L651,Pos!$A:$A,Pos!AK:AK,_xlfn.XLOOKUP($L651,#REF!,#REF!, ""), 0)</f>
        <v>#REF!</v>
      </c>
      <c r="AV651" s="1" t="e">
        <f>_xlfn.XLOOKUP($L651,Pos!$A:$A,Pos!AL:AL,_xlfn.XLOOKUP($L651,#REF!,#REF!, ""), 0)</f>
        <v>#REF!</v>
      </c>
      <c r="AW651" s="1" t="e">
        <f>_xlfn.XLOOKUP($L651,Pos!$A:$A,Pos!AM:AM,_xlfn.XLOOKUP($L651,#REF!,#REF!, ""), 0)</f>
        <v>#REF!</v>
      </c>
      <c r="AX651" s="1" t="e">
        <f>_xlfn.XLOOKUP($L651,Pos!$A:$A,Pos!AN:AN,_xlfn.XLOOKUP($L651,#REF!,#REF!, ""), 0)</f>
        <v>#REF!</v>
      </c>
      <c r="AY651" s="1" t="e">
        <f>_xlfn.XLOOKUP($L651,Pos!$A:$A,Pos!AO:AO,_xlfn.XLOOKUP($L651,#REF!,#REF!, ""), 0)</f>
        <v>#REF!</v>
      </c>
      <c r="AZ651" s="7" t="str">
        <f t="shared" si="199"/>
        <v>OUT</v>
      </c>
      <c r="BA651" s="1">
        <f>IF(OR(_xlfn.XLOOKUP(L651,Pos!B:B,Pos!L:L,FALSE)="ESG Reason",_xlfn.XLOOKUP(L651,Pos!B:B,Pos!L:L,FALSE)="Blacklisted"),1,0)</f>
        <v>1</v>
      </c>
      <c r="BC651" s="11">
        <v>9.1554244683844899E-11</v>
      </c>
      <c r="BD651" s="11">
        <f>_xlfn.XLOOKUP($L651,Pos!$B:$B,Pos!H:H,0, 0)</f>
        <v>0</v>
      </c>
      <c r="BE651" s="11">
        <f>_xlfn.XLOOKUP($L651,Pos!$B:$B,Pos!I:I,0, 0)</f>
        <v>3.1264661897953421E-4</v>
      </c>
      <c r="BF651" s="18">
        <f t="shared" si="200"/>
        <v>3.1264661897953421E-4</v>
      </c>
      <c r="BG651" s="1">
        <f t="shared" si="201"/>
        <v>1</v>
      </c>
      <c r="BH651" s="1">
        <f t="shared" si="202"/>
        <v>38</v>
      </c>
      <c r="BI651" s="18">
        <f t="shared" si="203"/>
        <v>9.1554244683844899E-11</v>
      </c>
      <c r="BJ651" s="3">
        <f t="shared" si="204"/>
        <v>0</v>
      </c>
      <c r="BK651" s="18">
        <f t="shared" si="205"/>
        <v>0</v>
      </c>
    </row>
    <row r="652" spans="3:63" x14ac:dyDescent="0.25">
      <c r="C652" s="3"/>
      <c r="D652" s="3"/>
      <c r="E652" s="3"/>
      <c r="F652" s="3"/>
      <c r="G652" s="51" t="s">
        <v>593</v>
      </c>
      <c r="H652" s="8" t="str">
        <f t="shared" si="195"/>
        <v>0%North America</v>
      </c>
      <c r="I652" s="11" cm="1">
        <f t="array" ref="I652">IF(
   AZ652 = "OUT", 0,IF(
   BD652 &gt;= LARGE(IF(ISNUMBER(BD:BD), BD:BD), 3),
   BE652 - 0.001,
   IF(BE652 &gt;=VLOOKUP(P652,mapping!$A:$B,2,FALSE), BE652,VLOOKUP(P652,mapping!$A$2:$B$8,2,FALSE))
))</f>
        <v>0</v>
      </c>
      <c r="J652" s="11" cm="1">
        <f t="array" ref="J652">IF(
    AZ652="OUT",0,IF(IF(
                      BD652&gt;=LARGE(IF(ISNUMBER(BD:BD),BD:BD),3),
                      BE652+0.001,
                      VLOOKUP(H652,mapping!$D:$E,2,FALSE)
                      )&gt;I652,
                   IF(
                      BD652&gt;=LARGE(IF(ISNUMBER(BD:BD),BD:BD),3),
                      BE652+0.001,
                      VLOOKUP(H652,mapping!$D:$E,2,FALSE)
                      ),
                   I652+0.002))</f>
        <v>0</v>
      </c>
      <c r="K652" s="8">
        <f t="shared" si="196"/>
        <v>3.1258690990438633E-4</v>
      </c>
      <c r="L652" s="1" t="str">
        <f>Pos!B955</f>
        <v>US2600031080</v>
      </c>
      <c r="M652" s="1" t="str">
        <f>_xlfn.XLOOKUP($L652,Pos!B:B,Pos!D:D,, 0)</f>
        <v>Dover Corporation</v>
      </c>
      <c r="N652" s="1" t="str">
        <f>_xlfn.XLOOKUP($L652,Pos!B:B,Pos!E:E,, 0)</f>
        <v>Industrial Goods &amp; Services</v>
      </c>
      <c r="O652" s="1" t="str">
        <f t="shared" si="197"/>
        <v>Industrial Goods &amp; Services_North America</v>
      </c>
      <c r="P652" s="1" t="str">
        <f>_xlfn.XLOOKUP($L652,Pos!B:B,Pos!F:F,, 0)</f>
        <v>North America</v>
      </c>
      <c r="Q652" s="1">
        <v>0</v>
      </c>
      <c r="R652" s="9">
        <f>_xlfn.XLOOKUP($L652,Pos!$B:$B,Pos!N:N,0, 0)</f>
        <v>3.72</v>
      </c>
      <c r="S652" s="9">
        <f>_xlfn.XLOOKUP($L652,Pos!$B:$B,Pos!O:O,0, 0)</f>
        <v>6.4186670000000001</v>
      </c>
      <c r="T652" s="9">
        <f>_xlfn.XLOOKUP($L652,Pos!$B:$B,Pos!P:P,0, 0)</f>
        <v>5.2750000000000004</v>
      </c>
      <c r="U652" s="9">
        <f>_xlfn.XLOOKUP($L652,Pos!$B:$B,Pos!Q:Q,0, 0)</f>
        <v>6</v>
      </c>
      <c r="V652" s="9">
        <f>_xlfn.XLOOKUP($L652,Pos!$B:$B,Pos!R:R,0, 0)</f>
        <v>7.3333329999999997</v>
      </c>
      <c r="W652" s="9">
        <f>_xlfn.XLOOKUP($L652,Pos!$B:$B,Pos!S:S,0, 0)</f>
        <v>5.7666659999999998</v>
      </c>
      <c r="X652" s="9" t="str">
        <f>_xlfn.XLOOKUP($L652,Pos!$B:$B,Pos!J:J,0, 0)</f>
        <v>Outperform</v>
      </c>
      <c r="Y652" s="1">
        <v>0</v>
      </c>
      <c r="Z652" s="1">
        <v>0</v>
      </c>
      <c r="AA652" s="1">
        <f t="shared" si="198"/>
        <v>0</v>
      </c>
      <c r="AB652" s="9">
        <f>_xlfn.XLOOKUP(L652,Pos!B:B,Pos!K:K,-1,0)</f>
        <v>7.5</v>
      </c>
      <c r="AC652" s="1" t="e">
        <f>_xlfn.XLOOKUP($L652,Pos!$A:$A,Pos!S:S,_xlfn.XLOOKUP($L652,#REF!,#REF!, ""), 0)</f>
        <v>#REF!</v>
      </c>
      <c r="AD652" s="1" t="e">
        <f>_xlfn.XLOOKUP($L652,Pos!$A:$A,Pos!T:T,_xlfn.XLOOKUP($L652,#REF!,#REF!, ""), 0)</f>
        <v>#REF!</v>
      </c>
      <c r="AE652" s="1" t="e">
        <f>_xlfn.XLOOKUP($L652,Pos!$A:$A,Pos!U:U,_xlfn.XLOOKUP($L652,#REF!,#REF!, ""), 0)</f>
        <v>#REF!</v>
      </c>
      <c r="AF652" s="1" t="e">
        <f>_xlfn.XLOOKUP($L652,Pos!$A:$A,Pos!V:V,_xlfn.XLOOKUP($L652,#REF!,#REF!, ""), 0)</f>
        <v>#REF!</v>
      </c>
      <c r="AG652" s="1" t="e">
        <f>_xlfn.XLOOKUP($L652,Pos!$A:$A,Pos!W:W,_xlfn.XLOOKUP($L652,#REF!,#REF!, ""), 0)</f>
        <v>#REF!</v>
      </c>
      <c r="AH652" s="1" t="e">
        <f>_xlfn.XLOOKUP($L652,Pos!$A:$A,Pos!X:X,_xlfn.XLOOKUP($L652,#REF!,#REF!, ""), 0)</f>
        <v>#REF!</v>
      </c>
      <c r="AI652" s="1" t="e">
        <f>_xlfn.XLOOKUP($L652,Pos!$A:$A,Pos!Y:Y,_xlfn.XLOOKUP($L652,#REF!,#REF!, ""), 0)</f>
        <v>#REF!</v>
      </c>
      <c r="AJ652" s="1" t="e">
        <f>_xlfn.XLOOKUP($L652,Pos!$A:$A,Pos!Z:Z,_xlfn.XLOOKUP($L652,#REF!,#REF!, ""), 0)</f>
        <v>#REF!</v>
      </c>
      <c r="AK652" s="1" t="e">
        <f>_xlfn.XLOOKUP($L652,Pos!$A:$A,Pos!AA:AA,_xlfn.XLOOKUP($L652,#REF!,#REF!, ""), 0)</f>
        <v>#REF!</v>
      </c>
      <c r="AL652" s="1" t="e">
        <f>_xlfn.XLOOKUP($L652,Pos!$A:$A,Pos!AB:AB,_xlfn.XLOOKUP($L652,#REF!,#REF!, ""), 0)</f>
        <v>#REF!</v>
      </c>
      <c r="AM652" s="1" t="e">
        <f>_xlfn.XLOOKUP($L652,Pos!$A:$A,Pos!AC:AC,_xlfn.XLOOKUP($L652,#REF!,#REF!, ""), 0)</f>
        <v>#REF!</v>
      </c>
      <c r="AN652" s="1" t="e">
        <f>_xlfn.XLOOKUP($L652,Pos!$A:$A,Pos!AD:AD,_xlfn.XLOOKUP($L652,#REF!,#REF!, ""), 0)</f>
        <v>#REF!</v>
      </c>
      <c r="AO652" s="1" t="e">
        <f>_xlfn.XLOOKUP($L652,Pos!$A:$A,Pos!AE:AE,_xlfn.XLOOKUP($L652,#REF!,#REF!, ""), 0)</f>
        <v>#REF!</v>
      </c>
      <c r="AP652" s="1" t="e">
        <f>_xlfn.XLOOKUP($L652,Pos!$A:$A,Pos!AF:AF,_xlfn.XLOOKUP($L652,#REF!,#REF!, ""), 0)</f>
        <v>#REF!</v>
      </c>
      <c r="AQ652" s="1" t="e">
        <f>_xlfn.XLOOKUP($L652,Pos!$A:$A,Pos!AG:AG,_xlfn.XLOOKUP($L652,#REF!,#REF!, ""), 0)</f>
        <v>#REF!</v>
      </c>
      <c r="AR652" s="1" t="e">
        <f>_xlfn.XLOOKUP($L652,Pos!$A:$A,Pos!AH:AH,_xlfn.XLOOKUP($L652,#REF!,#REF!, ""), 0)</f>
        <v>#REF!</v>
      </c>
      <c r="AS652" s="1" t="e">
        <f>_xlfn.XLOOKUP($L652,Pos!$A:$A,Pos!AI:AI,_xlfn.XLOOKUP($L652,#REF!,#REF!, ""), 0)</f>
        <v>#REF!</v>
      </c>
      <c r="AT652" s="1" t="e">
        <f>_xlfn.XLOOKUP($L652,Pos!$A:$A,Pos!AJ:AJ,_xlfn.XLOOKUP($L652,#REF!,#REF!, ""), 0)</f>
        <v>#REF!</v>
      </c>
      <c r="AU652" s="1" t="e">
        <f>_xlfn.XLOOKUP($L652,Pos!$A:$A,Pos!AK:AK,_xlfn.XLOOKUP($L652,#REF!,#REF!, ""), 0)</f>
        <v>#REF!</v>
      </c>
      <c r="AV652" s="1" t="e">
        <f>_xlfn.XLOOKUP($L652,Pos!$A:$A,Pos!AL:AL,_xlfn.XLOOKUP($L652,#REF!,#REF!, ""), 0)</f>
        <v>#REF!</v>
      </c>
      <c r="AW652" s="1" t="e">
        <f>_xlfn.XLOOKUP($L652,Pos!$A:$A,Pos!AM:AM,_xlfn.XLOOKUP($L652,#REF!,#REF!, ""), 0)</f>
        <v>#REF!</v>
      </c>
      <c r="AX652" s="1" t="e">
        <f>_xlfn.XLOOKUP($L652,Pos!$A:$A,Pos!AN:AN,_xlfn.XLOOKUP($L652,#REF!,#REF!, ""), 0)</f>
        <v>#REF!</v>
      </c>
      <c r="AY652" s="1" t="e">
        <f>_xlfn.XLOOKUP($L652,Pos!$A:$A,Pos!AO:AO,_xlfn.XLOOKUP($L652,#REF!,#REF!, ""), 0)</f>
        <v>#REF!</v>
      </c>
      <c r="AZ652" s="7" t="str">
        <f t="shared" si="199"/>
        <v>OUT</v>
      </c>
      <c r="BA652" s="1">
        <f>IF(OR(_xlfn.XLOOKUP(L652,Pos!B:B,Pos!L:L,FALSE)="ESG Reason",_xlfn.XLOOKUP(L652,Pos!B:B,Pos!L:L,FALSE)="Blacklisted"),1,0)</f>
        <v>0</v>
      </c>
      <c r="BC652" s="11">
        <v>8.6308018493318203E-11</v>
      </c>
      <c r="BD652" s="11">
        <f>_xlfn.XLOOKUP($L652,Pos!$B:$B,Pos!H:H,0, 0)</f>
        <v>0</v>
      </c>
      <c r="BE652" s="11">
        <f>_xlfn.XLOOKUP($L652,Pos!$B:$B,Pos!I:I,0, 0)</f>
        <v>3.1258690990438633E-4</v>
      </c>
      <c r="BF652" s="18">
        <f t="shared" si="200"/>
        <v>3.1258690990438633E-4</v>
      </c>
      <c r="BG652" s="1">
        <f t="shared" si="201"/>
        <v>1</v>
      </c>
      <c r="BH652" s="1">
        <f t="shared" si="202"/>
        <v>29</v>
      </c>
      <c r="BI652" s="18">
        <f t="shared" si="203"/>
        <v>8.6308018493318203E-11</v>
      </c>
      <c r="BJ652" s="3">
        <f t="shared" si="204"/>
        <v>0</v>
      </c>
      <c r="BK652" s="18">
        <f t="shared" si="205"/>
        <v>0</v>
      </c>
    </row>
    <row r="653" spans="3:63" x14ac:dyDescent="0.25">
      <c r="C653" s="3"/>
      <c r="D653" s="3"/>
      <c r="E653" s="3"/>
      <c r="F653" s="3"/>
      <c r="G653" s="51" t="s">
        <v>599</v>
      </c>
      <c r="H653" s="8" t="str">
        <f t="shared" si="195"/>
        <v>0%Others</v>
      </c>
      <c r="I653" s="11" cm="1">
        <f t="array" ref="I653">IF(
   AZ653 = "OUT", 0,IF(
   BD653 &gt;= LARGE(IF(ISNUMBER(BD:BD), BD:BD), 3),
   BE653 - 0.001,
   IF(BE653 &gt;=VLOOKUP(P653,mapping!$A:$B,2,FALSE), BE653,VLOOKUP(P653,mapping!$A$2:$B$8,2,FALSE))
))</f>
        <v>0</v>
      </c>
      <c r="J653" s="11" cm="1">
        <f t="array" ref="J653">IF(
    AZ653="OUT",0,IF(IF(
                      BD653&gt;=LARGE(IF(ISNUMBER(BD:BD),BD:BD),3),
                      BE653+0.001,
                      VLOOKUP(H653,mapping!$D:$E,2,FALSE)
                      )&gt;I653,
                   IF(
                      BD653&gt;=LARGE(IF(ISNUMBER(BD:BD),BD:BD),3),
                      BE653+0.001,
                      VLOOKUP(H653,mapping!$D:$E,2,FALSE)
                      ),
                   I653+0.002))</f>
        <v>0</v>
      </c>
      <c r="K653" s="8">
        <f t="shared" si="196"/>
        <v>3.1129881412745111E-4</v>
      </c>
      <c r="L653" s="1" t="str">
        <f>Pos!B642</f>
        <v>JP3814000000</v>
      </c>
      <c r="M653" s="1" t="str">
        <f>_xlfn.XLOOKUP($L653,Pos!B:B,Pos!D:D,, 0)</f>
        <v>FUJIFILM Holdings Corp</v>
      </c>
      <c r="N653" s="1" t="str">
        <f>_xlfn.XLOOKUP($L653,Pos!B:B,Pos!E:E,, 0)</f>
        <v>Technology</v>
      </c>
      <c r="O653" s="1" t="str">
        <f t="shared" si="197"/>
        <v>Technology_Others</v>
      </c>
      <c r="P653" s="1" t="str">
        <f>_xlfn.XLOOKUP($L653,Pos!B:B,Pos!F:F,, 0)</f>
        <v>Others</v>
      </c>
      <c r="Q653" s="1">
        <v>0</v>
      </c>
      <c r="R653" s="9">
        <f>_xlfn.XLOOKUP($L653,Pos!$B:$B,Pos!N:N,0, 0)</f>
        <v>5.25</v>
      </c>
      <c r="S653" s="9">
        <f>_xlfn.XLOOKUP($L653,Pos!$B:$B,Pos!O:O,0, 0)</f>
        <v>7.6217499999999996</v>
      </c>
      <c r="T653" s="9">
        <f>_xlfn.XLOOKUP($L653,Pos!$B:$B,Pos!P:P,0, 0)</f>
        <v>3.45</v>
      </c>
      <c r="U653" s="9">
        <f>_xlfn.XLOOKUP($L653,Pos!$B:$B,Pos!Q:Q,0, 0)</f>
        <v>3.2</v>
      </c>
      <c r="V653" s="9">
        <f>_xlfn.XLOOKUP($L653,Pos!$B:$B,Pos!R:R,0, 0)</f>
        <v>8.8000000000000007</v>
      </c>
      <c r="W653" s="9">
        <f>_xlfn.XLOOKUP($L653,Pos!$B:$B,Pos!S:S,0, 0)</f>
        <v>4.141667</v>
      </c>
      <c r="X653" s="9" t="str">
        <f>_xlfn.XLOOKUP($L653,Pos!$B:$B,Pos!J:J,0, 0)</f>
        <v>Outperform</v>
      </c>
      <c r="Y653" s="1">
        <v>0</v>
      </c>
      <c r="Z653" s="1">
        <v>0</v>
      </c>
      <c r="AA653" s="1">
        <f t="shared" si="198"/>
        <v>0</v>
      </c>
      <c r="AB653" s="9">
        <f>_xlfn.XLOOKUP(L653,Pos!B:B,Pos!K:K,-1,0)</f>
        <v>7.666666666666667</v>
      </c>
      <c r="AC653" s="1" t="e">
        <f>_xlfn.XLOOKUP($L653,Pos!$A:$A,Pos!S:S,_xlfn.XLOOKUP($L653,#REF!,#REF!, ""), 0)</f>
        <v>#REF!</v>
      </c>
      <c r="AD653" s="1" t="e">
        <f>_xlfn.XLOOKUP($L653,Pos!$A:$A,Pos!T:T,_xlfn.XLOOKUP($L653,#REF!,#REF!, ""), 0)</f>
        <v>#REF!</v>
      </c>
      <c r="AE653" s="1" t="e">
        <f>_xlfn.XLOOKUP($L653,Pos!$A:$A,Pos!U:U,_xlfn.XLOOKUP($L653,#REF!,#REF!, ""), 0)</f>
        <v>#REF!</v>
      </c>
      <c r="AF653" s="1" t="e">
        <f>_xlfn.XLOOKUP($L653,Pos!$A:$A,Pos!V:V,_xlfn.XLOOKUP($L653,#REF!,#REF!, ""), 0)</f>
        <v>#REF!</v>
      </c>
      <c r="AG653" s="1" t="e">
        <f>_xlfn.XLOOKUP($L653,Pos!$A:$A,Pos!W:W,_xlfn.XLOOKUP($L653,#REF!,#REF!, ""), 0)</f>
        <v>#REF!</v>
      </c>
      <c r="AH653" s="1" t="e">
        <f>_xlfn.XLOOKUP($L653,Pos!$A:$A,Pos!X:X,_xlfn.XLOOKUP($L653,#REF!,#REF!, ""), 0)</f>
        <v>#REF!</v>
      </c>
      <c r="AI653" s="1" t="e">
        <f>_xlfn.XLOOKUP($L653,Pos!$A:$A,Pos!Y:Y,_xlfn.XLOOKUP($L653,#REF!,#REF!, ""), 0)</f>
        <v>#REF!</v>
      </c>
      <c r="AJ653" s="1" t="e">
        <f>_xlfn.XLOOKUP($L653,Pos!$A:$A,Pos!Z:Z,_xlfn.XLOOKUP($L653,#REF!,#REF!, ""), 0)</f>
        <v>#REF!</v>
      </c>
      <c r="AK653" s="1" t="e">
        <f>_xlfn.XLOOKUP($L653,Pos!$A:$A,Pos!AA:AA,_xlfn.XLOOKUP($L653,#REF!,#REF!, ""), 0)</f>
        <v>#REF!</v>
      </c>
      <c r="AL653" s="1" t="e">
        <f>_xlfn.XLOOKUP($L653,Pos!$A:$A,Pos!AB:AB,_xlfn.XLOOKUP($L653,#REF!,#REF!, ""), 0)</f>
        <v>#REF!</v>
      </c>
      <c r="AM653" s="1" t="e">
        <f>_xlfn.XLOOKUP($L653,Pos!$A:$A,Pos!AC:AC,_xlfn.XLOOKUP($L653,#REF!,#REF!, ""), 0)</f>
        <v>#REF!</v>
      </c>
      <c r="AN653" s="1" t="e">
        <f>_xlfn.XLOOKUP($L653,Pos!$A:$A,Pos!AD:AD,_xlfn.XLOOKUP($L653,#REF!,#REF!, ""), 0)</f>
        <v>#REF!</v>
      </c>
      <c r="AO653" s="1" t="e">
        <f>_xlfn.XLOOKUP($L653,Pos!$A:$A,Pos!AE:AE,_xlfn.XLOOKUP($L653,#REF!,#REF!, ""), 0)</f>
        <v>#REF!</v>
      </c>
      <c r="AP653" s="1" t="e">
        <f>_xlfn.XLOOKUP($L653,Pos!$A:$A,Pos!AF:AF,_xlfn.XLOOKUP($L653,#REF!,#REF!, ""), 0)</f>
        <v>#REF!</v>
      </c>
      <c r="AQ653" s="1" t="e">
        <f>_xlfn.XLOOKUP($L653,Pos!$A:$A,Pos!AG:AG,_xlfn.XLOOKUP($L653,#REF!,#REF!, ""), 0)</f>
        <v>#REF!</v>
      </c>
      <c r="AR653" s="1" t="e">
        <f>_xlfn.XLOOKUP($L653,Pos!$A:$A,Pos!AH:AH,_xlfn.XLOOKUP($L653,#REF!,#REF!, ""), 0)</f>
        <v>#REF!</v>
      </c>
      <c r="AS653" s="1" t="e">
        <f>_xlfn.XLOOKUP($L653,Pos!$A:$A,Pos!AI:AI,_xlfn.XLOOKUP($L653,#REF!,#REF!, ""), 0)</f>
        <v>#REF!</v>
      </c>
      <c r="AT653" s="1" t="e">
        <f>_xlfn.XLOOKUP($L653,Pos!$A:$A,Pos!AJ:AJ,_xlfn.XLOOKUP($L653,#REF!,#REF!, ""), 0)</f>
        <v>#REF!</v>
      </c>
      <c r="AU653" s="1" t="e">
        <f>_xlfn.XLOOKUP($L653,Pos!$A:$A,Pos!AK:AK,_xlfn.XLOOKUP($L653,#REF!,#REF!, ""), 0)</f>
        <v>#REF!</v>
      </c>
      <c r="AV653" s="1" t="e">
        <f>_xlfn.XLOOKUP($L653,Pos!$A:$A,Pos!AL:AL,_xlfn.XLOOKUP($L653,#REF!,#REF!, ""), 0)</f>
        <v>#REF!</v>
      </c>
      <c r="AW653" s="1" t="e">
        <f>_xlfn.XLOOKUP($L653,Pos!$A:$A,Pos!AM:AM,_xlfn.XLOOKUP($L653,#REF!,#REF!, ""), 0)</f>
        <v>#REF!</v>
      </c>
      <c r="AX653" s="1" t="e">
        <f>_xlfn.XLOOKUP($L653,Pos!$A:$A,Pos!AN:AN,_xlfn.XLOOKUP($L653,#REF!,#REF!, ""), 0)</f>
        <v>#REF!</v>
      </c>
      <c r="AY653" s="1" t="e">
        <f>_xlfn.XLOOKUP($L653,Pos!$A:$A,Pos!AO:AO,_xlfn.XLOOKUP($L653,#REF!,#REF!, ""), 0)</f>
        <v>#REF!</v>
      </c>
      <c r="AZ653" s="7" t="str">
        <f t="shared" si="199"/>
        <v>OUT</v>
      </c>
      <c r="BA653" s="1">
        <f>IF(OR(_xlfn.XLOOKUP(L653,Pos!B:B,Pos!L:L,FALSE)="ESG Reason",_xlfn.XLOOKUP(L653,Pos!B:B,Pos!L:L,FALSE)="Blacklisted"),1,0)</f>
        <v>0</v>
      </c>
      <c r="BC653" s="11">
        <v>9.3201660071328702E-11</v>
      </c>
      <c r="BD653" s="11">
        <f>_xlfn.XLOOKUP($L653,Pos!$B:$B,Pos!H:H,0, 0)</f>
        <v>0</v>
      </c>
      <c r="BE653" s="11">
        <f>_xlfn.XLOOKUP($L653,Pos!$B:$B,Pos!I:I,0, 0)</f>
        <v>3.1129881412745111E-4</v>
      </c>
      <c r="BF653" s="18">
        <f t="shared" si="200"/>
        <v>3.1129881412745111E-4</v>
      </c>
      <c r="BG653" s="1">
        <f t="shared" si="201"/>
        <v>3</v>
      </c>
      <c r="BH653" s="1">
        <f t="shared" si="202"/>
        <v>54</v>
      </c>
      <c r="BI653" s="18">
        <f t="shared" si="203"/>
        <v>9.3201660071328702E-11</v>
      </c>
      <c r="BJ653" s="3">
        <f t="shared" si="204"/>
        <v>0</v>
      </c>
      <c r="BK653" s="18">
        <f t="shared" si="205"/>
        <v>0</v>
      </c>
    </row>
    <row r="654" spans="3:63" x14ac:dyDescent="0.25">
      <c r="C654" s="3"/>
      <c r="D654" s="3"/>
      <c r="E654" s="3"/>
      <c r="F654" s="3"/>
      <c r="G654" s="51" t="s">
        <v>602</v>
      </c>
      <c r="H654" s="8" t="str">
        <f t="shared" si="195"/>
        <v>0%North America</v>
      </c>
      <c r="I654" s="11" cm="1">
        <f t="array" ref="I654">IF(
   AZ654 = "OUT", 0,IF(
   BD654 &gt;= LARGE(IF(ISNUMBER(BD:BD), BD:BD), 3),
   BE654 - 0.001,
   IF(BE654 &gt;=VLOOKUP(P654,mapping!$A:$B,2,FALSE), BE654,VLOOKUP(P654,mapping!$A$2:$B$8,2,FALSE))
))</f>
        <v>0</v>
      </c>
      <c r="J654" s="11" cm="1">
        <f t="array" ref="J654">IF(
    AZ654="OUT",0,IF(IF(
                      BD654&gt;=LARGE(IF(ISNUMBER(BD:BD),BD:BD),3),
                      BE654+0.001,
                      VLOOKUP(H654,mapping!$D:$E,2,FALSE)
                      )&gt;I654,
                   IF(
                      BD654&gt;=LARGE(IF(ISNUMBER(BD:BD),BD:BD),3),
                      BE654+0.001,
                      VLOOKUP(H654,mapping!$D:$E,2,FALSE)
                      ),
                   I654+0.002))</f>
        <v>0</v>
      </c>
      <c r="K654" s="8">
        <f t="shared" si="196"/>
        <v>3.1120499986867601E-4</v>
      </c>
      <c r="L654" s="1" t="str">
        <f>Pos!B701</f>
        <v>NL0000687663</v>
      </c>
      <c r="M654" s="1" t="str">
        <f>_xlfn.XLOOKUP($L654,Pos!B:B,Pos!D:D,, 0)</f>
        <v>AerCap Holdings NV</v>
      </c>
      <c r="N654" s="1" t="str">
        <f>_xlfn.XLOOKUP($L654,Pos!B:B,Pos!E:E,, 0)</f>
        <v>Financial Services</v>
      </c>
      <c r="O654" s="1" t="str">
        <f t="shared" si="197"/>
        <v>Financial Services_North America</v>
      </c>
      <c r="P654" s="1" t="str">
        <f>_xlfn.XLOOKUP($L654,Pos!B:B,Pos!F:F,, 0)</f>
        <v>North America</v>
      </c>
      <c r="Q654" s="1">
        <v>0</v>
      </c>
      <c r="R654" s="9">
        <f>_xlfn.XLOOKUP($L654,Pos!$B:$B,Pos!N:N,0, 0)</f>
        <v>7.33</v>
      </c>
      <c r="S654" s="9">
        <f>_xlfn.XLOOKUP($L654,Pos!$B:$B,Pos!O:O,0, 0)</f>
        <v>5.6879169999999997</v>
      </c>
      <c r="T654" s="9">
        <f>_xlfn.XLOOKUP($L654,Pos!$B:$B,Pos!P:P,0, 0)</f>
        <v>5.65</v>
      </c>
      <c r="U654" s="9">
        <f>_xlfn.XLOOKUP($L654,Pos!$B:$B,Pos!Q:Q,0, 0)</f>
        <v>9.3000000000000007</v>
      </c>
      <c r="V654" s="9">
        <f>_xlfn.XLOOKUP($L654,Pos!$B:$B,Pos!R:R,0, 0)</f>
        <v>9.1666670000000003</v>
      </c>
      <c r="W654" s="9">
        <f>_xlfn.XLOOKUP($L654,Pos!$B:$B,Pos!S:S,0, 0)</f>
        <v>7.6166669999999996</v>
      </c>
      <c r="X654" s="9" t="str">
        <f>_xlfn.XLOOKUP($L654,Pos!$B:$B,Pos!J:J,0, 0)</f>
        <v>Buy</v>
      </c>
      <c r="Y654" s="1">
        <v>0</v>
      </c>
      <c r="Z654" s="1">
        <v>0</v>
      </c>
      <c r="AA654" s="1">
        <f t="shared" si="198"/>
        <v>0</v>
      </c>
      <c r="AB654" s="9">
        <f>_xlfn.XLOOKUP(L654,Pos!B:B,Pos!K:K,-1,0)</f>
        <v>10</v>
      </c>
      <c r="AC654" s="1" t="e">
        <f>_xlfn.XLOOKUP($L654,Pos!$A:$A,Pos!S:S,_xlfn.XLOOKUP($L654,#REF!,#REF!, ""), 0)</f>
        <v>#REF!</v>
      </c>
      <c r="AD654" s="1" t="e">
        <f>_xlfn.XLOOKUP($L654,Pos!$A:$A,Pos!T:T,_xlfn.XLOOKUP($L654,#REF!,#REF!, ""), 0)</f>
        <v>#REF!</v>
      </c>
      <c r="AE654" s="1" t="e">
        <f>_xlfn.XLOOKUP($L654,Pos!$A:$A,Pos!U:U,_xlfn.XLOOKUP($L654,#REF!,#REF!, ""), 0)</f>
        <v>#REF!</v>
      </c>
      <c r="AF654" s="1" t="e">
        <f>_xlfn.XLOOKUP($L654,Pos!$A:$A,Pos!V:V,_xlfn.XLOOKUP($L654,#REF!,#REF!, ""), 0)</f>
        <v>#REF!</v>
      </c>
      <c r="AG654" s="1" t="e">
        <f>_xlfn.XLOOKUP($L654,Pos!$A:$A,Pos!W:W,_xlfn.XLOOKUP($L654,#REF!,#REF!, ""), 0)</f>
        <v>#REF!</v>
      </c>
      <c r="AH654" s="1" t="e">
        <f>_xlfn.XLOOKUP($L654,Pos!$A:$A,Pos!X:X,_xlfn.XLOOKUP($L654,#REF!,#REF!, ""), 0)</f>
        <v>#REF!</v>
      </c>
      <c r="AI654" s="1" t="e">
        <f>_xlfn.XLOOKUP($L654,Pos!$A:$A,Pos!Y:Y,_xlfn.XLOOKUP($L654,#REF!,#REF!, ""), 0)</f>
        <v>#REF!</v>
      </c>
      <c r="AJ654" s="1" t="e">
        <f>_xlfn.XLOOKUP($L654,Pos!$A:$A,Pos!Z:Z,_xlfn.XLOOKUP($L654,#REF!,#REF!, ""), 0)</f>
        <v>#REF!</v>
      </c>
      <c r="AK654" s="1" t="e">
        <f>_xlfn.XLOOKUP($L654,Pos!$A:$A,Pos!AA:AA,_xlfn.XLOOKUP($L654,#REF!,#REF!, ""), 0)</f>
        <v>#REF!</v>
      </c>
      <c r="AL654" s="1" t="e">
        <f>_xlfn.XLOOKUP($L654,Pos!$A:$A,Pos!AB:AB,_xlfn.XLOOKUP($L654,#REF!,#REF!, ""), 0)</f>
        <v>#REF!</v>
      </c>
      <c r="AM654" s="1" t="e">
        <f>_xlfn.XLOOKUP($L654,Pos!$A:$A,Pos!AC:AC,_xlfn.XLOOKUP($L654,#REF!,#REF!, ""), 0)</f>
        <v>#REF!</v>
      </c>
      <c r="AN654" s="1" t="e">
        <f>_xlfn.XLOOKUP($L654,Pos!$A:$A,Pos!AD:AD,_xlfn.XLOOKUP($L654,#REF!,#REF!, ""), 0)</f>
        <v>#REF!</v>
      </c>
      <c r="AO654" s="1" t="e">
        <f>_xlfn.XLOOKUP($L654,Pos!$A:$A,Pos!AE:AE,_xlfn.XLOOKUP($L654,#REF!,#REF!, ""), 0)</f>
        <v>#REF!</v>
      </c>
      <c r="AP654" s="1" t="e">
        <f>_xlfn.XLOOKUP($L654,Pos!$A:$A,Pos!AF:AF,_xlfn.XLOOKUP($L654,#REF!,#REF!, ""), 0)</f>
        <v>#REF!</v>
      </c>
      <c r="AQ654" s="1" t="e">
        <f>_xlfn.XLOOKUP($L654,Pos!$A:$A,Pos!AG:AG,_xlfn.XLOOKUP($L654,#REF!,#REF!, ""), 0)</f>
        <v>#REF!</v>
      </c>
      <c r="AR654" s="1" t="e">
        <f>_xlfn.XLOOKUP($L654,Pos!$A:$A,Pos!AH:AH,_xlfn.XLOOKUP($L654,#REF!,#REF!, ""), 0)</f>
        <v>#REF!</v>
      </c>
      <c r="AS654" s="1" t="e">
        <f>_xlfn.XLOOKUP($L654,Pos!$A:$A,Pos!AI:AI,_xlfn.XLOOKUP($L654,#REF!,#REF!, ""), 0)</f>
        <v>#REF!</v>
      </c>
      <c r="AT654" s="1" t="e">
        <f>_xlfn.XLOOKUP($L654,Pos!$A:$A,Pos!AJ:AJ,_xlfn.XLOOKUP($L654,#REF!,#REF!, ""), 0)</f>
        <v>#REF!</v>
      </c>
      <c r="AU654" s="1" t="e">
        <f>_xlfn.XLOOKUP($L654,Pos!$A:$A,Pos!AK:AK,_xlfn.XLOOKUP($L654,#REF!,#REF!, ""), 0)</f>
        <v>#REF!</v>
      </c>
      <c r="AV654" s="1" t="e">
        <f>_xlfn.XLOOKUP($L654,Pos!$A:$A,Pos!AL:AL,_xlfn.XLOOKUP($L654,#REF!,#REF!, ""), 0)</f>
        <v>#REF!</v>
      </c>
      <c r="AW654" s="1" t="e">
        <f>_xlfn.XLOOKUP($L654,Pos!$A:$A,Pos!AM:AM,_xlfn.XLOOKUP($L654,#REF!,#REF!, ""), 0)</f>
        <v>#REF!</v>
      </c>
      <c r="AX654" s="1" t="e">
        <f>_xlfn.XLOOKUP($L654,Pos!$A:$A,Pos!AN:AN,_xlfn.XLOOKUP($L654,#REF!,#REF!, ""), 0)</f>
        <v>#REF!</v>
      </c>
      <c r="AY654" s="1" t="e">
        <f>_xlfn.XLOOKUP($L654,Pos!$A:$A,Pos!AO:AO,_xlfn.XLOOKUP($L654,#REF!,#REF!, ""), 0)</f>
        <v>#REF!</v>
      </c>
      <c r="AZ654" s="7" t="str">
        <f t="shared" si="199"/>
        <v>OUT</v>
      </c>
      <c r="BA654" s="1">
        <f>IF(OR(_xlfn.XLOOKUP(L654,Pos!B:B,Pos!L:L,FALSE)="ESG Reason",_xlfn.XLOOKUP(L654,Pos!B:B,Pos!L:L,FALSE)="Blacklisted"),1,0)</f>
        <v>1</v>
      </c>
      <c r="BC654" s="11">
        <v>1.5197055952398471E-10</v>
      </c>
      <c r="BD654" s="11">
        <f>_xlfn.XLOOKUP($L654,Pos!$B:$B,Pos!H:H,0, 0)</f>
        <v>0</v>
      </c>
      <c r="BE654" s="11">
        <f>_xlfn.XLOOKUP($L654,Pos!$B:$B,Pos!I:I,0, 0)</f>
        <v>3.1120499986867601E-4</v>
      </c>
      <c r="BF654" s="18">
        <f t="shared" si="200"/>
        <v>3.1120499986867601E-4</v>
      </c>
      <c r="BG654" s="1">
        <f t="shared" si="201"/>
        <v>1</v>
      </c>
      <c r="BH654" s="1">
        <f t="shared" si="202"/>
        <v>26</v>
      </c>
      <c r="BI654" s="18">
        <f t="shared" si="203"/>
        <v>1.5197055952398471E-10</v>
      </c>
      <c r="BJ654" s="3">
        <f t="shared" si="204"/>
        <v>0</v>
      </c>
      <c r="BK654" s="18">
        <f t="shared" si="205"/>
        <v>0</v>
      </c>
    </row>
    <row r="655" spans="3:63" x14ac:dyDescent="0.25">
      <c r="C655" s="3"/>
      <c r="D655" s="3"/>
      <c r="E655" s="3"/>
      <c r="F655" s="3"/>
      <c r="G655" s="51" t="s">
        <v>600</v>
      </c>
      <c r="H655" s="8" t="str">
        <f t="shared" si="195"/>
        <v>0%North America</v>
      </c>
      <c r="I655" s="11" cm="1">
        <f t="array" ref="I655">IF(
   AZ655 = "OUT", 0,IF(
   BD655 &gt;= LARGE(IF(ISNUMBER(BD:BD), BD:BD), 3),
   BE655 - 0.001,
   IF(BE655 &gt;=VLOOKUP(P655,mapping!$A:$B,2,FALSE), BE655,VLOOKUP(P655,mapping!$A$2:$B$8,2,FALSE))
))</f>
        <v>0</v>
      </c>
      <c r="J655" s="11" cm="1">
        <f t="array" ref="J655">IF(
    AZ655="OUT",0,IF(IF(
                      BD655&gt;=LARGE(IF(ISNUMBER(BD:BD),BD:BD),3),
                      BE655+0.001,
                      VLOOKUP(H655,mapping!$D:$E,2,FALSE)
                      )&gt;I655,
                   IF(
                      BD655&gt;=LARGE(IF(ISNUMBER(BD:BD),BD:BD),3),
                      BE655+0.001,
                      VLOOKUP(H655,mapping!$D:$E,2,FALSE)
                      ),
                   I655+0.002))</f>
        <v>0</v>
      </c>
      <c r="K655" s="8">
        <f t="shared" si="196"/>
        <v>3.105964073690525E-4</v>
      </c>
      <c r="L655" s="1" t="str">
        <f>Pos!B872</f>
        <v>US11133T1034</v>
      </c>
      <c r="M655" s="1" t="str">
        <f>_xlfn.XLOOKUP($L655,Pos!B:B,Pos!D:D,, 0)</f>
        <v>Broadridge Financial Solutions, Inc.</v>
      </c>
      <c r="N655" s="1" t="str">
        <f>_xlfn.XLOOKUP($L655,Pos!B:B,Pos!E:E,, 0)</f>
        <v>Financial Services</v>
      </c>
      <c r="O655" s="1" t="str">
        <f t="shared" si="197"/>
        <v>Financial Services_North America</v>
      </c>
      <c r="P655" s="1" t="str">
        <f>_xlfn.XLOOKUP($L655,Pos!B:B,Pos!F:F,, 0)</f>
        <v>North America</v>
      </c>
      <c r="Q655" s="1">
        <v>0</v>
      </c>
      <c r="R655" s="9">
        <f>_xlfn.XLOOKUP($L655,Pos!$B:$B,Pos!N:N,0, 0)</f>
        <v>5.35</v>
      </c>
      <c r="S655" s="9">
        <f>_xlfn.XLOOKUP($L655,Pos!$B:$B,Pos!O:O,0, 0)</f>
        <v>2.9874999999999998</v>
      </c>
      <c r="T655" s="9">
        <f>_xlfn.XLOOKUP($L655,Pos!$B:$B,Pos!P:P,0, 0)</f>
        <v>6.8</v>
      </c>
      <c r="U655" s="9">
        <f>_xlfn.XLOOKUP($L655,Pos!$B:$B,Pos!Q:Q,0, 0)</f>
        <v>2.6</v>
      </c>
      <c r="V655" s="9">
        <f>_xlfn.XLOOKUP($L655,Pos!$B:$B,Pos!R:R,0, 0)</f>
        <v>6.6666670000000003</v>
      </c>
      <c r="W655" s="9">
        <f>_xlfn.XLOOKUP($L655,Pos!$B:$B,Pos!S:S,0, 0)</f>
        <v>4.1050000000000004</v>
      </c>
      <c r="X655" s="9" t="str">
        <f>_xlfn.XLOOKUP($L655,Pos!$B:$B,Pos!J:J,0, 0)</f>
        <v>Outperform</v>
      </c>
      <c r="Y655" s="1">
        <v>0</v>
      </c>
      <c r="Z655" s="1">
        <v>0</v>
      </c>
      <c r="AA655" s="1">
        <f t="shared" si="198"/>
        <v>0</v>
      </c>
      <c r="AB655" s="9">
        <f>_xlfn.XLOOKUP(L655,Pos!B:B,Pos!K:K,-1,0)</f>
        <v>3.0555555555555558</v>
      </c>
      <c r="AC655" s="1" t="e">
        <f>_xlfn.XLOOKUP($L655,Pos!$A:$A,Pos!S:S,_xlfn.XLOOKUP($L655,#REF!,#REF!, ""), 0)</f>
        <v>#REF!</v>
      </c>
      <c r="AD655" s="1" t="e">
        <f>_xlfn.XLOOKUP($L655,Pos!$A:$A,Pos!T:T,_xlfn.XLOOKUP($L655,#REF!,#REF!, ""), 0)</f>
        <v>#REF!</v>
      </c>
      <c r="AE655" s="1" t="e">
        <f>_xlfn.XLOOKUP($L655,Pos!$A:$A,Pos!U:U,_xlfn.XLOOKUP($L655,#REF!,#REF!, ""), 0)</f>
        <v>#REF!</v>
      </c>
      <c r="AF655" s="1" t="e">
        <f>_xlfn.XLOOKUP($L655,Pos!$A:$A,Pos!V:V,_xlfn.XLOOKUP($L655,#REF!,#REF!, ""), 0)</f>
        <v>#REF!</v>
      </c>
      <c r="AG655" s="1" t="e">
        <f>_xlfn.XLOOKUP($L655,Pos!$A:$A,Pos!W:W,_xlfn.XLOOKUP($L655,#REF!,#REF!, ""), 0)</f>
        <v>#REF!</v>
      </c>
      <c r="AH655" s="1" t="e">
        <f>_xlfn.XLOOKUP($L655,Pos!$A:$A,Pos!X:X,_xlfn.XLOOKUP($L655,#REF!,#REF!, ""), 0)</f>
        <v>#REF!</v>
      </c>
      <c r="AI655" s="1" t="e">
        <f>_xlfn.XLOOKUP($L655,Pos!$A:$A,Pos!Y:Y,_xlfn.XLOOKUP($L655,#REF!,#REF!, ""), 0)</f>
        <v>#REF!</v>
      </c>
      <c r="AJ655" s="1" t="e">
        <f>_xlfn.XLOOKUP($L655,Pos!$A:$A,Pos!Z:Z,_xlfn.XLOOKUP($L655,#REF!,#REF!, ""), 0)</f>
        <v>#REF!</v>
      </c>
      <c r="AK655" s="1" t="e">
        <f>_xlfn.XLOOKUP($L655,Pos!$A:$A,Pos!AA:AA,_xlfn.XLOOKUP($L655,#REF!,#REF!, ""), 0)</f>
        <v>#REF!</v>
      </c>
      <c r="AL655" s="1" t="e">
        <f>_xlfn.XLOOKUP($L655,Pos!$A:$A,Pos!AB:AB,_xlfn.XLOOKUP($L655,#REF!,#REF!, ""), 0)</f>
        <v>#REF!</v>
      </c>
      <c r="AM655" s="1" t="e">
        <f>_xlfn.XLOOKUP($L655,Pos!$A:$A,Pos!AC:AC,_xlfn.XLOOKUP($L655,#REF!,#REF!, ""), 0)</f>
        <v>#REF!</v>
      </c>
      <c r="AN655" s="1" t="e">
        <f>_xlfn.XLOOKUP($L655,Pos!$A:$A,Pos!AD:AD,_xlfn.XLOOKUP($L655,#REF!,#REF!, ""), 0)</f>
        <v>#REF!</v>
      </c>
      <c r="AO655" s="1" t="e">
        <f>_xlfn.XLOOKUP($L655,Pos!$A:$A,Pos!AE:AE,_xlfn.XLOOKUP($L655,#REF!,#REF!, ""), 0)</f>
        <v>#REF!</v>
      </c>
      <c r="AP655" s="1" t="e">
        <f>_xlfn.XLOOKUP($L655,Pos!$A:$A,Pos!AF:AF,_xlfn.XLOOKUP($L655,#REF!,#REF!, ""), 0)</f>
        <v>#REF!</v>
      </c>
      <c r="AQ655" s="1" t="e">
        <f>_xlfn.XLOOKUP($L655,Pos!$A:$A,Pos!AG:AG,_xlfn.XLOOKUP($L655,#REF!,#REF!, ""), 0)</f>
        <v>#REF!</v>
      </c>
      <c r="AR655" s="1" t="e">
        <f>_xlfn.XLOOKUP($L655,Pos!$A:$A,Pos!AH:AH,_xlfn.XLOOKUP($L655,#REF!,#REF!, ""), 0)</f>
        <v>#REF!</v>
      </c>
      <c r="AS655" s="1" t="e">
        <f>_xlfn.XLOOKUP($L655,Pos!$A:$A,Pos!AI:AI,_xlfn.XLOOKUP($L655,#REF!,#REF!, ""), 0)</f>
        <v>#REF!</v>
      </c>
      <c r="AT655" s="1" t="e">
        <f>_xlfn.XLOOKUP($L655,Pos!$A:$A,Pos!AJ:AJ,_xlfn.XLOOKUP($L655,#REF!,#REF!, ""), 0)</f>
        <v>#REF!</v>
      </c>
      <c r="AU655" s="1" t="e">
        <f>_xlfn.XLOOKUP($L655,Pos!$A:$A,Pos!AK:AK,_xlfn.XLOOKUP($L655,#REF!,#REF!, ""), 0)</f>
        <v>#REF!</v>
      </c>
      <c r="AV655" s="1" t="e">
        <f>_xlfn.XLOOKUP($L655,Pos!$A:$A,Pos!AL:AL,_xlfn.XLOOKUP($L655,#REF!,#REF!, ""), 0)</f>
        <v>#REF!</v>
      </c>
      <c r="AW655" s="1" t="e">
        <f>_xlfn.XLOOKUP($L655,Pos!$A:$A,Pos!AM:AM,_xlfn.XLOOKUP($L655,#REF!,#REF!, ""), 0)</f>
        <v>#REF!</v>
      </c>
      <c r="AX655" s="1" t="e">
        <f>_xlfn.XLOOKUP($L655,Pos!$A:$A,Pos!AN:AN,_xlfn.XLOOKUP($L655,#REF!,#REF!, ""), 0)</f>
        <v>#REF!</v>
      </c>
      <c r="AY655" s="1" t="e">
        <f>_xlfn.XLOOKUP($L655,Pos!$A:$A,Pos!AO:AO,_xlfn.XLOOKUP($L655,#REF!,#REF!, ""), 0)</f>
        <v>#REF!</v>
      </c>
      <c r="AZ655" s="7" t="str">
        <f t="shared" si="199"/>
        <v>OUT</v>
      </c>
      <c r="BA655" s="1">
        <f>IF(OR(_xlfn.XLOOKUP(L655,Pos!B:B,Pos!L:L,FALSE)="ESG Reason",_xlfn.XLOOKUP(L655,Pos!B:B,Pos!L:L,FALSE)="Blacklisted"),1,0)</f>
        <v>0</v>
      </c>
      <c r="BC655" s="11">
        <v>1.519705595239844E-10</v>
      </c>
      <c r="BD655" s="11">
        <f>_xlfn.XLOOKUP($L655,Pos!$B:$B,Pos!H:H,0, 0)</f>
        <v>0</v>
      </c>
      <c r="BE655" s="11">
        <f>_xlfn.XLOOKUP($L655,Pos!$B:$B,Pos!I:I,0, 0)</f>
        <v>3.105964073690525E-4</v>
      </c>
      <c r="BF655" s="18">
        <f t="shared" si="200"/>
        <v>3.105964073690525E-4</v>
      </c>
      <c r="BG655" s="1">
        <f t="shared" si="201"/>
        <v>1</v>
      </c>
      <c r="BH655" s="1">
        <f t="shared" si="202"/>
        <v>26</v>
      </c>
      <c r="BI655" s="18">
        <f t="shared" si="203"/>
        <v>1.519705595239844E-10</v>
      </c>
      <c r="BJ655" s="3">
        <f t="shared" si="204"/>
        <v>0</v>
      </c>
      <c r="BK655" s="18">
        <f t="shared" si="205"/>
        <v>0</v>
      </c>
    </row>
    <row r="656" spans="3:63" x14ac:dyDescent="0.25">
      <c r="C656" s="3"/>
      <c r="D656" s="3"/>
      <c r="E656" s="3"/>
      <c r="F656" s="3"/>
      <c r="G656" s="51" t="s">
        <v>590</v>
      </c>
      <c r="H656" s="8" t="str">
        <f t="shared" si="195"/>
        <v>0%North America</v>
      </c>
      <c r="I656" s="11" cm="1">
        <f t="array" ref="I656">IF(
   AZ656 = "OUT", 0,IF(
   BD656 &gt;= LARGE(IF(ISNUMBER(BD:BD), BD:BD), 3),
   BE656 - 0.001,
   IF(BE656 &gt;=VLOOKUP(P656,mapping!$A:$B,2,FALSE), BE656,VLOOKUP(P656,mapping!$A$2:$B$8,2,FALSE))
))</f>
        <v>0</v>
      </c>
      <c r="J656" s="11" cm="1">
        <f t="array" ref="J656">IF(
    AZ656="OUT",0,IF(IF(
                      BD656&gt;=LARGE(IF(ISNUMBER(BD:BD),BD:BD),3),
                      BE656+0.001,
                      VLOOKUP(H656,mapping!$D:$E,2,FALSE)
                      )&gt;I656,
                   IF(
                      BD656&gt;=LARGE(IF(ISNUMBER(BD:BD),BD:BD),3),
                      BE656+0.001,
                      VLOOKUP(H656,mapping!$D:$E,2,FALSE)
                      ),
                   I656+0.002))</f>
        <v>0</v>
      </c>
      <c r="K656" s="8">
        <f t="shared" si="196"/>
        <v>3.1051199453919511E-4</v>
      </c>
      <c r="L656" s="1" t="str">
        <f>Pos!B1044</f>
        <v>US4461501045</v>
      </c>
      <c r="M656" s="1" t="str">
        <f>_xlfn.XLOOKUP($L656,Pos!B:B,Pos!D:D,, 0)</f>
        <v>Huntington Bancshares Incorporated</v>
      </c>
      <c r="N656" s="1" t="str">
        <f>_xlfn.XLOOKUP($L656,Pos!B:B,Pos!E:E,, 0)</f>
        <v>Banks</v>
      </c>
      <c r="O656" s="1" t="str">
        <f t="shared" si="197"/>
        <v>Banks_North America</v>
      </c>
      <c r="P656" s="1" t="str">
        <f>_xlfn.XLOOKUP($L656,Pos!B:B,Pos!F:F,, 0)</f>
        <v>North America</v>
      </c>
      <c r="Q656" s="1">
        <v>0</v>
      </c>
      <c r="R656" s="9">
        <f>_xlfn.XLOOKUP($L656,Pos!$B:$B,Pos!N:N,0, 0)</f>
        <v>5.8</v>
      </c>
      <c r="S656" s="9">
        <f>_xlfn.XLOOKUP($L656,Pos!$B:$B,Pos!O:O,0, 0)</f>
        <v>6.5975000000000001</v>
      </c>
      <c r="T656" s="9">
        <f>_xlfn.XLOOKUP($L656,Pos!$B:$B,Pos!P:P,0, 0)</f>
        <v>4.05</v>
      </c>
      <c r="U656" s="9">
        <f>_xlfn.XLOOKUP($L656,Pos!$B:$B,Pos!Q:Q,0, 0)</f>
        <v>1.8</v>
      </c>
      <c r="V656" s="9">
        <f>_xlfn.XLOOKUP($L656,Pos!$B:$B,Pos!R:R,0, 0)</f>
        <v>2.5333329999999998</v>
      </c>
      <c r="W656" s="9">
        <f>_xlfn.XLOOKUP($L656,Pos!$B:$B,Pos!S:S,0, 0)</f>
        <v>5.6491670000000003</v>
      </c>
      <c r="X656" s="9" t="str">
        <f>_xlfn.XLOOKUP($L656,Pos!$B:$B,Pos!J:J,0, 0)</f>
        <v>Outperform</v>
      </c>
      <c r="Y656" s="1">
        <v>0</v>
      </c>
      <c r="Z656" s="1">
        <v>0</v>
      </c>
      <c r="AA656" s="1">
        <f t="shared" si="198"/>
        <v>0</v>
      </c>
      <c r="AB656" s="9">
        <f>_xlfn.XLOOKUP(L656,Pos!B:B,Pos!K:K,-1,0)</f>
        <v>4.2857142857142856</v>
      </c>
      <c r="AC656" s="1" t="e">
        <f>_xlfn.XLOOKUP($L656,Pos!$A:$A,Pos!S:S,_xlfn.XLOOKUP($L656,#REF!,#REF!, ""), 0)</f>
        <v>#REF!</v>
      </c>
      <c r="AD656" s="1" t="e">
        <f>_xlfn.XLOOKUP($L656,Pos!$A:$A,Pos!T:T,_xlfn.XLOOKUP($L656,#REF!,#REF!, ""), 0)</f>
        <v>#REF!</v>
      </c>
      <c r="AE656" s="1" t="e">
        <f>_xlfn.XLOOKUP($L656,Pos!$A:$A,Pos!U:U,_xlfn.XLOOKUP($L656,#REF!,#REF!, ""), 0)</f>
        <v>#REF!</v>
      </c>
      <c r="AF656" s="1" t="e">
        <f>_xlfn.XLOOKUP($L656,Pos!$A:$A,Pos!V:V,_xlfn.XLOOKUP($L656,#REF!,#REF!, ""), 0)</f>
        <v>#REF!</v>
      </c>
      <c r="AG656" s="1" t="e">
        <f>_xlfn.XLOOKUP($L656,Pos!$A:$A,Pos!W:W,_xlfn.XLOOKUP($L656,#REF!,#REF!, ""), 0)</f>
        <v>#REF!</v>
      </c>
      <c r="AH656" s="1" t="e">
        <f>_xlfn.XLOOKUP($L656,Pos!$A:$A,Pos!X:X,_xlfn.XLOOKUP($L656,#REF!,#REF!, ""), 0)</f>
        <v>#REF!</v>
      </c>
      <c r="AI656" s="1" t="e">
        <f>_xlfn.XLOOKUP($L656,Pos!$A:$A,Pos!Y:Y,_xlfn.XLOOKUP($L656,#REF!,#REF!, ""), 0)</f>
        <v>#REF!</v>
      </c>
      <c r="AJ656" s="1" t="e">
        <f>_xlfn.XLOOKUP($L656,Pos!$A:$A,Pos!Z:Z,_xlfn.XLOOKUP($L656,#REF!,#REF!, ""), 0)</f>
        <v>#REF!</v>
      </c>
      <c r="AK656" s="1" t="e">
        <f>_xlfn.XLOOKUP($L656,Pos!$A:$A,Pos!AA:AA,_xlfn.XLOOKUP($L656,#REF!,#REF!, ""), 0)</f>
        <v>#REF!</v>
      </c>
      <c r="AL656" s="1" t="e">
        <f>_xlfn.XLOOKUP($L656,Pos!$A:$A,Pos!AB:AB,_xlfn.XLOOKUP($L656,#REF!,#REF!, ""), 0)</f>
        <v>#REF!</v>
      </c>
      <c r="AM656" s="1" t="e">
        <f>_xlfn.XLOOKUP($L656,Pos!$A:$A,Pos!AC:AC,_xlfn.XLOOKUP($L656,#REF!,#REF!, ""), 0)</f>
        <v>#REF!</v>
      </c>
      <c r="AN656" s="1" t="e">
        <f>_xlfn.XLOOKUP($L656,Pos!$A:$A,Pos!AD:AD,_xlfn.XLOOKUP($L656,#REF!,#REF!, ""), 0)</f>
        <v>#REF!</v>
      </c>
      <c r="AO656" s="1" t="e">
        <f>_xlfn.XLOOKUP($L656,Pos!$A:$A,Pos!AE:AE,_xlfn.XLOOKUP($L656,#REF!,#REF!, ""), 0)</f>
        <v>#REF!</v>
      </c>
      <c r="AP656" s="1" t="e">
        <f>_xlfn.XLOOKUP($L656,Pos!$A:$A,Pos!AF:AF,_xlfn.XLOOKUP($L656,#REF!,#REF!, ""), 0)</f>
        <v>#REF!</v>
      </c>
      <c r="AQ656" s="1" t="e">
        <f>_xlfn.XLOOKUP($L656,Pos!$A:$A,Pos!AG:AG,_xlfn.XLOOKUP($L656,#REF!,#REF!, ""), 0)</f>
        <v>#REF!</v>
      </c>
      <c r="AR656" s="1" t="e">
        <f>_xlfn.XLOOKUP($L656,Pos!$A:$A,Pos!AH:AH,_xlfn.XLOOKUP($L656,#REF!,#REF!, ""), 0)</f>
        <v>#REF!</v>
      </c>
      <c r="AS656" s="1" t="e">
        <f>_xlfn.XLOOKUP($L656,Pos!$A:$A,Pos!AI:AI,_xlfn.XLOOKUP($L656,#REF!,#REF!, ""), 0)</f>
        <v>#REF!</v>
      </c>
      <c r="AT656" s="1" t="e">
        <f>_xlfn.XLOOKUP($L656,Pos!$A:$A,Pos!AJ:AJ,_xlfn.XLOOKUP($L656,#REF!,#REF!, ""), 0)</f>
        <v>#REF!</v>
      </c>
      <c r="AU656" s="1" t="e">
        <f>_xlfn.XLOOKUP($L656,Pos!$A:$A,Pos!AK:AK,_xlfn.XLOOKUP($L656,#REF!,#REF!, ""), 0)</f>
        <v>#REF!</v>
      </c>
      <c r="AV656" s="1" t="e">
        <f>_xlfn.XLOOKUP($L656,Pos!$A:$A,Pos!AL:AL,_xlfn.XLOOKUP($L656,#REF!,#REF!, ""), 0)</f>
        <v>#REF!</v>
      </c>
      <c r="AW656" s="1" t="e">
        <f>_xlfn.XLOOKUP($L656,Pos!$A:$A,Pos!AM:AM,_xlfn.XLOOKUP($L656,#REF!,#REF!, ""), 0)</f>
        <v>#REF!</v>
      </c>
      <c r="AX656" s="1" t="e">
        <f>_xlfn.XLOOKUP($L656,Pos!$A:$A,Pos!AN:AN,_xlfn.XLOOKUP($L656,#REF!,#REF!, ""), 0)</f>
        <v>#REF!</v>
      </c>
      <c r="AY656" s="1" t="e">
        <f>_xlfn.XLOOKUP($L656,Pos!$A:$A,Pos!AO:AO,_xlfn.XLOOKUP($L656,#REF!,#REF!, ""), 0)</f>
        <v>#REF!</v>
      </c>
      <c r="AZ656" s="7" t="str">
        <f t="shared" si="199"/>
        <v>OUT</v>
      </c>
      <c r="BA656" s="1">
        <f>IF(OR(_xlfn.XLOOKUP(L656,Pos!B:B,Pos!L:L,FALSE)="ESG Reason",_xlfn.XLOOKUP(L656,Pos!B:B,Pos!L:L,FALSE)="Blacklisted"),1,0)</f>
        <v>0</v>
      </c>
      <c r="BC656" s="11">
        <v>1.8080508817765849E-10</v>
      </c>
      <c r="BD656" s="11">
        <f>_xlfn.XLOOKUP($L656,Pos!$B:$B,Pos!H:H,0, 0)</f>
        <v>0</v>
      </c>
      <c r="BE656" s="11">
        <f>_xlfn.XLOOKUP($L656,Pos!$B:$B,Pos!I:I,0, 0)</f>
        <v>3.1051199453919511E-4</v>
      </c>
      <c r="BF656" s="18">
        <f t="shared" si="200"/>
        <v>3.1051199453919511E-4</v>
      </c>
      <c r="BG656" s="1">
        <f t="shared" si="201"/>
        <v>1</v>
      </c>
      <c r="BH656" s="1">
        <f t="shared" si="202"/>
        <v>21</v>
      </c>
      <c r="BI656" s="18">
        <f t="shared" si="203"/>
        <v>1.8080508817765849E-10</v>
      </c>
      <c r="BJ656" s="3">
        <f t="shared" si="204"/>
        <v>0</v>
      </c>
      <c r="BK656" s="18">
        <f t="shared" si="205"/>
        <v>0</v>
      </c>
    </row>
    <row r="657" spans="3:63" x14ac:dyDescent="0.25">
      <c r="C657" s="3"/>
      <c r="D657" s="3"/>
      <c r="E657" s="3"/>
      <c r="F657" s="3"/>
      <c r="G657" s="51" t="s">
        <v>595</v>
      </c>
      <c r="H657" s="8" t="str">
        <f t="shared" si="195"/>
        <v>0%Others</v>
      </c>
      <c r="I657" s="11" cm="1">
        <f t="array" ref="I657">IF(
   AZ657 = "OUT", 0,IF(
   BD657 &gt;= LARGE(IF(ISNUMBER(BD:BD), BD:BD), 3),
   BE657 - 0.001,
   IF(BE657 &gt;=VLOOKUP(P657,mapping!$A:$B,2,FALSE), BE657,VLOOKUP(P657,mapping!$A$2:$B$8,2,FALSE))
))</f>
        <v>0</v>
      </c>
      <c r="J657" s="11" cm="1">
        <f t="array" ref="J657">IF(
    AZ657="OUT",0,IF(IF(
                      BD657&gt;=LARGE(IF(ISNUMBER(BD:BD),BD:BD),3),
                      BE657+0.001,
                      VLOOKUP(H657,mapping!$D:$E,2,FALSE)
                      )&gt;I657,
                   IF(
                      BD657&gt;=LARGE(IF(ISNUMBER(BD:BD),BD:BD),3),
                      BE657+0.001,
                      VLOOKUP(H657,mapping!$D:$E,2,FALSE)
                      ),
                   I657+0.002))</f>
        <v>0</v>
      </c>
      <c r="K657" s="8">
        <f t="shared" si="196"/>
        <v>3.1035157015638548E-4</v>
      </c>
      <c r="L657" s="1" t="str">
        <f>Pos!B561</f>
        <v>JP3397200001</v>
      </c>
      <c r="M657" s="1" t="str">
        <f>_xlfn.XLOOKUP($L657,Pos!B:B,Pos!D:D,, 0)</f>
        <v>Suzuki Motor Corp.</v>
      </c>
      <c r="N657" s="1" t="str">
        <f>_xlfn.XLOOKUP($L657,Pos!B:B,Pos!E:E,, 0)</f>
        <v>Auto &amp; Parts</v>
      </c>
      <c r="O657" s="1" t="str">
        <f t="shared" si="197"/>
        <v>Auto &amp; Parts_Others</v>
      </c>
      <c r="P657" s="1" t="str">
        <f>_xlfn.XLOOKUP($L657,Pos!B:B,Pos!F:F,, 0)</f>
        <v>Others</v>
      </c>
      <c r="Q657" s="1">
        <v>0</v>
      </c>
      <c r="R657" s="9">
        <f>_xlfn.XLOOKUP($L657,Pos!$B:$B,Pos!N:N,0, 0)</f>
        <v>4.5599999999999996</v>
      </c>
      <c r="S657" s="9">
        <f>_xlfn.XLOOKUP($L657,Pos!$B:$B,Pos!O:O,0, 0)</f>
        <v>6.9653330000000002</v>
      </c>
      <c r="T657" s="9">
        <f>_xlfn.XLOOKUP($L657,Pos!$B:$B,Pos!P:P,0, 0)</f>
        <v>6.4249999999999998</v>
      </c>
      <c r="U657" s="9">
        <f>_xlfn.XLOOKUP($L657,Pos!$B:$B,Pos!Q:Q,0, 0)</f>
        <v>8.9</v>
      </c>
      <c r="V657" s="9">
        <f>_xlfn.XLOOKUP($L657,Pos!$B:$B,Pos!R:R,0, 0)</f>
        <v>6.233333</v>
      </c>
      <c r="W657" s="9">
        <f>_xlfn.XLOOKUP($L657,Pos!$B:$B,Pos!S:S,0, 0)</f>
        <v>5.84</v>
      </c>
      <c r="X657" s="9" t="str">
        <f>_xlfn.XLOOKUP($L657,Pos!$B:$B,Pos!J:J,0, 0)</f>
        <v>Buy</v>
      </c>
      <c r="Y657" s="1">
        <v>0</v>
      </c>
      <c r="Z657" s="1">
        <v>0</v>
      </c>
      <c r="AA657" s="1">
        <f t="shared" si="198"/>
        <v>0</v>
      </c>
      <c r="AB657" s="9">
        <f>_xlfn.XLOOKUP(L657,Pos!B:B,Pos!K:K,-1,0)</f>
        <v>5.8333333333333339</v>
      </c>
      <c r="AC657" s="1" t="e">
        <f>_xlfn.XLOOKUP($L657,Pos!$A:$A,Pos!S:S,_xlfn.XLOOKUP($L657,#REF!,#REF!, ""), 0)</f>
        <v>#REF!</v>
      </c>
      <c r="AD657" s="1" t="e">
        <f>_xlfn.XLOOKUP($L657,Pos!$A:$A,Pos!T:T,_xlfn.XLOOKUP($L657,#REF!,#REF!, ""), 0)</f>
        <v>#REF!</v>
      </c>
      <c r="AE657" s="1" t="e">
        <f>_xlfn.XLOOKUP($L657,Pos!$A:$A,Pos!U:U,_xlfn.XLOOKUP($L657,#REF!,#REF!, ""), 0)</f>
        <v>#REF!</v>
      </c>
      <c r="AF657" s="1" t="e">
        <f>_xlfn.XLOOKUP($L657,Pos!$A:$A,Pos!V:V,_xlfn.XLOOKUP($L657,#REF!,#REF!, ""), 0)</f>
        <v>#REF!</v>
      </c>
      <c r="AG657" s="1" t="e">
        <f>_xlfn.XLOOKUP($L657,Pos!$A:$A,Pos!W:W,_xlfn.XLOOKUP($L657,#REF!,#REF!, ""), 0)</f>
        <v>#REF!</v>
      </c>
      <c r="AH657" s="1" t="e">
        <f>_xlfn.XLOOKUP($L657,Pos!$A:$A,Pos!X:X,_xlfn.XLOOKUP($L657,#REF!,#REF!, ""), 0)</f>
        <v>#REF!</v>
      </c>
      <c r="AI657" s="1" t="e">
        <f>_xlfn.XLOOKUP($L657,Pos!$A:$A,Pos!Y:Y,_xlfn.XLOOKUP($L657,#REF!,#REF!, ""), 0)</f>
        <v>#REF!</v>
      </c>
      <c r="AJ657" s="1" t="e">
        <f>_xlfn.XLOOKUP($L657,Pos!$A:$A,Pos!Z:Z,_xlfn.XLOOKUP($L657,#REF!,#REF!, ""), 0)</f>
        <v>#REF!</v>
      </c>
      <c r="AK657" s="1" t="e">
        <f>_xlfn.XLOOKUP($L657,Pos!$A:$A,Pos!AA:AA,_xlfn.XLOOKUP($L657,#REF!,#REF!, ""), 0)</f>
        <v>#REF!</v>
      </c>
      <c r="AL657" s="1" t="e">
        <f>_xlfn.XLOOKUP($L657,Pos!$A:$A,Pos!AB:AB,_xlfn.XLOOKUP($L657,#REF!,#REF!, ""), 0)</f>
        <v>#REF!</v>
      </c>
      <c r="AM657" s="1" t="e">
        <f>_xlfn.XLOOKUP($L657,Pos!$A:$A,Pos!AC:AC,_xlfn.XLOOKUP($L657,#REF!,#REF!, ""), 0)</f>
        <v>#REF!</v>
      </c>
      <c r="AN657" s="1" t="e">
        <f>_xlfn.XLOOKUP($L657,Pos!$A:$A,Pos!AD:AD,_xlfn.XLOOKUP($L657,#REF!,#REF!, ""), 0)</f>
        <v>#REF!</v>
      </c>
      <c r="AO657" s="1" t="e">
        <f>_xlfn.XLOOKUP($L657,Pos!$A:$A,Pos!AE:AE,_xlfn.XLOOKUP($L657,#REF!,#REF!, ""), 0)</f>
        <v>#REF!</v>
      </c>
      <c r="AP657" s="1" t="e">
        <f>_xlfn.XLOOKUP($L657,Pos!$A:$A,Pos!AF:AF,_xlfn.XLOOKUP($L657,#REF!,#REF!, ""), 0)</f>
        <v>#REF!</v>
      </c>
      <c r="AQ657" s="1" t="e">
        <f>_xlfn.XLOOKUP($L657,Pos!$A:$A,Pos!AG:AG,_xlfn.XLOOKUP($L657,#REF!,#REF!, ""), 0)</f>
        <v>#REF!</v>
      </c>
      <c r="AR657" s="1" t="e">
        <f>_xlfn.XLOOKUP($L657,Pos!$A:$A,Pos!AH:AH,_xlfn.XLOOKUP($L657,#REF!,#REF!, ""), 0)</f>
        <v>#REF!</v>
      </c>
      <c r="AS657" s="1" t="e">
        <f>_xlfn.XLOOKUP($L657,Pos!$A:$A,Pos!AI:AI,_xlfn.XLOOKUP($L657,#REF!,#REF!, ""), 0)</f>
        <v>#REF!</v>
      </c>
      <c r="AT657" s="1" t="e">
        <f>_xlfn.XLOOKUP($L657,Pos!$A:$A,Pos!AJ:AJ,_xlfn.XLOOKUP($L657,#REF!,#REF!, ""), 0)</f>
        <v>#REF!</v>
      </c>
      <c r="AU657" s="1" t="e">
        <f>_xlfn.XLOOKUP($L657,Pos!$A:$A,Pos!AK:AK,_xlfn.XLOOKUP($L657,#REF!,#REF!, ""), 0)</f>
        <v>#REF!</v>
      </c>
      <c r="AV657" s="1" t="e">
        <f>_xlfn.XLOOKUP($L657,Pos!$A:$A,Pos!AL:AL,_xlfn.XLOOKUP($L657,#REF!,#REF!, ""), 0)</f>
        <v>#REF!</v>
      </c>
      <c r="AW657" s="1" t="e">
        <f>_xlfn.XLOOKUP($L657,Pos!$A:$A,Pos!AM:AM,_xlfn.XLOOKUP($L657,#REF!,#REF!, ""), 0)</f>
        <v>#REF!</v>
      </c>
      <c r="AX657" s="1" t="e">
        <f>_xlfn.XLOOKUP($L657,Pos!$A:$A,Pos!AN:AN,_xlfn.XLOOKUP($L657,#REF!,#REF!, ""), 0)</f>
        <v>#REF!</v>
      </c>
      <c r="AY657" s="1" t="e">
        <f>_xlfn.XLOOKUP($L657,Pos!$A:$A,Pos!AO:AO,_xlfn.XLOOKUP($L657,#REF!,#REF!, ""), 0)</f>
        <v>#REF!</v>
      </c>
      <c r="AZ657" s="7" t="str">
        <f t="shared" si="199"/>
        <v>OUT</v>
      </c>
      <c r="BA657" s="1">
        <f>IF(OR(_xlfn.XLOOKUP(L657,Pos!B:B,Pos!L:L,FALSE)="ESG Reason",_xlfn.XLOOKUP(L657,Pos!B:B,Pos!L:L,FALSE)="Blacklisted"),1,0)</f>
        <v>0</v>
      </c>
      <c r="BC657" s="11">
        <v>8.8616387329652414E-11</v>
      </c>
      <c r="BD657" s="11">
        <f>_xlfn.XLOOKUP($L657,Pos!$B:$B,Pos!H:H,0, 0)</f>
        <v>0</v>
      </c>
      <c r="BE657" s="11">
        <f>_xlfn.XLOOKUP($L657,Pos!$B:$B,Pos!I:I,0, 0)</f>
        <v>3.1035157015638548E-4</v>
      </c>
      <c r="BF657" s="18">
        <f t="shared" si="200"/>
        <v>3.1035157015638548E-4</v>
      </c>
      <c r="BG657" s="1">
        <f t="shared" si="201"/>
        <v>3</v>
      </c>
      <c r="BH657" s="1">
        <f t="shared" si="202"/>
        <v>39</v>
      </c>
      <c r="BI657" s="18">
        <f t="shared" si="203"/>
        <v>8.8616387329652414E-11</v>
      </c>
      <c r="BJ657" s="3">
        <f t="shared" si="204"/>
        <v>0</v>
      </c>
      <c r="BK657" s="18">
        <f t="shared" si="205"/>
        <v>0</v>
      </c>
    </row>
    <row r="658" spans="3:63" x14ac:dyDescent="0.25">
      <c r="C658" s="3"/>
      <c r="D658" s="3"/>
      <c r="E658" s="3"/>
      <c r="F658" s="3"/>
      <c r="G658" s="51" t="s">
        <v>591</v>
      </c>
      <c r="H658" s="8" t="str">
        <f t="shared" si="195"/>
        <v>0%West Europe</v>
      </c>
      <c r="I658" s="11" cm="1">
        <f t="array" ref="I658">IF(
   AZ658 = "OUT", 0,IF(
   BD658 &gt;= LARGE(IF(ISNUMBER(BD:BD), BD:BD), 3),
   BE658 - 0.001,
   IF(BE658 &gt;=VLOOKUP(P658,mapping!$A:$B,2,FALSE), BE658,VLOOKUP(P658,mapping!$A$2:$B$8,2,FALSE))
))</f>
        <v>0</v>
      </c>
      <c r="J658" s="11" cm="1">
        <f t="array" ref="J658">IF(
    AZ658="OUT",0,IF(IF(
                      BD658&gt;=LARGE(IF(ISNUMBER(BD:BD),BD:BD),3),
                      BE658+0.001,
                      VLOOKUP(H658,mapping!$D:$E,2,FALSE)
                      )&gt;I658,
                   IF(
                      BD658&gt;=LARGE(IF(ISNUMBER(BD:BD),BD:BD),3),
                      BE658+0.001,
                      VLOOKUP(H658,mapping!$D:$E,2,FALSE)
                      ),
                   I658+0.002))</f>
        <v>0</v>
      </c>
      <c r="K658" s="8">
        <f t="shared" si="196"/>
        <v>3.0970897248833613E-4</v>
      </c>
      <c r="L658" s="1" t="str">
        <f>Pos!B314</f>
        <v>FR0000121485</v>
      </c>
      <c r="M658" s="1" t="str">
        <f>_xlfn.XLOOKUP($L658,Pos!B:B,Pos!D:D,, 0)</f>
        <v>Kering SA</v>
      </c>
      <c r="N658" s="1" t="str">
        <f>_xlfn.XLOOKUP($L658,Pos!B:B,Pos!E:E,, 0)</f>
        <v>Personal &amp; Household Goods</v>
      </c>
      <c r="O658" s="1" t="str">
        <f t="shared" si="197"/>
        <v>Personal &amp; Household Goods_West Europe</v>
      </c>
      <c r="P658" s="1" t="str">
        <f>_xlfn.XLOOKUP($L658,Pos!B:B,Pos!F:F,, 0)</f>
        <v>West Europe</v>
      </c>
      <c r="Q658" s="1">
        <v>0</v>
      </c>
      <c r="R658" s="9">
        <f>_xlfn.XLOOKUP($L658,Pos!$B:$B,Pos!N:N,0, 0)</f>
        <v>2.62</v>
      </c>
      <c r="S658" s="9">
        <f>_xlfn.XLOOKUP($L658,Pos!$B:$B,Pos!O:O,0, 0)</f>
        <v>2.7886669999999998</v>
      </c>
      <c r="T658" s="9">
        <f>_xlfn.XLOOKUP($L658,Pos!$B:$B,Pos!P:P,0, 0)</f>
        <v>2.65</v>
      </c>
      <c r="U658" s="9">
        <f>_xlfn.XLOOKUP($L658,Pos!$B:$B,Pos!Q:Q,0, 0)</f>
        <v>9.4</v>
      </c>
      <c r="V658" s="9">
        <f>_xlfn.XLOOKUP($L658,Pos!$B:$B,Pos!R:R,0, 0)</f>
        <v>1.733333</v>
      </c>
      <c r="W658" s="9">
        <f>_xlfn.XLOOKUP($L658,Pos!$B:$B,Pos!S:S,0, 0)</f>
        <v>1.193333</v>
      </c>
      <c r="X658" s="9" t="str">
        <f>_xlfn.XLOOKUP($L658,Pos!$B:$B,Pos!J:J,0, 0)</f>
        <v>Hold</v>
      </c>
      <c r="Y658" s="1">
        <v>0</v>
      </c>
      <c r="Z658" s="1">
        <v>0</v>
      </c>
      <c r="AA658" s="1">
        <f t="shared" si="198"/>
        <v>0</v>
      </c>
      <c r="AB658" s="9">
        <f>_xlfn.XLOOKUP(L658,Pos!B:B,Pos!K:K,-1,0)</f>
        <v>1.4285714285714279</v>
      </c>
      <c r="AC658" s="1" t="e">
        <f>_xlfn.XLOOKUP($L658,Pos!$A:$A,Pos!S:S,_xlfn.XLOOKUP($L658,#REF!,#REF!, ""), 0)</f>
        <v>#REF!</v>
      </c>
      <c r="AD658" s="1" t="e">
        <f>_xlfn.XLOOKUP($L658,Pos!$A:$A,Pos!T:T,_xlfn.XLOOKUP($L658,#REF!,#REF!, ""), 0)</f>
        <v>#REF!</v>
      </c>
      <c r="AE658" s="1" t="e">
        <f>_xlfn.XLOOKUP($L658,Pos!$A:$A,Pos!U:U,_xlfn.XLOOKUP($L658,#REF!,#REF!, ""), 0)</f>
        <v>#REF!</v>
      </c>
      <c r="AF658" s="1" t="e">
        <f>_xlfn.XLOOKUP($L658,Pos!$A:$A,Pos!V:V,_xlfn.XLOOKUP($L658,#REF!,#REF!, ""), 0)</f>
        <v>#REF!</v>
      </c>
      <c r="AG658" s="1" t="e">
        <f>_xlfn.XLOOKUP($L658,Pos!$A:$A,Pos!W:W,_xlfn.XLOOKUP($L658,#REF!,#REF!, ""), 0)</f>
        <v>#REF!</v>
      </c>
      <c r="AH658" s="1" t="e">
        <f>_xlfn.XLOOKUP($L658,Pos!$A:$A,Pos!X:X,_xlfn.XLOOKUP($L658,#REF!,#REF!, ""), 0)</f>
        <v>#REF!</v>
      </c>
      <c r="AI658" s="1" t="e">
        <f>_xlfn.XLOOKUP($L658,Pos!$A:$A,Pos!Y:Y,_xlfn.XLOOKUP($L658,#REF!,#REF!, ""), 0)</f>
        <v>#REF!</v>
      </c>
      <c r="AJ658" s="1" t="e">
        <f>_xlfn.XLOOKUP($L658,Pos!$A:$A,Pos!Z:Z,_xlfn.XLOOKUP($L658,#REF!,#REF!, ""), 0)</f>
        <v>#REF!</v>
      </c>
      <c r="AK658" s="1" t="e">
        <f>_xlfn.XLOOKUP($L658,Pos!$A:$A,Pos!AA:AA,_xlfn.XLOOKUP($L658,#REF!,#REF!, ""), 0)</f>
        <v>#REF!</v>
      </c>
      <c r="AL658" s="1" t="e">
        <f>_xlfn.XLOOKUP($L658,Pos!$A:$A,Pos!AB:AB,_xlfn.XLOOKUP($L658,#REF!,#REF!, ""), 0)</f>
        <v>#REF!</v>
      </c>
      <c r="AM658" s="1" t="e">
        <f>_xlfn.XLOOKUP($L658,Pos!$A:$A,Pos!AC:AC,_xlfn.XLOOKUP($L658,#REF!,#REF!, ""), 0)</f>
        <v>#REF!</v>
      </c>
      <c r="AN658" s="1" t="e">
        <f>_xlfn.XLOOKUP($L658,Pos!$A:$A,Pos!AD:AD,_xlfn.XLOOKUP($L658,#REF!,#REF!, ""), 0)</f>
        <v>#REF!</v>
      </c>
      <c r="AO658" s="1" t="e">
        <f>_xlfn.XLOOKUP($L658,Pos!$A:$A,Pos!AE:AE,_xlfn.XLOOKUP($L658,#REF!,#REF!, ""), 0)</f>
        <v>#REF!</v>
      </c>
      <c r="AP658" s="1" t="e">
        <f>_xlfn.XLOOKUP($L658,Pos!$A:$A,Pos!AF:AF,_xlfn.XLOOKUP($L658,#REF!,#REF!, ""), 0)</f>
        <v>#REF!</v>
      </c>
      <c r="AQ658" s="1" t="e">
        <f>_xlfn.XLOOKUP($L658,Pos!$A:$A,Pos!AG:AG,_xlfn.XLOOKUP($L658,#REF!,#REF!, ""), 0)</f>
        <v>#REF!</v>
      </c>
      <c r="AR658" s="1" t="e">
        <f>_xlfn.XLOOKUP($L658,Pos!$A:$A,Pos!AH:AH,_xlfn.XLOOKUP($L658,#REF!,#REF!, ""), 0)</f>
        <v>#REF!</v>
      </c>
      <c r="AS658" s="1" t="e">
        <f>_xlfn.XLOOKUP($L658,Pos!$A:$A,Pos!AI:AI,_xlfn.XLOOKUP($L658,#REF!,#REF!, ""), 0)</f>
        <v>#REF!</v>
      </c>
      <c r="AT658" s="1" t="e">
        <f>_xlfn.XLOOKUP($L658,Pos!$A:$A,Pos!AJ:AJ,_xlfn.XLOOKUP($L658,#REF!,#REF!, ""), 0)</f>
        <v>#REF!</v>
      </c>
      <c r="AU658" s="1" t="e">
        <f>_xlfn.XLOOKUP($L658,Pos!$A:$A,Pos!AK:AK,_xlfn.XLOOKUP($L658,#REF!,#REF!, ""), 0)</f>
        <v>#REF!</v>
      </c>
      <c r="AV658" s="1" t="e">
        <f>_xlfn.XLOOKUP($L658,Pos!$A:$A,Pos!AL:AL,_xlfn.XLOOKUP($L658,#REF!,#REF!, ""), 0)</f>
        <v>#REF!</v>
      </c>
      <c r="AW658" s="1" t="e">
        <f>_xlfn.XLOOKUP($L658,Pos!$A:$A,Pos!AM:AM,_xlfn.XLOOKUP($L658,#REF!,#REF!, ""), 0)</f>
        <v>#REF!</v>
      </c>
      <c r="AX658" s="1" t="e">
        <f>_xlfn.XLOOKUP($L658,Pos!$A:$A,Pos!AN:AN,_xlfn.XLOOKUP($L658,#REF!,#REF!, ""), 0)</f>
        <v>#REF!</v>
      </c>
      <c r="AY658" s="1" t="e">
        <f>_xlfn.XLOOKUP($L658,Pos!$A:$A,Pos!AO:AO,_xlfn.XLOOKUP($L658,#REF!,#REF!, ""), 0)</f>
        <v>#REF!</v>
      </c>
      <c r="AZ658" s="7" t="str">
        <f t="shared" si="199"/>
        <v>OUT</v>
      </c>
      <c r="BA658" s="1">
        <f>IF(OR(_xlfn.XLOOKUP(L658,Pos!B:B,Pos!L:L,FALSE)="ESG Reason",_xlfn.XLOOKUP(L658,Pos!B:B,Pos!L:L,FALSE)="Blacklisted"),1,0)</f>
        <v>0</v>
      </c>
      <c r="BC658" s="11">
        <v>8.8095871631379038E-11</v>
      </c>
      <c r="BD658" s="11">
        <f>_xlfn.XLOOKUP($L658,Pos!$B:$B,Pos!H:H,0, 0)</f>
        <v>0</v>
      </c>
      <c r="BE658" s="11">
        <f>_xlfn.XLOOKUP($L658,Pos!$B:$B,Pos!I:I,0, 0)</f>
        <v>3.0970897248833613E-4</v>
      </c>
      <c r="BF658" s="18">
        <f t="shared" si="200"/>
        <v>3.0970897248833613E-4</v>
      </c>
      <c r="BG658" s="1">
        <f t="shared" si="201"/>
        <v>2</v>
      </c>
      <c r="BH658" s="1">
        <f t="shared" si="202"/>
        <v>13</v>
      </c>
      <c r="BI658" s="18">
        <f t="shared" si="203"/>
        <v>8.8095871631379038E-11</v>
      </c>
      <c r="BJ658" s="3">
        <f t="shared" si="204"/>
        <v>0</v>
      </c>
      <c r="BK658" s="18">
        <f t="shared" si="205"/>
        <v>0</v>
      </c>
    </row>
    <row r="659" spans="3:63" x14ac:dyDescent="0.25">
      <c r="C659" s="3"/>
      <c r="D659" s="3"/>
      <c r="E659" s="3"/>
      <c r="F659" s="3"/>
      <c r="G659" s="51" t="s">
        <v>610</v>
      </c>
      <c r="H659" s="8" t="str">
        <f t="shared" si="195"/>
        <v>0%West Europe</v>
      </c>
      <c r="I659" s="11" cm="1">
        <f t="array" ref="I659">IF(
   AZ659 = "OUT", 0,IF(
   BD659 &gt;= LARGE(IF(ISNUMBER(BD:BD), BD:BD), 3),
   BE659 - 0.001,
   IF(BE659 &gt;=VLOOKUP(P659,mapping!$A:$B,2,FALSE), BE659,VLOOKUP(P659,mapping!$A$2:$B$8,2,FALSE))
))</f>
        <v>0</v>
      </c>
      <c r="J659" s="11" cm="1">
        <f t="array" ref="J659">IF(
    AZ659="OUT",0,IF(IF(
                      BD659&gt;=LARGE(IF(ISNUMBER(BD:BD),BD:BD),3),
                      BE659+0.001,
                      VLOOKUP(H659,mapping!$D:$E,2,FALSE)
                      )&gt;I659,
                   IF(
                      BD659&gt;=LARGE(IF(ISNUMBER(BD:BD),BD:BD),3),
                      BE659+0.001,
                      VLOOKUP(H659,mapping!$D:$E,2,FALSE)
                      ),
                   I659+0.002))</f>
        <v>0</v>
      </c>
      <c r="K659" s="8">
        <f t="shared" si="196"/>
        <v>3.0945123331470748E-4</v>
      </c>
      <c r="L659" s="1" t="str">
        <f>Pos!B412</f>
        <v>GB00BPQY8M80</v>
      </c>
      <c r="M659" s="1" t="str">
        <f>_xlfn.XLOOKUP($L659,Pos!B:B,Pos!D:D,, 0)</f>
        <v>Aviva plc</v>
      </c>
      <c r="N659" s="1" t="str">
        <f>_xlfn.XLOOKUP($L659,Pos!B:B,Pos!E:E,, 0)</f>
        <v>Insurance</v>
      </c>
      <c r="O659" s="1" t="str">
        <f t="shared" si="197"/>
        <v>Insurance_West Europe</v>
      </c>
      <c r="P659" s="1" t="str">
        <f>_xlfn.XLOOKUP($L659,Pos!B:B,Pos!F:F,, 0)</f>
        <v>West Europe</v>
      </c>
      <c r="Q659" s="1">
        <v>0</v>
      </c>
      <c r="R659" s="9">
        <f>_xlfn.XLOOKUP($L659,Pos!$B:$B,Pos!N:N,0, 0)</f>
        <v>6.94</v>
      </c>
      <c r="S659" s="9">
        <f>_xlfn.XLOOKUP($L659,Pos!$B:$B,Pos!O:O,0, 0)</f>
        <v>4.38</v>
      </c>
      <c r="T659" s="9">
        <f>_xlfn.XLOOKUP($L659,Pos!$B:$B,Pos!P:P,0, 0)</f>
        <v>2.3333330000000001</v>
      </c>
      <c r="U659" s="9">
        <f>_xlfn.XLOOKUP($L659,Pos!$B:$B,Pos!Q:Q,0, 0)</f>
        <v>1.8</v>
      </c>
      <c r="V659" s="9">
        <f>_xlfn.XLOOKUP($L659,Pos!$B:$B,Pos!R:R,0, 0)</f>
        <v>8.6333330000000004</v>
      </c>
      <c r="W659" s="9">
        <f>_xlfn.XLOOKUP($L659,Pos!$B:$B,Pos!S:S,0, 0)</f>
        <v>5.4450010000000004</v>
      </c>
      <c r="X659" s="9" t="str">
        <f>_xlfn.XLOOKUP($L659,Pos!$B:$B,Pos!J:J,0, 0)</f>
        <v>Outperform</v>
      </c>
      <c r="Y659" s="1">
        <v>0</v>
      </c>
      <c r="Z659" s="1">
        <v>0</v>
      </c>
      <c r="AA659" s="1">
        <f t="shared" si="198"/>
        <v>0</v>
      </c>
      <c r="AB659" s="9">
        <f>_xlfn.XLOOKUP(L659,Pos!B:B,Pos!K:K,-1,0)</f>
        <v>6.8000000000000007</v>
      </c>
      <c r="AC659" s="1" t="e">
        <f>_xlfn.XLOOKUP($L659,Pos!$A:$A,Pos!S:S,_xlfn.XLOOKUP($L659,#REF!,#REF!, ""), 0)</f>
        <v>#REF!</v>
      </c>
      <c r="AD659" s="1" t="e">
        <f>_xlfn.XLOOKUP($L659,Pos!$A:$A,Pos!T:T,_xlfn.XLOOKUP($L659,#REF!,#REF!, ""), 0)</f>
        <v>#REF!</v>
      </c>
      <c r="AE659" s="1" t="e">
        <f>_xlfn.XLOOKUP($L659,Pos!$A:$A,Pos!U:U,_xlfn.XLOOKUP($L659,#REF!,#REF!, ""), 0)</f>
        <v>#REF!</v>
      </c>
      <c r="AF659" s="1" t="e">
        <f>_xlfn.XLOOKUP($L659,Pos!$A:$A,Pos!V:V,_xlfn.XLOOKUP($L659,#REF!,#REF!, ""), 0)</f>
        <v>#REF!</v>
      </c>
      <c r="AG659" s="1" t="e">
        <f>_xlfn.XLOOKUP($L659,Pos!$A:$A,Pos!W:W,_xlfn.XLOOKUP($L659,#REF!,#REF!, ""), 0)</f>
        <v>#REF!</v>
      </c>
      <c r="AH659" s="1" t="e">
        <f>_xlfn.XLOOKUP($L659,Pos!$A:$A,Pos!X:X,_xlfn.XLOOKUP($L659,#REF!,#REF!, ""), 0)</f>
        <v>#REF!</v>
      </c>
      <c r="AI659" s="1" t="e">
        <f>_xlfn.XLOOKUP($L659,Pos!$A:$A,Pos!Y:Y,_xlfn.XLOOKUP($L659,#REF!,#REF!, ""), 0)</f>
        <v>#REF!</v>
      </c>
      <c r="AJ659" s="1" t="e">
        <f>_xlfn.XLOOKUP($L659,Pos!$A:$A,Pos!Z:Z,_xlfn.XLOOKUP($L659,#REF!,#REF!, ""), 0)</f>
        <v>#REF!</v>
      </c>
      <c r="AK659" s="1" t="e">
        <f>_xlfn.XLOOKUP($L659,Pos!$A:$A,Pos!AA:AA,_xlfn.XLOOKUP($L659,#REF!,#REF!, ""), 0)</f>
        <v>#REF!</v>
      </c>
      <c r="AL659" s="1" t="e">
        <f>_xlfn.XLOOKUP($L659,Pos!$A:$A,Pos!AB:AB,_xlfn.XLOOKUP($L659,#REF!,#REF!, ""), 0)</f>
        <v>#REF!</v>
      </c>
      <c r="AM659" s="1" t="e">
        <f>_xlfn.XLOOKUP($L659,Pos!$A:$A,Pos!AC:AC,_xlfn.XLOOKUP($L659,#REF!,#REF!, ""), 0)</f>
        <v>#REF!</v>
      </c>
      <c r="AN659" s="1" t="e">
        <f>_xlfn.XLOOKUP($L659,Pos!$A:$A,Pos!AD:AD,_xlfn.XLOOKUP($L659,#REF!,#REF!, ""), 0)</f>
        <v>#REF!</v>
      </c>
      <c r="AO659" s="1" t="e">
        <f>_xlfn.XLOOKUP($L659,Pos!$A:$A,Pos!AE:AE,_xlfn.XLOOKUP($L659,#REF!,#REF!, ""), 0)</f>
        <v>#REF!</v>
      </c>
      <c r="AP659" s="1" t="e">
        <f>_xlfn.XLOOKUP($L659,Pos!$A:$A,Pos!AF:AF,_xlfn.XLOOKUP($L659,#REF!,#REF!, ""), 0)</f>
        <v>#REF!</v>
      </c>
      <c r="AQ659" s="1" t="e">
        <f>_xlfn.XLOOKUP($L659,Pos!$A:$A,Pos!AG:AG,_xlfn.XLOOKUP($L659,#REF!,#REF!, ""), 0)</f>
        <v>#REF!</v>
      </c>
      <c r="AR659" s="1" t="e">
        <f>_xlfn.XLOOKUP($L659,Pos!$A:$A,Pos!AH:AH,_xlfn.XLOOKUP($L659,#REF!,#REF!, ""), 0)</f>
        <v>#REF!</v>
      </c>
      <c r="AS659" s="1" t="e">
        <f>_xlfn.XLOOKUP($L659,Pos!$A:$A,Pos!AI:AI,_xlfn.XLOOKUP($L659,#REF!,#REF!, ""), 0)</f>
        <v>#REF!</v>
      </c>
      <c r="AT659" s="1" t="e">
        <f>_xlfn.XLOOKUP($L659,Pos!$A:$A,Pos!AJ:AJ,_xlfn.XLOOKUP($L659,#REF!,#REF!, ""), 0)</f>
        <v>#REF!</v>
      </c>
      <c r="AU659" s="1" t="e">
        <f>_xlfn.XLOOKUP($L659,Pos!$A:$A,Pos!AK:AK,_xlfn.XLOOKUP($L659,#REF!,#REF!, ""), 0)</f>
        <v>#REF!</v>
      </c>
      <c r="AV659" s="1" t="e">
        <f>_xlfn.XLOOKUP($L659,Pos!$A:$A,Pos!AL:AL,_xlfn.XLOOKUP($L659,#REF!,#REF!, ""), 0)</f>
        <v>#REF!</v>
      </c>
      <c r="AW659" s="1" t="e">
        <f>_xlfn.XLOOKUP($L659,Pos!$A:$A,Pos!AM:AM,_xlfn.XLOOKUP($L659,#REF!,#REF!, ""), 0)</f>
        <v>#REF!</v>
      </c>
      <c r="AX659" s="1" t="e">
        <f>_xlfn.XLOOKUP($L659,Pos!$A:$A,Pos!AN:AN,_xlfn.XLOOKUP($L659,#REF!,#REF!, ""), 0)</f>
        <v>#REF!</v>
      </c>
      <c r="AY659" s="1" t="e">
        <f>_xlfn.XLOOKUP($L659,Pos!$A:$A,Pos!AO:AO,_xlfn.XLOOKUP($L659,#REF!,#REF!, ""), 0)</f>
        <v>#REF!</v>
      </c>
      <c r="AZ659" s="7" t="str">
        <f t="shared" si="199"/>
        <v>OUT</v>
      </c>
      <c r="BA659" s="1">
        <f>IF(OR(_xlfn.XLOOKUP(L659,Pos!B:B,Pos!L:L,FALSE)="ESG Reason",_xlfn.XLOOKUP(L659,Pos!B:B,Pos!L:L,FALSE)="Blacklisted"),1,0)</f>
        <v>0</v>
      </c>
      <c r="BC659" s="11">
        <v>9.0026660941770456E-11</v>
      </c>
      <c r="BD659" s="11">
        <f>_xlfn.XLOOKUP($L659,Pos!$B:$B,Pos!H:H,0, 0)</f>
        <v>0</v>
      </c>
      <c r="BE659" s="11">
        <f>_xlfn.XLOOKUP($L659,Pos!$B:$B,Pos!I:I,0, 0)</f>
        <v>3.0945123331470748E-4</v>
      </c>
      <c r="BF659" s="18">
        <f t="shared" si="200"/>
        <v>3.0945123331470748E-4</v>
      </c>
      <c r="BG659" s="1">
        <f t="shared" si="201"/>
        <v>2</v>
      </c>
      <c r="BH659" s="1">
        <f t="shared" si="202"/>
        <v>11</v>
      </c>
      <c r="BI659" s="18">
        <f t="shared" si="203"/>
        <v>9.0026660941770456E-11</v>
      </c>
      <c r="BJ659" s="3">
        <f t="shared" si="204"/>
        <v>0</v>
      </c>
      <c r="BK659" s="18">
        <f t="shared" si="205"/>
        <v>0</v>
      </c>
    </row>
    <row r="660" spans="3:63" x14ac:dyDescent="0.25">
      <c r="C660" s="3"/>
      <c r="D660" s="3"/>
      <c r="E660" s="3"/>
      <c r="F660" s="3"/>
      <c r="G660" s="51" t="s">
        <v>618</v>
      </c>
      <c r="H660" s="8" t="str">
        <f t="shared" si="195"/>
        <v>0%North America</v>
      </c>
      <c r="I660" s="11" cm="1">
        <f t="array" ref="I660">IF(
   AZ660 = "OUT", 0,IF(
   BD660 &gt;= LARGE(IF(ISNUMBER(BD:BD), BD:BD), 3),
   BE660 - 0.001,
   IF(BE660 &gt;=VLOOKUP(P660,mapping!$A:$B,2,FALSE), BE660,VLOOKUP(P660,mapping!$A$2:$B$8,2,FALSE))
))</f>
        <v>0</v>
      </c>
      <c r="J660" s="11" cm="1">
        <f t="array" ref="J660">IF(
    AZ660="OUT",0,IF(IF(
                      BD660&gt;=LARGE(IF(ISNUMBER(BD:BD),BD:BD),3),
                      BE660+0.001,
                      VLOOKUP(H660,mapping!$D:$E,2,FALSE)
                      )&gt;I660,
                   IF(
                      BD660&gt;=LARGE(IF(ISNUMBER(BD:BD),BD:BD),3),
                      BE660+0.001,
                      VLOOKUP(H660,mapping!$D:$E,2,FALSE)
                      ),
                   I660+0.002))</f>
        <v>0</v>
      </c>
      <c r="K660" s="8">
        <f t="shared" si="196"/>
        <v>3.0858510167185811E-4</v>
      </c>
      <c r="L660" s="1" t="str">
        <f>Pos!B1065</f>
        <v>US46284V1017</v>
      </c>
      <c r="M660" s="1" t="str">
        <f>_xlfn.XLOOKUP($L660,Pos!B:B,Pos!D:D,, 0)</f>
        <v>Iron Mountain, Inc.</v>
      </c>
      <c r="N660" s="1" t="str">
        <f>_xlfn.XLOOKUP($L660,Pos!B:B,Pos!E:E,, 0)</f>
        <v>Real Estate</v>
      </c>
      <c r="O660" s="1" t="str">
        <f t="shared" si="197"/>
        <v>Real Estate_North America</v>
      </c>
      <c r="P660" s="1" t="str">
        <f>_xlfn.XLOOKUP($L660,Pos!B:B,Pos!F:F,, 0)</f>
        <v>North America</v>
      </c>
      <c r="Q660" s="1">
        <v>0</v>
      </c>
      <c r="R660" s="9">
        <f>_xlfn.XLOOKUP($L660,Pos!$B:$B,Pos!N:N,0, 0)</f>
        <v>6.19</v>
      </c>
      <c r="S660" s="9">
        <f>_xlfn.XLOOKUP($L660,Pos!$B:$B,Pos!O:O,0, 0)</f>
        <v>5.5519999999999996</v>
      </c>
      <c r="T660" s="9">
        <f>_xlfn.XLOOKUP($L660,Pos!$B:$B,Pos!P:P,0, 0)</f>
        <v>5.7333340000000002</v>
      </c>
      <c r="U660" s="9">
        <f>_xlfn.XLOOKUP($L660,Pos!$B:$B,Pos!Q:Q,0, 0)</f>
        <v>3.5</v>
      </c>
      <c r="V660" s="9">
        <f>_xlfn.XLOOKUP($L660,Pos!$B:$B,Pos!R:R,0, 0)</f>
        <v>1.3333330000000001</v>
      </c>
      <c r="W660" s="9">
        <f>_xlfn.XLOOKUP($L660,Pos!$B:$B,Pos!S:S,0, 0)</f>
        <v>5.04</v>
      </c>
      <c r="X660" s="9" t="str">
        <f>_xlfn.XLOOKUP($L660,Pos!$B:$B,Pos!J:J,0, 0)</f>
        <v>Outperform</v>
      </c>
      <c r="Y660" s="1">
        <v>0</v>
      </c>
      <c r="Z660" s="1">
        <v>0</v>
      </c>
      <c r="AA660" s="1">
        <f t="shared" si="198"/>
        <v>0</v>
      </c>
      <c r="AB660" s="9">
        <f>_xlfn.XLOOKUP(L660,Pos!B:B,Pos!K:K,-1,0)</f>
        <v>4.8571428571428568</v>
      </c>
      <c r="AC660" s="1" t="e">
        <f>_xlfn.XLOOKUP($L660,Pos!$A:$A,Pos!S:S,_xlfn.XLOOKUP($L660,#REF!,#REF!, ""), 0)</f>
        <v>#REF!</v>
      </c>
      <c r="AD660" s="1" t="e">
        <f>_xlfn.XLOOKUP($L660,Pos!$A:$A,Pos!T:T,_xlfn.XLOOKUP($L660,#REF!,#REF!, ""), 0)</f>
        <v>#REF!</v>
      </c>
      <c r="AE660" s="1" t="e">
        <f>_xlfn.XLOOKUP($L660,Pos!$A:$A,Pos!U:U,_xlfn.XLOOKUP($L660,#REF!,#REF!, ""), 0)</f>
        <v>#REF!</v>
      </c>
      <c r="AF660" s="1" t="e">
        <f>_xlfn.XLOOKUP($L660,Pos!$A:$A,Pos!V:V,_xlfn.XLOOKUP($L660,#REF!,#REF!, ""), 0)</f>
        <v>#REF!</v>
      </c>
      <c r="AG660" s="1" t="e">
        <f>_xlfn.XLOOKUP($L660,Pos!$A:$A,Pos!W:W,_xlfn.XLOOKUP($L660,#REF!,#REF!, ""), 0)</f>
        <v>#REF!</v>
      </c>
      <c r="AH660" s="1" t="e">
        <f>_xlfn.XLOOKUP($L660,Pos!$A:$A,Pos!X:X,_xlfn.XLOOKUP($L660,#REF!,#REF!, ""), 0)</f>
        <v>#REF!</v>
      </c>
      <c r="AI660" s="1" t="e">
        <f>_xlfn.XLOOKUP($L660,Pos!$A:$A,Pos!Y:Y,_xlfn.XLOOKUP($L660,#REF!,#REF!, ""), 0)</f>
        <v>#REF!</v>
      </c>
      <c r="AJ660" s="1" t="e">
        <f>_xlfn.XLOOKUP($L660,Pos!$A:$A,Pos!Z:Z,_xlfn.XLOOKUP($L660,#REF!,#REF!, ""), 0)</f>
        <v>#REF!</v>
      </c>
      <c r="AK660" s="1" t="e">
        <f>_xlfn.XLOOKUP($L660,Pos!$A:$A,Pos!AA:AA,_xlfn.XLOOKUP($L660,#REF!,#REF!, ""), 0)</f>
        <v>#REF!</v>
      </c>
      <c r="AL660" s="1" t="e">
        <f>_xlfn.XLOOKUP($L660,Pos!$A:$A,Pos!AB:AB,_xlfn.XLOOKUP($L660,#REF!,#REF!, ""), 0)</f>
        <v>#REF!</v>
      </c>
      <c r="AM660" s="1" t="e">
        <f>_xlfn.XLOOKUP($L660,Pos!$A:$A,Pos!AC:AC,_xlfn.XLOOKUP($L660,#REF!,#REF!, ""), 0)</f>
        <v>#REF!</v>
      </c>
      <c r="AN660" s="1" t="e">
        <f>_xlfn.XLOOKUP($L660,Pos!$A:$A,Pos!AD:AD,_xlfn.XLOOKUP($L660,#REF!,#REF!, ""), 0)</f>
        <v>#REF!</v>
      </c>
      <c r="AO660" s="1" t="e">
        <f>_xlfn.XLOOKUP($L660,Pos!$A:$A,Pos!AE:AE,_xlfn.XLOOKUP($L660,#REF!,#REF!, ""), 0)</f>
        <v>#REF!</v>
      </c>
      <c r="AP660" s="1" t="e">
        <f>_xlfn.XLOOKUP($L660,Pos!$A:$A,Pos!AF:AF,_xlfn.XLOOKUP($L660,#REF!,#REF!, ""), 0)</f>
        <v>#REF!</v>
      </c>
      <c r="AQ660" s="1" t="e">
        <f>_xlfn.XLOOKUP($L660,Pos!$A:$A,Pos!AG:AG,_xlfn.XLOOKUP($L660,#REF!,#REF!, ""), 0)</f>
        <v>#REF!</v>
      </c>
      <c r="AR660" s="1" t="e">
        <f>_xlfn.XLOOKUP($L660,Pos!$A:$A,Pos!AH:AH,_xlfn.XLOOKUP($L660,#REF!,#REF!, ""), 0)</f>
        <v>#REF!</v>
      </c>
      <c r="AS660" s="1" t="e">
        <f>_xlfn.XLOOKUP($L660,Pos!$A:$A,Pos!AI:AI,_xlfn.XLOOKUP($L660,#REF!,#REF!, ""), 0)</f>
        <v>#REF!</v>
      </c>
      <c r="AT660" s="1" t="e">
        <f>_xlfn.XLOOKUP($L660,Pos!$A:$A,Pos!AJ:AJ,_xlfn.XLOOKUP($L660,#REF!,#REF!, ""), 0)</f>
        <v>#REF!</v>
      </c>
      <c r="AU660" s="1" t="e">
        <f>_xlfn.XLOOKUP($L660,Pos!$A:$A,Pos!AK:AK,_xlfn.XLOOKUP($L660,#REF!,#REF!, ""), 0)</f>
        <v>#REF!</v>
      </c>
      <c r="AV660" s="1" t="e">
        <f>_xlfn.XLOOKUP($L660,Pos!$A:$A,Pos!AL:AL,_xlfn.XLOOKUP($L660,#REF!,#REF!, ""), 0)</f>
        <v>#REF!</v>
      </c>
      <c r="AW660" s="1" t="e">
        <f>_xlfn.XLOOKUP($L660,Pos!$A:$A,Pos!AM:AM,_xlfn.XLOOKUP($L660,#REF!,#REF!, ""), 0)</f>
        <v>#REF!</v>
      </c>
      <c r="AX660" s="1" t="e">
        <f>_xlfn.XLOOKUP($L660,Pos!$A:$A,Pos!AN:AN,_xlfn.XLOOKUP($L660,#REF!,#REF!, ""), 0)</f>
        <v>#REF!</v>
      </c>
      <c r="AY660" s="1" t="e">
        <f>_xlfn.XLOOKUP($L660,Pos!$A:$A,Pos!AO:AO,_xlfn.XLOOKUP($L660,#REF!,#REF!, ""), 0)</f>
        <v>#REF!</v>
      </c>
      <c r="AZ660" s="7" t="str">
        <f t="shared" si="199"/>
        <v>OUT</v>
      </c>
      <c r="BA660" s="1">
        <f>IF(OR(_xlfn.XLOOKUP(L660,Pos!B:B,Pos!L:L,FALSE)="ESG Reason",_xlfn.XLOOKUP(L660,Pos!B:B,Pos!L:L,FALSE)="Blacklisted"),1,0)</f>
        <v>0</v>
      </c>
      <c r="BC660" s="11">
        <v>9.6619474476521023E-11</v>
      </c>
      <c r="BD660" s="11">
        <f>_xlfn.XLOOKUP($L660,Pos!$B:$B,Pos!H:H,0, 0)</f>
        <v>0</v>
      </c>
      <c r="BE660" s="11">
        <f>_xlfn.XLOOKUP($L660,Pos!$B:$B,Pos!I:I,0, 0)</f>
        <v>3.0858510167185811E-4</v>
      </c>
      <c r="BF660" s="18">
        <f t="shared" si="200"/>
        <v>3.0858510167185811E-4</v>
      </c>
      <c r="BG660" s="1">
        <f t="shared" si="201"/>
        <v>1</v>
      </c>
      <c r="BH660" s="1">
        <f t="shared" si="202"/>
        <v>33</v>
      </c>
      <c r="BI660" s="18">
        <f t="shared" si="203"/>
        <v>9.6619474476521023E-11</v>
      </c>
      <c r="BJ660" s="3">
        <f t="shared" si="204"/>
        <v>0</v>
      </c>
      <c r="BK660" s="18">
        <f t="shared" si="205"/>
        <v>0</v>
      </c>
    </row>
    <row r="661" spans="3:63" x14ac:dyDescent="0.25">
      <c r="C661" s="3"/>
      <c r="D661" s="3"/>
      <c r="E661" s="3"/>
      <c r="F661" s="3"/>
      <c r="G661" s="51" t="s">
        <v>607</v>
      </c>
      <c r="H661" s="8" t="str">
        <f t="shared" si="195"/>
        <v>0%North America</v>
      </c>
      <c r="I661" s="11" cm="1">
        <f t="array" ref="I661">IF(
   AZ661 = "OUT", 0,IF(
   BD661 &gt;= LARGE(IF(ISNUMBER(BD:BD), BD:BD), 3),
   BE661 - 0.001,
   IF(BE661 &gt;=VLOOKUP(P661,mapping!$A:$B,2,FALSE), BE661,VLOOKUP(P661,mapping!$A$2:$B$8,2,FALSE))
))</f>
        <v>2E-3</v>
      </c>
      <c r="J661" s="11" cm="1">
        <f t="array" ref="J661">IF(
    AZ661="OUT",0,IF(IF(
                      BD661&gt;=LARGE(IF(ISNUMBER(BD:BD),BD:BD),3),
                      BE661+0.001,
                      VLOOKUP(H661,mapping!$D:$E,2,FALSE)
                      )&gt;I661,
                   IF(
                      BD661&gt;=LARGE(IF(ISNUMBER(BD:BD),BD:BD),3),
                      BE661+0.001,
                      VLOOKUP(H661,mapping!$D:$E,2,FALSE)
                      ),
                   I661+0.002))</f>
        <v>0.01</v>
      </c>
      <c r="K661" s="8">
        <f t="shared" si="196"/>
        <v>3.0736471618617099E-4</v>
      </c>
      <c r="L661" s="1" t="str">
        <f>Pos!B1088</f>
        <v>US5253271028</v>
      </c>
      <c r="M661" s="1" t="str">
        <f>_xlfn.XLOOKUP($L661,Pos!B:B,Pos!D:D,, 0)</f>
        <v>Leidos Holdings, Inc.</v>
      </c>
      <c r="N661" s="1" t="str">
        <f>_xlfn.XLOOKUP($L661,Pos!B:B,Pos!E:E,, 0)</f>
        <v>Technology</v>
      </c>
      <c r="O661" s="1" t="str">
        <f t="shared" si="197"/>
        <v>Technology_North America</v>
      </c>
      <c r="P661" s="1" t="str">
        <f>_xlfn.XLOOKUP($L661,Pos!B:B,Pos!F:F,, 0)</f>
        <v>North America</v>
      </c>
      <c r="Q661" s="1">
        <v>0</v>
      </c>
      <c r="R661" s="9">
        <f>_xlfn.XLOOKUP($L661,Pos!$B:$B,Pos!N:N,0, 0)</f>
        <v>6.57</v>
      </c>
      <c r="S661" s="9">
        <f>_xlfn.XLOOKUP($L661,Pos!$B:$B,Pos!O:O,0, 0)</f>
        <v>8.0446659999999994</v>
      </c>
      <c r="T661" s="9">
        <f>_xlfn.XLOOKUP($L661,Pos!$B:$B,Pos!P:P,0, 0)</f>
        <v>5.2249999999999996</v>
      </c>
      <c r="U661" s="9">
        <f>_xlfn.XLOOKUP($L661,Pos!$B:$B,Pos!Q:Q,0, 0)</f>
        <v>6</v>
      </c>
      <c r="V661" s="9">
        <f>_xlfn.XLOOKUP($L661,Pos!$B:$B,Pos!R:R,0, 0)</f>
        <v>9.0666670000000007</v>
      </c>
      <c r="W661" s="9">
        <f>_xlfn.XLOOKUP($L661,Pos!$B:$B,Pos!S:S,0, 0)</f>
        <v>5.0266669999999998</v>
      </c>
      <c r="X661" s="9" t="str">
        <f>_xlfn.XLOOKUP($L661,Pos!$B:$B,Pos!J:J,0, 0)</f>
        <v>Outperform</v>
      </c>
      <c r="Y661" s="1">
        <v>0</v>
      </c>
      <c r="Z661" s="1">
        <v>0</v>
      </c>
      <c r="AA661" s="1">
        <f t="shared" si="198"/>
        <v>0</v>
      </c>
      <c r="AB661" s="9">
        <f>_xlfn.XLOOKUP(L661,Pos!B:B,Pos!K:K,-1,0)</f>
        <v>8.144329896907216</v>
      </c>
      <c r="AC661" s="1" t="e">
        <f>_xlfn.XLOOKUP($L661,Pos!$A:$A,Pos!S:S,_xlfn.XLOOKUP($L661,#REF!,#REF!, ""), 0)</f>
        <v>#REF!</v>
      </c>
      <c r="AD661" s="1" t="e">
        <f>_xlfn.XLOOKUP($L661,Pos!$A:$A,Pos!T:T,_xlfn.XLOOKUP($L661,#REF!,#REF!, ""), 0)</f>
        <v>#REF!</v>
      </c>
      <c r="AE661" s="1" t="e">
        <f>_xlfn.XLOOKUP($L661,Pos!$A:$A,Pos!U:U,_xlfn.XLOOKUP($L661,#REF!,#REF!, ""), 0)</f>
        <v>#REF!</v>
      </c>
      <c r="AF661" s="1" t="e">
        <f>_xlfn.XLOOKUP($L661,Pos!$A:$A,Pos!V:V,_xlfn.XLOOKUP($L661,#REF!,#REF!, ""), 0)</f>
        <v>#REF!</v>
      </c>
      <c r="AG661" s="1" t="e">
        <f>_xlfn.XLOOKUP($L661,Pos!$A:$A,Pos!W:W,_xlfn.XLOOKUP($L661,#REF!,#REF!, ""), 0)</f>
        <v>#REF!</v>
      </c>
      <c r="AH661" s="1" t="e">
        <f>_xlfn.XLOOKUP($L661,Pos!$A:$A,Pos!X:X,_xlfn.XLOOKUP($L661,#REF!,#REF!, ""), 0)</f>
        <v>#REF!</v>
      </c>
      <c r="AI661" s="1" t="e">
        <f>_xlfn.XLOOKUP($L661,Pos!$A:$A,Pos!Y:Y,_xlfn.XLOOKUP($L661,#REF!,#REF!, ""), 0)</f>
        <v>#REF!</v>
      </c>
      <c r="AJ661" s="1" t="e">
        <f>_xlfn.XLOOKUP($L661,Pos!$A:$A,Pos!Z:Z,_xlfn.XLOOKUP($L661,#REF!,#REF!, ""), 0)</f>
        <v>#REF!</v>
      </c>
      <c r="AK661" s="1" t="e">
        <f>_xlfn.XLOOKUP($L661,Pos!$A:$A,Pos!AA:AA,_xlfn.XLOOKUP($L661,#REF!,#REF!, ""), 0)</f>
        <v>#REF!</v>
      </c>
      <c r="AL661" s="1" t="e">
        <f>_xlfn.XLOOKUP($L661,Pos!$A:$A,Pos!AB:AB,_xlfn.XLOOKUP($L661,#REF!,#REF!, ""), 0)</f>
        <v>#REF!</v>
      </c>
      <c r="AM661" s="1" t="e">
        <f>_xlfn.XLOOKUP($L661,Pos!$A:$A,Pos!AC:AC,_xlfn.XLOOKUP($L661,#REF!,#REF!, ""), 0)</f>
        <v>#REF!</v>
      </c>
      <c r="AN661" s="1" t="e">
        <f>_xlfn.XLOOKUP($L661,Pos!$A:$A,Pos!AD:AD,_xlfn.XLOOKUP($L661,#REF!,#REF!, ""), 0)</f>
        <v>#REF!</v>
      </c>
      <c r="AO661" s="1" t="e">
        <f>_xlfn.XLOOKUP($L661,Pos!$A:$A,Pos!AE:AE,_xlfn.XLOOKUP($L661,#REF!,#REF!, ""), 0)</f>
        <v>#REF!</v>
      </c>
      <c r="AP661" s="1" t="e">
        <f>_xlfn.XLOOKUP($L661,Pos!$A:$A,Pos!AF:AF,_xlfn.XLOOKUP($L661,#REF!,#REF!, ""), 0)</f>
        <v>#REF!</v>
      </c>
      <c r="AQ661" s="1" t="e">
        <f>_xlfn.XLOOKUP($L661,Pos!$A:$A,Pos!AG:AG,_xlfn.XLOOKUP($L661,#REF!,#REF!, ""), 0)</f>
        <v>#REF!</v>
      </c>
      <c r="AR661" s="1" t="e">
        <f>_xlfn.XLOOKUP($L661,Pos!$A:$A,Pos!AH:AH,_xlfn.XLOOKUP($L661,#REF!,#REF!, ""), 0)</f>
        <v>#REF!</v>
      </c>
      <c r="AS661" s="1" t="e">
        <f>_xlfn.XLOOKUP($L661,Pos!$A:$A,Pos!AI:AI,_xlfn.XLOOKUP($L661,#REF!,#REF!, ""), 0)</f>
        <v>#REF!</v>
      </c>
      <c r="AT661" s="1" t="e">
        <f>_xlfn.XLOOKUP($L661,Pos!$A:$A,Pos!AJ:AJ,_xlfn.XLOOKUP($L661,#REF!,#REF!, ""), 0)</f>
        <v>#REF!</v>
      </c>
      <c r="AU661" s="1" t="e">
        <f>_xlfn.XLOOKUP($L661,Pos!$A:$A,Pos!AK:AK,_xlfn.XLOOKUP($L661,#REF!,#REF!, ""), 0)</f>
        <v>#REF!</v>
      </c>
      <c r="AV661" s="1" t="e">
        <f>_xlfn.XLOOKUP($L661,Pos!$A:$A,Pos!AL:AL,_xlfn.XLOOKUP($L661,#REF!,#REF!, ""), 0)</f>
        <v>#REF!</v>
      </c>
      <c r="AW661" s="1" t="e">
        <f>_xlfn.XLOOKUP($L661,Pos!$A:$A,Pos!AM:AM,_xlfn.XLOOKUP($L661,#REF!,#REF!, ""), 0)</f>
        <v>#REF!</v>
      </c>
      <c r="AX661" s="1" t="e">
        <f>_xlfn.XLOOKUP($L661,Pos!$A:$A,Pos!AN:AN,_xlfn.XLOOKUP($L661,#REF!,#REF!, ""), 0)</f>
        <v>#REF!</v>
      </c>
      <c r="AY661" s="1" t="e">
        <f>_xlfn.XLOOKUP($L661,Pos!$A:$A,Pos!AO:AO,_xlfn.XLOOKUP($L661,#REF!,#REF!, ""), 0)</f>
        <v>#REF!</v>
      </c>
      <c r="AZ661" s="7" t="s">
        <v>4184</v>
      </c>
      <c r="BA661" s="1">
        <f>IF(OR(_xlfn.XLOOKUP(L661,Pos!B:B,Pos!L:L,FALSE)="ESG Reason",_xlfn.XLOOKUP(L661,Pos!B:B,Pos!L:L,FALSE)="Blacklisted"),1,0)</f>
        <v>0</v>
      </c>
      <c r="BC661" s="11">
        <v>9.3109090930425468E-3</v>
      </c>
      <c r="BD661" s="11">
        <f>_xlfn.XLOOKUP($L661,Pos!$B:$B,Pos!H:H,0, 0)</f>
        <v>0</v>
      </c>
      <c r="BE661" s="11">
        <f>_xlfn.XLOOKUP($L661,Pos!$B:$B,Pos!I:I,0, 0)</f>
        <v>3.0736471618617099E-4</v>
      </c>
      <c r="BF661" s="18">
        <f t="shared" si="200"/>
        <v>3.0736471618617099E-4</v>
      </c>
      <c r="BG661" s="1">
        <f t="shared" si="201"/>
        <v>1</v>
      </c>
      <c r="BH661" s="1">
        <f t="shared" si="202"/>
        <v>35</v>
      </c>
      <c r="BI661" s="18">
        <f t="shared" si="203"/>
        <v>9.3109090930425468E-3</v>
      </c>
      <c r="BJ661" s="3">
        <f t="shared" si="204"/>
        <v>9.0035443768563764E-3</v>
      </c>
      <c r="BK661" s="18">
        <f t="shared" si="205"/>
        <v>9.3109090930425468E-3</v>
      </c>
    </row>
    <row r="662" spans="3:63" x14ac:dyDescent="0.25">
      <c r="C662" s="3"/>
      <c r="D662" s="3"/>
      <c r="E662" s="3"/>
      <c r="F662" s="3"/>
      <c r="G662" s="51" t="s">
        <v>606</v>
      </c>
      <c r="H662" s="8" t="str">
        <f t="shared" si="195"/>
        <v>0%West Europe</v>
      </c>
      <c r="I662" s="11" cm="1">
        <f t="array" ref="I662">IF(
   AZ662 = "OUT", 0,IF(
   BD662 &gt;= LARGE(IF(ISNUMBER(BD:BD), BD:BD), 3),
   BE662 - 0.001,
   IF(BE662 &gt;=VLOOKUP(P662,mapping!$A:$B,2,FALSE), BE662,VLOOKUP(P662,mapping!$A$2:$B$8,2,FALSE))
))</f>
        <v>0</v>
      </c>
      <c r="J662" s="11" cm="1">
        <f t="array" ref="J662">IF(
    AZ662="OUT",0,IF(IF(
                      BD662&gt;=LARGE(IF(ISNUMBER(BD:BD),BD:BD),3),
                      BE662+0.001,
                      VLOOKUP(H662,mapping!$D:$E,2,FALSE)
                      )&gt;I662,
                   IF(
                      BD662&gt;=LARGE(IF(ISNUMBER(BD:BD),BD:BD),3),
                      BE662+0.001,
                      VLOOKUP(H662,mapping!$D:$E,2,FALSE)
                      ),
                   I662+0.002))</f>
        <v>0</v>
      </c>
      <c r="K662" s="8">
        <f t="shared" si="196"/>
        <v>3.0668601303046931E-4</v>
      </c>
      <c r="L662" s="1" t="str">
        <f>Pos!B698</f>
        <v>NL0000334118</v>
      </c>
      <c r="M662" s="1" t="str">
        <f>_xlfn.XLOOKUP($L662,Pos!B:B,Pos!D:D,, 0)</f>
        <v>ASM International N.V.</v>
      </c>
      <c r="N662" s="1" t="str">
        <f>_xlfn.XLOOKUP($L662,Pos!B:B,Pos!E:E,, 0)</f>
        <v>Technology</v>
      </c>
      <c r="O662" s="1" t="str">
        <f t="shared" si="197"/>
        <v>Technology_West Europe</v>
      </c>
      <c r="P662" s="1" t="str">
        <f>_xlfn.XLOOKUP($L662,Pos!B:B,Pos!F:F,, 0)</f>
        <v>West Europe</v>
      </c>
      <c r="Q662" s="1">
        <v>0</v>
      </c>
      <c r="R662" s="9">
        <f>_xlfn.XLOOKUP($L662,Pos!$B:$B,Pos!N:N,0, 0)</f>
        <v>2.27</v>
      </c>
      <c r="S662" s="9">
        <f>_xlfn.XLOOKUP($L662,Pos!$B:$B,Pos!O:O,0, 0)</f>
        <v>3.9683329999999999</v>
      </c>
      <c r="T662" s="9">
        <f>_xlfn.XLOOKUP($L662,Pos!$B:$B,Pos!P:P,0, 0)</f>
        <v>6.1749999999999998</v>
      </c>
      <c r="U662" s="9">
        <f>_xlfn.XLOOKUP($L662,Pos!$B:$B,Pos!Q:Q,0, 0)</f>
        <v>2.1</v>
      </c>
      <c r="V662" s="9">
        <f>_xlfn.XLOOKUP($L662,Pos!$B:$B,Pos!R:R,0, 0)</f>
        <v>1.8666670000000001</v>
      </c>
      <c r="W662" s="9">
        <f>_xlfn.XLOOKUP($L662,Pos!$B:$B,Pos!S:S,0, 0)</f>
        <v>5.9233330000000004</v>
      </c>
      <c r="X662" s="9" t="str">
        <f>_xlfn.XLOOKUP($L662,Pos!$B:$B,Pos!J:J,0, 0)</f>
        <v>Outperform</v>
      </c>
      <c r="Y662" s="1">
        <v>0</v>
      </c>
      <c r="Z662" s="1">
        <v>0</v>
      </c>
      <c r="AA662" s="1">
        <f t="shared" si="198"/>
        <v>0</v>
      </c>
      <c r="AB662" s="9">
        <f>_xlfn.XLOOKUP(L662,Pos!B:B,Pos!K:K,-1,0)</f>
        <v>2.9411764705882359</v>
      </c>
      <c r="AC662" s="1" t="e">
        <f>_xlfn.XLOOKUP($L662,Pos!$A:$A,Pos!S:S,_xlfn.XLOOKUP($L662,#REF!,#REF!, ""), 0)</f>
        <v>#REF!</v>
      </c>
      <c r="AD662" s="1" t="e">
        <f>_xlfn.XLOOKUP($L662,Pos!$A:$A,Pos!T:T,_xlfn.XLOOKUP($L662,#REF!,#REF!, ""), 0)</f>
        <v>#REF!</v>
      </c>
      <c r="AE662" s="1" t="e">
        <f>_xlfn.XLOOKUP($L662,Pos!$A:$A,Pos!U:U,_xlfn.XLOOKUP($L662,#REF!,#REF!, ""), 0)</f>
        <v>#REF!</v>
      </c>
      <c r="AF662" s="1" t="e">
        <f>_xlfn.XLOOKUP($L662,Pos!$A:$A,Pos!V:V,_xlfn.XLOOKUP($L662,#REF!,#REF!, ""), 0)</f>
        <v>#REF!</v>
      </c>
      <c r="AG662" s="1" t="e">
        <f>_xlfn.XLOOKUP($L662,Pos!$A:$A,Pos!W:W,_xlfn.XLOOKUP($L662,#REF!,#REF!, ""), 0)</f>
        <v>#REF!</v>
      </c>
      <c r="AH662" s="1" t="e">
        <f>_xlfn.XLOOKUP($L662,Pos!$A:$A,Pos!X:X,_xlfn.XLOOKUP($L662,#REF!,#REF!, ""), 0)</f>
        <v>#REF!</v>
      </c>
      <c r="AI662" s="1" t="e">
        <f>_xlfn.XLOOKUP($L662,Pos!$A:$A,Pos!Y:Y,_xlfn.XLOOKUP($L662,#REF!,#REF!, ""), 0)</f>
        <v>#REF!</v>
      </c>
      <c r="AJ662" s="1" t="e">
        <f>_xlfn.XLOOKUP($L662,Pos!$A:$A,Pos!Z:Z,_xlfn.XLOOKUP($L662,#REF!,#REF!, ""), 0)</f>
        <v>#REF!</v>
      </c>
      <c r="AK662" s="1" t="e">
        <f>_xlfn.XLOOKUP($L662,Pos!$A:$A,Pos!AA:AA,_xlfn.XLOOKUP($L662,#REF!,#REF!, ""), 0)</f>
        <v>#REF!</v>
      </c>
      <c r="AL662" s="1" t="e">
        <f>_xlfn.XLOOKUP($L662,Pos!$A:$A,Pos!AB:AB,_xlfn.XLOOKUP($L662,#REF!,#REF!, ""), 0)</f>
        <v>#REF!</v>
      </c>
      <c r="AM662" s="1" t="e">
        <f>_xlfn.XLOOKUP($L662,Pos!$A:$A,Pos!AC:AC,_xlfn.XLOOKUP($L662,#REF!,#REF!, ""), 0)</f>
        <v>#REF!</v>
      </c>
      <c r="AN662" s="1" t="e">
        <f>_xlfn.XLOOKUP($L662,Pos!$A:$A,Pos!AD:AD,_xlfn.XLOOKUP($L662,#REF!,#REF!, ""), 0)</f>
        <v>#REF!</v>
      </c>
      <c r="AO662" s="1" t="e">
        <f>_xlfn.XLOOKUP($L662,Pos!$A:$A,Pos!AE:AE,_xlfn.XLOOKUP($L662,#REF!,#REF!, ""), 0)</f>
        <v>#REF!</v>
      </c>
      <c r="AP662" s="1" t="e">
        <f>_xlfn.XLOOKUP($L662,Pos!$A:$A,Pos!AF:AF,_xlfn.XLOOKUP($L662,#REF!,#REF!, ""), 0)</f>
        <v>#REF!</v>
      </c>
      <c r="AQ662" s="1" t="e">
        <f>_xlfn.XLOOKUP($L662,Pos!$A:$A,Pos!AG:AG,_xlfn.XLOOKUP($L662,#REF!,#REF!, ""), 0)</f>
        <v>#REF!</v>
      </c>
      <c r="AR662" s="1" t="e">
        <f>_xlfn.XLOOKUP($L662,Pos!$A:$A,Pos!AH:AH,_xlfn.XLOOKUP($L662,#REF!,#REF!, ""), 0)</f>
        <v>#REF!</v>
      </c>
      <c r="AS662" s="1" t="e">
        <f>_xlfn.XLOOKUP($L662,Pos!$A:$A,Pos!AI:AI,_xlfn.XLOOKUP($L662,#REF!,#REF!, ""), 0)</f>
        <v>#REF!</v>
      </c>
      <c r="AT662" s="1" t="e">
        <f>_xlfn.XLOOKUP($L662,Pos!$A:$A,Pos!AJ:AJ,_xlfn.XLOOKUP($L662,#REF!,#REF!, ""), 0)</f>
        <v>#REF!</v>
      </c>
      <c r="AU662" s="1" t="e">
        <f>_xlfn.XLOOKUP($L662,Pos!$A:$A,Pos!AK:AK,_xlfn.XLOOKUP($L662,#REF!,#REF!, ""), 0)</f>
        <v>#REF!</v>
      </c>
      <c r="AV662" s="1" t="e">
        <f>_xlfn.XLOOKUP($L662,Pos!$A:$A,Pos!AL:AL,_xlfn.XLOOKUP($L662,#REF!,#REF!, ""), 0)</f>
        <v>#REF!</v>
      </c>
      <c r="AW662" s="1" t="e">
        <f>_xlfn.XLOOKUP($L662,Pos!$A:$A,Pos!AM:AM,_xlfn.XLOOKUP($L662,#REF!,#REF!, ""), 0)</f>
        <v>#REF!</v>
      </c>
      <c r="AX662" s="1" t="e">
        <f>_xlfn.XLOOKUP($L662,Pos!$A:$A,Pos!AN:AN,_xlfn.XLOOKUP($L662,#REF!,#REF!, ""), 0)</f>
        <v>#REF!</v>
      </c>
      <c r="AY662" s="1" t="e">
        <f>_xlfn.XLOOKUP($L662,Pos!$A:$A,Pos!AO:AO,_xlfn.XLOOKUP($L662,#REF!,#REF!, ""), 0)</f>
        <v>#REF!</v>
      </c>
      <c r="AZ662" s="7" t="str">
        <f t="shared" si="199"/>
        <v>OUT</v>
      </c>
      <c r="BA662" s="1">
        <f>IF(OR(_xlfn.XLOOKUP(L662,Pos!B:B,Pos!L:L,FALSE)="ESG Reason",_xlfn.XLOOKUP(L662,Pos!B:B,Pos!L:L,FALSE)="Blacklisted"),1,0)</f>
        <v>0</v>
      </c>
      <c r="BC662" s="11">
        <v>9.0847940026700474E-11</v>
      </c>
      <c r="BD662" s="11">
        <f>_xlfn.XLOOKUP($L662,Pos!$B:$B,Pos!H:H,0, 0)</f>
        <v>0</v>
      </c>
      <c r="BE662" s="11">
        <f>_xlfn.XLOOKUP($L662,Pos!$B:$B,Pos!I:I,0, 0)</f>
        <v>3.0668601303046931E-4</v>
      </c>
      <c r="BF662" s="18">
        <f t="shared" si="200"/>
        <v>3.0668601303046931E-4</v>
      </c>
      <c r="BG662" s="1">
        <f t="shared" si="201"/>
        <v>2</v>
      </c>
      <c r="BH662" s="1">
        <f t="shared" si="202"/>
        <v>16</v>
      </c>
      <c r="BI662" s="18">
        <f t="shared" si="203"/>
        <v>9.0847940026700474E-11</v>
      </c>
      <c r="BJ662" s="3">
        <f t="shared" si="204"/>
        <v>0</v>
      </c>
      <c r="BK662" s="18">
        <f t="shared" si="205"/>
        <v>0</v>
      </c>
    </row>
    <row r="663" spans="3:63" x14ac:dyDescent="0.25">
      <c r="C663" s="3"/>
      <c r="D663" s="3"/>
      <c r="E663" s="3"/>
      <c r="F663" s="3"/>
      <c r="G663" s="51" t="s">
        <v>614</v>
      </c>
      <c r="H663" s="8" t="str">
        <f t="shared" si="195"/>
        <v>0%North America</v>
      </c>
      <c r="I663" s="11" cm="1">
        <f t="array" ref="I663">IF(
   AZ663 = "OUT", 0,IF(
   BD663 &gt;= LARGE(IF(ISNUMBER(BD:BD), BD:BD), 3),
   BE663 - 0.001,
   IF(BE663 &gt;=VLOOKUP(P663,mapping!$A:$B,2,FALSE), BE663,VLOOKUP(P663,mapping!$A$2:$B$8,2,FALSE))
))</f>
        <v>0</v>
      </c>
      <c r="J663" s="11" cm="1">
        <f t="array" ref="J663">IF(
    AZ663="OUT",0,IF(IF(
                      BD663&gt;=LARGE(IF(ISNUMBER(BD:BD),BD:BD),3),
                      BE663+0.001,
                      VLOOKUP(H663,mapping!$D:$E,2,FALSE)
                      )&gt;I663,
                   IF(
                      BD663&gt;=LARGE(IF(ISNUMBER(BD:BD),BD:BD),3),
                      BE663+0.001,
                      VLOOKUP(H663,mapping!$D:$E,2,FALSE)
                      ),
                   I663+0.002))</f>
        <v>0</v>
      </c>
      <c r="K663" s="8">
        <f t="shared" si="196"/>
        <v>3.0412882436483689E-4</v>
      </c>
      <c r="L663" s="1" t="str">
        <f>Pos!B906</f>
        <v>US1720621010</v>
      </c>
      <c r="M663" s="1" t="str">
        <f>_xlfn.XLOOKUP($L663,Pos!B:B,Pos!D:D,, 0)</f>
        <v>Cincinnati Financial Corporation</v>
      </c>
      <c r="N663" s="1" t="str">
        <f>_xlfn.XLOOKUP($L663,Pos!B:B,Pos!E:E,, 0)</f>
        <v>Insurance</v>
      </c>
      <c r="O663" s="1" t="str">
        <f t="shared" si="197"/>
        <v>Insurance_North America</v>
      </c>
      <c r="P663" s="1" t="str">
        <f>_xlfn.XLOOKUP($L663,Pos!B:B,Pos!F:F,, 0)</f>
        <v>North America</v>
      </c>
      <c r="Q663" s="1">
        <v>0</v>
      </c>
      <c r="R663" s="9">
        <f>_xlfn.XLOOKUP($L663,Pos!$B:$B,Pos!N:N,0, 0)</f>
        <v>4.67</v>
      </c>
      <c r="S663" s="9">
        <f>_xlfn.XLOOKUP($L663,Pos!$B:$B,Pos!O:O,0, 0)</f>
        <v>5.9974999999999996</v>
      </c>
      <c r="T663" s="9">
        <f>_xlfn.XLOOKUP($L663,Pos!$B:$B,Pos!P:P,0, 0)</f>
        <v>4.0333329999999998</v>
      </c>
      <c r="U663" s="9">
        <f>_xlfn.XLOOKUP($L663,Pos!$B:$B,Pos!Q:Q,0, 0)</f>
        <v>7.3</v>
      </c>
      <c r="V663" s="9">
        <f>_xlfn.XLOOKUP($L663,Pos!$B:$B,Pos!R:R,0, 0)</f>
        <v>6</v>
      </c>
      <c r="W663" s="9">
        <f>_xlfn.XLOOKUP($L663,Pos!$B:$B,Pos!S:S,0, 0)</f>
        <v>3.8675000000000002</v>
      </c>
      <c r="X663" s="9" t="str">
        <f>_xlfn.XLOOKUP($L663,Pos!$B:$B,Pos!J:J,0, 0)</f>
        <v>Outperform</v>
      </c>
      <c r="Y663" s="1">
        <v>0</v>
      </c>
      <c r="Z663" s="1">
        <v>0</v>
      </c>
      <c r="AA663" s="1">
        <f t="shared" si="198"/>
        <v>0</v>
      </c>
      <c r="AB663" s="9">
        <f>_xlfn.XLOOKUP(L663,Pos!B:B,Pos!K:K,-1,0)</f>
        <v>6.0869565217391308</v>
      </c>
      <c r="AC663" s="1" t="e">
        <f>_xlfn.XLOOKUP($L663,Pos!$A:$A,Pos!S:S,_xlfn.XLOOKUP($L663,#REF!,#REF!, ""), 0)</f>
        <v>#REF!</v>
      </c>
      <c r="AD663" s="1" t="e">
        <f>_xlfn.XLOOKUP($L663,Pos!$A:$A,Pos!T:T,_xlfn.XLOOKUP($L663,#REF!,#REF!, ""), 0)</f>
        <v>#REF!</v>
      </c>
      <c r="AE663" s="1" t="e">
        <f>_xlfn.XLOOKUP($L663,Pos!$A:$A,Pos!U:U,_xlfn.XLOOKUP($L663,#REF!,#REF!, ""), 0)</f>
        <v>#REF!</v>
      </c>
      <c r="AF663" s="1" t="e">
        <f>_xlfn.XLOOKUP($L663,Pos!$A:$A,Pos!V:V,_xlfn.XLOOKUP($L663,#REF!,#REF!, ""), 0)</f>
        <v>#REF!</v>
      </c>
      <c r="AG663" s="1" t="e">
        <f>_xlfn.XLOOKUP($L663,Pos!$A:$A,Pos!W:W,_xlfn.XLOOKUP($L663,#REF!,#REF!, ""), 0)</f>
        <v>#REF!</v>
      </c>
      <c r="AH663" s="1" t="e">
        <f>_xlfn.XLOOKUP($L663,Pos!$A:$A,Pos!X:X,_xlfn.XLOOKUP($L663,#REF!,#REF!, ""), 0)</f>
        <v>#REF!</v>
      </c>
      <c r="AI663" s="1" t="e">
        <f>_xlfn.XLOOKUP($L663,Pos!$A:$A,Pos!Y:Y,_xlfn.XLOOKUP($L663,#REF!,#REF!, ""), 0)</f>
        <v>#REF!</v>
      </c>
      <c r="AJ663" s="1" t="e">
        <f>_xlfn.XLOOKUP($L663,Pos!$A:$A,Pos!Z:Z,_xlfn.XLOOKUP($L663,#REF!,#REF!, ""), 0)</f>
        <v>#REF!</v>
      </c>
      <c r="AK663" s="1" t="e">
        <f>_xlfn.XLOOKUP($L663,Pos!$A:$A,Pos!AA:AA,_xlfn.XLOOKUP($L663,#REF!,#REF!, ""), 0)</f>
        <v>#REF!</v>
      </c>
      <c r="AL663" s="1" t="e">
        <f>_xlfn.XLOOKUP($L663,Pos!$A:$A,Pos!AB:AB,_xlfn.XLOOKUP($L663,#REF!,#REF!, ""), 0)</f>
        <v>#REF!</v>
      </c>
      <c r="AM663" s="1" t="e">
        <f>_xlfn.XLOOKUP($L663,Pos!$A:$A,Pos!AC:AC,_xlfn.XLOOKUP($L663,#REF!,#REF!, ""), 0)</f>
        <v>#REF!</v>
      </c>
      <c r="AN663" s="1" t="e">
        <f>_xlfn.XLOOKUP($L663,Pos!$A:$A,Pos!AD:AD,_xlfn.XLOOKUP($L663,#REF!,#REF!, ""), 0)</f>
        <v>#REF!</v>
      </c>
      <c r="AO663" s="1" t="e">
        <f>_xlfn.XLOOKUP($L663,Pos!$A:$A,Pos!AE:AE,_xlfn.XLOOKUP($L663,#REF!,#REF!, ""), 0)</f>
        <v>#REF!</v>
      </c>
      <c r="AP663" s="1" t="e">
        <f>_xlfn.XLOOKUP($L663,Pos!$A:$A,Pos!AF:AF,_xlfn.XLOOKUP($L663,#REF!,#REF!, ""), 0)</f>
        <v>#REF!</v>
      </c>
      <c r="AQ663" s="1" t="e">
        <f>_xlfn.XLOOKUP($L663,Pos!$A:$A,Pos!AG:AG,_xlfn.XLOOKUP($L663,#REF!,#REF!, ""), 0)</f>
        <v>#REF!</v>
      </c>
      <c r="AR663" s="1" t="e">
        <f>_xlfn.XLOOKUP($L663,Pos!$A:$A,Pos!AH:AH,_xlfn.XLOOKUP($L663,#REF!,#REF!, ""), 0)</f>
        <v>#REF!</v>
      </c>
      <c r="AS663" s="1" t="e">
        <f>_xlfn.XLOOKUP($L663,Pos!$A:$A,Pos!AI:AI,_xlfn.XLOOKUP($L663,#REF!,#REF!, ""), 0)</f>
        <v>#REF!</v>
      </c>
      <c r="AT663" s="1" t="e">
        <f>_xlfn.XLOOKUP($L663,Pos!$A:$A,Pos!AJ:AJ,_xlfn.XLOOKUP($L663,#REF!,#REF!, ""), 0)</f>
        <v>#REF!</v>
      </c>
      <c r="AU663" s="1" t="e">
        <f>_xlfn.XLOOKUP($L663,Pos!$A:$A,Pos!AK:AK,_xlfn.XLOOKUP($L663,#REF!,#REF!, ""), 0)</f>
        <v>#REF!</v>
      </c>
      <c r="AV663" s="1" t="e">
        <f>_xlfn.XLOOKUP($L663,Pos!$A:$A,Pos!AL:AL,_xlfn.XLOOKUP($L663,#REF!,#REF!, ""), 0)</f>
        <v>#REF!</v>
      </c>
      <c r="AW663" s="1" t="e">
        <f>_xlfn.XLOOKUP($L663,Pos!$A:$A,Pos!AM:AM,_xlfn.XLOOKUP($L663,#REF!,#REF!, ""), 0)</f>
        <v>#REF!</v>
      </c>
      <c r="AX663" s="1" t="e">
        <f>_xlfn.XLOOKUP($L663,Pos!$A:$A,Pos!AN:AN,_xlfn.XLOOKUP($L663,#REF!,#REF!, ""), 0)</f>
        <v>#REF!</v>
      </c>
      <c r="AY663" s="1" t="e">
        <f>_xlfn.XLOOKUP($L663,Pos!$A:$A,Pos!AO:AO,_xlfn.XLOOKUP($L663,#REF!,#REF!, ""), 0)</f>
        <v>#REF!</v>
      </c>
      <c r="AZ663" s="7" t="str">
        <f t="shared" si="199"/>
        <v>OUT</v>
      </c>
      <c r="BA663" s="1">
        <f>IF(OR(_xlfn.XLOOKUP(L663,Pos!B:B,Pos!L:L,FALSE)="ESG Reason",_xlfn.XLOOKUP(L663,Pos!B:B,Pos!L:L,FALSE)="Blacklisted"),1,0)</f>
        <v>1</v>
      </c>
      <c r="BC663" s="11">
        <v>9.1408940145661859E-11</v>
      </c>
      <c r="BD663" s="11">
        <f>_xlfn.XLOOKUP($L663,Pos!$B:$B,Pos!H:H,0, 0)</f>
        <v>0</v>
      </c>
      <c r="BE663" s="11">
        <f>_xlfn.XLOOKUP($L663,Pos!$B:$B,Pos!I:I,0, 0)</f>
        <v>3.0412882436483689E-4</v>
      </c>
      <c r="BF663" s="18">
        <f t="shared" si="200"/>
        <v>3.0412882436483689E-4</v>
      </c>
      <c r="BG663" s="1">
        <f t="shared" si="201"/>
        <v>1</v>
      </c>
      <c r="BH663" s="1">
        <f t="shared" si="202"/>
        <v>30</v>
      </c>
      <c r="BI663" s="18">
        <f t="shared" si="203"/>
        <v>9.1408940145661859E-11</v>
      </c>
      <c r="BJ663" s="3">
        <f t="shared" si="204"/>
        <v>0</v>
      </c>
      <c r="BK663" s="18">
        <f t="shared" si="205"/>
        <v>0</v>
      </c>
    </row>
    <row r="664" spans="3:63" x14ac:dyDescent="0.25">
      <c r="C664" s="3"/>
      <c r="D664" s="3"/>
      <c r="E664" s="3"/>
      <c r="F664" s="3"/>
      <c r="G664" s="51" t="s">
        <v>609</v>
      </c>
      <c r="H664" s="8" t="str">
        <f t="shared" si="195"/>
        <v>0%West Europe</v>
      </c>
      <c r="I664" s="11" cm="1">
        <f t="array" ref="I664">IF(
   AZ664 = "OUT", 0,IF(
   BD664 &gt;= LARGE(IF(ISNUMBER(BD:BD), BD:BD), 3),
   BE664 - 0.001,
   IF(BE664 &gt;=VLOOKUP(P664,mapping!$A:$B,2,FALSE), BE664,VLOOKUP(P664,mapping!$A$2:$B$8,2,FALSE))
))</f>
        <v>0</v>
      </c>
      <c r="J664" s="11" cm="1">
        <f t="array" ref="J664">IF(
    AZ664="OUT",0,IF(IF(
                      BD664&gt;=LARGE(IF(ISNUMBER(BD:BD),BD:BD),3),
                      BE664+0.001,
                      VLOOKUP(H664,mapping!$D:$E,2,FALSE)
                      )&gt;I664,
                   IF(
                      BD664&gt;=LARGE(IF(ISNUMBER(BD:BD),BD:BD),3),
                      BE664+0.001,
                      VLOOKUP(H664,mapping!$D:$E,2,FALSE)
                      ),
                   I664+0.002))</f>
        <v>0</v>
      </c>
      <c r="K664" s="8">
        <f t="shared" si="196"/>
        <v>3.0369325816338093E-4</v>
      </c>
      <c r="L664" s="1" t="str">
        <f>Pos!B700</f>
        <v>NL0000395903</v>
      </c>
      <c r="M664" s="1" t="str">
        <f>_xlfn.XLOOKUP($L664,Pos!B:B,Pos!D:D,, 0)</f>
        <v>Wolters Kluwer N.V.</v>
      </c>
      <c r="N664" s="1" t="str">
        <f>_xlfn.XLOOKUP($L664,Pos!B:B,Pos!E:E,, 0)</f>
        <v>Industrial Goods &amp; Services</v>
      </c>
      <c r="O664" s="1" t="str">
        <f t="shared" si="197"/>
        <v>Industrial Goods &amp; Services_West Europe</v>
      </c>
      <c r="P664" s="1" t="str">
        <f>_xlfn.XLOOKUP($L664,Pos!B:B,Pos!F:F,, 0)</f>
        <v>West Europe</v>
      </c>
      <c r="Q664" s="1">
        <v>0</v>
      </c>
      <c r="R664" s="9">
        <f>_xlfn.XLOOKUP($L664,Pos!$B:$B,Pos!N:N,0, 0)</f>
        <v>6.45</v>
      </c>
      <c r="S664" s="9">
        <f>_xlfn.XLOOKUP($L664,Pos!$B:$B,Pos!O:O,0, 0)</f>
        <v>4.1321669999999999</v>
      </c>
      <c r="T664" s="9">
        <f>_xlfn.XLOOKUP($L664,Pos!$B:$B,Pos!P:P,0, 0)</f>
        <v>6.5</v>
      </c>
      <c r="U664" s="9">
        <f>_xlfn.XLOOKUP($L664,Pos!$B:$B,Pos!Q:Q,0, 0)</f>
        <v>2.8</v>
      </c>
      <c r="V664" s="9">
        <f>_xlfn.XLOOKUP($L664,Pos!$B:$B,Pos!R:R,0, 0)</f>
        <v>5.5333329999999998</v>
      </c>
      <c r="W664" s="9">
        <f>_xlfn.XLOOKUP($L664,Pos!$B:$B,Pos!S:S,0, 0)</f>
        <v>6.07</v>
      </c>
      <c r="X664" s="9" t="str">
        <f>_xlfn.XLOOKUP($L664,Pos!$B:$B,Pos!J:J,0, 0)</f>
        <v>Outperform</v>
      </c>
      <c r="Y664" s="1">
        <v>0</v>
      </c>
      <c r="Z664" s="1">
        <v>0</v>
      </c>
      <c r="AA664" s="1">
        <f t="shared" si="198"/>
        <v>0</v>
      </c>
      <c r="AB664" s="9">
        <f>_xlfn.XLOOKUP(L664,Pos!B:B,Pos!K:K,-1,0)</f>
        <v>4.9253731343283578</v>
      </c>
      <c r="AC664" s="1" t="e">
        <f>_xlfn.XLOOKUP($L664,Pos!$A:$A,Pos!S:S,_xlfn.XLOOKUP($L664,#REF!,#REF!, ""), 0)</f>
        <v>#REF!</v>
      </c>
      <c r="AD664" s="1" t="e">
        <f>_xlfn.XLOOKUP($L664,Pos!$A:$A,Pos!T:T,_xlfn.XLOOKUP($L664,#REF!,#REF!, ""), 0)</f>
        <v>#REF!</v>
      </c>
      <c r="AE664" s="1" t="e">
        <f>_xlfn.XLOOKUP($L664,Pos!$A:$A,Pos!U:U,_xlfn.XLOOKUP($L664,#REF!,#REF!, ""), 0)</f>
        <v>#REF!</v>
      </c>
      <c r="AF664" s="1" t="e">
        <f>_xlfn.XLOOKUP($L664,Pos!$A:$A,Pos!V:V,_xlfn.XLOOKUP($L664,#REF!,#REF!, ""), 0)</f>
        <v>#REF!</v>
      </c>
      <c r="AG664" s="1" t="e">
        <f>_xlfn.XLOOKUP($L664,Pos!$A:$A,Pos!W:W,_xlfn.XLOOKUP($L664,#REF!,#REF!, ""), 0)</f>
        <v>#REF!</v>
      </c>
      <c r="AH664" s="1" t="e">
        <f>_xlfn.XLOOKUP($L664,Pos!$A:$A,Pos!X:X,_xlfn.XLOOKUP($L664,#REF!,#REF!, ""), 0)</f>
        <v>#REF!</v>
      </c>
      <c r="AI664" s="1" t="e">
        <f>_xlfn.XLOOKUP($L664,Pos!$A:$A,Pos!Y:Y,_xlfn.XLOOKUP($L664,#REF!,#REF!, ""), 0)</f>
        <v>#REF!</v>
      </c>
      <c r="AJ664" s="1" t="e">
        <f>_xlfn.XLOOKUP($L664,Pos!$A:$A,Pos!Z:Z,_xlfn.XLOOKUP($L664,#REF!,#REF!, ""), 0)</f>
        <v>#REF!</v>
      </c>
      <c r="AK664" s="1" t="e">
        <f>_xlfn.XLOOKUP($L664,Pos!$A:$A,Pos!AA:AA,_xlfn.XLOOKUP($L664,#REF!,#REF!, ""), 0)</f>
        <v>#REF!</v>
      </c>
      <c r="AL664" s="1" t="e">
        <f>_xlfn.XLOOKUP($L664,Pos!$A:$A,Pos!AB:AB,_xlfn.XLOOKUP($L664,#REF!,#REF!, ""), 0)</f>
        <v>#REF!</v>
      </c>
      <c r="AM664" s="1" t="e">
        <f>_xlfn.XLOOKUP($L664,Pos!$A:$A,Pos!AC:AC,_xlfn.XLOOKUP($L664,#REF!,#REF!, ""), 0)</f>
        <v>#REF!</v>
      </c>
      <c r="AN664" s="1" t="e">
        <f>_xlfn.XLOOKUP($L664,Pos!$A:$A,Pos!AD:AD,_xlfn.XLOOKUP($L664,#REF!,#REF!, ""), 0)</f>
        <v>#REF!</v>
      </c>
      <c r="AO664" s="1" t="e">
        <f>_xlfn.XLOOKUP($L664,Pos!$A:$A,Pos!AE:AE,_xlfn.XLOOKUP($L664,#REF!,#REF!, ""), 0)</f>
        <v>#REF!</v>
      </c>
      <c r="AP664" s="1" t="e">
        <f>_xlfn.XLOOKUP($L664,Pos!$A:$A,Pos!AF:AF,_xlfn.XLOOKUP($L664,#REF!,#REF!, ""), 0)</f>
        <v>#REF!</v>
      </c>
      <c r="AQ664" s="1" t="e">
        <f>_xlfn.XLOOKUP($L664,Pos!$A:$A,Pos!AG:AG,_xlfn.XLOOKUP($L664,#REF!,#REF!, ""), 0)</f>
        <v>#REF!</v>
      </c>
      <c r="AR664" s="1" t="e">
        <f>_xlfn.XLOOKUP($L664,Pos!$A:$A,Pos!AH:AH,_xlfn.XLOOKUP($L664,#REF!,#REF!, ""), 0)</f>
        <v>#REF!</v>
      </c>
      <c r="AS664" s="1" t="e">
        <f>_xlfn.XLOOKUP($L664,Pos!$A:$A,Pos!AI:AI,_xlfn.XLOOKUP($L664,#REF!,#REF!, ""), 0)</f>
        <v>#REF!</v>
      </c>
      <c r="AT664" s="1" t="e">
        <f>_xlfn.XLOOKUP($L664,Pos!$A:$A,Pos!AJ:AJ,_xlfn.XLOOKUP($L664,#REF!,#REF!, ""), 0)</f>
        <v>#REF!</v>
      </c>
      <c r="AU664" s="1" t="e">
        <f>_xlfn.XLOOKUP($L664,Pos!$A:$A,Pos!AK:AK,_xlfn.XLOOKUP($L664,#REF!,#REF!, ""), 0)</f>
        <v>#REF!</v>
      </c>
      <c r="AV664" s="1" t="e">
        <f>_xlfn.XLOOKUP($L664,Pos!$A:$A,Pos!AL:AL,_xlfn.XLOOKUP($L664,#REF!,#REF!, ""), 0)</f>
        <v>#REF!</v>
      </c>
      <c r="AW664" s="1" t="e">
        <f>_xlfn.XLOOKUP($L664,Pos!$A:$A,Pos!AM:AM,_xlfn.XLOOKUP($L664,#REF!,#REF!, ""), 0)</f>
        <v>#REF!</v>
      </c>
      <c r="AX664" s="1" t="e">
        <f>_xlfn.XLOOKUP($L664,Pos!$A:$A,Pos!AN:AN,_xlfn.XLOOKUP($L664,#REF!,#REF!, ""), 0)</f>
        <v>#REF!</v>
      </c>
      <c r="AY664" s="1" t="e">
        <f>_xlfn.XLOOKUP($L664,Pos!$A:$A,Pos!AO:AO,_xlfn.XLOOKUP($L664,#REF!,#REF!, ""), 0)</f>
        <v>#REF!</v>
      </c>
      <c r="AZ664" s="7" t="str">
        <f t="shared" si="199"/>
        <v>OUT</v>
      </c>
      <c r="BA664" s="1">
        <f>IF(OR(_xlfn.XLOOKUP(L664,Pos!B:B,Pos!L:L,FALSE)="ESG Reason",_xlfn.XLOOKUP(L664,Pos!B:B,Pos!L:L,FALSE)="Blacklisted"),1,0)</f>
        <v>0</v>
      </c>
      <c r="BC664" s="11">
        <v>1.1570279832988661E-10</v>
      </c>
      <c r="BD664" s="11">
        <f>_xlfn.XLOOKUP($L664,Pos!$B:$B,Pos!H:H,0, 0)</f>
        <v>0</v>
      </c>
      <c r="BE664" s="11">
        <f>_xlfn.XLOOKUP($L664,Pos!$B:$B,Pos!I:I,0, 0)</f>
        <v>3.0369325816338093E-4</v>
      </c>
      <c r="BF664" s="18">
        <f t="shared" si="200"/>
        <v>3.0369325816338093E-4</v>
      </c>
      <c r="BG664" s="1">
        <f t="shared" si="201"/>
        <v>2</v>
      </c>
      <c r="BH664" s="1">
        <f t="shared" si="202"/>
        <v>10</v>
      </c>
      <c r="BI664" s="18">
        <f t="shared" si="203"/>
        <v>1.1570279832988661E-10</v>
      </c>
      <c r="BJ664" s="3">
        <f t="shared" si="204"/>
        <v>0</v>
      </c>
      <c r="BK664" s="18">
        <f t="shared" si="205"/>
        <v>0</v>
      </c>
    </row>
    <row r="665" spans="3:63" x14ac:dyDescent="0.25">
      <c r="C665" s="3"/>
      <c r="D665" s="3"/>
      <c r="E665" s="3"/>
      <c r="F665" s="3"/>
      <c r="G665" s="51" t="s">
        <v>627</v>
      </c>
      <c r="H665" s="8" t="str">
        <f t="shared" si="195"/>
        <v>0%North America</v>
      </c>
      <c r="I665" s="11" cm="1">
        <f t="array" ref="I665">IF(
   AZ665 = "OUT", 0,IF(
   BD665 &gt;= LARGE(IF(ISNUMBER(BD:BD), BD:BD), 3),
   BE665 - 0.001,
   IF(BE665 &gt;=VLOOKUP(P665,mapping!$A:$B,2,FALSE), BE665,VLOOKUP(P665,mapping!$A$2:$B$8,2,FALSE))
))</f>
        <v>0</v>
      </c>
      <c r="J665" s="11" cm="1">
        <f t="array" ref="J665">IF(
    AZ665="OUT",0,IF(IF(
                      BD665&gt;=LARGE(IF(ISNUMBER(BD:BD),BD:BD),3),
                      BE665+0.001,
                      VLOOKUP(H665,mapping!$D:$E,2,FALSE)
                      )&gt;I665,
                   IF(
                      BD665&gt;=LARGE(IF(ISNUMBER(BD:BD),BD:BD),3),
                      BE665+0.001,
                      VLOOKUP(H665,mapping!$D:$E,2,FALSE)
                      ),
                   I665+0.002))</f>
        <v>0</v>
      </c>
      <c r="K665" s="8">
        <f t="shared" si="196"/>
        <v>3.0342231698318701E-4</v>
      </c>
      <c r="L665" s="1" t="str">
        <f>Pos!B1310</f>
        <v>US98980G1022</v>
      </c>
      <c r="M665" s="1" t="str">
        <f>_xlfn.XLOOKUP($L665,Pos!B:B,Pos!D:D,, 0)</f>
        <v>Zscaler, Inc.</v>
      </c>
      <c r="N665" s="1" t="str">
        <f>_xlfn.XLOOKUP($L665,Pos!B:B,Pos!E:E,, 0)</f>
        <v>Technology</v>
      </c>
      <c r="O665" s="1" t="str">
        <f t="shared" si="197"/>
        <v>Technology_North America</v>
      </c>
      <c r="P665" s="1" t="str">
        <f>_xlfn.XLOOKUP($L665,Pos!B:B,Pos!F:F,, 0)</f>
        <v>North America</v>
      </c>
      <c r="Q665" s="1">
        <v>0</v>
      </c>
      <c r="R665" s="9">
        <f>_xlfn.XLOOKUP($L665,Pos!$B:$B,Pos!N:N,0, 0)</f>
        <v>0</v>
      </c>
      <c r="S665" s="9">
        <f>_xlfn.XLOOKUP($L665,Pos!$B:$B,Pos!O:O,0, 0)</f>
        <v>1.5237499999999999</v>
      </c>
      <c r="T665" s="9">
        <f>_xlfn.XLOOKUP($L665,Pos!$B:$B,Pos!P:P,0, 0)</f>
        <v>3.75</v>
      </c>
      <c r="U665" s="9">
        <f>_xlfn.XLOOKUP($L665,Pos!$B:$B,Pos!Q:Q,0, 0)</f>
        <v>7.4</v>
      </c>
      <c r="V665" s="9">
        <f>_xlfn.XLOOKUP($L665,Pos!$B:$B,Pos!R:R,0, 0)</f>
        <v>5.1666670000000003</v>
      </c>
      <c r="W665" s="9">
        <f>_xlfn.XLOOKUP($L665,Pos!$B:$B,Pos!S:S,0, 0)</f>
        <v>5.36</v>
      </c>
      <c r="X665" s="9" t="str">
        <f>_xlfn.XLOOKUP($L665,Pos!$B:$B,Pos!J:J,0, 0)</f>
        <v>Outperform</v>
      </c>
      <c r="Y665" s="1">
        <v>0</v>
      </c>
      <c r="Z665" s="1">
        <v>0</v>
      </c>
      <c r="AA665" s="1">
        <f t="shared" si="198"/>
        <v>0</v>
      </c>
      <c r="AB665" s="9">
        <f>_xlfn.XLOOKUP(L665,Pos!B:B,Pos!K:K,-1,0)</f>
        <v>9.1752577319587623</v>
      </c>
      <c r="AC665" s="1" t="e">
        <f>_xlfn.XLOOKUP($L665,Pos!$A:$A,Pos!S:S,_xlfn.XLOOKUP($L665,#REF!,#REF!, ""), 0)</f>
        <v>#REF!</v>
      </c>
      <c r="AD665" s="1" t="e">
        <f>_xlfn.XLOOKUP($L665,Pos!$A:$A,Pos!T:T,_xlfn.XLOOKUP($L665,#REF!,#REF!, ""), 0)</f>
        <v>#REF!</v>
      </c>
      <c r="AE665" s="1" t="e">
        <f>_xlfn.XLOOKUP($L665,Pos!$A:$A,Pos!U:U,_xlfn.XLOOKUP($L665,#REF!,#REF!, ""), 0)</f>
        <v>#REF!</v>
      </c>
      <c r="AF665" s="1" t="e">
        <f>_xlfn.XLOOKUP($L665,Pos!$A:$A,Pos!V:V,_xlfn.XLOOKUP($L665,#REF!,#REF!, ""), 0)</f>
        <v>#REF!</v>
      </c>
      <c r="AG665" s="1" t="e">
        <f>_xlfn.XLOOKUP($L665,Pos!$A:$A,Pos!W:W,_xlfn.XLOOKUP($L665,#REF!,#REF!, ""), 0)</f>
        <v>#REF!</v>
      </c>
      <c r="AH665" s="1" t="e">
        <f>_xlfn.XLOOKUP($L665,Pos!$A:$A,Pos!X:X,_xlfn.XLOOKUP($L665,#REF!,#REF!, ""), 0)</f>
        <v>#REF!</v>
      </c>
      <c r="AI665" s="1" t="e">
        <f>_xlfn.XLOOKUP($L665,Pos!$A:$A,Pos!Y:Y,_xlfn.XLOOKUP($L665,#REF!,#REF!, ""), 0)</f>
        <v>#REF!</v>
      </c>
      <c r="AJ665" s="1" t="e">
        <f>_xlfn.XLOOKUP($L665,Pos!$A:$A,Pos!Z:Z,_xlfn.XLOOKUP($L665,#REF!,#REF!, ""), 0)</f>
        <v>#REF!</v>
      </c>
      <c r="AK665" s="1" t="e">
        <f>_xlfn.XLOOKUP($L665,Pos!$A:$A,Pos!AA:AA,_xlfn.XLOOKUP($L665,#REF!,#REF!, ""), 0)</f>
        <v>#REF!</v>
      </c>
      <c r="AL665" s="1" t="e">
        <f>_xlfn.XLOOKUP($L665,Pos!$A:$A,Pos!AB:AB,_xlfn.XLOOKUP($L665,#REF!,#REF!, ""), 0)</f>
        <v>#REF!</v>
      </c>
      <c r="AM665" s="1" t="e">
        <f>_xlfn.XLOOKUP($L665,Pos!$A:$A,Pos!AC:AC,_xlfn.XLOOKUP($L665,#REF!,#REF!, ""), 0)</f>
        <v>#REF!</v>
      </c>
      <c r="AN665" s="1" t="e">
        <f>_xlfn.XLOOKUP($L665,Pos!$A:$A,Pos!AD:AD,_xlfn.XLOOKUP($L665,#REF!,#REF!, ""), 0)</f>
        <v>#REF!</v>
      </c>
      <c r="AO665" s="1" t="e">
        <f>_xlfn.XLOOKUP($L665,Pos!$A:$A,Pos!AE:AE,_xlfn.XLOOKUP($L665,#REF!,#REF!, ""), 0)</f>
        <v>#REF!</v>
      </c>
      <c r="AP665" s="1" t="e">
        <f>_xlfn.XLOOKUP($L665,Pos!$A:$A,Pos!AF:AF,_xlfn.XLOOKUP($L665,#REF!,#REF!, ""), 0)</f>
        <v>#REF!</v>
      </c>
      <c r="AQ665" s="1" t="e">
        <f>_xlfn.XLOOKUP($L665,Pos!$A:$A,Pos!AG:AG,_xlfn.XLOOKUP($L665,#REF!,#REF!, ""), 0)</f>
        <v>#REF!</v>
      </c>
      <c r="AR665" s="1" t="e">
        <f>_xlfn.XLOOKUP($L665,Pos!$A:$A,Pos!AH:AH,_xlfn.XLOOKUP($L665,#REF!,#REF!, ""), 0)</f>
        <v>#REF!</v>
      </c>
      <c r="AS665" s="1" t="e">
        <f>_xlfn.XLOOKUP($L665,Pos!$A:$A,Pos!AI:AI,_xlfn.XLOOKUP($L665,#REF!,#REF!, ""), 0)</f>
        <v>#REF!</v>
      </c>
      <c r="AT665" s="1" t="e">
        <f>_xlfn.XLOOKUP($L665,Pos!$A:$A,Pos!AJ:AJ,_xlfn.XLOOKUP($L665,#REF!,#REF!, ""), 0)</f>
        <v>#REF!</v>
      </c>
      <c r="AU665" s="1" t="e">
        <f>_xlfn.XLOOKUP($L665,Pos!$A:$A,Pos!AK:AK,_xlfn.XLOOKUP($L665,#REF!,#REF!, ""), 0)</f>
        <v>#REF!</v>
      </c>
      <c r="AV665" s="1" t="e">
        <f>_xlfn.XLOOKUP($L665,Pos!$A:$A,Pos!AL:AL,_xlfn.XLOOKUP($L665,#REF!,#REF!, ""), 0)</f>
        <v>#REF!</v>
      </c>
      <c r="AW665" s="1" t="e">
        <f>_xlfn.XLOOKUP($L665,Pos!$A:$A,Pos!AM:AM,_xlfn.XLOOKUP($L665,#REF!,#REF!, ""), 0)</f>
        <v>#REF!</v>
      </c>
      <c r="AX665" s="1" t="e">
        <f>_xlfn.XLOOKUP($L665,Pos!$A:$A,Pos!AN:AN,_xlfn.XLOOKUP($L665,#REF!,#REF!, ""), 0)</f>
        <v>#REF!</v>
      </c>
      <c r="AY665" s="1" t="e">
        <f>_xlfn.XLOOKUP($L665,Pos!$A:$A,Pos!AO:AO,_xlfn.XLOOKUP($L665,#REF!,#REF!, ""), 0)</f>
        <v>#REF!</v>
      </c>
      <c r="AZ665" s="7" t="str">
        <f t="shared" si="199"/>
        <v>OUT</v>
      </c>
      <c r="BA665" s="1">
        <f>IF(OR(_xlfn.XLOOKUP(L665,Pos!B:B,Pos!L:L,FALSE)="ESG Reason",_xlfn.XLOOKUP(L665,Pos!B:B,Pos!L:L,FALSE)="Blacklisted"),1,0)</f>
        <v>1</v>
      </c>
      <c r="BC665" s="11">
        <v>1.9841977164197671E-10</v>
      </c>
      <c r="BD665" s="11">
        <f>_xlfn.XLOOKUP($L665,Pos!$B:$B,Pos!H:H,0, 0)</f>
        <v>0</v>
      </c>
      <c r="BE665" s="11">
        <f>_xlfn.XLOOKUP($L665,Pos!$B:$B,Pos!I:I,0, 0)</f>
        <v>3.0342231698318701E-4</v>
      </c>
      <c r="BF665" s="18">
        <f t="shared" si="200"/>
        <v>3.0342231698318701E-4</v>
      </c>
      <c r="BG665" s="1">
        <f t="shared" si="201"/>
        <v>1</v>
      </c>
      <c r="BH665" s="1">
        <f t="shared" si="202"/>
        <v>35</v>
      </c>
      <c r="BI665" s="18">
        <f t="shared" si="203"/>
        <v>1.9841977164197671E-10</v>
      </c>
      <c r="BJ665" s="3">
        <f t="shared" si="204"/>
        <v>0</v>
      </c>
      <c r="BK665" s="18">
        <f t="shared" si="205"/>
        <v>0</v>
      </c>
    </row>
    <row r="666" spans="3:63" x14ac:dyDescent="0.25">
      <c r="C666" s="3"/>
      <c r="D666" s="3"/>
      <c r="E666" s="3"/>
      <c r="F666" s="3"/>
      <c r="G666" s="51" t="s">
        <v>597</v>
      </c>
      <c r="H666" s="8" t="str">
        <f t="shared" si="195"/>
        <v>0%West Europe</v>
      </c>
      <c r="I666" s="11" cm="1">
        <f t="array" ref="I666">IF(
   AZ666 = "OUT", 0,IF(
   BD666 &gt;= LARGE(IF(ISNUMBER(BD:BD), BD:BD), 3),
   BE666 - 0.001,
   IF(BE666 &gt;=VLOOKUP(P666,mapping!$A:$B,2,FALSE), BE666,VLOOKUP(P666,mapping!$A$2:$B$8,2,FALSE))
))</f>
        <v>0</v>
      </c>
      <c r="J666" s="11" cm="1">
        <f t="array" ref="J666">IF(
    AZ666="OUT",0,IF(IF(
                      BD666&gt;=LARGE(IF(ISNUMBER(BD:BD),BD:BD),3),
                      BE666+0.001,
                      VLOOKUP(H666,mapping!$D:$E,2,FALSE)
                      )&gt;I666,
                   IF(
                      BD666&gt;=LARGE(IF(ISNUMBER(BD:BD),BD:BD),3),
                      BE666+0.001,
                      VLOOKUP(H666,mapping!$D:$E,2,FALSE)
                      ),
                   I666+0.002))</f>
        <v>0</v>
      </c>
      <c r="K666" s="8">
        <f t="shared" si="196"/>
        <v>3.0316267752073471E-4</v>
      </c>
      <c r="L666" s="1" t="str">
        <f>Pos!B320</f>
        <v>FR0000125338</v>
      </c>
      <c r="M666" s="1" t="str">
        <f>_xlfn.XLOOKUP($L666,Pos!B:B,Pos!D:D,, 0)</f>
        <v>Capgemini SE</v>
      </c>
      <c r="N666" s="1" t="str">
        <f>_xlfn.XLOOKUP($L666,Pos!B:B,Pos!E:E,, 0)</f>
        <v>Technology</v>
      </c>
      <c r="O666" s="1" t="str">
        <f t="shared" si="197"/>
        <v>Technology_West Europe</v>
      </c>
      <c r="P666" s="1" t="str">
        <f>_xlfn.XLOOKUP($L666,Pos!B:B,Pos!F:F,, 0)</f>
        <v>West Europe</v>
      </c>
      <c r="Q666" s="1">
        <v>0</v>
      </c>
      <c r="R666" s="9">
        <f>_xlfn.XLOOKUP($L666,Pos!$B:$B,Pos!N:N,0, 0)</f>
        <v>7.09</v>
      </c>
      <c r="S666" s="9">
        <f>_xlfn.XLOOKUP($L666,Pos!$B:$B,Pos!O:O,0, 0)</f>
        <v>9.5733339999999991</v>
      </c>
      <c r="T666" s="9">
        <f>_xlfn.XLOOKUP($L666,Pos!$B:$B,Pos!P:P,0, 0)</f>
        <v>3.7250000000000001</v>
      </c>
      <c r="U666" s="9">
        <f>_xlfn.XLOOKUP($L666,Pos!$B:$B,Pos!Q:Q,0, 0)</f>
        <v>5.7</v>
      </c>
      <c r="V666" s="9">
        <f>_xlfn.XLOOKUP($L666,Pos!$B:$B,Pos!R:R,0, 0)</f>
        <v>4.8666669999999996</v>
      </c>
      <c r="W666" s="9">
        <f>_xlfn.XLOOKUP($L666,Pos!$B:$B,Pos!S:S,0, 0)</f>
        <v>5.2816669999999997</v>
      </c>
      <c r="X666" s="9" t="str">
        <f>_xlfn.XLOOKUP($L666,Pos!$B:$B,Pos!J:J,0, 0)</f>
        <v>Buy</v>
      </c>
      <c r="Y666" s="1">
        <v>0</v>
      </c>
      <c r="Z666" s="1">
        <v>0</v>
      </c>
      <c r="AA666" s="1">
        <f t="shared" si="198"/>
        <v>0</v>
      </c>
      <c r="AB666" s="9">
        <f>_xlfn.XLOOKUP(L666,Pos!B:B,Pos!K:K,-1,0)</f>
        <v>5.882352941176471</v>
      </c>
      <c r="AC666" s="1" t="e">
        <f>_xlfn.XLOOKUP($L666,Pos!$A:$A,Pos!S:S,_xlfn.XLOOKUP($L666,#REF!,#REF!, ""), 0)</f>
        <v>#REF!</v>
      </c>
      <c r="AD666" s="1" t="e">
        <f>_xlfn.XLOOKUP($L666,Pos!$A:$A,Pos!T:T,_xlfn.XLOOKUP($L666,#REF!,#REF!, ""), 0)</f>
        <v>#REF!</v>
      </c>
      <c r="AE666" s="1" t="e">
        <f>_xlfn.XLOOKUP($L666,Pos!$A:$A,Pos!U:U,_xlfn.XLOOKUP($L666,#REF!,#REF!, ""), 0)</f>
        <v>#REF!</v>
      </c>
      <c r="AF666" s="1" t="e">
        <f>_xlfn.XLOOKUP($L666,Pos!$A:$A,Pos!V:V,_xlfn.XLOOKUP($L666,#REF!,#REF!, ""), 0)</f>
        <v>#REF!</v>
      </c>
      <c r="AG666" s="1" t="e">
        <f>_xlfn.XLOOKUP($L666,Pos!$A:$A,Pos!W:W,_xlfn.XLOOKUP($L666,#REF!,#REF!, ""), 0)</f>
        <v>#REF!</v>
      </c>
      <c r="AH666" s="1" t="e">
        <f>_xlfn.XLOOKUP($L666,Pos!$A:$A,Pos!X:X,_xlfn.XLOOKUP($L666,#REF!,#REF!, ""), 0)</f>
        <v>#REF!</v>
      </c>
      <c r="AI666" s="1" t="e">
        <f>_xlfn.XLOOKUP($L666,Pos!$A:$A,Pos!Y:Y,_xlfn.XLOOKUP($L666,#REF!,#REF!, ""), 0)</f>
        <v>#REF!</v>
      </c>
      <c r="AJ666" s="1" t="e">
        <f>_xlfn.XLOOKUP($L666,Pos!$A:$A,Pos!Z:Z,_xlfn.XLOOKUP($L666,#REF!,#REF!, ""), 0)</f>
        <v>#REF!</v>
      </c>
      <c r="AK666" s="1" t="e">
        <f>_xlfn.XLOOKUP($L666,Pos!$A:$A,Pos!AA:AA,_xlfn.XLOOKUP($L666,#REF!,#REF!, ""), 0)</f>
        <v>#REF!</v>
      </c>
      <c r="AL666" s="1" t="e">
        <f>_xlfn.XLOOKUP($L666,Pos!$A:$A,Pos!AB:AB,_xlfn.XLOOKUP($L666,#REF!,#REF!, ""), 0)</f>
        <v>#REF!</v>
      </c>
      <c r="AM666" s="1" t="e">
        <f>_xlfn.XLOOKUP($L666,Pos!$A:$A,Pos!AC:AC,_xlfn.XLOOKUP($L666,#REF!,#REF!, ""), 0)</f>
        <v>#REF!</v>
      </c>
      <c r="AN666" s="1" t="e">
        <f>_xlfn.XLOOKUP($L666,Pos!$A:$A,Pos!AD:AD,_xlfn.XLOOKUP($L666,#REF!,#REF!, ""), 0)</f>
        <v>#REF!</v>
      </c>
      <c r="AO666" s="1" t="e">
        <f>_xlfn.XLOOKUP($L666,Pos!$A:$A,Pos!AE:AE,_xlfn.XLOOKUP($L666,#REF!,#REF!, ""), 0)</f>
        <v>#REF!</v>
      </c>
      <c r="AP666" s="1" t="e">
        <f>_xlfn.XLOOKUP($L666,Pos!$A:$A,Pos!AF:AF,_xlfn.XLOOKUP($L666,#REF!,#REF!, ""), 0)</f>
        <v>#REF!</v>
      </c>
      <c r="AQ666" s="1" t="e">
        <f>_xlfn.XLOOKUP($L666,Pos!$A:$A,Pos!AG:AG,_xlfn.XLOOKUP($L666,#REF!,#REF!, ""), 0)</f>
        <v>#REF!</v>
      </c>
      <c r="AR666" s="1" t="e">
        <f>_xlfn.XLOOKUP($L666,Pos!$A:$A,Pos!AH:AH,_xlfn.XLOOKUP($L666,#REF!,#REF!, ""), 0)</f>
        <v>#REF!</v>
      </c>
      <c r="AS666" s="1" t="e">
        <f>_xlfn.XLOOKUP($L666,Pos!$A:$A,Pos!AI:AI,_xlfn.XLOOKUP($L666,#REF!,#REF!, ""), 0)</f>
        <v>#REF!</v>
      </c>
      <c r="AT666" s="1" t="e">
        <f>_xlfn.XLOOKUP($L666,Pos!$A:$A,Pos!AJ:AJ,_xlfn.XLOOKUP($L666,#REF!,#REF!, ""), 0)</f>
        <v>#REF!</v>
      </c>
      <c r="AU666" s="1" t="e">
        <f>_xlfn.XLOOKUP($L666,Pos!$A:$A,Pos!AK:AK,_xlfn.XLOOKUP($L666,#REF!,#REF!, ""), 0)</f>
        <v>#REF!</v>
      </c>
      <c r="AV666" s="1" t="e">
        <f>_xlfn.XLOOKUP($L666,Pos!$A:$A,Pos!AL:AL,_xlfn.XLOOKUP($L666,#REF!,#REF!, ""), 0)</f>
        <v>#REF!</v>
      </c>
      <c r="AW666" s="1" t="e">
        <f>_xlfn.XLOOKUP($L666,Pos!$A:$A,Pos!AM:AM,_xlfn.XLOOKUP($L666,#REF!,#REF!, ""), 0)</f>
        <v>#REF!</v>
      </c>
      <c r="AX666" s="1" t="e">
        <f>_xlfn.XLOOKUP($L666,Pos!$A:$A,Pos!AN:AN,_xlfn.XLOOKUP($L666,#REF!,#REF!, ""), 0)</f>
        <v>#REF!</v>
      </c>
      <c r="AY666" s="1" t="e">
        <f>_xlfn.XLOOKUP($L666,Pos!$A:$A,Pos!AO:AO,_xlfn.XLOOKUP($L666,#REF!,#REF!, ""), 0)</f>
        <v>#REF!</v>
      </c>
      <c r="AZ666" s="7" t="str">
        <f t="shared" si="199"/>
        <v>OUT</v>
      </c>
      <c r="BA666" s="1">
        <f>IF(OR(_xlfn.XLOOKUP(L666,Pos!B:B,Pos!L:L,FALSE)="ESG Reason",_xlfn.XLOOKUP(L666,Pos!B:B,Pos!L:L,FALSE)="Blacklisted"),1,0)</f>
        <v>0</v>
      </c>
      <c r="BC666" s="11">
        <v>9.0847940026702775E-11</v>
      </c>
      <c r="BD666" s="11">
        <f>_xlfn.XLOOKUP($L666,Pos!$B:$B,Pos!H:H,0, 0)</f>
        <v>0</v>
      </c>
      <c r="BE666" s="11">
        <f>_xlfn.XLOOKUP($L666,Pos!$B:$B,Pos!I:I,0, 0)</f>
        <v>3.0316267752073471E-4</v>
      </c>
      <c r="BF666" s="18">
        <f t="shared" si="200"/>
        <v>3.0316267752073471E-4</v>
      </c>
      <c r="BG666" s="1">
        <f t="shared" si="201"/>
        <v>2</v>
      </c>
      <c r="BH666" s="1">
        <f t="shared" si="202"/>
        <v>16</v>
      </c>
      <c r="BI666" s="18">
        <f t="shared" si="203"/>
        <v>9.0847940026702775E-11</v>
      </c>
      <c r="BJ666" s="3">
        <f t="shared" si="204"/>
        <v>0</v>
      </c>
      <c r="BK666" s="18">
        <f t="shared" si="205"/>
        <v>0</v>
      </c>
    </row>
    <row r="667" spans="3:63" x14ac:dyDescent="0.25">
      <c r="C667" s="3"/>
      <c r="D667" s="3"/>
      <c r="E667" s="3"/>
      <c r="F667" s="3"/>
      <c r="G667" s="51" t="s">
        <v>601</v>
      </c>
      <c r="H667" s="8" t="str">
        <f t="shared" si="195"/>
        <v>0%North America</v>
      </c>
      <c r="I667" s="11" cm="1">
        <f t="array" ref="I667">IF(
   AZ667 = "OUT", 0,IF(
   BD667 &gt;= LARGE(IF(ISNUMBER(BD:BD), BD:BD), 3),
   BE667 - 0.001,
   IF(BE667 &gt;=VLOOKUP(P667,mapping!$A:$B,2,FALSE), BE667,VLOOKUP(P667,mapping!$A$2:$B$8,2,FALSE))
))</f>
        <v>0</v>
      </c>
      <c r="J667" s="11" cm="1">
        <f t="array" ref="J667">IF(
    AZ667="OUT",0,IF(IF(
                      BD667&gt;=LARGE(IF(ISNUMBER(BD:BD),BD:BD),3),
                      BE667+0.001,
                      VLOOKUP(H667,mapping!$D:$E,2,FALSE)
                      )&gt;I667,
                   IF(
                      BD667&gt;=LARGE(IF(ISNUMBER(BD:BD),BD:BD),3),
                      BE667+0.001,
                      VLOOKUP(H667,mapping!$D:$E,2,FALSE)
                      ),
                   I667+0.002))</f>
        <v>0</v>
      </c>
      <c r="K667" s="8">
        <f t="shared" si="196"/>
        <v>3.01435314979897E-4</v>
      </c>
      <c r="L667" s="1" t="str">
        <f>Pos!B901</f>
        <v>US1651677353</v>
      </c>
      <c r="M667" s="1" t="str">
        <f>_xlfn.XLOOKUP($L667,Pos!B:B,Pos!D:D,, 0)</f>
        <v>Expand Energy Corporation</v>
      </c>
      <c r="N667" s="1" t="str">
        <f>_xlfn.XLOOKUP($L667,Pos!B:B,Pos!E:E,, 0)</f>
        <v>Energy</v>
      </c>
      <c r="O667" s="1" t="str">
        <f t="shared" si="197"/>
        <v>Energy_North America</v>
      </c>
      <c r="P667" s="1" t="str">
        <f>_xlfn.XLOOKUP($L667,Pos!B:B,Pos!F:F,, 0)</f>
        <v>North America</v>
      </c>
      <c r="Q667" s="1">
        <v>0</v>
      </c>
      <c r="R667" s="9">
        <f>_xlfn.XLOOKUP($L667,Pos!$B:$B,Pos!N:N,0, 0)</f>
        <v>4.83</v>
      </c>
      <c r="S667" s="9">
        <f>_xlfn.XLOOKUP($L667,Pos!$B:$B,Pos!O:O,0, 0)</f>
        <v>5.0691670000000002</v>
      </c>
      <c r="T667" s="9">
        <f>_xlfn.XLOOKUP($L667,Pos!$B:$B,Pos!P:P,0, 0)</f>
        <v>2.3250000000000002</v>
      </c>
      <c r="U667" s="9">
        <f>_xlfn.XLOOKUP($L667,Pos!$B:$B,Pos!Q:Q,0, 0)</f>
        <v>4.4000000000000004</v>
      </c>
      <c r="V667" s="9">
        <f>_xlfn.XLOOKUP($L667,Pos!$B:$B,Pos!R:R,0, 0)</f>
        <v>4</v>
      </c>
      <c r="W667" s="9">
        <f>_xlfn.XLOOKUP($L667,Pos!$B:$B,Pos!S:S,0, 0)</f>
        <v>5.8250000000000002</v>
      </c>
      <c r="X667" s="9" t="str">
        <f>_xlfn.XLOOKUP($L667,Pos!$B:$B,Pos!J:J,0, 0)</f>
        <v>Buy</v>
      </c>
      <c r="Y667" s="1">
        <v>0</v>
      </c>
      <c r="Z667" s="1">
        <v>0</v>
      </c>
      <c r="AA667" s="1">
        <f t="shared" si="198"/>
        <v>0</v>
      </c>
      <c r="AB667" s="9">
        <f>_xlfn.XLOOKUP(L667,Pos!B:B,Pos!K:K,-1,0)</f>
        <v>3.4782608695652169</v>
      </c>
      <c r="AC667" s="1" t="e">
        <f>_xlfn.XLOOKUP($L667,Pos!$A:$A,Pos!S:S,_xlfn.XLOOKUP($L667,#REF!,#REF!, ""), 0)</f>
        <v>#REF!</v>
      </c>
      <c r="AD667" s="1" t="e">
        <f>_xlfn.XLOOKUP($L667,Pos!$A:$A,Pos!T:T,_xlfn.XLOOKUP($L667,#REF!,#REF!, ""), 0)</f>
        <v>#REF!</v>
      </c>
      <c r="AE667" s="1" t="e">
        <f>_xlfn.XLOOKUP($L667,Pos!$A:$A,Pos!U:U,_xlfn.XLOOKUP($L667,#REF!,#REF!, ""), 0)</f>
        <v>#REF!</v>
      </c>
      <c r="AF667" s="1" t="e">
        <f>_xlfn.XLOOKUP($L667,Pos!$A:$A,Pos!V:V,_xlfn.XLOOKUP($L667,#REF!,#REF!, ""), 0)</f>
        <v>#REF!</v>
      </c>
      <c r="AG667" s="1" t="e">
        <f>_xlfn.XLOOKUP($L667,Pos!$A:$A,Pos!W:W,_xlfn.XLOOKUP($L667,#REF!,#REF!, ""), 0)</f>
        <v>#REF!</v>
      </c>
      <c r="AH667" s="1" t="e">
        <f>_xlfn.XLOOKUP($L667,Pos!$A:$A,Pos!X:X,_xlfn.XLOOKUP($L667,#REF!,#REF!, ""), 0)</f>
        <v>#REF!</v>
      </c>
      <c r="AI667" s="1" t="e">
        <f>_xlfn.XLOOKUP($L667,Pos!$A:$A,Pos!Y:Y,_xlfn.XLOOKUP($L667,#REF!,#REF!, ""), 0)</f>
        <v>#REF!</v>
      </c>
      <c r="AJ667" s="1" t="e">
        <f>_xlfn.XLOOKUP($L667,Pos!$A:$A,Pos!Z:Z,_xlfn.XLOOKUP($L667,#REF!,#REF!, ""), 0)</f>
        <v>#REF!</v>
      </c>
      <c r="AK667" s="1" t="e">
        <f>_xlfn.XLOOKUP($L667,Pos!$A:$A,Pos!AA:AA,_xlfn.XLOOKUP($L667,#REF!,#REF!, ""), 0)</f>
        <v>#REF!</v>
      </c>
      <c r="AL667" s="1" t="e">
        <f>_xlfn.XLOOKUP($L667,Pos!$A:$A,Pos!AB:AB,_xlfn.XLOOKUP($L667,#REF!,#REF!, ""), 0)</f>
        <v>#REF!</v>
      </c>
      <c r="AM667" s="1" t="e">
        <f>_xlfn.XLOOKUP($L667,Pos!$A:$A,Pos!AC:AC,_xlfn.XLOOKUP($L667,#REF!,#REF!, ""), 0)</f>
        <v>#REF!</v>
      </c>
      <c r="AN667" s="1" t="e">
        <f>_xlfn.XLOOKUP($L667,Pos!$A:$A,Pos!AD:AD,_xlfn.XLOOKUP($L667,#REF!,#REF!, ""), 0)</f>
        <v>#REF!</v>
      </c>
      <c r="AO667" s="1" t="e">
        <f>_xlfn.XLOOKUP($L667,Pos!$A:$A,Pos!AE:AE,_xlfn.XLOOKUP($L667,#REF!,#REF!, ""), 0)</f>
        <v>#REF!</v>
      </c>
      <c r="AP667" s="1" t="e">
        <f>_xlfn.XLOOKUP($L667,Pos!$A:$A,Pos!AF:AF,_xlfn.XLOOKUP($L667,#REF!,#REF!, ""), 0)</f>
        <v>#REF!</v>
      </c>
      <c r="AQ667" s="1" t="e">
        <f>_xlfn.XLOOKUP($L667,Pos!$A:$A,Pos!AG:AG,_xlfn.XLOOKUP($L667,#REF!,#REF!, ""), 0)</f>
        <v>#REF!</v>
      </c>
      <c r="AR667" s="1" t="e">
        <f>_xlfn.XLOOKUP($L667,Pos!$A:$A,Pos!AH:AH,_xlfn.XLOOKUP($L667,#REF!,#REF!, ""), 0)</f>
        <v>#REF!</v>
      </c>
      <c r="AS667" s="1" t="e">
        <f>_xlfn.XLOOKUP($L667,Pos!$A:$A,Pos!AI:AI,_xlfn.XLOOKUP($L667,#REF!,#REF!, ""), 0)</f>
        <v>#REF!</v>
      </c>
      <c r="AT667" s="1" t="e">
        <f>_xlfn.XLOOKUP($L667,Pos!$A:$A,Pos!AJ:AJ,_xlfn.XLOOKUP($L667,#REF!,#REF!, ""), 0)</f>
        <v>#REF!</v>
      </c>
      <c r="AU667" s="1" t="e">
        <f>_xlfn.XLOOKUP($L667,Pos!$A:$A,Pos!AK:AK,_xlfn.XLOOKUP($L667,#REF!,#REF!, ""), 0)</f>
        <v>#REF!</v>
      </c>
      <c r="AV667" s="1" t="e">
        <f>_xlfn.XLOOKUP($L667,Pos!$A:$A,Pos!AL:AL,_xlfn.XLOOKUP($L667,#REF!,#REF!, ""), 0)</f>
        <v>#REF!</v>
      </c>
      <c r="AW667" s="1" t="e">
        <f>_xlfn.XLOOKUP($L667,Pos!$A:$A,Pos!AM:AM,_xlfn.XLOOKUP($L667,#REF!,#REF!, ""), 0)</f>
        <v>#REF!</v>
      </c>
      <c r="AX667" s="1" t="e">
        <f>_xlfn.XLOOKUP($L667,Pos!$A:$A,Pos!AN:AN,_xlfn.XLOOKUP($L667,#REF!,#REF!, ""), 0)</f>
        <v>#REF!</v>
      </c>
      <c r="AY667" s="1" t="e">
        <f>_xlfn.XLOOKUP($L667,Pos!$A:$A,Pos!AO:AO,_xlfn.XLOOKUP($L667,#REF!,#REF!, ""), 0)</f>
        <v>#REF!</v>
      </c>
      <c r="AZ667" s="7" t="str">
        <f t="shared" si="199"/>
        <v>OUT</v>
      </c>
      <c r="BA667" s="1">
        <f>IF(OR(_xlfn.XLOOKUP(L667,Pos!B:B,Pos!L:L,FALSE)="ESG Reason",_xlfn.XLOOKUP(L667,Pos!B:B,Pos!L:L,FALSE)="Blacklisted"),1,0)</f>
        <v>1</v>
      </c>
      <c r="BC667" s="11">
        <v>1.9312721027365861E-10</v>
      </c>
      <c r="BD667" s="11">
        <f>_xlfn.XLOOKUP($L667,Pos!$B:$B,Pos!H:H,0, 0)</f>
        <v>0</v>
      </c>
      <c r="BE667" s="11">
        <f>_xlfn.XLOOKUP($L667,Pos!$B:$B,Pos!I:I,0, 0)</f>
        <v>3.01435314979897E-4</v>
      </c>
      <c r="BF667" s="18">
        <f t="shared" si="200"/>
        <v>3.01435314979897E-4</v>
      </c>
      <c r="BG667" s="1">
        <f t="shared" si="201"/>
        <v>1</v>
      </c>
      <c r="BH667" s="1">
        <f t="shared" si="202"/>
        <v>25</v>
      </c>
      <c r="BI667" s="18">
        <f t="shared" si="203"/>
        <v>1.9312721027365861E-10</v>
      </c>
      <c r="BJ667" s="3">
        <f t="shared" si="204"/>
        <v>0</v>
      </c>
      <c r="BK667" s="18">
        <f t="shared" si="205"/>
        <v>0</v>
      </c>
    </row>
    <row r="668" spans="3:63" x14ac:dyDescent="0.25">
      <c r="C668" s="3"/>
      <c r="D668" s="3"/>
      <c r="E668" s="3"/>
      <c r="F668" s="3"/>
      <c r="G668" s="51" t="s">
        <v>603</v>
      </c>
      <c r="H668" s="8" t="str">
        <f t="shared" si="195"/>
        <v>0%North America</v>
      </c>
      <c r="I668" s="11" cm="1">
        <f t="array" ref="I668">IF(
   AZ668 = "OUT", 0,IF(
   BD668 &gt;= LARGE(IF(ISNUMBER(BD:BD), BD:BD), 3),
   BE668 - 0.001,
   IF(BE668 &gt;=VLOOKUP(P668,mapping!$A:$B,2,FALSE), BE668,VLOOKUP(P668,mapping!$A$2:$B$8,2,FALSE))
))</f>
        <v>0</v>
      </c>
      <c r="J668" s="11" cm="1">
        <f t="array" ref="J668">IF(
    AZ668="OUT",0,IF(IF(
                      BD668&gt;=LARGE(IF(ISNUMBER(BD:BD),BD:BD),3),
                      BE668+0.001,
                      VLOOKUP(H668,mapping!$D:$E,2,FALSE)
                      )&gt;I668,
                   IF(
                      BD668&gt;=LARGE(IF(ISNUMBER(BD:BD),BD:BD),3),
                      BE668+0.001,
                      VLOOKUP(H668,mapping!$D:$E,2,FALSE)
                      ),
                   I668+0.002))</f>
        <v>0</v>
      </c>
      <c r="K668" s="8">
        <f t="shared" si="196"/>
        <v>3.0065509639492371E-4</v>
      </c>
      <c r="L668" s="1" t="str">
        <f>Pos!B844</f>
        <v>US0494681010</v>
      </c>
      <c r="M668" s="1" t="str">
        <f>_xlfn.XLOOKUP($L668,Pos!B:B,Pos!D:D,, 0)</f>
        <v>Atlassian Corp Class A</v>
      </c>
      <c r="N668" s="1" t="str">
        <f>_xlfn.XLOOKUP($L668,Pos!B:B,Pos!E:E,, 0)</f>
        <v>Technology</v>
      </c>
      <c r="O668" s="1" t="str">
        <f t="shared" si="197"/>
        <v>Technology_North America</v>
      </c>
      <c r="P668" s="1" t="str">
        <f>_xlfn.XLOOKUP($L668,Pos!B:B,Pos!F:F,, 0)</f>
        <v>North America</v>
      </c>
      <c r="Q668" s="1">
        <v>0</v>
      </c>
      <c r="R668" s="9">
        <f>_xlfn.XLOOKUP($L668,Pos!$B:$B,Pos!N:N,0, 0)</f>
        <v>0</v>
      </c>
      <c r="S668" s="9">
        <f>_xlfn.XLOOKUP($L668,Pos!$B:$B,Pos!O:O,0, 0)</f>
        <v>4.9591669999999999</v>
      </c>
      <c r="T668" s="9">
        <f>_xlfn.XLOOKUP($L668,Pos!$B:$B,Pos!P:P,0, 0)</f>
        <v>3.1</v>
      </c>
      <c r="U668" s="9">
        <f>_xlfn.XLOOKUP($L668,Pos!$B:$B,Pos!Q:Q,0, 0)</f>
        <v>4.4000000000000004</v>
      </c>
      <c r="V668" s="9">
        <f>_xlfn.XLOOKUP($L668,Pos!$B:$B,Pos!R:R,0, 0)</f>
        <v>3.8666670000000001</v>
      </c>
      <c r="W668" s="9">
        <f>_xlfn.XLOOKUP($L668,Pos!$B:$B,Pos!S:S,0, 0)</f>
        <v>6.09</v>
      </c>
      <c r="X668" s="9" t="str">
        <f>_xlfn.XLOOKUP($L668,Pos!$B:$B,Pos!J:J,0, 0)</f>
        <v>Outperform</v>
      </c>
      <c r="Y668" s="1">
        <v>0</v>
      </c>
      <c r="Z668" s="1">
        <v>0</v>
      </c>
      <c r="AA668" s="1">
        <f t="shared" si="198"/>
        <v>0</v>
      </c>
      <c r="AB668" s="9">
        <f>_xlfn.XLOOKUP(L668,Pos!B:B,Pos!K:K,-1,0)</f>
        <v>6.9072164948453612</v>
      </c>
      <c r="AC668" s="1" t="e">
        <f>_xlfn.XLOOKUP($L668,Pos!$A:$A,Pos!S:S,_xlfn.XLOOKUP($L668,#REF!,#REF!, ""), 0)</f>
        <v>#REF!</v>
      </c>
      <c r="AD668" s="1" t="e">
        <f>_xlfn.XLOOKUP($L668,Pos!$A:$A,Pos!T:T,_xlfn.XLOOKUP($L668,#REF!,#REF!, ""), 0)</f>
        <v>#REF!</v>
      </c>
      <c r="AE668" s="1" t="e">
        <f>_xlfn.XLOOKUP($L668,Pos!$A:$A,Pos!U:U,_xlfn.XLOOKUP($L668,#REF!,#REF!, ""), 0)</f>
        <v>#REF!</v>
      </c>
      <c r="AF668" s="1" t="e">
        <f>_xlfn.XLOOKUP($L668,Pos!$A:$A,Pos!V:V,_xlfn.XLOOKUP($L668,#REF!,#REF!, ""), 0)</f>
        <v>#REF!</v>
      </c>
      <c r="AG668" s="1" t="e">
        <f>_xlfn.XLOOKUP($L668,Pos!$A:$A,Pos!W:W,_xlfn.XLOOKUP($L668,#REF!,#REF!, ""), 0)</f>
        <v>#REF!</v>
      </c>
      <c r="AH668" s="1" t="e">
        <f>_xlfn.XLOOKUP($L668,Pos!$A:$A,Pos!X:X,_xlfn.XLOOKUP($L668,#REF!,#REF!, ""), 0)</f>
        <v>#REF!</v>
      </c>
      <c r="AI668" s="1" t="e">
        <f>_xlfn.XLOOKUP($L668,Pos!$A:$A,Pos!Y:Y,_xlfn.XLOOKUP($L668,#REF!,#REF!, ""), 0)</f>
        <v>#REF!</v>
      </c>
      <c r="AJ668" s="1" t="e">
        <f>_xlfn.XLOOKUP($L668,Pos!$A:$A,Pos!Z:Z,_xlfn.XLOOKUP($L668,#REF!,#REF!, ""), 0)</f>
        <v>#REF!</v>
      </c>
      <c r="AK668" s="1" t="e">
        <f>_xlfn.XLOOKUP($L668,Pos!$A:$A,Pos!AA:AA,_xlfn.XLOOKUP($L668,#REF!,#REF!, ""), 0)</f>
        <v>#REF!</v>
      </c>
      <c r="AL668" s="1" t="e">
        <f>_xlfn.XLOOKUP($L668,Pos!$A:$A,Pos!AB:AB,_xlfn.XLOOKUP($L668,#REF!,#REF!, ""), 0)</f>
        <v>#REF!</v>
      </c>
      <c r="AM668" s="1" t="e">
        <f>_xlfn.XLOOKUP($L668,Pos!$A:$A,Pos!AC:AC,_xlfn.XLOOKUP($L668,#REF!,#REF!, ""), 0)</f>
        <v>#REF!</v>
      </c>
      <c r="AN668" s="1" t="e">
        <f>_xlfn.XLOOKUP($L668,Pos!$A:$A,Pos!AD:AD,_xlfn.XLOOKUP($L668,#REF!,#REF!, ""), 0)</f>
        <v>#REF!</v>
      </c>
      <c r="AO668" s="1" t="e">
        <f>_xlfn.XLOOKUP($L668,Pos!$A:$A,Pos!AE:AE,_xlfn.XLOOKUP($L668,#REF!,#REF!, ""), 0)</f>
        <v>#REF!</v>
      </c>
      <c r="AP668" s="1" t="e">
        <f>_xlfn.XLOOKUP($L668,Pos!$A:$A,Pos!AF:AF,_xlfn.XLOOKUP($L668,#REF!,#REF!, ""), 0)</f>
        <v>#REF!</v>
      </c>
      <c r="AQ668" s="1" t="e">
        <f>_xlfn.XLOOKUP($L668,Pos!$A:$A,Pos!AG:AG,_xlfn.XLOOKUP($L668,#REF!,#REF!, ""), 0)</f>
        <v>#REF!</v>
      </c>
      <c r="AR668" s="1" t="e">
        <f>_xlfn.XLOOKUP($L668,Pos!$A:$A,Pos!AH:AH,_xlfn.XLOOKUP($L668,#REF!,#REF!, ""), 0)</f>
        <v>#REF!</v>
      </c>
      <c r="AS668" s="1" t="e">
        <f>_xlfn.XLOOKUP($L668,Pos!$A:$A,Pos!AI:AI,_xlfn.XLOOKUP($L668,#REF!,#REF!, ""), 0)</f>
        <v>#REF!</v>
      </c>
      <c r="AT668" s="1" t="e">
        <f>_xlfn.XLOOKUP($L668,Pos!$A:$A,Pos!AJ:AJ,_xlfn.XLOOKUP($L668,#REF!,#REF!, ""), 0)</f>
        <v>#REF!</v>
      </c>
      <c r="AU668" s="1" t="e">
        <f>_xlfn.XLOOKUP($L668,Pos!$A:$A,Pos!AK:AK,_xlfn.XLOOKUP($L668,#REF!,#REF!, ""), 0)</f>
        <v>#REF!</v>
      </c>
      <c r="AV668" s="1" t="e">
        <f>_xlfn.XLOOKUP($L668,Pos!$A:$A,Pos!AL:AL,_xlfn.XLOOKUP($L668,#REF!,#REF!, ""), 0)</f>
        <v>#REF!</v>
      </c>
      <c r="AW668" s="1" t="e">
        <f>_xlfn.XLOOKUP($L668,Pos!$A:$A,Pos!AM:AM,_xlfn.XLOOKUP($L668,#REF!,#REF!, ""), 0)</f>
        <v>#REF!</v>
      </c>
      <c r="AX668" s="1" t="e">
        <f>_xlfn.XLOOKUP($L668,Pos!$A:$A,Pos!AN:AN,_xlfn.XLOOKUP($L668,#REF!,#REF!, ""), 0)</f>
        <v>#REF!</v>
      </c>
      <c r="AY668" s="1" t="e">
        <f>_xlfn.XLOOKUP($L668,Pos!$A:$A,Pos!AO:AO,_xlfn.XLOOKUP($L668,#REF!,#REF!, ""), 0)</f>
        <v>#REF!</v>
      </c>
      <c r="AZ668" s="7" t="str">
        <f t="shared" si="199"/>
        <v>OUT</v>
      </c>
      <c r="BA668" s="1">
        <f>IF(OR(_xlfn.XLOOKUP(L668,Pos!B:B,Pos!L:L,FALSE)="ESG Reason",_xlfn.XLOOKUP(L668,Pos!B:B,Pos!L:L,FALSE)="Blacklisted"),1,0)</f>
        <v>1</v>
      </c>
      <c r="BC668" s="11">
        <v>1.9841977164197811E-10</v>
      </c>
      <c r="BD668" s="11">
        <f>_xlfn.XLOOKUP($L668,Pos!$B:$B,Pos!H:H,0, 0)</f>
        <v>0</v>
      </c>
      <c r="BE668" s="11">
        <f>_xlfn.XLOOKUP($L668,Pos!$B:$B,Pos!I:I,0, 0)</f>
        <v>3.0065509639492371E-4</v>
      </c>
      <c r="BF668" s="18">
        <f t="shared" si="200"/>
        <v>3.0065509639492371E-4</v>
      </c>
      <c r="BG668" s="1">
        <f t="shared" si="201"/>
        <v>1</v>
      </c>
      <c r="BH668" s="1">
        <f t="shared" si="202"/>
        <v>35</v>
      </c>
      <c r="BI668" s="18">
        <f t="shared" si="203"/>
        <v>1.9841977164197811E-10</v>
      </c>
      <c r="BJ668" s="3">
        <f t="shared" si="204"/>
        <v>0</v>
      </c>
      <c r="BK668" s="18">
        <f t="shared" si="205"/>
        <v>0</v>
      </c>
    </row>
    <row r="669" spans="3:63" x14ac:dyDescent="0.25">
      <c r="C669" s="3"/>
      <c r="D669" s="3"/>
      <c r="E669" s="3"/>
      <c r="F669" s="3"/>
      <c r="G669" s="51" t="s">
        <v>626</v>
      </c>
      <c r="H669" s="8" t="str">
        <f t="shared" si="195"/>
        <v>0%North America</v>
      </c>
      <c r="I669" s="11" cm="1">
        <f t="array" ref="I669">IF(
   AZ669 = "OUT", 0,IF(
   BD669 &gt;= LARGE(IF(ISNUMBER(BD:BD), BD:BD), 3),
   BE669 - 0.001,
   IF(BE669 &gt;=VLOOKUP(P669,mapping!$A:$B,2,FALSE), BE669,VLOOKUP(P669,mapping!$A$2:$B$8,2,FALSE))
))</f>
        <v>0</v>
      </c>
      <c r="J669" s="11" cm="1">
        <f t="array" ref="J669">IF(
    AZ669="OUT",0,IF(IF(
                      BD669&gt;=LARGE(IF(ISNUMBER(BD:BD),BD:BD),3),
                      BE669+0.001,
                      VLOOKUP(H669,mapping!$D:$E,2,FALSE)
                      )&gt;I669,
                   IF(
                      BD669&gt;=LARGE(IF(ISNUMBER(BD:BD),BD:BD),3),
                      BE669+0.001,
                      VLOOKUP(H669,mapping!$D:$E,2,FALSE)
                      ),
                   I669+0.002))</f>
        <v>0</v>
      </c>
      <c r="K669" s="8">
        <f t="shared" si="196"/>
        <v>3.0019812694039949E-4</v>
      </c>
      <c r="L669" s="1" t="str">
        <f>Pos!B865</f>
        <v>US0937121079</v>
      </c>
      <c r="M669" s="1" t="str">
        <f>_xlfn.XLOOKUP($L669,Pos!B:B,Pos!D:D,, 0)</f>
        <v>Bloom Energy Corporation Class A</v>
      </c>
      <c r="N669" s="1" t="str">
        <f>_xlfn.XLOOKUP($L669,Pos!B:B,Pos!E:E,, 0)</f>
        <v>Technology</v>
      </c>
      <c r="O669" s="1" t="str">
        <f t="shared" si="197"/>
        <v>Technology_North America</v>
      </c>
      <c r="P669" s="1" t="str">
        <f>_xlfn.XLOOKUP($L669,Pos!B:B,Pos!F:F,, 0)</f>
        <v>North America</v>
      </c>
      <c r="Q669" s="1">
        <v>0</v>
      </c>
      <c r="R669" s="9">
        <f>_xlfn.XLOOKUP($L669,Pos!$B:$B,Pos!N:N,0, 0)</f>
        <v>0</v>
      </c>
      <c r="S669" s="9">
        <f>_xlfn.XLOOKUP($L669,Pos!$B:$B,Pos!O:O,0, 0)</f>
        <v>0.38083329999999999</v>
      </c>
      <c r="T669" s="9">
        <f>_xlfn.XLOOKUP($L669,Pos!$B:$B,Pos!P:P,0, 0)</f>
        <v>4.5</v>
      </c>
      <c r="U669" s="9">
        <f>_xlfn.XLOOKUP($L669,Pos!$B:$B,Pos!Q:Q,0, 0)</f>
        <v>9.4</v>
      </c>
      <c r="V669" s="9">
        <f>_xlfn.XLOOKUP($L669,Pos!$B:$B,Pos!R:R,0, 0)</f>
        <v>1.066667</v>
      </c>
      <c r="W669" s="9">
        <f>_xlfn.XLOOKUP($L669,Pos!$B:$B,Pos!S:S,0, 0)</f>
        <v>8.16</v>
      </c>
      <c r="X669" s="9" t="str">
        <f>_xlfn.XLOOKUP($L669,Pos!$B:$B,Pos!J:J,0, 0)</f>
        <v>Outperform</v>
      </c>
      <c r="Y669" s="1">
        <v>0</v>
      </c>
      <c r="Z669" s="1">
        <v>0</v>
      </c>
      <c r="AA669" s="1">
        <f t="shared" si="198"/>
        <v>0</v>
      </c>
      <c r="AB669" s="9">
        <f>_xlfn.XLOOKUP(L669,Pos!B:B,Pos!K:K,-1,0)</f>
        <v>2.7835051546391751</v>
      </c>
      <c r="AC669" s="1" t="e">
        <f>_xlfn.XLOOKUP($L669,Pos!$A:$A,Pos!S:S,_xlfn.XLOOKUP($L669,#REF!,#REF!, ""), 0)</f>
        <v>#REF!</v>
      </c>
      <c r="AD669" s="1" t="e">
        <f>_xlfn.XLOOKUP($L669,Pos!$A:$A,Pos!T:T,_xlfn.XLOOKUP($L669,#REF!,#REF!, ""), 0)</f>
        <v>#REF!</v>
      </c>
      <c r="AE669" s="1" t="e">
        <f>_xlfn.XLOOKUP($L669,Pos!$A:$A,Pos!U:U,_xlfn.XLOOKUP($L669,#REF!,#REF!, ""), 0)</f>
        <v>#REF!</v>
      </c>
      <c r="AF669" s="1" t="e">
        <f>_xlfn.XLOOKUP($L669,Pos!$A:$A,Pos!V:V,_xlfn.XLOOKUP($L669,#REF!,#REF!, ""), 0)</f>
        <v>#REF!</v>
      </c>
      <c r="AG669" s="1" t="e">
        <f>_xlfn.XLOOKUP($L669,Pos!$A:$A,Pos!W:W,_xlfn.XLOOKUP($L669,#REF!,#REF!, ""), 0)</f>
        <v>#REF!</v>
      </c>
      <c r="AH669" s="1" t="e">
        <f>_xlfn.XLOOKUP($L669,Pos!$A:$A,Pos!X:X,_xlfn.XLOOKUP($L669,#REF!,#REF!, ""), 0)</f>
        <v>#REF!</v>
      </c>
      <c r="AI669" s="1" t="e">
        <f>_xlfn.XLOOKUP($L669,Pos!$A:$A,Pos!Y:Y,_xlfn.XLOOKUP($L669,#REF!,#REF!, ""), 0)</f>
        <v>#REF!</v>
      </c>
      <c r="AJ669" s="1" t="e">
        <f>_xlfn.XLOOKUP($L669,Pos!$A:$A,Pos!Z:Z,_xlfn.XLOOKUP($L669,#REF!,#REF!, ""), 0)</f>
        <v>#REF!</v>
      </c>
      <c r="AK669" s="1" t="e">
        <f>_xlfn.XLOOKUP($L669,Pos!$A:$A,Pos!AA:AA,_xlfn.XLOOKUP($L669,#REF!,#REF!, ""), 0)</f>
        <v>#REF!</v>
      </c>
      <c r="AL669" s="1" t="e">
        <f>_xlfn.XLOOKUP($L669,Pos!$A:$A,Pos!AB:AB,_xlfn.XLOOKUP($L669,#REF!,#REF!, ""), 0)</f>
        <v>#REF!</v>
      </c>
      <c r="AM669" s="1" t="e">
        <f>_xlfn.XLOOKUP($L669,Pos!$A:$A,Pos!AC:AC,_xlfn.XLOOKUP($L669,#REF!,#REF!, ""), 0)</f>
        <v>#REF!</v>
      </c>
      <c r="AN669" s="1" t="e">
        <f>_xlfn.XLOOKUP($L669,Pos!$A:$A,Pos!AD:AD,_xlfn.XLOOKUP($L669,#REF!,#REF!, ""), 0)</f>
        <v>#REF!</v>
      </c>
      <c r="AO669" s="1" t="e">
        <f>_xlfn.XLOOKUP($L669,Pos!$A:$A,Pos!AE:AE,_xlfn.XLOOKUP($L669,#REF!,#REF!, ""), 0)</f>
        <v>#REF!</v>
      </c>
      <c r="AP669" s="1" t="e">
        <f>_xlfn.XLOOKUP($L669,Pos!$A:$A,Pos!AF:AF,_xlfn.XLOOKUP($L669,#REF!,#REF!, ""), 0)</f>
        <v>#REF!</v>
      </c>
      <c r="AQ669" s="1" t="e">
        <f>_xlfn.XLOOKUP($L669,Pos!$A:$A,Pos!AG:AG,_xlfn.XLOOKUP($L669,#REF!,#REF!, ""), 0)</f>
        <v>#REF!</v>
      </c>
      <c r="AR669" s="1" t="e">
        <f>_xlfn.XLOOKUP($L669,Pos!$A:$A,Pos!AH:AH,_xlfn.XLOOKUP($L669,#REF!,#REF!, ""), 0)</f>
        <v>#REF!</v>
      </c>
      <c r="AS669" s="1" t="e">
        <f>_xlfn.XLOOKUP($L669,Pos!$A:$A,Pos!AI:AI,_xlfn.XLOOKUP($L669,#REF!,#REF!, ""), 0)</f>
        <v>#REF!</v>
      </c>
      <c r="AT669" s="1" t="e">
        <f>_xlfn.XLOOKUP($L669,Pos!$A:$A,Pos!AJ:AJ,_xlfn.XLOOKUP($L669,#REF!,#REF!, ""), 0)</f>
        <v>#REF!</v>
      </c>
      <c r="AU669" s="1" t="e">
        <f>_xlfn.XLOOKUP($L669,Pos!$A:$A,Pos!AK:AK,_xlfn.XLOOKUP($L669,#REF!,#REF!, ""), 0)</f>
        <v>#REF!</v>
      </c>
      <c r="AV669" s="1" t="e">
        <f>_xlfn.XLOOKUP($L669,Pos!$A:$A,Pos!AL:AL,_xlfn.XLOOKUP($L669,#REF!,#REF!, ""), 0)</f>
        <v>#REF!</v>
      </c>
      <c r="AW669" s="1" t="e">
        <f>_xlfn.XLOOKUP($L669,Pos!$A:$A,Pos!AM:AM,_xlfn.XLOOKUP($L669,#REF!,#REF!, ""), 0)</f>
        <v>#REF!</v>
      </c>
      <c r="AX669" s="1" t="e">
        <f>_xlfn.XLOOKUP($L669,Pos!$A:$A,Pos!AN:AN,_xlfn.XLOOKUP($L669,#REF!,#REF!, ""), 0)</f>
        <v>#REF!</v>
      </c>
      <c r="AY669" s="1" t="e">
        <f>_xlfn.XLOOKUP($L669,Pos!$A:$A,Pos!AO:AO,_xlfn.XLOOKUP($L669,#REF!,#REF!, ""), 0)</f>
        <v>#REF!</v>
      </c>
      <c r="AZ669" s="7" t="str">
        <f t="shared" si="199"/>
        <v>OUT</v>
      </c>
      <c r="BA669" s="1">
        <f>IF(OR(_xlfn.XLOOKUP(L669,Pos!B:B,Pos!L:L,FALSE)="ESG Reason",_xlfn.XLOOKUP(L669,Pos!B:B,Pos!L:L,FALSE)="Blacklisted"),1,0)</f>
        <v>1</v>
      </c>
      <c r="BC669" s="11">
        <v>1.984197716419778E-10</v>
      </c>
      <c r="BD669" s="11">
        <f>_xlfn.XLOOKUP($L669,Pos!$B:$B,Pos!H:H,0, 0)</f>
        <v>0</v>
      </c>
      <c r="BE669" s="11">
        <f>_xlfn.XLOOKUP($L669,Pos!$B:$B,Pos!I:I,0, 0)</f>
        <v>3.0019812694039949E-4</v>
      </c>
      <c r="BF669" s="18">
        <f t="shared" si="200"/>
        <v>3.0019812694039949E-4</v>
      </c>
      <c r="BG669" s="1">
        <f t="shared" si="201"/>
        <v>1</v>
      </c>
      <c r="BH669" s="1">
        <f t="shared" si="202"/>
        <v>35</v>
      </c>
      <c r="BI669" s="18">
        <f t="shared" si="203"/>
        <v>1.984197716419778E-10</v>
      </c>
      <c r="BJ669" s="3">
        <f t="shared" si="204"/>
        <v>0</v>
      </c>
      <c r="BK669" s="18">
        <f t="shared" si="205"/>
        <v>0</v>
      </c>
    </row>
    <row r="670" spans="3:63" x14ac:dyDescent="0.25">
      <c r="C670" s="3"/>
      <c r="D670" s="3"/>
      <c r="E670" s="3"/>
      <c r="F670" s="3"/>
      <c r="G670" s="51" t="s">
        <v>615</v>
      </c>
      <c r="H670" s="8" t="str">
        <f t="shared" si="195"/>
        <v>0%North America</v>
      </c>
      <c r="I670" s="11" cm="1">
        <f t="array" ref="I670">IF(
   AZ670 = "OUT", 0,IF(
   BD670 &gt;= LARGE(IF(ISNUMBER(BD:BD), BD:BD), 3),
   BE670 - 0.001,
   IF(BE670 &gt;=VLOOKUP(P670,mapping!$A:$B,2,FALSE), BE670,VLOOKUP(P670,mapping!$A$2:$B$8,2,FALSE))
))</f>
        <v>0</v>
      </c>
      <c r="J670" s="11" cm="1">
        <f t="array" ref="J670">IF(
    AZ670="OUT",0,IF(IF(
                      BD670&gt;=LARGE(IF(ISNUMBER(BD:BD),BD:BD),3),
                      BE670+0.001,
                      VLOOKUP(H670,mapping!$D:$E,2,FALSE)
                      )&gt;I670,
                   IF(
                      BD670&gt;=LARGE(IF(ISNUMBER(BD:BD),BD:BD),3),
                      BE670+0.001,
                      VLOOKUP(H670,mapping!$D:$E,2,FALSE)
                      ),
                   I670+0.002))</f>
        <v>0</v>
      </c>
      <c r="K670" s="8">
        <f t="shared" si="196"/>
        <v>2.9958403360470722E-4</v>
      </c>
      <c r="L670" s="1" t="str">
        <f>Pos!B1277</f>
        <v>US92338C1036</v>
      </c>
      <c r="M670" s="1" t="str">
        <f>_xlfn.XLOOKUP($L670,Pos!B:B,Pos!D:D,, 0)</f>
        <v>Veralto Corporation</v>
      </c>
      <c r="N670" s="1" t="str">
        <f>_xlfn.XLOOKUP($L670,Pos!B:B,Pos!E:E,, 0)</f>
        <v>Industrial Goods &amp; Services</v>
      </c>
      <c r="O670" s="1" t="str">
        <f t="shared" si="197"/>
        <v>Industrial Goods &amp; Services_North America</v>
      </c>
      <c r="P670" s="1" t="str">
        <f>_xlfn.XLOOKUP($L670,Pos!B:B,Pos!F:F,, 0)</f>
        <v>North America</v>
      </c>
      <c r="Q670" s="1">
        <v>0</v>
      </c>
      <c r="R670" s="9">
        <f>_xlfn.XLOOKUP($L670,Pos!$B:$B,Pos!N:N,0, 0)</f>
        <v>3.8</v>
      </c>
      <c r="S670" s="9">
        <f>_xlfn.XLOOKUP($L670,Pos!$B:$B,Pos!O:O,0, 0)</f>
        <v>3.2269999999999999</v>
      </c>
      <c r="T670" s="9">
        <f>_xlfn.XLOOKUP($L670,Pos!$B:$B,Pos!P:P,0, 0)</f>
        <v>7.35</v>
      </c>
      <c r="U670" s="9">
        <f>_xlfn.XLOOKUP($L670,Pos!$B:$B,Pos!Q:Q,0, 0)</f>
        <v>6.2</v>
      </c>
      <c r="V670" s="9">
        <f>_xlfn.XLOOKUP($L670,Pos!$B:$B,Pos!R:R,0, 0)</f>
        <v>8.5</v>
      </c>
      <c r="W670" s="9">
        <f>_xlfn.XLOOKUP($L670,Pos!$B:$B,Pos!S:S,0, 0)</f>
        <v>4.9249999999999998</v>
      </c>
      <c r="X670" s="9" t="str">
        <f>_xlfn.XLOOKUP($L670,Pos!$B:$B,Pos!J:J,0, 0)</f>
        <v>Outperform</v>
      </c>
      <c r="Y670" s="1">
        <v>0</v>
      </c>
      <c r="Z670" s="1">
        <v>0</v>
      </c>
      <c r="AA670" s="1">
        <f t="shared" si="198"/>
        <v>0</v>
      </c>
      <c r="AB670" s="9">
        <f>_xlfn.XLOOKUP(L670,Pos!B:B,Pos!K:K,-1,0)</f>
        <v>2.8125</v>
      </c>
      <c r="AC670" s="1" t="e">
        <f>_xlfn.XLOOKUP($L670,Pos!$A:$A,Pos!S:S,_xlfn.XLOOKUP($L670,#REF!,#REF!, ""), 0)</f>
        <v>#REF!</v>
      </c>
      <c r="AD670" s="1" t="e">
        <f>_xlfn.XLOOKUP($L670,Pos!$A:$A,Pos!T:T,_xlfn.XLOOKUP($L670,#REF!,#REF!, ""), 0)</f>
        <v>#REF!</v>
      </c>
      <c r="AE670" s="1" t="e">
        <f>_xlfn.XLOOKUP($L670,Pos!$A:$A,Pos!U:U,_xlfn.XLOOKUP($L670,#REF!,#REF!, ""), 0)</f>
        <v>#REF!</v>
      </c>
      <c r="AF670" s="1" t="e">
        <f>_xlfn.XLOOKUP($L670,Pos!$A:$A,Pos!V:V,_xlfn.XLOOKUP($L670,#REF!,#REF!, ""), 0)</f>
        <v>#REF!</v>
      </c>
      <c r="AG670" s="1" t="e">
        <f>_xlfn.XLOOKUP($L670,Pos!$A:$A,Pos!W:W,_xlfn.XLOOKUP($L670,#REF!,#REF!, ""), 0)</f>
        <v>#REF!</v>
      </c>
      <c r="AH670" s="1" t="e">
        <f>_xlfn.XLOOKUP($L670,Pos!$A:$A,Pos!X:X,_xlfn.XLOOKUP($L670,#REF!,#REF!, ""), 0)</f>
        <v>#REF!</v>
      </c>
      <c r="AI670" s="1" t="e">
        <f>_xlfn.XLOOKUP($L670,Pos!$A:$A,Pos!Y:Y,_xlfn.XLOOKUP($L670,#REF!,#REF!, ""), 0)</f>
        <v>#REF!</v>
      </c>
      <c r="AJ670" s="1" t="e">
        <f>_xlfn.XLOOKUP($L670,Pos!$A:$A,Pos!Z:Z,_xlfn.XLOOKUP($L670,#REF!,#REF!, ""), 0)</f>
        <v>#REF!</v>
      </c>
      <c r="AK670" s="1" t="e">
        <f>_xlfn.XLOOKUP($L670,Pos!$A:$A,Pos!AA:AA,_xlfn.XLOOKUP($L670,#REF!,#REF!, ""), 0)</f>
        <v>#REF!</v>
      </c>
      <c r="AL670" s="1" t="e">
        <f>_xlfn.XLOOKUP($L670,Pos!$A:$A,Pos!AB:AB,_xlfn.XLOOKUP($L670,#REF!,#REF!, ""), 0)</f>
        <v>#REF!</v>
      </c>
      <c r="AM670" s="1" t="e">
        <f>_xlfn.XLOOKUP($L670,Pos!$A:$A,Pos!AC:AC,_xlfn.XLOOKUP($L670,#REF!,#REF!, ""), 0)</f>
        <v>#REF!</v>
      </c>
      <c r="AN670" s="1" t="e">
        <f>_xlfn.XLOOKUP($L670,Pos!$A:$A,Pos!AD:AD,_xlfn.XLOOKUP($L670,#REF!,#REF!, ""), 0)</f>
        <v>#REF!</v>
      </c>
      <c r="AO670" s="1" t="e">
        <f>_xlfn.XLOOKUP($L670,Pos!$A:$A,Pos!AE:AE,_xlfn.XLOOKUP($L670,#REF!,#REF!, ""), 0)</f>
        <v>#REF!</v>
      </c>
      <c r="AP670" s="1" t="e">
        <f>_xlfn.XLOOKUP($L670,Pos!$A:$A,Pos!AF:AF,_xlfn.XLOOKUP($L670,#REF!,#REF!, ""), 0)</f>
        <v>#REF!</v>
      </c>
      <c r="AQ670" s="1" t="e">
        <f>_xlfn.XLOOKUP($L670,Pos!$A:$A,Pos!AG:AG,_xlfn.XLOOKUP($L670,#REF!,#REF!, ""), 0)</f>
        <v>#REF!</v>
      </c>
      <c r="AR670" s="1" t="e">
        <f>_xlfn.XLOOKUP($L670,Pos!$A:$A,Pos!AH:AH,_xlfn.XLOOKUP($L670,#REF!,#REF!, ""), 0)</f>
        <v>#REF!</v>
      </c>
      <c r="AS670" s="1" t="e">
        <f>_xlfn.XLOOKUP($L670,Pos!$A:$A,Pos!AI:AI,_xlfn.XLOOKUP($L670,#REF!,#REF!, ""), 0)</f>
        <v>#REF!</v>
      </c>
      <c r="AT670" s="1" t="e">
        <f>_xlfn.XLOOKUP($L670,Pos!$A:$A,Pos!AJ:AJ,_xlfn.XLOOKUP($L670,#REF!,#REF!, ""), 0)</f>
        <v>#REF!</v>
      </c>
      <c r="AU670" s="1" t="e">
        <f>_xlfn.XLOOKUP($L670,Pos!$A:$A,Pos!AK:AK,_xlfn.XLOOKUP($L670,#REF!,#REF!, ""), 0)</f>
        <v>#REF!</v>
      </c>
      <c r="AV670" s="1" t="e">
        <f>_xlfn.XLOOKUP($L670,Pos!$A:$A,Pos!AL:AL,_xlfn.XLOOKUP($L670,#REF!,#REF!, ""), 0)</f>
        <v>#REF!</v>
      </c>
      <c r="AW670" s="1" t="e">
        <f>_xlfn.XLOOKUP($L670,Pos!$A:$A,Pos!AM:AM,_xlfn.XLOOKUP($L670,#REF!,#REF!, ""), 0)</f>
        <v>#REF!</v>
      </c>
      <c r="AX670" s="1" t="e">
        <f>_xlfn.XLOOKUP($L670,Pos!$A:$A,Pos!AN:AN,_xlfn.XLOOKUP($L670,#REF!,#REF!, ""), 0)</f>
        <v>#REF!</v>
      </c>
      <c r="AY670" s="1" t="e">
        <f>_xlfn.XLOOKUP($L670,Pos!$A:$A,Pos!AO:AO,_xlfn.XLOOKUP($L670,#REF!,#REF!, ""), 0)</f>
        <v>#REF!</v>
      </c>
      <c r="AZ670" s="7" t="str">
        <f t="shared" si="199"/>
        <v>OUT</v>
      </c>
      <c r="BA670" s="1">
        <f>IF(OR(_xlfn.XLOOKUP(L670,Pos!B:B,Pos!L:L,FALSE)="ESG Reason",_xlfn.XLOOKUP(L670,Pos!B:B,Pos!L:L,FALSE)="Blacklisted"),1,0)</f>
        <v>0</v>
      </c>
      <c r="BC670" s="11">
        <v>8.6308018493314067E-11</v>
      </c>
      <c r="BD670" s="11">
        <f>_xlfn.XLOOKUP($L670,Pos!$B:$B,Pos!H:H,0, 0)</f>
        <v>0</v>
      </c>
      <c r="BE670" s="11">
        <f>_xlfn.XLOOKUP($L670,Pos!$B:$B,Pos!I:I,0, 0)</f>
        <v>2.9958403360470722E-4</v>
      </c>
      <c r="BF670" s="18">
        <f t="shared" si="200"/>
        <v>2.9958403360470722E-4</v>
      </c>
      <c r="BG670" s="1">
        <f t="shared" si="201"/>
        <v>1</v>
      </c>
      <c r="BH670" s="1">
        <f t="shared" si="202"/>
        <v>29</v>
      </c>
      <c r="BI670" s="18">
        <f t="shared" si="203"/>
        <v>8.6308018493314067E-11</v>
      </c>
      <c r="BJ670" s="3">
        <f t="shared" si="204"/>
        <v>0</v>
      </c>
      <c r="BK670" s="18">
        <f t="shared" si="205"/>
        <v>0</v>
      </c>
    </row>
    <row r="671" spans="3:63" x14ac:dyDescent="0.25">
      <c r="C671" s="3"/>
      <c r="D671" s="3"/>
      <c r="E671" s="3"/>
      <c r="F671" s="3"/>
      <c r="G671" s="51" t="s">
        <v>619</v>
      </c>
      <c r="H671" s="8" t="str">
        <f t="shared" si="195"/>
        <v>0%Others</v>
      </c>
      <c r="I671" s="11" cm="1">
        <f t="array" ref="I671">IF(
   AZ671 = "OUT", 0,IF(
   BD671 &gt;= LARGE(IF(ISNUMBER(BD:BD), BD:BD), 3),
   BE671 - 0.001,
   IF(BE671 &gt;=VLOOKUP(P671,mapping!$A:$B,2,FALSE), BE671,VLOOKUP(P671,mapping!$A$2:$B$8,2,FALSE))
))</f>
        <v>0</v>
      </c>
      <c r="J671" s="11" cm="1">
        <f t="array" ref="J671">IF(
    AZ671="OUT",0,IF(IF(
                      BD671&gt;=LARGE(IF(ISNUMBER(BD:BD),BD:BD),3),
                      BE671+0.001,
                      VLOOKUP(H671,mapping!$D:$E,2,FALSE)
                      )&gt;I671,
                   IF(
                      BD671&gt;=LARGE(IF(ISNUMBER(BD:BD),BD:BD),3),
                      BE671+0.001,
                      VLOOKUP(H671,mapping!$D:$E,2,FALSE)
                      ),
                   I671+0.002))</f>
        <v>0</v>
      </c>
      <c r="K671" s="8">
        <f t="shared" si="196"/>
        <v>2.990690553334563E-4</v>
      </c>
      <c r="L671" s="1" t="str">
        <f>Pos!B521</f>
        <v>JP3188220002</v>
      </c>
      <c r="M671" s="1" t="str">
        <f>_xlfn.XLOOKUP($L671,Pos!B:B,Pos!D:D,, 0)</f>
        <v>Otsuka Holdings Co., Ltd.</v>
      </c>
      <c r="N671" s="1" t="str">
        <f>_xlfn.XLOOKUP($L671,Pos!B:B,Pos!E:E,, 0)</f>
        <v>Health Care</v>
      </c>
      <c r="O671" s="1" t="str">
        <f t="shared" si="197"/>
        <v>Health Care_Others</v>
      </c>
      <c r="P671" s="1" t="str">
        <f>_xlfn.XLOOKUP($L671,Pos!B:B,Pos!F:F,, 0)</f>
        <v>Others</v>
      </c>
      <c r="Q671" s="1">
        <v>0</v>
      </c>
      <c r="R671" s="9">
        <f>_xlfn.XLOOKUP($L671,Pos!$B:$B,Pos!N:N,0, 0)</f>
        <v>5.51</v>
      </c>
      <c r="S671" s="9">
        <f>_xlfn.XLOOKUP($L671,Pos!$B:$B,Pos!O:O,0, 0)</f>
        <v>8.2080000000000002</v>
      </c>
      <c r="T671" s="9">
        <f>_xlfn.XLOOKUP($L671,Pos!$B:$B,Pos!P:P,0, 0)</f>
        <v>6.95</v>
      </c>
      <c r="U671" s="9">
        <f>_xlfn.XLOOKUP($L671,Pos!$B:$B,Pos!Q:Q,0, 0)</f>
        <v>4</v>
      </c>
      <c r="V671" s="9">
        <f>_xlfn.XLOOKUP($L671,Pos!$B:$B,Pos!R:R,0, 0)</f>
        <v>6.1333330000000004</v>
      </c>
      <c r="W671" s="9">
        <f>_xlfn.XLOOKUP($L671,Pos!$B:$B,Pos!S:S,0, 0)</f>
        <v>5.4283330000000003</v>
      </c>
      <c r="X671" s="9" t="str">
        <f>_xlfn.XLOOKUP($L671,Pos!$B:$B,Pos!J:J,0, 0)</f>
        <v>Outperform</v>
      </c>
      <c r="Y671" s="1">
        <v>0</v>
      </c>
      <c r="Z671" s="1">
        <v>0</v>
      </c>
      <c r="AA671" s="1">
        <f t="shared" si="198"/>
        <v>0</v>
      </c>
      <c r="AB671" s="9">
        <f>_xlfn.XLOOKUP(L671,Pos!B:B,Pos!K:K,-1,0)</f>
        <v>7.2222222222222223</v>
      </c>
      <c r="AC671" s="1" t="e">
        <f>_xlfn.XLOOKUP($L671,Pos!$A:$A,Pos!S:S,_xlfn.XLOOKUP($L671,#REF!,#REF!, ""), 0)</f>
        <v>#REF!</v>
      </c>
      <c r="AD671" s="1" t="e">
        <f>_xlfn.XLOOKUP($L671,Pos!$A:$A,Pos!T:T,_xlfn.XLOOKUP($L671,#REF!,#REF!, ""), 0)</f>
        <v>#REF!</v>
      </c>
      <c r="AE671" s="1" t="e">
        <f>_xlfn.XLOOKUP($L671,Pos!$A:$A,Pos!U:U,_xlfn.XLOOKUP($L671,#REF!,#REF!, ""), 0)</f>
        <v>#REF!</v>
      </c>
      <c r="AF671" s="1" t="e">
        <f>_xlfn.XLOOKUP($L671,Pos!$A:$A,Pos!V:V,_xlfn.XLOOKUP($L671,#REF!,#REF!, ""), 0)</f>
        <v>#REF!</v>
      </c>
      <c r="AG671" s="1" t="e">
        <f>_xlfn.XLOOKUP($L671,Pos!$A:$A,Pos!W:W,_xlfn.XLOOKUP($L671,#REF!,#REF!, ""), 0)</f>
        <v>#REF!</v>
      </c>
      <c r="AH671" s="1" t="e">
        <f>_xlfn.XLOOKUP($L671,Pos!$A:$A,Pos!X:X,_xlfn.XLOOKUP($L671,#REF!,#REF!, ""), 0)</f>
        <v>#REF!</v>
      </c>
      <c r="AI671" s="1" t="e">
        <f>_xlfn.XLOOKUP($L671,Pos!$A:$A,Pos!Y:Y,_xlfn.XLOOKUP($L671,#REF!,#REF!, ""), 0)</f>
        <v>#REF!</v>
      </c>
      <c r="AJ671" s="1" t="e">
        <f>_xlfn.XLOOKUP($L671,Pos!$A:$A,Pos!Z:Z,_xlfn.XLOOKUP($L671,#REF!,#REF!, ""), 0)</f>
        <v>#REF!</v>
      </c>
      <c r="AK671" s="1" t="e">
        <f>_xlfn.XLOOKUP($L671,Pos!$A:$A,Pos!AA:AA,_xlfn.XLOOKUP($L671,#REF!,#REF!, ""), 0)</f>
        <v>#REF!</v>
      </c>
      <c r="AL671" s="1" t="e">
        <f>_xlfn.XLOOKUP($L671,Pos!$A:$A,Pos!AB:AB,_xlfn.XLOOKUP($L671,#REF!,#REF!, ""), 0)</f>
        <v>#REF!</v>
      </c>
      <c r="AM671" s="1" t="e">
        <f>_xlfn.XLOOKUP($L671,Pos!$A:$A,Pos!AC:AC,_xlfn.XLOOKUP($L671,#REF!,#REF!, ""), 0)</f>
        <v>#REF!</v>
      </c>
      <c r="AN671" s="1" t="e">
        <f>_xlfn.XLOOKUP($L671,Pos!$A:$A,Pos!AD:AD,_xlfn.XLOOKUP($L671,#REF!,#REF!, ""), 0)</f>
        <v>#REF!</v>
      </c>
      <c r="AO671" s="1" t="e">
        <f>_xlfn.XLOOKUP($L671,Pos!$A:$A,Pos!AE:AE,_xlfn.XLOOKUP($L671,#REF!,#REF!, ""), 0)</f>
        <v>#REF!</v>
      </c>
      <c r="AP671" s="1" t="e">
        <f>_xlfn.XLOOKUP($L671,Pos!$A:$A,Pos!AF:AF,_xlfn.XLOOKUP($L671,#REF!,#REF!, ""), 0)</f>
        <v>#REF!</v>
      </c>
      <c r="AQ671" s="1" t="e">
        <f>_xlfn.XLOOKUP($L671,Pos!$A:$A,Pos!AG:AG,_xlfn.XLOOKUP($L671,#REF!,#REF!, ""), 0)</f>
        <v>#REF!</v>
      </c>
      <c r="AR671" s="1" t="e">
        <f>_xlfn.XLOOKUP($L671,Pos!$A:$A,Pos!AH:AH,_xlfn.XLOOKUP($L671,#REF!,#REF!, ""), 0)</f>
        <v>#REF!</v>
      </c>
      <c r="AS671" s="1" t="e">
        <f>_xlfn.XLOOKUP($L671,Pos!$A:$A,Pos!AI:AI,_xlfn.XLOOKUP($L671,#REF!,#REF!, ""), 0)</f>
        <v>#REF!</v>
      </c>
      <c r="AT671" s="1" t="e">
        <f>_xlfn.XLOOKUP($L671,Pos!$A:$A,Pos!AJ:AJ,_xlfn.XLOOKUP($L671,#REF!,#REF!, ""), 0)</f>
        <v>#REF!</v>
      </c>
      <c r="AU671" s="1" t="e">
        <f>_xlfn.XLOOKUP($L671,Pos!$A:$A,Pos!AK:AK,_xlfn.XLOOKUP($L671,#REF!,#REF!, ""), 0)</f>
        <v>#REF!</v>
      </c>
      <c r="AV671" s="1" t="e">
        <f>_xlfn.XLOOKUP($L671,Pos!$A:$A,Pos!AL:AL,_xlfn.XLOOKUP($L671,#REF!,#REF!, ""), 0)</f>
        <v>#REF!</v>
      </c>
      <c r="AW671" s="1" t="e">
        <f>_xlfn.XLOOKUP($L671,Pos!$A:$A,Pos!AM:AM,_xlfn.XLOOKUP($L671,#REF!,#REF!, ""), 0)</f>
        <v>#REF!</v>
      </c>
      <c r="AX671" s="1" t="e">
        <f>_xlfn.XLOOKUP($L671,Pos!$A:$A,Pos!AN:AN,_xlfn.XLOOKUP($L671,#REF!,#REF!, ""), 0)</f>
        <v>#REF!</v>
      </c>
      <c r="AY671" s="1" t="e">
        <f>_xlfn.XLOOKUP($L671,Pos!$A:$A,Pos!AO:AO,_xlfn.XLOOKUP($L671,#REF!,#REF!, ""), 0)</f>
        <v>#REF!</v>
      </c>
      <c r="AZ671" s="7" t="str">
        <f t="shared" si="199"/>
        <v>OUT</v>
      </c>
      <c r="BA671" s="1">
        <f>IF(OR(_xlfn.XLOOKUP(L671,Pos!B:B,Pos!L:L,FALSE)="ESG Reason",_xlfn.XLOOKUP(L671,Pos!B:B,Pos!L:L,FALSE)="Blacklisted"),1,0)</f>
        <v>0</v>
      </c>
      <c r="BC671" s="11">
        <v>9.1540825851853632E-11</v>
      </c>
      <c r="BD671" s="11">
        <f>_xlfn.XLOOKUP($L671,Pos!$B:$B,Pos!H:H,0, 0)</f>
        <v>0</v>
      </c>
      <c r="BE671" s="11">
        <f>_xlfn.XLOOKUP($L671,Pos!$B:$B,Pos!I:I,0, 0)</f>
        <v>2.990690553334563E-4</v>
      </c>
      <c r="BF671" s="18">
        <f t="shared" si="200"/>
        <v>2.990690553334563E-4</v>
      </c>
      <c r="BG671" s="1">
        <f t="shared" si="201"/>
        <v>3</v>
      </c>
      <c r="BH671" s="1">
        <f t="shared" si="202"/>
        <v>47</v>
      </c>
      <c r="BI671" s="18">
        <f t="shared" si="203"/>
        <v>9.1540825851853632E-11</v>
      </c>
      <c r="BJ671" s="3">
        <f t="shared" si="204"/>
        <v>0</v>
      </c>
      <c r="BK671" s="18">
        <f t="shared" si="205"/>
        <v>0</v>
      </c>
    </row>
    <row r="672" spans="3:63" x14ac:dyDescent="0.25">
      <c r="C672" s="3"/>
      <c r="D672" s="3"/>
      <c r="E672" s="3"/>
      <c r="F672" s="3"/>
      <c r="G672" s="51" t="s">
        <v>616</v>
      </c>
      <c r="H672" s="8" t="str">
        <f t="shared" si="195"/>
        <v>0%North America</v>
      </c>
      <c r="I672" s="11" cm="1">
        <f t="array" ref="I672">IF(
   AZ672 = "OUT", 0,IF(
   BD672 &gt;= LARGE(IF(ISNUMBER(BD:BD), BD:BD), 3),
   BE672 - 0.001,
   IF(BE672 &gt;=VLOOKUP(P672,mapping!$A:$B,2,FALSE), BE672,VLOOKUP(P672,mapping!$A$2:$B$8,2,FALSE))
))</f>
        <v>0</v>
      </c>
      <c r="J672" s="11" cm="1">
        <f t="array" ref="J672">IF(
    AZ672="OUT",0,IF(IF(
                      BD672&gt;=LARGE(IF(ISNUMBER(BD:BD),BD:BD),3),
                      BE672+0.001,
                      VLOOKUP(H672,mapping!$D:$E,2,FALSE)
                      )&gt;I672,
                   IF(
                      BD672&gt;=LARGE(IF(ISNUMBER(BD:BD),BD:BD),3),
                      BE672+0.001,
                      VLOOKUP(H672,mapping!$D:$E,2,FALSE)
                      ),
                   I672+0.002))</f>
        <v>0</v>
      </c>
      <c r="K672" s="8">
        <f t="shared" si="196"/>
        <v>2.9686912096669912E-4</v>
      </c>
      <c r="L672" s="1" t="str">
        <f>Pos!B950</f>
        <v>US2566771059</v>
      </c>
      <c r="M672" s="1" t="str">
        <f>_xlfn.XLOOKUP($L672,Pos!B:B,Pos!D:D,, 0)</f>
        <v>Dollar General Corporation</v>
      </c>
      <c r="N672" s="1" t="str">
        <f>_xlfn.XLOOKUP($L672,Pos!B:B,Pos!E:E,, 0)</f>
        <v>Retail</v>
      </c>
      <c r="O672" s="1" t="str">
        <f t="shared" si="197"/>
        <v>Retail_North America</v>
      </c>
      <c r="P672" s="1" t="str">
        <f>_xlfn.XLOOKUP($L672,Pos!B:B,Pos!F:F,, 0)</f>
        <v>North America</v>
      </c>
      <c r="Q672" s="1">
        <v>0</v>
      </c>
      <c r="R672" s="9">
        <f>_xlfn.XLOOKUP($L672,Pos!$B:$B,Pos!N:N,0, 0)</f>
        <v>6.7100010000000001</v>
      </c>
      <c r="S672" s="9">
        <f>_xlfn.XLOOKUP($L672,Pos!$B:$B,Pos!O:O,0, 0)</f>
        <v>7.2256669999999996</v>
      </c>
      <c r="T672" s="9">
        <f>_xlfn.XLOOKUP($L672,Pos!$B:$B,Pos!P:P,0, 0)</f>
        <v>3.9</v>
      </c>
      <c r="U672" s="9">
        <f>_xlfn.XLOOKUP($L672,Pos!$B:$B,Pos!Q:Q,0, 0)</f>
        <v>6.6</v>
      </c>
      <c r="V672" s="9">
        <f>_xlfn.XLOOKUP($L672,Pos!$B:$B,Pos!R:R,0, 0)</f>
        <v>4.4000000000000004</v>
      </c>
      <c r="W672" s="9">
        <f>_xlfn.XLOOKUP($L672,Pos!$B:$B,Pos!S:S,0, 0)</f>
        <v>3.7716669999999999</v>
      </c>
      <c r="X672" s="9" t="str">
        <f>_xlfn.XLOOKUP($L672,Pos!$B:$B,Pos!J:J,0, 0)</f>
        <v>Outperform</v>
      </c>
      <c r="Y672" s="1">
        <v>0</v>
      </c>
      <c r="Z672" s="1">
        <v>0</v>
      </c>
      <c r="AA672" s="1">
        <f t="shared" si="198"/>
        <v>0</v>
      </c>
      <c r="AB672" s="9">
        <f>_xlfn.XLOOKUP(L672,Pos!B:B,Pos!K:K,-1,0)</f>
        <v>6.2962962962962967</v>
      </c>
      <c r="AC672" s="1" t="e">
        <f>_xlfn.XLOOKUP($L672,Pos!$A:$A,Pos!S:S,_xlfn.XLOOKUP($L672,#REF!,#REF!, ""), 0)</f>
        <v>#REF!</v>
      </c>
      <c r="AD672" s="1" t="e">
        <f>_xlfn.XLOOKUP($L672,Pos!$A:$A,Pos!T:T,_xlfn.XLOOKUP($L672,#REF!,#REF!, ""), 0)</f>
        <v>#REF!</v>
      </c>
      <c r="AE672" s="1" t="e">
        <f>_xlfn.XLOOKUP($L672,Pos!$A:$A,Pos!U:U,_xlfn.XLOOKUP($L672,#REF!,#REF!, ""), 0)</f>
        <v>#REF!</v>
      </c>
      <c r="AF672" s="1" t="e">
        <f>_xlfn.XLOOKUP($L672,Pos!$A:$A,Pos!V:V,_xlfn.XLOOKUP($L672,#REF!,#REF!, ""), 0)</f>
        <v>#REF!</v>
      </c>
      <c r="AG672" s="1" t="e">
        <f>_xlfn.XLOOKUP($L672,Pos!$A:$A,Pos!W:W,_xlfn.XLOOKUP($L672,#REF!,#REF!, ""), 0)</f>
        <v>#REF!</v>
      </c>
      <c r="AH672" s="1" t="e">
        <f>_xlfn.XLOOKUP($L672,Pos!$A:$A,Pos!X:X,_xlfn.XLOOKUP($L672,#REF!,#REF!, ""), 0)</f>
        <v>#REF!</v>
      </c>
      <c r="AI672" s="1" t="e">
        <f>_xlfn.XLOOKUP($L672,Pos!$A:$A,Pos!Y:Y,_xlfn.XLOOKUP($L672,#REF!,#REF!, ""), 0)</f>
        <v>#REF!</v>
      </c>
      <c r="AJ672" s="1" t="e">
        <f>_xlfn.XLOOKUP($L672,Pos!$A:$A,Pos!Z:Z,_xlfn.XLOOKUP($L672,#REF!,#REF!, ""), 0)</f>
        <v>#REF!</v>
      </c>
      <c r="AK672" s="1" t="e">
        <f>_xlfn.XLOOKUP($L672,Pos!$A:$A,Pos!AA:AA,_xlfn.XLOOKUP($L672,#REF!,#REF!, ""), 0)</f>
        <v>#REF!</v>
      </c>
      <c r="AL672" s="1" t="e">
        <f>_xlfn.XLOOKUP($L672,Pos!$A:$A,Pos!AB:AB,_xlfn.XLOOKUP($L672,#REF!,#REF!, ""), 0)</f>
        <v>#REF!</v>
      </c>
      <c r="AM672" s="1" t="e">
        <f>_xlfn.XLOOKUP($L672,Pos!$A:$A,Pos!AC:AC,_xlfn.XLOOKUP($L672,#REF!,#REF!, ""), 0)</f>
        <v>#REF!</v>
      </c>
      <c r="AN672" s="1" t="e">
        <f>_xlfn.XLOOKUP($L672,Pos!$A:$A,Pos!AD:AD,_xlfn.XLOOKUP($L672,#REF!,#REF!, ""), 0)</f>
        <v>#REF!</v>
      </c>
      <c r="AO672" s="1" t="e">
        <f>_xlfn.XLOOKUP($L672,Pos!$A:$A,Pos!AE:AE,_xlfn.XLOOKUP($L672,#REF!,#REF!, ""), 0)</f>
        <v>#REF!</v>
      </c>
      <c r="AP672" s="1" t="e">
        <f>_xlfn.XLOOKUP($L672,Pos!$A:$A,Pos!AF:AF,_xlfn.XLOOKUP($L672,#REF!,#REF!, ""), 0)</f>
        <v>#REF!</v>
      </c>
      <c r="AQ672" s="1" t="e">
        <f>_xlfn.XLOOKUP($L672,Pos!$A:$A,Pos!AG:AG,_xlfn.XLOOKUP($L672,#REF!,#REF!, ""), 0)</f>
        <v>#REF!</v>
      </c>
      <c r="AR672" s="1" t="e">
        <f>_xlfn.XLOOKUP($L672,Pos!$A:$A,Pos!AH:AH,_xlfn.XLOOKUP($L672,#REF!,#REF!, ""), 0)</f>
        <v>#REF!</v>
      </c>
      <c r="AS672" s="1" t="e">
        <f>_xlfn.XLOOKUP($L672,Pos!$A:$A,Pos!AI:AI,_xlfn.XLOOKUP($L672,#REF!,#REF!, ""), 0)</f>
        <v>#REF!</v>
      </c>
      <c r="AT672" s="1" t="e">
        <f>_xlfn.XLOOKUP($L672,Pos!$A:$A,Pos!AJ:AJ,_xlfn.XLOOKUP($L672,#REF!,#REF!, ""), 0)</f>
        <v>#REF!</v>
      </c>
      <c r="AU672" s="1" t="e">
        <f>_xlfn.XLOOKUP($L672,Pos!$A:$A,Pos!AK:AK,_xlfn.XLOOKUP($L672,#REF!,#REF!, ""), 0)</f>
        <v>#REF!</v>
      </c>
      <c r="AV672" s="1" t="e">
        <f>_xlfn.XLOOKUP($L672,Pos!$A:$A,Pos!AL:AL,_xlfn.XLOOKUP($L672,#REF!,#REF!, ""), 0)</f>
        <v>#REF!</v>
      </c>
      <c r="AW672" s="1" t="e">
        <f>_xlfn.XLOOKUP($L672,Pos!$A:$A,Pos!AM:AM,_xlfn.XLOOKUP($L672,#REF!,#REF!, ""), 0)</f>
        <v>#REF!</v>
      </c>
      <c r="AX672" s="1" t="e">
        <f>_xlfn.XLOOKUP($L672,Pos!$A:$A,Pos!AN:AN,_xlfn.XLOOKUP($L672,#REF!,#REF!, ""), 0)</f>
        <v>#REF!</v>
      </c>
      <c r="AY672" s="1" t="e">
        <f>_xlfn.XLOOKUP($L672,Pos!$A:$A,Pos!AO:AO,_xlfn.XLOOKUP($L672,#REF!,#REF!, ""), 0)</f>
        <v>#REF!</v>
      </c>
      <c r="AZ672" s="7" t="str">
        <f t="shared" si="199"/>
        <v>OUT</v>
      </c>
      <c r="BA672" s="1">
        <f>IF(OR(_xlfn.XLOOKUP(L672,Pos!B:B,Pos!L:L,FALSE)="ESG Reason",_xlfn.XLOOKUP(L672,Pos!B:B,Pos!L:L,FALSE)="Blacklisted"),1,0)</f>
        <v>1</v>
      </c>
      <c r="BC672" s="11">
        <v>2.007483190551709E-10</v>
      </c>
      <c r="BD672" s="11">
        <f>_xlfn.XLOOKUP($L672,Pos!$B:$B,Pos!H:H,0, 0)</f>
        <v>0</v>
      </c>
      <c r="BE672" s="11">
        <f>_xlfn.XLOOKUP($L672,Pos!$B:$B,Pos!I:I,0, 0)</f>
        <v>2.9686912096669912E-4</v>
      </c>
      <c r="BF672" s="18">
        <f t="shared" si="200"/>
        <v>2.9686912096669912E-4</v>
      </c>
      <c r="BG672" s="1">
        <f t="shared" si="201"/>
        <v>1</v>
      </c>
      <c r="BH672" s="1">
        <f t="shared" si="202"/>
        <v>34</v>
      </c>
      <c r="BI672" s="18">
        <f t="shared" si="203"/>
        <v>2.007483190551709E-10</v>
      </c>
      <c r="BJ672" s="3">
        <f t="shared" si="204"/>
        <v>0</v>
      </c>
      <c r="BK672" s="18">
        <f t="shared" si="205"/>
        <v>0</v>
      </c>
    </row>
    <row r="673" spans="3:63" x14ac:dyDescent="0.25">
      <c r="C673" s="3"/>
      <c r="D673" s="3"/>
      <c r="E673" s="3"/>
      <c r="F673" s="3"/>
      <c r="G673" s="51" t="s">
        <v>612</v>
      </c>
      <c r="H673" s="8" t="str">
        <f t="shared" si="195"/>
        <v>0%North America</v>
      </c>
      <c r="I673" s="11" cm="1">
        <f t="array" ref="I673">IF(
   AZ673 = "OUT", 0,IF(
   BD673 &gt;= LARGE(IF(ISNUMBER(BD:BD), BD:BD), 3),
   BE673 - 0.001,
   IF(BE673 &gt;=VLOOKUP(P673,mapping!$A:$B,2,FALSE), BE673,VLOOKUP(P673,mapping!$A$2:$B$8,2,FALSE))
))</f>
        <v>0</v>
      </c>
      <c r="J673" s="11" cm="1">
        <f t="array" ref="J673">IF(
    AZ673="OUT",0,IF(IF(
                      BD673&gt;=LARGE(IF(ISNUMBER(BD:BD),BD:BD),3),
                      BE673+0.001,
                      VLOOKUP(H673,mapping!$D:$E,2,FALSE)
                      )&gt;I673,
                   IF(
                      BD673&gt;=LARGE(IF(ISNUMBER(BD:BD),BD:BD),3),
                      BE673+0.001,
                      VLOOKUP(H673,mapping!$D:$E,2,FALSE)
                      ),
                   I673+0.002))</f>
        <v>0</v>
      </c>
      <c r="K673" s="8">
        <f t="shared" si="196"/>
        <v>2.9669679477494051E-4</v>
      </c>
      <c r="L673" s="1" t="str">
        <f>Pos!B94</f>
        <v>CA15135U1093</v>
      </c>
      <c r="M673" s="1" t="str">
        <f>_xlfn.XLOOKUP($L673,Pos!B:B,Pos!D:D,, 0)</f>
        <v>Cenovus Energy Inc.</v>
      </c>
      <c r="N673" s="1" t="str">
        <f>_xlfn.XLOOKUP($L673,Pos!B:B,Pos!E:E,, 0)</f>
        <v>Energy</v>
      </c>
      <c r="O673" s="1" t="str">
        <f t="shared" si="197"/>
        <v>Energy_North America</v>
      </c>
      <c r="P673" s="1" t="str">
        <f>_xlfn.XLOOKUP($L673,Pos!B:B,Pos!F:F,, 0)</f>
        <v>North America</v>
      </c>
      <c r="Q673" s="1">
        <v>0</v>
      </c>
      <c r="R673" s="9">
        <f>_xlfn.XLOOKUP($L673,Pos!$B:$B,Pos!N:N,0, 0)</f>
        <v>4.47</v>
      </c>
      <c r="S673" s="9">
        <f>_xlfn.XLOOKUP($L673,Pos!$B:$B,Pos!O:O,0, 0)</f>
        <v>7.0948330000000004</v>
      </c>
      <c r="T673" s="9">
        <f>_xlfn.XLOOKUP($L673,Pos!$B:$B,Pos!P:P,0, 0)</f>
        <v>4.7249999999999996</v>
      </c>
      <c r="U673" s="9">
        <f>_xlfn.XLOOKUP($L673,Pos!$B:$B,Pos!Q:Q,0, 0)</f>
        <v>9.1999999999999993</v>
      </c>
      <c r="V673" s="9">
        <f>_xlfn.XLOOKUP($L673,Pos!$B:$B,Pos!R:R,0, 0)</f>
        <v>4.4666670000000002</v>
      </c>
      <c r="W673" s="9">
        <f>_xlfn.XLOOKUP($L673,Pos!$B:$B,Pos!S:S,0, 0)</f>
        <v>3.3966669999999999</v>
      </c>
      <c r="X673" s="9" t="str">
        <f>_xlfn.XLOOKUP($L673,Pos!$B:$B,Pos!J:J,0, 0)</f>
        <v>Outperform</v>
      </c>
      <c r="Y673" s="1">
        <v>0</v>
      </c>
      <c r="Z673" s="1">
        <v>0</v>
      </c>
      <c r="AA673" s="1">
        <f t="shared" si="198"/>
        <v>0</v>
      </c>
      <c r="AB673" s="9">
        <f>_xlfn.XLOOKUP(L673,Pos!B:B,Pos!K:K,-1,0)</f>
        <v>-1</v>
      </c>
      <c r="AC673" s="1" t="e">
        <f>_xlfn.XLOOKUP($L673,Pos!$A:$A,Pos!S:S,_xlfn.XLOOKUP($L673,#REF!,#REF!, ""), 0)</f>
        <v>#REF!</v>
      </c>
      <c r="AD673" s="1" t="e">
        <f>_xlfn.XLOOKUP($L673,Pos!$A:$A,Pos!T:T,_xlfn.XLOOKUP($L673,#REF!,#REF!, ""), 0)</f>
        <v>#REF!</v>
      </c>
      <c r="AE673" s="1" t="e">
        <f>_xlfn.XLOOKUP($L673,Pos!$A:$A,Pos!U:U,_xlfn.XLOOKUP($L673,#REF!,#REF!, ""), 0)</f>
        <v>#REF!</v>
      </c>
      <c r="AF673" s="1" t="e">
        <f>_xlfn.XLOOKUP($L673,Pos!$A:$A,Pos!V:V,_xlfn.XLOOKUP($L673,#REF!,#REF!, ""), 0)</f>
        <v>#REF!</v>
      </c>
      <c r="AG673" s="1" t="e">
        <f>_xlfn.XLOOKUP($L673,Pos!$A:$A,Pos!W:W,_xlfn.XLOOKUP($L673,#REF!,#REF!, ""), 0)</f>
        <v>#REF!</v>
      </c>
      <c r="AH673" s="1" t="e">
        <f>_xlfn.XLOOKUP($L673,Pos!$A:$A,Pos!X:X,_xlfn.XLOOKUP($L673,#REF!,#REF!, ""), 0)</f>
        <v>#REF!</v>
      </c>
      <c r="AI673" s="1" t="e">
        <f>_xlfn.XLOOKUP($L673,Pos!$A:$A,Pos!Y:Y,_xlfn.XLOOKUP($L673,#REF!,#REF!, ""), 0)</f>
        <v>#REF!</v>
      </c>
      <c r="AJ673" s="1" t="e">
        <f>_xlfn.XLOOKUP($L673,Pos!$A:$A,Pos!Z:Z,_xlfn.XLOOKUP($L673,#REF!,#REF!, ""), 0)</f>
        <v>#REF!</v>
      </c>
      <c r="AK673" s="1" t="e">
        <f>_xlfn.XLOOKUP($L673,Pos!$A:$A,Pos!AA:AA,_xlfn.XLOOKUP($L673,#REF!,#REF!, ""), 0)</f>
        <v>#REF!</v>
      </c>
      <c r="AL673" s="1" t="e">
        <f>_xlfn.XLOOKUP($L673,Pos!$A:$A,Pos!AB:AB,_xlfn.XLOOKUP($L673,#REF!,#REF!, ""), 0)</f>
        <v>#REF!</v>
      </c>
      <c r="AM673" s="1" t="e">
        <f>_xlfn.XLOOKUP($L673,Pos!$A:$A,Pos!AC:AC,_xlfn.XLOOKUP($L673,#REF!,#REF!, ""), 0)</f>
        <v>#REF!</v>
      </c>
      <c r="AN673" s="1" t="e">
        <f>_xlfn.XLOOKUP($L673,Pos!$A:$A,Pos!AD:AD,_xlfn.XLOOKUP($L673,#REF!,#REF!, ""), 0)</f>
        <v>#REF!</v>
      </c>
      <c r="AO673" s="1" t="e">
        <f>_xlfn.XLOOKUP($L673,Pos!$A:$A,Pos!AE:AE,_xlfn.XLOOKUP($L673,#REF!,#REF!, ""), 0)</f>
        <v>#REF!</v>
      </c>
      <c r="AP673" s="1" t="e">
        <f>_xlfn.XLOOKUP($L673,Pos!$A:$A,Pos!AF:AF,_xlfn.XLOOKUP($L673,#REF!,#REF!, ""), 0)</f>
        <v>#REF!</v>
      </c>
      <c r="AQ673" s="1" t="e">
        <f>_xlfn.XLOOKUP($L673,Pos!$A:$A,Pos!AG:AG,_xlfn.XLOOKUP($L673,#REF!,#REF!, ""), 0)</f>
        <v>#REF!</v>
      </c>
      <c r="AR673" s="1" t="e">
        <f>_xlfn.XLOOKUP($L673,Pos!$A:$A,Pos!AH:AH,_xlfn.XLOOKUP($L673,#REF!,#REF!, ""), 0)</f>
        <v>#REF!</v>
      </c>
      <c r="AS673" s="1" t="e">
        <f>_xlfn.XLOOKUP($L673,Pos!$A:$A,Pos!AI:AI,_xlfn.XLOOKUP($L673,#REF!,#REF!, ""), 0)</f>
        <v>#REF!</v>
      </c>
      <c r="AT673" s="1" t="e">
        <f>_xlfn.XLOOKUP($L673,Pos!$A:$A,Pos!AJ:AJ,_xlfn.XLOOKUP($L673,#REF!,#REF!, ""), 0)</f>
        <v>#REF!</v>
      </c>
      <c r="AU673" s="1" t="e">
        <f>_xlfn.XLOOKUP($L673,Pos!$A:$A,Pos!AK:AK,_xlfn.XLOOKUP($L673,#REF!,#REF!, ""), 0)</f>
        <v>#REF!</v>
      </c>
      <c r="AV673" s="1" t="e">
        <f>_xlfn.XLOOKUP($L673,Pos!$A:$A,Pos!AL:AL,_xlfn.XLOOKUP($L673,#REF!,#REF!, ""), 0)</f>
        <v>#REF!</v>
      </c>
      <c r="AW673" s="1" t="e">
        <f>_xlfn.XLOOKUP($L673,Pos!$A:$A,Pos!AM:AM,_xlfn.XLOOKUP($L673,#REF!,#REF!, ""), 0)</f>
        <v>#REF!</v>
      </c>
      <c r="AX673" s="1" t="e">
        <f>_xlfn.XLOOKUP($L673,Pos!$A:$A,Pos!AN:AN,_xlfn.XLOOKUP($L673,#REF!,#REF!, ""), 0)</f>
        <v>#REF!</v>
      </c>
      <c r="AY673" s="1" t="e">
        <f>_xlfn.XLOOKUP($L673,Pos!$A:$A,Pos!AO:AO,_xlfn.XLOOKUP($L673,#REF!,#REF!, ""), 0)</f>
        <v>#REF!</v>
      </c>
      <c r="AZ673" s="7" t="str">
        <f t="shared" si="199"/>
        <v>OUT</v>
      </c>
      <c r="BA673" s="1">
        <f>IF(OR(_xlfn.XLOOKUP(L673,Pos!B:B,Pos!L:L,FALSE)="ESG Reason",_xlfn.XLOOKUP(L673,Pos!B:B,Pos!L:L,FALSE)="Blacklisted"),1,0)</f>
        <v>0</v>
      </c>
      <c r="BC673" s="11">
        <v>1.9312721027365879E-10</v>
      </c>
      <c r="BD673" s="11">
        <f>_xlfn.XLOOKUP($L673,Pos!$B:$B,Pos!H:H,0, 0)</f>
        <v>0</v>
      </c>
      <c r="BE673" s="11">
        <f>_xlfn.XLOOKUP($L673,Pos!$B:$B,Pos!I:I,0, 0)</f>
        <v>2.9669679477494051E-4</v>
      </c>
      <c r="BF673" s="18">
        <f t="shared" si="200"/>
        <v>2.9669679477494051E-4</v>
      </c>
      <c r="BG673" s="1">
        <f t="shared" si="201"/>
        <v>1</v>
      </c>
      <c r="BH673" s="1">
        <f t="shared" si="202"/>
        <v>25</v>
      </c>
      <c r="BI673" s="18">
        <f t="shared" si="203"/>
        <v>1.9312721027365879E-10</v>
      </c>
      <c r="BJ673" s="3">
        <f t="shared" si="204"/>
        <v>0</v>
      </c>
      <c r="BK673" s="18">
        <f t="shared" si="205"/>
        <v>0</v>
      </c>
    </row>
    <row r="674" spans="3:63" x14ac:dyDescent="0.25">
      <c r="C674" s="3"/>
      <c r="D674" s="3"/>
      <c r="E674" s="3"/>
      <c r="F674" s="3"/>
      <c r="G674" s="51" t="s">
        <v>613</v>
      </c>
      <c r="H674" s="8" t="str">
        <f t="shared" si="195"/>
        <v>0%North America</v>
      </c>
      <c r="I674" s="11" cm="1">
        <f t="array" ref="I674">IF(
   AZ674 = "OUT", 0,IF(
   BD674 &gt;= LARGE(IF(ISNUMBER(BD:BD), BD:BD), 3),
   BE674 - 0.001,
   IF(BE674 &gt;=VLOOKUP(P674,mapping!$A:$B,2,FALSE), BE674,VLOOKUP(P674,mapping!$A$2:$B$8,2,FALSE))
))</f>
        <v>0</v>
      </c>
      <c r="J674" s="11" cm="1">
        <f t="array" ref="J674">IF(
    AZ674="OUT",0,IF(IF(
                      BD674&gt;=LARGE(IF(ISNUMBER(BD:BD),BD:BD),3),
                      BE674+0.001,
                      VLOOKUP(H674,mapping!$D:$E,2,FALSE)
                      )&gt;I674,
                   IF(
                      BD674&gt;=LARGE(IF(ISNUMBER(BD:BD),BD:BD),3),
                      BE674+0.001,
                      VLOOKUP(H674,mapping!$D:$E,2,FALSE)
                      ),
                   I674+0.002))</f>
        <v>0</v>
      </c>
      <c r="K674" s="8">
        <f t="shared" si="196"/>
        <v>2.9580775965100398E-4</v>
      </c>
      <c r="L674" s="1" t="str">
        <f>Pos!B944</f>
        <v>US2521311074</v>
      </c>
      <c r="M674" s="1" t="str">
        <f>_xlfn.XLOOKUP($L674,Pos!B:B,Pos!D:D,, 0)</f>
        <v>DexCom, Inc.</v>
      </c>
      <c r="N674" s="1" t="str">
        <f>_xlfn.XLOOKUP($L674,Pos!B:B,Pos!E:E,, 0)</f>
        <v>Health Care</v>
      </c>
      <c r="O674" s="1" t="str">
        <f t="shared" si="197"/>
        <v>Health Care_North America</v>
      </c>
      <c r="P674" s="1" t="str">
        <f>_xlfn.XLOOKUP($L674,Pos!B:B,Pos!F:F,, 0)</f>
        <v>North America</v>
      </c>
      <c r="Q674" s="1">
        <v>0</v>
      </c>
      <c r="R674" s="9">
        <f>_xlfn.XLOOKUP($L674,Pos!$B:$B,Pos!N:N,0, 0)</f>
        <v>0</v>
      </c>
      <c r="S674" s="9">
        <f>_xlfn.XLOOKUP($L674,Pos!$B:$B,Pos!O:O,0, 0)</f>
        <v>2.5543330000000002</v>
      </c>
      <c r="T674" s="9">
        <f>_xlfn.XLOOKUP($L674,Pos!$B:$B,Pos!P:P,0, 0)</f>
        <v>6.1749999999999998</v>
      </c>
      <c r="U674" s="9">
        <f>_xlfn.XLOOKUP($L674,Pos!$B:$B,Pos!Q:Q,0, 0)</f>
        <v>1</v>
      </c>
      <c r="V674" s="9">
        <f>_xlfn.XLOOKUP($L674,Pos!$B:$B,Pos!R:R,0, 0)</f>
        <v>1.233333</v>
      </c>
      <c r="W674" s="9">
        <f>_xlfn.XLOOKUP($L674,Pos!$B:$B,Pos!S:S,0, 0)</f>
        <v>7.3949999999999996</v>
      </c>
      <c r="X674" s="9" t="str">
        <f>_xlfn.XLOOKUP($L674,Pos!$B:$B,Pos!J:J,0, 0)</f>
        <v>Buy</v>
      </c>
      <c r="Y674" s="1">
        <v>0</v>
      </c>
      <c r="Z674" s="1">
        <v>0</v>
      </c>
      <c r="AA674" s="1">
        <f t="shared" si="198"/>
        <v>0</v>
      </c>
      <c r="AB674" s="9">
        <f>_xlfn.XLOOKUP(L674,Pos!B:B,Pos!K:K,-1,0)</f>
        <v>5.9322033898305087</v>
      </c>
      <c r="AC674" s="1" t="e">
        <f>_xlfn.XLOOKUP($L674,Pos!$A:$A,Pos!S:S,_xlfn.XLOOKUP($L674,#REF!,#REF!, ""), 0)</f>
        <v>#REF!</v>
      </c>
      <c r="AD674" s="1" t="e">
        <f>_xlfn.XLOOKUP($L674,Pos!$A:$A,Pos!T:T,_xlfn.XLOOKUP($L674,#REF!,#REF!, ""), 0)</f>
        <v>#REF!</v>
      </c>
      <c r="AE674" s="1" t="e">
        <f>_xlfn.XLOOKUP($L674,Pos!$A:$A,Pos!U:U,_xlfn.XLOOKUP($L674,#REF!,#REF!, ""), 0)</f>
        <v>#REF!</v>
      </c>
      <c r="AF674" s="1" t="e">
        <f>_xlfn.XLOOKUP($L674,Pos!$A:$A,Pos!V:V,_xlfn.XLOOKUP($L674,#REF!,#REF!, ""), 0)</f>
        <v>#REF!</v>
      </c>
      <c r="AG674" s="1" t="e">
        <f>_xlfn.XLOOKUP($L674,Pos!$A:$A,Pos!W:W,_xlfn.XLOOKUP($L674,#REF!,#REF!, ""), 0)</f>
        <v>#REF!</v>
      </c>
      <c r="AH674" s="1" t="e">
        <f>_xlfn.XLOOKUP($L674,Pos!$A:$A,Pos!X:X,_xlfn.XLOOKUP($L674,#REF!,#REF!, ""), 0)</f>
        <v>#REF!</v>
      </c>
      <c r="AI674" s="1" t="e">
        <f>_xlfn.XLOOKUP($L674,Pos!$A:$A,Pos!Y:Y,_xlfn.XLOOKUP($L674,#REF!,#REF!, ""), 0)</f>
        <v>#REF!</v>
      </c>
      <c r="AJ674" s="1" t="e">
        <f>_xlfn.XLOOKUP($L674,Pos!$A:$A,Pos!Z:Z,_xlfn.XLOOKUP($L674,#REF!,#REF!, ""), 0)</f>
        <v>#REF!</v>
      </c>
      <c r="AK674" s="1" t="e">
        <f>_xlfn.XLOOKUP($L674,Pos!$A:$A,Pos!AA:AA,_xlfn.XLOOKUP($L674,#REF!,#REF!, ""), 0)</f>
        <v>#REF!</v>
      </c>
      <c r="AL674" s="1" t="e">
        <f>_xlfn.XLOOKUP($L674,Pos!$A:$A,Pos!AB:AB,_xlfn.XLOOKUP($L674,#REF!,#REF!, ""), 0)</f>
        <v>#REF!</v>
      </c>
      <c r="AM674" s="1" t="e">
        <f>_xlfn.XLOOKUP($L674,Pos!$A:$A,Pos!AC:AC,_xlfn.XLOOKUP($L674,#REF!,#REF!, ""), 0)</f>
        <v>#REF!</v>
      </c>
      <c r="AN674" s="1" t="e">
        <f>_xlfn.XLOOKUP($L674,Pos!$A:$A,Pos!AD:AD,_xlfn.XLOOKUP($L674,#REF!,#REF!, ""), 0)</f>
        <v>#REF!</v>
      </c>
      <c r="AO674" s="1" t="e">
        <f>_xlfn.XLOOKUP($L674,Pos!$A:$A,Pos!AE:AE,_xlfn.XLOOKUP($L674,#REF!,#REF!, ""), 0)</f>
        <v>#REF!</v>
      </c>
      <c r="AP674" s="1" t="e">
        <f>_xlfn.XLOOKUP($L674,Pos!$A:$A,Pos!AF:AF,_xlfn.XLOOKUP($L674,#REF!,#REF!, ""), 0)</f>
        <v>#REF!</v>
      </c>
      <c r="AQ674" s="1" t="e">
        <f>_xlfn.XLOOKUP($L674,Pos!$A:$A,Pos!AG:AG,_xlfn.XLOOKUP($L674,#REF!,#REF!, ""), 0)</f>
        <v>#REF!</v>
      </c>
      <c r="AR674" s="1" t="e">
        <f>_xlfn.XLOOKUP($L674,Pos!$A:$A,Pos!AH:AH,_xlfn.XLOOKUP($L674,#REF!,#REF!, ""), 0)</f>
        <v>#REF!</v>
      </c>
      <c r="AS674" s="1" t="e">
        <f>_xlfn.XLOOKUP($L674,Pos!$A:$A,Pos!AI:AI,_xlfn.XLOOKUP($L674,#REF!,#REF!, ""), 0)</f>
        <v>#REF!</v>
      </c>
      <c r="AT674" s="1" t="e">
        <f>_xlfn.XLOOKUP($L674,Pos!$A:$A,Pos!AJ:AJ,_xlfn.XLOOKUP($L674,#REF!,#REF!, ""), 0)</f>
        <v>#REF!</v>
      </c>
      <c r="AU674" s="1" t="e">
        <f>_xlfn.XLOOKUP($L674,Pos!$A:$A,Pos!AK:AK,_xlfn.XLOOKUP($L674,#REF!,#REF!, ""), 0)</f>
        <v>#REF!</v>
      </c>
      <c r="AV674" s="1" t="e">
        <f>_xlfn.XLOOKUP($L674,Pos!$A:$A,Pos!AL:AL,_xlfn.XLOOKUP($L674,#REF!,#REF!, ""), 0)</f>
        <v>#REF!</v>
      </c>
      <c r="AW674" s="1" t="e">
        <f>_xlfn.XLOOKUP($L674,Pos!$A:$A,Pos!AM:AM,_xlfn.XLOOKUP($L674,#REF!,#REF!, ""), 0)</f>
        <v>#REF!</v>
      </c>
      <c r="AX674" s="1" t="e">
        <f>_xlfn.XLOOKUP($L674,Pos!$A:$A,Pos!AN:AN,_xlfn.XLOOKUP($L674,#REF!,#REF!, ""), 0)</f>
        <v>#REF!</v>
      </c>
      <c r="AY674" s="1" t="e">
        <f>_xlfn.XLOOKUP($L674,Pos!$A:$A,Pos!AO:AO,_xlfn.XLOOKUP($L674,#REF!,#REF!, ""), 0)</f>
        <v>#REF!</v>
      </c>
      <c r="AZ674" s="7" t="str">
        <f t="shared" si="199"/>
        <v>OUT</v>
      </c>
      <c r="BA674" s="1">
        <f>IF(OR(_xlfn.XLOOKUP(L674,Pos!B:B,Pos!L:L,FALSE)="ESG Reason",_xlfn.XLOOKUP(L674,Pos!B:B,Pos!L:L,FALSE)="Blacklisted"),1,0)</f>
        <v>0</v>
      </c>
      <c r="BC674" s="11">
        <v>9.1208690037948908E-11</v>
      </c>
      <c r="BD674" s="11">
        <f>_xlfn.XLOOKUP($L674,Pos!$B:$B,Pos!H:H,0, 0)</f>
        <v>0</v>
      </c>
      <c r="BE674" s="11">
        <f>_xlfn.XLOOKUP($L674,Pos!$B:$B,Pos!I:I,0, 0)</f>
        <v>2.9580775965100398E-4</v>
      </c>
      <c r="BF674" s="18">
        <f t="shared" si="200"/>
        <v>2.9580775965100398E-4</v>
      </c>
      <c r="BG674" s="1">
        <f t="shared" si="201"/>
        <v>1</v>
      </c>
      <c r="BH674" s="1">
        <f t="shared" si="202"/>
        <v>28</v>
      </c>
      <c r="BI674" s="18">
        <f t="shared" si="203"/>
        <v>9.1208690037948908E-11</v>
      </c>
      <c r="BJ674" s="3">
        <f t="shared" si="204"/>
        <v>0</v>
      </c>
      <c r="BK674" s="18">
        <f t="shared" si="205"/>
        <v>0</v>
      </c>
    </row>
    <row r="675" spans="3:63" x14ac:dyDescent="0.25">
      <c r="C675" s="3"/>
      <c r="D675" s="3"/>
      <c r="E675" s="3"/>
      <c r="F675" s="3"/>
      <c r="G675" s="51" t="s">
        <v>608</v>
      </c>
      <c r="H675" s="8" t="str">
        <f t="shared" si="195"/>
        <v>0%North America</v>
      </c>
      <c r="I675" s="11" cm="1">
        <f t="array" ref="I675">IF(
   AZ675 = "OUT", 0,IF(
   BD675 &gt;= LARGE(IF(ISNUMBER(BD:BD), BD:BD), 3),
   BE675 - 0.001,
   IF(BE675 &gt;=VLOOKUP(P675,mapping!$A:$B,2,FALSE), BE675,VLOOKUP(P675,mapping!$A$2:$B$8,2,FALSE))
))</f>
        <v>0</v>
      </c>
      <c r="J675" s="11" cm="1">
        <f t="array" ref="J675">IF(
    AZ675="OUT",0,IF(IF(
                      BD675&gt;=LARGE(IF(ISNUMBER(BD:BD),BD:BD),3),
                      BE675+0.001,
                      VLOOKUP(H675,mapping!$D:$E,2,FALSE)
                      )&gt;I675,
                   IF(
                      BD675&gt;=LARGE(IF(ISNUMBER(BD:BD),BD:BD),3),
                      BE675+0.001,
                      VLOOKUP(H675,mapping!$D:$E,2,FALSE)
                      ),
                   I675+0.002))</f>
        <v>0</v>
      </c>
      <c r="K675" s="8">
        <f t="shared" si="196"/>
        <v>2.9521847008522241E-4</v>
      </c>
      <c r="L675" s="1" t="str">
        <f>Pos!B1131</f>
        <v>US64110D1046</v>
      </c>
      <c r="M675" s="1" t="str">
        <f>_xlfn.XLOOKUP($L675,Pos!B:B,Pos!D:D,, 0)</f>
        <v>NetApp, Inc.</v>
      </c>
      <c r="N675" s="1" t="str">
        <f>_xlfn.XLOOKUP($L675,Pos!B:B,Pos!E:E,, 0)</f>
        <v>Technology</v>
      </c>
      <c r="O675" s="1" t="str">
        <f t="shared" si="197"/>
        <v>Technology_North America</v>
      </c>
      <c r="P675" s="1" t="str">
        <f>_xlfn.XLOOKUP($L675,Pos!B:B,Pos!F:F,, 0)</f>
        <v>North America</v>
      </c>
      <c r="Q675" s="1">
        <v>0</v>
      </c>
      <c r="R675" s="9">
        <f>_xlfn.XLOOKUP($L675,Pos!$B:$B,Pos!N:N,0, 0)</f>
        <v>7.08</v>
      </c>
      <c r="S675" s="9">
        <f>_xlfn.XLOOKUP($L675,Pos!$B:$B,Pos!O:O,0, 0)</f>
        <v>7.339334</v>
      </c>
      <c r="T675" s="9">
        <f>_xlfn.XLOOKUP($L675,Pos!$B:$B,Pos!P:P,0, 0)</f>
        <v>6.375</v>
      </c>
      <c r="U675" s="9">
        <f>_xlfn.XLOOKUP($L675,Pos!$B:$B,Pos!Q:Q,0, 0)</f>
        <v>2.9</v>
      </c>
      <c r="V675" s="9">
        <f>_xlfn.XLOOKUP($L675,Pos!$B:$B,Pos!R:R,0, 0)</f>
        <v>7.3666669999999996</v>
      </c>
      <c r="W675" s="9">
        <f>_xlfn.XLOOKUP($L675,Pos!$B:$B,Pos!S:S,0, 0)</f>
        <v>2.77</v>
      </c>
      <c r="X675" s="9" t="str">
        <f>_xlfn.XLOOKUP($L675,Pos!$B:$B,Pos!J:J,0, 0)</f>
        <v>Outperform</v>
      </c>
      <c r="Y675" s="1">
        <v>0</v>
      </c>
      <c r="Z675" s="1">
        <v>0</v>
      </c>
      <c r="AA675" s="1">
        <f t="shared" si="198"/>
        <v>0</v>
      </c>
      <c r="AB675" s="9">
        <f>_xlfn.XLOOKUP(L675,Pos!B:B,Pos!K:K,-1,0)</f>
        <v>5.3608247422680408</v>
      </c>
      <c r="AC675" s="1" t="e">
        <f>_xlfn.XLOOKUP($L675,Pos!$A:$A,Pos!S:S,_xlfn.XLOOKUP($L675,#REF!,#REF!, ""), 0)</f>
        <v>#REF!</v>
      </c>
      <c r="AD675" s="1" t="e">
        <f>_xlfn.XLOOKUP($L675,Pos!$A:$A,Pos!T:T,_xlfn.XLOOKUP($L675,#REF!,#REF!, ""), 0)</f>
        <v>#REF!</v>
      </c>
      <c r="AE675" s="1" t="e">
        <f>_xlfn.XLOOKUP($L675,Pos!$A:$A,Pos!U:U,_xlfn.XLOOKUP($L675,#REF!,#REF!, ""), 0)</f>
        <v>#REF!</v>
      </c>
      <c r="AF675" s="1" t="e">
        <f>_xlfn.XLOOKUP($L675,Pos!$A:$A,Pos!V:V,_xlfn.XLOOKUP($L675,#REF!,#REF!, ""), 0)</f>
        <v>#REF!</v>
      </c>
      <c r="AG675" s="1" t="e">
        <f>_xlfn.XLOOKUP($L675,Pos!$A:$A,Pos!W:W,_xlfn.XLOOKUP($L675,#REF!,#REF!, ""), 0)</f>
        <v>#REF!</v>
      </c>
      <c r="AH675" s="1" t="e">
        <f>_xlfn.XLOOKUP($L675,Pos!$A:$A,Pos!X:X,_xlfn.XLOOKUP($L675,#REF!,#REF!, ""), 0)</f>
        <v>#REF!</v>
      </c>
      <c r="AI675" s="1" t="e">
        <f>_xlfn.XLOOKUP($L675,Pos!$A:$A,Pos!Y:Y,_xlfn.XLOOKUP($L675,#REF!,#REF!, ""), 0)</f>
        <v>#REF!</v>
      </c>
      <c r="AJ675" s="1" t="e">
        <f>_xlfn.XLOOKUP($L675,Pos!$A:$A,Pos!Z:Z,_xlfn.XLOOKUP($L675,#REF!,#REF!, ""), 0)</f>
        <v>#REF!</v>
      </c>
      <c r="AK675" s="1" t="e">
        <f>_xlfn.XLOOKUP($L675,Pos!$A:$A,Pos!AA:AA,_xlfn.XLOOKUP($L675,#REF!,#REF!, ""), 0)</f>
        <v>#REF!</v>
      </c>
      <c r="AL675" s="1" t="e">
        <f>_xlfn.XLOOKUP($L675,Pos!$A:$A,Pos!AB:AB,_xlfn.XLOOKUP($L675,#REF!,#REF!, ""), 0)</f>
        <v>#REF!</v>
      </c>
      <c r="AM675" s="1" t="e">
        <f>_xlfn.XLOOKUP($L675,Pos!$A:$A,Pos!AC:AC,_xlfn.XLOOKUP($L675,#REF!,#REF!, ""), 0)</f>
        <v>#REF!</v>
      </c>
      <c r="AN675" s="1" t="e">
        <f>_xlfn.XLOOKUP($L675,Pos!$A:$A,Pos!AD:AD,_xlfn.XLOOKUP($L675,#REF!,#REF!, ""), 0)</f>
        <v>#REF!</v>
      </c>
      <c r="AO675" s="1" t="e">
        <f>_xlfn.XLOOKUP($L675,Pos!$A:$A,Pos!AE:AE,_xlfn.XLOOKUP($L675,#REF!,#REF!, ""), 0)</f>
        <v>#REF!</v>
      </c>
      <c r="AP675" s="1" t="e">
        <f>_xlfn.XLOOKUP($L675,Pos!$A:$A,Pos!AF:AF,_xlfn.XLOOKUP($L675,#REF!,#REF!, ""), 0)</f>
        <v>#REF!</v>
      </c>
      <c r="AQ675" s="1" t="e">
        <f>_xlfn.XLOOKUP($L675,Pos!$A:$A,Pos!AG:AG,_xlfn.XLOOKUP($L675,#REF!,#REF!, ""), 0)</f>
        <v>#REF!</v>
      </c>
      <c r="AR675" s="1" t="e">
        <f>_xlfn.XLOOKUP($L675,Pos!$A:$A,Pos!AH:AH,_xlfn.XLOOKUP($L675,#REF!,#REF!, ""), 0)</f>
        <v>#REF!</v>
      </c>
      <c r="AS675" s="1" t="e">
        <f>_xlfn.XLOOKUP($L675,Pos!$A:$A,Pos!AI:AI,_xlfn.XLOOKUP($L675,#REF!,#REF!, ""), 0)</f>
        <v>#REF!</v>
      </c>
      <c r="AT675" s="1" t="e">
        <f>_xlfn.XLOOKUP($L675,Pos!$A:$A,Pos!AJ:AJ,_xlfn.XLOOKUP($L675,#REF!,#REF!, ""), 0)</f>
        <v>#REF!</v>
      </c>
      <c r="AU675" s="1" t="e">
        <f>_xlfn.XLOOKUP($L675,Pos!$A:$A,Pos!AK:AK,_xlfn.XLOOKUP($L675,#REF!,#REF!, ""), 0)</f>
        <v>#REF!</v>
      </c>
      <c r="AV675" s="1" t="e">
        <f>_xlfn.XLOOKUP($L675,Pos!$A:$A,Pos!AL:AL,_xlfn.XLOOKUP($L675,#REF!,#REF!, ""), 0)</f>
        <v>#REF!</v>
      </c>
      <c r="AW675" s="1" t="e">
        <f>_xlfn.XLOOKUP($L675,Pos!$A:$A,Pos!AM:AM,_xlfn.XLOOKUP($L675,#REF!,#REF!, ""), 0)</f>
        <v>#REF!</v>
      </c>
      <c r="AX675" s="1" t="e">
        <f>_xlfn.XLOOKUP($L675,Pos!$A:$A,Pos!AN:AN,_xlfn.XLOOKUP($L675,#REF!,#REF!, ""), 0)</f>
        <v>#REF!</v>
      </c>
      <c r="AY675" s="1" t="e">
        <f>_xlfn.XLOOKUP($L675,Pos!$A:$A,Pos!AO:AO,_xlfn.XLOOKUP($L675,#REF!,#REF!, ""), 0)</f>
        <v>#REF!</v>
      </c>
      <c r="AZ675" s="7" t="str">
        <f t="shared" si="199"/>
        <v>OUT</v>
      </c>
      <c r="BA675" s="1">
        <f>IF(OR(_xlfn.XLOOKUP(L675,Pos!B:B,Pos!L:L,FALSE)="ESG Reason",_xlfn.XLOOKUP(L675,Pos!B:B,Pos!L:L,FALSE)="Blacklisted"),1,0)</f>
        <v>0</v>
      </c>
      <c r="BC675" s="11">
        <v>1.984197716419734E-10</v>
      </c>
      <c r="BD675" s="11">
        <f>_xlfn.XLOOKUP($L675,Pos!$B:$B,Pos!H:H,0, 0)</f>
        <v>0</v>
      </c>
      <c r="BE675" s="11">
        <f>_xlfn.XLOOKUP($L675,Pos!$B:$B,Pos!I:I,0, 0)</f>
        <v>2.9521847008522241E-4</v>
      </c>
      <c r="BF675" s="18">
        <f t="shared" si="200"/>
        <v>2.9521847008522241E-4</v>
      </c>
      <c r="BG675" s="1">
        <f t="shared" si="201"/>
        <v>1</v>
      </c>
      <c r="BH675" s="1">
        <f t="shared" si="202"/>
        <v>35</v>
      </c>
      <c r="BI675" s="18">
        <f t="shared" si="203"/>
        <v>1.984197716419734E-10</v>
      </c>
      <c r="BJ675" s="3">
        <f t="shared" si="204"/>
        <v>0</v>
      </c>
      <c r="BK675" s="18">
        <f t="shared" si="205"/>
        <v>0</v>
      </c>
    </row>
    <row r="676" spans="3:63" x14ac:dyDescent="0.25">
      <c r="C676" s="3"/>
      <c r="D676" s="3"/>
      <c r="E676" s="3"/>
      <c r="F676" s="3"/>
      <c r="G676" s="51" t="s">
        <v>621</v>
      </c>
      <c r="H676" s="8" t="str">
        <f t="shared" si="195"/>
        <v>0%North America</v>
      </c>
      <c r="I676" s="11" cm="1">
        <f t="array" ref="I676">IF(
   AZ676 = "OUT", 0,IF(
   BD676 &gt;= LARGE(IF(ISNUMBER(BD:BD), BD:BD), 3),
   BE676 - 0.001,
   IF(BE676 &gt;=VLOOKUP(P676,mapping!$A:$B,2,FALSE), BE676,VLOOKUP(P676,mapping!$A$2:$B$8,2,FALSE))
))</f>
        <v>0</v>
      </c>
      <c r="J676" s="11" cm="1">
        <f t="array" ref="J676">IF(
    AZ676="OUT",0,IF(IF(
                      BD676&gt;=LARGE(IF(ISNUMBER(BD:BD),BD:BD),3),
                      BE676+0.001,
                      VLOOKUP(H676,mapping!$D:$E,2,FALSE)
                      )&gt;I676,
                   IF(
                      BD676&gt;=LARGE(IF(ISNUMBER(BD:BD),BD:BD),3),
                      BE676+0.001,
                      VLOOKUP(H676,mapping!$D:$E,2,FALSE)
                      ),
                   I676+0.002))</f>
        <v>0</v>
      </c>
      <c r="K676" s="8">
        <f t="shared" si="196"/>
        <v>2.9293362281260151E-4</v>
      </c>
      <c r="L676" s="1" t="str">
        <f>Pos!B827</f>
        <v>US0304201033</v>
      </c>
      <c r="M676" s="1" t="str">
        <f>_xlfn.XLOOKUP($L676,Pos!B:B,Pos!D:D,, 0)</f>
        <v>American Water Works Company, Inc.</v>
      </c>
      <c r="N676" s="1" t="str">
        <f>_xlfn.XLOOKUP($L676,Pos!B:B,Pos!E:E,, 0)</f>
        <v>Utilities</v>
      </c>
      <c r="O676" s="1" t="str">
        <f t="shared" si="197"/>
        <v>Utilities_North America</v>
      </c>
      <c r="P676" s="1" t="str">
        <f>_xlfn.XLOOKUP($L676,Pos!B:B,Pos!F:F,, 0)</f>
        <v>North America</v>
      </c>
      <c r="Q676" s="1">
        <v>0</v>
      </c>
      <c r="R676" s="9">
        <f>_xlfn.XLOOKUP($L676,Pos!$B:$B,Pos!N:N,0, 0)</f>
        <v>4.96</v>
      </c>
      <c r="S676" s="9">
        <f>_xlfn.XLOOKUP($L676,Pos!$B:$B,Pos!O:O,0, 0)</f>
        <v>2.9587500000000002</v>
      </c>
      <c r="T676" s="9">
        <f>_xlfn.XLOOKUP($L676,Pos!$B:$B,Pos!P:P,0, 0)</f>
        <v>4.9000000000000004</v>
      </c>
      <c r="U676" s="9">
        <f>_xlfn.XLOOKUP($L676,Pos!$B:$B,Pos!Q:Q,0, 0)</f>
        <v>0.9</v>
      </c>
      <c r="V676" s="9">
        <f>_xlfn.XLOOKUP($L676,Pos!$B:$B,Pos!R:R,0, 0)</f>
        <v>2.0666669999999998</v>
      </c>
      <c r="W676" s="9">
        <f>_xlfn.XLOOKUP($L676,Pos!$B:$B,Pos!S:S,0, 0)</f>
        <v>3.4983330000000001</v>
      </c>
      <c r="X676" s="9" t="str">
        <f>_xlfn.XLOOKUP($L676,Pos!$B:$B,Pos!J:J,0, 0)</f>
        <v>Hold</v>
      </c>
      <c r="Y676" s="1">
        <v>0</v>
      </c>
      <c r="Z676" s="1">
        <v>0</v>
      </c>
      <c r="AA676" s="1">
        <f t="shared" si="198"/>
        <v>0</v>
      </c>
      <c r="AB676" s="9">
        <f>_xlfn.XLOOKUP(L676,Pos!B:B,Pos!K:K,-1,0)</f>
        <v>2.7272727272727271</v>
      </c>
      <c r="AC676" s="1" t="e">
        <f>_xlfn.XLOOKUP($L676,Pos!$A:$A,Pos!S:S,_xlfn.XLOOKUP($L676,#REF!,#REF!, ""), 0)</f>
        <v>#REF!</v>
      </c>
      <c r="AD676" s="1" t="e">
        <f>_xlfn.XLOOKUP($L676,Pos!$A:$A,Pos!T:T,_xlfn.XLOOKUP($L676,#REF!,#REF!, ""), 0)</f>
        <v>#REF!</v>
      </c>
      <c r="AE676" s="1" t="e">
        <f>_xlfn.XLOOKUP($L676,Pos!$A:$A,Pos!U:U,_xlfn.XLOOKUP($L676,#REF!,#REF!, ""), 0)</f>
        <v>#REF!</v>
      </c>
      <c r="AF676" s="1" t="e">
        <f>_xlfn.XLOOKUP($L676,Pos!$A:$A,Pos!V:V,_xlfn.XLOOKUP($L676,#REF!,#REF!, ""), 0)</f>
        <v>#REF!</v>
      </c>
      <c r="AG676" s="1" t="e">
        <f>_xlfn.XLOOKUP($L676,Pos!$A:$A,Pos!W:W,_xlfn.XLOOKUP($L676,#REF!,#REF!, ""), 0)</f>
        <v>#REF!</v>
      </c>
      <c r="AH676" s="1" t="e">
        <f>_xlfn.XLOOKUP($L676,Pos!$A:$A,Pos!X:X,_xlfn.XLOOKUP($L676,#REF!,#REF!, ""), 0)</f>
        <v>#REF!</v>
      </c>
      <c r="AI676" s="1" t="e">
        <f>_xlfn.XLOOKUP($L676,Pos!$A:$A,Pos!Y:Y,_xlfn.XLOOKUP($L676,#REF!,#REF!, ""), 0)</f>
        <v>#REF!</v>
      </c>
      <c r="AJ676" s="1" t="e">
        <f>_xlfn.XLOOKUP($L676,Pos!$A:$A,Pos!Z:Z,_xlfn.XLOOKUP($L676,#REF!,#REF!, ""), 0)</f>
        <v>#REF!</v>
      </c>
      <c r="AK676" s="1" t="e">
        <f>_xlfn.XLOOKUP($L676,Pos!$A:$A,Pos!AA:AA,_xlfn.XLOOKUP($L676,#REF!,#REF!, ""), 0)</f>
        <v>#REF!</v>
      </c>
      <c r="AL676" s="1" t="e">
        <f>_xlfn.XLOOKUP($L676,Pos!$A:$A,Pos!AB:AB,_xlfn.XLOOKUP($L676,#REF!,#REF!, ""), 0)</f>
        <v>#REF!</v>
      </c>
      <c r="AM676" s="1" t="e">
        <f>_xlfn.XLOOKUP($L676,Pos!$A:$A,Pos!AC:AC,_xlfn.XLOOKUP($L676,#REF!,#REF!, ""), 0)</f>
        <v>#REF!</v>
      </c>
      <c r="AN676" s="1" t="e">
        <f>_xlfn.XLOOKUP($L676,Pos!$A:$A,Pos!AD:AD,_xlfn.XLOOKUP($L676,#REF!,#REF!, ""), 0)</f>
        <v>#REF!</v>
      </c>
      <c r="AO676" s="1" t="e">
        <f>_xlfn.XLOOKUP($L676,Pos!$A:$A,Pos!AE:AE,_xlfn.XLOOKUP($L676,#REF!,#REF!, ""), 0)</f>
        <v>#REF!</v>
      </c>
      <c r="AP676" s="1" t="e">
        <f>_xlfn.XLOOKUP($L676,Pos!$A:$A,Pos!AF:AF,_xlfn.XLOOKUP($L676,#REF!,#REF!, ""), 0)</f>
        <v>#REF!</v>
      </c>
      <c r="AQ676" s="1" t="e">
        <f>_xlfn.XLOOKUP($L676,Pos!$A:$A,Pos!AG:AG,_xlfn.XLOOKUP($L676,#REF!,#REF!, ""), 0)</f>
        <v>#REF!</v>
      </c>
      <c r="AR676" s="1" t="e">
        <f>_xlfn.XLOOKUP($L676,Pos!$A:$A,Pos!AH:AH,_xlfn.XLOOKUP($L676,#REF!,#REF!, ""), 0)</f>
        <v>#REF!</v>
      </c>
      <c r="AS676" s="1" t="e">
        <f>_xlfn.XLOOKUP($L676,Pos!$A:$A,Pos!AI:AI,_xlfn.XLOOKUP($L676,#REF!,#REF!, ""), 0)</f>
        <v>#REF!</v>
      </c>
      <c r="AT676" s="1" t="e">
        <f>_xlfn.XLOOKUP($L676,Pos!$A:$A,Pos!AJ:AJ,_xlfn.XLOOKUP($L676,#REF!,#REF!, ""), 0)</f>
        <v>#REF!</v>
      </c>
      <c r="AU676" s="1" t="e">
        <f>_xlfn.XLOOKUP($L676,Pos!$A:$A,Pos!AK:AK,_xlfn.XLOOKUP($L676,#REF!,#REF!, ""), 0)</f>
        <v>#REF!</v>
      </c>
      <c r="AV676" s="1" t="e">
        <f>_xlfn.XLOOKUP($L676,Pos!$A:$A,Pos!AL:AL,_xlfn.XLOOKUP($L676,#REF!,#REF!, ""), 0)</f>
        <v>#REF!</v>
      </c>
      <c r="AW676" s="1" t="e">
        <f>_xlfn.XLOOKUP($L676,Pos!$A:$A,Pos!AM:AM,_xlfn.XLOOKUP($L676,#REF!,#REF!, ""), 0)</f>
        <v>#REF!</v>
      </c>
      <c r="AX676" s="1" t="e">
        <f>_xlfn.XLOOKUP($L676,Pos!$A:$A,Pos!AN:AN,_xlfn.XLOOKUP($L676,#REF!,#REF!, ""), 0)</f>
        <v>#REF!</v>
      </c>
      <c r="AY676" s="1" t="e">
        <f>_xlfn.XLOOKUP($L676,Pos!$A:$A,Pos!AO:AO,_xlfn.XLOOKUP($L676,#REF!,#REF!, ""), 0)</f>
        <v>#REF!</v>
      </c>
      <c r="AZ676" s="7" t="str">
        <f t="shared" si="199"/>
        <v>OUT</v>
      </c>
      <c r="BA676" s="1">
        <f>IF(OR(_xlfn.XLOOKUP(L676,Pos!B:B,Pos!L:L,FALSE)="ESG Reason",_xlfn.XLOOKUP(L676,Pos!B:B,Pos!L:L,FALSE)="Blacklisted"),1,0)</f>
        <v>0</v>
      </c>
      <c r="BC676" s="11">
        <v>9.155424468384433E-11</v>
      </c>
      <c r="BD676" s="11">
        <f>_xlfn.XLOOKUP($L676,Pos!$B:$B,Pos!H:H,0, 0)</f>
        <v>0</v>
      </c>
      <c r="BE676" s="11">
        <f>_xlfn.XLOOKUP($L676,Pos!$B:$B,Pos!I:I,0, 0)</f>
        <v>2.9293362281260151E-4</v>
      </c>
      <c r="BF676" s="18">
        <f t="shared" si="200"/>
        <v>2.9293362281260151E-4</v>
      </c>
      <c r="BG676" s="1">
        <f t="shared" si="201"/>
        <v>1</v>
      </c>
      <c r="BH676" s="1">
        <f t="shared" si="202"/>
        <v>38</v>
      </c>
      <c r="BI676" s="18">
        <f t="shared" si="203"/>
        <v>9.155424468384433E-11</v>
      </c>
      <c r="BJ676" s="3">
        <f t="shared" si="204"/>
        <v>0</v>
      </c>
      <c r="BK676" s="18">
        <f t="shared" si="205"/>
        <v>0</v>
      </c>
    </row>
    <row r="677" spans="3:63" x14ac:dyDescent="0.25">
      <c r="C677" s="3"/>
      <c r="D677" s="3"/>
      <c r="E677" s="3"/>
      <c r="F677" s="3"/>
      <c r="G677" s="51" t="s">
        <v>630</v>
      </c>
      <c r="H677" s="8" t="str">
        <f t="shared" si="195"/>
        <v>0%Others</v>
      </c>
      <c r="I677" s="11" cm="1">
        <f t="array" ref="I677">IF(
   AZ677 = "OUT", 0,IF(
   BD677 &gt;= LARGE(IF(ISNUMBER(BD:BD), BD:BD), 3),
   BE677 - 0.001,
   IF(BE677 &gt;=VLOOKUP(P677,mapping!$A:$B,2,FALSE), BE677,VLOOKUP(P677,mapping!$A$2:$B$8,2,FALSE))
))</f>
        <v>0</v>
      </c>
      <c r="J677" s="11" cm="1">
        <f t="array" ref="J677">IF(
    AZ677="OUT",0,IF(IF(
                      BD677&gt;=LARGE(IF(ISNUMBER(BD:BD),BD:BD),3),
                      BE677+0.001,
                      VLOOKUP(H677,mapping!$D:$E,2,FALSE)
                      )&gt;I677,
                   IF(
                      BD677&gt;=LARGE(IF(ISNUMBER(BD:BD),BD:BD),3),
                      BE677+0.001,
                      VLOOKUP(H677,mapping!$D:$E,2,FALSE)
                      ),
                   I677+0.002))</f>
        <v>0</v>
      </c>
      <c r="K677" s="8">
        <f t="shared" si="196"/>
        <v>2.9240524250438282E-4</v>
      </c>
      <c r="L677" s="1" t="str">
        <f>Pos!B646</f>
        <v>JP3830800003</v>
      </c>
      <c r="M677" s="1" t="str">
        <f>_xlfn.XLOOKUP($L677,Pos!B:B,Pos!D:D,, 0)</f>
        <v>Bridgestone Corporation</v>
      </c>
      <c r="N677" s="1" t="str">
        <f>_xlfn.XLOOKUP($L677,Pos!B:B,Pos!E:E,, 0)</f>
        <v>Auto &amp; Parts</v>
      </c>
      <c r="O677" s="1" t="str">
        <f t="shared" si="197"/>
        <v>Auto &amp; Parts_Others</v>
      </c>
      <c r="P677" s="1" t="str">
        <f>_xlfn.XLOOKUP($L677,Pos!B:B,Pos!F:F,, 0)</f>
        <v>Others</v>
      </c>
      <c r="Q677" s="1">
        <v>0</v>
      </c>
      <c r="R677" s="9">
        <f>_xlfn.XLOOKUP($L677,Pos!$B:$B,Pos!N:N,0, 0)</f>
        <v>6.87</v>
      </c>
      <c r="S677" s="9">
        <f>_xlfn.XLOOKUP($L677,Pos!$B:$B,Pos!O:O,0, 0)</f>
        <v>5.787833</v>
      </c>
      <c r="T677" s="9">
        <f>_xlfn.XLOOKUP($L677,Pos!$B:$B,Pos!P:P,0, 0)</f>
        <v>5.0750000000000002</v>
      </c>
      <c r="U677" s="9">
        <f>_xlfn.XLOOKUP($L677,Pos!$B:$B,Pos!Q:Q,0, 0)</f>
        <v>8.3000000000000007</v>
      </c>
      <c r="V677" s="9">
        <f>_xlfn.XLOOKUP($L677,Pos!$B:$B,Pos!R:R,0, 0)</f>
        <v>8.4333329999999993</v>
      </c>
      <c r="W677" s="9">
        <f>_xlfn.XLOOKUP($L677,Pos!$B:$B,Pos!S:S,0, 0)</f>
        <v>2.9716670000000001</v>
      </c>
      <c r="X677" s="9" t="str">
        <f>_xlfn.XLOOKUP($L677,Pos!$B:$B,Pos!J:J,0, 0)</f>
        <v>Outperform</v>
      </c>
      <c r="Y677" s="1">
        <v>0</v>
      </c>
      <c r="Z677" s="1">
        <v>0</v>
      </c>
      <c r="AA677" s="1">
        <f t="shared" si="198"/>
        <v>0</v>
      </c>
      <c r="AB677" s="9">
        <f>_xlfn.XLOOKUP(L677,Pos!B:B,Pos!K:K,-1,0)</f>
        <v>6.6666666666666661</v>
      </c>
      <c r="AC677" s="1" t="e">
        <f>_xlfn.XLOOKUP($L677,Pos!$A:$A,Pos!S:S,_xlfn.XLOOKUP($L677,#REF!,#REF!, ""), 0)</f>
        <v>#REF!</v>
      </c>
      <c r="AD677" s="1" t="e">
        <f>_xlfn.XLOOKUP($L677,Pos!$A:$A,Pos!T:T,_xlfn.XLOOKUP($L677,#REF!,#REF!, ""), 0)</f>
        <v>#REF!</v>
      </c>
      <c r="AE677" s="1" t="e">
        <f>_xlfn.XLOOKUP($L677,Pos!$A:$A,Pos!U:U,_xlfn.XLOOKUP($L677,#REF!,#REF!, ""), 0)</f>
        <v>#REF!</v>
      </c>
      <c r="AF677" s="1" t="e">
        <f>_xlfn.XLOOKUP($L677,Pos!$A:$A,Pos!V:V,_xlfn.XLOOKUP($L677,#REF!,#REF!, ""), 0)</f>
        <v>#REF!</v>
      </c>
      <c r="AG677" s="1" t="e">
        <f>_xlfn.XLOOKUP($L677,Pos!$A:$A,Pos!W:W,_xlfn.XLOOKUP($L677,#REF!,#REF!, ""), 0)</f>
        <v>#REF!</v>
      </c>
      <c r="AH677" s="1" t="e">
        <f>_xlfn.XLOOKUP($L677,Pos!$A:$A,Pos!X:X,_xlfn.XLOOKUP($L677,#REF!,#REF!, ""), 0)</f>
        <v>#REF!</v>
      </c>
      <c r="AI677" s="1" t="e">
        <f>_xlfn.XLOOKUP($L677,Pos!$A:$A,Pos!Y:Y,_xlfn.XLOOKUP($L677,#REF!,#REF!, ""), 0)</f>
        <v>#REF!</v>
      </c>
      <c r="AJ677" s="1" t="e">
        <f>_xlfn.XLOOKUP($L677,Pos!$A:$A,Pos!Z:Z,_xlfn.XLOOKUP($L677,#REF!,#REF!, ""), 0)</f>
        <v>#REF!</v>
      </c>
      <c r="AK677" s="1" t="e">
        <f>_xlfn.XLOOKUP($L677,Pos!$A:$A,Pos!AA:AA,_xlfn.XLOOKUP($L677,#REF!,#REF!, ""), 0)</f>
        <v>#REF!</v>
      </c>
      <c r="AL677" s="1" t="e">
        <f>_xlfn.XLOOKUP($L677,Pos!$A:$A,Pos!AB:AB,_xlfn.XLOOKUP($L677,#REF!,#REF!, ""), 0)</f>
        <v>#REF!</v>
      </c>
      <c r="AM677" s="1" t="e">
        <f>_xlfn.XLOOKUP($L677,Pos!$A:$A,Pos!AC:AC,_xlfn.XLOOKUP($L677,#REF!,#REF!, ""), 0)</f>
        <v>#REF!</v>
      </c>
      <c r="AN677" s="1" t="e">
        <f>_xlfn.XLOOKUP($L677,Pos!$A:$A,Pos!AD:AD,_xlfn.XLOOKUP($L677,#REF!,#REF!, ""), 0)</f>
        <v>#REF!</v>
      </c>
      <c r="AO677" s="1" t="e">
        <f>_xlfn.XLOOKUP($L677,Pos!$A:$A,Pos!AE:AE,_xlfn.XLOOKUP($L677,#REF!,#REF!, ""), 0)</f>
        <v>#REF!</v>
      </c>
      <c r="AP677" s="1" t="e">
        <f>_xlfn.XLOOKUP($L677,Pos!$A:$A,Pos!AF:AF,_xlfn.XLOOKUP($L677,#REF!,#REF!, ""), 0)</f>
        <v>#REF!</v>
      </c>
      <c r="AQ677" s="1" t="e">
        <f>_xlfn.XLOOKUP($L677,Pos!$A:$A,Pos!AG:AG,_xlfn.XLOOKUP($L677,#REF!,#REF!, ""), 0)</f>
        <v>#REF!</v>
      </c>
      <c r="AR677" s="1" t="e">
        <f>_xlfn.XLOOKUP($L677,Pos!$A:$A,Pos!AH:AH,_xlfn.XLOOKUP($L677,#REF!,#REF!, ""), 0)</f>
        <v>#REF!</v>
      </c>
      <c r="AS677" s="1" t="e">
        <f>_xlfn.XLOOKUP($L677,Pos!$A:$A,Pos!AI:AI,_xlfn.XLOOKUP($L677,#REF!,#REF!, ""), 0)</f>
        <v>#REF!</v>
      </c>
      <c r="AT677" s="1" t="e">
        <f>_xlfn.XLOOKUP($L677,Pos!$A:$A,Pos!AJ:AJ,_xlfn.XLOOKUP($L677,#REF!,#REF!, ""), 0)</f>
        <v>#REF!</v>
      </c>
      <c r="AU677" s="1" t="e">
        <f>_xlfn.XLOOKUP($L677,Pos!$A:$A,Pos!AK:AK,_xlfn.XLOOKUP($L677,#REF!,#REF!, ""), 0)</f>
        <v>#REF!</v>
      </c>
      <c r="AV677" s="1" t="e">
        <f>_xlfn.XLOOKUP($L677,Pos!$A:$A,Pos!AL:AL,_xlfn.XLOOKUP($L677,#REF!,#REF!, ""), 0)</f>
        <v>#REF!</v>
      </c>
      <c r="AW677" s="1" t="e">
        <f>_xlfn.XLOOKUP($L677,Pos!$A:$A,Pos!AM:AM,_xlfn.XLOOKUP($L677,#REF!,#REF!, ""), 0)</f>
        <v>#REF!</v>
      </c>
      <c r="AX677" s="1" t="e">
        <f>_xlfn.XLOOKUP($L677,Pos!$A:$A,Pos!AN:AN,_xlfn.XLOOKUP($L677,#REF!,#REF!, ""), 0)</f>
        <v>#REF!</v>
      </c>
      <c r="AY677" s="1" t="e">
        <f>_xlfn.XLOOKUP($L677,Pos!$A:$A,Pos!AO:AO,_xlfn.XLOOKUP($L677,#REF!,#REF!, ""), 0)</f>
        <v>#REF!</v>
      </c>
      <c r="AZ677" s="7" t="str">
        <f t="shared" si="199"/>
        <v>OUT</v>
      </c>
      <c r="BA677" s="1">
        <f>IF(OR(_xlfn.XLOOKUP(L677,Pos!B:B,Pos!L:L,FALSE)="ESG Reason",_xlfn.XLOOKUP(L677,Pos!B:B,Pos!L:L,FALSE)="Blacklisted"),1,0)</f>
        <v>0</v>
      </c>
      <c r="BC677" s="11">
        <v>8.8616387329655748E-11</v>
      </c>
      <c r="BD677" s="11">
        <f>_xlfn.XLOOKUP($L677,Pos!$B:$B,Pos!H:H,0, 0)</f>
        <v>0</v>
      </c>
      <c r="BE677" s="11">
        <f>_xlfn.XLOOKUP($L677,Pos!$B:$B,Pos!I:I,0, 0)</f>
        <v>2.9240524250438282E-4</v>
      </c>
      <c r="BF677" s="18">
        <f t="shared" si="200"/>
        <v>2.9240524250438282E-4</v>
      </c>
      <c r="BG677" s="1">
        <f t="shared" si="201"/>
        <v>3</v>
      </c>
      <c r="BH677" s="1">
        <f t="shared" si="202"/>
        <v>39</v>
      </c>
      <c r="BI677" s="18">
        <f t="shared" si="203"/>
        <v>8.8616387329655748E-11</v>
      </c>
      <c r="BJ677" s="3">
        <f t="shared" si="204"/>
        <v>0</v>
      </c>
      <c r="BK677" s="18">
        <f t="shared" si="205"/>
        <v>0</v>
      </c>
    </row>
    <row r="678" spans="3:63" x14ac:dyDescent="0.25">
      <c r="C678" s="3"/>
      <c r="D678" s="3"/>
      <c r="E678" s="3"/>
      <c r="F678" s="3"/>
      <c r="G678" s="51" t="s">
        <v>620</v>
      </c>
      <c r="H678" s="8" t="str">
        <f t="shared" si="195"/>
        <v>0%Others</v>
      </c>
      <c r="I678" s="11" cm="1">
        <f t="array" ref="I678">IF(
   AZ678 = "OUT", 0,IF(
   BD678 &gt;= LARGE(IF(ISNUMBER(BD:BD), BD:BD), 3),
   BE678 - 0.001,
   IF(BE678 &gt;=VLOOKUP(P678,mapping!$A:$B,2,FALSE), BE678,VLOOKUP(P678,mapping!$A$2:$B$8,2,FALSE))
))</f>
        <v>0</v>
      </c>
      <c r="J678" s="11" cm="1">
        <f t="array" ref="J678">IF(
    AZ678="OUT",0,IF(IF(
                      BD678&gt;=LARGE(IF(ISNUMBER(BD:BD),BD:BD),3),
                      BE678+0.001,
                      VLOOKUP(H678,mapping!$D:$E,2,FALSE)
                      )&gt;I678,
                   IF(
                      BD678&gt;=LARGE(IF(ISNUMBER(BD:BD),BD:BD),3),
                      BE678+0.001,
                      VLOOKUP(H678,mapping!$D:$E,2,FALSE)
                      ),
                   I678+0.002))</f>
        <v>0</v>
      </c>
      <c r="K678" s="8">
        <f t="shared" si="196"/>
        <v>2.9223621681426551E-4</v>
      </c>
      <c r="L678" s="1" t="str">
        <f>Pos!B26</f>
        <v>AU000000NST8</v>
      </c>
      <c r="M678" s="1" t="str">
        <f>_xlfn.XLOOKUP($L678,Pos!B:B,Pos!D:D,, 0)</f>
        <v>Northern Star Resources Ltd</v>
      </c>
      <c r="N678" s="1" t="str">
        <f>_xlfn.XLOOKUP($L678,Pos!B:B,Pos!E:E,, 0)</f>
        <v>Basic Resources</v>
      </c>
      <c r="O678" s="1" t="str">
        <f t="shared" si="197"/>
        <v>Basic Resources_Others</v>
      </c>
      <c r="P678" s="1" t="str">
        <f>_xlfn.XLOOKUP($L678,Pos!B:B,Pos!F:F,, 0)</f>
        <v>Others</v>
      </c>
      <c r="Q678" s="1">
        <v>0</v>
      </c>
      <c r="R678" s="9">
        <f>_xlfn.XLOOKUP($L678,Pos!$B:$B,Pos!N:N,0, 0)</f>
        <v>4.62</v>
      </c>
      <c r="S678" s="9">
        <f>_xlfn.XLOOKUP($L678,Pos!$B:$B,Pos!O:O,0, 0)</f>
        <v>4.4051669999999996</v>
      </c>
      <c r="T678" s="9">
        <f>_xlfn.XLOOKUP($L678,Pos!$B:$B,Pos!P:P,0, 0)</f>
        <v>6.0750000000000002</v>
      </c>
      <c r="U678" s="9">
        <f>_xlfn.XLOOKUP($L678,Pos!$B:$B,Pos!Q:Q,0, 0)</f>
        <v>8.3000000000000007</v>
      </c>
      <c r="V678" s="9">
        <f>_xlfn.XLOOKUP($L678,Pos!$B:$B,Pos!R:R,0, 0)</f>
        <v>3.9333330000000002</v>
      </c>
      <c r="W678" s="9">
        <f>_xlfn.XLOOKUP($L678,Pos!$B:$B,Pos!S:S,0, 0)</f>
        <v>7.3083330000000002</v>
      </c>
      <c r="X678" s="9" t="str">
        <f>_xlfn.XLOOKUP($L678,Pos!$B:$B,Pos!J:J,0, 0)</f>
        <v>Outperform</v>
      </c>
      <c r="Y678" s="1">
        <v>0</v>
      </c>
      <c r="Z678" s="1">
        <v>0</v>
      </c>
      <c r="AA678" s="1">
        <f t="shared" si="198"/>
        <v>0</v>
      </c>
      <c r="AB678" s="9">
        <f>_xlfn.XLOOKUP(L678,Pos!B:B,Pos!K:K,-1,0)</f>
        <v>2.7272727272727271</v>
      </c>
      <c r="AC678" s="1" t="e">
        <f>_xlfn.XLOOKUP($L678,Pos!$A:$A,Pos!S:S,_xlfn.XLOOKUP($L678,#REF!,#REF!, ""), 0)</f>
        <v>#REF!</v>
      </c>
      <c r="AD678" s="1" t="e">
        <f>_xlfn.XLOOKUP($L678,Pos!$A:$A,Pos!T:T,_xlfn.XLOOKUP($L678,#REF!,#REF!, ""), 0)</f>
        <v>#REF!</v>
      </c>
      <c r="AE678" s="1" t="e">
        <f>_xlfn.XLOOKUP($L678,Pos!$A:$A,Pos!U:U,_xlfn.XLOOKUP($L678,#REF!,#REF!, ""), 0)</f>
        <v>#REF!</v>
      </c>
      <c r="AF678" s="1" t="e">
        <f>_xlfn.XLOOKUP($L678,Pos!$A:$A,Pos!V:V,_xlfn.XLOOKUP($L678,#REF!,#REF!, ""), 0)</f>
        <v>#REF!</v>
      </c>
      <c r="AG678" s="1" t="e">
        <f>_xlfn.XLOOKUP($L678,Pos!$A:$A,Pos!W:W,_xlfn.XLOOKUP($L678,#REF!,#REF!, ""), 0)</f>
        <v>#REF!</v>
      </c>
      <c r="AH678" s="1" t="e">
        <f>_xlfn.XLOOKUP($L678,Pos!$A:$A,Pos!X:X,_xlfn.XLOOKUP($L678,#REF!,#REF!, ""), 0)</f>
        <v>#REF!</v>
      </c>
      <c r="AI678" s="1" t="e">
        <f>_xlfn.XLOOKUP($L678,Pos!$A:$A,Pos!Y:Y,_xlfn.XLOOKUP($L678,#REF!,#REF!, ""), 0)</f>
        <v>#REF!</v>
      </c>
      <c r="AJ678" s="1" t="e">
        <f>_xlfn.XLOOKUP($L678,Pos!$A:$A,Pos!Z:Z,_xlfn.XLOOKUP($L678,#REF!,#REF!, ""), 0)</f>
        <v>#REF!</v>
      </c>
      <c r="AK678" s="1" t="e">
        <f>_xlfn.XLOOKUP($L678,Pos!$A:$A,Pos!AA:AA,_xlfn.XLOOKUP($L678,#REF!,#REF!, ""), 0)</f>
        <v>#REF!</v>
      </c>
      <c r="AL678" s="1" t="e">
        <f>_xlfn.XLOOKUP($L678,Pos!$A:$A,Pos!AB:AB,_xlfn.XLOOKUP($L678,#REF!,#REF!, ""), 0)</f>
        <v>#REF!</v>
      </c>
      <c r="AM678" s="1" t="e">
        <f>_xlfn.XLOOKUP($L678,Pos!$A:$A,Pos!AC:AC,_xlfn.XLOOKUP($L678,#REF!,#REF!, ""), 0)</f>
        <v>#REF!</v>
      </c>
      <c r="AN678" s="1" t="e">
        <f>_xlfn.XLOOKUP($L678,Pos!$A:$A,Pos!AD:AD,_xlfn.XLOOKUP($L678,#REF!,#REF!, ""), 0)</f>
        <v>#REF!</v>
      </c>
      <c r="AO678" s="1" t="e">
        <f>_xlfn.XLOOKUP($L678,Pos!$A:$A,Pos!AE:AE,_xlfn.XLOOKUP($L678,#REF!,#REF!, ""), 0)</f>
        <v>#REF!</v>
      </c>
      <c r="AP678" s="1" t="e">
        <f>_xlfn.XLOOKUP($L678,Pos!$A:$A,Pos!AF:AF,_xlfn.XLOOKUP($L678,#REF!,#REF!, ""), 0)</f>
        <v>#REF!</v>
      </c>
      <c r="AQ678" s="1" t="e">
        <f>_xlfn.XLOOKUP($L678,Pos!$A:$A,Pos!AG:AG,_xlfn.XLOOKUP($L678,#REF!,#REF!, ""), 0)</f>
        <v>#REF!</v>
      </c>
      <c r="AR678" s="1" t="e">
        <f>_xlfn.XLOOKUP($L678,Pos!$A:$A,Pos!AH:AH,_xlfn.XLOOKUP($L678,#REF!,#REF!, ""), 0)</f>
        <v>#REF!</v>
      </c>
      <c r="AS678" s="1" t="e">
        <f>_xlfn.XLOOKUP($L678,Pos!$A:$A,Pos!AI:AI,_xlfn.XLOOKUP($L678,#REF!,#REF!, ""), 0)</f>
        <v>#REF!</v>
      </c>
      <c r="AT678" s="1" t="e">
        <f>_xlfn.XLOOKUP($L678,Pos!$A:$A,Pos!AJ:AJ,_xlfn.XLOOKUP($L678,#REF!,#REF!, ""), 0)</f>
        <v>#REF!</v>
      </c>
      <c r="AU678" s="1" t="e">
        <f>_xlfn.XLOOKUP($L678,Pos!$A:$A,Pos!AK:AK,_xlfn.XLOOKUP($L678,#REF!,#REF!, ""), 0)</f>
        <v>#REF!</v>
      </c>
      <c r="AV678" s="1" t="e">
        <f>_xlfn.XLOOKUP($L678,Pos!$A:$A,Pos!AL:AL,_xlfn.XLOOKUP($L678,#REF!,#REF!, ""), 0)</f>
        <v>#REF!</v>
      </c>
      <c r="AW678" s="1" t="e">
        <f>_xlfn.XLOOKUP($L678,Pos!$A:$A,Pos!AM:AM,_xlfn.XLOOKUP($L678,#REF!,#REF!, ""), 0)</f>
        <v>#REF!</v>
      </c>
      <c r="AX678" s="1" t="e">
        <f>_xlfn.XLOOKUP($L678,Pos!$A:$A,Pos!AN:AN,_xlfn.XLOOKUP($L678,#REF!,#REF!, ""), 0)</f>
        <v>#REF!</v>
      </c>
      <c r="AY678" s="1" t="e">
        <f>_xlfn.XLOOKUP($L678,Pos!$A:$A,Pos!AO:AO,_xlfn.XLOOKUP($L678,#REF!,#REF!, ""), 0)</f>
        <v>#REF!</v>
      </c>
      <c r="AZ678" s="7" t="str">
        <f t="shared" si="199"/>
        <v>OUT</v>
      </c>
      <c r="BA678" s="1">
        <f>IF(OR(_xlfn.XLOOKUP(L678,Pos!B:B,Pos!L:L,FALSE)="ESG Reason",_xlfn.XLOOKUP(L678,Pos!B:B,Pos!L:L,FALSE)="Blacklisted"),1,0)</f>
        <v>0</v>
      </c>
      <c r="BC678" s="11">
        <v>9.1575584132991674E-11</v>
      </c>
      <c r="BD678" s="11">
        <f>_xlfn.XLOOKUP($L678,Pos!$B:$B,Pos!H:H,0, 0)</f>
        <v>0</v>
      </c>
      <c r="BE678" s="11">
        <f>_xlfn.XLOOKUP($L678,Pos!$B:$B,Pos!I:I,0, 0)</f>
        <v>2.9223621681426551E-4</v>
      </c>
      <c r="BF678" s="18">
        <f t="shared" si="200"/>
        <v>2.9223621681426551E-4</v>
      </c>
      <c r="BG678" s="1">
        <f t="shared" si="201"/>
        <v>3</v>
      </c>
      <c r="BH678" s="1">
        <f t="shared" si="202"/>
        <v>41</v>
      </c>
      <c r="BI678" s="18">
        <f t="shared" si="203"/>
        <v>9.1575584132991674E-11</v>
      </c>
      <c r="BJ678" s="3">
        <f t="shared" si="204"/>
        <v>0</v>
      </c>
      <c r="BK678" s="18">
        <f t="shared" si="205"/>
        <v>0</v>
      </c>
    </row>
    <row r="679" spans="3:63" x14ac:dyDescent="0.25">
      <c r="C679" s="3"/>
      <c r="D679" s="3"/>
      <c r="E679" s="3"/>
      <c r="F679" s="3"/>
      <c r="G679" s="51" t="s">
        <v>658</v>
      </c>
      <c r="H679" s="8" t="str">
        <f t="shared" si="195"/>
        <v>0%North America</v>
      </c>
      <c r="I679" s="11" cm="1">
        <f t="array" ref="I679">IF(
   AZ679 = "OUT", 0,IF(
   BD679 &gt;= LARGE(IF(ISNUMBER(BD:BD), BD:BD), 3),
   BE679 - 0.001,
   IF(BE679 &gt;=VLOOKUP(P679,mapping!$A:$B,2,FALSE), BE679,VLOOKUP(P679,mapping!$A$2:$B$8,2,FALSE))
))</f>
        <v>0</v>
      </c>
      <c r="J679" s="11" cm="1">
        <f t="array" ref="J679">IF(
    AZ679="OUT",0,IF(IF(
                      BD679&gt;=LARGE(IF(ISNUMBER(BD:BD),BD:BD),3),
                      BE679+0.001,
                      VLOOKUP(H679,mapping!$D:$E,2,FALSE)
                      )&gt;I679,
                   IF(
                      BD679&gt;=LARGE(IF(ISNUMBER(BD:BD),BD:BD),3),
                      BE679+0.001,
                      VLOOKUP(H679,mapping!$D:$E,2,FALSE)
                      ),
                   I679+0.002))</f>
        <v>0</v>
      </c>
      <c r="K679" s="8">
        <f t="shared" si="196"/>
        <v>2.9180235087123069E-4</v>
      </c>
      <c r="L679" s="1" t="str">
        <f>Pos!B859</f>
        <v>US0844231029</v>
      </c>
      <c r="M679" s="1" t="str">
        <f>_xlfn.XLOOKUP($L679,Pos!B:B,Pos!D:D,, 0)</f>
        <v>W. R. Berkley Corporation</v>
      </c>
      <c r="N679" s="1" t="str">
        <f>_xlfn.XLOOKUP($L679,Pos!B:B,Pos!E:E,, 0)</f>
        <v>Insurance</v>
      </c>
      <c r="O679" s="1" t="str">
        <f t="shared" si="197"/>
        <v>Insurance_North America</v>
      </c>
      <c r="P679" s="1" t="str">
        <f>_xlfn.XLOOKUP($L679,Pos!B:B,Pos!F:F,, 0)</f>
        <v>North America</v>
      </c>
      <c r="Q679" s="1">
        <v>0</v>
      </c>
      <c r="R679" s="9">
        <f>_xlfn.XLOOKUP($L679,Pos!$B:$B,Pos!N:N,0, 0)</f>
        <v>2.02</v>
      </c>
      <c r="S679" s="9">
        <f>_xlfn.XLOOKUP($L679,Pos!$B:$B,Pos!O:O,0, 0)</f>
        <v>4.3862500000000004</v>
      </c>
      <c r="T679" s="9">
        <f>_xlfn.XLOOKUP($L679,Pos!$B:$B,Pos!P:P,0, 0)</f>
        <v>5.1666670000000003</v>
      </c>
      <c r="U679" s="9">
        <f>_xlfn.XLOOKUP($L679,Pos!$B:$B,Pos!Q:Q,0, 0)</f>
        <v>2.9</v>
      </c>
      <c r="V679" s="9">
        <f>_xlfn.XLOOKUP($L679,Pos!$B:$B,Pos!R:R,0, 0)</f>
        <v>5.9</v>
      </c>
      <c r="W679" s="9">
        <f>_xlfn.XLOOKUP($L679,Pos!$B:$B,Pos!S:S,0, 0)</f>
        <v>4.5741670000000001</v>
      </c>
      <c r="X679" s="9" t="str">
        <f>_xlfn.XLOOKUP($L679,Pos!$B:$B,Pos!J:J,0, 0)</f>
        <v>Hold</v>
      </c>
      <c r="Y679" s="1">
        <v>0</v>
      </c>
      <c r="Z679" s="1">
        <v>0</v>
      </c>
      <c r="AA679" s="1">
        <f t="shared" si="198"/>
        <v>0</v>
      </c>
      <c r="AB679" s="9">
        <f>_xlfn.XLOOKUP(L679,Pos!B:B,Pos!K:K,-1,0)</f>
        <v>0.43478260869565222</v>
      </c>
      <c r="AC679" s="1" t="e">
        <f>_xlfn.XLOOKUP($L679,Pos!$A:$A,Pos!S:S,_xlfn.XLOOKUP($L679,#REF!,#REF!, ""), 0)</f>
        <v>#REF!</v>
      </c>
      <c r="AD679" s="1" t="e">
        <f>_xlfn.XLOOKUP($L679,Pos!$A:$A,Pos!T:T,_xlfn.XLOOKUP($L679,#REF!,#REF!, ""), 0)</f>
        <v>#REF!</v>
      </c>
      <c r="AE679" s="1" t="e">
        <f>_xlfn.XLOOKUP($L679,Pos!$A:$A,Pos!U:U,_xlfn.XLOOKUP($L679,#REF!,#REF!, ""), 0)</f>
        <v>#REF!</v>
      </c>
      <c r="AF679" s="1" t="e">
        <f>_xlfn.XLOOKUP($L679,Pos!$A:$A,Pos!V:V,_xlfn.XLOOKUP($L679,#REF!,#REF!, ""), 0)</f>
        <v>#REF!</v>
      </c>
      <c r="AG679" s="1" t="e">
        <f>_xlfn.XLOOKUP($L679,Pos!$A:$A,Pos!W:W,_xlfn.XLOOKUP($L679,#REF!,#REF!, ""), 0)</f>
        <v>#REF!</v>
      </c>
      <c r="AH679" s="1" t="e">
        <f>_xlfn.XLOOKUP($L679,Pos!$A:$A,Pos!X:X,_xlfn.XLOOKUP($L679,#REF!,#REF!, ""), 0)</f>
        <v>#REF!</v>
      </c>
      <c r="AI679" s="1" t="e">
        <f>_xlfn.XLOOKUP($L679,Pos!$A:$A,Pos!Y:Y,_xlfn.XLOOKUP($L679,#REF!,#REF!, ""), 0)</f>
        <v>#REF!</v>
      </c>
      <c r="AJ679" s="1" t="e">
        <f>_xlfn.XLOOKUP($L679,Pos!$A:$A,Pos!Z:Z,_xlfn.XLOOKUP($L679,#REF!,#REF!, ""), 0)</f>
        <v>#REF!</v>
      </c>
      <c r="AK679" s="1" t="e">
        <f>_xlfn.XLOOKUP($L679,Pos!$A:$A,Pos!AA:AA,_xlfn.XLOOKUP($L679,#REF!,#REF!, ""), 0)</f>
        <v>#REF!</v>
      </c>
      <c r="AL679" s="1" t="e">
        <f>_xlfn.XLOOKUP($L679,Pos!$A:$A,Pos!AB:AB,_xlfn.XLOOKUP($L679,#REF!,#REF!, ""), 0)</f>
        <v>#REF!</v>
      </c>
      <c r="AM679" s="1" t="e">
        <f>_xlfn.XLOOKUP($L679,Pos!$A:$A,Pos!AC:AC,_xlfn.XLOOKUP($L679,#REF!,#REF!, ""), 0)</f>
        <v>#REF!</v>
      </c>
      <c r="AN679" s="1" t="e">
        <f>_xlfn.XLOOKUP($L679,Pos!$A:$A,Pos!AD:AD,_xlfn.XLOOKUP($L679,#REF!,#REF!, ""), 0)</f>
        <v>#REF!</v>
      </c>
      <c r="AO679" s="1" t="e">
        <f>_xlfn.XLOOKUP($L679,Pos!$A:$A,Pos!AE:AE,_xlfn.XLOOKUP($L679,#REF!,#REF!, ""), 0)</f>
        <v>#REF!</v>
      </c>
      <c r="AP679" s="1" t="e">
        <f>_xlfn.XLOOKUP($L679,Pos!$A:$A,Pos!AF:AF,_xlfn.XLOOKUP($L679,#REF!,#REF!, ""), 0)</f>
        <v>#REF!</v>
      </c>
      <c r="AQ679" s="1" t="e">
        <f>_xlfn.XLOOKUP($L679,Pos!$A:$A,Pos!AG:AG,_xlfn.XLOOKUP($L679,#REF!,#REF!, ""), 0)</f>
        <v>#REF!</v>
      </c>
      <c r="AR679" s="1" t="e">
        <f>_xlfn.XLOOKUP($L679,Pos!$A:$A,Pos!AH:AH,_xlfn.XLOOKUP($L679,#REF!,#REF!, ""), 0)</f>
        <v>#REF!</v>
      </c>
      <c r="AS679" s="1" t="e">
        <f>_xlfn.XLOOKUP($L679,Pos!$A:$A,Pos!AI:AI,_xlfn.XLOOKUP($L679,#REF!,#REF!, ""), 0)</f>
        <v>#REF!</v>
      </c>
      <c r="AT679" s="1" t="e">
        <f>_xlfn.XLOOKUP($L679,Pos!$A:$A,Pos!AJ:AJ,_xlfn.XLOOKUP($L679,#REF!,#REF!, ""), 0)</f>
        <v>#REF!</v>
      </c>
      <c r="AU679" s="1" t="e">
        <f>_xlfn.XLOOKUP($L679,Pos!$A:$A,Pos!AK:AK,_xlfn.XLOOKUP($L679,#REF!,#REF!, ""), 0)</f>
        <v>#REF!</v>
      </c>
      <c r="AV679" s="1" t="e">
        <f>_xlfn.XLOOKUP($L679,Pos!$A:$A,Pos!AL:AL,_xlfn.XLOOKUP($L679,#REF!,#REF!, ""), 0)</f>
        <v>#REF!</v>
      </c>
      <c r="AW679" s="1" t="e">
        <f>_xlfn.XLOOKUP($L679,Pos!$A:$A,Pos!AM:AM,_xlfn.XLOOKUP($L679,#REF!,#REF!, ""), 0)</f>
        <v>#REF!</v>
      </c>
      <c r="AX679" s="1" t="e">
        <f>_xlfn.XLOOKUP($L679,Pos!$A:$A,Pos!AN:AN,_xlfn.XLOOKUP($L679,#REF!,#REF!, ""), 0)</f>
        <v>#REF!</v>
      </c>
      <c r="AY679" s="1" t="e">
        <f>_xlfn.XLOOKUP($L679,Pos!$A:$A,Pos!AO:AO,_xlfn.XLOOKUP($L679,#REF!,#REF!, ""), 0)</f>
        <v>#REF!</v>
      </c>
      <c r="AZ679" s="7" t="str">
        <f t="shared" si="199"/>
        <v>OUT</v>
      </c>
      <c r="BA679" s="1">
        <f>IF(OR(_xlfn.XLOOKUP(L679,Pos!B:B,Pos!L:L,FALSE)="ESG Reason",_xlfn.XLOOKUP(L679,Pos!B:B,Pos!L:L,FALSE)="Blacklisted"),1,0)</f>
        <v>1</v>
      </c>
      <c r="BC679" s="11">
        <v>9.1408940145658964E-11</v>
      </c>
      <c r="BD679" s="11">
        <f>_xlfn.XLOOKUP($L679,Pos!$B:$B,Pos!H:H,0, 0)</f>
        <v>0</v>
      </c>
      <c r="BE679" s="11">
        <f>_xlfn.XLOOKUP($L679,Pos!$B:$B,Pos!I:I,0, 0)</f>
        <v>2.9180235087123069E-4</v>
      </c>
      <c r="BF679" s="18">
        <f t="shared" si="200"/>
        <v>2.9180235087123069E-4</v>
      </c>
      <c r="BG679" s="1">
        <f t="shared" si="201"/>
        <v>1</v>
      </c>
      <c r="BH679" s="1">
        <f t="shared" si="202"/>
        <v>30</v>
      </c>
      <c r="BI679" s="18">
        <f t="shared" si="203"/>
        <v>9.1408940145658964E-11</v>
      </c>
      <c r="BJ679" s="3">
        <f t="shared" si="204"/>
        <v>0</v>
      </c>
      <c r="BK679" s="18">
        <f t="shared" si="205"/>
        <v>0</v>
      </c>
    </row>
    <row r="680" spans="3:63" x14ac:dyDescent="0.25">
      <c r="C680" s="3"/>
      <c r="D680" s="3"/>
      <c r="E680" s="3"/>
      <c r="F680" s="3"/>
      <c r="G680" s="51" t="s">
        <v>632</v>
      </c>
      <c r="H680" s="8" t="str">
        <f t="shared" si="195"/>
        <v>0%North America</v>
      </c>
      <c r="I680" s="11" cm="1">
        <f t="array" ref="I680">IF(
   AZ680 = "OUT", 0,IF(
   BD680 &gt;= LARGE(IF(ISNUMBER(BD:BD), BD:BD), 3),
   BE680 - 0.001,
   IF(BE680 &gt;=VLOOKUP(P680,mapping!$A:$B,2,FALSE), BE680,VLOOKUP(P680,mapping!$A$2:$B$8,2,FALSE))
))</f>
        <v>0</v>
      </c>
      <c r="J680" s="11" cm="1">
        <f t="array" ref="J680">IF(
    AZ680="OUT",0,IF(IF(
                      BD680&gt;=LARGE(IF(ISNUMBER(BD:BD),BD:BD),3),
                      BE680+0.001,
                      VLOOKUP(H680,mapping!$D:$E,2,FALSE)
                      )&gt;I680,
                   IF(
                      BD680&gt;=LARGE(IF(ISNUMBER(BD:BD),BD:BD),3),
                      BE680+0.001,
                      VLOOKUP(H680,mapping!$D:$E,2,FALSE)
                      ),
                   I680+0.002))</f>
        <v>0</v>
      </c>
      <c r="K680" s="8">
        <f t="shared" si="196"/>
        <v>2.9176674545958468E-4</v>
      </c>
      <c r="L680" s="1" t="str">
        <f>Pos!B1278</f>
        <v>US92343E1029</v>
      </c>
      <c r="M680" s="1" t="str">
        <f>_xlfn.XLOOKUP($L680,Pos!B:B,Pos!D:D,, 0)</f>
        <v>VeriSign, Inc.</v>
      </c>
      <c r="N680" s="1" t="str">
        <f>_xlfn.XLOOKUP($L680,Pos!B:B,Pos!E:E,, 0)</f>
        <v>Technology</v>
      </c>
      <c r="O680" s="1" t="str">
        <f t="shared" si="197"/>
        <v>Technology_North America</v>
      </c>
      <c r="P680" s="1" t="str">
        <f>_xlfn.XLOOKUP($L680,Pos!B:B,Pos!F:F,, 0)</f>
        <v>North America</v>
      </c>
      <c r="Q680" s="1">
        <v>0</v>
      </c>
      <c r="R680" s="9">
        <f>_xlfn.XLOOKUP($L680,Pos!$B:$B,Pos!N:N,0, 0)</f>
        <v>0</v>
      </c>
      <c r="S680" s="9">
        <f>_xlfn.XLOOKUP($L680,Pos!$B:$B,Pos!O:O,0, 0)</f>
        <v>4.2575000000000003</v>
      </c>
      <c r="T680" s="9">
        <f>_xlfn.XLOOKUP($L680,Pos!$B:$B,Pos!P:P,0, 0)</f>
        <v>6.9</v>
      </c>
      <c r="U680" s="9">
        <f>_xlfn.XLOOKUP($L680,Pos!$B:$B,Pos!Q:Q,0, 0)</f>
        <v>3.2</v>
      </c>
      <c r="V680" s="9">
        <f>_xlfn.XLOOKUP($L680,Pos!$B:$B,Pos!R:R,0, 0)</f>
        <v>8.3333329999999997</v>
      </c>
      <c r="W680" s="9">
        <f>_xlfn.XLOOKUP($L680,Pos!$B:$B,Pos!S:S,0, 0)</f>
        <v>4.2</v>
      </c>
      <c r="X680" s="9" t="str">
        <f>_xlfn.XLOOKUP($L680,Pos!$B:$B,Pos!J:J,0, 0)</f>
        <v>Outperform</v>
      </c>
      <c r="Y680" s="1">
        <v>0</v>
      </c>
      <c r="Z680" s="1">
        <v>0</v>
      </c>
      <c r="AA680" s="1">
        <f t="shared" si="198"/>
        <v>0</v>
      </c>
      <c r="AB680" s="9">
        <f>_xlfn.XLOOKUP(L680,Pos!B:B,Pos!K:K,-1,0)</f>
        <v>3.814432989690721</v>
      </c>
      <c r="AC680" s="1" t="e">
        <f>_xlfn.XLOOKUP($L680,Pos!$A:$A,Pos!S:S,_xlfn.XLOOKUP($L680,#REF!,#REF!, ""), 0)</f>
        <v>#REF!</v>
      </c>
      <c r="AD680" s="1" t="e">
        <f>_xlfn.XLOOKUP($L680,Pos!$A:$A,Pos!T:T,_xlfn.XLOOKUP($L680,#REF!,#REF!, ""), 0)</f>
        <v>#REF!</v>
      </c>
      <c r="AE680" s="1" t="e">
        <f>_xlfn.XLOOKUP($L680,Pos!$A:$A,Pos!U:U,_xlfn.XLOOKUP($L680,#REF!,#REF!, ""), 0)</f>
        <v>#REF!</v>
      </c>
      <c r="AF680" s="1" t="e">
        <f>_xlfn.XLOOKUP($L680,Pos!$A:$A,Pos!V:V,_xlfn.XLOOKUP($L680,#REF!,#REF!, ""), 0)</f>
        <v>#REF!</v>
      </c>
      <c r="AG680" s="1" t="e">
        <f>_xlfn.XLOOKUP($L680,Pos!$A:$A,Pos!W:W,_xlfn.XLOOKUP($L680,#REF!,#REF!, ""), 0)</f>
        <v>#REF!</v>
      </c>
      <c r="AH680" s="1" t="e">
        <f>_xlfn.XLOOKUP($L680,Pos!$A:$A,Pos!X:X,_xlfn.XLOOKUP($L680,#REF!,#REF!, ""), 0)</f>
        <v>#REF!</v>
      </c>
      <c r="AI680" s="1" t="e">
        <f>_xlfn.XLOOKUP($L680,Pos!$A:$A,Pos!Y:Y,_xlfn.XLOOKUP($L680,#REF!,#REF!, ""), 0)</f>
        <v>#REF!</v>
      </c>
      <c r="AJ680" s="1" t="e">
        <f>_xlfn.XLOOKUP($L680,Pos!$A:$A,Pos!Z:Z,_xlfn.XLOOKUP($L680,#REF!,#REF!, ""), 0)</f>
        <v>#REF!</v>
      </c>
      <c r="AK680" s="1" t="e">
        <f>_xlfn.XLOOKUP($L680,Pos!$A:$A,Pos!AA:AA,_xlfn.XLOOKUP($L680,#REF!,#REF!, ""), 0)</f>
        <v>#REF!</v>
      </c>
      <c r="AL680" s="1" t="e">
        <f>_xlfn.XLOOKUP($L680,Pos!$A:$A,Pos!AB:AB,_xlfn.XLOOKUP($L680,#REF!,#REF!, ""), 0)</f>
        <v>#REF!</v>
      </c>
      <c r="AM680" s="1" t="e">
        <f>_xlfn.XLOOKUP($L680,Pos!$A:$A,Pos!AC:AC,_xlfn.XLOOKUP($L680,#REF!,#REF!, ""), 0)</f>
        <v>#REF!</v>
      </c>
      <c r="AN680" s="1" t="e">
        <f>_xlfn.XLOOKUP($L680,Pos!$A:$A,Pos!AD:AD,_xlfn.XLOOKUP($L680,#REF!,#REF!, ""), 0)</f>
        <v>#REF!</v>
      </c>
      <c r="AO680" s="1" t="e">
        <f>_xlfn.XLOOKUP($L680,Pos!$A:$A,Pos!AE:AE,_xlfn.XLOOKUP($L680,#REF!,#REF!, ""), 0)</f>
        <v>#REF!</v>
      </c>
      <c r="AP680" s="1" t="e">
        <f>_xlfn.XLOOKUP($L680,Pos!$A:$A,Pos!AF:AF,_xlfn.XLOOKUP($L680,#REF!,#REF!, ""), 0)</f>
        <v>#REF!</v>
      </c>
      <c r="AQ680" s="1" t="e">
        <f>_xlfn.XLOOKUP($L680,Pos!$A:$A,Pos!AG:AG,_xlfn.XLOOKUP($L680,#REF!,#REF!, ""), 0)</f>
        <v>#REF!</v>
      </c>
      <c r="AR680" s="1" t="e">
        <f>_xlfn.XLOOKUP($L680,Pos!$A:$A,Pos!AH:AH,_xlfn.XLOOKUP($L680,#REF!,#REF!, ""), 0)</f>
        <v>#REF!</v>
      </c>
      <c r="AS680" s="1" t="e">
        <f>_xlfn.XLOOKUP($L680,Pos!$A:$A,Pos!AI:AI,_xlfn.XLOOKUP($L680,#REF!,#REF!, ""), 0)</f>
        <v>#REF!</v>
      </c>
      <c r="AT680" s="1" t="e">
        <f>_xlfn.XLOOKUP($L680,Pos!$A:$A,Pos!AJ:AJ,_xlfn.XLOOKUP($L680,#REF!,#REF!, ""), 0)</f>
        <v>#REF!</v>
      </c>
      <c r="AU680" s="1" t="e">
        <f>_xlfn.XLOOKUP($L680,Pos!$A:$A,Pos!AK:AK,_xlfn.XLOOKUP($L680,#REF!,#REF!, ""), 0)</f>
        <v>#REF!</v>
      </c>
      <c r="AV680" s="1" t="e">
        <f>_xlfn.XLOOKUP($L680,Pos!$A:$A,Pos!AL:AL,_xlfn.XLOOKUP($L680,#REF!,#REF!, ""), 0)</f>
        <v>#REF!</v>
      </c>
      <c r="AW680" s="1" t="e">
        <f>_xlfn.XLOOKUP($L680,Pos!$A:$A,Pos!AM:AM,_xlfn.XLOOKUP($L680,#REF!,#REF!, ""), 0)</f>
        <v>#REF!</v>
      </c>
      <c r="AX680" s="1" t="e">
        <f>_xlfn.XLOOKUP($L680,Pos!$A:$A,Pos!AN:AN,_xlfn.XLOOKUP($L680,#REF!,#REF!, ""), 0)</f>
        <v>#REF!</v>
      </c>
      <c r="AY680" s="1" t="e">
        <f>_xlfn.XLOOKUP($L680,Pos!$A:$A,Pos!AO:AO,_xlfn.XLOOKUP($L680,#REF!,#REF!, ""), 0)</f>
        <v>#REF!</v>
      </c>
      <c r="AZ680" s="7" t="str">
        <f t="shared" si="199"/>
        <v>OUT</v>
      </c>
      <c r="BA680" s="1">
        <f>IF(OR(_xlfn.XLOOKUP(L680,Pos!B:B,Pos!L:L,FALSE)="ESG Reason",_xlfn.XLOOKUP(L680,Pos!B:B,Pos!L:L,FALSE)="Blacklisted"),1,0)</f>
        <v>1</v>
      </c>
      <c r="BC680" s="11">
        <v>1.9841977164197891E-10</v>
      </c>
      <c r="BD680" s="11">
        <f>_xlfn.XLOOKUP($L680,Pos!$B:$B,Pos!H:H,0, 0)</f>
        <v>0</v>
      </c>
      <c r="BE680" s="11">
        <f>_xlfn.XLOOKUP($L680,Pos!$B:$B,Pos!I:I,0, 0)</f>
        <v>2.9176674545958468E-4</v>
      </c>
      <c r="BF680" s="18">
        <f t="shared" si="200"/>
        <v>2.9176674545958468E-4</v>
      </c>
      <c r="BG680" s="1">
        <f t="shared" si="201"/>
        <v>1</v>
      </c>
      <c r="BH680" s="1">
        <f t="shared" si="202"/>
        <v>35</v>
      </c>
      <c r="BI680" s="18">
        <f t="shared" si="203"/>
        <v>1.9841977164197891E-10</v>
      </c>
      <c r="BJ680" s="3">
        <f t="shared" si="204"/>
        <v>0</v>
      </c>
      <c r="BK680" s="18">
        <f t="shared" si="205"/>
        <v>0</v>
      </c>
    </row>
    <row r="681" spans="3:63" x14ac:dyDescent="0.25">
      <c r="C681" s="3"/>
      <c r="D681" s="3"/>
      <c r="E681" s="3"/>
      <c r="F681" s="3"/>
      <c r="G681" s="51" t="s">
        <v>637</v>
      </c>
      <c r="H681" s="8" t="str">
        <f t="shared" si="195"/>
        <v>0%West Europe</v>
      </c>
      <c r="I681" s="11" cm="1">
        <f t="array" ref="I681">IF(
   AZ681 = "OUT", 0,IF(
   BD681 &gt;= LARGE(IF(ISNUMBER(BD:BD), BD:BD), 3),
   BE681 - 0.001,
   IF(BE681 &gt;=VLOOKUP(P681,mapping!$A:$B,2,FALSE), BE681,VLOOKUP(P681,mapping!$A$2:$B$8,2,FALSE))
))</f>
        <v>0</v>
      </c>
      <c r="J681" s="11" cm="1">
        <f t="array" ref="J681">IF(
    AZ681="OUT",0,IF(IF(
                      BD681&gt;=LARGE(IF(ISNUMBER(BD:BD),BD:BD),3),
                      BE681+0.001,
                      VLOOKUP(H681,mapping!$D:$E,2,FALSE)
                      )&gt;I681,
                   IF(
                      BD681&gt;=LARGE(IF(ISNUMBER(BD:BD),BD:BD),3),
                      BE681+0.001,
                      VLOOKUP(H681,mapping!$D:$E,2,FALSE)
                      ),
                   I681+0.002))</f>
        <v>0</v>
      </c>
      <c r="K681" s="8">
        <f t="shared" si="196"/>
        <v>2.8932907495944952E-4</v>
      </c>
      <c r="L681" s="1" t="str">
        <f>Pos!B259</f>
        <v>DK0061539921</v>
      </c>
      <c r="M681" s="1" t="str">
        <f>_xlfn.XLOOKUP($L681,Pos!B:B,Pos!D:D,, 0)</f>
        <v>Vestas Wind Systems A/S</v>
      </c>
      <c r="N681" s="1" t="str">
        <f>_xlfn.XLOOKUP($L681,Pos!B:B,Pos!E:E,, 0)</f>
        <v>Energy</v>
      </c>
      <c r="O681" s="1" t="str">
        <f t="shared" si="197"/>
        <v>Energy_West Europe</v>
      </c>
      <c r="P681" s="1" t="str">
        <f>_xlfn.XLOOKUP($L681,Pos!B:B,Pos!F:F,, 0)</f>
        <v>West Europe</v>
      </c>
      <c r="Q681" s="1">
        <v>0</v>
      </c>
      <c r="R681" s="9">
        <f>_xlfn.XLOOKUP($L681,Pos!$B:$B,Pos!N:N,0, 0)</f>
        <v>2.2200000000000002</v>
      </c>
      <c r="S681" s="9">
        <f>_xlfn.XLOOKUP($L681,Pos!$B:$B,Pos!O:O,0, 0)</f>
        <v>2.988</v>
      </c>
      <c r="T681" s="9">
        <f>_xlfn.XLOOKUP($L681,Pos!$B:$B,Pos!P:P,0, 0)</f>
        <v>6.5750000000000002</v>
      </c>
      <c r="U681" s="9">
        <f>_xlfn.XLOOKUP($L681,Pos!$B:$B,Pos!Q:Q,0, 0)</f>
        <v>5.8</v>
      </c>
      <c r="V681" s="9">
        <f>_xlfn.XLOOKUP($L681,Pos!$B:$B,Pos!R:R,0, 0)</f>
        <v>0.5</v>
      </c>
      <c r="W681" s="9">
        <f>_xlfn.XLOOKUP($L681,Pos!$B:$B,Pos!S:S,0, 0)</f>
        <v>7.89</v>
      </c>
      <c r="X681" s="9" t="str">
        <f>_xlfn.XLOOKUP($L681,Pos!$B:$B,Pos!J:J,0, 0)</f>
        <v>Outperform</v>
      </c>
      <c r="Y681" s="1">
        <v>0</v>
      </c>
      <c r="Z681" s="1">
        <v>0</v>
      </c>
      <c r="AA681" s="1">
        <f t="shared" si="198"/>
        <v>0</v>
      </c>
      <c r="AB681" s="9">
        <f>_xlfn.XLOOKUP(L681,Pos!B:B,Pos!K:K,-1,0)</f>
        <v>2.8571428571428572</v>
      </c>
      <c r="AC681" s="1" t="e">
        <f>_xlfn.XLOOKUP($L681,Pos!$A:$A,Pos!S:S,_xlfn.XLOOKUP($L681,#REF!,#REF!, ""), 0)</f>
        <v>#REF!</v>
      </c>
      <c r="AD681" s="1" t="e">
        <f>_xlfn.XLOOKUP($L681,Pos!$A:$A,Pos!T:T,_xlfn.XLOOKUP($L681,#REF!,#REF!, ""), 0)</f>
        <v>#REF!</v>
      </c>
      <c r="AE681" s="1" t="e">
        <f>_xlfn.XLOOKUP($L681,Pos!$A:$A,Pos!U:U,_xlfn.XLOOKUP($L681,#REF!,#REF!, ""), 0)</f>
        <v>#REF!</v>
      </c>
      <c r="AF681" s="1" t="e">
        <f>_xlfn.XLOOKUP($L681,Pos!$A:$A,Pos!V:V,_xlfn.XLOOKUP($L681,#REF!,#REF!, ""), 0)</f>
        <v>#REF!</v>
      </c>
      <c r="AG681" s="1" t="e">
        <f>_xlfn.XLOOKUP($L681,Pos!$A:$A,Pos!W:W,_xlfn.XLOOKUP($L681,#REF!,#REF!, ""), 0)</f>
        <v>#REF!</v>
      </c>
      <c r="AH681" s="1" t="e">
        <f>_xlfn.XLOOKUP($L681,Pos!$A:$A,Pos!X:X,_xlfn.XLOOKUP($L681,#REF!,#REF!, ""), 0)</f>
        <v>#REF!</v>
      </c>
      <c r="AI681" s="1" t="e">
        <f>_xlfn.XLOOKUP($L681,Pos!$A:$A,Pos!Y:Y,_xlfn.XLOOKUP($L681,#REF!,#REF!, ""), 0)</f>
        <v>#REF!</v>
      </c>
      <c r="AJ681" s="1" t="e">
        <f>_xlfn.XLOOKUP($L681,Pos!$A:$A,Pos!Z:Z,_xlfn.XLOOKUP($L681,#REF!,#REF!, ""), 0)</f>
        <v>#REF!</v>
      </c>
      <c r="AK681" s="1" t="e">
        <f>_xlfn.XLOOKUP($L681,Pos!$A:$A,Pos!AA:AA,_xlfn.XLOOKUP($L681,#REF!,#REF!, ""), 0)</f>
        <v>#REF!</v>
      </c>
      <c r="AL681" s="1" t="e">
        <f>_xlfn.XLOOKUP($L681,Pos!$A:$A,Pos!AB:AB,_xlfn.XLOOKUP($L681,#REF!,#REF!, ""), 0)</f>
        <v>#REF!</v>
      </c>
      <c r="AM681" s="1" t="e">
        <f>_xlfn.XLOOKUP($L681,Pos!$A:$A,Pos!AC:AC,_xlfn.XLOOKUP($L681,#REF!,#REF!, ""), 0)</f>
        <v>#REF!</v>
      </c>
      <c r="AN681" s="1" t="e">
        <f>_xlfn.XLOOKUP($L681,Pos!$A:$A,Pos!AD:AD,_xlfn.XLOOKUP($L681,#REF!,#REF!, ""), 0)</f>
        <v>#REF!</v>
      </c>
      <c r="AO681" s="1" t="e">
        <f>_xlfn.XLOOKUP($L681,Pos!$A:$A,Pos!AE:AE,_xlfn.XLOOKUP($L681,#REF!,#REF!, ""), 0)</f>
        <v>#REF!</v>
      </c>
      <c r="AP681" s="1" t="e">
        <f>_xlfn.XLOOKUP($L681,Pos!$A:$A,Pos!AF:AF,_xlfn.XLOOKUP($L681,#REF!,#REF!, ""), 0)</f>
        <v>#REF!</v>
      </c>
      <c r="AQ681" s="1" t="e">
        <f>_xlfn.XLOOKUP($L681,Pos!$A:$A,Pos!AG:AG,_xlfn.XLOOKUP($L681,#REF!,#REF!, ""), 0)</f>
        <v>#REF!</v>
      </c>
      <c r="AR681" s="1" t="e">
        <f>_xlfn.XLOOKUP($L681,Pos!$A:$A,Pos!AH:AH,_xlfn.XLOOKUP($L681,#REF!,#REF!, ""), 0)</f>
        <v>#REF!</v>
      </c>
      <c r="AS681" s="1" t="e">
        <f>_xlfn.XLOOKUP($L681,Pos!$A:$A,Pos!AI:AI,_xlfn.XLOOKUP($L681,#REF!,#REF!, ""), 0)</f>
        <v>#REF!</v>
      </c>
      <c r="AT681" s="1" t="e">
        <f>_xlfn.XLOOKUP($L681,Pos!$A:$A,Pos!AJ:AJ,_xlfn.XLOOKUP($L681,#REF!,#REF!, ""), 0)</f>
        <v>#REF!</v>
      </c>
      <c r="AU681" s="1" t="e">
        <f>_xlfn.XLOOKUP($L681,Pos!$A:$A,Pos!AK:AK,_xlfn.XLOOKUP($L681,#REF!,#REF!, ""), 0)</f>
        <v>#REF!</v>
      </c>
      <c r="AV681" s="1" t="e">
        <f>_xlfn.XLOOKUP($L681,Pos!$A:$A,Pos!AL:AL,_xlfn.XLOOKUP($L681,#REF!,#REF!, ""), 0)</f>
        <v>#REF!</v>
      </c>
      <c r="AW681" s="1" t="e">
        <f>_xlfn.XLOOKUP($L681,Pos!$A:$A,Pos!AM:AM,_xlfn.XLOOKUP($L681,#REF!,#REF!, ""), 0)</f>
        <v>#REF!</v>
      </c>
      <c r="AX681" s="1" t="e">
        <f>_xlfn.XLOOKUP($L681,Pos!$A:$A,Pos!AN:AN,_xlfn.XLOOKUP($L681,#REF!,#REF!, ""), 0)</f>
        <v>#REF!</v>
      </c>
      <c r="AY681" s="1" t="e">
        <f>_xlfn.XLOOKUP($L681,Pos!$A:$A,Pos!AO:AO,_xlfn.XLOOKUP($L681,#REF!,#REF!, ""), 0)</f>
        <v>#REF!</v>
      </c>
      <c r="AZ681" s="7" t="str">
        <f t="shared" si="199"/>
        <v>OUT</v>
      </c>
      <c r="BA681" s="1">
        <f>IF(OR(_xlfn.XLOOKUP(L681,Pos!B:B,Pos!L:L,FALSE)="ESG Reason",_xlfn.XLOOKUP(L681,Pos!B:B,Pos!L:L,FALSE)="Blacklisted"),1,0)</f>
        <v>0</v>
      </c>
      <c r="BC681" s="11">
        <v>8.528761252779739E-11</v>
      </c>
      <c r="BD681" s="11">
        <f>_xlfn.XLOOKUP($L681,Pos!$B:$B,Pos!H:H,0, 0)</f>
        <v>0</v>
      </c>
      <c r="BE681" s="11">
        <f>_xlfn.XLOOKUP($L681,Pos!$B:$B,Pos!I:I,0, 0)</f>
        <v>2.8932907495944952E-4</v>
      </c>
      <c r="BF681" s="18">
        <f t="shared" si="200"/>
        <v>2.8932907495944952E-4</v>
      </c>
      <c r="BG681" s="1">
        <f t="shared" si="201"/>
        <v>2</v>
      </c>
      <c r="BH681" s="1">
        <f t="shared" si="202"/>
        <v>6</v>
      </c>
      <c r="BI681" s="18">
        <f t="shared" si="203"/>
        <v>8.528761252779739E-11</v>
      </c>
      <c r="BJ681" s="3">
        <f t="shared" si="204"/>
        <v>0</v>
      </c>
      <c r="BK681" s="18">
        <f t="shared" si="205"/>
        <v>0</v>
      </c>
    </row>
    <row r="682" spans="3:63" x14ac:dyDescent="0.25">
      <c r="C682" s="3"/>
      <c r="D682" s="3"/>
      <c r="E682" s="3"/>
      <c r="F682" s="3"/>
      <c r="G682" s="51" t="s">
        <v>625</v>
      </c>
      <c r="H682" s="8" t="str">
        <f t="shared" si="195"/>
        <v>0%North America</v>
      </c>
      <c r="I682" s="11" cm="1">
        <f t="array" ref="I682">IF(
   AZ682 = "OUT", 0,IF(
   BD682 &gt;= LARGE(IF(ISNUMBER(BD:BD), BD:BD), 3),
   BE682 - 0.001,
   IF(BE682 &gt;=VLOOKUP(P682,mapping!$A:$B,2,FALSE), BE682,VLOOKUP(P682,mapping!$A$2:$B$8,2,FALSE))
))</f>
        <v>0</v>
      </c>
      <c r="J682" s="11" cm="1">
        <f t="array" ref="J682">IF(
    AZ682="OUT",0,IF(IF(
                      BD682&gt;=LARGE(IF(ISNUMBER(BD:BD),BD:BD),3),
                      BE682+0.001,
                      VLOOKUP(H682,mapping!$D:$E,2,FALSE)
                      )&gt;I682,
                   IF(
                      BD682&gt;=LARGE(IF(ISNUMBER(BD:BD),BD:BD),3),
                      BE682+0.001,
                      VLOOKUP(H682,mapping!$D:$E,2,FALSE)
                      ),
                   I682+0.002))</f>
        <v>0</v>
      </c>
      <c r="K682" s="8">
        <f t="shared" si="196"/>
        <v>2.8898722300156729E-4</v>
      </c>
      <c r="L682" s="1" t="str">
        <f>Pos!B1025</f>
        <v>US40434L1052</v>
      </c>
      <c r="M682" s="1" t="str">
        <f>_xlfn.XLOOKUP($L682,Pos!B:B,Pos!D:D,, 0)</f>
        <v>HP Inc.</v>
      </c>
      <c r="N682" s="1" t="str">
        <f>_xlfn.XLOOKUP($L682,Pos!B:B,Pos!E:E,, 0)</f>
        <v>Technology</v>
      </c>
      <c r="O682" s="1" t="str">
        <f t="shared" si="197"/>
        <v>Technology_North America</v>
      </c>
      <c r="P682" s="1" t="str">
        <f>_xlfn.XLOOKUP($L682,Pos!B:B,Pos!F:F,, 0)</f>
        <v>North America</v>
      </c>
      <c r="Q682" s="1">
        <v>0</v>
      </c>
      <c r="R682" s="9">
        <f>_xlfn.XLOOKUP($L682,Pos!$B:$B,Pos!N:N,0, 0)</f>
        <v>8.0299999999999994</v>
      </c>
      <c r="S682" s="9">
        <f>_xlfn.XLOOKUP($L682,Pos!$B:$B,Pos!O:O,0, 0)</f>
        <v>8.6449999999999996</v>
      </c>
      <c r="T682" s="9">
        <f>_xlfn.XLOOKUP($L682,Pos!$B:$B,Pos!P:P,0, 0)</f>
        <v>4.4666670000000002</v>
      </c>
      <c r="U682" s="9">
        <f>_xlfn.XLOOKUP($L682,Pos!$B:$B,Pos!Q:Q,0, 0)</f>
        <v>0.1</v>
      </c>
      <c r="V682" s="9">
        <f>_xlfn.XLOOKUP($L682,Pos!$B:$B,Pos!R:R,0, 0)</f>
        <v>6.1333330000000004</v>
      </c>
      <c r="W682" s="9">
        <f>_xlfn.XLOOKUP($L682,Pos!$B:$B,Pos!S:S,0, 0)</f>
        <v>0.72833340000000002</v>
      </c>
      <c r="X682" s="9" t="str">
        <f>_xlfn.XLOOKUP($L682,Pos!$B:$B,Pos!J:J,0, 0)</f>
        <v>Hold</v>
      </c>
      <c r="Y682" s="1">
        <v>0</v>
      </c>
      <c r="Z682" s="1">
        <v>0</v>
      </c>
      <c r="AA682" s="1">
        <f t="shared" si="198"/>
        <v>0</v>
      </c>
      <c r="AB682" s="9">
        <f>_xlfn.XLOOKUP(L682,Pos!B:B,Pos!K:K,-1,0)</f>
        <v>2.68041237113402</v>
      </c>
      <c r="AC682" s="1" t="e">
        <f>_xlfn.XLOOKUP($L682,Pos!$A:$A,Pos!S:S,_xlfn.XLOOKUP($L682,#REF!,#REF!, ""), 0)</f>
        <v>#REF!</v>
      </c>
      <c r="AD682" s="1" t="e">
        <f>_xlfn.XLOOKUP($L682,Pos!$A:$A,Pos!T:T,_xlfn.XLOOKUP($L682,#REF!,#REF!, ""), 0)</f>
        <v>#REF!</v>
      </c>
      <c r="AE682" s="1" t="e">
        <f>_xlfn.XLOOKUP($L682,Pos!$A:$A,Pos!U:U,_xlfn.XLOOKUP($L682,#REF!,#REF!, ""), 0)</f>
        <v>#REF!</v>
      </c>
      <c r="AF682" s="1" t="e">
        <f>_xlfn.XLOOKUP($L682,Pos!$A:$A,Pos!V:V,_xlfn.XLOOKUP($L682,#REF!,#REF!, ""), 0)</f>
        <v>#REF!</v>
      </c>
      <c r="AG682" s="1" t="e">
        <f>_xlfn.XLOOKUP($L682,Pos!$A:$A,Pos!W:W,_xlfn.XLOOKUP($L682,#REF!,#REF!, ""), 0)</f>
        <v>#REF!</v>
      </c>
      <c r="AH682" s="1" t="e">
        <f>_xlfn.XLOOKUP($L682,Pos!$A:$A,Pos!X:X,_xlfn.XLOOKUP($L682,#REF!,#REF!, ""), 0)</f>
        <v>#REF!</v>
      </c>
      <c r="AI682" s="1" t="e">
        <f>_xlfn.XLOOKUP($L682,Pos!$A:$A,Pos!Y:Y,_xlfn.XLOOKUP($L682,#REF!,#REF!, ""), 0)</f>
        <v>#REF!</v>
      </c>
      <c r="AJ682" s="1" t="e">
        <f>_xlfn.XLOOKUP($L682,Pos!$A:$A,Pos!Z:Z,_xlfn.XLOOKUP($L682,#REF!,#REF!, ""), 0)</f>
        <v>#REF!</v>
      </c>
      <c r="AK682" s="1" t="e">
        <f>_xlfn.XLOOKUP($L682,Pos!$A:$A,Pos!AA:AA,_xlfn.XLOOKUP($L682,#REF!,#REF!, ""), 0)</f>
        <v>#REF!</v>
      </c>
      <c r="AL682" s="1" t="e">
        <f>_xlfn.XLOOKUP($L682,Pos!$A:$A,Pos!AB:AB,_xlfn.XLOOKUP($L682,#REF!,#REF!, ""), 0)</f>
        <v>#REF!</v>
      </c>
      <c r="AM682" s="1" t="e">
        <f>_xlfn.XLOOKUP($L682,Pos!$A:$A,Pos!AC:AC,_xlfn.XLOOKUP($L682,#REF!,#REF!, ""), 0)</f>
        <v>#REF!</v>
      </c>
      <c r="AN682" s="1" t="e">
        <f>_xlfn.XLOOKUP($L682,Pos!$A:$A,Pos!AD:AD,_xlfn.XLOOKUP($L682,#REF!,#REF!, ""), 0)</f>
        <v>#REF!</v>
      </c>
      <c r="AO682" s="1" t="e">
        <f>_xlfn.XLOOKUP($L682,Pos!$A:$A,Pos!AE:AE,_xlfn.XLOOKUP($L682,#REF!,#REF!, ""), 0)</f>
        <v>#REF!</v>
      </c>
      <c r="AP682" s="1" t="e">
        <f>_xlfn.XLOOKUP($L682,Pos!$A:$A,Pos!AF:AF,_xlfn.XLOOKUP($L682,#REF!,#REF!, ""), 0)</f>
        <v>#REF!</v>
      </c>
      <c r="AQ682" s="1" t="e">
        <f>_xlfn.XLOOKUP($L682,Pos!$A:$A,Pos!AG:AG,_xlfn.XLOOKUP($L682,#REF!,#REF!, ""), 0)</f>
        <v>#REF!</v>
      </c>
      <c r="AR682" s="1" t="e">
        <f>_xlfn.XLOOKUP($L682,Pos!$A:$A,Pos!AH:AH,_xlfn.XLOOKUP($L682,#REF!,#REF!, ""), 0)</f>
        <v>#REF!</v>
      </c>
      <c r="AS682" s="1" t="e">
        <f>_xlfn.XLOOKUP($L682,Pos!$A:$A,Pos!AI:AI,_xlfn.XLOOKUP($L682,#REF!,#REF!, ""), 0)</f>
        <v>#REF!</v>
      </c>
      <c r="AT682" s="1" t="e">
        <f>_xlfn.XLOOKUP($L682,Pos!$A:$A,Pos!AJ:AJ,_xlfn.XLOOKUP($L682,#REF!,#REF!, ""), 0)</f>
        <v>#REF!</v>
      </c>
      <c r="AU682" s="1" t="e">
        <f>_xlfn.XLOOKUP($L682,Pos!$A:$A,Pos!AK:AK,_xlfn.XLOOKUP($L682,#REF!,#REF!, ""), 0)</f>
        <v>#REF!</v>
      </c>
      <c r="AV682" s="1" t="e">
        <f>_xlfn.XLOOKUP($L682,Pos!$A:$A,Pos!AL:AL,_xlfn.XLOOKUP($L682,#REF!,#REF!, ""), 0)</f>
        <v>#REF!</v>
      </c>
      <c r="AW682" s="1" t="e">
        <f>_xlfn.XLOOKUP($L682,Pos!$A:$A,Pos!AM:AM,_xlfn.XLOOKUP($L682,#REF!,#REF!, ""), 0)</f>
        <v>#REF!</v>
      </c>
      <c r="AX682" s="1" t="e">
        <f>_xlfn.XLOOKUP($L682,Pos!$A:$A,Pos!AN:AN,_xlfn.XLOOKUP($L682,#REF!,#REF!, ""), 0)</f>
        <v>#REF!</v>
      </c>
      <c r="AY682" s="1" t="e">
        <f>_xlfn.XLOOKUP($L682,Pos!$A:$A,Pos!AO:AO,_xlfn.XLOOKUP($L682,#REF!,#REF!, ""), 0)</f>
        <v>#REF!</v>
      </c>
      <c r="AZ682" s="7" t="str">
        <f t="shared" si="199"/>
        <v>OUT</v>
      </c>
      <c r="BA682" s="1">
        <f>IF(OR(_xlfn.XLOOKUP(L682,Pos!B:B,Pos!L:L,FALSE)="ESG Reason",_xlfn.XLOOKUP(L682,Pos!B:B,Pos!L:L,FALSE)="Blacklisted"),1,0)</f>
        <v>0</v>
      </c>
      <c r="BC682" s="11">
        <v>1.9841977164197891E-10</v>
      </c>
      <c r="BD682" s="11">
        <f>_xlfn.XLOOKUP($L682,Pos!$B:$B,Pos!H:H,0, 0)</f>
        <v>0</v>
      </c>
      <c r="BE682" s="11">
        <f>_xlfn.XLOOKUP($L682,Pos!$B:$B,Pos!I:I,0, 0)</f>
        <v>2.8898722300156729E-4</v>
      </c>
      <c r="BF682" s="18">
        <f t="shared" si="200"/>
        <v>2.8898722300156729E-4</v>
      </c>
      <c r="BG682" s="1">
        <f t="shared" si="201"/>
        <v>1</v>
      </c>
      <c r="BH682" s="1">
        <f t="shared" si="202"/>
        <v>35</v>
      </c>
      <c r="BI682" s="18">
        <f t="shared" si="203"/>
        <v>1.9841977164197891E-10</v>
      </c>
      <c r="BJ682" s="3">
        <f t="shared" si="204"/>
        <v>0</v>
      </c>
      <c r="BK682" s="18">
        <f t="shared" si="205"/>
        <v>0</v>
      </c>
    </row>
    <row r="683" spans="3:63" x14ac:dyDescent="0.25">
      <c r="C683" s="3"/>
      <c r="D683" s="3"/>
      <c r="E683" s="3"/>
      <c r="F683" s="3"/>
      <c r="G683" s="51" t="s">
        <v>631</v>
      </c>
      <c r="H683" s="8" t="str">
        <f t="shared" si="195"/>
        <v>0%North America</v>
      </c>
      <c r="I683" s="11" cm="1">
        <f t="array" ref="I683">IF(
   AZ683 = "OUT", 0,IF(
   BD683 &gt;= LARGE(IF(ISNUMBER(BD:BD), BD:BD), 3),
   BE683 - 0.001,
   IF(BE683 &gt;=VLOOKUP(P683,mapping!$A:$B,2,FALSE), BE683,VLOOKUP(P683,mapping!$A$2:$B$8,2,FALSE))
))</f>
        <v>0</v>
      </c>
      <c r="J683" s="11" cm="1">
        <f t="array" ref="J683">IF(
    AZ683="OUT",0,IF(IF(
                      BD683&gt;=LARGE(IF(ISNUMBER(BD:BD),BD:BD),3),
                      BE683+0.001,
                      VLOOKUP(H683,mapping!$D:$E,2,FALSE)
                      )&gt;I683,
                   IF(
                      BD683&gt;=LARGE(IF(ISNUMBER(BD:BD),BD:BD),3),
                      BE683+0.001,
                      VLOOKUP(H683,mapping!$D:$E,2,FALSE)
                      ),
                   I683+0.002))</f>
        <v>0</v>
      </c>
      <c r="K683" s="8">
        <f t="shared" si="196"/>
        <v>2.8774873476445349E-4</v>
      </c>
      <c r="L683" s="1" t="str">
        <f>Pos!B874</f>
        <v>US1152361010</v>
      </c>
      <c r="M683" s="1" t="str">
        <f>_xlfn.XLOOKUP($L683,Pos!B:B,Pos!D:D,, 0)</f>
        <v>Brown &amp; Brown, Inc.</v>
      </c>
      <c r="N683" s="1" t="str">
        <f>_xlfn.XLOOKUP($L683,Pos!B:B,Pos!E:E,, 0)</f>
        <v>Insurance</v>
      </c>
      <c r="O683" s="1" t="str">
        <f t="shared" si="197"/>
        <v>Insurance_North America</v>
      </c>
      <c r="P683" s="1" t="str">
        <f>_xlfn.XLOOKUP($L683,Pos!B:B,Pos!F:F,, 0)</f>
        <v>North America</v>
      </c>
      <c r="Q683" s="1">
        <v>0</v>
      </c>
      <c r="R683" s="9">
        <f>_xlfn.XLOOKUP($L683,Pos!$B:$B,Pos!N:N,0, 0)</f>
        <v>3.36</v>
      </c>
      <c r="S683" s="9">
        <f>_xlfn.XLOOKUP($L683,Pos!$B:$B,Pos!O:O,0, 0)</f>
        <v>2.84</v>
      </c>
      <c r="T683" s="9">
        <f>_xlfn.XLOOKUP($L683,Pos!$B:$B,Pos!P:P,0, 0)</f>
        <v>5.2</v>
      </c>
      <c r="U683" s="9">
        <f>_xlfn.XLOOKUP($L683,Pos!$B:$B,Pos!Q:Q,0, 0)</f>
        <v>0.6</v>
      </c>
      <c r="V683" s="9">
        <f>_xlfn.XLOOKUP($L683,Pos!$B:$B,Pos!R:R,0, 0)</f>
        <v>3.3</v>
      </c>
      <c r="W683" s="9">
        <f>_xlfn.XLOOKUP($L683,Pos!$B:$B,Pos!S:S,0, 0)</f>
        <v>5.6966669999999997</v>
      </c>
      <c r="X683" s="9" t="str">
        <f>_xlfn.XLOOKUP($L683,Pos!$B:$B,Pos!J:J,0, 0)</f>
        <v>Hold</v>
      </c>
      <c r="Y683" s="1">
        <v>0</v>
      </c>
      <c r="Z683" s="1">
        <v>0</v>
      </c>
      <c r="AA683" s="1">
        <f t="shared" si="198"/>
        <v>0</v>
      </c>
      <c r="AB683" s="9">
        <f>_xlfn.XLOOKUP(L683,Pos!B:B,Pos!K:K,-1,0)</f>
        <v>0.86956521739130432</v>
      </c>
      <c r="AC683" s="1" t="e">
        <f>_xlfn.XLOOKUP($L683,Pos!$A:$A,Pos!S:S,_xlfn.XLOOKUP($L683,#REF!,#REF!, ""), 0)</f>
        <v>#REF!</v>
      </c>
      <c r="AD683" s="1" t="e">
        <f>_xlfn.XLOOKUP($L683,Pos!$A:$A,Pos!T:T,_xlfn.XLOOKUP($L683,#REF!,#REF!, ""), 0)</f>
        <v>#REF!</v>
      </c>
      <c r="AE683" s="1" t="e">
        <f>_xlfn.XLOOKUP($L683,Pos!$A:$A,Pos!U:U,_xlfn.XLOOKUP($L683,#REF!,#REF!, ""), 0)</f>
        <v>#REF!</v>
      </c>
      <c r="AF683" s="1" t="e">
        <f>_xlfn.XLOOKUP($L683,Pos!$A:$A,Pos!V:V,_xlfn.XLOOKUP($L683,#REF!,#REF!, ""), 0)</f>
        <v>#REF!</v>
      </c>
      <c r="AG683" s="1" t="e">
        <f>_xlfn.XLOOKUP($L683,Pos!$A:$A,Pos!W:W,_xlfn.XLOOKUP($L683,#REF!,#REF!, ""), 0)</f>
        <v>#REF!</v>
      </c>
      <c r="AH683" s="1" t="e">
        <f>_xlfn.XLOOKUP($L683,Pos!$A:$A,Pos!X:X,_xlfn.XLOOKUP($L683,#REF!,#REF!, ""), 0)</f>
        <v>#REF!</v>
      </c>
      <c r="AI683" s="1" t="e">
        <f>_xlfn.XLOOKUP($L683,Pos!$A:$A,Pos!Y:Y,_xlfn.XLOOKUP($L683,#REF!,#REF!, ""), 0)</f>
        <v>#REF!</v>
      </c>
      <c r="AJ683" s="1" t="e">
        <f>_xlfn.XLOOKUP($L683,Pos!$A:$A,Pos!Z:Z,_xlfn.XLOOKUP($L683,#REF!,#REF!, ""), 0)</f>
        <v>#REF!</v>
      </c>
      <c r="AK683" s="1" t="e">
        <f>_xlfn.XLOOKUP($L683,Pos!$A:$A,Pos!AA:AA,_xlfn.XLOOKUP($L683,#REF!,#REF!, ""), 0)</f>
        <v>#REF!</v>
      </c>
      <c r="AL683" s="1" t="e">
        <f>_xlfn.XLOOKUP($L683,Pos!$A:$A,Pos!AB:AB,_xlfn.XLOOKUP($L683,#REF!,#REF!, ""), 0)</f>
        <v>#REF!</v>
      </c>
      <c r="AM683" s="1" t="e">
        <f>_xlfn.XLOOKUP($L683,Pos!$A:$A,Pos!AC:AC,_xlfn.XLOOKUP($L683,#REF!,#REF!, ""), 0)</f>
        <v>#REF!</v>
      </c>
      <c r="AN683" s="1" t="e">
        <f>_xlfn.XLOOKUP($L683,Pos!$A:$A,Pos!AD:AD,_xlfn.XLOOKUP($L683,#REF!,#REF!, ""), 0)</f>
        <v>#REF!</v>
      </c>
      <c r="AO683" s="1" t="e">
        <f>_xlfn.XLOOKUP($L683,Pos!$A:$A,Pos!AE:AE,_xlfn.XLOOKUP($L683,#REF!,#REF!, ""), 0)</f>
        <v>#REF!</v>
      </c>
      <c r="AP683" s="1" t="e">
        <f>_xlfn.XLOOKUP($L683,Pos!$A:$A,Pos!AF:AF,_xlfn.XLOOKUP($L683,#REF!,#REF!, ""), 0)</f>
        <v>#REF!</v>
      </c>
      <c r="AQ683" s="1" t="e">
        <f>_xlfn.XLOOKUP($L683,Pos!$A:$A,Pos!AG:AG,_xlfn.XLOOKUP($L683,#REF!,#REF!, ""), 0)</f>
        <v>#REF!</v>
      </c>
      <c r="AR683" s="1" t="e">
        <f>_xlfn.XLOOKUP($L683,Pos!$A:$A,Pos!AH:AH,_xlfn.XLOOKUP($L683,#REF!,#REF!, ""), 0)</f>
        <v>#REF!</v>
      </c>
      <c r="AS683" s="1" t="e">
        <f>_xlfn.XLOOKUP($L683,Pos!$A:$A,Pos!AI:AI,_xlfn.XLOOKUP($L683,#REF!,#REF!, ""), 0)</f>
        <v>#REF!</v>
      </c>
      <c r="AT683" s="1" t="e">
        <f>_xlfn.XLOOKUP($L683,Pos!$A:$A,Pos!AJ:AJ,_xlfn.XLOOKUP($L683,#REF!,#REF!, ""), 0)</f>
        <v>#REF!</v>
      </c>
      <c r="AU683" s="1" t="e">
        <f>_xlfn.XLOOKUP($L683,Pos!$A:$A,Pos!AK:AK,_xlfn.XLOOKUP($L683,#REF!,#REF!, ""), 0)</f>
        <v>#REF!</v>
      </c>
      <c r="AV683" s="1" t="e">
        <f>_xlfn.XLOOKUP($L683,Pos!$A:$A,Pos!AL:AL,_xlfn.XLOOKUP($L683,#REF!,#REF!, ""), 0)</f>
        <v>#REF!</v>
      </c>
      <c r="AW683" s="1" t="e">
        <f>_xlfn.XLOOKUP($L683,Pos!$A:$A,Pos!AM:AM,_xlfn.XLOOKUP($L683,#REF!,#REF!, ""), 0)</f>
        <v>#REF!</v>
      </c>
      <c r="AX683" s="1" t="e">
        <f>_xlfn.XLOOKUP($L683,Pos!$A:$A,Pos!AN:AN,_xlfn.XLOOKUP($L683,#REF!,#REF!, ""), 0)</f>
        <v>#REF!</v>
      </c>
      <c r="AY683" s="1" t="e">
        <f>_xlfn.XLOOKUP($L683,Pos!$A:$A,Pos!AO:AO,_xlfn.XLOOKUP($L683,#REF!,#REF!, ""), 0)</f>
        <v>#REF!</v>
      </c>
      <c r="AZ683" s="7" t="str">
        <f t="shared" si="199"/>
        <v>OUT</v>
      </c>
      <c r="BA683" s="1">
        <f>IF(OR(_xlfn.XLOOKUP(L683,Pos!B:B,Pos!L:L,FALSE)="ESG Reason",_xlfn.XLOOKUP(L683,Pos!B:B,Pos!L:L,FALSE)="Blacklisted"),1,0)</f>
        <v>1</v>
      </c>
      <c r="BC683" s="11">
        <v>9.1408940145658188E-11</v>
      </c>
      <c r="BD683" s="11">
        <f>_xlfn.XLOOKUP($L683,Pos!$B:$B,Pos!H:H,0, 0)</f>
        <v>0</v>
      </c>
      <c r="BE683" s="11">
        <f>_xlfn.XLOOKUP($L683,Pos!$B:$B,Pos!I:I,0, 0)</f>
        <v>2.8774873476445349E-4</v>
      </c>
      <c r="BF683" s="18">
        <f t="shared" si="200"/>
        <v>2.8774873476445349E-4</v>
      </c>
      <c r="BG683" s="1">
        <f t="shared" si="201"/>
        <v>1</v>
      </c>
      <c r="BH683" s="1">
        <f t="shared" si="202"/>
        <v>30</v>
      </c>
      <c r="BI683" s="18">
        <f t="shared" si="203"/>
        <v>9.1408940145658188E-11</v>
      </c>
      <c r="BJ683" s="3">
        <f t="shared" si="204"/>
        <v>0</v>
      </c>
      <c r="BK683" s="18">
        <f t="shared" si="205"/>
        <v>0</v>
      </c>
    </row>
    <row r="684" spans="3:63" x14ac:dyDescent="0.25">
      <c r="C684" s="3"/>
      <c r="D684" s="3"/>
      <c r="E684" s="3"/>
      <c r="F684" s="3"/>
      <c r="G684" s="51" t="s">
        <v>633</v>
      </c>
      <c r="H684" s="8" t="str">
        <f t="shared" si="195"/>
        <v>0%North America</v>
      </c>
      <c r="I684" s="11" cm="1">
        <f t="array" ref="I684">IF(
   AZ684 = "OUT", 0,IF(
   BD684 &gt;= LARGE(IF(ISNUMBER(BD:BD), BD:BD), 3),
   BE684 - 0.001,
   IF(BE684 &gt;=VLOOKUP(P684,mapping!$A:$B,2,FALSE), BE684,VLOOKUP(P684,mapping!$A$2:$B$8,2,FALSE))
))</f>
        <v>0</v>
      </c>
      <c r="J684" s="11" cm="1">
        <f t="array" ref="J684">IF(
    AZ684="OUT",0,IF(IF(
                      BD684&gt;=LARGE(IF(ISNUMBER(BD:BD),BD:BD),3),
                      BE684+0.001,
                      VLOOKUP(H684,mapping!$D:$E,2,FALSE)
                      )&gt;I684,
                   IF(
                      BD684&gt;=LARGE(IF(ISNUMBER(BD:BD),BD:BD),3),
                      BE684+0.001,
                      VLOOKUP(H684,mapping!$D:$E,2,FALSE)
                      ),
                   I684+0.002))</f>
        <v>0</v>
      </c>
      <c r="K684" s="8">
        <f t="shared" si="196"/>
        <v>2.865336500844329E-4</v>
      </c>
      <c r="L684" s="1" t="str">
        <f>Pos!B910</f>
        <v>US1746101054</v>
      </c>
      <c r="M684" s="1" t="str">
        <f>_xlfn.XLOOKUP($L684,Pos!B:B,Pos!D:D,, 0)</f>
        <v>Citizens Financial Group, Inc.</v>
      </c>
      <c r="N684" s="1" t="str">
        <f>_xlfn.XLOOKUP($L684,Pos!B:B,Pos!E:E,, 0)</f>
        <v>Banks</v>
      </c>
      <c r="O684" s="1" t="str">
        <f t="shared" si="197"/>
        <v>Banks_North America</v>
      </c>
      <c r="P684" s="1" t="str">
        <f>_xlfn.XLOOKUP($L684,Pos!B:B,Pos!F:F,, 0)</f>
        <v>North America</v>
      </c>
      <c r="Q684" s="1">
        <v>0</v>
      </c>
      <c r="R684" s="9">
        <f>_xlfn.XLOOKUP($L684,Pos!$B:$B,Pos!N:N,0, 0)</f>
        <v>5.41</v>
      </c>
      <c r="S684" s="9">
        <f>_xlfn.XLOOKUP($L684,Pos!$B:$B,Pos!O:O,0, 0)</f>
        <v>6.5025000000000004</v>
      </c>
      <c r="T684" s="9">
        <f>_xlfn.XLOOKUP($L684,Pos!$B:$B,Pos!P:P,0, 0)</f>
        <v>1.75</v>
      </c>
      <c r="U684" s="9">
        <f>_xlfn.XLOOKUP($L684,Pos!$B:$B,Pos!Q:Q,0, 0)</f>
        <v>6.1</v>
      </c>
      <c r="V684" s="9">
        <f>_xlfn.XLOOKUP($L684,Pos!$B:$B,Pos!R:R,0, 0)</f>
        <v>2.3666670000000001</v>
      </c>
      <c r="W684" s="9">
        <f>_xlfn.XLOOKUP($L684,Pos!$B:$B,Pos!S:S,0, 0)</f>
        <v>4.4741669999999996</v>
      </c>
      <c r="X684" s="9" t="str">
        <f>_xlfn.XLOOKUP($L684,Pos!$B:$B,Pos!J:J,0, 0)</f>
        <v>Buy</v>
      </c>
      <c r="Y684" s="1">
        <v>0</v>
      </c>
      <c r="Z684" s="1">
        <v>0</v>
      </c>
      <c r="AA684" s="1">
        <f t="shared" si="198"/>
        <v>0</v>
      </c>
      <c r="AB684" s="9">
        <f>_xlfn.XLOOKUP(L684,Pos!B:B,Pos!K:K,-1,0)</f>
        <v>3.5714285714285721</v>
      </c>
      <c r="AC684" s="1" t="e">
        <f>_xlfn.XLOOKUP($L684,Pos!$A:$A,Pos!S:S,_xlfn.XLOOKUP($L684,#REF!,#REF!, ""), 0)</f>
        <v>#REF!</v>
      </c>
      <c r="AD684" s="1" t="e">
        <f>_xlfn.XLOOKUP($L684,Pos!$A:$A,Pos!T:T,_xlfn.XLOOKUP($L684,#REF!,#REF!, ""), 0)</f>
        <v>#REF!</v>
      </c>
      <c r="AE684" s="1" t="e">
        <f>_xlfn.XLOOKUP($L684,Pos!$A:$A,Pos!U:U,_xlfn.XLOOKUP($L684,#REF!,#REF!, ""), 0)</f>
        <v>#REF!</v>
      </c>
      <c r="AF684" s="1" t="e">
        <f>_xlfn.XLOOKUP($L684,Pos!$A:$A,Pos!V:V,_xlfn.XLOOKUP($L684,#REF!,#REF!, ""), 0)</f>
        <v>#REF!</v>
      </c>
      <c r="AG684" s="1" t="e">
        <f>_xlfn.XLOOKUP($L684,Pos!$A:$A,Pos!W:W,_xlfn.XLOOKUP($L684,#REF!,#REF!, ""), 0)</f>
        <v>#REF!</v>
      </c>
      <c r="AH684" s="1" t="e">
        <f>_xlfn.XLOOKUP($L684,Pos!$A:$A,Pos!X:X,_xlfn.XLOOKUP($L684,#REF!,#REF!, ""), 0)</f>
        <v>#REF!</v>
      </c>
      <c r="AI684" s="1" t="e">
        <f>_xlfn.XLOOKUP($L684,Pos!$A:$A,Pos!Y:Y,_xlfn.XLOOKUP($L684,#REF!,#REF!, ""), 0)</f>
        <v>#REF!</v>
      </c>
      <c r="AJ684" s="1" t="e">
        <f>_xlfn.XLOOKUP($L684,Pos!$A:$A,Pos!Z:Z,_xlfn.XLOOKUP($L684,#REF!,#REF!, ""), 0)</f>
        <v>#REF!</v>
      </c>
      <c r="AK684" s="1" t="e">
        <f>_xlfn.XLOOKUP($L684,Pos!$A:$A,Pos!AA:AA,_xlfn.XLOOKUP($L684,#REF!,#REF!, ""), 0)</f>
        <v>#REF!</v>
      </c>
      <c r="AL684" s="1" t="e">
        <f>_xlfn.XLOOKUP($L684,Pos!$A:$A,Pos!AB:AB,_xlfn.XLOOKUP($L684,#REF!,#REF!, ""), 0)</f>
        <v>#REF!</v>
      </c>
      <c r="AM684" s="1" t="e">
        <f>_xlfn.XLOOKUP($L684,Pos!$A:$A,Pos!AC:AC,_xlfn.XLOOKUP($L684,#REF!,#REF!, ""), 0)</f>
        <v>#REF!</v>
      </c>
      <c r="AN684" s="1" t="e">
        <f>_xlfn.XLOOKUP($L684,Pos!$A:$A,Pos!AD:AD,_xlfn.XLOOKUP($L684,#REF!,#REF!, ""), 0)</f>
        <v>#REF!</v>
      </c>
      <c r="AO684" s="1" t="e">
        <f>_xlfn.XLOOKUP($L684,Pos!$A:$A,Pos!AE:AE,_xlfn.XLOOKUP($L684,#REF!,#REF!, ""), 0)</f>
        <v>#REF!</v>
      </c>
      <c r="AP684" s="1" t="e">
        <f>_xlfn.XLOOKUP($L684,Pos!$A:$A,Pos!AF:AF,_xlfn.XLOOKUP($L684,#REF!,#REF!, ""), 0)</f>
        <v>#REF!</v>
      </c>
      <c r="AQ684" s="1" t="e">
        <f>_xlfn.XLOOKUP($L684,Pos!$A:$A,Pos!AG:AG,_xlfn.XLOOKUP($L684,#REF!,#REF!, ""), 0)</f>
        <v>#REF!</v>
      </c>
      <c r="AR684" s="1" t="e">
        <f>_xlfn.XLOOKUP($L684,Pos!$A:$A,Pos!AH:AH,_xlfn.XLOOKUP($L684,#REF!,#REF!, ""), 0)</f>
        <v>#REF!</v>
      </c>
      <c r="AS684" s="1" t="e">
        <f>_xlfn.XLOOKUP($L684,Pos!$A:$A,Pos!AI:AI,_xlfn.XLOOKUP($L684,#REF!,#REF!, ""), 0)</f>
        <v>#REF!</v>
      </c>
      <c r="AT684" s="1" t="e">
        <f>_xlfn.XLOOKUP($L684,Pos!$A:$A,Pos!AJ:AJ,_xlfn.XLOOKUP($L684,#REF!,#REF!, ""), 0)</f>
        <v>#REF!</v>
      </c>
      <c r="AU684" s="1" t="e">
        <f>_xlfn.XLOOKUP($L684,Pos!$A:$A,Pos!AK:AK,_xlfn.XLOOKUP($L684,#REF!,#REF!, ""), 0)</f>
        <v>#REF!</v>
      </c>
      <c r="AV684" s="1" t="e">
        <f>_xlfn.XLOOKUP($L684,Pos!$A:$A,Pos!AL:AL,_xlfn.XLOOKUP($L684,#REF!,#REF!, ""), 0)</f>
        <v>#REF!</v>
      </c>
      <c r="AW684" s="1" t="e">
        <f>_xlfn.XLOOKUP($L684,Pos!$A:$A,Pos!AM:AM,_xlfn.XLOOKUP($L684,#REF!,#REF!, ""), 0)</f>
        <v>#REF!</v>
      </c>
      <c r="AX684" s="1" t="e">
        <f>_xlfn.XLOOKUP($L684,Pos!$A:$A,Pos!AN:AN,_xlfn.XLOOKUP($L684,#REF!,#REF!, ""), 0)</f>
        <v>#REF!</v>
      </c>
      <c r="AY684" s="1" t="e">
        <f>_xlfn.XLOOKUP($L684,Pos!$A:$A,Pos!AO:AO,_xlfn.XLOOKUP($L684,#REF!,#REF!, ""), 0)</f>
        <v>#REF!</v>
      </c>
      <c r="AZ684" s="7" t="str">
        <f t="shared" si="199"/>
        <v>OUT</v>
      </c>
      <c r="BA684" s="1">
        <f>IF(OR(_xlfn.XLOOKUP(L684,Pos!B:B,Pos!L:L,FALSE)="ESG Reason",_xlfn.XLOOKUP(L684,Pos!B:B,Pos!L:L,FALSE)="Blacklisted"),1,0)</f>
        <v>0</v>
      </c>
      <c r="BC684" s="11">
        <v>1.8080508817765901E-10</v>
      </c>
      <c r="BD684" s="11">
        <f>_xlfn.XLOOKUP($L684,Pos!$B:$B,Pos!H:H,0, 0)</f>
        <v>0</v>
      </c>
      <c r="BE684" s="11">
        <f>_xlfn.XLOOKUP($L684,Pos!$B:$B,Pos!I:I,0, 0)</f>
        <v>2.865336500844329E-4</v>
      </c>
      <c r="BF684" s="18">
        <f t="shared" si="200"/>
        <v>2.865336500844329E-4</v>
      </c>
      <c r="BG684" s="1">
        <f t="shared" si="201"/>
        <v>1</v>
      </c>
      <c r="BH684" s="1">
        <f t="shared" si="202"/>
        <v>21</v>
      </c>
      <c r="BI684" s="18">
        <f t="shared" si="203"/>
        <v>1.8080508817765901E-10</v>
      </c>
      <c r="BJ684" s="3">
        <f t="shared" si="204"/>
        <v>0</v>
      </c>
      <c r="BK684" s="18">
        <f t="shared" si="205"/>
        <v>0</v>
      </c>
    </row>
    <row r="685" spans="3:63" x14ac:dyDescent="0.25">
      <c r="C685" s="3"/>
      <c r="D685" s="3"/>
      <c r="E685" s="3"/>
      <c r="F685" s="3"/>
      <c r="G685" s="51" t="s">
        <v>813</v>
      </c>
      <c r="H685" s="8" t="str">
        <f t="shared" si="195"/>
        <v>0%West Europe</v>
      </c>
      <c r="I685" s="11" cm="1">
        <f t="array" ref="I685">IF(
   AZ685 = "OUT", 0,IF(
   BD685 &gt;= LARGE(IF(ISNUMBER(BD:BD), BD:BD), 3),
   BE685 - 0.001,
   IF(BE685 &gt;=VLOOKUP(P685,mapping!$A:$B,2,FALSE), BE685,VLOOKUP(P685,mapping!$A$2:$B$8,2,FALSE))
))</f>
        <v>0</v>
      </c>
      <c r="J685" s="11" cm="1">
        <f t="array" ref="J685">IF(
    AZ685="OUT",0,IF(IF(
                      BD685&gt;=LARGE(IF(ISNUMBER(BD:BD),BD:BD),3),
                      BE685+0.001,
                      VLOOKUP(H685,mapping!$D:$E,2,FALSE)
                      )&gt;I685,
                   IF(
                      BD685&gt;=LARGE(IF(ISNUMBER(BD:BD),BD:BD),3),
                      BE685+0.001,
                      VLOOKUP(H685,mapping!$D:$E,2,FALSE)
                      ),
                   I685+0.002))</f>
        <v>0</v>
      </c>
      <c r="K685" s="8">
        <f t="shared" si="196"/>
        <v>2.8633633009388109E-4</v>
      </c>
      <c r="L685" s="1" t="str">
        <f>Pos!B171</f>
        <v>CH0024638196</v>
      </c>
      <c r="M685" s="1" t="str">
        <f>_xlfn.XLOOKUP($L685,Pos!B:B,Pos!D:D,, 0)</f>
        <v>Schindler Holding Ltd. Pref</v>
      </c>
      <c r="N685" s="1" t="str">
        <f>_xlfn.XLOOKUP($L685,Pos!B:B,Pos!E:E,, 0)</f>
        <v>Industrial Goods &amp; Services</v>
      </c>
      <c r="O685" s="1" t="str">
        <f t="shared" si="197"/>
        <v>Industrial Goods &amp; Services_West Europe</v>
      </c>
      <c r="P685" s="1" t="str">
        <f>_xlfn.XLOOKUP($L685,Pos!B:B,Pos!F:F,, 0)</f>
        <v>West Europe</v>
      </c>
      <c r="Q685" s="1">
        <v>0</v>
      </c>
      <c r="R685" s="9">
        <f>_xlfn.XLOOKUP($L685,Pos!$B:$B,Pos!N:N,0, 0)</f>
        <v>6.09</v>
      </c>
      <c r="S685" s="9">
        <f>_xlfn.XLOOKUP($L685,Pos!$B:$B,Pos!O:O,0, 0)</f>
        <v>3.055167</v>
      </c>
      <c r="T685" s="9">
        <f>_xlfn.XLOOKUP($L685,Pos!$B:$B,Pos!P:P,0, 0)</f>
        <v>6.9749999999999996</v>
      </c>
      <c r="U685" s="9">
        <f>_xlfn.XLOOKUP($L685,Pos!$B:$B,Pos!Q:Q,0, 0)</f>
        <v>6.8</v>
      </c>
      <c r="V685" s="9">
        <f>_xlfn.XLOOKUP($L685,Pos!$B:$B,Pos!R:R,0, 0)</f>
        <v>9.8000000000000007</v>
      </c>
      <c r="W685" s="9">
        <f>_xlfn.XLOOKUP($L685,Pos!$B:$B,Pos!S:S,0, 0)</f>
        <v>4.5483330000000004</v>
      </c>
      <c r="X685" s="9" t="str">
        <f>_xlfn.XLOOKUP($L685,Pos!$B:$B,Pos!J:J,0, 0)</f>
        <v>Hold</v>
      </c>
      <c r="Y685" s="1">
        <v>0</v>
      </c>
      <c r="Z685" s="1">
        <v>0</v>
      </c>
      <c r="AA685" s="1">
        <f t="shared" si="198"/>
        <v>0</v>
      </c>
      <c r="AB685" s="9">
        <f>_xlfn.XLOOKUP(L685,Pos!B:B,Pos!K:K,-1,0)</f>
        <v>5.0746268656716422</v>
      </c>
      <c r="AC685" s="1" t="e">
        <f>_xlfn.XLOOKUP($L685,Pos!$A:$A,Pos!S:S,_xlfn.XLOOKUP($L685,#REF!,#REF!, ""), 0)</f>
        <v>#REF!</v>
      </c>
      <c r="AD685" s="1" t="e">
        <f>_xlfn.XLOOKUP($L685,Pos!$A:$A,Pos!T:T,_xlfn.XLOOKUP($L685,#REF!,#REF!, ""), 0)</f>
        <v>#REF!</v>
      </c>
      <c r="AE685" s="1" t="e">
        <f>_xlfn.XLOOKUP($L685,Pos!$A:$A,Pos!U:U,_xlfn.XLOOKUP($L685,#REF!,#REF!, ""), 0)</f>
        <v>#REF!</v>
      </c>
      <c r="AF685" s="1" t="e">
        <f>_xlfn.XLOOKUP($L685,Pos!$A:$A,Pos!V:V,_xlfn.XLOOKUP($L685,#REF!,#REF!, ""), 0)</f>
        <v>#REF!</v>
      </c>
      <c r="AG685" s="1" t="e">
        <f>_xlfn.XLOOKUP($L685,Pos!$A:$A,Pos!W:W,_xlfn.XLOOKUP($L685,#REF!,#REF!, ""), 0)</f>
        <v>#REF!</v>
      </c>
      <c r="AH685" s="1" t="e">
        <f>_xlfn.XLOOKUP($L685,Pos!$A:$A,Pos!X:X,_xlfn.XLOOKUP($L685,#REF!,#REF!, ""), 0)</f>
        <v>#REF!</v>
      </c>
      <c r="AI685" s="1" t="e">
        <f>_xlfn.XLOOKUP($L685,Pos!$A:$A,Pos!Y:Y,_xlfn.XLOOKUP($L685,#REF!,#REF!, ""), 0)</f>
        <v>#REF!</v>
      </c>
      <c r="AJ685" s="1" t="e">
        <f>_xlfn.XLOOKUP($L685,Pos!$A:$A,Pos!Z:Z,_xlfn.XLOOKUP($L685,#REF!,#REF!, ""), 0)</f>
        <v>#REF!</v>
      </c>
      <c r="AK685" s="1" t="e">
        <f>_xlfn.XLOOKUP($L685,Pos!$A:$A,Pos!AA:AA,_xlfn.XLOOKUP($L685,#REF!,#REF!, ""), 0)</f>
        <v>#REF!</v>
      </c>
      <c r="AL685" s="1" t="e">
        <f>_xlfn.XLOOKUP($L685,Pos!$A:$A,Pos!AB:AB,_xlfn.XLOOKUP($L685,#REF!,#REF!, ""), 0)</f>
        <v>#REF!</v>
      </c>
      <c r="AM685" s="1" t="e">
        <f>_xlfn.XLOOKUP($L685,Pos!$A:$A,Pos!AC:AC,_xlfn.XLOOKUP($L685,#REF!,#REF!, ""), 0)</f>
        <v>#REF!</v>
      </c>
      <c r="AN685" s="1" t="e">
        <f>_xlfn.XLOOKUP($L685,Pos!$A:$A,Pos!AD:AD,_xlfn.XLOOKUP($L685,#REF!,#REF!, ""), 0)</f>
        <v>#REF!</v>
      </c>
      <c r="AO685" s="1" t="e">
        <f>_xlfn.XLOOKUP($L685,Pos!$A:$A,Pos!AE:AE,_xlfn.XLOOKUP($L685,#REF!,#REF!, ""), 0)</f>
        <v>#REF!</v>
      </c>
      <c r="AP685" s="1" t="e">
        <f>_xlfn.XLOOKUP($L685,Pos!$A:$A,Pos!AF:AF,_xlfn.XLOOKUP($L685,#REF!,#REF!, ""), 0)</f>
        <v>#REF!</v>
      </c>
      <c r="AQ685" s="1" t="e">
        <f>_xlfn.XLOOKUP($L685,Pos!$A:$A,Pos!AG:AG,_xlfn.XLOOKUP($L685,#REF!,#REF!, ""), 0)</f>
        <v>#REF!</v>
      </c>
      <c r="AR685" s="1" t="e">
        <f>_xlfn.XLOOKUP($L685,Pos!$A:$A,Pos!AH:AH,_xlfn.XLOOKUP($L685,#REF!,#REF!, ""), 0)</f>
        <v>#REF!</v>
      </c>
      <c r="AS685" s="1" t="e">
        <f>_xlfn.XLOOKUP($L685,Pos!$A:$A,Pos!AI:AI,_xlfn.XLOOKUP($L685,#REF!,#REF!, ""), 0)</f>
        <v>#REF!</v>
      </c>
      <c r="AT685" s="1" t="e">
        <f>_xlfn.XLOOKUP($L685,Pos!$A:$A,Pos!AJ:AJ,_xlfn.XLOOKUP($L685,#REF!,#REF!, ""), 0)</f>
        <v>#REF!</v>
      </c>
      <c r="AU685" s="1" t="e">
        <f>_xlfn.XLOOKUP($L685,Pos!$A:$A,Pos!AK:AK,_xlfn.XLOOKUP($L685,#REF!,#REF!, ""), 0)</f>
        <v>#REF!</v>
      </c>
      <c r="AV685" s="1" t="e">
        <f>_xlfn.XLOOKUP($L685,Pos!$A:$A,Pos!AL:AL,_xlfn.XLOOKUP($L685,#REF!,#REF!, ""), 0)</f>
        <v>#REF!</v>
      </c>
      <c r="AW685" s="1" t="e">
        <f>_xlfn.XLOOKUP($L685,Pos!$A:$A,Pos!AM:AM,_xlfn.XLOOKUP($L685,#REF!,#REF!, ""), 0)</f>
        <v>#REF!</v>
      </c>
      <c r="AX685" s="1" t="e">
        <f>_xlfn.XLOOKUP($L685,Pos!$A:$A,Pos!AN:AN,_xlfn.XLOOKUP($L685,#REF!,#REF!, ""), 0)</f>
        <v>#REF!</v>
      </c>
      <c r="AY685" s="1" t="e">
        <f>_xlfn.XLOOKUP($L685,Pos!$A:$A,Pos!AO:AO,_xlfn.XLOOKUP($L685,#REF!,#REF!, ""), 0)</f>
        <v>#REF!</v>
      </c>
      <c r="AZ685" s="7" t="str">
        <f t="shared" si="199"/>
        <v>OUT</v>
      </c>
      <c r="BA685" s="1">
        <f>IF(OR(_xlfn.XLOOKUP(L685,Pos!B:B,Pos!L:L,FALSE)="ESG Reason",_xlfn.XLOOKUP(L685,Pos!B:B,Pos!L:L,FALSE)="Blacklisted"),1,0)</f>
        <v>1</v>
      </c>
      <c r="BC685" s="11">
        <v>1.157027983298856E-10</v>
      </c>
      <c r="BD685" s="11">
        <f>_xlfn.XLOOKUP($L685,Pos!$B:$B,Pos!H:H,0, 0)</f>
        <v>0</v>
      </c>
      <c r="BE685" s="11">
        <f>_xlfn.XLOOKUP($L685,Pos!$B:$B,Pos!I:I,0, 0)</f>
        <v>2.8633633009388109E-4</v>
      </c>
      <c r="BF685" s="18">
        <f t="shared" si="200"/>
        <v>2.8633633009388109E-4</v>
      </c>
      <c r="BG685" s="1">
        <f t="shared" si="201"/>
        <v>2</v>
      </c>
      <c r="BH685" s="1">
        <f t="shared" si="202"/>
        <v>10</v>
      </c>
      <c r="BI685" s="18">
        <f t="shared" si="203"/>
        <v>1.157027983298856E-10</v>
      </c>
      <c r="BJ685" s="3">
        <f t="shared" si="204"/>
        <v>0</v>
      </c>
      <c r="BK685" s="18">
        <f t="shared" si="205"/>
        <v>0</v>
      </c>
    </row>
    <row r="686" spans="3:63" x14ac:dyDescent="0.25">
      <c r="C686" s="3"/>
      <c r="D686" s="3"/>
      <c r="E686" s="3"/>
      <c r="F686" s="3"/>
      <c r="G686" s="51" t="s">
        <v>622</v>
      </c>
      <c r="H686" s="8" t="str">
        <f t="shared" si="195"/>
        <v>0%North America</v>
      </c>
      <c r="I686" s="11" cm="1">
        <f t="array" ref="I686">IF(
   AZ686 = "OUT", 0,IF(
   BD686 &gt;= LARGE(IF(ISNUMBER(BD:BD), BD:BD), 3),
   BE686 - 0.001,
   IF(BE686 &gt;=VLOOKUP(P686,mapping!$A:$B,2,FALSE), BE686,VLOOKUP(P686,mapping!$A$2:$B$8,2,FALSE))
))</f>
        <v>0</v>
      </c>
      <c r="J686" s="11" cm="1">
        <f t="array" ref="J686">IF(
    AZ686="OUT",0,IF(IF(
                      BD686&gt;=LARGE(IF(ISNUMBER(BD:BD),BD:BD),3),
                      BE686+0.001,
                      VLOOKUP(H686,mapping!$D:$E,2,FALSE)
                      )&gt;I686,
                   IF(
                      BD686&gt;=LARGE(IF(ISNUMBER(BD:BD),BD:BD),3),
                      BE686+0.001,
                      VLOOKUP(H686,mapping!$D:$E,2,FALSE)
                      ),
                   I686+0.002))</f>
        <v>0</v>
      </c>
      <c r="K686" s="8">
        <f t="shared" si="196"/>
        <v>2.8612478794171129E-4</v>
      </c>
      <c r="L686" s="1" t="str">
        <f>Pos!B1026</f>
        <v>US4062161017</v>
      </c>
      <c r="M686" s="1" t="str">
        <f>_xlfn.XLOOKUP($L686,Pos!B:B,Pos!D:D,, 0)</f>
        <v>Halliburton Company</v>
      </c>
      <c r="N686" s="1" t="str">
        <f>_xlfn.XLOOKUP($L686,Pos!B:B,Pos!E:E,, 0)</f>
        <v>Energy</v>
      </c>
      <c r="O686" s="1" t="str">
        <f t="shared" si="197"/>
        <v>Energy_North America</v>
      </c>
      <c r="P686" s="1" t="str">
        <f>_xlfn.XLOOKUP($L686,Pos!B:B,Pos!F:F,, 0)</f>
        <v>North America</v>
      </c>
      <c r="Q686" s="1">
        <v>0</v>
      </c>
      <c r="R686" s="9">
        <f>_xlfn.XLOOKUP($L686,Pos!$B:$B,Pos!N:N,0, 0)</f>
        <v>3.78</v>
      </c>
      <c r="S686" s="9">
        <f>_xlfn.XLOOKUP($L686,Pos!$B:$B,Pos!O:O,0, 0)</f>
        <v>7.2590000000000003</v>
      </c>
      <c r="T686" s="9">
        <f>_xlfn.XLOOKUP($L686,Pos!$B:$B,Pos!P:P,0, 0)</f>
        <v>5.1749999999999998</v>
      </c>
      <c r="U686" s="9">
        <f>_xlfn.XLOOKUP($L686,Pos!$B:$B,Pos!Q:Q,0, 0)</f>
        <v>6.7</v>
      </c>
      <c r="V686" s="9">
        <f>_xlfn.XLOOKUP($L686,Pos!$B:$B,Pos!R:R,0, 0)</f>
        <v>0.6</v>
      </c>
      <c r="W686" s="9">
        <f>_xlfn.XLOOKUP($L686,Pos!$B:$B,Pos!S:S,0, 0)</f>
        <v>3.5866660000000001</v>
      </c>
      <c r="X686" s="9" t="str">
        <f>_xlfn.XLOOKUP($L686,Pos!$B:$B,Pos!J:J,0, 0)</f>
        <v>Outperform</v>
      </c>
      <c r="Y686" s="1">
        <v>0</v>
      </c>
      <c r="Z686" s="1">
        <v>0</v>
      </c>
      <c r="AA686" s="1">
        <f t="shared" si="198"/>
        <v>0</v>
      </c>
      <c r="AB686" s="9">
        <f>_xlfn.XLOOKUP(L686,Pos!B:B,Pos!K:K,-1,0)</f>
        <v>2.1739130434782612</v>
      </c>
      <c r="AC686" s="1" t="e">
        <f>_xlfn.XLOOKUP($L686,Pos!$A:$A,Pos!S:S,_xlfn.XLOOKUP($L686,#REF!,#REF!, ""), 0)</f>
        <v>#REF!</v>
      </c>
      <c r="AD686" s="1" t="e">
        <f>_xlfn.XLOOKUP($L686,Pos!$A:$A,Pos!T:T,_xlfn.XLOOKUP($L686,#REF!,#REF!, ""), 0)</f>
        <v>#REF!</v>
      </c>
      <c r="AE686" s="1" t="e">
        <f>_xlfn.XLOOKUP($L686,Pos!$A:$A,Pos!U:U,_xlfn.XLOOKUP($L686,#REF!,#REF!, ""), 0)</f>
        <v>#REF!</v>
      </c>
      <c r="AF686" s="1" t="e">
        <f>_xlfn.XLOOKUP($L686,Pos!$A:$A,Pos!V:V,_xlfn.XLOOKUP($L686,#REF!,#REF!, ""), 0)</f>
        <v>#REF!</v>
      </c>
      <c r="AG686" s="1" t="e">
        <f>_xlfn.XLOOKUP($L686,Pos!$A:$A,Pos!W:W,_xlfn.XLOOKUP($L686,#REF!,#REF!, ""), 0)</f>
        <v>#REF!</v>
      </c>
      <c r="AH686" s="1" t="e">
        <f>_xlfn.XLOOKUP($L686,Pos!$A:$A,Pos!X:X,_xlfn.XLOOKUP($L686,#REF!,#REF!, ""), 0)</f>
        <v>#REF!</v>
      </c>
      <c r="AI686" s="1" t="e">
        <f>_xlfn.XLOOKUP($L686,Pos!$A:$A,Pos!Y:Y,_xlfn.XLOOKUP($L686,#REF!,#REF!, ""), 0)</f>
        <v>#REF!</v>
      </c>
      <c r="AJ686" s="1" t="e">
        <f>_xlfn.XLOOKUP($L686,Pos!$A:$A,Pos!Z:Z,_xlfn.XLOOKUP($L686,#REF!,#REF!, ""), 0)</f>
        <v>#REF!</v>
      </c>
      <c r="AK686" s="1" t="e">
        <f>_xlfn.XLOOKUP($L686,Pos!$A:$A,Pos!AA:AA,_xlfn.XLOOKUP($L686,#REF!,#REF!, ""), 0)</f>
        <v>#REF!</v>
      </c>
      <c r="AL686" s="1" t="e">
        <f>_xlfn.XLOOKUP($L686,Pos!$A:$A,Pos!AB:AB,_xlfn.XLOOKUP($L686,#REF!,#REF!, ""), 0)</f>
        <v>#REF!</v>
      </c>
      <c r="AM686" s="1" t="e">
        <f>_xlfn.XLOOKUP($L686,Pos!$A:$A,Pos!AC:AC,_xlfn.XLOOKUP($L686,#REF!,#REF!, ""), 0)</f>
        <v>#REF!</v>
      </c>
      <c r="AN686" s="1" t="e">
        <f>_xlfn.XLOOKUP($L686,Pos!$A:$A,Pos!AD:AD,_xlfn.XLOOKUP($L686,#REF!,#REF!, ""), 0)</f>
        <v>#REF!</v>
      </c>
      <c r="AO686" s="1" t="e">
        <f>_xlfn.XLOOKUP($L686,Pos!$A:$A,Pos!AE:AE,_xlfn.XLOOKUP($L686,#REF!,#REF!, ""), 0)</f>
        <v>#REF!</v>
      </c>
      <c r="AP686" s="1" t="e">
        <f>_xlfn.XLOOKUP($L686,Pos!$A:$A,Pos!AF:AF,_xlfn.XLOOKUP($L686,#REF!,#REF!, ""), 0)</f>
        <v>#REF!</v>
      </c>
      <c r="AQ686" s="1" t="e">
        <f>_xlfn.XLOOKUP($L686,Pos!$A:$A,Pos!AG:AG,_xlfn.XLOOKUP($L686,#REF!,#REF!, ""), 0)</f>
        <v>#REF!</v>
      </c>
      <c r="AR686" s="1" t="e">
        <f>_xlfn.XLOOKUP($L686,Pos!$A:$A,Pos!AH:AH,_xlfn.XLOOKUP($L686,#REF!,#REF!, ""), 0)</f>
        <v>#REF!</v>
      </c>
      <c r="AS686" s="1" t="e">
        <f>_xlfn.XLOOKUP($L686,Pos!$A:$A,Pos!AI:AI,_xlfn.XLOOKUP($L686,#REF!,#REF!, ""), 0)</f>
        <v>#REF!</v>
      </c>
      <c r="AT686" s="1" t="e">
        <f>_xlfn.XLOOKUP($L686,Pos!$A:$A,Pos!AJ:AJ,_xlfn.XLOOKUP($L686,#REF!,#REF!, ""), 0)</f>
        <v>#REF!</v>
      </c>
      <c r="AU686" s="1" t="e">
        <f>_xlfn.XLOOKUP($L686,Pos!$A:$A,Pos!AK:AK,_xlfn.XLOOKUP($L686,#REF!,#REF!, ""), 0)</f>
        <v>#REF!</v>
      </c>
      <c r="AV686" s="1" t="e">
        <f>_xlfn.XLOOKUP($L686,Pos!$A:$A,Pos!AL:AL,_xlfn.XLOOKUP($L686,#REF!,#REF!, ""), 0)</f>
        <v>#REF!</v>
      </c>
      <c r="AW686" s="1" t="e">
        <f>_xlfn.XLOOKUP($L686,Pos!$A:$A,Pos!AM:AM,_xlfn.XLOOKUP($L686,#REF!,#REF!, ""), 0)</f>
        <v>#REF!</v>
      </c>
      <c r="AX686" s="1" t="e">
        <f>_xlfn.XLOOKUP($L686,Pos!$A:$A,Pos!AN:AN,_xlfn.XLOOKUP($L686,#REF!,#REF!, ""), 0)</f>
        <v>#REF!</v>
      </c>
      <c r="AY686" s="1" t="e">
        <f>_xlfn.XLOOKUP($L686,Pos!$A:$A,Pos!AO:AO,_xlfn.XLOOKUP($L686,#REF!,#REF!, ""), 0)</f>
        <v>#REF!</v>
      </c>
      <c r="AZ686" s="7" t="str">
        <f t="shared" si="199"/>
        <v>OUT</v>
      </c>
      <c r="BA686" s="1">
        <f>IF(OR(_xlfn.XLOOKUP(L686,Pos!B:B,Pos!L:L,FALSE)="ESG Reason",_xlfn.XLOOKUP(L686,Pos!B:B,Pos!L:L,FALSE)="Blacklisted"),1,0)</f>
        <v>0</v>
      </c>
      <c r="BC686" s="11">
        <v>1.9312721027366109E-10</v>
      </c>
      <c r="BD686" s="11">
        <f>_xlfn.XLOOKUP($L686,Pos!$B:$B,Pos!H:H,0, 0)</f>
        <v>0</v>
      </c>
      <c r="BE686" s="11">
        <f>_xlfn.XLOOKUP($L686,Pos!$B:$B,Pos!I:I,0, 0)</f>
        <v>2.8612478794171129E-4</v>
      </c>
      <c r="BF686" s="18">
        <f t="shared" si="200"/>
        <v>2.8612478794171129E-4</v>
      </c>
      <c r="BG686" s="1">
        <f t="shared" si="201"/>
        <v>1</v>
      </c>
      <c r="BH686" s="1">
        <f t="shared" si="202"/>
        <v>25</v>
      </c>
      <c r="BI686" s="18">
        <f t="shared" si="203"/>
        <v>1.9312721027366109E-10</v>
      </c>
      <c r="BJ686" s="3">
        <f t="shared" si="204"/>
        <v>0</v>
      </c>
      <c r="BK686" s="18">
        <f t="shared" si="205"/>
        <v>0</v>
      </c>
    </row>
    <row r="687" spans="3:63" x14ac:dyDescent="0.25">
      <c r="C687" s="3"/>
      <c r="D687" s="3"/>
      <c r="E687" s="3"/>
      <c r="F687" s="3"/>
      <c r="G687" s="51" t="s">
        <v>643</v>
      </c>
      <c r="H687" s="8" t="str">
        <f t="shared" si="195"/>
        <v>0%North America</v>
      </c>
      <c r="I687" s="11" cm="1">
        <f t="array" ref="I687">IF(
   AZ687 = "OUT", 0,IF(
   BD687 &gt;= LARGE(IF(ISNUMBER(BD:BD), BD:BD), 3),
   BE687 - 0.001,
   IF(BE687 &gt;=VLOOKUP(P687,mapping!$A:$B,2,FALSE), BE687,VLOOKUP(P687,mapping!$A$2:$B$8,2,FALSE))
))</f>
        <v>0</v>
      </c>
      <c r="J687" s="11" cm="1">
        <f t="array" ref="J687">IF(
    AZ687="OUT",0,IF(IF(
                      BD687&gt;=LARGE(IF(ISNUMBER(BD:BD),BD:BD),3),
                      BE687+0.001,
                      VLOOKUP(H687,mapping!$D:$E,2,FALSE)
                      )&gt;I687,
                   IF(
                      BD687&gt;=LARGE(IF(ISNUMBER(BD:BD),BD:BD),3),
                      BE687+0.001,
                      VLOOKUP(H687,mapping!$D:$E,2,FALSE)
                      ),
                   I687+0.002))</f>
        <v>0</v>
      </c>
      <c r="K687" s="8">
        <f t="shared" si="196"/>
        <v>2.8574933087620818E-4</v>
      </c>
      <c r="L687" s="1" t="str">
        <f>Pos!B1242</f>
        <v>US8793601050</v>
      </c>
      <c r="M687" s="1" t="str">
        <f>_xlfn.XLOOKUP($L687,Pos!B:B,Pos!D:D,, 0)</f>
        <v>Teledyne Technologies Incorporated</v>
      </c>
      <c r="N687" s="1" t="str">
        <f>_xlfn.XLOOKUP($L687,Pos!B:B,Pos!E:E,, 0)</f>
        <v>Industrial Goods &amp; Services</v>
      </c>
      <c r="O687" s="1" t="str">
        <f t="shared" si="197"/>
        <v>Industrial Goods &amp; Services_North America</v>
      </c>
      <c r="P687" s="1" t="str">
        <f>_xlfn.XLOOKUP($L687,Pos!B:B,Pos!F:F,, 0)</f>
        <v>North America</v>
      </c>
      <c r="Q687" s="1">
        <v>0</v>
      </c>
      <c r="R687" s="9">
        <f>_xlfn.XLOOKUP($L687,Pos!$B:$B,Pos!N:N,0, 0)</f>
        <v>0</v>
      </c>
      <c r="S687" s="9">
        <f>_xlfn.XLOOKUP($L687,Pos!$B:$B,Pos!O:O,0, 0)</f>
        <v>4.6395</v>
      </c>
      <c r="T687" s="9">
        <f>_xlfn.XLOOKUP($L687,Pos!$B:$B,Pos!P:P,0, 0)</f>
        <v>3.4249999999999998</v>
      </c>
      <c r="U687" s="9">
        <f>_xlfn.XLOOKUP($L687,Pos!$B:$B,Pos!Q:Q,0, 0)</f>
        <v>4.5999999999999996</v>
      </c>
      <c r="V687" s="9">
        <f>_xlfn.XLOOKUP($L687,Pos!$B:$B,Pos!R:R,0, 0)</f>
        <v>7.9</v>
      </c>
      <c r="W687" s="9">
        <f>_xlfn.XLOOKUP($L687,Pos!$B:$B,Pos!S:S,0, 0)</f>
        <v>5.761666</v>
      </c>
      <c r="X687" s="9" t="str">
        <f>_xlfn.XLOOKUP($L687,Pos!$B:$B,Pos!J:J,0, 0)</f>
        <v>Outperform</v>
      </c>
      <c r="Y687" s="1">
        <v>0</v>
      </c>
      <c r="Z687" s="1">
        <v>0</v>
      </c>
      <c r="AA687" s="1">
        <f t="shared" si="198"/>
        <v>0</v>
      </c>
      <c r="AB687" s="9">
        <f>_xlfn.XLOOKUP(L687,Pos!B:B,Pos!K:K,-1,0)</f>
        <v>2.708333333333333</v>
      </c>
      <c r="AC687" s="1" t="e">
        <f>_xlfn.XLOOKUP($L687,Pos!$A:$A,Pos!S:S,_xlfn.XLOOKUP($L687,#REF!,#REF!, ""), 0)</f>
        <v>#REF!</v>
      </c>
      <c r="AD687" s="1" t="e">
        <f>_xlfn.XLOOKUP($L687,Pos!$A:$A,Pos!T:T,_xlfn.XLOOKUP($L687,#REF!,#REF!, ""), 0)</f>
        <v>#REF!</v>
      </c>
      <c r="AE687" s="1" t="e">
        <f>_xlfn.XLOOKUP($L687,Pos!$A:$A,Pos!U:U,_xlfn.XLOOKUP($L687,#REF!,#REF!, ""), 0)</f>
        <v>#REF!</v>
      </c>
      <c r="AF687" s="1" t="e">
        <f>_xlfn.XLOOKUP($L687,Pos!$A:$A,Pos!V:V,_xlfn.XLOOKUP($L687,#REF!,#REF!, ""), 0)</f>
        <v>#REF!</v>
      </c>
      <c r="AG687" s="1" t="e">
        <f>_xlfn.XLOOKUP($L687,Pos!$A:$A,Pos!W:W,_xlfn.XLOOKUP($L687,#REF!,#REF!, ""), 0)</f>
        <v>#REF!</v>
      </c>
      <c r="AH687" s="1" t="e">
        <f>_xlfn.XLOOKUP($L687,Pos!$A:$A,Pos!X:X,_xlfn.XLOOKUP($L687,#REF!,#REF!, ""), 0)</f>
        <v>#REF!</v>
      </c>
      <c r="AI687" s="1" t="e">
        <f>_xlfn.XLOOKUP($L687,Pos!$A:$A,Pos!Y:Y,_xlfn.XLOOKUP($L687,#REF!,#REF!, ""), 0)</f>
        <v>#REF!</v>
      </c>
      <c r="AJ687" s="1" t="e">
        <f>_xlfn.XLOOKUP($L687,Pos!$A:$A,Pos!Z:Z,_xlfn.XLOOKUP($L687,#REF!,#REF!, ""), 0)</f>
        <v>#REF!</v>
      </c>
      <c r="AK687" s="1" t="e">
        <f>_xlfn.XLOOKUP($L687,Pos!$A:$A,Pos!AA:AA,_xlfn.XLOOKUP($L687,#REF!,#REF!, ""), 0)</f>
        <v>#REF!</v>
      </c>
      <c r="AL687" s="1" t="e">
        <f>_xlfn.XLOOKUP($L687,Pos!$A:$A,Pos!AB:AB,_xlfn.XLOOKUP($L687,#REF!,#REF!, ""), 0)</f>
        <v>#REF!</v>
      </c>
      <c r="AM687" s="1" t="e">
        <f>_xlfn.XLOOKUP($L687,Pos!$A:$A,Pos!AC:AC,_xlfn.XLOOKUP($L687,#REF!,#REF!, ""), 0)</f>
        <v>#REF!</v>
      </c>
      <c r="AN687" s="1" t="e">
        <f>_xlfn.XLOOKUP($L687,Pos!$A:$A,Pos!AD:AD,_xlfn.XLOOKUP($L687,#REF!,#REF!, ""), 0)</f>
        <v>#REF!</v>
      </c>
      <c r="AO687" s="1" t="e">
        <f>_xlfn.XLOOKUP($L687,Pos!$A:$A,Pos!AE:AE,_xlfn.XLOOKUP($L687,#REF!,#REF!, ""), 0)</f>
        <v>#REF!</v>
      </c>
      <c r="AP687" s="1" t="e">
        <f>_xlfn.XLOOKUP($L687,Pos!$A:$A,Pos!AF:AF,_xlfn.XLOOKUP($L687,#REF!,#REF!, ""), 0)</f>
        <v>#REF!</v>
      </c>
      <c r="AQ687" s="1" t="e">
        <f>_xlfn.XLOOKUP($L687,Pos!$A:$A,Pos!AG:AG,_xlfn.XLOOKUP($L687,#REF!,#REF!, ""), 0)</f>
        <v>#REF!</v>
      </c>
      <c r="AR687" s="1" t="e">
        <f>_xlfn.XLOOKUP($L687,Pos!$A:$A,Pos!AH:AH,_xlfn.XLOOKUP($L687,#REF!,#REF!, ""), 0)</f>
        <v>#REF!</v>
      </c>
      <c r="AS687" s="1" t="e">
        <f>_xlfn.XLOOKUP($L687,Pos!$A:$A,Pos!AI:AI,_xlfn.XLOOKUP($L687,#REF!,#REF!, ""), 0)</f>
        <v>#REF!</v>
      </c>
      <c r="AT687" s="1" t="e">
        <f>_xlfn.XLOOKUP($L687,Pos!$A:$A,Pos!AJ:AJ,_xlfn.XLOOKUP($L687,#REF!,#REF!, ""), 0)</f>
        <v>#REF!</v>
      </c>
      <c r="AU687" s="1" t="e">
        <f>_xlfn.XLOOKUP($L687,Pos!$A:$A,Pos!AK:AK,_xlfn.XLOOKUP($L687,#REF!,#REF!, ""), 0)</f>
        <v>#REF!</v>
      </c>
      <c r="AV687" s="1" t="e">
        <f>_xlfn.XLOOKUP($L687,Pos!$A:$A,Pos!AL:AL,_xlfn.XLOOKUP($L687,#REF!,#REF!, ""), 0)</f>
        <v>#REF!</v>
      </c>
      <c r="AW687" s="1" t="e">
        <f>_xlfn.XLOOKUP($L687,Pos!$A:$A,Pos!AM:AM,_xlfn.XLOOKUP($L687,#REF!,#REF!, ""), 0)</f>
        <v>#REF!</v>
      </c>
      <c r="AX687" s="1" t="e">
        <f>_xlfn.XLOOKUP($L687,Pos!$A:$A,Pos!AN:AN,_xlfn.XLOOKUP($L687,#REF!,#REF!, ""), 0)</f>
        <v>#REF!</v>
      </c>
      <c r="AY687" s="1" t="e">
        <f>_xlfn.XLOOKUP($L687,Pos!$A:$A,Pos!AO:AO,_xlfn.XLOOKUP($L687,#REF!,#REF!, ""), 0)</f>
        <v>#REF!</v>
      </c>
      <c r="AZ687" s="7" t="str">
        <f t="shared" si="199"/>
        <v>OUT</v>
      </c>
      <c r="BA687" s="1">
        <f>IF(OR(_xlfn.XLOOKUP(L687,Pos!B:B,Pos!L:L,FALSE)="ESG Reason",_xlfn.XLOOKUP(L687,Pos!B:B,Pos!L:L,FALSE)="Blacklisted"),1,0)</f>
        <v>0</v>
      </c>
      <c r="BC687" s="11">
        <v>8.630801849331505E-11</v>
      </c>
      <c r="BD687" s="11">
        <f>_xlfn.XLOOKUP($L687,Pos!$B:$B,Pos!H:H,0, 0)</f>
        <v>0</v>
      </c>
      <c r="BE687" s="11">
        <f>_xlfn.XLOOKUP($L687,Pos!$B:$B,Pos!I:I,0, 0)</f>
        <v>2.8574933087620818E-4</v>
      </c>
      <c r="BF687" s="18">
        <f t="shared" si="200"/>
        <v>2.8574933087620818E-4</v>
      </c>
      <c r="BG687" s="1">
        <f t="shared" si="201"/>
        <v>1</v>
      </c>
      <c r="BH687" s="1">
        <f t="shared" si="202"/>
        <v>29</v>
      </c>
      <c r="BI687" s="18">
        <f t="shared" si="203"/>
        <v>8.630801849331505E-11</v>
      </c>
      <c r="BJ687" s="3">
        <f t="shared" si="204"/>
        <v>0</v>
      </c>
      <c r="BK687" s="18">
        <f t="shared" si="205"/>
        <v>0</v>
      </c>
    </row>
    <row r="688" spans="3:63" x14ac:dyDescent="0.25">
      <c r="C688" s="3"/>
      <c r="D688" s="3"/>
      <c r="E688" s="3"/>
      <c r="F688" s="3"/>
      <c r="G688" s="51" t="s">
        <v>639</v>
      </c>
      <c r="H688" s="8" t="str">
        <f t="shared" si="195"/>
        <v>0%North America</v>
      </c>
      <c r="I688" s="11" cm="1">
        <f t="array" ref="I688">IF(
   AZ688 = "OUT", 0,IF(
   BD688 &gt;= LARGE(IF(ISNUMBER(BD:BD), BD:BD), 3),
   BE688 - 0.001,
   IF(BE688 &gt;=VLOOKUP(P688,mapping!$A:$B,2,FALSE), BE688,VLOOKUP(P688,mapping!$A$2:$B$8,2,FALSE))
))</f>
        <v>0</v>
      </c>
      <c r="J688" s="11" cm="1">
        <f t="array" ref="J688">IF(
    AZ688="OUT",0,IF(IF(
                      BD688&gt;=LARGE(IF(ISNUMBER(BD:BD),BD:BD),3),
                      BE688+0.001,
                      VLOOKUP(H688,mapping!$D:$E,2,FALSE)
                      )&gt;I688,
                   IF(
                      BD688&gt;=LARGE(IF(ISNUMBER(BD:BD),BD:BD),3),
                      BE688+0.001,
                      VLOOKUP(H688,mapping!$D:$E,2,FALSE)
                      ),
                   I688+0.002))</f>
        <v>0</v>
      </c>
      <c r="K688" s="8">
        <f t="shared" si="196"/>
        <v>2.8573422858081899E-4</v>
      </c>
      <c r="L688" s="1" t="str">
        <f>Pos!B1072</f>
        <v>US4878361082</v>
      </c>
      <c r="M688" s="1" t="str">
        <f>_xlfn.XLOOKUP($L688,Pos!B:B,Pos!D:D,, 0)</f>
        <v>Kellanova</v>
      </c>
      <c r="N688" s="1" t="str">
        <f>_xlfn.XLOOKUP($L688,Pos!B:B,Pos!E:E,, 0)</f>
        <v>Food, Beverage &amp; Tobacco</v>
      </c>
      <c r="O688" s="1" t="str">
        <f t="shared" si="197"/>
        <v>Food, Beverage &amp; Tobacco_North America</v>
      </c>
      <c r="P688" s="1" t="str">
        <f>_xlfn.XLOOKUP($L688,Pos!B:B,Pos!F:F,, 0)</f>
        <v>North America</v>
      </c>
      <c r="Q688" s="1">
        <v>0</v>
      </c>
      <c r="R688" s="9">
        <f>_xlfn.XLOOKUP($L688,Pos!$B:$B,Pos!N:N,0, 0)</f>
        <v>3.47</v>
      </c>
      <c r="S688" s="9">
        <f>_xlfn.XLOOKUP($L688,Pos!$B:$B,Pos!O:O,0, 0)</f>
        <v>3.0325000000000002</v>
      </c>
      <c r="T688" s="9">
        <f>_xlfn.XLOOKUP($L688,Pos!$B:$B,Pos!P:P,0, 0)</f>
        <v>4.9000000000000004</v>
      </c>
      <c r="U688" s="9">
        <f>_xlfn.XLOOKUP($L688,Pos!$B:$B,Pos!Q:Q,0, 0)</f>
        <v>5.7</v>
      </c>
      <c r="V688" s="9">
        <f>_xlfn.XLOOKUP($L688,Pos!$B:$B,Pos!R:R,0, 0)</f>
        <v>9.6999999999999993</v>
      </c>
      <c r="W688" s="9">
        <f>_xlfn.XLOOKUP($L688,Pos!$B:$B,Pos!S:S,0, 0)</f>
        <v>2.088333</v>
      </c>
      <c r="X688" s="9" t="str">
        <f>_xlfn.XLOOKUP($L688,Pos!$B:$B,Pos!J:J,0, 0)</f>
        <v>Hold</v>
      </c>
      <c r="Y688" s="1">
        <v>0</v>
      </c>
      <c r="Z688" s="1">
        <v>0</v>
      </c>
      <c r="AA688" s="1">
        <f t="shared" si="198"/>
        <v>0</v>
      </c>
      <c r="AB688" s="9">
        <f>_xlfn.XLOOKUP(L688,Pos!B:B,Pos!K:K,-1,0)</f>
        <v>0.47619047619047622</v>
      </c>
      <c r="AC688" s="1" t="e">
        <f>_xlfn.XLOOKUP($L688,Pos!$A:$A,Pos!S:S,_xlfn.XLOOKUP($L688,#REF!,#REF!, ""), 0)</f>
        <v>#REF!</v>
      </c>
      <c r="AD688" s="1" t="e">
        <f>_xlfn.XLOOKUP($L688,Pos!$A:$A,Pos!T:T,_xlfn.XLOOKUP($L688,#REF!,#REF!, ""), 0)</f>
        <v>#REF!</v>
      </c>
      <c r="AE688" s="1" t="e">
        <f>_xlfn.XLOOKUP($L688,Pos!$A:$A,Pos!U:U,_xlfn.XLOOKUP($L688,#REF!,#REF!, ""), 0)</f>
        <v>#REF!</v>
      </c>
      <c r="AF688" s="1" t="e">
        <f>_xlfn.XLOOKUP($L688,Pos!$A:$A,Pos!V:V,_xlfn.XLOOKUP($L688,#REF!,#REF!, ""), 0)</f>
        <v>#REF!</v>
      </c>
      <c r="AG688" s="1" t="e">
        <f>_xlfn.XLOOKUP($L688,Pos!$A:$A,Pos!W:W,_xlfn.XLOOKUP($L688,#REF!,#REF!, ""), 0)</f>
        <v>#REF!</v>
      </c>
      <c r="AH688" s="1" t="e">
        <f>_xlfn.XLOOKUP($L688,Pos!$A:$A,Pos!X:X,_xlfn.XLOOKUP($L688,#REF!,#REF!, ""), 0)</f>
        <v>#REF!</v>
      </c>
      <c r="AI688" s="1" t="e">
        <f>_xlfn.XLOOKUP($L688,Pos!$A:$A,Pos!Y:Y,_xlfn.XLOOKUP($L688,#REF!,#REF!, ""), 0)</f>
        <v>#REF!</v>
      </c>
      <c r="AJ688" s="1" t="e">
        <f>_xlfn.XLOOKUP($L688,Pos!$A:$A,Pos!Z:Z,_xlfn.XLOOKUP($L688,#REF!,#REF!, ""), 0)</f>
        <v>#REF!</v>
      </c>
      <c r="AK688" s="1" t="e">
        <f>_xlfn.XLOOKUP($L688,Pos!$A:$A,Pos!AA:AA,_xlfn.XLOOKUP($L688,#REF!,#REF!, ""), 0)</f>
        <v>#REF!</v>
      </c>
      <c r="AL688" s="1" t="e">
        <f>_xlfn.XLOOKUP($L688,Pos!$A:$A,Pos!AB:AB,_xlfn.XLOOKUP($L688,#REF!,#REF!, ""), 0)</f>
        <v>#REF!</v>
      </c>
      <c r="AM688" s="1" t="e">
        <f>_xlfn.XLOOKUP($L688,Pos!$A:$A,Pos!AC:AC,_xlfn.XLOOKUP($L688,#REF!,#REF!, ""), 0)</f>
        <v>#REF!</v>
      </c>
      <c r="AN688" s="1" t="e">
        <f>_xlfn.XLOOKUP($L688,Pos!$A:$A,Pos!AD:AD,_xlfn.XLOOKUP($L688,#REF!,#REF!, ""), 0)</f>
        <v>#REF!</v>
      </c>
      <c r="AO688" s="1" t="e">
        <f>_xlfn.XLOOKUP($L688,Pos!$A:$A,Pos!AE:AE,_xlfn.XLOOKUP($L688,#REF!,#REF!, ""), 0)</f>
        <v>#REF!</v>
      </c>
      <c r="AP688" s="1" t="e">
        <f>_xlfn.XLOOKUP($L688,Pos!$A:$A,Pos!AF:AF,_xlfn.XLOOKUP($L688,#REF!,#REF!, ""), 0)</f>
        <v>#REF!</v>
      </c>
      <c r="AQ688" s="1" t="e">
        <f>_xlfn.XLOOKUP($L688,Pos!$A:$A,Pos!AG:AG,_xlfn.XLOOKUP($L688,#REF!,#REF!, ""), 0)</f>
        <v>#REF!</v>
      </c>
      <c r="AR688" s="1" t="e">
        <f>_xlfn.XLOOKUP($L688,Pos!$A:$A,Pos!AH:AH,_xlfn.XLOOKUP($L688,#REF!,#REF!, ""), 0)</f>
        <v>#REF!</v>
      </c>
      <c r="AS688" s="1" t="e">
        <f>_xlfn.XLOOKUP($L688,Pos!$A:$A,Pos!AI:AI,_xlfn.XLOOKUP($L688,#REF!,#REF!, ""), 0)</f>
        <v>#REF!</v>
      </c>
      <c r="AT688" s="1" t="e">
        <f>_xlfn.XLOOKUP($L688,Pos!$A:$A,Pos!AJ:AJ,_xlfn.XLOOKUP($L688,#REF!,#REF!, ""), 0)</f>
        <v>#REF!</v>
      </c>
      <c r="AU688" s="1" t="e">
        <f>_xlfn.XLOOKUP($L688,Pos!$A:$A,Pos!AK:AK,_xlfn.XLOOKUP($L688,#REF!,#REF!, ""), 0)</f>
        <v>#REF!</v>
      </c>
      <c r="AV688" s="1" t="e">
        <f>_xlfn.XLOOKUP($L688,Pos!$A:$A,Pos!AL:AL,_xlfn.XLOOKUP($L688,#REF!,#REF!, ""), 0)</f>
        <v>#REF!</v>
      </c>
      <c r="AW688" s="1" t="e">
        <f>_xlfn.XLOOKUP($L688,Pos!$A:$A,Pos!AM:AM,_xlfn.XLOOKUP($L688,#REF!,#REF!, ""), 0)</f>
        <v>#REF!</v>
      </c>
      <c r="AX688" s="1" t="e">
        <f>_xlfn.XLOOKUP($L688,Pos!$A:$A,Pos!AN:AN,_xlfn.XLOOKUP($L688,#REF!,#REF!, ""), 0)</f>
        <v>#REF!</v>
      </c>
      <c r="AY688" s="1" t="e">
        <f>_xlfn.XLOOKUP($L688,Pos!$A:$A,Pos!AO:AO,_xlfn.XLOOKUP($L688,#REF!,#REF!, ""), 0)</f>
        <v>#REF!</v>
      </c>
      <c r="AZ688" s="7" t="str">
        <f t="shared" si="199"/>
        <v>OUT</v>
      </c>
      <c r="BA688" s="1">
        <f>IF(OR(_xlfn.XLOOKUP(L688,Pos!B:B,Pos!L:L,FALSE)="ESG Reason",_xlfn.XLOOKUP(L688,Pos!B:B,Pos!L:L,FALSE)="Blacklisted"),1,0)</f>
        <v>0</v>
      </c>
      <c r="BC688" s="11">
        <v>8.7898396531313623E-11</v>
      </c>
      <c r="BD688" s="11">
        <f>_xlfn.XLOOKUP($L688,Pos!$B:$B,Pos!H:H,0, 0)</f>
        <v>0</v>
      </c>
      <c r="BE688" s="11">
        <f>_xlfn.XLOOKUP($L688,Pos!$B:$B,Pos!I:I,0, 0)</f>
        <v>2.8573422858081899E-4</v>
      </c>
      <c r="BF688" s="18">
        <f t="shared" si="200"/>
        <v>2.8573422858081899E-4</v>
      </c>
      <c r="BG688" s="1">
        <f t="shared" si="201"/>
        <v>1</v>
      </c>
      <c r="BH688" s="1">
        <f t="shared" si="202"/>
        <v>27</v>
      </c>
      <c r="BI688" s="18">
        <f t="shared" si="203"/>
        <v>8.7898396531313623E-11</v>
      </c>
      <c r="BJ688" s="3">
        <f t="shared" si="204"/>
        <v>0</v>
      </c>
      <c r="BK688" s="18">
        <f t="shared" si="205"/>
        <v>0</v>
      </c>
    </row>
    <row r="689" spans="3:63" x14ac:dyDescent="0.25">
      <c r="C689" s="3"/>
      <c r="D689" s="3"/>
      <c r="E689" s="3"/>
      <c r="F689" s="3"/>
      <c r="G689" s="51" t="s">
        <v>651</v>
      </c>
      <c r="H689" s="8" t="str">
        <f t="shared" si="195"/>
        <v>0%West Europe</v>
      </c>
      <c r="I689" s="11" cm="1">
        <f t="array" ref="I689">IF(
   AZ689 = "OUT", 0,IF(
   BD689 &gt;= LARGE(IF(ISNUMBER(BD:BD), BD:BD), 3),
   BE689 - 0.001,
   IF(BE689 &gt;=VLOOKUP(P689,mapping!$A:$B,2,FALSE), BE689,VLOOKUP(P689,mapping!$A$2:$B$8,2,FALSE))
))</f>
        <v>0</v>
      </c>
      <c r="J689" s="11" cm="1">
        <f t="array" ref="J689">IF(
    AZ689="OUT",0,IF(IF(
                      BD689&gt;=LARGE(IF(ISNUMBER(BD:BD),BD:BD),3),
                      BE689+0.001,
                      VLOOKUP(H689,mapping!$D:$E,2,FALSE)
                      )&gt;I689,
                   IF(
                      BD689&gt;=LARGE(IF(ISNUMBER(BD:BD),BD:BD),3),
                      BE689+0.001,
                      VLOOKUP(H689,mapping!$D:$E,2,FALSE)
                      ),
                   I689+0.002))</f>
        <v>0</v>
      </c>
      <c r="K689" s="8">
        <f t="shared" si="196"/>
        <v>2.8536047177373717E-4</v>
      </c>
      <c r="L689" s="1" t="str">
        <f>Pos!B780</f>
        <v>SE0015961909</v>
      </c>
      <c r="M689" s="1" t="str">
        <f>_xlfn.XLOOKUP($L689,Pos!B:B,Pos!D:D,, 0)</f>
        <v>Hexagon AB Class B</v>
      </c>
      <c r="N689" s="1" t="str">
        <f>_xlfn.XLOOKUP($L689,Pos!B:B,Pos!E:E,, 0)</f>
        <v>Technology</v>
      </c>
      <c r="O689" s="1" t="str">
        <f t="shared" si="197"/>
        <v>Technology_West Europe</v>
      </c>
      <c r="P689" s="1" t="str">
        <f>_xlfn.XLOOKUP($L689,Pos!B:B,Pos!F:F,, 0)</f>
        <v>West Europe</v>
      </c>
      <c r="Q689" s="1">
        <v>0</v>
      </c>
      <c r="R689" s="9">
        <f>_xlfn.XLOOKUP($L689,Pos!$B:$B,Pos!N:N,0, 0)</f>
        <v>3.5</v>
      </c>
      <c r="S689" s="9">
        <f>_xlfn.XLOOKUP($L689,Pos!$B:$B,Pos!O:O,0, 0)</f>
        <v>5.4693329999999998</v>
      </c>
      <c r="T689" s="9">
        <f>_xlfn.XLOOKUP($L689,Pos!$B:$B,Pos!P:P,0, 0)</f>
        <v>2.9</v>
      </c>
      <c r="U689" s="9">
        <f>_xlfn.XLOOKUP($L689,Pos!$B:$B,Pos!Q:Q,0, 0)</f>
        <v>6.9</v>
      </c>
      <c r="V689" s="9">
        <f>_xlfn.XLOOKUP($L689,Pos!$B:$B,Pos!R:R,0, 0)</f>
        <v>4.4000000000000004</v>
      </c>
      <c r="W689" s="9">
        <f>_xlfn.XLOOKUP($L689,Pos!$B:$B,Pos!S:S,0, 0)</f>
        <v>2.38</v>
      </c>
      <c r="X689" s="9" t="str">
        <f>_xlfn.XLOOKUP($L689,Pos!$B:$B,Pos!J:J,0, 0)</f>
        <v>Hold</v>
      </c>
      <c r="Y689" s="1">
        <v>0</v>
      </c>
      <c r="Z689" s="1">
        <v>0</v>
      </c>
      <c r="AA689" s="1">
        <f t="shared" si="198"/>
        <v>0</v>
      </c>
      <c r="AB689" s="9">
        <f>_xlfn.XLOOKUP(L689,Pos!B:B,Pos!K:K,-1,0)</f>
        <v>3.5294117647058831</v>
      </c>
      <c r="AC689" s="1" t="e">
        <f>_xlfn.XLOOKUP($L689,Pos!$A:$A,Pos!S:S,_xlfn.XLOOKUP($L689,#REF!,#REF!, ""), 0)</f>
        <v>#REF!</v>
      </c>
      <c r="AD689" s="1" t="e">
        <f>_xlfn.XLOOKUP($L689,Pos!$A:$A,Pos!T:T,_xlfn.XLOOKUP($L689,#REF!,#REF!, ""), 0)</f>
        <v>#REF!</v>
      </c>
      <c r="AE689" s="1" t="e">
        <f>_xlfn.XLOOKUP($L689,Pos!$A:$A,Pos!U:U,_xlfn.XLOOKUP($L689,#REF!,#REF!, ""), 0)</f>
        <v>#REF!</v>
      </c>
      <c r="AF689" s="1" t="e">
        <f>_xlfn.XLOOKUP($L689,Pos!$A:$A,Pos!V:V,_xlfn.XLOOKUP($L689,#REF!,#REF!, ""), 0)</f>
        <v>#REF!</v>
      </c>
      <c r="AG689" s="1" t="e">
        <f>_xlfn.XLOOKUP($L689,Pos!$A:$A,Pos!W:W,_xlfn.XLOOKUP($L689,#REF!,#REF!, ""), 0)</f>
        <v>#REF!</v>
      </c>
      <c r="AH689" s="1" t="e">
        <f>_xlfn.XLOOKUP($L689,Pos!$A:$A,Pos!X:X,_xlfn.XLOOKUP($L689,#REF!,#REF!, ""), 0)</f>
        <v>#REF!</v>
      </c>
      <c r="AI689" s="1" t="e">
        <f>_xlfn.XLOOKUP($L689,Pos!$A:$A,Pos!Y:Y,_xlfn.XLOOKUP($L689,#REF!,#REF!, ""), 0)</f>
        <v>#REF!</v>
      </c>
      <c r="AJ689" s="1" t="e">
        <f>_xlfn.XLOOKUP($L689,Pos!$A:$A,Pos!Z:Z,_xlfn.XLOOKUP($L689,#REF!,#REF!, ""), 0)</f>
        <v>#REF!</v>
      </c>
      <c r="AK689" s="1" t="e">
        <f>_xlfn.XLOOKUP($L689,Pos!$A:$A,Pos!AA:AA,_xlfn.XLOOKUP($L689,#REF!,#REF!, ""), 0)</f>
        <v>#REF!</v>
      </c>
      <c r="AL689" s="1" t="e">
        <f>_xlfn.XLOOKUP($L689,Pos!$A:$A,Pos!AB:AB,_xlfn.XLOOKUP($L689,#REF!,#REF!, ""), 0)</f>
        <v>#REF!</v>
      </c>
      <c r="AM689" s="1" t="e">
        <f>_xlfn.XLOOKUP($L689,Pos!$A:$A,Pos!AC:AC,_xlfn.XLOOKUP($L689,#REF!,#REF!, ""), 0)</f>
        <v>#REF!</v>
      </c>
      <c r="AN689" s="1" t="e">
        <f>_xlfn.XLOOKUP($L689,Pos!$A:$A,Pos!AD:AD,_xlfn.XLOOKUP($L689,#REF!,#REF!, ""), 0)</f>
        <v>#REF!</v>
      </c>
      <c r="AO689" s="1" t="e">
        <f>_xlfn.XLOOKUP($L689,Pos!$A:$A,Pos!AE:AE,_xlfn.XLOOKUP($L689,#REF!,#REF!, ""), 0)</f>
        <v>#REF!</v>
      </c>
      <c r="AP689" s="1" t="e">
        <f>_xlfn.XLOOKUP($L689,Pos!$A:$A,Pos!AF:AF,_xlfn.XLOOKUP($L689,#REF!,#REF!, ""), 0)</f>
        <v>#REF!</v>
      </c>
      <c r="AQ689" s="1" t="e">
        <f>_xlfn.XLOOKUP($L689,Pos!$A:$A,Pos!AG:AG,_xlfn.XLOOKUP($L689,#REF!,#REF!, ""), 0)</f>
        <v>#REF!</v>
      </c>
      <c r="AR689" s="1" t="e">
        <f>_xlfn.XLOOKUP($L689,Pos!$A:$A,Pos!AH:AH,_xlfn.XLOOKUP($L689,#REF!,#REF!, ""), 0)</f>
        <v>#REF!</v>
      </c>
      <c r="AS689" s="1" t="e">
        <f>_xlfn.XLOOKUP($L689,Pos!$A:$A,Pos!AI:AI,_xlfn.XLOOKUP($L689,#REF!,#REF!, ""), 0)</f>
        <v>#REF!</v>
      </c>
      <c r="AT689" s="1" t="e">
        <f>_xlfn.XLOOKUP($L689,Pos!$A:$A,Pos!AJ:AJ,_xlfn.XLOOKUP($L689,#REF!,#REF!, ""), 0)</f>
        <v>#REF!</v>
      </c>
      <c r="AU689" s="1" t="e">
        <f>_xlfn.XLOOKUP($L689,Pos!$A:$A,Pos!AK:AK,_xlfn.XLOOKUP($L689,#REF!,#REF!, ""), 0)</f>
        <v>#REF!</v>
      </c>
      <c r="AV689" s="1" t="e">
        <f>_xlfn.XLOOKUP($L689,Pos!$A:$A,Pos!AL:AL,_xlfn.XLOOKUP($L689,#REF!,#REF!, ""), 0)</f>
        <v>#REF!</v>
      </c>
      <c r="AW689" s="1" t="e">
        <f>_xlfn.XLOOKUP($L689,Pos!$A:$A,Pos!AM:AM,_xlfn.XLOOKUP($L689,#REF!,#REF!, ""), 0)</f>
        <v>#REF!</v>
      </c>
      <c r="AX689" s="1" t="e">
        <f>_xlfn.XLOOKUP($L689,Pos!$A:$A,Pos!AN:AN,_xlfn.XLOOKUP($L689,#REF!,#REF!, ""), 0)</f>
        <v>#REF!</v>
      </c>
      <c r="AY689" s="1" t="e">
        <f>_xlfn.XLOOKUP($L689,Pos!$A:$A,Pos!AO:AO,_xlfn.XLOOKUP($L689,#REF!,#REF!, ""), 0)</f>
        <v>#REF!</v>
      </c>
      <c r="AZ689" s="7" t="str">
        <f t="shared" si="199"/>
        <v>OUT</v>
      </c>
      <c r="BA689" s="1">
        <f>IF(OR(_xlfn.XLOOKUP(L689,Pos!B:B,Pos!L:L,FALSE)="ESG Reason",_xlfn.XLOOKUP(L689,Pos!B:B,Pos!L:L,FALSE)="Blacklisted"),1,0)</f>
        <v>1</v>
      </c>
      <c r="BC689" s="11">
        <v>9.0847940026701896E-11</v>
      </c>
      <c r="BD689" s="11">
        <f>_xlfn.XLOOKUP($L689,Pos!$B:$B,Pos!H:H,0, 0)</f>
        <v>0</v>
      </c>
      <c r="BE689" s="11">
        <f>_xlfn.XLOOKUP($L689,Pos!$B:$B,Pos!I:I,0, 0)</f>
        <v>2.8536047177373717E-4</v>
      </c>
      <c r="BF689" s="18">
        <f t="shared" si="200"/>
        <v>2.8536047177373717E-4</v>
      </c>
      <c r="BG689" s="1">
        <f t="shared" si="201"/>
        <v>2</v>
      </c>
      <c r="BH689" s="1">
        <f t="shared" si="202"/>
        <v>16</v>
      </c>
      <c r="BI689" s="18">
        <f t="shared" si="203"/>
        <v>9.0847940026701896E-11</v>
      </c>
      <c r="BJ689" s="3">
        <f t="shared" si="204"/>
        <v>0</v>
      </c>
      <c r="BK689" s="18">
        <f t="shared" si="205"/>
        <v>0</v>
      </c>
    </row>
    <row r="690" spans="3:63" x14ac:dyDescent="0.25">
      <c r="C690" s="3"/>
      <c r="D690" s="3"/>
      <c r="E690" s="3"/>
      <c r="F690" s="3"/>
      <c r="G690" s="51" t="s">
        <v>636</v>
      </c>
      <c r="H690" s="8" t="str">
        <f t="shared" si="195"/>
        <v>0%West Europe</v>
      </c>
      <c r="I690" s="11" cm="1">
        <f t="array" ref="I690">IF(
   AZ690 = "OUT", 0,IF(
   BD690 &gt;= LARGE(IF(ISNUMBER(BD:BD), BD:BD), 3),
   BE690 - 0.001,
   IF(BE690 &gt;=VLOOKUP(P690,mapping!$A:$B,2,FALSE), BE690,VLOOKUP(P690,mapping!$A$2:$B$8,2,FALSE))
))</f>
        <v>0</v>
      </c>
      <c r="J690" s="11" cm="1">
        <f t="array" ref="J690">IF(
    AZ690="OUT",0,IF(IF(
                      BD690&gt;=LARGE(IF(ISNUMBER(BD:BD),BD:BD),3),
                      BE690+0.001,
                      VLOOKUP(H690,mapping!$D:$E,2,FALSE)
                      )&gt;I690,
                   IF(
                      BD690&gt;=LARGE(IF(ISNUMBER(BD:BD),BD:BD),3),
                      BE690+0.001,
                      VLOOKUP(H690,mapping!$D:$E,2,FALSE)
                      ),
                   I690+0.002))</f>
        <v>0</v>
      </c>
      <c r="K690" s="8">
        <f t="shared" si="196"/>
        <v>2.8527755917189858E-4</v>
      </c>
      <c r="L690" s="1" t="str">
        <f>Pos!B291</f>
        <v>FI0009013403</v>
      </c>
      <c r="M690" s="1" t="str">
        <f>_xlfn.XLOOKUP($L690,Pos!B:B,Pos!D:D,, 0)</f>
        <v>KONE Oyj Class B</v>
      </c>
      <c r="N690" s="1" t="str">
        <f>_xlfn.XLOOKUP($L690,Pos!B:B,Pos!E:E,, 0)</f>
        <v>Industrial Goods &amp; Services</v>
      </c>
      <c r="O690" s="1" t="str">
        <f t="shared" si="197"/>
        <v>Industrial Goods &amp; Services_West Europe</v>
      </c>
      <c r="P690" s="1" t="str">
        <f>_xlfn.XLOOKUP($L690,Pos!B:B,Pos!F:F,, 0)</f>
        <v>West Europe</v>
      </c>
      <c r="Q690" s="1">
        <v>0</v>
      </c>
      <c r="R690" s="9">
        <f>_xlfn.XLOOKUP($L690,Pos!$B:$B,Pos!N:N,0, 0)</f>
        <v>6.24</v>
      </c>
      <c r="S690" s="9">
        <f>_xlfn.XLOOKUP($L690,Pos!$B:$B,Pos!O:O,0, 0)</f>
        <v>2.4344999999999999</v>
      </c>
      <c r="T690" s="9">
        <f>_xlfn.XLOOKUP($L690,Pos!$B:$B,Pos!P:P,0, 0)</f>
        <v>7.65</v>
      </c>
      <c r="U690" s="9">
        <f>_xlfn.XLOOKUP($L690,Pos!$B:$B,Pos!Q:Q,0, 0)</f>
        <v>4.5999999999999996</v>
      </c>
      <c r="V690" s="9">
        <f>_xlfn.XLOOKUP($L690,Pos!$B:$B,Pos!R:R,0, 0)</f>
        <v>9.6999999999999993</v>
      </c>
      <c r="W690" s="9">
        <f>_xlfn.XLOOKUP($L690,Pos!$B:$B,Pos!S:S,0, 0)</f>
        <v>4.6749999999999998</v>
      </c>
      <c r="X690" s="9" t="str">
        <f>_xlfn.XLOOKUP($L690,Pos!$B:$B,Pos!J:J,0, 0)</f>
        <v>Hold</v>
      </c>
      <c r="Y690" s="1">
        <v>0</v>
      </c>
      <c r="Z690" s="1">
        <v>0</v>
      </c>
      <c r="AA690" s="1">
        <f t="shared" si="198"/>
        <v>0</v>
      </c>
      <c r="AB690" s="9">
        <f>_xlfn.XLOOKUP(L690,Pos!B:B,Pos!K:K,-1,0)</f>
        <v>5.2238805970149249</v>
      </c>
      <c r="AC690" s="1" t="e">
        <f>_xlfn.XLOOKUP($L690,Pos!$A:$A,Pos!S:S,_xlfn.XLOOKUP($L690,#REF!,#REF!, ""), 0)</f>
        <v>#REF!</v>
      </c>
      <c r="AD690" s="1" t="e">
        <f>_xlfn.XLOOKUP($L690,Pos!$A:$A,Pos!T:T,_xlfn.XLOOKUP($L690,#REF!,#REF!, ""), 0)</f>
        <v>#REF!</v>
      </c>
      <c r="AE690" s="1" t="e">
        <f>_xlfn.XLOOKUP($L690,Pos!$A:$A,Pos!U:U,_xlfn.XLOOKUP($L690,#REF!,#REF!, ""), 0)</f>
        <v>#REF!</v>
      </c>
      <c r="AF690" s="1" t="e">
        <f>_xlfn.XLOOKUP($L690,Pos!$A:$A,Pos!V:V,_xlfn.XLOOKUP($L690,#REF!,#REF!, ""), 0)</f>
        <v>#REF!</v>
      </c>
      <c r="AG690" s="1" t="e">
        <f>_xlfn.XLOOKUP($L690,Pos!$A:$A,Pos!W:W,_xlfn.XLOOKUP($L690,#REF!,#REF!, ""), 0)</f>
        <v>#REF!</v>
      </c>
      <c r="AH690" s="1" t="e">
        <f>_xlfn.XLOOKUP($L690,Pos!$A:$A,Pos!X:X,_xlfn.XLOOKUP($L690,#REF!,#REF!, ""), 0)</f>
        <v>#REF!</v>
      </c>
      <c r="AI690" s="1" t="e">
        <f>_xlfn.XLOOKUP($L690,Pos!$A:$A,Pos!Y:Y,_xlfn.XLOOKUP($L690,#REF!,#REF!, ""), 0)</f>
        <v>#REF!</v>
      </c>
      <c r="AJ690" s="1" t="e">
        <f>_xlfn.XLOOKUP($L690,Pos!$A:$A,Pos!Z:Z,_xlfn.XLOOKUP($L690,#REF!,#REF!, ""), 0)</f>
        <v>#REF!</v>
      </c>
      <c r="AK690" s="1" t="e">
        <f>_xlfn.XLOOKUP($L690,Pos!$A:$A,Pos!AA:AA,_xlfn.XLOOKUP($L690,#REF!,#REF!, ""), 0)</f>
        <v>#REF!</v>
      </c>
      <c r="AL690" s="1" t="e">
        <f>_xlfn.XLOOKUP($L690,Pos!$A:$A,Pos!AB:AB,_xlfn.XLOOKUP($L690,#REF!,#REF!, ""), 0)</f>
        <v>#REF!</v>
      </c>
      <c r="AM690" s="1" t="e">
        <f>_xlfn.XLOOKUP($L690,Pos!$A:$A,Pos!AC:AC,_xlfn.XLOOKUP($L690,#REF!,#REF!, ""), 0)</f>
        <v>#REF!</v>
      </c>
      <c r="AN690" s="1" t="e">
        <f>_xlfn.XLOOKUP($L690,Pos!$A:$A,Pos!AD:AD,_xlfn.XLOOKUP($L690,#REF!,#REF!, ""), 0)</f>
        <v>#REF!</v>
      </c>
      <c r="AO690" s="1" t="e">
        <f>_xlfn.XLOOKUP($L690,Pos!$A:$A,Pos!AE:AE,_xlfn.XLOOKUP($L690,#REF!,#REF!, ""), 0)</f>
        <v>#REF!</v>
      </c>
      <c r="AP690" s="1" t="e">
        <f>_xlfn.XLOOKUP($L690,Pos!$A:$A,Pos!AF:AF,_xlfn.XLOOKUP($L690,#REF!,#REF!, ""), 0)</f>
        <v>#REF!</v>
      </c>
      <c r="AQ690" s="1" t="e">
        <f>_xlfn.XLOOKUP($L690,Pos!$A:$A,Pos!AG:AG,_xlfn.XLOOKUP($L690,#REF!,#REF!, ""), 0)</f>
        <v>#REF!</v>
      </c>
      <c r="AR690" s="1" t="e">
        <f>_xlfn.XLOOKUP($L690,Pos!$A:$A,Pos!AH:AH,_xlfn.XLOOKUP($L690,#REF!,#REF!, ""), 0)</f>
        <v>#REF!</v>
      </c>
      <c r="AS690" s="1" t="e">
        <f>_xlfn.XLOOKUP($L690,Pos!$A:$A,Pos!AI:AI,_xlfn.XLOOKUP($L690,#REF!,#REF!, ""), 0)</f>
        <v>#REF!</v>
      </c>
      <c r="AT690" s="1" t="e">
        <f>_xlfn.XLOOKUP($L690,Pos!$A:$A,Pos!AJ:AJ,_xlfn.XLOOKUP($L690,#REF!,#REF!, ""), 0)</f>
        <v>#REF!</v>
      </c>
      <c r="AU690" s="1" t="e">
        <f>_xlfn.XLOOKUP($L690,Pos!$A:$A,Pos!AK:AK,_xlfn.XLOOKUP($L690,#REF!,#REF!, ""), 0)</f>
        <v>#REF!</v>
      </c>
      <c r="AV690" s="1" t="e">
        <f>_xlfn.XLOOKUP($L690,Pos!$A:$A,Pos!AL:AL,_xlfn.XLOOKUP($L690,#REF!,#REF!, ""), 0)</f>
        <v>#REF!</v>
      </c>
      <c r="AW690" s="1" t="e">
        <f>_xlfn.XLOOKUP($L690,Pos!$A:$A,Pos!AM:AM,_xlfn.XLOOKUP($L690,#REF!,#REF!, ""), 0)</f>
        <v>#REF!</v>
      </c>
      <c r="AX690" s="1" t="e">
        <f>_xlfn.XLOOKUP($L690,Pos!$A:$A,Pos!AN:AN,_xlfn.XLOOKUP($L690,#REF!,#REF!, ""), 0)</f>
        <v>#REF!</v>
      </c>
      <c r="AY690" s="1" t="e">
        <f>_xlfn.XLOOKUP($L690,Pos!$A:$A,Pos!AO:AO,_xlfn.XLOOKUP($L690,#REF!,#REF!, ""), 0)</f>
        <v>#REF!</v>
      </c>
      <c r="AZ690" s="7" t="str">
        <f t="shared" si="199"/>
        <v>OUT</v>
      </c>
      <c r="BA690" s="1">
        <f>IF(OR(_xlfn.XLOOKUP(L690,Pos!B:B,Pos!L:L,FALSE)="ESG Reason",_xlfn.XLOOKUP(L690,Pos!B:B,Pos!L:L,FALSE)="Blacklisted"),1,0)</f>
        <v>0</v>
      </c>
      <c r="BC690" s="11">
        <v>1.1570279832988471E-10</v>
      </c>
      <c r="BD690" s="11">
        <f>_xlfn.XLOOKUP($L690,Pos!$B:$B,Pos!H:H,0, 0)</f>
        <v>0</v>
      </c>
      <c r="BE690" s="11">
        <f>_xlfn.XLOOKUP($L690,Pos!$B:$B,Pos!I:I,0, 0)</f>
        <v>2.8527755917189858E-4</v>
      </c>
      <c r="BF690" s="18">
        <f t="shared" si="200"/>
        <v>2.8527755917189858E-4</v>
      </c>
      <c r="BG690" s="1">
        <f t="shared" si="201"/>
        <v>2</v>
      </c>
      <c r="BH690" s="1">
        <f t="shared" si="202"/>
        <v>10</v>
      </c>
      <c r="BI690" s="18">
        <f t="shared" si="203"/>
        <v>1.1570279832988471E-10</v>
      </c>
      <c r="BJ690" s="3">
        <f t="shared" si="204"/>
        <v>0</v>
      </c>
      <c r="BK690" s="18">
        <f t="shared" si="205"/>
        <v>0</v>
      </c>
    </row>
    <row r="691" spans="3:63" x14ac:dyDescent="0.25">
      <c r="C691" s="3"/>
      <c r="D691" s="3"/>
      <c r="E691" s="3"/>
      <c r="F691" s="3"/>
      <c r="G691" s="51" t="s">
        <v>640</v>
      </c>
      <c r="H691" s="8" t="str">
        <f t="shared" si="195"/>
        <v>0%North America</v>
      </c>
      <c r="I691" s="11" cm="1">
        <f t="array" ref="I691">IF(
   AZ691 = "OUT", 0,IF(
   BD691 &gt;= LARGE(IF(ISNUMBER(BD:BD), BD:BD), 3),
   BE691 - 0.001,
   IF(BE691 &gt;=VLOOKUP(P691,mapping!$A:$B,2,FALSE), BE691,VLOOKUP(P691,mapping!$A$2:$B$8,2,FALSE))
))</f>
        <v>0</v>
      </c>
      <c r="J691" s="11" cm="1">
        <f t="array" ref="J691">IF(
    AZ691="OUT",0,IF(IF(
                      BD691&gt;=LARGE(IF(ISNUMBER(BD:BD),BD:BD),3),
                      BE691+0.001,
                      VLOOKUP(H691,mapping!$D:$E,2,FALSE)
                      )&gt;I691,
                   IF(
                      BD691&gt;=LARGE(IF(ISNUMBER(BD:BD),BD:BD),3),
                      BE691+0.001,
                      VLOOKUP(H691,mapping!$D:$E,2,FALSE)
                      ),
                   I691+0.002))</f>
        <v>0</v>
      </c>
      <c r="K691" s="8">
        <f t="shared" si="196"/>
        <v>2.8384434133794559E-4</v>
      </c>
      <c r="L691" s="1" t="str">
        <f>Pos!B1195</f>
        <v>US7591EP1005</v>
      </c>
      <c r="M691" s="1" t="str">
        <f>_xlfn.XLOOKUP($L691,Pos!B:B,Pos!D:D,, 0)</f>
        <v>Regions Financial Corporation</v>
      </c>
      <c r="N691" s="1" t="str">
        <f>_xlfn.XLOOKUP($L691,Pos!B:B,Pos!E:E,, 0)</f>
        <v>Banks</v>
      </c>
      <c r="O691" s="1" t="str">
        <f t="shared" si="197"/>
        <v>Banks_North America</v>
      </c>
      <c r="P691" s="1" t="str">
        <f>_xlfn.XLOOKUP($L691,Pos!B:B,Pos!F:F,, 0)</f>
        <v>North America</v>
      </c>
      <c r="Q691" s="1">
        <v>0</v>
      </c>
      <c r="R691" s="9">
        <f>_xlfn.XLOOKUP($L691,Pos!$B:$B,Pos!N:N,0, 0)</f>
        <v>6.65</v>
      </c>
      <c r="S691" s="9">
        <f>_xlfn.XLOOKUP($L691,Pos!$B:$B,Pos!O:O,0, 0)</f>
        <v>7.085</v>
      </c>
      <c r="T691" s="9">
        <f>_xlfn.XLOOKUP($L691,Pos!$B:$B,Pos!P:P,0, 0)</f>
        <v>4.4249999999999998</v>
      </c>
      <c r="U691" s="9">
        <f>_xlfn.XLOOKUP($L691,Pos!$B:$B,Pos!Q:Q,0, 0)</f>
        <v>3.5</v>
      </c>
      <c r="V691" s="9">
        <f>_xlfn.XLOOKUP($L691,Pos!$B:$B,Pos!R:R,0, 0)</f>
        <v>3.0333329999999998</v>
      </c>
      <c r="W691" s="9">
        <f>_xlfn.XLOOKUP($L691,Pos!$B:$B,Pos!S:S,0, 0)</f>
        <v>3.1691669999999998</v>
      </c>
      <c r="X691" s="9" t="str">
        <f>_xlfn.XLOOKUP($L691,Pos!$B:$B,Pos!J:J,0, 0)</f>
        <v>Outperform</v>
      </c>
      <c r="Y691" s="1">
        <v>0</v>
      </c>
      <c r="Z691" s="1">
        <v>0</v>
      </c>
      <c r="AA691" s="1">
        <f t="shared" si="198"/>
        <v>0</v>
      </c>
      <c r="AB691" s="9">
        <f>_xlfn.XLOOKUP(L691,Pos!B:B,Pos!K:K,-1,0)</f>
        <v>7.1428571428571432</v>
      </c>
      <c r="AC691" s="1" t="e">
        <f>_xlfn.XLOOKUP($L691,Pos!$A:$A,Pos!S:S,_xlfn.XLOOKUP($L691,#REF!,#REF!, ""), 0)</f>
        <v>#REF!</v>
      </c>
      <c r="AD691" s="1" t="e">
        <f>_xlfn.XLOOKUP($L691,Pos!$A:$A,Pos!T:T,_xlfn.XLOOKUP($L691,#REF!,#REF!, ""), 0)</f>
        <v>#REF!</v>
      </c>
      <c r="AE691" s="1" t="e">
        <f>_xlfn.XLOOKUP($L691,Pos!$A:$A,Pos!U:U,_xlfn.XLOOKUP($L691,#REF!,#REF!, ""), 0)</f>
        <v>#REF!</v>
      </c>
      <c r="AF691" s="1" t="e">
        <f>_xlfn.XLOOKUP($L691,Pos!$A:$A,Pos!V:V,_xlfn.XLOOKUP($L691,#REF!,#REF!, ""), 0)</f>
        <v>#REF!</v>
      </c>
      <c r="AG691" s="1" t="e">
        <f>_xlfn.XLOOKUP($L691,Pos!$A:$A,Pos!W:W,_xlfn.XLOOKUP($L691,#REF!,#REF!, ""), 0)</f>
        <v>#REF!</v>
      </c>
      <c r="AH691" s="1" t="e">
        <f>_xlfn.XLOOKUP($L691,Pos!$A:$A,Pos!X:X,_xlfn.XLOOKUP($L691,#REF!,#REF!, ""), 0)</f>
        <v>#REF!</v>
      </c>
      <c r="AI691" s="1" t="e">
        <f>_xlfn.XLOOKUP($L691,Pos!$A:$A,Pos!Y:Y,_xlfn.XLOOKUP($L691,#REF!,#REF!, ""), 0)</f>
        <v>#REF!</v>
      </c>
      <c r="AJ691" s="1" t="e">
        <f>_xlfn.XLOOKUP($L691,Pos!$A:$A,Pos!Z:Z,_xlfn.XLOOKUP($L691,#REF!,#REF!, ""), 0)</f>
        <v>#REF!</v>
      </c>
      <c r="AK691" s="1" t="e">
        <f>_xlfn.XLOOKUP($L691,Pos!$A:$A,Pos!AA:AA,_xlfn.XLOOKUP($L691,#REF!,#REF!, ""), 0)</f>
        <v>#REF!</v>
      </c>
      <c r="AL691" s="1" t="e">
        <f>_xlfn.XLOOKUP($L691,Pos!$A:$A,Pos!AB:AB,_xlfn.XLOOKUP($L691,#REF!,#REF!, ""), 0)</f>
        <v>#REF!</v>
      </c>
      <c r="AM691" s="1" t="e">
        <f>_xlfn.XLOOKUP($L691,Pos!$A:$A,Pos!AC:AC,_xlfn.XLOOKUP($L691,#REF!,#REF!, ""), 0)</f>
        <v>#REF!</v>
      </c>
      <c r="AN691" s="1" t="e">
        <f>_xlfn.XLOOKUP($L691,Pos!$A:$A,Pos!AD:AD,_xlfn.XLOOKUP($L691,#REF!,#REF!, ""), 0)</f>
        <v>#REF!</v>
      </c>
      <c r="AO691" s="1" t="e">
        <f>_xlfn.XLOOKUP($L691,Pos!$A:$A,Pos!AE:AE,_xlfn.XLOOKUP($L691,#REF!,#REF!, ""), 0)</f>
        <v>#REF!</v>
      </c>
      <c r="AP691" s="1" t="e">
        <f>_xlfn.XLOOKUP($L691,Pos!$A:$A,Pos!AF:AF,_xlfn.XLOOKUP($L691,#REF!,#REF!, ""), 0)</f>
        <v>#REF!</v>
      </c>
      <c r="AQ691" s="1" t="e">
        <f>_xlfn.XLOOKUP($L691,Pos!$A:$A,Pos!AG:AG,_xlfn.XLOOKUP($L691,#REF!,#REF!, ""), 0)</f>
        <v>#REF!</v>
      </c>
      <c r="AR691" s="1" t="e">
        <f>_xlfn.XLOOKUP($L691,Pos!$A:$A,Pos!AH:AH,_xlfn.XLOOKUP($L691,#REF!,#REF!, ""), 0)</f>
        <v>#REF!</v>
      </c>
      <c r="AS691" s="1" t="e">
        <f>_xlfn.XLOOKUP($L691,Pos!$A:$A,Pos!AI:AI,_xlfn.XLOOKUP($L691,#REF!,#REF!, ""), 0)</f>
        <v>#REF!</v>
      </c>
      <c r="AT691" s="1" t="e">
        <f>_xlfn.XLOOKUP($L691,Pos!$A:$A,Pos!AJ:AJ,_xlfn.XLOOKUP($L691,#REF!,#REF!, ""), 0)</f>
        <v>#REF!</v>
      </c>
      <c r="AU691" s="1" t="e">
        <f>_xlfn.XLOOKUP($L691,Pos!$A:$A,Pos!AK:AK,_xlfn.XLOOKUP($L691,#REF!,#REF!, ""), 0)</f>
        <v>#REF!</v>
      </c>
      <c r="AV691" s="1" t="e">
        <f>_xlfn.XLOOKUP($L691,Pos!$A:$A,Pos!AL:AL,_xlfn.XLOOKUP($L691,#REF!,#REF!, ""), 0)</f>
        <v>#REF!</v>
      </c>
      <c r="AW691" s="1" t="e">
        <f>_xlfn.XLOOKUP($L691,Pos!$A:$A,Pos!AM:AM,_xlfn.XLOOKUP($L691,#REF!,#REF!, ""), 0)</f>
        <v>#REF!</v>
      </c>
      <c r="AX691" s="1" t="e">
        <f>_xlfn.XLOOKUP($L691,Pos!$A:$A,Pos!AN:AN,_xlfn.XLOOKUP($L691,#REF!,#REF!, ""), 0)</f>
        <v>#REF!</v>
      </c>
      <c r="AY691" s="1" t="e">
        <f>_xlfn.XLOOKUP($L691,Pos!$A:$A,Pos!AO:AO,_xlfn.XLOOKUP($L691,#REF!,#REF!, ""), 0)</f>
        <v>#REF!</v>
      </c>
      <c r="AZ691" s="7" t="str">
        <f t="shared" si="199"/>
        <v>OUT</v>
      </c>
      <c r="BA691" s="1">
        <f>IF(OR(_xlfn.XLOOKUP(L691,Pos!B:B,Pos!L:L,FALSE)="ESG Reason",_xlfn.XLOOKUP(L691,Pos!B:B,Pos!L:L,FALSE)="Blacklisted"),1,0)</f>
        <v>0</v>
      </c>
      <c r="BC691" s="11">
        <v>1.808050881776594E-10</v>
      </c>
      <c r="BD691" s="11">
        <f>_xlfn.XLOOKUP($L691,Pos!$B:$B,Pos!H:H,0, 0)</f>
        <v>0</v>
      </c>
      <c r="BE691" s="11">
        <f>_xlfn.XLOOKUP($L691,Pos!$B:$B,Pos!I:I,0, 0)</f>
        <v>2.8384434133794559E-4</v>
      </c>
      <c r="BF691" s="18">
        <f t="shared" si="200"/>
        <v>2.8384434133794559E-4</v>
      </c>
      <c r="BG691" s="1">
        <f t="shared" si="201"/>
        <v>1</v>
      </c>
      <c r="BH691" s="1">
        <f t="shared" si="202"/>
        <v>21</v>
      </c>
      <c r="BI691" s="18">
        <f t="shared" si="203"/>
        <v>1.808050881776594E-10</v>
      </c>
      <c r="BJ691" s="3">
        <f t="shared" si="204"/>
        <v>0</v>
      </c>
      <c r="BK691" s="18">
        <f t="shared" si="205"/>
        <v>0</v>
      </c>
    </row>
    <row r="692" spans="3:63" x14ac:dyDescent="0.25">
      <c r="C692" s="3"/>
      <c r="D692" s="3"/>
      <c r="E692" s="3"/>
      <c r="F692" s="3"/>
      <c r="G692" s="51" t="s">
        <v>641</v>
      </c>
      <c r="H692" s="8" t="str">
        <f t="shared" si="195"/>
        <v>0%North America</v>
      </c>
      <c r="I692" s="11" cm="1">
        <f t="array" ref="I692">IF(
   AZ692 = "OUT", 0,IF(
   BD692 &gt;= LARGE(IF(ISNUMBER(BD:BD), BD:BD), 3),
   BE692 - 0.001,
   IF(BE692 &gt;=VLOOKUP(P692,mapping!$A:$B,2,FALSE), BE692,VLOOKUP(P692,mapping!$A$2:$B$8,2,FALSE))
))</f>
        <v>0</v>
      </c>
      <c r="J692" s="11" cm="1">
        <f t="array" ref="J692">IF(
    AZ692="OUT",0,IF(IF(
                      BD692&gt;=LARGE(IF(ISNUMBER(BD:BD),BD:BD),3),
                      BE692+0.001,
                      VLOOKUP(H692,mapping!$D:$E,2,FALSE)
                      )&gt;I692,
                   IF(
                      BD692&gt;=LARGE(IF(ISNUMBER(BD:BD),BD:BD),3),
                      BE692+0.001,
                      VLOOKUP(H692,mapping!$D:$E,2,FALSE)
                      ),
                   I692+0.002))</f>
        <v>0</v>
      </c>
      <c r="K692" s="8">
        <f t="shared" si="196"/>
        <v>2.8326115269944032E-4</v>
      </c>
      <c r="L692" s="1" t="str">
        <f>Pos!B1040</f>
        <v>US4435106079</v>
      </c>
      <c r="M692" s="1" t="str">
        <f>_xlfn.XLOOKUP($L692,Pos!B:B,Pos!D:D,, 0)</f>
        <v>Hubbell Incorporated</v>
      </c>
      <c r="N692" s="1" t="str">
        <f>_xlfn.XLOOKUP($L692,Pos!B:B,Pos!E:E,, 0)</f>
        <v>Industrial Goods &amp; Services</v>
      </c>
      <c r="O692" s="1" t="str">
        <f t="shared" si="197"/>
        <v>Industrial Goods &amp; Services_North America</v>
      </c>
      <c r="P692" s="1" t="str">
        <f>_xlfn.XLOOKUP($L692,Pos!B:B,Pos!F:F,, 0)</f>
        <v>North America</v>
      </c>
      <c r="Q692" s="1">
        <v>0</v>
      </c>
      <c r="R692" s="9">
        <f>_xlfn.XLOOKUP($L692,Pos!$B:$B,Pos!N:N,0, 0)</f>
        <v>5.93</v>
      </c>
      <c r="S692" s="9">
        <f>_xlfn.XLOOKUP($L692,Pos!$B:$B,Pos!O:O,0, 0)</f>
        <v>4.2355</v>
      </c>
      <c r="T692" s="9">
        <f>_xlfn.XLOOKUP($L692,Pos!$B:$B,Pos!P:P,0, 0)</f>
        <v>6.6</v>
      </c>
      <c r="U692" s="9">
        <f>_xlfn.XLOOKUP($L692,Pos!$B:$B,Pos!Q:Q,0, 0)</f>
        <v>7.1</v>
      </c>
      <c r="V692" s="9">
        <f>_xlfn.XLOOKUP($L692,Pos!$B:$B,Pos!R:R,0, 0)</f>
        <v>4.733333</v>
      </c>
      <c r="W692" s="9">
        <f>_xlfn.XLOOKUP($L692,Pos!$B:$B,Pos!S:S,0, 0)</f>
        <v>5.9649999999999999</v>
      </c>
      <c r="X692" s="9" t="str">
        <f>_xlfn.XLOOKUP($L692,Pos!$B:$B,Pos!J:J,0, 0)</f>
        <v>Outperform</v>
      </c>
      <c r="Y692" s="1">
        <v>0</v>
      </c>
      <c r="Z692" s="1">
        <v>0</v>
      </c>
      <c r="AA692" s="1">
        <f t="shared" si="198"/>
        <v>0</v>
      </c>
      <c r="AB692" s="9">
        <f>_xlfn.XLOOKUP(L692,Pos!B:B,Pos!K:K,-1,0)</f>
        <v>6.5625</v>
      </c>
      <c r="AC692" s="1" t="e">
        <f>_xlfn.XLOOKUP($L692,Pos!$A:$A,Pos!S:S,_xlfn.XLOOKUP($L692,#REF!,#REF!, ""), 0)</f>
        <v>#REF!</v>
      </c>
      <c r="AD692" s="1" t="e">
        <f>_xlfn.XLOOKUP($L692,Pos!$A:$A,Pos!T:T,_xlfn.XLOOKUP($L692,#REF!,#REF!, ""), 0)</f>
        <v>#REF!</v>
      </c>
      <c r="AE692" s="1" t="e">
        <f>_xlfn.XLOOKUP($L692,Pos!$A:$A,Pos!U:U,_xlfn.XLOOKUP($L692,#REF!,#REF!, ""), 0)</f>
        <v>#REF!</v>
      </c>
      <c r="AF692" s="1" t="e">
        <f>_xlfn.XLOOKUP($L692,Pos!$A:$A,Pos!V:V,_xlfn.XLOOKUP($L692,#REF!,#REF!, ""), 0)</f>
        <v>#REF!</v>
      </c>
      <c r="AG692" s="1" t="e">
        <f>_xlfn.XLOOKUP($L692,Pos!$A:$A,Pos!W:W,_xlfn.XLOOKUP($L692,#REF!,#REF!, ""), 0)</f>
        <v>#REF!</v>
      </c>
      <c r="AH692" s="1" t="e">
        <f>_xlfn.XLOOKUP($L692,Pos!$A:$A,Pos!X:X,_xlfn.XLOOKUP($L692,#REF!,#REF!, ""), 0)</f>
        <v>#REF!</v>
      </c>
      <c r="AI692" s="1" t="e">
        <f>_xlfn.XLOOKUP($L692,Pos!$A:$A,Pos!Y:Y,_xlfn.XLOOKUP($L692,#REF!,#REF!, ""), 0)</f>
        <v>#REF!</v>
      </c>
      <c r="AJ692" s="1" t="e">
        <f>_xlfn.XLOOKUP($L692,Pos!$A:$A,Pos!Z:Z,_xlfn.XLOOKUP($L692,#REF!,#REF!, ""), 0)</f>
        <v>#REF!</v>
      </c>
      <c r="AK692" s="1" t="e">
        <f>_xlfn.XLOOKUP($L692,Pos!$A:$A,Pos!AA:AA,_xlfn.XLOOKUP($L692,#REF!,#REF!, ""), 0)</f>
        <v>#REF!</v>
      </c>
      <c r="AL692" s="1" t="e">
        <f>_xlfn.XLOOKUP($L692,Pos!$A:$A,Pos!AB:AB,_xlfn.XLOOKUP($L692,#REF!,#REF!, ""), 0)</f>
        <v>#REF!</v>
      </c>
      <c r="AM692" s="1" t="e">
        <f>_xlfn.XLOOKUP($L692,Pos!$A:$A,Pos!AC:AC,_xlfn.XLOOKUP($L692,#REF!,#REF!, ""), 0)</f>
        <v>#REF!</v>
      </c>
      <c r="AN692" s="1" t="e">
        <f>_xlfn.XLOOKUP($L692,Pos!$A:$A,Pos!AD:AD,_xlfn.XLOOKUP($L692,#REF!,#REF!, ""), 0)</f>
        <v>#REF!</v>
      </c>
      <c r="AO692" s="1" t="e">
        <f>_xlfn.XLOOKUP($L692,Pos!$A:$A,Pos!AE:AE,_xlfn.XLOOKUP($L692,#REF!,#REF!, ""), 0)</f>
        <v>#REF!</v>
      </c>
      <c r="AP692" s="1" t="e">
        <f>_xlfn.XLOOKUP($L692,Pos!$A:$A,Pos!AF:AF,_xlfn.XLOOKUP($L692,#REF!,#REF!, ""), 0)</f>
        <v>#REF!</v>
      </c>
      <c r="AQ692" s="1" t="e">
        <f>_xlfn.XLOOKUP($L692,Pos!$A:$A,Pos!AG:AG,_xlfn.XLOOKUP($L692,#REF!,#REF!, ""), 0)</f>
        <v>#REF!</v>
      </c>
      <c r="AR692" s="1" t="e">
        <f>_xlfn.XLOOKUP($L692,Pos!$A:$A,Pos!AH:AH,_xlfn.XLOOKUP($L692,#REF!,#REF!, ""), 0)</f>
        <v>#REF!</v>
      </c>
      <c r="AS692" s="1" t="e">
        <f>_xlfn.XLOOKUP($L692,Pos!$A:$A,Pos!AI:AI,_xlfn.XLOOKUP($L692,#REF!,#REF!, ""), 0)</f>
        <v>#REF!</v>
      </c>
      <c r="AT692" s="1" t="e">
        <f>_xlfn.XLOOKUP($L692,Pos!$A:$A,Pos!AJ:AJ,_xlfn.XLOOKUP($L692,#REF!,#REF!, ""), 0)</f>
        <v>#REF!</v>
      </c>
      <c r="AU692" s="1" t="e">
        <f>_xlfn.XLOOKUP($L692,Pos!$A:$A,Pos!AK:AK,_xlfn.XLOOKUP($L692,#REF!,#REF!, ""), 0)</f>
        <v>#REF!</v>
      </c>
      <c r="AV692" s="1" t="e">
        <f>_xlfn.XLOOKUP($L692,Pos!$A:$A,Pos!AL:AL,_xlfn.XLOOKUP($L692,#REF!,#REF!, ""), 0)</f>
        <v>#REF!</v>
      </c>
      <c r="AW692" s="1" t="e">
        <f>_xlfn.XLOOKUP($L692,Pos!$A:$A,Pos!AM:AM,_xlfn.XLOOKUP($L692,#REF!,#REF!, ""), 0)</f>
        <v>#REF!</v>
      </c>
      <c r="AX692" s="1" t="e">
        <f>_xlfn.XLOOKUP($L692,Pos!$A:$A,Pos!AN:AN,_xlfn.XLOOKUP($L692,#REF!,#REF!, ""), 0)</f>
        <v>#REF!</v>
      </c>
      <c r="AY692" s="1" t="e">
        <f>_xlfn.XLOOKUP($L692,Pos!$A:$A,Pos!AO:AO,_xlfn.XLOOKUP($L692,#REF!,#REF!, ""), 0)</f>
        <v>#REF!</v>
      </c>
      <c r="AZ692" s="7" t="str">
        <f t="shared" si="199"/>
        <v>OUT</v>
      </c>
      <c r="BA692" s="1">
        <f>IF(OR(_xlfn.XLOOKUP(L692,Pos!B:B,Pos!L:L,FALSE)="ESG Reason",_xlfn.XLOOKUP(L692,Pos!B:B,Pos!L:L,FALSE)="Blacklisted"),1,0)</f>
        <v>0</v>
      </c>
      <c r="BC692" s="11">
        <v>8.630801849331567E-11</v>
      </c>
      <c r="BD692" s="11">
        <f>_xlfn.XLOOKUP($L692,Pos!$B:$B,Pos!H:H,0, 0)</f>
        <v>0</v>
      </c>
      <c r="BE692" s="11">
        <f>_xlfn.XLOOKUP($L692,Pos!$B:$B,Pos!I:I,0, 0)</f>
        <v>2.8326115269944032E-4</v>
      </c>
      <c r="BF692" s="18">
        <f t="shared" si="200"/>
        <v>2.8326115269944032E-4</v>
      </c>
      <c r="BG692" s="1">
        <f t="shared" si="201"/>
        <v>1</v>
      </c>
      <c r="BH692" s="1">
        <f t="shared" si="202"/>
        <v>29</v>
      </c>
      <c r="BI692" s="18">
        <f t="shared" si="203"/>
        <v>8.630801849331567E-11</v>
      </c>
      <c r="BJ692" s="3">
        <f t="shared" si="204"/>
        <v>0</v>
      </c>
      <c r="BK692" s="18">
        <f t="shared" si="205"/>
        <v>0</v>
      </c>
    </row>
    <row r="693" spans="3:63" x14ac:dyDescent="0.25">
      <c r="C693" s="3"/>
      <c r="D693" s="3"/>
      <c r="E693" s="3"/>
      <c r="F693" s="3"/>
      <c r="G693" s="51" t="s">
        <v>645</v>
      </c>
      <c r="H693" s="8" t="str">
        <f t="shared" si="195"/>
        <v>0%Others</v>
      </c>
      <c r="I693" s="11" cm="1">
        <f t="array" ref="I693">IF(
   AZ693 = "OUT", 0,IF(
   BD693 &gt;= LARGE(IF(ISNUMBER(BD:BD), BD:BD), 3),
   BE693 - 0.001,
   IF(BE693 &gt;=VLOOKUP(P693,mapping!$A:$B,2,FALSE), BE693,VLOOKUP(P693,mapping!$A$2:$B$8,2,FALSE))
))</f>
        <v>0</v>
      </c>
      <c r="J693" s="11" cm="1">
        <f t="array" ref="J693">IF(
    AZ693="OUT",0,IF(IF(
                      BD693&gt;=LARGE(IF(ISNUMBER(BD:BD),BD:BD),3),
                      BE693+0.001,
                      VLOOKUP(H693,mapping!$D:$E,2,FALSE)
                      )&gt;I693,
                   IF(
                      BD693&gt;=LARGE(IF(ISNUMBER(BD:BD),BD:BD),3),
                      BE693+0.001,
                      VLOOKUP(H693,mapping!$D:$E,2,FALSE)
                      ),
                   I693+0.002))</f>
        <v>0</v>
      </c>
      <c r="K693" s="8">
        <f t="shared" si="196"/>
        <v>2.8307732475953758E-4</v>
      </c>
      <c r="L693" s="1" t="str">
        <f>Pos!B661</f>
        <v>JP3899600005</v>
      </c>
      <c r="M693" s="1" t="str">
        <f>_xlfn.XLOOKUP($L693,Pos!B:B,Pos!D:D,, 0)</f>
        <v>Mitsubishi Estate Company, Limited</v>
      </c>
      <c r="N693" s="1" t="str">
        <f>_xlfn.XLOOKUP($L693,Pos!B:B,Pos!E:E,, 0)</f>
        <v>Real Estate</v>
      </c>
      <c r="O693" s="1" t="str">
        <f t="shared" si="197"/>
        <v>Real Estate_Others</v>
      </c>
      <c r="P693" s="1" t="str">
        <f>_xlfn.XLOOKUP($L693,Pos!B:B,Pos!F:F,, 0)</f>
        <v>Others</v>
      </c>
      <c r="Q693" s="1">
        <v>0</v>
      </c>
      <c r="R693" s="9">
        <f>_xlfn.XLOOKUP($L693,Pos!$B:$B,Pos!N:N,0, 0)</f>
        <v>3.54</v>
      </c>
      <c r="S693" s="9">
        <f>_xlfn.XLOOKUP($L693,Pos!$B:$B,Pos!O:O,0, 0)</f>
        <v>4.7352499999999997</v>
      </c>
      <c r="T693" s="9">
        <f>_xlfn.XLOOKUP($L693,Pos!$B:$B,Pos!P:P,0, 0)</f>
        <v>5.85</v>
      </c>
      <c r="U693" s="9">
        <f>_xlfn.XLOOKUP($L693,Pos!$B:$B,Pos!Q:Q,0, 0)</f>
        <v>9.1</v>
      </c>
      <c r="V693" s="9">
        <f>_xlfn.XLOOKUP($L693,Pos!$B:$B,Pos!R:R,0, 0)</f>
        <v>5.6333330000000004</v>
      </c>
      <c r="W693" s="9">
        <f>_xlfn.XLOOKUP($L693,Pos!$B:$B,Pos!S:S,0, 0)</f>
        <v>6.15</v>
      </c>
      <c r="X693" s="9" t="str">
        <f>_xlfn.XLOOKUP($L693,Pos!$B:$B,Pos!J:J,0, 0)</f>
        <v>Buy</v>
      </c>
      <c r="Y693" s="1">
        <v>0</v>
      </c>
      <c r="Z693" s="1">
        <v>0</v>
      </c>
      <c r="AA693" s="1">
        <f t="shared" si="198"/>
        <v>0</v>
      </c>
      <c r="AB693" s="9">
        <f>_xlfn.XLOOKUP(L693,Pos!B:B,Pos!K:K,-1,0)</f>
        <v>4.166666666666667</v>
      </c>
      <c r="AC693" s="1" t="e">
        <f>_xlfn.XLOOKUP($L693,Pos!$A:$A,Pos!S:S,_xlfn.XLOOKUP($L693,#REF!,#REF!, ""), 0)</f>
        <v>#REF!</v>
      </c>
      <c r="AD693" s="1" t="e">
        <f>_xlfn.XLOOKUP($L693,Pos!$A:$A,Pos!T:T,_xlfn.XLOOKUP($L693,#REF!,#REF!, ""), 0)</f>
        <v>#REF!</v>
      </c>
      <c r="AE693" s="1" t="e">
        <f>_xlfn.XLOOKUP($L693,Pos!$A:$A,Pos!U:U,_xlfn.XLOOKUP($L693,#REF!,#REF!, ""), 0)</f>
        <v>#REF!</v>
      </c>
      <c r="AF693" s="1" t="e">
        <f>_xlfn.XLOOKUP($L693,Pos!$A:$A,Pos!V:V,_xlfn.XLOOKUP($L693,#REF!,#REF!, ""), 0)</f>
        <v>#REF!</v>
      </c>
      <c r="AG693" s="1" t="e">
        <f>_xlfn.XLOOKUP($L693,Pos!$A:$A,Pos!W:W,_xlfn.XLOOKUP($L693,#REF!,#REF!, ""), 0)</f>
        <v>#REF!</v>
      </c>
      <c r="AH693" s="1" t="e">
        <f>_xlfn.XLOOKUP($L693,Pos!$A:$A,Pos!X:X,_xlfn.XLOOKUP($L693,#REF!,#REF!, ""), 0)</f>
        <v>#REF!</v>
      </c>
      <c r="AI693" s="1" t="e">
        <f>_xlfn.XLOOKUP($L693,Pos!$A:$A,Pos!Y:Y,_xlfn.XLOOKUP($L693,#REF!,#REF!, ""), 0)</f>
        <v>#REF!</v>
      </c>
      <c r="AJ693" s="1" t="e">
        <f>_xlfn.XLOOKUP($L693,Pos!$A:$A,Pos!Z:Z,_xlfn.XLOOKUP($L693,#REF!,#REF!, ""), 0)</f>
        <v>#REF!</v>
      </c>
      <c r="AK693" s="1" t="e">
        <f>_xlfn.XLOOKUP($L693,Pos!$A:$A,Pos!AA:AA,_xlfn.XLOOKUP($L693,#REF!,#REF!, ""), 0)</f>
        <v>#REF!</v>
      </c>
      <c r="AL693" s="1" t="e">
        <f>_xlfn.XLOOKUP($L693,Pos!$A:$A,Pos!AB:AB,_xlfn.XLOOKUP($L693,#REF!,#REF!, ""), 0)</f>
        <v>#REF!</v>
      </c>
      <c r="AM693" s="1" t="e">
        <f>_xlfn.XLOOKUP($L693,Pos!$A:$A,Pos!AC:AC,_xlfn.XLOOKUP($L693,#REF!,#REF!, ""), 0)</f>
        <v>#REF!</v>
      </c>
      <c r="AN693" s="1" t="e">
        <f>_xlfn.XLOOKUP($L693,Pos!$A:$A,Pos!AD:AD,_xlfn.XLOOKUP($L693,#REF!,#REF!, ""), 0)</f>
        <v>#REF!</v>
      </c>
      <c r="AO693" s="1" t="e">
        <f>_xlfn.XLOOKUP($L693,Pos!$A:$A,Pos!AE:AE,_xlfn.XLOOKUP($L693,#REF!,#REF!, ""), 0)</f>
        <v>#REF!</v>
      </c>
      <c r="AP693" s="1" t="e">
        <f>_xlfn.XLOOKUP($L693,Pos!$A:$A,Pos!AF:AF,_xlfn.XLOOKUP($L693,#REF!,#REF!, ""), 0)</f>
        <v>#REF!</v>
      </c>
      <c r="AQ693" s="1" t="e">
        <f>_xlfn.XLOOKUP($L693,Pos!$A:$A,Pos!AG:AG,_xlfn.XLOOKUP($L693,#REF!,#REF!, ""), 0)</f>
        <v>#REF!</v>
      </c>
      <c r="AR693" s="1" t="e">
        <f>_xlfn.XLOOKUP($L693,Pos!$A:$A,Pos!AH:AH,_xlfn.XLOOKUP($L693,#REF!,#REF!, ""), 0)</f>
        <v>#REF!</v>
      </c>
      <c r="AS693" s="1" t="e">
        <f>_xlfn.XLOOKUP($L693,Pos!$A:$A,Pos!AI:AI,_xlfn.XLOOKUP($L693,#REF!,#REF!, ""), 0)</f>
        <v>#REF!</v>
      </c>
      <c r="AT693" s="1" t="e">
        <f>_xlfn.XLOOKUP($L693,Pos!$A:$A,Pos!AJ:AJ,_xlfn.XLOOKUP($L693,#REF!,#REF!, ""), 0)</f>
        <v>#REF!</v>
      </c>
      <c r="AU693" s="1" t="e">
        <f>_xlfn.XLOOKUP($L693,Pos!$A:$A,Pos!AK:AK,_xlfn.XLOOKUP($L693,#REF!,#REF!, ""), 0)</f>
        <v>#REF!</v>
      </c>
      <c r="AV693" s="1" t="e">
        <f>_xlfn.XLOOKUP($L693,Pos!$A:$A,Pos!AL:AL,_xlfn.XLOOKUP($L693,#REF!,#REF!, ""), 0)</f>
        <v>#REF!</v>
      </c>
      <c r="AW693" s="1" t="e">
        <f>_xlfn.XLOOKUP($L693,Pos!$A:$A,Pos!AM:AM,_xlfn.XLOOKUP($L693,#REF!,#REF!, ""), 0)</f>
        <v>#REF!</v>
      </c>
      <c r="AX693" s="1" t="e">
        <f>_xlfn.XLOOKUP($L693,Pos!$A:$A,Pos!AN:AN,_xlfn.XLOOKUP($L693,#REF!,#REF!, ""), 0)</f>
        <v>#REF!</v>
      </c>
      <c r="AY693" s="1" t="e">
        <f>_xlfn.XLOOKUP($L693,Pos!$A:$A,Pos!AO:AO,_xlfn.XLOOKUP($L693,#REF!,#REF!, ""), 0)</f>
        <v>#REF!</v>
      </c>
      <c r="AZ693" s="7" t="str">
        <f t="shared" si="199"/>
        <v>OUT</v>
      </c>
      <c r="BA693" s="1">
        <f>IF(OR(_xlfn.XLOOKUP(L693,Pos!B:B,Pos!L:L,FALSE)="ESG Reason",_xlfn.XLOOKUP(L693,Pos!B:B,Pos!L:L,FALSE)="Blacklisted"),1,0)</f>
        <v>0</v>
      </c>
      <c r="BC693" s="11">
        <v>9.6185907372532617E-11</v>
      </c>
      <c r="BD693" s="11">
        <f>_xlfn.XLOOKUP($L693,Pos!$B:$B,Pos!H:H,0, 0)</f>
        <v>0</v>
      </c>
      <c r="BE693" s="11">
        <f>_xlfn.XLOOKUP($L693,Pos!$B:$B,Pos!I:I,0, 0)</f>
        <v>2.8307732475953758E-4</v>
      </c>
      <c r="BF693" s="18">
        <f t="shared" si="200"/>
        <v>2.8307732475953758E-4</v>
      </c>
      <c r="BG693" s="1">
        <f t="shared" si="201"/>
        <v>3</v>
      </c>
      <c r="BH693" s="1">
        <f t="shared" si="202"/>
        <v>52</v>
      </c>
      <c r="BI693" s="18">
        <f t="shared" si="203"/>
        <v>9.6185907372532617E-11</v>
      </c>
      <c r="BJ693" s="3">
        <f t="shared" si="204"/>
        <v>0</v>
      </c>
      <c r="BK693" s="18">
        <f t="shared" si="205"/>
        <v>0</v>
      </c>
    </row>
    <row r="694" spans="3:63" x14ac:dyDescent="0.25">
      <c r="C694" s="3"/>
      <c r="D694" s="3"/>
      <c r="E694" s="3"/>
      <c r="F694" s="3"/>
      <c r="G694" s="51" t="s">
        <v>647</v>
      </c>
      <c r="H694" s="8" t="str">
        <f t="shared" si="195"/>
        <v>0%West Europe</v>
      </c>
      <c r="I694" s="11" cm="1">
        <f t="array" ref="I694">IF(
   AZ694 = "OUT", 0,IF(
   BD694 &gt;= LARGE(IF(ISNUMBER(BD:BD), BD:BD), 3),
   BE694 - 0.001,
   IF(BE694 &gt;=VLOOKUP(P694,mapping!$A:$B,2,FALSE), BE694,VLOOKUP(P694,mapping!$A$2:$B$8,2,FALSE))
))</f>
        <v>0</v>
      </c>
      <c r="J694" s="11" cm="1">
        <f t="array" ref="J694">IF(
    AZ694="OUT",0,IF(IF(
                      BD694&gt;=LARGE(IF(ISNUMBER(BD:BD),BD:BD),3),
                      BE694+0.001,
                      VLOOKUP(H694,mapping!$D:$E,2,FALSE)
                      )&gt;I694,
                   IF(
                      BD694&gt;=LARGE(IF(ISNUMBER(BD:BD),BD:BD),3),
                      BE694+0.001,
                      VLOOKUP(H694,mapping!$D:$E,2,FALSE)
                      ),
                   I694+0.002))</f>
        <v>0</v>
      </c>
      <c r="K694" s="8">
        <f t="shared" si="196"/>
        <v>2.8159539952257452E-4</v>
      </c>
      <c r="L694" s="1" t="str">
        <f>Pos!B732</f>
        <v>NO0010161896</v>
      </c>
      <c r="M694" s="1" t="str">
        <f>_xlfn.XLOOKUP($L694,Pos!B:B,Pos!D:D,, 0)</f>
        <v>DNB Bank ASA</v>
      </c>
      <c r="N694" s="1" t="str">
        <f>_xlfn.XLOOKUP($L694,Pos!B:B,Pos!E:E,, 0)</f>
        <v>Banks</v>
      </c>
      <c r="O694" s="1" t="str">
        <f t="shared" si="197"/>
        <v>Banks_West Europe</v>
      </c>
      <c r="P694" s="1" t="str">
        <f>_xlfn.XLOOKUP($L694,Pos!B:B,Pos!F:F,, 0)</f>
        <v>West Europe</v>
      </c>
      <c r="Q694" s="1">
        <v>0</v>
      </c>
      <c r="R694" s="9">
        <f>_xlfn.XLOOKUP($L694,Pos!$B:$B,Pos!N:N,0, 0)</f>
        <v>6.37</v>
      </c>
      <c r="S694" s="9">
        <f>_xlfn.XLOOKUP($L694,Pos!$B:$B,Pos!O:O,0, 0)</f>
        <v>5.8875000000000002</v>
      </c>
      <c r="T694" s="9">
        <f>_xlfn.XLOOKUP($L694,Pos!$B:$B,Pos!P:P,0, 0)</f>
        <v>6.65</v>
      </c>
      <c r="U694" s="9">
        <f>_xlfn.XLOOKUP($L694,Pos!$B:$B,Pos!Q:Q,0, 0)</f>
        <v>1.3</v>
      </c>
      <c r="V694" s="9">
        <f>_xlfn.XLOOKUP($L694,Pos!$B:$B,Pos!R:R,0, 0)</f>
        <v>8.3666669999999996</v>
      </c>
      <c r="W694" s="9">
        <f>_xlfn.XLOOKUP($L694,Pos!$B:$B,Pos!S:S,0, 0)</f>
        <v>5.1241659999999998</v>
      </c>
      <c r="X694" s="9" t="str">
        <f>_xlfn.XLOOKUP($L694,Pos!$B:$B,Pos!J:J,0, 0)</f>
        <v>Hold</v>
      </c>
      <c r="Y694" s="1">
        <v>0</v>
      </c>
      <c r="Z694" s="1">
        <v>0</v>
      </c>
      <c r="AA694" s="1">
        <f t="shared" si="198"/>
        <v>0</v>
      </c>
      <c r="AB694" s="9">
        <f>_xlfn.XLOOKUP(L694,Pos!B:B,Pos!K:K,-1,0)</f>
        <v>4.166666666666667</v>
      </c>
      <c r="AC694" s="1" t="e">
        <f>_xlfn.XLOOKUP($L694,Pos!$A:$A,Pos!S:S,_xlfn.XLOOKUP($L694,#REF!,#REF!, ""), 0)</f>
        <v>#REF!</v>
      </c>
      <c r="AD694" s="1" t="e">
        <f>_xlfn.XLOOKUP($L694,Pos!$A:$A,Pos!T:T,_xlfn.XLOOKUP($L694,#REF!,#REF!, ""), 0)</f>
        <v>#REF!</v>
      </c>
      <c r="AE694" s="1" t="e">
        <f>_xlfn.XLOOKUP($L694,Pos!$A:$A,Pos!U:U,_xlfn.XLOOKUP($L694,#REF!,#REF!, ""), 0)</f>
        <v>#REF!</v>
      </c>
      <c r="AF694" s="1" t="e">
        <f>_xlfn.XLOOKUP($L694,Pos!$A:$A,Pos!V:V,_xlfn.XLOOKUP($L694,#REF!,#REF!, ""), 0)</f>
        <v>#REF!</v>
      </c>
      <c r="AG694" s="1" t="e">
        <f>_xlfn.XLOOKUP($L694,Pos!$A:$A,Pos!W:W,_xlfn.XLOOKUP($L694,#REF!,#REF!, ""), 0)</f>
        <v>#REF!</v>
      </c>
      <c r="AH694" s="1" t="e">
        <f>_xlfn.XLOOKUP($L694,Pos!$A:$A,Pos!X:X,_xlfn.XLOOKUP($L694,#REF!,#REF!, ""), 0)</f>
        <v>#REF!</v>
      </c>
      <c r="AI694" s="1" t="e">
        <f>_xlfn.XLOOKUP($L694,Pos!$A:$A,Pos!Y:Y,_xlfn.XLOOKUP($L694,#REF!,#REF!, ""), 0)</f>
        <v>#REF!</v>
      </c>
      <c r="AJ694" s="1" t="e">
        <f>_xlfn.XLOOKUP($L694,Pos!$A:$A,Pos!Z:Z,_xlfn.XLOOKUP($L694,#REF!,#REF!, ""), 0)</f>
        <v>#REF!</v>
      </c>
      <c r="AK694" s="1" t="e">
        <f>_xlfn.XLOOKUP($L694,Pos!$A:$A,Pos!AA:AA,_xlfn.XLOOKUP($L694,#REF!,#REF!, ""), 0)</f>
        <v>#REF!</v>
      </c>
      <c r="AL694" s="1" t="e">
        <f>_xlfn.XLOOKUP($L694,Pos!$A:$A,Pos!AB:AB,_xlfn.XLOOKUP($L694,#REF!,#REF!, ""), 0)</f>
        <v>#REF!</v>
      </c>
      <c r="AM694" s="1" t="e">
        <f>_xlfn.XLOOKUP($L694,Pos!$A:$A,Pos!AC:AC,_xlfn.XLOOKUP($L694,#REF!,#REF!, ""), 0)</f>
        <v>#REF!</v>
      </c>
      <c r="AN694" s="1" t="e">
        <f>_xlfn.XLOOKUP($L694,Pos!$A:$A,Pos!AD:AD,_xlfn.XLOOKUP($L694,#REF!,#REF!, ""), 0)</f>
        <v>#REF!</v>
      </c>
      <c r="AO694" s="1" t="e">
        <f>_xlfn.XLOOKUP($L694,Pos!$A:$A,Pos!AE:AE,_xlfn.XLOOKUP($L694,#REF!,#REF!, ""), 0)</f>
        <v>#REF!</v>
      </c>
      <c r="AP694" s="1" t="e">
        <f>_xlfn.XLOOKUP($L694,Pos!$A:$A,Pos!AF:AF,_xlfn.XLOOKUP($L694,#REF!,#REF!, ""), 0)</f>
        <v>#REF!</v>
      </c>
      <c r="AQ694" s="1" t="e">
        <f>_xlfn.XLOOKUP($L694,Pos!$A:$A,Pos!AG:AG,_xlfn.XLOOKUP($L694,#REF!,#REF!, ""), 0)</f>
        <v>#REF!</v>
      </c>
      <c r="AR694" s="1" t="e">
        <f>_xlfn.XLOOKUP($L694,Pos!$A:$A,Pos!AH:AH,_xlfn.XLOOKUP($L694,#REF!,#REF!, ""), 0)</f>
        <v>#REF!</v>
      </c>
      <c r="AS694" s="1" t="e">
        <f>_xlfn.XLOOKUP($L694,Pos!$A:$A,Pos!AI:AI,_xlfn.XLOOKUP($L694,#REF!,#REF!, ""), 0)</f>
        <v>#REF!</v>
      </c>
      <c r="AT694" s="1" t="e">
        <f>_xlfn.XLOOKUP($L694,Pos!$A:$A,Pos!AJ:AJ,_xlfn.XLOOKUP($L694,#REF!,#REF!, ""), 0)</f>
        <v>#REF!</v>
      </c>
      <c r="AU694" s="1" t="e">
        <f>_xlfn.XLOOKUP($L694,Pos!$A:$A,Pos!AK:AK,_xlfn.XLOOKUP($L694,#REF!,#REF!, ""), 0)</f>
        <v>#REF!</v>
      </c>
      <c r="AV694" s="1" t="e">
        <f>_xlfn.XLOOKUP($L694,Pos!$A:$A,Pos!AL:AL,_xlfn.XLOOKUP($L694,#REF!,#REF!, ""), 0)</f>
        <v>#REF!</v>
      </c>
      <c r="AW694" s="1" t="e">
        <f>_xlfn.XLOOKUP($L694,Pos!$A:$A,Pos!AM:AM,_xlfn.XLOOKUP($L694,#REF!,#REF!, ""), 0)</f>
        <v>#REF!</v>
      </c>
      <c r="AX694" s="1" t="e">
        <f>_xlfn.XLOOKUP($L694,Pos!$A:$A,Pos!AN:AN,_xlfn.XLOOKUP($L694,#REF!,#REF!, ""), 0)</f>
        <v>#REF!</v>
      </c>
      <c r="AY694" s="1" t="e">
        <f>_xlfn.XLOOKUP($L694,Pos!$A:$A,Pos!AO:AO,_xlfn.XLOOKUP($L694,#REF!,#REF!, ""), 0)</f>
        <v>#REF!</v>
      </c>
      <c r="AZ694" s="7" t="str">
        <f t="shared" si="199"/>
        <v>OUT</v>
      </c>
      <c r="BA694" s="1">
        <f>IF(OR(_xlfn.XLOOKUP(L694,Pos!B:B,Pos!L:L,FALSE)="ESG Reason",_xlfn.XLOOKUP(L694,Pos!B:B,Pos!L:L,FALSE)="Blacklisted"),1,0)</f>
        <v>0</v>
      </c>
      <c r="BC694" s="11">
        <v>1.2725784536927219E-10</v>
      </c>
      <c r="BD694" s="11">
        <f>_xlfn.XLOOKUP($L694,Pos!$B:$B,Pos!H:H,0, 0)</f>
        <v>0</v>
      </c>
      <c r="BE694" s="11">
        <f>_xlfn.XLOOKUP($L694,Pos!$B:$B,Pos!I:I,0, 0)</f>
        <v>2.8159539952257452E-4</v>
      </c>
      <c r="BF694" s="18">
        <f t="shared" si="200"/>
        <v>2.8159539952257452E-4</v>
      </c>
      <c r="BG694" s="1">
        <f t="shared" si="201"/>
        <v>2</v>
      </c>
      <c r="BH694" s="1">
        <f t="shared" si="202"/>
        <v>2</v>
      </c>
      <c r="BI694" s="18">
        <f t="shared" si="203"/>
        <v>1.2725784536927219E-10</v>
      </c>
      <c r="BJ694" s="3">
        <f t="shared" si="204"/>
        <v>0</v>
      </c>
      <c r="BK694" s="18">
        <f t="shared" si="205"/>
        <v>0</v>
      </c>
    </row>
    <row r="695" spans="3:63" x14ac:dyDescent="0.25">
      <c r="C695" s="3"/>
      <c r="D695" s="3"/>
      <c r="E695" s="3"/>
      <c r="F695" s="3"/>
      <c r="G695" s="51" t="s">
        <v>660</v>
      </c>
      <c r="H695" s="8" t="str">
        <f t="shared" si="195"/>
        <v>0%North America</v>
      </c>
      <c r="I695" s="11" cm="1">
        <f t="array" ref="I695">IF(
   AZ695 = "OUT", 0,IF(
   BD695 &gt;= LARGE(IF(ISNUMBER(BD:BD), BD:BD), 3),
   BE695 - 0.001,
   IF(BE695 &gt;=VLOOKUP(P695,mapping!$A:$B,2,FALSE), BE695,VLOOKUP(P695,mapping!$A$2:$B$8,2,FALSE))
))</f>
        <v>0</v>
      </c>
      <c r="J695" s="11" cm="1">
        <f t="array" ref="J695">IF(
    AZ695="OUT",0,IF(IF(
                      BD695&gt;=LARGE(IF(ISNUMBER(BD:BD),BD:BD),3),
                      BE695+0.001,
                      VLOOKUP(H695,mapping!$D:$E,2,FALSE)
                      )&gt;I695,
                   IF(
                      BD695&gt;=LARGE(IF(ISNUMBER(BD:BD),BD:BD),3),
                      BE695+0.001,
                      VLOOKUP(H695,mapping!$D:$E,2,FALSE)
                      ),
                   I695+0.002))</f>
        <v>0</v>
      </c>
      <c r="K695" s="8">
        <f t="shared" si="196"/>
        <v>2.8059294716041729E-4</v>
      </c>
      <c r="L695" s="1" t="str">
        <f>Pos!B1293</f>
        <v>US9418481035</v>
      </c>
      <c r="M695" s="1" t="str">
        <f>_xlfn.XLOOKUP($L695,Pos!B:B,Pos!D:D,, 0)</f>
        <v>Waters Corporation</v>
      </c>
      <c r="N695" s="1" t="str">
        <f>_xlfn.XLOOKUP($L695,Pos!B:B,Pos!E:E,, 0)</f>
        <v>Health Care</v>
      </c>
      <c r="O695" s="1" t="str">
        <f t="shared" si="197"/>
        <v>Health Care_North America</v>
      </c>
      <c r="P695" s="1" t="str">
        <f>_xlfn.XLOOKUP($L695,Pos!B:B,Pos!F:F,, 0)</f>
        <v>North America</v>
      </c>
      <c r="Q695" s="1">
        <v>0</v>
      </c>
      <c r="R695" s="9">
        <f>_xlfn.XLOOKUP($L695,Pos!$B:$B,Pos!N:N,0, 0)</f>
        <v>0</v>
      </c>
      <c r="S695" s="9">
        <f>_xlfn.XLOOKUP($L695,Pos!$B:$B,Pos!O:O,0, 0)</f>
        <v>2.6934999999999998</v>
      </c>
      <c r="T695" s="9">
        <f>_xlfn.XLOOKUP($L695,Pos!$B:$B,Pos!P:P,0, 0)</f>
        <v>6.5</v>
      </c>
      <c r="U695" s="9">
        <f>_xlfn.XLOOKUP($L695,Pos!$B:$B,Pos!Q:Q,0, 0)</f>
        <v>4.4000000000000004</v>
      </c>
      <c r="V695" s="9">
        <f>_xlfn.XLOOKUP($L695,Pos!$B:$B,Pos!R:R,0, 0)</f>
        <v>4.0333329999999998</v>
      </c>
      <c r="W695" s="9">
        <f>_xlfn.XLOOKUP($L695,Pos!$B:$B,Pos!S:S,0, 0)</f>
        <v>4.4616670000000003</v>
      </c>
      <c r="X695" s="9" t="str">
        <f>_xlfn.XLOOKUP($L695,Pos!$B:$B,Pos!J:J,0, 0)</f>
        <v>Outperform</v>
      </c>
      <c r="Y695" s="1">
        <v>0</v>
      </c>
      <c r="Z695" s="1">
        <v>0</v>
      </c>
      <c r="AA695" s="1">
        <f t="shared" si="198"/>
        <v>0</v>
      </c>
      <c r="AB695" s="9">
        <f>_xlfn.XLOOKUP(L695,Pos!B:B,Pos!K:K,-1,0)</f>
        <v>4.5762711864406782</v>
      </c>
      <c r="AC695" s="1" t="e">
        <f>_xlfn.XLOOKUP($L695,Pos!$A:$A,Pos!S:S,_xlfn.XLOOKUP($L695,#REF!,#REF!, ""), 0)</f>
        <v>#REF!</v>
      </c>
      <c r="AD695" s="1" t="e">
        <f>_xlfn.XLOOKUP($L695,Pos!$A:$A,Pos!T:T,_xlfn.XLOOKUP($L695,#REF!,#REF!, ""), 0)</f>
        <v>#REF!</v>
      </c>
      <c r="AE695" s="1" t="e">
        <f>_xlfn.XLOOKUP($L695,Pos!$A:$A,Pos!U:U,_xlfn.XLOOKUP($L695,#REF!,#REF!, ""), 0)</f>
        <v>#REF!</v>
      </c>
      <c r="AF695" s="1" t="e">
        <f>_xlfn.XLOOKUP($L695,Pos!$A:$A,Pos!V:V,_xlfn.XLOOKUP($L695,#REF!,#REF!, ""), 0)</f>
        <v>#REF!</v>
      </c>
      <c r="AG695" s="1" t="e">
        <f>_xlfn.XLOOKUP($L695,Pos!$A:$A,Pos!W:W,_xlfn.XLOOKUP($L695,#REF!,#REF!, ""), 0)</f>
        <v>#REF!</v>
      </c>
      <c r="AH695" s="1" t="e">
        <f>_xlfn.XLOOKUP($L695,Pos!$A:$A,Pos!X:X,_xlfn.XLOOKUP($L695,#REF!,#REF!, ""), 0)</f>
        <v>#REF!</v>
      </c>
      <c r="AI695" s="1" t="e">
        <f>_xlfn.XLOOKUP($L695,Pos!$A:$A,Pos!Y:Y,_xlfn.XLOOKUP($L695,#REF!,#REF!, ""), 0)</f>
        <v>#REF!</v>
      </c>
      <c r="AJ695" s="1" t="e">
        <f>_xlfn.XLOOKUP($L695,Pos!$A:$A,Pos!Z:Z,_xlfn.XLOOKUP($L695,#REF!,#REF!, ""), 0)</f>
        <v>#REF!</v>
      </c>
      <c r="AK695" s="1" t="e">
        <f>_xlfn.XLOOKUP($L695,Pos!$A:$A,Pos!AA:AA,_xlfn.XLOOKUP($L695,#REF!,#REF!, ""), 0)</f>
        <v>#REF!</v>
      </c>
      <c r="AL695" s="1" t="e">
        <f>_xlfn.XLOOKUP($L695,Pos!$A:$A,Pos!AB:AB,_xlfn.XLOOKUP($L695,#REF!,#REF!, ""), 0)</f>
        <v>#REF!</v>
      </c>
      <c r="AM695" s="1" t="e">
        <f>_xlfn.XLOOKUP($L695,Pos!$A:$A,Pos!AC:AC,_xlfn.XLOOKUP($L695,#REF!,#REF!, ""), 0)</f>
        <v>#REF!</v>
      </c>
      <c r="AN695" s="1" t="e">
        <f>_xlfn.XLOOKUP($L695,Pos!$A:$A,Pos!AD:AD,_xlfn.XLOOKUP($L695,#REF!,#REF!, ""), 0)</f>
        <v>#REF!</v>
      </c>
      <c r="AO695" s="1" t="e">
        <f>_xlfn.XLOOKUP($L695,Pos!$A:$A,Pos!AE:AE,_xlfn.XLOOKUP($L695,#REF!,#REF!, ""), 0)</f>
        <v>#REF!</v>
      </c>
      <c r="AP695" s="1" t="e">
        <f>_xlfn.XLOOKUP($L695,Pos!$A:$A,Pos!AF:AF,_xlfn.XLOOKUP($L695,#REF!,#REF!, ""), 0)</f>
        <v>#REF!</v>
      </c>
      <c r="AQ695" s="1" t="e">
        <f>_xlfn.XLOOKUP($L695,Pos!$A:$A,Pos!AG:AG,_xlfn.XLOOKUP($L695,#REF!,#REF!, ""), 0)</f>
        <v>#REF!</v>
      </c>
      <c r="AR695" s="1" t="e">
        <f>_xlfn.XLOOKUP($L695,Pos!$A:$A,Pos!AH:AH,_xlfn.XLOOKUP($L695,#REF!,#REF!, ""), 0)</f>
        <v>#REF!</v>
      </c>
      <c r="AS695" s="1" t="e">
        <f>_xlfn.XLOOKUP($L695,Pos!$A:$A,Pos!AI:AI,_xlfn.XLOOKUP($L695,#REF!,#REF!, ""), 0)</f>
        <v>#REF!</v>
      </c>
      <c r="AT695" s="1" t="e">
        <f>_xlfn.XLOOKUP($L695,Pos!$A:$A,Pos!AJ:AJ,_xlfn.XLOOKUP($L695,#REF!,#REF!, ""), 0)</f>
        <v>#REF!</v>
      </c>
      <c r="AU695" s="1" t="e">
        <f>_xlfn.XLOOKUP($L695,Pos!$A:$A,Pos!AK:AK,_xlfn.XLOOKUP($L695,#REF!,#REF!, ""), 0)</f>
        <v>#REF!</v>
      </c>
      <c r="AV695" s="1" t="e">
        <f>_xlfn.XLOOKUP($L695,Pos!$A:$A,Pos!AL:AL,_xlfn.XLOOKUP($L695,#REF!,#REF!, ""), 0)</f>
        <v>#REF!</v>
      </c>
      <c r="AW695" s="1" t="e">
        <f>_xlfn.XLOOKUP($L695,Pos!$A:$A,Pos!AM:AM,_xlfn.XLOOKUP($L695,#REF!,#REF!, ""), 0)</f>
        <v>#REF!</v>
      </c>
      <c r="AX695" s="1" t="e">
        <f>_xlfn.XLOOKUP($L695,Pos!$A:$A,Pos!AN:AN,_xlfn.XLOOKUP($L695,#REF!,#REF!, ""), 0)</f>
        <v>#REF!</v>
      </c>
      <c r="AY695" s="1" t="e">
        <f>_xlfn.XLOOKUP($L695,Pos!$A:$A,Pos!AO:AO,_xlfn.XLOOKUP($L695,#REF!,#REF!, ""), 0)</f>
        <v>#REF!</v>
      </c>
      <c r="AZ695" s="7" t="str">
        <f t="shared" si="199"/>
        <v>OUT</v>
      </c>
      <c r="BA695" s="1">
        <f>IF(OR(_xlfn.XLOOKUP(L695,Pos!B:B,Pos!L:L,FALSE)="ESG Reason",_xlfn.XLOOKUP(L695,Pos!B:B,Pos!L:L,FALSE)="Blacklisted"),1,0)</f>
        <v>0</v>
      </c>
      <c r="BC695" s="11">
        <v>9.1208690037951196E-11</v>
      </c>
      <c r="BD695" s="11">
        <f>_xlfn.XLOOKUP($L695,Pos!$B:$B,Pos!H:H,0, 0)</f>
        <v>0</v>
      </c>
      <c r="BE695" s="11">
        <f>_xlfn.XLOOKUP($L695,Pos!$B:$B,Pos!I:I,0, 0)</f>
        <v>2.8059294716041729E-4</v>
      </c>
      <c r="BF695" s="18">
        <f t="shared" si="200"/>
        <v>2.8059294716041729E-4</v>
      </c>
      <c r="BG695" s="1">
        <f t="shared" si="201"/>
        <v>1</v>
      </c>
      <c r="BH695" s="1">
        <f t="shared" si="202"/>
        <v>28</v>
      </c>
      <c r="BI695" s="18">
        <f t="shared" si="203"/>
        <v>9.1208690037951196E-11</v>
      </c>
      <c r="BJ695" s="3">
        <f t="shared" si="204"/>
        <v>0</v>
      </c>
      <c r="BK695" s="18">
        <f t="shared" si="205"/>
        <v>0</v>
      </c>
    </row>
    <row r="696" spans="3:63" x14ac:dyDescent="0.25">
      <c r="C696" s="3"/>
      <c r="D696" s="3"/>
      <c r="E696" s="3"/>
      <c r="F696" s="3"/>
      <c r="G696" s="51" t="s">
        <v>650</v>
      </c>
      <c r="H696" s="8" t="str">
        <f t="shared" si="195"/>
        <v>0%West Europe</v>
      </c>
      <c r="I696" s="11" cm="1">
        <f t="array" ref="I696">IF(
   AZ696 = "OUT", 0,IF(
   BD696 &gt;= LARGE(IF(ISNUMBER(BD:BD), BD:BD), 3),
   BE696 - 0.001,
   IF(BE696 &gt;=VLOOKUP(P696,mapping!$A:$B,2,FALSE), BE696,VLOOKUP(P696,mapping!$A$2:$B$8,2,FALSE))
))</f>
        <v>0</v>
      </c>
      <c r="J696" s="11" cm="1">
        <f t="array" ref="J696">IF(
    AZ696="OUT",0,IF(IF(
                      BD696&gt;=LARGE(IF(ISNUMBER(BD:BD),BD:BD),3),
                      BE696+0.001,
                      VLOOKUP(H696,mapping!$D:$E,2,FALSE)
                      )&gt;I696,
                   IF(
                      BD696&gt;=LARGE(IF(ISNUMBER(BD:BD),BD:BD),3),
                      BE696+0.001,
                      VLOOKUP(H696,mapping!$D:$E,2,FALSE)
                      ),
                   I696+0.002))</f>
        <v>0</v>
      </c>
      <c r="K696" s="8">
        <f t="shared" si="196"/>
        <v>2.8004586400956429E-4</v>
      </c>
      <c r="L696" s="1" t="str">
        <f>Pos!B371</f>
        <v>GB0032089863</v>
      </c>
      <c r="M696" s="1" t="str">
        <f>_xlfn.XLOOKUP($L696,Pos!B:B,Pos!D:D,, 0)</f>
        <v>Next plc</v>
      </c>
      <c r="N696" s="1" t="str">
        <f>_xlfn.XLOOKUP($L696,Pos!B:B,Pos!E:E,, 0)</f>
        <v>Retail</v>
      </c>
      <c r="O696" s="1" t="str">
        <f t="shared" si="197"/>
        <v>Retail_West Europe</v>
      </c>
      <c r="P696" s="1" t="str">
        <f>_xlfn.XLOOKUP($L696,Pos!B:B,Pos!F:F,, 0)</f>
        <v>West Europe</v>
      </c>
      <c r="Q696" s="1">
        <v>0</v>
      </c>
      <c r="R696" s="9">
        <f>_xlfn.XLOOKUP($L696,Pos!$B:$B,Pos!N:N,0, 0)</f>
        <v>6.63</v>
      </c>
      <c r="S696" s="9">
        <f>_xlfn.XLOOKUP($L696,Pos!$B:$B,Pos!O:O,0, 0)</f>
        <v>3.2163330000000001</v>
      </c>
      <c r="T696" s="9">
        <f>_xlfn.XLOOKUP($L696,Pos!$B:$B,Pos!P:P,0, 0)</f>
        <v>7.625</v>
      </c>
      <c r="U696" s="9">
        <f>_xlfn.XLOOKUP($L696,Pos!$B:$B,Pos!Q:Q,0, 0)</f>
        <v>8.6</v>
      </c>
      <c r="V696" s="9">
        <f>_xlfn.XLOOKUP($L696,Pos!$B:$B,Pos!R:R,0, 0)</f>
        <v>9.1333330000000004</v>
      </c>
      <c r="W696" s="9">
        <f>_xlfn.XLOOKUP($L696,Pos!$B:$B,Pos!S:S,0, 0)</f>
        <v>7.87</v>
      </c>
      <c r="X696" s="9" t="str">
        <f>_xlfn.XLOOKUP($L696,Pos!$B:$B,Pos!J:J,0, 0)</f>
        <v>Outperform</v>
      </c>
      <c r="Y696" s="1">
        <v>0</v>
      </c>
      <c r="Z696" s="1">
        <v>0</v>
      </c>
      <c r="AA696" s="1">
        <f t="shared" si="198"/>
        <v>0</v>
      </c>
      <c r="AB696" s="9">
        <f>_xlfn.XLOOKUP(L696,Pos!B:B,Pos!K:K,-1,0)</f>
        <v>5</v>
      </c>
      <c r="AC696" s="1" t="e">
        <f>_xlfn.XLOOKUP($L696,Pos!$A:$A,Pos!S:S,_xlfn.XLOOKUP($L696,#REF!,#REF!, ""), 0)</f>
        <v>#REF!</v>
      </c>
      <c r="AD696" s="1" t="e">
        <f>_xlfn.XLOOKUP($L696,Pos!$A:$A,Pos!T:T,_xlfn.XLOOKUP($L696,#REF!,#REF!, ""), 0)</f>
        <v>#REF!</v>
      </c>
      <c r="AE696" s="1" t="e">
        <f>_xlfn.XLOOKUP($L696,Pos!$A:$A,Pos!U:U,_xlfn.XLOOKUP($L696,#REF!,#REF!, ""), 0)</f>
        <v>#REF!</v>
      </c>
      <c r="AF696" s="1" t="e">
        <f>_xlfn.XLOOKUP($L696,Pos!$A:$A,Pos!V:V,_xlfn.XLOOKUP($L696,#REF!,#REF!, ""), 0)</f>
        <v>#REF!</v>
      </c>
      <c r="AG696" s="1" t="e">
        <f>_xlfn.XLOOKUP($L696,Pos!$A:$A,Pos!W:W,_xlfn.XLOOKUP($L696,#REF!,#REF!, ""), 0)</f>
        <v>#REF!</v>
      </c>
      <c r="AH696" s="1" t="e">
        <f>_xlfn.XLOOKUP($L696,Pos!$A:$A,Pos!X:X,_xlfn.XLOOKUP($L696,#REF!,#REF!, ""), 0)</f>
        <v>#REF!</v>
      </c>
      <c r="AI696" s="1" t="e">
        <f>_xlfn.XLOOKUP($L696,Pos!$A:$A,Pos!Y:Y,_xlfn.XLOOKUP($L696,#REF!,#REF!, ""), 0)</f>
        <v>#REF!</v>
      </c>
      <c r="AJ696" s="1" t="e">
        <f>_xlfn.XLOOKUP($L696,Pos!$A:$A,Pos!Z:Z,_xlfn.XLOOKUP($L696,#REF!,#REF!, ""), 0)</f>
        <v>#REF!</v>
      </c>
      <c r="AK696" s="1" t="e">
        <f>_xlfn.XLOOKUP($L696,Pos!$A:$A,Pos!AA:AA,_xlfn.XLOOKUP($L696,#REF!,#REF!, ""), 0)</f>
        <v>#REF!</v>
      </c>
      <c r="AL696" s="1" t="e">
        <f>_xlfn.XLOOKUP($L696,Pos!$A:$A,Pos!AB:AB,_xlfn.XLOOKUP($L696,#REF!,#REF!, ""), 0)</f>
        <v>#REF!</v>
      </c>
      <c r="AM696" s="1" t="e">
        <f>_xlfn.XLOOKUP($L696,Pos!$A:$A,Pos!AC:AC,_xlfn.XLOOKUP($L696,#REF!,#REF!, ""), 0)</f>
        <v>#REF!</v>
      </c>
      <c r="AN696" s="1" t="e">
        <f>_xlfn.XLOOKUP($L696,Pos!$A:$A,Pos!AD:AD,_xlfn.XLOOKUP($L696,#REF!,#REF!, ""), 0)</f>
        <v>#REF!</v>
      </c>
      <c r="AO696" s="1" t="e">
        <f>_xlfn.XLOOKUP($L696,Pos!$A:$A,Pos!AE:AE,_xlfn.XLOOKUP($L696,#REF!,#REF!, ""), 0)</f>
        <v>#REF!</v>
      </c>
      <c r="AP696" s="1" t="e">
        <f>_xlfn.XLOOKUP($L696,Pos!$A:$A,Pos!AF:AF,_xlfn.XLOOKUP($L696,#REF!,#REF!, ""), 0)</f>
        <v>#REF!</v>
      </c>
      <c r="AQ696" s="1" t="e">
        <f>_xlfn.XLOOKUP($L696,Pos!$A:$A,Pos!AG:AG,_xlfn.XLOOKUP($L696,#REF!,#REF!, ""), 0)</f>
        <v>#REF!</v>
      </c>
      <c r="AR696" s="1" t="e">
        <f>_xlfn.XLOOKUP($L696,Pos!$A:$A,Pos!AH:AH,_xlfn.XLOOKUP($L696,#REF!,#REF!, ""), 0)</f>
        <v>#REF!</v>
      </c>
      <c r="AS696" s="1" t="e">
        <f>_xlfn.XLOOKUP($L696,Pos!$A:$A,Pos!AI:AI,_xlfn.XLOOKUP($L696,#REF!,#REF!, ""), 0)</f>
        <v>#REF!</v>
      </c>
      <c r="AT696" s="1" t="e">
        <f>_xlfn.XLOOKUP($L696,Pos!$A:$A,Pos!AJ:AJ,_xlfn.XLOOKUP($L696,#REF!,#REF!, ""), 0)</f>
        <v>#REF!</v>
      </c>
      <c r="AU696" s="1" t="e">
        <f>_xlfn.XLOOKUP($L696,Pos!$A:$A,Pos!AK:AK,_xlfn.XLOOKUP($L696,#REF!,#REF!, ""), 0)</f>
        <v>#REF!</v>
      </c>
      <c r="AV696" s="1" t="e">
        <f>_xlfn.XLOOKUP($L696,Pos!$A:$A,Pos!AL:AL,_xlfn.XLOOKUP($L696,#REF!,#REF!, ""), 0)</f>
        <v>#REF!</v>
      </c>
      <c r="AW696" s="1" t="e">
        <f>_xlfn.XLOOKUP($L696,Pos!$A:$A,Pos!AM:AM,_xlfn.XLOOKUP($L696,#REF!,#REF!, ""), 0)</f>
        <v>#REF!</v>
      </c>
      <c r="AX696" s="1" t="e">
        <f>_xlfn.XLOOKUP($L696,Pos!$A:$A,Pos!AN:AN,_xlfn.XLOOKUP($L696,#REF!,#REF!, ""), 0)</f>
        <v>#REF!</v>
      </c>
      <c r="AY696" s="1" t="e">
        <f>_xlfn.XLOOKUP($L696,Pos!$A:$A,Pos!AO:AO,_xlfn.XLOOKUP($L696,#REF!,#REF!, ""), 0)</f>
        <v>#REF!</v>
      </c>
      <c r="AZ696" s="7" t="str">
        <f t="shared" si="199"/>
        <v>OUT</v>
      </c>
      <c r="BA696" s="1">
        <f>IF(OR(_xlfn.XLOOKUP(L696,Pos!B:B,Pos!L:L,FALSE)="ESG Reason",_xlfn.XLOOKUP(L696,Pos!B:B,Pos!L:L,FALSE)="Blacklisted"),1,0)</f>
        <v>1</v>
      </c>
      <c r="BC696" s="11">
        <v>8.6143903493896073E-11</v>
      </c>
      <c r="BD696" s="11">
        <f>_xlfn.XLOOKUP($L696,Pos!$B:$B,Pos!H:H,0, 0)</f>
        <v>0</v>
      </c>
      <c r="BE696" s="11">
        <f>_xlfn.XLOOKUP($L696,Pos!$B:$B,Pos!I:I,0, 0)</f>
        <v>2.8004586400956429E-4</v>
      </c>
      <c r="BF696" s="18">
        <f t="shared" si="200"/>
        <v>2.8004586400956429E-4</v>
      </c>
      <c r="BG696" s="1">
        <f t="shared" si="201"/>
        <v>2</v>
      </c>
      <c r="BH696" s="1">
        <f t="shared" si="202"/>
        <v>15</v>
      </c>
      <c r="BI696" s="18">
        <f t="shared" si="203"/>
        <v>8.6143903493896073E-11</v>
      </c>
      <c r="BJ696" s="3">
        <f t="shared" si="204"/>
        <v>0</v>
      </c>
      <c r="BK696" s="18">
        <f t="shared" si="205"/>
        <v>0</v>
      </c>
    </row>
    <row r="697" spans="3:63" x14ac:dyDescent="0.25">
      <c r="C697" s="3"/>
      <c r="D697" s="3"/>
      <c r="E697" s="3"/>
      <c r="F697" s="3"/>
      <c r="G697" s="51" t="s">
        <v>644</v>
      </c>
      <c r="H697" s="8" t="str">
        <f t="shared" si="195"/>
        <v>0%West Europe</v>
      </c>
      <c r="I697" s="11" cm="1">
        <f t="array" ref="I697">IF(
   AZ697 = "OUT", 0,IF(
   BD697 &gt;= LARGE(IF(ISNUMBER(BD:BD), BD:BD), 3),
   BE697 - 0.001,
   IF(BE697 &gt;=VLOOKUP(P697,mapping!$A:$B,2,FALSE), BE697,VLOOKUP(P697,mapping!$A$2:$B$8,2,FALSE))
))</f>
        <v>0</v>
      </c>
      <c r="J697" s="11" cm="1">
        <f t="array" ref="J697">IF(
    AZ697="OUT",0,IF(IF(
                      BD697&gt;=LARGE(IF(ISNUMBER(BD:BD),BD:BD),3),
                      BE697+0.001,
                      VLOOKUP(H697,mapping!$D:$E,2,FALSE)
                      )&gt;I697,
                   IF(
                      BD697&gt;=LARGE(IF(ISNUMBER(BD:BD),BD:BD),3),
                      BE697+0.001,
                      VLOOKUP(H697,mapping!$D:$E,2,FALSE)
                      ),
                   I697+0.002))</f>
        <v>0</v>
      </c>
      <c r="K697" s="8">
        <f t="shared" si="196"/>
        <v>2.791764318650735E-4</v>
      </c>
      <c r="L697" s="1" t="str">
        <f>Pos!B318</f>
        <v>FR0000124141</v>
      </c>
      <c r="M697" s="1" t="str">
        <f>_xlfn.XLOOKUP($L697,Pos!B:B,Pos!D:D,, 0)</f>
        <v>Veolia Environnement SA</v>
      </c>
      <c r="N697" s="1" t="str">
        <f>_xlfn.XLOOKUP($L697,Pos!B:B,Pos!E:E,, 0)</f>
        <v>Utilities</v>
      </c>
      <c r="O697" s="1" t="str">
        <f t="shared" si="197"/>
        <v>Utilities_West Europe</v>
      </c>
      <c r="P697" s="1" t="str">
        <f>_xlfn.XLOOKUP($L697,Pos!B:B,Pos!F:F,, 0)</f>
        <v>West Europe</v>
      </c>
      <c r="Q697" s="1">
        <v>0</v>
      </c>
      <c r="R697" s="9">
        <f>_xlfn.XLOOKUP($L697,Pos!$B:$B,Pos!N:N,0, 0)</f>
        <v>8.0399999999999991</v>
      </c>
      <c r="S697" s="9">
        <f>_xlfn.XLOOKUP($L697,Pos!$B:$B,Pos!O:O,0, 0)</f>
        <v>6.2641669999999996</v>
      </c>
      <c r="T697" s="9">
        <f>_xlfn.XLOOKUP($L697,Pos!$B:$B,Pos!P:P,0, 0)</f>
        <v>5.4749999999999996</v>
      </c>
      <c r="U697" s="9">
        <f>_xlfn.XLOOKUP($L697,Pos!$B:$B,Pos!Q:Q,0, 0)</f>
        <v>3.2</v>
      </c>
      <c r="V697" s="9">
        <f>_xlfn.XLOOKUP($L697,Pos!$B:$B,Pos!R:R,0, 0)</f>
        <v>4.9333330000000002</v>
      </c>
      <c r="W697" s="9">
        <f>_xlfn.XLOOKUP($L697,Pos!$B:$B,Pos!S:S,0, 0)</f>
        <v>6.6966669999999997</v>
      </c>
      <c r="X697" s="9" t="str">
        <f>_xlfn.XLOOKUP($L697,Pos!$B:$B,Pos!J:J,0, 0)</f>
        <v>Outperform</v>
      </c>
      <c r="Y697" s="1">
        <v>0</v>
      </c>
      <c r="Z697" s="1">
        <v>0</v>
      </c>
      <c r="AA697" s="1">
        <f t="shared" si="198"/>
        <v>0</v>
      </c>
      <c r="AB697" s="9">
        <f>_xlfn.XLOOKUP(L697,Pos!B:B,Pos!K:K,-1,0)</f>
        <v>8.6363636363636367</v>
      </c>
      <c r="AC697" s="1" t="e">
        <f>_xlfn.XLOOKUP($L697,Pos!$A:$A,Pos!S:S,_xlfn.XLOOKUP($L697,#REF!,#REF!, ""), 0)</f>
        <v>#REF!</v>
      </c>
      <c r="AD697" s="1" t="e">
        <f>_xlfn.XLOOKUP($L697,Pos!$A:$A,Pos!T:T,_xlfn.XLOOKUP($L697,#REF!,#REF!, ""), 0)</f>
        <v>#REF!</v>
      </c>
      <c r="AE697" s="1" t="e">
        <f>_xlfn.XLOOKUP($L697,Pos!$A:$A,Pos!U:U,_xlfn.XLOOKUP($L697,#REF!,#REF!, ""), 0)</f>
        <v>#REF!</v>
      </c>
      <c r="AF697" s="1" t="e">
        <f>_xlfn.XLOOKUP($L697,Pos!$A:$A,Pos!V:V,_xlfn.XLOOKUP($L697,#REF!,#REF!, ""), 0)</f>
        <v>#REF!</v>
      </c>
      <c r="AG697" s="1" t="e">
        <f>_xlfn.XLOOKUP($L697,Pos!$A:$A,Pos!W:W,_xlfn.XLOOKUP($L697,#REF!,#REF!, ""), 0)</f>
        <v>#REF!</v>
      </c>
      <c r="AH697" s="1" t="e">
        <f>_xlfn.XLOOKUP($L697,Pos!$A:$A,Pos!X:X,_xlfn.XLOOKUP($L697,#REF!,#REF!, ""), 0)</f>
        <v>#REF!</v>
      </c>
      <c r="AI697" s="1" t="e">
        <f>_xlfn.XLOOKUP($L697,Pos!$A:$A,Pos!Y:Y,_xlfn.XLOOKUP($L697,#REF!,#REF!, ""), 0)</f>
        <v>#REF!</v>
      </c>
      <c r="AJ697" s="1" t="e">
        <f>_xlfn.XLOOKUP($L697,Pos!$A:$A,Pos!Z:Z,_xlfn.XLOOKUP($L697,#REF!,#REF!, ""), 0)</f>
        <v>#REF!</v>
      </c>
      <c r="AK697" s="1" t="e">
        <f>_xlfn.XLOOKUP($L697,Pos!$A:$A,Pos!AA:AA,_xlfn.XLOOKUP($L697,#REF!,#REF!, ""), 0)</f>
        <v>#REF!</v>
      </c>
      <c r="AL697" s="1" t="e">
        <f>_xlfn.XLOOKUP($L697,Pos!$A:$A,Pos!AB:AB,_xlfn.XLOOKUP($L697,#REF!,#REF!, ""), 0)</f>
        <v>#REF!</v>
      </c>
      <c r="AM697" s="1" t="e">
        <f>_xlfn.XLOOKUP($L697,Pos!$A:$A,Pos!AC:AC,_xlfn.XLOOKUP($L697,#REF!,#REF!, ""), 0)</f>
        <v>#REF!</v>
      </c>
      <c r="AN697" s="1" t="e">
        <f>_xlfn.XLOOKUP($L697,Pos!$A:$A,Pos!AD:AD,_xlfn.XLOOKUP($L697,#REF!,#REF!, ""), 0)</f>
        <v>#REF!</v>
      </c>
      <c r="AO697" s="1" t="e">
        <f>_xlfn.XLOOKUP($L697,Pos!$A:$A,Pos!AE:AE,_xlfn.XLOOKUP($L697,#REF!,#REF!, ""), 0)</f>
        <v>#REF!</v>
      </c>
      <c r="AP697" s="1" t="e">
        <f>_xlfn.XLOOKUP($L697,Pos!$A:$A,Pos!AF:AF,_xlfn.XLOOKUP($L697,#REF!,#REF!, ""), 0)</f>
        <v>#REF!</v>
      </c>
      <c r="AQ697" s="1" t="e">
        <f>_xlfn.XLOOKUP($L697,Pos!$A:$A,Pos!AG:AG,_xlfn.XLOOKUP($L697,#REF!,#REF!, ""), 0)</f>
        <v>#REF!</v>
      </c>
      <c r="AR697" s="1" t="e">
        <f>_xlfn.XLOOKUP($L697,Pos!$A:$A,Pos!AH:AH,_xlfn.XLOOKUP($L697,#REF!,#REF!, ""), 0)</f>
        <v>#REF!</v>
      </c>
      <c r="AS697" s="1" t="e">
        <f>_xlfn.XLOOKUP($L697,Pos!$A:$A,Pos!AI:AI,_xlfn.XLOOKUP($L697,#REF!,#REF!, ""), 0)</f>
        <v>#REF!</v>
      </c>
      <c r="AT697" s="1" t="e">
        <f>_xlfn.XLOOKUP($L697,Pos!$A:$A,Pos!AJ:AJ,_xlfn.XLOOKUP($L697,#REF!,#REF!, ""), 0)</f>
        <v>#REF!</v>
      </c>
      <c r="AU697" s="1" t="e">
        <f>_xlfn.XLOOKUP($L697,Pos!$A:$A,Pos!AK:AK,_xlfn.XLOOKUP($L697,#REF!,#REF!, ""), 0)</f>
        <v>#REF!</v>
      </c>
      <c r="AV697" s="1" t="e">
        <f>_xlfn.XLOOKUP($L697,Pos!$A:$A,Pos!AL:AL,_xlfn.XLOOKUP($L697,#REF!,#REF!, ""), 0)</f>
        <v>#REF!</v>
      </c>
      <c r="AW697" s="1" t="e">
        <f>_xlfn.XLOOKUP($L697,Pos!$A:$A,Pos!AM:AM,_xlfn.XLOOKUP($L697,#REF!,#REF!, ""), 0)</f>
        <v>#REF!</v>
      </c>
      <c r="AX697" s="1" t="e">
        <f>_xlfn.XLOOKUP($L697,Pos!$A:$A,Pos!AN:AN,_xlfn.XLOOKUP($L697,#REF!,#REF!, ""), 0)</f>
        <v>#REF!</v>
      </c>
      <c r="AY697" s="1" t="e">
        <f>_xlfn.XLOOKUP($L697,Pos!$A:$A,Pos!AO:AO,_xlfn.XLOOKUP($L697,#REF!,#REF!, ""), 0)</f>
        <v>#REF!</v>
      </c>
      <c r="AZ697" s="7" t="str">
        <f t="shared" si="199"/>
        <v>OUT</v>
      </c>
      <c r="BA697" s="1">
        <f>IF(OR(_xlfn.XLOOKUP(L697,Pos!B:B,Pos!L:L,FALSE)="ESG Reason",_xlfn.XLOOKUP(L697,Pos!B:B,Pos!L:L,FALSE)="Blacklisted"),1,0)</f>
        <v>0</v>
      </c>
      <c r="BC697" s="11">
        <v>1.034948638491304E-10</v>
      </c>
      <c r="BD697" s="11">
        <f>_xlfn.XLOOKUP($L697,Pos!$B:$B,Pos!H:H,0, 0)</f>
        <v>0</v>
      </c>
      <c r="BE697" s="11">
        <f>_xlfn.XLOOKUP($L697,Pos!$B:$B,Pos!I:I,0, 0)</f>
        <v>2.791764318650735E-4</v>
      </c>
      <c r="BF697" s="18">
        <f t="shared" si="200"/>
        <v>2.791764318650735E-4</v>
      </c>
      <c r="BG697" s="1">
        <f t="shared" si="201"/>
        <v>2</v>
      </c>
      <c r="BH697" s="1">
        <f t="shared" si="202"/>
        <v>19</v>
      </c>
      <c r="BI697" s="18">
        <f t="shared" si="203"/>
        <v>1.034948638491304E-10</v>
      </c>
      <c r="BJ697" s="3">
        <f t="shared" si="204"/>
        <v>0</v>
      </c>
      <c r="BK697" s="18">
        <f t="shared" si="205"/>
        <v>0</v>
      </c>
    </row>
    <row r="698" spans="3:63" x14ac:dyDescent="0.25">
      <c r="C698" s="3"/>
      <c r="D698" s="3"/>
      <c r="E698" s="3"/>
      <c r="F698" s="3"/>
      <c r="G698" s="51" t="s">
        <v>646</v>
      </c>
      <c r="H698" s="8" t="str">
        <f t="shared" si="195"/>
        <v>0%North America</v>
      </c>
      <c r="I698" s="11" cm="1">
        <f t="array" ref="I698">IF(
   AZ698 = "OUT", 0,IF(
   BD698 &gt;= LARGE(IF(ISNUMBER(BD:BD), BD:BD), 3),
   BE698 - 0.001,
   IF(BE698 &gt;=VLOOKUP(P698,mapping!$A:$B,2,FALSE), BE698,VLOOKUP(P698,mapping!$A$2:$B$8,2,FALSE))
))</f>
        <v>0</v>
      </c>
      <c r="J698" s="11" cm="1">
        <f t="array" ref="J698">IF(
    AZ698="OUT",0,IF(IF(
                      BD698&gt;=LARGE(IF(ISNUMBER(BD:BD),BD:BD),3),
                      BE698+0.001,
                      VLOOKUP(H698,mapping!$D:$E,2,FALSE)
                      )&gt;I698,
                   IF(
                      BD698&gt;=LARGE(IF(ISNUMBER(BD:BD),BD:BD),3),
                      BE698+0.001,
                      VLOOKUP(H698,mapping!$D:$E,2,FALSE)
                      ),
                   I698+0.002))</f>
        <v>0</v>
      </c>
      <c r="K698" s="8">
        <f t="shared" si="196"/>
        <v>2.7889158857190538E-4</v>
      </c>
      <c r="L698" s="1" t="str">
        <f>Pos!B1080</f>
        <v>US5007541064</v>
      </c>
      <c r="M698" s="1" t="str">
        <f>_xlfn.XLOOKUP($L698,Pos!B:B,Pos!D:D,, 0)</f>
        <v>Kraft Heinz Company</v>
      </c>
      <c r="N698" s="1" t="str">
        <f>_xlfn.XLOOKUP($L698,Pos!B:B,Pos!E:E,, 0)</f>
        <v>Food, Beverage &amp; Tobacco</v>
      </c>
      <c r="O698" s="1" t="str">
        <f t="shared" si="197"/>
        <v>Food, Beverage &amp; Tobacco_North America</v>
      </c>
      <c r="P698" s="1" t="str">
        <f>_xlfn.XLOOKUP($L698,Pos!B:B,Pos!F:F,, 0)</f>
        <v>North America</v>
      </c>
      <c r="Q698" s="1">
        <v>0</v>
      </c>
      <c r="R698" s="9">
        <f>_xlfn.XLOOKUP($L698,Pos!$B:$B,Pos!N:N,0, 0)</f>
        <v>6.21</v>
      </c>
      <c r="S698" s="9">
        <f>_xlfn.XLOOKUP($L698,Pos!$B:$B,Pos!O:O,0, 0)</f>
        <v>8.3508329999999997</v>
      </c>
      <c r="T698" s="9">
        <f>_xlfn.XLOOKUP($L698,Pos!$B:$B,Pos!P:P,0, 0)</f>
        <v>2.2999999999999998</v>
      </c>
      <c r="U698" s="9">
        <f>_xlfn.XLOOKUP($L698,Pos!$B:$B,Pos!Q:Q,0, 0)</f>
        <v>0.5</v>
      </c>
      <c r="V698" s="9">
        <f>_xlfn.XLOOKUP($L698,Pos!$B:$B,Pos!R:R,0, 0)</f>
        <v>7.2</v>
      </c>
      <c r="W698" s="9">
        <f>_xlfn.XLOOKUP($L698,Pos!$B:$B,Pos!S:S,0, 0)</f>
        <v>1.1766669999999999</v>
      </c>
      <c r="X698" s="9" t="str">
        <f>_xlfn.XLOOKUP($L698,Pos!$B:$B,Pos!J:J,0, 0)</f>
        <v>Hold</v>
      </c>
      <c r="Y698" s="1">
        <v>0</v>
      </c>
      <c r="Z698" s="1">
        <v>0</v>
      </c>
      <c r="AA698" s="1">
        <f t="shared" si="198"/>
        <v>0</v>
      </c>
      <c r="AB698" s="9">
        <f>_xlfn.XLOOKUP(L698,Pos!B:B,Pos!K:K,-1,0)</f>
        <v>7.1428571428571432</v>
      </c>
      <c r="AC698" s="1" t="e">
        <f>_xlfn.XLOOKUP($L698,Pos!$A:$A,Pos!S:S,_xlfn.XLOOKUP($L698,#REF!,#REF!, ""), 0)</f>
        <v>#REF!</v>
      </c>
      <c r="AD698" s="1" t="e">
        <f>_xlfn.XLOOKUP($L698,Pos!$A:$A,Pos!T:T,_xlfn.XLOOKUP($L698,#REF!,#REF!, ""), 0)</f>
        <v>#REF!</v>
      </c>
      <c r="AE698" s="1" t="e">
        <f>_xlfn.XLOOKUP($L698,Pos!$A:$A,Pos!U:U,_xlfn.XLOOKUP($L698,#REF!,#REF!, ""), 0)</f>
        <v>#REF!</v>
      </c>
      <c r="AF698" s="1" t="e">
        <f>_xlfn.XLOOKUP($L698,Pos!$A:$A,Pos!V:V,_xlfn.XLOOKUP($L698,#REF!,#REF!, ""), 0)</f>
        <v>#REF!</v>
      </c>
      <c r="AG698" s="1" t="e">
        <f>_xlfn.XLOOKUP($L698,Pos!$A:$A,Pos!W:W,_xlfn.XLOOKUP($L698,#REF!,#REF!, ""), 0)</f>
        <v>#REF!</v>
      </c>
      <c r="AH698" s="1" t="e">
        <f>_xlfn.XLOOKUP($L698,Pos!$A:$A,Pos!X:X,_xlfn.XLOOKUP($L698,#REF!,#REF!, ""), 0)</f>
        <v>#REF!</v>
      </c>
      <c r="AI698" s="1" t="e">
        <f>_xlfn.XLOOKUP($L698,Pos!$A:$A,Pos!Y:Y,_xlfn.XLOOKUP($L698,#REF!,#REF!, ""), 0)</f>
        <v>#REF!</v>
      </c>
      <c r="AJ698" s="1" t="e">
        <f>_xlfn.XLOOKUP($L698,Pos!$A:$A,Pos!Z:Z,_xlfn.XLOOKUP($L698,#REF!,#REF!, ""), 0)</f>
        <v>#REF!</v>
      </c>
      <c r="AK698" s="1" t="e">
        <f>_xlfn.XLOOKUP($L698,Pos!$A:$A,Pos!AA:AA,_xlfn.XLOOKUP($L698,#REF!,#REF!, ""), 0)</f>
        <v>#REF!</v>
      </c>
      <c r="AL698" s="1" t="e">
        <f>_xlfn.XLOOKUP($L698,Pos!$A:$A,Pos!AB:AB,_xlfn.XLOOKUP($L698,#REF!,#REF!, ""), 0)</f>
        <v>#REF!</v>
      </c>
      <c r="AM698" s="1" t="e">
        <f>_xlfn.XLOOKUP($L698,Pos!$A:$A,Pos!AC:AC,_xlfn.XLOOKUP($L698,#REF!,#REF!, ""), 0)</f>
        <v>#REF!</v>
      </c>
      <c r="AN698" s="1" t="e">
        <f>_xlfn.XLOOKUP($L698,Pos!$A:$A,Pos!AD:AD,_xlfn.XLOOKUP($L698,#REF!,#REF!, ""), 0)</f>
        <v>#REF!</v>
      </c>
      <c r="AO698" s="1" t="e">
        <f>_xlfn.XLOOKUP($L698,Pos!$A:$A,Pos!AE:AE,_xlfn.XLOOKUP($L698,#REF!,#REF!, ""), 0)</f>
        <v>#REF!</v>
      </c>
      <c r="AP698" s="1" t="e">
        <f>_xlfn.XLOOKUP($L698,Pos!$A:$A,Pos!AF:AF,_xlfn.XLOOKUP($L698,#REF!,#REF!, ""), 0)</f>
        <v>#REF!</v>
      </c>
      <c r="AQ698" s="1" t="e">
        <f>_xlfn.XLOOKUP($L698,Pos!$A:$A,Pos!AG:AG,_xlfn.XLOOKUP($L698,#REF!,#REF!, ""), 0)</f>
        <v>#REF!</v>
      </c>
      <c r="AR698" s="1" t="e">
        <f>_xlfn.XLOOKUP($L698,Pos!$A:$A,Pos!AH:AH,_xlfn.XLOOKUP($L698,#REF!,#REF!, ""), 0)</f>
        <v>#REF!</v>
      </c>
      <c r="AS698" s="1" t="e">
        <f>_xlfn.XLOOKUP($L698,Pos!$A:$A,Pos!AI:AI,_xlfn.XLOOKUP($L698,#REF!,#REF!, ""), 0)</f>
        <v>#REF!</v>
      </c>
      <c r="AT698" s="1" t="e">
        <f>_xlfn.XLOOKUP($L698,Pos!$A:$A,Pos!AJ:AJ,_xlfn.XLOOKUP($L698,#REF!,#REF!, ""), 0)</f>
        <v>#REF!</v>
      </c>
      <c r="AU698" s="1" t="e">
        <f>_xlfn.XLOOKUP($L698,Pos!$A:$A,Pos!AK:AK,_xlfn.XLOOKUP($L698,#REF!,#REF!, ""), 0)</f>
        <v>#REF!</v>
      </c>
      <c r="AV698" s="1" t="e">
        <f>_xlfn.XLOOKUP($L698,Pos!$A:$A,Pos!AL:AL,_xlfn.XLOOKUP($L698,#REF!,#REF!, ""), 0)</f>
        <v>#REF!</v>
      </c>
      <c r="AW698" s="1" t="e">
        <f>_xlfn.XLOOKUP($L698,Pos!$A:$A,Pos!AM:AM,_xlfn.XLOOKUP($L698,#REF!,#REF!, ""), 0)</f>
        <v>#REF!</v>
      </c>
      <c r="AX698" s="1" t="e">
        <f>_xlfn.XLOOKUP($L698,Pos!$A:$A,Pos!AN:AN,_xlfn.XLOOKUP($L698,#REF!,#REF!, ""), 0)</f>
        <v>#REF!</v>
      </c>
      <c r="AY698" s="1" t="e">
        <f>_xlfn.XLOOKUP($L698,Pos!$A:$A,Pos!AO:AO,_xlfn.XLOOKUP($L698,#REF!,#REF!, ""), 0)</f>
        <v>#REF!</v>
      </c>
      <c r="AZ698" s="7" t="str">
        <f t="shared" si="199"/>
        <v>OUT</v>
      </c>
      <c r="BA698" s="1">
        <f>IF(OR(_xlfn.XLOOKUP(L698,Pos!B:B,Pos!L:L,FALSE)="ESG Reason",_xlfn.XLOOKUP(L698,Pos!B:B,Pos!L:L,FALSE)="Blacklisted"),1,0)</f>
        <v>0</v>
      </c>
      <c r="BC698" s="11">
        <v>8.7898396531307135E-11</v>
      </c>
      <c r="BD698" s="11">
        <f>_xlfn.XLOOKUP($L698,Pos!$B:$B,Pos!H:H,0, 0)</f>
        <v>0</v>
      </c>
      <c r="BE698" s="11">
        <f>_xlfn.XLOOKUP($L698,Pos!$B:$B,Pos!I:I,0, 0)</f>
        <v>2.7889158857190538E-4</v>
      </c>
      <c r="BF698" s="18">
        <f t="shared" si="200"/>
        <v>2.7889158857190538E-4</v>
      </c>
      <c r="BG698" s="1">
        <f t="shared" si="201"/>
        <v>1</v>
      </c>
      <c r="BH698" s="1">
        <f t="shared" si="202"/>
        <v>27</v>
      </c>
      <c r="BI698" s="18">
        <f t="shared" si="203"/>
        <v>8.7898396531307135E-11</v>
      </c>
      <c r="BJ698" s="3">
        <f t="shared" si="204"/>
        <v>0</v>
      </c>
      <c r="BK698" s="18">
        <f t="shared" si="205"/>
        <v>0</v>
      </c>
    </row>
    <row r="699" spans="3:63" x14ac:dyDescent="0.25">
      <c r="C699" s="3"/>
      <c r="D699" s="3"/>
      <c r="E699" s="3"/>
      <c r="F699" s="3"/>
      <c r="G699" s="51" t="s">
        <v>682</v>
      </c>
      <c r="H699" s="8" t="str">
        <f t="shared" si="195"/>
        <v>0%North America</v>
      </c>
      <c r="I699" s="11" cm="1">
        <f t="array" ref="I699">IF(
   AZ699 = "OUT", 0,IF(
   BD699 &gt;= LARGE(IF(ISNUMBER(BD:BD), BD:BD), 3),
   BE699 - 0.001,
   IF(BE699 &gt;=VLOOKUP(P699,mapping!$A:$B,2,FALSE), BE699,VLOOKUP(P699,mapping!$A$2:$B$8,2,FALSE))
))</f>
        <v>0</v>
      </c>
      <c r="J699" s="11" cm="1">
        <f t="array" ref="J699">IF(
    AZ699="OUT",0,IF(IF(
                      BD699&gt;=LARGE(IF(ISNUMBER(BD:BD),BD:BD),3),
                      BE699+0.001,
                      VLOOKUP(H699,mapping!$D:$E,2,FALSE)
                      )&gt;I699,
                   IF(
                      BD699&gt;=LARGE(IF(ISNUMBER(BD:BD),BD:BD),3),
                      BE699+0.001,
                      VLOOKUP(H699,mapping!$D:$E,2,FALSE)
                      ),
                   I699+0.002))</f>
        <v>0</v>
      </c>
      <c r="K699" s="8">
        <f t="shared" si="196"/>
        <v>2.7887728639812632E-4</v>
      </c>
      <c r="L699" s="1" t="str">
        <f>Pos!B1053</f>
        <v>US45784P1012</v>
      </c>
      <c r="M699" s="1" t="str">
        <f>_xlfn.XLOOKUP($L699,Pos!B:B,Pos!D:D,, 0)</f>
        <v>Insulet Corporation</v>
      </c>
      <c r="N699" s="1" t="str">
        <f>_xlfn.XLOOKUP($L699,Pos!B:B,Pos!E:E,, 0)</f>
        <v>Health Care</v>
      </c>
      <c r="O699" s="1" t="str">
        <f t="shared" si="197"/>
        <v>Health Care_North America</v>
      </c>
      <c r="P699" s="1" t="str">
        <f>_xlfn.XLOOKUP($L699,Pos!B:B,Pos!F:F,, 0)</f>
        <v>North America</v>
      </c>
      <c r="Q699" s="1">
        <v>0</v>
      </c>
      <c r="R699" s="9">
        <f>_xlfn.XLOOKUP($L699,Pos!$B:$B,Pos!N:N,0, 0)</f>
        <v>0</v>
      </c>
      <c r="S699" s="9">
        <f>_xlfn.XLOOKUP($L699,Pos!$B:$B,Pos!O:O,0, 0)</f>
        <v>0.89399989999999996</v>
      </c>
      <c r="T699" s="9">
        <f>_xlfn.XLOOKUP($L699,Pos!$B:$B,Pos!P:P,0, 0)</f>
        <v>5.65</v>
      </c>
      <c r="U699" s="9">
        <f>_xlfn.XLOOKUP($L699,Pos!$B:$B,Pos!Q:Q,0, 0)</f>
        <v>9.5</v>
      </c>
      <c r="V699" s="9">
        <f>_xlfn.XLOOKUP($L699,Pos!$B:$B,Pos!R:R,0, 0)</f>
        <v>7.4666670000000002</v>
      </c>
      <c r="W699" s="9">
        <f>_xlfn.XLOOKUP($L699,Pos!$B:$B,Pos!S:S,0, 0)</f>
        <v>7.983333</v>
      </c>
      <c r="X699" s="9" t="str">
        <f>_xlfn.XLOOKUP($L699,Pos!$B:$B,Pos!J:J,0, 0)</f>
        <v>Buy</v>
      </c>
      <c r="Y699" s="1">
        <v>0</v>
      </c>
      <c r="Z699" s="1">
        <v>0</v>
      </c>
      <c r="AA699" s="1">
        <f t="shared" si="198"/>
        <v>0</v>
      </c>
      <c r="AB699" s="9">
        <f>_xlfn.XLOOKUP(L699,Pos!B:B,Pos!K:K,-1,0)</f>
        <v>3.5593220338983049</v>
      </c>
      <c r="AC699" s="1" t="e">
        <f>_xlfn.XLOOKUP($L699,Pos!$A:$A,Pos!S:S,_xlfn.XLOOKUP($L699,#REF!,#REF!, ""), 0)</f>
        <v>#REF!</v>
      </c>
      <c r="AD699" s="1" t="e">
        <f>_xlfn.XLOOKUP($L699,Pos!$A:$A,Pos!T:T,_xlfn.XLOOKUP($L699,#REF!,#REF!, ""), 0)</f>
        <v>#REF!</v>
      </c>
      <c r="AE699" s="1" t="e">
        <f>_xlfn.XLOOKUP($L699,Pos!$A:$A,Pos!U:U,_xlfn.XLOOKUP($L699,#REF!,#REF!, ""), 0)</f>
        <v>#REF!</v>
      </c>
      <c r="AF699" s="1" t="e">
        <f>_xlfn.XLOOKUP($L699,Pos!$A:$A,Pos!V:V,_xlfn.XLOOKUP($L699,#REF!,#REF!, ""), 0)</f>
        <v>#REF!</v>
      </c>
      <c r="AG699" s="1" t="e">
        <f>_xlfn.XLOOKUP($L699,Pos!$A:$A,Pos!W:W,_xlfn.XLOOKUP($L699,#REF!,#REF!, ""), 0)</f>
        <v>#REF!</v>
      </c>
      <c r="AH699" s="1" t="e">
        <f>_xlfn.XLOOKUP($L699,Pos!$A:$A,Pos!X:X,_xlfn.XLOOKUP($L699,#REF!,#REF!, ""), 0)</f>
        <v>#REF!</v>
      </c>
      <c r="AI699" s="1" t="e">
        <f>_xlfn.XLOOKUP($L699,Pos!$A:$A,Pos!Y:Y,_xlfn.XLOOKUP($L699,#REF!,#REF!, ""), 0)</f>
        <v>#REF!</v>
      </c>
      <c r="AJ699" s="1" t="e">
        <f>_xlfn.XLOOKUP($L699,Pos!$A:$A,Pos!Z:Z,_xlfn.XLOOKUP($L699,#REF!,#REF!, ""), 0)</f>
        <v>#REF!</v>
      </c>
      <c r="AK699" s="1" t="e">
        <f>_xlfn.XLOOKUP($L699,Pos!$A:$A,Pos!AA:AA,_xlfn.XLOOKUP($L699,#REF!,#REF!, ""), 0)</f>
        <v>#REF!</v>
      </c>
      <c r="AL699" s="1" t="e">
        <f>_xlfn.XLOOKUP($L699,Pos!$A:$A,Pos!AB:AB,_xlfn.XLOOKUP($L699,#REF!,#REF!, ""), 0)</f>
        <v>#REF!</v>
      </c>
      <c r="AM699" s="1" t="e">
        <f>_xlfn.XLOOKUP($L699,Pos!$A:$A,Pos!AC:AC,_xlfn.XLOOKUP($L699,#REF!,#REF!, ""), 0)</f>
        <v>#REF!</v>
      </c>
      <c r="AN699" s="1" t="e">
        <f>_xlfn.XLOOKUP($L699,Pos!$A:$A,Pos!AD:AD,_xlfn.XLOOKUP($L699,#REF!,#REF!, ""), 0)</f>
        <v>#REF!</v>
      </c>
      <c r="AO699" s="1" t="e">
        <f>_xlfn.XLOOKUP($L699,Pos!$A:$A,Pos!AE:AE,_xlfn.XLOOKUP($L699,#REF!,#REF!, ""), 0)</f>
        <v>#REF!</v>
      </c>
      <c r="AP699" s="1" t="e">
        <f>_xlfn.XLOOKUP($L699,Pos!$A:$A,Pos!AF:AF,_xlfn.XLOOKUP($L699,#REF!,#REF!, ""), 0)</f>
        <v>#REF!</v>
      </c>
      <c r="AQ699" s="1" t="e">
        <f>_xlfn.XLOOKUP($L699,Pos!$A:$A,Pos!AG:AG,_xlfn.XLOOKUP($L699,#REF!,#REF!, ""), 0)</f>
        <v>#REF!</v>
      </c>
      <c r="AR699" s="1" t="e">
        <f>_xlfn.XLOOKUP($L699,Pos!$A:$A,Pos!AH:AH,_xlfn.XLOOKUP($L699,#REF!,#REF!, ""), 0)</f>
        <v>#REF!</v>
      </c>
      <c r="AS699" s="1" t="e">
        <f>_xlfn.XLOOKUP($L699,Pos!$A:$A,Pos!AI:AI,_xlfn.XLOOKUP($L699,#REF!,#REF!, ""), 0)</f>
        <v>#REF!</v>
      </c>
      <c r="AT699" s="1" t="e">
        <f>_xlfn.XLOOKUP($L699,Pos!$A:$A,Pos!AJ:AJ,_xlfn.XLOOKUP($L699,#REF!,#REF!, ""), 0)</f>
        <v>#REF!</v>
      </c>
      <c r="AU699" s="1" t="e">
        <f>_xlfn.XLOOKUP($L699,Pos!$A:$A,Pos!AK:AK,_xlfn.XLOOKUP($L699,#REF!,#REF!, ""), 0)</f>
        <v>#REF!</v>
      </c>
      <c r="AV699" s="1" t="e">
        <f>_xlfn.XLOOKUP($L699,Pos!$A:$A,Pos!AL:AL,_xlfn.XLOOKUP($L699,#REF!,#REF!, ""), 0)</f>
        <v>#REF!</v>
      </c>
      <c r="AW699" s="1" t="e">
        <f>_xlfn.XLOOKUP($L699,Pos!$A:$A,Pos!AM:AM,_xlfn.XLOOKUP($L699,#REF!,#REF!, ""), 0)</f>
        <v>#REF!</v>
      </c>
      <c r="AX699" s="1" t="e">
        <f>_xlfn.XLOOKUP($L699,Pos!$A:$A,Pos!AN:AN,_xlfn.XLOOKUP($L699,#REF!,#REF!, ""), 0)</f>
        <v>#REF!</v>
      </c>
      <c r="AY699" s="1" t="e">
        <f>_xlfn.XLOOKUP($L699,Pos!$A:$A,Pos!AO:AO,_xlfn.XLOOKUP($L699,#REF!,#REF!, ""), 0)</f>
        <v>#REF!</v>
      </c>
      <c r="AZ699" s="7" t="str">
        <f t="shared" si="199"/>
        <v>OUT</v>
      </c>
      <c r="BA699" s="1">
        <f>IF(OR(_xlfn.XLOOKUP(L699,Pos!B:B,Pos!L:L,FALSE)="ESG Reason",_xlfn.XLOOKUP(L699,Pos!B:B,Pos!L:L,FALSE)="Blacklisted"),1,0)</f>
        <v>0</v>
      </c>
      <c r="BC699" s="11">
        <v>9.1208690037951765E-11</v>
      </c>
      <c r="BD699" s="11">
        <f>_xlfn.XLOOKUP($L699,Pos!$B:$B,Pos!H:H,0, 0)</f>
        <v>0</v>
      </c>
      <c r="BE699" s="11">
        <f>_xlfn.XLOOKUP($L699,Pos!$B:$B,Pos!I:I,0, 0)</f>
        <v>2.7887728639812632E-4</v>
      </c>
      <c r="BF699" s="18">
        <f t="shared" si="200"/>
        <v>2.7887728639812632E-4</v>
      </c>
      <c r="BG699" s="1">
        <f t="shared" si="201"/>
        <v>1</v>
      </c>
      <c r="BH699" s="1">
        <f t="shared" si="202"/>
        <v>28</v>
      </c>
      <c r="BI699" s="18">
        <f t="shared" si="203"/>
        <v>9.1208690037951765E-11</v>
      </c>
      <c r="BJ699" s="3">
        <f t="shared" si="204"/>
        <v>0</v>
      </c>
      <c r="BK699" s="18">
        <f t="shared" si="205"/>
        <v>0</v>
      </c>
    </row>
    <row r="700" spans="3:63" x14ac:dyDescent="0.25">
      <c r="C700" s="3"/>
      <c r="D700" s="3"/>
      <c r="E700" s="3"/>
      <c r="F700" s="3"/>
      <c r="G700" s="51" t="s">
        <v>649</v>
      </c>
      <c r="H700" s="8" t="str">
        <f t="shared" si="195"/>
        <v>0%North America</v>
      </c>
      <c r="I700" s="11" cm="1">
        <f t="array" ref="I700">IF(
   AZ700 = "OUT", 0,IF(
   BD700 &gt;= LARGE(IF(ISNUMBER(BD:BD), BD:BD), 3),
   BE700 - 0.001,
   IF(BE700 &gt;=VLOOKUP(P700,mapping!$A:$B,2,FALSE), BE700,VLOOKUP(P700,mapping!$A$2:$B$8,2,FALSE))
))</f>
        <v>0</v>
      </c>
      <c r="J700" s="11" cm="1">
        <f t="array" ref="J700">IF(
    AZ700="OUT",0,IF(IF(
                      BD700&gt;=LARGE(IF(ISNUMBER(BD:BD),BD:BD),3),
                      BE700+0.001,
                      VLOOKUP(H700,mapping!$D:$E,2,FALSE)
                      )&gt;I700,
                   IF(
                      BD700&gt;=LARGE(IF(ISNUMBER(BD:BD),BD:BD),3),
                      BE700+0.001,
                      VLOOKUP(H700,mapping!$D:$E,2,FALSE)
                      ),
                   I700+0.002))</f>
        <v>0</v>
      </c>
      <c r="K700" s="8">
        <f t="shared" si="196"/>
        <v>2.7832930311046198E-4</v>
      </c>
      <c r="L700" s="1" t="str">
        <f>Pos!B1151</f>
        <v>US6819191064</v>
      </c>
      <c r="M700" s="1" t="str">
        <f>_xlfn.XLOOKUP($L700,Pos!B:B,Pos!D:D,, 0)</f>
        <v>Omnicom Group Inc</v>
      </c>
      <c r="N700" s="1" t="str">
        <f>_xlfn.XLOOKUP($L700,Pos!B:B,Pos!E:E,, 0)</f>
        <v>Media</v>
      </c>
      <c r="O700" s="1" t="str">
        <f t="shared" si="197"/>
        <v>Media_North America</v>
      </c>
      <c r="P700" s="1" t="str">
        <f>_xlfn.XLOOKUP($L700,Pos!B:B,Pos!F:F,, 0)</f>
        <v>North America</v>
      </c>
      <c r="Q700" s="1">
        <v>0</v>
      </c>
      <c r="R700" s="9">
        <f>_xlfn.XLOOKUP($L700,Pos!$B:$B,Pos!N:N,0, 0)</f>
        <v>7.3</v>
      </c>
      <c r="S700" s="9">
        <f>_xlfn.XLOOKUP($L700,Pos!$B:$B,Pos!O:O,0, 0)</f>
        <v>8.1999999999999993</v>
      </c>
      <c r="T700" s="9">
        <f>_xlfn.XLOOKUP($L700,Pos!$B:$B,Pos!P:P,0, 0)</f>
        <v>4.9000000000000004</v>
      </c>
      <c r="U700" s="9">
        <f>_xlfn.XLOOKUP($L700,Pos!$B:$B,Pos!Q:Q,0, 0)</f>
        <v>2.1</v>
      </c>
      <c r="V700" s="9">
        <f>_xlfn.XLOOKUP($L700,Pos!$B:$B,Pos!R:R,0, 0)</f>
        <v>7.1333339999999996</v>
      </c>
      <c r="W700" s="9">
        <f>_xlfn.XLOOKUP($L700,Pos!$B:$B,Pos!S:S,0, 0)</f>
        <v>3.7716669999999999</v>
      </c>
      <c r="X700" s="9" t="str">
        <f>_xlfn.XLOOKUP($L700,Pos!$B:$B,Pos!J:J,0, 0)</f>
        <v>Outperform</v>
      </c>
      <c r="Y700" s="1">
        <v>0</v>
      </c>
      <c r="Z700" s="1">
        <v>0</v>
      </c>
      <c r="AA700" s="1">
        <f t="shared" si="198"/>
        <v>0</v>
      </c>
      <c r="AB700" s="9">
        <f>_xlfn.XLOOKUP(L700,Pos!B:B,Pos!K:K,-1,0)</f>
        <v>6.9230769230769234</v>
      </c>
      <c r="AC700" s="1" t="e">
        <f>_xlfn.XLOOKUP($L700,Pos!$A:$A,Pos!S:S,_xlfn.XLOOKUP($L700,#REF!,#REF!, ""), 0)</f>
        <v>#REF!</v>
      </c>
      <c r="AD700" s="1" t="e">
        <f>_xlfn.XLOOKUP($L700,Pos!$A:$A,Pos!T:T,_xlfn.XLOOKUP($L700,#REF!,#REF!, ""), 0)</f>
        <v>#REF!</v>
      </c>
      <c r="AE700" s="1" t="e">
        <f>_xlfn.XLOOKUP($L700,Pos!$A:$A,Pos!U:U,_xlfn.XLOOKUP($L700,#REF!,#REF!, ""), 0)</f>
        <v>#REF!</v>
      </c>
      <c r="AF700" s="1" t="e">
        <f>_xlfn.XLOOKUP($L700,Pos!$A:$A,Pos!V:V,_xlfn.XLOOKUP($L700,#REF!,#REF!, ""), 0)</f>
        <v>#REF!</v>
      </c>
      <c r="AG700" s="1" t="e">
        <f>_xlfn.XLOOKUP($L700,Pos!$A:$A,Pos!W:W,_xlfn.XLOOKUP($L700,#REF!,#REF!, ""), 0)</f>
        <v>#REF!</v>
      </c>
      <c r="AH700" s="1" t="e">
        <f>_xlfn.XLOOKUP($L700,Pos!$A:$A,Pos!X:X,_xlfn.XLOOKUP($L700,#REF!,#REF!, ""), 0)</f>
        <v>#REF!</v>
      </c>
      <c r="AI700" s="1" t="e">
        <f>_xlfn.XLOOKUP($L700,Pos!$A:$A,Pos!Y:Y,_xlfn.XLOOKUP($L700,#REF!,#REF!, ""), 0)</f>
        <v>#REF!</v>
      </c>
      <c r="AJ700" s="1" t="e">
        <f>_xlfn.XLOOKUP($L700,Pos!$A:$A,Pos!Z:Z,_xlfn.XLOOKUP($L700,#REF!,#REF!, ""), 0)</f>
        <v>#REF!</v>
      </c>
      <c r="AK700" s="1" t="e">
        <f>_xlfn.XLOOKUP($L700,Pos!$A:$A,Pos!AA:AA,_xlfn.XLOOKUP($L700,#REF!,#REF!, ""), 0)</f>
        <v>#REF!</v>
      </c>
      <c r="AL700" s="1" t="e">
        <f>_xlfn.XLOOKUP($L700,Pos!$A:$A,Pos!AB:AB,_xlfn.XLOOKUP($L700,#REF!,#REF!, ""), 0)</f>
        <v>#REF!</v>
      </c>
      <c r="AM700" s="1" t="e">
        <f>_xlfn.XLOOKUP($L700,Pos!$A:$A,Pos!AC:AC,_xlfn.XLOOKUP($L700,#REF!,#REF!, ""), 0)</f>
        <v>#REF!</v>
      </c>
      <c r="AN700" s="1" t="e">
        <f>_xlfn.XLOOKUP($L700,Pos!$A:$A,Pos!AD:AD,_xlfn.XLOOKUP($L700,#REF!,#REF!, ""), 0)</f>
        <v>#REF!</v>
      </c>
      <c r="AO700" s="1" t="e">
        <f>_xlfn.XLOOKUP($L700,Pos!$A:$A,Pos!AE:AE,_xlfn.XLOOKUP($L700,#REF!,#REF!, ""), 0)</f>
        <v>#REF!</v>
      </c>
      <c r="AP700" s="1" t="e">
        <f>_xlfn.XLOOKUP($L700,Pos!$A:$A,Pos!AF:AF,_xlfn.XLOOKUP($L700,#REF!,#REF!, ""), 0)</f>
        <v>#REF!</v>
      </c>
      <c r="AQ700" s="1" t="e">
        <f>_xlfn.XLOOKUP($L700,Pos!$A:$A,Pos!AG:AG,_xlfn.XLOOKUP($L700,#REF!,#REF!, ""), 0)</f>
        <v>#REF!</v>
      </c>
      <c r="AR700" s="1" t="e">
        <f>_xlfn.XLOOKUP($L700,Pos!$A:$A,Pos!AH:AH,_xlfn.XLOOKUP($L700,#REF!,#REF!, ""), 0)</f>
        <v>#REF!</v>
      </c>
      <c r="AS700" s="1" t="e">
        <f>_xlfn.XLOOKUP($L700,Pos!$A:$A,Pos!AI:AI,_xlfn.XLOOKUP($L700,#REF!,#REF!, ""), 0)</f>
        <v>#REF!</v>
      </c>
      <c r="AT700" s="1" t="e">
        <f>_xlfn.XLOOKUP($L700,Pos!$A:$A,Pos!AJ:AJ,_xlfn.XLOOKUP($L700,#REF!,#REF!, ""), 0)</f>
        <v>#REF!</v>
      </c>
      <c r="AU700" s="1" t="e">
        <f>_xlfn.XLOOKUP($L700,Pos!$A:$A,Pos!AK:AK,_xlfn.XLOOKUP($L700,#REF!,#REF!, ""), 0)</f>
        <v>#REF!</v>
      </c>
      <c r="AV700" s="1" t="e">
        <f>_xlfn.XLOOKUP($L700,Pos!$A:$A,Pos!AL:AL,_xlfn.XLOOKUP($L700,#REF!,#REF!, ""), 0)</f>
        <v>#REF!</v>
      </c>
      <c r="AW700" s="1" t="e">
        <f>_xlfn.XLOOKUP($L700,Pos!$A:$A,Pos!AM:AM,_xlfn.XLOOKUP($L700,#REF!,#REF!, ""), 0)</f>
        <v>#REF!</v>
      </c>
      <c r="AX700" s="1" t="e">
        <f>_xlfn.XLOOKUP($L700,Pos!$A:$A,Pos!AN:AN,_xlfn.XLOOKUP($L700,#REF!,#REF!, ""), 0)</f>
        <v>#REF!</v>
      </c>
      <c r="AY700" s="1" t="e">
        <f>_xlfn.XLOOKUP($L700,Pos!$A:$A,Pos!AO:AO,_xlfn.XLOOKUP($L700,#REF!,#REF!, ""), 0)</f>
        <v>#REF!</v>
      </c>
      <c r="AZ700" s="7" t="str">
        <f t="shared" si="199"/>
        <v>OUT</v>
      </c>
      <c r="BA700" s="1">
        <f>IF(OR(_xlfn.XLOOKUP(L700,Pos!B:B,Pos!L:L,FALSE)="ESG Reason",_xlfn.XLOOKUP(L700,Pos!B:B,Pos!L:L,FALSE)="Blacklisted"),1,0)</f>
        <v>0</v>
      </c>
      <c r="BC700" s="11">
        <v>8.1484712026520359E-11</v>
      </c>
      <c r="BD700" s="11">
        <f>_xlfn.XLOOKUP($L700,Pos!$B:$B,Pos!H:H,0, 0)</f>
        <v>0</v>
      </c>
      <c r="BE700" s="11">
        <f>_xlfn.XLOOKUP($L700,Pos!$B:$B,Pos!I:I,0, 0)</f>
        <v>2.7832930311046198E-4</v>
      </c>
      <c r="BF700" s="18">
        <f t="shared" si="200"/>
        <v>2.7832930311046198E-4</v>
      </c>
      <c r="BG700" s="1">
        <f t="shared" si="201"/>
        <v>1</v>
      </c>
      <c r="BH700" s="1">
        <f t="shared" si="202"/>
        <v>31</v>
      </c>
      <c r="BI700" s="18">
        <f t="shared" si="203"/>
        <v>8.1484712026520359E-11</v>
      </c>
      <c r="BJ700" s="3">
        <f t="shared" si="204"/>
        <v>0</v>
      </c>
      <c r="BK700" s="18">
        <f t="shared" si="205"/>
        <v>0</v>
      </c>
    </row>
    <row r="701" spans="3:63" x14ac:dyDescent="0.25">
      <c r="C701" s="3"/>
      <c r="D701" s="3"/>
      <c r="E701" s="3"/>
      <c r="F701" s="3"/>
      <c r="G701" s="51" t="s">
        <v>659</v>
      </c>
      <c r="H701" s="8" t="str">
        <f t="shared" si="195"/>
        <v>0%Others</v>
      </c>
      <c r="I701" s="11" cm="1">
        <f t="array" ref="I701">IF(
   AZ701 = "OUT", 0,IF(
   BD701 &gt;= LARGE(IF(ISNUMBER(BD:BD), BD:BD), 3),
   BE701 - 0.001,
   IF(BE701 &gt;=VLOOKUP(P701,mapping!$A:$B,2,FALSE), BE701,VLOOKUP(P701,mapping!$A$2:$B$8,2,FALSE))
))</f>
        <v>0</v>
      </c>
      <c r="J701" s="11" cm="1">
        <f t="array" ref="J701">IF(
    AZ701="OUT",0,IF(IF(
                      BD701&gt;=LARGE(IF(ISNUMBER(BD:BD),BD:BD),3),
                      BE701+0.001,
                      VLOOKUP(H701,mapping!$D:$E,2,FALSE)
                      )&gt;I701,
                   IF(
                      BD701&gt;=LARGE(IF(ISNUMBER(BD:BD),BD:BD),3),
                      BE701+0.001,
                      VLOOKUP(H701,mapping!$D:$E,2,FALSE)
                      ),
                   I701+0.002))</f>
        <v>0</v>
      </c>
      <c r="K701" s="8">
        <f t="shared" si="196"/>
        <v>2.7716182566623769E-4</v>
      </c>
      <c r="L701" s="1" t="str">
        <f>Pos!B637</f>
        <v>JP3783600004</v>
      </c>
      <c r="M701" s="1" t="str">
        <f>_xlfn.XLOOKUP($L701,Pos!B:B,Pos!D:D,, 0)</f>
        <v>East Japan Railway Company</v>
      </c>
      <c r="N701" s="1" t="str">
        <f>_xlfn.XLOOKUP($L701,Pos!B:B,Pos!E:E,, 0)</f>
        <v>Industrial Goods &amp; Services</v>
      </c>
      <c r="O701" s="1" t="str">
        <f t="shared" si="197"/>
        <v>Industrial Goods &amp; Services_Others</v>
      </c>
      <c r="P701" s="1" t="str">
        <f>_xlfn.XLOOKUP($L701,Pos!B:B,Pos!F:F,, 0)</f>
        <v>Others</v>
      </c>
      <c r="Q701" s="1">
        <v>0</v>
      </c>
      <c r="R701" s="9">
        <f>_xlfn.XLOOKUP($L701,Pos!$B:$B,Pos!N:N,0, 0)</f>
        <v>4.63</v>
      </c>
      <c r="S701" s="9">
        <f>_xlfn.XLOOKUP($L701,Pos!$B:$B,Pos!O:O,0, 0)</f>
        <v>4.3994999999999997</v>
      </c>
      <c r="T701" s="9">
        <f>_xlfn.XLOOKUP($L701,Pos!$B:$B,Pos!P:P,0, 0)</f>
        <v>3.125</v>
      </c>
      <c r="U701" s="9">
        <f>_xlfn.XLOOKUP($L701,Pos!$B:$B,Pos!Q:Q,0, 0)</f>
        <v>6.6</v>
      </c>
      <c r="V701" s="9">
        <f>_xlfn.XLOOKUP($L701,Pos!$B:$B,Pos!R:R,0, 0)</f>
        <v>9.2333339999999993</v>
      </c>
      <c r="W701" s="9">
        <f>_xlfn.XLOOKUP($L701,Pos!$B:$B,Pos!S:S,0, 0)</f>
        <v>7.2083329999999997</v>
      </c>
      <c r="X701" s="9" t="str">
        <f>_xlfn.XLOOKUP($L701,Pos!$B:$B,Pos!J:J,0, 0)</f>
        <v>Outperform</v>
      </c>
      <c r="Y701" s="1">
        <v>0</v>
      </c>
      <c r="Z701" s="1">
        <v>0</v>
      </c>
      <c r="AA701" s="1">
        <f t="shared" si="198"/>
        <v>0</v>
      </c>
      <c r="AB701" s="9">
        <f>_xlfn.XLOOKUP(L701,Pos!B:B,Pos!K:K,-1,0)</f>
        <v>4.3181818181818183</v>
      </c>
      <c r="AC701" s="1" t="e">
        <f>_xlfn.XLOOKUP($L701,Pos!$A:$A,Pos!S:S,_xlfn.XLOOKUP($L701,#REF!,#REF!, ""), 0)</f>
        <v>#REF!</v>
      </c>
      <c r="AD701" s="1" t="e">
        <f>_xlfn.XLOOKUP($L701,Pos!$A:$A,Pos!T:T,_xlfn.XLOOKUP($L701,#REF!,#REF!, ""), 0)</f>
        <v>#REF!</v>
      </c>
      <c r="AE701" s="1" t="e">
        <f>_xlfn.XLOOKUP($L701,Pos!$A:$A,Pos!U:U,_xlfn.XLOOKUP($L701,#REF!,#REF!, ""), 0)</f>
        <v>#REF!</v>
      </c>
      <c r="AF701" s="1" t="e">
        <f>_xlfn.XLOOKUP($L701,Pos!$A:$A,Pos!V:V,_xlfn.XLOOKUP($L701,#REF!,#REF!, ""), 0)</f>
        <v>#REF!</v>
      </c>
      <c r="AG701" s="1" t="e">
        <f>_xlfn.XLOOKUP($L701,Pos!$A:$A,Pos!W:W,_xlfn.XLOOKUP($L701,#REF!,#REF!, ""), 0)</f>
        <v>#REF!</v>
      </c>
      <c r="AH701" s="1" t="e">
        <f>_xlfn.XLOOKUP($L701,Pos!$A:$A,Pos!X:X,_xlfn.XLOOKUP($L701,#REF!,#REF!, ""), 0)</f>
        <v>#REF!</v>
      </c>
      <c r="AI701" s="1" t="e">
        <f>_xlfn.XLOOKUP($L701,Pos!$A:$A,Pos!Y:Y,_xlfn.XLOOKUP($L701,#REF!,#REF!, ""), 0)</f>
        <v>#REF!</v>
      </c>
      <c r="AJ701" s="1" t="e">
        <f>_xlfn.XLOOKUP($L701,Pos!$A:$A,Pos!Z:Z,_xlfn.XLOOKUP($L701,#REF!,#REF!, ""), 0)</f>
        <v>#REF!</v>
      </c>
      <c r="AK701" s="1" t="e">
        <f>_xlfn.XLOOKUP($L701,Pos!$A:$A,Pos!AA:AA,_xlfn.XLOOKUP($L701,#REF!,#REF!, ""), 0)</f>
        <v>#REF!</v>
      </c>
      <c r="AL701" s="1" t="e">
        <f>_xlfn.XLOOKUP($L701,Pos!$A:$A,Pos!AB:AB,_xlfn.XLOOKUP($L701,#REF!,#REF!, ""), 0)</f>
        <v>#REF!</v>
      </c>
      <c r="AM701" s="1" t="e">
        <f>_xlfn.XLOOKUP($L701,Pos!$A:$A,Pos!AC:AC,_xlfn.XLOOKUP($L701,#REF!,#REF!, ""), 0)</f>
        <v>#REF!</v>
      </c>
      <c r="AN701" s="1" t="e">
        <f>_xlfn.XLOOKUP($L701,Pos!$A:$A,Pos!AD:AD,_xlfn.XLOOKUP($L701,#REF!,#REF!, ""), 0)</f>
        <v>#REF!</v>
      </c>
      <c r="AO701" s="1" t="e">
        <f>_xlfn.XLOOKUP($L701,Pos!$A:$A,Pos!AE:AE,_xlfn.XLOOKUP($L701,#REF!,#REF!, ""), 0)</f>
        <v>#REF!</v>
      </c>
      <c r="AP701" s="1" t="e">
        <f>_xlfn.XLOOKUP($L701,Pos!$A:$A,Pos!AF:AF,_xlfn.XLOOKUP($L701,#REF!,#REF!, ""), 0)</f>
        <v>#REF!</v>
      </c>
      <c r="AQ701" s="1" t="e">
        <f>_xlfn.XLOOKUP($L701,Pos!$A:$A,Pos!AG:AG,_xlfn.XLOOKUP($L701,#REF!,#REF!, ""), 0)</f>
        <v>#REF!</v>
      </c>
      <c r="AR701" s="1" t="e">
        <f>_xlfn.XLOOKUP($L701,Pos!$A:$A,Pos!AH:AH,_xlfn.XLOOKUP($L701,#REF!,#REF!, ""), 0)</f>
        <v>#REF!</v>
      </c>
      <c r="AS701" s="1" t="e">
        <f>_xlfn.XLOOKUP($L701,Pos!$A:$A,Pos!AI:AI,_xlfn.XLOOKUP($L701,#REF!,#REF!, ""), 0)</f>
        <v>#REF!</v>
      </c>
      <c r="AT701" s="1" t="e">
        <f>_xlfn.XLOOKUP($L701,Pos!$A:$A,Pos!AJ:AJ,_xlfn.XLOOKUP($L701,#REF!,#REF!, ""), 0)</f>
        <v>#REF!</v>
      </c>
      <c r="AU701" s="1" t="e">
        <f>_xlfn.XLOOKUP($L701,Pos!$A:$A,Pos!AK:AK,_xlfn.XLOOKUP($L701,#REF!,#REF!, ""), 0)</f>
        <v>#REF!</v>
      </c>
      <c r="AV701" s="1" t="e">
        <f>_xlfn.XLOOKUP($L701,Pos!$A:$A,Pos!AL:AL,_xlfn.XLOOKUP($L701,#REF!,#REF!, ""), 0)</f>
        <v>#REF!</v>
      </c>
      <c r="AW701" s="1" t="e">
        <f>_xlfn.XLOOKUP($L701,Pos!$A:$A,Pos!AM:AM,_xlfn.XLOOKUP($L701,#REF!,#REF!, ""), 0)</f>
        <v>#REF!</v>
      </c>
      <c r="AX701" s="1" t="e">
        <f>_xlfn.XLOOKUP($L701,Pos!$A:$A,Pos!AN:AN,_xlfn.XLOOKUP($L701,#REF!,#REF!, ""), 0)</f>
        <v>#REF!</v>
      </c>
      <c r="AY701" s="1" t="e">
        <f>_xlfn.XLOOKUP($L701,Pos!$A:$A,Pos!AO:AO,_xlfn.XLOOKUP($L701,#REF!,#REF!, ""), 0)</f>
        <v>#REF!</v>
      </c>
      <c r="AZ701" s="7" t="str">
        <f t="shared" si="199"/>
        <v>OUT</v>
      </c>
      <c r="BA701" s="1">
        <f>IF(OR(_xlfn.XLOOKUP(L701,Pos!B:B,Pos!L:L,FALSE)="ESG Reason",_xlfn.XLOOKUP(L701,Pos!B:B,Pos!L:L,FALSE)="Blacklisted"),1,0)</f>
        <v>1</v>
      </c>
      <c r="BC701" s="11">
        <v>9.2472168328149208E-11</v>
      </c>
      <c r="BD701" s="11">
        <f>_xlfn.XLOOKUP($L701,Pos!$B:$B,Pos!H:H,0, 0)</f>
        <v>0</v>
      </c>
      <c r="BE701" s="11">
        <f>_xlfn.XLOOKUP($L701,Pos!$B:$B,Pos!I:I,0, 0)</f>
        <v>2.7716182566623769E-4</v>
      </c>
      <c r="BF701" s="18">
        <f t="shared" si="200"/>
        <v>2.7716182566623769E-4</v>
      </c>
      <c r="BG701" s="1">
        <f t="shared" si="201"/>
        <v>3</v>
      </c>
      <c r="BH701" s="1">
        <f t="shared" si="202"/>
        <v>48</v>
      </c>
      <c r="BI701" s="18">
        <f t="shared" si="203"/>
        <v>9.2472168328149208E-11</v>
      </c>
      <c r="BJ701" s="3">
        <f t="shared" si="204"/>
        <v>0</v>
      </c>
      <c r="BK701" s="18">
        <f t="shared" si="205"/>
        <v>0</v>
      </c>
    </row>
    <row r="702" spans="3:63" x14ac:dyDescent="0.25">
      <c r="C702" s="3"/>
      <c r="D702" s="3"/>
      <c r="E702" s="3"/>
      <c r="F702" s="3"/>
      <c r="G702" s="51" t="s">
        <v>648</v>
      </c>
      <c r="H702" s="8" t="str">
        <f t="shared" si="195"/>
        <v>0%North America</v>
      </c>
      <c r="I702" s="11" cm="1">
        <f t="array" ref="I702">IF(
   AZ702 = "OUT", 0,IF(
   BD702 &gt;= LARGE(IF(ISNUMBER(BD:BD), BD:BD), 3),
   BE702 - 0.001,
   IF(BE702 &gt;=VLOOKUP(P702,mapping!$A:$B,2,FALSE), BE702,VLOOKUP(P702,mapping!$A$2:$B$8,2,FALSE))
))</f>
        <v>2E-3</v>
      </c>
      <c r="J702" s="11" cm="1">
        <f t="array" ref="J702">IF(
    AZ702="OUT",0,IF(IF(
                      BD702&gt;=LARGE(IF(ISNUMBER(BD:BD),BD:BD),3),
                      BE702+0.001,
                      VLOOKUP(H702,mapping!$D:$E,2,FALSE)
                      )&gt;I702,
                   IF(
                      BD702&gt;=LARGE(IF(ISNUMBER(BD:BD),BD:BD),3),
                      BE702+0.001,
                      VLOOKUP(H702,mapping!$D:$E,2,FALSE)
                      ),
                   I702+0.002))</f>
        <v>0.01</v>
      </c>
      <c r="K702" s="8">
        <f t="shared" si="196"/>
        <v>2.7682587460522951E-4</v>
      </c>
      <c r="L702" s="1" t="str">
        <f>Pos!B1239</f>
        <v>US8760301072</v>
      </c>
      <c r="M702" s="1" t="str">
        <f>_xlfn.XLOOKUP($L702,Pos!B:B,Pos!D:D,, 0)</f>
        <v>Tapestry, Inc.</v>
      </c>
      <c r="N702" s="1" t="str">
        <f>_xlfn.XLOOKUP($L702,Pos!B:B,Pos!E:E,, 0)</f>
        <v>Retail</v>
      </c>
      <c r="O702" s="1" t="str">
        <f t="shared" si="197"/>
        <v>Retail_North America</v>
      </c>
      <c r="P702" s="1" t="str">
        <f>_xlfn.XLOOKUP($L702,Pos!B:B,Pos!F:F,, 0)</f>
        <v>North America</v>
      </c>
      <c r="Q702" s="1">
        <v>0</v>
      </c>
      <c r="R702" s="9">
        <f>_xlfn.XLOOKUP($L702,Pos!$B:$B,Pos!N:N,0, 0)</f>
        <v>7.82</v>
      </c>
      <c r="S702" s="9">
        <f>_xlfn.XLOOKUP($L702,Pos!$B:$B,Pos!O:O,0, 0)</f>
        <v>2.6880000000000002</v>
      </c>
      <c r="T702" s="9">
        <f>_xlfn.XLOOKUP($L702,Pos!$B:$B,Pos!P:P,0, 0)</f>
        <v>7.0250000000000004</v>
      </c>
      <c r="U702" s="9">
        <f>_xlfn.XLOOKUP($L702,Pos!$B:$B,Pos!Q:Q,0, 0)</f>
        <v>9.4</v>
      </c>
      <c r="V702" s="9">
        <f>_xlfn.XLOOKUP($L702,Pos!$B:$B,Pos!R:R,0, 0)</f>
        <v>6.5333329999999998</v>
      </c>
      <c r="W702" s="9">
        <f>_xlfn.XLOOKUP($L702,Pos!$B:$B,Pos!S:S,0, 0)</f>
        <v>4.9749999999999996</v>
      </c>
      <c r="X702" s="9" t="str">
        <f>_xlfn.XLOOKUP($L702,Pos!$B:$B,Pos!J:J,0, 0)</f>
        <v>Outperform</v>
      </c>
      <c r="Y702" s="1">
        <v>0</v>
      </c>
      <c r="Z702" s="1">
        <v>0</v>
      </c>
      <c r="AA702" s="1">
        <f t="shared" si="198"/>
        <v>0</v>
      </c>
      <c r="AB702" s="9">
        <f>_xlfn.XLOOKUP(L702,Pos!B:B,Pos!K:K,-1,0)</f>
        <v>7.0370370370370372</v>
      </c>
      <c r="AC702" s="1" t="e">
        <f>_xlfn.XLOOKUP($L702,Pos!$A:$A,Pos!S:S,_xlfn.XLOOKUP($L702,#REF!,#REF!, ""), 0)</f>
        <v>#REF!</v>
      </c>
      <c r="AD702" s="1" t="e">
        <f>_xlfn.XLOOKUP($L702,Pos!$A:$A,Pos!T:T,_xlfn.XLOOKUP($L702,#REF!,#REF!, ""), 0)</f>
        <v>#REF!</v>
      </c>
      <c r="AE702" s="1" t="e">
        <f>_xlfn.XLOOKUP($L702,Pos!$A:$A,Pos!U:U,_xlfn.XLOOKUP($L702,#REF!,#REF!, ""), 0)</f>
        <v>#REF!</v>
      </c>
      <c r="AF702" s="1" t="e">
        <f>_xlfn.XLOOKUP($L702,Pos!$A:$A,Pos!V:V,_xlfn.XLOOKUP($L702,#REF!,#REF!, ""), 0)</f>
        <v>#REF!</v>
      </c>
      <c r="AG702" s="1" t="e">
        <f>_xlfn.XLOOKUP($L702,Pos!$A:$A,Pos!W:W,_xlfn.XLOOKUP($L702,#REF!,#REF!, ""), 0)</f>
        <v>#REF!</v>
      </c>
      <c r="AH702" s="1" t="e">
        <f>_xlfn.XLOOKUP($L702,Pos!$A:$A,Pos!X:X,_xlfn.XLOOKUP($L702,#REF!,#REF!, ""), 0)</f>
        <v>#REF!</v>
      </c>
      <c r="AI702" s="1" t="e">
        <f>_xlfn.XLOOKUP($L702,Pos!$A:$A,Pos!Y:Y,_xlfn.XLOOKUP($L702,#REF!,#REF!, ""), 0)</f>
        <v>#REF!</v>
      </c>
      <c r="AJ702" s="1" t="e">
        <f>_xlfn.XLOOKUP($L702,Pos!$A:$A,Pos!Z:Z,_xlfn.XLOOKUP($L702,#REF!,#REF!, ""), 0)</f>
        <v>#REF!</v>
      </c>
      <c r="AK702" s="1" t="e">
        <f>_xlfn.XLOOKUP($L702,Pos!$A:$A,Pos!AA:AA,_xlfn.XLOOKUP($L702,#REF!,#REF!, ""), 0)</f>
        <v>#REF!</v>
      </c>
      <c r="AL702" s="1" t="e">
        <f>_xlfn.XLOOKUP($L702,Pos!$A:$A,Pos!AB:AB,_xlfn.XLOOKUP($L702,#REF!,#REF!, ""), 0)</f>
        <v>#REF!</v>
      </c>
      <c r="AM702" s="1" t="e">
        <f>_xlfn.XLOOKUP($L702,Pos!$A:$A,Pos!AC:AC,_xlfn.XLOOKUP($L702,#REF!,#REF!, ""), 0)</f>
        <v>#REF!</v>
      </c>
      <c r="AN702" s="1" t="e">
        <f>_xlfn.XLOOKUP($L702,Pos!$A:$A,Pos!AD:AD,_xlfn.XLOOKUP($L702,#REF!,#REF!, ""), 0)</f>
        <v>#REF!</v>
      </c>
      <c r="AO702" s="1" t="e">
        <f>_xlfn.XLOOKUP($L702,Pos!$A:$A,Pos!AE:AE,_xlfn.XLOOKUP($L702,#REF!,#REF!, ""), 0)</f>
        <v>#REF!</v>
      </c>
      <c r="AP702" s="1" t="e">
        <f>_xlfn.XLOOKUP($L702,Pos!$A:$A,Pos!AF:AF,_xlfn.XLOOKUP($L702,#REF!,#REF!, ""), 0)</f>
        <v>#REF!</v>
      </c>
      <c r="AQ702" s="1" t="e">
        <f>_xlfn.XLOOKUP($L702,Pos!$A:$A,Pos!AG:AG,_xlfn.XLOOKUP($L702,#REF!,#REF!, ""), 0)</f>
        <v>#REF!</v>
      </c>
      <c r="AR702" s="1" t="e">
        <f>_xlfn.XLOOKUP($L702,Pos!$A:$A,Pos!AH:AH,_xlfn.XLOOKUP($L702,#REF!,#REF!, ""), 0)</f>
        <v>#REF!</v>
      </c>
      <c r="AS702" s="1" t="e">
        <f>_xlfn.XLOOKUP($L702,Pos!$A:$A,Pos!AI:AI,_xlfn.XLOOKUP($L702,#REF!,#REF!, ""), 0)</f>
        <v>#REF!</v>
      </c>
      <c r="AT702" s="1" t="e">
        <f>_xlfn.XLOOKUP($L702,Pos!$A:$A,Pos!AJ:AJ,_xlfn.XLOOKUP($L702,#REF!,#REF!, ""), 0)</f>
        <v>#REF!</v>
      </c>
      <c r="AU702" s="1" t="e">
        <f>_xlfn.XLOOKUP($L702,Pos!$A:$A,Pos!AK:AK,_xlfn.XLOOKUP($L702,#REF!,#REF!, ""), 0)</f>
        <v>#REF!</v>
      </c>
      <c r="AV702" s="1" t="e">
        <f>_xlfn.XLOOKUP($L702,Pos!$A:$A,Pos!AL:AL,_xlfn.XLOOKUP($L702,#REF!,#REF!, ""), 0)</f>
        <v>#REF!</v>
      </c>
      <c r="AW702" s="1" t="e">
        <f>_xlfn.XLOOKUP($L702,Pos!$A:$A,Pos!AM:AM,_xlfn.XLOOKUP($L702,#REF!,#REF!, ""), 0)</f>
        <v>#REF!</v>
      </c>
      <c r="AX702" s="1" t="e">
        <f>_xlfn.XLOOKUP($L702,Pos!$A:$A,Pos!AN:AN,_xlfn.XLOOKUP($L702,#REF!,#REF!, ""), 0)</f>
        <v>#REF!</v>
      </c>
      <c r="AY702" s="1" t="e">
        <f>_xlfn.XLOOKUP($L702,Pos!$A:$A,Pos!AO:AO,_xlfn.XLOOKUP($L702,#REF!,#REF!, ""), 0)</f>
        <v>#REF!</v>
      </c>
      <c r="AZ702" s="7" t="s">
        <v>4184</v>
      </c>
      <c r="BA702" s="1">
        <f>IF(OR(_xlfn.XLOOKUP(L702,Pos!B:B,Pos!L:L,FALSE)="ESG Reason",_xlfn.XLOOKUP(L702,Pos!B:B,Pos!L:L,FALSE)="Blacklisted"),1,0)</f>
        <v>0</v>
      </c>
      <c r="BC702" s="11">
        <v>8.3919578049648676E-3</v>
      </c>
      <c r="BD702" s="11">
        <f>_xlfn.XLOOKUP($L702,Pos!$B:$B,Pos!H:H,0, 0)</f>
        <v>0</v>
      </c>
      <c r="BE702" s="11">
        <f>_xlfn.XLOOKUP($L702,Pos!$B:$B,Pos!I:I,0, 0)</f>
        <v>2.7682587460522951E-4</v>
      </c>
      <c r="BF702" s="18">
        <f t="shared" si="200"/>
        <v>2.7682587460522951E-4</v>
      </c>
      <c r="BG702" s="1">
        <f t="shared" si="201"/>
        <v>1</v>
      </c>
      <c r="BH702" s="1">
        <f t="shared" si="202"/>
        <v>34</v>
      </c>
      <c r="BI702" s="18">
        <f t="shared" si="203"/>
        <v>8.3919578049648676E-3</v>
      </c>
      <c r="BJ702" s="3">
        <f t="shared" si="204"/>
        <v>8.1151319303596377E-3</v>
      </c>
      <c r="BK702" s="18">
        <f t="shared" si="205"/>
        <v>8.3919578049648676E-3</v>
      </c>
    </row>
    <row r="703" spans="3:63" x14ac:dyDescent="0.25">
      <c r="C703" s="3"/>
      <c r="D703" s="3"/>
      <c r="E703" s="3"/>
      <c r="F703" s="3"/>
      <c r="G703" s="51" t="s">
        <v>673</v>
      </c>
      <c r="H703" s="8" t="str">
        <f t="shared" si="195"/>
        <v>0%West Europe</v>
      </c>
      <c r="I703" s="11" cm="1">
        <f t="array" ref="I703">IF(
   AZ703 = "OUT", 0,IF(
   BD703 &gt;= LARGE(IF(ISNUMBER(BD:BD), BD:BD), 3),
   BE703 - 0.001,
   IF(BE703 &gt;=VLOOKUP(P703,mapping!$A:$B,2,FALSE), BE703,VLOOKUP(P703,mapping!$A$2:$B$8,2,FALSE))
))</f>
        <v>0</v>
      </c>
      <c r="J703" s="11" cm="1">
        <f t="array" ref="J703">IF(
    AZ703="OUT",0,IF(IF(
                      BD703&gt;=LARGE(IF(ISNUMBER(BD:BD),BD:BD),3),
                      BE703+0.001,
                      VLOOKUP(H703,mapping!$D:$E,2,FALSE)
                      )&gt;I703,
                   IF(
                      BD703&gt;=LARGE(IF(ISNUMBER(BD:BD),BD:BD),3),
                      BE703+0.001,
                      VLOOKUP(H703,mapping!$D:$E,2,FALSE)
                      ),
                   I703+0.002))</f>
        <v>0</v>
      </c>
      <c r="K703" s="8">
        <f t="shared" si="196"/>
        <v>2.7667385149932522E-4</v>
      </c>
      <c r="L703" s="1" t="str">
        <f>Pos!B235</f>
        <v>DE000DTR0CK8</v>
      </c>
      <c r="M703" s="1" t="str">
        <f>_xlfn.XLOOKUP($L703,Pos!B:B,Pos!D:D,, 0)</f>
        <v>Daimler Truck Holding AG</v>
      </c>
      <c r="N703" s="1" t="str">
        <f>_xlfn.XLOOKUP($L703,Pos!B:B,Pos!E:E,, 0)</f>
        <v>Industrial Goods &amp; Services</v>
      </c>
      <c r="O703" s="1" t="str">
        <f t="shared" si="197"/>
        <v>Industrial Goods &amp; Services_West Europe</v>
      </c>
      <c r="P703" s="1" t="str">
        <f>_xlfn.XLOOKUP($L703,Pos!B:B,Pos!F:F,, 0)</f>
        <v>West Europe</v>
      </c>
      <c r="Q703" s="1">
        <v>0</v>
      </c>
      <c r="R703" s="9">
        <f>_xlfn.XLOOKUP($L703,Pos!$B:$B,Pos!N:N,0, 0)</f>
        <v>6.94</v>
      </c>
      <c r="S703" s="9">
        <f>_xlfn.XLOOKUP($L703,Pos!$B:$B,Pos!O:O,0, 0)</f>
        <v>8.0551659999999998</v>
      </c>
      <c r="T703" s="9">
        <f>_xlfn.XLOOKUP($L703,Pos!$B:$B,Pos!P:P,0, 0)</f>
        <v>2.2250000000000001</v>
      </c>
      <c r="U703" s="9">
        <f>_xlfn.XLOOKUP($L703,Pos!$B:$B,Pos!Q:Q,0, 0)</f>
        <v>0.5</v>
      </c>
      <c r="V703" s="9">
        <f>_xlfn.XLOOKUP($L703,Pos!$B:$B,Pos!R:R,0, 0)</f>
        <v>4.5999999999999996</v>
      </c>
      <c r="W703" s="9">
        <f>_xlfn.XLOOKUP($L703,Pos!$B:$B,Pos!S:S,0, 0)</f>
        <v>1.58</v>
      </c>
      <c r="X703" s="9" t="str">
        <f>_xlfn.XLOOKUP($L703,Pos!$B:$B,Pos!J:J,0, 0)</f>
        <v>Outperform</v>
      </c>
      <c r="Y703" s="1">
        <v>0</v>
      </c>
      <c r="Z703" s="1">
        <v>0</v>
      </c>
      <c r="AA703" s="1">
        <f t="shared" si="198"/>
        <v>0</v>
      </c>
      <c r="AB703" s="9">
        <f>_xlfn.XLOOKUP(L703,Pos!B:B,Pos!K:K,-1,0)</f>
        <v>7.4626865671641793</v>
      </c>
      <c r="AC703" s="1" t="e">
        <f>_xlfn.XLOOKUP($L703,Pos!$A:$A,Pos!S:S,_xlfn.XLOOKUP($L703,#REF!,#REF!, ""), 0)</f>
        <v>#REF!</v>
      </c>
      <c r="AD703" s="1" t="e">
        <f>_xlfn.XLOOKUP($L703,Pos!$A:$A,Pos!T:T,_xlfn.XLOOKUP($L703,#REF!,#REF!, ""), 0)</f>
        <v>#REF!</v>
      </c>
      <c r="AE703" s="1" t="e">
        <f>_xlfn.XLOOKUP($L703,Pos!$A:$A,Pos!U:U,_xlfn.XLOOKUP($L703,#REF!,#REF!, ""), 0)</f>
        <v>#REF!</v>
      </c>
      <c r="AF703" s="1" t="e">
        <f>_xlfn.XLOOKUP($L703,Pos!$A:$A,Pos!V:V,_xlfn.XLOOKUP($L703,#REF!,#REF!, ""), 0)</f>
        <v>#REF!</v>
      </c>
      <c r="AG703" s="1" t="e">
        <f>_xlfn.XLOOKUP($L703,Pos!$A:$A,Pos!W:W,_xlfn.XLOOKUP($L703,#REF!,#REF!, ""), 0)</f>
        <v>#REF!</v>
      </c>
      <c r="AH703" s="1" t="e">
        <f>_xlfn.XLOOKUP($L703,Pos!$A:$A,Pos!X:X,_xlfn.XLOOKUP($L703,#REF!,#REF!, ""), 0)</f>
        <v>#REF!</v>
      </c>
      <c r="AI703" s="1" t="e">
        <f>_xlfn.XLOOKUP($L703,Pos!$A:$A,Pos!Y:Y,_xlfn.XLOOKUP($L703,#REF!,#REF!, ""), 0)</f>
        <v>#REF!</v>
      </c>
      <c r="AJ703" s="1" t="e">
        <f>_xlfn.XLOOKUP($L703,Pos!$A:$A,Pos!Z:Z,_xlfn.XLOOKUP($L703,#REF!,#REF!, ""), 0)</f>
        <v>#REF!</v>
      </c>
      <c r="AK703" s="1" t="e">
        <f>_xlfn.XLOOKUP($L703,Pos!$A:$A,Pos!AA:AA,_xlfn.XLOOKUP($L703,#REF!,#REF!, ""), 0)</f>
        <v>#REF!</v>
      </c>
      <c r="AL703" s="1" t="e">
        <f>_xlfn.XLOOKUP($L703,Pos!$A:$A,Pos!AB:AB,_xlfn.XLOOKUP($L703,#REF!,#REF!, ""), 0)</f>
        <v>#REF!</v>
      </c>
      <c r="AM703" s="1" t="e">
        <f>_xlfn.XLOOKUP($L703,Pos!$A:$A,Pos!AC:AC,_xlfn.XLOOKUP($L703,#REF!,#REF!, ""), 0)</f>
        <v>#REF!</v>
      </c>
      <c r="AN703" s="1" t="e">
        <f>_xlfn.XLOOKUP($L703,Pos!$A:$A,Pos!AD:AD,_xlfn.XLOOKUP($L703,#REF!,#REF!, ""), 0)</f>
        <v>#REF!</v>
      </c>
      <c r="AO703" s="1" t="e">
        <f>_xlfn.XLOOKUP($L703,Pos!$A:$A,Pos!AE:AE,_xlfn.XLOOKUP($L703,#REF!,#REF!, ""), 0)</f>
        <v>#REF!</v>
      </c>
      <c r="AP703" s="1" t="e">
        <f>_xlfn.XLOOKUP($L703,Pos!$A:$A,Pos!AF:AF,_xlfn.XLOOKUP($L703,#REF!,#REF!, ""), 0)</f>
        <v>#REF!</v>
      </c>
      <c r="AQ703" s="1" t="e">
        <f>_xlfn.XLOOKUP($L703,Pos!$A:$A,Pos!AG:AG,_xlfn.XLOOKUP($L703,#REF!,#REF!, ""), 0)</f>
        <v>#REF!</v>
      </c>
      <c r="AR703" s="1" t="e">
        <f>_xlfn.XLOOKUP($L703,Pos!$A:$A,Pos!AH:AH,_xlfn.XLOOKUP($L703,#REF!,#REF!, ""), 0)</f>
        <v>#REF!</v>
      </c>
      <c r="AS703" s="1" t="e">
        <f>_xlfn.XLOOKUP($L703,Pos!$A:$A,Pos!AI:AI,_xlfn.XLOOKUP($L703,#REF!,#REF!, ""), 0)</f>
        <v>#REF!</v>
      </c>
      <c r="AT703" s="1" t="e">
        <f>_xlfn.XLOOKUP($L703,Pos!$A:$A,Pos!AJ:AJ,_xlfn.XLOOKUP($L703,#REF!,#REF!, ""), 0)</f>
        <v>#REF!</v>
      </c>
      <c r="AU703" s="1" t="e">
        <f>_xlfn.XLOOKUP($L703,Pos!$A:$A,Pos!AK:AK,_xlfn.XLOOKUP($L703,#REF!,#REF!, ""), 0)</f>
        <v>#REF!</v>
      </c>
      <c r="AV703" s="1" t="e">
        <f>_xlfn.XLOOKUP($L703,Pos!$A:$A,Pos!AL:AL,_xlfn.XLOOKUP($L703,#REF!,#REF!, ""), 0)</f>
        <v>#REF!</v>
      </c>
      <c r="AW703" s="1" t="e">
        <f>_xlfn.XLOOKUP($L703,Pos!$A:$A,Pos!AM:AM,_xlfn.XLOOKUP($L703,#REF!,#REF!, ""), 0)</f>
        <v>#REF!</v>
      </c>
      <c r="AX703" s="1" t="e">
        <f>_xlfn.XLOOKUP($L703,Pos!$A:$A,Pos!AN:AN,_xlfn.XLOOKUP($L703,#REF!,#REF!, ""), 0)</f>
        <v>#REF!</v>
      </c>
      <c r="AY703" s="1" t="e">
        <f>_xlfn.XLOOKUP($L703,Pos!$A:$A,Pos!AO:AO,_xlfn.XLOOKUP($L703,#REF!,#REF!, ""), 0)</f>
        <v>#REF!</v>
      </c>
      <c r="AZ703" s="7" t="str">
        <f t="shared" si="199"/>
        <v>OUT</v>
      </c>
      <c r="BA703" s="1">
        <f>IF(OR(_xlfn.XLOOKUP(L703,Pos!B:B,Pos!L:L,FALSE)="ESG Reason",_xlfn.XLOOKUP(L703,Pos!B:B,Pos!L:L,FALSE)="Blacklisted"),1,0)</f>
        <v>0</v>
      </c>
      <c r="BC703" s="11">
        <v>1.157027983298848E-10</v>
      </c>
      <c r="BD703" s="11">
        <f>_xlfn.XLOOKUP($L703,Pos!$B:$B,Pos!H:H,0, 0)</f>
        <v>0</v>
      </c>
      <c r="BE703" s="11">
        <f>_xlfn.XLOOKUP($L703,Pos!$B:$B,Pos!I:I,0, 0)</f>
        <v>2.7667385149932522E-4</v>
      </c>
      <c r="BF703" s="18">
        <f t="shared" si="200"/>
        <v>2.7667385149932522E-4</v>
      </c>
      <c r="BG703" s="1">
        <f t="shared" si="201"/>
        <v>2</v>
      </c>
      <c r="BH703" s="1">
        <f t="shared" si="202"/>
        <v>10</v>
      </c>
      <c r="BI703" s="18">
        <f t="shared" si="203"/>
        <v>1.157027983298848E-10</v>
      </c>
      <c r="BJ703" s="3">
        <f t="shared" si="204"/>
        <v>0</v>
      </c>
      <c r="BK703" s="18">
        <f t="shared" si="205"/>
        <v>0</v>
      </c>
    </row>
    <row r="704" spans="3:63" x14ac:dyDescent="0.25">
      <c r="C704" s="3"/>
      <c r="D704" s="3"/>
      <c r="E704" s="3"/>
      <c r="F704" s="3"/>
      <c r="G704" s="51" t="s">
        <v>663</v>
      </c>
      <c r="H704" s="8" t="str">
        <f t="shared" si="195"/>
        <v>0%North America</v>
      </c>
      <c r="I704" s="11" cm="1">
        <f t="array" ref="I704">IF(
   AZ704 = "OUT", 0,IF(
   BD704 &gt;= LARGE(IF(ISNUMBER(BD:BD), BD:BD), 3),
   BE704 - 0.001,
   IF(BE704 &gt;=VLOOKUP(P704,mapping!$A:$B,2,FALSE), BE704,VLOOKUP(P704,mapping!$A$2:$B$8,2,FALSE))
))</f>
        <v>0</v>
      </c>
      <c r="J704" s="11" cm="1">
        <f t="array" ref="J704">IF(
    AZ704="OUT",0,IF(IF(
                      BD704&gt;=LARGE(IF(ISNUMBER(BD:BD),BD:BD),3),
                      BE704+0.001,
                      VLOOKUP(H704,mapping!$D:$E,2,FALSE)
                      )&gt;I704,
                   IF(
                      BD704&gt;=LARGE(IF(ISNUMBER(BD:BD),BD:BD),3),
                      BE704+0.001,
                      VLOOKUP(H704,mapping!$D:$E,2,FALSE)
                      ),
                   I704+0.002))</f>
        <v>0</v>
      </c>
      <c r="K704" s="8">
        <f t="shared" si="196"/>
        <v>2.7604555600505492E-4</v>
      </c>
      <c r="L704" s="1" t="str">
        <f>Pos!B131</f>
        <v>CA76131D1033</v>
      </c>
      <c r="M704" s="1" t="str">
        <f>_xlfn.XLOOKUP($L704,Pos!B:B,Pos!D:D,, 0)</f>
        <v>Restaurant Brands International, Inc.</v>
      </c>
      <c r="N704" s="1" t="str">
        <f>_xlfn.XLOOKUP($L704,Pos!B:B,Pos!E:E,, 0)</f>
        <v>Travel &amp; Leisure</v>
      </c>
      <c r="O704" s="1" t="str">
        <f t="shared" si="197"/>
        <v>Travel &amp; Leisure_North America</v>
      </c>
      <c r="P704" s="1" t="str">
        <f>_xlfn.XLOOKUP($L704,Pos!B:B,Pos!F:F,, 0)</f>
        <v>North America</v>
      </c>
      <c r="Q704" s="1">
        <v>0</v>
      </c>
      <c r="R704" s="9">
        <f>_xlfn.XLOOKUP($L704,Pos!$B:$B,Pos!N:N,0, 0)</f>
        <v>8.16</v>
      </c>
      <c r="S704" s="9">
        <f>_xlfn.XLOOKUP($L704,Pos!$B:$B,Pos!O:O,0, 0)</f>
        <v>3.0753339999999998</v>
      </c>
      <c r="T704" s="9">
        <f>_xlfn.XLOOKUP($L704,Pos!$B:$B,Pos!P:P,0, 0)</f>
        <v>6.15</v>
      </c>
      <c r="U704" s="9">
        <f>_xlfn.XLOOKUP($L704,Pos!$B:$B,Pos!Q:Q,0, 0)</f>
        <v>5.4</v>
      </c>
      <c r="V704" s="9">
        <f>_xlfn.XLOOKUP($L704,Pos!$B:$B,Pos!R:R,0, 0)</f>
        <v>9.4333329999999993</v>
      </c>
      <c r="W704" s="9">
        <f>_xlfn.XLOOKUP($L704,Pos!$B:$B,Pos!S:S,0, 0)</f>
        <v>7.148333</v>
      </c>
      <c r="X704" s="9" t="str">
        <f>_xlfn.XLOOKUP($L704,Pos!$B:$B,Pos!J:J,0, 0)</f>
        <v>Outperform</v>
      </c>
      <c r="Y704" s="1">
        <v>0</v>
      </c>
      <c r="Z704" s="1">
        <v>0</v>
      </c>
      <c r="AA704" s="1">
        <f t="shared" si="198"/>
        <v>0</v>
      </c>
      <c r="AB704" s="9">
        <f>_xlfn.XLOOKUP(L704,Pos!B:B,Pos!K:K,-1,0)</f>
        <v>6</v>
      </c>
      <c r="AC704" s="1" t="e">
        <f>_xlfn.XLOOKUP($L704,Pos!$A:$A,Pos!S:S,_xlfn.XLOOKUP($L704,#REF!,#REF!, ""), 0)</f>
        <v>#REF!</v>
      </c>
      <c r="AD704" s="1" t="e">
        <f>_xlfn.XLOOKUP($L704,Pos!$A:$A,Pos!T:T,_xlfn.XLOOKUP($L704,#REF!,#REF!, ""), 0)</f>
        <v>#REF!</v>
      </c>
      <c r="AE704" s="1" t="e">
        <f>_xlfn.XLOOKUP($L704,Pos!$A:$A,Pos!U:U,_xlfn.XLOOKUP($L704,#REF!,#REF!, ""), 0)</f>
        <v>#REF!</v>
      </c>
      <c r="AF704" s="1" t="e">
        <f>_xlfn.XLOOKUP($L704,Pos!$A:$A,Pos!V:V,_xlfn.XLOOKUP($L704,#REF!,#REF!, ""), 0)</f>
        <v>#REF!</v>
      </c>
      <c r="AG704" s="1" t="e">
        <f>_xlfn.XLOOKUP($L704,Pos!$A:$A,Pos!W:W,_xlfn.XLOOKUP($L704,#REF!,#REF!, ""), 0)</f>
        <v>#REF!</v>
      </c>
      <c r="AH704" s="1" t="e">
        <f>_xlfn.XLOOKUP($L704,Pos!$A:$A,Pos!X:X,_xlfn.XLOOKUP($L704,#REF!,#REF!, ""), 0)</f>
        <v>#REF!</v>
      </c>
      <c r="AI704" s="1" t="e">
        <f>_xlfn.XLOOKUP($L704,Pos!$A:$A,Pos!Y:Y,_xlfn.XLOOKUP($L704,#REF!,#REF!, ""), 0)</f>
        <v>#REF!</v>
      </c>
      <c r="AJ704" s="1" t="e">
        <f>_xlfn.XLOOKUP($L704,Pos!$A:$A,Pos!Z:Z,_xlfn.XLOOKUP($L704,#REF!,#REF!, ""), 0)</f>
        <v>#REF!</v>
      </c>
      <c r="AK704" s="1" t="e">
        <f>_xlfn.XLOOKUP($L704,Pos!$A:$A,Pos!AA:AA,_xlfn.XLOOKUP($L704,#REF!,#REF!, ""), 0)</f>
        <v>#REF!</v>
      </c>
      <c r="AL704" s="1" t="e">
        <f>_xlfn.XLOOKUP($L704,Pos!$A:$A,Pos!AB:AB,_xlfn.XLOOKUP($L704,#REF!,#REF!, ""), 0)</f>
        <v>#REF!</v>
      </c>
      <c r="AM704" s="1" t="e">
        <f>_xlfn.XLOOKUP($L704,Pos!$A:$A,Pos!AC:AC,_xlfn.XLOOKUP($L704,#REF!,#REF!, ""), 0)</f>
        <v>#REF!</v>
      </c>
      <c r="AN704" s="1" t="e">
        <f>_xlfn.XLOOKUP($L704,Pos!$A:$A,Pos!AD:AD,_xlfn.XLOOKUP($L704,#REF!,#REF!, ""), 0)</f>
        <v>#REF!</v>
      </c>
      <c r="AO704" s="1" t="e">
        <f>_xlfn.XLOOKUP($L704,Pos!$A:$A,Pos!AE:AE,_xlfn.XLOOKUP($L704,#REF!,#REF!, ""), 0)</f>
        <v>#REF!</v>
      </c>
      <c r="AP704" s="1" t="e">
        <f>_xlfn.XLOOKUP($L704,Pos!$A:$A,Pos!AF:AF,_xlfn.XLOOKUP($L704,#REF!,#REF!, ""), 0)</f>
        <v>#REF!</v>
      </c>
      <c r="AQ704" s="1" t="e">
        <f>_xlfn.XLOOKUP($L704,Pos!$A:$A,Pos!AG:AG,_xlfn.XLOOKUP($L704,#REF!,#REF!, ""), 0)</f>
        <v>#REF!</v>
      </c>
      <c r="AR704" s="1" t="e">
        <f>_xlfn.XLOOKUP($L704,Pos!$A:$A,Pos!AH:AH,_xlfn.XLOOKUP($L704,#REF!,#REF!, ""), 0)</f>
        <v>#REF!</v>
      </c>
      <c r="AS704" s="1" t="e">
        <f>_xlfn.XLOOKUP($L704,Pos!$A:$A,Pos!AI:AI,_xlfn.XLOOKUP($L704,#REF!,#REF!, ""), 0)</f>
        <v>#REF!</v>
      </c>
      <c r="AT704" s="1" t="e">
        <f>_xlfn.XLOOKUP($L704,Pos!$A:$A,Pos!AJ:AJ,_xlfn.XLOOKUP($L704,#REF!,#REF!, ""), 0)</f>
        <v>#REF!</v>
      </c>
      <c r="AU704" s="1" t="e">
        <f>_xlfn.XLOOKUP($L704,Pos!$A:$A,Pos!AK:AK,_xlfn.XLOOKUP($L704,#REF!,#REF!, ""), 0)</f>
        <v>#REF!</v>
      </c>
      <c r="AV704" s="1" t="e">
        <f>_xlfn.XLOOKUP($L704,Pos!$A:$A,Pos!AL:AL,_xlfn.XLOOKUP($L704,#REF!,#REF!, ""), 0)</f>
        <v>#REF!</v>
      </c>
      <c r="AW704" s="1" t="e">
        <f>_xlfn.XLOOKUP($L704,Pos!$A:$A,Pos!AM:AM,_xlfn.XLOOKUP($L704,#REF!,#REF!, ""), 0)</f>
        <v>#REF!</v>
      </c>
      <c r="AX704" s="1" t="e">
        <f>_xlfn.XLOOKUP($L704,Pos!$A:$A,Pos!AN:AN,_xlfn.XLOOKUP($L704,#REF!,#REF!, ""), 0)</f>
        <v>#REF!</v>
      </c>
      <c r="AY704" s="1" t="e">
        <f>_xlfn.XLOOKUP($L704,Pos!$A:$A,Pos!AO:AO,_xlfn.XLOOKUP($L704,#REF!,#REF!, ""), 0)</f>
        <v>#REF!</v>
      </c>
      <c r="AZ704" s="7" t="str">
        <f t="shared" si="199"/>
        <v>OUT</v>
      </c>
      <c r="BA704" s="1">
        <f>IF(OR(_xlfn.XLOOKUP(L704,Pos!B:B,Pos!L:L,FALSE)="ESG Reason",_xlfn.XLOOKUP(L704,Pos!B:B,Pos!L:L,FALSE)="Blacklisted"),1,0)</f>
        <v>0</v>
      </c>
      <c r="BC704" s="11">
        <v>9.3791844021764089E-11</v>
      </c>
      <c r="BD704" s="11">
        <f>_xlfn.XLOOKUP($L704,Pos!$B:$B,Pos!H:H,0, 0)</f>
        <v>0</v>
      </c>
      <c r="BE704" s="11">
        <f>_xlfn.XLOOKUP($L704,Pos!$B:$B,Pos!I:I,0, 0)</f>
        <v>2.7604555600505492E-4</v>
      </c>
      <c r="BF704" s="18">
        <f t="shared" si="200"/>
        <v>2.7604555600505492E-4</v>
      </c>
      <c r="BG704" s="1">
        <f t="shared" si="201"/>
        <v>1</v>
      </c>
      <c r="BH704" s="1">
        <f t="shared" si="202"/>
        <v>37</v>
      </c>
      <c r="BI704" s="18">
        <f t="shared" si="203"/>
        <v>9.3791844021764089E-11</v>
      </c>
      <c r="BJ704" s="3">
        <f t="shared" si="204"/>
        <v>0</v>
      </c>
      <c r="BK704" s="18">
        <f t="shared" si="205"/>
        <v>0</v>
      </c>
    </row>
    <row r="705" spans="3:63" x14ac:dyDescent="0.25">
      <c r="C705" s="3"/>
      <c r="D705" s="3"/>
      <c r="E705" s="3"/>
      <c r="F705" s="3"/>
      <c r="G705" s="51" t="s">
        <v>638</v>
      </c>
      <c r="H705" s="8" t="str">
        <f t="shared" si="195"/>
        <v>0%North America</v>
      </c>
      <c r="I705" s="11" cm="1">
        <f t="array" ref="I705">IF(
   AZ705 = "OUT", 0,IF(
   BD705 &gt;= LARGE(IF(ISNUMBER(BD:BD), BD:BD), 3),
   BE705 - 0.001,
   IF(BE705 &gt;=VLOOKUP(P705,mapping!$A:$B,2,FALSE), BE705,VLOOKUP(P705,mapping!$A$2:$B$8,2,FALSE))
))</f>
        <v>0</v>
      </c>
      <c r="J705" s="11" cm="1">
        <f t="array" ref="J705">IF(
    AZ705="OUT",0,IF(IF(
                      BD705&gt;=LARGE(IF(ISNUMBER(BD:BD),BD:BD),3),
                      BE705+0.001,
                      VLOOKUP(H705,mapping!$D:$E,2,FALSE)
                      )&gt;I705,
                   IF(
                      BD705&gt;=LARGE(IF(ISNUMBER(BD:BD),BD:BD),3),
                      BE705+0.001,
                      VLOOKUP(H705,mapping!$D:$E,2,FALSE)
                      ),
                   I705+0.002))</f>
        <v>0</v>
      </c>
      <c r="K705" s="8">
        <f t="shared" si="196"/>
        <v>2.7594104011974572E-4</v>
      </c>
      <c r="L705" s="1" t="str">
        <f>Pos!B943</f>
        <v>US25179M1036</v>
      </c>
      <c r="M705" s="1" t="str">
        <f>_xlfn.XLOOKUP($L705,Pos!B:B,Pos!D:D,, 0)</f>
        <v>Devon Energy Corporation</v>
      </c>
      <c r="N705" s="1" t="str">
        <f>_xlfn.XLOOKUP($L705,Pos!B:B,Pos!E:E,, 0)</f>
        <v>Energy</v>
      </c>
      <c r="O705" s="1" t="str">
        <f t="shared" si="197"/>
        <v>Energy_North America</v>
      </c>
      <c r="P705" s="1" t="str">
        <f>_xlfn.XLOOKUP($L705,Pos!B:B,Pos!F:F,, 0)</f>
        <v>North America</v>
      </c>
      <c r="Q705" s="1">
        <v>0</v>
      </c>
      <c r="R705" s="9">
        <f>_xlfn.XLOOKUP($L705,Pos!$B:$B,Pos!N:N,0, 0)</f>
        <v>2.2000000000000002</v>
      </c>
      <c r="S705" s="9">
        <f>_xlfn.XLOOKUP($L705,Pos!$B:$B,Pos!O:O,0, 0)</f>
        <v>9.1270000000000007</v>
      </c>
      <c r="T705" s="9">
        <f>_xlfn.XLOOKUP($L705,Pos!$B:$B,Pos!P:P,0, 0)</f>
        <v>6.0750000000000002</v>
      </c>
      <c r="U705" s="9">
        <f>_xlfn.XLOOKUP($L705,Pos!$B:$B,Pos!Q:Q,0, 0)</f>
        <v>3.5</v>
      </c>
      <c r="V705" s="9">
        <f>_xlfn.XLOOKUP($L705,Pos!$B:$B,Pos!R:R,0, 0)</f>
        <v>1.8</v>
      </c>
      <c r="W705" s="9">
        <f>_xlfn.XLOOKUP($L705,Pos!$B:$B,Pos!S:S,0, 0)</f>
        <v>3.3566669999999998</v>
      </c>
      <c r="X705" s="9" t="str">
        <f>_xlfn.XLOOKUP($L705,Pos!$B:$B,Pos!J:J,0, 0)</f>
        <v>Outperform</v>
      </c>
      <c r="Y705" s="1">
        <v>0</v>
      </c>
      <c r="Z705" s="1">
        <v>0</v>
      </c>
      <c r="AA705" s="1">
        <f t="shared" si="198"/>
        <v>0</v>
      </c>
      <c r="AB705" s="9">
        <f>_xlfn.XLOOKUP(L705,Pos!B:B,Pos!K:K,-1,0)</f>
        <v>6.5217391304347831</v>
      </c>
      <c r="AC705" s="1" t="e">
        <f>_xlfn.XLOOKUP($L705,Pos!$A:$A,Pos!S:S,_xlfn.XLOOKUP($L705,#REF!,#REF!, ""), 0)</f>
        <v>#REF!</v>
      </c>
      <c r="AD705" s="1" t="e">
        <f>_xlfn.XLOOKUP($L705,Pos!$A:$A,Pos!T:T,_xlfn.XLOOKUP($L705,#REF!,#REF!, ""), 0)</f>
        <v>#REF!</v>
      </c>
      <c r="AE705" s="1" t="e">
        <f>_xlfn.XLOOKUP($L705,Pos!$A:$A,Pos!U:U,_xlfn.XLOOKUP($L705,#REF!,#REF!, ""), 0)</f>
        <v>#REF!</v>
      </c>
      <c r="AF705" s="1" t="e">
        <f>_xlfn.XLOOKUP($L705,Pos!$A:$A,Pos!V:V,_xlfn.XLOOKUP($L705,#REF!,#REF!, ""), 0)</f>
        <v>#REF!</v>
      </c>
      <c r="AG705" s="1" t="e">
        <f>_xlfn.XLOOKUP($L705,Pos!$A:$A,Pos!W:W,_xlfn.XLOOKUP($L705,#REF!,#REF!, ""), 0)</f>
        <v>#REF!</v>
      </c>
      <c r="AH705" s="1" t="e">
        <f>_xlfn.XLOOKUP($L705,Pos!$A:$A,Pos!X:X,_xlfn.XLOOKUP($L705,#REF!,#REF!, ""), 0)</f>
        <v>#REF!</v>
      </c>
      <c r="AI705" s="1" t="e">
        <f>_xlfn.XLOOKUP($L705,Pos!$A:$A,Pos!Y:Y,_xlfn.XLOOKUP($L705,#REF!,#REF!, ""), 0)</f>
        <v>#REF!</v>
      </c>
      <c r="AJ705" s="1" t="e">
        <f>_xlfn.XLOOKUP($L705,Pos!$A:$A,Pos!Z:Z,_xlfn.XLOOKUP($L705,#REF!,#REF!, ""), 0)</f>
        <v>#REF!</v>
      </c>
      <c r="AK705" s="1" t="e">
        <f>_xlfn.XLOOKUP($L705,Pos!$A:$A,Pos!AA:AA,_xlfn.XLOOKUP($L705,#REF!,#REF!, ""), 0)</f>
        <v>#REF!</v>
      </c>
      <c r="AL705" s="1" t="e">
        <f>_xlfn.XLOOKUP($L705,Pos!$A:$A,Pos!AB:AB,_xlfn.XLOOKUP($L705,#REF!,#REF!, ""), 0)</f>
        <v>#REF!</v>
      </c>
      <c r="AM705" s="1" t="e">
        <f>_xlfn.XLOOKUP($L705,Pos!$A:$A,Pos!AC:AC,_xlfn.XLOOKUP($L705,#REF!,#REF!, ""), 0)</f>
        <v>#REF!</v>
      </c>
      <c r="AN705" s="1" t="e">
        <f>_xlfn.XLOOKUP($L705,Pos!$A:$A,Pos!AD:AD,_xlfn.XLOOKUP($L705,#REF!,#REF!, ""), 0)</f>
        <v>#REF!</v>
      </c>
      <c r="AO705" s="1" t="e">
        <f>_xlfn.XLOOKUP($L705,Pos!$A:$A,Pos!AE:AE,_xlfn.XLOOKUP($L705,#REF!,#REF!, ""), 0)</f>
        <v>#REF!</v>
      </c>
      <c r="AP705" s="1" t="e">
        <f>_xlfn.XLOOKUP($L705,Pos!$A:$A,Pos!AF:AF,_xlfn.XLOOKUP($L705,#REF!,#REF!, ""), 0)</f>
        <v>#REF!</v>
      </c>
      <c r="AQ705" s="1" t="e">
        <f>_xlfn.XLOOKUP($L705,Pos!$A:$A,Pos!AG:AG,_xlfn.XLOOKUP($L705,#REF!,#REF!, ""), 0)</f>
        <v>#REF!</v>
      </c>
      <c r="AR705" s="1" t="e">
        <f>_xlfn.XLOOKUP($L705,Pos!$A:$A,Pos!AH:AH,_xlfn.XLOOKUP($L705,#REF!,#REF!, ""), 0)</f>
        <v>#REF!</v>
      </c>
      <c r="AS705" s="1" t="e">
        <f>_xlfn.XLOOKUP($L705,Pos!$A:$A,Pos!AI:AI,_xlfn.XLOOKUP($L705,#REF!,#REF!, ""), 0)</f>
        <v>#REF!</v>
      </c>
      <c r="AT705" s="1" t="e">
        <f>_xlfn.XLOOKUP($L705,Pos!$A:$A,Pos!AJ:AJ,_xlfn.XLOOKUP($L705,#REF!,#REF!, ""), 0)</f>
        <v>#REF!</v>
      </c>
      <c r="AU705" s="1" t="e">
        <f>_xlfn.XLOOKUP($L705,Pos!$A:$A,Pos!AK:AK,_xlfn.XLOOKUP($L705,#REF!,#REF!, ""), 0)</f>
        <v>#REF!</v>
      </c>
      <c r="AV705" s="1" t="e">
        <f>_xlfn.XLOOKUP($L705,Pos!$A:$A,Pos!AL:AL,_xlfn.XLOOKUP($L705,#REF!,#REF!, ""), 0)</f>
        <v>#REF!</v>
      </c>
      <c r="AW705" s="1" t="e">
        <f>_xlfn.XLOOKUP($L705,Pos!$A:$A,Pos!AM:AM,_xlfn.XLOOKUP($L705,#REF!,#REF!, ""), 0)</f>
        <v>#REF!</v>
      </c>
      <c r="AX705" s="1" t="e">
        <f>_xlfn.XLOOKUP($L705,Pos!$A:$A,Pos!AN:AN,_xlfn.XLOOKUP($L705,#REF!,#REF!, ""), 0)</f>
        <v>#REF!</v>
      </c>
      <c r="AY705" s="1" t="e">
        <f>_xlfn.XLOOKUP($L705,Pos!$A:$A,Pos!AO:AO,_xlfn.XLOOKUP($L705,#REF!,#REF!, ""), 0)</f>
        <v>#REF!</v>
      </c>
      <c r="AZ705" s="7" t="str">
        <f t="shared" si="199"/>
        <v>OUT</v>
      </c>
      <c r="BA705" s="1">
        <f>IF(OR(_xlfn.XLOOKUP(L705,Pos!B:B,Pos!L:L,FALSE)="ESG Reason",_xlfn.XLOOKUP(L705,Pos!B:B,Pos!L:L,FALSE)="Blacklisted"),1,0)</f>
        <v>1</v>
      </c>
      <c r="BC705" s="11">
        <v>1.9312721027365809E-10</v>
      </c>
      <c r="BD705" s="11">
        <f>_xlfn.XLOOKUP($L705,Pos!$B:$B,Pos!H:H,0, 0)</f>
        <v>0</v>
      </c>
      <c r="BE705" s="11">
        <f>_xlfn.XLOOKUP($L705,Pos!$B:$B,Pos!I:I,0, 0)</f>
        <v>2.7594104011974572E-4</v>
      </c>
      <c r="BF705" s="18">
        <f t="shared" si="200"/>
        <v>2.7594104011974572E-4</v>
      </c>
      <c r="BG705" s="1">
        <f t="shared" si="201"/>
        <v>1</v>
      </c>
      <c r="BH705" s="1">
        <f t="shared" si="202"/>
        <v>25</v>
      </c>
      <c r="BI705" s="18">
        <f t="shared" si="203"/>
        <v>1.9312721027365809E-10</v>
      </c>
      <c r="BJ705" s="3">
        <f t="shared" si="204"/>
        <v>0</v>
      </c>
      <c r="BK705" s="18">
        <f t="shared" si="205"/>
        <v>0</v>
      </c>
    </row>
    <row r="706" spans="3:63" x14ac:dyDescent="0.25">
      <c r="C706" s="3"/>
      <c r="D706" s="3"/>
      <c r="E706" s="3"/>
      <c r="F706" s="3"/>
      <c r="G706" s="51" t="s">
        <v>652</v>
      </c>
      <c r="H706" s="8" t="str">
        <f t="shared" si="195"/>
        <v>0%North America</v>
      </c>
      <c r="I706" s="11" cm="1">
        <f t="array" ref="I706">IF(
   AZ706 = "OUT", 0,IF(
   BD706 &gt;= LARGE(IF(ISNUMBER(BD:BD), BD:BD), 3),
   BE706 - 0.001,
   IF(BE706 &gt;=VLOOKUP(P706,mapping!$A:$B,2,FALSE), BE706,VLOOKUP(P706,mapping!$A$2:$B$8,2,FALSE))
))</f>
        <v>0</v>
      </c>
      <c r="J706" s="11" cm="1">
        <f t="array" ref="J706">IF(
    AZ706="OUT",0,IF(IF(
                      BD706&gt;=LARGE(IF(ISNUMBER(BD:BD),BD:BD),3),
                      BE706+0.001,
                      VLOOKUP(H706,mapping!$D:$E,2,FALSE)
                      )&gt;I706,
                   IF(
                      BD706&gt;=LARGE(IF(ISNUMBER(BD:BD),BD:BD),3),
                      BE706+0.001,
                      VLOOKUP(H706,mapping!$D:$E,2,FALSE)
                      ),
                   I706+0.002))</f>
        <v>0</v>
      </c>
      <c r="K706" s="8">
        <f t="shared" si="196"/>
        <v>2.753686531229758E-4</v>
      </c>
      <c r="L706" s="1" t="str">
        <f>Pos!B1067</f>
        <v>US4663131039</v>
      </c>
      <c r="M706" s="1" t="str">
        <f>_xlfn.XLOOKUP($L706,Pos!B:B,Pos!D:D,, 0)</f>
        <v>Jabil Inc.</v>
      </c>
      <c r="N706" s="1" t="str">
        <f>_xlfn.XLOOKUP($L706,Pos!B:B,Pos!E:E,, 0)</f>
        <v>Industrial Goods &amp; Services</v>
      </c>
      <c r="O706" s="1" t="str">
        <f t="shared" si="197"/>
        <v>Industrial Goods &amp; Services_North America</v>
      </c>
      <c r="P706" s="1" t="str">
        <f>_xlfn.XLOOKUP($L706,Pos!B:B,Pos!F:F,, 0)</f>
        <v>North America</v>
      </c>
      <c r="Q706" s="1">
        <v>0</v>
      </c>
      <c r="R706" s="9">
        <f>_xlfn.XLOOKUP($L706,Pos!$B:$B,Pos!N:N,0, 0)</f>
        <v>5.38</v>
      </c>
      <c r="S706" s="9">
        <f>_xlfn.XLOOKUP($L706,Pos!$B:$B,Pos!O:O,0, 0)</f>
        <v>4.2306670000000004</v>
      </c>
      <c r="T706" s="9">
        <f>_xlfn.XLOOKUP($L706,Pos!$B:$B,Pos!P:P,0, 0)</f>
        <v>7.45</v>
      </c>
      <c r="U706" s="9">
        <f>_xlfn.XLOOKUP($L706,Pos!$B:$B,Pos!Q:Q,0, 0)</f>
        <v>9.1</v>
      </c>
      <c r="V706" s="9">
        <f>_xlfn.XLOOKUP($L706,Pos!$B:$B,Pos!R:R,0, 0)</f>
        <v>6.0666669999999998</v>
      </c>
      <c r="W706" s="9">
        <f>_xlfn.XLOOKUP($L706,Pos!$B:$B,Pos!S:S,0, 0)</f>
        <v>6.3216669999999997</v>
      </c>
      <c r="X706" s="9" t="str">
        <f>_xlfn.XLOOKUP($L706,Pos!$B:$B,Pos!J:J,0, 0)</f>
        <v>Outperform</v>
      </c>
      <c r="Y706" s="1">
        <v>0</v>
      </c>
      <c r="Z706" s="1">
        <v>0</v>
      </c>
      <c r="AA706" s="1">
        <f t="shared" si="198"/>
        <v>0</v>
      </c>
      <c r="AB706" s="9">
        <f>_xlfn.XLOOKUP(L706,Pos!B:B,Pos!K:K,-1,0)</f>
        <v>6.4583333333333339</v>
      </c>
      <c r="AC706" s="1" t="e">
        <f>_xlfn.XLOOKUP($L706,Pos!$A:$A,Pos!S:S,_xlfn.XLOOKUP($L706,#REF!,#REF!, ""), 0)</f>
        <v>#REF!</v>
      </c>
      <c r="AD706" s="1" t="e">
        <f>_xlfn.XLOOKUP($L706,Pos!$A:$A,Pos!T:T,_xlfn.XLOOKUP($L706,#REF!,#REF!, ""), 0)</f>
        <v>#REF!</v>
      </c>
      <c r="AE706" s="1" t="e">
        <f>_xlfn.XLOOKUP($L706,Pos!$A:$A,Pos!U:U,_xlfn.XLOOKUP($L706,#REF!,#REF!, ""), 0)</f>
        <v>#REF!</v>
      </c>
      <c r="AF706" s="1" t="e">
        <f>_xlfn.XLOOKUP($L706,Pos!$A:$A,Pos!V:V,_xlfn.XLOOKUP($L706,#REF!,#REF!, ""), 0)</f>
        <v>#REF!</v>
      </c>
      <c r="AG706" s="1" t="e">
        <f>_xlfn.XLOOKUP($L706,Pos!$A:$A,Pos!W:W,_xlfn.XLOOKUP($L706,#REF!,#REF!, ""), 0)</f>
        <v>#REF!</v>
      </c>
      <c r="AH706" s="1" t="e">
        <f>_xlfn.XLOOKUP($L706,Pos!$A:$A,Pos!X:X,_xlfn.XLOOKUP($L706,#REF!,#REF!, ""), 0)</f>
        <v>#REF!</v>
      </c>
      <c r="AI706" s="1" t="e">
        <f>_xlfn.XLOOKUP($L706,Pos!$A:$A,Pos!Y:Y,_xlfn.XLOOKUP($L706,#REF!,#REF!, ""), 0)</f>
        <v>#REF!</v>
      </c>
      <c r="AJ706" s="1" t="e">
        <f>_xlfn.XLOOKUP($L706,Pos!$A:$A,Pos!Z:Z,_xlfn.XLOOKUP($L706,#REF!,#REF!, ""), 0)</f>
        <v>#REF!</v>
      </c>
      <c r="AK706" s="1" t="e">
        <f>_xlfn.XLOOKUP($L706,Pos!$A:$A,Pos!AA:AA,_xlfn.XLOOKUP($L706,#REF!,#REF!, ""), 0)</f>
        <v>#REF!</v>
      </c>
      <c r="AL706" s="1" t="e">
        <f>_xlfn.XLOOKUP($L706,Pos!$A:$A,Pos!AB:AB,_xlfn.XLOOKUP($L706,#REF!,#REF!, ""), 0)</f>
        <v>#REF!</v>
      </c>
      <c r="AM706" s="1" t="e">
        <f>_xlfn.XLOOKUP($L706,Pos!$A:$A,Pos!AC:AC,_xlfn.XLOOKUP($L706,#REF!,#REF!, ""), 0)</f>
        <v>#REF!</v>
      </c>
      <c r="AN706" s="1" t="e">
        <f>_xlfn.XLOOKUP($L706,Pos!$A:$A,Pos!AD:AD,_xlfn.XLOOKUP($L706,#REF!,#REF!, ""), 0)</f>
        <v>#REF!</v>
      </c>
      <c r="AO706" s="1" t="e">
        <f>_xlfn.XLOOKUP($L706,Pos!$A:$A,Pos!AE:AE,_xlfn.XLOOKUP($L706,#REF!,#REF!, ""), 0)</f>
        <v>#REF!</v>
      </c>
      <c r="AP706" s="1" t="e">
        <f>_xlfn.XLOOKUP($L706,Pos!$A:$A,Pos!AF:AF,_xlfn.XLOOKUP($L706,#REF!,#REF!, ""), 0)</f>
        <v>#REF!</v>
      </c>
      <c r="AQ706" s="1" t="e">
        <f>_xlfn.XLOOKUP($L706,Pos!$A:$A,Pos!AG:AG,_xlfn.XLOOKUP($L706,#REF!,#REF!, ""), 0)</f>
        <v>#REF!</v>
      </c>
      <c r="AR706" s="1" t="e">
        <f>_xlfn.XLOOKUP($L706,Pos!$A:$A,Pos!AH:AH,_xlfn.XLOOKUP($L706,#REF!,#REF!, ""), 0)</f>
        <v>#REF!</v>
      </c>
      <c r="AS706" s="1" t="e">
        <f>_xlfn.XLOOKUP($L706,Pos!$A:$A,Pos!AI:AI,_xlfn.XLOOKUP($L706,#REF!,#REF!, ""), 0)</f>
        <v>#REF!</v>
      </c>
      <c r="AT706" s="1" t="e">
        <f>_xlfn.XLOOKUP($L706,Pos!$A:$A,Pos!AJ:AJ,_xlfn.XLOOKUP($L706,#REF!,#REF!, ""), 0)</f>
        <v>#REF!</v>
      </c>
      <c r="AU706" s="1" t="e">
        <f>_xlfn.XLOOKUP($L706,Pos!$A:$A,Pos!AK:AK,_xlfn.XLOOKUP($L706,#REF!,#REF!, ""), 0)</f>
        <v>#REF!</v>
      </c>
      <c r="AV706" s="1" t="e">
        <f>_xlfn.XLOOKUP($L706,Pos!$A:$A,Pos!AL:AL,_xlfn.XLOOKUP($L706,#REF!,#REF!, ""), 0)</f>
        <v>#REF!</v>
      </c>
      <c r="AW706" s="1" t="e">
        <f>_xlfn.XLOOKUP($L706,Pos!$A:$A,Pos!AM:AM,_xlfn.XLOOKUP($L706,#REF!,#REF!, ""), 0)</f>
        <v>#REF!</v>
      </c>
      <c r="AX706" s="1" t="e">
        <f>_xlfn.XLOOKUP($L706,Pos!$A:$A,Pos!AN:AN,_xlfn.XLOOKUP($L706,#REF!,#REF!, ""), 0)</f>
        <v>#REF!</v>
      </c>
      <c r="AY706" s="1" t="e">
        <f>_xlfn.XLOOKUP($L706,Pos!$A:$A,Pos!AO:AO,_xlfn.XLOOKUP($L706,#REF!,#REF!, ""), 0)</f>
        <v>#REF!</v>
      </c>
      <c r="AZ706" s="7" t="str">
        <f t="shared" si="199"/>
        <v>OUT</v>
      </c>
      <c r="BA706" s="1">
        <f>IF(OR(_xlfn.XLOOKUP(L706,Pos!B:B,Pos!L:L,FALSE)="ESG Reason",_xlfn.XLOOKUP(L706,Pos!B:B,Pos!L:L,FALSE)="Blacklisted"),1,0)</f>
        <v>0</v>
      </c>
      <c r="BC706" s="11">
        <v>8.6308018493314972E-11</v>
      </c>
      <c r="BD706" s="11">
        <f>_xlfn.XLOOKUP($L706,Pos!$B:$B,Pos!H:H,0, 0)</f>
        <v>0</v>
      </c>
      <c r="BE706" s="11">
        <f>_xlfn.XLOOKUP($L706,Pos!$B:$B,Pos!I:I,0, 0)</f>
        <v>2.753686531229758E-4</v>
      </c>
      <c r="BF706" s="18">
        <f t="shared" si="200"/>
        <v>2.753686531229758E-4</v>
      </c>
      <c r="BG706" s="1">
        <f t="shared" si="201"/>
        <v>1</v>
      </c>
      <c r="BH706" s="1">
        <f t="shared" si="202"/>
        <v>29</v>
      </c>
      <c r="BI706" s="18">
        <f t="shared" si="203"/>
        <v>8.6308018493314972E-11</v>
      </c>
      <c r="BJ706" s="3">
        <f t="shared" si="204"/>
        <v>0</v>
      </c>
      <c r="BK706" s="18">
        <f t="shared" si="205"/>
        <v>0</v>
      </c>
    </row>
    <row r="707" spans="3:63" x14ac:dyDescent="0.25">
      <c r="C707" s="3"/>
      <c r="D707" s="3"/>
      <c r="E707" s="3"/>
      <c r="F707" s="3"/>
      <c r="G707" s="51" t="s">
        <v>656</v>
      </c>
      <c r="H707" s="8" t="str">
        <f t="shared" ref="H707:H770" si="206">VLOOKUP(BE707,$A$100:$B$105,2,TRUE) &amp; IF(AND(P707&lt;&gt;"Asia",P707&lt;&gt;"Others"),P707,"Others")</f>
        <v>0%North America</v>
      </c>
      <c r="I707" s="11" cm="1">
        <f t="array" ref="I707">IF(
   AZ707 = "OUT", 0,IF(
   BD707 &gt;= LARGE(IF(ISNUMBER(BD:BD), BD:BD), 3),
   BE707 - 0.001,
   IF(BE707 &gt;=VLOOKUP(P707,mapping!$A:$B,2,FALSE), BE707,VLOOKUP(P707,mapping!$A$2:$B$8,2,FALSE))
))</f>
        <v>0</v>
      </c>
      <c r="J707" s="11" cm="1">
        <f t="array" ref="J707">IF(
    AZ707="OUT",0,IF(IF(
                      BD707&gt;=LARGE(IF(ISNUMBER(BD:BD),BD:BD),3),
                      BE707+0.001,
                      VLOOKUP(H707,mapping!$D:$E,2,FALSE)
                      )&gt;I707,
                   IF(
                      BD707&gt;=LARGE(IF(ISNUMBER(BD:BD),BD:BD),3),
                      BE707+0.001,
                      VLOOKUP(H707,mapping!$D:$E,2,FALSE)
                      ),
                   I707+0.002))</f>
        <v>0</v>
      </c>
      <c r="K707" s="8">
        <f t="shared" ref="K707:K770" si="207">BE707</f>
        <v>2.7499239593586271E-4</v>
      </c>
      <c r="L707" s="1" t="str">
        <f>Pos!B1158</f>
        <v>US6935061076</v>
      </c>
      <c r="M707" s="1" t="str">
        <f>_xlfn.XLOOKUP($L707,Pos!B:B,Pos!D:D,, 0)</f>
        <v>PPG Industries, Inc.</v>
      </c>
      <c r="N707" s="1" t="str">
        <f>_xlfn.XLOOKUP($L707,Pos!B:B,Pos!E:E,, 0)</f>
        <v>Industrial Goods &amp; Services</v>
      </c>
      <c r="O707" s="1" t="str">
        <f t="shared" ref="O707:O770" si="208">N707&amp;"_"&amp;P707</f>
        <v>Industrial Goods &amp; Services_North America</v>
      </c>
      <c r="P707" s="1" t="str">
        <f>_xlfn.XLOOKUP($L707,Pos!B:B,Pos!F:F,, 0)</f>
        <v>North America</v>
      </c>
      <c r="Q707" s="1">
        <v>0</v>
      </c>
      <c r="R707" s="9">
        <f>_xlfn.XLOOKUP($L707,Pos!$B:$B,Pos!N:N,0, 0)</f>
        <v>7.42</v>
      </c>
      <c r="S707" s="9">
        <f>_xlfn.XLOOKUP($L707,Pos!$B:$B,Pos!O:O,0, 0)</f>
        <v>7.7244999999999999</v>
      </c>
      <c r="T707" s="9">
        <f>_xlfn.XLOOKUP($L707,Pos!$B:$B,Pos!P:P,0, 0)</f>
        <v>4.8</v>
      </c>
      <c r="U707" s="9">
        <f>_xlfn.XLOOKUP($L707,Pos!$B:$B,Pos!Q:Q,0, 0)</f>
        <v>0.5</v>
      </c>
      <c r="V707" s="9">
        <f>_xlfn.XLOOKUP($L707,Pos!$B:$B,Pos!R:R,0, 0)</f>
        <v>5.2333340000000002</v>
      </c>
      <c r="W707" s="9">
        <f>_xlfn.XLOOKUP($L707,Pos!$B:$B,Pos!S:S,0, 0)</f>
        <v>2.15</v>
      </c>
      <c r="X707" s="9" t="str">
        <f>_xlfn.XLOOKUP($L707,Pos!$B:$B,Pos!J:J,0, 0)</f>
        <v>Outperform</v>
      </c>
      <c r="Y707" s="1">
        <v>0</v>
      </c>
      <c r="Z707" s="1">
        <v>0</v>
      </c>
      <c r="AA707" s="1">
        <f t="shared" ref="AA707:AA770" si="209">IF(BE707&gt;0,0,1)</f>
        <v>0</v>
      </c>
      <c r="AB707" s="9">
        <f>_xlfn.XLOOKUP(L707,Pos!B:B,Pos!K:K,-1,0)</f>
        <v>7.9166666666666661</v>
      </c>
      <c r="AC707" s="1" t="e">
        <f>_xlfn.XLOOKUP($L707,Pos!$A:$A,Pos!S:S,_xlfn.XLOOKUP($L707,#REF!,#REF!, ""), 0)</f>
        <v>#REF!</v>
      </c>
      <c r="AD707" s="1" t="e">
        <f>_xlfn.XLOOKUP($L707,Pos!$A:$A,Pos!T:T,_xlfn.XLOOKUP($L707,#REF!,#REF!, ""), 0)</f>
        <v>#REF!</v>
      </c>
      <c r="AE707" s="1" t="e">
        <f>_xlfn.XLOOKUP($L707,Pos!$A:$A,Pos!U:U,_xlfn.XLOOKUP($L707,#REF!,#REF!, ""), 0)</f>
        <v>#REF!</v>
      </c>
      <c r="AF707" s="1" t="e">
        <f>_xlfn.XLOOKUP($L707,Pos!$A:$A,Pos!V:V,_xlfn.XLOOKUP($L707,#REF!,#REF!, ""), 0)</f>
        <v>#REF!</v>
      </c>
      <c r="AG707" s="1" t="e">
        <f>_xlfn.XLOOKUP($L707,Pos!$A:$A,Pos!W:W,_xlfn.XLOOKUP($L707,#REF!,#REF!, ""), 0)</f>
        <v>#REF!</v>
      </c>
      <c r="AH707" s="1" t="e">
        <f>_xlfn.XLOOKUP($L707,Pos!$A:$A,Pos!X:X,_xlfn.XLOOKUP($L707,#REF!,#REF!, ""), 0)</f>
        <v>#REF!</v>
      </c>
      <c r="AI707" s="1" t="e">
        <f>_xlfn.XLOOKUP($L707,Pos!$A:$A,Pos!Y:Y,_xlfn.XLOOKUP($L707,#REF!,#REF!, ""), 0)</f>
        <v>#REF!</v>
      </c>
      <c r="AJ707" s="1" t="e">
        <f>_xlfn.XLOOKUP($L707,Pos!$A:$A,Pos!Z:Z,_xlfn.XLOOKUP($L707,#REF!,#REF!, ""), 0)</f>
        <v>#REF!</v>
      </c>
      <c r="AK707" s="1" t="e">
        <f>_xlfn.XLOOKUP($L707,Pos!$A:$A,Pos!AA:AA,_xlfn.XLOOKUP($L707,#REF!,#REF!, ""), 0)</f>
        <v>#REF!</v>
      </c>
      <c r="AL707" s="1" t="e">
        <f>_xlfn.XLOOKUP($L707,Pos!$A:$A,Pos!AB:AB,_xlfn.XLOOKUP($L707,#REF!,#REF!, ""), 0)</f>
        <v>#REF!</v>
      </c>
      <c r="AM707" s="1" t="e">
        <f>_xlfn.XLOOKUP($L707,Pos!$A:$A,Pos!AC:AC,_xlfn.XLOOKUP($L707,#REF!,#REF!, ""), 0)</f>
        <v>#REF!</v>
      </c>
      <c r="AN707" s="1" t="e">
        <f>_xlfn.XLOOKUP($L707,Pos!$A:$A,Pos!AD:AD,_xlfn.XLOOKUP($L707,#REF!,#REF!, ""), 0)</f>
        <v>#REF!</v>
      </c>
      <c r="AO707" s="1" t="e">
        <f>_xlfn.XLOOKUP($L707,Pos!$A:$A,Pos!AE:AE,_xlfn.XLOOKUP($L707,#REF!,#REF!, ""), 0)</f>
        <v>#REF!</v>
      </c>
      <c r="AP707" s="1" t="e">
        <f>_xlfn.XLOOKUP($L707,Pos!$A:$A,Pos!AF:AF,_xlfn.XLOOKUP($L707,#REF!,#REF!, ""), 0)</f>
        <v>#REF!</v>
      </c>
      <c r="AQ707" s="1" t="e">
        <f>_xlfn.XLOOKUP($L707,Pos!$A:$A,Pos!AG:AG,_xlfn.XLOOKUP($L707,#REF!,#REF!, ""), 0)</f>
        <v>#REF!</v>
      </c>
      <c r="AR707" s="1" t="e">
        <f>_xlfn.XLOOKUP($L707,Pos!$A:$A,Pos!AH:AH,_xlfn.XLOOKUP($L707,#REF!,#REF!, ""), 0)</f>
        <v>#REF!</v>
      </c>
      <c r="AS707" s="1" t="e">
        <f>_xlfn.XLOOKUP($L707,Pos!$A:$A,Pos!AI:AI,_xlfn.XLOOKUP($L707,#REF!,#REF!, ""), 0)</f>
        <v>#REF!</v>
      </c>
      <c r="AT707" s="1" t="e">
        <f>_xlfn.XLOOKUP($L707,Pos!$A:$A,Pos!AJ:AJ,_xlfn.XLOOKUP($L707,#REF!,#REF!, ""), 0)</f>
        <v>#REF!</v>
      </c>
      <c r="AU707" s="1" t="e">
        <f>_xlfn.XLOOKUP($L707,Pos!$A:$A,Pos!AK:AK,_xlfn.XLOOKUP($L707,#REF!,#REF!, ""), 0)</f>
        <v>#REF!</v>
      </c>
      <c r="AV707" s="1" t="e">
        <f>_xlfn.XLOOKUP($L707,Pos!$A:$A,Pos!AL:AL,_xlfn.XLOOKUP($L707,#REF!,#REF!, ""), 0)</f>
        <v>#REF!</v>
      </c>
      <c r="AW707" s="1" t="e">
        <f>_xlfn.XLOOKUP($L707,Pos!$A:$A,Pos!AM:AM,_xlfn.XLOOKUP($L707,#REF!,#REF!, ""), 0)</f>
        <v>#REF!</v>
      </c>
      <c r="AX707" s="1" t="e">
        <f>_xlfn.XLOOKUP($L707,Pos!$A:$A,Pos!AN:AN,_xlfn.XLOOKUP($L707,#REF!,#REF!, ""), 0)</f>
        <v>#REF!</v>
      </c>
      <c r="AY707" s="1" t="e">
        <f>_xlfn.XLOOKUP($L707,Pos!$A:$A,Pos!AO:AO,_xlfn.XLOOKUP($L707,#REF!,#REF!, ""), 0)</f>
        <v>#REF!</v>
      </c>
      <c r="AZ707" s="7" t="str">
        <f t="shared" ref="AZ707:AZ770" si="210">IF(BD707&gt;0,"IN","OUT")</f>
        <v>OUT</v>
      </c>
      <c r="BA707" s="1">
        <f>IF(OR(_xlfn.XLOOKUP(L707,Pos!B:B,Pos!L:L,FALSE)="ESG Reason",_xlfn.XLOOKUP(L707,Pos!B:B,Pos!L:L,FALSE)="Blacklisted"),1,0)</f>
        <v>0</v>
      </c>
      <c r="BC707" s="11">
        <v>8.6308018493316045E-11</v>
      </c>
      <c r="BD707" s="11">
        <f>_xlfn.XLOOKUP($L707,Pos!$B:$B,Pos!H:H,0, 0)</f>
        <v>0</v>
      </c>
      <c r="BE707" s="11">
        <f>_xlfn.XLOOKUP($L707,Pos!$B:$B,Pos!I:I,0, 0)</f>
        <v>2.7499239593586271E-4</v>
      </c>
      <c r="BF707" s="18">
        <f t="shared" ref="BF707:BF770" si="211">ABS(BD707-BE707)</f>
        <v>2.7499239593586271E-4</v>
      </c>
      <c r="BG707" s="1">
        <f t="shared" ref="BG707:BG770" si="212">IFERROR(VLOOKUP(P707,$A$6:$D$8,2,FALSE),3)</f>
        <v>1</v>
      </c>
      <c r="BH707" s="1">
        <f t="shared" ref="BH707:BH770" si="213">IFERROR(VLOOKUP(O707,$A$12:$D$68,2,FALSE),"")</f>
        <v>29</v>
      </c>
      <c r="BI707" s="18">
        <f t="shared" ref="BI707:BI770" si="214">ABS(BC707-BD707)</f>
        <v>8.6308018493316045E-11</v>
      </c>
      <c r="BJ707" s="3">
        <f t="shared" ref="BJ707:BJ770" si="215">IF(BC707&lt;0.0001,0,BC707-BE707)</f>
        <v>0</v>
      </c>
      <c r="BK707" s="18">
        <f t="shared" ref="BK707:BK770" si="216">IF(BC707&lt;0.00001,0,BC707-BD707)</f>
        <v>0</v>
      </c>
    </row>
    <row r="708" spans="3:63" x14ac:dyDescent="0.25">
      <c r="C708" s="3"/>
      <c r="D708" s="3"/>
      <c r="E708" s="3"/>
      <c r="F708" s="3"/>
      <c r="G708" s="51" t="s">
        <v>655</v>
      </c>
      <c r="H708" s="8" t="str">
        <f t="shared" si="206"/>
        <v>0%Others</v>
      </c>
      <c r="I708" s="11" cm="1">
        <f t="array" ref="I708">IF(
   AZ708 = "OUT", 0,IF(
   BD708 &gt;= LARGE(IF(ISNUMBER(BD:BD), BD:BD), 3),
   BE708 - 0.001,
   IF(BE708 &gt;=VLOOKUP(P708,mapping!$A:$B,2,FALSE), BE708,VLOOKUP(P708,mapping!$A$2:$B$8,2,FALSE))
))</f>
        <v>0</v>
      </c>
      <c r="J708" s="11" cm="1">
        <f t="array" ref="J708">IF(
    AZ708="OUT",0,IF(IF(
                      BD708&gt;=LARGE(IF(ISNUMBER(BD:BD),BD:BD),3),
                      BE708+0.001,
                      VLOOKUP(H708,mapping!$D:$E,2,FALSE)
                      )&gt;I708,
                   IF(
                      BD708&gt;=LARGE(IF(ISNUMBER(BD:BD),BD:BD),3),
                      BE708+0.001,
                      VLOOKUP(H708,mapping!$D:$E,2,FALSE)
                      ),
                   I708+0.002))</f>
        <v>0</v>
      </c>
      <c r="K708" s="8">
        <f t="shared" si="207"/>
        <v>2.744145081030238E-4</v>
      </c>
      <c r="L708" s="1" t="str">
        <f>Pos!B632</f>
        <v>JP3762600009</v>
      </c>
      <c r="M708" s="1" t="str">
        <f>_xlfn.XLOOKUP($L708,Pos!B:B,Pos!D:D,, 0)</f>
        <v>Nomura Holdings, Inc.</v>
      </c>
      <c r="N708" s="1" t="str">
        <f>_xlfn.XLOOKUP($L708,Pos!B:B,Pos!E:E,, 0)</f>
        <v>Financial Services</v>
      </c>
      <c r="O708" s="1" t="str">
        <f t="shared" si="208"/>
        <v>Financial Services_Others</v>
      </c>
      <c r="P708" s="1" t="str">
        <f>_xlfn.XLOOKUP($L708,Pos!B:B,Pos!F:F,, 0)</f>
        <v>Others</v>
      </c>
      <c r="Q708" s="1">
        <v>0</v>
      </c>
      <c r="R708" s="9">
        <f>_xlfn.XLOOKUP($L708,Pos!$B:$B,Pos!N:N,0, 0)</f>
        <v>5.48</v>
      </c>
      <c r="S708" s="9">
        <f>_xlfn.XLOOKUP($L708,Pos!$B:$B,Pos!O:O,0, 0)</f>
        <v>4.7350000000000003</v>
      </c>
      <c r="T708" s="9">
        <f>_xlfn.XLOOKUP($L708,Pos!$B:$B,Pos!P:P,0, 0)</f>
        <v>4.2</v>
      </c>
      <c r="U708" s="9">
        <f>_xlfn.XLOOKUP($L708,Pos!$B:$B,Pos!Q:Q,0, 0)</f>
        <v>4.8</v>
      </c>
      <c r="V708" s="9">
        <f>_xlfn.XLOOKUP($L708,Pos!$B:$B,Pos!R:R,0, 0)</f>
        <v>5.5666669999999998</v>
      </c>
      <c r="W708" s="9">
        <f>_xlfn.XLOOKUP($L708,Pos!$B:$B,Pos!S:S,0, 0)</f>
        <v>6.5866670000000003</v>
      </c>
      <c r="X708" s="9" t="str">
        <f>_xlfn.XLOOKUP($L708,Pos!$B:$B,Pos!J:J,0, 0)</f>
        <v>Outperform</v>
      </c>
      <c r="Y708" s="1">
        <v>0</v>
      </c>
      <c r="Z708" s="1">
        <v>0</v>
      </c>
      <c r="AA708" s="1">
        <f t="shared" si="209"/>
        <v>0</v>
      </c>
      <c r="AB708" s="9">
        <f>_xlfn.XLOOKUP(L708,Pos!B:B,Pos!K:K,-1,0)</f>
        <v>2.7777777777777781</v>
      </c>
      <c r="AC708" s="1" t="e">
        <f>_xlfn.XLOOKUP($L708,Pos!$A:$A,Pos!S:S,_xlfn.XLOOKUP($L708,#REF!,#REF!, ""), 0)</f>
        <v>#REF!</v>
      </c>
      <c r="AD708" s="1" t="e">
        <f>_xlfn.XLOOKUP($L708,Pos!$A:$A,Pos!T:T,_xlfn.XLOOKUP($L708,#REF!,#REF!, ""), 0)</f>
        <v>#REF!</v>
      </c>
      <c r="AE708" s="1" t="e">
        <f>_xlfn.XLOOKUP($L708,Pos!$A:$A,Pos!U:U,_xlfn.XLOOKUP($L708,#REF!,#REF!, ""), 0)</f>
        <v>#REF!</v>
      </c>
      <c r="AF708" s="1" t="e">
        <f>_xlfn.XLOOKUP($L708,Pos!$A:$A,Pos!V:V,_xlfn.XLOOKUP($L708,#REF!,#REF!, ""), 0)</f>
        <v>#REF!</v>
      </c>
      <c r="AG708" s="1" t="e">
        <f>_xlfn.XLOOKUP($L708,Pos!$A:$A,Pos!W:W,_xlfn.XLOOKUP($L708,#REF!,#REF!, ""), 0)</f>
        <v>#REF!</v>
      </c>
      <c r="AH708" s="1" t="e">
        <f>_xlfn.XLOOKUP($L708,Pos!$A:$A,Pos!X:X,_xlfn.XLOOKUP($L708,#REF!,#REF!, ""), 0)</f>
        <v>#REF!</v>
      </c>
      <c r="AI708" s="1" t="e">
        <f>_xlfn.XLOOKUP($L708,Pos!$A:$A,Pos!Y:Y,_xlfn.XLOOKUP($L708,#REF!,#REF!, ""), 0)</f>
        <v>#REF!</v>
      </c>
      <c r="AJ708" s="1" t="e">
        <f>_xlfn.XLOOKUP($L708,Pos!$A:$A,Pos!Z:Z,_xlfn.XLOOKUP($L708,#REF!,#REF!, ""), 0)</f>
        <v>#REF!</v>
      </c>
      <c r="AK708" s="1" t="e">
        <f>_xlfn.XLOOKUP($L708,Pos!$A:$A,Pos!AA:AA,_xlfn.XLOOKUP($L708,#REF!,#REF!, ""), 0)</f>
        <v>#REF!</v>
      </c>
      <c r="AL708" s="1" t="e">
        <f>_xlfn.XLOOKUP($L708,Pos!$A:$A,Pos!AB:AB,_xlfn.XLOOKUP($L708,#REF!,#REF!, ""), 0)</f>
        <v>#REF!</v>
      </c>
      <c r="AM708" s="1" t="e">
        <f>_xlfn.XLOOKUP($L708,Pos!$A:$A,Pos!AC:AC,_xlfn.XLOOKUP($L708,#REF!,#REF!, ""), 0)</f>
        <v>#REF!</v>
      </c>
      <c r="AN708" s="1" t="e">
        <f>_xlfn.XLOOKUP($L708,Pos!$A:$A,Pos!AD:AD,_xlfn.XLOOKUP($L708,#REF!,#REF!, ""), 0)</f>
        <v>#REF!</v>
      </c>
      <c r="AO708" s="1" t="e">
        <f>_xlfn.XLOOKUP($L708,Pos!$A:$A,Pos!AE:AE,_xlfn.XLOOKUP($L708,#REF!,#REF!, ""), 0)</f>
        <v>#REF!</v>
      </c>
      <c r="AP708" s="1" t="e">
        <f>_xlfn.XLOOKUP($L708,Pos!$A:$A,Pos!AF:AF,_xlfn.XLOOKUP($L708,#REF!,#REF!, ""), 0)</f>
        <v>#REF!</v>
      </c>
      <c r="AQ708" s="1" t="e">
        <f>_xlfn.XLOOKUP($L708,Pos!$A:$A,Pos!AG:AG,_xlfn.XLOOKUP($L708,#REF!,#REF!, ""), 0)</f>
        <v>#REF!</v>
      </c>
      <c r="AR708" s="1" t="e">
        <f>_xlfn.XLOOKUP($L708,Pos!$A:$A,Pos!AH:AH,_xlfn.XLOOKUP($L708,#REF!,#REF!, ""), 0)</f>
        <v>#REF!</v>
      </c>
      <c r="AS708" s="1" t="e">
        <f>_xlfn.XLOOKUP($L708,Pos!$A:$A,Pos!AI:AI,_xlfn.XLOOKUP($L708,#REF!,#REF!, ""), 0)</f>
        <v>#REF!</v>
      </c>
      <c r="AT708" s="1" t="e">
        <f>_xlfn.XLOOKUP($L708,Pos!$A:$A,Pos!AJ:AJ,_xlfn.XLOOKUP($L708,#REF!,#REF!, ""), 0)</f>
        <v>#REF!</v>
      </c>
      <c r="AU708" s="1" t="e">
        <f>_xlfn.XLOOKUP($L708,Pos!$A:$A,Pos!AK:AK,_xlfn.XLOOKUP($L708,#REF!,#REF!, ""), 0)</f>
        <v>#REF!</v>
      </c>
      <c r="AV708" s="1" t="e">
        <f>_xlfn.XLOOKUP($L708,Pos!$A:$A,Pos!AL:AL,_xlfn.XLOOKUP($L708,#REF!,#REF!, ""), 0)</f>
        <v>#REF!</v>
      </c>
      <c r="AW708" s="1" t="e">
        <f>_xlfn.XLOOKUP($L708,Pos!$A:$A,Pos!AM:AM,_xlfn.XLOOKUP($L708,#REF!,#REF!, ""), 0)</f>
        <v>#REF!</v>
      </c>
      <c r="AX708" s="1" t="e">
        <f>_xlfn.XLOOKUP($L708,Pos!$A:$A,Pos!AN:AN,_xlfn.XLOOKUP($L708,#REF!,#REF!, ""), 0)</f>
        <v>#REF!</v>
      </c>
      <c r="AY708" s="1" t="e">
        <f>_xlfn.XLOOKUP($L708,Pos!$A:$A,Pos!AO:AO,_xlfn.XLOOKUP($L708,#REF!,#REF!, ""), 0)</f>
        <v>#REF!</v>
      </c>
      <c r="AZ708" s="7" t="str">
        <f t="shared" si="210"/>
        <v>OUT</v>
      </c>
      <c r="BA708" s="1">
        <f>IF(OR(_xlfn.XLOOKUP(L708,Pos!B:B,Pos!L:L,FALSE)="ESG Reason",_xlfn.XLOOKUP(L708,Pos!B:B,Pos!L:L,FALSE)="Blacklisted"),1,0)</f>
        <v>0</v>
      </c>
      <c r="BC708" s="11">
        <v>9.2514918586467495E-11</v>
      </c>
      <c r="BD708" s="11">
        <f>_xlfn.XLOOKUP($L708,Pos!$B:$B,Pos!H:H,0, 0)</f>
        <v>0</v>
      </c>
      <c r="BE708" s="11">
        <f>_xlfn.XLOOKUP($L708,Pos!$B:$B,Pos!I:I,0, 0)</f>
        <v>2.744145081030238E-4</v>
      </c>
      <c r="BF708" s="18">
        <f t="shared" si="211"/>
        <v>2.744145081030238E-4</v>
      </c>
      <c r="BG708" s="1">
        <f t="shared" si="212"/>
        <v>3</v>
      </c>
      <c r="BH708" s="1">
        <f t="shared" si="213"/>
        <v>45</v>
      </c>
      <c r="BI708" s="18">
        <f t="shared" si="214"/>
        <v>9.2514918586467495E-11</v>
      </c>
      <c r="BJ708" s="3">
        <f t="shared" si="215"/>
        <v>0</v>
      </c>
      <c r="BK708" s="18">
        <f t="shared" si="216"/>
        <v>0</v>
      </c>
    </row>
    <row r="709" spans="3:63" x14ac:dyDescent="0.25">
      <c r="C709" s="3"/>
      <c r="D709" s="3"/>
      <c r="E709" s="3"/>
      <c r="F709" s="3"/>
      <c r="G709" s="48" t="s">
        <v>642</v>
      </c>
      <c r="H709" s="8" t="str">
        <f t="shared" si="206"/>
        <v>0%Others</v>
      </c>
      <c r="I709" s="11" cm="1">
        <f t="array" ref="I709">IF(
   AZ709 = "OUT", 0,IF(
   BD709 &gt;= LARGE(IF(ISNUMBER(BD:BD), BD:BD), 3),
   BE709 - 0.001,
   IF(BE709 &gt;=VLOOKUP(P709,mapping!$A:$B,2,FALSE), BE709,VLOOKUP(P709,mapping!$A$2:$B$8,2,FALSE))
))</f>
        <v>0</v>
      </c>
      <c r="J709" s="11" cm="1">
        <f t="array" ref="J709">IF(
    AZ709="OUT",0,IF(IF(
                      BD709&gt;=LARGE(IF(ISNUMBER(BD:BD),BD:BD),3),
                      BE709+0.001,
                      VLOOKUP(H709,mapping!$D:$E,2,FALSE)
                      )&gt;I709,
                   IF(
                      BD709&gt;=LARGE(IF(ISNUMBER(BD:BD),BD:BD),3),
                      BE709+0.001,
                      VLOOKUP(H709,mapping!$D:$E,2,FALSE)
                      ),
                   I709+0.002))</f>
        <v>0</v>
      </c>
      <c r="K709" s="8">
        <f t="shared" si="207"/>
        <v>2.7399594448578068E-4</v>
      </c>
      <c r="L709" s="1" t="str">
        <f>Pos!B46</f>
        <v>AU000000WOW2</v>
      </c>
      <c r="M709" s="1" t="str">
        <f>_xlfn.XLOOKUP($L709,Pos!B:B,Pos!D:D,, 0)</f>
        <v>Woolworths Group Ltd</v>
      </c>
      <c r="N709" s="1" t="str">
        <f>_xlfn.XLOOKUP($L709,Pos!B:B,Pos!E:E,, 0)</f>
        <v>Retail</v>
      </c>
      <c r="O709" s="1" t="str">
        <f t="shared" si="208"/>
        <v>Retail_Others</v>
      </c>
      <c r="P709" s="1" t="str">
        <f>_xlfn.XLOOKUP($L709,Pos!B:B,Pos!F:F,, 0)</f>
        <v>Others</v>
      </c>
      <c r="Q709" s="1">
        <v>0</v>
      </c>
      <c r="R709" s="9">
        <f>_xlfn.XLOOKUP($L709,Pos!$B:$B,Pos!N:N,0, 0)</f>
        <v>4.66</v>
      </c>
      <c r="S709" s="9">
        <f>_xlfn.XLOOKUP($L709,Pos!$B:$B,Pos!O:O,0, 0)</f>
        <v>4.3811660000000003</v>
      </c>
      <c r="T709" s="9">
        <f>_xlfn.XLOOKUP($L709,Pos!$B:$B,Pos!P:P,0, 0)</f>
        <v>4.0250000000000004</v>
      </c>
      <c r="U709" s="9">
        <f>_xlfn.XLOOKUP($L709,Pos!$B:$B,Pos!Q:Q,0, 0)</f>
        <v>3.5</v>
      </c>
      <c r="V709" s="9">
        <f>_xlfn.XLOOKUP($L709,Pos!$B:$B,Pos!R:R,0, 0)</f>
        <v>2.6666669999999999</v>
      </c>
      <c r="W709" s="9">
        <f>_xlfn.XLOOKUP($L709,Pos!$B:$B,Pos!S:S,0, 0)</f>
        <v>4.9000000000000004</v>
      </c>
      <c r="X709" s="9" t="str">
        <f>_xlfn.XLOOKUP($L709,Pos!$B:$B,Pos!J:J,0, 0)</f>
        <v>Outperform</v>
      </c>
      <c r="Y709" s="1">
        <v>0</v>
      </c>
      <c r="Z709" s="1">
        <v>0</v>
      </c>
      <c r="AA709" s="1">
        <f t="shared" si="209"/>
        <v>0</v>
      </c>
      <c r="AB709" s="9">
        <f>_xlfn.XLOOKUP(L709,Pos!B:B,Pos!K:K,-1,0)</f>
        <v>6.333333333333333</v>
      </c>
      <c r="AC709" s="1" t="e">
        <f>_xlfn.XLOOKUP($L709,Pos!$A:$A,Pos!S:S,_xlfn.XLOOKUP($L709,#REF!,#REF!, ""), 0)</f>
        <v>#REF!</v>
      </c>
      <c r="AD709" s="1" t="e">
        <f>_xlfn.XLOOKUP($L709,Pos!$A:$A,Pos!T:T,_xlfn.XLOOKUP($L709,#REF!,#REF!, ""), 0)</f>
        <v>#REF!</v>
      </c>
      <c r="AE709" s="1" t="e">
        <f>_xlfn.XLOOKUP($L709,Pos!$A:$A,Pos!U:U,_xlfn.XLOOKUP($L709,#REF!,#REF!, ""), 0)</f>
        <v>#REF!</v>
      </c>
      <c r="AF709" s="1" t="e">
        <f>_xlfn.XLOOKUP($L709,Pos!$A:$A,Pos!V:V,_xlfn.XLOOKUP($L709,#REF!,#REF!, ""), 0)</f>
        <v>#REF!</v>
      </c>
      <c r="AG709" s="1" t="e">
        <f>_xlfn.XLOOKUP($L709,Pos!$A:$A,Pos!W:W,_xlfn.XLOOKUP($L709,#REF!,#REF!, ""), 0)</f>
        <v>#REF!</v>
      </c>
      <c r="AH709" s="1" t="e">
        <f>_xlfn.XLOOKUP($L709,Pos!$A:$A,Pos!X:X,_xlfn.XLOOKUP($L709,#REF!,#REF!, ""), 0)</f>
        <v>#REF!</v>
      </c>
      <c r="AI709" s="1" t="e">
        <f>_xlfn.XLOOKUP($L709,Pos!$A:$A,Pos!Y:Y,_xlfn.XLOOKUP($L709,#REF!,#REF!, ""), 0)</f>
        <v>#REF!</v>
      </c>
      <c r="AJ709" s="1" t="e">
        <f>_xlfn.XLOOKUP($L709,Pos!$A:$A,Pos!Z:Z,_xlfn.XLOOKUP($L709,#REF!,#REF!, ""), 0)</f>
        <v>#REF!</v>
      </c>
      <c r="AK709" s="1" t="e">
        <f>_xlfn.XLOOKUP($L709,Pos!$A:$A,Pos!AA:AA,_xlfn.XLOOKUP($L709,#REF!,#REF!, ""), 0)</f>
        <v>#REF!</v>
      </c>
      <c r="AL709" s="1" t="e">
        <f>_xlfn.XLOOKUP($L709,Pos!$A:$A,Pos!AB:AB,_xlfn.XLOOKUP($L709,#REF!,#REF!, ""), 0)</f>
        <v>#REF!</v>
      </c>
      <c r="AM709" s="1" t="e">
        <f>_xlfn.XLOOKUP($L709,Pos!$A:$A,Pos!AC:AC,_xlfn.XLOOKUP($L709,#REF!,#REF!, ""), 0)</f>
        <v>#REF!</v>
      </c>
      <c r="AN709" s="1" t="e">
        <f>_xlfn.XLOOKUP($L709,Pos!$A:$A,Pos!AD:AD,_xlfn.XLOOKUP($L709,#REF!,#REF!, ""), 0)</f>
        <v>#REF!</v>
      </c>
      <c r="AO709" s="1" t="e">
        <f>_xlfn.XLOOKUP($L709,Pos!$A:$A,Pos!AE:AE,_xlfn.XLOOKUP($L709,#REF!,#REF!, ""), 0)</f>
        <v>#REF!</v>
      </c>
      <c r="AP709" s="1" t="e">
        <f>_xlfn.XLOOKUP($L709,Pos!$A:$A,Pos!AF:AF,_xlfn.XLOOKUP($L709,#REF!,#REF!, ""), 0)</f>
        <v>#REF!</v>
      </c>
      <c r="AQ709" s="1" t="e">
        <f>_xlfn.XLOOKUP($L709,Pos!$A:$A,Pos!AG:AG,_xlfn.XLOOKUP($L709,#REF!,#REF!, ""), 0)</f>
        <v>#REF!</v>
      </c>
      <c r="AR709" s="1" t="e">
        <f>_xlfn.XLOOKUP($L709,Pos!$A:$A,Pos!AH:AH,_xlfn.XLOOKUP($L709,#REF!,#REF!, ""), 0)</f>
        <v>#REF!</v>
      </c>
      <c r="AS709" s="1" t="e">
        <f>_xlfn.XLOOKUP($L709,Pos!$A:$A,Pos!AI:AI,_xlfn.XLOOKUP($L709,#REF!,#REF!, ""), 0)</f>
        <v>#REF!</v>
      </c>
      <c r="AT709" s="1" t="e">
        <f>_xlfn.XLOOKUP($L709,Pos!$A:$A,Pos!AJ:AJ,_xlfn.XLOOKUP($L709,#REF!,#REF!, ""), 0)</f>
        <v>#REF!</v>
      </c>
      <c r="AU709" s="1" t="e">
        <f>_xlfn.XLOOKUP($L709,Pos!$A:$A,Pos!AK:AK,_xlfn.XLOOKUP($L709,#REF!,#REF!, ""), 0)</f>
        <v>#REF!</v>
      </c>
      <c r="AV709" s="1" t="e">
        <f>_xlfn.XLOOKUP($L709,Pos!$A:$A,Pos!AL:AL,_xlfn.XLOOKUP($L709,#REF!,#REF!, ""), 0)</f>
        <v>#REF!</v>
      </c>
      <c r="AW709" s="1" t="e">
        <f>_xlfn.XLOOKUP($L709,Pos!$A:$A,Pos!AM:AM,_xlfn.XLOOKUP($L709,#REF!,#REF!, ""), 0)</f>
        <v>#REF!</v>
      </c>
      <c r="AX709" s="1" t="e">
        <f>_xlfn.XLOOKUP($L709,Pos!$A:$A,Pos!AN:AN,_xlfn.XLOOKUP($L709,#REF!,#REF!, ""), 0)</f>
        <v>#REF!</v>
      </c>
      <c r="AY709" s="1" t="e">
        <f>_xlfn.XLOOKUP($L709,Pos!$A:$A,Pos!AO:AO,_xlfn.XLOOKUP($L709,#REF!,#REF!, ""), 0)</f>
        <v>#REF!</v>
      </c>
      <c r="AZ709" s="7" t="str">
        <f t="shared" si="210"/>
        <v>OUT</v>
      </c>
      <c r="BA709" s="1">
        <f>IF(OR(_xlfn.XLOOKUP(L709,Pos!B:B,Pos!L:L,FALSE)="ESG Reason",_xlfn.XLOOKUP(L709,Pos!B:B,Pos!L:L,FALSE)="Blacklisted"),1,0)</f>
        <v>0</v>
      </c>
      <c r="BC709" s="11">
        <v>9.0558527940409171E-11</v>
      </c>
      <c r="BD709" s="11">
        <f>_xlfn.XLOOKUP($L709,Pos!$B:$B,Pos!H:H,0, 0)</f>
        <v>0</v>
      </c>
      <c r="BE709" s="11">
        <f>_xlfn.XLOOKUP($L709,Pos!$B:$B,Pos!I:I,0, 0)</f>
        <v>2.7399594448578068E-4</v>
      </c>
      <c r="BF709" s="18">
        <f t="shared" si="211"/>
        <v>2.7399594448578068E-4</v>
      </c>
      <c r="BG709" s="1">
        <f t="shared" si="212"/>
        <v>3</v>
      </c>
      <c r="BH709" s="1">
        <f t="shared" si="213"/>
        <v>53</v>
      </c>
      <c r="BI709" s="18">
        <f t="shared" si="214"/>
        <v>9.0558527940409171E-11</v>
      </c>
      <c r="BJ709" s="3">
        <f t="shared" si="215"/>
        <v>0</v>
      </c>
      <c r="BK709" s="18">
        <f t="shared" si="216"/>
        <v>0</v>
      </c>
    </row>
    <row r="710" spans="3:63" x14ac:dyDescent="0.25">
      <c r="C710" s="3"/>
      <c r="D710" s="3"/>
      <c r="E710" s="3"/>
      <c r="F710" s="3"/>
      <c r="G710" s="51" t="s">
        <v>670</v>
      </c>
      <c r="H710" s="8" t="str">
        <f t="shared" si="206"/>
        <v>0%West Europe</v>
      </c>
      <c r="I710" s="11" cm="1">
        <f t="array" ref="I710">IF(
   AZ710 = "OUT", 0,IF(
   BD710 &gt;= LARGE(IF(ISNUMBER(BD:BD), BD:BD), 3),
   BE710 - 0.001,
   IF(BE710 &gt;=VLOOKUP(P710,mapping!$A:$B,2,FALSE), BE710,VLOOKUP(P710,mapping!$A$2:$B$8,2,FALSE))
))</f>
        <v>0</v>
      </c>
      <c r="J710" s="11" cm="1">
        <f t="array" ref="J710">IF(
    AZ710="OUT",0,IF(IF(
                      BD710&gt;=LARGE(IF(ISNUMBER(BD:BD),BD:BD),3),
                      BE710+0.001,
                      VLOOKUP(H710,mapping!$D:$E,2,FALSE)
                      )&gt;I710,
                   IF(
                      BD710&gt;=LARGE(IF(ISNUMBER(BD:BD),BD:BD),3),
                      BE710+0.001,
                      VLOOKUP(H710,mapping!$D:$E,2,FALSE)
                      ),
                   I710+0.002))</f>
        <v>0</v>
      </c>
      <c r="K710" s="8">
        <f t="shared" si="207"/>
        <v>2.7383251964693361E-4</v>
      </c>
      <c r="L710" s="1" t="str">
        <f>Pos!B398</f>
        <v>GB00BHJYC057</v>
      </c>
      <c r="M710" s="1" t="str">
        <f>_xlfn.XLOOKUP($L710,Pos!B:B,Pos!D:D,, 0)</f>
        <v>InterContinental Hotels Group PLC</v>
      </c>
      <c r="N710" s="1" t="str">
        <f>_xlfn.XLOOKUP($L710,Pos!B:B,Pos!E:E,, 0)</f>
        <v>Travel &amp; Leisure</v>
      </c>
      <c r="O710" s="1" t="str">
        <f t="shared" si="208"/>
        <v>Travel &amp; Leisure_West Europe</v>
      </c>
      <c r="P710" s="1" t="str">
        <f>_xlfn.XLOOKUP($L710,Pos!B:B,Pos!F:F,, 0)</f>
        <v>West Europe</v>
      </c>
      <c r="Q710" s="1">
        <v>0</v>
      </c>
      <c r="R710" s="9">
        <f>_xlfn.XLOOKUP($L710,Pos!$B:$B,Pos!N:N,0, 0)</f>
        <v>3.59</v>
      </c>
      <c r="S710" s="9">
        <f>_xlfn.XLOOKUP($L710,Pos!$B:$B,Pos!O:O,0, 0)</f>
        <v>2.3904999999999998</v>
      </c>
      <c r="T710" s="9">
        <f>_xlfn.XLOOKUP($L710,Pos!$B:$B,Pos!P:P,0, 0)</f>
        <v>6.2</v>
      </c>
      <c r="U710" s="9">
        <f>_xlfn.XLOOKUP($L710,Pos!$B:$B,Pos!Q:Q,0, 0)</f>
        <v>7</v>
      </c>
      <c r="V710" s="9">
        <f>_xlfn.XLOOKUP($L710,Pos!$B:$B,Pos!R:R,0, 0)</f>
        <v>8.8333329999999997</v>
      </c>
      <c r="W710" s="9">
        <f>_xlfn.XLOOKUP($L710,Pos!$B:$B,Pos!S:S,0, 0)</f>
        <v>8.1116670000000006</v>
      </c>
      <c r="X710" s="9" t="str">
        <f>_xlfn.XLOOKUP($L710,Pos!$B:$B,Pos!J:J,0, 0)</f>
        <v>Hold</v>
      </c>
      <c r="Y710" s="1">
        <v>0</v>
      </c>
      <c r="Z710" s="1">
        <v>0</v>
      </c>
      <c r="AA710" s="1">
        <f t="shared" si="209"/>
        <v>0</v>
      </c>
      <c r="AB710" s="9">
        <f>_xlfn.XLOOKUP(L710,Pos!B:B,Pos!K:K,-1,0)</f>
        <v>2.7272727272727271</v>
      </c>
      <c r="AC710" s="1" t="e">
        <f>_xlfn.XLOOKUP($L710,Pos!$A:$A,Pos!S:S,_xlfn.XLOOKUP($L710,#REF!,#REF!, ""), 0)</f>
        <v>#REF!</v>
      </c>
      <c r="AD710" s="1" t="e">
        <f>_xlfn.XLOOKUP($L710,Pos!$A:$A,Pos!T:T,_xlfn.XLOOKUP($L710,#REF!,#REF!, ""), 0)</f>
        <v>#REF!</v>
      </c>
      <c r="AE710" s="1" t="e">
        <f>_xlfn.XLOOKUP($L710,Pos!$A:$A,Pos!U:U,_xlfn.XLOOKUP($L710,#REF!,#REF!, ""), 0)</f>
        <v>#REF!</v>
      </c>
      <c r="AF710" s="1" t="e">
        <f>_xlfn.XLOOKUP($L710,Pos!$A:$A,Pos!V:V,_xlfn.XLOOKUP($L710,#REF!,#REF!, ""), 0)</f>
        <v>#REF!</v>
      </c>
      <c r="AG710" s="1" t="e">
        <f>_xlfn.XLOOKUP($L710,Pos!$A:$A,Pos!W:W,_xlfn.XLOOKUP($L710,#REF!,#REF!, ""), 0)</f>
        <v>#REF!</v>
      </c>
      <c r="AH710" s="1" t="e">
        <f>_xlfn.XLOOKUP($L710,Pos!$A:$A,Pos!X:X,_xlfn.XLOOKUP($L710,#REF!,#REF!, ""), 0)</f>
        <v>#REF!</v>
      </c>
      <c r="AI710" s="1" t="e">
        <f>_xlfn.XLOOKUP($L710,Pos!$A:$A,Pos!Y:Y,_xlfn.XLOOKUP($L710,#REF!,#REF!, ""), 0)</f>
        <v>#REF!</v>
      </c>
      <c r="AJ710" s="1" t="e">
        <f>_xlfn.XLOOKUP($L710,Pos!$A:$A,Pos!Z:Z,_xlfn.XLOOKUP($L710,#REF!,#REF!, ""), 0)</f>
        <v>#REF!</v>
      </c>
      <c r="AK710" s="1" t="e">
        <f>_xlfn.XLOOKUP($L710,Pos!$A:$A,Pos!AA:AA,_xlfn.XLOOKUP($L710,#REF!,#REF!, ""), 0)</f>
        <v>#REF!</v>
      </c>
      <c r="AL710" s="1" t="e">
        <f>_xlfn.XLOOKUP($L710,Pos!$A:$A,Pos!AB:AB,_xlfn.XLOOKUP($L710,#REF!,#REF!, ""), 0)</f>
        <v>#REF!</v>
      </c>
      <c r="AM710" s="1" t="e">
        <f>_xlfn.XLOOKUP($L710,Pos!$A:$A,Pos!AC:AC,_xlfn.XLOOKUP($L710,#REF!,#REF!, ""), 0)</f>
        <v>#REF!</v>
      </c>
      <c r="AN710" s="1" t="e">
        <f>_xlfn.XLOOKUP($L710,Pos!$A:$A,Pos!AD:AD,_xlfn.XLOOKUP($L710,#REF!,#REF!, ""), 0)</f>
        <v>#REF!</v>
      </c>
      <c r="AO710" s="1" t="e">
        <f>_xlfn.XLOOKUP($L710,Pos!$A:$A,Pos!AE:AE,_xlfn.XLOOKUP($L710,#REF!,#REF!, ""), 0)</f>
        <v>#REF!</v>
      </c>
      <c r="AP710" s="1" t="e">
        <f>_xlfn.XLOOKUP($L710,Pos!$A:$A,Pos!AF:AF,_xlfn.XLOOKUP($L710,#REF!,#REF!, ""), 0)</f>
        <v>#REF!</v>
      </c>
      <c r="AQ710" s="1" t="e">
        <f>_xlfn.XLOOKUP($L710,Pos!$A:$A,Pos!AG:AG,_xlfn.XLOOKUP($L710,#REF!,#REF!, ""), 0)</f>
        <v>#REF!</v>
      </c>
      <c r="AR710" s="1" t="e">
        <f>_xlfn.XLOOKUP($L710,Pos!$A:$A,Pos!AH:AH,_xlfn.XLOOKUP($L710,#REF!,#REF!, ""), 0)</f>
        <v>#REF!</v>
      </c>
      <c r="AS710" s="1" t="e">
        <f>_xlfn.XLOOKUP($L710,Pos!$A:$A,Pos!AI:AI,_xlfn.XLOOKUP($L710,#REF!,#REF!, ""), 0)</f>
        <v>#REF!</v>
      </c>
      <c r="AT710" s="1" t="e">
        <f>_xlfn.XLOOKUP($L710,Pos!$A:$A,Pos!AJ:AJ,_xlfn.XLOOKUP($L710,#REF!,#REF!, ""), 0)</f>
        <v>#REF!</v>
      </c>
      <c r="AU710" s="1" t="e">
        <f>_xlfn.XLOOKUP($L710,Pos!$A:$A,Pos!AK:AK,_xlfn.XLOOKUP($L710,#REF!,#REF!, ""), 0)</f>
        <v>#REF!</v>
      </c>
      <c r="AV710" s="1" t="e">
        <f>_xlfn.XLOOKUP($L710,Pos!$A:$A,Pos!AL:AL,_xlfn.XLOOKUP($L710,#REF!,#REF!, ""), 0)</f>
        <v>#REF!</v>
      </c>
      <c r="AW710" s="1" t="e">
        <f>_xlfn.XLOOKUP($L710,Pos!$A:$A,Pos!AM:AM,_xlfn.XLOOKUP($L710,#REF!,#REF!, ""), 0)</f>
        <v>#REF!</v>
      </c>
      <c r="AX710" s="1" t="e">
        <f>_xlfn.XLOOKUP($L710,Pos!$A:$A,Pos!AN:AN,_xlfn.XLOOKUP($L710,#REF!,#REF!, ""), 0)</f>
        <v>#REF!</v>
      </c>
      <c r="AY710" s="1" t="e">
        <f>_xlfn.XLOOKUP($L710,Pos!$A:$A,Pos!AO:AO,_xlfn.XLOOKUP($L710,#REF!,#REF!, ""), 0)</f>
        <v>#REF!</v>
      </c>
      <c r="AZ710" s="7" t="str">
        <f t="shared" si="210"/>
        <v>OUT</v>
      </c>
      <c r="BA710" s="1">
        <f>IF(OR(_xlfn.XLOOKUP(L710,Pos!B:B,Pos!L:L,FALSE)="ESG Reason",_xlfn.XLOOKUP(L710,Pos!B:B,Pos!L:L,FALSE)="Blacklisted"),1,0)</f>
        <v>0</v>
      </c>
      <c r="BC710" s="11">
        <v>8.5521841383363216E-11</v>
      </c>
      <c r="BD710" s="11">
        <f>_xlfn.XLOOKUP($L710,Pos!$B:$B,Pos!H:H,0, 0)</f>
        <v>0</v>
      </c>
      <c r="BE710" s="11">
        <f>_xlfn.XLOOKUP($L710,Pos!$B:$B,Pos!I:I,0, 0)</f>
        <v>2.7383251964693361E-4</v>
      </c>
      <c r="BF710" s="18">
        <f t="shared" si="211"/>
        <v>2.7383251964693361E-4</v>
      </c>
      <c r="BG710" s="1">
        <f t="shared" si="212"/>
        <v>2</v>
      </c>
      <c r="BH710" s="1">
        <f t="shared" si="213"/>
        <v>18</v>
      </c>
      <c r="BI710" s="18">
        <f t="shared" si="214"/>
        <v>8.5521841383363216E-11</v>
      </c>
      <c r="BJ710" s="3">
        <f t="shared" si="215"/>
        <v>0</v>
      </c>
      <c r="BK710" s="18">
        <f t="shared" si="216"/>
        <v>0</v>
      </c>
    </row>
    <row r="711" spans="3:63" x14ac:dyDescent="0.25">
      <c r="C711" s="3"/>
      <c r="D711" s="3"/>
      <c r="E711" s="3"/>
      <c r="F711" s="3"/>
      <c r="G711" s="51" t="s">
        <v>624</v>
      </c>
      <c r="H711" s="8" t="str">
        <f t="shared" si="206"/>
        <v>0%North America</v>
      </c>
      <c r="I711" s="11" cm="1">
        <f t="array" ref="I711">IF(
   AZ711 = "OUT", 0,IF(
   BD711 &gt;= LARGE(IF(ISNUMBER(BD:BD), BD:BD), 3),
   BE711 - 0.001,
   IF(BE711 &gt;=VLOOKUP(P711,mapping!$A:$B,2,FALSE), BE711,VLOOKUP(P711,mapping!$A$2:$B$8,2,FALSE))
))</f>
        <v>0</v>
      </c>
      <c r="J711" s="11" cm="1">
        <f t="array" ref="J711">IF(
    AZ711="OUT",0,IF(IF(
                      BD711&gt;=LARGE(IF(ISNUMBER(BD:BD),BD:BD),3),
                      BE711+0.001,
                      VLOOKUP(H711,mapping!$D:$E,2,FALSE)
                      )&gt;I711,
                   IF(
                      BD711&gt;=LARGE(IF(ISNUMBER(BD:BD),BD:BD),3),
                      BE711+0.001,
                      VLOOKUP(H711,mapping!$D:$E,2,FALSE)
                      ),
                   I711+0.002))</f>
        <v>0</v>
      </c>
      <c r="K711" s="8">
        <f t="shared" si="207"/>
        <v>2.7359978427361818E-4</v>
      </c>
      <c r="L711" s="1" t="str">
        <f>Pos!B1192</f>
        <v>US75734B1008</v>
      </c>
      <c r="M711" s="1" t="str">
        <f>_xlfn.XLOOKUP($L711,Pos!B:B,Pos!D:D,, 0)</f>
        <v>Reddit, Inc. Class A</v>
      </c>
      <c r="N711" s="1" t="str">
        <f>_xlfn.XLOOKUP($L711,Pos!B:B,Pos!E:E,, 0)</f>
        <v>Technology</v>
      </c>
      <c r="O711" s="1" t="str">
        <f t="shared" si="208"/>
        <v>Technology_North America</v>
      </c>
      <c r="P711" s="1" t="str">
        <f>_xlfn.XLOOKUP($L711,Pos!B:B,Pos!F:F,, 0)</f>
        <v>North America</v>
      </c>
      <c r="Q711" s="1">
        <v>0</v>
      </c>
      <c r="R711" s="9">
        <f>_xlfn.XLOOKUP($L711,Pos!$B:$B,Pos!N:N,0, 0)</f>
        <v>0</v>
      </c>
      <c r="S711" s="9">
        <f>_xlfn.XLOOKUP($L711,Pos!$B:$B,Pos!O:O,0, 0)</f>
        <v>0.56416670000000002</v>
      </c>
      <c r="T711" s="9">
        <f>_xlfn.XLOOKUP($L711,Pos!$B:$B,Pos!P:P,0, 0)</f>
        <v>7.6749999999999998</v>
      </c>
      <c r="U711" s="9">
        <f>_xlfn.XLOOKUP($L711,Pos!$B:$B,Pos!Q:Q,0, 0)</f>
        <v>9.6</v>
      </c>
      <c r="V711" s="9">
        <f>_xlfn.XLOOKUP($L711,Pos!$B:$B,Pos!R:R,0, 0)</f>
        <v>2.5</v>
      </c>
      <c r="W711" s="9">
        <f>_xlfn.XLOOKUP($L711,Pos!$B:$B,Pos!S:S,0, 0)</f>
        <v>8.0124999999999993</v>
      </c>
      <c r="X711" s="9" t="str">
        <f>_xlfn.XLOOKUP($L711,Pos!$B:$B,Pos!J:J,0, 0)</f>
        <v>Outperform</v>
      </c>
      <c r="Y711" s="1">
        <v>0</v>
      </c>
      <c r="Z711" s="1">
        <v>0</v>
      </c>
      <c r="AA711" s="1">
        <f t="shared" si="209"/>
        <v>0</v>
      </c>
      <c r="AB711" s="9">
        <f>_xlfn.XLOOKUP(L711,Pos!B:B,Pos!K:K,-1,0)</f>
        <v>7.6288659793814428</v>
      </c>
      <c r="AC711" s="1" t="e">
        <f>_xlfn.XLOOKUP($L711,Pos!$A:$A,Pos!S:S,_xlfn.XLOOKUP($L711,#REF!,#REF!, ""), 0)</f>
        <v>#REF!</v>
      </c>
      <c r="AD711" s="1" t="e">
        <f>_xlfn.XLOOKUP($L711,Pos!$A:$A,Pos!T:T,_xlfn.XLOOKUP($L711,#REF!,#REF!, ""), 0)</f>
        <v>#REF!</v>
      </c>
      <c r="AE711" s="1" t="e">
        <f>_xlfn.XLOOKUP($L711,Pos!$A:$A,Pos!U:U,_xlfn.XLOOKUP($L711,#REF!,#REF!, ""), 0)</f>
        <v>#REF!</v>
      </c>
      <c r="AF711" s="1" t="e">
        <f>_xlfn.XLOOKUP($L711,Pos!$A:$A,Pos!V:V,_xlfn.XLOOKUP($L711,#REF!,#REF!, ""), 0)</f>
        <v>#REF!</v>
      </c>
      <c r="AG711" s="1" t="e">
        <f>_xlfn.XLOOKUP($L711,Pos!$A:$A,Pos!W:W,_xlfn.XLOOKUP($L711,#REF!,#REF!, ""), 0)</f>
        <v>#REF!</v>
      </c>
      <c r="AH711" s="1" t="e">
        <f>_xlfn.XLOOKUP($L711,Pos!$A:$A,Pos!X:X,_xlfn.XLOOKUP($L711,#REF!,#REF!, ""), 0)</f>
        <v>#REF!</v>
      </c>
      <c r="AI711" s="1" t="e">
        <f>_xlfn.XLOOKUP($L711,Pos!$A:$A,Pos!Y:Y,_xlfn.XLOOKUP($L711,#REF!,#REF!, ""), 0)</f>
        <v>#REF!</v>
      </c>
      <c r="AJ711" s="1" t="e">
        <f>_xlfn.XLOOKUP($L711,Pos!$A:$A,Pos!Z:Z,_xlfn.XLOOKUP($L711,#REF!,#REF!, ""), 0)</f>
        <v>#REF!</v>
      </c>
      <c r="AK711" s="1" t="e">
        <f>_xlfn.XLOOKUP($L711,Pos!$A:$A,Pos!AA:AA,_xlfn.XLOOKUP($L711,#REF!,#REF!, ""), 0)</f>
        <v>#REF!</v>
      </c>
      <c r="AL711" s="1" t="e">
        <f>_xlfn.XLOOKUP($L711,Pos!$A:$A,Pos!AB:AB,_xlfn.XLOOKUP($L711,#REF!,#REF!, ""), 0)</f>
        <v>#REF!</v>
      </c>
      <c r="AM711" s="1" t="e">
        <f>_xlfn.XLOOKUP($L711,Pos!$A:$A,Pos!AC:AC,_xlfn.XLOOKUP($L711,#REF!,#REF!, ""), 0)</f>
        <v>#REF!</v>
      </c>
      <c r="AN711" s="1" t="e">
        <f>_xlfn.XLOOKUP($L711,Pos!$A:$A,Pos!AD:AD,_xlfn.XLOOKUP($L711,#REF!,#REF!, ""), 0)</f>
        <v>#REF!</v>
      </c>
      <c r="AO711" s="1" t="e">
        <f>_xlfn.XLOOKUP($L711,Pos!$A:$A,Pos!AE:AE,_xlfn.XLOOKUP($L711,#REF!,#REF!, ""), 0)</f>
        <v>#REF!</v>
      </c>
      <c r="AP711" s="1" t="e">
        <f>_xlfn.XLOOKUP($L711,Pos!$A:$A,Pos!AF:AF,_xlfn.XLOOKUP($L711,#REF!,#REF!, ""), 0)</f>
        <v>#REF!</v>
      </c>
      <c r="AQ711" s="1" t="e">
        <f>_xlfn.XLOOKUP($L711,Pos!$A:$A,Pos!AG:AG,_xlfn.XLOOKUP($L711,#REF!,#REF!, ""), 0)</f>
        <v>#REF!</v>
      </c>
      <c r="AR711" s="1" t="e">
        <f>_xlfn.XLOOKUP($L711,Pos!$A:$A,Pos!AH:AH,_xlfn.XLOOKUP($L711,#REF!,#REF!, ""), 0)</f>
        <v>#REF!</v>
      </c>
      <c r="AS711" s="1" t="e">
        <f>_xlfn.XLOOKUP($L711,Pos!$A:$A,Pos!AI:AI,_xlfn.XLOOKUP($L711,#REF!,#REF!, ""), 0)</f>
        <v>#REF!</v>
      </c>
      <c r="AT711" s="1" t="e">
        <f>_xlfn.XLOOKUP($L711,Pos!$A:$A,Pos!AJ:AJ,_xlfn.XLOOKUP($L711,#REF!,#REF!, ""), 0)</f>
        <v>#REF!</v>
      </c>
      <c r="AU711" s="1" t="e">
        <f>_xlfn.XLOOKUP($L711,Pos!$A:$A,Pos!AK:AK,_xlfn.XLOOKUP($L711,#REF!,#REF!, ""), 0)</f>
        <v>#REF!</v>
      </c>
      <c r="AV711" s="1" t="e">
        <f>_xlfn.XLOOKUP($L711,Pos!$A:$A,Pos!AL:AL,_xlfn.XLOOKUP($L711,#REF!,#REF!, ""), 0)</f>
        <v>#REF!</v>
      </c>
      <c r="AW711" s="1" t="e">
        <f>_xlfn.XLOOKUP($L711,Pos!$A:$A,Pos!AM:AM,_xlfn.XLOOKUP($L711,#REF!,#REF!, ""), 0)</f>
        <v>#REF!</v>
      </c>
      <c r="AX711" s="1" t="e">
        <f>_xlfn.XLOOKUP($L711,Pos!$A:$A,Pos!AN:AN,_xlfn.XLOOKUP($L711,#REF!,#REF!, ""), 0)</f>
        <v>#REF!</v>
      </c>
      <c r="AY711" s="1" t="e">
        <f>_xlfn.XLOOKUP($L711,Pos!$A:$A,Pos!AO:AO,_xlfn.XLOOKUP($L711,#REF!,#REF!, ""), 0)</f>
        <v>#REF!</v>
      </c>
      <c r="AZ711" s="7" t="str">
        <f t="shared" si="210"/>
        <v>OUT</v>
      </c>
      <c r="BA711" s="1">
        <f>IF(OR(_xlfn.XLOOKUP(L711,Pos!B:B,Pos!L:L,FALSE)="ESG Reason",_xlfn.XLOOKUP(L711,Pos!B:B,Pos!L:L,FALSE)="Blacklisted"),1,0)</f>
        <v>1</v>
      </c>
      <c r="BC711" s="11">
        <v>1.9841977164197469E-10</v>
      </c>
      <c r="BD711" s="11">
        <f>_xlfn.XLOOKUP($L711,Pos!$B:$B,Pos!H:H,0, 0)</f>
        <v>0</v>
      </c>
      <c r="BE711" s="11">
        <f>_xlfn.XLOOKUP($L711,Pos!$B:$B,Pos!I:I,0, 0)</f>
        <v>2.7359978427361818E-4</v>
      </c>
      <c r="BF711" s="18">
        <f t="shared" si="211"/>
        <v>2.7359978427361818E-4</v>
      </c>
      <c r="BG711" s="1">
        <f t="shared" si="212"/>
        <v>1</v>
      </c>
      <c r="BH711" s="1">
        <f t="shared" si="213"/>
        <v>35</v>
      </c>
      <c r="BI711" s="18">
        <f t="shared" si="214"/>
        <v>1.9841977164197469E-10</v>
      </c>
      <c r="BJ711" s="3">
        <f t="shared" si="215"/>
        <v>0</v>
      </c>
      <c r="BK711" s="18">
        <f t="shared" si="216"/>
        <v>0</v>
      </c>
    </row>
    <row r="712" spans="3:63" x14ac:dyDescent="0.25">
      <c r="C712" s="3"/>
      <c r="D712" s="3"/>
      <c r="E712" s="3"/>
      <c r="F712" s="3"/>
      <c r="G712" s="51" t="s">
        <v>684</v>
      </c>
      <c r="H712" s="8" t="str">
        <f t="shared" si="206"/>
        <v>0%North America</v>
      </c>
      <c r="I712" s="11" cm="1">
        <f t="array" ref="I712">IF(
   AZ712 = "OUT", 0,IF(
   BD712 &gt;= LARGE(IF(ISNUMBER(BD:BD), BD:BD), 3),
   BE712 - 0.001,
   IF(BE712 &gt;=VLOOKUP(P712,mapping!$A:$B,2,FALSE), BE712,VLOOKUP(P712,mapping!$A$2:$B$8,2,FALSE))
))</f>
        <v>0</v>
      </c>
      <c r="J712" s="11" cm="1">
        <f t="array" ref="J712">IF(
    AZ712="OUT",0,IF(IF(
                      BD712&gt;=LARGE(IF(ISNUMBER(BD:BD),BD:BD),3),
                      BE712+0.001,
                      VLOOKUP(H712,mapping!$D:$E,2,FALSE)
                      )&gt;I712,
                   IF(
                      BD712&gt;=LARGE(IF(ISNUMBER(BD:BD),BD:BD),3),
                      BE712+0.001,
                      VLOOKUP(H712,mapping!$D:$E,2,FALSE)
                      ),
                   I712+0.002))</f>
        <v>0</v>
      </c>
      <c r="K712" s="8">
        <f t="shared" si="207"/>
        <v>2.732652334254275E-4</v>
      </c>
      <c r="L712" s="1" t="str">
        <f>Pos!B799</f>
        <v>SG9999000020</v>
      </c>
      <c r="M712" s="1" t="str">
        <f>_xlfn.XLOOKUP($L712,Pos!B:B,Pos!D:D,, 0)</f>
        <v>Flex Ltd</v>
      </c>
      <c r="N712" s="1" t="str">
        <f>_xlfn.XLOOKUP($L712,Pos!B:B,Pos!E:E,, 0)</f>
        <v>Technology</v>
      </c>
      <c r="O712" s="1" t="str">
        <f t="shared" si="208"/>
        <v>Technology_North America</v>
      </c>
      <c r="P712" s="1" t="str">
        <f>_xlfn.XLOOKUP($L712,Pos!B:B,Pos!F:F,, 0)</f>
        <v>North America</v>
      </c>
      <c r="Q712" s="1">
        <v>0</v>
      </c>
      <c r="R712" s="9">
        <f>_xlfn.XLOOKUP($L712,Pos!$B:$B,Pos!N:N,0, 0)</f>
        <v>0</v>
      </c>
      <c r="S712" s="9">
        <f>_xlfn.XLOOKUP($L712,Pos!$B:$B,Pos!O:O,0, 0)</f>
        <v>8.0813330000000008</v>
      </c>
      <c r="T712" s="9">
        <f>_xlfn.XLOOKUP($L712,Pos!$B:$B,Pos!P:P,0, 0)</f>
        <v>4.75</v>
      </c>
      <c r="U712" s="9">
        <f>_xlfn.XLOOKUP($L712,Pos!$B:$B,Pos!Q:Q,0, 0)</f>
        <v>8.4</v>
      </c>
      <c r="V712" s="9">
        <f>_xlfn.XLOOKUP($L712,Pos!$B:$B,Pos!R:R,0, 0)</f>
        <v>5.3666669999999996</v>
      </c>
      <c r="W712" s="9">
        <f>_xlfn.XLOOKUP($L712,Pos!$B:$B,Pos!S:S,0, 0)</f>
        <v>3.44</v>
      </c>
      <c r="X712" s="9" t="str">
        <f>_xlfn.XLOOKUP($L712,Pos!$B:$B,Pos!J:J,0, 0)</f>
        <v>Buy</v>
      </c>
      <c r="Y712" s="1">
        <v>0</v>
      </c>
      <c r="Z712" s="1">
        <v>0</v>
      </c>
      <c r="AA712" s="1">
        <f t="shared" si="209"/>
        <v>0</v>
      </c>
      <c r="AB712" s="9">
        <f>_xlfn.XLOOKUP(L712,Pos!B:B,Pos!K:K,-1,0)</f>
        <v>7.5257731958762886</v>
      </c>
      <c r="AC712" s="1" t="e">
        <f>_xlfn.XLOOKUP($L712,Pos!$A:$A,Pos!S:S,_xlfn.XLOOKUP($L712,#REF!,#REF!, ""), 0)</f>
        <v>#REF!</v>
      </c>
      <c r="AD712" s="1" t="e">
        <f>_xlfn.XLOOKUP($L712,Pos!$A:$A,Pos!T:T,_xlfn.XLOOKUP($L712,#REF!,#REF!, ""), 0)</f>
        <v>#REF!</v>
      </c>
      <c r="AE712" s="1" t="e">
        <f>_xlfn.XLOOKUP($L712,Pos!$A:$A,Pos!U:U,_xlfn.XLOOKUP($L712,#REF!,#REF!, ""), 0)</f>
        <v>#REF!</v>
      </c>
      <c r="AF712" s="1" t="e">
        <f>_xlfn.XLOOKUP($L712,Pos!$A:$A,Pos!V:V,_xlfn.XLOOKUP($L712,#REF!,#REF!, ""), 0)</f>
        <v>#REF!</v>
      </c>
      <c r="AG712" s="1" t="e">
        <f>_xlfn.XLOOKUP($L712,Pos!$A:$A,Pos!W:W,_xlfn.XLOOKUP($L712,#REF!,#REF!, ""), 0)</f>
        <v>#REF!</v>
      </c>
      <c r="AH712" s="1" t="e">
        <f>_xlfn.XLOOKUP($L712,Pos!$A:$A,Pos!X:X,_xlfn.XLOOKUP($L712,#REF!,#REF!, ""), 0)</f>
        <v>#REF!</v>
      </c>
      <c r="AI712" s="1" t="e">
        <f>_xlfn.XLOOKUP($L712,Pos!$A:$A,Pos!Y:Y,_xlfn.XLOOKUP($L712,#REF!,#REF!, ""), 0)</f>
        <v>#REF!</v>
      </c>
      <c r="AJ712" s="1" t="e">
        <f>_xlfn.XLOOKUP($L712,Pos!$A:$A,Pos!Z:Z,_xlfn.XLOOKUP($L712,#REF!,#REF!, ""), 0)</f>
        <v>#REF!</v>
      </c>
      <c r="AK712" s="1" t="e">
        <f>_xlfn.XLOOKUP($L712,Pos!$A:$A,Pos!AA:AA,_xlfn.XLOOKUP($L712,#REF!,#REF!, ""), 0)</f>
        <v>#REF!</v>
      </c>
      <c r="AL712" s="1" t="e">
        <f>_xlfn.XLOOKUP($L712,Pos!$A:$A,Pos!AB:AB,_xlfn.XLOOKUP($L712,#REF!,#REF!, ""), 0)</f>
        <v>#REF!</v>
      </c>
      <c r="AM712" s="1" t="e">
        <f>_xlfn.XLOOKUP($L712,Pos!$A:$A,Pos!AC:AC,_xlfn.XLOOKUP($L712,#REF!,#REF!, ""), 0)</f>
        <v>#REF!</v>
      </c>
      <c r="AN712" s="1" t="e">
        <f>_xlfn.XLOOKUP($L712,Pos!$A:$A,Pos!AD:AD,_xlfn.XLOOKUP($L712,#REF!,#REF!, ""), 0)</f>
        <v>#REF!</v>
      </c>
      <c r="AO712" s="1" t="e">
        <f>_xlfn.XLOOKUP($L712,Pos!$A:$A,Pos!AE:AE,_xlfn.XLOOKUP($L712,#REF!,#REF!, ""), 0)</f>
        <v>#REF!</v>
      </c>
      <c r="AP712" s="1" t="e">
        <f>_xlfn.XLOOKUP($L712,Pos!$A:$A,Pos!AF:AF,_xlfn.XLOOKUP($L712,#REF!,#REF!, ""), 0)</f>
        <v>#REF!</v>
      </c>
      <c r="AQ712" s="1" t="e">
        <f>_xlfn.XLOOKUP($L712,Pos!$A:$A,Pos!AG:AG,_xlfn.XLOOKUP($L712,#REF!,#REF!, ""), 0)</f>
        <v>#REF!</v>
      </c>
      <c r="AR712" s="1" t="e">
        <f>_xlfn.XLOOKUP($L712,Pos!$A:$A,Pos!AH:AH,_xlfn.XLOOKUP($L712,#REF!,#REF!, ""), 0)</f>
        <v>#REF!</v>
      </c>
      <c r="AS712" s="1" t="e">
        <f>_xlfn.XLOOKUP($L712,Pos!$A:$A,Pos!AI:AI,_xlfn.XLOOKUP($L712,#REF!,#REF!, ""), 0)</f>
        <v>#REF!</v>
      </c>
      <c r="AT712" s="1" t="e">
        <f>_xlfn.XLOOKUP($L712,Pos!$A:$A,Pos!AJ:AJ,_xlfn.XLOOKUP($L712,#REF!,#REF!, ""), 0)</f>
        <v>#REF!</v>
      </c>
      <c r="AU712" s="1" t="e">
        <f>_xlfn.XLOOKUP($L712,Pos!$A:$A,Pos!AK:AK,_xlfn.XLOOKUP($L712,#REF!,#REF!, ""), 0)</f>
        <v>#REF!</v>
      </c>
      <c r="AV712" s="1" t="e">
        <f>_xlfn.XLOOKUP($L712,Pos!$A:$A,Pos!AL:AL,_xlfn.XLOOKUP($L712,#REF!,#REF!, ""), 0)</f>
        <v>#REF!</v>
      </c>
      <c r="AW712" s="1" t="e">
        <f>_xlfn.XLOOKUP($L712,Pos!$A:$A,Pos!AM:AM,_xlfn.XLOOKUP($L712,#REF!,#REF!, ""), 0)</f>
        <v>#REF!</v>
      </c>
      <c r="AX712" s="1" t="e">
        <f>_xlfn.XLOOKUP($L712,Pos!$A:$A,Pos!AN:AN,_xlfn.XLOOKUP($L712,#REF!,#REF!, ""), 0)</f>
        <v>#REF!</v>
      </c>
      <c r="AY712" s="1" t="e">
        <f>_xlfn.XLOOKUP($L712,Pos!$A:$A,Pos!AO:AO,_xlfn.XLOOKUP($L712,#REF!,#REF!, ""), 0)</f>
        <v>#REF!</v>
      </c>
      <c r="AZ712" s="7" t="str">
        <f t="shared" si="210"/>
        <v>OUT</v>
      </c>
      <c r="BA712" s="1">
        <f>IF(OR(_xlfn.XLOOKUP(L712,Pos!B:B,Pos!L:L,FALSE)="ESG Reason",_xlfn.XLOOKUP(L712,Pos!B:B,Pos!L:L,FALSE)="Blacklisted"),1,0)</f>
        <v>0</v>
      </c>
      <c r="BC712" s="11">
        <v>1.984197716419803E-10</v>
      </c>
      <c r="BD712" s="11">
        <f>_xlfn.XLOOKUP($L712,Pos!$B:$B,Pos!H:H,0, 0)</f>
        <v>0</v>
      </c>
      <c r="BE712" s="11">
        <f>_xlfn.XLOOKUP($L712,Pos!$B:$B,Pos!I:I,0, 0)</f>
        <v>2.732652334254275E-4</v>
      </c>
      <c r="BF712" s="18">
        <f t="shared" si="211"/>
        <v>2.732652334254275E-4</v>
      </c>
      <c r="BG712" s="1">
        <f t="shared" si="212"/>
        <v>1</v>
      </c>
      <c r="BH712" s="1">
        <f t="shared" si="213"/>
        <v>35</v>
      </c>
      <c r="BI712" s="18">
        <f t="shared" si="214"/>
        <v>1.984197716419803E-10</v>
      </c>
      <c r="BJ712" s="3">
        <f t="shared" si="215"/>
        <v>0</v>
      </c>
      <c r="BK712" s="18">
        <f t="shared" si="216"/>
        <v>0</v>
      </c>
    </row>
    <row r="713" spans="3:63" x14ac:dyDescent="0.25">
      <c r="C713" s="3"/>
      <c r="D713" s="3"/>
      <c r="E713" s="3"/>
      <c r="F713" s="3"/>
      <c r="G713" s="51" t="s">
        <v>678</v>
      </c>
      <c r="H713" s="8" t="str">
        <f t="shared" si="206"/>
        <v>0%West Europe</v>
      </c>
      <c r="I713" s="11" cm="1">
        <f t="array" ref="I713">IF(
   AZ713 = "OUT", 0,IF(
   BD713 &gt;= LARGE(IF(ISNUMBER(BD:BD), BD:BD), 3),
   BE713 - 0.001,
   IF(BE713 &gt;=VLOOKUP(P713,mapping!$A:$B,2,FALSE), BE713,VLOOKUP(P713,mapping!$A$2:$B$8,2,FALSE))
))</f>
        <v>0</v>
      </c>
      <c r="J713" s="11" cm="1">
        <f t="array" ref="J713">IF(
    AZ713="OUT",0,IF(IF(
                      BD713&gt;=LARGE(IF(ISNUMBER(BD:BD),BD:BD),3),
                      BE713+0.001,
                      VLOOKUP(H713,mapping!$D:$E,2,FALSE)
                      )&gt;I713,
                   IF(
                      BD713&gt;=LARGE(IF(ISNUMBER(BD:BD),BD:BD),3),
                      BE713+0.001,
                      VLOOKUP(H713,mapping!$D:$E,2,FALSE)
                      ),
                   I713+0.002))</f>
        <v>0</v>
      </c>
      <c r="K713" s="8">
        <f t="shared" si="207"/>
        <v>2.7154877254152639E-4</v>
      </c>
      <c r="L713" s="1" t="str">
        <f>Pos!B230</f>
        <v>DE000A1ML7J1</v>
      </c>
      <c r="M713" s="1" t="str">
        <f>_xlfn.XLOOKUP($L713,Pos!B:B,Pos!D:D,, 0)</f>
        <v>Vonovia SE</v>
      </c>
      <c r="N713" s="1" t="str">
        <f>_xlfn.XLOOKUP($L713,Pos!B:B,Pos!E:E,, 0)</f>
        <v>Real Estate</v>
      </c>
      <c r="O713" s="1" t="str">
        <f t="shared" si="208"/>
        <v>Real Estate_West Europe</v>
      </c>
      <c r="P713" s="1" t="str">
        <f>_xlfn.XLOOKUP($L713,Pos!B:B,Pos!F:F,, 0)</f>
        <v>West Europe</v>
      </c>
      <c r="Q713" s="1">
        <v>0</v>
      </c>
      <c r="R713" s="9">
        <f>_xlfn.XLOOKUP($L713,Pos!$B:$B,Pos!N:N,0, 0)</f>
        <v>3.73</v>
      </c>
      <c r="S713" s="9">
        <f>_xlfn.XLOOKUP($L713,Pos!$B:$B,Pos!O:O,0, 0)</f>
        <v>6.7465000000000002</v>
      </c>
      <c r="T713" s="9">
        <f>_xlfn.XLOOKUP($L713,Pos!$B:$B,Pos!P:P,0, 0)</f>
        <v>3.625</v>
      </c>
      <c r="U713" s="9">
        <f>_xlfn.XLOOKUP($L713,Pos!$B:$B,Pos!Q:Q,0, 0)</f>
        <v>4</v>
      </c>
      <c r="V713" s="9">
        <f>_xlfn.XLOOKUP($L713,Pos!$B:$B,Pos!R:R,0, 0)</f>
        <v>3.3333330000000001</v>
      </c>
      <c r="W713" s="9">
        <f>_xlfn.XLOOKUP($L713,Pos!$B:$B,Pos!S:S,0, 0)</f>
        <v>4.3216669999999997</v>
      </c>
      <c r="X713" s="9" t="str">
        <f>_xlfn.XLOOKUP($L713,Pos!$B:$B,Pos!J:J,0, 0)</f>
        <v>Outperform</v>
      </c>
      <c r="Y713" s="1">
        <v>0</v>
      </c>
      <c r="Z713" s="1">
        <v>0</v>
      </c>
      <c r="AA713" s="1">
        <f t="shared" si="209"/>
        <v>0</v>
      </c>
      <c r="AB713" s="9">
        <f>_xlfn.XLOOKUP(L713,Pos!B:B,Pos!K:K,-1,0)</f>
        <v>9.0909090909090899</v>
      </c>
      <c r="AC713" s="1" t="e">
        <f>_xlfn.XLOOKUP($L713,Pos!$A:$A,Pos!S:S,_xlfn.XLOOKUP($L713,#REF!,#REF!, ""), 0)</f>
        <v>#REF!</v>
      </c>
      <c r="AD713" s="1" t="e">
        <f>_xlfn.XLOOKUP($L713,Pos!$A:$A,Pos!T:T,_xlfn.XLOOKUP($L713,#REF!,#REF!, ""), 0)</f>
        <v>#REF!</v>
      </c>
      <c r="AE713" s="1" t="e">
        <f>_xlfn.XLOOKUP($L713,Pos!$A:$A,Pos!U:U,_xlfn.XLOOKUP($L713,#REF!,#REF!, ""), 0)</f>
        <v>#REF!</v>
      </c>
      <c r="AF713" s="1" t="e">
        <f>_xlfn.XLOOKUP($L713,Pos!$A:$A,Pos!V:V,_xlfn.XLOOKUP($L713,#REF!,#REF!, ""), 0)</f>
        <v>#REF!</v>
      </c>
      <c r="AG713" s="1" t="e">
        <f>_xlfn.XLOOKUP($L713,Pos!$A:$A,Pos!W:W,_xlfn.XLOOKUP($L713,#REF!,#REF!, ""), 0)</f>
        <v>#REF!</v>
      </c>
      <c r="AH713" s="1" t="e">
        <f>_xlfn.XLOOKUP($L713,Pos!$A:$A,Pos!X:X,_xlfn.XLOOKUP($L713,#REF!,#REF!, ""), 0)</f>
        <v>#REF!</v>
      </c>
      <c r="AI713" s="1" t="e">
        <f>_xlfn.XLOOKUP($L713,Pos!$A:$A,Pos!Y:Y,_xlfn.XLOOKUP($L713,#REF!,#REF!, ""), 0)</f>
        <v>#REF!</v>
      </c>
      <c r="AJ713" s="1" t="e">
        <f>_xlfn.XLOOKUP($L713,Pos!$A:$A,Pos!Z:Z,_xlfn.XLOOKUP($L713,#REF!,#REF!, ""), 0)</f>
        <v>#REF!</v>
      </c>
      <c r="AK713" s="1" t="e">
        <f>_xlfn.XLOOKUP($L713,Pos!$A:$A,Pos!AA:AA,_xlfn.XLOOKUP($L713,#REF!,#REF!, ""), 0)</f>
        <v>#REF!</v>
      </c>
      <c r="AL713" s="1" t="e">
        <f>_xlfn.XLOOKUP($L713,Pos!$A:$A,Pos!AB:AB,_xlfn.XLOOKUP($L713,#REF!,#REF!, ""), 0)</f>
        <v>#REF!</v>
      </c>
      <c r="AM713" s="1" t="e">
        <f>_xlfn.XLOOKUP($L713,Pos!$A:$A,Pos!AC:AC,_xlfn.XLOOKUP($L713,#REF!,#REF!, ""), 0)</f>
        <v>#REF!</v>
      </c>
      <c r="AN713" s="1" t="e">
        <f>_xlfn.XLOOKUP($L713,Pos!$A:$A,Pos!AD:AD,_xlfn.XLOOKUP($L713,#REF!,#REF!, ""), 0)</f>
        <v>#REF!</v>
      </c>
      <c r="AO713" s="1" t="e">
        <f>_xlfn.XLOOKUP($L713,Pos!$A:$A,Pos!AE:AE,_xlfn.XLOOKUP($L713,#REF!,#REF!, ""), 0)</f>
        <v>#REF!</v>
      </c>
      <c r="AP713" s="1" t="e">
        <f>_xlfn.XLOOKUP($L713,Pos!$A:$A,Pos!AF:AF,_xlfn.XLOOKUP($L713,#REF!,#REF!, ""), 0)</f>
        <v>#REF!</v>
      </c>
      <c r="AQ713" s="1" t="e">
        <f>_xlfn.XLOOKUP($L713,Pos!$A:$A,Pos!AG:AG,_xlfn.XLOOKUP($L713,#REF!,#REF!, ""), 0)</f>
        <v>#REF!</v>
      </c>
      <c r="AR713" s="1" t="e">
        <f>_xlfn.XLOOKUP($L713,Pos!$A:$A,Pos!AH:AH,_xlfn.XLOOKUP($L713,#REF!,#REF!, ""), 0)</f>
        <v>#REF!</v>
      </c>
      <c r="AS713" s="1" t="e">
        <f>_xlfn.XLOOKUP($L713,Pos!$A:$A,Pos!AI:AI,_xlfn.XLOOKUP($L713,#REF!,#REF!, ""), 0)</f>
        <v>#REF!</v>
      </c>
      <c r="AT713" s="1" t="e">
        <f>_xlfn.XLOOKUP($L713,Pos!$A:$A,Pos!AJ:AJ,_xlfn.XLOOKUP($L713,#REF!,#REF!, ""), 0)</f>
        <v>#REF!</v>
      </c>
      <c r="AU713" s="1" t="e">
        <f>_xlfn.XLOOKUP($L713,Pos!$A:$A,Pos!AK:AK,_xlfn.XLOOKUP($L713,#REF!,#REF!, ""), 0)</f>
        <v>#REF!</v>
      </c>
      <c r="AV713" s="1" t="e">
        <f>_xlfn.XLOOKUP($L713,Pos!$A:$A,Pos!AL:AL,_xlfn.XLOOKUP($L713,#REF!,#REF!, ""), 0)</f>
        <v>#REF!</v>
      </c>
      <c r="AW713" s="1" t="e">
        <f>_xlfn.XLOOKUP($L713,Pos!$A:$A,Pos!AM:AM,_xlfn.XLOOKUP($L713,#REF!,#REF!, ""), 0)</f>
        <v>#REF!</v>
      </c>
      <c r="AX713" s="1" t="e">
        <f>_xlfn.XLOOKUP($L713,Pos!$A:$A,Pos!AN:AN,_xlfn.XLOOKUP($L713,#REF!,#REF!, ""), 0)</f>
        <v>#REF!</v>
      </c>
      <c r="AY713" s="1" t="e">
        <f>_xlfn.XLOOKUP($L713,Pos!$A:$A,Pos!AO:AO,_xlfn.XLOOKUP($L713,#REF!,#REF!, ""), 0)</f>
        <v>#REF!</v>
      </c>
      <c r="AZ713" s="7" t="str">
        <f t="shared" si="210"/>
        <v>OUT</v>
      </c>
      <c r="BA713" s="1">
        <f>IF(OR(_xlfn.XLOOKUP(L713,Pos!B:B,Pos!L:L,FALSE)="ESG Reason",_xlfn.XLOOKUP(L713,Pos!B:B,Pos!L:L,FALSE)="Blacklisted"),1,0)</f>
        <v>0</v>
      </c>
      <c r="BC713" s="11">
        <v>8.4477852371070046E-11</v>
      </c>
      <c r="BD713" s="11">
        <f>_xlfn.XLOOKUP($L713,Pos!$B:$B,Pos!H:H,0, 0)</f>
        <v>0</v>
      </c>
      <c r="BE713" s="11">
        <f>_xlfn.XLOOKUP($L713,Pos!$B:$B,Pos!I:I,0, 0)</f>
        <v>2.7154877254152639E-4</v>
      </c>
      <c r="BF713" s="18">
        <f t="shared" si="211"/>
        <v>2.7154877254152639E-4</v>
      </c>
      <c r="BG713" s="1">
        <f t="shared" si="212"/>
        <v>2</v>
      </c>
      <c r="BH713" s="1">
        <f t="shared" si="213"/>
        <v>14</v>
      </c>
      <c r="BI713" s="18">
        <f t="shared" si="214"/>
        <v>8.4477852371070046E-11</v>
      </c>
      <c r="BJ713" s="3">
        <f t="shared" si="215"/>
        <v>0</v>
      </c>
      <c r="BK713" s="18">
        <f t="shared" si="216"/>
        <v>0</v>
      </c>
    </row>
    <row r="714" spans="3:63" x14ac:dyDescent="0.25">
      <c r="C714" s="3"/>
      <c r="D714" s="3"/>
      <c r="E714" s="3"/>
      <c r="F714" s="3"/>
      <c r="G714" s="51" t="s">
        <v>653</v>
      </c>
      <c r="H714" s="8" t="str">
        <f t="shared" si="206"/>
        <v>0%West Europe</v>
      </c>
      <c r="I714" s="11" cm="1">
        <f t="array" ref="I714">IF(
   AZ714 = "OUT", 0,IF(
   BD714 &gt;= LARGE(IF(ISNUMBER(BD:BD), BD:BD), 3),
   BE714 - 0.001,
   IF(BE714 &gt;=VLOOKUP(P714,mapping!$A:$B,2,FALSE), BE714,VLOOKUP(P714,mapping!$A$2:$B$8,2,FALSE))
))</f>
        <v>0</v>
      </c>
      <c r="J714" s="11" cm="1">
        <f t="array" ref="J714">IF(
    AZ714="OUT",0,IF(IF(
                      BD714&gt;=LARGE(IF(ISNUMBER(BD:BD),BD:BD),3),
                      BE714+0.001,
                      VLOOKUP(H714,mapping!$D:$E,2,FALSE)
                      )&gt;I714,
                   IF(
                      BD714&gt;=LARGE(IF(ISNUMBER(BD:BD),BD:BD),3),
                      BE714+0.001,
                      VLOOKUP(H714,mapping!$D:$E,2,FALSE)
                      ),
                   I714+0.002))</f>
        <v>0</v>
      </c>
      <c r="K714" s="8">
        <f t="shared" si="207"/>
        <v>2.713459417133857E-4</v>
      </c>
      <c r="L714" s="1" t="str">
        <f>Pos!B221</f>
        <v>DE0007664039</v>
      </c>
      <c r="M714" s="1" t="str">
        <f>_xlfn.XLOOKUP($L714,Pos!B:B,Pos!D:D,, 0)</f>
        <v>Volkswagen AG Pref</v>
      </c>
      <c r="N714" s="1" t="str">
        <f>_xlfn.XLOOKUP($L714,Pos!B:B,Pos!E:E,, 0)</f>
        <v>Auto &amp; Parts</v>
      </c>
      <c r="O714" s="1" t="str">
        <f t="shared" si="208"/>
        <v>Auto &amp; Parts_West Europe</v>
      </c>
      <c r="P714" s="1" t="str">
        <f>_xlfn.XLOOKUP($L714,Pos!B:B,Pos!F:F,, 0)</f>
        <v>West Europe</v>
      </c>
      <c r="Q714" s="1">
        <v>0</v>
      </c>
      <c r="R714" s="9">
        <f>_xlfn.XLOOKUP($L714,Pos!$B:$B,Pos!N:N,0, 0)</f>
        <v>5.43</v>
      </c>
      <c r="S714" s="9">
        <f>_xlfn.XLOOKUP($L714,Pos!$B:$B,Pos!O:O,0, 0)</f>
        <v>8.5704159999999998</v>
      </c>
      <c r="T714" s="9">
        <f>_xlfn.XLOOKUP($L714,Pos!$B:$B,Pos!P:P,0, 0)</f>
        <v>2.375</v>
      </c>
      <c r="U714" s="9">
        <f>_xlfn.XLOOKUP($L714,Pos!$B:$B,Pos!Q:Q,0, 0)</f>
        <v>3.1</v>
      </c>
      <c r="V714" s="9">
        <f>_xlfn.XLOOKUP($L714,Pos!$B:$B,Pos!R:R,0, 0)</f>
        <v>4.0666669999999998</v>
      </c>
      <c r="W714" s="9">
        <f>_xlfn.XLOOKUP($L714,Pos!$B:$B,Pos!S:S,0, 0)</f>
        <v>3.003333</v>
      </c>
      <c r="X714" s="9" t="str">
        <f>_xlfn.XLOOKUP($L714,Pos!$B:$B,Pos!J:J,0, 0)</f>
        <v>Outperform</v>
      </c>
      <c r="Y714" s="1">
        <v>0</v>
      </c>
      <c r="Z714" s="1">
        <v>0</v>
      </c>
      <c r="AA714" s="1">
        <f t="shared" si="209"/>
        <v>0</v>
      </c>
      <c r="AB714" s="9">
        <f>_xlfn.XLOOKUP(L714,Pos!B:B,Pos!K:K,-1,0)</f>
        <v>6.3636363636363633</v>
      </c>
      <c r="AC714" s="1" t="e">
        <f>_xlfn.XLOOKUP($L714,Pos!$A:$A,Pos!S:S,_xlfn.XLOOKUP($L714,#REF!,#REF!, ""), 0)</f>
        <v>#REF!</v>
      </c>
      <c r="AD714" s="1" t="e">
        <f>_xlfn.XLOOKUP($L714,Pos!$A:$A,Pos!T:T,_xlfn.XLOOKUP($L714,#REF!,#REF!, ""), 0)</f>
        <v>#REF!</v>
      </c>
      <c r="AE714" s="1" t="e">
        <f>_xlfn.XLOOKUP($L714,Pos!$A:$A,Pos!U:U,_xlfn.XLOOKUP($L714,#REF!,#REF!, ""), 0)</f>
        <v>#REF!</v>
      </c>
      <c r="AF714" s="1" t="e">
        <f>_xlfn.XLOOKUP($L714,Pos!$A:$A,Pos!V:V,_xlfn.XLOOKUP($L714,#REF!,#REF!, ""), 0)</f>
        <v>#REF!</v>
      </c>
      <c r="AG714" s="1" t="e">
        <f>_xlfn.XLOOKUP($L714,Pos!$A:$A,Pos!W:W,_xlfn.XLOOKUP($L714,#REF!,#REF!, ""), 0)</f>
        <v>#REF!</v>
      </c>
      <c r="AH714" s="1" t="e">
        <f>_xlfn.XLOOKUP($L714,Pos!$A:$A,Pos!X:X,_xlfn.XLOOKUP($L714,#REF!,#REF!, ""), 0)</f>
        <v>#REF!</v>
      </c>
      <c r="AI714" s="1" t="e">
        <f>_xlfn.XLOOKUP($L714,Pos!$A:$A,Pos!Y:Y,_xlfn.XLOOKUP($L714,#REF!,#REF!, ""), 0)</f>
        <v>#REF!</v>
      </c>
      <c r="AJ714" s="1" t="e">
        <f>_xlfn.XLOOKUP($L714,Pos!$A:$A,Pos!Z:Z,_xlfn.XLOOKUP($L714,#REF!,#REF!, ""), 0)</f>
        <v>#REF!</v>
      </c>
      <c r="AK714" s="1" t="e">
        <f>_xlfn.XLOOKUP($L714,Pos!$A:$A,Pos!AA:AA,_xlfn.XLOOKUP($L714,#REF!,#REF!, ""), 0)</f>
        <v>#REF!</v>
      </c>
      <c r="AL714" s="1" t="e">
        <f>_xlfn.XLOOKUP($L714,Pos!$A:$A,Pos!AB:AB,_xlfn.XLOOKUP($L714,#REF!,#REF!, ""), 0)</f>
        <v>#REF!</v>
      </c>
      <c r="AM714" s="1" t="e">
        <f>_xlfn.XLOOKUP($L714,Pos!$A:$A,Pos!AC:AC,_xlfn.XLOOKUP($L714,#REF!,#REF!, ""), 0)</f>
        <v>#REF!</v>
      </c>
      <c r="AN714" s="1" t="e">
        <f>_xlfn.XLOOKUP($L714,Pos!$A:$A,Pos!AD:AD,_xlfn.XLOOKUP($L714,#REF!,#REF!, ""), 0)</f>
        <v>#REF!</v>
      </c>
      <c r="AO714" s="1" t="e">
        <f>_xlfn.XLOOKUP($L714,Pos!$A:$A,Pos!AE:AE,_xlfn.XLOOKUP($L714,#REF!,#REF!, ""), 0)</f>
        <v>#REF!</v>
      </c>
      <c r="AP714" s="1" t="e">
        <f>_xlfn.XLOOKUP($L714,Pos!$A:$A,Pos!AF:AF,_xlfn.XLOOKUP($L714,#REF!,#REF!, ""), 0)</f>
        <v>#REF!</v>
      </c>
      <c r="AQ714" s="1" t="e">
        <f>_xlfn.XLOOKUP($L714,Pos!$A:$A,Pos!AG:AG,_xlfn.XLOOKUP($L714,#REF!,#REF!, ""), 0)</f>
        <v>#REF!</v>
      </c>
      <c r="AR714" s="1" t="e">
        <f>_xlfn.XLOOKUP($L714,Pos!$A:$A,Pos!AH:AH,_xlfn.XLOOKUP($L714,#REF!,#REF!, ""), 0)</f>
        <v>#REF!</v>
      </c>
      <c r="AS714" s="1" t="e">
        <f>_xlfn.XLOOKUP($L714,Pos!$A:$A,Pos!AI:AI,_xlfn.XLOOKUP($L714,#REF!,#REF!, ""), 0)</f>
        <v>#REF!</v>
      </c>
      <c r="AT714" s="1" t="e">
        <f>_xlfn.XLOOKUP($L714,Pos!$A:$A,Pos!AJ:AJ,_xlfn.XLOOKUP($L714,#REF!,#REF!, ""), 0)</f>
        <v>#REF!</v>
      </c>
      <c r="AU714" s="1" t="e">
        <f>_xlfn.XLOOKUP($L714,Pos!$A:$A,Pos!AK:AK,_xlfn.XLOOKUP($L714,#REF!,#REF!, ""), 0)</f>
        <v>#REF!</v>
      </c>
      <c r="AV714" s="1" t="e">
        <f>_xlfn.XLOOKUP($L714,Pos!$A:$A,Pos!AL:AL,_xlfn.XLOOKUP($L714,#REF!,#REF!, ""), 0)</f>
        <v>#REF!</v>
      </c>
      <c r="AW714" s="1" t="e">
        <f>_xlfn.XLOOKUP($L714,Pos!$A:$A,Pos!AM:AM,_xlfn.XLOOKUP($L714,#REF!,#REF!, ""), 0)</f>
        <v>#REF!</v>
      </c>
      <c r="AX714" s="1" t="e">
        <f>_xlfn.XLOOKUP($L714,Pos!$A:$A,Pos!AN:AN,_xlfn.XLOOKUP($L714,#REF!,#REF!, ""), 0)</f>
        <v>#REF!</v>
      </c>
      <c r="AY714" s="1" t="e">
        <f>_xlfn.XLOOKUP($L714,Pos!$A:$A,Pos!AO:AO,_xlfn.XLOOKUP($L714,#REF!,#REF!, ""), 0)</f>
        <v>#REF!</v>
      </c>
      <c r="AZ714" s="7" t="str">
        <f t="shared" si="210"/>
        <v>OUT</v>
      </c>
      <c r="BA714" s="1">
        <f>IF(OR(_xlfn.XLOOKUP(L714,Pos!B:B,Pos!L:L,FALSE)="ESG Reason",_xlfn.XLOOKUP(L714,Pos!B:B,Pos!L:L,FALSE)="Blacklisted"),1,0)</f>
        <v>0</v>
      </c>
      <c r="BC714" s="11">
        <v>8.6555548998437487E-11</v>
      </c>
      <c r="BD714" s="11">
        <f>_xlfn.XLOOKUP($L714,Pos!$B:$B,Pos!H:H,0, 0)</f>
        <v>0</v>
      </c>
      <c r="BE714" s="11">
        <f>_xlfn.XLOOKUP($L714,Pos!$B:$B,Pos!I:I,0, 0)</f>
        <v>2.713459417133857E-4</v>
      </c>
      <c r="BF714" s="18">
        <f t="shared" si="211"/>
        <v>2.713459417133857E-4</v>
      </c>
      <c r="BG714" s="1">
        <f t="shared" si="212"/>
        <v>2</v>
      </c>
      <c r="BH714" s="1">
        <f t="shared" si="213"/>
        <v>1</v>
      </c>
      <c r="BI714" s="18">
        <f t="shared" si="214"/>
        <v>8.6555548998437487E-11</v>
      </c>
      <c r="BJ714" s="3">
        <f t="shared" si="215"/>
        <v>0</v>
      </c>
      <c r="BK714" s="18">
        <f t="shared" si="216"/>
        <v>0</v>
      </c>
    </row>
    <row r="715" spans="3:63" x14ac:dyDescent="0.25">
      <c r="C715" s="3"/>
      <c r="D715" s="3"/>
      <c r="E715" s="3"/>
      <c r="F715" s="3"/>
      <c r="G715" s="51" t="s">
        <v>657</v>
      </c>
      <c r="H715" s="8" t="str">
        <f t="shared" si="206"/>
        <v>0%West Europe</v>
      </c>
      <c r="I715" s="11" cm="1">
        <f t="array" ref="I715">IF(
   AZ715 = "OUT", 0,IF(
   BD715 &gt;= LARGE(IF(ISNUMBER(BD:BD), BD:BD), 3),
   BE715 - 0.001,
   IF(BE715 &gt;=VLOOKUP(P715,mapping!$A:$B,2,FALSE), BE715,VLOOKUP(P715,mapping!$A$2:$B$8,2,FALSE))
))</f>
        <v>0</v>
      </c>
      <c r="J715" s="11" cm="1">
        <f t="array" ref="J715">IF(
    AZ715="OUT",0,IF(IF(
                      BD715&gt;=LARGE(IF(ISNUMBER(BD:BD),BD:BD),3),
                      BE715+0.001,
                      VLOOKUP(H715,mapping!$D:$E,2,FALSE)
                      )&gt;I715,
                   IF(
                      BD715&gt;=LARGE(IF(ISNUMBER(BD:BD),BD:BD),3),
                      BE715+0.001,
                      VLOOKUP(H715,mapping!$D:$E,2,FALSE)
                      ),
                   I715+0.002))</f>
        <v>0</v>
      </c>
      <c r="K715" s="8">
        <f t="shared" si="207"/>
        <v>2.7105759788817382E-4</v>
      </c>
      <c r="L715" s="1" t="str">
        <f>Pos!B694</f>
        <v>NL0000009165</v>
      </c>
      <c r="M715" s="1" t="str">
        <f>_xlfn.XLOOKUP($L715,Pos!B:B,Pos!D:D,, 0)</f>
        <v>Heineken NV</v>
      </c>
      <c r="N715" s="1" t="str">
        <f>_xlfn.XLOOKUP($L715,Pos!B:B,Pos!E:E,, 0)</f>
        <v>Food, Beverage &amp; Tobacco</v>
      </c>
      <c r="O715" s="1" t="str">
        <f t="shared" si="208"/>
        <v>Food, Beverage &amp; Tobacco_West Europe</v>
      </c>
      <c r="P715" s="1" t="str">
        <f>_xlfn.XLOOKUP($L715,Pos!B:B,Pos!F:F,, 0)</f>
        <v>West Europe</v>
      </c>
      <c r="Q715" s="1">
        <v>0</v>
      </c>
      <c r="R715" s="9">
        <f>_xlfn.XLOOKUP($L715,Pos!$B:$B,Pos!N:N,0, 0)</f>
        <v>3.83</v>
      </c>
      <c r="S715" s="9">
        <f>_xlfn.XLOOKUP($L715,Pos!$B:$B,Pos!O:O,0, 0)</f>
        <v>6.0656670000000004</v>
      </c>
      <c r="T715" s="9">
        <f>_xlfn.XLOOKUP($L715,Pos!$B:$B,Pos!P:P,0, 0)</f>
        <v>3.3250000000000002</v>
      </c>
      <c r="U715" s="9">
        <f>_xlfn.XLOOKUP($L715,Pos!$B:$B,Pos!Q:Q,0, 0)</f>
        <v>2.6</v>
      </c>
      <c r="V715" s="9">
        <f>_xlfn.XLOOKUP($L715,Pos!$B:$B,Pos!R:R,0, 0)</f>
        <v>4.0333329999999998</v>
      </c>
      <c r="W715" s="9">
        <f>_xlfn.XLOOKUP($L715,Pos!$B:$B,Pos!S:S,0, 0)</f>
        <v>3.3883329999999998</v>
      </c>
      <c r="X715" s="9" t="str">
        <f>_xlfn.XLOOKUP($L715,Pos!$B:$B,Pos!J:J,0, 0)</f>
        <v>Outperform</v>
      </c>
      <c r="Y715" s="1">
        <v>0</v>
      </c>
      <c r="Z715" s="1">
        <v>0</v>
      </c>
      <c r="AA715" s="1">
        <f t="shared" si="209"/>
        <v>0</v>
      </c>
      <c r="AB715" s="9">
        <f>_xlfn.XLOOKUP(L715,Pos!B:B,Pos!K:K,-1,0)</f>
        <v>5.4545454545454541</v>
      </c>
      <c r="AC715" s="1" t="e">
        <f>_xlfn.XLOOKUP($L715,Pos!$A:$A,Pos!S:S,_xlfn.XLOOKUP($L715,#REF!,#REF!, ""), 0)</f>
        <v>#REF!</v>
      </c>
      <c r="AD715" s="1" t="e">
        <f>_xlfn.XLOOKUP($L715,Pos!$A:$A,Pos!T:T,_xlfn.XLOOKUP($L715,#REF!,#REF!, ""), 0)</f>
        <v>#REF!</v>
      </c>
      <c r="AE715" s="1" t="e">
        <f>_xlfn.XLOOKUP($L715,Pos!$A:$A,Pos!U:U,_xlfn.XLOOKUP($L715,#REF!,#REF!, ""), 0)</f>
        <v>#REF!</v>
      </c>
      <c r="AF715" s="1" t="e">
        <f>_xlfn.XLOOKUP($L715,Pos!$A:$A,Pos!V:V,_xlfn.XLOOKUP($L715,#REF!,#REF!, ""), 0)</f>
        <v>#REF!</v>
      </c>
      <c r="AG715" s="1" t="e">
        <f>_xlfn.XLOOKUP($L715,Pos!$A:$A,Pos!W:W,_xlfn.XLOOKUP($L715,#REF!,#REF!, ""), 0)</f>
        <v>#REF!</v>
      </c>
      <c r="AH715" s="1" t="e">
        <f>_xlfn.XLOOKUP($L715,Pos!$A:$A,Pos!X:X,_xlfn.XLOOKUP($L715,#REF!,#REF!, ""), 0)</f>
        <v>#REF!</v>
      </c>
      <c r="AI715" s="1" t="e">
        <f>_xlfn.XLOOKUP($L715,Pos!$A:$A,Pos!Y:Y,_xlfn.XLOOKUP($L715,#REF!,#REF!, ""), 0)</f>
        <v>#REF!</v>
      </c>
      <c r="AJ715" s="1" t="e">
        <f>_xlfn.XLOOKUP($L715,Pos!$A:$A,Pos!Z:Z,_xlfn.XLOOKUP($L715,#REF!,#REF!, ""), 0)</f>
        <v>#REF!</v>
      </c>
      <c r="AK715" s="1" t="e">
        <f>_xlfn.XLOOKUP($L715,Pos!$A:$A,Pos!AA:AA,_xlfn.XLOOKUP($L715,#REF!,#REF!, ""), 0)</f>
        <v>#REF!</v>
      </c>
      <c r="AL715" s="1" t="e">
        <f>_xlfn.XLOOKUP($L715,Pos!$A:$A,Pos!AB:AB,_xlfn.XLOOKUP($L715,#REF!,#REF!, ""), 0)</f>
        <v>#REF!</v>
      </c>
      <c r="AM715" s="1" t="e">
        <f>_xlfn.XLOOKUP($L715,Pos!$A:$A,Pos!AC:AC,_xlfn.XLOOKUP($L715,#REF!,#REF!, ""), 0)</f>
        <v>#REF!</v>
      </c>
      <c r="AN715" s="1" t="e">
        <f>_xlfn.XLOOKUP($L715,Pos!$A:$A,Pos!AD:AD,_xlfn.XLOOKUP($L715,#REF!,#REF!, ""), 0)</f>
        <v>#REF!</v>
      </c>
      <c r="AO715" s="1" t="e">
        <f>_xlfn.XLOOKUP($L715,Pos!$A:$A,Pos!AE:AE,_xlfn.XLOOKUP($L715,#REF!,#REF!, ""), 0)</f>
        <v>#REF!</v>
      </c>
      <c r="AP715" s="1" t="e">
        <f>_xlfn.XLOOKUP($L715,Pos!$A:$A,Pos!AF:AF,_xlfn.XLOOKUP($L715,#REF!,#REF!, ""), 0)</f>
        <v>#REF!</v>
      </c>
      <c r="AQ715" s="1" t="e">
        <f>_xlfn.XLOOKUP($L715,Pos!$A:$A,Pos!AG:AG,_xlfn.XLOOKUP($L715,#REF!,#REF!, ""), 0)</f>
        <v>#REF!</v>
      </c>
      <c r="AR715" s="1" t="e">
        <f>_xlfn.XLOOKUP($L715,Pos!$A:$A,Pos!AH:AH,_xlfn.XLOOKUP($L715,#REF!,#REF!, ""), 0)</f>
        <v>#REF!</v>
      </c>
      <c r="AS715" s="1" t="e">
        <f>_xlfn.XLOOKUP($L715,Pos!$A:$A,Pos!AI:AI,_xlfn.XLOOKUP($L715,#REF!,#REF!, ""), 0)</f>
        <v>#REF!</v>
      </c>
      <c r="AT715" s="1" t="e">
        <f>_xlfn.XLOOKUP($L715,Pos!$A:$A,Pos!AJ:AJ,_xlfn.XLOOKUP($L715,#REF!,#REF!, ""), 0)</f>
        <v>#REF!</v>
      </c>
      <c r="AU715" s="1" t="e">
        <f>_xlfn.XLOOKUP($L715,Pos!$A:$A,Pos!AK:AK,_xlfn.XLOOKUP($L715,#REF!,#REF!, ""), 0)</f>
        <v>#REF!</v>
      </c>
      <c r="AV715" s="1" t="e">
        <f>_xlfn.XLOOKUP($L715,Pos!$A:$A,Pos!AL:AL,_xlfn.XLOOKUP($L715,#REF!,#REF!, ""), 0)</f>
        <v>#REF!</v>
      </c>
      <c r="AW715" s="1" t="e">
        <f>_xlfn.XLOOKUP($L715,Pos!$A:$A,Pos!AM:AM,_xlfn.XLOOKUP($L715,#REF!,#REF!, ""), 0)</f>
        <v>#REF!</v>
      </c>
      <c r="AX715" s="1" t="e">
        <f>_xlfn.XLOOKUP($L715,Pos!$A:$A,Pos!AN:AN,_xlfn.XLOOKUP($L715,#REF!,#REF!, ""), 0)</f>
        <v>#REF!</v>
      </c>
      <c r="AY715" s="1" t="e">
        <f>_xlfn.XLOOKUP($L715,Pos!$A:$A,Pos!AO:AO,_xlfn.XLOOKUP($L715,#REF!,#REF!, ""), 0)</f>
        <v>#REF!</v>
      </c>
      <c r="AZ715" s="7" t="str">
        <f t="shared" si="210"/>
        <v>OUT</v>
      </c>
      <c r="BA715" s="1">
        <f>IF(OR(_xlfn.XLOOKUP(L715,Pos!B:B,Pos!L:L,FALSE)="ESG Reason",_xlfn.XLOOKUP(L715,Pos!B:B,Pos!L:L,FALSE)="Blacklisted"),1,0)</f>
        <v>0</v>
      </c>
      <c r="BC715" s="11">
        <v>8.6677404614897793E-11</v>
      </c>
      <c r="BD715" s="11">
        <f>_xlfn.XLOOKUP($L715,Pos!$B:$B,Pos!H:H,0, 0)</f>
        <v>0</v>
      </c>
      <c r="BE715" s="11">
        <f>_xlfn.XLOOKUP($L715,Pos!$B:$B,Pos!I:I,0, 0)</f>
        <v>2.7105759788817382E-4</v>
      </c>
      <c r="BF715" s="18">
        <f t="shared" si="211"/>
        <v>2.7105759788817382E-4</v>
      </c>
      <c r="BG715" s="1">
        <f t="shared" si="212"/>
        <v>2</v>
      </c>
      <c r="BH715" s="1">
        <f t="shared" si="213"/>
        <v>8</v>
      </c>
      <c r="BI715" s="18">
        <f t="shared" si="214"/>
        <v>8.6677404614897793E-11</v>
      </c>
      <c r="BJ715" s="3">
        <f t="shared" si="215"/>
        <v>0</v>
      </c>
      <c r="BK715" s="18">
        <f t="shared" si="216"/>
        <v>0</v>
      </c>
    </row>
    <row r="716" spans="3:63" x14ac:dyDescent="0.25">
      <c r="C716" s="3"/>
      <c r="D716" s="3"/>
      <c r="E716" s="3"/>
      <c r="F716" s="3"/>
      <c r="G716" s="51" t="s">
        <v>664</v>
      </c>
      <c r="H716" s="8" t="str">
        <f t="shared" si="206"/>
        <v>0%West Europe</v>
      </c>
      <c r="I716" s="11" cm="1">
        <f t="array" ref="I716">IF(
   AZ716 = "OUT", 0,IF(
   BD716 &gt;= LARGE(IF(ISNUMBER(BD:BD), BD:BD), 3),
   BE716 - 0.001,
   IF(BE716 &gt;=VLOOKUP(P716,mapping!$A:$B,2,FALSE), BE716,VLOOKUP(P716,mapping!$A$2:$B$8,2,FALSE))
))</f>
        <v>0</v>
      </c>
      <c r="J716" s="11" cm="1">
        <f t="array" ref="J716">IF(
    AZ716="OUT",0,IF(IF(
                      BD716&gt;=LARGE(IF(ISNUMBER(BD:BD),BD:BD),3),
                      BE716+0.001,
                      VLOOKUP(H716,mapping!$D:$E,2,FALSE)
                      )&gt;I716,
                   IF(
                      BD716&gt;=LARGE(IF(ISNUMBER(BD:BD),BD:BD),3),
                      BE716+0.001,
                      VLOOKUP(H716,mapping!$D:$E,2,FALSE)
                      ),
                   I716+0.002))</f>
        <v>0</v>
      </c>
      <c r="K716" s="8">
        <f t="shared" si="207"/>
        <v>2.7093077861298519E-4</v>
      </c>
      <c r="L716" s="1" t="str">
        <f>Pos!B297</f>
        <v>FR0000045072</v>
      </c>
      <c r="M716" s="1" t="str">
        <f>_xlfn.XLOOKUP($L716,Pos!B:B,Pos!D:D,, 0)</f>
        <v>Credit Agricole SA</v>
      </c>
      <c r="N716" s="1" t="str">
        <f>_xlfn.XLOOKUP($L716,Pos!B:B,Pos!E:E,, 0)</f>
        <v>Banks</v>
      </c>
      <c r="O716" s="1" t="str">
        <f t="shared" si="208"/>
        <v>Banks_West Europe</v>
      </c>
      <c r="P716" s="1" t="str">
        <f>_xlfn.XLOOKUP($L716,Pos!B:B,Pos!F:F,, 0)</f>
        <v>West Europe</v>
      </c>
      <c r="Q716" s="1">
        <v>0</v>
      </c>
      <c r="R716" s="9">
        <f>_xlfn.XLOOKUP($L716,Pos!$B:$B,Pos!N:N,0, 0)</f>
        <v>6.85</v>
      </c>
      <c r="S716" s="9">
        <f>_xlfn.XLOOKUP($L716,Pos!$B:$B,Pos!O:O,0, 0)</f>
        <v>8.1174999999999997</v>
      </c>
      <c r="T716" s="9">
        <f>_xlfn.XLOOKUP($L716,Pos!$B:$B,Pos!P:P,0, 0)</f>
        <v>1.7749999999999999</v>
      </c>
      <c r="U716" s="9">
        <f>_xlfn.XLOOKUP($L716,Pos!$B:$B,Pos!Q:Q,0, 0)</f>
        <v>3.7</v>
      </c>
      <c r="V716" s="9">
        <f>_xlfn.XLOOKUP($L716,Pos!$B:$B,Pos!R:R,0, 0)</f>
        <v>5.4</v>
      </c>
      <c r="W716" s="9">
        <f>_xlfn.XLOOKUP($L716,Pos!$B:$B,Pos!S:S,0, 0)</f>
        <v>5.4633330000000004</v>
      </c>
      <c r="X716" s="9" t="str">
        <f>_xlfn.XLOOKUP($L716,Pos!$B:$B,Pos!J:J,0, 0)</f>
        <v>Outperform</v>
      </c>
      <c r="Y716" s="1">
        <v>0</v>
      </c>
      <c r="Z716" s="1">
        <v>0</v>
      </c>
      <c r="AA716" s="1">
        <f t="shared" si="209"/>
        <v>0</v>
      </c>
      <c r="AB716" s="9">
        <f>_xlfn.XLOOKUP(L716,Pos!B:B,Pos!K:K,-1,0)</f>
        <v>8.3333333333333339</v>
      </c>
      <c r="AC716" s="1" t="e">
        <f>_xlfn.XLOOKUP($L716,Pos!$A:$A,Pos!S:S,_xlfn.XLOOKUP($L716,#REF!,#REF!, ""), 0)</f>
        <v>#REF!</v>
      </c>
      <c r="AD716" s="1" t="e">
        <f>_xlfn.XLOOKUP($L716,Pos!$A:$A,Pos!T:T,_xlfn.XLOOKUP($L716,#REF!,#REF!, ""), 0)</f>
        <v>#REF!</v>
      </c>
      <c r="AE716" s="1" t="e">
        <f>_xlfn.XLOOKUP($L716,Pos!$A:$A,Pos!U:U,_xlfn.XLOOKUP($L716,#REF!,#REF!, ""), 0)</f>
        <v>#REF!</v>
      </c>
      <c r="AF716" s="1" t="e">
        <f>_xlfn.XLOOKUP($L716,Pos!$A:$A,Pos!V:V,_xlfn.XLOOKUP($L716,#REF!,#REF!, ""), 0)</f>
        <v>#REF!</v>
      </c>
      <c r="AG716" s="1" t="e">
        <f>_xlfn.XLOOKUP($L716,Pos!$A:$A,Pos!W:W,_xlfn.XLOOKUP($L716,#REF!,#REF!, ""), 0)</f>
        <v>#REF!</v>
      </c>
      <c r="AH716" s="1" t="e">
        <f>_xlfn.XLOOKUP($L716,Pos!$A:$A,Pos!X:X,_xlfn.XLOOKUP($L716,#REF!,#REF!, ""), 0)</f>
        <v>#REF!</v>
      </c>
      <c r="AI716" s="1" t="e">
        <f>_xlfn.XLOOKUP($L716,Pos!$A:$A,Pos!Y:Y,_xlfn.XLOOKUP($L716,#REF!,#REF!, ""), 0)</f>
        <v>#REF!</v>
      </c>
      <c r="AJ716" s="1" t="e">
        <f>_xlfn.XLOOKUP($L716,Pos!$A:$A,Pos!Z:Z,_xlfn.XLOOKUP($L716,#REF!,#REF!, ""), 0)</f>
        <v>#REF!</v>
      </c>
      <c r="AK716" s="1" t="e">
        <f>_xlfn.XLOOKUP($L716,Pos!$A:$A,Pos!AA:AA,_xlfn.XLOOKUP($L716,#REF!,#REF!, ""), 0)</f>
        <v>#REF!</v>
      </c>
      <c r="AL716" s="1" t="e">
        <f>_xlfn.XLOOKUP($L716,Pos!$A:$A,Pos!AB:AB,_xlfn.XLOOKUP($L716,#REF!,#REF!, ""), 0)</f>
        <v>#REF!</v>
      </c>
      <c r="AM716" s="1" t="e">
        <f>_xlfn.XLOOKUP($L716,Pos!$A:$A,Pos!AC:AC,_xlfn.XLOOKUP($L716,#REF!,#REF!, ""), 0)</f>
        <v>#REF!</v>
      </c>
      <c r="AN716" s="1" t="e">
        <f>_xlfn.XLOOKUP($L716,Pos!$A:$A,Pos!AD:AD,_xlfn.XLOOKUP($L716,#REF!,#REF!, ""), 0)</f>
        <v>#REF!</v>
      </c>
      <c r="AO716" s="1" t="e">
        <f>_xlfn.XLOOKUP($L716,Pos!$A:$A,Pos!AE:AE,_xlfn.XLOOKUP($L716,#REF!,#REF!, ""), 0)</f>
        <v>#REF!</v>
      </c>
      <c r="AP716" s="1" t="e">
        <f>_xlfn.XLOOKUP($L716,Pos!$A:$A,Pos!AF:AF,_xlfn.XLOOKUP($L716,#REF!,#REF!, ""), 0)</f>
        <v>#REF!</v>
      </c>
      <c r="AQ716" s="1" t="e">
        <f>_xlfn.XLOOKUP($L716,Pos!$A:$A,Pos!AG:AG,_xlfn.XLOOKUP($L716,#REF!,#REF!, ""), 0)</f>
        <v>#REF!</v>
      </c>
      <c r="AR716" s="1" t="e">
        <f>_xlfn.XLOOKUP($L716,Pos!$A:$A,Pos!AH:AH,_xlfn.XLOOKUP($L716,#REF!,#REF!, ""), 0)</f>
        <v>#REF!</v>
      </c>
      <c r="AS716" s="1" t="e">
        <f>_xlfn.XLOOKUP($L716,Pos!$A:$A,Pos!AI:AI,_xlfn.XLOOKUP($L716,#REF!,#REF!, ""), 0)</f>
        <v>#REF!</v>
      </c>
      <c r="AT716" s="1" t="e">
        <f>_xlfn.XLOOKUP($L716,Pos!$A:$A,Pos!AJ:AJ,_xlfn.XLOOKUP($L716,#REF!,#REF!, ""), 0)</f>
        <v>#REF!</v>
      </c>
      <c r="AU716" s="1" t="e">
        <f>_xlfn.XLOOKUP($L716,Pos!$A:$A,Pos!AK:AK,_xlfn.XLOOKUP($L716,#REF!,#REF!, ""), 0)</f>
        <v>#REF!</v>
      </c>
      <c r="AV716" s="1" t="e">
        <f>_xlfn.XLOOKUP($L716,Pos!$A:$A,Pos!AL:AL,_xlfn.XLOOKUP($L716,#REF!,#REF!, ""), 0)</f>
        <v>#REF!</v>
      </c>
      <c r="AW716" s="1" t="e">
        <f>_xlfn.XLOOKUP($L716,Pos!$A:$A,Pos!AM:AM,_xlfn.XLOOKUP($L716,#REF!,#REF!, ""), 0)</f>
        <v>#REF!</v>
      </c>
      <c r="AX716" s="1" t="e">
        <f>_xlfn.XLOOKUP($L716,Pos!$A:$A,Pos!AN:AN,_xlfn.XLOOKUP($L716,#REF!,#REF!, ""), 0)</f>
        <v>#REF!</v>
      </c>
      <c r="AY716" s="1" t="e">
        <f>_xlfn.XLOOKUP($L716,Pos!$A:$A,Pos!AO:AO,_xlfn.XLOOKUP($L716,#REF!,#REF!, ""), 0)</f>
        <v>#REF!</v>
      </c>
      <c r="AZ716" s="7" t="str">
        <f t="shared" si="210"/>
        <v>OUT</v>
      </c>
      <c r="BA716" s="1">
        <f>IF(OR(_xlfn.XLOOKUP(L716,Pos!B:B,Pos!L:L,FALSE)="ESG Reason",_xlfn.XLOOKUP(L716,Pos!B:B,Pos!L:L,FALSE)="Blacklisted"),1,0)</f>
        <v>0</v>
      </c>
      <c r="BC716" s="11">
        <v>1.2725784536927219E-10</v>
      </c>
      <c r="BD716" s="11">
        <f>_xlfn.XLOOKUP($L716,Pos!$B:$B,Pos!H:H,0, 0)</f>
        <v>0</v>
      </c>
      <c r="BE716" s="11">
        <f>_xlfn.XLOOKUP($L716,Pos!$B:$B,Pos!I:I,0, 0)</f>
        <v>2.7093077861298519E-4</v>
      </c>
      <c r="BF716" s="18">
        <f t="shared" si="211"/>
        <v>2.7093077861298519E-4</v>
      </c>
      <c r="BG716" s="1">
        <f t="shared" si="212"/>
        <v>2</v>
      </c>
      <c r="BH716" s="1">
        <f t="shared" si="213"/>
        <v>2</v>
      </c>
      <c r="BI716" s="18">
        <f t="shared" si="214"/>
        <v>1.2725784536927219E-10</v>
      </c>
      <c r="BJ716" s="3">
        <f t="shared" si="215"/>
        <v>0</v>
      </c>
      <c r="BK716" s="18">
        <f t="shared" si="216"/>
        <v>0</v>
      </c>
    </row>
    <row r="717" spans="3:63" x14ac:dyDescent="0.25">
      <c r="C717" s="3"/>
      <c r="D717" s="3"/>
      <c r="E717" s="3"/>
      <c r="F717" s="3"/>
      <c r="G717" s="51" t="s">
        <v>671</v>
      </c>
      <c r="H717" s="8" t="str">
        <f t="shared" si="206"/>
        <v>0%West Europe</v>
      </c>
      <c r="I717" s="11" cm="1">
        <f t="array" ref="I717">IF(
   AZ717 = "OUT", 0,IF(
   BD717 &gt;= LARGE(IF(ISNUMBER(BD:BD), BD:BD), 3),
   BE717 - 0.001,
   IF(BE717 &gt;=VLOOKUP(P717,mapping!$A:$B,2,FALSE), BE717,VLOOKUP(P717,mapping!$A$2:$B$8,2,FALSE))
))</f>
        <v>0</v>
      </c>
      <c r="J717" s="11" cm="1">
        <f t="array" ref="J717">IF(
    AZ717="OUT",0,IF(IF(
                      BD717&gt;=LARGE(IF(ISNUMBER(BD:BD),BD:BD),3),
                      BE717+0.001,
                      VLOOKUP(H717,mapping!$D:$E,2,FALSE)
                      )&gt;I717,
                   IF(
                      BD717&gt;=LARGE(IF(ISNUMBER(BD:BD),BD:BD),3),
                      BE717+0.001,
                      VLOOKUP(H717,mapping!$D:$E,2,FALSE)
                      ),
                   I717+0.002))</f>
        <v>0</v>
      </c>
      <c r="K717" s="8">
        <f t="shared" si="207"/>
        <v>2.6896007908749952E-4</v>
      </c>
      <c r="L717" s="1" t="str">
        <f>Pos!B346</f>
        <v>FR001400AJ45</v>
      </c>
      <c r="M717" s="1" t="str">
        <f>_xlfn.XLOOKUP($L717,Pos!B:B,Pos!D:D,, 0)</f>
        <v>Cie Generale des Etablissements Michelin SA</v>
      </c>
      <c r="N717" s="1" t="str">
        <f>_xlfn.XLOOKUP($L717,Pos!B:B,Pos!E:E,, 0)</f>
        <v>Auto &amp; Parts</v>
      </c>
      <c r="O717" s="1" t="str">
        <f t="shared" si="208"/>
        <v>Auto &amp; Parts_West Europe</v>
      </c>
      <c r="P717" s="1" t="str">
        <f>_xlfn.XLOOKUP($L717,Pos!B:B,Pos!F:F,, 0)</f>
        <v>West Europe</v>
      </c>
      <c r="Q717" s="1">
        <v>0</v>
      </c>
      <c r="R717" s="9">
        <f>_xlfn.XLOOKUP($L717,Pos!$B:$B,Pos!N:N,0, 0)</f>
        <v>5.98</v>
      </c>
      <c r="S717" s="9">
        <f>_xlfn.XLOOKUP($L717,Pos!$B:$B,Pos!O:O,0, 0)</f>
        <v>6.8460000000000001</v>
      </c>
      <c r="T717" s="9">
        <f>_xlfn.XLOOKUP($L717,Pos!$B:$B,Pos!P:P,0, 0)</f>
        <v>4.8250000000000002</v>
      </c>
      <c r="U717" s="9">
        <f>_xlfn.XLOOKUP($L717,Pos!$B:$B,Pos!Q:Q,0, 0)</f>
        <v>1</v>
      </c>
      <c r="V717" s="9">
        <f>_xlfn.XLOOKUP($L717,Pos!$B:$B,Pos!R:R,0, 0)</f>
        <v>8.6999999999999993</v>
      </c>
      <c r="W717" s="9">
        <f>_xlfn.XLOOKUP($L717,Pos!$B:$B,Pos!S:S,0, 0)</f>
        <v>3.2416670000000001</v>
      </c>
      <c r="X717" s="9" t="str">
        <f>_xlfn.XLOOKUP($L717,Pos!$B:$B,Pos!J:J,0, 0)</f>
        <v>Outperform</v>
      </c>
      <c r="Y717" s="1">
        <v>0</v>
      </c>
      <c r="Z717" s="1">
        <v>0</v>
      </c>
      <c r="AA717" s="1">
        <f t="shared" si="209"/>
        <v>0</v>
      </c>
      <c r="AB717" s="9">
        <f>_xlfn.XLOOKUP(L717,Pos!B:B,Pos!K:K,-1,0)</f>
        <v>2.7272727272727271</v>
      </c>
      <c r="AC717" s="1" t="e">
        <f>_xlfn.XLOOKUP($L717,Pos!$A:$A,Pos!S:S,_xlfn.XLOOKUP($L717,#REF!,#REF!, ""), 0)</f>
        <v>#REF!</v>
      </c>
      <c r="AD717" s="1" t="e">
        <f>_xlfn.XLOOKUP($L717,Pos!$A:$A,Pos!T:T,_xlfn.XLOOKUP($L717,#REF!,#REF!, ""), 0)</f>
        <v>#REF!</v>
      </c>
      <c r="AE717" s="1" t="e">
        <f>_xlfn.XLOOKUP($L717,Pos!$A:$A,Pos!U:U,_xlfn.XLOOKUP($L717,#REF!,#REF!, ""), 0)</f>
        <v>#REF!</v>
      </c>
      <c r="AF717" s="1" t="e">
        <f>_xlfn.XLOOKUP($L717,Pos!$A:$A,Pos!V:V,_xlfn.XLOOKUP($L717,#REF!,#REF!, ""), 0)</f>
        <v>#REF!</v>
      </c>
      <c r="AG717" s="1" t="e">
        <f>_xlfn.XLOOKUP($L717,Pos!$A:$A,Pos!W:W,_xlfn.XLOOKUP($L717,#REF!,#REF!, ""), 0)</f>
        <v>#REF!</v>
      </c>
      <c r="AH717" s="1" t="e">
        <f>_xlfn.XLOOKUP($L717,Pos!$A:$A,Pos!X:X,_xlfn.XLOOKUP($L717,#REF!,#REF!, ""), 0)</f>
        <v>#REF!</v>
      </c>
      <c r="AI717" s="1" t="e">
        <f>_xlfn.XLOOKUP($L717,Pos!$A:$A,Pos!Y:Y,_xlfn.XLOOKUP($L717,#REF!,#REF!, ""), 0)</f>
        <v>#REF!</v>
      </c>
      <c r="AJ717" s="1" t="e">
        <f>_xlfn.XLOOKUP($L717,Pos!$A:$A,Pos!Z:Z,_xlfn.XLOOKUP($L717,#REF!,#REF!, ""), 0)</f>
        <v>#REF!</v>
      </c>
      <c r="AK717" s="1" t="e">
        <f>_xlfn.XLOOKUP($L717,Pos!$A:$A,Pos!AA:AA,_xlfn.XLOOKUP($L717,#REF!,#REF!, ""), 0)</f>
        <v>#REF!</v>
      </c>
      <c r="AL717" s="1" t="e">
        <f>_xlfn.XLOOKUP($L717,Pos!$A:$A,Pos!AB:AB,_xlfn.XLOOKUP($L717,#REF!,#REF!, ""), 0)</f>
        <v>#REF!</v>
      </c>
      <c r="AM717" s="1" t="e">
        <f>_xlfn.XLOOKUP($L717,Pos!$A:$A,Pos!AC:AC,_xlfn.XLOOKUP($L717,#REF!,#REF!, ""), 0)</f>
        <v>#REF!</v>
      </c>
      <c r="AN717" s="1" t="e">
        <f>_xlfn.XLOOKUP($L717,Pos!$A:$A,Pos!AD:AD,_xlfn.XLOOKUP($L717,#REF!,#REF!, ""), 0)</f>
        <v>#REF!</v>
      </c>
      <c r="AO717" s="1" t="e">
        <f>_xlfn.XLOOKUP($L717,Pos!$A:$A,Pos!AE:AE,_xlfn.XLOOKUP($L717,#REF!,#REF!, ""), 0)</f>
        <v>#REF!</v>
      </c>
      <c r="AP717" s="1" t="e">
        <f>_xlfn.XLOOKUP($L717,Pos!$A:$A,Pos!AF:AF,_xlfn.XLOOKUP($L717,#REF!,#REF!, ""), 0)</f>
        <v>#REF!</v>
      </c>
      <c r="AQ717" s="1" t="e">
        <f>_xlfn.XLOOKUP($L717,Pos!$A:$A,Pos!AG:AG,_xlfn.XLOOKUP($L717,#REF!,#REF!, ""), 0)</f>
        <v>#REF!</v>
      </c>
      <c r="AR717" s="1" t="e">
        <f>_xlfn.XLOOKUP($L717,Pos!$A:$A,Pos!AH:AH,_xlfn.XLOOKUP($L717,#REF!,#REF!, ""), 0)</f>
        <v>#REF!</v>
      </c>
      <c r="AS717" s="1" t="e">
        <f>_xlfn.XLOOKUP($L717,Pos!$A:$A,Pos!AI:AI,_xlfn.XLOOKUP($L717,#REF!,#REF!, ""), 0)</f>
        <v>#REF!</v>
      </c>
      <c r="AT717" s="1" t="e">
        <f>_xlfn.XLOOKUP($L717,Pos!$A:$A,Pos!AJ:AJ,_xlfn.XLOOKUP($L717,#REF!,#REF!, ""), 0)</f>
        <v>#REF!</v>
      </c>
      <c r="AU717" s="1" t="e">
        <f>_xlfn.XLOOKUP($L717,Pos!$A:$A,Pos!AK:AK,_xlfn.XLOOKUP($L717,#REF!,#REF!, ""), 0)</f>
        <v>#REF!</v>
      </c>
      <c r="AV717" s="1" t="e">
        <f>_xlfn.XLOOKUP($L717,Pos!$A:$A,Pos!AL:AL,_xlfn.XLOOKUP($L717,#REF!,#REF!, ""), 0)</f>
        <v>#REF!</v>
      </c>
      <c r="AW717" s="1" t="e">
        <f>_xlfn.XLOOKUP($L717,Pos!$A:$A,Pos!AM:AM,_xlfn.XLOOKUP($L717,#REF!,#REF!, ""), 0)</f>
        <v>#REF!</v>
      </c>
      <c r="AX717" s="1" t="e">
        <f>_xlfn.XLOOKUP($L717,Pos!$A:$A,Pos!AN:AN,_xlfn.XLOOKUP($L717,#REF!,#REF!, ""), 0)</f>
        <v>#REF!</v>
      </c>
      <c r="AY717" s="1" t="e">
        <f>_xlfn.XLOOKUP($L717,Pos!$A:$A,Pos!AO:AO,_xlfn.XLOOKUP($L717,#REF!,#REF!, ""), 0)</f>
        <v>#REF!</v>
      </c>
      <c r="AZ717" s="7" t="str">
        <f t="shared" si="210"/>
        <v>OUT</v>
      </c>
      <c r="BA717" s="1">
        <f>IF(OR(_xlfn.XLOOKUP(L717,Pos!B:B,Pos!L:L,FALSE)="ESG Reason",_xlfn.XLOOKUP(L717,Pos!B:B,Pos!L:L,FALSE)="Blacklisted"),1,0)</f>
        <v>0</v>
      </c>
      <c r="BC717" s="11">
        <v>8.6555548998437952E-11</v>
      </c>
      <c r="BD717" s="11">
        <f>_xlfn.XLOOKUP($L717,Pos!$B:$B,Pos!H:H,0, 0)</f>
        <v>0</v>
      </c>
      <c r="BE717" s="11">
        <f>_xlfn.XLOOKUP($L717,Pos!$B:$B,Pos!I:I,0, 0)</f>
        <v>2.6896007908749952E-4</v>
      </c>
      <c r="BF717" s="18">
        <f t="shared" si="211"/>
        <v>2.6896007908749952E-4</v>
      </c>
      <c r="BG717" s="1">
        <f t="shared" si="212"/>
        <v>2</v>
      </c>
      <c r="BH717" s="1">
        <f t="shared" si="213"/>
        <v>1</v>
      </c>
      <c r="BI717" s="18">
        <f t="shared" si="214"/>
        <v>8.6555548998437952E-11</v>
      </c>
      <c r="BJ717" s="3">
        <f t="shared" si="215"/>
        <v>0</v>
      </c>
      <c r="BK717" s="18">
        <f t="shared" si="216"/>
        <v>0</v>
      </c>
    </row>
    <row r="718" spans="3:63" x14ac:dyDescent="0.25">
      <c r="C718" s="3"/>
      <c r="D718" s="3"/>
      <c r="E718" s="3"/>
      <c r="F718" s="3"/>
      <c r="G718" s="51" t="s">
        <v>679</v>
      </c>
      <c r="H718" s="8" t="str">
        <f t="shared" si="206"/>
        <v>0%Others</v>
      </c>
      <c r="I718" s="11" cm="1">
        <f t="array" ref="I718">IF(
   AZ718 = "OUT", 0,IF(
   BD718 &gt;= LARGE(IF(ISNUMBER(BD:BD), BD:BD), 3),
   BE718 - 0.001,
   IF(BE718 &gt;=VLOOKUP(P718,mapping!$A:$B,2,FALSE), BE718,VLOOKUP(P718,mapping!$A$2:$B$8,2,FALSE))
))</f>
        <v>0</v>
      </c>
      <c r="J718" s="11" cm="1">
        <f t="array" ref="J718">IF(
    AZ718="OUT",0,IF(IF(
                      BD718&gt;=LARGE(IF(ISNUMBER(BD:BD),BD:BD),3),
                      BE718+0.001,
                      VLOOKUP(H718,mapping!$D:$E,2,FALSE)
                      )&gt;I718,
                   IF(
                      BD718&gt;=LARGE(IF(ISNUMBER(BD:BD),BD:BD),3),
                      BE718+0.001,
                      VLOOKUP(H718,mapping!$D:$E,2,FALSE)
                      ),
                   I718+0.002))</f>
        <v>0</v>
      </c>
      <c r="K718" s="8">
        <f t="shared" si="207"/>
        <v>2.6855821800886558E-4</v>
      </c>
      <c r="L718" s="1" t="str">
        <f>Pos!B599</f>
        <v>JP3546800008</v>
      </c>
      <c r="M718" s="1" t="str">
        <f>_xlfn.XLOOKUP($L718,Pos!B:B,Pos!D:D,, 0)</f>
        <v>Terumo Corporation</v>
      </c>
      <c r="N718" s="1" t="str">
        <f>_xlfn.XLOOKUP($L718,Pos!B:B,Pos!E:E,, 0)</f>
        <v>Health Care</v>
      </c>
      <c r="O718" s="1" t="str">
        <f t="shared" si="208"/>
        <v>Health Care_Others</v>
      </c>
      <c r="P718" s="1" t="str">
        <f>_xlfn.XLOOKUP($L718,Pos!B:B,Pos!F:F,, 0)</f>
        <v>Others</v>
      </c>
      <c r="Q718" s="1">
        <v>0</v>
      </c>
      <c r="R718" s="9">
        <f>_xlfn.XLOOKUP($L718,Pos!$B:$B,Pos!N:N,0, 0)</f>
        <v>6.25</v>
      </c>
      <c r="S718" s="9">
        <f>_xlfn.XLOOKUP($L718,Pos!$B:$B,Pos!O:O,0, 0)</f>
        <v>5.1885000000000003</v>
      </c>
      <c r="T718" s="9">
        <f>_xlfn.XLOOKUP($L718,Pos!$B:$B,Pos!P:P,0, 0)</f>
        <v>5.9249999999999998</v>
      </c>
      <c r="U718" s="9">
        <f>_xlfn.XLOOKUP($L718,Pos!$B:$B,Pos!Q:Q,0, 0)</f>
        <v>0.8</v>
      </c>
      <c r="V718" s="9">
        <f>_xlfn.XLOOKUP($L718,Pos!$B:$B,Pos!R:R,0, 0)</f>
        <v>8.5333330000000007</v>
      </c>
      <c r="W718" s="9">
        <f>_xlfn.XLOOKUP($L718,Pos!$B:$B,Pos!S:S,0, 0)</f>
        <v>5.6166669999999996</v>
      </c>
      <c r="X718" s="9" t="str">
        <f>_xlfn.XLOOKUP($L718,Pos!$B:$B,Pos!J:J,0, 0)</f>
        <v>Outperform</v>
      </c>
      <c r="Y718" s="1">
        <v>0</v>
      </c>
      <c r="Z718" s="1">
        <v>0</v>
      </c>
      <c r="AA718" s="1">
        <f t="shared" si="209"/>
        <v>0</v>
      </c>
      <c r="AB718" s="9">
        <f>_xlfn.XLOOKUP(L718,Pos!B:B,Pos!K:K,-1,0)</f>
        <v>2.2222222222222219</v>
      </c>
      <c r="AC718" s="1" t="e">
        <f>_xlfn.XLOOKUP($L718,Pos!$A:$A,Pos!S:S,_xlfn.XLOOKUP($L718,#REF!,#REF!, ""), 0)</f>
        <v>#REF!</v>
      </c>
      <c r="AD718" s="1" t="e">
        <f>_xlfn.XLOOKUP($L718,Pos!$A:$A,Pos!T:T,_xlfn.XLOOKUP($L718,#REF!,#REF!, ""), 0)</f>
        <v>#REF!</v>
      </c>
      <c r="AE718" s="1" t="e">
        <f>_xlfn.XLOOKUP($L718,Pos!$A:$A,Pos!U:U,_xlfn.XLOOKUP($L718,#REF!,#REF!, ""), 0)</f>
        <v>#REF!</v>
      </c>
      <c r="AF718" s="1" t="e">
        <f>_xlfn.XLOOKUP($L718,Pos!$A:$A,Pos!V:V,_xlfn.XLOOKUP($L718,#REF!,#REF!, ""), 0)</f>
        <v>#REF!</v>
      </c>
      <c r="AG718" s="1" t="e">
        <f>_xlfn.XLOOKUP($L718,Pos!$A:$A,Pos!W:W,_xlfn.XLOOKUP($L718,#REF!,#REF!, ""), 0)</f>
        <v>#REF!</v>
      </c>
      <c r="AH718" s="1" t="e">
        <f>_xlfn.XLOOKUP($L718,Pos!$A:$A,Pos!X:X,_xlfn.XLOOKUP($L718,#REF!,#REF!, ""), 0)</f>
        <v>#REF!</v>
      </c>
      <c r="AI718" s="1" t="e">
        <f>_xlfn.XLOOKUP($L718,Pos!$A:$A,Pos!Y:Y,_xlfn.XLOOKUP($L718,#REF!,#REF!, ""), 0)</f>
        <v>#REF!</v>
      </c>
      <c r="AJ718" s="1" t="e">
        <f>_xlfn.XLOOKUP($L718,Pos!$A:$A,Pos!Z:Z,_xlfn.XLOOKUP($L718,#REF!,#REF!, ""), 0)</f>
        <v>#REF!</v>
      </c>
      <c r="AK718" s="1" t="e">
        <f>_xlfn.XLOOKUP($L718,Pos!$A:$A,Pos!AA:AA,_xlfn.XLOOKUP($L718,#REF!,#REF!, ""), 0)</f>
        <v>#REF!</v>
      </c>
      <c r="AL718" s="1" t="e">
        <f>_xlfn.XLOOKUP($L718,Pos!$A:$A,Pos!AB:AB,_xlfn.XLOOKUP($L718,#REF!,#REF!, ""), 0)</f>
        <v>#REF!</v>
      </c>
      <c r="AM718" s="1" t="e">
        <f>_xlfn.XLOOKUP($L718,Pos!$A:$A,Pos!AC:AC,_xlfn.XLOOKUP($L718,#REF!,#REF!, ""), 0)</f>
        <v>#REF!</v>
      </c>
      <c r="AN718" s="1" t="e">
        <f>_xlfn.XLOOKUP($L718,Pos!$A:$A,Pos!AD:AD,_xlfn.XLOOKUP($L718,#REF!,#REF!, ""), 0)</f>
        <v>#REF!</v>
      </c>
      <c r="AO718" s="1" t="e">
        <f>_xlfn.XLOOKUP($L718,Pos!$A:$A,Pos!AE:AE,_xlfn.XLOOKUP($L718,#REF!,#REF!, ""), 0)</f>
        <v>#REF!</v>
      </c>
      <c r="AP718" s="1" t="e">
        <f>_xlfn.XLOOKUP($L718,Pos!$A:$A,Pos!AF:AF,_xlfn.XLOOKUP($L718,#REF!,#REF!, ""), 0)</f>
        <v>#REF!</v>
      </c>
      <c r="AQ718" s="1" t="e">
        <f>_xlfn.XLOOKUP($L718,Pos!$A:$A,Pos!AG:AG,_xlfn.XLOOKUP($L718,#REF!,#REF!, ""), 0)</f>
        <v>#REF!</v>
      </c>
      <c r="AR718" s="1" t="e">
        <f>_xlfn.XLOOKUP($L718,Pos!$A:$A,Pos!AH:AH,_xlfn.XLOOKUP($L718,#REF!,#REF!, ""), 0)</f>
        <v>#REF!</v>
      </c>
      <c r="AS718" s="1" t="e">
        <f>_xlfn.XLOOKUP($L718,Pos!$A:$A,Pos!AI:AI,_xlfn.XLOOKUP($L718,#REF!,#REF!, ""), 0)</f>
        <v>#REF!</v>
      </c>
      <c r="AT718" s="1" t="e">
        <f>_xlfn.XLOOKUP($L718,Pos!$A:$A,Pos!AJ:AJ,_xlfn.XLOOKUP($L718,#REF!,#REF!, ""), 0)</f>
        <v>#REF!</v>
      </c>
      <c r="AU718" s="1" t="e">
        <f>_xlfn.XLOOKUP($L718,Pos!$A:$A,Pos!AK:AK,_xlfn.XLOOKUP($L718,#REF!,#REF!, ""), 0)</f>
        <v>#REF!</v>
      </c>
      <c r="AV718" s="1" t="e">
        <f>_xlfn.XLOOKUP($L718,Pos!$A:$A,Pos!AL:AL,_xlfn.XLOOKUP($L718,#REF!,#REF!, ""), 0)</f>
        <v>#REF!</v>
      </c>
      <c r="AW718" s="1" t="e">
        <f>_xlfn.XLOOKUP($L718,Pos!$A:$A,Pos!AM:AM,_xlfn.XLOOKUP($L718,#REF!,#REF!, ""), 0)</f>
        <v>#REF!</v>
      </c>
      <c r="AX718" s="1" t="e">
        <f>_xlfn.XLOOKUP($L718,Pos!$A:$A,Pos!AN:AN,_xlfn.XLOOKUP($L718,#REF!,#REF!, ""), 0)</f>
        <v>#REF!</v>
      </c>
      <c r="AY718" s="1" t="e">
        <f>_xlfn.XLOOKUP($L718,Pos!$A:$A,Pos!AO:AO,_xlfn.XLOOKUP($L718,#REF!,#REF!, ""), 0)</f>
        <v>#REF!</v>
      </c>
      <c r="AZ718" s="7" t="str">
        <f t="shared" si="210"/>
        <v>OUT</v>
      </c>
      <c r="BA718" s="1">
        <f>IF(OR(_xlfn.XLOOKUP(L718,Pos!B:B,Pos!L:L,FALSE)="ESG Reason",_xlfn.XLOOKUP(L718,Pos!B:B,Pos!L:L,FALSE)="Blacklisted"),1,0)</f>
        <v>0</v>
      </c>
      <c r="BC718" s="11">
        <v>9.1540825851851513E-11</v>
      </c>
      <c r="BD718" s="11">
        <f>_xlfn.XLOOKUP($L718,Pos!$B:$B,Pos!H:H,0, 0)</f>
        <v>0</v>
      </c>
      <c r="BE718" s="11">
        <f>_xlfn.XLOOKUP($L718,Pos!$B:$B,Pos!I:I,0, 0)</f>
        <v>2.6855821800886558E-4</v>
      </c>
      <c r="BF718" s="18">
        <f t="shared" si="211"/>
        <v>2.6855821800886558E-4</v>
      </c>
      <c r="BG718" s="1">
        <f t="shared" si="212"/>
        <v>3</v>
      </c>
      <c r="BH718" s="1">
        <f t="shared" si="213"/>
        <v>47</v>
      </c>
      <c r="BI718" s="18">
        <f t="shared" si="214"/>
        <v>9.1540825851851513E-11</v>
      </c>
      <c r="BJ718" s="3">
        <f t="shared" si="215"/>
        <v>0</v>
      </c>
      <c r="BK718" s="18">
        <f t="shared" si="216"/>
        <v>0</v>
      </c>
    </row>
    <row r="719" spans="3:63" x14ac:dyDescent="0.25">
      <c r="C719" s="3"/>
      <c r="D719" s="3"/>
      <c r="E719" s="3"/>
      <c r="F719" s="3"/>
      <c r="G719" s="51" t="s">
        <v>680</v>
      </c>
      <c r="H719" s="8" t="str">
        <f t="shared" si="206"/>
        <v>0%North America</v>
      </c>
      <c r="I719" s="11" cm="1">
        <f t="array" ref="I719">IF(
   AZ719 = "OUT", 0,IF(
   BD719 &gt;= LARGE(IF(ISNUMBER(BD:BD), BD:BD), 3),
   BE719 - 0.001,
   IF(BE719 &gt;=VLOOKUP(P719,mapping!$A:$B,2,FALSE), BE719,VLOOKUP(P719,mapping!$A$2:$B$8,2,FALSE))
))</f>
        <v>0</v>
      </c>
      <c r="J719" s="11" cm="1">
        <f t="array" ref="J719">IF(
    AZ719="OUT",0,IF(IF(
                      BD719&gt;=LARGE(IF(ISNUMBER(BD:BD),BD:BD),3),
                      BE719+0.001,
                      VLOOKUP(H719,mapping!$D:$E,2,FALSE)
                      )&gt;I719,
                   IF(
                      BD719&gt;=LARGE(IF(ISNUMBER(BD:BD),BD:BD),3),
                      BE719+0.001,
                      VLOOKUP(H719,mapping!$D:$E,2,FALSE)
                      ),
                   I719+0.002))</f>
        <v>0</v>
      </c>
      <c r="K719" s="8">
        <f t="shared" si="207"/>
        <v>2.6847970607588208E-4</v>
      </c>
      <c r="L719" s="1" t="str">
        <f>Pos!B1128</f>
        <v>US62944T1051</v>
      </c>
      <c r="M719" s="1" t="str">
        <f>_xlfn.XLOOKUP($L719,Pos!B:B,Pos!D:D,, 0)</f>
        <v>NVR, Inc.</v>
      </c>
      <c r="N719" s="1" t="str">
        <f>_xlfn.XLOOKUP($L719,Pos!B:B,Pos!E:E,, 0)</f>
        <v>Personal &amp; Household Goods</v>
      </c>
      <c r="O719" s="1" t="str">
        <f t="shared" si="208"/>
        <v>Personal &amp; Household Goods_North America</v>
      </c>
      <c r="P719" s="1" t="str">
        <f>_xlfn.XLOOKUP($L719,Pos!B:B,Pos!F:F,, 0)</f>
        <v>North America</v>
      </c>
      <c r="Q719" s="1">
        <v>0</v>
      </c>
      <c r="R719" s="9">
        <f>_xlfn.XLOOKUP($L719,Pos!$B:$B,Pos!N:N,0, 0)</f>
        <v>0</v>
      </c>
      <c r="S719" s="9">
        <f>_xlfn.XLOOKUP($L719,Pos!$B:$B,Pos!O:O,0, 0)</f>
        <v>6.0540000000000003</v>
      </c>
      <c r="T719" s="9">
        <f>_xlfn.XLOOKUP($L719,Pos!$B:$B,Pos!P:P,0, 0)</f>
        <v>7.3250000000000002</v>
      </c>
      <c r="U719" s="9">
        <f>_xlfn.XLOOKUP($L719,Pos!$B:$B,Pos!Q:Q,0, 0)</f>
        <v>1.2</v>
      </c>
      <c r="V719" s="9">
        <f>_xlfn.XLOOKUP($L719,Pos!$B:$B,Pos!R:R,0, 0)</f>
        <v>8.033334</v>
      </c>
      <c r="W719" s="9">
        <f>_xlfn.XLOOKUP($L719,Pos!$B:$B,Pos!S:S,0, 0)</f>
        <v>2.69</v>
      </c>
      <c r="X719" s="9" t="str">
        <f>_xlfn.XLOOKUP($L719,Pos!$B:$B,Pos!J:J,0, 0)</f>
        <v>Hold</v>
      </c>
      <c r="Y719" s="1">
        <v>0</v>
      </c>
      <c r="Z719" s="1">
        <v>0</v>
      </c>
      <c r="AA719" s="1">
        <f t="shared" si="209"/>
        <v>0</v>
      </c>
      <c r="AB719" s="9">
        <f>_xlfn.XLOOKUP(L719,Pos!B:B,Pos!K:K,-1,0)</f>
        <v>2.1428571428571428</v>
      </c>
      <c r="AC719" s="1" t="e">
        <f>_xlfn.XLOOKUP($L719,Pos!$A:$A,Pos!S:S,_xlfn.XLOOKUP($L719,#REF!,#REF!, ""), 0)</f>
        <v>#REF!</v>
      </c>
      <c r="AD719" s="1" t="e">
        <f>_xlfn.XLOOKUP($L719,Pos!$A:$A,Pos!T:T,_xlfn.XLOOKUP($L719,#REF!,#REF!, ""), 0)</f>
        <v>#REF!</v>
      </c>
      <c r="AE719" s="1" t="e">
        <f>_xlfn.XLOOKUP($L719,Pos!$A:$A,Pos!U:U,_xlfn.XLOOKUP($L719,#REF!,#REF!, ""), 0)</f>
        <v>#REF!</v>
      </c>
      <c r="AF719" s="1" t="e">
        <f>_xlfn.XLOOKUP($L719,Pos!$A:$A,Pos!V:V,_xlfn.XLOOKUP($L719,#REF!,#REF!, ""), 0)</f>
        <v>#REF!</v>
      </c>
      <c r="AG719" s="1" t="e">
        <f>_xlfn.XLOOKUP($L719,Pos!$A:$A,Pos!W:W,_xlfn.XLOOKUP($L719,#REF!,#REF!, ""), 0)</f>
        <v>#REF!</v>
      </c>
      <c r="AH719" s="1" t="e">
        <f>_xlfn.XLOOKUP($L719,Pos!$A:$A,Pos!X:X,_xlfn.XLOOKUP($L719,#REF!,#REF!, ""), 0)</f>
        <v>#REF!</v>
      </c>
      <c r="AI719" s="1" t="e">
        <f>_xlfn.XLOOKUP($L719,Pos!$A:$A,Pos!Y:Y,_xlfn.XLOOKUP($L719,#REF!,#REF!, ""), 0)</f>
        <v>#REF!</v>
      </c>
      <c r="AJ719" s="1" t="e">
        <f>_xlfn.XLOOKUP($L719,Pos!$A:$A,Pos!Z:Z,_xlfn.XLOOKUP($L719,#REF!,#REF!, ""), 0)</f>
        <v>#REF!</v>
      </c>
      <c r="AK719" s="1" t="e">
        <f>_xlfn.XLOOKUP($L719,Pos!$A:$A,Pos!AA:AA,_xlfn.XLOOKUP($L719,#REF!,#REF!, ""), 0)</f>
        <v>#REF!</v>
      </c>
      <c r="AL719" s="1" t="e">
        <f>_xlfn.XLOOKUP($L719,Pos!$A:$A,Pos!AB:AB,_xlfn.XLOOKUP($L719,#REF!,#REF!, ""), 0)</f>
        <v>#REF!</v>
      </c>
      <c r="AM719" s="1" t="e">
        <f>_xlfn.XLOOKUP($L719,Pos!$A:$A,Pos!AC:AC,_xlfn.XLOOKUP($L719,#REF!,#REF!, ""), 0)</f>
        <v>#REF!</v>
      </c>
      <c r="AN719" s="1" t="e">
        <f>_xlfn.XLOOKUP($L719,Pos!$A:$A,Pos!AD:AD,_xlfn.XLOOKUP($L719,#REF!,#REF!, ""), 0)</f>
        <v>#REF!</v>
      </c>
      <c r="AO719" s="1" t="e">
        <f>_xlfn.XLOOKUP($L719,Pos!$A:$A,Pos!AE:AE,_xlfn.XLOOKUP($L719,#REF!,#REF!, ""), 0)</f>
        <v>#REF!</v>
      </c>
      <c r="AP719" s="1" t="e">
        <f>_xlfn.XLOOKUP($L719,Pos!$A:$A,Pos!AF:AF,_xlfn.XLOOKUP($L719,#REF!,#REF!, ""), 0)</f>
        <v>#REF!</v>
      </c>
      <c r="AQ719" s="1" t="e">
        <f>_xlfn.XLOOKUP($L719,Pos!$A:$A,Pos!AG:AG,_xlfn.XLOOKUP($L719,#REF!,#REF!, ""), 0)</f>
        <v>#REF!</v>
      </c>
      <c r="AR719" s="1" t="e">
        <f>_xlfn.XLOOKUP($L719,Pos!$A:$A,Pos!AH:AH,_xlfn.XLOOKUP($L719,#REF!,#REF!, ""), 0)</f>
        <v>#REF!</v>
      </c>
      <c r="AS719" s="1" t="e">
        <f>_xlfn.XLOOKUP($L719,Pos!$A:$A,Pos!AI:AI,_xlfn.XLOOKUP($L719,#REF!,#REF!, ""), 0)</f>
        <v>#REF!</v>
      </c>
      <c r="AT719" s="1" t="e">
        <f>_xlfn.XLOOKUP($L719,Pos!$A:$A,Pos!AJ:AJ,_xlfn.XLOOKUP($L719,#REF!,#REF!, ""), 0)</f>
        <v>#REF!</v>
      </c>
      <c r="AU719" s="1" t="e">
        <f>_xlfn.XLOOKUP($L719,Pos!$A:$A,Pos!AK:AK,_xlfn.XLOOKUP($L719,#REF!,#REF!, ""), 0)</f>
        <v>#REF!</v>
      </c>
      <c r="AV719" s="1" t="e">
        <f>_xlfn.XLOOKUP($L719,Pos!$A:$A,Pos!AL:AL,_xlfn.XLOOKUP($L719,#REF!,#REF!, ""), 0)</f>
        <v>#REF!</v>
      </c>
      <c r="AW719" s="1" t="e">
        <f>_xlfn.XLOOKUP($L719,Pos!$A:$A,Pos!AM:AM,_xlfn.XLOOKUP($L719,#REF!,#REF!, ""), 0)</f>
        <v>#REF!</v>
      </c>
      <c r="AX719" s="1" t="e">
        <f>_xlfn.XLOOKUP($L719,Pos!$A:$A,Pos!AN:AN,_xlfn.XLOOKUP($L719,#REF!,#REF!, ""), 0)</f>
        <v>#REF!</v>
      </c>
      <c r="AY719" s="1" t="e">
        <f>_xlfn.XLOOKUP($L719,Pos!$A:$A,Pos!AO:AO,_xlfn.XLOOKUP($L719,#REF!,#REF!, ""), 0)</f>
        <v>#REF!</v>
      </c>
      <c r="AZ719" s="7" t="str">
        <f t="shared" si="210"/>
        <v>OUT</v>
      </c>
      <c r="BA719" s="1">
        <f>IF(OR(_xlfn.XLOOKUP(L719,Pos!B:B,Pos!L:L,FALSE)="ESG Reason",_xlfn.XLOOKUP(L719,Pos!B:B,Pos!L:L,FALSE)="Blacklisted"),1,0)</f>
        <v>1</v>
      </c>
      <c r="BC719" s="11">
        <v>9.2701377179542422E-11</v>
      </c>
      <c r="BD719" s="11">
        <f>_xlfn.XLOOKUP($L719,Pos!$B:$B,Pos!H:H,0, 0)</f>
        <v>0</v>
      </c>
      <c r="BE719" s="11">
        <f>_xlfn.XLOOKUP($L719,Pos!$B:$B,Pos!I:I,0, 0)</f>
        <v>2.6847970607588208E-4</v>
      </c>
      <c r="BF719" s="18">
        <f t="shared" si="211"/>
        <v>2.6847970607588208E-4</v>
      </c>
      <c r="BG719" s="1">
        <f t="shared" si="212"/>
        <v>1</v>
      </c>
      <c r="BH719" s="1">
        <f t="shared" si="213"/>
        <v>32</v>
      </c>
      <c r="BI719" s="18">
        <f t="shared" si="214"/>
        <v>9.2701377179542422E-11</v>
      </c>
      <c r="BJ719" s="3">
        <f t="shared" si="215"/>
        <v>0</v>
      </c>
      <c r="BK719" s="18">
        <f t="shared" si="216"/>
        <v>0</v>
      </c>
    </row>
    <row r="720" spans="3:63" x14ac:dyDescent="0.25">
      <c r="C720" s="3"/>
      <c r="D720" s="3"/>
      <c r="E720" s="3"/>
      <c r="F720" s="3"/>
      <c r="G720" s="51" t="s">
        <v>666</v>
      </c>
      <c r="H720" s="8" t="str">
        <f t="shared" si="206"/>
        <v>0%West Europe</v>
      </c>
      <c r="I720" s="11" cm="1">
        <f t="array" ref="I720">IF(
   AZ720 = "OUT", 0,IF(
   BD720 &gt;= LARGE(IF(ISNUMBER(BD:BD), BD:BD), 3),
   BE720 - 0.001,
   IF(BE720 &gt;=VLOOKUP(P720,mapping!$A:$B,2,FALSE), BE720,VLOOKUP(P720,mapping!$A$2:$B$8,2,FALSE))
))</f>
        <v>0</v>
      </c>
      <c r="J720" s="11" cm="1">
        <f t="array" ref="J720">IF(
    AZ720="OUT",0,IF(IF(
                      BD720&gt;=LARGE(IF(ISNUMBER(BD:BD),BD:BD),3),
                      BE720+0.001,
                      VLOOKUP(H720,mapping!$D:$E,2,FALSE)
                      )&gt;I720,
                   IF(
                      BD720&gt;=LARGE(IF(ISNUMBER(BD:BD),BD:BD),3),
                      BE720+0.001,
                      VLOOKUP(H720,mapping!$D:$E,2,FALSE)
                      ),
                   I720+0.002))</f>
        <v>0</v>
      </c>
      <c r="K720" s="8">
        <f t="shared" si="207"/>
        <v>2.6843489926572087E-4</v>
      </c>
      <c r="L720" s="1" t="str">
        <f>Pos!B695</f>
        <v>NL0000009538</v>
      </c>
      <c r="M720" s="1" t="str">
        <f>_xlfn.XLOOKUP($L720,Pos!B:B,Pos!D:D,, 0)</f>
        <v>Koninklijke Philips N.V.</v>
      </c>
      <c r="N720" s="1" t="str">
        <f>_xlfn.XLOOKUP($L720,Pos!B:B,Pos!E:E,, 0)</f>
        <v>Health Care</v>
      </c>
      <c r="O720" s="1" t="str">
        <f t="shared" si="208"/>
        <v>Health Care_West Europe</v>
      </c>
      <c r="P720" s="1" t="str">
        <f>_xlfn.XLOOKUP($L720,Pos!B:B,Pos!F:F,, 0)</f>
        <v>West Europe</v>
      </c>
      <c r="Q720" s="1">
        <v>0</v>
      </c>
      <c r="R720" s="9">
        <f>_xlfn.XLOOKUP($L720,Pos!$B:$B,Pos!N:N,0, 0)</f>
        <v>5.17</v>
      </c>
      <c r="S720" s="9">
        <f>_xlfn.XLOOKUP($L720,Pos!$B:$B,Pos!O:O,0, 0)</f>
        <v>6.5162500000000003</v>
      </c>
      <c r="T720" s="9">
        <f>_xlfn.XLOOKUP($L720,Pos!$B:$B,Pos!P:P,0, 0)</f>
        <v>2.5750000000000002</v>
      </c>
      <c r="U720" s="9">
        <f>_xlfn.XLOOKUP($L720,Pos!$B:$B,Pos!Q:Q,0, 0)</f>
        <v>5.2</v>
      </c>
      <c r="V720" s="9">
        <f>_xlfn.XLOOKUP($L720,Pos!$B:$B,Pos!R:R,0, 0)</f>
        <v>7.5666669999999998</v>
      </c>
      <c r="W720" s="9">
        <f>_xlfn.XLOOKUP($L720,Pos!$B:$B,Pos!S:S,0, 0)</f>
        <v>2.605</v>
      </c>
      <c r="X720" s="9" t="str">
        <f>_xlfn.XLOOKUP($L720,Pos!$B:$B,Pos!J:J,0, 0)</f>
        <v>Outperform</v>
      </c>
      <c r="Y720" s="1">
        <v>0</v>
      </c>
      <c r="Z720" s="1">
        <v>0</v>
      </c>
      <c r="AA720" s="1">
        <f t="shared" si="209"/>
        <v>0</v>
      </c>
      <c r="AB720" s="9">
        <f>_xlfn.XLOOKUP(L720,Pos!B:B,Pos!K:K,-1,0)</f>
        <v>7.2972972972972974</v>
      </c>
      <c r="AC720" s="1" t="e">
        <f>_xlfn.XLOOKUP($L720,Pos!$A:$A,Pos!S:S,_xlfn.XLOOKUP($L720,#REF!,#REF!, ""), 0)</f>
        <v>#REF!</v>
      </c>
      <c r="AD720" s="1" t="e">
        <f>_xlfn.XLOOKUP($L720,Pos!$A:$A,Pos!T:T,_xlfn.XLOOKUP($L720,#REF!,#REF!, ""), 0)</f>
        <v>#REF!</v>
      </c>
      <c r="AE720" s="1" t="e">
        <f>_xlfn.XLOOKUP($L720,Pos!$A:$A,Pos!U:U,_xlfn.XLOOKUP($L720,#REF!,#REF!, ""), 0)</f>
        <v>#REF!</v>
      </c>
      <c r="AF720" s="1" t="e">
        <f>_xlfn.XLOOKUP($L720,Pos!$A:$A,Pos!V:V,_xlfn.XLOOKUP($L720,#REF!,#REF!, ""), 0)</f>
        <v>#REF!</v>
      </c>
      <c r="AG720" s="1" t="e">
        <f>_xlfn.XLOOKUP($L720,Pos!$A:$A,Pos!W:W,_xlfn.XLOOKUP($L720,#REF!,#REF!, ""), 0)</f>
        <v>#REF!</v>
      </c>
      <c r="AH720" s="1" t="e">
        <f>_xlfn.XLOOKUP($L720,Pos!$A:$A,Pos!X:X,_xlfn.XLOOKUP($L720,#REF!,#REF!, ""), 0)</f>
        <v>#REF!</v>
      </c>
      <c r="AI720" s="1" t="e">
        <f>_xlfn.XLOOKUP($L720,Pos!$A:$A,Pos!Y:Y,_xlfn.XLOOKUP($L720,#REF!,#REF!, ""), 0)</f>
        <v>#REF!</v>
      </c>
      <c r="AJ720" s="1" t="e">
        <f>_xlfn.XLOOKUP($L720,Pos!$A:$A,Pos!Z:Z,_xlfn.XLOOKUP($L720,#REF!,#REF!, ""), 0)</f>
        <v>#REF!</v>
      </c>
      <c r="AK720" s="1" t="e">
        <f>_xlfn.XLOOKUP($L720,Pos!$A:$A,Pos!AA:AA,_xlfn.XLOOKUP($L720,#REF!,#REF!, ""), 0)</f>
        <v>#REF!</v>
      </c>
      <c r="AL720" s="1" t="e">
        <f>_xlfn.XLOOKUP($L720,Pos!$A:$A,Pos!AB:AB,_xlfn.XLOOKUP($L720,#REF!,#REF!, ""), 0)</f>
        <v>#REF!</v>
      </c>
      <c r="AM720" s="1" t="e">
        <f>_xlfn.XLOOKUP($L720,Pos!$A:$A,Pos!AC:AC,_xlfn.XLOOKUP($L720,#REF!,#REF!, ""), 0)</f>
        <v>#REF!</v>
      </c>
      <c r="AN720" s="1" t="e">
        <f>_xlfn.XLOOKUP($L720,Pos!$A:$A,Pos!AD:AD,_xlfn.XLOOKUP($L720,#REF!,#REF!, ""), 0)</f>
        <v>#REF!</v>
      </c>
      <c r="AO720" s="1" t="e">
        <f>_xlfn.XLOOKUP($L720,Pos!$A:$A,Pos!AE:AE,_xlfn.XLOOKUP($L720,#REF!,#REF!, ""), 0)</f>
        <v>#REF!</v>
      </c>
      <c r="AP720" s="1" t="e">
        <f>_xlfn.XLOOKUP($L720,Pos!$A:$A,Pos!AF:AF,_xlfn.XLOOKUP($L720,#REF!,#REF!, ""), 0)</f>
        <v>#REF!</v>
      </c>
      <c r="AQ720" s="1" t="e">
        <f>_xlfn.XLOOKUP($L720,Pos!$A:$A,Pos!AG:AG,_xlfn.XLOOKUP($L720,#REF!,#REF!, ""), 0)</f>
        <v>#REF!</v>
      </c>
      <c r="AR720" s="1" t="e">
        <f>_xlfn.XLOOKUP($L720,Pos!$A:$A,Pos!AH:AH,_xlfn.XLOOKUP($L720,#REF!,#REF!, ""), 0)</f>
        <v>#REF!</v>
      </c>
      <c r="AS720" s="1" t="e">
        <f>_xlfn.XLOOKUP($L720,Pos!$A:$A,Pos!AI:AI,_xlfn.XLOOKUP($L720,#REF!,#REF!, ""), 0)</f>
        <v>#REF!</v>
      </c>
      <c r="AT720" s="1" t="e">
        <f>_xlfn.XLOOKUP($L720,Pos!$A:$A,Pos!AJ:AJ,_xlfn.XLOOKUP($L720,#REF!,#REF!, ""), 0)</f>
        <v>#REF!</v>
      </c>
      <c r="AU720" s="1" t="e">
        <f>_xlfn.XLOOKUP($L720,Pos!$A:$A,Pos!AK:AK,_xlfn.XLOOKUP($L720,#REF!,#REF!, ""), 0)</f>
        <v>#REF!</v>
      </c>
      <c r="AV720" s="1" t="e">
        <f>_xlfn.XLOOKUP($L720,Pos!$A:$A,Pos!AL:AL,_xlfn.XLOOKUP($L720,#REF!,#REF!, ""), 0)</f>
        <v>#REF!</v>
      </c>
      <c r="AW720" s="1" t="e">
        <f>_xlfn.XLOOKUP($L720,Pos!$A:$A,Pos!AM:AM,_xlfn.XLOOKUP($L720,#REF!,#REF!, ""), 0)</f>
        <v>#REF!</v>
      </c>
      <c r="AX720" s="1" t="e">
        <f>_xlfn.XLOOKUP($L720,Pos!$A:$A,Pos!AN:AN,_xlfn.XLOOKUP($L720,#REF!,#REF!, ""), 0)</f>
        <v>#REF!</v>
      </c>
      <c r="AY720" s="1" t="e">
        <f>_xlfn.XLOOKUP($L720,Pos!$A:$A,Pos!AO:AO,_xlfn.XLOOKUP($L720,#REF!,#REF!, ""), 0)</f>
        <v>#REF!</v>
      </c>
      <c r="AZ720" s="7" t="str">
        <f t="shared" si="210"/>
        <v>OUT</v>
      </c>
      <c r="BA720" s="1">
        <f>IF(OR(_xlfn.XLOOKUP(L720,Pos!B:B,Pos!L:L,FALSE)="ESG Reason",_xlfn.XLOOKUP(L720,Pos!B:B,Pos!L:L,FALSE)="Blacklisted"),1,0)</f>
        <v>0</v>
      </c>
      <c r="BC720" s="11">
        <v>8.6140575269855372E-11</v>
      </c>
      <c r="BD720" s="11">
        <f>_xlfn.XLOOKUP($L720,Pos!$B:$B,Pos!H:H,0, 0)</f>
        <v>0</v>
      </c>
      <c r="BE720" s="11">
        <f>_xlfn.XLOOKUP($L720,Pos!$B:$B,Pos!I:I,0, 0)</f>
        <v>2.6843489926572087E-4</v>
      </c>
      <c r="BF720" s="18">
        <f t="shared" si="211"/>
        <v>2.6843489926572087E-4</v>
      </c>
      <c r="BG720" s="1">
        <f t="shared" si="212"/>
        <v>2</v>
      </c>
      <c r="BH720" s="1">
        <f t="shared" si="213"/>
        <v>9</v>
      </c>
      <c r="BI720" s="18">
        <f t="shared" si="214"/>
        <v>8.6140575269855372E-11</v>
      </c>
      <c r="BJ720" s="3">
        <f t="shared" si="215"/>
        <v>0</v>
      </c>
      <c r="BK720" s="18">
        <f t="shared" si="216"/>
        <v>0</v>
      </c>
    </row>
    <row r="721" spans="3:63" x14ac:dyDescent="0.25">
      <c r="C721" s="3"/>
      <c r="D721" s="3"/>
      <c r="E721" s="3"/>
      <c r="F721" s="3"/>
      <c r="G721" s="51" t="s">
        <v>669</v>
      </c>
      <c r="H721" s="8" t="str">
        <f t="shared" si="206"/>
        <v>0%West Europe</v>
      </c>
      <c r="I721" s="11" cm="1">
        <f t="array" ref="I721">IF(
   AZ721 = "OUT", 0,IF(
   BD721 &gt;= LARGE(IF(ISNUMBER(BD:BD), BD:BD), 3),
   BE721 - 0.001,
   IF(BE721 &gt;=VLOOKUP(P721,mapping!$A:$B,2,FALSE), BE721,VLOOKUP(P721,mapping!$A$2:$B$8,2,FALSE))
))</f>
        <v>0</v>
      </c>
      <c r="J721" s="11" cm="1">
        <f t="array" ref="J721">IF(
    AZ721="OUT",0,IF(IF(
                      BD721&gt;=LARGE(IF(ISNUMBER(BD:BD),BD:BD),3),
                      BE721+0.001,
                      VLOOKUP(H721,mapping!$D:$E,2,FALSE)
                      )&gt;I721,
                   IF(
                      BD721&gt;=LARGE(IF(ISNUMBER(BD:BD),BD:BD),3),
                      BE721+0.001,
                      VLOOKUP(H721,mapping!$D:$E,2,FALSE)
                      ),
                   I721+0.002))</f>
        <v>0</v>
      </c>
      <c r="K721" s="8">
        <f t="shared" si="207"/>
        <v>2.6779920264655789E-4</v>
      </c>
      <c r="L721" s="1" t="str">
        <f>Pos!B255</f>
        <v>DK0060336014</v>
      </c>
      <c r="M721" s="1" t="str">
        <f>_xlfn.XLOOKUP($L721,Pos!B:B,Pos!D:D,, 0)</f>
        <v>Novonesis A/S Class B</v>
      </c>
      <c r="N721" s="1" t="str">
        <f>_xlfn.XLOOKUP($L721,Pos!B:B,Pos!E:E,, 0)</f>
        <v>Health Care</v>
      </c>
      <c r="O721" s="1" t="str">
        <f t="shared" si="208"/>
        <v>Health Care_West Europe</v>
      </c>
      <c r="P721" s="1" t="str">
        <f>_xlfn.XLOOKUP($L721,Pos!B:B,Pos!F:F,, 0)</f>
        <v>West Europe</v>
      </c>
      <c r="Q721" s="1">
        <v>0</v>
      </c>
      <c r="R721" s="9">
        <f>_xlfn.XLOOKUP($L721,Pos!$B:$B,Pos!N:N,0, 0)</f>
        <v>5.82</v>
      </c>
      <c r="S721" s="9">
        <f>_xlfn.XLOOKUP($L721,Pos!$B:$B,Pos!O:O,0, 0)</f>
        <v>2.3690000000000002</v>
      </c>
      <c r="T721" s="9">
        <f>_xlfn.XLOOKUP($L721,Pos!$B:$B,Pos!P:P,0, 0)</f>
        <v>3</v>
      </c>
      <c r="U721" s="9">
        <f>_xlfn.XLOOKUP($L721,Pos!$B:$B,Pos!Q:Q,0, 0)</f>
        <v>3.2</v>
      </c>
      <c r="V721" s="9">
        <f>_xlfn.XLOOKUP($L721,Pos!$B:$B,Pos!R:R,0, 0)</f>
        <v>8.1666659999999993</v>
      </c>
      <c r="W721" s="9">
        <f>_xlfn.XLOOKUP($L721,Pos!$B:$B,Pos!S:S,0, 0)</f>
        <v>6.948334</v>
      </c>
      <c r="X721" s="9" t="str">
        <f>_xlfn.XLOOKUP($L721,Pos!$B:$B,Pos!J:J,0, 0)</f>
        <v>Outperform</v>
      </c>
      <c r="Y721" s="1">
        <v>0</v>
      </c>
      <c r="Z721" s="1">
        <v>0</v>
      </c>
      <c r="AA721" s="1">
        <f t="shared" si="209"/>
        <v>0</v>
      </c>
      <c r="AB721" s="9">
        <f>_xlfn.XLOOKUP(L721,Pos!B:B,Pos!K:K,-1,0)</f>
        <v>3.243243243243243</v>
      </c>
      <c r="AC721" s="1" t="e">
        <f>_xlfn.XLOOKUP($L721,Pos!$A:$A,Pos!S:S,_xlfn.XLOOKUP($L721,#REF!,#REF!, ""), 0)</f>
        <v>#REF!</v>
      </c>
      <c r="AD721" s="1" t="e">
        <f>_xlfn.XLOOKUP($L721,Pos!$A:$A,Pos!T:T,_xlfn.XLOOKUP($L721,#REF!,#REF!, ""), 0)</f>
        <v>#REF!</v>
      </c>
      <c r="AE721" s="1" t="e">
        <f>_xlfn.XLOOKUP($L721,Pos!$A:$A,Pos!U:U,_xlfn.XLOOKUP($L721,#REF!,#REF!, ""), 0)</f>
        <v>#REF!</v>
      </c>
      <c r="AF721" s="1" t="e">
        <f>_xlfn.XLOOKUP($L721,Pos!$A:$A,Pos!V:V,_xlfn.XLOOKUP($L721,#REF!,#REF!, ""), 0)</f>
        <v>#REF!</v>
      </c>
      <c r="AG721" s="1" t="e">
        <f>_xlfn.XLOOKUP($L721,Pos!$A:$A,Pos!W:W,_xlfn.XLOOKUP($L721,#REF!,#REF!, ""), 0)</f>
        <v>#REF!</v>
      </c>
      <c r="AH721" s="1" t="e">
        <f>_xlfn.XLOOKUP($L721,Pos!$A:$A,Pos!X:X,_xlfn.XLOOKUP($L721,#REF!,#REF!, ""), 0)</f>
        <v>#REF!</v>
      </c>
      <c r="AI721" s="1" t="e">
        <f>_xlfn.XLOOKUP($L721,Pos!$A:$A,Pos!Y:Y,_xlfn.XLOOKUP($L721,#REF!,#REF!, ""), 0)</f>
        <v>#REF!</v>
      </c>
      <c r="AJ721" s="1" t="e">
        <f>_xlfn.XLOOKUP($L721,Pos!$A:$A,Pos!Z:Z,_xlfn.XLOOKUP($L721,#REF!,#REF!, ""), 0)</f>
        <v>#REF!</v>
      </c>
      <c r="AK721" s="1" t="e">
        <f>_xlfn.XLOOKUP($L721,Pos!$A:$A,Pos!AA:AA,_xlfn.XLOOKUP($L721,#REF!,#REF!, ""), 0)</f>
        <v>#REF!</v>
      </c>
      <c r="AL721" s="1" t="e">
        <f>_xlfn.XLOOKUP($L721,Pos!$A:$A,Pos!AB:AB,_xlfn.XLOOKUP($L721,#REF!,#REF!, ""), 0)</f>
        <v>#REF!</v>
      </c>
      <c r="AM721" s="1" t="e">
        <f>_xlfn.XLOOKUP($L721,Pos!$A:$A,Pos!AC:AC,_xlfn.XLOOKUP($L721,#REF!,#REF!, ""), 0)</f>
        <v>#REF!</v>
      </c>
      <c r="AN721" s="1" t="e">
        <f>_xlfn.XLOOKUP($L721,Pos!$A:$A,Pos!AD:AD,_xlfn.XLOOKUP($L721,#REF!,#REF!, ""), 0)</f>
        <v>#REF!</v>
      </c>
      <c r="AO721" s="1" t="e">
        <f>_xlfn.XLOOKUP($L721,Pos!$A:$A,Pos!AE:AE,_xlfn.XLOOKUP($L721,#REF!,#REF!, ""), 0)</f>
        <v>#REF!</v>
      </c>
      <c r="AP721" s="1" t="e">
        <f>_xlfn.XLOOKUP($L721,Pos!$A:$A,Pos!AF:AF,_xlfn.XLOOKUP($L721,#REF!,#REF!, ""), 0)</f>
        <v>#REF!</v>
      </c>
      <c r="AQ721" s="1" t="e">
        <f>_xlfn.XLOOKUP($L721,Pos!$A:$A,Pos!AG:AG,_xlfn.XLOOKUP($L721,#REF!,#REF!, ""), 0)</f>
        <v>#REF!</v>
      </c>
      <c r="AR721" s="1" t="e">
        <f>_xlfn.XLOOKUP($L721,Pos!$A:$A,Pos!AH:AH,_xlfn.XLOOKUP($L721,#REF!,#REF!, ""), 0)</f>
        <v>#REF!</v>
      </c>
      <c r="AS721" s="1" t="e">
        <f>_xlfn.XLOOKUP($L721,Pos!$A:$A,Pos!AI:AI,_xlfn.XLOOKUP($L721,#REF!,#REF!, ""), 0)</f>
        <v>#REF!</v>
      </c>
      <c r="AT721" s="1" t="e">
        <f>_xlfn.XLOOKUP($L721,Pos!$A:$A,Pos!AJ:AJ,_xlfn.XLOOKUP($L721,#REF!,#REF!, ""), 0)</f>
        <v>#REF!</v>
      </c>
      <c r="AU721" s="1" t="e">
        <f>_xlfn.XLOOKUP($L721,Pos!$A:$A,Pos!AK:AK,_xlfn.XLOOKUP($L721,#REF!,#REF!, ""), 0)</f>
        <v>#REF!</v>
      </c>
      <c r="AV721" s="1" t="e">
        <f>_xlfn.XLOOKUP($L721,Pos!$A:$A,Pos!AL:AL,_xlfn.XLOOKUP($L721,#REF!,#REF!, ""), 0)</f>
        <v>#REF!</v>
      </c>
      <c r="AW721" s="1" t="e">
        <f>_xlfn.XLOOKUP($L721,Pos!$A:$A,Pos!AM:AM,_xlfn.XLOOKUP($L721,#REF!,#REF!, ""), 0)</f>
        <v>#REF!</v>
      </c>
      <c r="AX721" s="1" t="e">
        <f>_xlfn.XLOOKUP($L721,Pos!$A:$A,Pos!AN:AN,_xlfn.XLOOKUP($L721,#REF!,#REF!, ""), 0)</f>
        <v>#REF!</v>
      </c>
      <c r="AY721" s="1" t="e">
        <f>_xlfn.XLOOKUP($L721,Pos!$A:$A,Pos!AO:AO,_xlfn.XLOOKUP($L721,#REF!,#REF!, ""), 0)</f>
        <v>#REF!</v>
      </c>
      <c r="AZ721" s="7" t="str">
        <f t="shared" si="210"/>
        <v>OUT</v>
      </c>
      <c r="BA721" s="1">
        <f>IF(OR(_xlfn.XLOOKUP(L721,Pos!B:B,Pos!L:L,FALSE)="ESG Reason",_xlfn.XLOOKUP(L721,Pos!B:B,Pos!L:L,FALSE)="Blacklisted"),1,0)</f>
        <v>0</v>
      </c>
      <c r="BC721" s="11">
        <v>8.6140575269856367E-11</v>
      </c>
      <c r="BD721" s="11">
        <f>_xlfn.XLOOKUP($L721,Pos!$B:$B,Pos!H:H,0, 0)</f>
        <v>0</v>
      </c>
      <c r="BE721" s="11">
        <f>_xlfn.XLOOKUP($L721,Pos!$B:$B,Pos!I:I,0, 0)</f>
        <v>2.6779920264655789E-4</v>
      </c>
      <c r="BF721" s="18">
        <f t="shared" si="211"/>
        <v>2.6779920264655789E-4</v>
      </c>
      <c r="BG721" s="1">
        <f t="shared" si="212"/>
        <v>2</v>
      </c>
      <c r="BH721" s="1">
        <f t="shared" si="213"/>
        <v>9</v>
      </c>
      <c r="BI721" s="18">
        <f t="shared" si="214"/>
        <v>8.6140575269856367E-11</v>
      </c>
      <c r="BJ721" s="3">
        <f t="shared" si="215"/>
        <v>0</v>
      </c>
      <c r="BK721" s="18">
        <f t="shared" si="216"/>
        <v>0</v>
      </c>
    </row>
    <row r="722" spans="3:63" x14ac:dyDescent="0.25">
      <c r="C722" s="3"/>
      <c r="D722" s="3"/>
      <c r="E722" s="3"/>
      <c r="F722" s="3"/>
      <c r="G722" s="51" t="s">
        <v>668</v>
      </c>
      <c r="H722" s="8" t="str">
        <f t="shared" si="206"/>
        <v>0%North America</v>
      </c>
      <c r="I722" s="11" cm="1">
        <f t="array" ref="I722">IF(
   AZ722 = "OUT", 0,IF(
   BD722 &gt;= LARGE(IF(ISNUMBER(BD:BD), BD:BD), 3),
   BE722 - 0.001,
   IF(BE722 &gt;=VLOOKUP(P722,mapping!$A:$B,2,FALSE), BE722,VLOOKUP(P722,mapping!$A$2:$B$8,2,FALSE))
))</f>
        <v>0</v>
      </c>
      <c r="J722" s="11" cm="1">
        <f t="array" ref="J722">IF(
    AZ722="OUT",0,IF(IF(
                      BD722&gt;=LARGE(IF(ISNUMBER(BD:BD),BD:BD),3),
                      BE722+0.001,
                      VLOOKUP(H722,mapping!$D:$E,2,FALSE)
                      )&gt;I722,
                   IF(
                      BD722&gt;=LARGE(IF(ISNUMBER(BD:BD),BD:BD),3),
                      BE722+0.001,
                      VLOOKUP(H722,mapping!$D:$E,2,FALSE)
                      ),
                   I722+0.002))</f>
        <v>0</v>
      </c>
      <c r="K722" s="8">
        <f t="shared" si="207"/>
        <v>2.6779750238813658E-4</v>
      </c>
      <c r="L722" s="1" t="str">
        <f>Pos!B1087</f>
        <v>US5184391044</v>
      </c>
      <c r="M722" s="1" t="str">
        <f>_xlfn.XLOOKUP($L722,Pos!B:B,Pos!D:D,, 0)</f>
        <v>Estee Lauder Companies Inc. Class A</v>
      </c>
      <c r="N722" s="1" t="str">
        <f>_xlfn.XLOOKUP($L722,Pos!B:B,Pos!E:E,, 0)</f>
        <v>Personal &amp; Household Goods</v>
      </c>
      <c r="O722" s="1" t="str">
        <f t="shared" si="208"/>
        <v>Personal &amp; Household Goods_North America</v>
      </c>
      <c r="P722" s="1" t="str">
        <f>_xlfn.XLOOKUP($L722,Pos!B:B,Pos!F:F,, 0)</f>
        <v>North America</v>
      </c>
      <c r="Q722" s="1">
        <v>0</v>
      </c>
      <c r="R722" s="9">
        <f>_xlfn.XLOOKUP($L722,Pos!$B:$B,Pos!N:N,0, 0)</f>
        <v>4.46</v>
      </c>
      <c r="S722" s="9">
        <f>_xlfn.XLOOKUP($L722,Pos!$B:$B,Pos!O:O,0, 0)</f>
        <v>3.2633329999999998</v>
      </c>
      <c r="T722" s="9">
        <f>_xlfn.XLOOKUP($L722,Pos!$B:$B,Pos!P:P,0, 0)</f>
        <v>2.25</v>
      </c>
      <c r="U722" s="9">
        <f>_xlfn.XLOOKUP($L722,Pos!$B:$B,Pos!Q:Q,0, 0)</f>
        <v>9.1999999999999993</v>
      </c>
      <c r="V722" s="9">
        <f>_xlfn.XLOOKUP($L722,Pos!$B:$B,Pos!R:R,0, 0)</f>
        <v>1.6</v>
      </c>
      <c r="W722" s="9">
        <f>_xlfn.XLOOKUP($L722,Pos!$B:$B,Pos!S:S,0, 0)</f>
        <v>3.3533330000000001</v>
      </c>
      <c r="X722" s="9" t="str">
        <f>_xlfn.XLOOKUP($L722,Pos!$B:$B,Pos!J:J,0, 0)</f>
        <v>Outperform</v>
      </c>
      <c r="Y722" s="1">
        <v>0</v>
      </c>
      <c r="Z722" s="1">
        <v>0</v>
      </c>
      <c r="AA722" s="1">
        <f t="shared" si="209"/>
        <v>0</v>
      </c>
      <c r="AB722" s="9">
        <f>_xlfn.XLOOKUP(L722,Pos!B:B,Pos!K:K,-1,0)</f>
        <v>7.1428571428571432</v>
      </c>
      <c r="AC722" s="1" t="e">
        <f>_xlfn.XLOOKUP($L722,Pos!$A:$A,Pos!S:S,_xlfn.XLOOKUP($L722,#REF!,#REF!, ""), 0)</f>
        <v>#REF!</v>
      </c>
      <c r="AD722" s="1" t="e">
        <f>_xlfn.XLOOKUP($L722,Pos!$A:$A,Pos!T:T,_xlfn.XLOOKUP($L722,#REF!,#REF!, ""), 0)</f>
        <v>#REF!</v>
      </c>
      <c r="AE722" s="1" t="e">
        <f>_xlfn.XLOOKUP($L722,Pos!$A:$A,Pos!U:U,_xlfn.XLOOKUP($L722,#REF!,#REF!, ""), 0)</f>
        <v>#REF!</v>
      </c>
      <c r="AF722" s="1" t="e">
        <f>_xlfn.XLOOKUP($L722,Pos!$A:$A,Pos!V:V,_xlfn.XLOOKUP($L722,#REF!,#REF!, ""), 0)</f>
        <v>#REF!</v>
      </c>
      <c r="AG722" s="1" t="e">
        <f>_xlfn.XLOOKUP($L722,Pos!$A:$A,Pos!W:W,_xlfn.XLOOKUP($L722,#REF!,#REF!, ""), 0)</f>
        <v>#REF!</v>
      </c>
      <c r="AH722" s="1" t="e">
        <f>_xlfn.XLOOKUP($L722,Pos!$A:$A,Pos!X:X,_xlfn.XLOOKUP($L722,#REF!,#REF!, ""), 0)</f>
        <v>#REF!</v>
      </c>
      <c r="AI722" s="1" t="e">
        <f>_xlfn.XLOOKUP($L722,Pos!$A:$A,Pos!Y:Y,_xlfn.XLOOKUP($L722,#REF!,#REF!, ""), 0)</f>
        <v>#REF!</v>
      </c>
      <c r="AJ722" s="1" t="e">
        <f>_xlfn.XLOOKUP($L722,Pos!$A:$A,Pos!Z:Z,_xlfn.XLOOKUP($L722,#REF!,#REF!, ""), 0)</f>
        <v>#REF!</v>
      </c>
      <c r="AK722" s="1" t="e">
        <f>_xlfn.XLOOKUP($L722,Pos!$A:$A,Pos!AA:AA,_xlfn.XLOOKUP($L722,#REF!,#REF!, ""), 0)</f>
        <v>#REF!</v>
      </c>
      <c r="AL722" s="1" t="e">
        <f>_xlfn.XLOOKUP($L722,Pos!$A:$A,Pos!AB:AB,_xlfn.XLOOKUP($L722,#REF!,#REF!, ""), 0)</f>
        <v>#REF!</v>
      </c>
      <c r="AM722" s="1" t="e">
        <f>_xlfn.XLOOKUP($L722,Pos!$A:$A,Pos!AC:AC,_xlfn.XLOOKUP($L722,#REF!,#REF!, ""), 0)</f>
        <v>#REF!</v>
      </c>
      <c r="AN722" s="1" t="e">
        <f>_xlfn.XLOOKUP($L722,Pos!$A:$A,Pos!AD:AD,_xlfn.XLOOKUP($L722,#REF!,#REF!, ""), 0)</f>
        <v>#REF!</v>
      </c>
      <c r="AO722" s="1" t="e">
        <f>_xlfn.XLOOKUP($L722,Pos!$A:$A,Pos!AE:AE,_xlfn.XLOOKUP($L722,#REF!,#REF!, ""), 0)</f>
        <v>#REF!</v>
      </c>
      <c r="AP722" s="1" t="e">
        <f>_xlfn.XLOOKUP($L722,Pos!$A:$A,Pos!AF:AF,_xlfn.XLOOKUP($L722,#REF!,#REF!, ""), 0)</f>
        <v>#REF!</v>
      </c>
      <c r="AQ722" s="1" t="e">
        <f>_xlfn.XLOOKUP($L722,Pos!$A:$A,Pos!AG:AG,_xlfn.XLOOKUP($L722,#REF!,#REF!, ""), 0)</f>
        <v>#REF!</v>
      </c>
      <c r="AR722" s="1" t="e">
        <f>_xlfn.XLOOKUP($L722,Pos!$A:$A,Pos!AH:AH,_xlfn.XLOOKUP($L722,#REF!,#REF!, ""), 0)</f>
        <v>#REF!</v>
      </c>
      <c r="AS722" s="1" t="e">
        <f>_xlfn.XLOOKUP($L722,Pos!$A:$A,Pos!AI:AI,_xlfn.XLOOKUP($L722,#REF!,#REF!, ""), 0)</f>
        <v>#REF!</v>
      </c>
      <c r="AT722" s="1" t="e">
        <f>_xlfn.XLOOKUP($L722,Pos!$A:$A,Pos!AJ:AJ,_xlfn.XLOOKUP($L722,#REF!,#REF!, ""), 0)</f>
        <v>#REF!</v>
      </c>
      <c r="AU722" s="1" t="e">
        <f>_xlfn.XLOOKUP($L722,Pos!$A:$A,Pos!AK:AK,_xlfn.XLOOKUP($L722,#REF!,#REF!, ""), 0)</f>
        <v>#REF!</v>
      </c>
      <c r="AV722" s="1" t="e">
        <f>_xlfn.XLOOKUP($L722,Pos!$A:$A,Pos!AL:AL,_xlfn.XLOOKUP($L722,#REF!,#REF!, ""), 0)</f>
        <v>#REF!</v>
      </c>
      <c r="AW722" s="1" t="e">
        <f>_xlfn.XLOOKUP($L722,Pos!$A:$A,Pos!AM:AM,_xlfn.XLOOKUP($L722,#REF!,#REF!, ""), 0)</f>
        <v>#REF!</v>
      </c>
      <c r="AX722" s="1" t="e">
        <f>_xlfn.XLOOKUP($L722,Pos!$A:$A,Pos!AN:AN,_xlfn.XLOOKUP($L722,#REF!,#REF!, ""), 0)</f>
        <v>#REF!</v>
      </c>
      <c r="AY722" s="1" t="e">
        <f>_xlfn.XLOOKUP($L722,Pos!$A:$A,Pos!AO:AO,_xlfn.XLOOKUP($L722,#REF!,#REF!, ""), 0)</f>
        <v>#REF!</v>
      </c>
      <c r="AZ722" s="7" t="str">
        <f t="shared" si="210"/>
        <v>OUT</v>
      </c>
      <c r="BA722" s="1">
        <f>IF(OR(_xlfn.XLOOKUP(L722,Pos!B:B,Pos!L:L,FALSE)="ESG Reason",_xlfn.XLOOKUP(L722,Pos!B:B,Pos!L:L,FALSE)="Blacklisted"),1,0)</f>
        <v>0</v>
      </c>
      <c r="BC722" s="11">
        <v>9.2701377179543714E-11</v>
      </c>
      <c r="BD722" s="11">
        <f>_xlfn.XLOOKUP($L722,Pos!$B:$B,Pos!H:H,0, 0)</f>
        <v>0</v>
      </c>
      <c r="BE722" s="11">
        <f>_xlfn.XLOOKUP($L722,Pos!$B:$B,Pos!I:I,0, 0)</f>
        <v>2.6779750238813658E-4</v>
      </c>
      <c r="BF722" s="18">
        <f t="shared" si="211"/>
        <v>2.6779750238813658E-4</v>
      </c>
      <c r="BG722" s="1">
        <f t="shared" si="212"/>
        <v>1</v>
      </c>
      <c r="BH722" s="1">
        <f t="shared" si="213"/>
        <v>32</v>
      </c>
      <c r="BI722" s="18">
        <f t="shared" si="214"/>
        <v>9.2701377179543714E-11</v>
      </c>
      <c r="BJ722" s="3">
        <f t="shared" si="215"/>
        <v>0</v>
      </c>
      <c r="BK722" s="18">
        <f t="shared" si="216"/>
        <v>0</v>
      </c>
    </row>
    <row r="723" spans="3:63" x14ac:dyDescent="0.25">
      <c r="C723" s="3"/>
      <c r="D723" s="3"/>
      <c r="E723" s="3"/>
      <c r="F723" s="3"/>
      <c r="G723" s="51" t="s">
        <v>698</v>
      </c>
      <c r="H723" s="8" t="str">
        <f t="shared" si="206"/>
        <v>0%North America</v>
      </c>
      <c r="I723" s="11" cm="1">
        <f t="array" ref="I723">IF(
   AZ723 = "OUT", 0,IF(
   BD723 &gt;= LARGE(IF(ISNUMBER(BD:BD), BD:BD), 3),
   BE723 - 0.001,
   IF(BE723 &gt;=VLOOKUP(P723,mapping!$A:$B,2,FALSE), BE723,VLOOKUP(P723,mapping!$A$2:$B$8,2,FALSE))
))</f>
        <v>0</v>
      </c>
      <c r="J723" s="11" cm="1">
        <f t="array" ref="J723">IF(
    AZ723="OUT",0,IF(IF(
                      BD723&gt;=LARGE(IF(ISNUMBER(BD:BD),BD:BD),3),
                      BE723+0.001,
                      VLOOKUP(H723,mapping!$D:$E,2,FALSE)
                      )&gt;I723,
                   IF(
                      BD723&gt;=LARGE(IF(ISNUMBER(BD:BD),BD:BD),3),
                      BE723+0.001,
                      VLOOKUP(H723,mapping!$D:$E,2,FALSE)
                      ),
                   I723+0.002))</f>
        <v>0</v>
      </c>
      <c r="K723" s="8">
        <f t="shared" si="207"/>
        <v>2.6735513515299529E-4</v>
      </c>
      <c r="L723" s="1" t="str">
        <f>Pos!B1187</f>
        <v>US74834L1008</v>
      </c>
      <c r="M723" s="1" t="str">
        <f>_xlfn.XLOOKUP($L723,Pos!B:B,Pos!D:D,, 0)</f>
        <v>Quest Diagnostics Incorporated</v>
      </c>
      <c r="N723" s="1" t="str">
        <f>_xlfn.XLOOKUP($L723,Pos!B:B,Pos!E:E,, 0)</f>
        <v>Health Care</v>
      </c>
      <c r="O723" s="1" t="str">
        <f t="shared" si="208"/>
        <v>Health Care_North America</v>
      </c>
      <c r="P723" s="1" t="str">
        <f>_xlfn.XLOOKUP($L723,Pos!B:B,Pos!F:F,, 0)</f>
        <v>North America</v>
      </c>
      <c r="Q723" s="1">
        <v>0</v>
      </c>
      <c r="R723" s="9">
        <f>_xlfn.XLOOKUP($L723,Pos!$B:$B,Pos!N:N,0, 0)</f>
        <v>6.38</v>
      </c>
      <c r="S723" s="9">
        <f>_xlfn.XLOOKUP($L723,Pos!$B:$B,Pos!O:O,0, 0)</f>
        <v>6.7178339999999999</v>
      </c>
      <c r="T723" s="9">
        <f>_xlfn.XLOOKUP($L723,Pos!$B:$B,Pos!P:P,0, 0)</f>
        <v>3.9249999999999998</v>
      </c>
      <c r="U723" s="9">
        <f>_xlfn.XLOOKUP($L723,Pos!$B:$B,Pos!Q:Q,0, 0)</f>
        <v>5.2</v>
      </c>
      <c r="V723" s="9">
        <f>_xlfn.XLOOKUP($L723,Pos!$B:$B,Pos!R:R,0, 0)</f>
        <v>9.1999999999999993</v>
      </c>
      <c r="W723" s="9">
        <f>_xlfn.XLOOKUP($L723,Pos!$B:$B,Pos!S:S,0, 0)</f>
        <v>4.3016670000000001</v>
      </c>
      <c r="X723" s="9" t="str">
        <f>_xlfn.XLOOKUP($L723,Pos!$B:$B,Pos!J:J,0, 0)</f>
        <v>Outperform</v>
      </c>
      <c r="Y723" s="1">
        <v>0</v>
      </c>
      <c r="Z723" s="1">
        <v>0</v>
      </c>
      <c r="AA723" s="1">
        <f t="shared" si="209"/>
        <v>0</v>
      </c>
      <c r="AB723" s="9">
        <f>_xlfn.XLOOKUP(L723,Pos!B:B,Pos!K:K,-1,0)</f>
        <v>7.1186440677966099</v>
      </c>
      <c r="AC723" s="1" t="e">
        <f>_xlfn.XLOOKUP($L723,Pos!$A:$A,Pos!S:S,_xlfn.XLOOKUP($L723,#REF!,#REF!, ""), 0)</f>
        <v>#REF!</v>
      </c>
      <c r="AD723" s="1" t="e">
        <f>_xlfn.XLOOKUP($L723,Pos!$A:$A,Pos!T:T,_xlfn.XLOOKUP($L723,#REF!,#REF!, ""), 0)</f>
        <v>#REF!</v>
      </c>
      <c r="AE723" s="1" t="e">
        <f>_xlfn.XLOOKUP($L723,Pos!$A:$A,Pos!U:U,_xlfn.XLOOKUP($L723,#REF!,#REF!, ""), 0)</f>
        <v>#REF!</v>
      </c>
      <c r="AF723" s="1" t="e">
        <f>_xlfn.XLOOKUP($L723,Pos!$A:$A,Pos!V:V,_xlfn.XLOOKUP($L723,#REF!,#REF!, ""), 0)</f>
        <v>#REF!</v>
      </c>
      <c r="AG723" s="1" t="e">
        <f>_xlfn.XLOOKUP($L723,Pos!$A:$A,Pos!W:W,_xlfn.XLOOKUP($L723,#REF!,#REF!, ""), 0)</f>
        <v>#REF!</v>
      </c>
      <c r="AH723" s="1" t="e">
        <f>_xlfn.XLOOKUP($L723,Pos!$A:$A,Pos!X:X,_xlfn.XLOOKUP($L723,#REF!,#REF!, ""), 0)</f>
        <v>#REF!</v>
      </c>
      <c r="AI723" s="1" t="e">
        <f>_xlfn.XLOOKUP($L723,Pos!$A:$A,Pos!Y:Y,_xlfn.XLOOKUP($L723,#REF!,#REF!, ""), 0)</f>
        <v>#REF!</v>
      </c>
      <c r="AJ723" s="1" t="e">
        <f>_xlfn.XLOOKUP($L723,Pos!$A:$A,Pos!Z:Z,_xlfn.XLOOKUP($L723,#REF!,#REF!, ""), 0)</f>
        <v>#REF!</v>
      </c>
      <c r="AK723" s="1" t="e">
        <f>_xlfn.XLOOKUP($L723,Pos!$A:$A,Pos!AA:AA,_xlfn.XLOOKUP($L723,#REF!,#REF!, ""), 0)</f>
        <v>#REF!</v>
      </c>
      <c r="AL723" s="1" t="e">
        <f>_xlfn.XLOOKUP($L723,Pos!$A:$A,Pos!AB:AB,_xlfn.XLOOKUP($L723,#REF!,#REF!, ""), 0)</f>
        <v>#REF!</v>
      </c>
      <c r="AM723" s="1" t="e">
        <f>_xlfn.XLOOKUP($L723,Pos!$A:$A,Pos!AC:AC,_xlfn.XLOOKUP($L723,#REF!,#REF!, ""), 0)</f>
        <v>#REF!</v>
      </c>
      <c r="AN723" s="1" t="e">
        <f>_xlfn.XLOOKUP($L723,Pos!$A:$A,Pos!AD:AD,_xlfn.XLOOKUP($L723,#REF!,#REF!, ""), 0)</f>
        <v>#REF!</v>
      </c>
      <c r="AO723" s="1" t="e">
        <f>_xlfn.XLOOKUP($L723,Pos!$A:$A,Pos!AE:AE,_xlfn.XLOOKUP($L723,#REF!,#REF!, ""), 0)</f>
        <v>#REF!</v>
      </c>
      <c r="AP723" s="1" t="e">
        <f>_xlfn.XLOOKUP($L723,Pos!$A:$A,Pos!AF:AF,_xlfn.XLOOKUP($L723,#REF!,#REF!, ""), 0)</f>
        <v>#REF!</v>
      </c>
      <c r="AQ723" s="1" t="e">
        <f>_xlfn.XLOOKUP($L723,Pos!$A:$A,Pos!AG:AG,_xlfn.XLOOKUP($L723,#REF!,#REF!, ""), 0)</f>
        <v>#REF!</v>
      </c>
      <c r="AR723" s="1" t="e">
        <f>_xlfn.XLOOKUP($L723,Pos!$A:$A,Pos!AH:AH,_xlfn.XLOOKUP($L723,#REF!,#REF!, ""), 0)</f>
        <v>#REF!</v>
      </c>
      <c r="AS723" s="1" t="e">
        <f>_xlfn.XLOOKUP($L723,Pos!$A:$A,Pos!AI:AI,_xlfn.XLOOKUP($L723,#REF!,#REF!, ""), 0)</f>
        <v>#REF!</v>
      </c>
      <c r="AT723" s="1" t="e">
        <f>_xlfn.XLOOKUP($L723,Pos!$A:$A,Pos!AJ:AJ,_xlfn.XLOOKUP($L723,#REF!,#REF!, ""), 0)</f>
        <v>#REF!</v>
      </c>
      <c r="AU723" s="1" t="e">
        <f>_xlfn.XLOOKUP($L723,Pos!$A:$A,Pos!AK:AK,_xlfn.XLOOKUP($L723,#REF!,#REF!, ""), 0)</f>
        <v>#REF!</v>
      </c>
      <c r="AV723" s="1" t="e">
        <f>_xlfn.XLOOKUP($L723,Pos!$A:$A,Pos!AL:AL,_xlfn.XLOOKUP($L723,#REF!,#REF!, ""), 0)</f>
        <v>#REF!</v>
      </c>
      <c r="AW723" s="1" t="e">
        <f>_xlfn.XLOOKUP($L723,Pos!$A:$A,Pos!AM:AM,_xlfn.XLOOKUP($L723,#REF!,#REF!, ""), 0)</f>
        <v>#REF!</v>
      </c>
      <c r="AX723" s="1" t="e">
        <f>_xlfn.XLOOKUP($L723,Pos!$A:$A,Pos!AN:AN,_xlfn.XLOOKUP($L723,#REF!,#REF!, ""), 0)</f>
        <v>#REF!</v>
      </c>
      <c r="AY723" s="1" t="e">
        <f>_xlfn.XLOOKUP($L723,Pos!$A:$A,Pos!AO:AO,_xlfn.XLOOKUP($L723,#REF!,#REF!, ""), 0)</f>
        <v>#REF!</v>
      </c>
      <c r="AZ723" s="7" t="str">
        <f t="shared" si="210"/>
        <v>OUT</v>
      </c>
      <c r="BA723" s="1">
        <f>IF(OR(_xlfn.XLOOKUP(L723,Pos!B:B,Pos!L:L,FALSE)="ESG Reason",_xlfn.XLOOKUP(L723,Pos!B:B,Pos!L:L,FALSE)="Blacklisted"),1,0)</f>
        <v>0</v>
      </c>
      <c r="BC723" s="11">
        <v>9.1208690037952165E-11</v>
      </c>
      <c r="BD723" s="11">
        <f>_xlfn.XLOOKUP($L723,Pos!$B:$B,Pos!H:H,0, 0)</f>
        <v>0</v>
      </c>
      <c r="BE723" s="11">
        <f>_xlfn.XLOOKUP($L723,Pos!$B:$B,Pos!I:I,0, 0)</f>
        <v>2.6735513515299529E-4</v>
      </c>
      <c r="BF723" s="18">
        <f t="shared" si="211"/>
        <v>2.6735513515299529E-4</v>
      </c>
      <c r="BG723" s="1">
        <f t="shared" si="212"/>
        <v>1</v>
      </c>
      <c r="BH723" s="1">
        <f t="shared" si="213"/>
        <v>28</v>
      </c>
      <c r="BI723" s="18">
        <f t="shared" si="214"/>
        <v>9.1208690037952165E-11</v>
      </c>
      <c r="BJ723" s="3">
        <f t="shared" si="215"/>
        <v>0</v>
      </c>
      <c r="BK723" s="18">
        <f t="shared" si="216"/>
        <v>0</v>
      </c>
    </row>
    <row r="724" spans="3:63" x14ac:dyDescent="0.25">
      <c r="C724" s="3"/>
      <c r="D724" s="3"/>
      <c r="E724" s="3"/>
      <c r="F724" s="3"/>
      <c r="G724" s="51" t="s">
        <v>675</v>
      </c>
      <c r="H724" s="8" t="str">
        <f t="shared" si="206"/>
        <v>0%North America</v>
      </c>
      <c r="I724" s="11" cm="1">
        <f t="array" ref="I724">IF(
   AZ724 = "OUT", 0,IF(
   BD724 &gt;= LARGE(IF(ISNUMBER(BD:BD), BD:BD), 3),
   BE724 - 0.001,
   IF(BE724 &gt;=VLOOKUP(P724,mapping!$A:$B,2,FALSE), BE724,VLOOKUP(P724,mapping!$A$2:$B$8,2,FALSE))
))</f>
        <v>0</v>
      </c>
      <c r="J724" s="11" cm="1">
        <f t="array" ref="J724">IF(
    AZ724="OUT",0,IF(IF(
                      BD724&gt;=LARGE(IF(ISNUMBER(BD:BD),BD:BD),3),
                      BE724+0.001,
                      VLOOKUP(H724,mapping!$D:$E,2,FALSE)
                      )&gt;I724,
                   IF(
                      BD724&gt;=LARGE(IF(ISNUMBER(BD:BD),BD:BD),3),
                      BE724+0.001,
                      VLOOKUP(H724,mapping!$D:$E,2,FALSE)
                      ),
                   I724+0.002))</f>
        <v>0</v>
      </c>
      <c r="K724" s="8">
        <f t="shared" si="207"/>
        <v>2.6659882020112137E-4</v>
      </c>
      <c r="L724" s="1" t="str">
        <f>Pos!B1311</f>
        <v>US98980L1017</v>
      </c>
      <c r="M724" s="1" t="str">
        <f>_xlfn.XLOOKUP($L724,Pos!B:B,Pos!D:D,, 0)</f>
        <v>Zoom Communications, Inc. Class A</v>
      </c>
      <c r="N724" s="1" t="str">
        <f>_xlfn.XLOOKUP($L724,Pos!B:B,Pos!E:E,, 0)</f>
        <v>Technology</v>
      </c>
      <c r="O724" s="1" t="str">
        <f t="shared" si="208"/>
        <v>Technology_North America</v>
      </c>
      <c r="P724" s="1" t="str">
        <f>_xlfn.XLOOKUP($L724,Pos!B:B,Pos!F:F,, 0)</f>
        <v>North America</v>
      </c>
      <c r="Q724" s="1">
        <v>0</v>
      </c>
      <c r="R724" s="9">
        <f>_xlfn.XLOOKUP($L724,Pos!$B:$B,Pos!N:N,0, 0)</f>
        <v>0</v>
      </c>
      <c r="S724" s="9">
        <f>_xlfn.XLOOKUP($L724,Pos!$B:$B,Pos!O:O,0, 0)</f>
        <v>8.3358329999999992</v>
      </c>
      <c r="T724" s="9">
        <f>_xlfn.XLOOKUP($L724,Pos!$B:$B,Pos!P:P,0, 0)</f>
        <v>5.875</v>
      </c>
      <c r="U724" s="9">
        <f>_xlfn.XLOOKUP($L724,Pos!$B:$B,Pos!Q:Q,0, 0)</f>
        <v>4.4000000000000004</v>
      </c>
      <c r="V724" s="9">
        <f>_xlfn.XLOOKUP($L724,Pos!$B:$B,Pos!R:R,0, 0)</f>
        <v>6.4</v>
      </c>
      <c r="W724" s="9">
        <f>_xlfn.XLOOKUP($L724,Pos!$B:$B,Pos!S:S,0, 0)</f>
        <v>3.1349999999999998</v>
      </c>
      <c r="X724" s="9" t="str">
        <f>_xlfn.XLOOKUP($L724,Pos!$B:$B,Pos!J:J,0, 0)</f>
        <v>Outperform</v>
      </c>
      <c r="Y724" s="1">
        <v>0</v>
      </c>
      <c r="Z724" s="1">
        <v>0</v>
      </c>
      <c r="AA724" s="1">
        <f t="shared" si="209"/>
        <v>0</v>
      </c>
      <c r="AB724" s="9">
        <f>_xlfn.XLOOKUP(L724,Pos!B:B,Pos!K:K,-1,0)</f>
        <v>8.3505154639175263</v>
      </c>
      <c r="AC724" s="1" t="e">
        <f>_xlfn.XLOOKUP($L724,Pos!$A:$A,Pos!S:S,_xlfn.XLOOKUP($L724,#REF!,#REF!, ""), 0)</f>
        <v>#REF!</v>
      </c>
      <c r="AD724" s="1" t="e">
        <f>_xlfn.XLOOKUP($L724,Pos!$A:$A,Pos!T:T,_xlfn.XLOOKUP($L724,#REF!,#REF!, ""), 0)</f>
        <v>#REF!</v>
      </c>
      <c r="AE724" s="1" t="e">
        <f>_xlfn.XLOOKUP($L724,Pos!$A:$A,Pos!U:U,_xlfn.XLOOKUP($L724,#REF!,#REF!, ""), 0)</f>
        <v>#REF!</v>
      </c>
      <c r="AF724" s="1" t="e">
        <f>_xlfn.XLOOKUP($L724,Pos!$A:$A,Pos!V:V,_xlfn.XLOOKUP($L724,#REF!,#REF!, ""), 0)</f>
        <v>#REF!</v>
      </c>
      <c r="AG724" s="1" t="e">
        <f>_xlfn.XLOOKUP($L724,Pos!$A:$A,Pos!W:W,_xlfn.XLOOKUP($L724,#REF!,#REF!, ""), 0)</f>
        <v>#REF!</v>
      </c>
      <c r="AH724" s="1" t="e">
        <f>_xlfn.XLOOKUP($L724,Pos!$A:$A,Pos!X:X,_xlfn.XLOOKUP($L724,#REF!,#REF!, ""), 0)</f>
        <v>#REF!</v>
      </c>
      <c r="AI724" s="1" t="e">
        <f>_xlfn.XLOOKUP($L724,Pos!$A:$A,Pos!Y:Y,_xlfn.XLOOKUP($L724,#REF!,#REF!, ""), 0)</f>
        <v>#REF!</v>
      </c>
      <c r="AJ724" s="1" t="e">
        <f>_xlfn.XLOOKUP($L724,Pos!$A:$A,Pos!Z:Z,_xlfn.XLOOKUP($L724,#REF!,#REF!, ""), 0)</f>
        <v>#REF!</v>
      </c>
      <c r="AK724" s="1" t="e">
        <f>_xlfn.XLOOKUP($L724,Pos!$A:$A,Pos!AA:AA,_xlfn.XLOOKUP($L724,#REF!,#REF!, ""), 0)</f>
        <v>#REF!</v>
      </c>
      <c r="AL724" s="1" t="e">
        <f>_xlfn.XLOOKUP($L724,Pos!$A:$A,Pos!AB:AB,_xlfn.XLOOKUP($L724,#REF!,#REF!, ""), 0)</f>
        <v>#REF!</v>
      </c>
      <c r="AM724" s="1" t="e">
        <f>_xlfn.XLOOKUP($L724,Pos!$A:$A,Pos!AC:AC,_xlfn.XLOOKUP($L724,#REF!,#REF!, ""), 0)</f>
        <v>#REF!</v>
      </c>
      <c r="AN724" s="1" t="e">
        <f>_xlfn.XLOOKUP($L724,Pos!$A:$A,Pos!AD:AD,_xlfn.XLOOKUP($L724,#REF!,#REF!, ""), 0)</f>
        <v>#REF!</v>
      </c>
      <c r="AO724" s="1" t="e">
        <f>_xlfn.XLOOKUP($L724,Pos!$A:$A,Pos!AE:AE,_xlfn.XLOOKUP($L724,#REF!,#REF!, ""), 0)</f>
        <v>#REF!</v>
      </c>
      <c r="AP724" s="1" t="e">
        <f>_xlfn.XLOOKUP($L724,Pos!$A:$A,Pos!AF:AF,_xlfn.XLOOKUP($L724,#REF!,#REF!, ""), 0)</f>
        <v>#REF!</v>
      </c>
      <c r="AQ724" s="1" t="e">
        <f>_xlfn.XLOOKUP($L724,Pos!$A:$A,Pos!AG:AG,_xlfn.XLOOKUP($L724,#REF!,#REF!, ""), 0)</f>
        <v>#REF!</v>
      </c>
      <c r="AR724" s="1" t="e">
        <f>_xlfn.XLOOKUP($L724,Pos!$A:$A,Pos!AH:AH,_xlfn.XLOOKUP($L724,#REF!,#REF!, ""), 0)</f>
        <v>#REF!</v>
      </c>
      <c r="AS724" s="1" t="e">
        <f>_xlfn.XLOOKUP($L724,Pos!$A:$A,Pos!AI:AI,_xlfn.XLOOKUP($L724,#REF!,#REF!, ""), 0)</f>
        <v>#REF!</v>
      </c>
      <c r="AT724" s="1" t="e">
        <f>_xlfn.XLOOKUP($L724,Pos!$A:$A,Pos!AJ:AJ,_xlfn.XLOOKUP($L724,#REF!,#REF!, ""), 0)</f>
        <v>#REF!</v>
      </c>
      <c r="AU724" s="1" t="e">
        <f>_xlfn.XLOOKUP($L724,Pos!$A:$A,Pos!AK:AK,_xlfn.XLOOKUP($L724,#REF!,#REF!, ""), 0)</f>
        <v>#REF!</v>
      </c>
      <c r="AV724" s="1" t="e">
        <f>_xlfn.XLOOKUP($L724,Pos!$A:$A,Pos!AL:AL,_xlfn.XLOOKUP($L724,#REF!,#REF!, ""), 0)</f>
        <v>#REF!</v>
      </c>
      <c r="AW724" s="1" t="e">
        <f>_xlfn.XLOOKUP($L724,Pos!$A:$A,Pos!AM:AM,_xlfn.XLOOKUP($L724,#REF!,#REF!, ""), 0)</f>
        <v>#REF!</v>
      </c>
      <c r="AX724" s="1" t="e">
        <f>_xlfn.XLOOKUP($L724,Pos!$A:$A,Pos!AN:AN,_xlfn.XLOOKUP($L724,#REF!,#REF!, ""), 0)</f>
        <v>#REF!</v>
      </c>
      <c r="AY724" s="1" t="e">
        <f>_xlfn.XLOOKUP($L724,Pos!$A:$A,Pos!AO:AO,_xlfn.XLOOKUP($L724,#REF!,#REF!, ""), 0)</f>
        <v>#REF!</v>
      </c>
      <c r="AZ724" s="7" t="str">
        <f t="shared" si="210"/>
        <v>OUT</v>
      </c>
      <c r="BA724" s="1">
        <f>IF(OR(_xlfn.XLOOKUP(L724,Pos!B:B,Pos!L:L,FALSE)="ESG Reason",_xlfn.XLOOKUP(L724,Pos!B:B,Pos!L:L,FALSE)="Blacklisted"),1,0)</f>
        <v>1</v>
      </c>
      <c r="BC724" s="11">
        <v>1.9841977164197989E-10</v>
      </c>
      <c r="BD724" s="11">
        <f>_xlfn.XLOOKUP($L724,Pos!$B:$B,Pos!H:H,0, 0)</f>
        <v>0</v>
      </c>
      <c r="BE724" s="11">
        <f>_xlfn.XLOOKUP($L724,Pos!$B:$B,Pos!I:I,0, 0)</f>
        <v>2.6659882020112137E-4</v>
      </c>
      <c r="BF724" s="18">
        <f t="shared" si="211"/>
        <v>2.6659882020112137E-4</v>
      </c>
      <c r="BG724" s="1">
        <f t="shared" si="212"/>
        <v>1</v>
      </c>
      <c r="BH724" s="1">
        <f t="shared" si="213"/>
        <v>35</v>
      </c>
      <c r="BI724" s="18">
        <f t="shared" si="214"/>
        <v>1.9841977164197989E-10</v>
      </c>
      <c r="BJ724" s="3">
        <f t="shared" si="215"/>
        <v>0</v>
      </c>
      <c r="BK724" s="18">
        <f t="shared" si="216"/>
        <v>0</v>
      </c>
    </row>
    <row r="725" spans="3:63" x14ac:dyDescent="0.25">
      <c r="C725" s="3"/>
      <c r="D725" s="3"/>
      <c r="E725" s="3"/>
      <c r="F725" s="3"/>
      <c r="G725" s="51" t="s">
        <v>681</v>
      </c>
      <c r="H725" s="8" t="str">
        <f t="shared" si="206"/>
        <v>0%North America</v>
      </c>
      <c r="I725" s="11" cm="1">
        <f t="array" ref="I725">IF(
   AZ725 = "OUT", 0,IF(
   BD725 &gt;= LARGE(IF(ISNUMBER(BD:BD), BD:BD), 3),
   BE725 - 0.001,
   IF(BE725 &gt;=VLOOKUP(P725,mapping!$A:$B,2,FALSE), BE725,VLOOKUP(P725,mapping!$A$2:$B$8,2,FALSE))
))</f>
        <v>0</v>
      </c>
      <c r="J725" s="11" cm="1">
        <f t="array" ref="J725">IF(
    AZ725="OUT",0,IF(IF(
                      BD725&gt;=LARGE(IF(ISNUMBER(BD:BD),BD:BD),3),
                      BE725+0.001,
                      VLOOKUP(H725,mapping!$D:$E,2,FALSE)
                      )&gt;I725,
                   IF(
                      BD725&gt;=LARGE(IF(ISNUMBER(BD:BD),BD:BD),3),
                      BE725+0.001,
                      VLOOKUP(H725,mapping!$D:$E,2,FALSE)
                      ),
                   I725+0.002))</f>
        <v>0</v>
      </c>
      <c r="K725" s="8">
        <f t="shared" si="207"/>
        <v>2.6614445114182979E-4</v>
      </c>
      <c r="L725" s="1" t="str">
        <f>Pos!B1084</f>
        <v>US5049221055</v>
      </c>
      <c r="M725" s="1" t="str">
        <f>_xlfn.XLOOKUP($L725,Pos!B:B,Pos!D:D,, 0)</f>
        <v>Labcorp Holdings Inc.</v>
      </c>
      <c r="N725" s="1" t="str">
        <f>_xlfn.XLOOKUP($L725,Pos!B:B,Pos!E:E,, 0)</f>
        <v>Health Care</v>
      </c>
      <c r="O725" s="1" t="str">
        <f t="shared" si="208"/>
        <v>Health Care_North America</v>
      </c>
      <c r="P725" s="1" t="str">
        <f>_xlfn.XLOOKUP($L725,Pos!B:B,Pos!F:F,, 0)</f>
        <v>North America</v>
      </c>
      <c r="Q725" s="1">
        <v>0</v>
      </c>
      <c r="R725" s="9">
        <f>_xlfn.XLOOKUP($L725,Pos!$B:$B,Pos!N:N,0, 0)</f>
        <v>5.54</v>
      </c>
      <c r="S725" s="9">
        <f>_xlfn.XLOOKUP($L725,Pos!$B:$B,Pos!O:O,0, 0)</f>
        <v>6.6236670000000002</v>
      </c>
      <c r="T725" s="9">
        <f>_xlfn.XLOOKUP($L725,Pos!$B:$B,Pos!P:P,0, 0)</f>
        <v>3.5249999999999999</v>
      </c>
      <c r="U725" s="9">
        <f>_xlfn.XLOOKUP($L725,Pos!$B:$B,Pos!Q:Q,0, 0)</f>
        <v>3.8</v>
      </c>
      <c r="V725" s="9">
        <f>_xlfn.XLOOKUP($L725,Pos!$B:$B,Pos!R:R,0, 0)</f>
        <v>7.7333340000000002</v>
      </c>
      <c r="W725" s="9">
        <f>_xlfn.XLOOKUP($L725,Pos!$B:$B,Pos!S:S,0, 0)</f>
        <v>3.5233340000000002</v>
      </c>
      <c r="X725" s="9" t="str">
        <f>_xlfn.XLOOKUP($L725,Pos!$B:$B,Pos!J:J,0, 0)</f>
        <v>Outperform</v>
      </c>
      <c r="Y725" s="1">
        <v>0</v>
      </c>
      <c r="Z725" s="1">
        <v>0</v>
      </c>
      <c r="AA725" s="1">
        <f t="shared" si="209"/>
        <v>0</v>
      </c>
      <c r="AB725" s="9">
        <f>_xlfn.XLOOKUP(L725,Pos!B:B,Pos!K:K,-1,0)</f>
        <v>2.5423728813559321</v>
      </c>
      <c r="AC725" s="1" t="e">
        <f>_xlfn.XLOOKUP($L725,Pos!$A:$A,Pos!S:S,_xlfn.XLOOKUP($L725,#REF!,#REF!, ""), 0)</f>
        <v>#REF!</v>
      </c>
      <c r="AD725" s="1" t="e">
        <f>_xlfn.XLOOKUP($L725,Pos!$A:$A,Pos!T:T,_xlfn.XLOOKUP($L725,#REF!,#REF!, ""), 0)</f>
        <v>#REF!</v>
      </c>
      <c r="AE725" s="1" t="e">
        <f>_xlfn.XLOOKUP($L725,Pos!$A:$A,Pos!U:U,_xlfn.XLOOKUP($L725,#REF!,#REF!, ""), 0)</f>
        <v>#REF!</v>
      </c>
      <c r="AF725" s="1" t="e">
        <f>_xlfn.XLOOKUP($L725,Pos!$A:$A,Pos!V:V,_xlfn.XLOOKUP($L725,#REF!,#REF!, ""), 0)</f>
        <v>#REF!</v>
      </c>
      <c r="AG725" s="1" t="e">
        <f>_xlfn.XLOOKUP($L725,Pos!$A:$A,Pos!W:W,_xlfn.XLOOKUP($L725,#REF!,#REF!, ""), 0)</f>
        <v>#REF!</v>
      </c>
      <c r="AH725" s="1" t="e">
        <f>_xlfn.XLOOKUP($L725,Pos!$A:$A,Pos!X:X,_xlfn.XLOOKUP($L725,#REF!,#REF!, ""), 0)</f>
        <v>#REF!</v>
      </c>
      <c r="AI725" s="1" t="e">
        <f>_xlfn.XLOOKUP($L725,Pos!$A:$A,Pos!Y:Y,_xlfn.XLOOKUP($L725,#REF!,#REF!, ""), 0)</f>
        <v>#REF!</v>
      </c>
      <c r="AJ725" s="1" t="e">
        <f>_xlfn.XLOOKUP($L725,Pos!$A:$A,Pos!Z:Z,_xlfn.XLOOKUP($L725,#REF!,#REF!, ""), 0)</f>
        <v>#REF!</v>
      </c>
      <c r="AK725" s="1" t="e">
        <f>_xlfn.XLOOKUP($L725,Pos!$A:$A,Pos!AA:AA,_xlfn.XLOOKUP($L725,#REF!,#REF!, ""), 0)</f>
        <v>#REF!</v>
      </c>
      <c r="AL725" s="1" t="e">
        <f>_xlfn.XLOOKUP($L725,Pos!$A:$A,Pos!AB:AB,_xlfn.XLOOKUP($L725,#REF!,#REF!, ""), 0)</f>
        <v>#REF!</v>
      </c>
      <c r="AM725" s="1" t="e">
        <f>_xlfn.XLOOKUP($L725,Pos!$A:$A,Pos!AC:AC,_xlfn.XLOOKUP($L725,#REF!,#REF!, ""), 0)</f>
        <v>#REF!</v>
      </c>
      <c r="AN725" s="1" t="e">
        <f>_xlfn.XLOOKUP($L725,Pos!$A:$A,Pos!AD:AD,_xlfn.XLOOKUP($L725,#REF!,#REF!, ""), 0)</f>
        <v>#REF!</v>
      </c>
      <c r="AO725" s="1" t="e">
        <f>_xlfn.XLOOKUP($L725,Pos!$A:$A,Pos!AE:AE,_xlfn.XLOOKUP($L725,#REF!,#REF!, ""), 0)</f>
        <v>#REF!</v>
      </c>
      <c r="AP725" s="1" t="e">
        <f>_xlfn.XLOOKUP($L725,Pos!$A:$A,Pos!AF:AF,_xlfn.XLOOKUP($L725,#REF!,#REF!, ""), 0)</f>
        <v>#REF!</v>
      </c>
      <c r="AQ725" s="1" t="e">
        <f>_xlfn.XLOOKUP($L725,Pos!$A:$A,Pos!AG:AG,_xlfn.XLOOKUP($L725,#REF!,#REF!, ""), 0)</f>
        <v>#REF!</v>
      </c>
      <c r="AR725" s="1" t="e">
        <f>_xlfn.XLOOKUP($L725,Pos!$A:$A,Pos!AH:AH,_xlfn.XLOOKUP($L725,#REF!,#REF!, ""), 0)</f>
        <v>#REF!</v>
      </c>
      <c r="AS725" s="1" t="e">
        <f>_xlfn.XLOOKUP($L725,Pos!$A:$A,Pos!AI:AI,_xlfn.XLOOKUP($L725,#REF!,#REF!, ""), 0)</f>
        <v>#REF!</v>
      </c>
      <c r="AT725" s="1" t="e">
        <f>_xlfn.XLOOKUP($L725,Pos!$A:$A,Pos!AJ:AJ,_xlfn.XLOOKUP($L725,#REF!,#REF!, ""), 0)</f>
        <v>#REF!</v>
      </c>
      <c r="AU725" s="1" t="e">
        <f>_xlfn.XLOOKUP($L725,Pos!$A:$A,Pos!AK:AK,_xlfn.XLOOKUP($L725,#REF!,#REF!, ""), 0)</f>
        <v>#REF!</v>
      </c>
      <c r="AV725" s="1" t="e">
        <f>_xlfn.XLOOKUP($L725,Pos!$A:$A,Pos!AL:AL,_xlfn.XLOOKUP($L725,#REF!,#REF!, ""), 0)</f>
        <v>#REF!</v>
      </c>
      <c r="AW725" s="1" t="e">
        <f>_xlfn.XLOOKUP($L725,Pos!$A:$A,Pos!AM:AM,_xlfn.XLOOKUP($L725,#REF!,#REF!, ""), 0)</f>
        <v>#REF!</v>
      </c>
      <c r="AX725" s="1" t="e">
        <f>_xlfn.XLOOKUP($L725,Pos!$A:$A,Pos!AN:AN,_xlfn.XLOOKUP($L725,#REF!,#REF!, ""), 0)</f>
        <v>#REF!</v>
      </c>
      <c r="AY725" s="1" t="e">
        <f>_xlfn.XLOOKUP($L725,Pos!$A:$A,Pos!AO:AO,_xlfn.XLOOKUP($L725,#REF!,#REF!, ""), 0)</f>
        <v>#REF!</v>
      </c>
      <c r="AZ725" s="7" t="str">
        <f t="shared" si="210"/>
        <v>OUT</v>
      </c>
      <c r="BA725" s="1">
        <f>IF(OR(_xlfn.XLOOKUP(L725,Pos!B:B,Pos!L:L,FALSE)="ESG Reason",_xlfn.XLOOKUP(L725,Pos!B:B,Pos!L:L,FALSE)="Blacklisted"),1,0)</f>
        <v>1</v>
      </c>
      <c r="BC725" s="11">
        <v>9.1208690037950989E-11</v>
      </c>
      <c r="BD725" s="11">
        <f>_xlfn.XLOOKUP($L725,Pos!$B:$B,Pos!H:H,0, 0)</f>
        <v>0</v>
      </c>
      <c r="BE725" s="11">
        <f>_xlfn.XLOOKUP($L725,Pos!$B:$B,Pos!I:I,0, 0)</f>
        <v>2.6614445114182979E-4</v>
      </c>
      <c r="BF725" s="18">
        <f t="shared" si="211"/>
        <v>2.6614445114182979E-4</v>
      </c>
      <c r="BG725" s="1">
        <f t="shared" si="212"/>
        <v>1</v>
      </c>
      <c r="BH725" s="1">
        <f t="shared" si="213"/>
        <v>28</v>
      </c>
      <c r="BI725" s="18">
        <f t="shared" si="214"/>
        <v>9.1208690037950989E-11</v>
      </c>
      <c r="BJ725" s="3">
        <f t="shared" si="215"/>
        <v>0</v>
      </c>
      <c r="BK725" s="18">
        <f t="shared" si="216"/>
        <v>0</v>
      </c>
    </row>
    <row r="726" spans="3:63" x14ac:dyDescent="0.25">
      <c r="C726" s="3"/>
      <c r="D726" s="3"/>
      <c r="E726" s="3"/>
      <c r="F726" s="3"/>
      <c r="G726" s="51" t="s">
        <v>672</v>
      </c>
      <c r="H726" s="8" t="str">
        <f t="shared" si="206"/>
        <v>0%North America</v>
      </c>
      <c r="I726" s="11" cm="1">
        <f t="array" ref="I726">IF(
   AZ726 = "OUT", 0,IF(
   BD726 &gt;= LARGE(IF(ISNUMBER(BD:BD), BD:BD), 3),
   BE726 - 0.001,
   IF(BE726 &gt;=VLOOKUP(P726,mapping!$A:$B,2,FALSE), BE726,VLOOKUP(P726,mapping!$A$2:$B$8,2,FALSE))
))</f>
        <v>0</v>
      </c>
      <c r="J726" s="11" cm="1">
        <f t="array" ref="J726">IF(
    AZ726="OUT",0,IF(IF(
                      BD726&gt;=LARGE(IF(ISNUMBER(BD:BD),BD:BD),3),
                      BE726+0.001,
                      VLOOKUP(H726,mapping!$D:$E,2,FALSE)
                      )&gt;I726,
                   IF(
                      BD726&gt;=LARGE(IF(ISNUMBER(BD:BD),BD:BD),3),
                      BE726+0.001,
                      VLOOKUP(H726,mapping!$D:$E,2,FALSE)
                      ),
                   I726+0.002))</f>
        <v>0</v>
      </c>
      <c r="K726" s="8">
        <f t="shared" si="207"/>
        <v>2.6585930780305802E-4</v>
      </c>
      <c r="L726" s="1" t="str">
        <f>Pos!B1152</f>
        <v>US6821891057</v>
      </c>
      <c r="M726" s="1" t="str">
        <f>_xlfn.XLOOKUP($L726,Pos!B:B,Pos!D:D,, 0)</f>
        <v>ON Semiconductor Corporation</v>
      </c>
      <c r="N726" s="1" t="str">
        <f>_xlfn.XLOOKUP($L726,Pos!B:B,Pos!E:E,, 0)</f>
        <v>Technology</v>
      </c>
      <c r="O726" s="1" t="str">
        <f t="shared" si="208"/>
        <v>Technology_North America</v>
      </c>
      <c r="P726" s="1" t="str">
        <f>_xlfn.XLOOKUP($L726,Pos!B:B,Pos!F:F,, 0)</f>
        <v>North America</v>
      </c>
      <c r="Q726" s="1">
        <v>0</v>
      </c>
      <c r="R726" s="9">
        <f>_xlfn.XLOOKUP($L726,Pos!$B:$B,Pos!N:N,0, 0)</f>
        <v>0</v>
      </c>
      <c r="S726" s="9">
        <f>_xlfn.XLOOKUP($L726,Pos!$B:$B,Pos!O:O,0, 0)</f>
        <v>7.3834999999999997</v>
      </c>
      <c r="T726" s="9">
        <f>_xlfn.XLOOKUP($L726,Pos!$B:$B,Pos!P:P,0, 0)</f>
        <v>3.3250000000000002</v>
      </c>
      <c r="U726" s="9">
        <f>_xlfn.XLOOKUP($L726,Pos!$B:$B,Pos!Q:Q,0, 0)</f>
        <v>2.2999999999999998</v>
      </c>
      <c r="V726" s="9">
        <f>_xlfn.XLOOKUP($L726,Pos!$B:$B,Pos!R:R,0, 0)</f>
        <v>2.9666670000000002</v>
      </c>
      <c r="W726" s="9">
        <f>_xlfn.XLOOKUP($L726,Pos!$B:$B,Pos!S:S,0, 0)</f>
        <v>0.72</v>
      </c>
      <c r="X726" s="9" t="str">
        <f>_xlfn.XLOOKUP($L726,Pos!$B:$B,Pos!J:J,0, 0)</f>
        <v>Outperform</v>
      </c>
      <c r="Y726" s="1">
        <v>0</v>
      </c>
      <c r="Z726" s="1">
        <v>0</v>
      </c>
      <c r="AA726" s="1">
        <f t="shared" si="209"/>
        <v>0</v>
      </c>
      <c r="AB726" s="9">
        <f>_xlfn.XLOOKUP(L726,Pos!B:B,Pos!K:K,-1,0)</f>
        <v>0.41237113402061848</v>
      </c>
      <c r="AC726" s="1" t="e">
        <f>_xlfn.XLOOKUP($L726,Pos!$A:$A,Pos!S:S,_xlfn.XLOOKUP($L726,#REF!,#REF!, ""), 0)</f>
        <v>#REF!</v>
      </c>
      <c r="AD726" s="1" t="e">
        <f>_xlfn.XLOOKUP($L726,Pos!$A:$A,Pos!T:T,_xlfn.XLOOKUP($L726,#REF!,#REF!, ""), 0)</f>
        <v>#REF!</v>
      </c>
      <c r="AE726" s="1" t="e">
        <f>_xlfn.XLOOKUP($L726,Pos!$A:$A,Pos!U:U,_xlfn.XLOOKUP($L726,#REF!,#REF!, ""), 0)</f>
        <v>#REF!</v>
      </c>
      <c r="AF726" s="1" t="e">
        <f>_xlfn.XLOOKUP($L726,Pos!$A:$A,Pos!V:V,_xlfn.XLOOKUP($L726,#REF!,#REF!, ""), 0)</f>
        <v>#REF!</v>
      </c>
      <c r="AG726" s="1" t="e">
        <f>_xlfn.XLOOKUP($L726,Pos!$A:$A,Pos!W:W,_xlfn.XLOOKUP($L726,#REF!,#REF!, ""), 0)</f>
        <v>#REF!</v>
      </c>
      <c r="AH726" s="1" t="e">
        <f>_xlfn.XLOOKUP($L726,Pos!$A:$A,Pos!X:X,_xlfn.XLOOKUP($L726,#REF!,#REF!, ""), 0)</f>
        <v>#REF!</v>
      </c>
      <c r="AI726" s="1" t="e">
        <f>_xlfn.XLOOKUP($L726,Pos!$A:$A,Pos!Y:Y,_xlfn.XLOOKUP($L726,#REF!,#REF!, ""), 0)</f>
        <v>#REF!</v>
      </c>
      <c r="AJ726" s="1" t="e">
        <f>_xlfn.XLOOKUP($L726,Pos!$A:$A,Pos!Z:Z,_xlfn.XLOOKUP($L726,#REF!,#REF!, ""), 0)</f>
        <v>#REF!</v>
      </c>
      <c r="AK726" s="1" t="e">
        <f>_xlfn.XLOOKUP($L726,Pos!$A:$A,Pos!AA:AA,_xlfn.XLOOKUP($L726,#REF!,#REF!, ""), 0)</f>
        <v>#REF!</v>
      </c>
      <c r="AL726" s="1" t="e">
        <f>_xlfn.XLOOKUP($L726,Pos!$A:$A,Pos!AB:AB,_xlfn.XLOOKUP($L726,#REF!,#REF!, ""), 0)</f>
        <v>#REF!</v>
      </c>
      <c r="AM726" s="1" t="e">
        <f>_xlfn.XLOOKUP($L726,Pos!$A:$A,Pos!AC:AC,_xlfn.XLOOKUP($L726,#REF!,#REF!, ""), 0)</f>
        <v>#REF!</v>
      </c>
      <c r="AN726" s="1" t="e">
        <f>_xlfn.XLOOKUP($L726,Pos!$A:$A,Pos!AD:AD,_xlfn.XLOOKUP($L726,#REF!,#REF!, ""), 0)</f>
        <v>#REF!</v>
      </c>
      <c r="AO726" s="1" t="e">
        <f>_xlfn.XLOOKUP($L726,Pos!$A:$A,Pos!AE:AE,_xlfn.XLOOKUP($L726,#REF!,#REF!, ""), 0)</f>
        <v>#REF!</v>
      </c>
      <c r="AP726" s="1" t="e">
        <f>_xlfn.XLOOKUP($L726,Pos!$A:$A,Pos!AF:AF,_xlfn.XLOOKUP($L726,#REF!,#REF!, ""), 0)</f>
        <v>#REF!</v>
      </c>
      <c r="AQ726" s="1" t="e">
        <f>_xlfn.XLOOKUP($L726,Pos!$A:$A,Pos!AG:AG,_xlfn.XLOOKUP($L726,#REF!,#REF!, ""), 0)</f>
        <v>#REF!</v>
      </c>
      <c r="AR726" s="1" t="e">
        <f>_xlfn.XLOOKUP($L726,Pos!$A:$A,Pos!AH:AH,_xlfn.XLOOKUP($L726,#REF!,#REF!, ""), 0)</f>
        <v>#REF!</v>
      </c>
      <c r="AS726" s="1" t="e">
        <f>_xlfn.XLOOKUP($L726,Pos!$A:$A,Pos!AI:AI,_xlfn.XLOOKUP($L726,#REF!,#REF!, ""), 0)</f>
        <v>#REF!</v>
      </c>
      <c r="AT726" s="1" t="e">
        <f>_xlfn.XLOOKUP($L726,Pos!$A:$A,Pos!AJ:AJ,_xlfn.XLOOKUP($L726,#REF!,#REF!, ""), 0)</f>
        <v>#REF!</v>
      </c>
      <c r="AU726" s="1" t="e">
        <f>_xlfn.XLOOKUP($L726,Pos!$A:$A,Pos!AK:AK,_xlfn.XLOOKUP($L726,#REF!,#REF!, ""), 0)</f>
        <v>#REF!</v>
      </c>
      <c r="AV726" s="1" t="e">
        <f>_xlfn.XLOOKUP($L726,Pos!$A:$A,Pos!AL:AL,_xlfn.XLOOKUP($L726,#REF!,#REF!, ""), 0)</f>
        <v>#REF!</v>
      </c>
      <c r="AW726" s="1" t="e">
        <f>_xlfn.XLOOKUP($L726,Pos!$A:$A,Pos!AM:AM,_xlfn.XLOOKUP($L726,#REF!,#REF!, ""), 0)</f>
        <v>#REF!</v>
      </c>
      <c r="AX726" s="1" t="e">
        <f>_xlfn.XLOOKUP($L726,Pos!$A:$A,Pos!AN:AN,_xlfn.XLOOKUP($L726,#REF!,#REF!, ""), 0)</f>
        <v>#REF!</v>
      </c>
      <c r="AY726" s="1" t="e">
        <f>_xlfn.XLOOKUP($L726,Pos!$A:$A,Pos!AO:AO,_xlfn.XLOOKUP($L726,#REF!,#REF!, ""), 0)</f>
        <v>#REF!</v>
      </c>
      <c r="AZ726" s="7" t="str">
        <f t="shared" si="210"/>
        <v>OUT</v>
      </c>
      <c r="BA726" s="1">
        <f>IF(OR(_xlfn.XLOOKUP(L726,Pos!B:B,Pos!L:L,FALSE)="ESG Reason",_xlfn.XLOOKUP(L726,Pos!B:B,Pos!L:L,FALSE)="Blacklisted"),1,0)</f>
        <v>0</v>
      </c>
      <c r="BC726" s="11">
        <v>1.9841977164196389E-10</v>
      </c>
      <c r="BD726" s="11">
        <f>_xlfn.XLOOKUP($L726,Pos!$B:$B,Pos!H:H,0, 0)</f>
        <v>0</v>
      </c>
      <c r="BE726" s="11">
        <f>_xlfn.XLOOKUP($L726,Pos!$B:$B,Pos!I:I,0, 0)</f>
        <v>2.6585930780305802E-4</v>
      </c>
      <c r="BF726" s="18">
        <f t="shared" si="211"/>
        <v>2.6585930780305802E-4</v>
      </c>
      <c r="BG726" s="1">
        <f t="shared" si="212"/>
        <v>1</v>
      </c>
      <c r="BH726" s="1">
        <f t="shared" si="213"/>
        <v>35</v>
      </c>
      <c r="BI726" s="18">
        <f t="shared" si="214"/>
        <v>1.9841977164196389E-10</v>
      </c>
      <c r="BJ726" s="3">
        <f t="shared" si="215"/>
        <v>0</v>
      </c>
      <c r="BK726" s="18">
        <f t="shared" si="216"/>
        <v>0</v>
      </c>
    </row>
    <row r="727" spans="3:63" x14ac:dyDescent="0.25">
      <c r="C727" s="3"/>
      <c r="D727" s="3"/>
      <c r="E727" s="3"/>
      <c r="F727" s="3"/>
      <c r="G727" s="51" t="s">
        <v>690</v>
      </c>
      <c r="H727" s="8" t="str">
        <f t="shared" si="206"/>
        <v>0%North America</v>
      </c>
      <c r="I727" s="11" cm="1">
        <f t="array" ref="I727">IF(
   AZ727 = "OUT", 0,IF(
   BD727 &gt;= LARGE(IF(ISNUMBER(BD:BD), BD:BD), 3),
   BE727 - 0.001,
   IF(BE727 &gt;=VLOOKUP(P727,mapping!$A:$B,2,FALSE), BE727,VLOOKUP(P727,mapping!$A$2:$B$8,2,FALSE))
))</f>
        <v>0</v>
      </c>
      <c r="J727" s="11" cm="1">
        <f t="array" ref="J727">IF(
    AZ727="OUT",0,IF(IF(
                      BD727&gt;=LARGE(IF(ISNUMBER(BD:BD),BD:BD),3),
                      BE727+0.001,
                      VLOOKUP(H727,mapping!$D:$E,2,FALSE)
                      )&gt;I727,
                   IF(
                      BD727&gt;=LARGE(IF(ISNUMBER(BD:BD),BD:BD),3),
                      BE727+0.001,
                      VLOOKUP(H727,mapping!$D:$E,2,FALSE)
                      ),
                   I727+0.002))</f>
        <v>0</v>
      </c>
      <c r="K727" s="8">
        <f t="shared" si="207"/>
        <v>2.6489796168861578E-4</v>
      </c>
      <c r="L727" s="1" t="str">
        <f>Pos!B144</f>
        <v>CA8849038085</v>
      </c>
      <c r="M727" s="1" t="str">
        <f>_xlfn.XLOOKUP($L727,Pos!B:B,Pos!D:D,, 0)</f>
        <v>Thomson Reuters Corporation</v>
      </c>
      <c r="N727" s="1" t="str">
        <f>_xlfn.XLOOKUP($L727,Pos!B:B,Pos!E:E,, 0)</f>
        <v>Technology</v>
      </c>
      <c r="O727" s="1" t="str">
        <f t="shared" si="208"/>
        <v>Technology_North America</v>
      </c>
      <c r="P727" s="1" t="str">
        <f>_xlfn.XLOOKUP($L727,Pos!B:B,Pos!F:F,, 0)</f>
        <v>North America</v>
      </c>
      <c r="Q727" s="1">
        <v>0</v>
      </c>
      <c r="R727" s="9">
        <f>_xlfn.XLOOKUP($L727,Pos!$B:$B,Pos!N:N,0, 0)</f>
        <v>8.1500009999999996</v>
      </c>
      <c r="S727" s="9">
        <f>_xlfn.XLOOKUP($L727,Pos!$B:$B,Pos!O:O,0, 0)</f>
        <v>4.4001669999999997</v>
      </c>
      <c r="T727" s="9">
        <f>_xlfn.XLOOKUP($L727,Pos!$B:$B,Pos!P:P,0, 0)</f>
        <v>3.95</v>
      </c>
      <c r="U727" s="9">
        <f>_xlfn.XLOOKUP($L727,Pos!$B:$B,Pos!Q:Q,0, 0)</f>
        <v>5.4</v>
      </c>
      <c r="V727" s="9">
        <f>_xlfn.XLOOKUP($L727,Pos!$B:$B,Pos!R:R,0, 0)</f>
        <v>7.6333330000000004</v>
      </c>
      <c r="W727" s="9">
        <f>_xlfn.XLOOKUP($L727,Pos!$B:$B,Pos!S:S,0, 0)</f>
        <v>1.6966669999999999</v>
      </c>
      <c r="X727" s="9" t="str">
        <f>_xlfn.XLOOKUP($L727,Pos!$B:$B,Pos!J:J,0, 0)</f>
        <v>Outperform</v>
      </c>
      <c r="Y727" s="1">
        <v>0</v>
      </c>
      <c r="Z727" s="1">
        <v>0</v>
      </c>
      <c r="AA727" s="1">
        <f t="shared" si="209"/>
        <v>0</v>
      </c>
      <c r="AB727" s="9">
        <f>_xlfn.XLOOKUP(L727,Pos!B:B,Pos!K:K,-1,0)</f>
        <v>-1</v>
      </c>
      <c r="AC727" s="1" t="e">
        <f>_xlfn.XLOOKUP($L727,Pos!$A:$A,Pos!S:S,_xlfn.XLOOKUP($L727,#REF!,#REF!, ""), 0)</f>
        <v>#REF!</v>
      </c>
      <c r="AD727" s="1" t="e">
        <f>_xlfn.XLOOKUP($L727,Pos!$A:$A,Pos!T:T,_xlfn.XLOOKUP($L727,#REF!,#REF!, ""), 0)</f>
        <v>#REF!</v>
      </c>
      <c r="AE727" s="1" t="e">
        <f>_xlfn.XLOOKUP($L727,Pos!$A:$A,Pos!U:U,_xlfn.XLOOKUP($L727,#REF!,#REF!, ""), 0)</f>
        <v>#REF!</v>
      </c>
      <c r="AF727" s="1" t="e">
        <f>_xlfn.XLOOKUP($L727,Pos!$A:$A,Pos!V:V,_xlfn.XLOOKUP($L727,#REF!,#REF!, ""), 0)</f>
        <v>#REF!</v>
      </c>
      <c r="AG727" s="1" t="e">
        <f>_xlfn.XLOOKUP($L727,Pos!$A:$A,Pos!W:W,_xlfn.XLOOKUP($L727,#REF!,#REF!, ""), 0)</f>
        <v>#REF!</v>
      </c>
      <c r="AH727" s="1" t="e">
        <f>_xlfn.XLOOKUP($L727,Pos!$A:$A,Pos!X:X,_xlfn.XLOOKUP($L727,#REF!,#REF!, ""), 0)</f>
        <v>#REF!</v>
      </c>
      <c r="AI727" s="1" t="e">
        <f>_xlfn.XLOOKUP($L727,Pos!$A:$A,Pos!Y:Y,_xlfn.XLOOKUP($L727,#REF!,#REF!, ""), 0)</f>
        <v>#REF!</v>
      </c>
      <c r="AJ727" s="1" t="e">
        <f>_xlfn.XLOOKUP($L727,Pos!$A:$A,Pos!Z:Z,_xlfn.XLOOKUP($L727,#REF!,#REF!, ""), 0)</f>
        <v>#REF!</v>
      </c>
      <c r="AK727" s="1" t="e">
        <f>_xlfn.XLOOKUP($L727,Pos!$A:$A,Pos!AA:AA,_xlfn.XLOOKUP($L727,#REF!,#REF!, ""), 0)</f>
        <v>#REF!</v>
      </c>
      <c r="AL727" s="1" t="e">
        <f>_xlfn.XLOOKUP($L727,Pos!$A:$A,Pos!AB:AB,_xlfn.XLOOKUP($L727,#REF!,#REF!, ""), 0)</f>
        <v>#REF!</v>
      </c>
      <c r="AM727" s="1" t="e">
        <f>_xlfn.XLOOKUP($L727,Pos!$A:$A,Pos!AC:AC,_xlfn.XLOOKUP($L727,#REF!,#REF!, ""), 0)</f>
        <v>#REF!</v>
      </c>
      <c r="AN727" s="1" t="e">
        <f>_xlfn.XLOOKUP($L727,Pos!$A:$A,Pos!AD:AD,_xlfn.XLOOKUP($L727,#REF!,#REF!, ""), 0)</f>
        <v>#REF!</v>
      </c>
      <c r="AO727" s="1" t="e">
        <f>_xlfn.XLOOKUP($L727,Pos!$A:$A,Pos!AE:AE,_xlfn.XLOOKUP($L727,#REF!,#REF!, ""), 0)</f>
        <v>#REF!</v>
      </c>
      <c r="AP727" s="1" t="e">
        <f>_xlfn.XLOOKUP($L727,Pos!$A:$A,Pos!AF:AF,_xlfn.XLOOKUP($L727,#REF!,#REF!, ""), 0)</f>
        <v>#REF!</v>
      </c>
      <c r="AQ727" s="1" t="e">
        <f>_xlfn.XLOOKUP($L727,Pos!$A:$A,Pos!AG:AG,_xlfn.XLOOKUP($L727,#REF!,#REF!, ""), 0)</f>
        <v>#REF!</v>
      </c>
      <c r="AR727" s="1" t="e">
        <f>_xlfn.XLOOKUP($L727,Pos!$A:$A,Pos!AH:AH,_xlfn.XLOOKUP($L727,#REF!,#REF!, ""), 0)</f>
        <v>#REF!</v>
      </c>
      <c r="AS727" s="1" t="e">
        <f>_xlfn.XLOOKUP($L727,Pos!$A:$A,Pos!AI:AI,_xlfn.XLOOKUP($L727,#REF!,#REF!, ""), 0)</f>
        <v>#REF!</v>
      </c>
      <c r="AT727" s="1" t="e">
        <f>_xlfn.XLOOKUP($L727,Pos!$A:$A,Pos!AJ:AJ,_xlfn.XLOOKUP($L727,#REF!,#REF!, ""), 0)</f>
        <v>#REF!</v>
      </c>
      <c r="AU727" s="1" t="e">
        <f>_xlfn.XLOOKUP($L727,Pos!$A:$A,Pos!AK:AK,_xlfn.XLOOKUP($L727,#REF!,#REF!, ""), 0)</f>
        <v>#REF!</v>
      </c>
      <c r="AV727" s="1" t="e">
        <f>_xlfn.XLOOKUP($L727,Pos!$A:$A,Pos!AL:AL,_xlfn.XLOOKUP($L727,#REF!,#REF!, ""), 0)</f>
        <v>#REF!</v>
      </c>
      <c r="AW727" s="1" t="e">
        <f>_xlfn.XLOOKUP($L727,Pos!$A:$A,Pos!AM:AM,_xlfn.XLOOKUP($L727,#REF!,#REF!, ""), 0)</f>
        <v>#REF!</v>
      </c>
      <c r="AX727" s="1" t="e">
        <f>_xlfn.XLOOKUP($L727,Pos!$A:$A,Pos!AN:AN,_xlfn.XLOOKUP($L727,#REF!,#REF!, ""), 0)</f>
        <v>#REF!</v>
      </c>
      <c r="AY727" s="1" t="e">
        <f>_xlfn.XLOOKUP($L727,Pos!$A:$A,Pos!AO:AO,_xlfn.XLOOKUP($L727,#REF!,#REF!, ""), 0)</f>
        <v>#REF!</v>
      </c>
      <c r="AZ727" s="7" t="str">
        <f t="shared" si="210"/>
        <v>OUT</v>
      </c>
      <c r="BA727" s="1">
        <f>IF(OR(_xlfn.XLOOKUP(L727,Pos!B:B,Pos!L:L,FALSE)="ESG Reason",_xlfn.XLOOKUP(L727,Pos!B:B,Pos!L:L,FALSE)="Blacklisted"),1,0)</f>
        <v>0</v>
      </c>
      <c r="BC727" s="11">
        <v>1.9841977164197069E-10</v>
      </c>
      <c r="BD727" s="11">
        <f>_xlfn.XLOOKUP($L727,Pos!$B:$B,Pos!H:H,0, 0)</f>
        <v>0</v>
      </c>
      <c r="BE727" s="11">
        <f>_xlfn.XLOOKUP($L727,Pos!$B:$B,Pos!I:I,0, 0)</f>
        <v>2.6489796168861578E-4</v>
      </c>
      <c r="BF727" s="18">
        <f t="shared" si="211"/>
        <v>2.6489796168861578E-4</v>
      </c>
      <c r="BG727" s="1">
        <f t="shared" si="212"/>
        <v>1</v>
      </c>
      <c r="BH727" s="1">
        <f t="shared" si="213"/>
        <v>35</v>
      </c>
      <c r="BI727" s="18">
        <f t="shared" si="214"/>
        <v>1.9841977164197069E-10</v>
      </c>
      <c r="BJ727" s="3">
        <f t="shared" si="215"/>
        <v>0</v>
      </c>
      <c r="BK727" s="18">
        <f t="shared" si="216"/>
        <v>0</v>
      </c>
    </row>
    <row r="728" spans="3:63" x14ac:dyDescent="0.25">
      <c r="C728" s="3"/>
      <c r="D728" s="3"/>
      <c r="E728" s="3"/>
      <c r="F728" s="3"/>
      <c r="G728" s="51" t="s">
        <v>866</v>
      </c>
      <c r="H728" s="8" t="str">
        <f t="shared" si="206"/>
        <v>0%West Europe</v>
      </c>
      <c r="I728" s="11" cm="1">
        <f t="array" ref="I728">IF(
   AZ728 = "OUT", 0,IF(
   BD728 &gt;= LARGE(IF(ISNUMBER(BD:BD), BD:BD), 3),
   BE728 - 0.001,
   IF(BE728 &gt;=VLOOKUP(P728,mapping!$A:$B,2,FALSE), BE728,VLOOKUP(P728,mapping!$A$2:$B$8,2,FALSE))
))</f>
        <v>0</v>
      </c>
      <c r="J728" s="11" cm="1">
        <f t="array" ref="J728">IF(
    AZ728="OUT",0,IF(IF(
                      BD728&gt;=LARGE(IF(ISNUMBER(BD:BD),BD:BD),3),
                      BE728+0.001,
                      VLOOKUP(H728,mapping!$D:$E,2,FALSE)
                      )&gt;I728,
                   IF(
                      BD728&gt;=LARGE(IF(ISNUMBER(BD:BD),BD:BD),3),
                      BE728+0.001,
                      VLOOKUP(H728,mapping!$D:$E,2,FALSE)
                      ),
                   I728+0.002))</f>
        <v>0</v>
      </c>
      <c r="K728" s="8">
        <f t="shared" si="207"/>
        <v>2.6489279090271102E-4</v>
      </c>
      <c r="L728" s="1" t="str">
        <f>Pos!B776</f>
        <v>SE0015658109</v>
      </c>
      <c r="M728" s="1" t="str">
        <f>_xlfn.XLOOKUP($L728,Pos!B:B,Pos!D:D,, 0)</f>
        <v>Epiroc AB Class A</v>
      </c>
      <c r="N728" s="1" t="str">
        <f>_xlfn.XLOOKUP($L728,Pos!B:B,Pos!E:E,, 0)</f>
        <v>Industrial Goods &amp; Services</v>
      </c>
      <c r="O728" s="1" t="str">
        <f t="shared" si="208"/>
        <v>Industrial Goods &amp; Services_West Europe</v>
      </c>
      <c r="P728" s="1" t="str">
        <f>_xlfn.XLOOKUP($L728,Pos!B:B,Pos!F:F,, 0)</f>
        <v>West Europe</v>
      </c>
      <c r="Q728" s="1">
        <v>0</v>
      </c>
      <c r="R728" s="9">
        <f>_xlfn.XLOOKUP($L728,Pos!$B:$B,Pos!N:N,0, 0)</f>
        <v>3.87</v>
      </c>
      <c r="S728" s="9">
        <f>_xlfn.XLOOKUP($L728,Pos!$B:$B,Pos!O:O,0, 0)</f>
        <v>3.173</v>
      </c>
      <c r="T728" s="9">
        <f>_xlfn.XLOOKUP($L728,Pos!$B:$B,Pos!P:P,0, 0)</f>
        <v>7.1</v>
      </c>
      <c r="U728" s="9">
        <f>_xlfn.XLOOKUP($L728,Pos!$B:$B,Pos!Q:Q,0, 0)</f>
        <v>1.9</v>
      </c>
      <c r="V728" s="9">
        <f>_xlfn.XLOOKUP($L728,Pos!$B:$B,Pos!R:R,0, 0)</f>
        <v>5.5666669999999998</v>
      </c>
      <c r="W728" s="9">
        <f>_xlfn.XLOOKUP($L728,Pos!$B:$B,Pos!S:S,0, 0)</f>
        <v>3.338333</v>
      </c>
      <c r="X728" s="9" t="str">
        <f>_xlfn.XLOOKUP($L728,Pos!$B:$B,Pos!J:J,0, 0)</f>
        <v>Hold</v>
      </c>
      <c r="Y728" s="1">
        <v>0</v>
      </c>
      <c r="Z728" s="1">
        <v>0</v>
      </c>
      <c r="AA728" s="1">
        <f t="shared" si="209"/>
        <v>0</v>
      </c>
      <c r="AB728" s="9">
        <f>_xlfn.XLOOKUP(L728,Pos!B:B,Pos!K:K,-1,0)</f>
        <v>1.641791044776119</v>
      </c>
      <c r="AC728" s="1" t="e">
        <f>_xlfn.XLOOKUP($L728,Pos!$A:$A,Pos!S:S,_xlfn.XLOOKUP($L728,#REF!,#REF!, ""), 0)</f>
        <v>#REF!</v>
      </c>
      <c r="AD728" s="1" t="e">
        <f>_xlfn.XLOOKUP($L728,Pos!$A:$A,Pos!T:T,_xlfn.XLOOKUP($L728,#REF!,#REF!, ""), 0)</f>
        <v>#REF!</v>
      </c>
      <c r="AE728" s="1" t="e">
        <f>_xlfn.XLOOKUP($L728,Pos!$A:$A,Pos!U:U,_xlfn.XLOOKUP($L728,#REF!,#REF!, ""), 0)</f>
        <v>#REF!</v>
      </c>
      <c r="AF728" s="1" t="e">
        <f>_xlfn.XLOOKUP($L728,Pos!$A:$A,Pos!V:V,_xlfn.XLOOKUP($L728,#REF!,#REF!, ""), 0)</f>
        <v>#REF!</v>
      </c>
      <c r="AG728" s="1" t="e">
        <f>_xlfn.XLOOKUP($L728,Pos!$A:$A,Pos!W:W,_xlfn.XLOOKUP($L728,#REF!,#REF!, ""), 0)</f>
        <v>#REF!</v>
      </c>
      <c r="AH728" s="1" t="e">
        <f>_xlfn.XLOOKUP($L728,Pos!$A:$A,Pos!X:X,_xlfn.XLOOKUP($L728,#REF!,#REF!, ""), 0)</f>
        <v>#REF!</v>
      </c>
      <c r="AI728" s="1" t="e">
        <f>_xlfn.XLOOKUP($L728,Pos!$A:$A,Pos!Y:Y,_xlfn.XLOOKUP($L728,#REF!,#REF!, ""), 0)</f>
        <v>#REF!</v>
      </c>
      <c r="AJ728" s="1" t="e">
        <f>_xlfn.XLOOKUP($L728,Pos!$A:$A,Pos!Z:Z,_xlfn.XLOOKUP($L728,#REF!,#REF!, ""), 0)</f>
        <v>#REF!</v>
      </c>
      <c r="AK728" s="1" t="e">
        <f>_xlfn.XLOOKUP($L728,Pos!$A:$A,Pos!AA:AA,_xlfn.XLOOKUP($L728,#REF!,#REF!, ""), 0)</f>
        <v>#REF!</v>
      </c>
      <c r="AL728" s="1" t="e">
        <f>_xlfn.XLOOKUP($L728,Pos!$A:$A,Pos!AB:AB,_xlfn.XLOOKUP($L728,#REF!,#REF!, ""), 0)</f>
        <v>#REF!</v>
      </c>
      <c r="AM728" s="1" t="e">
        <f>_xlfn.XLOOKUP($L728,Pos!$A:$A,Pos!AC:AC,_xlfn.XLOOKUP($L728,#REF!,#REF!, ""), 0)</f>
        <v>#REF!</v>
      </c>
      <c r="AN728" s="1" t="e">
        <f>_xlfn.XLOOKUP($L728,Pos!$A:$A,Pos!AD:AD,_xlfn.XLOOKUP($L728,#REF!,#REF!, ""), 0)</f>
        <v>#REF!</v>
      </c>
      <c r="AO728" s="1" t="e">
        <f>_xlfn.XLOOKUP($L728,Pos!$A:$A,Pos!AE:AE,_xlfn.XLOOKUP($L728,#REF!,#REF!, ""), 0)</f>
        <v>#REF!</v>
      </c>
      <c r="AP728" s="1" t="e">
        <f>_xlfn.XLOOKUP($L728,Pos!$A:$A,Pos!AF:AF,_xlfn.XLOOKUP($L728,#REF!,#REF!, ""), 0)</f>
        <v>#REF!</v>
      </c>
      <c r="AQ728" s="1" t="e">
        <f>_xlfn.XLOOKUP($L728,Pos!$A:$A,Pos!AG:AG,_xlfn.XLOOKUP($L728,#REF!,#REF!, ""), 0)</f>
        <v>#REF!</v>
      </c>
      <c r="AR728" s="1" t="e">
        <f>_xlfn.XLOOKUP($L728,Pos!$A:$A,Pos!AH:AH,_xlfn.XLOOKUP($L728,#REF!,#REF!, ""), 0)</f>
        <v>#REF!</v>
      </c>
      <c r="AS728" s="1" t="e">
        <f>_xlfn.XLOOKUP($L728,Pos!$A:$A,Pos!AI:AI,_xlfn.XLOOKUP($L728,#REF!,#REF!, ""), 0)</f>
        <v>#REF!</v>
      </c>
      <c r="AT728" s="1" t="e">
        <f>_xlfn.XLOOKUP($L728,Pos!$A:$A,Pos!AJ:AJ,_xlfn.XLOOKUP($L728,#REF!,#REF!, ""), 0)</f>
        <v>#REF!</v>
      </c>
      <c r="AU728" s="1" t="e">
        <f>_xlfn.XLOOKUP($L728,Pos!$A:$A,Pos!AK:AK,_xlfn.XLOOKUP($L728,#REF!,#REF!, ""), 0)</f>
        <v>#REF!</v>
      </c>
      <c r="AV728" s="1" t="e">
        <f>_xlfn.XLOOKUP($L728,Pos!$A:$A,Pos!AL:AL,_xlfn.XLOOKUP($L728,#REF!,#REF!, ""), 0)</f>
        <v>#REF!</v>
      </c>
      <c r="AW728" s="1" t="e">
        <f>_xlfn.XLOOKUP($L728,Pos!$A:$A,Pos!AM:AM,_xlfn.XLOOKUP($L728,#REF!,#REF!, ""), 0)</f>
        <v>#REF!</v>
      </c>
      <c r="AX728" s="1" t="e">
        <f>_xlfn.XLOOKUP($L728,Pos!$A:$A,Pos!AN:AN,_xlfn.XLOOKUP($L728,#REF!,#REF!, ""), 0)</f>
        <v>#REF!</v>
      </c>
      <c r="AY728" s="1" t="e">
        <f>_xlfn.XLOOKUP($L728,Pos!$A:$A,Pos!AO:AO,_xlfn.XLOOKUP($L728,#REF!,#REF!, ""), 0)</f>
        <v>#REF!</v>
      </c>
      <c r="AZ728" s="7" t="str">
        <f t="shared" si="210"/>
        <v>OUT</v>
      </c>
      <c r="BA728" s="1">
        <f>IF(OR(_xlfn.XLOOKUP(L728,Pos!B:B,Pos!L:L,FALSE)="ESG Reason",_xlfn.XLOOKUP(L728,Pos!B:B,Pos!L:L,FALSE)="Blacklisted"),1,0)</f>
        <v>0</v>
      </c>
      <c r="BC728" s="11">
        <v>1.1570279832988471E-10</v>
      </c>
      <c r="BD728" s="11">
        <f>_xlfn.XLOOKUP($L728,Pos!$B:$B,Pos!H:H,0, 0)</f>
        <v>0</v>
      </c>
      <c r="BE728" s="11">
        <f>_xlfn.XLOOKUP($L728,Pos!$B:$B,Pos!I:I,0, 0)</f>
        <v>2.6489279090271102E-4</v>
      </c>
      <c r="BF728" s="18">
        <f t="shared" si="211"/>
        <v>2.6489279090271102E-4</v>
      </c>
      <c r="BG728" s="1">
        <f t="shared" si="212"/>
        <v>2</v>
      </c>
      <c r="BH728" s="1">
        <f t="shared" si="213"/>
        <v>10</v>
      </c>
      <c r="BI728" s="18">
        <f t="shared" si="214"/>
        <v>1.1570279832988471E-10</v>
      </c>
      <c r="BJ728" s="3">
        <f t="shared" si="215"/>
        <v>0</v>
      </c>
      <c r="BK728" s="18">
        <f t="shared" si="216"/>
        <v>0</v>
      </c>
    </row>
    <row r="729" spans="3:63" x14ac:dyDescent="0.25">
      <c r="C729" s="3"/>
      <c r="D729" s="3"/>
      <c r="E729" s="3"/>
      <c r="F729" s="3"/>
      <c r="G729" s="48" t="s">
        <v>683</v>
      </c>
      <c r="H729" s="8" t="str">
        <f t="shared" si="206"/>
        <v>0%Others</v>
      </c>
      <c r="I729" s="11" cm="1">
        <f t="array" ref="I729">IF(
   AZ729 = "OUT", 0,IF(
   BD729 &gt;= LARGE(IF(ISNUMBER(BD:BD), BD:BD), 3),
   BE729 - 0.001,
   IF(BE729 &gt;=VLOOKUP(P729,mapping!$A:$B,2,FALSE), BE729,VLOOKUP(P729,mapping!$A$2:$B$8,2,FALSE))
))</f>
        <v>0</v>
      </c>
      <c r="J729" s="11" cm="1">
        <f t="array" ref="J729">IF(
    AZ729="OUT",0,IF(IF(
                      BD729&gt;=LARGE(IF(ISNUMBER(BD:BD),BD:BD),3),
                      BE729+0.001,
                      VLOOKUP(H729,mapping!$D:$E,2,FALSE)
                      )&gt;I729,
                   IF(
                      BD729&gt;=LARGE(IF(ISNUMBER(BD:BD),BD:BD),3),
                      BE729+0.001,
                      VLOOKUP(H729,mapping!$D:$E,2,FALSE)
                      ),
                   I729+0.002))</f>
        <v>0</v>
      </c>
      <c r="K729" s="8">
        <f t="shared" si="207"/>
        <v>2.644435926293242E-4</v>
      </c>
      <c r="L729" s="1" t="str">
        <f>Pos!B602</f>
        <v>JP3566800003</v>
      </c>
      <c r="M729" s="1" t="str">
        <f>_xlfn.XLOOKUP($L729,Pos!B:B,Pos!D:D,, 0)</f>
        <v>Central Japan Railway Company</v>
      </c>
      <c r="N729" s="1" t="str">
        <f>_xlfn.XLOOKUP($L729,Pos!B:B,Pos!E:E,, 0)</f>
        <v>Industrial Goods &amp; Services</v>
      </c>
      <c r="O729" s="1" t="str">
        <f t="shared" si="208"/>
        <v>Industrial Goods &amp; Services_Others</v>
      </c>
      <c r="P729" s="1" t="str">
        <f>_xlfn.XLOOKUP($L729,Pos!B:B,Pos!F:F,, 0)</f>
        <v>Others</v>
      </c>
      <c r="Q729" s="1">
        <v>0</v>
      </c>
      <c r="R729" s="9">
        <f>_xlfn.XLOOKUP($L729,Pos!$B:$B,Pos!N:N,0, 0)</f>
        <v>2.3199999999999998</v>
      </c>
      <c r="S729" s="9">
        <f>_xlfn.XLOOKUP($L729,Pos!$B:$B,Pos!O:O,0, 0)</f>
        <v>6.1825000000000001</v>
      </c>
      <c r="T729" s="9">
        <f>_xlfn.XLOOKUP($L729,Pos!$B:$B,Pos!P:P,0, 0)</f>
        <v>4.5999999999999996</v>
      </c>
      <c r="U729" s="9">
        <f>_xlfn.XLOOKUP($L729,Pos!$B:$B,Pos!Q:Q,0, 0)</f>
        <v>6</v>
      </c>
      <c r="V729" s="9">
        <f>_xlfn.XLOOKUP($L729,Pos!$B:$B,Pos!R:R,0, 0)</f>
        <v>5.8333329999999997</v>
      </c>
      <c r="W729" s="9">
        <f>_xlfn.XLOOKUP($L729,Pos!$B:$B,Pos!S:S,0, 0)</f>
        <v>7.4299989999999996</v>
      </c>
      <c r="X729" s="9" t="str">
        <f>_xlfn.XLOOKUP($L729,Pos!$B:$B,Pos!J:J,0, 0)</f>
        <v>Hold</v>
      </c>
      <c r="Y729" s="1">
        <v>0</v>
      </c>
      <c r="Z729" s="1">
        <v>0</v>
      </c>
      <c r="AA729" s="1">
        <f t="shared" si="209"/>
        <v>0</v>
      </c>
      <c r="AB729" s="9">
        <f>_xlfn.XLOOKUP(L729,Pos!B:B,Pos!K:K,-1,0)</f>
        <v>5.9090909090909092</v>
      </c>
      <c r="AC729" s="1" t="e">
        <f>_xlfn.XLOOKUP($L729,Pos!$A:$A,Pos!S:S,_xlfn.XLOOKUP($L729,#REF!,#REF!, ""), 0)</f>
        <v>#REF!</v>
      </c>
      <c r="AD729" s="1" t="e">
        <f>_xlfn.XLOOKUP($L729,Pos!$A:$A,Pos!T:T,_xlfn.XLOOKUP($L729,#REF!,#REF!, ""), 0)</f>
        <v>#REF!</v>
      </c>
      <c r="AE729" s="1" t="e">
        <f>_xlfn.XLOOKUP($L729,Pos!$A:$A,Pos!U:U,_xlfn.XLOOKUP($L729,#REF!,#REF!, ""), 0)</f>
        <v>#REF!</v>
      </c>
      <c r="AF729" s="1" t="e">
        <f>_xlfn.XLOOKUP($L729,Pos!$A:$A,Pos!V:V,_xlfn.XLOOKUP($L729,#REF!,#REF!, ""), 0)</f>
        <v>#REF!</v>
      </c>
      <c r="AG729" s="1" t="e">
        <f>_xlfn.XLOOKUP($L729,Pos!$A:$A,Pos!W:W,_xlfn.XLOOKUP($L729,#REF!,#REF!, ""), 0)</f>
        <v>#REF!</v>
      </c>
      <c r="AH729" s="1" t="e">
        <f>_xlfn.XLOOKUP($L729,Pos!$A:$A,Pos!X:X,_xlfn.XLOOKUP($L729,#REF!,#REF!, ""), 0)</f>
        <v>#REF!</v>
      </c>
      <c r="AI729" s="1" t="e">
        <f>_xlfn.XLOOKUP($L729,Pos!$A:$A,Pos!Y:Y,_xlfn.XLOOKUP($L729,#REF!,#REF!, ""), 0)</f>
        <v>#REF!</v>
      </c>
      <c r="AJ729" s="1" t="e">
        <f>_xlfn.XLOOKUP($L729,Pos!$A:$A,Pos!Z:Z,_xlfn.XLOOKUP($L729,#REF!,#REF!, ""), 0)</f>
        <v>#REF!</v>
      </c>
      <c r="AK729" s="1" t="e">
        <f>_xlfn.XLOOKUP($L729,Pos!$A:$A,Pos!AA:AA,_xlfn.XLOOKUP($L729,#REF!,#REF!, ""), 0)</f>
        <v>#REF!</v>
      </c>
      <c r="AL729" s="1" t="e">
        <f>_xlfn.XLOOKUP($L729,Pos!$A:$A,Pos!AB:AB,_xlfn.XLOOKUP($L729,#REF!,#REF!, ""), 0)</f>
        <v>#REF!</v>
      </c>
      <c r="AM729" s="1" t="e">
        <f>_xlfn.XLOOKUP($L729,Pos!$A:$A,Pos!AC:AC,_xlfn.XLOOKUP($L729,#REF!,#REF!, ""), 0)</f>
        <v>#REF!</v>
      </c>
      <c r="AN729" s="1" t="e">
        <f>_xlfn.XLOOKUP($L729,Pos!$A:$A,Pos!AD:AD,_xlfn.XLOOKUP($L729,#REF!,#REF!, ""), 0)</f>
        <v>#REF!</v>
      </c>
      <c r="AO729" s="1" t="e">
        <f>_xlfn.XLOOKUP($L729,Pos!$A:$A,Pos!AE:AE,_xlfn.XLOOKUP($L729,#REF!,#REF!, ""), 0)</f>
        <v>#REF!</v>
      </c>
      <c r="AP729" s="1" t="e">
        <f>_xlfn.XLOOKUP($L729,Pos!$A:$A,Pos!AF:AF,_xlfn.XLOOKUP($L729,#REF!,#REF!, ""), 0)</f>
        <v>#REF!</v>
      </c>
      <c r="AQ729" s="1" t="e">
        <f>_xlfn.XLOOKUP($L729,Pos!$A:$A,Pos!AG:AG,_xlfn.XLOOKUP($L729,#REF!,#REF!, ""), 0)</f>
        <v>#REF!</v>
      </c>
      <c r="AR729" s="1" t="e">
        <f>_xlfn.XLOOKUP($L729,Pos!$A:$A,Pos!AH:AH,_xlfn.XLOOKUP($L729,#REF!,#REF!, ""), 0)</f>
        <v>#REF!</v>
      </c>
      <c r="AS729" s="1" t="e">
        <f>_xlfn.XLOOKUP($L729,Pos!$A:$A,Pos!AI:AI,_xlfn.XLOOKUP($L729,#REF!,#REF!, ""), 0)</f>
        <v>#REF!</v>
      </c>
      <c r="AT729" s="1" t="e">
        <f>_xlfn.XLOOKUP($L729,Pos!$A:$A,Pos!AJ:AJ,_xlfn.XLOOKUP($L729,#REF!,#REF!, ""), 0)</f>
        <v>#REF!</v>
      </c>
      <c r="AU729" s="1" t="e">
        <f>_xlfn.XLOOKUP($L729,Pos!$A:$A,Pos!AK:AK,_xlfn.XLOOKUP($L729,#REF!,#REF!, ""), 0)</f>
        <v>#REF!</v>
      </c>
      <c r="AV729" s="1" t="e">
        <f>_xlfn.XLOOKUP($L729,Pos!$A:$A,Pos!AL:AL,_xlfn.XLOOKUP($L729,#REF!,#REF!, ""), 0)</f>
        <v>#REF!</v>
      </c>
      <c r="AW729" s="1" t="e">
        <f>_xlfn.XLOOKUP($L729,Pos!$A:$A,Pos!AM:AM,_xlfn.XLOOKUP($L729,#REF!,#REF!, ""), 0)</f>
        <v>#REF!</v>
      </c>
      <c r="AX729" s="1" t="e">
        <f>_xlfn.XLOOKUP($L729,Pos!$A:$A,Pos!AN:AN,_xlfn.XLOOKUP($L729,#REF!,#REF!, ""), 0)</f>
        <v>#REF!</v>
      </c>
      <c r="AY729" s="1" t="e">
        <f>_xlfn.XLOOKUP($L729,Pos!$A:$A,Pos!AO:AO,_xlfn.XLOOKUP($L729,#REF!,#REF!, ""), 0)</f>
        <v>#REF!</v>
      </c>
      <c r="AZ729" s="7" t="str">
        <f t="shared" si="210"/>
        <v>OUT</v>
      </c>
      <c r="BA729" s="1">
        <f>IF(OR(_xlfn.XLOOKUP(L729,Pos!B:B,Pos!L:L,FALSE)="ESG Reason",_xlfn.XLOOKUP(L729,Pos!B:B,Pos!L:L,FALSE)="Blacklisted"),1,0)</f>
        <v>1</v>
      </c>
      <c r="BC729" s="11">
        <v>9.2472168328150074E-11</v>
      </c>
      <c r="BD729" s="11">
        <f>_xlfn.XLOOKUP($L729,Pos!$B:$B,Pos!H:H,0, 0)</f>
        <v>0</v>
      </c>
      <c r="BE729" s="11">
        <f>_xlfn.XLOOKUP($L729,Pos!$B:$B,Pos!I:I,0, 0)</f>
        <v>2.644435926293242E-4</v>
      </c>
      <c r="BF729" s="18">
        <f t="shared" si="211"/>
        <v>2.644435926293242E-4</v>
      </c>
      <c r="BG729" s="1">
        <f t="shared" si="212"/>
        <v>3</v>
      </c>
      <c r="BH729" s="1">
        <f t="shared" si="213"/>
        <v>48</v>
      </c>
      <c r="BI729" s="18">
        <f t="shared" si="214"/>
        <v>9.2472168328150074E-11</v>
      </c>
      <c r="BJ729" s="3">
        <f t="shared" si="215"/>
        <v>0</v>
      </c>
      <c r="BK729" s="18">
        <f t="shared" si="216"/>
        <v>0</v>
      </c>
    </row>
    <row r="730" spans="3:63" x14ac:dyDescent="0.25">
      <c r="C730" s="3"/>
      <c r="D730" s="3"/>
      <c r="E730" s="3"/>
      <c r="F730" s="3"/>
      <c r="G730" s="51" t="s">
        <v>692</v>
      </c>
      <c r="H730" s="8" t="str">
        <f t="shared" si="206"/>
        <v>0%West Europe</v>
      </c>
      <c r="I730" s="11" cm="1">
        <f t="array" ref="I730">IF(
   AZ730 = "OUT", 0,IF(
   BD730 &gt;= LARGE(IF(ISNUMBER(BD:BD), BD:BD), 3),
   BE730 - 0.001,
   IF(BE730 &gt;=VLOOKUP(P730,mapping!$A:$B,2,FALSE), BE730,VLOOKUP(P730,mapping!$A$2:$B$8,2,FALSE))
))</f>
        <v>0</v>
      </c>
      <c r="J730" s="11" cm="1">
        <f t="array" ref="J730">IF(
    AZ730="OUT",0,IF(IF(
                      BD730&gt;=LARGE(IF(ISNUMBER(BD:BD),BD:BD),3),
                      BE730+0.001,
                      VLOOKUP(H730,mapping!$D:$E,2,FALSE)
                      )&gt;I730,
                   IF(
                      BD730&gt;=LARGE(IF(ISNUMBER(BD:BD),BD:BD),3),
                      BE730+0.001,
                      VLOOKUP(H730,mapping!$D:$E,2,FALSE)
                      ),
                   I730+0.002))</f>
        <v>0</v>
      </c>
      <c r="K730" s="8">
        <f t="shared" si="207"/>
        <v>2.6401582761356583E-4</v>
      </c>
      <c r="L730" s="1" t="str">
        <f>Pos!B484</f>
        <v>IT0003856405</v>
      </c>
      <c r="M730" s="1" t="str">
        <f>_xlfn.XLOOKUP($L730,Pos!B:B,Pos!D:D,, 0)</f>
        <v>Leonardo SpA</v>
      </c>
      <c r="N730" s="1" t="str">
        <f>_xlfn.XLOOKUP($L730,Pos!B:B,Pos!E:E,, 0)</f>
        <v>Industrial Goods &amp; Services</v>
      </c>
      <c r="O730" s="1" t="str">
        <f t="shared" si="208"/>
        <v>Industrial Goods &amp; Services_West Europe</v>
      </c>
      <c r="P730" s="1" t="str">
        <f>_xlfn.XLOOKUP($L730,Pos!B:B,Pos!F:F,, 0)</f>
        <v>West Europe</v>
      </c>
      <c r="Q730" s="1">
        <v>0</v>
      </c>
      <c r="R730" s="9">
        <f>_xlfn.XLOOKUP($L730,Pos!$B:$B,Pos!N:N,0, 0)</f>
        <v>3.53</v>
      </c>
      <c r="S730" s="9">
        <f>_xlfn.XLOOKUP($L730,Pos!$B:$B,Pos!O:O,0, 0)</f>
        <v>4.5736670000000004</v>
      </c>
      <c r="T730" s="9">
        <f>_xlfn.XLOOKUP($L730,Pos!$B:$B,Pos!P:P,0, 0)</f>
        <v>3.1</v>
      </c>
      <c r="U730" s="9">
        <f>_xlfn.XLOOKUP($L730,Pos!$B:$B,Pos!Q:Q,0, 0)</f>
        <v>9.6</v>
      </c>
      <c r="V730" s="9">
        <f>_xlfn.XLOOKUP($L730,Pos!$B:$B,Pos!R:R,0, 0)</f>
        <v>1.9666669999999999</v>
      </c>
      <c r="W730" s="9">
        <f>_xlfn.XLOOKUP($L730,Pos!$B:$B,Pos!S:S,0, 0)</f>
        <v>7.4816669999999998</v>
      </c>
      <c r="X730" s="9" t="str">
        <f>_xlfn.XLOOKUP($L730,Pos!$B:$B,Pos!J:J,0, 0)</f>
        <v>Outperform</v>
      </c>
      <c r="Y730" s="1">
        <v>0</v>
      </c>
      <c r="Z730" s="1">
        <v>0</v>
      </c>
      <c r="AA730" s="1">
        <f t="shared" si="209"/>
        <v>0</v>
      </c>
      <c r="AB730" s="9">
        <f>_xlfn.XLOOKUP(L730,Pos!B:B,Pos!K:K,-1,0)</f>
        <v>8.656716417910447</v>
      </c>
      <c r="AC730" s="1" t="e">
        <f>_xlfn.XLOOKUP($L730,Pos!$A:$A,Pos!S:S,_xlfn.XLOOKUP($L730,#REF!,#REF!, ""), 0)</f>
        <v>#REF!</v>
      </c>
      <c r="AD730" s="1" t="e">
        <f>_xlfn.XLOOKUP($L730,Pos!$A:$A,Pos!T:T,_xlfn.XLOOKUP($L730,#REF!,#REF!, ""), 0)</f>
        <v>#REF!</v>
      </c>
      <c r="AE730" s="1" t="e">
        <f>_xlfn.XLOOKUP($L730,Pos!$A:$A,Pos!U:U,_xlfn.XLOOKUP($L730,#REF!,#REF!, ""), 0)</f>
        <v>#REF!</v>
      </c>
      <c r="AF730" s="1" t="e">
        <f>_xlfn.XLOOKUP($L730,Pos!$A:$A,Pos!V:V,_xlfn.XLOOKUP($L730,#REF!,#REF!, ""), 0)</f>
        <v>#REF!</v>
      </c>
      <c r="AG730" s="1" t="e">
        <f>_xlfn.XLOOKUP($L730,Pos!$A:$A,Pos!W:W,_xlfn.XLOOKUP($L730,#REF!,#REF!, ""), 0)</f>
        <v>#REF!</v>
      </c>
      <c r="AH730" s="1" t="e">
        <f>_xlfn.XLOOKUP($L730,Pos!$A:$A,Pos!X:X,_xlfn.XLOOKUP($L730,#REF!,#REF!, ""), 0)</f>
        <v>#REF!</v>
      </c>
      <c r="AI730" s="1" t="e">
        <f>_xlfn.XLOOKUP($L730,Pos!$A:$A,Pos!Y:Y,_xlfn.XLOOKUP($L730,#REF!,#REF!, ""), 0)</f>
        <v>#REF!</v>
      </c>
      <c r="AJ730" s="1" t="e">
        <f>_xlfn.XLOOKUP($L730,Pos!$A:$A,Pos!Z:Z,_xlfn.XLOOKUP($L730,#REF!,#REF!, ""), 0)</f>
        <v>#REF!</v>
      </c>
      <c r="AK730" s="1" t="e">
        <f>_xlfn.XLOOKUP($L730,Pos!$A:$A,Pos!AA:AA,_xlfn.XLOOKUP($L730,#REF!,#REF!, ""), 0)</f>
        <v>#REF!</v>
      </c>
      <c r="AL730" s="1" t="e">
        <f>_xlfn.XLOOKUP($L730,Pos!$A:$A,Pos!AB:AB,_xlfn.XLOOKUP($L730,#REF!,#REF!, ""), 0)</f>
        <v>#REF!</v>
      </c>
      <c r="AM730" s="1" t="e">
        <f>_xlfn.XLOOKUP($L730,Pos!$A:$A,Pos!AC:AC,_xlfn.XLOOKUP($L730,#REF!,#REF!, ""), 0)</f>
        <v>#REF!</v>
      </c>
      <c r="AN730" s="1" t="e">
        <f>_xlfn.XLOOKUP($L730,Pos!$A:$A,Pos!AD:AD,_xlfn.XLOOKUP($L730,#REF!,#REF!, ""), 0)</f>
        <v>#REF!</v>
      </c>
      <c r="AO730" s="1" t="e">
        <f>_xlfn.XLOOKUP($L730,Pos!$A:$A,Pos!AE:AE,_xlfn.XLOOKUP($L730,#REF!,#REF!, ""), 0)</f>
        <v>#REF!</v>
      </c>
      <c r="AP730" s="1" t="e">
        <f>_xlfn.XLOOKUP($L730,Pos!$A:$A,Pos!AF:AF,_xlfn.XLOOKUP($L730,#REF!,#REF!, ""), 0)</f>
        <v>#REF!</v>
      </c>
      <c r="AQ730" s="1" t="e">
        <f>_xlfn.XLOOKUP($L730,Pos!$A:$A,Pos!AG:AG,_xlfn.XLOOKUP($L730,#REF!,#REF!, ""), 0)</f>
        <v>#REF!</v>
      </c>
      <c r="AR730" s="1" t="e">
        <f>_xlfn.XLOOKUP($L730,Pos!$A:$A,Pos!AH:AH,_xlfn.XLOOKUP($L730,#REF!,#REF!, ""), 0)</f>
        <v>#REF!</v>
      </c>
      <c r="AS730" s="1" t="e">
        <f>_xlfn.XLOOKUP($L730,Pos!$A:$A,Pos!AI:AI,_xlfn.XLOOKUP($L730,#REF!,#REF!, ""), 0)</f>
        <v>#REF!</v>
      </c>
      <c r="AT730" s="1" t="e">
        <f>_xlfn.XLOOKUP($L730,Pos!$A:$A,Pos!AJ:AJ,_xlfn.XLOOKUP($L730,#REF!,#REF!, ""), 0)</f>
        <v>#REF!</v>
      </c>
      <c r="AU730" s="1" t="e">
        <f>_xlfn.XLOOKUP($L730,Pos!$A:$A,Pos!AK:AK,_xlfn.XLOOKUP($L730,#REF!,#REF!, ""), 0)</f>
        <v>#REF!</v>
      </c>
      <c r="AV730" s="1" t="e">
        <f>_xlfn.XLOOKUP($L730,Pos!$A:$A,Pos!AL:AL,_xlfn.XLOOKUP($L730,#REF!,#REF!, ""), 0)</f>
        <v>#REF!</v>
      </c>
      <c r="AW730" s="1" t="e">
        <f>_xlfn.XLOOKUP($L730,Pos!$A:$A,Pos!AM:AM,_xlfn.XLOOKUP($L730,#REF!,#REF!, ""), 0)</f>
        <v>#REF!</v>
      </c>
      <c r="AX730" s="1" t="e">
        <f>_xlfn.XLOOKUP($L730,Pos!$A:$A,Pos!AN:AN,_xlfn.XLOOKUP($L730,#REF!,#REF!, ""), 0)</f>
        <v>#REF!</v>
      </c>
      <c r="AY730" s="1" t="e">
        <f>_xlfn.XLOOKUP($L730,Pos!$A:$A,Pos!AO:AO,_xlfn.XLOOKUP($L730,#REF!,#REF!, ""), 0)</f>
        <v>#REF!</v>
      </c>
      <c r="AZ730" s="7" t="str">
        <f t="shared" si="210"/>
        <v>OUT</v>
      </c>
      <c r="BA730" s="1">
        <f>IF(OR(_xlfn.XLOOKUP(L730,Pos!B:B,Pos!L:L,FALSE)="ESG Reason",_xlfn.XLOOKUP(L730,Pos!B:B,Pos!L:L,FALSE)="Blacklisted"),1,0)</f>
        <v>0</v>
      </c>
      <c r="BC730" s="11">
        <v>1.1570279832988509E-10</v>
      </c>
      <c r="BD730" s="11">
        <f>_xlfn.XLOOKUP($L730,Pos!$B:$B,Pos!H:H,0, 0)</f>
        <v>0</v>
      </c>
      <c r="BE730" s="11">
        <f>_xlfn.XLOOKUP($L730,Pos!$B:$B,Pos!I:I,0, 0)</f>
        <v>2.6401582761356583E-4</v>
      </c>
      <c r="BF730" s="18">
        <f t="shared" si="211"/>
        <v>2.6401582761356583E-4</v>
      </c>
      <c r="BG730" s="1">
        <f t="shared" si="212"/>
        <v>2</v>
      </c>
      <c r="BH730" s="1">
        <f t="shared" si="213"/>
        <v>10</v>
      </c>
      <c r="BI730" s="18">
        <f t="shared" si="214"/>
        <v>1.1570279832988509E-10</v>
      </c>
      <c r="BJ730" s="3">
        <f t="shared" si="215"/>
        <v>0</v>
      </c>
      <c r="BK730" s="18">
        <f t="shared" si="216"/>
        <v>0</v>
      </c>
    </row>
    <row r="731" spans="3:63" x14ac:dyDescent="0.25">
      <c r="C731" s="3"/>
      <c r="D731" s="3"/>
      <c r="E731" s="3"/>
      <c r="F731" s="3"/>
      <c r="G731" s="51" t="s">
        <v>665</v>
      </c>
      <c r="H731" s="8" t="str">
        <f t="shared" si="206"/>
        <v>0%West Europe</v>
      </c>
      <c r="I731" s="11" cm="1">
        <f t="array" ref="I731">IF(
   AZ731 = "OUT", 0,IF(
   BD731 &gt;= LARGE(IF(ISNUMBER(BD:BD), BD:BD), 3),
   BE731 - 0.001,
   IF(BE731 &gt;=VLOOKUP(P731,mapping!$A:$B,2,FALSE), BE731,VLOOKUP(P731,mapping!$A$2:$B$8,2,FALSE))
))</f>
        <v>0</v>
      </c>
      <c r="J731" s="11" cm="1">
        <f t="array" ref="J731">IF(
    AZ731="OUT",0,IF(IF(
                      BD731&gt;=LARGE(IF(ISNUMBER(BD:BD),BD:BD),3),
                      BE731+0.001,
                      VLOOKUP(H731,mapping!$D:$E,2,FALSE)
                      )&gt;I731,
                   IF(
                      BD731&gt;=LARGE(IF(ISNUMBER(BD:BD),BD:BD),3),
                      BE731+0.001,
                      VLOOKUP(H731,mapping!$D:$E,2,FALSE)
                      ),
                   I731+0.002))</f>
        <v>0</v>
      </c>
      <c r="K731" s="8">
        <f t="shared" si="207"/>
        <v>2.6342773823019919E-4</v>
      </c>
      <c r="L731" s="1" t="str">
        <f>Pos!B280</f>
        <v>ES0173516115</v>
      </c>
      <c r="M731" s="1" t="str">
        <f>_xlfn.XLOOKUP($L731,Pos!B:B,Pos!D:D,, 0)</f>
        <v>Repsol SA</v>
      </c>
      <c r="N731" s="1" t="str">
        <f>_xlfn.XLOOKUP($L731,Pos!B:B,Pos!E:E,, 0)</f>
        <v>Energy</v>
      </c>
      <c r="O731" s="1" t="str">
        <f t="shared" si="208"/>
        <v>Energy_West Europe</v>
      </c>
      <c r="P731" s="1" t="str">
        <f>_xlfn.XLOOKUP($L731,Pos!B:B,Pos!F:F,, 0)</f>
        <v>West Europe</v>
      </c>
      <c r="Q731" s="1">
        <v>0</v>
      </c>
      <c r="R731" s="9">
        <f>_xlfn.XLOOKUP($L731,Pos!$B:$B,Pos!N:N,0, 0)</f>
        <v>6.62</v>
      </c>
      <c r="S731" s="9">
        <f>_xlfn.XLOOKUP($L731,Pos!$B:$B,Pos!O:O,0, 0)</f>
        <v>7.064667</v>
      </c>
      <c r="T731" s="9">
        <f>_xlfn.XLOOKUP($L731,Pos!$B:$B,Pos!P:P,0, 0)</f>
        <v>3.125</v>
      </c>
      <c r="U731" s="9">
        <f>_xlfn.XLOOKUP($L731,Pos!$B:$B,Pos!Q:Q,0, 0)</f>
        <v>9.1</v>
      </c>
      <c r="V731" s="9">
        <f>_xlfn.XLOOKUP($L731,Pos!$B:$B,Pos!R:R,0, 0)</f>
        <v>3.1</v>
      </c>
      <c r="W731" s="9">
        <f>_xlfn.XLOOKUP($L731,Pos!$B:$B,Pos!S:S,0, 0)</f>
        <v>3.77</v>
      </c>
      <c r="X731" s="9" t="str">
        <f>_xlfn.XLOOKUP($L731,Pos!$B:$B,Pos!J:J,0, 0)</f>
        <v>Outperform</v>
      </c>
      <c r="Y731" s="1">
        <v>0</v>
      </c>
      <c r="Z731" s="1">
        <v>0</v>
      </c>
      <c r="AA731" s="1">
        <f t="shared" si="209"/>
        <v>0</v>
      </c>
      <c r="AB731" s="9">
        <f>_xlfn.XLOOKUP(L731,Pos!B:B,Pos!K:K,-1,0)</f>
        <v>9.2857142857142865</v>
      </c>
      <c r="AC731" s="1" t="e">
        <f>_xlfn.XLOOKUP($L731,Pos!$A:$A,Pos!S:S,_xlfn.XLOOKUP($L731,#REF!,#REF!, ""), 0)</f>
        <v>#REF!</v>
      </c>
      <c r="AD731" s="1" t="e">
        <f>_xlfn.XLOOKUP($L731,Pos!$A:$A,Pos!T:T,_xlfn.XLOOKUP($L731,#REF!,#REF!, ""), 0)</f>
        <v>#REF!</v>
      </c>
      <c r="AE731" s="1" t="e">
        <f>_xlfn.XLOOKUP($L731,Pos!$A:$A,Pos!U:U,_xlfn.XLOOKUP($L731,#REF!,#REF!, ""), 0)</f>
        <v>#REF!</v>
      </c>
      <c r="AF731" s="1" t="e">
        <f>_xlfn.XLOOKUP($L731,Pos!$A:$A,Pos!V:V,_xlfn.XLOOKUP($L731,#REF!,#REF!, ""), 0)</f>
        <v>#REF!</v>
      </c>
      <c r="AG731" s="1" t="e">
        <f>_xlfn.XLOOKUP($L731,Pos!$A:$A,Pos!W:W,_xlfn.XLOOKUP($L731,#REF!,#REF!, ""), 0)</f>
        <v>#REF!</v>
      </c>
      <c r="AH731" s="1" t="e">
        <f>_xlfn.XLOOKUP($L731,Pos!$A:$A,Pos!X:X,_xlfn.XLOOKUP($L731,#REF!,#REF!, ""), 0)</f>
        <v>#REF!</v>
      </c>
      <c r="AI731" s="1" t="e">
        <f>_xlfn.XLOOKUP($L731,Pos!$A:$A,Pos!Y:Y,_xlfn.XLOOKUP($L731,#REF!,#REF!, ""), 0)</f>
        <v>#REF!</v>
      </c>
      <c r="AJ731" s="1" t="e">
        <f>_xlfn.XLOOKUP($L731,Pos!$A:$A,Pos!Z:Z,_xlfn.XLOOKUP($L731,#REF!,#REF!, ""), 0)</f>
        <v>#REF!</v>
      </c>
      <c r="AK731" s="1" t="e">
        <f>_xlfn.XLOOKUP($L731,Pos!$A:$A,Pos!AA:AA,_xlfn.XLOOKUP($L731,#REF!,#REF!, ""), 0)</f>
        <v>#REF!</v>
      </c>
      <c r="AL731" s="1" t="e">
        <f>_xlfn.XLOOKUP($L731,Pos!$A:$A,Pos!AB:AB,_xlfn.XLOOKUP($L731,#REF!,#REF!, ""), 0)</f>
        <v>#REF!</v>
      </c>
      <c r="AM731" s="1" t="e">
        <f>_xlfn.XLOOKUP($L731,Pos!$A:$A,Pos!AC:AC,_xlfn.XLOOKUP($L731,#REF!,#REF!, ""), 0)</f>
        <v>#REF!</v>
      </c>
      <c r="AN731" s="1" t="e">
        <f>_xlfn.XLOOKUP($L731,Pos!$A:$A,Pos!AD:AD,_xlfn.XLOOKUP($L731,#REF!,#REF!, ""), 0)</f>
        <v>#REF!</v>
      </c>
      <c r="AO731" s="1" t="e">
        <f>_xlfn.XLOOKUP($L731,Pos!$A:$A,Pos!AE:AE,_xlfn.XLOOKUP($L731,#REF!,#REF!, ""), 0)</f>
        <v>#REF!</v>
      </c>
      <c r="AP731" s="1" t="e">
        <f>_xlfn.XLOOKUP($L731,Pos!$A:$A,Pos!AF:AF,_xlfn.XLOOKUP($L731,#REF!,#REF!, ""), 0)</f>
        <v>#REF!</v>
      </c>
      <c r="AQ731" s="1" t="e">
        <f>_xlfn.XLOOKUP($L731,Pos!$A:$A,Pos!AG:AG,_xlfn.XLOOKUP($L731,#REF!,#REF!, ""), 0)</f>
        <v>#REF!</v>
      </c>
      <c r="AR731" s="1" t="e">
        <f>_xlfn.XLOOKUP($L731,Pos!$A:$A,Pos!AH:AH,_xlfn.XLOOKUP($L731,#REF!,#REF!, ""), 0)</f>
        <v>#REF!</v>
      </c>
      <c r="AS731" s="1" t="e">
        <f>_xlfn.XLOOKUP($L731,Pos!$A:$A,Pos!AI:AI,_xlfn.XLOOKUP($L731,#REF!,#REF!, ""), 0)</f>
        <v>#REF!</v>
      </c>
      <c r="AT731" s="1" t="e">
        <f>_xlfn.XLOOKUP($L731,Pos!$A:$A,Pos!AJ:AJ,_xlfn.XLOOKUP($L731,#REF!,#REF!, ""), 0)</f>
        <v>#REF!</v>
      </c>
      <c r="AU731" s="1" t="e">
        <f>_xlfn.XLOOKUP($L731,Pos!$A:$A,Pos!AK:AK,_xlfn.XLOOKUP($L731,#REF!,#REF!, ""), 0)</f>
        <v>#REF!</v>
      </c>
      <c r="AV731" s="1" t="e">
        <f>_xlfn.XLOOKUP($L731,Pos!$A:$A,Pos!AL:AL,_xlfn.XLOOKUP($L731,#REF!,#REF!, ""), 0)</f>
        <v>#REF!</v>
      </c>
      <c r="AW731" s="1" t="e">
        <f>_xlfn.XLOOKUP($L731,Pos!$A:$A,Pos!AM:AM,_xlfn.XLOOKUP($L731,#REF!,#REF!, ""), 0)</f>
        <v>#REF!</v>
      </c>
      <c r="AX731" s="1" t="e">
        <f>_xlfn.XLOOKUP($L731,Pos!$A:$A,Pos!AN:AN,_xlfn.XLOOKUP($L731,#REF!,#REF!, ""), 0)</f>
        <v>#REF!</v>
      </c>
      <c r="AY731" s="1" t="e">
        <f>_xlfn.XLOOKUP($L731,Pos!$A:$A,Pos!AO:AO,_xlfn.XLOOKUP($L731,#REF!,#REF!, ""), 0)</f>
        <v>#REF!</v>
      </c>
      <c r="AZ731" s="7" t="str">
        <f t="shared" si="210"/>
        <v>OUT</v>
      </c>
      <c r="BA731" s="1">
        <f>IF(OR(_xlfn.XLOOKUP(L731,Pos!B:B,Pos!L:L,FALSE)="ESG Reason",_xlfn.XLOOKUP(L731,Pos!B:B,Pos!L:L,FALSE)="Blacklisted"),1,0)</f>
        <v>1</v>
      </c>
      <c r="BC731" s="11">
        <v>8.5287612527796524E-11</v>
      </c>
      <c r="BD731" s="11">
        <f>_xlfn.XLOOKUP($L731,Pos!$B:$B,Pos!H:H,0, 0)</f>
        <v>0</v>
      </c>
      <c r="BE731" s="11">
        <f>_xlfn.XLOOKUP($L731,Pos!$B:$B,Pos!I:I,0, 0)</f>
        <v>2.6342773823019919E-4</v>
      </c>
      <c r="BF731" s="18">
        <f t="shared" si="211"/>
        <v>2.6342773823019919E-4</v>
      </c>
      <c r="BG731" s="1">
        <f t="shared" si="212"/>
        <v>2</v>
      </c>
      <c r="BH731" s="1">
        <f t="shared" si="213"/>
        <v>6</v>
      </c>
      <c r="BI731" s="18">
        <f t="shared" si="214"/>
        <v>8.5287612527796524E-11</v>
      </c>
      <c r="BJ731" s="3">
        <f t="shared" si="215"/>
        <v>0</v>
      </c>
      <c r="BK731" s="18">
        <f t="shared" si="216"/>
        <v>0</v>
      </c>
    </row>
    <row r="732" spans="3:63" x14ac:dyDescent="0.25">
      <c r="C732" s="3"/>
      <c r="D732" s="3"/>
      <c r="E732" s="3"/>
      <c r="F732" s="3"/>
      <c r="G732" s="51" t="s">
        <v>687</v>
      </c>
      <c r="H732" s="8" t="str">
        <f t="shared" si="206"/>
        <v>0%North America</v>
      </c>
      <c r="I732" s="11" cm="1">
        <f t="array" ref="I732">IF(
   AZ732 = "OUT", 0,IF(
   BD732 &gt;= LARGE(IF(ISNUMBER(BD:BD), BD:BD), 3),
   BE732 - 0.001,
   IF(BE732 &gt;=VLOOKUP(P732,mapping!$A:$B,2,FALSE), BE732,VLOOKUP(P732,mapping!$A$2:$B$8,2,FALSE))
))</f>
        <v>0</v>
      </c>
      <c r="J732" s="11" cm="1">
        <f t="array" ref="J732">IF(
    AZ732="OUT",0,IF(IF(
                      BD732&gt;=LARGE(IF(ISNUMBER(BD:BD),BD:BD),3),
                      BE732+0.001,
                      VLOOKUP(H732,mapping!$D:$E,2,FALSE)
                      )&gt;I732,
                   IF(
                      BD732&gt;=LARGE(IF(ISNUMBER(BD:BD),BD:BD),3),
                      BE732+0.001,
                      VLOOKUP(H732,mapping!$D:$E,2,FALSE)
                      ),
                   I732+0.002))</f>
        <v>0</v>
      </c>
      <c r="K732" s="8">
        <f t="shared" si="207"/>
        <v>2.6314579537786752E-4</v>
      </c>
      <c r="L732" s="1" t="str">
        <f>Pos!B82</f>
        <v>CA1130041058</v>
      </c>
      <c r="M732" s="1" t="str">
        <f>_xlfn.XLOOKUP($L732,Pos!B:B,Pos!D:D,, 0)</f>
        <v>Brookfield Asset Management Ltd. Class A</v>
      </c>
      <c r="N732" s="1" t="str">
        <f>_xlfn.XLOOKUP($L732,Pos!B:B,Pos!E:E,, 0)</f>
        <v>Financial Services</v>
      </c>
      <c r="O732" s="1" t="str">
        <f t="shared" si="208"/>
        <v>Financial Services_North America</v>
      </c>
      <c r="P732" s="1" t="str">
        <f>_xlfn.XLOOKUP($L732,Pos!B:B,Pos!F:F,, 0)</f>
        <v>North America</v>
      </c>
      <c r="Q732" s="1">
        <v>0</v>
      </c>
      <c r="R732" s="9">
        <f>_xlfn.XLOOKUP($L732,Pos!$B:$B,Pos!N:N,0, 0)</f>
        <v>7.67</v>
      </c>
      <c r="S732" s="9">
        <f>_xlfn.XLOOKUP($L732,Pos!$B:$B,Pos!O:O,0, 0)</f>
        <v>0.72875000000000001</v>
      </c>
      <c r="T732" s="9">
        <f>_xlfn.XLOOKUP($L732,Pos!$B:$B,Pos!P:P,0, 0)</f>
        <v>9.6</v>
      </c>
      <c r="U732" s="9">
        <f>_xlfn.XLOOKUP($L732,Pos!$B:$B,Pos!Q:Q,0, 0)</f>
        <v>2.1</v>
      </c>
      <c r="V732" s="9">
        <f>_xlfn.XLOOKUP($L732,Pos!$B:$B,Pos!R:R,0, 0)</f>
        <v>3.2</v>
      </c>
      <c r="W732" s="9">
        <f>_xlfn.XLOOKUP($L732,Pos!$B:$B,Pos!S:S,0, 0)</f>
        <v>5.3766670000000003</v>
      </c>
      <c r="X732" s="9" t="str">
        <f>_xlfn.XLOOKUP($L732,Pos!$B:$B,Pos!J:J,0, 0)</f>
        <v>0</v>
      </c>
      <c r="Y732" s="1">
        <v>0</v>
      </c>
      <c r="Z732" s="1">
        <v>0</v>
      </c>
      <c r="AA732" s="1">
        <f t="shared" si="209"/>
        <v>0</v>
      </c>
      <c r="AB732" s="9">
        <f>_xlfn.XLOOKUP(L732,Pos!B:B,Pos!K:K,-1,0)</f>
        <v>-1</v>
      </c>
      <c r="AC732" s="1" t="e">
        <f>_xlfn.XLOOKUP($L732,Pos!$A:$A,Pos!S:S,_xlfn.XLOOKUP($L732,#REF!,#REF!, ""), 0)</f>
        <v>#REF!</v>
      </c>
      <c r="AD732" s="1" t="e">
        <f>_xlfn.XLOOKUP($L732,Pos!$A:$A,Pos!T:T,_xlfn.XLOOKUP($L732,#REF!,#REF!, ""), 0)</f>
        <v>#REF!</v>
      </c>
      <c r="AE732" s="1" t="e">
        <f>_xlfn.XLOOKUP($L732,Pos!$A:$A,Pos!U:U,_xlfn.XLOOKUP($L732,#REF!,#REF!, ""), 0)</f>
        <v>#REF!</v>
      </c>
      <c r="AF732" s="1" t="e">
        <f>_xlfn.XLOOKUP($L732,Pos!$A:$A,Pos!V:V,_xlfn.XLOOKUP($L732,#REF!,#REF!, ""), 0)</f>
        <v>#REF!</v>
      </c>
      <c r="AG732" s="1" t="e">
        <f>_xlfn.XLOOKUP($L732,Pos!$A:$A,Pos!W:W,_xlfn.XLOOKUP($L732,#REF!,#REF!, ""), 0)</f>
        <v>#REF!</v>
      </c>
      <c r="AH732" s="1" t="e">
        <f>_xlfn.XLOOKUP($L732,Pos!$A:$A,Pos!X:X,_xlfn.XLOOKUP($L732,#REF!,#REF!, ""), 0)</f>
        <v>#REF!</v>
      </c>
      <c r="AI732" s="1" t="e">
        <f>_xlfn.XLOOKUP($L732,Pos!$A:$A,Pos!Y:Y,_xlfn.XLOOKUP($L732,#REF!,#REF!, ""), 0)</f>
        <v>#REF!</v>
      </c>
      <c r="AJ732" s="1" t="e">
        <f>_xlfn.XLOOKUP($L732,Pos!$A:$A,Pos!Z:Z,_xlfn.XLOOKUP($L732,#REF!,#REF!, ""), 0)</f>
        <v>#REF!</v>
      </c>
      <c r="AK732" s="1" t="e">
        <f>_xlfn.XLOOKUP($L732,Pos!$A:$A,Pos!AA:AA,_xlfn.XLOOKUP($L732,#REF!,#REF!, ""), 0)</f>
        <v>#REF!</v>
      </c>
      <c r="AL732" s="1" t="e">
        <f>_xlfn.XLOOKUP($L732,Pos!$A:$A,Pos!AB:AB,_xlfn.XLOOKUP($L732,#REF!,#REF!, ""), 0)</f>
        <v>#REF!</v>
      </c>
      <c r="AM732" s="1" t="e">
        <f>_xlfn.XLOOKUP($L732,Pos!$A:$A,Pos!AC:AC,_xlfn.XLOOKUP($L732,#REF!,#REF!, ""), 0)</f>
        <v>#REF!</v>
      </c>
      <c r="AN732" s="1" t="e">
        <f>_xlfn.XLOOKUP($L732,Pos!$A:$A,Pos!AD:AD,_xlfn.XLOOKUP($L732,#REF!,#REF!, ""), 0)</f>
        <v>#REF!</v>
      </c>
      <c r="AO732" s="1" t="e">
        <f>_xlfn.XLOOKUP($L732,Pos!$A:$A,Pos!AE:AE,_xlfn.XLOOKUP($L732,#REF!,#REF!, ""), 0)</f>
        <v>#REF!</v>
      </c>
      <c r="AP732" s="1" t="e">
        <f>_xlfn.XLOOKUP($L732,Pos!$A:$A,Pos!AF:AF,_xlfn.XLOOKUP($L732,#REF!,#REF!, ""), 0)</f>
        <v>#REF!</v>
      </c>
      <c r="AQ732" s="1" t="e">
        <f>_xlfn.XLOOKUP($L732,Pos!$A:$A,Pos!AG:AG,_xlfn.XLOOKUP($L732,#REF!,#REF!, ""), 0)</f>
        <v>#REF!</v>
      </c>
      <c r="AR732" s="1" t="e">
        <f>_xlfn.XLOOKUP($L732,Pos!$A:$A,Pos!AH:AH,_xlfn.XLOOKUP($L732,#REF!,#REF!, ""), 0)</f>
        <v>#REF!</v>
      </c>
      <c r="AS732" s="1" t="e">
        <f>_xlfn.XLOOKUP($L732,Pos!$A:$A,Pos!AI:AI,_xlfn.XLOOKUP($L732,#REF!,#REF!, ""), 0)</f>
        <v>#REF!</v>
      </c>
      <c r="AT732" s="1" t="e">
        <f>_xlfn.XLOOKUP($L732,Pos!$A:$A,Pos!AJ:AJ,_xlfn.XLOOKUP($L732,#REF!,#REF!, ""), 0)</f>
        <v>#REF!</v>
      </c>
      <c r="AU732" s="1" t="e">
        <f>_xlfn.XLOOKUP($L732,Pos!$A:$A,Pos!AK:AK,_xlfn.XLOOKUP($L732,#REF!,#REF!, ""), 0)</f>
        <v>#REF!</v>
      </c>
      <c r="AV732" s="1" t="e">
        <f>_xlfn.XLOOKUP($L732,Pos!$A:$A,Pos!AL:AL,_xlfn.XLOOKUP($L732,#REF!,#REF!, ""), 0)</f>
        <v>#REF!</v>
      </c>
      <c r="AW732" s="1" t="e">
        <f>_xlfn.XLOOKUP($L732,Pos!$A:$A,Pos!AM:AM,_xlfn.XLOOKUP($L732,#REF!,#REF!, ""), 0)</f>
        <v>#REF!</v>
      </c>
      <c r="AX732" s="1" t="e">
        <f>_xlfn.XLOOKUP($L732,Pos!$A:$A,Pos!AN:AN,_xlfn.XLOOKUP($L732,#REF!,#REF!, ""), 0)</f>
        <v>#REF!</v>
      </c>
      <c r="AY732" s="1" t="e">
        <f>_xlfn.XLOOKUP($L732,Pos!$A:$A,Pos!AO:AO,_xlfn.XLOOKUP($L732,#REF!,#REF!, ""), 0)</f>
        <v>#REF!</v>
      </c>
      <c r="AZ732" s="7" t="str">
        <f t="shared" si="210"/>
        <v>OUT</v>
      </c>
      <c r="BA732" s="1">
        <f>IF(OR(_xlfn.XLOOKUP(L732,Pos!B:B,Pos!L:L,FALSE)="ESG Reason",_xlfn.XLOOKUP(L732,Pos!B:B,Pos!L:L,FALSE)="Blacklisted"),1,0)</f>
        <v>0</v>
      </c>
      <c r="BC732" s="11">
        <v>1.5197055952398659E-10</v>
      </c>
      <c r="BD732" s="11">
        <f>_xlfn.XLOOKUP($L732,Pos!$B:$B,Pos!H:H,0, 0)</f>
        <v>0</v>
      </c>
      <c r="BE732" s="11">
        <f>_xlfn.XLOOKUP($L732,Pos!$B:$B,Pos!I:I,0, 0)</f>
        <v>2.6314579537786752E-4</v>
      </c>
      <c r="BF732" s="18">
        <f t="shared" si="211"/>
        <v>2.6314579537786752E-4</v>
      </c>
      <c r="BG732" s="1">
        <f t="shared" si="212"/>
        <v>1</v>
      </c>
      <c r="BH732" s="1">
        <f t="shared" si="213"/>
        <v>26</v>
      </c>
      <c r="BI732" s="18">
        <f t="shared" si="214"/>
        <v>1.5197055952398659E-10</v>
      </c>
      <c r="BJ732" s="3">
        <f t="shared" si="215"/>
        <v>0</v>
      </c>
      <c r="BK732" s="18">
        <f t="shared" si="216"/>
        <v>0</v>
      </c>
    </row>
    <row r="733" spans="3:63" x14ac:dyDescent="0.25">
      <c r="C733" s="3"/>
      <c r="D733" s="3"/>
      <c r="E733" s="3"/>
      <c r="F733" s="3"/>
      <c r="G733" s="51" t="s">
        <v>676</v>
      </c>
      <c r="H733" s="8" t="str">
        <f t="shared" si="206"/>
        <v>0%North America</v>
      </c>
      <c r="I733" s="11" cm="1">
        <f t="array" ref="I733">IF(
   AZ733 = "OUT", 0,IF(
   BD733 &gt;= LARGE(IF(ISNUMBER(BD:BD), BD:BD), 3),
   BE733 - 0.001,
   IF(BE733 &gt;=VLOOKUP(P733,mapping!$A:$B,2,FALSE), BE733,VLOOKUP(P733,mapping!$A$2:$B$8,2,FALSE))
))</f>
        <v>0</v>
      </c>
      <c r="J733" s="11" cm="1">
        <f t="array" ref="J733">IF(
    AZ733="OUT",0,IF(IF(
                      BD733&gt;=LARGE(IF(ISNUMBER(BD:BD),BD:BD),3),
                      BE733+0.001,
                      VLOOKUP(H733,mapping!$D:$E,2,FALSE)
                      )&gt;I733,
                   IF(
                      BD733&gt;=LARGE(IF(ISNUMBER(BD:BD),BD:BD),3),
                      BE733+0.001,
                      VLOOKUP(H733,mapping!$D:$E,2,FALSE)
                      ),
                   I733+0.002))</f>
        <v>0</v>
      </c>
      <c r="K733" s="8">
        <f t="shared" si="207"/>
        <v>2.6252280068926359E-4</v>
      </c>
      <c r="L733" s="1" t="str">
        <f>Pos!B128</f>
        <v>CA7063271034</v>
      </c>
      <c r="M733" s="1" t="str">
        <f>_xlfn.XLOOKUP($L733,Pos!B:B,Pos!D:D,, 0)</f>
        <v>Pembina Pipeline Corporation</v>
      </c>
      <c r="N733" s="1" t="str">
        <f>_xlfn.XLOOKUP($L733,Pos!B:B,Pos!E:E,, 0)</f>
        <v>Energy</v>
      </c>
      <c r="O733" s="1" t="str">
        <f t="shared" si="208"/>
        <v>Energy_North America</v>
      </c>
      <c r="P733" s="1" t="str">
        <f>_xlfn.XLOOKUP($L733,Pos!B:B,Pos!F:F,, 0)</f>
        <v>North America</v>
      </c>
      <c r="Q733" s="1">
        <v>0</v>
      </c>
      <c r="R733" s="9">
        <f>_xlfn.XLOOKUP($L733,Pos!$B:$B,Pos!N:N,0, 0)</f>
        <v>7.0799989999999999</v>
      </c>
      <c r="S733" s="9">
        <f>_xlfn.XLOOKUP($L733,Pos!$B:$B,Pos!O:O,0, 0)</f>
        <v>4.0013329999999998</v>
      </c>
      <c r="T733" s="9">
        <f>_xlfn.XLOOKUP($L733,Pos!$B:$B,Pos!P:P,0, 0)</f>
        <v>3.625</v>
      </c>
      <c r="U733" s="9">
        <f>_xlfn.XLOOKUP($L733,Pos!$B:$B,Pos!Q:Q,0, 0)</f>
        <v>1.8</v>
      </c>
      <c r="V733" s="9">
        <f>_xlfn.XLOOKUP($L733,Pos!$B:$B,Pos!R:R,0, 0)</f>
        <v>8</v>
      </c>
      <c r="W733" s="9">
        <f>_xlfn.XLOOKUP($L733,Pos!$B:$B,Pos!S:S,0, 0)</f>
        <v>3.661667</v>
      </c>
      <c r="X733" s="9" t="str">
        <f>_xlfn.XLOOKUP($L733,Pos!$B:$B,Pos!J:J,0, 0)</f>
        <v>Outperform</v>
      </c>
      <c r="Y733" s="1">
        <v>0</v>
      </c>
      <c r="Z733" s="1">
        <v>0</v>
      </c>
      <c r="AA733" s="1">
        <f t="shared" si="209"/>
        <v>0</v>
      </c>
      <c r="AB733" s="9">
        <f>_xlfn.XLOOKUP(L733,Pos!B:B,Pos!K:K,-1,0)</f>
        <v>-1</v>
      </c>
      <c r="AC733" s="1" t="e">
        <f>_xlfn.XLOOKUP($L733,Pos!$A:$A,Pos!S:S,_xlfn.XLOOKUP($L733,#REF!,#REF!, ""), 0)</f>
        <v>#REF!</v>
      </c>
      <c r="AD733" s="1" t="e">
        <f>_xlfn.XLOOKUP($L733,Pos!$A:$A,Pos!T:T,_xlfn.XLOOKUP($L733,#REF!,#REF!, ""), 0)</f>
        <v>#REF!</v>
      </c>
      <c r="AE733" s="1" t="e">
        <f>_xlfn.XLOOKUP($L733,Pos!$A:$A,Pos!U:U,_xlfn.XLOOKUP($L733,#REF!,#REF!, ""), 0)</f>
        <v>#REF!</v>
      </c>
      <c r="AF733" s="1" t="e">
        <f>_xlfn.XLOOKUP($L733,Pos!$A:$A,Pos!V:V,_xlfn.XLOOKUP($L733,#REF!,#REF!, ""), 0)</f>
        <v>#REF!</v>
      </c>
      <c r="AG733" s="1" t="e">
        <f>_xlfn.XLOOKUP($L733,Pos!$A:$A,Pos!W:W,_xlfn.XLOOKUP($L733,#REF!,#REF!, ""), 0)</f>
        <v>#REF!</v>
      </c>
      <c r="AH733" s="1" t="e">
        <f>_xlfn.XLOOKUP($L733,Pos!$A:$A,Pos!X:X,_xlfn.XLOOKUP($L733,#REF!,#REF!, ""), 0)</f>
        <v>#REF!</v>
      </c>
      <c r="AI733" s="1" t="e">
        <f>_xlfn.XLOOKUP($L733,Pos!$A:$A,Pos!Y:Y,_xlfn.XLOOKUP($L733,#REF!,#REF!, ""), 0)</f>
        <v>#REF!</v>
      </c>
      <c r="AJ733" s="1" t="e">
        <f>_xlfn.XLOOKUP($L733,Pos!$A:$A,Pos!Z:Z,_xlfn.XLOOKUP($L733,#REF!,#REF!, ""), 0)</f>
        <v>#REF!</v>
      </c>
      <c r="AK733" s="1" t="e">
        <f>_xlfn.XLOOKUP($L733,Pos!$A:$A,Pos!AA:AA,_xlfn.XLOOKUP($L733,#REF!,#REF!, ""), 0)</f>
        <v>#REF!</v>
      </c>
      <c r="AL733" s="1" t="e">
        <f>_xlfn.XLOOKUP($L733,Pos!$A:$A,Pos!AB:AB,_xlfn.XLOOKUP($L733,#REF!,#REF!, ""), 0)</f>
        <v>#REF!</v>
      </c>
      <c r="AM733" s="1" t="e">
        <f>_xlfn.XLOOKUP($L733,Pos!$A:$A,Pos!AC:AC,_xlfn.XLOOKUP($L733,#REF!,#REF!, ""), 0)</f>
        <v>#REF!</v>
      </c>
      <c r="AN733" s="1" t="e">
        <f>_xlfn.XLOOKUP($L733,Pos!$A:$A,Pos!AD:AD,_xlfn.XLOOKUP($L733,#REF!,#REF!, ""), 0)</f>
        <v>#REF!</v>
      </c>
      <c r="AO733" s="1" t="e">
        <f>_xlfn.XLOOKUP($L733,Pos!$A:$A,Pos!AE:AE,_xlfn.XLOOKUP($L733,#REF!,#REF!, ""), 0)</f>
        <v>#REF!</v>
      </c>
      <c r="AP733" s="1" t="e">
        <f>_xlfn.XLOOKUP($L733,Pos!$A:$A,Pos!AF:AF,_xlfn.XLOOKUP($L733,#REF!,#REF!, ""), 0)</f>
        <v>#REF!</v>
      </c>
      <c r="AQ733" s="1" t="e">
        <f>_xlfn.XLOOKUP($L733,Pos!$A:$A,Pos!AG:AG,_xlfn.XLOOKUP($L733,#REF!,#REF!, ""), 0)</f>
        <v>#REF!</v>
      </c>
      <c r="AR733" s="1" t="e">
        <f>_xlfn.XLOOKUP($L733,Pos!$A:$A,Pos!AH:AH,_xlfn.XLOOKUP($L733,#REF!,#REF!, ""), 0)</f>
        <v>#REF!</v>
      </c>
      <c r="AS733" s="1" t="e">
        <f>_xlfn.XLOOKUP($L733,Pos!$A:$A,Pos!AI:AI,_xlfn.XLOOKUP($L733,#REF!,#REF!, ""), 0)</f>
        <v>#REF!</v>
      </c>
      <c r="AT733" s="1" t="e">
        <f>_xlfn.XLOOKUP($L733,Pos!$A:$A,Pos!AJ:AJ,_xlfn.XLOOKUP($L733,#REF!,#REF!, ""), 0)</f>
        <v>#REF!</v>
      </c>
      <c r="AU733" s="1" t="e">
        <f>_xlfn.XLOOKUP($L733,Pos!$A:$A,Pos!AK:AK,_xlfn.XLOOKUP($L733,#REF!,#REF!, ""), 0)</f>
        <v>#REF!</v>
      </c>
      <c r="AV733" s="1" t="e">
        <f>_xlfn.XLOOKUP($L733,Pos!$A:$A,Pos!AL:AL,_xlfn.XLOOKUP($L733,#REF!,#REF!, ""), 0)</f>
        <v>#REF!</v>
      </c>
      <c r="AW733" s="1" t="e">
        <f>_xlfn.XLOOKUP($L733,Pos!$A:$A,Pos!AM:AM,_xlfn.XLOOKUP($L733,#REF!,#REF!, ""), 0)</f>
        <v>#REF!</v>
      </c>
      <c r="AX733" s="1" t="e">
        <f>_xlfn.XLOOKUP($L733,Pos!$A:$A,Pos!AN:AN,_xlfn.XLOOKUP($L733,#REF!,#REF!, ""), 0)</f>
        <v>#REF!</v>
      </c>
      <c r="AY733" s="1" t="e">
        <f>_xlfn.XLOOKUP($L733,Pos!$A:$A,Pos!AO:AO,_xlfn.XLOOKUP($L733,#REF!,#REF!, ""), 0)</f>
        <v>#REF!</v>
      </c>
      <c r="AZ733" s="7" t="str">
        <f t="shared" si="210"/>
        <v>OUT</v>
      </c>
      <c r="BA733" s="1">
        <f>IF(OR(_xlfn.XLOOKUP(L733,Pos!B:B,Pos!L:L,FALSE)="ESG Reason",_xlfn.XLOOKUP(L733,Pos!B:B,Pos!L:L,FALSE)="Blacklisted"),1,0)</f>
        <v>0</v>
      </c>
      <c r="BC733" s="11">
        <v>1.9312721027365871E-10</v>
      </c>
      <c r="BD733" s="11">
        <f>_xlfn.XLOOKUP($L733,Pos!$B:$B,Pos!H:H,0, 0)</f>
        <v>0</v>
      </c>
      <c r="BE733" s="11">
        <f>_xlfn.XLOOKUP($L733,Pos!$B:$B,Pos!I:I,0, 0)</f>
        <v>2.6252280068926359E-4</v>
      </c>
      <c r="BF733" s="18">
        <f t="shared" si="211"/>
        <v>2.6252280068926359E-4</v>
      </c>
      <c r="BG733" s="1">
        <f t="shared" si="212"/>
        <v>1</v>
      </c>
      <c r="BH733" s="1">
        <f t="shared" si="213"/>
        <v>25</v>
      </c>
      <c r="BI733" s="18">
        <f t="shared" si="214"/>
        <v>1.9312721027365871E-10</v>
      </c>
      <c r="BJ733" s="3">
        <f t="shared" si="215"/>
        <v>0</v>
      </c>
      <c r="BK733" s="18">
        <f t="shared" si="216"/>
        <v>0</v>
      </c>
    </row>
    <row r="734" spans="3:63" x14ac:dyDescent="0.25">
      <c r="C734" s="3"/>
      <c r="D734" s="3"/>
      <c r="E734" s="3"/>
      <c r="F734" s="3"/>
      <c r="G734" s="51" t="s">
        <v>674</v>
      </c>
      <c r="H734" s="8" t="str">
        <f t="shared" si="206"/>
        <v>0%West Europe</v>
      </c>
      <c r="I734" s="11" cm="1">
        <f t="array" ref="I734">IF(
   AZ734 = "OUT", 0,IF(
   BD734 &gt;= LARGE(IF(ISNUMBER(BD:BD), BD:BD), 3),
   BE734 - 0.001,
   IF(BE734 &gt;=VLOOKUP(P734,mapping!$A:$B,2,FALSE), BE734,VLOOKUP(P734,mapping!$A$2:$B$8,2,FALSE))
))</f>
        <v>0</v>
      </c>
      <c r="J734" s="11" cm="1">
        <f t="array" ref="J734">IF(
    AZ734="OUT",0,IF(IF(
                      BD734&gt;=LARGE(IF(ISNUMBER(BD:BD),BD:BD),3),
                      BE734+0.001,
                      VLOOKUP(H734,mapping!$D:$E,2,FALSE)
                      )&gt;I734,
                   IF(
                      BD734&gt;=LARGE(IF(ISNUMBER(BD:BD),BD:BD),3),
                      BE734+0.001,
                      VLOOKUP(H734,mapping!$D:$E,2,FALSE)
                      ),
                   I734+0.002))</f>
        <v>0</v>
      </c>
      <c r="K734" s="8">
        <f t="shared" si="207"/>
        <v>2.6251289918433963E-4</v>
      </c>
      <c r="L734" s="1" t="str">
        <f>Pos!B688</f>
        <v>LU1598757687</v>
      </c>
      <c r="M734" s="1" t="str">
        <f>_xlfn.XLOOKUP($L734,Pos!B:B,Pos!D:D,, 0)</f>
        <v>ArcelorMittal SA</v>
      </c>
      <c r="N734" s="1" t="str">
        <f>_xlfn.XLOOKUP($L734,Pos!B:B,Pos!E:E,, 0)</f>
        <v>Basic Resources</v>
      </c>
      <c r="O734" s="1" t="str">
        <f t="shared" si="208"/>
        <v>Basic Resources_West Europe</v>
      </c>
      <c r="P734" s="1" t="str">
        <f>_xlfn.XLOOKUP($L734,Pos!B:B,Pos!F:F,, 0)</f>
        <v>West Europe</v>
      </c>
      <c r="Q734" s="1">
        <v>0</v>
      </c>
      <c r="R734" s="9">
        <f>_xlfn.XLOOKUP($L734,Pos!$B:$B,Pos!N:N,0, 0)</f>
        <v>1.91</v>
      </c>
      <c r="S734" s="9">
        <f>_xlfn.XLOOKUP($L734,Pos!$B:$B,Pos!O:O,0, 0)</f>
        <v>7.1989999999999998</v>
      </c>
      <c r="T734" s="9">
        <f>_xlfn.XLOOKUP($L734,Pos!$B:$B,Pos!P:P,0, 0)</f>
        <v>3.4249999999999998</v>
      </c>
      <c r="U734" s="9">
        <f>_xlfn.XLOOKUP($L734,Pos!$B:$B,Pos!Q:Q,0, 0)</f>
        <v>8</v>
      </c>
      <c r="V734" s="9">
        <f>_xlfn.XLOOKUP($L734,Pos!$B:$B,Pos!R:R,0, 0)</f>
        <v>4.9666670000000002</v>
      </c>
      <c r="W734" s="9">
        <f>_xlfn.XLOOKUP($L734,Pos!$B:$B,Pos!S:S,0, 0)</f>
        <v>3.108333</v>
      </c>
      <c r="X734" s="9" t="str">
        <f>_xlfn.XLOOKUP($L734,Pos!$B:$B,Pos!J:J,0, 0)</f>
        <v>Outperform</v>
      </c>
      <c r="Y734" s="1">
        <v>0</v>
      </c>
      <c r="Z734" s="1">
        <v>0</v>
      </c>
      <c r="AA734" s="1">
        <f t="shared" si="209"/>
        <v>0</v>
      </c>
      <c r="AB734" s="9">
        <f>_xlfn.XLOOKUP(L734,Pos!B:B,Pos!K:K,-1,0)</f>
        <v>9.2857142857142865</v>
      </c>
      <c r="AC734" s="1" t="e">
        <f>_xlfn.XLOOKUP($L734,Pos!$A:$A,Pos!S:S,_xlfn.XLOOKUP($L734,#REF!,#REF!, ""), 0)</f>
        <v>#REF!</v>
      </c>
      <c r="AD734" s="1" t="e">
        <f>_xlfn.XLOOKUP($L734,Pos!$A:$A,Pos!T:T,_xlfn.XLOOKUP($L734,#REF!,#REF!, ""), 0)</f>
        <v>#REF!</v>
      </c>
      <c r="AE734" s="1" t="e">
        <f>_xlfn.XLOOKUP($L734,Pos!$A:$A,Pos!U:U,_xlfn.XLOOKUP($L734,#REF!,#REF!, ""), 0)</f>
        <v>#REF!</v>
      </c>
      <c r="AF734" s="1" t="e">
        <f>_xlfn.XLOOKUP($L734,Pos!$A:$A,Pos!V:V,_xlfn.XLOOKUP($L734,#REF!,#REF!, ""), 0)</f>
        <v>#REF!</v>
      </c>
      <c r="AG734" s="1" t="e">
        <f>_xlfn.XLOOKUP($L734,Pos!$A:$A,Pos!W:W,_xlfn.XLOOKUP($L734,#REF!,#REF!, ""), 0)</f>
        <v>#REF!</v>
      </c>
      <c r="AH734" s="1" t="e">
        <f>_xlfn.XLOOKUP($L734,Pos!$A:$A,Pos!X:X,_xlfn.XLOOKUP($L734,#REF!,#REF!, ""), 0)</f>
        <v>#REF!</v>
      </c>
      <c r="AI734" s="1" t="e">
        <f>_xlfn.XLOOKUP($L734,Pos!$A:$A,Pos!Y:Y,_xlfn.XLOOKUP($L734,#REF!,#REF!, ""), 0)</f>
        <v>#REF!</v>
      </c>
      <c r="AJ734" s="1" t="e">
        <f>_xlfn.XLOOKUP($L734,Pos!$A:$A,Pos!Z:Z,_xlfn.XLOOKUP($L734,#REF!,#REF!, ""), 0)</f>
        <v>#REF!</v>
      </c>
      <c r="AK734" s="1" t="e">
        <f>_xlfn.XLOOKUP($L734,Pos!$A:$A,Pos!AA:AA,_xlfn.XLOOKUP($L734,#REF!,#REF!, ""), 0)</f>
        <v>#REF!</v>
      </c>
      <c r="AL734" s="1" t="e">
        <f>_xlfn.XLOOKUP($L734,Pos!$A:$A,Pos!AB:AB,_xlfn.XLOOKUP($L734,#REF!,#REF!, ""), 0)</f>
        <v>#REF!</v>
      </c>
      <c r="AM734" s="1" t="e">
        <f>_xlfn.XLOOKUP($L734,Pos!$A:$A,Pos!AC:AC,_xlfn.XLOOKUP($L734,#REF!,#REF!, ""), 0)</f>
        <v>#REF!</v>
      </c>
      <c r="AN734" s="1" t="e">
        <f>_xlfn.XLOOKUP($L734,Pos!$A:$A,Pos!AD:AD,_xlfn.XLOOKUP($L734,#REF!,#REF!, ""), 0)</f>
        <v>#REF!</v>
      </c>
      <c r="AO734" s="1" t="e">
        <f>_xlfn.XLOOKUP($L734,Pos!$A:$A,Pos!AE:AE,_xlfn.XLOOKUP($L734,#REF!,#REF!, ""), 0)</f>
        <v>#REF!</v>
      </c>
      <c r="AP734" s="1" t="e">
        <f>_xlfn.XLOOKUP($L734,Pos!$A:$A,Pos!AF:AF,_xlfn.XLOOKUP($L734,#REF!,#REF!, ""), 0)</f>
        <v>#REF!</v>
      </c>
      <c r="AQ734" s="1" t="e">
        <f>_xlfn.XLOOKUP($L734,Pos!$A:$A,Pos!AG:AG,_xlfn.XLOOKUP($L734,#REF!,#REF!, ""), 0)</f>
        <v>#REF!</v>
      </c>
      <c r="AR734" s="1" t="e">
        <f>_xlfn.XLOOKUP($L734,Pos!$A:$A,Pos!AH:AH,_xlfn.XLOOKUP($L734,#REF!,#REF!, ""), 0)</f>
        <v>#REF!</v>
      </c>
      <c r="AS734" s="1" t="e">
        <f>_xlfn.XLOOKUP($L734,Pos!$A:$A,Pos!AI:AI,_xlfn.XLOOKUP($L734,#REF!,#REF!, ""), 0)</f>
        <v>#REF!</v>
      </c>
      <c r="AT734" s="1" t="e">
        <f>_xlfn.XLOOKUP($L734,Pos!$A:$A,Pos!AJ:AJ,_xlfn.XLOOKUP($L734,#REF!,#REF!, ""), 0)</f>
        <v>#REF!</v>
      </c>
      <c r="AU734" s="1" t="e">
        <f>_xlfn.XLOOKUP($L734,Pos!$A:$A,Pos!AK:AK,_xlfn.XLOOKUP($L734,#REF!,#REF!, ""), 0)</f>
        <v>#REF!</v>
      </c>
      <c r="AV734" s="1" t="e">
        <f>_xlfn.XLOOKUP($L734,Pos!$A:$A,Pos!AL:AL,_xlfn.XLOOKUP($L734,#REF!,#REF!, ""), 0)</f>
        <v>#REF!</v>
      </c>
      <c r="AW734" s="1" t="e">
        <f>_xlfn.XLOOKUP($L734,Pos!$A:$A,Pos!AM:AM,_xlfn.XLOOKUP($L734,#REF!,#REF!, ""), 0)</f>
        <v>#REF!</v>
      </c>
      <c r="AX734" s="1" t="e">
        <f>_xlfn.XLOOKUP($L734,Pos!$A:$A,Pos!AN:AN,_xlfn.XLOOKUP($L734,#REF!,#REF!, ""), 0)</f>
        <v>#REF!</v>
      </c>
      <c r="AY734" s="1" t="e">
        <f>_xlfn.XLOOKUP($L734,Pos!$A:$A,Pos!AO:AO,_xlfn.XLOOKUP($L734,#REF!,#REF!, ""), 0)</f>
        <v>#REF!</v>
      </c>
      <c r="AZ734" s="7" t="str">
        <f t="shared" si="210"/>
        <v>OUT</v>
      </c>
      <c r="BA734" s="1">
        <f>IF(OR(_xlfn.XLOOKUP(L734,Pos!B:B,Pos!L:L,FALSE)="ESG Reason",_xlfn.XLOOKUP(L734,Pos!B:B,Pos!L:L,FALSE)="Blacklisted"),1,0)</f>
        <v>0</v>
      </c>
      <c r="BC734" s="11">
        <v>8.6663137483656235E-11</v>
      </c>
      <c r="BD734" s="11">
        <f>_xlfn.XLOOKUP($L734,Pos!$B:$B,Pos!H:H,0, 0)</f>
        <v>0</v>
      </c>
      <c r="BE734" s="11">
        <f>_xlfn.XLOOKUP($L734,Pos!$B:$B,Pos!I:I,0, 0)</f>
        <v>2.6251289918433963E-4</v>
      </c>
      <c r="BF734" s="18">
        <f t="shared" si="211"/>
        <v>2.6251289918433963E-4</v>
      </c>
      <c r="BG734" s="1">
        <f t="shared" si="212"/>
        <v>2</v>
      </c>
      <c r="BH734" s="1">
        <f t="shared" si="213"/>
        <v>3</v>
      </c>
      <c r="BI734" s="18">
        <f t="shared" si="214"/>
        <v>8.6663137483656235E-11</v>
      </c>
      <c r="BJ734" s="3">
        <f t="shared" si="215"/>
        <v>0</v>
      </c>
      <c r="BK734" s="18">
        <f t="shared" si="216"/>
        <v>0</v>
      </c>
    </row>
    <row r="735" spans="3:63" x14ac:dyDescent="0.25">
      <c r="C735" s="3"/>
      <c r="D735" s="3"/>
      <c r="E735" s="3"/>
      <c r="F735" s="3"/>
      <c r="G735" s="51" t="s">
        <v>693</v>
      </c>
      <c r="H735" s="8" t="str">
        <f t="shared" si="206"/>
        <v>0%Others</v>
      </c>
      <c r="I735" s="11" cm="1">
        <f t="array" ref="I735">IF(
   AZ735 = "OUT", 0,IF(
   BD735 &gt;= LARGE(IF(ISNUMBER(BD:BD), BD:BD), 3),
   BE735 - 0.001,
   IF(BE735 &gt;=VLOOKUP(P735,mapping!$A:$B,2,FALSE), BE735,VLOOKUP(P735,mapping!$A$2:$B$8,2,FALSE))
))</f>
        <v>0</v>
      </c>
      <c r="J735" s="11" cm="1">
        <f t="array" ref="J735">IF(
    AZ735="OUT",0,IF(IF(
                      BD735&gt;=LARGE(IF(ISNUMBER(BD:BD),BD:BD),3),
                      BE735+0.001,
                      VLOOKUP(H735,mapping!$D:$E,2,FALSE)
                      )&gt;I735,
                   IF(
                      BD735&gt;=LARGE(IF(ISNUMBER(BD:BD),BD:BD),3),
                      BE735+0.001,
                      VLOOKUP(H735,mapping!$D:$E,2,FALSE)
                      ),
                   I735+0.002))</f>
        <v>0</v>
      </c>
      <c r="K735" s="8">
        <f t="shared" si="207"/>
        <v>2.6149914510444088E-4</v>
      </c>
      <c r="L735" s="1" t="str">
        <f>Pos!B7</f>
        <v>AU000000ALL7</v>
      </c>
      <c r="M735" s="1" t="str">
        <f>_xlfn.XLOOKUP($L735,Pos!B:B,Pos!D:D,, 0)</f>
        <v>Aristocrat Leisure Limited</v>
      </c>
      <c r="N735" s="1" t="str">
        <f>_xlfn.XLOOKUP($L735,Pos!B:B,Pos!E:E,, 0)</f>
        <v>Travel &amp; Leisure</v>
      </c>
      <c r="O735" s="1" t="str">
        <f t="shared" si="208"/>
        <v>Travel &amp; Leisure_Others</v>
      </c>
      <c r="P735" s="1" t="str">
        <f>_xlfn.XLOOKUP($L735,Pos!B:B,Pos!F:F,, 0)</f>
        <v>Others</v>
      </c>
      <c r="Q735" s="1">
        <v>0</v>
      </c>
      <c r="R735" s="9">
        <f>_xlfn.XLOOKUP($L735,Pos!$B:$B,Pos!N:N,0, 0)</f>
        <v>3.32</v>
      </c>
      <c r="S735" s="9">
        <f>_xlfn.XLOOKUP($L735,Pos!$B:$B,Pos!O:O,0, 0)</f>
        <v>3.4001670000000002</v>
      </c>
      <c r="T735" s="9">
        <f>_xlfn.XLOOKUP($L735,Pos!$B:$B,Pos!P:P,0, 0)</f>
        <v>5.625</v>
      </c>
      <c r="U735" s="9">
        <f>_xlfn.XLOOKUP($L735,Pos!$B:$B,Pos!Q:Q,0, 0)</f>
        <v>2.5</v>
      </c>
      <c r="V735" s="9">
        <f>_xlfn.XLOOKUP($L735,Pos!$B:$B,Pos!R:R,0, 0)</f>
        <v>6.1666670000000003</v>
      </c>
      <c r="W735" s="9">
        <f>_xlfn.XLOOKUP($L735,Pos!$B:$B,Pos!S:S,0, 0)</f>
        <v>5.65</v>
      </c>
      <c r="X735" s="9" t="str">
        <f>_xlfn.XLOOKUP($L735,Pos!$B:$B,Pos!J:J,0, 0)</f>
        <v>Buy</v>
      </c>
      <c r="Y735" s="1">
        <v>0</v>
      </c>
      <c r="Z735" s="1">
        <v>0</v>
      </c>
      <c r="AA735" s="1">
        <f t="shared" si="209"/>
        <v>0</v>
      </c>
      <c r="AB735" s="9">
        <f>_xlfn.XLOOKUP(L735,Pos!B:B,Pos!K:K,-1,0)</f>
        <v>2.5</v>
      </c>
      <c r="AC735" s="1" t="e">
        <f>_xlfn.XLOOKUP($L735,Pos!$A:$A,Pos!S:S,_xlfn.XLOOKUP($L735,#REF!,#REF!, ""), 0)</f>
        <v>#REF!</v>
      </c>
      <c r="AD735" s="1" t="e">
        <f>_xlfn.XLOOKUP($L735,Pos!$A:$A,Pos!T:T,_xlfn.XLOOKUP($L735,#REF!,#REF!, ""), 0)</f>
        <v>#REF!</v>
      </c>
      <c r="AE735" s="1" t="e">
        <f>_xlfn.XLOOKUP($L735,Pos!$A:$A,Pos!U:U,_xlfn.XLOOKUP($L735,#REF!,#REF!, ""), 0)</f>
        <v>#REF!</v>
      </c>
      <c r="AF735" s="1" t="e">
        <f>_xlfn.XLOOKUP($L735,Pos!$A:$A,Pos!V:V,_xlfn.XLOOKUP($L735,#REF!,#REF!, ""), 0)</f>
        <v>#REF!</v>
      </c>
      <c r="AG735" s="1" t="e">
        <f>_xlfn.XLOOKUP($L735,Pos!$A:$A,Pos!W:W,_xlfn.XLOOKUP($L735,#REF!,#REF!, ""), 0)</f>
        <v>#REF!</v>
      </c>
      <c r="AH735" s="1" t="e">
        <f>_xlfn.XLOOKUP($L735,Pos!$A:$A,Pos!X:X,_xlfn.XLOOKUP($L735,#REF!,#REF!, ""), 0)</f>
        <v>#REF!</v>
      </c>
      <c r="AI735" s="1" t="e">
        <f>_xlfn.XLOOKUP($L735,Pos!$A:$A,Pos!Y:Y,_xlfn.XLOOKUP($L735,#REF!,#REF!, ""), 0)</f>
        <v>#REF!</v>
      </c>
      <c r="AJ735" s="1" t="e">
        <f>_xlfn.XLOOKUP($L735,Pos!$A:$A,Pos!Z:Z,_xlfn.XLOOKUP($L735,#REF!,#REF!, ""), 0)</f>
        <v>#REF!</v>
      </c>
      <c r="AK735" s="1" t="e">
        <f>_xlfn.XLOOKUP($L735,Pos!$A:$A,Pos!AA:AA,_xlfn.XLOOKUP($L735,#REF!,#REF!, ""), 0)</f>
        <v>#REF!</v>
      </c>
      <c r="AL735" s="1" t="e">
        <f>_xlfn.XLOOKUP($L735,Pos!$A:$A,Pos!AB:AB,_xlfn.XLOOKUP($L735,#REF!,#REF!, ""), 0)</f>
        <v>#REF!</v>
      </c>
      <c r="AM735" s="1" t="e">
        <f>_xlfn.XLOOKUP($L735,Pos!$A:$A,Pos!AC:AC,_xlfn.XLOOKUP($L735,#REF!,#REF!, ""), 0)</f>
        <v>#REF!</v>
      </c>
      <c r="AN735" s="1" t="e">
        <f>_xlfn.XLOOKUP($L735,Pos!$A:$A,Pos!AD:AD,_xlfn.XLOOKUP($L735,#REF!,#REF!, ""), 0)</f>
        <v>#REF!</v>
      </c>
      <c r="AO735" s="1" t="e">
        <f>_xlfn.XLOOKUP($L735,Pos!$A:$A,Pos!AE:AE,_xlfn.XLOOKUP($L735,#REF!,#REF!, ""), 0)</f>
        <v>#REF!</v>
      </c>
      <c r="AP735" s="1" t="e">
        <f>_xlfn.XLOOKUP($L735,Pos!$A:$A,Pos!AF:AF,_xlfn.XLOOKUP($L735,#REF!,#REF!, ""), 0)</f>
        <v>#REF!</v>
      </c>
      <c r="AQ735" s="1" t="e">
        <f>_xlfn.XLOOKUP($L735,Pos!$A:$A,Pos!AG:AG,_xlfn.XLOOKUP($L735,#REF!,#REF!, ""), 0)</f>
        <v>#REF!</v>
      </c>
      <c r="AR735" s="1" t="e">
        <f>_xlfn.XLOOKUP($L735,Pos!$A:$A,Pos!AH:AH,_xlfn.XLOOKUP($L735,#REF!,#REF!, ""), 0)</f>
        <v>#REF!</v>
      </c>
      <c r="AS735" s="1" t="e">
        <f>_xlfn.XLOOKUP($L735,Pos!$A:$A,Pos!AI:AI,_xlfn.XLOOKUP($L735,#REF!,#REF!, ""), 0)</f>
        <v>#REF!</v>
      </c>
      <c r="AT735" s="1" t="e">
        <f>_xlfn.XLOOKUP($L735,Pos!$A:$A,Pos!AJ:AJ,_xlfn.XLOOKUP($L735,#REF!,#REF!, ""), 0)</f>
        <v>#REF!</v>
      </c>
      <c r="AU735" s="1" t="e">
        <f>_xlfn.XLOOKUP($L735,Pos!$A:$A,Pos!AK:AK,_xlfn.XLOOKUP($L735,#REF!,#REF!, ""), 0)</f>
        <v>#REF!</v>
      </c>
      <c r="AV735" s="1" t="e">
        <f>_xlfn.XLOOKUP($L735,Pos!$A:$A,Pos!AL:AL,_xlfn.XLOOKUP($L735,#REF!,#REF!, ""), 0)</f>
        <v>#REF!</v>
      </c>
      <c r="AW735" s="1" t="e">
        <f>_xlfn.XLOOKUP($L735,Pos!$A:$A,Pos!AM:AM,_xlfn.XLOOKUP($L735,#REF!,#REF!, ""), 0)</f>
        <v>#REF!</v>
      </c>
      <c r="AX735" s="1" t="e">
        <f>_xlfn.XLOOKUP($L735,Pos!$A:$A,Pos!AN:AN,_xlfn.XLOOKUP($L735,#REF!,#REF!, ""), 0)</f>
        <v>#REF!</v>
      </c>
      <c r="AY735" s="1" t="e">
        <f>_xlfn.XLOOKUP($L735,Pos!$A:$A,Pos!AO:AO,_xlfn.XLOOKUP($L735,#REF!,#REF!, ""), 0)</f>
        <v>#REF!</v>
      </c>
      <c r="AZ735" s="7" t="str">
        <f t="shared" si="210"/>
        <v>OUT</v>
      </c>
      <c r="BA735" s="1">
        <f>IF(OR(_xlfn.XLOOKUP(L735,Pos!B:B,Pos!L:L,FALSE)="ESG Reason",_xlfn.XLOOKUP(L735,Pos!B:B,Pos!L:L,FALSE)="Blacklisted"),1,0)</f>
        <v>0</v>
      </c>
      <c r="BC735" s="11">
        <v>8.9676558673138888E-11</v>
      </c>
      <c r="BD735" s="11">
        <f>_xlfn.XLOOKUP($L735,Pos!$B:$B,Pos!H:H,0, 0)</f>
        <v>0</v>
      </c>
      <c r="BE735" s="11">
        <f>_xlfn.XLOOKUP($L735,Pos!$B:$B,Pos!I:I,0, 0)</f>
        <v>2.6149914510444088E-4</v>
      </c>
      <c r="BF735" s="18">
        <f t="shared" si="211"/>
        <v>2.6149914510444088E-4</v>
      </c>
      <c r="BG735" s="1">
        <f t="shared" si="212"/>
        <v>3</v>
      </c>
      <c r="BH735" s="1">
        <f t="shared" si="213"/>
        <v>56</v>
      </c>
      <c r="BI735" s="18">
        <f t="shared" si="214"/>
        <v>8.9676558673138888E-11</v>
      </c>
      <c r="BJ735" s="3">
        <f t="shared" si="215"/>
        <v>0</v>
      </c>
      <c r="BK735" s="18">
        <f t="shared" si="216"/>
        <v>0</v>
      </c>
    </row>
    <row r="736" spans="3:63" x14ac:dyDescent="0.25">
      <c r="C736" s="3"/>
      <c r="D736" s="3"/>
      <c r="E736" s="3"/>
      <c r="F736" s="3"/>
      <c r="G736" s="51" t="s">
        <v>677</v>
      </c>
      <c r="H736" s="8" t="str">
        <f t="shared" si="206"/>
        <v>0%North America</v>
      </c>
      <c r="I736" s="11" cm="1">
        <f t="array" ref="I736">IF(
   AZ736 = "OUT", 0,IF(
   BD736 &gt;= LARGE(IF(ISNUMBER(BD:BD), BD:BD), 3),
   BE736 - 0.001,
   IF(BE736 &gt;=VLOOKUP(P736,mapping!$A:$B,2,FALSE), BE736,VLOOKUP(P736,mapping!$A$2:$B$8,2,FALSE))
))</f>
        <v>0</v>
      </c>
      <c r="J736" s="11" cm="1">
        <f t="array" ref="J736">IF(
    AZ736="OUT",0,IF(IF(
                      BD736&gt;=LARGE(IF(ISNUMBER(BD:BD),BD:BD),3),
                      BE736+0.001,
                      VLOOKUP(H736,mapping!$D:$E,2,FALSE)
                      )&gt;I736,
                   IF(
                      BD736&gt;=LARGE(IF(ISNUMBER(BD:BD),BD:BD),3),
                      BE736+0.001,
                      VLOOKUP(H736,mapping!$D:$E,2,FALSE)
                      ),
                   I736+0.002))</f>
        <v>0</v>
      </c>
      <c r="K736" s="8">
        <f t="shared" si="207"/>
        <v>2.6141463225938218E-4</v>
      </c>
      <c r="L736" s="1" t="str">
        <f>Pos!B921</f>
        <v>US21036P1084</v>
      </c>
      <c r="M736" s="1" t="str">
        <f>_xlfn.XLOOKUP($L736,Pos!B:B,Pos!D:D,, 0)</f>
        <v>Constellation Brands, Inc. Class A</v>
      </c>
      <c r="N736" s="1" t="str">
        <f>_xlfn.XLOOKUP($L736,Pos!B:B,Pos!E:E,, 0)</f>
        <v>Food, Beverage &amp; Tobacco</v>
      </c>
      <c r="O736" s="1" t="str">
        <f t="shared" si="208"/>
        <v>Food, Beverage &amp; Tobacco_North America</v>
      </c>
      <c r="P736" s="1" t="str">
        <f>_xlfn.XLOOKUP($L736,Pos!B:B,Pos!F:F,, 0)</f>
        <v>North America</v>
      </c>
      <c r="Q736" s="1">
        <v>0</v>
      </c>
      <c r="R736" s="9">
        <f>_xlfn.XLOOKUP($L736,Pos!$B:$B,Pos!N:N,0, 0)</f>
        <v>3.91</v>
      </c>
      <c r="S736" s="9">
        <f>_xlfn.XLOOKUP($L736,Pos!$B:$B,Pos!O:O,0, 0)</f>
        <v>5.6987500000000004</v>
      </c>
      <c r="T736" s="9">
        <f>_xlfn.XLOOKUP($L736,Pos!$B:$B,Pos!P:P,0, 0)</f>
        <v>3.375</v>
      </c>
      <c r="U736" s="9">
        <f>_xlfn.XLOOKUP($L736,Pos!$B:$B,Pos!Q:Q,0, 0)</f>
        <v>0.1</v>
      </c>
      <c r="V736" s="9">
        <f>_xlfn.XLOOKUP($L736,Pos!$B:$B,Pos!R:R,0, 0)</f>
        <v>1.933333</v>
      </c>
      <c r="W736" s="9">
        <f>_xlfn.XLOOKUP($L736,Pos!$B:$B,Pos!S:S,0, 0)</f>
        <v>1.7849999999999999</v>
      </c>
      <c r="X736" s="9" t="str">
        <f>_xlfn.XLOOKUP($L736,Pos!$B:$B,Pos!J:J,0, 0)</f>
        <v>Outperform</v>
      </c>
      <c r="Y736" s="1">
        <v>0</v>
      </c>
      <c r="Z736" s="1">
        <v>0</v>
      </c>
      <c r="AA736" s="1">
        <f t="shared" si="209"/>
        <v>0</v>
      </c>
      <c r="AB736" s="9">
        <f>_xlfn.XLOOKUP(L736,Pos!B:B,Pos!K:K,-1,0)</f>
        <v>0.95238095238095233</v>
      </c>
      <c r="AC736" s="1" t="e">
        <f>_xlfn.XLOOKUP($L736,Pos!$A:$A,Pos!S:S,_xlfn.XLOOKUP($L736,#REF!,#REF!, ""), 0)</f>
        <v>#REF!</v>
      </c>
      <c r="AD736" s="1" t="e">
        <f>_xlfn.XLOOKUP($L736,Pos!$A:$A,Pos!T:T,_xlfn.XLOOKUP($L736,#REF!,#REF!, ""), 0)</f>
        <v>#REF!</v>
      </c>
      <c r="AE736" s="1" t="e">
        <f>_xlfn.XLOOKUP($L736,Pos!$A:$A,Pos!U:U,_xlfn.XLOOKUP($L736,#REF!,#REF!, ""), 0)</f>
        <v>#REF!</v>
      </c>
      <c r="AF736" s="1" t="e">
        <f>_xlfn.XLOOKUP($L736,Pos!$A:$A,Pos!V:V,_xlfn.XLOOKUP($L736,#REF!,#REF!, ""), 0)</f>
        <v>#REF!</v>
      </c>
      <c r="AG736" s="1" t="e">
        <f>_xlfn.XLOOKUP($L736,Pos!$A:$A,Pos!W:W,_xlfn.XLOOKUP($L736,#REF!,#REF!, ""), 0)</f>
        <v>#REF!</v>
      </c>
      <c r="AH736" s="1" t="e">
        <f>_xlfn.XLOOKUP($L736,Pos!$A:$A,Pos!X:X,_xlfn.XLOOKUP($L736,#REF!,#REF!, ""), 0)</f>
        <v>#REF!</v>
      </c>
      <c r="AI736" s="1" t="e">
        <f>_xlfn.XLOOKUP($L736,Pos!$A:$A,Pos!Y:Y,_xlfn.XLOOKUP($L736,#REF!,#REF!, ""), 0)</f>
        <v>#REF!</v>
      </c>
      <c r="AJ736" s="1" t="e">
        <f>_xlfn.XLOOKUP($L736,Pos!$A:$A,Pos!Z:Z,_xlfn.XLOOKUP($L736,#REF!,#REF!, ""), 0)</f>
        <v>#REF!</v>
      </c>
      <c r="AK736" s="1" t="e">
        <f>_xlfn.XLOOKUP($L736,Pos!$A:$A,Pos!AA:AA,_xlfn.XLOOKUP($L736,#REF!,#REF!, ""), 0)</f>
        <v>#REF!</v>
      </c>
      <c r="AL736" s="1" t="e">
        <f>_xlfn.XLOOKUP($L736,Pos!$A:$A,Pos!AB:AB,_xlfn.XLOOKUP($L736,#REF!,#REF!, ""), 0)</f>
        <v>#REF!</v>
      </c>
      <c r="AM736" s="1" t="e">
        <f>_xlfn.XLOOKUP($L736,Pos!$A:$A,Pos!AC:AC,_xlfn.XLOOKUP($L736,#REF!,#REF!, ""), 0)</f>
        <v>#REF!</v>
      </c>
      <c r="AN736" s="1" t="e">
        <f>_xlfn.XLOOKUP($L736,Pos!$A:$A,Pos!AD:AD,_xlfn.XLOOKUP($L736,#REF!,#REF!, ""), 0)</f>
        <v>#REF!</v>
      </c>
      <c r="AO736" s="1" t="e">
        <f>_xlfn.XLOOKUP($L736,Pos!$A:$A,Pos!AE:AE,_xlfn.XLOOKUP($L736,#REF!,#REF!, ""), 0)</f>
        <v>#REF!</v>
      </c>
      <c r="AP736" s="1" t="e">
        <f>_xlfn.XLOOKUP($L736,Pos!$A:$A,Pos!AF:AF,_xlfn.XLOOKUP($L736,#REF!,#REF!, ""), 0)</f>
        <v>#REF!</v>
      </c>
      <c r="AQ736" s="1" t="e">
        <f>_xlfn.XLOOKUP($L736,Pos!$A:$A,Pos!AG:AG,_xlfn.XLOOKUP($L736,#REF!,#REF!, ""), 0)</f>
        <v>#REF!</v>
      </c>
      <c r="AR736" s="1" t="e">
        <f>_xlfn.XLOOKUP($L736,Pos!$A:$A,Pos!AH:AH,_xlfn.XLOOKUP($L736,#REF!,#REF!, ""), 0)</f>
        <v>#REF!</v>
      </c>
      <c r="AS736" s="1" t="e">
        <f>_xlfn.XLOOKUP($L736,Pos!$A:$A,Pos!AI:AI,_xlfn.XLOOKUP($L736,#REF!,#REF!, ""), 0)</f>
        <v>#REF!</v>
      </c>
      <c r="AT736" s="1" t="e">
        <f>_xlfn.XLOOKUP($L736,Pos!$A:$A,Pos!AJ:AJ,_xlfn.XLOOKUP($L736,#REF!,#REF!, ""), 0)</f>
        <v>#REF!</v>
      </c>
      <c r="AU736" s="1" t="e">
        <f>_xlfn.XLOOKUP($L736,Pos!$A:$A,Pos!AK:AK,_xlfn.XLOOKUP($L736,#REF!,#REF!, ""), 0)</f>
        <v>#REF!</v>
      </c>
      <c r="AV736" s="1" t="e">
        <f>_xlfn.XLOOKUP($L736,Pos!$A:$A,Pos!AL:AL,_xlfn.XLOOKUP($L736,#REF!,#REF!, ""), 0)</f>
        <v>#REF!</v>
      </c>
      <c r="AW736" s="1" t="e">
        <f>_xlfn.XLOOKUP($L736,Pos!$A:$A,Pos!AM:AM,_xlfn.XLOOKUP($L736,#REF!,#REF!, ""), 0)</f>
        <v>#REF!</v>
      </c>
      <c r="AX736" s="1" t="e">
        <f>_xlfn.XLOOKUP($L736,Pos!$A:$A,Pos!AN:AN,_xlfn.XLOOKUP($L736,#REF!,#REF!, ""), 0)</f>
        <v>#REF!</v>
      </c>
      <c r="AY736" s="1" t="e">
        <f>_xlfn.XLOOKUP($L736,Pos!$A:$A,Pos!AO:AO,_xlfn.XLOOKUP($L736,#REF!,#REF!, ""), 0)</f>
        <v>#REF!</v>
      </c>
      <c r="AZ736" s="7" t="str">
        <f t="shared" si="210"/>
        <v>OUT</v>
      </c>
      <c r="BA736" s="1">
        <f>IF(OR(_xlfn.XLOOKUP(L736,Pos!B:B,Pos!L:L,FALSE)="ESG Reason",_xlfn.XLOOKUP(L736,Pos!B:B,Pos!L:L,FALSE)="Blacklisted"),1,0)</f>
        <v>0</v>
      </c>
      <c r="BC736" s="11">
        <v>8.7898396531309229E-11</v>
      </c>
      <c r="BD736" s="11">
        <f>_xlfn.XLOOKUP($L736,Pos!$B:$B,Pos!H:H,0, 0)</f>
        <v>0</v>
      </c>
      <c r="BE736" s="11">
        <f>_xlfn.XLOOKUP($L736,Pos!$B:$B,Pos!I:I,0, 0)</f>
        <v>2.6141463225938218E-4</v>
      </c>
      <c r="BF736" s="18">
        <f t="shared" si="211"/>
        <v>2.6141463225938218E-4</v>
      </c>
      <c r="BG736" s="1">
        <f t="shared" si="212"/>
        <v>1</v>
      </c>
      <c r="BH736" s="1">
        <f t="shared" si="213"/>
        <v>27</v>
      </c>
      <c r="BI736" s="18">
        <f t="shared" si="214"/>
        <v>8.7898396531309229E-11</v>
      </c>
      <c r="BJ736" s="3">
        <f t="shared" si="215"/>
        <v>0</v>
      </c>
      <c r="BK736" s="18">
        <f t="shared" si="216"/>
        <v>0</v>
      </c>
    </row>
    <row r="737" spans="3:63" x14ac:dyDescent="0.25">
      <c r="C737" s="3"/>
      <c r="D737" s="3"/>
      <c r="E737" s="3"/>
      <c r="F737" s="3"/>
      <c r="G737" s="51" t="s">
        <v>689</v>
      </c>
      <c r="H737" s="8" t="str">
        <f t="shared" si="206"/>
        <v>0%North America</v>
      </c>
      <c r="I737" s="11" cm="1">
        <f t="array" ref="I737">IF(
   AZ737 = "OUT", 0,IF(
   BD737 &gt;= LARGE(IF(ISNUMBER(BD:BD), BD:BD), 3),
   BE737 - 0.001,
   IF(BE737 &gt;=VLOOKUP(P737,mapping!$A:$B,2,FALSE), BE737,VLOOKUP(P737,mapping!$A$2:$B$8,2,FALSE))
))</f>
        <v>0</v>
      </c>
      <c r="J737" s="11" cm="1">
        <f t="array" ref="J737">IF(
    AZ737="OUT",0,IF(IF(
                      BD737&gt;=LARGE(IF(ISNUMBER(BD:BD),BD:BD),3),
                      BE737+0.001,
                      VLOOKUP(H737,mapping!$D:$E,2,FALSE)
                      )&gt;I737,
                   IF(
                      BD737&gt;=LARGE(IF(ISNUMBER(BD:BD),BD:BD),3),
                      BE737+0.001,
                      VLOOKUP(H737,mapping!$D:$E,2,FALSE)
                      ),
                   I737+0.002))</f>
        <v>0</v>
      </c>
      <c r="K737" s="8">
        <f t="shared" si="207"/>
        <v>2.6132781906469481E-4</v>
      </c>
      <c r="L737" s="1" t="str">
        <f>Pos!B148</f>
        <v>CA92938W2022</v>
      </c>
      <c r="M737" s="1" t="str">
        <f>_xlfn.XLOOKUP($L737,Pos!B:B,Pos!D:D,, 0)</f>
        <v>WSP Global Inc</v>
      </c>
      <c r="N737" s="1" t="str">
        <f>_xlfn.XLOOKUP($L737,Pos!B:B,Pos!E:E,, 0)</f>
        <v>Construction</v>
      </c>
      <c r="O737" s="1" t="str">
        <f t="shared" si="208"/>
        <v>Construction_North America</v>
      </c>
      <c r="P737" s="1" t="str">
        <f>_xlfn.XLOOKUP($L737,Pos!B:B,Pos!F:F,, 0)</f>
        <v>North America</v>
      </c>
      <c r="Q737" s="1">
        <v>0</v>
      </c>
      <c r="R737" s="9">
        <f>_xlfn.XLOOKUP($L737,Pos!$B:$B,Pos!N:N,0, 0)</f>
        <v>2.59</v>
      </c>
      <c r="S737" s="9">
        <f>_xlfn.XLOOKUP($L737,Pos!$B:$B,Pos!O:O,0, 0)</f>
        <v>5.1361670000000004</v>
      </c>
      <c r="T737" s="9">
        <f>_xlfn.XLOOKUP($L737,Pos!$B:$B,Pos!P:P,0, 0)</f>
        <v>4.0750000000000002</v>
      </c>
      <c r="U737" s="9">
        <f>_xlfn.XLOOKUP($L737,Pos!$B:$B,Pos!Q:Q,0, 0)</f>
        <v>5.4</v>
      </c>
      <c r="V737" s="9">
        <f>_xlfn.XLOOKUP($L737,Pos!$B:$B,Pos!R:R,0, 0)</f>
        <v>7.4666670000000002</v>
      </c>
      <c r="W737" s="9">
        <f>_xlfn.XLOOKUP($L737,Pos!$B:$B,Pos!S:S,0, 0)</f>
        <v>7.6466669999999999</v>
      </c>
      <c r="X737" s="9" t="str">
        <f>_xlfn.XLOOKUP($L737,Pos!$B:$B,Pos!J:J,0, 0)</f>
        <v>Buy</v>
      </c>
      <c r="Y737" s="1">
        <v>0</v>
      </c>
      <c r="Z737" s="1">
        <v>0</v>
      </c>
      <c r="AA737" s="1">
        <f t="shared" si="209"/>
        <v>0</v>
      </c>
      <c r="AB737" s="9">
        <f>_xlfn.XLOOKUP(L737,Pos!B:B,Pos!K:K,-1,0)</f>
        <v>-1</v>
      </c>
      <c r="AC737" s="1" t="e">
        <f>_xlfn.XLOOKUP($L737,Pos!$A:$A,Pos!S:S,_xlfn.XLOOKUP($L737,#REF!,#REF!, ""), 0)</f>
        <v>#REF!</v>
      </c>
      <c r="AD737" s="1" t="e">
        <f>_xlfn.XLOOKUP($L737,Pos!$A:$A,Pos!T:T,_xlfn.XLOOKUP($L737,#REF!,#REF!, ""), 0)</f>
        <v>#REF!</v>
      </c>
      <c r="AE737" s="1" t="e">
        <f>_xlfn.XLOOKUP($L737,Pos!$A:$A,Pos!U:U,_xlfn.XLOOKUP($L737,#REF!,#REF!, ""), 0)</f>
        <v>#REF!</v>
      </c>
      <c r="AF737" s="1" t="e">
        <f>_xlfn.XLOOKUP($L737,Pos!$A:$A,Pos!V:V,_xlfn.XLOOKUP($L737,#REF!,#REF!, ""), 0)</f>
        <v>#REF!</v>
      </c>
      <c r="AG737" s="1" t="e">
        <f>_xlfn.XLOOKUP($L737,Pos!$A:$A,Pos!W:W,_xlfn.XLOOKUP($L737,#REF!,#REF!, ""), 0)</f>
        <v>#REF!</v>
      </c>
      <c r="AH737" s="1" t="e">
        <f>_xlfn.XLOOKUP($L737,Pos!$A:$A,Pos!X:X,_xlfn.XLOOKUP($L737,#REF!,#REF!, ""), 0)</f>
        <v>#REF!</v>
      </c>
      <c r="AI737" s="1" t="e">
        <f>_xlfn.XLOOKUP($L737,Pos!$A:$A,Pos!Y:Y,_xlfn.XLOOKUP($L737,#REF!,#REF!, ""), 0)</f>
        <v>#REF!</v>
      </c>
      <c r="AJ737" s="1" t="e">
        <f>_xlfn.XLOOKUP($L737,Pos!$A:$A,Pos!Z:Z,_xlfn.XLOOKUP($L737,#REF!,#REF!, ""), 0)</f>
        <v>#REF!</v>
      </c>
      <c r="AK737" s="1" t="e">
        <f>_xlfn.XLOOKUP($L737,Pos!$A:$A,Pos!AA:AA,_xlfn.XLOOKUP($L737,#REF!,#REF!, ""), 0)</f>
        <v>#REF!</v>
      </c>
      <c r="AL737" s="1" t="e">
        <f>_xlfn.XLOOKUP($L737,Pos!$A:$A,Pos!AB:AB,_xlfn.XLOOKUP($L737,#REF!,#REF!, ""), 0)</f>
        <v>#REF!</v>
      </c>
      <c r="AM737" s="1" t="e">
        <f>_xlfn.XLOOKUP($L737,Pos!$A:$A,Pos!AC:AC,_xlfn.XLOOKUP($L737,#REF!,#REF!, ""), 0)</f>
        <v>#REF!</v>
      </c>
      <c r="AN737" s="1" t="e">
        <f>_xlfn.XLOOKUP($L737,Pos!$A:$A,Pos!AD:AD,_xlfn.XLOOKUP($L737,#REF!,#REF!, ""), 0)</f>
        <v>#REF!</v>
      </c>
      <c r="AO737" s="1" t="e">
        <f>_xlfn.XLOOKUP($L737,Pos!$A:$A,Pos!AE:AE,_xlfn.XLOOKUP($L737,#REF!,#REF!, ""), 0)</f>
        <v>#REF!</v>
      </c>
      <c r="AP737" s="1" t="e">
        <f>_xlfn.XLOOKUP($L737,Pos!$A:$A,Pos!AF:AF,_xlfn.XLOOKUP($L737,#REF!,#REF!, ""), 0)</f>
        <v>#REF!</v>
      </c>
      <c r="AQ737" s="1" t="e">
        <f>_xlfn.XLOOKUP($L737,Pos!$A:$A,Pos!AG:AG,_xlfn.XLOOKUP($L737,#REF!,#REF!, ""), 0)</f>
        <v>#REF!</v>
      </c>
      <c r="AR737" s="1" t="e">
        <f>_xlfn.XLOOKUP($L737,Pos!$A:$A,Pos!AH:AH,_xlfn.XLOOKUP($L737,#REF!,#REF!, ""), 0)</f>
        <v>#REF!</v>
      </c>
      <c r="AS737" s="1" t="e">
        <f>_xlfn.XLOOKUP($L737,Pos!$A:$A,Pos!AI:AI,_xlfn.XLOOKUP($L737,#REF!,#REF!, ""), 0)</f>
        <v>#REF!</v>
      </c>
      <c r="AT737" s="1" t="e">
        <f>_xlfn.XLOOKUP($L737,Pos!$A:$A,Pos!AJ:AJ,_xlfn.XLOOKUP($L737,#REF!,#REF!, ""), 0)</f>
        <v>#REF!</v>
      </c>
      <c r="AU737" s="1" t="e">
        <f>_xlfn.XLOOKUP($L737,Pos!$A:$A,Pos!AK:AK,_xlfn.XLOOKUP($L737,#REF!,#REF!, ""), 0)</f>
        <v>#REF!</v>
      </c>
      <c r="AV737" s="1" t="e">
        <f>_xlfn.XLOOKUP($L737,Pos!$A:$A,Pos!AL:AL,_xlfn.XLOOKUP($L737,#REF!,#REF!, ""), 0)</f>
        <v>#REF!</v>
      </c>
      <c r="AW737" s="1" t="e">
        <f>_xlfn.XLOOKUP($L737,Pos!$A:$A,Pos!AM:AM,_xlfn.XLOOKUP($L737,#REF!,#REF!, ""), 0)</f>
        <v>#REF!</v>
      </c>
      <c r="AX737" s="1" t="e">
        <f>_xlfn.XLOOKUP($L737,Pos!$A:$A,Pos!AN:AN,_xlfn.XLOOKUP($L737,#REF!,#REF!, ""), 0)</f>
        <v>#REF!</v>
      </c>
      <c r="AY737" s="1" t="e">
        <f>_xlfn.XLOOKUP($L737,Pos!$A:$A,Pos!AO:AO,_xlfn.XLOOKUP($L737,#REF!,#REF!, ""), 0)</f>
        <v>#REF!</v>
      </c>
      <c r="AZ737" s="7" t="str">
        <f t="shared" si="210"/>
        <v>OUT</v>
      </c>
      <c r="BA737" s="1">
        <f>IF(OR(_xlfn.XLOOKUP(L737,Pos!B:B,Pos!L:L,FALSE)="ESG Reason",_xlfn.XLOOKUP(L737,Pos!B:B,Pos!L:L,FALSE)="Blacklisted"),1,0)</f>
        <v>0</v>
      </c>
      <c r="BC737" s="11">
        <v>1.640283756608159E-10</v>
      </c>
      <c r="BD737" s="11">
        <f>_xlfn.XLOOKUP($L737,Pos!$B:$B,Pos!H:H,0, 0)</f>
        <v>0</v>
      </c>
      <c r="BE737" s="11">
        <f>_xlfn.XLOOKUP($L737,Pos!$B:$B,Pos!I:I,0, 0)</f>
        <v>2.6132781906469481E-4</v>
      </c>
      <c r="BF737" s="18">
        <f t="shared" si="211"/>
        <v>2.6132781906469481E-4</v>
      </c>
      <c r="BG737" s="1">
        <f t="shared" si="212"/>
        <v>1</v>
      </c>
      <c r="BH737" s="1">
        <f t="shared" si="213"/>
        <v>24</v>
      </c>
      <c r="BI737" s="18">
        <f t="shared" si="214"/>
        <v>1.640283756608159E-10</v>
      </c>
      <c r="BJ737" s="3">
        <f t="shared" si="215"/>
        <v>0</v>
      </c>
      <c r="BK737" s="18">
        <f t="shared" si="216"/>
        <v>0</v>
      </c>
    </row>
    <row r="738" spans="3:63" x14ac:dyDescent="0.25">
      <c r="C738" s="3"/>
      <c r="D738" s="3"/>
      <c r="E738" s="3"/>
      <c r="F738" s="3"/>
      <c r="G738" s="51" t="s">
        <v>685</v>
      </c>
      <c r="H738" s="8" t="str">
        <f t="shared" si="206"/>
        <v>0%Others</v>
      </c>
      <c r="I738" s="11" cm="1">
        <f t="array" ref="I738">IF(
   AZ738 = "OUT", 0,IF(
   BD738 &gt;= LARGE(IF(ISNUMBER(BD:BD), BD:BD), 3),
   BE738 - 0.001,
   IF(BE738 &gt;=VLOOKUP(P738,mapping!$A:$B,2,FALSE), BE738,VLOOKUP(P738,mapping!$A$2:$B$8,2,FALSE))
))</f>
        <v>0</v>
      </c>
      <c r="J738" s="11" cm="1">
        <f t="array" ref="J738">IF(
    AZ738="OUT",0,IF(IF(
                      BD738&gt;=LARGE(IF(ISNUMBER(BD:BD),BD:BD),3),
                      BE738+0.001,
                      VLOOKUP(H738,mapping!$D:$E,2,FALSE)
                      )&gt;I738,
                   IF(
                      BD738&gt;=LARGE(IF(ISNUMBER(BD:BD),BD:BD),3),
                      BE738+0.001,
                      VLOOKUP(H738,mapping!$D:$E,2,FALSE)
                      ),
                   I738+0.002))</f>
        <v>0</v>
      </c>
      <c r="K738" s="8">
        <f t="shared" si="207"/>
        <v>2.6072042674748629E-4</v>
      </c>
      <c r="L738" s="1" t="str">
        <f>Pos!B425</f>
        <v>HK0016000132</v>
      </c>
      <c r="M738" s="1" t="str">
        <f>_xlfn.XLOOKUP($L738,Pos!B:B,Pos!D:D,, 0)</f>
        <v>Sun Hung Kai Properties Limited</v>
      </c>
      <c r="N738" s="1" t="str">
        <f>_xlfn.XLOOKUP($L738,Pos!B:B,Pos!E:E,, 0)</f>
        <v>Real Estate</v>
      </c>
      <c r="O738" s="1" t="str">
        <f t="shared" si="208"/>
        <v>Real Estate_Others</v>
      </c>
      <c r="P738" s="1" t="str">
        <f>_xlfn.XLOOKUP($L738,Pos!B:B,Pos!F:F,, 0)</f>
        <v>Others</v>
      </c>
      <c r="Q738" s="1">
        <v>0</v>
      </c>
      <c r="R738" s="9">
        <f>_xlfn.XLOOKUP($L738,Pos!$B:$B,Pos!N:N,0, 0)</f>
        <v>4.47</v>
      </c>
      <c r="S738" s="9">
        <f>_xlfn.XLOOKUP($L738,Pos!$B:$B,Pos!O:O,0, 0)</f>
        <v>7.2519999999999998</v>
      </c>
      <c r="T738" s="9">
        <f>_xlfn.XLOOKUP($L738,Pos!$B:$B,Pos!P:P,0, 0)</f>
        <v>4.9000000000000004</v>
      </c>
      <c r="U738" s="9">
        <f>_xlfn.XLOOKUP($L738,Pos!$B:$B,Pos!Q:Q,0, 0)</f>
        <v>3.5</v>
      </c>
      <c r="V738" s="9">
        <f>_xlfn.XLOOKUP($L738,Pos!$B:$B,Pos!R:R,0, 0)</f>
        <v>4</v>
      </c>
      <c r="W738" s="9">
        <f>_xlfn.XLOOKUP($L738,Pos!$B:$B,Pos!S:S,0, 0)</f>
        <v>3.2783329999999999</v>
      </c>
      <c r="X738" s="9" t="str">
        <f>_xlfn.XLOOKUP($L738,Pos!$B:$B,Pos!J:J,0, 0)</f>
        <v>Outperform</v>
      </c>
      <c r="Y738" s="1">
        <v>0</v>
      </c>
      <c r="Z738" s="1">
        <v>0</v>
      </c>
      <c r="AA738" s="1">
        <f t="shared" si="209"/>
        <v>0</v>
      </c>
      <c r="AB738" s="9">
        <f>_xlfn.XLOOKUP(L738,Pos!B:B,Pos!K:K,-1,0)</f>
        <v>-1</v>
      </c>
      <c r="AC738" s="1" t="e">
        <f>_xlfn.XLOOKUP($L738,Pos!$A:$A,Pos!S:S,_xlfn.XLOOKUP($L738,#REF!,#REF!, ""), 0)</f>
        <v>#REF!</v>
      </c>
      <c r="AD738" s="1" t="e">
        <f>_xlfn.XLOOKUP($L738,Pos!$A:$A,Pos!T:T,_xlfn.XLOOKUP($L738,#REF!,#REF!, ""), 0)</f>
        <v>#REF!</v>
      </c>
      <c r="AE738" s="1" t="e">
        <f>_xlfn.XLOOKUP($L738,Pos!$A:$A,Pos!U:U,_xlfn.XLOOKUP($L738,#REF!,#REF!, ""), 0)</f>
        <v>#REF!</v>
      </c>
      <c r="AF738" s="1" t="e">
        <f>_xlfn.XLOOKUP($L738,Pos!$A:$A,Pos!V:V,_xlfn.XLOOKUP($L738,#REF!,#REF!, ""), 0)</f>
        <v>#REF!</v>
      </c>
      <c r="AG738" s="1" t="e">
        <f>_xlfn.XLOOKUP($L738,Pos!$A:$A,Pos!W:W,_xlfn.XLOOKUP($L738,#REF!,#REF!, ""), 0)</f>
        <v>#REF!</v>
      </c>
      <c r="AH738" s="1" t="e">
        <f>_xlfn.XLOOKUP($L738,Pos!$A:$A,Pos!X:X,_xlfn.XLOOKUP($L738,#REF!,#REF!, ""), 0)</f>
        <v>#REF!</v>
      </c>
      <c r="AI738" s="1" t="e">
        <f>_xlfn.XLOOKUP($L738,Pos!$A:$A,Pos!Y:Y,_xlfn.XLOOKUP($L738,#REF!,#REF!, ""), 0)</f>
        <v>#REF!</v>
      </c>
      <c r="AJ738" s="1" t="e">
        <f>_xlfn.XLOOKUP($L738,Pos!$A:$A,Pos!Z:Z,_xlfn.XLOOKUP($L738,#REF!,#REF!, ""), 0)</f>
        <v>#REF!</v>
      </c>
      <c r="AK738" s="1" t="e">
        <f>_xlfn.XLOOKUP($L738,Pos!$A:$A,Pos!AA:AA,_xlfn.XLOOKUP($L738,#REF!,#REF!, ""), 0)</f>
        <v>#REF!</v>
      </c>
      <c r="AL738" s="1" t="e">
        <f>_xlfn.XLOOKUP($L738,Pos!$A:$A,Pos!AB:AB,_xlfn.XLOOKUP($L738,#REF!,#REF!, ""), 0)</f>
        <v>#REF!</v>
      </c>
      <c r="AM738" s="1" t="e">
        <f>_xlfn.XLOOKUP($L738,Pos!$A:$A,Pos!AC:AC,_xlfn.XLOOKUP($L738,#REF!,#REF!, ""), 0)</f>
        <v>#REF!</v>
      </c>
      <c r="AN738" s="1" t="e">
        <f>_xlfn.XLOOKUP($L738,Pos!$A:$A,Pos!AD:AD,_xlfn.XLOOKUP($L738,#REF!,#REF!, ""), 0)</f>
        <v>#REF!</v>
      </c>
      <c r="AO738" s="1" t="e">
        <f>_xlfn.XLOOKUP($L738,Pos!$A:$A,Pos!AE:AE,_xlfn.XLOOKUP($L738,#REF!,#REF!, ""), 0)</f>
        <v>#REF!</v>
      </c>
      <c r="AP738" s="1" t="e">
        <f>_xlfn.XLOOKUP($L738,Pos!$A:$A,Pos!AF:AF,_xlfn.XLOOKUP($L738,#REF!,#REF!, ""), 0)</f>
        <v>#REF!</v>
      </c>
      <c r="AQ738" s="1" t="e">
        <f>_xlfn.XLOOKUP($L738,Pos!$A:$A,Pos!AG:AG,_xlfn.XLOOKUP($L738,#REF!,#REF!, ""), 0)</f>
        <v>#REF!</v>
      </c>
      <c r="AR738" s="1" t="e">
        <f>_xlfn.XLOOKUP($L738,Pos!$A:$A,Pos!AH:AH,_xlfn.XLOOKUP($L738,#REF!,#REF!, ""), 0)</f>
        <v>#REF!</v>
      </c>
      <c r="AS738" s="1" t="e">
        <f>_xlfn.XLOOKUP($L738,Pos!$A:$A,Pos!AI:AI,_xlfn.XLOOKUP($L738,#REF!,#REF!, ""), 0)</f>
        <v>#REF!</v>
      </c>
      <c r="AT738" s="1" t="e">
        <f>_xlfn.XLOOKUP($L738,Pos!$A:$A,Pos!AJ:AJ,_xlfn.XLOOKUP($L738,#REF!,#REF!, ""), 0)</f>
        <v>#REF!</v>
      </c>
      <c r="AU738" s="1" t="e">
        <f>_xlfn.XLOOKUP($L738,Pos!$A:$A,Pos!AK:AK,_xlfn.XLOOKUP($L738,#REF!,#REF!, ""), 0)</f>
        <v>#REF!</v>
      </c>
      <c r="AV738" s="1" t="e">
        <f>_xlfn.XLOOKUP($L738,Pos!$A:$A,Pos!AL:AL,_xlfn.XLOOKUP($L738,#REF!,#REF!, ""), 0)</f>
        <v>#REF!</v>
      </c>
      <c r="AW738" s="1" t="e">
        <f>_xlfn.XLOOKUP($L738,Pos!$A:$A,Pos!AM:AM,_xlfn.XLOOKUP($L738,#REF!,#REF!, ""), 0)</f>
        <v>#REF!</v>
      </c>
      <c r="AX738" s="1" t="e">
        <f>_xlfn.XLOOKUP($L738,Pos!$A:$A,Pos!AN:AN,_xlfn.XLOOKUP($L738,#REF!,#REF!, ""), 0)</f>
        <v>#REF!</v>
      </c>
      <c r="AY738" s="1" t="e">
        <f>_xlfn.XLOOKUP($L738,Pos!$A:$A,Pos!AO:AO,_xlfn.XLOOKUP($L738,#REF!,#REF!, ""), 0)</f>
        <v>#REF!</v>
      </c>
      <c r="AZ738" s="7" t="str">
        <f t="shared" si="210"/>
        <v>OUT</v>
      </c>
      <c r="BA738" s="1">
        <f>IF(OR(_xlfn.XLOOKUP(L738,Pos!B:B,Pos!L:L,FALSE)="ESG Reason",_xlfn.XLOOKUP(L738,Pos!B:B,Pos!L:L,FALSE)="Blacklisted"),1,0)</f>
        <v>0</v>
      </c>
      <c r="BC738" s="11">
        <v>9.6185907372530316E-11</v>
      </c>
      <c r="BD738" s="11">
        <f>_xlfn.XLOOKUP($L738,Pos!$B:$B,Pos!H:H,0, 0)</f>
        <v>0</v>
      </c>
      <c r="BE738" s="11">
        <f>_xlfn.XLOOKUP($L738,Pos!$B:$B,Pos!I:I,0, 0)</f>
        <v>2.6072042674748629E-4</v>
      </c>
      <c r="BF738" s="18">
        <f t="shared" si="211"/>
        <v>2.6072042674748629E-4</v>
      </c>
      <c r="BG738" s="1">
        <f t="shared" si="212"/>
        <v>3</v>
      </c>
      <c r="BH738" s="1">
        <f t="shared" si="213"/>
        <v>52</v>
      </c>
      <c r="BI738" s="18">
        <f t="shared" si="214"/>
        <v>9.6185907372530316E-11</v>
      </c>
      <c r="BJ738" s="3">
        <f t="shared" si="215"/>
        <v>0</v>
      </c>
      <c r="BK738" s="18">
        <f t="shared" si="216"/>
        <v>0</v>
      </c>
    </row>
    <row r="739" spans="3:63" x14ac:dyDescent="0.25">
      <c r="C739" s="3"/>
      <c r="D739" s="3"/>
      <c r="E739" s="3"/>
      <c r="F739" s="3"/>
      <c r="G739" s="51" t="s">
        <v>714</v>
      </c>
      <c r="H739" s="8" t="str">
        <f t="shared" si="206"/>
        <v>0%North America</v>
      </c>
      <c r="I739" s="11" cm="1">
        <f t="array" ref="I739">IF(
   AZ739 = "OUT", 0,IF(
   BD739 &gt;= LARGE(IF(ISNUMBER(BD:BD), BD:BD), 3),
   BE739 - 0.001,
   IF(BE739 &gt;=VLOOKUP(P739,mapping!$A:$B,2,FALSE), BE739,VLOOKUP(P739,mapping!$A$2:$B$8,2,FALSE))
))</f>
        <v>0</v>
      </c>
      <c r="J739" s="11" cm="1">
        <f t="array" ref="J739">IF(
    AZ739="OUT",0,IF(IF(
                      BD739&gt;=LARGE(IF(ISNUMBER(BD:BD),BD:BD),3),
                      BE739+0.001,
                      VLOOKUP(H739,mapping!$D:$E,2,FALSE)
                      )&gt;I739,
                   IF(
                      BD739&gt;=LARGE(IF(ISNUMBER(BD:BD),BD:BD),3),
                      BE739+0.001,
                      VLOOKUP(H739,mapping!$D:$E,2,FALSE)
                      ),
                   I739+0.002))</f>
        <v>0</v>
      </c>
      <c r="K739" s="8">
        <f t="shared" si="207"/>
        <v>2.5961195827200122E-4</v>
      </c>
      <c r="L739" s="1" t="str">
        <f>Pos!B885</f>
        <v>US1258961002</v>
      </c>
      <c r="M739" s="1" t="str">
        <f>_xlfn.XLOOKUP($L739,Pos!B:B,Pos!D:D,, 0)</f>
        <v>CMS Energy Corporation</v>
      </c>
      <c r="N739" s="1" t="str">
        <f>_xlfn.XLOOKUP($L739,Pos!B:B,Pos!E:E,, 0)</f>
        <v>Utilities</v>
      </c>
      <c r="O739" s="1" t="str">
        <f t="shared" si="208"/>
        <v>Utilities_North America</v>
      </c>
      <c r="P739" s="1" t="str">
        <f>_xlfn.XLOOKUP($L739,Pos!B:B,Pos!F:F,, 0)</f>
        <v>North America</v>
      </c>
      <c r="Q739" s="1">
        <v>0</v>
      </c>
      <c r="R739" s="9">
        <f>_xlfn.XLOOKUP($L739,Pos!$B:$B,Pos!N:N,0, 0)</f>
        <v>4.93</v>
      </c>
      <c r="S739" s="9">
        <f>_xlfn.XLOOKUP($L739,Pos!$B:$B,Pos!O:O,0, 0)</f>
        <v>5.0027499999999998</v>
      </c>
      <c r="T739" s="9">
        <f>_xlfn.XLOOKUP($L739,Pos!$B:$B,Pos!P:P,0, 0)</f>
        <v>4.9000000000000004</v>
      </c>
      <c r="U739" s="9">
        <f>_xlfn.XLOOKUP($L739,Pos!$B:$B,Pos!Q:Q,0, 0)</f>
        <v>2.4</v>
      </c>
      <c r="V739" s="9">
        <f>_xlfn.XLOOKUP($L739,Pos!$B:$B,Pos!R:R,0, 0)</f>
        <v>9.466666</v>
      </c>
      <c r="W739" s="9">
        <f>_xlfn.XLOOKUP($L739,Pos!$B:$B,Pos!S:S,0, 0)</f>
        <v>4.3883330000000003</v>
      </c>
      <c r="X739" s="9" t="str">
        <f>_xlfn.XLOOKUP($L739,Pos!$B:$B,Pos!J:J,0, 0)</f>
        <v>Outperform</v>
      </c>
      <c r="Y739" s="1">
        <v>0</v>
      </c>
      <c r="Z739" s="1">
        <v>0</v>
      </c>
      <c r="AA739" s="1">
        <f t="shared" si="209"/>
        <v>0</v>
      </c>
      <c r="AB739" s="9">
        <f>_xlfn.XLOOKUP(L739,Pos!B:B,Pos!K:K,-1,0)</f>
        <v>2.4242424242424239</v>
      </c>
      <c r="AC739" s="1" t="e">
        <f>_xlfn.XLOOKUP($L739,Pos!$A:$A,Pos!S:S,_xlfn.XLOOKUP($L739,#REF!,#REF!, ""), 0)</f>
        <v>#REF!</v>
      </c>
      <c r="AD739" s="1" t="e">
        <f>_xlfn.XLOOKUP($L739,Pos!$A:$A,Pos!T:T,_xlfn.XLOOKUP($L739,#REF!,#REF!, ""), 0)</f>
        <v>#REF!</v>
      </c>
      <c r="AE739" s="1" t="e">
        <f>_xlfn.XLOOKUP($L739,Pos!$A:$A,Pos!U:U,_xlfn.XLOOKUP($L739,#REF!,#REF!, ""), 0)</f>
        <v>#REF!</v>
      </c>
      <c r="AF739" s="1" t="e">
        <f>_xlfn.XLOOKUP($L739,Pos!$A:$A,Pos!V:V,_xlfn.XLOOKUP($L739,#REF!,#REF!, ""), 0)</f>
        <v>#REF!</v>
      </c>
      <c r="AG739" s="1" t="e">
        <f>_xlfn.XLOOKUP($L739,Pos!$A:$A,Pos!W:W,_xlfn.XLOOKUP($L739,#REF!,#REF!, ""), 0)</f>
        <v>#REF!</v>
      </c>
      <c r="AH739" s="1" t="e">
        <f>_xlfn.XLOOKUP($L739,Pos!$A:$A,Pos!X:X,_xlfn.XLOOKUP($L739,#REF!,#REF!, ""), 0)</f>
        <v>#REF!</v>
      </c>
      <c r="AI739" s="1" t="e">
        <f>_xlfn.XLOOKUP($L739,Pos!$A:$A,Pos!Y:Y,_xlfn.XLOOKUP($L739,#REF!,#REF!, ""), 0)</f>
        <v>#REF!</v>
      </c>
      <c r="AJ739" s="1" t="e">
        <f>_xlfn.XLOOKUP($L739,Pos!$A:$A,Pos!Z:Z,_xlfn.XLOOKUP($L739,#REF!,#REF!, ""), 0)</f>
        <v>#REF!</v>
      </c>
      <c r="AK739" s="1" t="e">
        <f>_xlfn.XLOOKUP($L739,Pos!$A:$A,Pos!AA:AA,_xlfn.XLOOKUP($L739,#REF!,#REF!, ""), 0)</f>
        <v>#REF!</v>
      </c>
      <c r="AL739" s="1" t="e">
        <f>_xlfn.XLOOKUP($L739,Pos!$A:$A,Pos!AB:AB,_xlfn.XLOOKUP($L739,#REF!,#REF!, ""), 0)</f>
        <v>#REF!</v>
      </c>
      <c r="AM739" s="1" t="e">
        <f>_xlfn.XLOOKUP($L739,Pos!$A:$A,Pos!AC:AC,_xlfn.XLOOKUP($L739,#REF!,#REF!, ""), 0)</f>
        <v>#REF!</v>
      </c>
      <c r="AN739" s="1" t="e">
        <f>_xlfn.XLOOKUP($L739,Pos!$A:$A,Pos!AD:AD,_xlfn.XLOOKUP($L739,#REF!,#REF!, ""), 0)</f>
        <v>#REF!</v>
      </c>
      <c r="AO739" s="1" t="e">
        <f>_xlfn.XLOOKUP($L739,Pos!$A:$A,Pos!AE:AE,_xlfn.XLOOKUP($L739,#REF!,#REF!, ""), 0)</f>
        <v>#REF!</v>
      </c>
      <c r="AP739" s="1" t="e">
        <f>_xlfn.XLOOKUP($L739,Pos!$A:$A,Pos!AF:AF,_xlfn.XLOOKUP($L739,#REF!,#REF!, ""), 0)</f>
        <v>#REF!</v>
      </c>
      <c r="AQ739" s="1" t="e">
        <f>_xlfn.XLOOKUP($L739,Pos!$A:$A,Pos!AG:AG,_xlfn.XLOOKUP($L739,#REF!,#REF!, ""), 0)</f>
        <v>#REF!</v>
      </c>
      <c r="AR739" s="1" t="e">
        <f>_xlfn.XLOOKUP($L739,Pos!$A:$A,Pos!AH:AH,_xlfn.XLOOKUP($L739,#REF!,#REF!, ""), 0)</f>
        <v>#REF!</v>
      </c>
      <c r="AS739" s="1" t="e">
        <f>_xlfn.XLOOKUP($L739,Pos!$A:$A,Pos!AI:AI,_xlfn.XLOOKUP($L739,#REF!,#REF!, ""), 0)</f>
        <v>#REF!</v>
      </c>
      <c r="AT739" s="1" t="e">
        <f>_xlfn.XLOOKUP($L739,Pos!$A:$A,Pos!AJ:AJ,_xlfn.XLOOKUP($L739,#REF!,#REF!, ""), 0)</f>
        <v>#REF!</v>
      </c>
      <c r="AU739" s="1" t="e">
        <f>_xlfn.XLOOKUP($L739,Pos!$A:$A,Pos!AK:AK,_xlfn.XLOOKUP($L739,#REF!,#REF!, ""), 0)</f>
        <v>#REF!</v>
      </c>
      <c r="AV739" s="1" t="e">
        <f>_xlfn.XLOOKUP($L739,Pos!$A:$A,Pos!AL:AL,_xlfn.XLOOKUP($L739,#REF!,#REF!, ""), 0)</f>
        <v>#REF!</v>
      </c>
      <c r="AW739" s="1" t="e">
        <f>_xlfn.XLOOKUP($L739,Pos!$A:$A,Pos!AM:AM,_xlfn.XLOOKUP($L739,#REF!,#REF!, ""), 0)</f>
        <v>#REF!</v>
      </c>
      <c r="AX739" s="1" t="e">
        <f>_xlfn.XLOOKUP($L739,Pos!$A:$A,Pos!AN:AN,_xlfn.XLOOKUP($L739,#REF!,#REF!, ""), 0)</f>
        <v>#REF!</v>
      </c>
      <c r="AY739" s="1" t="e">
        <f>_xlfn.XLOOKUP($L739,Pos!$A:$A,Pos!AO:AO,_xlfn.XLOOKUP($L739,#REF!,#REF!, ""), 0)</f>
        <v>#REF!</v>
      </c>
      <c r="AZ739" s="7" t="str">
        <f t="shared" si="210"/>
        <v>OUT</v>
      </c>
      <c r="BA739" s="1">
        <f>IF(OR(_xlfn.XLOOKUP(L739,Pos!B:B,Pos!L:L,FALSE)="ESG Reason",_xlfn.XLOOKUP(L739,Pos!B:B,Pos!L:L,FALSE)="Blacklisted"),1,0)</f>
        <v>1</v>
      </c>
      <c r="BC739" s="11">
        <v>9.1554244683842895E-11</v>
      </c>
      <c r="BD739" s="11">
        <f>_xlfn.XLOOKUP($L739,Pos!$B:$B,Pos!H:H,0, 0)</f>
        <v>0</v>
      </c>
      <c r="BE739" s="11">
        <f>_xlfn.XLOOKUP($L739,Pos!$B:$B,Pos!I:I,0, 0)</f>
        <v>2.5961195827200122E-4</v>
      </c>
      <c r="BF739" s="18">
        <f t="shared" si="211"/>
        <v>2.5961195827200122E-4</v>
      </c>
      <c r="BG739" s="1">
        <f t="shared" si="212"/>
        <v>1</v>
      </c>
      <c r="BH739" s="1">
        <f t="shared" si="213"/>
        <v>38</v>
      </c>
      <c r="BI739" s="18">
        <f t="shared" si="214"/>
        <v>9.1554244683842895E-11</v>
      </c>
      <c r="BJ739" s="3">
        <f t="shared" si="215"/>
        <v>0</v>
      </c>
      <c r="BK739" s="18">
        <f t="shared" si="216"/>
        <v>0</v>
      </c>
    </row>
    <row r="740" spans="3:63" x14ac:dyDescent="0.25">
      <c r="C740" s="3"/>
      <c r="D740" s="3"/>
      <c r="E740" s="3"/>
      <c r="F740" s="3"/>
      <c r="G740" s="51" t="s">
        <v>696</v>
      </c>
      <c r="H740" s="8" t="str">
        <f t="shared" si="206"/>
        <v>0%North America</v>
      </c>
      <c r="I740" s="11" cm="1">
        <f t="array" ref="I740">IF(
   AZ740 = "OUT", 0,IF(
   BD740 &gt;= LARGE(IF(ISNUMBER(BD:BD), BD:BD), 3),
   BE740 - 0.001,
   IF(BE740 &gt;=VLOOKUP(P740,mapping!$A:$B,2,FALSE), BE740,VLOOKUP(P740,mapping!$A$2:$B$8,2,FALSE))
))</f>
        <v>0</v>
      </c>
      <c r="J740" s="11" cm="1">
        <f t="array" ref="J740">IF(
    AZ740="OUT",0,IF(IF(
                      BD740&gt;=LARGE(IF(ISNUMBER(BD:BD),BD:BD),3),
                      BE740+0.001,
                      VLOOKUP(H740,mapping!$D:$E,2,FALSE)
                      )&gt;I740,
                   IF(
                      BD740&gt;=LARGE(IF(ISNUMBER(BD:BD),BD:BD),3),
                      BE740+0.001,
                      VLOOKUP(H740,mapping!$D:$E,2,FALSE)
                      ),
                   I740+0.002))</f>
        <v>0</v>
      </c>
      <c r="K740" s="8">
        <f t="shared" si="207"/>
        <v>2.59532746232609E-4</v>
      </c>
      <c r="L740" s="1" t="str">
        <f>Pos!B985</f>
        <v>US3021301094</v>
      </c>
      <c r="M740" s="1" t="str">
        <f>_xlfn.XLOOKUP($L740,Pos!B:B,Pos!D:D,, 0)</f>
        <v>Expeditors International of Washington, Inc.</v>
      </c>
      <c r="N740" s="1" t="str">
        <f>_xlfn.XLOOKUP($L740,Pos!B:B,Pos!E:E,, 0)</f>
        <v>Industrial Goods &amp; Services</v>
      </c>
      <c r="O740" s="1" t="str">
        <f t="shared" si="208"/>
        <v>Industrial Goods &amp; Services_North America</v>
      </c>
      <c r="P740" s="1" t="str">
        <f>_xlfn.XLOOKUP($L740,Pos!B:B,Pos!F:F,, 0)</f>
        <v>North America</v>
      </c>
      <c r="Q740" s="1">
        <v>0</v>
      </c>
      <c r="R740" s="9">
        <f>_xlfn.XLOOKUP($L740,Pos!$B:$B,Pos!N:N,0, 0)</f>
        <v>4.45</v>
      </c>
      <c r="S740" s="9">
        <f>_xlfn.XLOOKUP($L740,Pos!$B:$B,Pos!O:O,0, 0)</f>
        <v>5.3708330000000002</v>
      </c>
      <c r="T740" s="9">
        <f>_xlfn.XLOOKUP($L740,Pos!$B:$B,Pos!P:P,0, 0)</f>
        <v>7.1749999999999998</v>
      </c>
      <c r="U740" s="9">
        <f>_xlfn.XLOOKUP($L740,Pos!$B:$B,Pos!Q:Q,0, 0)</f>
        <v>7.8</v>
      </c>
      <c r="V740" s="9">
        <f>_xlfn.XLOOKUP($L740,Pos!$B:$B,Pos!R:R,0, 0)</f>
        <v>3.1666669999999999</v>
      </c>
      <c r="W740" s="9">
        <f>_xlfn.XLOOKUP($L740,Pos!$B:$B,Pos!S:S,0, 0)</f>
        <v>1.9033329999999999</v>
      </c>
      <c r="X740" s="9" t="str">
        <f>_xlfn.XLOOKUP($L740,Pos!$B:$B,Pos!J:J,0, 0)</f>
        <v>Underperform</v>
      </c>
      <c r="Y740" s="1">
        <v>0</v>
      </c>
      <c r="Z740" s="1">
        <v>0</v>
      </c>
      <c r="AA740" s="1">
        <f t="shared" si="209"/>
        <v>0</v>
      </c>
      <c r="AB740" s="9">
        <f>_xlfn.XLOOKUP(L740,Pos!B:B,Pos!K:K,-1,0)</f>
        <v>2.916666666666667</v>
      </c>
      <c r="AC740" s="1" t="e">
        <f>_xlfn.XLOOKUP($L740,Pos!$A:$A,Pos!S:S,_xlfn.XLOOKUP($L740,#REF!,#REF!, ""), 0)</f>
        <v>#REF!</v>
      </c>
      <c r="AD740" s="1" t="e">
        <f>_xlfn.XLOOKUP($L740,Pos!$A:$A,Pos!T:T,_xlfn.XLOOKUP($L740,#REF!,#REF!, ""), 0)</f>
        <v>#REF!</v>
      </c>
      <c r="AE740" s="1" t="e">
        <f>_xlfn.XLOOKUP($L740,Pos!$A:$A,Pos!U:U,_xlfn.XLOOKUP($L740,#REF!,#REF!, ""), 0)</f>
        <v>#REF!</v>
      </c>
      <c r="AF740" s="1" t="e">
        <f>_xlfn.XLOOKUP($L740,Pos!$A:$A,Pos!V:V,_xlfn.XLOOKUP($L740,#REF!,#REF!, ""), 0)</f>
        <v>#REF!</v>
      </c>
      <c r="AG740" s="1" t="e">
        <f>_xlfn.XLOOKUP($L740,Pos!$A:$A,Pos!W:W,_xlfn.XLOOKUP($L740,#REF!,#REF!, ""), 0)</f>
        <v>#REF!</v>
      </c>
      <c r="AH740" s="1" t="e">
        <f>_xlfn.XLOOKUP($L740,Pos!$A:$A,Pos!X:X,_xlfn.XLOOKUP($L740,#REF!,#REF!, ""), 0)</f>
        <v>#REF!</v>
      </c>
      <c r="AI740" s="1" t="e">
        <f>_xlfn.XLOOKUP($L740,Pos!$A:$A,Pos!Y:Y,_xlfn.XLOOKUP($L740,#REF!,#REF!, ""), 0)</f>
        <v>#REF!</v>
      </c>
      <c r="AJ740" s="1" t="e">
        <f>_xlfn.XLOOKUP($L740,Pos!$A:$A,Pos!Z:Z,_xlfn.XLOOKUP($L740,#REF!,#REF!, ""), 0)</f>
        <v>#REF!</v>
      </c>
      <c r="AK740" s="1" t="e">
        <f>_xlfn.XLOOKUP($L740,Pos!$A:$A,Pos!AA:AA,_xlfn.XLOOKUP($L740,#REF!,#REF!, ""), 0)</f>
        <v>#REF!</v>
      </c>
      <c r="AL740" s="1" t="e">
        <f>_xlfn.XLOOKUP($L740,Pos!$A:$A,Pos!AB:AB,_xlfn.XLOOKUP($L740,#REF!,#REF!, ""), 0)</f>
        <v>#REF!</v>
      </c>
      <c r="AM740" s="1" t="e">
        <f>_xlfn.XLOOKUP($L740,Pos!$A:$A,Pos!AC:AC,_xlfn.XLOOKUP($L740,#REF!,#REF!, ""), 0)</f>
        <v>#REF!</v>
      </c>
      <c r="AN740" s="1" t="e">
        <f>_xlfn.XLOOKUP($L740,Pos!$A:$A,Pos!AD:AD,_xlfn.XLOOKUP($L740,#REF!,#REF!, ""), 0)</f>
        <v>#REF!</v>
      </c>
      <c r="AO740" s="1" t="e">
        <f>_xlfn.XLOOKUP($L740,Pos!$A:$A,Pos!AE:AE,_xlfn.XLOOKUP($L740,#REF!,#REF!, ""), 0)</f>
        <v>#REF!</v>
      </c>
      <c r="AP740" s="1" t="e">
        <f>_xlfn.XLOOKUP($L740,Pos!$A:$A,Pos!AF:AF,_xlfn.XLOOKUP($L740,#REF!,#REF!, ""), 0)</f>
        <v>#REF!</v>
      </c>
      <c r="AQ740" s="1" t="e">
        <f>_xlfn.XLOOKUP($L740,Pos!$A:$A,Pos!AG:AG,_xlfn.XLOOKUP($L740,#REF!,#REF!, ""), 0)</f>
        <v>#REF!</v>
      </c>
      <c r="AR740" s="1" t="e">
        <f>_xlfn.XLOOKUP($L740,Pos!$A:$A,Pos!AH:AH,_xlfn.XLOOKUP($L740,#REF!,#REF!, ""), 0)</f>
        <v>#REF!</v>
      </c>
      <c r="AS740" s="1" t="e">
        <f>_xlfn.XLOOKUP($L740,Pos!$A:$A,Pos!AI:AI,_xlfn.XLOOKUP($L740,#REF!,#REF!, ""), 0)</f>
        <v>#REF!</v>
      </c>
      <c r="AT740" s="1" t="e">
        <f>_xlfn.XLOOKUP($L740,Pos!$A:$A,Pos!AJ:AJ,_xlfn.XLOOKUP($L740,#REF!,#REF!, ""), 0)</f>
        <v>#REF!</v>
      </c>
      <c r="AU740" s="1" t="e">
        <f>_xlfn.XLOOKUP($L740,Pos!$A:$A,Pos!AK:AK,_xlfn.XLOOKUP($L740,#REF!,#REF!, ""), 0)</f>
        <v>#REF!</v>
      </c>
      <c r="AV740" s="1" t="e">
        <f>_xlfn.XLOOKUP($L740,Pos!$A:$A,Pos!AL:AL,_xlfn.XLOOKUP($L740,#REF!,#REF!, ""), 0)</f>
        <v>#REF!</v>
      </c>
      <c r="AW740" s="1" t="e">
        <f>_xlfn.XLOOKUP($L740,Pos!$A:$A,Pos!AM:AM,_xlfn.XLOOKUP($L740,#REF!,#REF!, ""), 0)</f>
        <v>#REF!</v>
      </c>
      <c r="AX740" s="1" t="e">
        <f>_xlfn.XLOOKUP($L740,Pos!$A:$A,Pos!AN:AN,_xlfn.XLOOKUP($L740,#REF!,#REF!, ""), 0)</f>
        <v>#REF!</v>
      </c>
      <c r="AY740" s="1" t="e">
        <f>_xlfn.XLOOKUP($L740,Pos!$A:$A,Pos!AO:AO,_xlfn.XLOOKUP($L740,#REF!,#REF!, ""), 0)</f>
        <v>#REF!</v>
      </c>
      <c r="AZ740" s="7" t="str">
        <f t="shared" si="210"/>
        <v>OUT</v>
      </c>
      <c r="BA740" s="1">
        <f>IF(OR(_xlfn.XLOOKUP(L740,Pos!B:B,Pos!L:L,FALSE)="ESG Reason",_xlfn.XLOOKUP(L740,Pos!B:B,Pos!L:L,FALSE)="Blacklisted"),1,0)</f>
        <v>1</v>
      </c>
      <c r="BC740" s="11">
        <v>8.6308018493313757E-11</v>
      </c>
      <c r="BD740" s="11">
        <f>_xlfn.XLOOKUP($L740,Pos!$B:$B,Pos!H:H,0, 0)</f>
        <v>0</v>
      </c>
      <c r="BE740" s="11">
        <f>_xlfn.XLOOKUP($L740,Pos!$B:$B,Pos!I:I,0, 0)</f>
        <v>2.59532746232609E-4</v>
      </c>
      <c r="BF740" s="18">
        <f t="shared" si="211"/>
        <v>2.59532746232609E-4</v>
      </c>
      <c r="BG740" s="1">
        <f t="shared" si="212"/>
        <v>1</v>
      </c>
      <c r="BH740" s="1">
        <f t="shared" si="213"/>
        <v>29</v>
      </c>
      <c r="BI740" s="18">
        <f t="shared" si="214"/>
        <v>8.6308018493313757E-11</v>
      </c>
      <c r="BJ740" s="3">
        <f t="shared" si="215"/>
        <v>0</v>
      </c>
      <c r="BK740" s="18">
        <f t="shared" si="216"/>
        <v>0</v>
      </c>
    </row>
    <row r="741" spans="3:63" x14ac:dyDescent="0.25">
      <c r="C741" s="3"/>
      <c r="D741" s="3"/>
      <c r="E741" s="3"/>
      <c r="F741" s="3"/>
      <c r="G741" s="51" t="s">
        <v>654</v>
      </c>
      <c r="H741" s="8" t="str">
        <f t="shared" si="206"/>
        <v>0%North America</v>
      </c>
      <c r="I741" s="11" cm="1">
        <f t="array" ref="I741">IF(
   AZ741 = "OUT", 0,IF(
   BD741 &gt;= LARGE(IF(ISNUMBER(BD:BD), BD:BD), 3),
   BE741 - 0.001,
   IF(BE741 &gt;=VLOOKUP(P741,mapping!$A:$B,2,FALSE), BE741,VLOOKUP(P741,mapping!$A$2:$B$8,2,FALSE))
))</f>
        <v>0</v>
      </c>
      <c r="J741" s="11" cm="1">
        <f t="array" ref="J741">IF(
    AZ741="OUT",0,IF(IF(
                      BD741&gt;=LARGE(IF(ISNUMBER(BD:BD),BD:BD),3),
                      BE741+0.001,
                      VLOOKUP(H741,mapping!$D:$E,2,FALSE)
                      )&gt;I741,
                   IF(
                      BD741&gt;=LARGE(IF(ISNUMBER(BD:BD),BD:BD),3),
                      BE741+0.001,
                      VLOOKUP(H741,mapping!$D:$E,2,FALSE)
                      ),
                   I741+0.002))</f>
        <v>0</v>
      </c>
      <c r="K741" s="8">
        <f t="shared" si="207"/>
        <v>2.5902206861501198E-4</v>
      </c>
      <c r="L741" s="1" t="str">
        <f>Pos!B843</f>
        <v>US04626A1034</v>
      </c>
      <c r="M741" s="1" t="str">
        <f>_xlfn.XLOOKUP($L741,Pos!B:B,Pos!D:D,, 0)</f>
        <v>Astera Labs, Inc.</v>
      </c>
      <c r="N741" s="1" t="str">
        <f>_xlfn.XLOOKUP($L741,Pos!B:B,Pos!E:E,, 0)</f>
        <v>Technology</v>
      </c>
      <c r="O741" s="1" t="str">
        <f t="shared" si="208"/>
        <v>Technology_North America</v>
      </c>
      <c r="P741" s="1" t="str">
        <f>_xlfn.XLOOKUP($L741,Pos!B:B,Pos!F:F,, 0)</f>
        <v>North America</v>
      </c>
      <c r="Q741" s="1">
        <v>0</v>
      </c>
      <c r="R741" s="9">
        <f>_xlfn.XLOOKUP($L741,Pos!$B:$B,Pos!N:N,0, 0)</f>
        <v>0</v>
      </c>
      <c r="S741" s="9">
        <f>_xlfn.XLOOKUP($L741,Pos!$B:$B,Pos!O:O,0, 0)</f>
        <v>0.40066669999999999</v>
      </c>
      <c r="T741" s="9">
        <f>_xlfn.XLOOKUP($L741,Pos!$B:$B,Pos!P:P,0, 0)</f>
        <v>7.8250000000000002</v>
      </c>
      <c r="U741" s="9">
        <f>_xlfn.XLOOKUP($L741,Pos!$B:$B,Pos!Q:Q,0, 0)</f>
        <v>9.6</v>
      </c>
      <c r="V741" s="9">
        <f>_xlfn.XLOOKUP($L741,Pos!$B:$B,Pos!R:R,0, 0)</f>
        <v>1.566667</v>
      </c>
      <c r="W741" s="9">
        <f>_xlfn.XLOOKUP($L741,Pos!$B:$B,Pos!S:S,0, 0)</f>
        <v>8.2333339999999993</v>
      </c>
      <c r="X741" s="9" t="str">
        <f>_xlfn.XLOOKUP($L741,Pos!$B:$B,Pos!J:J,0, 0)</f>
        <v>Outperform</v>
      </c>
      <c r="Y741" s="1">
        <v>0</v>
      </c>
      <c r="Z741" s="1">
        <v>0</v>
      </c>
      <c r="AA741" s="1">
        <f t="shared" si="209"/>
        <v>0</v>
      </c>
      <c r="AB741" s="9">
        <f>_xlfn.XLOOKUP(L741,Pos!B:B,Pos!K:K,-1,0)</f>
        <v>6.2886597938144329</v>
      </c>
      <c r="AC741" s="1" t="e">
        <f>_xlfn.XLOOKUP($L741,Pos!$A:$A,Pos!S:S,_xlfn.XLOOKUP($L741,#REF!,#REF!, ""), 0)</f>
        <v>#REF!</v>
      </c>
      <c r="AD741" s="1" t="e">
        <f>_xlfn.XLOOKUP($L741,Pos!$A:$A,Pos!T:T,_xlfn.XLOOKUP($L741,#REF!,#REF!, ""), 0)</f>
        <v>#REF!</v>
      </c>
      <c r="AE741" s="1" t="e">
        <f>_xlfn.XLOOKUP($L741,Pos!$A:$A,Pos!U:U,_xlfn.XLOOKUP($L741,#REF!,#REF!, ""), 0)</f>
        <v>#REF!</v>
      </c>
      <c r="AF741" s="1" t="e">
        <f>_xlfn.XLOOKUP($L741,Pos!$A:$A,Pos!V:V,_xlfn.XLOOKUP($L741,#REF!,#REF!, ""), 0)</f>
        <v>#REF!</v>
      </c>
      <c r="AG741" s="1" t="e">
        <f>_xlfn.XLOOKUP($L741,Pos!$A:$A,Pos!W:W,_xlfn.XLOOKUP($L741,#REF!,#REF!, ""), 0)</f>
        <v>#REF!</v>
      </c>
      <c r="AH741" s="1" t="e">
        <f>_xlfn.XLOOKUP($L741,Pos!$A:$A,Pos!X:X,_xlfn.XLOOKUP($L741,#REF!,#REF!, ""), 0)</f>
        <v>#REF!</v>
      </c>
      <c r="AI741" s="1" t="e">
        <f>_xlfn.XLOOKUP($L741,Pos!$A:$A,Pos!Y:Y,_xlfn.XLOOKUP($L741,#REF!,#REF!, ""), 0)</f>
        <v>#REF!</v>
      </c>
      <c r="AJ741" s="1" t="e">
        <f>_xlfn.XLOOKUP($L741,Pos!$A:$A,Pos!Z:Z,_xlfn.XLOOKUP($L741,#REF!,#REF!, ""), 0)</f>
        <v>#REF!</v>
      </c>
      <c r="AK741" s="1" t="e">
        <f>_xlfn.XLOOKUP($L741,Pos!$A:$A,Pos!AA:AA,_xlfn.XLOOKUP($L741,#REF!,#REF!, ""), 0)</f>
        <v>#REF!</v>
      </c>
      <c r="AL741" s="1" t="e">
        <f>_xlfn.XLOOKUP($L741,Pos!$A:$A,Pos!AB:AB,_xlfn.XLOOKUP($L741,#REF!,#REF!, ""), 0)</f>
        <v>#REF!</v>
      </c>
      <c r="AM741" s="1" t="e">
        <f>_xlfn.XLOOKUP($L741,Pos!$A:$A,Pos!AC:AC,_xlfn.XLOOKUP($L741,#REF!,#REF!, ""), 0)</f>
        <v>#REF!</v>
      </c>
      <c r="AN741" s="1" t="e">
        <f>_xlfn.XLOOKUP($L741,Pos!$A:$A,Pos!AD:AD,_xlfn.XLOOKUP($L741,#REF!,#REF!, ""), 0)</f>
        <v>#REF!</v>
      </c>
      <c r="AO741" s="1" t="e">
        <f>_xlfn.XLOOKUP($L741,Pos!$A:$A,Pos!AE:AE,_xlfn.XLOOKUP($L741,#REF!,#REF!, ""), 0)</f>
        <v>#REF!</v>
      </c>
      <c r="AP741" s="1" t="e">
        <f>_xlfn.XLOOKUP($L741,Pos!$A:$A,Pos!AF:AF,_xlfn.XLOOKUP($L741,#REF!,#REF!, ""), 0)</f>
        <v>#REF!</v>
      </c>
      <c r="AQ741" s="1" t="e">
        <f>_xlfn.XLOOKUP($L741,Pos!$A:$A,Pos!AG:AG,_xlfn.XLOOKUP($L741,#REF!,#REF!, ""), 0)</f>
        <v>#REF!</v>
      </c>
      <c r="AR741" s="1" t="e">
        <f>_xlfn.XLOOKUP($L741,Pos!$A:$A,Pos!AH:AH,_xlfn.XLOOKUP($L741,#REF!,#REF!, ""), 0)</f>
        <v>#REF!</v>
      </c>
      <c r="AS741" s="1" t="e">
        <f>_xlfn.XLOOKUP($L741,Pos!$A:$A,Pos!AI:AI,_xlfn.XLOOKUP($L741,#REF!,#REF!, ""), 0)</f>
        <v>#REF!</v>
      </c>
      <c r="AT741" s="1" t="e">
        <f>_xlfn.XLOOKUP($L741,Pos!$A:$A,Pos!AJ:AJ,_xlfn.XLOOKUP($L741,#REF!,#REF!, ""), 0)</f>
        <v>#REF!</v>
      </c>
      <c r="AU741" s="1" t="e">
        <f>_xlfn.XLOOKUP($L741,Pos!$A:$A,Pos!AK:AK,_xlfn.XLOOKUP($L741,#REF!,#REF!, ""), 0)</f>
        <v>#REF!</v>
      </c>
      <c r="AV741" s="1" t="e">
        <f>_xlfn.XLOOKUP($L741,Pos!$A:$A,Pos!AL:AL,_xlfn.XLOOKUP($L741,#REF!,#REF!, ""), 0)</f>
        <v>#REF!</v>
      </c>
      <c r="AW741" s="1" t="e">
        <f>_xlfn.XLOOKUP($L741,Pos!$A:$A,Pos!AM:AM,_xlfn.XLOOKUP($L741,#REF!,#REF!, ""), 0)</f>
        <v>#REF!</v>
      </c>
      <c r="AX741" s="1" t="e">
        <f>_xlfn.XLOOKUP($L741,Pos!$A:$A,Pos!AN:AN,_xlfn.XLOOKUP($L741,#REF!,#REF!, ""), 0)</f>
        <v>#REF!</v>
      </c>
      <c r="AY741" s="1" t="e">
        <f>_xlfn.XLOOKUP($L741,Pos!$A:$A,Pos!AO:AO,_xlfn.XLOOKUP($L741,#REF!,#REF!, ""), 0)</f>
        <v>#REF!</v>
      </c>
      <c r="AZ741" s="7" t="str">
        <f t="shared" si="210"/>
        <v>OUT</v>
      </c>
      <c r="BA741" s="1">
        <f>IF(OR(_xlfn.XLOOKUP(L741,Pos!B:B,Pos!L:L,FALSE)="ESG Reason",_xlfn.XLOOKUP(L741,Pos!B:B,Pos!L:L,FALSE)="Blacklisted"),1,0)</f>
        <v>1</v>
      </c>
      <c r="BC741" s="11">
        <v>1.9841977164198041E-10</v>
      </c>
      <c r="BD741" s="11">
        <f>_xlfn.XLOOKUP($L741,Pos!$B:$B,Pos!H:H,0, 0)</f>
        <v>0</v>
      </c>
      <c r="BE741" s="11">
        <f>_xlfn.XLOOKUP($L741,Pos!$B:$B,Pos!I:I,0, 0)</f>
        <v>2.5902206861501198E-4</v>
      </c>
      <c r="BF741" s="18">
        <f t="shared" si="211"/>
        <v>2.5902206861501198E-4</v>
      </c>
      <c r="BG741" s="1">
        <f t="shared" si="212"/>
        <v>1</v>
      </c>
      <c r="BH741" s="1">
        <f t="shared" si="213"/>
        <v>35</v>
      </c>
      <c r="BI741" s="18">
        <f t="shared" si="214"/>
        <v>1.9841977164198041E-10</v>
      </c>
      <c r="BJ741" s="3">
        <f t="shared" si="215"/>
        <v>0</v>
      </c>
      <c r="BK741" s="18">
        <f t="shared" si="216"/>
        <v>0</v>
      </c>
    </row>
    <row r="742" spans="3:63" x14ac:dyDescent="0.25">
      <c r="C742" s="3"/>
      <c r="D742" s="3"/>
      <c r="E742" s="3"/>
      <c r="F742" s="3"/>
      <c r="G742" s="51" t="s">
        <v>701</v>
      </c>
      <c r="H742" s="8" t="str">
        <f t="shared" si="206"/>
        <v>0%Others</v>
      </c>
      <c r="I742" s="11" cm="1">
        <f t="array" ref="I742">IF(
   AZ742 = "OUT", 0,IF(
   BD742 &gt;= LARGE(IF(ISNUMBER(BD:BD), BD:BD), 3),
   BE742 - 0.001,
   IF(BE742 &gt;=VLOOKUP(P742,mapping!$A:$B,2,FALSE), BE742,VLOOKUP(P742,mapping!$A$2:$B$8,2,FALSE))
))</f>
        <v>0</v>
      </c>
      <c r="J742" s="11" cm="1">
        <f t="array" ref="J742">IF(
    AZ742="OUT",0,IF(IF(
                      BD742&gt;=LARGE(IF(ISNUMBER(BD:BD),BD:BD),3),
                      BE742+0.001,
                      VLOOKUP(H742,mapping!$D:$E,2,FALSE)
                      )&gt;I742,
                   IF(
                      BD742&gt;=LARGE(IF(ISNUMBER(BD:BD),BD:BD),3),
                      BE742+0.001,
                      VLOOKUP(H742,mapping!$D:$E,2,FALSE)
                      ),
                   I742+0.002))</f>
        <v>0</v>
      </c>
      <c r="K742" s="8">
        <f t="shared" si="207"/>
        <v>2.5900326575717652E-4</v>
      </c>
      <c r="L742" s="1" t="str">
        <f>Pos!B514</f>
        <v>JP3164720009</v>
      </c>
      <c r="M742" s="1" t="str">
        <f>_xlfn.XLOOKUP($L742,Pos!B:B,Pos!D:D,, 0)</f>
        <v>Renesas Electronics Corporation</v>
      </c>
      <c r="N742" s="1" t="str">
        <f>_xlfn.XLOOKUP($L742,Pos!B:B,Pos!E:E,, 0)</f>
        <v>Technology</v>
      </c>
      <c r="O742" s="1" t="str">
        <f t="shared" si="208"/>
        <v>Technology_Others</v>
      </c>
      <c r="P742" s="1" t="str">
        <f>_xlfn.XLOOKUP($L742,Pos!B:B,Pos!F:F,, 0)</f>
        <v>Others</v>
      </c>
      <c r="Q742" s="1">
        <v>0</v>
      </c>
      <c r="R742" s="9">
        <f>_xlfn.XLOOKUP($L742,Pos!$B:$B,Pos!N:N,0, 0)</f>
        <v>4.5</v>
      </c>
      <c r="S742" s="9">
        <f>_xlfn.XLOOKUP($L742,Pos!$B:$B,Pos!O:O,0, 0)</f>
        <v>7.0847499999999997</v>
      </c>
      <c r="T742" s="9">
        <f>_xlfn.XLOOKUP($L742,Pos!$B:$B,Pos!P:P,0, 0)</f>
        <v>2.1749999999999998</v>
      </c>
      <c r="U742" s="9">
        <f>_xlfn.XLOOKUP($L742,Pos!$B:$B,Pos!Q:Q,0, 0)</f>
        <v>5.4</v>
      </c>
      <c r="V742" s="9">
        <f>_xlfn.XLOOKUP($L742,Pos!$B:$B,Pos!R:R,0, 0)</f>
        <v>4.9666670000000002</v>
      </c>
      <c r="W742" s="9">
        <f>_xlfn.XLOOKUP($L742,Pos!$B:$B,Pos!S:S,0, 0)</f>
        <v>2.4375</v>
      </c>
      <c r="X742" s="9" t="str">
        <f>_xlfn.XLOOKUP($L742,Pos!$B:$B,Pos!J:J,0, 0)</f>
        <v>Outperform</v>
      </c>
      <c r="Y742" s="1">
        <v>0</v>
      </c>
      <c r="Z742" s="1">
        <v>0</v>
      </c>
      <c r="AA742" s="1">
        <f t="shared" si="209"/>
        <v>0</v>
      </c>
      <c r="AB742" s="9">
        <f>_xlfn.XLOOKUP(L742,Pos!B:B,Pos!K:K,-1,0)</f>
        <v>4.666666666666667</v>
      </c>
      <c r="AC742" s="1" t="e">
        <f>_xlfn.XLOOKUP($L742,Pos!$A:$A,Pos!S:S,_xlfn.XLOOKUP($L742,#REF!,#REF!, ""), 0)</f>
        <v>#REF!</v>
      </c>
      <c r="AD742" s="1" t="e">
        <f>_xlfn.XLOOKUP($L742,Pos!$A:$A,Pos!T:T,_xlfn.XLOOKUP($L742,#REF!,#REF!, ""), 0)</f>
        <v>#REF!</v>
      </c>
      <c r="AE742" s="1" t="e">
        <f>_xlfn.XLOOKUP($L742,Pos!$A:$A,Pos!U:U,_xlfn.XLOOKUP($L742,#REF!,#REF!, ""), 0)</f>
        <v>#REF!</v>
      </c>
      <c r="AF742" s="1" t="e">
        <f>_xlfn.XLOOKUP($L742,Pos!$A:$A,Pos!V:V,_xlfn.XLOOKUP($L742,#REF!,#REF!, ""), 0)</f>
        <v>#REF!</v>
      </c>
      <c r="AG742" s="1" t="e">
        <f>_xlfn.XLOOKUP($L742,Pos!$A:$A,Pos!W:W,_xlfn.XLOOKUP($L742,#REF!,#REF!, ""), 0)</f>
        <v>#REF!</v>
      </c>
      <c r="AH742" s="1" t="e">
        <f>_xlfn.XLOOKUP($L742,Pos!$A:$A,Pos!X:X,_xlfn.XLOOKUP($L742,#REF!,#REF!, ""), 0)</f>
        <v>#REF!</v>
      </c>
      <c r="AI742" s="1" t="e">
        <f>_xlfn.XLOOKUP($L742,Pos!$A:$A,Pos!Y:Y,_xlfn.XLOOKUP($L742,#REF!,#REF!, ""), 0)</f>
        <v>#REF!</v>
      </c>
      <c r="AJ742" s="1" t="e">
        <f>_xlfn.XLOOKUP($L742,Pos!$A:$A,Pos!Z:Z,_xlfn.XLOOKUP($L742,#REF!,#REF!, ""), 0)</f>
        <v>#REF!</v>
      </c>
      <c r="AK742" s="1" t="e">
        <f>_xlfn.XLOOKUP($L742,Pos!$A:$A,Pos!AA:AA,_xlfn.XLOOKUP($L742,#REF!,#REF!, ""), 0)</f>
        <v>#REF!</v>
      </c>
      <c r="AL742" s="1" t="e">
        <f>_xlfn.XLOOKUP($L742,Pos!$A:$A,Pos!AB:AB,_xlfn.XLOOKUP($L742,#REF!,#REF!, ""), 0)</f>
        <v>#REF!</v>
      </c>
      <c r="AM742" s="1" t="e">
        <f>_xlfn.XLOOKUP($L742,Pos!$A:$A,Pos!AC:AC,_xlfn.XLOOKUP($L742,#REF!,#REF!, ""), 0)</f>
        <v>#REF!</v>
      </c>
      <c r="AN742" s="1" t="e">
        <f>_xlfn.XLOOKUP($L742,Pos!$A:$A,Pos!AD:AD,_xlfn.XLOOKUP($L742,#REF!,#REF!, ""), 0)</f>
        <v>#REF!</v>
      </c>
      <c r="AO742" s="1" t="e">
        <f>_xlfn.XLOOKUP($L742,Pos!$A:$A,Pos!AE:AE,_xlfn.XLOOKUP($L742,#REF!,#REF!, ""), 0)</f>
        <v>#REF!</v>
      </c>
      <c r="AP742" s="1" t="e">
        <f>_xlfn.XLOOKUP($L742,Pos!$A:$A,Pos!AF:AF,_xlfn.XLOOKUP($L742,#REF!,#REF!, ""), 0)</f>
        <v>#REF!</v>
      </c>
      <c r="AQ742" s="1" t="e">
        <f>_xlfn.XLOOKUP($L742,Pos!$A:$A,Pos!AG:AG,_xlfn.XLOOKUP($L742,#REF!,#REF!, ""), 0)</f>
        <v>#REF!</v>
      </c>
      <c r="AR742" s="1" t="e">
        <f>_xlfn.XLOOKUP($L742,Pos!$A:$A,Pos!AH:AH,_xlfn.XLOOKUP($L742,#REF!,#REF!, ""), 0)</f>
        <v>#REF!</v>
      </c>
      <c r="AS742" s="1" t="e">
        <f>_xlfn.XLOOKUP($L742,Pos!$A:$A,Pos!AI:AI,_xlfn.XLOOKUP($L742,#REF!,#REF!, ""), 0)</f>
        <v>#REF!</v>
      </c>
      <c r="AT742" s="1" t="e">
        <f>_xlfn.XLOOKUP($L742,Pos!$A:$A,Pos!AJ:AJ,_xlfn.XLOOKUP($L742,#REF!,#REF!, ""), 0)</f>
        <v>#REF!</v>
      </c>
      <c r="AU742" s="1" t="e">
        <f>_xlfn.XLOOKUP($L742,Pos!$A:$A,Pos!AK:AK,_xlfn.XLOOKUP($L742,#REF!,#REF!, ""), 0)</f>
        <v>#REF!</v>
      </c>
      <c r="AV742" s="1" t="e">
        <f>_xlfn.XLOOKUP($L742,Pos!$A:$A,Pos!AL:AL,_xlfn.XLOOKUP($L742,#REF!,#REF!, ""), 0)</f>
        <v>#REF!</v>
      </c>
      <c r="AW742" s="1" t="e">
        <f>_xlfn.XLOOKUP($L742,Pos!$A:$A,Pos!AM:AM,_xlfn.XLOOKUP($L742,#REF!,#REF!, ""), 0)</f>
        <v>#REF!</v>
      </c>
      <c r="AX742" s="1" t="e">
        <f>_xlfn.XLOOKUP($L742,Pos!$A:$A,Pos!AN:AN,_xlfn.XLOOKUP($L742,#REF!,#REF!, ""), 0)</f>
        <v>#REF!</v>
      </c>
      <c r="AY742" s="1" t="e">
        <f>_xlfn.XLOOKUP($L742,Pos!$A:$A,Pos!AO:AO,_xlfn.XLOOKUP($L742,#REF!,#REF!, ""), 0)</f>
        <v>#REF!</v>
      </c>
      <c r="AZ742" s="7" t="str">
        <f t="shared" si="210"/>
        <v>OUT</v>
      </c>
      <c r="BA742" s="1">
        <f>IF(OR(_xlfn.XLOOKUP(L742,Pos!B:B,Pos!L:L,FALSE)="ESG Reason",_xlfn.XLOOKUP(L742,Pos!B:B,Pos!L:L,FALSE)="Blacklisted"),1,0)</f>
        <v>0</v>
      </c>
      <c r="BC742" s="11">
        <v>9.3201660071328483E-11</v>
      </c>
      <c r="BD742" s="11">
        <f>_xlfn.XLOOKUP($L742,Pos!$B:$B,Pos!H:H,0, 0)</f>
        <v>0</v>
      </c>
      <c r="BE742" s="11">
        <f>_xlfn.XLOOKUP($L742,Pos!$B:$B,Pos!I:I,0, 0)</f>
        <v>2.5900326575717652E-4</v>
      </c>
      <c r="BF742" s="18">
        <f t="shared" si="211"/>
        <v>2.5900326575717652E-4</v>
      </c>
      <c r="BG742" s="1">
        <f t="shared" si="212"/>
        <v>3</v>
      </c>
      <c r="BH742" s="1">
        <f t="shared" si="213"/>
        <v>54</v>
      </c>
      <c r="BI742" s="18">
        <f t="shared" si="214"/>
        <v>9.3201660071328483E-11</v>
      </c>
      <c r="BJ742" s="3">
        <f t="shared" si="215"/>
        <v>0</v>
      </c>
      <c r="BK742" s="18">
        <f t="shared" si="216"/>
        <v>0</v>
      </c>
    </row>
    <row r="743" spans="3:63" x14ac:dyDescent="0.25">
      <c r="C743" s="3"/>
      <c r="D743" s="3"/>
      <c r="E743" s="3"/>
      <c r="F743" s="3"/>
      <c r="G743" s="51" t="s">
        <v>695</v>
      </c>
      <c r="H743" s="8" t="str">
        <f t="shared" si="206"/>
        <v>0%North America</v>
      </c>
      <c r="I743" s="11" cm="1">
        <f t="array" ref="I743">IF(
   AZ743 = "OUT", 0,IF(
   BD743 &gt;= LARGE(IF(ISNUMBER(BD:BD), BD:BD), 3),
   BE743 - 0.001,
   IF(BE743 &gt;=VLOOKUP(P743,mapping!$A:$B,2,FALSE), BE743,VLOOKUP(P743,mapping!$A$2:$B$8,2,FALSE))
))</f>
        <v>0</v>
      </c>
      <c r="J743" s="11" cm="1">
        <f t="array" ref="J743">IF(
    AZ743="OUT",0,IF(IF(
                      BD743&gt;=LARGE(IF(ISNUMBER(BD:BD),BD:BD),3),
                      BE743+0.001,
                      VLOOKUP(H743,mapping!$D:$E,2,FALSE)
                      )&gt;I743,
                   IF(
                      BD743&gt;=LARGE(IF(ISNUMBER(BD:BD),BD:BD),3),
                      BE743+0.001,
                      VLOOKUP(H743,mapping!$D:$E,2,FALSE)
                      ),
                   I743+0.002))</f>
        <v>0</v>
      </c>
      <c r="K743" s="8">
        <f t="shared" si="207"/>
        <v>2.5673342076474361E-4</v>
      </c>
      <c r="L743" s="1" t="str">
        <f>Pos!B927</f>
        <v>US2199481068</v>
      </c>
      <c r="M743" s="1" t="str">
        <f>_xlfn.XLOOKUP($L743,Pos!B:B,Pos!D:D,, 0)</f>
        <v>Corpay, Inc.</v>
      </c>
      <c r="N743" s="1" t="str">
        <f>_xlfn.XLOOKUP($L743,Pos!B:B,Pos!E:E,, 0)</f>
        <v>Industrial Goods &amp; Services</v>
      </c>
      <c r="O743" s="1" t="str">
        <f t="shared" si="208"/>
        <v>Industrial Goods &amp; Services_North America</v>
      </c>
      <c r="P743" s="1" t="str">
        <f>_xlfn.XLOOKUP($L743,Pos!B:B,Pos!F:F,, 0)</f>
        <v>North America</v>
      </c>
      <c r="Q743" s="1">
        <v>0</v>
      </c>
      <c r="R743" s="9">
        <f>_xlfn.XLOOKUP($L743,Pos!$B:$B,Pos!N:N,0, 0)</f>
        <v>0</v>
      </c>
      <c r="S743" s="9">
        <f>_xlfn.XLOOKUP($L743,Pos!$B:$B,Pos!O:O,0, 0)</f>
        <v>6.6756669999999998</v>
      </c>
      <c r="T743" s="9">
        <f>_xlfn.XLOOKUP($L743,Pos!$B:$B,Pos!P:P,0, 0)</f>
        <v>5.65</v>
      </c>
      <c r="U743" s="9">
        <f>_xlfn.XLOOKUP($L743,Pos!$B:$B,Pos!Q:Q,0, 0)</f>
        <v>4.5</v>
      </c>
      <c r="V743" s="9">
        <f>_xlfn.XLOOKUP($L743,Pos!$B:$B,Pos!R:R,0, 0)</f>
        <v>3.5</v>
      </c>
      <c r="W743" s="9">
        <f>_xlfn.XLOOKUP($L743,Pos!$B:$B,Pos!S:S,0, 0)</f>
        <v>7.5</v>
      </c>
      <c r="X743" s="9" t="str">
        <f>_xlfn.XLOOKUP($L743,Pos!$B:$B,Pos!J:J,0, 0)</f>
        <v>Outperform</v>
      </c>
      <c r="Y743" s="1">
        <v>0</v>
      </c>
      <c r="Z743" s="1">
        <v>0</v>
      </c>
      <c r="AA743" s="1">
        <f t="shared" si="209"/>
        <v>0</v>
      </c>
      <c r="AB743" s="9">
        <f>_xlfn.XLOOKUP(L743,Pos!B:B,Pos!K:K,-1,0)</f>
        <v>6.25</v>
      </c>
      <c r="AC743" s="1" t="e">
        <f>_xlfn.XLOOKUP($L743,Pos!$A:$A,Pos!S:S,_xlfn.XLOOKUP($L743,#REF!,#REF!, ""), 0)</f>
        <v>#REF!</v>
      </c>
      <c r="AD743" s="1" t="e">
        <f>_xlfn.XLOOKUP($L743,Pos!$A:$A,Pos!T:T,_xlfn.XLOOKUP($L743,#REF!,#REF!, ""), 0)</f>
        <v>#REF!</v>
      </c>
      <c r="AE743" s="1" t="e">
        <f>_xlfn.XLOOKUP($L743,Pos!$A:$A,Pos!U:U,_xlfn.XLOOKUP($L743,#REF!,#REF!, ""), 0)</f>
        <v>#REF!</v>
      </c>
      <c r="AF743" s="1" t="e">
        <f>_xlfn.XLOOKUP($L743,Pos!$A:$A,Pos!V:V,_xlfn.XLOOKUP($L743,#REF!,#REF!, ""), 0)</f>
        <v>#REF!</v>
      </c>
      <c r="AG743" s="1" t="e">
        <f>_xlfn.XLOOKUP($L743,Pos!$A:$A,Pos!W:W,_xlfn.XLOOKUP($L743,#REF!,#REF!, ""), 0)</f>
        <v>#REF!</v>
      </c>
      <c r="AH743" s="1" t="e">
        <f>_xlfn.XLOOKUP($L743,Pos!$A:$A,Pos!X:X,_xlfn.XLOOKUP($L743,#REF!,#REF!, ""), 0)</f>
        <v>#REF!</v>
      </c>
      <c r="AI743" s="1" t="e">
        <f>_xlfn.XLOOKUP($L743,Pos!$A:$A,Pos!Y:Y,_xlfn.XLOOKUP($L743,#REF!,#REF!, ""), 0)</f>
        <v>#REF!</v>
      </c>
      <c r="AJ743" s="1" t="e">
        <f>_xlfn.XLOOKUP($L743,Pos!$A:$A,Pos!Z:Z,_xlfn.XLOOKUP($L743,#REF!,#REF!, ""), 0)</f>
        <v>#REF!</v>
      </c>
      <c r="AK743" s="1" t="e">
        <f>_xlfn.XLOOKUP($L743,Pos!$A:$A,Pos!AA:AA,_xlfn.XLOOKUP($L743,#REF!,#REF!, ""), 0)</f>
        <v>#REF!</v>
      </c>
      <c r="AL743" s="1" t="e">
        <f>_xlfn.XLOOKUP($L743,Pos!$A:$A,Pos!AB:AB,_xlfn.XLOOKUP($L743,#REF!,#REF!, ""), 0)</f>
        <v>#REF!</v>
      </c>
      <c r="AM743" s="1" t="e">
        <f>_xlfn.XLOOKUP($L743,Pos!$A:$A,Pos!AC:AC,_xlfn.XLOOKUP($L743,#REF!,#REF!, ""), 0)</f>
        <v>#REF!</v>
      </c>
      <c r="AN743" s="1" t="e">
        <f>_xlfn.XLOOKUP($L743,Pos!$A:$A,Pos!AD:AD,_xlfn.XLOOKUP($L743,#REF!,#REF!, ""), 0)</f>
        <v>#REF!</v>
      </c>
      <c r="AO743" s="1" t="e">
        <f>_xlfn.XLOOKUP($L743,Pos!$A:$A,Pos!AE:AE,_xlfn.XLOOKUP($L743,#REF!,#REF!, ""), 0)</f>
        <v>#REF!</v>
      </c>
      <c r="AP743" s="1" t="e">
        <f>_xlfn.XLOOKUP($L743,Pos!$A:$A,Pos!AF:AF,_xlfn.XLOOKUP($L743,#REF!,#REF!, ""), 0)</f>
        <v>#REF!</v>
      </c>
      <c r="AQ743" s="1" t="e">
        <f>_xlfn.XLOOKUP($L743,Pos!$A:$A,Pos!AG:AG,_xlfn.XLOOKUP($L743,#REF!,#REF!, ""), 0)</f>
        <v>#REF!</v>
      </c>
      <c r="AR743" s="1" t="e">
        <f>_xlfn.XLOOKUP($L743,Pos!$A:$A,Pos!AH:AH,_xlfn.XLOOKUP($L743,#REF!,#REF!, ""), 0)</f>
        <v>#REF!</v>
      </c>
      <c r="AS743" s="1" t="e">
        <f>_xlfn.XLOOKUP($L743,Pos!$A:$A,Pos!AI:AI,_xlfn.XLOOKUP($L743,#REF!,#REF!, ""), 0)</f>
        <v>#REF!</v>
      </c>
      <c r="AT743" s="1" t="e">
        <f>_xlfn.XLOOKUP($L743,Pos!$A:$A,Pos!AJ:AJ,_xlfn.XLOOKUP($L743,#REF!,#REF!, ""), 0)</f>
        <v>#REF!</v>
      </c>
      <c r="AU743" s="1" t="e">
        <f>_xlfn.XLOOKUP($L743,Pos!$A:$A,Pos!AK:AK,_xlfn.XLOOKUP($L743,#REF!,#REF!, ""), 0)</f>
        <v>#REF!</v>
      </c>
      <c r="AV743" s="1" t="e">
        <f>_xlfn.XLOOKUP($L743,Pos!$A:$A,Pos!AL:AL,_xlfn.XLOOKUP($L743,#REF!,#REF!, ""), 0)</f>
        <v>#REF!</v>
      </c>
      <c r="AW743" s="1" t="e">
        <f>_xlfn.XLOOKUP($L743,Pos!$A:$A,Pos!AM:AM,_xlfn.XLOOKUP($L743,#REF!,#REF!, ""), 0)</f>
        <v>#REF!</v>
      </c>
      <c r="AX743" s="1" t="e">
        <f>_xlfn.XLOOKUP($L743,Pos!$A:$A,Pos!AN:AN,_xlfn.XLOOKUP($L743,#REF!,#REF!, ""), 0)</f>
        <v>#REF!</v>
      </c>
      <c r="AY743" s="1" t="e">
        <f>_xlfn.XLOOKUP($L743,Pos!$A:$A,Pos!AO:AO,_xlfn.XLOOKUP($L743,#REF!,#REF!, ""), 0)</f>
        <v>#REF!</v>
      </c>
      <c r="AZ743" s="7" t="str">
        <f t="shared" si="210"/>
        <v>OUT</v>
      </c>
      <c r="BA743" s="1">
        <f>IF(OR(_xlfn.XLOOKUP(L743,Pos!B:B,Pos!L:L,FALSE)="ESG Reason",_xlfn.XLOOKUP(L743,Pos!B:B,Pos!L:L,FALSE)="Blacklisted"),1,0)</f>
        <v>1</v>
      </c>
      <c r="BC743" s="11">
        <v>8.6308018493315192E-11</v>
      </c>
      <c r="BD743" s="11">
        <f>_xlfn.XLOOKUP($L743,Pos!$B:$B,Pos!H:H,0, 0)</f>
        <v>0</v>
      </c>
      <c r="BE743" s="11">
        <f>_xlfn.XLOOKUP($L743,Pos!$B:$B,Pos!I:I,0, 0)</f>
        <v>2.5673342076474361E-4</v>
      </c>
      <c r="BF743" s="18">
        <f t="shared" si="211"/>
        <v>2.5673342076474361E-4</v>
      </c>
      <c r="BG743" s="1">
        <f t="shared" si="212"/>
        <v>1</v>
      </c>
      <c r="BH743" s="1">
        <f t="shared" si="213"/>
        <v>29</v>
      </c>
      <c r="BI743" s="18">
        <f t="shared" si="214"/>
        <v>8.6308018493315192E-11</v>
      </c>
      <c r="BJ743" s="3">
        <f t="shared" si="215"/>
        <v>0</v>
      </c>
      <c r="BK743" s="18">
        <f t="shared" si="216"/>
        <v>0</v>
      </c>
    </row>
    <row r="744" spans="3:63" x14ac:dyDescent="0.25">
      <c r="C744" s="3"/>
      <c r="D744" s="3"/>
      <c r="E744" s="3"/>
      <c r="F744" s="3"/>
      <c r="G744" s="51" t="s">
        <v>706</v>
      </c>
      <c r="H744" s="8" t="str">
        <f t="shared" si="206"/>
        <v>0%North America</v>
      </c>
      <c r="I744" s="11" cm="1">
        <f t="array" ref="I744">IF(
   AZ744 = "OUT", 0,IF(
   BD744 &gt;= LARGE(IF(ISNUMBER(BD:BD), BD:BD), 3),
   BE744 - 0.001,
   IF(BE744 &gt;=VLOOKUP(P744,mapping!$A:$B,2,FALSE), BE744,VLOOKUP(P744,mapping!$A$2:$B$8,2,FALSE))
))</f>
        <v>0</v>
      </c>
      <c r="J744" s="11" cm="1">
        <f t="array" ref="J744">IF(
    AZ744="OUT",0,IF(IF(
                      BD744&gt;=LARGE(IF(ISNUMBER(BD:BD),BD:BD),3),
                      BE744+0.001,
                      VLOOKUP(H744,mapping!$D:$E,2,FALSE)
                      )&gt;I744,
                   IF(
                      BD744&gt;=LARGE(IF(ISNUMBER(BD:BD),BD:BD),3),
                      BE744+0.001,
                      VLOOKUP(H744,mapping!$D:$E,2,FALSE)
                      ),
                   I744+0.002))</f>
        <v>0</v>
      </c>
      <c r="K744" s="8">
        <f t="shared" si="207"/>
        <v>2.566578092725964E-4</v>
      </c>
      <c r="L744" s="1" t="str">
        <f>Pos!B977</f>
        <v>US29476L1070</v>
      </c>
      <c r="M744" s="1" t="str">
        <f>_xlfn.XLOOKUP($L744,Pos!B:B,Pos!D:D,, 0)</f>
        <v>Equity Residential</v>
      </c>
      <c r="N744" s="1" t="str">
        <f>_xlfn.XLOOKUP($L744,Pos!B:B,Pos!E:E,, 0)</f>
        <v>Real Estate</v>
      </c>
      <c r="O744" s="1" t="str">
        <f t="shared" si="208"/>
        <v>Real Estate_North America</v>
      </c>
      <c r="P744" s="1" t="str">
        <f>_xlfn.XLOOKUP($L744,Pos!B:B,Pos!F:F,, 0)</f>
        <v>North America</v>
      </c>
      <c r="Q744" s="1">
        <v>0</v>
      </c>
      <c r="R744" s="9">
        <f>_xlfn.XLOOKUP($L744,Pos!$B:$B,Pos!N:N,0, 0)</f>
        <v>5.0599999999999996</v>
      </c>
      <c r="S744" s="9">
        <f>_xlfn.XLOOKUP($L744,Pos!$B:$B,Pos!O:O,0, 0)</f>
        <v>5.6233329999999997</v>
      </c>
      <c r="T744" s="9">
        <f>_xlfn.XLOOKUP($L744,Pos!$B:$B,Pos!P:P,0, 0)</f>
        <v>6.15</v>
      </c>
      <c r="U744" s="9">
        <f>_xlfn.XLOOKUP($L744,Pos!$B:$B,Pos!Q:Q,0, 0)</f>
        <v>1.5</v>
      </c>
      <c r="V744" s="9">
        <f>_xlfn.XLOOKUP($L744,Pos!$B:$B,Pos!R:R,0, 0)</f>
        <v>7.0333329999999998</v>
      </c>
      <c r="W744" s="9">
        <f>_xlfn.XLOOKUP($L744,Pos!$B:$B,Pos!S:S,0, 0)</f>
        <v>3.4950000000000001</v>
      </c>
      <c r="X744" s="9" t="str">
        <f>_xlfn.XLOOKUP($L744,Pos!$B:$B,Pos!J:J,0, 0)</f>
        <v>Outperform</v>
      </c>
      <c r="Y744" s="1">
        <v>0</v>
      </c>
      <c r="Z744" s="1">
        <v>0</v>
      </c>
      <c r="AA744" s="1">
        <f t="shared" si="209"/>
        <v>0</v>
      </c>
      <c r="AB744" s="9">
        <f>_xlfn.XLOOKUP(L744,Pos!B:B,Pos!K:K,-1,0)</f>
        <v>6.8571428571428577</v>
      </c>
      <c r="AC744" s="1" t="e">
        <f>_xlfn.XLOOKUP($L744,Pos!$A:$A,Pos!S:S,_xlfn.XLOOKUP($L744,#REF!,#REF!, ""), 0)</f>
        <v>#REF!</v>
      </c>
      <c r="AD744" s="1" t="e">
        <f>_xlfn.XLOOKUP($L744,Pos!$A:$A,Pos!T:T,_xlfn.XLOOKUP($L744,#REF!,#REF!, ""), 0)</f>
        <v>#REF!</v>
      </c>
      <c r="AE744" s="1" t="e">
        <f>_xlfn.XLOOKUP($L744,Pos!$A:$A,Pos!U:U,_xlfn.XLOOKUP($L744,#REF!,#REF!, ""), 0)</f>
        <v>#REF!</v>
      </c>
      <c r="AF744" s="1" t="e">
        <f>_xlfn.XLOOKUP($L744,Pos!$A:$A,Pos!V:V,_xlfn.XLOOKUP($L744,#REF!,#REF!, ""), 0)</f>
        <v>#REF!</v>
      </c>
      <c r="AG744" s="1" t="e">
        <f>_xlfn.XLOOKUP($L744,Pos!$A:$A,Pos!W:W,_xlfn.XLOOKUP($L744,#REF!,#REF!, ""), 0)</f>
        <v>#REF!</v>
      </c>
      <c r="AH744" s="1" t="e">
        <f>_xlfn.XLOOKUP($L744,Pos!$A:$A,Pos!X:X,_xlfn.XLOOKUP($L744,#REF!,#REF!, ""), 0)</f>
        <v>#REF!</v>
      </c>
      <c r="AI744" s="1" t="e">
        <f>_xlfn.XLOOKUP($L744,Pos!$A:$A,Pos!Y:Y,_xlfn.XLOOKUP($L744,#REF!,#REF!, ""), 0)</f>
        <v>#REF!</v>
      </c>
      <c r="AJ744" s="1" t="e">
        <f>_xlfn.XLOOKUP($L744,Pos!$A:$A,Pos!Z:Z,_xlfn.XLOOKUP($L744,#REF!,#REF!, ""), 0)</f>
        <v>#REF!</v>
      </c>
      <c r="AK744" s="1" t="e">
        <f>_xlfn.XLOOKUP($L744,Pos!$A:$A,Pos!AA:AA,_xlfn.XLOOKUP($L744,#REF!,#REF!, ""), 0)</f>
        <v>#REF!</v>
      </c>
      <c r="AL744" s="1" t="e">
        <f>_xlfn.XLOOKUP($L744,Pos!$A:$A,Pos!AB:AB,_xlfn.XLOOKUP($L744,#REF!,#REF!, ""), 0)</f>
        <v>#REF!</v>
      </c>
      <c r="AM744" s="1" t="e">
        <f>_xlfn.XLOOKUP($L744,Pos!$A:$A,Pos!AC:AC,_xlfn.XLOOKUP($L744,#REF!,#REF!, ""), 0)</f>
        <v>#REF!</v>
      </c>
      <c r="AN744" s="1" t="e">
        <f>_xlfn.XLOOKUP($L744,Pos!$A:$A,Pos!AD:AD,_xlfn.XLOOKUP($L744,#REF!,#REF!, ""), 0)</f>
        <v>#REF!</v>
      </c>
      <c r="AO744" s="1" t="e">
        <f>_xlfn.XLOOKUP($L744,Pos!$A:$A,Pos!AE:AE,_xlfn.XLOOKUP($L744,#REF!,#REF!, ""), 0)</f>
        <v>#REF!</v>
      </c>
      <c r="AP744" s="1" t="e">
        <f>_xlfn.XLOOKUP($L744,Pos!$A:$A,Pos!AF:AF,_xlfn.XLOOKUP($L744,#REF!,#REF!, ""), 0)</f>
        <v>#REF!</v>
      </c>
      <c r="AQ744" s="1" t="e">
        <f>_xlfn.XLOOKUP($L744,Pos!$A:$A,Pos!AG:AG,_xlfn.XLOOKUP($L744,#REF!,#REF!, ""), 0)</f>
        <v>#REF!</v>
      </c>
      <c r="AR744" s="1" t="e">
        <f>_xlfn.XLOOKUP($L744,Pos!$A:$A,Pos!AH:AH,_xlfn.XLOOKUP($L744,#REF!,#REF!, ""), 0)</f>
        <v>#REF!</v>
      </c>
      <c r="AS744" s="1" t="e">
        <f>_xlfn.XLOOKUP($L744,Pos!$A:$A,Pos!AI:AI,_xlfn.XLOOKUP($L744,#REF!,#REF!, ""), 0)</f>
        <v>#REF!</v>
      </c>
      <c r="AT744" s="1" t="e">
        <f>_xlfn.XLOOKUP($L744,Pos!$A:$A,Pos!AJ:AJ,_xlfn.XLOOKUP($L744,#REF!,#REF!, ""), 0)</f>
        <v>#REF!</v>
      </c>
      <c r="AU744" s="1" t="e">
        <f>_xlfn.XLOOKUP($L744,Pos!$A:$A,Pos!AK:AK,_xlfn.XLOOKUP($L744,#REF!,#REF!, ""), 0)</f>
        <v>#REF!</v>
      </c>
      <c r="AV744" s="1" t="e">
        <f>_xlfn.XLOOKUP($L744,Pos!$A:$A,Pos!AL:AL,_xlfn.XLOOKUP($L744,#REF!,#REF!, ""), 0)</f>
        <v>#REF!</v>
      </c>
      <c r="AW744" s="1" t="e">
        <f>_xlfn.XLOOKUP($L744,Pos!$A:$A,Pos!AM:AM,_xlfn.XLOOKUP($L744,#REF!,#REF!, ""), 0)</f>
        <v>#REF!</v>
      </c>
      <c r="AX744" s="1" t="e">
        <f>_xlfn.XLOOKUP($L744,Pos!$A:$A,Pos!AN:AN,_xlfn.XLOOKUP($L744,#REF!,#REF!, ""), 0)</f>
        <v>#REF!</v>
      </c>
      <c r="AY744" s="1" t="e">
        <f>_xlfn.XLOOKUP($L744,Pos!$A:$A,Pos!AO:AO,_xlfn.XLOOKUP($L744,#REF!,#REF!, ""), 0)</f>
        <v>#REF!</v>
      </c>
      <c r="AZ744" s="7" t="str">
        <f t="shared" si="210"/>
        <v>OUT</v>
      </c>
      <c r="BA744" s="1">
        <f>IF(OR(_xlfn.XLOOKUP(L744,Pos!B:B,Pos!L:L,FALSE)="ESG Reason",_xlfn.XLOOKUP(L744,Pos!B:B,Pos!L:L,FALSE)="Blacklisted"),1,0)</f>
        <v>0</v>
      </c>
      <c r="BC744" s="11">
        <v>9.6619474476460057E-11</v>
      </c>
      <c r="BD744" s="11">
        <f>_xlfn.XLOOKUP($L744,Pos!$B:$B,Pos!H:H,0, 0)</f>
        <v>0</v>
      </c>
      <c r="BE744" s="11">
        <f>_xlfn.XLOOKUP($L744,Pos!$B:$B,Pos!I:I,0, 0)</f>
        <v>2.566578092725964E-4</v>
      </c>
      <c r="BF744" s="18">
        <f t="shared" si="211"/>
        <v>2.566578092725964E-4</v>
      </c>
      <c r="BG744" s="1">
        <f t="shared" si="212"/>
        <v>1</v>
      </c>
      <c r="BH744" s="1">
        <f t="shared" si="213"/>
        <v>33</v>
      </c>
      <c r="BI744" s="18">
        <f t="shared" si="214"/>
        <v>9.6619474476460057E-11</v>
      </c>
      <c r="BJ744" s="3">
        <f t="shared" si="215"/>
        <v>0</v>
      </c>
      <c r="BK744" s="18">
        <f t="shared" si="216"/>
        <v>0</v>
      </c>
    </row>
    <row r="745" spans="3:63" x14ac:dyDescent="0.25">
      <c r="C745" s="3"/>
      <c r="D745" s="3"/>
      <c r="E745" s="3"/>
      <c r="F745" s="3"/>
      <c r="G745" s="51" t="s">
        <v>708</v>
      </c>
      <c r="H745" s="8" t="str">
        <f t="shared" si="206"/>
        <v>0%Others</v>
      </c>
      <c r="I745" s="11" cm="1">
        <f t="array" ref="I745">IF(
   AZ745 = "OUT", 0,IF(
   BD745 &gt;= LARGE(IF(ISNUMBER(BD:BD), BD:BD), 3),
   BE745 - 0.001,
   IF(BE745 &gt;=VLOOKUP(P745,mapping!$A:$B,2,FALSE), BE745,VLOOKUP(P745,mapping!$A$2:$B$8,2,FALSE))
))</f>
        <v>0</v>
      </c>
      <c r="J745" s="11" cm="1">
        <f t="array" ref="J745">IF(
    AZ745="OUT",0,IF(IF(
                      BD745&gt;=LARGE(IF(ISNUMBER(BD:BD),BD:BD),3),
                      BE745+0.001,
                      VLOOKUP(H745,mapping!$D:$E,2,FALSE)
                      )&gt;I745,
                   IF(
                      BD745&gt;=LARGE(IF(ISNUMBER(BD:BD),BD:BD),3),
                      BE745+0.001,
                      VLOOKUP(H745,mapping!$D:$E,2,FALSE)
                      ),
                   I745+0.002))</f>
        <v>0</v>
      </c>
      <c r="K745" s="8">
        <f t="shared" si="207"/>
        <v>2.5625104744910111E-4</v>
      </c>
      <c r="L745" s="1" t="str">
        <f>Pos!B12</f>
        <v>AU000000BXB1</v>
      </c>
      <c r="M745" s="1" t="str">
        <f>_xlfn.XLOOKUP($L745,Pos!B:B,Pos!D:D,, 0)</f>
        <v>Brambles Limited</v>
      </c>
      <c r="N745" s="1" t="str">
        <f>_xlfn.XLOOKUP($L745,Pos!B:B,Pos!E:E,, 0)</f>
        <v>Industrial Goods &amp; Services</v>
      </c>
      <c r="O745" s="1" t="str">
        <f t="shared" si="208"/>
        <v>Industrial Goods &amp; Services_Others</v>
      </c>
      <c r="P745" s="1" t="str">
        <f>_xlfn.XLOOKUP($L745,Pos!B:B,Pos!F:F,, 0)</f>
        <v>Others</v>
      </c>
      <c r="Q745" s="1">
        <v>0</v>
      </c>
      <c r="R745" s="9">
        <f>_xlfn.XLOOKUP($L745,Pos!$B:$B,Pos!N:N,0, 0)</f>
        <v>5.98</v>
      </c>
      <c r="S745" s="9">
        <f>_xlfn.XLOOKUP($L745,Pos!$B:$B,Pos!O:O,0, 0)</f>
        <v>4.0066670000000002</v>
      </c>
      <c r="T745" s="9">
        <f>_xlfn.XLOOKUP($L745,Pos!$B:$B,Pos!P:P,0, 0)</f>
        <v>6.9</v>
      </c>
      <c r="U745" s="9">
        <f>_xlfn.XLOOKUP($L745,Pos!$B:$B,Pos!Q:Q,0, 0)</f>
        <v>7.9</v>
      </c>
      <c r="V745" s="9">
        <f>_xlfn.XLOOKUP($L745,Pos!$B:$B,Pos!R:R,0, 0)</f>
        <v>6.6</v>
      </c>
      <c r="W745" s="9">
        <f>_xlfn.XLOOKUP($L745,Pos!$B:$B,Pos!S:S,0, 0)</f>
        <v>7.52</v>
      </c>
      <c r="X745" s="9" t="str">
        <f>_xlfn.XLOOKUP($L745,Pos!$B:$B,Pos!J:J,0, 0)</f>
        <v>Hold</v>
      </c>
      <c r="Y745" s="1">
        <v>0</v>
      </c>
      <c r="Z745" s="1">
        <v>0</v>
      </c>
      <c r="AA745" s="1">
        <f t="shared" si="209"/>
        <v>0</v>
      </c>
      <c r="AB745" s="9">
        <f>_xlfn.XLOOKUP(L745,Pos!B:B,Pos!K:K,-1,0)</f>
        <v>9.8863636363636367</v>
      </c>
      <c r="AC745" s="1" t="e">
        <f>_xlfn.XLOOKUP($L745,Pos!$A:$A,Pos!S:S,_xlfn.XLOOKUP($L745,#REF!,#REF!, ""), 0)</f>
        <v>#REF!</v>
      </c>
      <c r="AD745" s="1" t="e">
        <f>_xlfn.XLOOKUP($L745,Pos!$A:$A,Pos!T:T,_xlfn.XLOOKUP($L745,#REF!,#REF!, ""), 0)</f>
        <v>#REF!</v>
      </c>
      <c r="AE745" s="1" t="e">
        <f>_xlfn.XLOOKUP($L745,Pos!$A:$A,Pos!U:U,_xlfn.XLOOKUP($L745,#REF!,#REF!, ""), 0)</f>
        <v>#REF!</v>
      </c>
      <c r="AF745" s="1" t="e">
        <f>_xlfn.XLOOKUP($L745,Pos!$A:$A,Pos!V:V,_xlfn.XLOOKUP($L745,#REF!,#REF!, ""), 0)</f>
        <v>#REF!</v>
      </c>
      <c r="AG745" s="1" t="e">
        <f>_xlfn.XLOOKUP($L745,Pos!$A:$A,Pos!W:W,_xlfn.XLOOKUP($L745,#REF!,#REF!, ""), 0)</f>
        <v>#REF!</v>
      </c>
      <c r="AH745" s="1" t="e">
        <f>_xlfn.XLOOKUP($L745,Pos!$A:$A,Pos!X:X,_xlfn.XLOOKUP($L745,#REF!,#REF!, ""), 0)</f>
        <v>#REF!</v>
      </c>
      <c r="AI745" s="1" t="e">
        <f>_xlfn.XLOOKUP($L745,Pos!$A:$A,Pos!Y:Y,_xlfn.XLOOKUP($L745,#REF!,#REF!, ""), 0)</f>
        <v>#REF!</v>
      </c>
      <c r="AJ745" s="1" t="e">
        <f>_xlfn.XLOOKUP($L745,Pos!$A:$A,Pos!Z:Z,_xlfn.XLOOKUP($L745,#REF!,#REF!, ""), 0)</f>
        <v>#REF!</v>
      </c>
      <c r="AK745" s="1" t="e">
        <f>_xlfn.XLOOKUP($L745,Pos!$A:$A,Pos!AA:AA,_xlfn.XLOOKUP($L745,#REF!,#REF!, ""), 0)</f>
        <v>#REF!</v>
      </c>
      <c r="AL745" s="1" t="e">
        <f>_xlfn.XLOOKUP($L745,Pos!$A:$A,Pos!AB:AB,_xlfn.XLOOKUP($L745,#REF!,#REF!, ""), 0)</f>
        <v>#REF!</v>
      </c>
      <c r="AM745" s="1" t="e">
        <f>_xlfn.XLOOKUP($L745,Pos!$A:$A,Pos!AC:AC,_xlfn.XLOOKUP($L745,#REF!,#REF!, ""), 0)</f>
        <v>#REF!</v>
      </c>
      <c r="AN745" s="1" t="e">
        <f>_xlfn.XLOOKUP($L745,Pos!$A:$A,Pos!AD:AD,_xlfn.XLOOKUP($L745,#REF!,#REF!, ""), 0)</f>
        <v>#REF!</v>
      </c>
      <c r="AO745" s="1" t="e">
        <f>_xlfn.XLOOKUP($L745,Pos!$A:$A,Pos!AE:AE,_xlfn.XLOOKUP($L745,#REF!,#REF!, ""), 0)</f>
        <v>#REF!</v>
      </c>
      <c r="AP745" s="1" t="e">
        <f>_xlfn.XLOOKUP($L745,Pos!$A:$A,Pos!AF:AF,_xlfn.XLOOKUP($L745,#REF!,#REF!, ""), 0)</f>
        <v>#REF!</v>
      </c>
      <c r="AQ745" s="1" t="e">
        <f>_xlfn.XLOOKUP($L745,Pos!$A:$A,Pos!AG:AG,_xlfn.XLOOKUP($L745,#REF!,#REF!, ""), 0)</f>
        <v>#REF!</v>
      </c>
      <c r="AR745" s="1" t="e">
        <f>_xlfn.XLOOKUP($L745,Pos!$A:$A,Pos!AH:AH,_xlfn.XLOOKUP($L745,#REF!,#REF!, ""), 0)</f>
        <v>#REF!</v>
      </c>
      <c r="AS745" s="1" t="e">
        <f>_xlfn.XLOOKUP($L745,Pos!$A:$A,Pos!AI:AI,_xlfn.XLOOKUP($L745,#REF!,#REF!, ""), 0)</f>
        <v>#REF!</v>
      </c>
      <c r="AT745" s="1" t="e">
        <f>_xlfn.XLOOKUP($L745,Pos!$A:$A,Pos!AJ:AJ,_xlfn.XLOOKUP($L745,#REF!,#REF!, ""), 0)</f>
        <v>#REF!</v>
      </c>
      <c r="AU745" s="1" t="e">
        <f>_xlfn.XLOOKUP($L745,Pos!$A:$A,Pos!AK:AK,_xlfn.XLOOKUP($L745,#REF!,#REF!, ""), 0)</f>
        <v>#REF!</v>
      </c>
      <c r="AV745" s="1" t="e">
        <f>_xlfn.XLOOKUP($L745,Pos!$A:$A,Pos!AL:AL,_xlfn.XLOOKUP($L745,#REF!,#REF!, ""), 0)</f>
        <v>#REF!</v>
      </c>
      <c r="AW745" s="1" t="e">
        <f>_xlfn.XLOOKUP($L745,Pos!$A:$A,Pos!AM:AM,_xlfn.XLOOKUP($L745,#REF!,#REF!, ""), 0)</f>
        <v>#REF!</v>
      </c>
      <c r="AX745" s="1" t="e">
        <f>_xlfn.XLOOKUP($L745,Pos!$A:$A,Pos!AN:AN,_xlfn.XLOOKUP($L745,#REF!,#REF!, ""), 0)</f>
        <v>#REF!</v>
      </c>
      <c r="AY745" s="1" t="e">
        <f>_xlfn.XLOOKUP($L745,Pos!$A:$A,Pos!AO:AO,_xlfn.XLOOKUP($L745,#REF!,#REF!, ""), 0)</f>
        <v>#REF!</v>
      </c>
      <c r="AZ745" s="7" t="str">
        <f t="shared" si="210"/>
        <v>OUT</v>
      </c>
      <c r="BA745" s="1">
        <f>IF(OR(_xlfn.XLOOKUP(L745,Pos!B:B,Pos!L:L,FALSE)="ESG Reason",_xlfn.XLOOKUP(L745,Pos!B:B,Pos!L:L,FALSE)="Blacklisted"),1,0)</f>
        <v>0</v>
      </c>
      <c r="BC745" s="11">
        <v>9.2472168328149738E-11</v>
      </c>
      <c r="BD745" s="11">
        <f>_xlfn.XLOOKUP($L745,Pos!$B:$B,Pos!H:H,0, 0)</f>
        <v>0</v>
      </c>
      <c r="BE745" s="11">
        <f>_xlfn.XLOOKUP($L745,Pos!$B:$B,Pos!I:I,0, 0)</f>
        <v>2.5625104744910111E-4</v>
      </c>
      <c r="BF745" s="18">
        <f t="shared" si="211"/>
        <v>2.5625104744910111E-4</v>
      </c>
      <c r="BG745" s="1">
        <f t="shared" si="212"/>
        <v>3</v>
      </c>
      <c r="BH745" s="1">
        <f t="shared" si="213"/>
        <v>48</v>
      </c>
      <c r="BI745" s="18">
        <f t="shared" si="214"/>
        <v>9.2472168328149738E-11</v>
      </c>
      <c r="BJ745" s="3">
        <f t="shared" si="215"/>
        <v>0</v>
      </c>
      <c r="BK745" s="18">
        <f t="shared" si="216"/>
        <v>0</v>
      </c>
    </row>
    <row r="746" spans="3:63" x14ac:dyDescent="0.25">
      <c r="C746" s="3"/>
      <c r="D746" s="3"/>
      <c r="E746" s="3"/>
      <c r="F746" s="3"/>
      <c r="G746" s="51" t="s">
        <v>715</v>
      </c>
      <c r="H746" s="8" t="str">
        <f t="shared" si="206"/>
        <v>0%North America</v>
      </c>
      <c r="I746" s="11" cm="1">
        <f t="array" ref="I746">IF(
   AZ746 = "OUT", 0,IF(
   BD746 &gt;= LARGE(IF(ISNUMBER(BD:BD), BD:BD), 3),
   BE746 - 0.001,
   IF(BE746 &gt;=VLOOKUP(P746,mapping!$A:$B,2,FALSE), BE746,VLOOKUP(P746,mapping!$A$2:$B$8,2,FALSE))
))</f>
        <v>0</v>
      </c>
      <c r="J746" s="11" cm="1">
        <f t="array" ref="J746">IF(
    AZ746="OUT",0,IF(IF(
                      BD746&gt;=LARGE(IF(ISNUMBER(BD:BD),BD:BD),3),
                      BE746+0.001,
                      VLOOKUP(H746,mapping!$D:$E,2,FALSE)
                      )&gt;I746,
                   IF(
                      BD746&gt;=LARGE(IF(ISNUMBER(BD:BD),BD:BD),3),
                      BE746+0.001,
                      VLOOKUP(H746,mapping!$D:$E,2,FALSE)
                      ),
                   I746+0.002))</f>
        <v>0</v>
      </c>
      <c r="K746" s="8">
        <f t="shared" si="207"/>
        <v>2.560295137783261E-4</v>
      </c>
      <c r="L746" s="1" t="str">
        <f>Pos!B1271</f>
        <v>US91307C1027</v>
      </c>
      <c r="M746" s="1" t="str">
        <f>_xlfn.XLOOKUP($L746,Pos!B:B,Pos!D:D,, 0)</f>
        <v>United Therapeutics Corporation</v>
      </c>
      <c r="N746" s="1" t="str">
        <f>_xlfn.XLOOKUP($L746,Pos!B:B,Pos!E:E,, 0)</f>
        <v>Health Care</v>
      </c>
      <c r="O746" s="1" t="str">
        <f t="shared" si="208"/>
        <v>Health Care_North America</v>
      </c>
      <c r="P746" s="1" t="str">
        <f>_xlfn.XLOOKUP($L746,Pos!B:B,Pos!F:F,, 0)</f>
        <v>North America</v>
      </c>
      <c r="Q746" s="1">
        <v>0</v>
      </c>
      <c r="R746" s="9">
        <f>_xlfn.XLOOKUP($L746,Pos!$B:$B,Pos!N:N,0, 0)</f>
        <v>0</v>
      </c>
      <c r="S746" s="9">
        <f>_xlfn.XLOOKUP($L746,Pos!$B:$B,Pos!O:O,0, 0)</f>
        <v>3.952</v>
      </c>
      <c r="T746" s="9">
        <f>_xlfn.XLOOKUP($L746,Pos!$B:$B,Pos!P:P,0, 0)</f>
        <v>7.9</v>
      </c>
      <c r="U746" s="9">
        <f>_xlfn.XLOOKUP($L746,Pos!$B:$B,Pos!Q:Q,0, 0)</f>
        <v>6.8</v>
      </c>
      <c r="V746" s="9">
        <f>_xlfn.XLOOKUP($L746,Pos!$B:$B,Pos!R:R,0, 0)</f>
        <v>4.2666659999999998</v>
      </c>
      <c r="W746" s="9">
        <f>_xlfn.XLOOKUP($L746,Pos!$B:$B,Pos!S:S,0, 0)</f>
        <v>7.7266659999999998</v>
      </c>
      <c r="X746" s="9" t="str">
        <f>_xlfn.XLOOKUP($L746,Pos!$B:$B,Pos!J:J,0, 0)</f>
        <v>Outperform</v>
      </c>
      <c r="Y746" s="1">
        <v>0</v>
      </c>
      <c r="Z746" s="1">
        <v>0</v>
      </c>
      <c r="AA746" s="1">
        <f t="shared" si="209"/>
        <v>0</v>
      </c>
      <c r="AB746" s="9">
        <f>_xlfn.XLOOKUP(L746,Pos!B:B,Pos!K:K,-1,0)</f>
        <v>3.2203389830508469</v>
      </c>
      <c r="AC746" s="1" t="e">
        <f>_xlfn.XLOOKUP($L746,Pos!$A:$A,Pos!S:S,_xlfn.XLOOKUP($L746,#REF!,#REF!, ""), 0)</f>
        <v>#REF!</v>
      </c>
      <c r="AD746" s="1" t="e">
        <f>_xlfn.XLOOKUP($L746,Pos!$A:$A,Pos!T:T,_xlfn.XLOOKUP($L746,#REF!,#REF!, ""), 0)</f>
        <v>#REF!</v>
      </c>
      <c r="AE746" s="1" t="e">
        <f>_xlfn.XLOOKUP($L746,Pos!$A:$A,Pos!U:U,_xlfn.XLOOKUP($L746,#REF!,#REF!, ""), 0)</f>
        <v>#REF!</v>
      </c>
      <c r="AF746" s="1" t="e">
        <f>_xlfn.XLOOKUP($L746,Pos!$A:$A,Pos!V:V,_xlfn.XLOOKUP($L746,#REF!,#REF!, ""), 0)</f>
        <v>#REF!</v>
      </c>
      <c r="AG746" s="1" t="e">
        <f>_xlfn.XLOOKUP($L746,Pos!$A:$A,Pos!W:W,_xlfn.XLOOKUP($L746,#REF!,#REF!, ""), 0)</f>
        <v>#REF!</v>
      </c>
      <c r="AH746" s="1" t="e">
        <f>_xlfn.XLOOKUP($L746,Pos!$A:$A,Pos!X:X,_xlfn.XLOOKUP($L746,#REF!,#REF!, ""), 0)</f>
        <v>#REF!</v>
      </c>
      <c r="AI746" s="1" t="e">
        <f>_xlfn.XLOOKUP($L746,Pos!$A:$A,Pos!Y:Y,_xlfn.XLOOKUP($L746,#REF!,#REF!, ""), 0)</f>
        <v>#REF!</v>
      </c>
      <c r="AJ746" s="1" t="e">
        <f>_xlfn.XLOOKUP($L746,Pos!$A:$A,Pos!Z:Z,_xlfn.XLOOKUP($L746,#REF!,#REF!, ""), 0)</f>
        <v>#REF!</v>
      </c>
      <c r="AK746" s="1" t="e">
        <f>_xlfn.XLOOKUP($L746,Pos!$A:$A,Pos!AA:AA,_xlfn.XLOOKUP($L746,#REF!,#REF!, ""), 0)</f>
        <v>#REF!</v>
      </c>
      <c r="AL746" s="1" t="e">
        <f>_xlfn.XLOOKUP($L746,Pos!$A:$A,Pos!AB:AB,_xlfn.XLOOKUP($L746,#REF!,#REF!, ""), 0)</f>
        <v>#REF!</v>
      </c>
      <c r="AM746" s="1" t="e">
        <f>_xlfn.XLOOKUP($L746,Pos!$A:$A,Pos!AC:AC,_xlfn.XLOOKUP($L746,#REF!,#REF!, ""), 0)</f>
        <v>#REF!</v>
      </c>
      <c r="AN746" s="1" t="e">
        <f>_xlfn.XLOOKUP($L746,Pos!$A:$A,Pos!AD:AD,_xlfn.XLOOKUP($L746,#REF!,#REF!, ""), 0)</f>
        <v>#REF!</v>
      </c>
      <c r="AO746" s="1" t="e">
        <f>_xlfn.XLOOKUP($L746,Pos!$A:$A,Pos!AE:AE,_xlfn.XLOOKUP($L746,#REF!,#REF!, ""), 0)</f>
        <v>#REF!</v>
      </c>
      <c r="AP746" s="1" t="e">
        <f>_xlfn.XLOOKUP($L746,Pos!$A:$A,Pos!AF:AF,_xlfn.XLOOKUP($L746,#REF!,#REF!, ""), 0)</f>
        <v>#REF!</v>
      </c>
      <c r="AQ746" s="1" t="e">
        <f>_xlfn.XLOOKUP($L746,Pos!$A:$A,Pos!AG:AG,_xlfn.XLOOKUP($L746,#REF!,#REF!, ""), 0)</f>
        <v>#REF!</v>
      </c>
      <c r="AR746" s="1" t="e">
        <f>_xlfn.XLOOKUP($L746,Pos!$A:$A,Pos!AH:AH,_xlfn.XLOOKUP($L746,#REF!,#REF!, ""), 0)</f>
        <v>#REF!</v>
      </c>
      <c r="AS746" s="1" t="e">
        <f>_xlfn.XLOOKUP($L746,Pos!$A:$A,Pos!AI:AI,_xlfn.XLOOKUP($L746,#REF!,#REF!, ""), 0)</f>
        <v>#REF!</v>
      </c>
      <c r="AT746" s="1" t="e">
        <f>_xlfn.XLOOKUP($L746,Pos!$A:$A,Pos!AJ:AJ,_xlfn.XLOOKUP($L746,#REF!,#REF!, ""), 0)</f>
        <v>#REF!</v>
      </c>
      <c r="AU746" s="1" t="e">
        <f>_xlfn.XLOOKUP($L746,Pos!$A:$A,Pos!AK:AK,_xlfn.XLOOKUP($L746,#REF!,#REF!, ""), 0)</f>
        <v>#REF!</v>
      </c>
      <c r="AV746" s="1" t="e">
        <f>_xlfn.XLOOKUP($L746,Pos!$A:$A,Pos!AL:AL,_xlfn.XLOOKUP($L746,#REF!,#REF!, ""), 0)</f>
        <v>#REF!</v>
      </c>
      <c r="AW746" s="1" t="e">
        <f>_xlfn.XLOOKUP($L746,Pos!$A:$A,Pos!AM:AM,_xlfn.XLOOKUP($L746,#REF!,#REF!, ""), 0)</f>
        <v>#REF!</v>
      </c>
      <c r="AX746" s="1" t="e">
        <f>_xlfn.XLOOKUP($L746,Pos!$A:$A,Pos!AN:AN,_xlfn.XLOOKUP($L746,#REF!,#REF!, ""), 0)</f>
        <v>#REF!</v>
      </c>
      <c r="AY746" s="1" t="e">
        <f>_xlfn.XLOOKUP($L746,Pos!$A:$A,Pos!AO:AO,_xlfn.XLOOKUP($L746,#REF!,#REF!, ""), 0)</f>
        <v>#REF!</v>
      </c>
      <c r="AZ746" s="7" t="str">
        <f t="shared" si="210"/>
        <v>OUT</v>
      </c>
      <c r="BA746" s="1">
        <f>IF(OR(_xlfn.XLOOKUP(L746,Pos!B:B,Pos!L:L,FALSE)="ESG Reason",_xlfn.XLOOKUP(L746,Pos!B:B,Pos!L:L,FALSE)="Blacklisted"),1,0)</f>
        <v>1</v>
      </c>
      <c r="BC746" s="11">
        <v>9.1208690037950795E-11</v>
      </c>
      <c r="BD746" s="11">
        <f>_xlfn.XLOOKUP($L746,Pos!$B:$B,Pos!H:H,0, 0)</f>
        <v>0</v>
      </c>
      <c r="BE746" s="11">
        <f>_xlfn.XLOOKUP($L746,Pos!$B:$B,Pos!I:I,0, 0)</f>
        <v>2.560295137783261E-4</v>
      </c>
      <c r="BF746" s="18">
        <f t="shared" si="211"/>
        <v>2.560295137783261E-4</v>
      </c>
      <c r="BG746" s="1">
        <f t="shared" si="212"/>
        <v>1</v>
      </c>
      <c r="BH746" s="1">
        <f t="shared" si="213"/>
        <v>28</v>
      </c>
      <c r="BI746" s="18">
        <f t="shared" si="214"/>
        <v>9.1208690037950795E-11</v>
      </c>
      <c r="BJ746" s="3">
        <f t="shared" si="215"/>
        <v>0</v>
      </c>
      <c r="BK746" s="18">
        <f t="shared" si="216"/>
        <v>0</v>
      </c>
    </row>
    <row r="747" spans="3:63" x14ac:dyDescent="0.25">
      <c r="C747" s="3"/>
      <c r="D747" s="3"/>
      <c r="E747" s="3"/>
      <c r="F747" s="3"/>
      <c r="G747" s="51" t="s">
        <v>705</v>
      </c>
      <c r="H747" s="8" t="str">
        <f t="shared" si="206"/>
        <v>0%North America</v>
      </c>
      <c r="I747" s="11" cm="1">
        <f t="array" ref="I747">IF(
   AZ747 = "OUT", 0,IF(
   BD747 &gt;= LARGE(IF(ISNUMBER(BD:BD), BD:BD), 3),
   BE747 - 0.001,
   IF(BE747 &gt;=VLOOKUP(P747,mapping!$A:$B,2,FALSE), BE747,VLOOKUP(P747,mapping!$A$2:$B$8,2,FALSE))
))</f>
        <v>0</v>
      </c>
      <c r="J747" s="11" cm="1">
        <f t="array" ref="J747">IF(
    AZ747="OUT",0,IF(IF(
                      BD747&gt;=LARGE(IF(ISNUMBER(BD:BD),BD:BD),3),
                      BE747+0.001,
                      VLOOKUP(H747,mapping!$D:$E,2,FALSE)
                      )&gt;I747,
                   IF(
                      BD747&gt;=LARGE(IF(ISNUMBER(BD:BD),BD:BD),3),
                      BE747+0.001,
                      VLOOKUP(H747,mapping!$D:$E,2,FALSE)
                      ),
                   I747+0.002))</f>
        <v>0</v>
      </c>
      <c r="K747" s="8">
        <f t="shared" si="207"/>
        <v>2.5562755268449103E-4</v>
      </c>
      <c r="L747" s="1" t="str">
        <f>Pos!B1260</f>
        <v>US90138F1021</v>
      </c>
      <c r="M747" s="1" t="str">
        <f>_xlfn.XLOOKUP($L747,Pos!B:B,Pos!D:D,, 0)</f>
        <v>Twilio, Inc. Class A</v>
      </c>
      <c r="N747" s="1" t="str">
        <f>_xlfn.XLOOKUP($L747,Pos!B:B,Pos!E:E,, 0)</f>
        <v>Technology</v>
      </c>
      <c r="O747" s="1" t="str">
        <f t="shared" si="208"/>
        <v>Technology_North America</v>
      </c>
      <c r="P747" s="1" t="str">
        <f>_xlfn.XLOOKUP($L747,Pos!B:B,Pos!F:F,, 0)</f>
        <v>North America</v>
      </c>
      <c r="Q747" s="1">
        <v>0</v>
      </c>
      <c r="R747" s="9">
        <f>_xlfn.XLOOKUP($L747,Pos!$B:$B,Pos!N:N,0, 0)</f>
        <v>0</v>
      </c>
      <c r="S747" s="9">
        <f>_xlfn.XLOOKUP($L747,Pos!$B:$B,Pos!O:O,0, 0)</f>
        <v>6.0398329999999998</v>
      </c>
      <c r="T747" s="9">
        <f>_xlfn.XLOOKUP($L747,Pos!$B:$B,Pos!P:P,0, 0)</f>
        <v>3.5249999999999999</v>
      </c>
      <c r="U747" s="9">
        <f>_xlfn.XLOOKUP($L747,Pos!$B:$B,Pos!Q:Q,0, 0)</f>
        <v>7.2</v>
      </c>
      <c r="V747" s="9">
        <f>_xlfn.XLOOKUP($L747,Pos!$B:$B,Pos!R:R,0, 0)</f>
        <v>2.1333329999999999</v>
      </c>
      <c r="W747" s="9">
        <f>_xlfn.XLOOKUP($L747,Pos!$B:$B,Pos!S:S,0, 0)</f>
        <v>4.2850000000000001</v>
      </c>
      <c r="X747" s="9" t="str">
        <f>_xlfn.XLOOKUP($L747,Pos!$B:$B,Pos!J:J,0, 0)</f>
        <v>Outperform</v>
      </c>
      <c r="Y747" s="1">
        <v>0</v>
      </c>
      <c r="Z747" s="1">
        <v>0</v>
      </c>
      <c r="AA747" s="1">
        <f t="shared" si="209"/>
        <v>0</v>
      </c>
      <c r="AB747" s="9">
        <f>_xlfn.XLOOKUP(L747,Pos!B:B,Pos!K:K,-1,0)</f>
        <v>4.0206185567010309</v>
      </c>
      <c r="AC747" s="1" t="e">
        <f>_xlfn.XLOOKUP($L747,Pos!$A:$A,Pos!S:S,_xlfn.XLOOKUP($L747,#REF!,#REF!, ""), 0)</f>
        <v>#REF!</v>
      </c>
      <c r="AD747" s="1" t="e">
        <f>_xlfn.XLOOKUP($L747,Pos!$A:$A,Pos!T:T,_xlfn.XLOOKUP($L747,#REF!,#REF!, ""), 0)</f>
        <v>#REF!</v>
      </c>
      <c r="AE747" s="1" t="e">
        <f>_xlfn.XLOOKUP($L747,Pos!$A:$A,Pos!U:U,_xlfn.XLOOKUP($L747,#REF!,#REF!, ""), 0)</f>
        <v>#REF!</v>
      </c>
      <c r="AF747" s="1" t="e">
        <f>_xlfn.XLOOKUP($L747,Pos!$A:$A,Pos!V:V,_xlfn.XLOOKUP($L747,#REF!,#REF!, ""), 0)</f>
        <v>#REF!</v>
      </c>
      <c r="AG747" s="1" t="e">
        <f>_xlfn.XLOOKUP($L747,Pos!$A:$A,Pos!W:W,_xlfn.XLOOKUP($L747,#REF!,#REF!, ""), 0)</f>
        <v>#REF!</v>
      </c>
      <c r="AH747" s="1" t="e">
        <f>_xlfn.XLOOKUP($L747,Pos!$A:$A,Pos!X:X,_xlfn.XLOOKUP($L747,#REF!,#REF!, ""), 0)</f>
        <v>#REF!</v>
      </c>
      <c r="AI747" s="1" t="e">
        <f>_xlfn.XLOOKUP($L747,Pos!$A:$A,Pos!Y:Y,_xlfn.XLOOKUP($L747,#REF!,#REF!, ""), 0)</f>
        <v>#REF!</v>
      </c>
      <c r="AJ747" s="1" t="e">
        <f>_xlfn.XLOOKUP($L747,Pos!$A:$A,Pos!Z:Z,_xlfn.XLOOKUP($L747,#REF!,#REF!, ""), 0)</f>
        <v>#REF!</v>
      </c>
      <c r="AK747" s="1" t="e">
        <f>_xlfn.XLOOKUP($L747,Pos!$A:$A,Pos!AA:AA,_xlfn.XLOOKUP($L747,#REF!,#REF!, ""), 0)</f>
        <v>#REF!</v>
      </c>
      <c r="AL747" s="1" t="e">
        <f>_xlfn.XLOOKUP($L747,Pos!$A:$A,Pos!AB:AB,_xlfn.XLOOKUP($L747,#REF!,#REF!, ""), 0)</f>
        <v>#REF!</v>
      </c>
      <c r="AM747" s="1" t="e">
        <f>_xlfn.XLOOKUP($L747,Pos!$A:$A,Pos!AC:AC,_xlfn.XLOOKUP($L747,#REF!,#REF!, ""), 0)</f>
        <v>#REF!</v>
      </c>
      <c r="AN747" s="1" t="e">
        <f>_xlfn.XLOOKUP($L747,Pos!$A:$A,Pos!AD:AD,_xlfn.XLOOKUP($L747,#REF!,#REF!, ""), 0)</f>
        <v>#REF!</v>
      </c>
      <c r="AO747" s="1" t="e">
        <f>_xlfn.XLOOKUP($L747,Pos!$A:$A,Pos!AE:AE,_xlfn.XLOOKUP($L747,#REF!,#REF!, ""), 0)</f>
        <v>#REF!</v>
      </c>
      <c r="AP747" s="1" t="e">
        <f>_xlfn.XLOOKUP($L747,Pos!$A:$A,Pos!AF:AF,_xlfn.XLOOKUP($L747,#REF!,#REF!, ""), 0)</f>
        <v>#REF!</v>
      </c>
      <c r="AQ747" s="1" t="e">
        <f>_xlfn.XLOOKUP($L747,Pos!$A:$A,Pos!AG:AG,_xlfn.XLOOKUP($L747,#REF!,#REF!, ""), 0)</f>
        <v>#REF!</v>
      </c>
      <c r="AR747" s="1" t="e">
        <f>_xlfn.XLOOKUP($L747,Pos!$A:$A,Pos!AH:AH,_xlfn.XLOOKUP($L747,#REF!,#REF!, ""), 0)</f>
        <v>#REF!</v>
      </c>
      <c r="AS747" s="1" t="e">
        <f>_xlfn.XLOOKUP($L747,Pos!$A:$A,Pos!AI:AI,_xlfn.XLOOKUP($L747,#REF!,#REF!, ""), 0)</f>
        <v>#REF!</v>
      </c>
      <c r="AT747" s="1" t="e">
        <f>_xlfn.XLOOKUP($L747,Pos!$A:$A,Pos!AJ:AJ,_xlfn.XLOOKUP($L747,#REF!,#REF!, ""), 0)</f>
        <v>#REF!</v>
      </c>
      <c r="AU747" s="1" t="e">
        <f>_xlfn.XLOOKUP($L747,Pos!$A:$A,Pos!AK:AK,_xlfn.XLOOKUP($L747,#REF!,#REF!, ""), 0)</f>
        <v>#REF!</v>
      </c>
      <c r="AV747" s="1" t="e">
        <f>_xlfn.XLOOKUP($L747,Pos!$A:$A,Pos!AL:AL,_xlfn.XLOOKUP($L747,#REF!,#REF!, ""), 0)</f>
        <v>#REF!</v>
      </c>
      <c r="AW747" s="1" t="e">
        <f>_xlfn.XLOOKUP($L747,Pos!$A:$A,Pos!AM:AM,_xlfn.XLOOKUP($L747,#REF!,#REF!, ""), 0)</f>
        <v>#REF!</v>
      </c>
      <c r="AX747" s="1" t="e">
        <f>_xlfn.XLOOKUP($L747,Pos!$A:$A,Pos!AN:AN,_xlfn.XLOOKUP($L747,#REF!,#REF!, ""), 0)</f>
        <v>#REF!</v>
      </c>
      <c r="AY747" s="1" t="e">
        <f>_xlfn.XLOOKUP($L747,Pos!$A:$A,Pos!AO:AO,_xlfn.XLOOKUP($L747,#REF!,#REF!, ""), 0)</f>
        <v>#REF!</v>
      </c>
      <c r="AZ747" s="7" t="str">
        <f t="shared" si="210"/>
        <v>OUT</v>
      </c>
      <c r="BA747" s="1">
        <f>IF(OR(_xlfn.XLOOKUP(L747,Pos!B:B,Pos!L:L,FALSE)="ESG Reason",_xlfn.XLOOKUP(L747,Pos!B:B,Pos!L:L,FALSE)="Blacklisted"),1,0)</f>
        <v>1</v>
      </c>
      <c r="BC747" s="11">
        <v>1.9841977164197529E-10</v>
      </c>
      <c r="BD747" s="11">
        <f>_xlfn.XLOOKUP($L747,Pos!$B:$B,Pos!H:H,0, 0)</f>
        <v>0</v>
      </c>
      <c r="BE747" s="11">
        <f>_xlfn.XLOOKUP($L747,Pos!$B:$B,Pos!I:I,0, 0)</f>
        <v>2.5562755268449103E-4</v>
      </c>
      <c r="BF747" s="18">
        <f t="shared" si="211"/>
        <v>2.5562755268449103E-4</v>
      </c>
      <c r="BG747" s="1">
        <f t="shared" si="212"/>
        <v>1</v>
      </c>
      <c r="BH747" s="1">
        <f t="shared" si="213"/>
        <v>35</v>
      </c>
      <c r="BI747" s="18">
        <f t="shared" si="214"/>
        <v>1.9841977164197529E-10</v>
      </c>
      <c r="BJ747" s="3">
        <f t="shared" si="215"/>
        <v>0</v>
      </c>
      <c r="BK747" s="18">
        <f t="shared" si="216"/>
        <v>0</v>
      </c>
    </row>
    <row r="748" spans="3:63" x14ac:dyDescent="0.25">
      <c r="C748" s="3"/>
      <c r="D748" s="3"/>
      <c r="E748" s="3"/>
      <c r="F748" s="3"/>
      <c r="G748" s="51" t="s">
        <v>703</v>
      </c>
      <c r="H748" s="8" t="str">
        <f t="shared" si="206"/>
        <v>0%North America</v>
      </c>
      <c r="I748" s="11" cm="1">
        <f t="array" ref="I748">IF(
   AZ748 = "OUT", 0,IF(
   BD748 &gt;= LARGE(IF(ISNUMBER(BD:BD), BD:BD), 3),
   BE748 - 0.001,
   IF(BE748 &gt;=VLOOKUP(P748,mapping!$A:$B,2,FALSE), BE748,VLOOKUP(P748,mapping!$A$2:$B$8,2,FALSE))
))</f>
        <v>0</v>
      </c>
      <c r="J748" s="11" cm="1">
        <f t="array" ref="J748">IF(
    AZ748="OUT",0,IF(IF(
                      BD748&gt;=LARGE(IF(ISNUMBER(BD:BD),BD:BD),3),
                      BE748+0.001,
                      VLOOKUP(H748,mapping!$D:$E,2,FALSE)
                      )&gt;I748,
                   IF(
                      BD748&gt;=LARGE(IF(ISNUMBER(BD:BD),BD:BD),3),
                      BE748+0.001,
                      VLOOKUP(H748,mapping!$D:$E,2,FALSE)
                      ),
                   I748+0.002))</f>
        <v>0</v>
      </c>
      <c r="K748" s="8">
        <f t="shared" si="207"/>
        <v>2.5551073492942772E-4</v>
      </c>
      <c r="L748" s="1" t="str">
        <f>Pos!B1160</f>
        <v>US69370C1009</v>
      </c>
      <c r="M748" s="1" t="str">
        <f>_xlfn.XLOOKUP($L748,Pos!B:B,Pos!D:D,, 0)</f>
        <v>PTC Inc.</v>
      </c>
      <c r="N748" s="1" t="str">
        <f>_xlfn.XLOOKUP($L748,Pos!B:B,Pos!E:E,, 0)</f>
        <v>Technology</v>
      </c>
      <c r="O748" s="1" t="str">
        <f t="shared" si="208"/>
        <v>Technology_North America</v>
      </c>
      <c r="P748" s="1" t="str">
        <f>_xlfn.XLOOKUP($L748,Pos!B:B,Pos!F:F,, 0)</f>
        <v>North America</v>
      </c>
      <c r="Q748" s="1">
        <v>0</v>
      </c>
      <c r="R748" s="9">
        <f>_xlfn.XLOOKUP($L748,Pos!$B:$B,Pos!N:N,0, 0)</f>
        <v>0</v>
      </c>
      <c r="S748" s="9">
        <f>_xlfn.XLOOKUP($L748,Pos!$B:$B,Pos!O:O,0, 0)</f>
        <v>5.640333</v>
      </c>
      <c r="T748" s="9">
        <f>_xlfn.XLOOKUP($L748,Pos!$B:$B,Pos!P:P,0, 0)</f>
        <v>4.9249999999999998</v>
      </c>
      <c r="U748" s="9">
        <f>_xlfn.XLOOKUP($L748,Pos!$B:$B,Pos!Q:Q,0, 0)</f>
        <v>5.0999999999999996</v>
      </c>
      <c r="V748" s="9">
        <f>_xlfn.XLOOKUP($L748,Pos!$B:$B,Pos!R:R,0, 0)</f>
        <v>7.5666669999999998</v>
      </c>
      <c r="W748" s="9">
        <f>_xlfn.XLOOKUP($L748,Pos!$B:$B,Pos!S:S,0, 0)</f>
        <v>2.608333</v>
      </c>
      <c r="X748" s="9" t="str">
        <f>_xlfn.XLOOKUP($L748,Pos!$B:$B,Pos!J:J,0, 0)</f>
        <v>Outperform</v>
      </c>
      <c r="Y748" s="1">
        <v>0</v>
      </c>
      <c r="Z748" s="1">
        <v>0</v>
      </c>
      <c r="AA748" s="1">
        <f t="shared" si="209"/>
        <v>0</v>
      </c>
      <c r="AB748" s="9">
        <f>_xlfn.XLOOKUP(L748,Pos!B:B,Pos!K:K,-1,0)</f>
        <v>6.5979381443298966</v>
      </c>
      <c r="AC748" s="1" t="e">
        <f>_xlfn.XLOOKUP($L748,Pos!$A:$A,Pos!S:S,_xlfn.XLOOKUP($L748,#REF!,#REF!, ""), 0)</f>
        <v>#REF!</v>
      </c>
      <c r="AD748" s="1" t="e">
        <f>_xlfn.XLOOKUP($L748,Pos!$A:$A,Pos!T:T,_xlfn.XLOOKUP($L748,#REF!,#REF!, ""), 0)</f>
        <v>#REF!</v>
      </c>
      <c r="AE748" s="1" t="e">
        <f>_xlfn.XLOOKUP($L748,Pos!$A:$A,Pos!U:U,_xlfn.XLOOKUP($L748,#REF!,#REF!, ""), 0)</f>
        <v>#REF!</v>
      </c>
      <c r="AF748" s="1" t="e">
        <f>_xlfn.XLOOKUP($L748,Pos!$A:$A,Pos!V:V,_xlfn.XLOOKUP($L748,#REF!,#REF!, ""), 0)</f>
        <v>#REF!</v>
      </c>
      <c r="AG748" s="1" t="e">
        <f>_xlfn.XLOOKUP($L748,Pos!$A:$A,Pos!W:W,_xlfn.XLOOKUP($L748,#REF!,#REF!, ""), 0)</f>
        <v>#REF!</v>
      </c>
      <c r="AH748" s="1" t="e">
        <f>_xlfn.XLOOKUP($L748,Pos!$A:$A,Pos!X:X,_xlfn.XLOOKUP($L748,#REF!,#REF!, ""), 0)</f>
        <v>#REF!</v>
      </c>
      <c r="AI748" s="1" t="e">
        <f>_xlfn.XLOOKUP($L748,Pos!$A:$A,Pos!Y:Y,_xlfn.XLOOKUP($L748,#REF!,#REF!, ""), 0)</f>
        <v>#REF!</v>
      </c>
      <c r="AJ748" s="1" t="e">
        <f>_xlfn.XLOOKUP($L748,Pos!$A:$A,Pos!Z:Z,_xlfn.XLOOKUP($L748,#REF!,#REF!, ""), 0)</f>
        <v>#REF!</v>
      </c>
      <c r="AK748" s="1" t="e">
        <f>_xlfn.XLOOKUP($L748,Pos!$A:$A,Pos!AA:AA,_xlfn.XLOOKUP($L748,#REF!,#REF!, ""), 0)</f>
        <v>#REF!</v>
      </c>
      <c r="AL748" s="1" t="e">
        <f>_xlfn.XLOOKUP($L748,Pos!$A:$A,Pos!AB:AB,_xlfn.XLOOKUP($L748,#REF!,#REF!, ""), 0)</f>
        <v>#REF!</v>
      </c>
      <c r="AM748" s="1" t="e">
        <f>_xlfn.XLOOKUP($L748,Pos!$A:$A,Pos!AC:AC,_xlfn.XLOOKUP($L748,#REF!,#REF!, ""), 0)</f>
        <v>#REF!</v>
      </c>
      <c r="AN748" s="1" t="e">
        <f>_xlfn.XLOOKUP($L748,Pos!$A:$A,Pos!AD:AD,_xlfn.XLOOKUP($L748,#REF!,#REF!, ""), 0)</f>
        <v>#REF!</v>
      </c>
      <c r="AO748" s="1" t="e">
        <f>_xlfn.XLOOKUP($L748,Pos!$A:$A,Pos!AE:AE,_xlfn.XLOOKUP($L748,#REF!,#REF!, ""), 0)</f>
        <v>#REF!</v>
      </c>
      <c r="AP748" s="1" t="e">
        <f>_xlfn.XLOOKUP($L748,Pos!$A:$A,Pos!AF:AF,_xlfn.XLOOKUP($L748,#REF!,#REF!, ""), 0)</f>
        <v>#REF!</v>
      </c>
      <c r="AQ748" s="1" t="e">
        <f>_xlfn.XLOOKUP($L748,Pos!$A:$A,Pos!AG:AG,_xlfn.XLOOKUP($L748,#REF!,#REF!, ""), 0)</f>
        <v>#REF!</v>
      </c>
      <c r="AR748" s="1" t="e">
        <f>_xlfn.XLOOKUP($L748,Pos!$A:$A,Pos!AH:AH,_xlfn.XLOOKUP($L748,#REF!,#REF!, ""), 0)</f>
        <v>#REF!</v>
      </c>
      <c r="AS748" s="1" t="e">
        <f>_xlfn.XLOOKUP($L748,Pos!$A:$A,Pos!AI:AI,_xlfn.XLOOKUP($L748,#REF!,#REF!, ""), 0)</f>
        <v>#REF!</v>
      </c>
      <c r="AT748" s="1" t="e">
        <f>_xlfn.XLOOKUP($L748,Pos!$A:$A,Pos!AJ:AJ,_xlfn.XLOOKUP($L748,#REF!,#REF!, ""), 0)</f>
        <v>#REF!</v>
      </c>
      <c r="AU748" s="1" t="e">
        <f>_xlfn.XLOOKUP($L748,Pos!$A:$A,Pos!AK:AK,_xlfn.XLOOKUP($L748,#REF!,#REF!, ""), 0)</f>
        <v>#REF!</v>
      </c>
      <c r="AV748" s="1" t="e">
        <f>_xlfn.XLOOKUP($L748,Pos!$A:$A,Pos!AL:AL,_xlfn.XLOOKUP($L748,#REF!,#REF!, ""), 0)</f>
        <v>#REF!</v>
      </c>
      <c r="AW748" s="1" t="e">
        <f>_xlfn.XLOOKUP($L748,Pos!$A:$A,Pos!AM:AM,_xlfn.XLOOKUP($L748,#REF!,#REF!, ""), 0)</f>
        <v>#REF!</v>
      </c>
      <c r="AX748" s="1" t="e">
        <f>_xlfn.XLOOKUP($L748,Pos!$A:$A,Pos!AN:AN,_xlfn.XLOOKUP($L748,#REF!,#REF!, ""), 0)</f>
        <v>#REF!</v>
      </c>
      <c r="AY748" s="1" t="e">
        <f>_xlfn.XLOOKUP($L748,Pos!$A:$A,Pos!AO:AO,_xlfn.XLOOKUP($L748,#REF!,#REF!, ""), 0)</f>
        <v>#REF!</v>
      </c>
      <c r="AZ748" s="7" t="str">
        <f t="shared" si="210"/>
        <v>OUT</v>
      </c>
      <c r="BA748" s="1">
        <f>IF(OR(_xlfn.XLOOKUP(L748,Pos!B:B,Pos!L:L,FALSE)="ESG Reason",_xlfn.XLOOKUP(L748,Pos!B:B,Pos!L:L,FALSE)="Blacklisted"),1,0)</f>
        <v>0</v>
      </c>
      <c r="BC748" s="11">
        <v>1.9841977164198059E-10</v>
      </c>
      <c r="BD748" s="11">
        <f>_xlfn.XLOOKUP($L748,Pos!$B:$B,Pos!H:H,0, 0)</f>
        <v>0</v>
      </c>
      <c r="BE748" s="11">
        <f>_xlfn.XLOOKUP($L748,Pos!$B:$B,Pos!I:I,0, 0)</f>
        <v>2.5551073492942772E-4</v>
      </c>
      <c r="BF748" s="18">
        <f t="shared" si="211"/>
        <v>2.5551073492942772E-4</v>
      </c>
      <c r="BG748" s="1">
        <f t="shared" si="212"/>
        <v>1</v>
      </c>
      <c r="BH748" s="1">
        <f t="shared" si="213"/>
        <v>35</v>
      </c>
      <c r="BI748" s="18">
        <f t="shared" si="214"/>
        <v>1.9841977164198059E-10</v>
      </c>
      <c r="BJ748" s="3">
        <f t="shared" si="215"/>
        <v>0</v>
      </c>
      <c r="BK748" s="18">
        <f t="shared" si="216"/>
        <v>0</v>
      </c>
    </row>
    <row r="749" spans="3:63" x14ac:dyDescent="0.25">
      <c r="C749" s="3"/>
      <c r="D749" s="3"/>
      <c r="E749" s="3"/>
      <c r="F749" s="3"/>
      <c r="G749" s="51" t="s">
        <v>702</v>
      </c>
      <c r="H749" s="8" t="str">
        <f t="shared" si="206"/>
        <v>0%West Europe</v>
      </c>
      <c r="I749" s="11" cm="1">
        <f t="array" ref="I749">IF(
   AZ749 = "OUT", 0,IF(
   BD749 &gt;= LARGE(IF(ISNUMBER(BD:BD), BD:BD), 3),
   BE749 - 0.001,
   IF(BE749 &gt;=VLOOKUP(P749,mapping!$A:$B,2,FALSE), BE749,VLOOKUP(P749,mapping!$A$2:$B$8,2,FALSE))
))</f>
        <v>0</v>
      </c>
      <c r="J749" s="11" cm="1">
        <f t="array" ref="J749">IF(
    AZ749="OUT",0,IF(IF(
                      BD749&gt;=LARGE(IF(ISNUMBER(BD:BD),BD:BD),3),
                      BE749+0.001,
                      VLOOKUP(H749,mapping!$D:$E,2,FALSE)
                      )&gt;I749,
                   IF(
                      BD749&gt;=LARGE(IF(ISNUMBER(BD:BD),BD:BD),3),
                      BE749+0.001,
                      VLOOKUP(H749,mapping!$D:$E,2,FALSE)
                      ),
                   I749+0.002))</f>
        <v>0</v>
      </c>
      <c r="K749" s="8">
        <f t="shared" si="207"/>
        <v>2.5539811781281701E-4</v>
      </c>
      <c r="L749" s="1" t="str">
        <f>Pos!B250</f>
        <v>DK0010272202</v>
      </c>
      <c r="M749" s="1" t="str">
        <f>_xlfn.XLOOKUP($L749,Pos!B:B,Pos!D:D,, 0)</f>
        <v>Genmab A/S</v>
      </c>
      <c r="N749" s="1" t="str">
        <f>_xlfn.XLOOKUP($L749,Pos!B:B,Pos!E:E,, 0)</f>
        <v>Health Care</v>
      </c>
      <c r="O749" s="1" t="str">
        <f t="shared" si="208"/>
        <v>Health Care_West Europe</v>
      </c>
      <c r="P749" s="1" t="str">
        <f>_xlfn.XLOOKUP($L749,Pos!B:B,Pos!F:F,, 0)</f>
        <v>West Europe</v>
      </c>
      <c r="Q749" s="1">
        <v>0</v>
      </c>
      <c r="R749" s="9">
        <f>_xlfn.XLOOKUP($L749,Pos!$B:$B,Pos!N:N,0, 0)</f>
        <v>0</v>
      </c>
      <c r="S749" s="9">
        <f>_xlfn.XLOOKUP($L749,Pos!$B:$B,Pos!O:O,0, 0)</f>
        <v>5.3849999999999998</v>
      </c>
      <c r="T749" s="9">
        <f>_xlfn.XLOOKUP($L749,Pos!$B:$B,Pos!P:P,0, 0)</f>
        <v>8.35</v>
      </c>
      <c r="U749" s="9">
        <f>_xlfn.XLOOKUP($L749,Pos!$B:$B,Pos!Q:Q,0, 0)</f>
        <v>6.4</v>
      </c>
      <c r="V749" s="9">
        <f>_xlfn.XLOOKUP($L749,Pos!$B:$B,Pos!R:R,0, 0)</f>
        <v>1.4666669999999999</v>
      </c>
      <c r="W749" s="9">
        <f>_xlfn.XLOOKUP($L749,Pos!$B:$B,Pos!S:S,0, 0)</f>
        <v>6.5049999999999999</v>
      </c>
      <c r="X749" s="9" t="str">
        <f>_xlfn.XLOOKUP($L749,Pos!$B:$B,Pos!J:J,0, 0)</f>
        <v>Outperform</v>
      </c>
      <c r="Y749" s="1">
        <v>0</v>
      </c>
      <c r="Z749" s="1">
        <v>0</v>
      </c>
      <c r="AA749" s="1">
        <f t="shared" si="209"/>
        <v>0</v>
      </c>
      <c r="AB749" s="9">
        <f>_xlfn.XLOOKUP(L749,Pos!B:B,Pos!K:K,-1,0)</f>
        <v>1.0810810810810809</v>
      </c>
      <c r="AC749" s="1" t="e">
        <f>_xlfn.XLOOKUP($L749,Pos!$A:$A,Pos!S:S,_xlfn.XLOOKUP($L749,#REF!,#REF!, ""), 0)</f>
        <v>#REF!</v>
      </c>
      <c r="AD749" s="1" t="e">
        <f>_xlfn.XLOOKUP($L749,Pos!$A:$A,Pos!T:T,_xlfn.XLOOKUP($L749,#REF!,#REF!, ""), 0)</f>
        <v>#REF!</v>
      </c>
      <c r="AE749" s="1" t="e">
        <f>_xlfn.XLOOKUP($L749,Pos!$A:$A,Pos!U:U,_xlfn.XLOOKUP($L749,#REF!,#REF!, ""), 0)</f>
        <v>#REF!</v>
      </c>
      <c r="AF749" s="1" t="e">
        <f>_xlfn.XLOOKUP($L749,Pos!$A:$A,Pos!V:V,_xlfn.XLOOKUP($L749,#REF!,#REF!, ""), 0)</f>
        <v>#REF!</v>
      </c>
      <c r="AG749" s="1" t="e">
        <f>_xlfn.XLOOKUP($L749,Pos!$A:$A,Pos!W:W,_xlfn.XLOOKUP($L749,#REF!,#REF!, ""), 0)</f>
        <v>#REF!</v>
      </c>
      <c r="AH749" s="1" t="e">
        <f>_xlfn.XLOOKUP($L749,Pos!$A:$A,Pos!X:X,_xlfn.XLOOKUP($L749,#REF!,#REF!, ""), 0)</f>
        <v>#REF!</v>
      </c>
      <c r="AI749" s="1" t="e">
        <f>_xlfn.XLOOKUP($L749,Pos!$A:$A,Pos!Y:Y,_xlfn.XLOOKUP($L749,#REF!,#REF!, ""), 0)</f>
        <v>#REF!</v>
      </c>
      <c r="AJ749" s="1" t="e">
        <f>_xlfn.XLOOKUP($L749,Pos!$A:$A,Pos!Z:Z,_xlfn.XLOOKUP($L749,#REF!,#REF!, ""), 0)</f>
        <v>#REF!</v>
      </c>
      <c r="AK749" s="1" t="e">
        <f>_xlfn.XLOOKUP($L749,Pos!$A:$A,Pos!AA:AA,_xlfn.XLOOKUP($L749,#REF!,#REF!, ""), 0)</f>
        <v>#REF!</v>
      </c>
      <c r="AL749" s="1" t="e">
        <f>_xlfn.XLOOKUP($L749,Pos!$A:$A,Pos!AB:AB,_xlfn.XLOOKUP($L749,#REF!,#REF!, ""), 0)</f>
        <v>#REF!</v>
      </c>
      <c r="AM749" s="1" t="e">
        <f>_xlfn.XLOOKUP($L749,Pos!$A:$A,Pos!AC:AC,_xlfn.XLOOKUP($L749,#REF!,#REF!, ""), 0)</f>
        <v>#REF!</v>
      </c>
      <c r="AN749" s="1" t="e">
        <f>_xlfn.XLOOKUP($L749,Pos!$A:$A,Pos!AD:AD,_xlfn.XLOOKUP($L749,#REF!,#REF!, ""), 0)</f>
        <v>#REF!</v>
      </c>
      <c r="AO749" s="1" t="e">
        <f>_xlfn.XLOOKUP($L749,Pos!$A:$A,Pos!AE:AE,_xlfn.XLOOKUP($L749,#REF!,#REF!, ""), 0)</f>
        <v>#REF!</v>
      </c>
      <c r="AP749" s="1" t="e">
        <f>_xlfn.XLOOKUP($L749,Pos!$A:$A,Pos!AF:AF,_xlfn.XLOOKUP($L749,#REF!,#REF!, ""), 0)</f>
        <v>#REF!</v>
      </c>
      <c r="AQ749" s="1" t="e">
        <f>_xlfn.XLOOKUP($L749,Pos!$A:$A,Pos!AG:AG,_xlfn.XLOOKUP($L749,#REF!,#REF!, ""), 0)</f>
        <v>#REF!</v>
      </c>
      <c r="AR749" s="1" t="e">
        <f>_xlfn.XLOOKUP($L749,Pos!$A:$A,Pos!AH:AH,_xlfn.XLOOKUP($L749,#REF!,#REF!, ""), 0)</f>
        <v>#REF!</v>
      </c>
      <c r="AS749" s="1" t="e">
        <f>_xlfn.XLOOKUP($L749,Pos!$A:$A,Pos!AI:AI,_xlfn.XLOOKUP($L749,#REF!,#REF!, ""), 0)</f>
        <v>#REF!</v>
      </c>
      <c r="AT749" s="1" t="e">
        <f>_xlfn.XLOOKUP($L749,Pos!$A:$A,Pos!AJ:AJ,_xlfn.XLOOKUP($L749,#REF!,#REF!, ""), 0)</f>
        <v>#REF!</v>
      </c>
      <c r="AU749" s="1" t="e">
        <f>_xlfn.XLOOKUP($L749,Pos!$A:$A,Pos!AK:AK,_xlfn.XLOOKUP($L749,#REF!,#REF!, ""), 0)</f>
        <v>#REF!</v>
      </c>
      <c r="AV749" s="1" t="e">
        <f>_xlfn.XLOOKUP($L749,Pos!$A:$A,Pos!AL:AL,_xlfn.XLOOKUP($L749,#REF!,#REF!, ""), 0)</f>
        <v>#REF!</v>
      </c>
      <c r="AW749" s="1" t="e">
        <f>_xlfn.XLOOKUP($L749,Pos!$A:$A,Pos!AM:AM,_xlfn.XLOOKUP($L749,#REF!,#REF!, ""), 0)</f>
        <v>#REF!</v>
      </c>
      <c r="AX749" s="1" t="e">
        <f>_xlfn.XLOOKUP($L749,Pos!$A:$A,Pos!AN:AN,_xlfn.XLOOKUP($L749,#REF!,#REF!, ""), 0)</f>
        <v>#REF!</v>
      </c>
      <c r="AY749" s="1" t="e">
        <f>_xlfn.XLOOKUP($L749,Pos!$A:$A,Pos!AO:AO,_xlfn.XLOOKUP($L749,#REF!,#REF!, ""), 0)</f>
        <v>#REF!</v>
      </c>
      <c r="AZ749" s="7" t="str">
        <f t="shared" si="210"/>
        <v>OUT</v>
      </c>
      <c r="BA749" s="1">
        <f>IF(OR(_xlfn.XLOOKUP(L749,Pos!B:B,Pos!L:L,FALSE)="ESG Reason",_xlfn.XLOOKUP(L749,Pos!B:B,Pos!L:L,FALSE)="Blacklisted"),1,0)</f>
        <v>1</v>
      </c>
      <c r="BC749" s="11">
        <v>8.6140575269855101E-11</v>
      </c>
      <c r="BD749" s="11">
        <f>_xlfn.XLOOKUP($L749,Pos!$B:$B,Pos!H:H,0, 0)</f>
        <v>0</v>
      </c>
      <c r="BE749" s="11">
        <f>_xlfn.XLOOKUP($L749,Pos!$B:$B,Pos!I:I,0, 0)</f>
        <v>2.5539811781281701E-4</v>
      </c>
      <c r="BF749" s="18">
        <f t="shared" si="211"/>
        <v>2.5539811781281701E-4</v>
      </c>
      <c r="BG749" s="1">
        <f t="shared" si="212"/>
        <v>2</v>
      </c>
      <c r="BH749" s="1">
        <f t="shared" si="213"/>
        <v>9</v>
      </c>
      <c r="BI749" s="18">
        <f t="shared" si="214"/>
        <v>8.6140575269855101E-11</v>
      </c>
      <c r="BJ749" s="3">
        <f t="shared" si="215"/>
        <v>0</v>
      </c>
      <c r="BK749" s="18">
        <f t="shared" si="216"/>
        <v>0</v>
      </c>
    </row>
    <row r="750" spans="3:63" x14ac:dyDescent="0.25">
      <c r="C750" s="3"/>
      <c r="D750" s="3"/>
      <c r="E750" s="3"/>
      <c r="F750" s="3"/>
      <c r="G750" s="51" t="s">
        <v>710</v>
      </c>
      <c r="H750" s="8" t="str">
        <f t="shared" si="206"/>
        <v>0%Others</v>
      </c>
      <c r="I750" s="11" cm="1">
        <f t="array" ref="I750">IF(
   AZ750 = "OUT", 0,IF(
   BD750 &gt;= LARGE(IF(ISNUMBER(BD:BD), BD:BD), 3),
   BE750 - 0.001,
   IF(BE750 &gt;=VLOOKUP(P750,mapping!$A:$B,2,FALSE), BE750,VLOOKUP(P750,mapping!$A$2:$B$8,2,FALSE))
))</f>
        <v>0</v>
      </c>
      <c r="J750" s="11" cm="1">
        <f t="array" ref="J750">IF(
    AZ750="OUT",0,IF(IF(
                      BD750&gt;=LARGE(IF(ISNUMBER(BD:BD),BD:BD),3),
                      BE750+0.001,
                      VLOOKUP(H750,mapping!$D:$E,2,FALSE)
                      )&gt;I750,
                   IF(
                      BD750&gt;=LARGE(IF(ISNUMBER(BD:BD),BD:BD),3),
                      BE750+0.001,
                      VLOOKUP(H750,mapping!$D:$E,2,FALSE)
                      ),
                   I750+0.002))</f>
        <v>0</v>
      </c>
      <c r="K750" s="8">
        <f t="shared" si="207"/>
        <v>2.5488343958717002E-4</v>
      </c>
      <c r="L750" s="1" t="str">
        <f>Pos!B591</f>
        <v>JP3500610005</v>
      </c>
      <c r="M750" s="1" t="str">
        <f>_xlfn.XLOOKUP($L750,Pos!B:B,Pos!D:D,, 0)</f>
        <v>Resona Holdings, Inc.</v>
      </c>
      <c r="N750" s="1" t="str">
        <f>_xlfn.XLOOKUP($L750,Pos!B:B,Pos!E:E,, 0)</f>
        <v>Banks</v>
      </c>
      <c r="O750" s="1" t="str">
        <f t="shared" si="208"/>
        <v>Banks_Others</v>
      </c>
      <c r="P750" s="1" t="str">
        <f>_xlfn.XLOOKUP($L750,Pos!B:B,Pos!F:F,, 0)</f>
        <v>Others</v>
      </c>
      <c r="Q750" s="1">
        <v>0</v>
      </c>
      <c r="R750" s="9">
        <f>_xlfn.XLOOKUP($L750,Pos!$B:$B,Pos!N:N,0, 0)</f>
        <v>3.47</v>
      </c>
      <c r="S750" s="9">
        <f>_xlfn.XLOOKUP($L750,Pos!$B:$B,Pos!O:O,0, 0)</f>
        <v>4.5575000000000001</v>
      </c>
      <c r="T750" s="9">
        <f>_xlfn.XLOOKUP($L750,Pos!$B:$B,Pos!P:P,0, 0)</f>
        <v>3.6</v>
      </c>
      <c r="U750" s="9">
        <f>_xlfn.XLOOKUP($L750,Pos!$B:$B,Pos!Q:Q,0, 0)</f>
        <v>5.5</v>
      </c>
      <c r="V750" s="9">
        <f>_xlfn.XLOOKUP($L750,Pos!$B:$B,Pos!R:R,0, 0)</f>
        <v>3.1333329999999999</v>
      </c>
      <c r="W750" s="9">
        <f>_xlfn.XLOOKUP($L750,Pos!$B:$B,Pos!S:S,0, 0)</f>
        <v>6.5250009999999996</v>
      </c>
      <c r="X750" s="9" t="str">
        <f>_xlfn.XLOOKUP($L750,Pos!$B:$B,Pos!J:J,0, 0)</f>
        <v>Hold</v>
      </c>
      <c r="Y750" s="1">
        <v>0</v>
      </c>
      <c r="Z750" s="1">
        <v>0</v>
      </c>
      <c r="AA750" s="1">
        <f t="shared" si="209"/>
        <v>0</v>
      </c>
      <c r="AB750" s="9">
        <f>_xlfn.XLOOKUP(L750,Pos!B:B,Pos!K:K,-1,0)</f>
        <v>0.83333333333333326</v>
      </c>
      <c r="AC750" s="1" t="e">
        <f>_xlfn.XLOOKUP($L750,Pos!$A:$A,Pos!S:S,_xlfn.XLOOKUP($L750,#REF!,#REF!, ""), 0)</f>
        <v>#REF!</v>
      </c>
      <c r="AD750" s="1" t="e">
        <f>_xlfn.XLOOKUP($L750,Pos!$A:$A,Pos!T:T,_xlfn.XLOOKUP($L750,#REF!,#REF!, ""), 0)</f>
        <v>#REF!</v>
      </c>
      <c r="AE750" s="1" t="e">
        <f>_xlfn.XLOOKUP($L750,Pos!$A:$A,Pos!U:U,_xlfn.XLOOKUP($L750,#REF!,#REF!, ""), 0)</f>
        <v>#REF!</v>
      </c>
      <c r="AF750" s="1" t="e">
        <f>_xlfn.XLOOKUP($L750,Pos!$A:$A,Pos!V:V,_xlfn.XLOOKUP($L750,#REF!,#REF!, ""), 0)</f>
        <v>#REF!</v>
      </c>
      <c r="AG750" s="1" t="e">
        <f>_xlfn.XLOOKUP($L750,Pos!$A:$A,Pos!W:W,_xlfn.XLOOKUP($L750,#REF!,#REF!, ""), 0)</f>
        <v>#REF!</v>
      </c>
      <c r="AH750" s="1" t="e">
        <f>_xlfn.XLOOKUP($L750,Pos!$A:$A,Pos!X:X,_xlfn.XLOOKUP($L750,#REF!,#REF!, ""), 0)</f>
        <v>#REF!</v>
      </c>
      <c r="AI750" s="1" t="e">
        <f>_xlfn.XLOOKUP($L750,Pos!$A:$A,Pos!Y:Y,_xlfn.XLOOKUP($L750,#REF!,#REF!, ""), 0)</f>
        <v>#REF!</v>
      </c>
      <c r="AJ750" s="1" t="e">
        <f>_xlfn.XLOOKUP($L750,Pos!$A:$A,Pos!Z:Z,_xlfn.XLOOKUP($L750,#REF!,#REF!, ""), 0)</f>
        <v>#REF!</v>
      </c>
      <c r="AK750" s="1" t="e">
        <f>_xlfn.XLOOKUP($L750,Pos!$A:$A,Pos!AA:AA,_xlfn.XLOOKUP($L750,#REF!,#REF!, ""), 0)</f>
        <v>#REF!</v>
      </c>
      <c r="AL750" s="1" t="e">
        <f>_xlfn.XLOOKUP($L750,Pos!$A:$A,Pos!AB:AB,_xlfn.XLOOKUP($L750,#REF!,#REF!, ""), 0)</f>
        <v>#REF!</v>
      </c>
      <c r="AM750" s="1" t="e">
        <f>_xlfn.XLOOKUP($L750,Pos!$A:$A,Pos!AC:AC,_xlfn.XLOOKUP($L750,#REF!,#REF!, ""), 0)</f>
        <v>#REF!</v>
      </c>
      <c r="AN750" s="1" t="e">
        <f>_xlfn.XLOOKUP($L750,Pos!$A:$A,Pos!AD:AD,_xlfn.XLOOKUP($L750,#REF!,#REF!, ""), 0)</f>
        <v>#REF!</v>
      </c>
      <c r="AO750" s="1" t="e">
        <f>_xlfn.XLOOKUP($L750,Pos!$A:$A,Pos!AE:AE,_xlfn.XLOOKUP($L750,#REF!,#REF!, ""), 0)</f>
        <v>#REF!</v>
      </c>
      <c r="AP750" s="1" t="e">
        <f>_xlfn.XLOOKUP($L750,Pos!$A:$A,Pos!AF:AF,_xlfn.XLOOKUP($L750,#REF!,#REF!, ""), 0)</f>
        <v>#REF!</v>
      </c>
      <c r="AQ750" s="1" t="e">
        <f>_xlfn.XLOOKUP($L750,Pos!$A:$A,Pos!AG:AG,_xlfn.XLOOKUP($L750,#REF!,#REF!, ""), 0)</f>
        <v>#REF!</v>
      </c>
      <c r="AR750" s="1" t="e">
        <f>_xlfn.XLOOKUP($L750,Pos!$A:$A,Pos!AH:AH,_xlfn.XLOOKUP($L750,#REF!,#REF!, ""), 0)</f>
        <v>#REF!</v>
      </c>
      <c r="AS750" s="1" t="e">
        <f>_xlfn.XLOOKUP($L750,Pos!$A:$A,Pos!AI:AI,_xlfn.XLOOKUP($L750,#REF!,#REF!, ""), 0)</f>
        <v>#REF!</v>
      </c>
      <c r="AT750" s="1" t="e">
        <f>_xlfn.XLOOKUP($L750,Pos!$A:$A,Pos!AJ:AJ,_xlfn.XLOOKUP($L750,#REF!,#REF!, ""), 0)</f>
        <v>#REF!</v>
      </c>
      <c r="AU750" s="1" t="e">
        <f>_xlfn.XLOOKUP($L750,Pos!$A:$A,Pos!AK:AK,_xlfn.XLOOKUP($L750,#REF!,#REF!, ""), 0)</f>
        <v>#REF!</v>
      </c>
      <c r="AV750" s="1" t="e">
        <f>_xlfn.XLOOKUP($L750,Pos!$A:$A,Pos!AL:AL,_xlfn.XLOOKUP($L750,#REF!,#REF!, ""), 0)</f>
        <v>#REF!</v>
      </c>
      <c r="AW750" s="1" t="e">
        <f>_xlfn.XLOOKUP($L750,Pos!$A:$A,Pos!AM:AM,_xlfn.XLOOKUP($L750,#REF!,#REF!, ""), 0)</f>
        <v>#REF!</v>
      </c>
      <c r="AX750" s="1" t="e">
        <f>_xlfn.XLOOKUP($L750,Pos!$A:$A,Pos!AN:AN,_xlfn.XLOOKUP($L750,#REF!,#REF!, ""), 0)</f>
        <v>#REF!</v>
      </c>
      <c r="AY750" s="1" t="e">
        <f>_xlfn.XLOOKUP($L750,Pos!$A:$A,Pos!AO:AO,_xlfn.XLOOKUP($L750,#REF!,#REF!, ""), 0)</f>
        <v>#REF!</v>
      </c>
      <c r="AZ750" s="7" t="str">
        <f t="shared" si="210"/>
        <v>OUT</v>
      </c>
      <c r="BA750" s="1">
        <f>IF(OR(_xlfn.XLOOKUP(L750,Pos!B:B,Pos!L:L,FALSE)="ESG Reason",_xlfn.XLOOKUP(L750,Pos!B:B,Pos!L:L,FALSE)="Blacklisted"),1,0)</f>
        <v>0</v>
      </c>
      <c r="BC750" s="11">
        <v>1.3221080800123819E-10</v>
      </c>
      <c r="BD750" s="11">
        <f>_xlfn.XLOOKUP($L750,Pos!$B:$B,Pos!H:H,0, 0)</f>
        <v>0</v>
      </c>
      <c r="BE750" s="11">
        <f>_xlfn.XLOOKUP($L750,Pos!$B:$B,Pos!I:I,0, 0)</f>
        <v>2.5488343958717002E-4</v>
      </c>
      <c r="BF750" s="18">
        <f t="shared" si="211"/>
        <v>2.5488343958717002E-4</v>
      </c>
      <c r="BG750" s="1">
        <f t="shared" si="212"/>
        <v>3</v>
      </c>
      <c r="BH750" s="1">
        <f t="shared" si="213"/>
        <v>40</v>
      </c>
      <c r="BI750" s="18">
        <f t="shared" si="214"/>
        <v>1.3221080800123819E-10</v>
      </c>
      <c r="BJ750" s="3">
        <f t="shared" si="215"/>
        <v>0</v>
      </c>
      <c r="BK750" s="18">
        <f t="shared" si="216"/>
        <v>0</v>
      </c>
    </row>
    <row r="751" spans="3:63" x14ac:dyDescent="0.25">
      <c r="C751" s="3"/>
      <c r="D751" s="3"/>
      <c r="E751" s="3"/>
      <c r="F751" s="3"/>
      <c r="G751" s="51" t="s">
        <v>697</v>
      </c>
      <c r="H751" s="8" t="str">
        <f t="shared" si="206"/>
        <v>0%North America</v>
      </c>
      <c r="I751" s="11" cm="1">
        <f t="array" ref="I751">IF(
   AZ751 = "OUT", 0,IF(
   BD751 &gt;= LARGE(IF(ISNUMBER(BD:BD), BD:BD), 3),
   BE751 - 0.001,
   IF(BE751 &gt;=VLOOKUP(P751,mapping!$A:$B,2,FALSE), BE751,VLOOKUP(P751,mapping!$A$2:$B$8,2,FALSE))
))</f>
        <v>0</v>
      </c>
      <c r="J751" s="11" cm="1">
        <f t="array" ref="J751">IF(
    AZ751="OUT",0,IF(IF(
                      BD751&gt;=LARGE(IF(ISNUMBER(BD:BD),BD:BD),3),
                      BE751+0.001,
                      VLOOKUP(H751,mapping!$D:$E,2,FALSE)
                      )&gt;I751,
                   IF(
                      BD751&gt;=LARGE(IF(ISNUMBER(BD:BD),BD:BD),3),
                      BE751+0.001,
                      VLOOKUP(H751,mapping!$D:$E,2,FALSE)
                      ),
                   I751+0.002))</f>
        <v>0</v>
      </c>
      <c r="K751" s="8">
        <f t="shared" si="207"/>
        <v>2.545389872340552E-4</v>
      </c>
      <c r="L751" s="1" t="str">
        <f>Pos!B1086</f>
        <v>US5178341070</v>
      </c>
      <c r="M751" s="1" t="str">
        <f>_xlfn.XLOOKUP($L751,Pos!B:B,Pos!D:D,, 0)</f>
        <v>Las Vegas Sands Corp.</v>
      </c>
      <c r="N751" s="1" t="str">
        <f>_xlfn.XLOOKUP($L751,Pos!B:B,Pos!E:E,, 0)</f>
        <v>Travel &amp; Leisure</v>
      </c>
      <c r="O751" s="1" t="str">
        <f t="shared" si="208"/>
        <v>Travel &amp; Leisure_North America</v>
      </c>
      <c r="P751" s="1" t="str">
        <f>_xlfn.XLOOKUP($L751,Pos!B:B,Pos!F:F,, 0)</f>
        <v>North America</v>
      </c>
      <c r="Q751" s="1">
        <v>0</v>
      </c>
      <c r="R751" s="9">
        <f>_xlfn.XLOOKUP($L751,Pos!$B:$B,Pos!N:N,0, 0)</f>
        <v>6.61</v>
      </c>
      <c r="S751" s="9">
        <f>_xlfn.XLOOKUP($L751,Pos!$B:$B,Pos!O:O,0, 0)</f>
        <v>4.1109999999999998</v>
      </c>
      <c r="T751" s="9">
        <f>_xlfn.XLOOKUP($L751,Pos!$B:$B,Pos!P:P,0, 0)</f>
        <v>5.4749999999999996</v>
      </c>
      <c r="U751" s="9">
        <f>_xlfn.XLOOKUP($L751,Pos!$B:$B,Pos!Q:Q,0, 0)</f>
        <v>8.5</v>
      </c>
      <c r="V751" s="9">
        <f>_xlfn.XLOOKUP($L751,Pos!$B:$B,Pos!R:R,0, 0)</f>
        <v>1.7</v>
      </c>
      <c r="W751" s="9">
        <f>_xlfn.XLOOKUP($L751,Pos!$B:$B,Pos!S:S,0, 0)</f>
        <v>8.1150000000000002</v>
      </c>
      <c r="X751" s="9" t="str">
        <f>_xlfn.XLOOKUP($L751,Pos!$B:$B,Pos!J:J,0, 0)</f>
        <v>Outperform</v>
      </c>
      <c r="Y751" s="1">
        <v>0</v>
      </c>
      <c r="Z751" s="1">
        <v>0</v>
      </c>
      <c r="AA751" s="1">
        <f t="shared" si="209"/>
        <v>0</v>
      </c>
      <c r="AB751" s="9">
        <f>_xlfn.XLOOKUP(L751,Pos!B:B,Pos!K:K,-1,0)</f>
        <v>6.5</v>
      </c>
      <c r="AC751" s="1" t="e">
        <f>_xlfn.XLOOKUP($L751,Pos!$A:$A,Pos!S:S,_xlfn.XLOOKUP($L751,#REF!,#REF!, ""), 0)</f>
        <v>#REF!</v>
      </c>
      <c r="AD751" s="1" t="e">
        <f>_xlfn.XLOOKUP($L751,Pos!$A:$A,Pos!T:T,_xlfn.XLOOKUP($L751,#REF!,#REF!, ""), 0)</f>
        <v>#REF!</v>
      </c>
      <c r="AE751" s="1" t="e">
        <f>_xlfn.XLOOKUP($L751,Pos!$A:$A,Pos!U:U,_xlfn.XLOOKUP($L751,#REF!,#REF!, ""), 0)</f>
        <v>#REF!</v>
      </c>
      <c r="AF751" s="1" t="e">
        <f>_xlfn.XLOOKUP($L751,Pos!$A:$A,Pos!V:V,_xlfn.XLOOKUP($L751,#REF!,#REF!, ""), 0)</f>
        <v>#REF!</v>
      </c>
      <c r="AG751" s="1" t="e">
        <f>_xlfn.XLOOKUP($L751,Pos!$A:$A,Pos!W:W,_xlfn.XLOOKUP($L751,#REF!,#REF!, ""), 0)</f>
        <v>#REF!</v>
      </c>
      <c r="AH751" s="1" t="e">
        <f>_xlfn.XLOOKUP($L751,Pos!$A:$A,Pos!X:X,_xlfn.XLOOKUP($L751,#REF!,#REF!, ""), 0)</f>
        <v>#REF!</v>
      </c>
      <c r="AI751" s="1" t="e">
        <f>_xlfn.XLOOKUP($L751,Pos!$A:$A,Pos!Y:Y,_xlfn.XLOOKUP($L751,#REF!,#REF!, ""), 0)</f>
        <v>#REF!</v>
      </c>
      <c r="AJ751" s="1" t="e">
        <f>_xlfn.XLOOKUP($L751,Pos!$A:$A,Pos!Z:Z,_xlfn.XLOOKUP($L751,#REF!,#REF!, ""), 0)</f>
        <v>#REF!</v>
      </c>
      <c r="AK751" s="1" t="e">
        <f>_xlfn.XLOOKUP($L751,Pos!$A:$A,Pos!AA:AA,_xlfn.XLOOKUP($L751,#REF!,#REF!, ""), 0)</f>
        <v>#REF!</v>
      </c>
      <c r="AL751" s="1" t="e">
        <f>_xlfn.XLOOKUP($L751,Pos!$A:$A,Pos!AB:AB,_xlfn.XLOOKUP($L751,#REF!,#REF!, ""), 0)</f>
        <v>#REF!</v>
      </c>
      <c r="AM751" s="1" t="e">
        <f>_xlfn.XLOOKUP($L751,Pos!$A:$A,Pos!AC:AC,_xlfn.XLOOKUP($L751,#REF!,#REF!, ""), 0)</f>
        <v>#REF!</v>
      </c>
      <c r="AN751" s="1" t="e">
        <f>_xlfn.XLOOKUP($L751,Pos!$A:$A,Pos!AD:AD,_xlfn.XLOOKUP($L751,#REF!,#REF!, ""), 0)</f>
        <v>#REF!</v>
      </c>
      <c r="AO751" s="1" t="e">
        <f>_xlfn.XLOOKUP($L751,Pos!$A:$A,Pos!AE:AE,_xlfn.XLOOKUP($L751,#REF!,#REF!, ""), 0)</f>
        <v>#REF!</v>
      </c>
      <c r="AP751" s="1" t="e">
        <f>_xlfn.XLOOKUP($L751,Pos!$A:$A,Pos!AF:AF,_xlfn.XLOOKUP($L751,#REF!,#REF!, ""), 0)</f>
        <v>#REF!</v>
      </c>
      <c r="AQ751" s="1" t="e">
        <f>_xlfn.XLOOKUP($L751,Pos!$A:$A,Pos!AG:AG,_xlfn.XLOOKUP($L751,#REF!,#REF!, ""), 0)</f>
        <v>#REF!</v>
      </c>
      <c r="AR751" s="1" t="e">
        <f>_xlfn.XLOOKUP($L751,Pos!$A:$A,Pos!AH:AH,_xlfn.XLOOKUP($L751,#REF!,#REF!, ""), 0)</f>
        <v>#REF!</v>
      </c>
      <c r="AS751" s="1" t="e">
        <f>_xlfn.XLOOKUP($L751,Pos!$A:$A,Pos!AI:AI,_xlfn.XLOOKUP($L751,#REF!,#REF!, ""), 0)</f>
        <v>#REF!</v>
      </c>
      <c r="AT751" s="1" t="e">
        <f>_xlfn.XLOOKUP($L751,Pos!$A:$A,Pos!AJ:AJ,_xlfn.XLOOKUP($L751,#REF!,#REF!, ""), 0)</f>
        <v>#REF!</v>
      </c>
      <c r="AU751" s="1" t="e">
        <f>_xlfn.XLOOKUP($L751,Pos!$A:$A,Pos!AK:AK,_xlfn.XLOOKUP($L751,#REF!,#REF!, ""), 0)</f>
        <v>#REF!</v>
      </c>
      <c r="AV751" s="1" t="e">
        <f>_xlfn.XLOOKUP($L751,Pos!$A:$A,Pos!AL:AL,_xlfn.XLOOKUP($L751,#REF!,#REF!, ""), 0)</f>
        <v>#REF!</v>
      </c>
      <c r="AW751" s="1" t="e">
        <f>_xlfn.XLOOKUP($L751,Pos!$A:$A,Pos!AM:AM,_xlfn.XLOOKUP($L751,#REF!,#REF!, ""), 0)</f>
        <v>#REF!</v>
      </c>
      <c r="AX751" s="1" t="e">
        <f>_xlfn.XLOOKUP($L751,Pos!$A:$A,Pos!AN:AN,_xlfn.XLOOKUP($L751,#REF!,#REF!, ""), 0)</f>
        <v>#REF!</v>
      </c>
      <c r="AY751" s="1" t="e">
        <f>_xlfn.XLOOKUP($L751,Pos!$A:$A,Pos!AO:AO,_xlfn.XLOOKUP($L751,#REF!,#REF!, ""), 0)</f>
        <v>#REF!</v>
      </c>
      <c r="AZ751" s="7" t="str">
        <f t="shared" si="210"/>
        <v>OUT</v>
      </c>
      <c r="BA751" s="1">
        <f>IF(OR(_xlfn.XLOOKUP(L751,Pos!B:B,Pos!L:L,FALSE)="ESG Reason",_xlfn.XLOOKUP(L751,Pos!B:B,Pos!L:L,FALSE)="Blacklisted"),1,0)</f>
        <v>0</v>
      </c>
      <c r="BC751" s="11">
        <v>9.379184402176577E-11</v>
      </c>
      <c r="BD751" s="11">
        <f>_xlfn.XLOOKUP($L751,Pos!$B:$B,Pos!H:H,0, 0)</f>
        <v>0</v>
      </c>
      <c r="BE751" s="11">
        <f>_xlfn.XLOOKUP($L751,Pos!$B:$B,Pos!I:I,0, 0)</f>
        <v>2.545389872340552E-4</v>
      </c>
      <c r="BF751" s="18">
        <f t="shared" si="211"/>
        <v>2.545389872340552E-4</v>
      </c>
      <c r="BG751" s="1">
        <f t="shared" si="212"/>
        <v>1</v>
      </c>
      <c r="BH751" s="1">
        <f t="shared" si="213"/>
        <v>37</v>
      </c>
      <c r="BI751" s="18">
        <f t="shared" si="214"/>
        <v>9.379184402176577E-11</v>
      </c>
      <c r="BJ751" s="3">
        <f t="shared" si="215"/>
        <v>0</v>
      </c>
      <c r="BK751" s="18">
        <f t="shared" si="216"/>
        <v>0</v>
      </c>
    </row>
    <row r="752" spans="3:63" x14ac:dyDescent="0.25">
      <c r="C752" s="3"/>
      <c r="D752" s="3"/>
      <c r="E752" s="3"/>
      <c r="F752" s="3"/>
      <c r="G752" s="51" t="s">
        <v>713</v>
      </c>
      <c r="H752" s="8" t="str">
        <f t="shared" si="206"/>
        <v>0%North America</v>
      </c>
      <c r="I752" s="11" cm="1">
        <f t="array" ref="I752">IF(
   AZ752 = "OUT", 0,IF(
   BD752 &gt;= LARGE(IF(ISNUMBER(BD:BD), BD:BD), 3),
   BE752 - 0.001,
   IF(BE752 &gt;=VLOOKUP(P752,mapping!$A:$B,2,FALSE), BE752,VLOOKUP(P752,mapping!$A$2:$B$8,2,FALSE))
))</f>
        <v>0</v>
      </c>
      <c r="J752" s="11" cm="1">
        <f t="array" ref="J752">IF(
    AZ752="OUT",0,IF(IF(
                      BD752&gt;=LARGE(IF(ISNUMBER(BD:BD),BD:BD),3),
                      BE752+0.001,
                      VLOOKUP(H752,mapping!$D:$E,2,FALSE)
                      )&gt;I752,
                   IF(
                      BD752&gt;=LARGE(IF(ISNUMBER(BD:BD),BD:BD),3),
                      BE752+0.001,
                      VLOOKUP(H752,mapping!$D:$E,2,FALSE)
                      ),
                   I752+0.002))</f>
        <v>0</v>
      </c>
      <c r="K752" s="8">
        <f t="shared" si="207"/>
        <v>2.5250717842060399E-4</v>
      </c>
      <c r="L752" s="1" t="str">
        <f>Pos!B1093</f>
        <v>US5380341090</v>
      </c>
      <c r="M752" s="1" t="str">
        <f>_xlfn.XLOOKUP($L752,Pos!B:B,Pos!D:D,, 0)</f>
        <v>Live Nation Entertainment, Inc.</v>
      </c>
      <c r="N752" s="1" t="str">
        <f>_xlfn.XLOOKUP($L752,Pos!B:B,Pos!E:E,, 0)</f>
        <v>Travel &amp; Leisure</v>
      </c>
      <c r="O752" s="1" t="str">
        <f t="shared" si="208"/>
        <v>Travel &amp; Leisure_North America</v>
      </c>
      <c r="P752" s="1" t="str">
        <f>_xlfn.XLOOKUP($L752,Pos!B:B,Pos!F:F,, 0)</f>
        <v>North America</v>
      </c>
      <c r="Q752" s="1">
        <v>0</v>
      </c>
      <c r="R752" s="9">
        <f>_xlfn.XLOOKUP($L752,Pos!$B:$B,Pos!N:N,0, 0)</f>
        <v>0</v>
      </c>
      <c r="S752" s="9">
        <f>_xlfn.XLOOKUP($L752,Pos!$B:$B,Pos!O:O,0, 0)</f>
        <v>3.299833</v>
      </c>
      <c r="T752" s="9">
        <f>_xlfn.XLOOKUP($L752,Pos!$B:$B,Pos!P:P,0, 0)</f>
        <v>6.1</v>
      </c>
      <c r="U752" s="9">
        <f>_xlfn.XLOOKUP($L752,Pos!$B:$B,Pos!Q:Q,0, 0)</f>
        <v>1.6</v>
      </c>
      <c r="V752" s="9">
        <f>_xlfn.XLOOKUP($L752,Pos!$B:$B,Pos!R:R,0, 0)</f>
        <v>6.0333329999999998</v>
      </c>
      <c r="W752" s="9">
        <f>_xlfn.XLOOKUP($L752,Pos!$B:$B,Pos!S:S,0, 0)</f>
        <v>5.7716669999999999</v>
      </c>
      <c r="X752" s="9" t="str">
        <f>_xlfn.XLOOKUP($L752,Pos!$B:$B,Pos!J:J,0, 0)</f>
        <v>Outperform</v>
      </c>
      <c r="Y752" s="1">
        <v>0</v>
      </c>
      <c r="Z752" s="1">
        <v>0</v>
      </c>
      <c r="AA752" s="1">
        <f t="shared" si="209"/>
        <v>0</v>
      </c>
      <c r="AB752" s="9">
        <f>_xlfn.XLOOKUP(L752,Pos!B:B,Pos!K:K,-1,0)</f>
        <v>2.5</v>
      </c>
      <c r="AC752" s="1" t="e">
        <f>_xlfn.XLOOKUP($L752,Pos!$A:$A,Pos!S:S,_xlfn.XLOOKUP($L752,#REF!,#REF!, ""), 0)</f>
        <v>#REF!</v>
      </c>
      <c r="AD752" s="1" t="e">
        <f>_xlfn.XLOOKUP($L752,Pos!$A:$A,Pos!T:T,_xlfn.XLOOKUP($L752,#REF!,#REF!, ""), 0)</f>
        <v>#REF!</v>
      </c>
      <c r="AE752" s="1" t="e">
        <f>_xlfn.XLOOKUP($L752,Pos!$A:$A,Pos!U:U,_xlfn.XLOOKUP($L752,#REF!,#REF!, ""), 0)</f>
        <v>#REF!</v>
      </c>
      <c r="AF752" s="1" t="e">
        <f>_xlfn.XLOOKUP($L752,Pos!$A:$A,Pos!V:V,_xlfn.XLOOKUP($L752,#REF!,#REF!, ""), 0)</f>
        <v>#REF!</v>
      </c>
      <c r="AG752" s="1" t="e">
        <f>_xlfn.XLOOKUP($L752,Pos!$A:$A,Pos!W:W,_xlfn.XLOOKUP($L752,#REF!,#REF!, ""), 0)</f>
        <v>#REF!</v>
      </c>
      <c r="AH752" s="1" t="e">
        <f>_xlfn.XLOOKUP($L752,Pos!$A:$A,Pos!X:X,_xlfn.XLOOKUP($L752,#REF!,#REF!, ""), 0)</f>
        <v>#REF!</v>
      </c>
      <c r="AI752" s="1" t="e">
        <f>_xlfn.XLOOKUP($L752,Pos!$A:$A,Pos!Y:Y,_xlfn.XLOOKUP($L752,#REF!,#REF!, ""), 0)</f>
        <v>#REF!</v>
      </c>
      <c r="AJ752" s="1" t="e">
        <f>_xlfn.XLOOKUP($L752,Pos!$A:$A,Pos!Z:Z,_xlfn.XLOOKUP($L752,#REF!,#REF!, ""), 0)</f>
        <v>#REF!</v>
      </c>
      <c r="AK752" s="1" t="e">
        <f>_xlfn.XLOOKUP($L752,Pos!$A:$A,Pos!AA:AA,_xlfn.XLOOKUP($L752,#REF!,#REF!, ""), 0)</f>
        <v>#REF!</v>
      </c>
      <c r="AL752" s="1" t="e">
        <f>_xlfn.XLOOKUP($L752,Pos!$A:$A,Pos!AB:AB,_xlfn.XLOOKUP($L752,#REF!,#REF!, ""), 0)</f>
        <v>#REF!</v>
      </c>
      <c r="AM752" s="1" t="e">
        <f>_xlfn.XLOOKUP($L752,Pos!$A:$A,Pos!AC:AC,_xlfn.XLOOKUP($L752,#REF!,#REF!, ""), 0)</f>
        <v>#REF!</v>
      </c>
      <c r="AN752" s="1" t="e">
        <f>_xlfn.XLOOKUP($L752,Pos!$A:$A,Pos!AD:AD,_xlfn.XLOOKUP($L752,#REF!,#REF!, ""), 0)</f>
        <v>#REF!</v>
      </c>
      <c r="AO752" s="1" t="e">
        <f>_xlfn.XLOOKUP($L752,Pos!$A:$A,Pos!AE:AE,_xlfn.XLOOKUP($L752,#REF!,#REF!, ""), 0)</f>
        <v>#REF!</v>
      </c>
      <c r="AP752" s="1" t="e">
        <f>_xlfn.XLOOKUP($L752,Pos!$A:$A,Pos!AF:AF,_xlfn.XLOOKUP($L752,#REF!,#REF!, ""), 0)</f>
        <v>#REF!</v>
      </c>
      <c r="AQ752" s="1" t="e">
        <f>_xlfn.XLOOKUP($L752,Pos!$A:$A,Pos!AG:AG,_xlfn.XLOOKUP($L752,#REF!,#REF!, ""), 0)</f>
        <v>#REF!</v>
      </c>
      <c r="AR752" s="1" t="e">
        <f>_xlfn.XLOOKUP($L752,Pos!$A:$A,Pos!AH:AH,_xlfn.XLOOKUP($L752,#REF!,#REF!, ""), 0)</f>
        <v>#REF!</v>
      </c>
      <c r="AS752" s="1" t="e">
        <f>_xlfn.XLOOKUP($L752,Pos!$A:$A,Pos!AI:AI,_xlfn.XLOOKUP($L752,#REF!,#REF!, ""), 0)</f>
        <v>#REF!</v>
      </c>
      <c r="AT752" s="1" t="e">
        <f>_xlfn.XLOOKUP($L752,Pos!$A:$A,Pos!AJ:AJ,_xlfn.XLOOKUP($L752,#REF!,#REF!, ""), 0)</f>
        <v>#REF!</v>
      </c>
      <c r="AU752" s="1" t="e">
        <f>_xlfn.XLOOKUP($L752,Pos!$A:$A,Pos!AK:AK,_xlfn.XLOOKUP($L752,#REF!,#REF!, ""), 0)</f>
        <v>#REF!</v>
      </c>
      <c r="AV752" s="1" t="e">
        <f>_xlfn.XLOOKUP($L752,Pos!$A:$A,Pos!AL:AL,_xlfn.XLOOKUP($L752,#REF!,#REF!, ""), 0)</f>
        <v>#REF!</v>
      </c>
      <c r="AW752" s="1" t="e">
        <f>_xlfn.XLOOKUP($L752,Pos!$A:$A,Pos!AM:AM,_xlfn.XLOOKUP($L752,#REF!,#REF!, ""), 0)</f>
        <v>#REF!</v>
      </c>
      <c r="AX752" s="1" t="e">
        <f>_xlfn.XLOOKUP($L752,Pos!$A:$A,Pos!AN:AN,_xlfn.XLOOKUP($L752,#REF!,#REF!, ""), 0)</f>
        <v>#REF!</v>
      </c>
      <c r="AY752" s="1" t="e">
        <f>_xlfn.XLOOKUP($L752,Pos!$A:$A,Pos!AO:AO,_xlfn.XLOOKUP($L752,#REF!,#REF!, ""), 0)</f>
        <v>#REF!</v>
      </c>
      <c r="AZ752" s="7" t="str">
        <f t="shared" si="210"/>
        <v>OUT</v>
      </c>
      <c r="BA752" s="1">
        <f>IF(OR(_xlfn.XLOOKUP(L752,Pos!B:B,Pos!L:L,FALSE)="ESG Reason",_xlfn.XLOOKUP(L752,Pos!B:B,Pos!L:L,FALSE)="Blacklisted"),1,0)</f>
        <v>1</v>
      </c>
      <c r="BC752" s="11">
        <v>9.3791844021765214E-11</v>
      </c>
      <c r="BD752" s="11">
        <f>_xlfn.XLOOKUP($L752,Pos!$B:$B,Pos!H:H,0, 0)</f>
        <v>0</v>
      </c>
      <c r="BE752" s="11">
        <f>_xlfn.XLOOKUP($L752,Pos!$B:$B,Pos!I:I,0, 0)</f>
        <v>2.5250717842060399E-4</v>
      </c>
      <c r="BF752" s="18">
        <f t="shared" si="211"/>
        <v>2.5250717842060399E-4</v>
      </c>
      <c r="BG752" s="1">
        <f t="shared" si="212"/>
        <v>1</v>
      </c>
      <c r="BH752" s="1">
        <f t="shared" si="213"/>
        <v>37</v>
      </c>
      <c r="BI752" s="18">
        <f t="shared" si="214"/>
        <v>9.3791844021765214E-11</v>
      </c>
      <c r="BJ752" s="3">
        <f t="shared" si="215"/>
        <v>0</v>
      </c>
      <c r="BK752" s="18">
        <f t="shared" si="216"/>
        <v>0</v>
      </c>
    </row>
    <row r="753" spans="3:63" x14ac:dyDescent="0.25">
      <c r="C753" s="3"/>
      <c r="D753" s="3"/>
      <c r="E753" s="3"/>
      <c r="F753" s="3"/>
      <c r="G753" s="51" t="s">
        <v>699</v>
      </c>
      <c r="H753" s="8" t="str">
        <f t="shared" si="206"/>
        <v>0%West Europe</v>
      </c>
      <c r="I753" s="11" cm="1">
        <f t="array" ref="I753">IF(
   AZ753 = "OUT", 0,IF(
   BD753 &gt;= LARGE(IF(ISNUMBER(BD:BD), BD:BD), 3),
   BE753 - 0.001,
   IF(BE753 &gt;=VLOOKUP(P753,mapping!$A:$B,2,FALSE), BE753,VLOOKUP(P753,mapping!$A$2:$B$8,2,FALSE))
))</f>
        <v>0</v>
      </c>
      <c r="J753" s="11" cm="1">
        <f t="array" ref="J753">IF(
    AZ753="OUT",0,IF(IF(
                      BD753&gt;=LARGE(IF(ISNUMBER(BD:BD),BD:BD),3),
                      BE753+0.001,
                      VLOOKUP(H753,mapping!$D:$E,2,FALSE)
                      )&gt;I753,
                   IF(
                      BD753&gt;=LARGE(IF(ISNUMBER(BD:BD),BD:BD),3),
                      BE753+0.001,
                      VLOOKUP(H753,mapping!$D:$E,2,FALSE)
                      ),
                   I753+0.002))</f>
        <v>0</v>
      </c>
      <c r="K753" s="8">
        <f t="shared" si="207"/>
        <v>2.5228744502345149E-4</v>
      </c>
      <c r="L753" s="1" t="str">
        <f>Pos!B722</f>
        <v>NL00150001Q9</v>
      </c>
      <c r="M753" s="1" t="str">
        <f>_xlfn.XLOOKUP($L753,Pos!B:B,Pos!D:D,, 0)</f>
        <v>Stellantis N.V.</v>
      </c>
      <c r="N753" s="1" t="str">
        <f>_xlfn.XLOOKUP($L753,Pos!B:B,Pos!E:E,, 0)</f>
        <v>Auto &amp; Parts</v>
      </c>
      <c r="O753" s="1" t="str">
        <f t="shared" si="208"/>
        <v>Auto &amp; Parts_West Europe</v>
      </c>
      <c r="P753" s="1" t="str">
        <f>_xlfn.XLOOKUP($L753,Pos!B:B,Pos!F:F,, 0)</f>
        <v>West Europe</v>
      </c>
      <c r="Q753" s="1">
        <v>0</v>
      </c>
      <c r="R753" s="9">
        <f>_xlfn.XLOOKUP($L753,Pos!$B:$B,Pos!N:N,0, 0)</f>
        <v>2.1800000000000002</v>
      </c>
      <c r="S753" s="9">
        <f>_xlfn.XLOOKUP($L753,Pos!$B:$B,Pos!O:O,0, 0)</f>
        <v>7.6399990000000004</v>
      </c>
      <c r="T753" s="9">
        <f>_xlfn.XLOOKUP($L753,Pos!$B:$B,Pos!P:P,0, 0)</f>
        <v>2.4</v>
      </c>
      <c r="U753" s="9">
        <f>_xlfn.XLOOKUP($L753,Pos!$B:$B,Pos!Q:Q,0, 0)</f>
        <v>1.4</v>
      </c>
      <c r="V753" s="9">
        <f>_xlfn.XLOOKUP($L753,Pos!$B:$B,Pos!R:R,0, 0)</f>
        <v>0.86666670000000001</v>
      </c>
      <c r="W753" s="9">
        <f>_xlfn.XLOOKUP($L753,Pos!$B:$B,Pos!S:S,0, 0)</f>
        <v>1.273333</v>
      </c>
      <c r="X753" s="9" t="str">
        <f>_xlfn.XLOOKUP($L753,Pos!$B:$B,Pos!J:J,0, 0)</f>
        <v>Hold</v>
      </c>
      <c r="Y753" s="1">
        <v>0</v>
      </c>
      <c r="Z753" s="1">
        <v>0</v>
      </c>
      <c r="AA753" s="1">
        <f t="shared" si="209"/>
        <v>0</v>
      </c>
      <c r="AB753" s="9">
        <f>_xlfn.XLOOKUP(L753,Pos!B:B,Pos!K:K,-1,0)</f>
        <v>1.8181818181818179</v>
      </c>
      <c r="AC753" s="1" t="e">
        <f>_xlfn.XLOOKUP($L753,Pos!$A:$A,Pos!S:S,_xlfn.XLOOKUP($L753,#REF!,#REF!, ""), 0)</f>
        <v>#REF!</v>
      </c>
      <c r="AD753" s="1" t="e">
        <f>_xlfn.XLOOKUP($L753,Pos!$A:$A,Pos!T:T,_xlfn.XLOOKUP($L753,#REF!,#REF!, ""), 0)</f>
        <v>#REF!</v>
      </c>
      <c r="AE753" s="1" t="e">
        <f>_xlfn.XLOOKUP($L753,Pos!$A:$A,Pos!U:U,_xlfn.XLOOKUP($L753,#REF!,#REF!, ""), 0)</f>
        <v>#REF!</v>
      </c>
      <c r="AF753" s="1" t="e">
        <f>_xlfn.XLOOKUP($L753,Pos!$A:$A,Pos!V:V,_xlfn.XLOOKUP($L753,#REF!,#REF!, ""), 0)</f>
        <v>#REF!</v>
      </c>
      <c r="AG753" s="1" t="e">
        <f>_xlfn.XLOOKUP($L753,Pos!$A:$A,Pos!W:W,_xlfn.XLOOKUP($L753,#REF!,#REF!, ""), 0)</f>
        <v>#REF!</v>
      </c>
      <c r="AH753" s="1" t="e">
        <f>_xlfn.XLOOKUP($L753,Pos!$A:$A,Pos!X:X,_xlfn.XLOOKUP($L753,#REF!,#REF!, ""), 0)</f>
        <v>#REF!</v>
      </c>
      <c r="AI753" s="1" t="e">
        <f>_xlfn.XLOOKUP($L753,Pos!$A:$A,Pos!Y:Y,_xlfn.XLOOKUP($L753,#REF!,#REF!, ""), 0)</f>
        <v>#REF!</v>
      </c>
      <c r="AJ753" s="1" t="e">
        <f>_xlfn.XLOOKUP($L753,Pos!$A:$A,Pos!Z:Z,_xlfn.XLOOKUP($L753,#REF!,#REF!, ""), 0)</f>
        <v>#REF!</v>
      </c>
      <c r="AK753" s="1" t="e">
        <f>_xlfn.XLOOKUP($L753,Pos!$A:$A,Pos!AA:AA,_xlfn.XLOOKUP($L753,#REF!,#REF!, ""), 0)</f>
        <v>#REF!</v>
      </c>
      <c r="AL753" s="1" t="e">
        <f>_xlfn.XLOOKUP($L753,Pos!$A:$A,Pos!AB:AB,_xlfn.XLOOKUP($L753,#REF!,#REF!, ""), 0)</f>
        <v>#REF!</v>
      </c>
      <c r="AM753" s="1" t="e">
        <f>_xlfn.XLOOKUP($L753,Pos!$A:$A,Pos!AC:AC,_xlfn.XLOOKUP($L753,#REF!,#REF!, ""), 0)</f>
        <v>#REF!</v>
      </c>
      <c r="AN753" s="1" t="e">
        <f>_xlfn.XLOOKUP($L753,Pos!$A:$A,Pos!AD:AD,_xlfn.XLOOKUP($L753,#REF!,#REF!, ""), 0)</f>
        <v>#REF!</v>
      </c>
      <c r="AO753" s="1" t="e">
        <f>_xlfn.XLOOKUP($L753,Pos!$A:$A,Pos!AE:AE,_xlfn.XLOOKUP($L753,#REF!,#REF!, ""), 0)</f>
        <v>#REF!</v>
      </c>
      <c r="AP753" s="1" t="e">
        <f>_xlfn.XLOOKUP($L753,Pos!$A:$A,Pos!AF:AF,_xlfn.XLOOKUP($L753,#REF!,#REF!, ""), 0)</f>
        <v>#REF!</v>
      </c>
      <c r="AQ753" s="1" t="e">
        <f>_xlfn.XLOOKUP($L753,Pos!$A:$A,Pos!AG:AG,_xlfn.XLOOKUP($L753,#REF!,#REF!, ""), 0)</f>
        <v>#REF!</v>
      </c>
      <c r="AR753" s="1" t="e">
        <f>_xlfn.XLOOKUP($L753,Pos!$A:$A,Pos!AH:AH,_xlfn.XLOOKUP($L753,#REF!,#REF!, ""), 0)</f>
        <v>#REF!</v>
      </c>
      <c r="AS753" s="1" t="e">
        <f>_xlfn.XLOOKUP($L753,Pos!$A:$A,Pos!AI:AI,_xlfn.XLOOKUP($L753,#REF!,#REF!, ""), 0)</f>
        <v>#REF!</v>
      </c>
      <c r="AT753" s="1" t="e">
        <f>_xlfn.XLOOKUP($L753,Pos!$A:$A,Pos!AJ:AJ,_xlfn.XLOOKUP($L753,#REF!,#REF!, ""), 0)</f>
        <v>#REF!</v>
      </c>
      <c r="AU753" s="1" t="e">
        <f>_xlfn.XLOOKUP($L753,Pos!$A:$A,Pos!AK:AK,_xlfn.XLOOKUP($L753,#REF!,#REF!, ""), 0)</f>
        <v>#REF!</v>
      </c>
      <c r="AV753" s="1" t="e">
        <f>_xlfn.XLOOKUP($L753,Pos!$A:$A,Pos!AL:AL,_xlfn.XLOOKUP($L753,#REF!,#REF!, ""), 0)</f>
        <v>#REF!</v>
      </c>
      <c r="AW753" s="1" t="e">
        <f>_xlfn.XLOOKUP($L753,Pos!$A:$A,Pos!AM:AM,_xlfn.XLOOKUP($L753,#REF!,#REF!, ""), 0)</f>
        <v>#REF!</v>
      </c>
      <c r="AX753" s="1" t="e">
        <f>_xlfn.XLOOKUP($L753,Pos!$A:$A,Pos!AN:AN,_xlfn.XLOOKUP($L753,#REF!,#REF!, ""), 0)</f>
        <v>#REF!</v>
      </c>
      <c r="AY753" s="1" t="e">
        <f>_xlfn.XLOOKUP($L753,Pos!$A:$A,Pos!AO:AO,_xlfn.XLOOKUP($L753,#REF!,#REF!, ""), 0)</f>
        <v>#REF!</v>
      </c>
      <c r="AZ753" s="7" t="str">
        <f t="shared" si="210"/>
        <v>OUT</v>
      </c>
      <c r="BA753" s="1">
        <f>IF(OR(_xlfn.XLOOKUP(L753,Pos!B:B,Pos!L:L,FALSE)="ESG Reason",_xlfn.XLOOKUP(L753,Pos!B:B,Pos!L:L,FALSE)="Blacklisted"),1,0)</f>
        <v>0</v>
      </c>
      <c r="BC753" s="11">
        <v>8.6555548998437009E-11</v>
      </c>
      <c r="BD753" s="11">
        <f>_xlfn.XLOOKUP($L753,Pos!$B:$B,Pos!H:H,0, 0)</f>
        <v>0</v>
      </c>
      <c r="BE753" s="11">
        <f>_xlfn.XLOOKUP($L753,Pos!$B:$B,Pos!I:I,0, 0)</f>
        <v>2.5228744502345149E-4</v>
      </c>
      <c r="BF753" s="18">
        <f t="shared" si="211"/>
        <v>2.5228744502345149E-4</v>
      </c>
      <c r="BG753" s="1">
        <f t="shared" si="212"/>
        <v>2</v>
      </c>
      <c r="BH753" s="1">
        <f t="shared" si="213"/>
        <v>1</v>
      </c>
      <c r="BI753" s="18">
        <f t="shared" si="214"/>
        <v>8.6555548998437009E-11</v>
      </c>
      <c r="BJ753" s="3">
        <f t="shared" si="215"/>
        <v>0</v>
      </c>
      <c r="BK753" s="18">
        <f t="shared" si="216"/>
        <v>0</v>
      </c>
    </row>
    <row r="754" spans="3:63" x14ac:dyDescent="0.25">
      <c r="C754" s="3"/>
      <c r="D754" s="3"/>
      <c r="E754" s="3"/>
      <c r="F754" s="3"/>
      <c r="G754" s="51" t="s">
        <v>730</v>
      </c>
      <c r="H754" s="8" t="str">
        <f t="shared" si="206"/>
        <v>0%North America</v>
      </c>
      <c r="I754" s="11" cm="1">
        <f t="array" ref="I754">IF(
   AZ754 = "OUT", 0,IF(
   BD754 &gt;= LARGE(IF(ISNUMBER(BD:BD), BD:BD), 3),
   BE754 - 0.001,
   IF(BE754 &gt;=VLOOKUP(P754,mapping!$A:$B,2,FALSE), BE754,VLOOKUP(P754,mapping!$A$2:$B$8,2,FALSE))
))</f>
        <v>0</v>
      </c>
      <c r="J754" s="11" cm="1">
        <f t="array" ref="J754">IF(
    AZ754="OUT",0,IF(IF(
                      BD754&gt;=LARGE(IF(ISNUMBER(BD:BD),BD:BD),3),
                      BE754+0.001,
                      VLOOKUP(H754,mapping!$D:$E,2,FALSE)
                      )&gt;I754,
                   IF(
                      BD754&gt;=LARGE(IF(ISNUMBER(BD:BD),BD:BD),3),
                      BE754+0.001,
                      VLOOKUP(H754,mapping!$D:$E,2,FALSE)
                      ),
                   I754+0.002))</f>
        <v>0</v>
      </c>
      <c r="K754" s="8">
        <f t="shared" si="207"/>
        <v>2.5195499449448712E-4</v>
      </c>
      <c r="L754" s="1" t="str">
        <f>Pos!B897</f>
        <v>US15135B1017</v>
      </c>
      <c r="M754" s="1" t="str">
        <f>_xlfn.XLOOKUP($L754,Pos!B:B,Pos!D:D,, 0)</f>
        <v>Centene Corporation</v>
      </c>
      <c r="N754" s="1" t="str">
        <f>_xlfn.XLOOKUP($L754,Pos!B:B,Pos!E:E,, 0)</f>
        <v>Health Care</v>
      </c>
      <c r="O754" s="1" t="str">
        <f t="shared" si="208"/>
        <v>Health Care_North America</v>
      </c>
      <c r="P754" s="1" t="str">
        <f>_xlfn.XLOOKUP($L754,Pos!B:B,Pos!F:F,, 0)</f>
        <v>North America</v>
      </c>
      <c r="Q754" s="1">
        <v>0</v>
      </c>
      <c r="R754" s="9">
        <f>_xlfn.XLOOKUP($L754,Pos!$B:$B,Pos!N:N,0, 0)</f>
        <v>0</v>
      </c>
      <c r="S754" s="9">
        <f>_xlfn.XLOOKUP($L754,Pos!$B:$B,Pos!O:O,0, 0)</f>
        <v>7.8719999999999999</v>
      </c>
      <c r="T754" s="9">
        <f>_xlfn.XLOOKUP($L754,Pos!$B:$B,Pos!P:P,0, 0)</f>
        <v>3.1333329999999999</v>
      </c>
      <c r="U754" s="9">
        <f>_xlfn.XLOOKUP($L754,Pos!$B:$B,Pos!Q:Q,0, 0)</f>
        <v>1.6</v>
      </c>
      <c r="V754" s="9">
        <f>_xlfn.XLOOKUP($L754,Pos!$B:$B,Pos!R:R,0, 0)</f>
        <v>0.36666670000000001</v>
      </c>
      <c r="W754" s="9">
        <f>_xlfn.XLOOKUP($L754,Pos!$B:$B,Pos!S:S,0, 0)</f>
        <v>4.0266669999999998</v>
      </c>
      <c r="X754" s="9" t="str">
        <f>_xlfn.XLOOKUP($L754,Pos!$B:$B,Pos!J:J,0, 0)</f>
        <v>Hold</v>
      </c>
      <c r="Y754" s="1">
        <v>0</v>
      </c>
      <c r="Z754" s="1">
        <v>0</v>
      </c>
      <c r="AA754" s="1">
        <f t="shared" si="209"/>
        <v>0</v>
      </c>
      <c r="AB754" s="9">
        <f>_xlfn.XLOOKUP(L754,Pos!B:B,Pos!K:K,-1,0)</f>
        <v>0.16949152542372881</v>
      </c>
      <c r="AC754" s="1" t="e">
        <f>_xlfn.XLOOKUP($L754,Pos!$A:$A,Pos!S:S,_xlfn.XLOOKUP($L754,#REF!,#REF!, ""), 0)</f>
        <v>#REF!</v>
      </c>
      <c r="AD754" s="1" t="e">
        <f>_xlfn.XLOOKUP($L754,Pos!$A:$A,Pos!T:T,_xlfn.XLOOKUP($L754,#REF!,#REF!, ""), 0)</f>
        <v>#REF!</v>
      </c>
      <c r="AE754" s="1" t="e">
        <f>_xlfn.XLOOKUP($L754,Pos!$A:$A,Pos!U:U,_xlfn.XLOOKUP($L754,#REF!,#REF!, ""), 0)</f>
        <v>#REF!</v>
      </c>
      <c r="AF754" s="1" t="e">
        <f>_xlfn.XLOOKUP($L754,Pos!$A:$A,Pos!V:V,_xlfn.XLOOKUP($L754,#REF!,#REF!, ""), 0)</f>
        <v>#REF!</v>
      </c>
      <c r="AG754" s="1" t="e">
        <f>_xlfn.XLOOKUP($L754,Pos!$A:$A,Pos!W:W,_xlfn.XLOOKUP($L754,#REF!,#REF!, ""), 0)</f>
        <v>#REF!</v>
      </c>
      <c r="AH754" s="1" t="e">
        <f>_xlfn.XLOOKUP($L754,Pos!$A:$A,Pos!X:X,_xlfn.XLOOKUP($L754,#REF!,#REF!, ""), 0)</f>
        <v>#REF!</v>
      </c>
      <c r="AI754" s="1" t="e">
        <f>_xlfn.XLOOKUP($L754,Pos!$A:$A,Pos!Y:Y,_xlfn.XLOOKUP($L754,#REF!,#REF!, ""), 0)</f>
        <v>#REF!</v>
      </c>
      <c r="AJ754" s="1" t="e">
        <f>_xlfn.XLOOKUP($L754,Pos!$A:$A,Pos!Z:Z,_xlfn.XLOOKUP($L754,#REF!,#REF!, ""), 0)</f>
        <v>#REF!</v>
      </c>
      <c r="AK754" s="1" t="e">
        <f>_xlfn.XLOOKUP($L754,Pos!$A:$A,Pos!AA:AA,_xlfn.XLOOKUP($L754,#REF!,#REF!, ""), 0)</f>
        <v>#REF!</v>
      </c>
      <c r="AL754" s="1" t="e">
        <f>_xlfn.XLOOKUP($L754,Pos!$A:$A,Pos!AB:AB,_xlfn.XLOOKUP($L754,#REF!,#REF!, ""), 0)</f>
        <v>#REF!</v>
      </c>
      <c r="AM754" s="1" t="e">
        <f>_xlfn.XLOOKUP($L754,Pos!$A:$A,Pos!AC:AC,_xlfn.XLOOKUP($L754,#REF!,#REF!, ""), 0)</f>
        <v>#REF!</v>
      </c>
      <c r="AN754" s="1" t="e">
        <f>_xlfn.XLOOKUP($L754,Pos!$A:$A,Pos!AD:AD,_xlfn.XLOOKUP($L754,#REF!,#REF!, ""), 0)</f>
        <v>#REF!</v>
      </c>
      <c r="AO754" s="1" t="e">
        <f>_xlfn.XLOOKUP($L754,Pos!$A:$A,Pos!AE:AE,_xlfn.XLOOKUP($L754,#REF!,#REF!, ""), 0)</f>
        <v>#REF!</v>
      </c>
      <c r="AP754" s="1" t="e">
        <f>_xlfn.XLOOKUP($L754,Pos!$A:$A,Pos!AF:AF,_xlfn.XLOOKUP($L754,#REF!,#REF!, ""), 0)</f>
        <v>#REF!</v>
      </c>
      <c r="AQ754" s="1" t="e">
        <f>_xlfn.XLOOKUP($L754,Pos!$A:$A,Pos!AG:AG,_xlfn.XLOOKUP($L754,#REF!,#REF!, ""), 0)</f>
        <v>#REF!</v>
      </c>
      <c r="AR754" s="1" t="e">
        <f>_xlfn.XLOOKUP($L754,Pos!$A:$A,Pos!AH:AH,_xlfn.XLOOKUP($L754,#REF!,#REF!, ""), 0)</f>
        <v>#REF!</v>
      </c>
      <c r="AS754" s="1" t="e">
        <f>_xlfn.XLOOKUP($L754,Pos!$A:$A,Pos!AI:AI,_xlfn.XLOOKUP($L754,#REF!,#REF!, ""), 0)</f>
        <v>#REF!</v>
      </c>
      <c r="AT754" s="1" t="e">
        <f>_xlfn.XLOOKUP($L754,Pos!$A:$A,Pos!AJ:AJ,_xlfn.XLOOKUP($L754,#REF!,#REF!, ""), 0)</f>
        <v>#REF!</v>
      </c>
      <c r="AU754" s="1" t="e">
        <f>_xlfn.XLOOKUP($L754,Pos!$A:$A,Pos!AK:AK,_xlfn.XLOOKUP($L754,#REF!,#REF!, ""), 0)</f>
        <v>#REF!</v>
      </c>
      <c r="AV754" s="1" t="e">
        <f>_xlfn.XLOOKUP($L754,Pos!$A:$A,Pos!AL:AL,_xlfn.XLOOKUP($L754,#REF!,#REF!, ""), 0)</f>
        <v>#REF!</v>
      </c>
      <c r="AW754" s="1" t="e">
        <f>_xlfn.XLOOKUP($L754,Pos!$A:$A,Pos!AM:AM,_xlfn.XLOOKUP($L754,#REF!,#REF!, ""), 0)</f>
        <v>#REF!</v>
      </c>
      <c r="AX754" s="1" t="e">
        <f>_xlfn.XLOOKUP($L754,Pos!$A:$A,Pos!AN:AN,_xlfn.XLOOKUP($L754,#REF!,#REF!, ""), 0)</f>
        <v>#REF!</v>
      </c>
      <c r="AY754" s="1" t="e">
        <f>_xlfn.XLOOKUP($L754,Pos!$A:$A,Pos!AO:AO,_xlfn.XLOOKUP($L754,#REF!,#REF!, ""), 0)</f>
        <v>#REF!</v>
      </c>
      <c r="AZ754" s="7" t="str">
        <f t="shared" si="210"/>
        <v>OUT</v>
      </c>
      <c r="BA754" s="1">
        <f>IF(OR(_xlfn.XLOOKUP(L754,Pos!B:B,Pos!L:L,FALSE)="ESG Reason",_xlfn.XLOOKUP(L754,Pos!B:B,Pos!L:L,FALSE)="Blacklisted"),1,0)</f>
        <v>0</v>
      </c>
      <c r="BC754" s="11">
        <v>9.1208690037950989E-11</v>
      </c>
      <c r="BD754" s="11">
        <f>_xlfn.XLOOKUP($L754,Pos!$B:$B,Pos!H:H,0, 0)</f>
        <v>0</v>
      </c>
      <c r="BE754" s="11">
        <f>_xlfn.XLOOKUP($L754,Pos!$B:$B,Pos!I:I,0, 0)</f>
        <v>2.5195499449448712E-4</v>
      </c>
      <c r="BF754" s="18">
        <f t="shared" si="211"/>
        <v>2.5195499449448712E-4</v>
      </c>
      <c r="BG754" s="1">
        <f t="shared" si="212"/>
        <v>1</v>
      </c>
      <c r="BH754" s="1">
        <f t="shared" si="213"/>
        <v>28</v>
      </c>
      <c r="BI754" s="18">
        <f t="shared" si="214"/>
        <v>9.1208690037950989E-11</v>
      </c>
      <c r="BJ754" s="3">
        <f t="shared" si="215"/>
        <v>0</v>
      </c>
      <c r="BK754" s="18">
        <f t="shared" si="216"/>
        <v>0</v>
      </c>
    </row>
    <row r="755" spans="3:63" x14ac:dyDescent="0.25">
      <c r="C755" s="3"/>
      <c r="D755" s="3"/>
      <c r="E755" s="3"/>
      <c r="F755" s="3"/>
      <c r="G755" s="51" t="s">
        <v>691</v>
      </c>
      <c r="H755" s="8" t="str">
        <f t="shared" si="206"/>
        <v>0%Others</v>
      </c>
      <c r="I755" s="11" cm="1">
        <f t="array" ref="I755">IF(
   AZ755 = "OUT", 0,IF(
   BD755 &gt;= LARGE(IF(ISNUMBER(BD:BD), BD:BD), 3),
   BE755 - 0.001,
   IF(BE755 &gt;=VLOOKUP(P755,mapping!$A:$B,2,FALSE), BE755,VLOOKUP(P755,mapping!$A$2:$B$8,2,FALSE))
))</f>
        <v>0</v>
      </c>
      <c r="J755" s="11" cm="1">
        <f t="array" ref="J755">IF(
    AZ755="OUT",0,IF(IF(
                      BD755&gt;=LARGE(IF(ISNUMBER(BD:BD),BD:BD),3),
                      BE755+0.001,
                      VLOOKUP(H755,mapping!$D:$E,2,FALSE)
                      )&gt;I755,
                   IF(
                      BD755&gt;=LARGE(IF(ISNUMBER(BD:BD),BD:BD),3),
                      BE755+0.001,
                      VLOOKUP(H755,mapping!$D:$E,2,FALSE)
                      ),
                   I755+0.002))</f>
        <v>0</v>
      </c>
      <c r="K755" s="8">
        <f t="shared" si="207"/>
        <v>2.515580341607146E-4</v>
      </c>
      <c r="L755" s="1" t="str">
        <f>Pos!B512</f>
        <v>JP3162600005</v>
      </c>
      <c r="M755" s="1" t="str">
        <f>_xlfn.XLOOKUP($L755,Pos!B:B,Pos!D:D,, 0)</f>
        <v>SMC Corporation</v>
      </c>
      <c r="N755" s="1" t="str">
        <f>_xlfn.XLOOKUP($L755,Pos!B:B,Pos!E:E,, 0)</f>
        <v>Industrial Goods &amp; Services</v>
      </c>
      <c r="O755" s="1" t="str">
        <f t="shared" si="208"/>
        <v>Industrial Goods &amp; Services_Others</v>
      </c>
      <c r="P755" s="1" t="str">
        <f>_xlfn.XLOOKUP($L755,Pos!B:B,Pos!F:F,, 0)</f>
        <v>Others</v>
      </c>
      <c r="Q755" s="1">
        <v>0</v>
      </c>
      <c r="R755" s="9">
        <f>_xlfn.XLOOKUP($L755,Pos!$B:$B,Pos!N:N,0, 0)</f>
        <v>4.5999999999999996</v>
      </c>
      <c r="S755" s="9">
        <f>_xlfn.XLOOKUP($L755,Pos!$B:$B,Pos!O:O,0, 0)</f>
        <v>3.5856669999999999</v>
      </c>
      <c r="T755" s="9">
        <f>_xlfn.XLOOKUP($L755,Pos!$B:$B,Pos!P:P,0, 0)</f>
        <v>6.0750000000000002</v>
      </c>
      <c r="U755" s="9">
        <f>_xlfn.XLOOKUP($L755,Pos!$B:$B,Pos!Q:Q,0, 0)</f>
        <v>0.3</v>
      </c>
      <c r="V755" s="9">
        <f>_xlfn.XLOOKUP($L755,Pos!$B:$B,Pos!R:R,0, 0)</f>
        <v>3.6666669999999999</v>
      </c>
      <c r="W755" s="9">
        <f>_xlfn.XLOOKUP($L755,Pos!$B:$B,Pos!S:S,0, 0)</f>
        <v>2.0649999999999999</v>
      </c>
      <c r="X755" s="9" t="str">
        <f>_xlfn.XLOOKUP($L755,Pos!$B:$B,Pos!J:J,0, 0)</f>
        <v>Outperform</v>
      </c>
      <c r="Y755" s="1">
        <v>0</v>
      </c>
      <c r="Z755" s="1">
        <v>0</v>
      </c>
      <c r="AA755" s="1">
        <f t="shared" si="209"/>
        <v>0</v>
      </c>
      <c r="AB755" s="9">
        <f>_xlfn.XLOOKUP(L755,Pos!B:B,Pos!K:K,-1,0)</f>
        <v>0.22727272727272729</v>
      </c>
      <c r="AC755" s="1" t="e">
        <f>_xlfn.XLOOKUP($L755,Pos!$A:$A,Pos!S:S,_xlfn.XLOOKUP($L755,#REF!,#REF!, ""), 0)</f>
        <v>#REF!</v>
      </c>
      <c r="AD755" s="1" t="e">
        <f>_xlfn.XLOOKUP($L755,Pos!$A:$A,Pos!T:T,_xlfn.XLOOKUP($L755,#REF!,#REF!, ""), 0)</f>
        <v>#REF!</v>
      </c>
      <c r="AE755" s="1" t="e">
        <f>_xlfn.XLOOKUP($L755,Pos!$A:$A,Pos!U:U,_xlfn.XLOOKUP($L755,#REF!,#REF!, ""), 0)</f>
        <v>#REF!</v>
      </c>
      <c r="AF755" s="1" t="e">
        <f>_xlfn.XLOOKUP($L755,Pos!$A:$A,Pos!V:V,_xlfn.XLOOKUP($L755,#REF!,#REF!, ""), 0)</f>
        <v>#REF!</v>
      </c>
      <c r="AG755" s="1" t="e">
        <f>_xlfn.XLOOKUP($L755,Pos!$A:$A,Pos!W:W,_xlfn.XLOOKUP($L755,#REF!,#REF!, ""), 0)</f>
        <v>#REF!</v>
      </c>
      <c r="AH755" s="1" t="e">
        <f>_xlfn.XLOOKUP($L755,Pos!$A:$A,Pos!X:X,_xlfn.XLOOKUP($L755,#REF!,#REF!, ""), 0)</f>
        <v>#REF!</v>
      </c>
      <c r="AI755" s="1" t="e">
        <f>_xlfn.XLOOKUP($L755,Pos!$A:$A,Pos!Y:Y,_xlfn.XLOOKUP($L755,#REF!,#REF!, ""), 0)</f>
        <v>#REF!</v>
      </c>
      <c r="AJ755" s="1" t="e">
        <f>_xlfn.XLOOKUP($L755,Pos!$A:$A,Pos!Z:Z,_xlfn.XLOOKUP($L755,#REF!,#REF!, ""), 0)</f>
        <v>#REF!</v>
      </c>
      <c r="AK755" s="1" t="e">
        <f>_xlfn.XLOOKUP($L755,Pos!$A:$A,Pos!AA:AA,_xlfn.XLOOKUP($L755,#REF!,#REF!, ""), 0)</f>
        <v>#REF!</v>
      </c>
      <c r="AL755" s="1" t="e">
        <f>_xlfn.XLOOKUP($L755,Pos!$A:$A,Pos!AB:AB,_xlfn.XLOOKUP($L755,#REF!,#REF!, ""), 0)</f>
        <v>#REF!</v>
      </c>
      <c r="AM755" s="1" t="e">
        <f>_xlfn.XLOOKUP($L755,Pos!$A:$A,Pos!AC:AC,_xlfn.XLOOKUP($L755,#REF!,#REF!, ""), 0)</f>
        <v>#REF!</v>
      </c>
      <c r="AN755" s="1" t="e">
        <f>_xlfn.XLOOKUP($L755,Pos!$A:$A,Pos!AD:AD,_xlfn.XLOOKUP($L755,#REF!,#REF!, ""), 0)</f>
        <v>#REF!</v>
      </c>
      <c r="AO755" s="1" t="e">
        <f>_xlfn.XLOOKUP($L755,Pos!$A:$A,Pos!AE:AE,_xlfn.XLOOKUP($L755,#REF!,#REF!, ""), 0)</f>
        <v>#REF!</v>
      </c>
      <c r="AP755" s="1" t="e">
        <f>_xlfn.XLOOKUP($L755,Pos!$A:$A,Pos!AF:AF,_xlfn.XLOOKUP($L755,#REF!,#REF!, ""), 0)</f>
        <v>#REF!</v>
      </c>
      <c r="AQ755" s="1" t="e">
        <f>_xlfn.XLOOKUP($L755,Pos!$A:$A,Pos!AG:AG,_xlfn.XLOOKUP($L755,#REF!,#REF!, ""), 0)</f>
        <v>#REF!</v>
      </c>
      <c r="AR755" s="1" t="e">
        <f>_xlfn.XLOOKUP($L755,Pos!$A:$A,Pos!AH:AH,_xlfn.XLOOKUP($L755,#REF!,#REF!, ""), 0)</f>
        <v>#REF!</v>
      </c>
      <c r="AS755" s="1" t="e">
        <f>_xlfn.XLOOKUP($L755,Pos!$A:$A,Pos!AI:AI,_xlfn.XLOOKUP($L755,#REF!,#REF!, ""), 0)</f>
        <v>#REF!</v>
      </c>
      <c r="AT755" s="1" t="e">
        <f>_xlfn.XLOOKUP($L755,Pos!$A:$A,Pos!AJ:AJ,_xlfn.XLOOKUP($L755,#REF!,#REF!, ""), 0)</f>
        <v>#REF!</v>
      </c>
      <c r="AU755" s="1" t="e">
        <f>_xlfn.XLOOKUP($L755,Pos!$A:$A,Pos!AK:AK,_xlfn.XLOOKUP($L755,#REF!,#REF!, ""), 0)</f>
        <v>#REF!</v>
      </c>
      <c r="AV755" s="1" t="e">
        <f>_xlfn.XLOOKUP($L755,Pos!$A:$A,Pos!AL:AL,_xlfn.XLOOKUP($L755,#REF!,#REF!, ""), 0)</f>
        <v>#REF!</v>
      </c>
      <c r="AW755" s="1" t="e">
        <f>_xlfn.XLOOKUP($L755,Pos!$A:$A,Pos!AM:AM,_xlfn.XLOOKUP($L755,#REF!,#REF!, ""), 0)</f>
        <v>#REF!</v>
      </c>
      <c r="AX755" s="1" t="e">
        <f>_xlfn.XLOOKUP($L755,Pos!$A:$A,Pos!AN:AN,_xlfn.XLOOKUP($L755,#REF!,#REF!, ""), 0)</f>
        <v>#REF!</v>
      </c>
      <c r="AY755" s="1" t="e">
        <f>_xlfn.XLOOKUP($L755,Pos!$A:$A,Pos!AO:AO,_xlfn.XLOOKUP($L755,#REF!,#REF!, ""), 0)</f>
        <v>#REF!</v>
      </c>
      <c r="AZ755" s="7" t="str">
        <f t="shared" si="210"/>
        <v>OUT</v>
      </c>
      <c r="BA755" s="1">
        <f>IF(OR(_xlfn.XLOOKUP(L755,Pos!B:B,Pos!L:L,FALSE)="ESG Reason",_xlfn.XLOOKUP(L755,Pos!B:B,Pos!L:L,FALSE)="Blacklisted"),1,0)</f>
        <v>1</v>
      </c>
      <c r="BC755" s="11">
        <v>9.247216832815041E-11</v>
      </c>
      <c r="BD755" s="11">
        <f>_xlfn.XLOOKUP($L755,Pos!$B:$B,Pos!H:H,0, 0)</f>
        <v>0</v>
      </c>
      <c r="BE755" s="11">
        <f>_xlfn.XLOOKUP($L755,Pos!$B:$B,Pos!I:I,0, 0)</f>
        <v>2.515580341607146E-4</v>
      </c>
      <c r="BF755" s="18">
        <f t="shared" si="211"/>
        <v>2.515580341607146E-4</v>
      </c>
      <c r="BG755" s="1">
        <f t="shared" si="212"/>
        <v>3</v>
      </c>
      <c r="BH755" s="1">
        <f t="shared" si="213"/>
        <v>48</v>
      </c>
      <c r="BI755" s="18">
        <f t="shared" si="214"/>
        <v>9.247216832815041E-11</v>
      </c>
      <c r="BJ755" s="3">
        <f t="shared" si="215"/>
        <v>0</v>
      </c>
      <c r="BK755" s="18">
        <f t="shared" si="216"/>
        <v>0</v>
      </c>
    </row>
    <row r="756" spans="3:63" x14ac:dyDescent="0.25">
      <c r="C756" s="3"/>
      <c r="D756" s="3"/>
      <c r="E756" s="3"/>
      <c r="F756" s="3"/>
      <c r="G756" s="51" t="s">
        <v>902</v>
      </c>
      <c r="H756" s="8" t="str">
        <f t="shared" si="206"/>
        <v>0%West Europe</v>
      </c>
      <c r="I756" s="11" cm="1">
        <f t="array" ref="I756">IF(
   AZ756 = "OUT", 0,IF(
   BD756 &gt;= LARGE(IF(ISNUMBER(BD:BD), BD:BD), 3),
   BE756 - 0.001,
   IF(BE756 &gt;=VLOOKUP(P756,mapping!$A:$B,2,FALSE), BE756,VLOOKUP(P756,mapping!$A$2:$B$8,2,FALSE))
))</f>
        <v>0</v>
      </c>
      <c r="J756" s="11" cm="1">
        <f t="array" ref="J756">IF(
    AZ756="OUT",0,IF(IF(
                      BD756&gt;=LARGE(IF(ISNUMBER(BD:BD),BD:BD),3),
                      BE756+0.001,
                      VLOOKUP(H756,mapping!$D:$E,2,FALSE)
                      )&gt;I756,
                   IF(
                      BD756&gt;=LARGE(IF(ISNUMBER(BD:BD),BD:BD),3),
                      BE756+0.001,
                      VLOOKUP(H756,mapping!$D:$E,2,FALSE)
                      ),
                   I756+0.002))</f>
        <v>0</v>
      </c>
      <c r="K756" s="8">
        <f t="shared" si="207"/>
        <v>2.5145124793033699E-4</v>
      </c>
      <c r="L756" s="1" t="str">
        <f>Pos!B208</f>
        <v>DE0006048432</v>
      </c>
      <c r="M756" s="1" t="str">
        <f>_xlfn.XLOOKUP($L756,Pos!B:B,Pos!D:D,, 0)</f>
        <v>Henkel AG &amp; Co. KGaA Pref</v>
      </c>
      <c r="N756" s="1" t="str">
        <f>_xlfn.XLOOKUP($L756,Pos!B:B,Pos!E:E,, 0)</f>
        <v>Chemicals</v>
      </c>
      <c r="O756" s="1" t="str">
        <f t="shared" si="208"/>
        <v>Chemicals_West Europe</v>
      </c>
      <c r="P756" s="1" t="str">
        <f>_xlfn.XLOOKUP($L756,Pos!B:B,Pos!F:F,, 0)</f>
        <v>West Europe</v>
      </c>
      <c r="Q756" s="1">
        <v>0</v>
      </c>
      <c r="R756" s="9">
        <f>_xlfn.XLOOKUP($L756,Pos!$B:$B,Pos!N:N,0, 0)</f>
        <v>4.67</v>
      </c>
      <c r="S756" s="9">
        <f>_xlfn.XLOOKUP($L756,Pos!$B:$B,Pos!O:O,0, 0)</f>
        <v>6.3368330000000004</v>
      </c>
      <c r="T756" s="9">
        <f>_xlfn.XLOOKUP($L756,Pos!$B:$B,Pos!P:P,0, 0)</f>
        <v>5.95</v>
      </c>
      <c r="U756" s="9">
        <f>_xlfn.XLOOKUP($L756,Pos!$B:$B,Pos!Q:Q,0, 0)</f>
        <v>1.9</v>
      </c>
      <c r="V756" s="9">
        <f>_xlfn.XLOOKUP($L756,Pos!$B:$B,Pos!R:R,0, 0)</f>
        <v>8.8000000000000007</v>
      </c>
      <c r="W756" s="9">
        <f>_xlfn.XLOOKUP($L756,Pos!$B:$B,Pos!S:S,0, 0)</f>
        <v>5.8133340000000002</v>
      </c>
      <c r="X756" s="9" t="str">
        <f>_xlfn.XLOOKUP($L756,Pos!$B:$B,Pos!J:J,0, 0)</f>
        <v>Hold</v>
      </c>
      <c r="Y756" s="1">
        <v>0</v>
      </c>
      <c r="Z756" s="1">
        <v>0</v>
      </c>
      <c r="AA756" s="1">
        <f t="shared" si="209"/>
        <v>0</v>
      </c>
      <c r="AB756" s="9">
        <f>_xlfn.XLOOKUP(L756,Pos!B:B,Pos!K:K,-1,0)</f>
        <v>9.0909090909090899</v>
      </c>
      <c r="AC756" s="1" t="e">
        <f>_xlfn.XLOOKUP($L756,Pos!$A:$A,Pos!S:S,_xlfn.XLOOKUP($L756,#REF!,#REF!, ""), 0)</f>
        <v>#REF!</v>
      </c>
      <c r="AD756" s="1" t="e">
        <f>_xlfn.XLOOKUP($L756,Pos!$A:$A,Pos!T:T,_xlfn.XLOOKUP($L756,#REF!,#REF!, ""), 0)</f>
        <v>#REF!</v>
      </c>
      <c r="AE756" s="1" t="e">
        <f>_xlfn.XLOOKUP($L756,Pos!$A:$A,Pos!U:U,_xlfn.XLOOKUP($L756,#REF!,#REF!, ""), 0)</f>
        <v>#REF!</v>
      </c>
      <c r="AF756" s="1" t="e">
        <f>_xlfn.XLOOKUP($L756,Pos!$A:$A,Pos!V:V,_xlfn.XLOOKUP($L756,#REF!,#REF!, ""), 0)</f>
        <v>#REF!</v>
      </c>
      <c r="AG756" s="1" t="e">
        <f>_xlfn.XLOOKUP($L756,Pos!$A:$A,Pos!W:W,_xlfn.XLOOKUP($L756,#REF!,#REF!, ""), 0)</f>
        <v>#REF!</v>
      </c>
      <c r="AH756" s="1" t="e">
        <f>_xlfn.XLOOKUP($L756,Pos!$A:$A,Pos!X:X,_xlfn.XLOOKUP($L756,#REF!,#REF!, ""), 0)</f>
        <v>#REF!</v>
      </c>
      <c r="AI756" s="1" t="e">
        <f>_xlfn.XLOOKUP($L756,Pos!$A:$A,Pos!Y:Y,_xlfn.XLOOKUP($L756,#REF!,#REF!, ""), 0)</f>
        <v>#REF!</v>
      </c>
      <c r="AJ756" s="1" t="e">
        <f>_xlfn.XLOOKUP($L756,Pos!$A:$A,Pos!Z:Z,_xlfn.XLOOKUP($L756,#REF!,#REF!, ""), 0)</f>
        <v>#REF!</v>
      </c>
      <c r="AK756" s="1" t="e">
        <f>_xlfn.XLOOKUP($L756,Pos!$A:$A,Pos!AA:AA,_xlfn.XLOOKUP($L756,#REF!,#REF!, ""), 0)</f>
        <v>#REF!</v>
      </c>
      <c r="AL756" s="1" t="e">
        <f>_xlfn.XLOOKUP($L756,Pos!$A:$A,Pos!AB:AB,_xlfn.XLOOKUP($L756,#REF!,#REF!, ""), 0)</f>
        <v>#REF!</v>
      </c>
      <c r="AM756" s="1" t="e">
        <f>_xlfn.XLOOKUP($L756,Pos!$A:$A,Pos!AC:AC,_xlfn.XLOOKUP($L756,#REF!,#REF!, ""), 0)</f>
        <v>#REF!</v>
      </c>
      <c r="AN756" s="1" t="e">
        <f>_xlfn.XLOOKUP($L756,Pos!$A:$A,Pos!AD:AD,_xlfn.XLOOKUP($L756,#REF!,#REF!, ""), 0)</f>
        <v>#REF!</v>
      </c>
      <c r="AO756" s="1" t="e">
        <f>_xlfn.XLOOKUP($L756,Pos!$A:$A,Pos!AE:AE,_xlfn.XLOOKUP($L756,#REF!,#REF!, ""), 0)</f>
        <v>#REF!</v>
      </c>
      <c r="AP756" s="1" t="e">
        <f>_xlfn.XLOOKUP($L756,Pos!$A:$A,Pos!AF:AF,_xlfn.XLOOKUP($L756,#REF!,#REF!, ""), 0)</f>
        <v>#REF!</v>
      </c>
      <c r="AQ756" s="1" t="e">
        <f>_xlfn.XLOOKUP($L756,Pos!$A:$A,Pos!AG:AG,_xlfn.XLOOKUP($L756,#REF!,#REF!, ""), 0)</f>
        <v>#REF!</v>
      </c>
      <c r="AR756" s="1" t="e">
        <f>_xlfn.XLOOKUP($L756,Pos!$A:$A,Pos!AH:AH,_xlfn.XLOOKUP($L756,#REF!,#REF!, ""), 0)</f>
        <v>#REF!</v>
      </c>
      <c r="AS756" s="1" t="e">
        <f>_xlfn.XLOOKUP($L756,Pos!$A:$A,Pos!AI:AI,_xlfn.XLOOKUP($L756,#REF!,#REF!, ""), 0)</f>
        <v>#REF!</v>
      </c>
      <c r="AT756" s="1" t="e">
        <f>_xlfn.XLOOKUP($L756,Pos!$A:$A,Pos!AJ:AJ,_xlfn.XLOOKUP($L756,#REF!,#REF!, ""), 0)</f>
        <v>#REF!</v>
      </c>
      <c r="AU756" s="1" t="e">
        <f>_xlfn.XLOOKUP($L756,Pos!$A:$A,Pos!AK:AK,_xlfn.XLOOKUP($L756,#REF!,#REF!, ""), 0)</f>
        <v>#REF!</v>
      </c>
      <c r="AV756" s="1" t="e">
        <f>_xlfn.XLOOKUP($L756,Pos!$A:$A,Pos!AL:AL,_xlfn.XLOOKUP($L756,#REF!,#REF!, ""), 0)</f>
        <v>#REF!</v>
      </c>
      <c r="AW756" s="1" t="e">
        <f>_xlfn.XLOOKUP($L756,Pos!$A:$A,Pos!AM:AM,_xlfn.XLOOKUP($L756,#REF!,#REF!, ""), 0)</f>
        <v>#REF!</v>
      </c>
      <c r="AX756" s="1" t="e">
        <f>_xlfn.XLOOKUP($L756,Pos!$A:$A,Pos!AN:AN,_xlfn.XLOOKUP($L756,#REF!,#REF!, ""), 0)</f>
        <v>#REF!</v>
      </c>
      <c r="AY756" s="1" t="e">
        <f>_xlfn.XLOOKUP($L756,Pos!$A:$A,Pos!AO:AO,_xlfn.XLOOKUP($L756,#REF!,#REF!, ""), 0)</f>
        <v>#REF!</v>
      </c>
      <c r="AZ756" s="7" t="str">
        <f t="shared" si="210"/>
        <v>OUT</v>
      </c>
      <c r="BA756" s="1">
        <f>IF(OR(_xlfn.XLOOKUP(L756,Pos!B:B,Pos!L:L,FALSE)="ESG Reason",_xlfn.XLOOKUP(L756,Pos!B:B,Pos!L:L,FALSE)="Blacklisted"),1,0)</f>
        <v>1</v>
      </c>
      <c r="BC756" s="11">
        <v>8.6970564110121095E-11</v>
      </c>
      <c r="BD756" s="11">
        <f>_xlfn.XLOOKUP($L756,Pos!$B:$B,Pos!H:H,0, 0)</f>
        <v>0</v>
      </c>
      <c r="BE756" s="11">
        <f>_xlfn.XLOOKUP($L756,Pos!$B:$B,Pos!I:I,0, 0)</f>
        <v>2.5145124793033699E-4</v>
      </c>
      <c r="BF756" s="18">
        <f t="shared" si="211"/>
        <v>2.5145124793033699E-4</v>
      </c>
      <c r="BG756" s="1">
        <f t="shared" si="212"/>
        <v>2</v>
      </c>
      <c r="BH756" s="1">
        <f t="shared" si="213"/>
        <v>4</v>
      </c>
      <c r="BI756" s="18">
        <f t="shared" si="214"/>
        <v>8.6970564110121095E-11</v>
      </c>
      <c r="BJ756" s="3">
        <f t="shared" si="215"/>
        <v>0</v>
      </c>
      <c r="BK756" s="18">
        <f t="shared" si="216"/>
        <v>0</v>
      </c>
    </row>
    <row r="757" spans="3:63" x14ac:dyDescent="0.25">
      <c r="C757" s="3"/>
      <c r="D757" s="3"/>
      <c r="E757" s="3"/>
      <c r="F757" s="3"/>
      <c r="G757" s="51" t="s">
        <v>707</v>
      </c>
      <c r="H757" s="8" t="str">
        <f t="shared" si="206"/>
        <v>0%West Europe</v>
      </c>
      <c r="I757" s="11" cm="1">
        <f t="array" ref="I757">IF(
   AZ757 = "OUT", 0,IF(
   BD757 &gt;= LARGE(IF(ISNUMBER(BD:BD), BD:BD), 3),
   BE757 - 0.001,
   IF(BE757 &gt;=VLOOKUP(P757,mapping!$A:$B,2,FALSE), BE757,VLOOKUP(P757,mapping!$A$2:$B$8,2,FALSE))
))</f>
        <v>0</v>
      </c>
      <c r="J757" s="11" cm="1">
        <f t="array" ref="J757">IF(
    AZ757="OUT",0,IF(IF(
                      BD757&gt;=LARGE(IF(ISNUMBER(BD:BD),BD:BD),3),
                      BE757+0.001,
                      VLOOKUP(H757,mapping!$D:$E,2,FALSE)
                      )&gt;I757,
                   IF(
                      BD757&gt;=LARGE(IF(ISNUMBER(BD:BD),BD:BD),3),
                      BE757+0.001,
                      VLOOKUP(H757,mapping!$D:$E,2,FALSE)
                      ),
                   I757+0.002))</f>
        <v>0</v>
      </c>
      <c r="K757" s="8">
        <f t="shared" si="207"/>
        <v>2.5111226640873069E-4</v>
      </c>
      <c r="L757" s="1" t="str">
        <f>Pos!B445</f>
        <v>IE00BF0L3536</v>
      </c>
      <c r="M757" s="1" t="str">
        <f>_xlfn.XLOOKUP($L757,Pos!B:B,Pos!D:D,, 0)</f>
        <v>AIB Group plc</v>
      </c>
      <c r="N757" s="1" t="str">
        <f>_xlfn.XLOOKUP($L757,Pos!B:B,Pos!E:E,, 0)</f>
        <v>Banks</v>
      </c>
      <c r="O757" s="1" t="str">
        <f t="shared" si="208"/>
        <v>Banks_West Europe</v>
      </c>
      <c r="P757" s="1" t="str">
        <f>_xlfn.XLOOKUP($L757,Pos!B:B,Pos!F:F,, 0)</f>
        <v>West Europe</v>
      </c>
      <c r="Q757" s="1">
        <v>0</v>
      </c>
      <c r="R757" s="9">
        <f>_xlfn.XLOOKUP($L757,Pos!$B:$B,Pos!N:N,0, 0)</f>
        <v>5.35</v>
      </c>
      <c r="S757" s="9">
        <f>_xlfn.XLOOKUP($L757,Pos!$B:$B,Pos!O:O,0, 0)</f>
        <v>6.68</v>
      </c>
      <c r="T757" s="9">
        <f>_xlfn.XLOOKUP($L757,Pos!$B:$B,Pos!P:P,0, 0)</f>
        <v>6.0250000000000004</v>
      </c>
      <c r="U757" s="9">
        <f>_xlfn.XLOOKUP($L757,Pos!$B:$B,Pos!Q:Q,0, 0)</f>
        <v>8.8000000000000007</v>
      </c>
      <c r="V757" s="9">
        <f>_xlfn.XLOOKUP($L757,Pos!$B:$B,Pos!R:R,0, 0)</f>
        <v>3.5</v>
      </c>
      <c r="W757" s="9">
        <f>_xlfn.XLOOKUP($L757,Pos!$B:$B,Pos!S:S,0, 0)</f>
        <v>3.11</v>
      </c>
      <c r="X757" s="9" t="str">
        <f>_xlfn.XLOOKUP($L757,Pos!$B:$B,Pos!J:J,0, 0)</f>
        <v>Outperform</v>
      </c>
      <c r="Y757" s="1">
        <v>0</v>
      </c>
      <c r="Z757" s="1">
        <v>0</v>
      </c>
      <c r="AA757" s="1">
        <f t="shared" si="209"/>
        <v>0</v>
      </c>
      <c r="AB757" s="9">
        <f>_xlfn.XLOOKUP(L757,Pos!B:B,Pos!K:K,-1,0)</f>
        <v>6.9444444444444446</v>
      </c>
      <c r="AC757" s="1" t="e">
        <f>_xlfn.XLOOKUP($L757,Pos!$A:$A,Pos!S:S,_xlfn.XLOOKUP($L757,#REF!,#REF!, ""), 0)</f>
        <v>#REF!</v>
      </c>
      <c r="AD757" s="1" t="e">
        <f>_xlfn.XLOOKUP($L757,Pos!$A:$A,Pos!T:T,_xlfn.XLOOKUP($L757,#REF!,#REF!, ""), 0)</f>
        <v>#REF!</v>
      </c>
      <c r="AE757" s="1" t="e">
        <f>_xlfn.XLOOKUP($L757,Pos!$A:$A,Pos!U:U,_xlfn.XLOOKUP($L757,#REF!,#REF!, ""), 0)</f>
        <v>#REF!</v>
      </c>
      <c r="AF757" s="1" t="e">
        <f>_xlfn.XLOOKUP($L757,Pos!$A:$A,Pos!V:V,_xlfn.XLOOKUP($L757,#REF!,#REF!, ""), 0)</f>
        <v>#REF!</v>
      </c>
      <c r="AG757" s="1" t="e">
        <f>_xlfn.XLOOKUP($L757,Pos!$A:$A,Pos!W:W,_xlfn.XLOOKUP($L757,#REF!,#REF!, ""), 0)</f>
        <v>#REF!</v>
      </c>
      <c r="AH757" s="1" t="e">
        <f>_xlfn.XLOOKUP($L757,Pos!$A:$A,Pos!X:X,_xlfn.XLOOKUP($L757,#REF!,#REF!, ""), 0)</f>
        <v>#REF!</v>
      </c>
      <c r="AI757" s="1" t="e">
        <f>_xlfn.XLOOKUP($L757,Pos!$A:$A,Pos!Y:Y,_xlfn.XLOOKUP($L757,#REF!,#REF!, ""), 0)</f>
        <v>#REF!</v>
      </c>
      <c r="AJ757" s="1" t="e">
        <f>_xlfn.XLOOKUP($L757,Pos!$A:$A,Pos!Z:Z,_xlfn.XLOOKUP($L757,#REF!,#REF!, ""), 0)</f>
        <v>#REF!</v>
      </c>
      <c r="AK757" s="1" t="e">
        <f>_xlfn.XLOOKUP($L757,Pos!$A:$A,Pos!AA:AA,_xlfn.XLOOKUP($L757,#REF!,#REF!, ""), 0)</f>
        <v>#REF!</v>
      </c>
      <c r="AL757" s="1" t="e">
        <f>_xlfn.XLOOKUP($L757,Pos!$A:$A,Pos!AB:AB,_xlfn.XLOOKUP($L757,#REF!,#REF!, ""), 0)</f>
        <v>#REF!</v>
      </c>
      <c r="AM757" s="1" t="e">
        <f>_xlfn.XLOOKUP($L757,Pos!$A:$A,Pos!AC:AC,_xlfn.XLOOKUP($L757,#REF!,#REF!, ""), 0)</f>
        <v>#REF!</v>
      </c>
      <c r="AN757" s="1" t="e">
        <f>_xlfn.XLOOKUP($L757,Pos!$A:$A,Pos!AD:AD,_xlfn.XLOOKUP($L757,#REF!,#REF!, ""), 0)</f>
        <v>#REF!</v>
      </c>
      <c r="AO757" s="1" t="e">
        <f>_xlfn.XLOOKUP($L757,Pos!$A:$A,Pos!AE:AE,_xlfn.XLOOKUP($L757,#REF!,#REF!, ""), 0)</f>
        <v>#REF!</v>
      </c>
      <c r="AP757" s="1" t="e">
        <f>_xlfn.XLOOKUP($L757,Pos!$A:$A,Pos!AF:AF,_xlfn.XLOOKUP($L757,#REF!,#REF!, ""), 0)</f>
        <v>#REF!</v>
      </c>
      <c r="AQ757" s="1" t="e">
        <f>_xlfn.XLOOKUP($L757,Pos!$A:$A,Pos!AG:AG,_xlfn.XLOOKUP($L757,#REF!,#REF!, ""), 0)</f>
        <v>#REF!</v>
      </c>
      <c r="AR757" s="1" t="e">
        <f>_xlfn.XLOOKUP($L757,Pos!$A:$A,Pos!AH:AH,_xlfn.XLOOKUP($L757,#REF!,#REF!, ""), 0)</f>
        <v>#REF!</v>
      </c>
      <c r="AS757" s="1" t="e">
        <f>_xlfn.XLOOKUP($L757,Pos!$A:$A,Pos!AI:AI,_xlfn.XLOOKUP($L757,#REF!,#REF!, ""), 0)</f>
        <v>#REF!</v>
      </c>
      <c r="AT757" s="1" t="e">
        <f>_xlfn.XLOOKUP($L757,Pos!$A:$A,Pos!AJ:AJ,_xlfn.XLOOKUP($L757,#REF!,#REF!, ""), 0)</f>
        <v>#REF!</v>
      </c>
      <c r="AU757" s="1" t="e">
        <f>_xlfn.XLOOKUP($L757,Pos!$A:$A,Pos!AK:AK,_xlfn.XLOOKUP($L757,#REF!,#REF!, ""), 0)</f>
        <v>#REF!</v>
      </c>
      <c r="AV757" s="1" t="e">
        <f>_xlfn.XLOOKUP($L757,Pos!$A:$A,Pos!AL:AL,_xlfn.XLOOKUP($L757,#REF!,#REF!, ""), 0)</f>
        <v>#REF!</v>
      </c>
      <c r="AW757" s="1" t="e">
        <f>_xlfn.XLOOKUP($L757,Pos!$A:$A,Pos!AM:AM,_xlfn.XLOOKUP($L757,#REF!,#REF!, ""), 0)</f>
        <v>#REF!</v>
      </c>
      <c r="AX757" s="1" t="e">
        <f>_xlfn.XLOOKUP($L757,Pos!$A:$A,Pos!AN:AN,_xlfn.XLOOKUP($L757,#REF!,#REF!, ""), 0)</f>
        <v>#REF!</v>
      </c>
      <c r="AY757" s="1" t="e">
        <f>_xlfn.XLOOKUP($L757,Pos!$A:$A,Pos!AO:AO,_xlfn.XLOOKUP($L757,#REF!,#REF!, ""), 0)</f>
        <v>#REF!</v>
      </c>
      <c r="AZ757" s="7" t="str">
        <f t="shared" si="210"/>
        <v>OUT</v>
      </c>
      <c r="BA757" s="1">
        <f>IF(OR(_xlfn.XLOOKUP(L757,Pos!B:B,Pos!L:L,FALSE)="ESG Reason",_xlfn.XLOOKUP(L757,Pos!B:B,Pos!L:L,FALSE)="Blacklisted"),1,0)</f>
        <v>0</v>
      </c>
      <c r="BC757" s="11">
        <v>1.27257845369271E-10</v>
      </c>
      <c r="BD757" s="11">
        <f>_xlfn.XLOOKUP($L757,Pos!$B:$B,Pos!H:H,0, 0)</f>
        <v>0</v>
      </c>
      <c r="BE757" s="11">
        <f>_xlfn.XLOOKUP($L757,Pos!$B:$B,Pos!I:I,0, 0)</f>
        <v>2.5111226640873069E-4</v>
      </c>
      <c r="BF757" s="18">
        <f t="shared" si="211"/>
        <v>2.5111226640873069E-4</v>
      </c>
      <c r="BG757" s="1">
        <f t="shared" si="212"/>
        <v>2</v>
      </c>
      <c r="BH757" s="1">
        <f t="shared" si="213"/>
        <v>2</v>
      </c>
      <c r="BI757" s="18">
        <f t="shared" si="214"/>
        <v>1.27257845369271E-10</v>
      </c>
      <c r="BJ757" s="3">
        <f t="shared" si="215"/>
        <v>0</v>
      </c>
      <c r="BK757" s="18">
        <f t="shared" si="216"/>
        <v>0</v>
      </c>
    </row>
    <row r="758" spans="3:63" x14ac:dyDescent="0.25">
      <c r="C758" s="3"/>
      <c r="D758" s="3"/>
      <c r="E758" s="3"/>
      <c r="F758" s="3"/>
      <c r="G758" s="51" t="s">
        <v>721</v>
      </c>
      <c r="H758" s="8" t="str">
        <f t="shared" si="206"/>
        <v>0%West Europe</v>
      </c>
      <c r="I758" s="11" cm="1">
        <f t="array" ref="I758">IF(
   AZ758 = "OUT", 0,IF(
   BD758 &gt;= LARGE(IF(ISNUMBER(BD:BD), BD:BD), 3),
   BE758 - 0.001,
   IF(BE758 &gt;=VLOOKUP(P758,mapping!$A:$B,2,FALSE), BE758,VLOOKUP(P758,mapping!$A$2:$B$8,2,FALSE))
))</f>
        <v>0</v>
      </c>
      <c r="J758" s="11" cm="1">
        <f t="array" ref="J758">IF(
    AZ758="OUT",0,IF(IF(
                      BD758&gt;=LARGE(IF(ISNUMBER(BD:BD),BD:BD),3),
                      BE758+0.001,
                      VLOOKUP(H758,mapping!$D:$E,2,FALSE)
                      )&gt;I758,
                   IF(
                      BD758&gt;=LARGE(IF(ISNUMBER(BD:BD),BD:BD),3),
                      BE758+0.001,
                      VLOOKUP(H758,mapping!$D:$E,2,FALSE)
                      ),
                   I758+0.002))</f>
        <v>0</v>
      </c>
      <c r="K758" s="8">
        <f t="shared" si="207"/>
        <v>2.5060328904955508E-4</v>
      </c>
      <c r="L758" s="1" t="str">
        <f>Pos!B226</f>
        <v>DE000A0D9PT0</v>
      </c>
      <c r="M758" s="1" t="str">
        <f>_xlfn.XLOOKUP($L758,Pos!B:B,Pos!D:D,, 0)</f>
        <v>MTU Aero Engines AG</v>
      </c>
      <c r="N758" s="1" t="str">
        <f>_xlfn.XLOOKUP($L758,Pos!B:B,Pos!E:E,, 0)</f>
        <v>Industrial Goods &amp; Services</v>
      </c>
      <c r="O758" s="1" t="str">
        <f t="shared" si="208"/>
        <v>Industrial Goods &amp; Services_West Europe</v>
      </c>
      <c r="P758" s="1" t="str">
        <f>_xlfn.XLOOKUP($L758,Pos!B:B,Pos!F:F,, 0)</f>
        <v>West Europe</v>
      </c>
      <c r="Q758" s="1">
        <v>0</v>
      </c>
      <c r="R758" s="9">
        <f>_xlfn.XLOOKUP($L758,Pos!$B:$B,Pos!N:N,0, 0)</f>
        <v>3.57</v>
      </c>
      <c r="S758" s="9">
        <f>_xlfn.XLOOKUP($L758,Pos!$B:$B,Pos!O:O,0, 0)</f>
        <v>4.0129999999999999</v>
      </c>
      <c r="T758" s="9">
        <f>_xlfn.XLOOKUP($L758,Pos!$B:$B,Pos!P:P,0, 0)</f>
        <v>5.9249999999999998</v>
      </c>
      <c r="U758" s="9">
        <f>_xlfn.XLOOKUP($L758,Pos!$B:$B,Pos!Q:Q,0, 0)</f>
        <v>8.3000000000000007</v>
      </c>
      <c r="V758" s="9">
        <f>_xlfn.XLOOKUP($L758,Pos!$B:$B,Pos!R:R,0, 0)</f>
        <v>4.5666669999999998</v>
      </c>
      <c r="W758" s="9">
        <f>_xlfn.XLOOKUP($L758,Pos!$B:$B,Pos!S:S,0, 0)</f>
        <v>7.1516669999999998</v>
      </c>
      <c r="X758" s="9" t="str">
        <f>_xlfn.XLOOKUP($L758,Pos!$B:$B,Pos!J:J,0, 0)</f>
        <v>Outperform</v>
      </c>
      <c r="Y758" s="1">
        <v>0</v>
      </c>
      <c r="Z758" s="1">
        <v>0</v>
      </c>
      <c r="AA758" s="1">
        <f t="shared" si="209"/>
        <v>0</v>
      </c>
      <c r="AB758" s="9">
        <f>_xlfn.XLOOKUP(L758,Pos!B:B,Pos!K:K,-1,0)</f>
        <v>8.5074626865671643</v>
      </c>
      <c r="AC758" s="1" t="e">
        <f>_xlfn.XLOOKUP($L758,Pos!$A:$A,Pos!S:S,_xlfn.XLOOKUP($L758,#REF!,#REF!, ""), 0)</f>
        <v>#REF!</v>
      </c>
      <c r="AD758" s="1" t="e">
        <f>_xlfn.XLOOKUP($L758,Pos!$A:$A,Pos!T:T,_xlfn.XLOOKUP($L758,#REF!,#REF!, ""), 0)</f>
        <v>#REF!</v>
      </c>
      <c r="AE758" s="1" t="e">
        <f>_xlfn.XLOOKUP($L758,Pos!$A:$A,Pos!U:U,_xlfn.XLOOKUP($L758,#REF!,#REF!, ""), 0)</f>
        <v>#REF!</v>
      </c>
      <c r="AF758" s="1" t="e">
        <f>_xlfn.XLOOKUP($L758,Pos!$A:$A,Pos!V:V,_xlfn.XLOOKUP($L758,#REF!,#REF!, ""), 0)</f>
        <v>#REF!</v>
      </c>
      <c r="AG758" s="1" t="e">
        <f>_xlfn.XLOOKUP($L758,Pos!$A:$A,Pos!W:W,_xlfn.XLOOKUP($L758,#REF!,#REF!, ""), 0)</f>
        <v>#REF!</v>
      </c>
      <c r="AH758" s="1" t="e">
        <f>_xlfn.XLOOKUP($L758,Pos!$A:$A,Pos!X:X,_xlfn.XLOOKUP($L758,#REF!,#REF!, ""), 0)</f>
        <v>#REF!</v>
      </c>
      <c r="AI758" s="1" t="e">
        <f>_xlfn.XLOOKUP($L758,Pos!$A:$A,Pos!Y:Y,_xlfn.XLOOKUP($L758,#REF!,#REF!, ""), 0)</f>
        <v>#REF!</v>
      </c>
      <c r="AJ758" s="1" t="e">
        <f>_xlfn.XLOOKUP($L758,Pos!$A:$A,Pos!Z:Z,_xlfn.XLOOKUP($L758,#REF!,#REF!, ""), 0)</f>
        <v>#REF!</v>
      </c>
      <c r="AK758" s="1" t="e">
        <f>_xlfn.XLOOKUP($L758,Pos!$A:$A,Pos!AA:AA,_xlfn.XLOOKUP($L758,#REF!,#REF!, ""), 0)</f>
        <v>#REF!</v>
      </c>
      <c r="AL758" s="1" t="e">
        <f>_xlfn.XLOOKUP($L758,Pos!$A:$A,Pos!AB:AB,_xlfn.XLOOKUP($L758,#REF!,#REF!, ""), 0)</f>
        <v>#REF!</v>
      </c>
      <c r="AM758" s="1" t="e">
        <f>_xlfn.XLOOKUP($L758,Pos!$A:$A,Pos!AC:AC,_xlfn.XLOOKUP($L758,#REF!,#REF!, ""), 0)</f>
        <v>#REF!</v>
      </c>
      <c r="AN758" s="1" t="e">
        <f>_xlfn.XLOOKUP($L758,Pos!$A:$A,Pos!AD:AD,_xlfn.XLOOKUP($L758,#REF!,#REF!, ""), 0)</f>
        <v>#REF!</v>
      </c>
      <c r="AO758" s="1" t="e">
        <f>_xlfn.XLOOKUP($L758,Pos!$A:$A,Pos!AE:AE,_xlfn.XLOOKUP($L758,#REF!,#REF!, ""), 0)</f>
        <v>#REF!</v>
      </c>
      <c r="AP758" s="1" t="e">
        <f>_xlfn.XLOOKUP($L758,Pos!$A:$A,Pos!AF:AF,_xlfn.XLOOKUP($L758,#REF!,#REF!, ""), 0)</f>
        <v>#REF!</v>
      </c>
      <c r="AQ758" s="1" t="e">
        <f>_xlfn.XLOOKUP($L758,Pos!$A:$A,Pos!AG:AG,_xlfn.XLOOKUP($L758,#REF!,#REF!, ""), 0)</f>
        <v>#REF!</v>
      </c>
      <c r="AR758" s="1" t="e">
        <f>_xlfn.XLOOKUP($L758,Pos!$A:$A,Pos!AH:AH,_xlfn.XLOOKUP($L758,#REF!,#REF!, ""), 0)</f>
        <v>#REF!</v>
      </c>
      <c r="AS758" s="1" t="e">
        <f>_xlfn.XLOOKUP($L758,Pos!$A:$A,Pos!AI:AI,_xlfn.XLOOKUP($L758,#REF!,#REF!, ""), 0)</f>
        <v>#REF!</v>
      </c>
      <c r="AT758" s="1" t="e">
        <f>_xlfn.XLOOKUP($L758,Pos!$A:$A,Pos!AJ:AJ,_xlfn.XLOOKUP($L758,#REF!,#REF!, ""), 0)</f>
        <v>#REF!</v>
      </c>
      <c r="AU758" s="1" t="e">
        <f>_xlfn.XLOOKUP($L758,Pos!$A:$A,Pos!AK:AK,_xlfn.XLOOKUP($L758,#REF!,#REF!, ""), 0)</f>
        <v>#REF!</v>
      </c>
      <c r="AV758" s="1" t="e">
        <f>_xlfn.XLOOKUP($L758,Pos!$A:$A,Pos!AL:AL,_xlfn.XLOOKUP($L758,#REF!,#REF!, ""), 0)</f>
        <v>#REF!</v>
      </c>
      <c r="AW758" s="1" t="e">
        <f>_xlfn.XLOOKUP($L758,Pos!$A:$A,Pos!AM:AM,_xlfn.XLOOKUP($L758,#REF!,#REF!, ""), 0)</f>
        <v>#REF!</v>
      </c>
      <c r="AX758" s="1" t="e">
        <f>_xlfn.XLOOKUP($L758,Pos!$A:$A,Pos!AN:AN,_xlfn.XLOOKUP($L758,#REF!,#REF!, ""), 0)</f>
        <v>#REF!</v>
      </c>
      <c r="AY758" s="1" t="e">
        <f>_xlfn.XLOOKUP($L758,Pos!$A:$A,Pos!AO:AO,_xlfn.XLOOKUP($L758,#REF!,#REF!, ""), 0)</f>
        <v>#REF!</v>
      </c>
      <c r="AZ758" s="7" t="str">
        <f t="shared" si="210"/>
        <v>OUT</v>
      </c>
      <c r="BA758" s="1">
        <f>IF(OR(_xlfn.XLOOKUP(L758,Pos!B:B,Pos!L:L,FALSE)="ESG Reason",_xlfn.XLOOKUP(L758,Pos!B:B,Pos!L:L,FALSE)="Blacklisted"),1,0)</f>
        <v>0</v>
      </c>
      <c r="BC758" s="11">
        <v>1.1570279832988471E-10</v>
      </c>
      <c r="BD758" s="11">
        <f>_xlfn.XLOOKUP($L758,Pos!$B:$B,Pos!H:H,0, 0)</f>
        <v>0</v>
      </c>
      <c r="BE758" s="11">
        <f>_xlfn.XLOOKUP($L758,Pos!$B:$B,Pos!I:I,0, 0)</f>
        <v>2.5060328904955508E-4</v>
      </c>
      <c r="BF758" s="18">
        <f t="shared" si="211"/>
        <v>2.5060328904955508E-4</v>
      </c>
      <c r="BG758" s="1">
        <f t="shared" si="212"/>
        <v>2</v>
      </c>
      <c r="BH758" s="1">
        <f t="shared" si="213"/>
        <v>10</v>
      </c>
      <c r="BI758" s="18">
        <f t="shared" si="214"/>
        <v>1.1570279832988471E-10</v>
      </c>
      <c r="BJ758" s="3">
        <f t="shared" si="215"/>
        <v>0</v>
      </c>
      <c r="BK758" s="18">
        <f t="shared" si="216"/>
        <v>0</v>
      </c>
    </row>
    <row r="759" spans="3:63" x14ac:dyDescent="0.25">
      <c r="C759" s="3"/>
      <c r="D759" s="3"/>
      <c r="E759" s="3"/>
      <c r="F759" s="3"/>
      <c r="G759" s="51" t="s">
        <v>711</v>
      </c>
      <c r="H759" s="8" t="str">
        <f t="shared" si="206"/>
        <v>0%North America</v>
      </c>
      <c r="I759" s="11" cm="1">
        <f t="array" ref="I759">IF(
   AZ759 = "OUT", 0,IF(
   BD759 &gt;= LARGE(IF(ISNUMBER(BD:BD), BD:BD), 3),
   BE759 - 0.001,
   IF(BE759 &gt;=VLOOKUP(P759,mapping!$A:$B,2,FALSE), BE759,VLOOKUP(P759,mapping!$A$2:$B$8,2,FALSE))
))</f>
        <v>0</v>
      </c>
      <c r="J759" s="11" cm="1">
        <f t="array" ref="J759">IF(
    AZ759="OUT",0,IF(IF(
                      BD759&gt;=LARGE(IF(ISNUMBER(BD:BD),BD:BD),3),
                      BE759+0.001,
                      VLOOKUP(H759,mapping!$D:$E,2,FALSE)
                      )&gt;I759,
                   IF(
                      BD759&gt;=LARGE(IF(ISNUMBER(BD:BD),BD:BD),3),
                      BE759+0.001,
                      VLOOKUP(H759,mapping!$D:$E,2,FALSE)
                      ),
                   I759+0.002))</f>
        <v>0</v>
      </c>
      <c r="K759" s="8">
        <f t="shared" si="207"/>
        <v>2.5000009737079931E-4</v>
      </c>
      <c r="L759" s="1" t="str">
        <f>Pos!B468</f>
        <v>IL0011334468</v>
      </c>
      <c r="M759" s="1" t="str">
        <f>_xlfn.XLOOKUP($L759,Pos!B:B,Pos!D:D,, 0)</f>
        <v>CyberArk Software Ltd.</v>
      </c>
      <c r="N759" s="1" t="str">
        <f>_xlfn.XLOOKUP($L759,Pos!B:B,Pos!E:E,, 0)</f>
        <v>Technology</v>
      </c>
      <c r="O759" s="1" t="str">
        <f t="shared" si="208"/>
        <v>Technology_North America</v>
      </c>
      <c r="P759" s="1" t="str">
        <f>_xlfn.XLOOKUP($L759,Pos!B:B,Pos!F:F,, 0)</f>
        <v>North America</v>
      </c>
      <c r="Q759" s="1">
        <v>0</v>
      </c>
      <c r="R759" s="9">
        <f>_xlfn.XLOOKUP($L759,Pos!$B:$B,Pos!N:N,0, 0)</f>
        <v>0</v>
      </c>
      <c r="S759" s="9">
        <f>_xlfn.XLOOKUP($L759,Pos!$B:$B,Pos!O:O,0, 0)</f>
        <v>0.54583329999999997</v>
      </c>
      <c r="T759" s="9">
        <f>_xlfn.XLOOKUP($L759,Pos!$B:$B,Pos!P:P,0, 0)</f>
        <v>4.8499999999999996</v>
      </c>
      <c r="U759" s="9">
        <f>_xlfn.XLOOKUP($L759,Pos!$B:$B,Pos!Q:Q,0, 0)</f>
        <v>8.4</v>
      </c>
      <c r="V759" s="9">
        <f>_xlfn.XLOOKUP($L759,Pos!$B:$B,Pos!R:R,0, 0)</f>
        <v>7.1666670000000003</v>
      </c>
      <c r="W759" s="9">
        <f>_xlfn.XLOOKUP($L759,Pos!$B:$B,Pos!S:S,0, 0)</f>
        <v>7.5933330000000003</v>
      </c>
      <c r="X759" s="9" t="str">
        <f>_xlfn.XLOOKUP($L759,Pos!$B:$B,Pos!J:J,0, 0)</f>
        <v>Outperform</v>
      </c>
      <c r="Y759" s="1">
        <v>0</v>
      </c>
      <c r="Z759" s="1">
        <v>0</v>
      </c>
      <c r="AA759" s="1">
        <f t="shared" si="209"/>
        <v>0</v>
      </c>
      <c r="AB759" s="9">
        <f>_xlfn.XLOOKUP(L759,Pos!B:B,Pos!K:K,-1,0)</f>
        <v>3.0927835051546388</v>
      </c>
      <c r="AC759" s="1" t="e">
        <f>_xlfn.XLOOKUP($L759,Pos!$A:$A,Pos!S:S,_xlfn.XLOOKUP($L759,#REF!,#REF!, ""), 0)</f>
        <v>#REF!</v>
      </c>
      <c r="AD759" s="1" t="e">
        <f>_xlfn.XLOOKUP($L759,Pos!$A:$A,Pos!T:T,_xlfn.XLOOKUP($L759,#REF!,#REF!, ""), 0)</f>
        <v>#REF!</v>
      </c>
      <c r="AE759" s="1" t="e">
        <f>_xlfn.XLOOKUP($L759,Pos!$A:$A,Pos!U:U,_xlfn.XLOOKUP($L759,#REF!,#REF!, ""), 0)</f>
        <v>#REF!</v>
      </c>
      <c r="AF759" s="1" t="e">
        <f>_xlfn.XLOOKUP($L759,Pos!$A:$A,Pos!V:V,_xlfn.XLOOKUP($L759,#REF!,#REF!, ""), 0)</f>
        <v>#REF!</v>
      </c>
      <c r="AG759" s="1" t="e">
        <f>_xlfn.XLOOKUP($L759,Pos!$A:$A,Pos!W:W,_xlfn.XLOOKUP($L759,#REF!,#REF!, ""), 0)</f>
        <v>#REF!</v>
      </c>
      <c r="AH759" s="1" t="e">
        <f>_xlfn.XLOOKUP($L759,Pos!$A:$A,Pos!X:X,_xlfn.XLOOKUP($L759,#REF!,#REF!, ""), 0)</f>
        <v>#REF!</v>
      </c>
      <c r="AI759" s="1" t="e">
        <f>_xlfn.XLOOKUP($L759,Pos!$A:$A,Pos!Y:Y,_xlfn.XLOOKUP($L759,#REF!,#REF!, ""), 0)</f>
        <v>#REF!</v>
      </c>
      <c r="AJ759" s="1" t="e">
        <f>_xlfn.XLOOKUP($L759,Pos!$A:$A,Pos!Z:Z,_xlfn.XLOOKUP($L759,#REF!,#REF!, ""), 0)</f>
        <v>#REF!</v>
      </c>
      <c r="AK759" s="1" t="e">
        <f>_xlfn.XLOOKUP($L759,Pos!$A:$A,Pos!AA:AA,_xlfn.XLOOKUP($L759,#REF!,#REF!, ""), 0)</f>
        <v>#REF!</v>
      </c>
      <c r="AL759" s="1" t="e">
        <f>_xlfn.XLOOKUP($L759,Pos!$A:$A,Pos!AB:AB,_xlfn.XLOOKUP($L759,#REF!,#REF!, ""), 0)</f>
        <v>#REF!</v>
      </c>
      <c r="AM759" s="1" t="e">
        <f>_xlfn.XLOOKUP($L759,Pos!$A:$A,Pos!AC:AC,_xlfn.XLOOKUP($L759,#REF!,#REF!, ""), 0)</f>
        <v>#REF!</v>
      </c>
      <c r="AN759" s="1" t="e">
        <f>_xlfn.XLOOKUP($L759,Pos!$A:$A,Pos!AD:AD,_xlfn.XLOOKUP($L759,#REF!,#REF!, ""), 0)</f>
        <v>#REF!</v>
      </c>
      <c r="AO759" s="1" t="e">
        <f>_xlfn.XLOOKUP($L759,Pos!$A:$A,Pos!AE:AE,_xlfn.XLOOKUP($L759,#REF!,#REF!, ""), 0)</f>
        <v>#REF!</v>
      </c>
      <c r="AP759" s="1" t="e">
        <f>_xlfn.XLOOKUP($L759,Pos!$A:$A,Pos!AF:AF,_xlfn.XLOOKUP($L759,#REF!,#REF!, ""), 0)</f>
        <v>#REF!</v>
      </c>
      <c r="AQ759" s="1" t="e">
        <f>_xlfn.XLOOKUP($L759,Pos!$A:$A,Pos!AG:AG,_xlfn.XLOOKUP($L759,#REF!,#REF!, ""), 0)</f>
        <v>#REF!</v>
      </c>
      <c r="AR759" s="1" t="e">
        <f>_xlfn.XLOOKUP($L759,Pos!$A:$A,Pos!AH:AH,_xlfn.XLOOKUP($L759,#REF!,#REF!, ""), 0)</f>
        <v>#REF!</v>
      </c>
      <c r="AS759" s="1" t="e">
        <f>_xlfn.XLOOKUP($L759,Pos!$A:$A,Pos!AI:AI,_xlfn.XLOOKUP($L759,#REF!,#REF!, ""), 0)</f>
        <v>#REF!</v>
      </c>
      <c r="AT759" s="1" t="e">
        <f>_xlfn.XLOOKUP($L759,Pos!$A:$A,Pos!AJ:AJ,_xlfn.XLOOKUP($L759,#REF!,#REF!, ""), 0)</f>
        <v>#REF!</v>
      </c>
      <c r="AU759" s="1" t="e">
        <f>_xlfn.XLOOKUP($L759,Pos!$A:$A,Pos!AK:AK,_xlfn.XLOOKUP($L759,#REF!,#REF!, ""), 0)</f>
        <v>#REF!</v>
      </c>
      <c r="AV759" s="1" t="e">
        <f>_xlfn.XLOOKUP($L759,Pos!$A:$A,Pos!AL:AL,_xlfn.XLOOKUP($L759,#REF!,#REF!, ""), 0)</f>
        <v>#REF!</v>
      </c>
      <c r="AW759" s="1" t="e">
        <f>_xlfn.XLOOKUP($L759,Pos!$A:$A,Pos!AM:AM,_xlfn.XLOOKUP($L759,#REF!,#REF!, ""), 0)</f>
        <v>#REF!</v>
      </c>
      <c r="AX759" s="1" t="e">
        <f>_xlfn.XLOOKUP($L759,Pos!$A:$A,Pos!AN:AN,_xlfn.XLOOKUP($L759,#REF!,#REF!, ""), 0)</f>
        <v>#REF!</v>
      </c>
      <c r="AY759" s="1" t="e">
        <f>_xlfn.XLOOKUP($L759,Pos!$A:$A,Pos!AO:AO,_xlfn.XLOOKUP($L759,#REF!,#REF!, ""), 0)</f>
        <v>#REF!</v>
      </c>
      <c r="AZ759" s="7" t="str">
        <f t="shared" si="210"/>
        <v>OUT</v>
      </c>
      <c r="BA759" s="1">
        <f>IF(OR(_xlfn.XLOOKUP(L759,Pos!B:B,Pos!L:L,FALSE)="ESG Reason",_xlfn.XLOOKUP(L759,Pos!B:B,Pos!L:L,FALSE)="Blacklisted"),1,0)</f>
        <v>1</v>
      </c>
      <c r="BC759" s="11">
        <v>1.984197716419748E-10</v>
      </c>
      <c r="BD759" s="11">
        <f>_xlfn.XLOOKUP($L759,Pos!$B:$B,Pos!H:H,0, 0)</f>
        <v>0</v>
      </c>
      <c r="BE759" s="11">
        <f>_xlfn.XLOOKUP($L759,Pos!$B:$B,Pos!I:I,0, 0)</f>
        <v>2.5000009737079931E-4</v>
      </c>
      <c r="BF759" s="18">
        <f t="shared" si="211"/>
        <v>2.5000009737079931E-4</v>
      </c>
      <c r="BG759" s="1">
        <f t="shared" si="212"/>
        <v>1</v>
      </c>
      <c r="BH759" s="1">
        <f t="shared" si="213"/>
        <v>35</v>
      </c>
      <c r="BI759" s="18">
        <f t="shared" si="214"/>
        <v>1.984197716419748E-10</v>
      </c>
      <c r="BJ759" s="3">
        <f t="shared" si="215"/>
        <v>0</v>
      </c>
      <c r="BK759" s="18">
        <f t="shared" si="216"/>
        <v>0</v>
      </c>
    </row>
    <row r="760" spans="3:63" x14ac:dyDescent="0.25">
      <c r="C760" s="3"/>
      <c r="D760" s="3"/>
      <c r="E760" s="3"/>
      <c r="F760" s="3"/>
      <c r="G760" s="51" t="s">
        <v>717</v>
      </c>
      <c r="H760" s="8" t="str">
        <f t="shared" si="206"/>
        <v>0%North America</v>
      </c>
      <c r="I760" s="11" cm="1">
        <f t="array" ref="I760">IF(
   AZ760 = "OUT", 0,IF(
   BD760 &gt;= LARGE(IF(ISNUMBER(BD:BD), BD:BD), 3),
   BE760 - 0.001,
   IF(BE760 &gt;=VLOOKUP(P760,mapping!$A:$B,2,FALSE), BE760,VLOOKUP(P760,mapping!$A$2:$B$8,2,FALSE))
))</f>
        <v>0</v>
      </c>
      <c r="J760" s="11" cm="1">
        <f t="array" ref="J760">IF(
    AZ760="OUT",0,IF(IF(
                      BD760&gt;=LARGE(IF(ISNUMBER(BD:BD),BD:BD),3),
                      BE760+0.001,
                      VLOOKUP(H760,mapping!$D:$E,2,FALSE)
                      )&gt;I760,
                   IF(
                      BD760&gt;=LARGE(IF(ISNUMBER(BD:BD),BD:BD),3),
                      BE760+0.001,
                      VLOOKUP(H760,mapping!$D:$E,2,FALSE)
                      ),
                   I760+0.002))</f>
        <v>0</v>
      </c>
      <c r="K760" s="8">
        <f t="shared" si="207"/>
        <v>2.4982827125504691E-4</v>
      </c>
      <c r="L760" s="1" t="str">
        <f>Pos!B1297</f>
        <v>US9553061055</v>
      </c>
      <c r="M760" s="1" t="str">
        <f>_xlfn.XLOOKUP($L760,Pos!B:B,Pos!D:D,, 0)</f>
        <v>West Pharmaceutical Services, Inc.</v>
      </c>
      <c r="N760" s="1" t="str">
        <f>_xlfn.XLOOKUP($L760,Pos!B:B,Pos!E:E,, 0)</f>
        <v>Health Care</v>
      </c>
      <c r="O760" s="1" t="str">
        <f t="shared" si="208"/>
        <v>Health Care_North America</v>
      </c>
      <c r="P760" s="1" t="str">
        <f>_xlfn.XLOOKUP($L760,Pos!B:B,Pos!F:F,, 0)</f>
        <v>North America</v>
      </c>
      <c r="Q760" s="1">
        <v>0</v>
      </c>
      <c r="R760" s="9">
        <f>_xlfn.XLOOKUP($L760,Pos!$B:$B,Pos!N:N,0, 0)</f>
        <v>5.32</v>
      </c>
      <c r="S760" s="9">
        <f>_xlfn.XLOOKUP($L760,Pos!$B:$B,Pos!O:O,0, 0)</f>
        <v>2.0613329999999999</v>
      </c>
      <c r="T760" s="9">
        <f>_xlfn.XLOOKUP($L760,Pos!$B:$B,Pos!P:P,0, 0)</f>
        <v>6.4249999999999998</v>
      </c>
      <c r="U760" s="9">
        <f>_xlfn.XLOOKUP($L760,Pos!$B:$B,Pos!Q:Q,0, 0)</f>
        <v>6.1</v>
      </c>
      <c r="V760" s="9">
        <f>_xlfn.XLOOKUP($L760,Pos!$B:$B,Pos!R:R,0, 0)</f>
        <v>2.5333329999999998</v>
      </c>
      <c r="W760" s="9">
        <f>_xlfn.XLOOKUP($L760,Pos!$B:$B,Pos!S:S,0, 0)</f>
        <v>3.226667</v>
      </c>
      <c r="X760" s="9" t="str">
        <f>_xlfn.XLOOKUP($L760,Pos!$B:$B,Pos!J:J,0, 0)</f>
        <v>Buy</v>
      </c>
      <c r="Y760" s="1">
        <v>0</v>
      </c>
      <c r="Z760" s="1">
        <v>0</v>
      </c>
      <c r="AA760" s="1">
        <f t="shared" si="209"/>
        <v>0</v>
      </c>
      <c r="AB760" s="9">
        <f>_xlfn.XLOOKUP(L760,Pos!B:B,Pos!K:K,-1,0)</f>
        <v>4.2372881355932197</v>
      </c>
      <c r="AC760" s="1" t="e">
        <f>_xlfn.XLOOKUP($L760,Pos!$A:$A,Pos!S:S,_xlfn.XLOOKUP($L760,#REF!,#REF!, ""), 0)</f>
        <v>#REF!</v>
      </c>
      <c r="AD760" s="1" t="e">
        <f>_xlfn.XLOOKUP($L760,Pos!$A:$A,Pos!T:T,_xlfn.XLOOKUP($L760,#REF!,#REF!, ""), 0)</f>
        <v>#REF!</v>
      </c>
      <c r="AE760" s="1" t="e">
        <f>_xlfn.XLOOKUP($L760,Pos!$A:$A,Pos!U:U,_xlfn.XLOOKUP($L760,#REF!,#REF!, ""), 0)</f>
        <v>#REF!</v>
      </c>
      <c r="AF760" s="1" t="e">
        <f>_xlfn.XLOOKUP($L760,Pos!$A:$A,Pos!V:V,_xlfn.XLOOKUP($L760,#REF!,#REF!, ""), 0)</f>
        <v>#REF!</v>
      </c>
      <c r="AG760" s="1" t="e">
        <f>_xlfn.XLOOKUP($L760,Pos!$A:$A,Pos!W:W,_xlfn.XLOOKUP($L760,#REF!,#REF!, ""), 0)</f>
        <v>#REF!</v>
      </c>
      <c r="AH760" s="1" t="e">
        <f>_xlfn.XLOOKUP($L760,Pos!$A:$A,Pos!X:X,_xlfn.XLOOKUP($L760,#REF!,#REF!, ""), 0)</f>
        <v>#REF!</v>
      </c>
      <c r="AI760" s="1" t="e">
        <f>_xlfn.XLOOKUP($L760,Pos!$A:$A,Pos!Y:Y,_xlfn.XLOOKUP($L760,#REF!,#REF!, ""), 0)</f>
        <v>#REF!</v>
      </c>
      <c r="AJ760" s="1" t="e">
        <f>_xlfn.XLOOKUP($L760,Pos!$A:$A,Pos!Z:Z,_xlfn.XLOOKUP($L760,#REF!,#REF!, ""), 0)</f>
        <v>#REF!</v>
      </c>
      <c r="AK760" s="1" t="e">
        <f>_xlfn.XLOOKUP($L760,Pos!$A:$A,Pos!AA:AA,_xlfn.XLOOKUP($L760,#REF!,#REF!, ""), 0)</f>
        <v>#REF!</v>
      </c>
      <c r="AL760" s="1" t="e">
        <f>_xlfn.XLOOKUP($L760,Pos!$A:$A,Pos!AB:AB,_xlfn.XLOOKUP($L760,#REF!,#REF!, ""), 0)</f>
        <v>#REF!</v>
      </c>
      <c r="AM760" s="1" t="e">
        <f>_xlfn.XLOOKUP($L760,Pos!$A:$A,Pos!AC:AC,_xlfn.XLOOKUP($L760,#REF!,#REF!, ""), 0)</f>
        <v>#REF!</v>
      </c>
      <c r="AN760" s="1" t="e">
        <f>_xlfn.XLOOKUP($L760,Pos!$A:$A,Pos!AD:AD,_xlfn.XLOOKUP($L760,#REF!,#REF!, ""), 0)</f>
        <v>#REF!</v>
      </c>
      <c r="AO760" s="1" t="e">
        <f>_xlfn.XLOOKUP($L760,Pos!$A:$A,Pos!AE:AE,_xlfn.XLOOKUP($L760,#REF!,#REF!, ""), 0)</f>
        <v>#REF!</v>
      </c>
      <c r="AP760" s="1" t="e">
        <f>_xlfn.XLOOKUP($L760,Pos!$A:$A,Pos!AF:AF,_xlfn.XLOOKUP($L760,#REF!,#REF!, ""), 0)</f>
        <v>#REF!</v>
      </c>
      <c r="AQ760" s="1" t="e">
        <f>_xlfn.XLOOKUP($L760,Pos!$A:$A,Pos!AG:AG,_xlfn.XLOOKUP($L760,#REF!,#REF!, ""), 0)</f>
        <v>#REF!</v>
      </c>
      <c r="AR760" s="1" t="e">
        <f>_xlfn.XLOOKUP($L760,Pos!$A:$A,Pos!AH:AH,_xlfn.XLOOKUP($L760,#REF!,#REF!, ""), 0)</f>
        <v>#REF!</v>
      </c>
      <c r="AS760" s="1" t="e">
        <f>_xlfn.XLOOKUP($L760,Pos!$A:$A,Pos!AI:AI,_xlfn.XLOOKUP($L760,#REF!,#REF!, ""), 0)</f>
        <v>#REF!</v>
      </c>
      <c r="AT760" s="1" t="e">
        <f>_xlfn.XLOOKUP($L760,Pos!$A:$A,Pos!AJ:AJ,_xlfn.XLOOKUP($L760,#REF!,#REF!, ""), 0)</f>
        <v>#REF!</v>
      </c>
      <c r="AU760" s="1" t="e">
        <f>_xlfn.XLOOKUP($L760,Pos!$A:$A,Pos!AK:AK,_xlfn.XLOOKUP($L760,#REF!,#REF!, ""), 0)</f>
        <v>#REF!</v>
      </c>
      <c r="AV760" s="1" t="e">
        <f>_xlfn.XLOOKUP($L760,Pos!$A:$A,Pos!AL:AL,_xlfn.XLOOKUP($L760,#REF!,#REF!, ""), 0)</f>
        <v>#REF!</v>
      </c>
      <c r="AW760" s="1" t="e">
        <f>_xlfn.XLOOKUP($L760,Pos!$A:$A,Pos!AM:AM,_xlfn.XLOOKUP($L760,#REF!,#REF!, ""), 0)</f>
        <v>#REF!</v>
      </c>
      <c r="AX760" s="1" t="e">
        <f>_xlfn.XLOOKUP($L760,Pos!$A:$A,Pos!AN:AN,_xlfn.XLOOKUP($L760,#REF!,#REF!, ""), 0)</f>
        <v>#REF!</v>
      </c>
      <c r="AY760" s="1" t="e">
        <f>_xlfn.XLOOKUP($L760,Pos!$A:$A,Pos!AO:AO,_xlfn.XLOOKUP($L760,#REF!,#REF!, ""), 0)</f>
        <v>#REF!</v>
      </c>
      <c r="AZ760" s="7" t="str">
        <f t="shared" si="210"/>
        <v>OUT</v>
      </c>
      <c r="BA760" s="1">
        <f>IF(OR(_xlfn.XLOOKUP(L760,Pos!B:B,Pos!L:L,FALSE)="ESG Reason",_xlfn.XLOOKUP(L760,Pos!B:B,Pos!L:L,FALSE)="Blacklisted"),1,0)</f>
        <v>0</v>
      </c>
      <c r="BC760" s="11">
        <v>9.1208690037950265E-11</v>
      </c>
      <c r="BD760" s="11">
        <f>_xlfn.XLOOKUP($L760,Pos!$B:$B,Pos!H:H,0, 0)</f>
        <v>0</v>
      </c>
      <c r="BE760" s="11">
        <f>_xlfn.XLOOKUP($L760,Pos!$B:$B,Pos!I:I,0, 0)</f>
        <v>2.4982827125504691E-4</v>
      </c>
      <c r="BF760" s="18">
        <f t="shared" si="211"/>
        <v>2.4982827125504691E-4</v>
      </c>
      <c r="BG760" s="1">
        <f t="shared" si="212"/>
        <v>1</v>
      </c>
      <c r="BH760" s="1">
        <f t="shared" si="213"/>
        <v>28</v>
      </c>
      <c r="BI760" s="18">
        <f t="shared" si="214"/>
        <v>9.1208690037950265E-11</v>
      </c>
      <c r="BJ760" s="3">
        <f t="shared" si="215"/>
        <v>0</v>
      </c>
      <c r="BK760" s="18">
        <f t="shared" si="216"/>
        <v>0</v>
      </c>
    </row>
    <row r="761" spans="3:63" x14ac:dyDescent="0.25">
      <c r="C761" s="3"/>
      <c r="D761" s="3"/>
      <c r="E761" s="3"/>
      <c r="F761" s="3"/>
      <c r="G761" s="51" t="s">
        <v>727</v>
      </c>
      <c r="H761" s="8" t="str">
        <f t="shared" si="206"/>
        <v>0%North America</v>
      </c>
      <c r="I761" s="11" cm="1">
        <f t="array" ref="I761">IF(
   AZ761 = "OUT", 0,IF(
   BD761 &gt;= LARGE(IF(ISNUMBER(BD:BD), BD:BD), 3),
   BE761 - 0.001,
   IF(BE761 &gt;=VLOOKUP(P761,mapping!$A:$B,2,FALSE), BE761,VLOOKUP(P761,mapping!$A$2:$B$8,2,FALSE))
))</f>
        <v>0</v>
      </c>
      <c r="J761" s="11" cm="1">
        <f t="array" ref="J761">IF(
    AZ761="OUT",0,IF(IF(
                      BD761&gt;=LARGE(IF(ISNUMBER(BD:BD),BD:BD),3),
                      BE761+0.001,
                      VLOOKUP(H761,mapping!$D:$E,2,FALSE)
                      )&gt;I761,
                   IF(
                      BD761&gt;=LARGE(IF(ISNUMBER(BD:BD),BD:BD),3),
                      BE761+0.001,
                      VLOOKUP(H761,mapping!$D:$E,2,FALSE)
                      ),
                   I761+0.002))</f>
        <v>0</v>
      </c>
      <c r="K761" s="8">
        <f t="shared" si="207"/>
        <v>2.491669707443632E-4</v>
      </c>
      <c r="L761" s="1" t="str">
        <f>Pos!B1308</f>
        <v>US98956P1021</v>
      </c>
      <c r="M761" s="1" t="str">
        <f>_xlfn.XLOOKUP($L761,Pos!B:B,Pos!D:D,, 0)</f>
        <v>Zimmer Biomet Holdings, Inc.</v>
      </c>
      <c r="N761" s="1" t="str">
        <f>_xlfn.XLOOKUP($L761,Pos!B:B,Pos!E:E,, 0)</f>
        <v>Health Care</v>
      </c>
      <c r="O761" s="1" t="str">
        <f t="shared" si="208"/>
        <v>Health Care_North America</v>
      </c>
      <c r="P761" s="1" t="str">
        <f>_xlfn.XLOOKUP($L761,Pos!B:B,Pos!F:F,, 0)</f>
        <v>North America</v>
      </c>
      <c r="Q761" s="1">
        <v>0</v>
      </c>
      <c r="R761" s="9">
        <f>_xlfn.XLOOKUP($L761,Pos!$B:$B,Pos!N:N,0, 0)</f>
        <v>4.8899999999999997</v>
      </c>
      <c r="S761" s="9">
        <f>_xlfn.XLOOKUP($L761,Pos!$B:$B,Pos!O:O,0, 0)</f>
        <v>7.7949999999999999</v>
      </c>
      <c r="T761" s="9">
        <f>_xlfn.XLOOKUP($L761,Pos!$B:$B,Pos!P:P,0, 0)</f>
        <v>1.95</v>
      </c>
      <c r="U761" s="9">
        <f>_xlfn.XLOOKUP($L761,Pos!$B:$B,Pos!Q:Q,0, 0)</f>
        <v>2.8</v>
      </c>
      <c r="V761" s="9">
        <f>_xlfn.XLOOKUP($L761,Pos!$B:$B,Pos!R:R,0, 0)</f>
        <v>4.8666669999999996</v>
      </c>
      <c r="W761" s="9">
        <f>_xlfn.XLOOKUP($L761,Pos!$B:$B,Pos!S:S,0, 0)</f>
        <v>4.3166669999999998</v>
      </c>
      <c r="X761" s="9" t="str">
        <f>_xlfn.XLOOKUP($L761,Pos!$B:$B,Pos!J:J,0, 0)</f>
        <v>Hold</v>
      </c>
      <c r="Y761" s="1">
        <v>0</v>
      </c>
      <c r="Z761" s="1">
        <v>0</v>
      </c>
      <c r="AA761" s="1">
        <f t="shared" si="209"/>
        <v>0</v>
      </c>
      <c r="AB761" s="9">
        <f>_xlfn.XLOOKUP(L761,Pos!B:B,Pos!K:K,-1,0)</f>
        <v>2.8813559322033901</v>
      </c>
      <c r="AC761" s="1" t="e">
        <f>_xlfn.XLOOKUP($L761,Pos!$A:$A,Pos!S:S,_xlfn.XLOOKUP($L761,#REF!,#REF!, ""), 0)</f>
        <v>#REF!</v>
      </c>
      <c r="AD761" s="1" t="e">
        <f>_xlfn.XLOOKUP($L761,Pos!$A:$A,Pos!T:T,_xlfn.XLOOKUP($L761,#REF!,#REF!, ""), 0)</f>
        <v>#REF!</v>
      </c>
      <c r="AE761" s="1" t="e">
        <f>_xlfn.XLOOKUP($L761,Pos!$A:$A,Pos!U:U,_xlfn.XLOOKUP($L761,#REF!,#REF!, ""), 0)</f>
        <v>#REF!</v>
      </c>
      <c r="AF761" s="1" t="e">
        <f>_xlfn.XLOOKUP($L761,Pos!$A:$A,Pos!V:V,_xlfn.XLOOKUP($L761,#REF!,#REF!, ""), 0)</f>
        <v>#REF!</v>
      </c>
      <c r="AG761" s="1" t="e">
        <f>_xlfn.XLOOKUP($L761,Pos!$A:$A,Pos!W:W,_xlfn.XLOOKUP($L761,#REF!,#REF!, ""), 0)</f>
        <v>#REF!</v>
      </c>
      <c r="AH761" s="1" t="e">
        <f>_xlfn.XLOOKUP($L761,Pos!$A:$A,Pos!X:X,_xlfn.XLOOKUP($L761,#REF!,#REF!, ""), 0)</f>
        <v>#REF!</v>
      </c>
      <c r="AI761" s="1" t="e">
        <f>_xlfn.XLOOKUP($L761,Pos!$A:$A,Pos!Y:Y,_xlfn.XLOOKUP($L761,#REF!,#REF!, ""), 0)</f>
        <v>#REF!</v>
      </c>
      <c r="AJ761" s="1" t="e">
        <f>_xlfn.XLOOKUP($L761,Pos!$A:$A,Pos!Z:Z,_xlfn.XLOOKUP($L761,#REF!,#REF!, ""), 0)</f>
        <v>#REF!</v>
      </c>
      <c r="AK761" s="1" t="e">
        <f>_xlfn.XLOOKUP($L761,Pos!$A:$A,Pos!AA:AA,_xlfn.XLOOKUP($L761,#REF!,#REF!, ""), 0)</f>
        <v>#REF!</v>
      </c>
      <c r="AL761" s="1" t="e">
        <f>_xlfn.XLOOKUP($L761,Pos!$A:$A,Pos!AB:AB,_xlfn.XLOOKUP($L761,#REF!,#REF!, ""), 0)</f>
        <v>#REF!</v>
      </c>
      <c r="AM761" s="1" t="e">
        <f>_xlfn.XLOOKUP($L761,Pos!$A:$A,Pos!AC:AC,_xlfn.XLOOKUP($L761,#REF!,#REF!, ""), 0)</f>
        <v>#REF!</v>
      </c>
      <c r="AN761" s="1" t="e">
        <f>_xlfn.XLOOKUP($L761,Pos!$A:$A,Pos!AD:AD,_xlfn.XLOOKUP($L761,#REF!,#REF!, ""), 0)</f>
        <v>#REF!</v>
      </c>
      <c r="AO761" s="1" t="e">
        <f>_xlfn.XLOOKUP($L761,Pos!$A:$A,Pos!AE:AE,_xlfn.XLOOKUP($L761,#REF!,#REF!, ""), 0)</f>
        <v>#REF!</v>
      </c>
      <c r="AP761" s="1" t="e">
        <f>_xlfn.XLOOKUP($L761,Pos!$A:$A,Pos!AF:AF,_xlfn.XLOOKUP($L761,#REF!,#REF!, ""), 0)</f>
        <v>#REF!</v>
      </c>
      <c r="AQ761" s="1" t="e">
        <f>_xlfn.XLOOKUP($L761,Pos!$A:$A,Pos!AG:AG,_xlfn.XLOOKUP($L761,#REF!,#REF!, ""), 0)</f>
        <v>#REF!</v>
      </c>
      <c r="AR761" s="1" t="e">
        <f>_xlfn.XLOOKUP($L761,Pos!$A:$A,Pos!AH:AH,_xlfn.XLOOKUP($L761,#REF!,#REF!, ""), 0)</f>
        <v>#REF!</v>
      </c>
      <c r="AS761" s="1" t="e">
        <f>_xlfn.XLOOKUP($L761,Pos!$A:$A,Pos!AI:AI,_xlfn.XLOOKUP($L761,#REF!,#REF!, ""), 0)</f>
        <v>#REF!</v>
      </c>
      <c r="AT761" s="1" t="e">
        <f>_xlfn.XLOOKUP($L761,Pos!$A:$A,Pos!AJ:AJ,_xlfn.XLOOKUP($L761,#REF!,#REF!, ""), 0)</f>
        <v>#REF!</v>
      </c>
      <c r="AU761" s="1" t="e">
        <f>_xlfn.XLOOKUP($L761,Pos!$A:$A,Pos!AK:AK,_xlfn.XLOOKUP($L761,#REF!,#REF!, ""), 0)</f>
        <v>#REF!</v>
      </c>
      <c r="AV761" s="1" t="e">
        <f>_xlfn.XLOOKUP($L761,Pos!$A:$A,Pos!AL:AL,_xlfn.XLOOKUP($L761,#REF!,#REF!, ""), 0)</f>
        <v>#REF!</v>
      </c>
      <c r="AW761" s="1" t="e">
        <f>_xlfn.XLOOKUP($L761,Pos!$A:$A,Pos!AM:AM,_xlfn.XLOOKUP($L761,#REF!,#REF!, ""), 0)</f>
        <v>#REF!</v>
      </c>
      <c r="AX761" s="1" t="e">
        <f>_xlfn.XLOOKUP($L761,Pos!$A:$A,Pos!AN:AN,_xlfn.XLOOKUP($L761,#REF!,#REF!, ""), 0)</f>
        <v>#REF!</v>
      </c>
      <c r="AY761" s="1" t="e">
        <f>_xlfn.XLOOKUP($L761,Pos!$A:$A,Pos!AO:AO,_xlfn.XLOOKUP($L761,#REF!,#REF!, ""), 0)</f>
        <v>#REF!</v>
      </c>
      <c r="AZ761" s="7" t="str">
        <f t="shared" si="210"/>
        <v>OUT</v>
      </c>
      <c r="BA761" s="1">
        <f>IF(OR(_xlfn.XLOOKUP(L761,Pos!B:B,Pos!L:L,FALSE)="ESG Reason",_xlfn.XLOOKUP(L761,Pos!B:B,Pos!L:L,FALSE)="Blacklisted"),1,0)</f>
        <v>0</v>
      </c>
      <c r="BC761" s="11">
        <v>9.1208690037950382E-11</v>
      </c>
      <c r="BD761" s="11">
        <f>_xlfn.XLOOKUP($L761,Pos!$B:$B,Pos!H:H,0, 0)</f>
        <v>0</v>
      </c>
      <c r="BE761" s="11">
        <f>_xlfn.XLOOKUP($L761,Pos!$B:$B,Pos!I:I,0, 0)</f>
        <v>2.491669707443632E-4</v>
      </c>
      <c r="BF761" s="18">
        <f t="shared" si="211"/>
        <v>2.491669707443632E-4</v>
      </c>
      <c r="BG761" s="1">
        <f t="shared" si="212"/>
        <v>1</v>
      </c>
      <c r="BH761" s="1">
        <f t="shared" si="213"/>
        <v>28</v>
      </c>
      <c r="BI761" s="18">
        <f t="shared" si="214"/>
        <v>9.1208690037950382E-11</v>
      </c>
      <c r="BJ761" s="3">
        <f t="shared" si="215"/>
        <v>0</v>
      </c>
      <c r="BK761" s="18">
        <f t="shared" si="216"/>
        <v>0</v>
      </c>
    </row>
    <row r="762" spans="3:63" x14ac:dyDescent="0.25">
      <c r="C762" s="3"/>
      <c r="D762" s="3"/>
      <c r="E762" s="3"/>
      <c r="F762" s="3"/>
      <c r="G762" s="51" t="s">
        <v>688</v>
      </c>
      <c r="H762" s="8" t="str">
        <f t="shared" si="206"/>
        <v>0%North America</v>
      </c>
      <c r="I762" s="11" cm="1">
        <f t="array" ref="I762">IF(
   AZ762 = "OUT", 0,IF(
   BD762 &gt;= LARGE(IF(ISNUMBER(BD:BD), BD:BD), 3),
   BE762 - 0.001,
   IF(BE762 &gt;=VLOOKUP(P762,mapping!$A:$B,2,FALSE), BE762,VLOOKUP(P762,mapping!$A$2:$B$8,2,FALSE))
))</f>
        <v>0</v>
      </c>
      <c r="J762" s="11" cm="1">
        <f t="array" ref="J762">IF(
    AZ762="OUT",0,IF(IF(
                      BD762&gt;=LARGE(IF(ISNUMBER(BD:BD),BD:BD),3),
                      BE762+0.001,
                      VLOOKUP(H762,mapping!$D:$E,2,FALSE)
                      )&gt;I762,
                   IF(
                      BD762&gt;=LARGE(IF(ISNUMBER(BD:BD),BD:BD),3),
                      BE762+0.001,
                      VLOOKUP(H762,mapping!$D:$E,2,FALSE)
                      ),
                   I762+0.002))</f>
        <v>0</v>
      </c>
      <c r="K762" s="8">
        <f t="shared" si="207"/>
        <v>2.4877571127706222E-4</v>
      </c>
      <c r="L762" s="1" t="str">
        <f>Pos!B705</f>
        <v>NL0009805522</v>
      </c>
      <c r="M762" s="1" t="str">
        <f>_xlfn.XLOOKUP($L762,Pos!B:B,Pos!D:D,, 0)</f>
        <v>Nebius Group N.V. Class A</v>
      </c>
      <c r="N762" s="1" t="str">
        <f>_xlfn.XLOOKUP($L762,Pos!B:B,Pos!E:E,, 0)</f>
        <v>Technology</v>
      </c>
      <c r="O762" s="1" t="str">
        <f t="shared" si="208"/>
        <v>Technology_North America</v>
      </c>
      <c r="P762" s="1" t="str">
        <f>_xlfn.XLOOKUP($L762,Pos!B:B,Pos!F:F,, 0)</f>
        <v>North America</v>
      </c>
      <c r="Q762" s="1">
        <v>0</v>
      </c>
      <c r="R762" s="9">
        <f>_xlfn.XLOOKUP($L762,Pos!$B:$B,Pos!N:N,0, 0)</f>
        <v>0</v>
      </c>
      <c r="S762" s="9">
        <f>_xlfn.XLOOKUP($L762,Pos!$B:$B,Pos!O:O,0, 0)</f>
        <v>3.1025</v>
      </c>
      <c r="T762" s="9">
        <f>_xlfn.XLOOKUP($L762,Pos!$B:$B,Pos!P:P,0, 0)</f>
        <v>2.1333329999999999</v>
      </c>
      <c r="U762" s="9">
        <f>_xlfn.XLOOKUP($L762,Pos!$B:$B,Pos!Q:Q,0, 0)</f>
        <v>8.9</v>
      </c>
      <c r="V762" s="9">
        <f>_xlfn.XLOOKUP($L762,Pos!$B:$B,Pos!R:R,0, 0)</f>
        <v>0.86666670000000001</v>
      </c>
      <c r="W762" s="9">
        <f>_xlfn.XLOOKUP($L762,Pos!$B:$B,Pos!S:S,0, 0)</f>
        <v>4.4950000000000001</v>
      </c>
      <c r="X762" s="9" t="str">
        <f>_xlfn.XLOOKUP($L762,Pos!$B:$B,Pos!J:J,0, 0)</f>
        <v>Buy</v>
      </c>
      <c r="Y762" s="1">
        <v>0</v>
      </c>
      <c r="Z762" s="1">
        <v>0</v>
      </c>
      <c r="AA762" s="1">
        <f t="shared" si="209"/>
        <v>0</v>
      </c>
      <c r="AB762" s="9">
        <f>_xlfn.XLOOKUP(L762,Pos!B:B,Pos!K:K,-1,0)</f>
        <v>0.72164948453608235</v>
      </c>
      <c r="AC762" s="1" t="e">
        <f>_xlfn.XLOOKUP($L762,Pos!$A:$A,Pos!S:S,_xlfn.XLOOKUP($L762,#REF!,#REF!, ""), 0)</f>
        <v>#REF!</v>
      </c>
      <c r="AD762" s="1" t="e">
        <f>_xlfn.XLOOKUP($L762,Pos!$A:$A,Pos!T:T,_xlfn.XLOOKUP($L762,#REF!,#REF!, ""), 0)</f>
        <v>#REF!</v>
      </c>
      <c r="AE762" s="1" t="e">
        <f>_xlfn.XLOOKUP($L762,Pos!$A:$A,Pos!U:U,_xlfn.XLOOKUP($L762,#REF!,#REF!, ""), 0)</f>
        <v>#REF!</v>
      </c>
      <c r="AF762" s="1" t="e">
        <f>_xlfn.XLOOKUP($L762,Pos!$A:$A,Pos!V:V,_xlfn.XLOOKUP($L762,#REF!,#REF!, ""), 0)</f>
        <v>#REF!</v>
      </c>
      <c r="AG762" s="1" t="e">
        <f>_xlfn.XLOOKUP($L762,Pos!$A:$A,Pos!W:W,_xlfn.XLOOKUP($L762,#REF!,#REF!, ""), 0)</f>
        <v>#REF!</v>
      </c>
      <c r="AH762" s="1" t="e">
        <f>_xlfn.XLOOKUP($L762,Pos!$A:$A,Pos!X:X,_xlfn.XLOOKUP($L762,#REF!,#REF!, ""), 0)</f>
        <v>#REF!</v>
      </c>
      <c r="AI762" s="1" t="e">
        <f>_xlfn.XLOOKUP($L762,Pos!$A:$A,Pos!Y:Y,_xlfn.XLOOKUP($L762,#REF!,#REF!, ""), 0)</f>
        <v>#REF!</v>
      </c>
      <c r="AJ762" s="1" t="e">
        <f>_xlfn.XLOOKUP($L762,Pos!$A:$A,Pos!Z:Z,_xlfn.XLOOKUP($L762,#REF!,#REF!, ""), 0)</f>
        <v>#REF!</v>
      </c>
      <c r="AK762" s="1" t="e">
        <f>_xlfn.XLOOKUP($L762,Pos!$A:$A,Pos!AA:AA,_xlfn.XLOOKUP($L762,#REF!,#REF!, ""), 0)</f>
        <v>#REF!</v>
      </c>
      <c r="AL762" s="1" t="e">
        <f>_xlfn.XLOOKUP($L762,Pos!$A:$A,Pos!AB:AB,_xlfn.XLOOKUP($L762,#REF!,#REF!, ""), 0)</f>
        <v>#REF!</v>
      </c>
      <c r="AM762" s="1" t="e">
        <f>_xlfn.XLOOKUP($L762,Pos!$A:$A,Pos!AC:AC,_xlfn.XLOOKUP($L762,#REF!,#REF!, ""), 0)</f>
        <v>#REF!</v>
      </c>
      <c r="AN762" s="1" t="e">
        <f>_xlfn.XLOOKUP($L762,Pos!$A:$A,Pos!AD:AD,_xlfn.XLOOKUP($L762,#REF!,#REF!, ""), 0)</f>
        <v>#REF!</v>
      </c>
      <c r="AO762" s="1" t="e">
        <f>_xlfn.XLOOKUP($L762,Pos!$A:$A,Pos!AE:AE,_xlfn.XLOOKUP($L762,#REF!,#REF!, ""), 0)</f>
        <v>#REF!</v>
      </c>
      <c r="AP762" s="1" t="e">
        <f>_xlfn.XLOOKUP($L762,Pos!$A:$A,Pos!AF:AF,_xlfn.XLOOKUP($L762,#REF!,#REF!, ""), 0)</f>
        <v>#REF!</v>
      </c>
      <c r="AQ762" s="1" t="e">
        <f>_xlfn.XLOOKUP($L762,Pos!$A:$A,Pos!AG:AG,_xlfn.XLOOKUP($L762,#REF!,#REF!, ""), 0)</f>
        <v>#REF!</v>
      </c>
      <c r="AR762" s="1" t="e">
        <f>_xlfn.XLOOKUP($L762,Pos!$A:$A,Pos!AH:AH,_xlfn.XLOOKUP($L762,#REF!,#REF!, ""), 0)</f>
        <v>#REF!</v>
      </c>
      <c r="AS762" s="1" t="e">
        <f>_xlfn.XLOOKUP($L762,Pos!$A:$A,Pos!AI:AI,_xlfn.XLOOKUP($L762,#REF!,#REF!, ""), 0)</f>
        <v>#REF!</v>
      </c>
      <c r="AT762" s="1" t="e">
        <f>_xlfn.XLOOKUP($L762,Pos!$A:$A,Pos!AJ:AJ,_xlfn.XLOOKUP($L762,#REF!,#REF!, ""), 0)</f>
        <v>#REF!</v>
      </c>
      <c r="AU762" s="1" t="e">
        <f>_xlfn.XLOOKUP($L762,Pos!$A:$A,Pos!AK:AK,_xlfn.XLOOKUP($L762,#REF!,#REF!, ""), 0)</f>
        <v>#REF!</v>
      </c>
      <c r="AV762" s="1" t="e">
        <f>_xlfn.XLOOKUP($L762,Pos!$A:$A,Pos!AL:AL,_xlfn.XLOOKUP($L762,#REF!,#REF!, ""), 0)</f>
        <v>#REF!</v>
      </c>
      <c r="AW762" s="1" t="e">
        <f>_xlfn.XLOOKUP($L762,Pos!$A:$A,Pos!AM:AM,_xlfn.XLOOKUP($L762,#REF!,#REF!, ""), 0)</f>
        <v>#REF!</v>
      </c>
      <c r="AX762" s="1" t="e">
        <f>_xlfn.XLOOKUP($L762,Pos!$A:$A,Pos!AN:AN,_xlfn.XLOOKUP($L762,#REF!,#REF!, ""), 0)</f>
        <v>#REF!</v>
      </c>
      <c r="AY762" s="1" t="e">
        <f>_xlfn.XLOOKUP($L762,Pos!$A:$A,Pos!AO:AO,_xlfn.XLOOKUP($L762,#REF!,#REF!, ""), 0)</f>
        <v>#REF!</v>
      </c>
      <c r="AZ762" s="7" t="str">
        <f t="shared" si="210"/>
        <v>OUT</v>
      </c>
      <c r="BA762" s="1">
        <f>IF(OR(_xlfn.XLOOKUP(L762,Pos!B:B,Pos!L:L,FALSE)="ESG Reason",_xlfn.XLOOKUP(L762,Pos!B:B,Pos!L:L,FALSE)="Blacklisted"),1,0)</f>
        <v>1</v>
      </c>
      <c r="BC762" s="11">
        <v>1.984197716419803E-10</v>
      </c>
      <c r="BD762" s="11">
        <f>_xlfn.XLOOKUP($L762,Pos!$B:$B,Pos!H:H,0, 0)</f>
        <v>0</v>
      </c>
      <c r="BE762" s="11">
        <f>_xlfn.XLOOKUP($L762,Pos!$B:$B,Pos!I:I,0, 0)</f>
        <v>2.4877571127706222E-4</v>
      </c>
      <c r="BF762" s="18">
        <f t="shared" si="211"/>
        <v>2.4877571127706222E-4</v>
      </c>
      <c r="BG762" s="1">
        <f t="shared" si="212"/>
        <v>1</v>
      </c>
      <c r="BH762" s="1">
        <f t="shared" si="213"/>
        <v>35</v>
      </c>
      <c r="BI762" s="18">
        <f t="shared" si="214"/>
        <v>1.984197716419803E-10</v>
      </c>
      <c r="BJ762" s="3">
        <f t="shared" si="215"/>
        <v>0</v>
      </c>
      <c r="BK762" s="18">
        <f t="shared" si="216"/>
        <v>0</v>
      </c>
    </row>
    <row r="763" spans="3:63" x14ac:dyDescent="0.25">
      <c r="C763" s="3"/>
      <c r="D763" s="3"/>
      <c r="E763" s="3"/>
      <c r="F763" s="3"/>
      <c r="G763" s="51" t="s">
        <v>723</v>
      </c>
      <c r="H763" s="8" t="str">
        <f t="shared" si="206"/>
        <v>0%North America</v>
      </c>
      <c r="I763" s="11" cm="1">
        <f t="array" ref="I763">IF(
   AZ763 = "OUT", 0,IF(
   BD763 &gt;= LARGE(IF(ISNUMBER(BD:BD), BD:BD), 3),
   BE763 - 0.001,
   IF(BE763 &gt;=VLOOKUP(P763,mapping!$A:$B,2,FALSE), BE763,VLOOKUP(P763,mapping!$A$2:$B$8,2,FALSE))
))</f>
        <v>0</v>
      </c>
      <c r="J763" s="11" cm="1">
        <f t="array" ref="J763">IF(
    AZ763="OUT",0,IF(IF(
                      BD763&gt;=LARGE(IF(ISNUMBER(BD:BD),BD:BD),3),
                      BE763+0.001,
                      VLOOKUP(H763,mapping!$D:$E,2,FALSE)
                      )&gt;I763,
                   IF(
                      BD763&gt;=LARGE(IF(ISNUMBER(BD:BD),BD:BD),3),
                      BE763+0.001,
                      VLOOKUP(H763,mapping!$D:$E,2,FALSE)
                      ),
                   I763+0.002))</f>
        <v>0</v>
      </c>
      <c r="K763" s="8">
        <f t="shared" si="207"/>
        <v>2.4675910477420129E-4</v>
      </c>
      <c r="L763" s="1" t="str">
        <f>Pos!B1138</f>
        <v>US65473P1057</v>
      </c>
      <c r="M763" s="1" t="str">
        <f>_xlfn.XLOOKUP($L763,Pos!B:B,Pos!D:D,, 0)</f>
        <v>NiSource Inc</v>
      </c>
      <c r="N763" s="1" t="str">
        <f>_xlfn.XLOOKUP($L763,Pos!B:B,Pos!E:E,, 0)</f>
        <v>Utilities</v>
      </c>
      <c r="O763" s="1" t="str">
        <f t="shared" si="208"/>
        <v>Utilities_North America</v>
      </c>
      <c r="P763" s="1" t="str">
        <f>_xlfn.XLOOKUP($L763,Pos!B:B,Pos!F:F,, 0)</f>
        <v>North America</v>
      </c>
      <c r="Q763" s="1">
        <v>0</v>
      </c>
      <c r="R763" s="9">
        <f>_xlfn.XLOOKUP($L763,Pos!$B:$B,Pos!N:N,0, 0)</f>
        <v>4.3499999999999996</v>
      </c>
      <c r="S763" s="9">
        <f>_xlfn.XLOOKUP($L763,Pos!$B:$B,Pos!O:O,0, 0)</f>
        <v>4.5662500000000001</v>
      </c>
      <c r="T763" s="9">
        <f>_xlfn.XLOOKUP($L763,Pos!$B:$B,Pos!P:P,0, 0)</f>
        <v>4.7249999999999996</v>
      </c>
      <c r="U763" s="9">
        <f>_xlfn.XLOOKUP($L763,Pos!$B:$B,Pos!Q:Q,0, 0)</f>
        <v>6.3</v>
      </c>
      <c r="V763" s="9">
        <f>_xlfn.XLOOKUP($L763,Pos!$B:$B,Pos!R:R,0, 0)</f>
        <v>3.0666669999999998</v>
      </c>
      <c r="W763" s="9">
        <f>_xlfn.XLOOKUP($L763,Pos!$B:$B,Pos!S:S,0, 0)</f>
        <v>5.9533339999999999</v>
      </c>
      <c r="X763" s="9" t="str">
        <f>_xlfn.XLOOKUP($L763,Pos!$B:$B,Pos!J:J,0, 0)</f>
        <v>Outperform</v>
      </c>
      <c r="Y763" s="1">
        <v>0</v>
      </c>
      <c r="Z763" s="1">
        <v>0</v>
      </c>
      <c r="AA763" s="1">
        <f t="shared" si="209"/>
        <v>0</v>
      </c>
      <c r="AB763" s="9">
        <f>_xlfn.XLOOKUP(L763,Pos!B:B,Pos!K:K,-1,0)</f>
        <v>1.5151515151515149</v>
      </c>
      <c r="AC763" s="1" t="e">
        <f>_xlfn.XLOOKUP($L763,Pos!$A:$A,Pos!S:S,_xlfn.XLOOKUP($L763,#REF!,#REF!, ""), 0)</f>
        <v>#REF!</v>
      </c>
      <c r="AD763" s="1" t="e">
        <f>_xlfn.XLOOKUP($L763,Pos!$A:$A,Pos!T:T,_xlfn.XLOOKUP($L763,#REF!,#REF!, ""), 0)</f>
        <v>#REF!</v>
      </c>
      <c r="AE763" s="1" t="e">
        <f>_xlfn.XLOOKUP($L763,Pos!$A:$A,Pos!U:U,_xlfn.XLOOKUP($L763,#REF!,#REF!, ""), 0)</f>
        <v>#REF!</v>
      </c>
      <c r="AF763" s="1" t="e">
        <f>_xlfn.XLOOKUP($L763,Pos!$A:$A,Pos!V:V,_xlfn.XLOOKUP($L763,#REF!,#REF!, ""), 0)</f>
        <v>#REF!</v>
      </c>
      <c r="AG763" s="1" t="e">
        <f>_xlfn.XLOOKUP($L763,Pos!$A:$A,Pos!W:W,_xlfn.XLOOKUP($L763,#REF!,#REF!, ""), 0)</f>
        <v>#REF!</v>
      </c>
      <c r="AH763" s="1" t="e">
        <f>_xlfn.XLOOKUP($L763,Pos!$A:$A,Pos!X:X,_xlfn.XLOOKUP($L763,#REF!,#REF!, ""), 0)</f>
        <v>#REF!</v>
      </c>
      <c r="AI763" s="1" t="e">
        <f>_xlfn.XLOOKUP($L763,Pos!$A:$A,Pos!Y:Y,_xlfn.XLOOKUP($L763,#REF!,#REF!, ""), 0)</f>
        <v>#REF!</v>
      </c>
      <c r="AJ763" s="1" t="e">
        <f>_xlfn.XLOOKUP($L763,Pos!$A:$A,Pos!Z:Z,_xlfn.XLOOKUP($L763,#REF!,#REF!, ""), 0)</f>
        <v>#REF!</v>
      </c>
      <c r="AK763" s="1" t="e">
        <f>_xlfn.XLOOKUP($L763,Pos!$A:$A,Pos!AA:AA,_xlfn.XLOOKUP($L763,#REF!,#REF!, ""), 0)</f>
        <v>#REF!</v>
      </c>
      <c r="AL763" s="1" t="e">
        <f>_xlfn.XLOOKUP($L763,Pos!$A:$A,Pos!AB:AB,_xlfn.XLOOKUP($L763,#REF!,#REF!, ""), 0)</f>
        <v>#REF!</v>
      </c>
      <c r="AM763" s="1" t="e">
        <f>_xlfn.XLOOKUP($L763,Pos!$A:$A,Pos!AC:AC,_xlfn.XLOOKUP($L763,#REF!,#REF!, ""), 0)</f>
        <v>#REF!</v>
      </c>
      <c r="AN763" s="1" t="e">
        <f>_xlfn.XLOOKUP($L763,Pos!$A:$A,Pos!AD:AD,_xlfn.XLOOKUP($L763,#REF!,#REF!, ""), 0)</f>
        <v>#REF!</v>
      </c>
      <c r="AO763" s="1" t="e">
        <f>_xlfn.XLOOKUP($L763,Pos!$A:$A,Pos!AE:AE,_xlfn.XLOOKUP($L763,#REF!,#REF!, ""), 0)</f>
        <v>#REF!</v>
      </c>
      <c r="AP763" s="1" t="e">
        <f>_xlfn.XLOOKUP($L763,Pos!$A:$A,Pos!AF:AF,_xlfn.XLOOKUP($L763,#REF!,#REF!, ""), 0)</f>
        <v>#REF!</v>
      </c>
      <c r="AQ763" s="1" t="e">
        <f>_xlfn.XLOOKUP($L763,Pos!$A:$A,Pos!AG:AG,_xlfn.XLOOKUP($L763,#REF!,#REF!, ""), 0)</f>
        <v>#REF!</v>
      </c>
      <c r="AR763" s="1" t="e">
        <f>_xlfn.XLOOKUP($L763,Pos!$A:$A,Pos!AH:AH,_xlfn.XLOOKUP($L763,#REF!,#REF!, ""), 0)</f>
        <v>#REF!</v>
      </c>
      <c r="AS763" s="1" t="e">
        <f>_xlfn.XLOOKUP($L763,Pos!$A:$A,Pos!AI:AI,_xlfn.XLOOKUP($L763,#REF!,#REF!, ""), 0)</f>
        <v>#REF!</v>
      </c>
      <c r="AT763" s="1" t="e">
        <f>_xlfn.XLOOKUP($L763,Pos!$A:$A,Pos!AJ:AJ,_xlfn.XLOOKUP($L763,#REF!,#REF!, ""), 0)</f>
        <v>#REF!</v>
      </c>
      <c r="AU763" s="1" t="e">
        <f>_xlfn.XLOOKUP($L763,Pos!$A:$A,Pos!AK:AK,_xlfn.XLOOKUP($L763,#REF!,#REF!, ""), 0)</f>
        <v>#REF!</v>
      </c>
      <c r="AV763" s="1" t="e">
        <f>_xlfn.XLOOKUP($L763,Pos!$A:$A,Pos!AL:AL,_xlfn.XLOOKUP($L763,#REF!,#REF!, ""), 0)</f>
        <v>#REF!</v>
      </c>
      <c r="AW763" s="1" t="e">
        <f>_xlfn.XLOOKUP($L763,Pos!$A:$A,Pos!AM:AM,_xlfn.XLOOKUP($L763,#REF!,#REF!, ""), 0)</f>
        <v>#REF!</v>
      </c>
      <c r="AX763" s="1" t="e">
        <f>_xlfn.XLOOKUP($L763,Pos!$A:$A,Pos!AN:AN,_xlfn.XLOOKUP($L763,#REF!,#REF!, ""), 0)</f>
        <v>#REF!</v>
      </c>
      <c r="AY763" s="1" t="e">
        <f>_xlfn.XLOOKUP($L763,Pos!$A:$A,Pos!AO:AO,_xlfn.XLOOKUP($L763,#REF!,#REF!, ""), 0)</f>
        <v>#REF!</v>
      </c>
      <c r="AZ763" s="7" t="str">
        <f t="shared" si="210"/>
        <v>OUT</v>
      </c>
      <c r="BA763" s="1">
        <f>IF(OR(_xlfn.XLOOKUP(L763,Pos!B:B,Pos!L:L,FALSE)="ESG Reason",_xlfn.XLOOKUP(L763,Pos!B:B,Pos!L:L,FALSE)="Blacklisted"),1,0)</f>
        <v>1</v>
      </c>
      <c r="BC763" s="11">
        <v>9.1554244683845157E-11</v>
      </c>
      <c r="BD763" s="11">
        <f>_xlfn.XLOOKUP($L763,Pos!$B:$B,Pos!H:H,0, 0)</f>
        <v>0</v>
      </c>
      <c r="BE763" s="11">
        <f>_xlfn.XLOOKUP($L763,Pos!$B:$B,Pos!I:I,0, 0)</f>
        <v>2.4675910477420129E-4</v>
      </c>
      <c r="BF763" s="18">
        <f t="shared" si="211"/>
        <v>2.4675910477420129E-4</v>
      </c>
      <c r="BG763" s="1">
        <f t="shared" si="212"/>
        <v>1</v>
      </c>
      <c r="BH763" s="1">
        <f t="shared" si="213"/>
        <v>38</v>
      </c>
      <c r="BI763" s="18">
        <f t="shared" si="214"/>
        <v>9.1554244683845157E-11</v>
      </c>
      <c r="BJ763" s="3">
        <f t="shared" si="215"/>
        <v>0</v>
      </c>
      <c r="BK763" s="18">
        <f t="shared" si="216"/>
        <v>0</v>
      </c>
    </row>
    <row r="764" spans="3:63" x14ac:dyDescent="0.25">
      <c r="C764" s="3"/>
      <c r="D764" s="3"/>
      <c r="E764" s="3"/>
      <c r="F764" s="3"/>
      <c r="G764" s="51" t="s">
        <v>704</v>
      </c>
      <c r="H764" s="8" t="str">
        <f t="shared" si="206"/>
        <v>0%Others</v>
      </c>
      <c r="I764" s="11" cm="1">
        <f t="array" ref="I764">IF(
   AZ764 = "OUT", 0,IF(
   BD764 &gt;= LARGE(IF(ISNUMBER(BD:BD), BD:BD), 3),
   BE764 - 0.001,
   IF(BE764 &gt;=VLOOKUP(P764,mapping!$A:$B,2,FALSE), BE764,VLOOKUP(P764,mapping!$A$2:$B$8,2,FALSE))
))</f>
        <v>0</v>
      </c>
      <c r="J764" s="11" cm="1">
        <f t="array" ref="J764">IF(
    AZ764="OUT",0,IF(IF(
                      BD764&gt;=LARGE(IF(ISNUMBER(BD:BD),BD:BD),3),
                      BE764+0.001,
                      VLOOKUP(H764,mapping!$D:$E,2,FALSE)
                      )&gt;I764,
                   IF(
                      BD764&gt;=LARGE(IF(ISNUMBER(BD:BD),BD:BD),3),
                      BE764+0.001,
                      VLOOKUP(H764,mapping!$D:$E,2,FALSE)
                      ),
                   I764+0.002))</f>
        <v>0</v>
      </c>
      <c r="K764" s="8">
        <f t="shared" si="207"/>
        <v>2.4612700870228348E-4</v>
      </c>
      <c r="L764" s="1" t="str">
        <f>Pos!B627</f>
        <v>JP3752900005</v>
      </c>
      <c r="M764" s="1" t="str">
        <f>_xlfn.XLOOKUP($L764,Pos!B:B,Pos!D:D,, 0)</f>
        <v>JAPAN POST HOLDINGS Co., Ltd.</v>
      </c>
      <c r="N764" s="1" t="str">
        <f>_xlfn.XLOOKUP($L764,Pos!B:B,Pos!E:E,, 0)</f>
        <v>Insurance</v>
      </c>
      <c r="O764" s="1" t="str">
        <f t="shared" si="208"/>
        <v>Insurance_Others</v>
      </c>
      <c r="P764" s="1" t="str">
        <f>_xlfn.XLOOKUP($L764,Pos!B:B,Pos!F:F,, 0)</f>
        <v>Others</v>
      </c>
      <c r="Q764" s="1">
        <v>0</v>
      </c>
      <c r="R764" s="9">
        <f>_xlfn.XLOOKUP($L764,Pos!$B:$B,Pos!N:N,0, 0)</f>
        <v>4.04</v>
      </c>
      <c r="S764" s="9">
        <f>_xlfn.XLOOKUP($L764,Pos!$B:$B,Pos!O:O,0, 0)</f>
        <v>5.3087499999999999</v>
      </c>
      <c r="T764" s="9">
        <f>_xlfn.XLOOKUP($L764,Pos!$B:$B,Pos!P:P,0, 0)</f>
        <v>0.6</v>
      </c>
      <c r="U764" s="9">
        <f>_xlfn.XLOOKUP($L764,Pos!$B:$B,Pos!Q:Q,0, 0)</f>
        <v>1.4</v>
      </c>
      <c r="V764" s="9">
        <f>_xlfn.XLOOKUP($L764,Pos!$B:$B,Pos!R:R,0, 0)</f>
        <v>6.8666669999999996</v>
      </c>
      <c r="W764" s="9">
        <f>_xlfn.XLOOKUP($L764,Pos!$B:$B,Pos!S:S,0, 0)</f>
        <v>2.62</v>
      </c>
      <c r="X764" s="9" t="str">
        <f>_xlfn.XLOOKUP($L764,Pos!$B:$B,Pos!J:J,0, 0)</f>
        <v>Hold</v>
      </c>
      <c r="Y764" s="1">
        <v>0</v>
      </c>
      <c r="Z764" s="1">
        <v>0</v>
      </c>
      <c r="AA764" s="1">
        <f t="shared" si="209"/>
        <v>0</v>
      </c>
      <c r="AB764" s="9">
        <f>_xlfn.XLOOKUP(L764,Pos!B:B,Pos!K:K,-1,0)</f>
        <v>2.083333333333333</v>
      </c>
      <c r="AC764" s="1" t="e">
        <f>_xlfn.XLOOKUP($L764,Pos!$A:$A,Pos!S:S,_xlfn.XLOOKUP($L764,#REF!,#REF!, ""), 0)</f>
        <v>#REF!</v>
      </c>
      <c r="AD764" s="1" t="e">
        <f>_xlfn.XLOOKUP($L764,Pos!$A:$A,Pos!T:T,_xlfn.XLOOKUP($L764,#REF!,#REF!, ""), 0)</f>
        <v>#REF!</v>
      </c>
      <c r="AE764" s="1" t="e">
        <f>_xlfn.XLOOKUP($L764,Pos!$A:$A,Pos!U:U,_xlfn.XLOOKUP($L764,#REF!,#REF!, ""), 0)</f>
        <v>#REF!</v>
      </c>
      <c r="AF764" s="1" t="e">
        <f>_xlfn.XLOOKUP($L764,Pos!$A:$A,Pos!V:V,_xlfn.XLOOKUP($L764,#REF!,#REF!, ""), 0)</f>
        <v>#REF!</v>
      </c>
      <c r="AG764" s="1" t="e">
        <f>_xlfn.XLOOKUP($L764,Pos!$A:$A,Pos!W:W,_xlfn.XLOOKUP($L764,#REF!,#REF!, ""), 0)</f>
        <v>#REF!</v>
      </c>
      <c r="AH764" s="1" t="e">
        <f>_xlfn.XLOOKUP($L764,Pos!$A:$A,Pos!X:X,_xlfn.XLOOKUP($L764,#REF!,#REF!, ""), 0)</f>
        <v>#REF!</v>
      </c>
      <c r="AI764" s="1" t="e">
        <f>_xlfn.XLOOKUP($L764,Pos!$A:$A,Pos!Y:Y,_xlfn.XLOOKUP($L764,#REF!,#REF!, ""), 0)</f>
        <v>#REF!</v>
      </c>
      <c r="AJ764" s="1" t="e">
        <f>_xlfn.XLOOKUP($L764,Pos!$A:$A,Pos!Z:Z,_xlfn.XLOOKUP($L764,#REF!,#REF!, ""), 0)</f>
        <v>#REF!</v>
      </c>
      <c r="AK764" s="1" t="e">
        <f>_xlfn.XLOOKUP($L764,Pos!$A:$A,Pos!AA:AA,_xlfn.XLOOKUP($L764,#REF!,#REF!, ""), 0)</f>
        <v>#REF!</v>
      </c>
      <c r="AL764" s="1" t="e">
        <f>_xlfn.XLOOKUP($L764,Pos!$A:$A,Pos!AB:AB,_xlfn.XLOOKUP($L764,#REF!,#REF!, ""), 0)</f>
        <v>#REF!</v>
      </c>
      <c r="AM764" s="1" t="e">
        <f>_xlfn.XLOOKUP($L764,Pos!$A:$A,Pos!AC:AC,_xlfn.XLOOKUP($L764,#REF!,#REF!, ""), 0)</f>
        <v>#REF!</v>
      </c>
      <c r="AN764" s="1" t="e">
        <f>_xlfn.XLOOKUP($L764,Pos!$A:$A,Pos!AD:AD,_xlfn.XLOOKUP($L764,#REF!,#REF!, ""), 0)</f>
        <v>#REF!</v>
      </c>
      <c r="AO764" s="1" t="e">
        <f>_xlfn.XLOOKUP($L764,Pos!$A:$A,Pos!AE:AE,_xlfn.XLOOKUP($L764,#REF!,#REF!, ""), 0)</f>
        <v>#REF!</v>
      </c>
      <c r="AP764" s="1" t="e">
        <f>_xlfn.XLOOKUP($L764,Pos!$A:$A,Pos!AF:AF,_xlfn.XLOOKUP($L764,#REF!,#REF!, ""), 0)</f>
        <v>#REF!</v>
      </c>
      <c r="AQ764" s="1" t="e">
        <f>_xlfn.XLOOKUP($L764,Pos!$A:$A,Pos!AG:AG,_xlfn.XLOOKUP($L764,#REF!,#REF!, ""), 0)</f>
        <v>#REF!</v>
      </c>
      <c r="AR764" s="1" t="e">
        <f>_xlfn.XLOOKUP($L764,Pos!$A:$A,Pos!AH:AH,_xlfn.XLOOKUP($L764,#REF!,#REF!, ""), 0)</f>
        <v>#REF!</v>
      </c>
      <c r="AS764" s="1" t="e">
        <f>_xlfn.XLOOKUP($L764,Pos!$A:$A,Pos!AI:AI,_xlfn.XLOOKUP($L764,#REF!,#REF!, ""), 0)</f>
        <v>#REF!</v>
      </c>
      <c r="AT764" s="1" t="e">
        <f>_xlfn.XLOOKUP($L764,Pos!$A:$A,Pos!AJ:AJ,_xlfn.XLOOKUP($L764,#REF!,#REF!, ""), 0)</f>
        <v>#REF!</v>
      </c>
      <c r="AU764" s="1" t="e">
        <f>_xlfn.XLOOKUP($L764,Pos!$A:$A,Pos!AK:AK,_xlfn.XLOOKUP($L764,#REF!,#REF!, ""), 0)</f>
        <v>#REF!</v>
      </c>
      <c r="AV764" s="1" t="e">
        <f>_xlfn.XLOOKUP($L764,Pos!$A:$A,Pos!AL:AL,_xlfn.XLOOKUP($L764,#REF!,#REF!, ""), 0)</f>
        <v>#REF!</v>
      </c>
      <c r="AW764" s="1" t="e">
        <f>_xlfn.XLOOKUP($L764,Pos!$A:$A,Pos!AM:AM,_xlfn.XLOOKUP($L764,#REF!,#REF!, ""), 0)</f>
        <v>#REF!</v>
      </c>
      <c r="AX764" s="1" t="e">
        <f>_xlfn.XLOOKUP($L764,Pos!$A:$A,Pos!AN:AN,_xlfn.XLOOKUP($L764,#REF!,#REF!, ""), 0)</f>
        <v>#REF!</v>
      </c>
      <c r="AY764" s="1" t="e">
        <f>_xlfn.XLOOKUP($L764,Pos!$A:$A,Pos!AO:AO,_xlfn.XLOOKUP($L764,#REF!,#REF!, ""), 0)</f>
        <v>#REF!</v>
      </c>
      <c r="AZ764" s="7" t="str">
        <f t="shared" si="210"/>
        <v>OUT</v>
      </c>
      <c r="BA764" s="1">
        <f>IF(OR(_xlfn.XLOOKUP(L764,Pos!B:B,Pos!L:L,FALSE)="ESG Reason",_xlfn.XLOOKUP(L764,Pos!B:B,Pos!L:L,FALSE)="Blacklisted"),1,0)</f>
        <v>1</v>
      </c>
      <c r="BC764" s="11">
        <v>9.009544949188924E-11</v>
      </c>
      <c r="BD764" s="11">
        <f>_xlfn.XLOOKUP($L764,Pos!$B:$B,Pos!H:H,0, 0)</f>
        <v>0</v>
      </c>
      <c r="BE764" s="11">
        <f>_xlfn.XLOOKUP($L764,Pos!$B:$B,Pos!I:I,0, 0)</f>
        <v>2.4612700870228348E-4</v>
      </c>
      <c r="BF764" s="18">
        <f t="shared" si="211"/>
        <v>2.4612700870228348E-4</v>
      </c>
      <c r="BG764" s="1">
        <f t="shared" si="212"/>
        <v>3</v>
      </c>
      <c r="BH764" s="1">
        <f t="shared" si="213"/>
        <v>49</v>
      </c>
      <c r="BI764" s="18">
        <f t="shared" si="214"/>
        <v>9.009544949188924E-11</v>
      </c>
      <c r="BJ764" s="3">
        <f t="shared" si="215"/>
        <v>0</v>
      </c>
      <c r="BK764" s="18">
        <f t="shared" si="216"/>
        <v>0</v>
      </c>
    </row>
    <row r="765" spans="3:63" x14ac:dyDescent="0.25">
      <c r="C765" s="3"/>
      <c r="D765" s="3"/>
      <c r="E765" s="3"/>
      <c r="F765" s="3"/>
      <c r="G765" s="51" t="s">
        <v>720</v>
      </c>
      <c r="H765" s="8" t="str">
        <f t="shared" si="206"/>
        <v>0%North America</v>
      </c>
      <c r="I765" s="11" cm="1">
        <f t="array" ref="I765">IF(
   AZ765 = "OUT", 0,IF(
   BD765 &gt;= LARGE(IF(ISNUMBER(BD:BD), BD:BD), 3),
   BE765 - 0.001,
   IF(BE765 &gt;=VLOOKUP(P765,mapping!$A:$B,2,FALSE), BE765,VLOOKUP(P765,mapping!$A$2:$B$8,2,FALSE))
))</f>
        <v>0</v>
      </c>
      <c r="J765" s="11" cm="1">
        <f t="array" ref="J765">IF(
    AZ765="OUT",0,IF(IF(
                      BD765&gt;=LARGE(IF(ISNUMBER(BD:BD),BD:BD),3),
                      BE765+0.001,
                      VLOOKUP(H765,mapping!$D:$E,2,FALSE)
                      )&gt;I765,
                   IF(
                      BD765&gt;=LARGE(IF(ISNUMBER(BD:BD),BD:BD),3),
                      BE765+0.001,
                      VLOOKUP(H765,mapping!$D:$E,2,FALSE)
                      ),
                   I765+0.002))</f>
        <v>0</v>
      </c>
      <c r="K765" s="8">
        <f t="shared" si="207"/>
        <v>2.4488832043476723E-4</v>
      </c>
      <c r="L765" s="1" t="str">
        <f>Pos!B1261</f>
        <v>US9022521051</v>
      </c>
      <c r="M765" s="1" t="str">
        <f>_xlfn.XLOOKUP($L765,Pos!B:B,Pos!D:D,, 0)</f>
        <v>Tyler Technologies, Inc.</v>
      </c>
      <c r="N765" s="1" t="str">
        <f>_xlfn.XLOOKUP($L765,Pos!B:B,Pos!E:E,, 0)</f>
        <v>Technology</v>
      </c>
      <c r="O765" s="1" t="str">
        <f t="shared" si="208"/>
        <v>Technology_North America</v>
      </c>
      <c r="P765" s="1" t="str">
        <f>_xlfn.XLOOKUP($L765,Pos!B:B,Pos!F:F,, 0)</f>
        <v>North America</v>
      </c>
      <c r="Q765" s="1">
        <v>0</v>
      </c>
      <c r="R765" s="9">
        <f>_xlfn.XLOOKUP($L765,Pos!$B:$B,Pos!N:N,0, 0)</f>
        <v>0</v>
      </c>
      <c r="S765" s="9">
        <f>_xlfn.XLOOKUP($L765,Pos!$B:$B,Pos!O:O,0, 0)</f>
        <v>3.589</v>
      </c>
      <c r="T765" s="9">
        <f>_xlfn.XLOOKUP($L765,Pos!$B:$B,Pos!P:P,0, 0)</f>
        <v>3.7250000000000001</v>
      </c>
      <c r="U765" s="9">
        <f>_xlfn.XLOOKUP($L765,Pos!$B:$B,Pos!Q:Q,0, 0)</f>
        <v>0.8</v>
      </c>
      <c r="V765" s="9">
        <f>_xlfn.XLOOKUP($L765,Pos!$B:$B,Pos!R:R,0, 0)</f>
        <v>9.6333330000000004</v>
      </c>
      <c r="W765" s="9">
        <f>_xlfn.XLOOKUP($L765,Pos!$B:$B,Pos!S:S,0, 0)</f>
        <v>5.3550000000000004</v>
      </c>
      <c r="X765" s="9" t="str">
        <f>_xlfn.XLOOKUP($L765,Pos!$B:$B,Pos!J:J,0, 0)</f>
        <v>Outperform</v>
      </c>
      <c r="Y765" s="1">
        <v>0</v>
      </c>
      <c r="Z765" s="1">
        <v>0</v>
      </c>
      <c r="AA765" s="1">
        <f t="shared" si="209"/>
        <v>0</v>
      </c>
      <c r="AB765" s="9">
        <f>_xlfn.XLOOKUP(L765,Pos!B:B,Pos!K:K,-1,0)</f>
        <v>2.5773195876288661</v>
      </c>
      <c r="AC765" s="1" t="e">
        <f>_xlfn.XLOOKUP($L765,Pos!$A:$A,Pos!S:S,_xlfn.XLOOKUP($L765,#REF!,#REF!, ""), 0)</f>
        <v>#REF!</v>
      </c>
      <c r="AD765" s="1" t="e">
        <f>_xlfn.XLOOKUP($L765,Pos!$A:$A,Pos!T:T,_xlfn.XLOOKUP($L765,#REF!,#REF!, ""), 0)</f>
        <v>#REF!</v>
      </c>
      <c r="AE765" s="1" t="e">
        <f>_xlfn.XLOOKUP($L765,Pos!$A:$A,Pos!U:U,_xlfn.XLOOKUP($L765,#REF!,#REF!, ""), 0)</f>
        <v>#REF!</v>
      </c>
      <c r="AF765" s="1" t="e">
        <f>_xlfn.XLOOKUP($L765,Pos!$A:$A,Pos!V:V,_xlfn.XLOOKUP($L765,#REF!,#REF!, ""), 0)</f>
        <v>#REF!</v>
      </c>
      <c r="AG765" s="1" t="e">
        <f>_xlfn.XLOOKUP($L765,Pos!$A:$A,Pos!W:W,_xlfn.XLOOKUP($L765,#REF!,#REF!, ""), 0)</f>
        <v>#REF!</v>
      </c>
      <c r="AH765" s="1" t="e">
        <f>_xlfn.XLOOKUP($L765,Pos!$A:$A,Pos!X:X,_xlfn.XLOOKUP($L765,#REF!,#REF!, ""), 0)</f>
        <v>#REF!</v>
      </c>
      <c r="AI765" s="1" t="e">
        <f>_xlfn.XLOOKUP($L765,Pos!$A:$A,Pos!Y:Y,_xlfn.XLOOKUP($L765,#REF!,#REF!, ""), 0)</f>
        <v>#REF!</v>
      </c>
      <c r="AJ765" s="1" t="e">
        <f>_xlfn.XLOOKUP($L765,Pos!$A:$A,Pos!Z:Z,_xlfn.XLOOKUP($L765,#REF!,#REF!, ""), 0)</f>
        <v>#REF!</v>
      </c>
      <c r="AK765" s="1" t="e">
        <f>_xlfn.XLOOKUP($L765,Pos!$A:$A,Pos!AA:AA,_xlfn.XLOOKUP($L765,#REF!,#REF!, ""), 0)</f>
        <v>#REF!</v>
      </c>
      <c r="AL765" s="1" t="e">
        <f>_xlfn.XLOOKUP($L765,Pos!$A:$A,Pos!AB:AB,_xlfn.XLOOKUP($L765,#REF!,#REF!, ""), 0)</f>
        <v>#REF!</v>
      </c>
      <c r="AM765" s="1" t="e">
        <f>_xlfn.XLOOKUP($L765,Pos!$A:$A,Pos!AC:AC,_xlfn.XLOOKUP($L765,#REF!,#REF!, ""), 0)</f>
        <v>#REF!</v>
      </c>
      <c r="AN765" s="1" t="e">
        <f>_xlfn.XLOOKUP($L765,Pos!$A:$A,Pos!AD:AD,_xlfn.XLOOKUP($L765,#REF!,#REF!, ""), 0)</f>
        <v>#REF!</v>
      </c>
      <c r="AO765" s="1" t="e">
        <f>_xlfn.XLOOKUP($L765,Pos!$A:$A,Pos!AE:AE,_xlfn.XLOOKUP($L765,#REF!,#REF!, ""), 0)</f>
        <v>#REF!</v>
      </c>
      <c r="AP765" s="1" t="e">
        <f>_xlfn.XLOOKUP($L765,Pos!$A:$A,Pos!AF:AF,_xlfn.XLOOKUP($L765,#REF!,#REF!, ""), 0)</f>
        <v>#REF!</v>
      </c>
      <c r="AQ765" s="1" t="e">
        <f>_xlfn.XLOOKUP($L765,Pos!$A:$A,Pos!AG:AG,_xlfn.XLOOKUP($L765,#REF!,#REF!, ""), 0)</f>
        <v>#REF!</v>
      </c>
      <c r="AR765" s="1" t="e">
        <f>_xlfn.XLOOKUP($L765,Pos!$A:$A,Pos!AH:AH,_xlfn.XLOOKUP($L765,#REF!,#REF!, ""), 0)</f>
        <v>#REF!</v>
      </c>
      <c r="AS765" s="1" t="e">
        <f>_xlfn.XLOOKUP($L765,Pos!$A:$A,Pos!AI:AI,_xlfn.XLOOKUP($L765,#REF!,#REF!, ""), 0)</f>
        <v>#REF!</v>
      </c>
      <c r="AT765" s="1" t="e">
        <f>_xlfn.XLOOKUP($L765,Pos!$A:$A,Pos!AJ:AJ,_xlfn.XLOOKUP($L765,#REF!,#REF!, ""), 0)</f>
        <v>#REF!</v>
      </c>
      <c r="AU765" s="1" t="e">
        <f>_xlfn.XLOOKUP($L765,Pos!$A:$A,Pos!AK:AK,_xlfn.XLOOKUP($L765,#REF!,#REF!, ""), 0)</f>
        <v>#REF!</v>
      </c>
      <c r="AV765" s="1" t="e">
        <f>_xlfn.XLOOKUP($L765,Pos!$A:$A,Pos!AL:AL,_xlfn.XLOOKUP($L765,#REF!,#REF!, ""), 0)</f>
        <v>#REF!</v>
      </c>
      <c r="AW765" s="1" t="e">
        <f>_xlfn.XLOOKUP($L765,Pos!$A:$A,Pos!AM:AM,_xlfn.XLOOKUP($L765,#REF!,#REF!, ""), 0)</f>
        <v>#REF!</v>
      </c>
      <c r="AX765" s="1" t="e">
        <f>_xlfn.XLOOKUP($L765,Pos!$A:$A,Pos!AN:AN,_xlfn.XLOOKUP($L765,#REF!,#REF!, ""), 0)</f>
        <v>#REF!</v>
      </c>
      <c r="AY765" s="1" t="e">
        <f>_xlfn.XLOOKUP($L765,Pos!$A:$A,Pos!AO:AO,_xlfn.XLOOKUP($L765,#REF!,#REF!, ""), 0)</f>
        <v>#REF!</v>
      </c>
      <c r="AZ765" s="7" t="str">
        <f t="shared" si="210"/>
        <v>OUT</v>
      </c>
      <c r="BA765" s="1">
        <f>IF(OR(_xlfn.XLOOKUP(L765,Pos!B:B,Pos!L:L,FALSE)="ESG Reason",_xlfn.XLOOKUP(L765,Pos!B:B,Pos!L:L,FALSE)="Blacklisted"),1,0)</f>
        <v>0</v>
      </c>
      <c r="BC765" s="11">
        <v>1.9841977164198059E-10</v>
      </c>
      <c r="BD765" s="11">
        <f>_xlfn.XLOOKUP($L765,Pos!$B:$B,Pos!H:H,0, 0)</f>
        <v>0</v>
      </c>
      <c r="BE765" s="11">
        <f>_xlfn.XLOOKUP($L765,Pos!$B:$B,Pos!I:I,0, 0)</f>
        <v>2.4488832043476723E-4</v>
      </c>
      <c r="BF765" s="18">
        <f t="shared" si="211"/>
        <v>2.4488832043476723E-4</v>
      </c>
      <c r="BG765" s="1">
        <f t="shared" si="212"/>
        <v>1</v>
      </c>
      <c r="BH765" s="1">
        <f t="shared" si="213"/>
        <v>35</v>
      </c>
      <c r="BI765" s="18">
        <f t="shared" si="214"/>
        <v>1.9841977164198059E-10</v>
      </c>
      <c r="BJ765" s="3">
        <f t="shared" si="215"/>
        <v>0</v>
      </c>
      <c r="BK765" s="18">
        <f t="shared" si="216"/>
        <v>0</v>
      </c>
    </row>
    <row r="766" spans="3:63" x14ac:dyDescent="0.25">
      <c r="C766" s="3"/>
      <c r="D766" s="3"/>
      <c r="E766" s="3"/>
      <c r="F766" s="3"/>
      <c r="G766" s="51" t="s">
        <v>725</v>
      </c>
      <c r="H766" s="8" t="str">
        <f t="shared" si="206"/>
        <v>0%North America</v>
      </c>
      <c r="I766" s="11" cm="1">
        <f t="array" ref="I766">IF(
   AZ766 = "OUT", 0,IF(
   BD766 &gt;= LARGE(IF(ISNUMBER(BD:BD), BD:BD), 3),
   BE766 - 0.001,
   IF(BE766 &gt;=VLOOKUP(P766,mapping!$A:$B,2,FALSE), BE766,VLOOKUP(P766,mapping!$A$2:$B$8,2,FALSE))
))</f>
        <v>0</v>
      </c>
      <c r="J766" s="11" cm="1">
        <f t="array" ref="J766">IF(
    AZ766="OUT",0,IF(IF(
                      BD766&gt;=LARGE(IF(ISNUMBER(BD:BD),BD:BD),3),
                      BE766+0.001,
                      VLOOKUP(H766,mapping!$D:$E,2,FALSE)
                      )&gt;I766,
                   IF(
                      BD766&gt;=LARGE(IF(ISNUMBER(BD:BD),BD:BD),3),
                      BE766+0.001,
                      VLOOKUP(H766,mapping!$D:$E,2,FALSE)
                      ),
                   I766+0.002))</f>
        <v>0</v>
      </c>
      <c r="K766" s="8">
        <f t="shared" si="207"/>
        <v>2.4427872778313119E-4</v>
      </c>
      <c r="L766" s="1" t="str">
        <f>Pos!B1091</f>
        <v>US5312297550</v>
      </c>
      <c r="M766" s="1" t="str">
        <f>_xlfn.XLOOKUP($L766,Pos!B:B,Pos!D:D,, 0)</f>
        <v>Liberty Media Corporation Series C Liberty Formula One</v>
      </c>
      <c r="N766" s="1" t="str">
        <f>_xlfn.XLOOKUP($L766,Pos!B:B,Pos!E:E,, 0)</f>
        <v>Media</v>
      </c>
      <c r="O766" s="1" t="str">
        <f t="shared" si="208"/>
        <v>Media_North America</v>
      </c>
      <c r="P766" s="1" t="str">
        <f>_xlfn.XLOOKUP($L766,Pos!B:B,Pos!F:F,, 0)</f>
        <v>North America</v>
      </c>
      <c r="Q766" s="1">
        <v>0</v>
      </c>
      <c r="R766" s="9">
        <f>_xlfn.XLOOKUP($L766,Pos!$B:$B,Pos!N:N,0, 0)</f>
        <v>0</v>
      </c>
      <c r="S766" s="9">
        <f>_xlfn.XLOOKUP($L766,Pos!$B:$B,Pos!O:O,0, 0)</f>
        <v>2.1560000000000001</v>
      </c>
      <c r="T766" s="9">
        <f>_xlfn.XLOOKUP($L766,Pos!$B:$B,Pos!P:P,0, 0)</f>
        <v>1.825</v>
      </c>
      <c r="U766" s="9">
        <f>_xlfn.XLOOKUP($L766,Pos!$B:$B,Pos!Q:Q,0, 0)</f>
        <v>3</v>
      </c>
      <c r="V766" s="9">
        <f>_xlfn.XLOOKUP($L766,Pos!$B:$B,Pos!R:R,0, 0)</f>
        <v>6.9666670000000002</v>
      </c>
      <c r="W766" s="9">
        <f>_xlfn.XLOOKUP($L766,Pos!$B:$B,Pos!S:S,0, 0)</f>
        <v>6.56</v>
      </c>
      <c r="X766" s="9" t="str">
        <f>_xlfn.XLOOKUP($L766,Pos!$B:$B,Pos!J:J,0, 0)</f>
        <v>Outperform</v>
      </c>
      <c r="Y766" s="1">
        <v>0</v>
      </c>
      <c r="Z766" s="1">
        <v>0</v>
      </c>
      <c r="AA766" s="1">
        <f t="shared" si="209"/>
        <v>0</v>
      </c>
      <c r="AB766" s="9">
        <f>_xlfn.XLOOKUP(L766,Pos!B:B,Pos!K:K,-1,0)</f>
        <v>2.3076923076923079</v>
      </c>
      <c r="AC766" s="1" t="e">
        <f>_xlfn.XLOOKUP($L766,Pos!$A:$A,Pos!S:S,_xlfn.XLOOKUP($L766,#REF!,#REF!, ""), 0)</f>
        <v>#REF!</v>
      </c>
      <c r="AD766" s="1" t="e">
        <f>_xlfn.XLOOKUP($L766,Pos!$A:$A,Pos!T:T,_xlfn.XLOOKUP($L766,#REF!,#REF!, ""), 0)</f>
        <v>#REF!</v>
      </c>
      <c r="AE766" s="1" t="e">
        <f>_xlfn.XLOOKUP($L766,Pos!$A:$A,Pos!U:U,_xlfn.XLOOKUP($L766,#REF!,#REF!, ""), 0)</f>
        <v>#REF!</v>
      </c>
      <c r="AF766" s="1" t="e">
        <f>_xlfn.XLOOKUP($L766,Pos!$A:$A,Pos!V:V,_xlfn.XLOOKUP($L766,#REF!,#REF!, ""), 0)</f>
        <v>#REF!</v>
      </c>
      <c r="AG766" s="1" t="e">
        <f>_xlfn.XLOOKUP($L766,Pos!$A:$A,Pos!W:W,_xlfn.XLOOKUP($L766,#REF!,#REF!, ""), 0)</f>
        <v>#REF!</v>
      </c>
      <c r="AH766" s="1" t="e">
        <f>_xlfn.XLOOKUP($L766,Pos!$A:$A,Pos!X:X,_xlfn.XLOOKUP($L766,#REF!,#REF!, ""), 0)</f>
        <v>#REF!</v>
      </c>
      <c r="AI766" s="1" t="e">
        <f>_xlfn.XLOOKUP($L766,Pos!$A:$A,Pos!Y:Y,_xlfn.XLOOKUP($L766,#REF!,#REF!, ""), 0)</f>
        <v>#REF!</v>
      </c>
      <c r="AJ766" s="1" t="e">
        <f>_xlfn.XLOOKUP($L766,Pos!$A:$A,Pos!Z:Z,_xlfn.XLOOKUP($L766,#REF!,#REF!, ""), 0)</f>
        <v>#REF!</v>
      </c>
      <c r="AK766" s="1" t="e">
        <f>_xlfn.XLOOKUP($L766,Pos!$A:$A,Pos!AA:AA,_xlfn.XLOOKUP($L766,#REF!,#REF!, ""), 0)</f>
        <v>#REF!</v>
      </c>
      <c r="AL766" s="1" t="e">
        <f>_xlfn.XLOOKUP($L766,Pos!$A:$A,Pos!AB:AB,_xlfn.XLOOKUP($L766,#REF!,#REF!, ""), 0)</f>
        <v>#REF!</v>
      </c>
      <c r="AM766" s="1" t="e">
        <f>_xlfn.XLOOKUP($L766,Pos!$A:$A,Pos!AC:AC,_xlfn.XLOOKUP($L766,#REF!,#REF!, ""), 0)</f>
        <v>#REF!</v>
      </c>
      <c r="AN766" s="1" t="e">
        <f>_xlfn.XLOOKUP($L766,Pos!$A:$A,Pos!AD:AD,_xlfn.XLOOKUP($L766,#REF!,#REF!, ""), 0)</f>
        <v>#REF!</v>
      </c>
      <c r="AO766" s="1" t="e">
        <f>_xlfn.XLOOKUP($L766,Pos!$A:$A,Pos!AE:AE,_xlfn.XLOOKUP($L766,#REF!,#REF!, ""), 0)</f>
        <v>#REF!</v>
      </c>
      <c r="AP766" s="1" t="e">
        <f>_xlfn.XLOOKUP($L766,Pos!$A:$A,Pos!AF:AF,_xlfn.XLOOKUP($L766,#REF!,#REF!, ""), 0)</f>
        <v>#REF!</v>
      </c>
      <c r="AQ766" s="1" t="e">
        <f>_xlfn.XLOOKUP($L766,Pos!$A:$A,Pos!AG:AG,_xlfn.XLOOKUP($L766,#REF!,#REF!, ""), 0)</f>
        <v>#REF!</v>
      </c>
      <c r="AR766" s="1" t="e">
        <f>_xlfn.XLOOKUP($L766,Pos!$A:$A,Pos!AH:AH,_xlfn.XLOOKUP($L766,#REF!,#REF!, ""), 0)</f>
        <v>#REF!</v>
      </c>
      <c r="AS766" s="1" t="e">
        <f>_xlfn.XLOOKUP($L766,Pos!$A:$A,Pos!AI:AI,_xlfn.XLOOKUP($L766,#REF!,#REF!, ""), 0)</f>
        <v>#REF!</v>
      </c>
      <c r="AT766" s="1" t="e">
        <f>_xlfn.XLOOKUP($L766,Pos!$A:$A,Pos!AJ:AJ,_xlfn.XLOOKUP($L766,#REF!,#REF!, ""), 0)</f>
        <v>#REF!</v>
      </c>
      <c r="AU766" s="1" t="e">
        <f>_xlfn.XLOOKUP($L766,Pos!$A:$A,Pos!AK:AK,_xlfn.XLOOKUP($L766,#REF!,#REF!, ""), 0)</f>
        <v>#REF!</v>
      </c>
      <c r="AV766" s="1" t="e">
        <f>_xlfn.XLOOKUP($L766,Pos!$A:$A,Pos!AL:AL,_xlfn.XLOOKUP($L766,#REF!,#REF!, ""), 0)</f>
        <v>#REF!</v>
      </c>
      <c r="AW766" s="1" t="e">
        <f>_xlfn.XLOOKUP($L766,Pos!$A:$A,Pos!AM:AM,_xlfn.XLOOKUP($L766,#REF!,#REF!, ""), 0)</f>
        <v>#REF!</v>
      </c>
      <c r="AX766" s="1" t="e">
        <f>_xlfn.XLOOKUP($L766,Pos!$A:$A,Pos!AN:AN,_xlfn.XLOOKUP($L766,#REF!,#REF!, ""), 0)</f>
        <v>#REF!</v>
      </c>
      <c r="AY766" s="1" t="e">
        <f>_xlfn.XLOOKUP($L766,Pos!$A:$A,Pos!AO:AO,_xlfn.XLOOKUP($L766,#REF!,#REF!, ""), 0)</f>
        <v>#REF!</v>
      </c>
      <c r="AZ766" s="7" t="str">
        <f t="shared" si="210"/>
        <v>OUT</v>
      </c>
      <c r="BA766" s="1">
        <f>IF(OR(_xlfn.XLOOKUP(L766,Pos!B:B,Pos!L:L,FALSE)="ESG Reason",_xlfn.XLOOKUP(L766,Pos!B:B,Pos!L:L,FALSE)="Blacklisted"),1,0)</f>
        <v>1</v>
      </c>
      <c r="BC766" s="11">
        <v>8.1484712026519881E-11</v>
      </c>
      <c r="BD766" s="11">
        <f>_xlfn.XLOOKUP($L766,Pos!$B:$B,Pos!H:H,0, 0)</f>
        <v>0</v>
      </c>
      <c r="BE766" s="11">
        <f>_xlfn.XLOOKUP($L766,Pos!$B:$B,Pos!I:I,0, 0)</f>
        <v>2.4427872778313119E-4</v>
      </c>
      <c r="BF766" s="18">
        <f t="shared" si="211"/>
        <v>2.4427872778313119E-4</v>
      </c>
      <c r="BG766" s="1">
        <f t="shared" si="212"/>
        <v>1</v>
      </c>
      <c r="BH766" s="1">
        <f t="shared" si="213"/>
        <v>31</v>
      </c>
      <c r="BI766" s="18">
        <f t="shared" si="214"/>
        <v>8.1484712026519881E-11</v>
      </c>
      <c r="BJ766" s="3">
        <f t="shared" si="215"/>
        <v>0</v>
      </c>
      <c r="BK766" s="18">
        <f t="shared" si="216"/>
        <v>0</v>
      </c>
    </row>
    <row r="767" spans="3:63" x14ac:dyDescent="0.25">
      <c r="C767" s="3"/>
      <c r="D767" s="3"/>
      <c r="E767" s="3"/>
      <c r="F767" s="3"/>
      <c r="G767" s="51" t="s">
        <v>719</v>
      </c>
      <c r="H767" s="8" t="str">
        <f t="shared" si="206"/>
        <v>0%Others</v>
      </c>
      <c r="I767" s="11" cm="1">
        <f t="array" ref="I767">IF(
   AZ767 = "OUT", 0,IF(
   BD767 &gt;= LARGE(IF(ISNUMBER(BD:BD), BD:BD), 3),
   BE767 - 0.001,
   IF(BE767 &gt;=VLOOKUP(P767,mapping!$A:$B,2,FALSE), BE767,VLOOKUP(P767,mapping!$A$2:$B$8,2,FALSE))
))</f>
        <v>0</v>
      </c>
      <c r="J767" s="11" cm="1">
        <f t="array" ref="J767">IF(
    AZ767="OUT",0,IF(IF(
                      BD767&gt;=LARGE(IF(ISNUMBER(BD:BD),BD:BD),3),
                      BE767+0.001,
                      VLOOKUP(H767,mapping!$D:$E,2,FALSE)
                      )&gt;I767,
                   IF(
                      BD767&gt;=LARGE(IF(ISNUMBER(BD:BD),BD:BD),3),
                      BE767+0.001,
                      VLOOKUP(H767,mapping!$D:$E,2,FALSE)
                      ),
                   I767+0.002))</f>
        <v>0</v>
      </c>
      <c r="K767" s="8">
        <f t="shared" si="207"/>
        <v>2.4261247453025899E-4</v>
      </c>
      <c r="L767" s="1" t="str">
        <f>Pos!B431</f>
        <v>HK0669013440</v>
      </c>
      <c r="M767" s="1" t="str">
        <f>_xlfn.XLOOKUP($L767,Pos!B:B,Pos!D:D,, 0)</f>
        <v>Techtronic Industries Co., Ltd.</v>
      </c>
      <c r="N767" s="1" t="str">
        <f>_xlfn.XLOOKUP($L767,Pos!B:B,Pos!E:E,, 0)</f>
        <v>Industrial Goods &amp; Services</v>
      </c>
      <c r="O767" s="1" t="str">
        <f t="shared" si="208"/>
        <v>Industrial Goods &amp; Services_Others</v>
      </c>
      <c r="P767" s="1" t="str">
        <f>_xlfn.XLOOKUP($L767,Pos!B:B,Pos!F:F,, 0)</f>
        <v>Others</v>
      </c>
      <c r="Q767" s="1">
        <v>0</v>
      </c>
      <c r="R767" s="9">
        <f>_xlfn.XLOOKUP($L767,Pos!$B:$B,Pos!N:N,0, 0)</f>
        <v>6.35</v>
      </c>
      <c r="S767" s="9">
        <f>_xlfn.XLOOKUP($L767,Pos!$B:$B,Pos!O:O,0, 0)</f>
        <v>4.7729999999999997</v>
      </c>
      <c r="T767" s="9">
        <f>_xlfn.XLOOKUP($L767,Pos!$B:$B,Pos!P:P,0, 0)</f>
        <v>7.2</v>
      </c>
      <c r="U767" s="9">
        <f>_xlfn.XLOOKUP($L767,Pos!$B:$B,Pos!Q:Q,0, 0)</f>
        <v>2</v>
      </c>
      <c r="V767" s="9">
        <f>_xlfn.XLOOKUP($L767,Pos!$B:$B,Pos!R:R,0, 0)</f>
        <v>2.9333330000000002</v>
      </c>
      <c r="W767" s="9">
        <f>_xlfn.XLOOKUP($L767,Pos!$B:$B,Pos!S:S,0, 0)</f>
        <v>6.3916659999999998</v>
      </c>
      <c r="X767" s="9" t="str">
        <f>_xlfn.XLOOKUP($L767,Pos!$B:$B,Pos!J:J,0, 0)</f>
        <v>Buy</v>
      </c>
      <c r="Y767" s="1">
        <v>0</v>
      </c>
      <c r="Z767" s="1">
        <v>0</v>
      </c>
      <c r="AA767" s="1">
        <f t="shared" si="209"/>
        <v>0</v>
      </c>
      <c r="AB767" s="9">
        <f>_xlfn.XLOOKUP(L767,Pos!B:B,Pos!K:K,-1,0)</f>
        <v>-1</v>
      </c>
      <c r="AC767" s="1" t="e">
        <f>_xlfn.XLOOKUP($L767,Pos!$A:$A,Pos!S:S,_xlfn.XLOOKUP($L767,#REF!,#REF!, ""), 0)</f>
        <v>#REF!</v>
      </c>
      <c r="AD767" s="1" t="e">
        <f>_xlfn.XLOOKUP($L767,Pos!$A:$A,Pos!T:T,_xlfn.XLOOKUP($L767,#REF!,#REF!, ""), 0)</f>
        <v>#REF!</v>
      </c>
      <c r="AE767" s="1" t="e">
        <f>_xlfn.XLOOKUP($L767,Pos!$A:$A,Pos!U:U,_xlfn.XLOOKUP($L767,#REF!,#REF!, ""), 0)</f>
        <v>#REF!</v>
      </c>
      <c r="AF767" s="1" t="e">
        <f>_xlfn.XLOOKUP($L767,Pos!$A:$A,Pos!V:V,_xlfn.XLOOKUP($L767,#REF!,#REF!, ""), 0)</f>
        <v>#REF!</v>
      </c>
      <c r="AG767" s="1" t="e">
        <f>_xlfn.XLOOKUP($L767,Pos!$A:$A,Pos!W:W,_xlfn.XLOOKUP($L767,#REF!,#REF!, ""), 0)</f>
        <v>#REF!</v>
      </c>
      <c r="AH767" s="1" t="e">
        <f>_xlfn.XLOOKUP($L767,Pos!$A:$A,Pos!X:X,_xlfn.XLOOKUP($L767,#REF!,#REF!, ""), 0)</f>
        <v>#REF!</v>
      </c>
      <c r="AI767" s="1" t="e">
        <f>_xlfn.XLOOKUP($L767,Pos!$A:$A,Pos!Y:Y,_xlfn.XLOOKUP($L767,#REF!,#REF!, ""), 0)</f>
        <v>#REF!</v>
      </c>
      <c r="AJ767" s="1" t="e">
        <f>_xlfn.XLOOKUP($L767,Pos!$A:$A,Pos!Z:Z,_xlfn.XLOOKUP($L767,#REF!,#REF!, ""), 0)</f>
        <v>#REF!</v>
      </c>
      <c r="AK767" s="1" t="e">
        <f>_xlfn.XLOOKUP($L767,Pos!$A:$A,Pos!AA:AA,_xlfn.XLOOKUP($L767,#REF!,#REF!, ""), 0)</f>
        <v>#REF!</v>
      </c>
      <c r="AL767" s="1" t="e">
        <f>_xlfn.XLOOKUP($L767,Pos!$A:$A,Pos!AB:AB,_xlfn.XLOOKUP($L767,#REF!,#REF!, ""), 0)</f>
        <v>#REF!</v>
      </c>
      <c r="AM767" s="1" t="e">
        <f>_xlfn.XLOOKUP($L767,Pos!$A:$A,Pos!AC:AC,_xlfn.XLOOKUP($L767,#REF!,#REF!, ""), 0)</f>
        <v>#REF!</v>
      </c>
      <c r="AN767" s="1" t="e">
        <f>_xlfn.XLOOKUP($L767,Pos!$A:$A,Pos!AD:AD,_xlfn.XLOOKUP($L767,#REF!,#REF!, ""), 0)</f>
        <v>#REF!</v>
      </c>
      <c r="AO767" s="1" t="e">
        <f>_xlfn.XLOOKUP($L767,Pos!$A:$A,Pos!AE:AE,_xlfn.XLOOKUP($L767,#REF!,#REF!, ""), 0)</f>
        <v>#REF!</v>
      </c>
      <c r="AP767" s="1" t="e">
        <f>_xlfn.XLOOKUP($L767,Pos!$A:$A,Pos!AF:AF,_xlfn.XLOOKUP($L767,#REF!,#REF!, ""), 0)</f>
        <v>#REF!</v>
      </c>
      <c r="AQ767" s="1" t="e">
        <f>_xlfn.XLOOKUP($L767,Pos!$A:$A,Pos!AG:AG,_xlfn.XLOOKUP($L767,#REF!,#REF!, ""), 0)</f>
        <v>#REF!</v>
      </c>
      <c r="AR767" s="1" t="e">
        <f>_xlfn.XLOOKUP($L767,Pos!$A:$A,Pos!AH:AH,_xlfn.XLOOKUP($L767,#REF!,#REF!, ""), 0)</f>
        <v>#REF!</v>
      </c>
      <c r="AS767" s="1" t="e">
        <f>_xlfn.XLOOKUP($L767,Pos!$A:$A,Pos!AI:AI,_xlfn.XLOOKUP($L767,#REF!,#REF!, ""), 0)</f>
        <v>#REF!</v>
      </c>
      <c r="AT767" s="1" t="e">
        <f>_xlfn.XLOOKUP($L767,Pos!$A:$A,Pos!AJ:AJ,_xlfn.XLOOKUP($L767,#REF!,#REF!, ""), 0)</f>
        <v>#REF!</v>
      </c>
      <c r="AU767" s="1" t="e">
        <f>_xlfn.XLOOKUP($L767,Pos!$A:$A,Pos!AK:AK,_xlfn.XLOOKUP($L767,#REF!,#REF!, ""), 0)</f>
        <v>#REF!</v>
      </c>
      <c r="AV767" s="1" t="e">
        <f>_xlfn.XLOOKUP($L767,Pos!$A:$A,Pos!AL:AL,_xlfn.XLOOKUP($L767,#REF!,#REF!, ""), 0)</f>
        <v>#REF!</v>
      </c>
      <c r="AW767" s="1" t="e">
        <f>_xlfn.XLOOKUP($L767,Pos!$A:$A,Pos!AM:AM,_xlfn.XLOOKUP($L767,#REF!,#REF!, ""), 0)</f>
        <v>#REF!</v>
      </c>
      <c r="AX767" s="1" t="e">
        <f>_xlfn.XLOOKUP($L767,Pos!$A:$A,Pos!AN:AN,_xlfn.XLOOKUP($L767,#REF!,#REF!, ""), 0)</f>
        <v>#REF!</v>
      </c>
      <c r="AY767" s="1" t="e">
        <f>_xlfn.XLOOKUP($L767,Pos!$A:$A,Pos!AO:AO,_xlfn.XLOOKUP($L767,#REF!,#REF!, ""), 0)</f>
        <v>#REF!</v>
      </c>
      <c r="AZ767" s="7" t="str">
        <f t="shared" si="210"/>
        <v>OUT</v>
      </c>
      <c r="BA767" s="1">
        <f>IF(OR(_xlfn.XLOOKUP(L767,Pos!B:B,Pos!L:L,FALSE)="ESG Reason",_xlfn.XLOOKUP(L767,Pos!B:B,Pos!L:L,FALSE)="Blacklisted"),1,0)</f>
        <v>0</v>
      </c>
      <c r="BC767" s="11">
        <v>9.2472168328157829E-11</v>
      </c>
      <c r="BD767" s="11">
        <f>_xlfn.XLOOKUP($L767,Pos!$B:$B,Pos!H:H,0, 0)</f>
        <v>0</v>
      </c>
      <c r="BE767" s="11">
        <f>_xlfn.XLOOKUP($L767,Pos!$B:$B,Pos!I:I,0, 0)</f>
        <v>2.4261247453025899E-4</v>
      </c>
      <c r="BF767" s="18">
        <f t="shared" si="211"/>
        <v>2.4261247453025899E-4</v>
      </c>
      <c r="BG767" s="1">
        <f t="shared" si="212"/>
        <v>3</v>
      </c>
      <c r="BH767" s="1">
        <f t="shared" si="213"/>
        <v>48</v>
      </c>
      <c r="BI767" s="18">
        <f t="shared" si="214"/>
        <v>9.2472168328157829E-11</v>
      </c>
      <c r="BJ767" s="3">
        <f t="shared" si="215"/>
        <v>0</v>
      </c>
      <c r="BK767" s="18">
        <f t="shared" si="216"/>
        <v>0</v>
      </c>
    </row>
    <row r="768" spans="3:63" x14ac:dyDescent="0.25">
      <c r="C768" s="3"/>
      <c r="D768" s="3"/>
      <c r="E768" s="3"/>
      <c r="F768" s="3"/>
      <c r="G768" s="51" t="s">
        <v>722</v>
      </c>
      <c r="H768" s="8" t="str">
        <f t="shared" si="206"/>
        <v>0%North America</v>
      </c>
      <c r="I768" s="11" cm="1">
        <f t="array" ref="I768">IF(
   AZ768 = "OUT", 0,IF(
   BD768 &gt;= LARGE(IF(ISNUMBER(BD:BD), BD:BD), 3),
   BE768 - 0.001,
   IF(BE768 &gt;=VLOOKUP(P768,mapping!$A:$B,2,FALSE), BE768,VLOOKUP(P768,mapping!$A$2:$B$8,2,FALSE))
))</f>
        <v>0</v>
      </c>
      <c r="J768" s="11" cm="1">
        <f t="array" ref="J768">IF(
    AZ768="OUT",0,IF(IF(
                      BD768&gt;=LARGE(IF(ISNUMBER(BD:BD),BD:BD),3),
                      BE768+0.001,
                      VLOOKUP(H768,mapping!$D:$E,2,FALSE)
                      )&gt;I768,
                   IF(
                      BD768&gt;=LARGE(IF(ISNUMBER(BD:BD),BD:BD),3),
                      BE768+0.001,
                      VLOOKUP(H768,mapping!$D:$E,2,FALSE)
                      ),
                   I768+0.002))</f>
        <v>0</v>
      </c>
      <c r="K768" s="8">
        <f t="shared" si="207"/>
        <v>2.4251065905538371E-4</v>
      </c>
      <c r="L768" s="1" t="str">
        <f>Pos!B904</f>
        <v>US1713401024</v>
      </c>
      <c r="M768" s="1" t="str">
        <f>_xlfn.XLOOKUP($L768,Pos!B:B,Pos!D:D,, 0)</f>
        <v>Church &amp; Dwight Co., Inc.</v>
      </c>
      <c r="N768" s="1" t="str">
        <f>_xlfn.XLOOKUP($L768,Pos!B:B,Pos!E:E,, 0)</f>
        <v>Personal &amp; Household Goods</v>
      </c>
      <c r="O768" s="1" t="str">
        <f t="shared" si="208"/>
        <v>Personal &amp; Household Goods_North America</v>
      </c>
      <c r="P768" s="1" t="str">
        <f>_xlfn.XLOOKUP($L768,Pos!B:B,Pos!F:F,, 0)</f>
        <v>North America</v>
      </c>
      <c r="Q768" s="1">
        <v>0</v>
      </c>
      <c r="R768" s="9">
        <f>_xlfn.XLOOKUP($L768,Pos!$B:$B,Pos!N:N,0, 0)</f>
        <v>3.03</v>
      </c>
      <c r="S768" s="9">
        <f>_xlfn.XLOOKUP($L768,Pos!$B:$B,Pos!O:O,0, 0)</f>
        <v>2.772167</v>
      </c>
      <c r="T768" s="9">
        <f>_xlfn.XLOOKUP($L768,Pos!$B:$B,Pos!P:P,0, 0)</f>
        <v>4.875</v>
      </c>
      <c r="U768" s="9">
        <f>_xlfn.XLOOKUP($L768,Pos!$B:$B,Pos!Q:Q,0, 0)</f>
        <v>4.5999999999999996</v>
      </c>
      <c r="V768" s="9">
        <f>_xlfn.XLOOKUP($L768,Pos!$B:$B,Pos!R:R,0, 0)</f>
        <v>8.1</v>
      </c>
      <c r="W768" s="9">
        <f>_xlfn.XLOOKUP($L768,Pos!$B:$B,Pos!S:S,0, 0)</f>
        <v>3.6866660000000002</v>
      </c>
      <c r="X768" s="9" t="str">
        <f>_xlfn.XLOOKUP($L768,Pos!$B:$B,Pos!J:J,0, 0)</f>
        <v>Hold</v>
      </c>
      <c r="Y768" s="1">
        <v>0</v>
      </c>
      <c r="Z768" s="1">
        <v>0</v>
      </c>
      <c r="AA768" s="1">
        <f t="shared" si="209"/>
        <v>0</v>
      </c>
      <c r="AB768" s="9">
        <f>_xlfn.XLOOKUP(L768,Pos!B:B,Pos!K:K,-1,0)</f>
        <v>1.4285714285714279</v>
      </c>
      <c r="AC768" s="1" t="e">
        <f>_xlfn.XLOOKUP($L768,Pos!$A:$A,Pos!S:S,_xlfn.XLOOKUP($L768,#REF!,#REF!, ""), 0)</f>
        <v>#REF!</v>
      </c>
      <c r="AD768" s="1" t="e">
        <f>_xlfn.XLOOKUP($L768,Pos!$A:$A,Pos!T:T,_xlfn.XLOOKUP($L768,#REF!,#REF!, ""), 0)</f>
        <v>#REF!</v>
      </c>
      <c r="AE768" s="1" t="e">
        <f>_xlfn.XLOOKUP($L768,Pos!$A:$A,Pos!U:U,_xlfn.XLOOKUP($L768,#REF!,#REF!, ""), 0)</f>
        <v>#REF!</v>
      </c>
      <c r="AF768" s="1" t="e">
        <f>_xlfn.XLOOKUP($L768,Pos!$A:$A,Pos!V:V,_xlfn.XLOOKUP($L768,#REF!,#REF!, ""), 0)</f>
        <v>#REF!</v>
      </c>
      <c r="AG768" s="1" t="e">
        <f>_xlfn.XLOOKUP($L768,Pos!$A:$A,Pos!W:W,_xlfn.XLOOKUP($L768,#REF!,#REF!, ""), 0)</f>
        <v>#REF!</v>
      </c>
      <c r="AH768" s="1" t="e">
        <f>_xlfn.XLOOKUP($L768,Pos!$A:$A,Pos!X:X,_xlfn.XLOOKUP($L768,#REF!,#REF!, ""), 0)</f>
        <v>#REF!</v>
      </c>
      <c r="AI768" s="1" t="e">
        <f>_xlfn.XLOOKUP($L768,Pos!$A:$A,Pos!Y:Y,_xlfn.XLOOKUP($L768,#REF!,#REF!, ""), 0)</f>
        <v>#REF!</v>
      </c>
      <c r="AJ768" s="1" t="e">
        <f>_xlfn.XLOOKUP($L768,Pos!$A:$A,Pos!Z:Z,_xlfn.XLOOKUP($L768,#REF!,#REF!, ""), 0)</f>
        <v>#REF!</v>
      </c>
      <c r="AK768" s="1" t="e">
        <f>_xlfn.XLOOKUP($L768,Pos!$A:$A,Pos!AA:AA,_xlfn.XLOOKUP($L768,#REF!,#REF!, ""), 0)</f>
        <v>#REF!</v>
      </c>
      <c r="AL768" s="1" t="e">
        <f>_xlfn.XLOOKUP($L768,Pos!$A:$A,Pos!AB:AB,_xlfn.XLOOKUP($L768,#REF!,#REF!, ""), 0)</f>
        <v>#REF!</v>
      </c>
      <c r="AM768" s="1" t="e">
        <f>_xlfn.XLOOKUP($L768,Pos!$A:$A,Pos!AC:AC,_xlfn.XLOOKUP($L768,#REF!,#REF!, ""), 0)</f>
        <v>#REF!</v>
      </c>
      <c r="AN768" s="1" t="e">
        <f>_xlfn.XLOOKUP($L768,Pos!$A:$A,Pos!AD:AD,_xlfn.XLOOKUP($L768,#REF!,#REF!, ""), 0)</f>
        <v>#REF!</v>
      </c>
      <c r="AO768" s="1" t="e">
        <f>_xlfn.XLOOKUP($L768,Pos!$A:$A,Pos!AE:AE,_xlfn.XLOOKUP($L768,#REF!,#REF!, ""), 0)</f>
        <v>#REF!</v>
      </c>
      <c r="AP768" s="1" t="e">
        <f>_xlfn.XLOOKUP($L768,Pos!$A:$A,Pos!AF:AF,_xlfn.XLOOKUP($L768,#REF!,#REF!, ""), 0)</f>
        <v>#REF!</v>
      </c>
      <c r="AQ768" s="1" t="e">
        <f>_xlfn.XLOOKUP($L768,Pos!$A:$A,Pos!AG:AG,_xlfn.XLOOKUP($L768,#REF!,#REF!, ""), 0)</f>
        <v>#REF!</v>
      </c>
      <c r="AR768" s="1" t="e">
        <f>_xlfn.XLOOKUP($L768,Pos!$A:$A,Pos!AH:AH,_xlfn.XLOOKUP($L768,#REF!,#REF!, ""), 0)</f>
        <v>#REF!</v>
      </c>
      <c r="AS768" s="1" t="e">
        <f>_xlfn.XLOOKUP($L768,Pos!$A:$A,Pos!AI:AI,_xlfn.XLOOKUP($L768,#REF!,#REF!, ""), 0)</f>
        <v>#REF!</v>
      </c>
      <c r="AT768" s="1" t="e">
        <f>_xlfn.XLOOKUP($L768,Pos!$A:$A,Pos!AJ:AJ,_xlfn.XLOOKUP($L768,#REF!,#REF!, ""), 0)</f>
        <v>#REF!</v>
      </c>
      <c r="AU768" s="1" t="e">
        <f>_xlfn.XLOOKUP($L768,Pos!$A:$A,Pos!AK:AK,_xlfn.XLOOKUP($L768,#REF!,#REF!, ""), 0)</f>
        <v>#REF!</v>
      </c>
      <c r="AV768" s="1" t="e">
        <f>_xlfn.XLOOKUP($L768,Pos!$A:$A,Pos!AL:AL,_xlfn.XLOOKUP($L768,#REF!,#REF!, ""), 0)</f>
        <v>#REF!</v>
      </c>
      <c r="AW768" s="1" t="e">
        <f>_xlfn.XLOOKUP($L768,Pos!$A:$A,Pos!AM:AM,_xlfn.XLOOKUP($L768,#REF!,#REF!, ""), 0)</f>
        <v>#REF!</v>
      </c>
      <c r="AX768" s="1" t="e">
        <f>_xlfn.XLOOKUP($L768,Pos!$A:$A,Pos!AN:AN,_xlfn.XLOOKUP($L768,#REF!,#REF!, ""), 0)</f>
        <v>#REF!</v>
      </c>
      <c r="AY768" s="1" t="e">
        <f>_xlfn.XLOOKUP($L768,Pos!$A:$A,Pos!AO:AO,_xlfn.XLOOKUP($L768,#REF!,#REF!, ""), 0)</f>
        <v>#REF!</v>
      </c>
      <c r="AZ768" s="7" t="str">
        <f t="shared" si="210"/>
        <v>OUT</v>
      </c>
      <c r="BA768" s="1">
        <f>IF(OR(_xlfn.XLOOKUP(L768,Pos!B:B,Pos!L:L,FALSE)="ESG Reason",_xlfn.XLOOKUP(L768,Pos!B:B,Pos!L:L,FALSE)="Blacklisted"),1,0)</f>
        <v>0</v>
      </c>
      <c r="BC768" s="11">
        <v>9.2701377179541905E-11</v>
      </c>
      <c r="BD768" s="11">
        <f>_xlfn.XLOOKUP($L768,Pos!$B:$B,Pos!H:H,0, 0)</f>
        <v>0</v>
      </c>
      <c r="BE768" s="11">
        <f>_xlfn.XLOOKUP($L768,Pos!$B:$B,Pos!I:I,0, 0)</f>
        <v>2.4251065905538371E-4</v>
      </c>
      <c r="BF768" s="18">
        <f t="shared" si="211"/>
        <v>2.4251065905538371E-4</v>
      </c>
      <c r="BG768" s="1">
        <f t="shared" si="212"/>
        <v>1</v>
      </c>
      <c r="BH768" s="1">
        <f t="shared" si="213"/>
        <v>32</v>
      </c>
      <c r="BI768" s="18">
        <f t="shared" si="214"/>
        <v>9.2701377179541905E-11</v>
      </c>
      <c r="BJ768" s="3">
        <f t="shared" si="215"/>
        <v>0</v>
      </c>
      <c r="BK768" s="18">
        <f t="shared" si="216"/>
        <v>0</v>
      </c>
    </row>
    <row r="769" spans="3:63" x14ac:dyDescent="0.25">
      <c r="C769" s="3"/>
      <c r="D769" s="3"/>
      <c r="E769" s="3"/>
      <c r="F769" s="3"/>
      <c r="G769" s="51" t="s">
        <v>734</v>
      </c>
      <c r="H769" s="8" t="str">
        <f t="shared" si="206"/>
        <v>0%Others</v>
      </c>
      <c r="I769" s="11" cm="1">
        <f t="array" ref="I769">IF(
   AZ769 = "OUT", 0,IF(
   BD769 &gt;= LARGE(IF(ISNUMBER(BD:BD), BD:BD), 3),
   BE769 - 0.001,
   IF(BE769 &gt;=VLOOKUP(P769,mapping!$A:$B,2,FALSE), BE769,VLOOKUP(P769,mapping!$A$2:$B$8,2,FALSE))
))</f>
        <v>0</v>
      </c>
      <c r="J769" s="11" cm="1">
        <f t="array" ref="J769">IF(
    AZ769="OUT",0,IF(IF(
                      BD769&gt;=LARGE(IF(ISNUMBER(BD:BD),BD:BD),3),
                      BE769+0.001,
                      VLOOKUP(H769,mapping!$D:$E,2,FALSE)
                      )&gt;I769,
                   IF(
                      BD769&gt;=LARGE(IF(ISNUMBER(BD:BD),BD:BD),3),
                      BE769+0.001,
                      VLOOKUP(H769,mapping!$D:$E,2,FALSE)
                      ),
                   I769+0.002))</f>
        <v>0</v>
      </c>
      <c r="K769" s="8">
        <f t="shared" si="207"/>
        <v>2.414440969492235E-4</v>
      </c>
      <c r="L769" s="1" t="str">
        <f>Pos!B505</f>
        <v>JP3119600009</v>
      </c>
      <c r="M769" s="1" t="str">
        <f>_xlfn.XLOOKUP($L769,Pos!B:B,Pos!D:D,, 0)</f>
        <v>Ajinomoto Co., Inc.</v>
      </c>
      <c r="N769" s="1" t="str">
        <f>_xlfn.XLOOKUP($L769,Pos!B:B,Pos!E:E,, 0)</f>
        <v>Food, Beverage &amp; Tobacco</v>
      </c>
      <c r="O769" s="1" t="str">
        <f t="shared" si="208"/>
        <v>Food, Beverage &amp; Tobacco_Others</v>
      </c>
      <c r="P769" s="1" t="str">
        <f>_xlfn.XLOOKUP($L769,Pos!B:B,Pos!F:F,, 0)</f>
        <v>Others</v>
      </c>
      <c r="Q769" s="1">
        <v>0</v>
      </c>
      <c r="R769" s="9">
        <f>_xlfn.XLOOKUP($L769,Pos!$B:$B,Pos!N:N,0, 0)</f>
        <v>4.6100000000000003</v>
      </c>
      <c r="S769" s="9">
        <f>_xlfn.XLOOKUP($L769,Pos!$B:$B,Pos!O:O,0, 0)</f>
        <v>2.2026669999999999</v>
      </c>
      <c r="T769" s="9">
        <f>_xlfn.XLOOKUP($L769,Pos!$B:$B,Pos!P:P,0, 0)</f>
        <v>4.7750000000000004</v>
      </c>
      <c r="U769" s="9">
        <f>_xlfn.XLOOKUP($L769,Pos!$B:$B,Pos!Q:Q,0, 0)</f>
        <v>7</v>
      </c>
      <c r="V769" s="9">
        <f>_xlfn.XLOOKUP($L769,Pos!$B:$B,Pos!R:R,0, 0)</f>
        <v>2</v>
      </c>
      <c r="W769" s="9">
        <f>_xlfn.XLOOKUP($L769,Pos!$B:$B,Pos!S:S,0, 0)</f>
        <v>4.1016659999999998</v>
      </c>
      <c r="X769" s="9" t="str">
        <f>_xlfn.XLOOKUP($L769,Pos!$B:$B,Pos!J:J,0, 0)</f>
        <v>Outperform</v>
      </c>
      <c r="Y769" s="1">
        <v>0</v>
      </c>
      <c r="Z769" s="1">
        <v>0</v>
      </c>
      <c r="AA769" s="1">
        <f t="shared" si="209"/>
        <v>0</v>
      </c>
      <c r="AB769" s="9">
        <f>_xlfn.XLOOKUP(L769,Pos!B:B,Pos!K:K,-1,0)</f>
        <v>1.666666666666667</v>
      </c>
      <c r="AC769" s="1" t="e">
        <f>_xlfn.XLOOKUP($L769,Pos!$A:$A,Pos!S:S,_xlfn.XLOOKUP($L769,#REF!,#REF!, ""), 0)</f>
        <v>#REF!</v>
      </c>
      <c r="AD769" s="1" t="e">
        <f>_xlfn.XLOOKUP($L769,Pos!$A:$A,Pos!T:T,_xlfn.XLOOKUP($L769,#REF!,#REF!, ""), 0)</f>
        <v>#REF!</v>
      </c>
      <c r="AE769" s="1" t="e">
        <f>_xlfn.XLOOKUP($L769,Pos!$A:$A,Pos!U:U,_xlfn.XLOOKUP($L769,#REF!,#REF!, ""), 0)</f>
        <v>#REF!</v>
      </c>
      <c r="AF769" s="1" t="e">
        <f>_xlfn.XLOOKUP($L769,Pos!$A:$A,Pos!V:V,_xlfn.XLOOKUP($L769,#REF!,#REF!, ""), 0)</f>
        <v>#REF!</v>
      </c>
      <c r="AG769" s="1" t="e">
        <f>_xlfn.XLOOKUP($L769,Pos!$A:$A,Pos!W:W,_xlfn.XLOOKUP($L769,#REF!,#REF!, ""), 0)</f>
        <v>#REF!</v>
      </c>
      <c r="AH769" s="1" t="e">
        <f>_xlfn.XLOOKUP($L769,Pos!$A:$A,Pos!X:X,_xlfn.XLOOKUP($L769,#REF!,#REF!, ""), 0)</f>
        <v>#REF!</v>
      </c>
      <c r="AI769" s="1" t="e">
        <f>_xlfn.XLOOKUP($L769,Pos!$A:$A,Pos!Y:Y,_xlfn.XLOOKUP($L769,#REF!,#REF!, ""), 0)</f>
        <v>#REF!</v>
      </c>
      <c r="AJ769" s="1" t="e">
        <f>_xlfn.XLOOKUP($L769,Pos!$A:$A,Pos!Z:Z,_xlfn.XLOOKUP($L769,#REF!,#REF!, ""), 0)</f>
        <v>#REF!</v>
      </c>
      <c r="AK769" s="1" t="e">
        <f>_xlfn.XLOOKUP($L769,Pos!$A:$A,Pos!AA:AA,_xlfn.XLOOKUP($L769,#REF!,#REF!, ""), 0)</f>
        <v>#REF!</v>
      </c>
      <c r="AL769" s="1" t="e">
        <f>_xlfn.XLOOKUP($L769,Pos!$A:$A,Pos!AB:AB,_xlfn.XLOOKUP($L769,#REF!,#REF!, ""), 0)</f>
        <v>#REF!</v>
      </c>
      <c r="AM769" s="1" t="e">
        <f>_xlfn.XLOOKUP($L769,Pos!$A:$A,Pos!AC:AC,_xlfn.XLOOKUP($L769,#REF!,#REF!, ""), 0)</f>
        <v>#REF!</v>
      </c>
      <c r="AN769" s="1" t="e">
        <f>_xlfn.XLOOKUP($L769,Pos!$A:$A,Pos!AD:AD,_xlfn.XLOOKUP($L769,#REF!,#REF!, ""), 0)</f>
        <v>#REF!</v>
      </c>
      <c r="AO769" s="1" t="e">
        <f>_xlfn.XLOOKUP($L769,Pos!$A:$A,Pos!AE:AE,_xlfn.XLOOKUP($L769,#REF!,#REF!, ""), 0)</f>
        <v>#REF!</v>
      </c>
      <c r="AP769" s="1" t="e">
        <f>_xlfn.XLOOKUP($L769,Pos!$A:$A,Pos!AF:AF,_xlfn.XLOOKUP($L769,#REF!,#REF!, ""), 0)</f>
        <v>#REF!</v>
      </c>
      <c r="AQ769" s="1" t="e">
        <f>_xlfn.XLOOKUP($L769,Pos!$A:$A,Pos!AG:AG,_xlfn.XLOOKUP($L769,#REF!,#REF!, ""), 0)</f>
        <v>#REF!</v>
      </c>
      <c r="AR769" s="1" t="e">
        <f>_xlfn.XLOOKUP($L769,Pos!$A:$A,Pos!AH:AH,_xlfn.XLOOKUP($L769,#REF!,#REF!, ""), 0)</f>
        <v>#REF!</v>
      </c>
      <c r="AS769" s="1" t="e">
        <f>_xlfn.XLOOKUP($L769,Pos!$A:$A,Pos!AI:AI,_xlfn.XLOOKUP($L769,#REF!,#REF!, ""), 0)</f>
        <v>#REF!</v>
      </c>
      <c r="AT769" s="1" t="e">
        <f>_xlfn.XLOOKUP($L769,Pos!$A:$A,Pos!AJ:AJ,_xlfn.XLOOKUP($L769,#REF!,#REF!, ""), 0)</f>
        <v>#REF!</v>
      </c>
      <c r="AU769" s="1" t="e">
        <f>_xlfn.XLOOKUP($L769,Pos!$A:$A,Pos!AK:AK,_xlfn.XLOOKUP($L769,#REF!,#REF!, ""), 0)</f>
        <v>#REF!</v>
      </c>
      <c r="AV769" s="1" t="e">
        <f>_xlfn.XLOOKUP($L769,Pos!$A:$A,Pos!AL:AL,_xlfn.XLOOKUP($L769,#REF!,#REF!, ""), 0)</f>
        <v>#REF!</v>
      </c>
      <c r="AW769" s="1" t="e">
        <f>_xlfn.XLOOKUP($L769,Pos!$A:$A,Pos!AM:AM,_xlfn.XLOOKUP($L769,#REF!,#REF!, ""), 0)</f>
        <v>#REF!</v>
      </c>
      <c r="AX769" s="1" t="e">
        <f>_xlfn.XLOOKUP($L769,Pos!$A:$A,Pos!AN:AN,_xlfn.XLOOKUP($L769,#REF!,#REF!, ""), 0)</f>
        <v>#REF!</v>
      </c>
      <c r="AY769" s="1" t="e">
        <f>_xlfn.XLOOKUP($L769,Pos!$A:$A,Pos!AO:AO,_xlfn.XLOOKUP($L769,#REF!,#REF!, ""), 0)</f>
        <v>#REF!</v>
      </c>
      <c r="AZ769" s="7" t="str">
        <f t="shared" si="210"/>
        <v>OUT</v>
      </c>
      <c r="BA769" s="1">
        <f>IF(OR(_xlfn.XLOOKUP(L769,Pos!B:B,Pos!L:L,FALSE)="ESG Reason",_xlfn.XLOOKUP(L769,Pos!B:B,Pos!L:L,FALSE)="Blacklisted"),1,0)</f>
        <v>0</v>
      </c>
      <c r="BC769" s="11">
        <v>8.9567782653093415E-11</v>
      </c>
      <c r="BD769" s="11">
        <f>_xlfn.XLOOKUP($L769,Pos!$B:$B,Pos!H:H,0, 0)</f>
        <v>0</v>
      </c>
      <c r="BE769" s="11">
        <f>_xlfn.XLOOKUP($L769,Pos!$B:$B,Pos!I:I,0, 0)</f>
        <v>2.414440969492235E-4</v>
      </c>
      <c r="BF769" s="18">
        <f t="shared" si="211"/>
        <v>2.414440969492235E-4</v>
      </c>
      <c r="BG769" s="1">
        <f t="shared" si="212"/>
        <v>3</v>
      </c>
      <c r="BH769" s="1">
        <f t="shared" si="213"/>
        <v>46</v>
      </c>
      <c r="BI769" s="18">
        <f t="shared" si="214"/>
        <v>8.9567782653093415E-11</v>
      </c>
      <c r="BJ769" s="3">
        <f t="shared" si="215"/>
        <v>0</v>
      </c>
      <c r="BK769" s="18">
        <f t="shared" si="216"/>
        <v>0</v>
      </c>
    </row>
    <row r="770" spans="3:63" x14ac:dyDescent="0.25">
      <c r="C770" s="3"/>
      <c r="D770" s="3"/>
      <c r="E770" s="3"/>
      <c r="F770" s="3"/>
      <c r="G770" s="51" t="s">
        <v>736</v>
      </c>
      <c r="H770" s="8" t="str">
        <f t="shared" si="206"/>
        <v>0%North America</v>
      </c>
      <c r="I770" s="11" cm="1">
        <f t="array" ref="I770">IF(
   AZ770 = "OUT", 0,IF(
   BD770 &gt;= LARGE(IF(ISNUMBER(BD:BD), BD:BD), 3),
   BE770 - 0.001,
   IF(BE770 &gt;=VLOOKUP(P770,mapping!$A:$B,2,FALSE), BE770,VLOOKUP(P770,mapping!$A$2:$B$8,2,FALSE))
))</f>
        <v>0</v>
      </c>
      <c r="J770" s="11" cm="1">
        <f t="array" ref="J770">IF(
    AZ770="OUT",0,IF(IF(
                      BD770&gt;=LARGE(IF(ISNUMBER(BD:BD),BD:BD),3),
                      BE770+0.001,
                      VLOOKUP(H770,mapping!$D:$E,2,FALSE)
                      )&gt;I770,
                   IF(
                      BD770&gt;=LARGE(IF(ISNUMBER(BD:BD),BD:BD),3),
                      BE770+0.001,
                      VLOOKUP(H770,mapping!$D:$E,2,FALSE)
                      ),
                   I770+0.002))</f>
        <v>0</v>
      </c>
      <c r="K770" s="8">
        <f t="shared" si="207"/>
        <v>2.413373807294867E-4</v>
      </c>
      <c r="L770" s="1" t="str">
        <f>Pos!B1049</f>
        <v>US4523271090</v>
      </c>
      <c r="M770" s="1" t="str">
        <f>_xlfn.XLOOKUP($L770,Pos!B:B,Pos!D:D,, 0)</f>
        <v>Illumina, Inc.</v>
      </c>
      <c r="N770" s="1" t="str">
        <f>_xlfn.XLOOKUP($L770,Pos!B:B,Pos!E:E,, 0)</f>
        <v>Health Care</v>
      </c>
      <c r="O770" s="1" t="str">
        <f t="shared" si="208"/>
        <v>Health Care_North America</v>
      </c>
      <c r="P770" s="1" t="str">
        <f>_xlfn.XLOOKUP($L770,Pos!B:B,Pos!F:F,, 0)</f>
        <v>North America</v>
      </c>
      <c r="Q770" s="1">
        <v>0</v>
      </c>
      <c r="R770" s="9">
        <f>_xlfn.XLOOKUP($L770,Pos!$B:$B,Pos!N:N,0, 0)</f>
        <v>0</v>
      </c>
      <c r="S770" s="9">
        <f>_xlfn.XLOOKUP($L770,Pos!$B:$B,Pos!O:O,0, 0)</f>
        <v>4.6796670000000002</v>
      </c>
      <c r="T770" s="9">
        <f>_xlfn.XLOOKUP($L770,Pos!$B:$B,Pos!P:P,0, 0)</f>
        <v>5.65</v>
      </c>
      <c r="U770" s="9">
        <f>_xlfn.XLOOKUP($L770,Pos!$B:$B,Pos!Q:Q,0, 0)</f>
        <v>6.3</v>
      </c>
      <c r="V770" s="9">
        <f>_xlfn.XLOOKUP($L770,Pos!$B:$B,Pos!R:R,0, 0)</f>
        <v>0.43333329999999998</v>
      </c>
      <c r="W770" s="9">
        <f>_xlfn.XLOOKUP($L770,Pos!$B:$B,Pos!S:S,0, 0)</f>
        <v>2.7349999999999999</v>
      </c>
      <c r="X770" s="9" t="str">
        <f>_xlfn.XLOOKUP($L770,Pos!$B:$B,Pos!J:J,0, 0)</f>
        <v>Outperform</v>
      </c>
      <c r="Y770" s="1">
        <v>0</v>
      </c>
      <c r="Z770" s="1">
        <v>0</v>
      </c>
      <c r="AA770" s="1">
        <f t="shared" si="209"/>
        <v>0</v>
      </c>
      <c r="AB770" s="9">
        <f>_xlfn.XLOOKUP(L770,Pos!B:B,Pos!K:K,-1,0)</f>
        <v>2.203389830508474</v>
      </c>
      <c r="AC770" s="1" t="e">
        <f>_xlfn.XLOOKUP($L770,Pos!$A:$A,Pos!S:S,_xlfn.XLOOKUP($L770,#REF!,#REF!, ""), 0)</f>
        <v>#REF!</v>
      </c>
      <c r="AD770" s="1" t="e">
        <f>_xlfn.XLOOKUP($L770,Pos!$A:$A,Pos!T:T,_xlfn.XLOOKUP($L770,#REF!,#REF!, ""), 0)</f>
        <v>#REF!</v>
      </c>
      <c r="AE770" s="1" t="e">
        <f>_xlfn.XLOOKUP($L770,Pos!$A:$A,Pos!U:U,_xlfn.XLOOKUP($L770,#REF!,#REF!, ""), 0)</f>
        <v>#REF!</v>
      </c>
      <c r="AF770" s="1" t="e">
        <f>_xlfn.XLOOKUP($L770,Pos!$A:$A,Pos!V:V,_xlfn.XLOOKUP($L770,#REF!,#REF!, ""), 0)</f>
        <v>#REF!</v>
      </c>
      <c r="AG770" s="1" t="e">
        <f>_xlfn.XLOOKUP($L770,Pos!$A:$A,Pos!W:W,_xlfn.XLOOKUP($L770,#REF!,#REF!, ""), 0)</f>
        <v>#REF!</v>
      </c>
      <c r="AH770" s="1" t="e">
        <f>_xlfn.XLOOKUP($L770,Pos!$A:$A,Pos!X:X,_xlfn.XLOOKUP($L770,#REF!,#REF!, ""), 0)</f>
        <v>#REF!</v>
      </c>
      <c r="AI770" s="1" t="e">
        <f>_xlfn.XLOOKUP($L770,Pos!$A:$A,Pos!Y:Y,_xlfn.XLOOKUP($L770,#REF!,#REF!, ""), 0)</f>
        <v>#REF!</v>
      </c>
      <c r="AJ770" s="1" t="e">
        <f>_xlfn.XLOOKUP($L770,Pos!$A:$A,Pos!Z:Z,_xlfn.XLOOKUP($L770,#REF!,#REF!, ""), 0)</f>
        <v>#REF!</v>
      </c>
      <c r="AK770" s="1" t="e">
        <f>_xlfn.XLOOKUP($L770,Pos!$A:$A,Pos!AA:AA,_xlfn.XLOOKUP($L770,#REF!,#REF!, ""), 0)</f>
        <v>#REF!</v>
      </c>
      <c r="AL770" s="1" t="e">
        <f>_xlfn.XLOOKUP($L770,Pos!$A:$A,Pos!AB:AB,_xlfn.XLOOKUP($L770,#REF!,#REF!, ""), 0)</f>
        <v>#REF!</v>
      </c>
      <c r="AM770" s="1" t="e">
        <f>_xlfn.XLOOKUP($L770,Pos!$A:$A,Pos!AC:AC,_xlfn.XLOOKUP($L770,#REF!,#REF!, ""), 0)</f>
        <v>#REF!</v>
      </c>
      <c r="AN770" s="1" t="e">
        <f>_xlfn.XLOOKUP($L770,Pos!$A:$A,Pos!AD:AD,_xlfn.XLOOKUP($L770,#REF!,#REF!, ""), 0)</f>
        <v>#REF!</v>
      </c>
      <c r="AO770" s="1" t="e">
        <f>_xlfn.XLOOKUP($L770,Pos!$A:$A,Pos!AE:AE,_xlfn.XLOOKUP($L770,#REF!,#REF!, ""), 0)</f>
        <v>#REF!</v>
      </c>
      <c r="AP770" s="1" t="e">
        <f>_xlfn.XLOOKUP($L770,Pos!$A:$A,Pos!AF:AF,_xlfn.XLOOKUP($L770,#REF!,#REF!, ""), 0)</f>
        <v>#REF!</v>
      </c>
      <c r="AQ770" s="1" t="e">
        <f>_xlfn.XLOOKUP($L770,Pos!$A:$A,Pos!AG:AG,_xlfn.XLOOKUP($L770,#REF!,#REF!, ""), 0)</f>
        <v>#REF!</v>
      </c>
      <c r="AR770" s="1" t="e">
        <f>_xlfn.XLOOKUP($L770,Pos!$A:$A,Pos!AH:AH,_xlfn.XLOOKUP($L770,#REF!,#REF!, ""), 0)</f>
        <v>#REF!</v>
      </c>
      <c r="AS770" s="1" t="e">
        <f>_xlfn.XLOOKUP($L770,Pos!$A:$A,Pos!AI:AI,_xlfn.XLOOKUP($L770,#REF!,#REF!, ""), 0)</f>
        <v>#REF!</v>
      </c>
      <c r="AT770" s="1" t="e">
        <f>_xlfn.XLOOKUP($L770,Pos!$A:$A,Pos!AJ:AJ,_xlfn.XLOOKUP($L770,#REF!,#REF!, ""), 0)</f>
        <v>#REF!</v>
      </c>
      <c r="AU770" s="1" t="e">
        <f>_xlfn.XLOOKUP($L770,Pos!$A:$A,Pos!AK:AK,_xlfn.XLOOKUP($L770,#REF!,#REF!, ""), 0)</f>
        <v>#REF!</v>
      </c>
      <c r="AV770" s="1" t="e">
        <f>_xlfn.XLOOKUP($L770,Pos!$A:$A,Pos!AL:AL,_xlfn.XLOOKUP($L770,#REF!,#REF!, ""), 0)</f>
        <v>#REF!</v>
      </c>
      <c r="AW770" s="1" t="e">
        <f>_xlfn.XLOOKUP($L770,Pos!$A:$A,Pos!AM:AM,_xlfn.XLOOKUP($L770,#REF!,#REF!, ""), 0)</f>
        <v>#REF!</v>
      </c>
      <c r="AX770" s="1" t="e">
        <f>_xlfn.XLOOKUP($L770,Pos!$A:$A,Pos!AN:AN,_xlfn.XLOOKUP($L770,#REF!,#REF!, ""), 0)</f>
        <v>#REF!</v>
      </c>
      <c r="AY770" s="1" t="e">
        <f>_xlfn.XLOOKUP($L770,Pos!$A:$A,Pos!AO:AO,_xlfn.XLOOKUP($L770,#REF!,#REF!, ""), 0)</f>
        <v>#REF!</v>
      </c>
      <c r="AZ770" s="7" t="str">
        <f t="shared" si="210"/>
        <v>OUT</v>
      </c>
      <c r="BA770" s="1">
        <f>IF(OR(_xlfn.XLOOKUP(L770,Pos!B:B,Pos!L:L,FALSE)="ESG Reason",_xlfn.XLOOKUP(L770,Pos!B:B,Pos!L:L,FALSE)="Blacklisted"),1,0)</f>
        <v>0</v>
      </c>
      <c r="BC770" s="11">
        <v>9.1208690037950576E-11</v>
      </c>
      <c r="BD770" s="11">
        <f>_xlfn.XLOOKUP($L770,Pos!$B:$B,Pos!H:H,0, 0)</f>
        <v>0</v>
      </c>
      <c r="BE770" s="11">
        <f>_xlfn.XLOOKUP($L770,Pos!$B:$B,Pos!I:I,0, 0)</f>
        <v>2.413373807294867E-4</v>
      </c>
      <c r="BF770" s="18">
        <f t="shared" si="211"/>
        <v>2.413373807294867E-4</v>
      </c>
      <c r="BG770" s="1">
        <f t="shared" si="212"/>
        <v>1</v>
      </c>
      <c r="BH770" s="1">
        <f t="shared" si="213"/>
        <v>28</v>
      </c>
      <c r="BI770" s="18">
        <f t="shared" si="214"/>
        <v>9.1208690037950576E-11</v>
      </c>
      <c r="BJ770" s="3">
        <f t="shared" si="215"/>
        <v>0</v>
      </c>
      <c r="BK770" s="18">
        <f t="shared" si="216"/>
        <v>0</v>
      </c>
    </row>
    <row r="771" spans="3:63" x14ac:dyDescent="0.25">
      <c r="C771" s="3"/>
      <c r="D771" s="3"/>
      <c r="E771" s="3"/>
      <c r="F771" s="3"/>
      <c r="G771" s="51" t="s">
        <v>726</v>
      </c>
      <c r="H771" s="8" t="str">
        <f t="shared" ref="H771:H834" si="217">VLOOKUP(BE771,$A$100:$B$105,2,TRUE) &amp; IF(AND(P771&lt;&gt;"Asia",P771&lt;&gt;"Others"),P771,"Others")</f>
        <v>0%North America</v>
      </c>
      <c r="I771" s="11" cm="1">
        <f t="array" ref="I771">IF(
   AZ771 = "OUT", 0,IF(
   BD771 &gt;= LARGE(IF(ISNUMBER(BD:BD), BD:BD), 3),
   BE771 - 0.001,
   IF(BE771 &gt;=VLOOKUP(P771,mapping!$A:$B,2,FALSE), BE771,VLOOKUP(P771,mapping!$A$2:$B$8,2,FALSE))
))</f>
        <v>0</v>
      </c>
      <c r="J771" s="11" cm="1">
        <f t="array" ref="J771">IF(
    AZ771="OUT",0,IF(IF(
                      BD771&gt;=LARGE(IF(ISNUMBER(BD:BD),BD:BD),3),
                      BE771+0.001,
                      VLOOKUP(H771,mapping!$D:$E,2,FALSE)
                      )&gt;I771,
                   IF(
                      BD771&gt;=LARGE(IF(ISNUMBER(BD:BD),BD:BD),3),
                      BE771+0.001,
                      VLOOKUP(H771,mapping!$D:$E,2,FALSE)
                      ),
                   I771+0.002))</f>
        <v>0</v>
      </c>
      <c r="K771" s="8">
        <f t="shared" ref="K771:K834" si="218">BE771</f>
        <v>2.40931619058004E-4</v>
      </c>
      <c r="L771" s="1" t="str">
        <f>Pos!B1258</f>
        <v>US8962391004</v>
      </c>
      <c r="M771" s="1" t="str">
        <f>_xlfn.XLOOKUP($L771,Pos!B:B,Pos!D:D,, 0)</f>
        <v>Trimble Inc.</v>
      </c>
      <c r="N771" s="1" t="str">
        <f>_xlfn.XLOOKUP($L771,Pos!B:B,Pos!E:E,, 0)</f>
        <v>Industrial Goods &amp; Services</v>
      </c>
      <c r="O771" s="1" t="str">
        <f t="shared" ref="O771:O834" si="219">N771&amp;"_"&amp;P771</f>
        <v>Industrial Goods &amp; Services_North America</v>
      </c>
      <c r="P771" s="1" t="str">
        <f>_xlfn.XLOOKUP($L771,Pos!B:B,Pos!F:F,, 0)</f>
        <v>North America</v>
      </c>
      <c r="Q771" s="1">
        <v>0</v>
      </c>
      <c r="R771" s="9">
        <f>_xlfn.XLOOKUP($L771,Pos!$B:$B,Pos!N:N,0, 0)</f>
        <v>0</v>
      </c>
      <c r="S771" s="9">
        <f>_xlfn.XLOOKUP($L771,Pos!$B:$B,Pos!O:O,0, 0)</f>
        <v>2.730667</v>
      </c>
      <c r="T771" s="9">
        <f>_xlfn.XLOOKUP($L771,Pos!$B:$B,Pos!P:P,0, 0)</f>
        <v>2.95</v>
      </c>
      <c r="U771" s="9">
        <f>_xlfn.XLOOKUP($L771,Pos!$B:$B,Pos!Q:Q,0, 0)</f>
        <v>8.6</v>
      </c>
      <c r="V771" s="9">
        <f>_xlfn.XLOOKUP($L771,Pos!$B:$B,Pos!R:R,0, 0)</f>
        <v>6</v>
      </c>
      <c r="W771" s="9">
        <f>_xlfn.XLOOKUP($L771,Pos!$B:$B,Pos!S:S,0, 0)</f>
        <v>2.9816669999999998</v>
      </c>
      <c r="X771" s="9" t="str">
        <f>_xlfn.XLOOKUP($L771,Pos!$B:$B,Pos!J:J,0, 0)</f>
        <v>Buy</v>
      </c>
      <c r="Y771" s="1">
        <v>0</v>
      </c>
      <c r="Z771" s="1">
        <v>0</v>
      </c>
      <c r="AA771" s="1">
        <f t="shared" ref="AA771:AA834" si="220">IF(BE771&gt;0,0,1)</f>
        <v>0</v>
      </c>
      <c r="AB771" s="9">
        <f>_xlfn.XLOOKUP(L771,Pos!B:B,Pos!K:K,-1,0)</f>
        <v>1.354166666666667</v>
      </c>
      <c r="AC771" s="1" t="e">
        <f>_xlfn.XLOOKUP($L771,Pos!$A:$A,Pos!S:S,_xlfn.XLOOKUP($L771,#REF!,#REF!, ""), 0)</f>
        <v>#REF!</v>
      </c>
      <c r="AD771" s="1" t="e">
        <f>_xlfn.XLOOKUP($L771,Pos!$A:$A,Pos!T:T,_xlfn.XLOOKUP($L771,#REF!,#REF!, ""), 0)</f>
        <v>#REF!</v>
      </c>
      <c r="AE771" s="1" t="e">
        <f>_xlfn.XLOOKUP($L771,Pos!$A:$A,Pos!U:U,_xlfn.XLOOKUP($L771,#REF!,#REF!, ""), 0)</f>
        <v>#REF!</v>
      </c>
      <c r="AF771" s="1" t="e">
        <f>_xlfn.XLOOKUP($L771,Pos!$A:$A,Pos!V:V,_xlfn.XLOOKUP($L771,#REF!,#REF!, ""), 0)</f>
        <v>#REF!</v>
      </c>
      <c r="AG771" s="1" t="e">
        <f>_xlfn.XLOOKUP($L771,Pos!$A:$A,Pos!W:W,_xlfn.XLOOKUP($L771,#REF!,#REF!, ""), 0)</f>
        <v>#REF!</v>
      </c>
      <c r="AH771" s="1" t="e">
        <f>_xlfn.XLOOKUP($L771,Pos!$A:$A,Pos!X:X,_xlfn.XLOOKUP($L771,#REF!,#REF!, ""), 0)</f>
        <v>#REF!</v>
      </c>
      <c r="AI771" s="1" t="e">
        <f>_xlfn.XLOOKUP($L771,Pos!$A:$A,Pos!Y:Y,_xlfn.XLOOKUP($L771,#REF!,#REF!, ""), 0)</f>
        <v>#REF!</v>
      </c>
      <c r="AJ771" s="1" t="e">
        <f>_xlfn.XLOOKUP($L771,Pos!$A:$A,Pos!Z:Z,_xlfn.XLOOKUP($L771,#REF!,#REF!, ""), 0)</f>
        <v>#REF!</v>
      </c>
      <c r="AK771" s="1" t="e">
        <f>_xlfn.XLOOKUP($L771,Pos!$A:$A,Pos!AA:AA,_xlfn.XLOOKUP($L771,#REF!,#REF!, ""), 0)</f>
        <v>#REF!</v>
      </c>
      <c r="AL771" s="1" t="e">
        <f>_xlfn.XLOOKUP($L771,Pos!$A:$A,Pos!AB:AB,_xlfn.XLOOKUP($L771,#REF!,#REF!, ""), 0)</f>
        <v>#REF!</v>
      </c>
      <c r="AM771" s="1" t="e">
        <f>_xlfn.XLOOKUP($L771,Pos!$A:$A,Pos!AC:AC,_xlfn.XLOOKUP($L771,#REF!,#REF!, ""), 0)</f>
        <v>#REF!</v>
      </c>
      <c r="AN771" s="1" t="e">
        <f>_xlfn.XLOOKUP($L771,Pos!$A:$A,Pos!AD:AD,_xlfn.XLOOKUP($L771,#REF!,#REF!, ""), 0)</f>
        <v>#REF!</v>
      </c>
      <c r="AO771" s="1" t="e">
        <f>_xlfn.XLOOKUP($L771,Pos!$A:$A,Pos!AE:AE,_xlfn.XLOOKUP($L771,#REF!,#REF!, ""), 0)</f>
        <v>#REF!</v>
      </c>
      <c r="AP771" s="1" t="e">
        <f>_xlfn.XLOOKUP($L771,Pos!$A:$A,Pos!AF:AF,_xlfn.XLOOKUP($L771,#REF!,#REF!, ""), 0)</f>
        <v>#REF!</v>
      </c>
      <c r="AQ771" s="1" t="e">
        <f>_xlfn.XLOOKUP($L771,Pos!$A:$A,Pos!AG:AG,_xlfn.XLOOKUP($L771,#REF!,#REF!, ""), 0)</f>
        <v>#REF!</v>
      </c>
      <c r="AR771" s="1" t="e">
        <f>_xlfn.XLOOKUP($L771,Pos!$A:$A,Pos!AH:AH,_xlfn.XLOOKUP($L771,#REF!,#REF!, ""), 0)</f>
        <v>#REF!</v>
      </c>
      <c r="AS771" s="1" t="e">
        <f>_xlfn.XLOOKUP($L771,Pos!$A:$A,Pos!AI:AI,_xlfn.XLOOKUP($L771,#REF!,#REF!, ""), 0)</f>
        <v>#REF!</v>
      </c>
      <c r="AT771" s="1" t="e">
        <f>_xlfn.XLOOKUP($L771,Pos!$A:$A,Pos!AJ:AJ,_xlfn.XLOOKUP($L771,#REF!,#REF!, ""), 0)</f>
        <v>#REF!</v>
      </c>
      <c r="AU771" s="1" t="e">
        <f>_xlfn.XLOOKUP($L771,Pos!$A:$A,Pos!AK:AK,_xlfn.XLOOKUP($L771,#REF!,#REF!, ""), 0)</f>
        <v>#REF!</v>
      </c>
      <c r="AV771" s="1" t="e">
        <f>_xlfn.XLOOKUP($L771,Pos!$A:$A,Pos!AL:AL,_xlfn.XLOOKUP($L771,#REF!,#REF!, ""), 0)</f>
        <v>#REF!</v>
      </c>
      <c r="AW771" s="1" t="e">
        <f>_xlfn.XLOOKUP($L771,Pos!$A:$A,Pos!AM:AM,_xlfn.XLOOKUP($L771,#REF!,#REF!, ""), 0)</f>
        <v>#REF!</v>
      </c>
      <c r="AX771" s="1" t="e">
        <f>_xlfn.XLOOKUP($L771,Pos!$A:$A,Pos!AN:AN,_xlfn.XLOOKUP($L771,#REF!,#REF!, ""), 0)</f>
        <v>#REF!</v>
      </c>
      <c r="AY771" s="1" t="e">
        <f>_xlfn.XLOOKUP($L771,Pos!$A:$A,Pos!AO:AO,_xlfn.XLOOKUP($L771,#REF!,#REF!, ""), 0)</f>
        <v>#REF!</v>
      </c>
      <c r="AZ771" s="7" t="str">
        <f t="shared" ref="AZ771:AZ834" si="221">IF(BD771&gt;0,"IN","OUT")</f>
        <v>OUT</v>
      </c>
      <c r="BA771" s="1">
        <f>IF(OR(_xlfn.XLOOKUP(L771,Pos!B:B,Pos!L:L,FALSE)="ESG Reason",_xlfn.XLOOKUP(L771,Pos!B:B,Pos!L:L,FALSE)="Blacklisted"),1,0)</f>
        <v>0</v>
      </c>
      <c r="BC771" s="11">
        <v>8.6308018493314584E-11</v>
      </c>
      <c r="BD771" s="11">
        <f>_xlfn.XLOOKUP($L771,Pos!$B:$B,Pos!H:H,0, 0)</f>
        <v>0</v>
      </c>
      <c r="BE771" s="11">
        <f>_xlfn.XLOOKUP($L771,Pos!$B:$B,Pos!I:I,0, 0)</f>
        <v>2.40931619058004E-4</v>
      </c>
      <c r="BF771" s="18">
        <f t="shared" ref="BF771:BF834" si="222">ABS(BD771-BE771)</f>
        <v>2.40931619058004E-4</v>
      </c>
      <c r="BG771" s="1">
        <f t="shared" ref="BG771:BG834" si="223">IFERROR(VLOOKUP(P771,$A$6:$D$8,2,FALSE),3)</f>
        <v>1</v>
      </c>
      <c r="BH771" s="1">
        <f t="shared" ref="BH771:BH834" si="224">IFERROR(VLOOKUP(O771,$A$12:$D$68,2,FALSE),"")</f>
        <v>29</v>
      </c>
      <c r="BI771" s="18">
        <f t="shared" ref="BI771:BI834" si="225">ABS(BC771-BD771)</f>
        <v>8.6308018493314584E-11</v>
      </c>
      <c r="BJ771" s="3">
        <f t="shared" ref="BJ771:BJ834" si="226">IF(BC771&lt;0.0001,0,BC771-BE771)</f>
        <v>0</v>
      </c>
      <c r="BK771" s="18">
        <f t="shared" ref="BK771:BK834" si="227">IF(BC771&lt;0.00001,0,BC771-BD771)</f>
        <v>0</v>
      </c>
    </row>
    <row r="772" spans="3:63" x14ac:dyDescent="0.25">
      <c r="C772" s="3"/>
      <c r="D772" s="3"/>
      <c r="E772" s="3"/>
      <c r="F772" s="3"/>
      <c r="G772" s="51" t="s">
        <v>728</v>
      </c>
      <c r="H772" s="8" t="str">
        <f t="shared" si="217"/>
        <v>0%West Europe</v>
      </c>
      <c r="I772" s="11" cm="1">
        <f t="array" ref="I772">IF(
   AZ772 = "OUT", 0,IF(
   BD772 &gt;= LARGE(IF(ISNUMBER(BD:BD), BD:BD), 3),
   BE772 - 0.001,
   IF(BE772 &gt;=VLOOKUP(P772,mapping!$A:$B,2,FALSE), BE772,VLOOKUP(P772,mapping!$A$2:$B$8,2,FALSE))
))</f>
        <v>0</v>
      </c>
      <c r="J772" s="11" cm="1">
        <f t="array" ref="J772">IF(
    AZ772="OUT",0,IF(IF(
                      BD772&gt;=LARGE(IF(ISNUMBER(BD:BD),BD:BD),3),
                      BE772+0.001,
                      VLOOKUP(H772,mapping!$D:$E,2,FALSE)
                      )&gt;I772,
                   IF(
                      BD772&gt;=LARGE(IF(ISNUMBER(BD:BD),BD:BD),3),
                      BE772+0.001,
                      VLOOKUP(H772,mapping!$D:$E,2,FALSE)
                      ),
                   I772+0.002))</f>
        <v>0</v>
      </c>
      <c r="K772" s="8">
        <f t="shared" si="218"/>
        <v>2.4014779992578559E-4</v>
      </c>
      <c r="L772" s="1" t="str">
        <f>Pos!B731</f>
        <v>NO0010096985</v>
      </c>
      <c r="M772" s="1" t="str">
        <f>_xlfn.XLOOKUP($L772,Pos!B:B,Pos!D:D,, 0)</f>
        <v>Equinor ASA</v>
      </c>
      <c r="N772" s="1" t="str">
        <f>_xlfn.XLOOKUP($L772,Pos!B:B,Pos!E:E,, 0)</f>
        <v>Energy</v>
      </c>
      <c r="O772" s="1" t="str">
        <f t="shared" si="219"/>
        <v>Energy_West Europe</v>
      </c>
      <c r="P772" s="1" t="str">
        <f>_xlfn.XLOOKUP($L772,Pos!B:B,Pos!F:F,, 0)</f>
        <v>West Europe</v>
      </c>
      <c r="Q772" s="1">
        <v>0</v>
      </c>
      <c r="R772" s="9">
        <f>_xlfn.XLOOKUP($L772,Pos!$B:$B,Pos!N:N,0, 0)</f>
        <v>5.94</v>
      </c>
      <c r="S772" s="9">
        <f>_xlfn.XLOOKUP($L772,Pos!$B:$B,Pos!O:O,0, 0)</f>
        <v>7.7016669999999996</v>
      </c>
      <c r="T772" s="9">
        <f>_xlfn.XLOOKUP($L772,Pos!$B:$B,Pos!P:P,0, 0)</f>
        <v>6.9</v>
      </c>
      <c r="U772" s="9">
        <f>_xlfn.XLOOKUP($L772,Pos!$B:$B,Pos!Q:Q,0, 0)</f>
        <v>0.2</v>
      </c>
      <c r="V772" s="9">
        <f>_xlfn.XLOOKUP($L772,Pos!$B:$B,Pos!R:R,0, 0)</f>
        <v>4.9333330000000002</v>
      </c>
      <c r="W772" s="9">
        <f>_xlfn.XLOOKUP($L772,Pos!$B:$B,Pos!S:S,0, 0)</f>
        <v>2.5933329999999999</v>
      </c>
      <c r="X772" s="9" t="str">
        <f>_xlfn.XLOOKUP($L772,Pos!$B:$B,Pos!J:J,0, 0)</f>
        <v>Underperform</v>
      </c>
      <c r="Y772" s="1">
        <v>0</v>
      </c>
      <c r="Z772" s="1">
        <v>0</v>
      </c>
      <c r="AA772" s="1">
        <f t="shared" si="220"/>
        <v>0</v>
      </c>
      <c r="AB772" s="9">
        <f>_xlfn.XLOOKUP(L772,Pos!B:B,Pos!K:K,-1,0)</f>
        <v>8.5714285714285712</v>
      </c>
      <c r="AC772" s="1" t="e">
        <f>_xlfn.XLOOKUP($L772,Pos!$A:$A,Pos!S:S,_xlfn.XLOOKUP($L772,#REF!,#REF!, ""), 0)</f>
        <v>#REF!</v>
      </c>
      <c r="AD772" s="1" t="e">
        <f>_xlfn.XLOOKUP($L772,Pos!$A:$A,Pos!T:T,_xlfn.XLOOKUP($L772,#REF!,#REF!, ""), 0)</f>
        <v>#REF!</v>
      </c>
      <c r="AE772" s="1" t="e">
        <f>_xlfn.XLOOKUP($L772,Pos!$A:$A,Pos!U:U,_xlfn.XLOOKUP($L772,#REF!,#REF!, ""), 0)</f>
        <v>#REF!</v>
      </c>
      <c r="AF772" s="1" t="e">
        <f>_xlfn.XLOOKUP($L772,Pos!$A:$A,Pos!V:V,_xlfn.XLOOKUP($L772,#REF!,#REF!, ""), 0)</f>
        <v>#REF!</v>
      </c>
      <c r="AG772" s="1" t="e">
        <f>_xlfn.XLOOKUP($L772,Pos!$A:$A,Pos!W:W,_xlfn.XLOOKUP($L772,#REF!,#REF!, ""), 0)</f>
        <v>#REF!</v>
      </c>
      <c r="AH772" s="1" t="e">
        <f>_xlfn.XLOOKUP($L772,Pos!$A:$A,Pos!X:X,_xlfn.XLOOKUP($L772,#REF!,#REF!, ""), 0)</f>
        <v>#REF!</v>
      </c>
      <c r="AI772" s="1" t="e">
        <f>_xlfn.XLOOKUP($L772,Pos!$A:$A,Pos!Y:Y,_xlfn.XLOOKUP($L772,#REF!,#REF!, ""), 0)</f>
        <v>#REF!</v>
      </c>
      <c r="AJ772" s="1" t="e">
        <f>_xlfn.XLOOKUP($L772,Pos!$A:$A,Pos!Z:Z,_xlfn.XLOOKUP($L772,#REF!,#REF!, ""), 0)</f>
        <v>#REF!</v>
      </c>
      <c r="AK772" s="1" t="e">
        <f>_xlfn.XLOOKUP($L772,Pos!$A:$A,Pos!AA:AA,_xlfn.XLOOKUP($L772,#REF!,#REF!, ""), 0)</f>
        <v>#REF!</v>
      </c>
      <c r="AL772" s="1" t="e">
        <f>_xlfn.XLOOKUP($L772,Pos!$A:$A,Pos!AB:AB,_xlfn.XLOOKUP($L772,#REF!,#REF!, ""), 0)</f>
        <v>#REF!</v>
      </c>
      <c r="AM772" s="1" t="e">
        <f>_xlfn.XLOOKUP($L772,Pos!$A:$A,Pos!AC:AC,_xlfn.XLOOKUP($L772,#REF!,#REF!, ""), 0)</f>
        <v>#REF!</v>
      </c>
      <c r="AN772" s="1" t="e">
        <f>_xlfn.XLOOKUP($L772,Pos!$A:$A,Pos!AD:AD,_xlfn.XLOOKUP($L772,#REF!,#REF!, ""), 0)</f>
        <v>#REF!</v>
      </c>
      <c r="AO772" s="1" t="e">
        <f>_xlfn.XLOOKUP($L772,Pos!$A:$A,Pos!AE:AE,_xlfn.XLOOKUP($L772,#REF!,#REF!, ""), 0)</f>
        <v>#REF!</v>
      </c>
      <c r="AP772" s="1" t="e">
        <f>_xlfn.XLOOKUP($L772,Pos!$A:$A,Pos!AF:AF,_xlfn.XLOOKUP($L772,#REF!,#REF!, ""), 0)</f>
        <v>#REF!</v>
      </c>
      <c r="AQ772" s="1" t="e">
        <f>_xlfn.XLOOKUP($L772,Pos!$A:$A,Pos!AG:AG,_xlfn.XLOOKUP($L772,#REF!,#REF!, ""), 0)</f>
        <v>#REF!</v>
      </c>
      <c r="AR772" s="1" t="e">
        <f>_xlfn.XLOOKUP($L772,Pos!$A:$A,Pos!AH:AH,_xlfn.XLOOKUP($L772,#REF!,#REF!, ""), 0)</f>
        <v>#REF!</v>
      </c>
      <c r="AS772" s="1" t="e">
        <f>_xlfn.XLOOKUP($L772,Pos!$A:$A,Pos!AI:AI,_xlfn.XLOOKUP($L772,#REF!,#REF!, ""), 0)</f>
        <v>#REF!</v>
      </c>
      <c r="AT772" s="1" t="e">
        <f>_xlfn.XLOOKUP($L772,Pos!$A:$A,Pos!AJ:AJ,_xlfn.XLOOKUP($L772,#REF!,#REF!, ""), 0)</f>
        <v>#REF!</v>
      </c>
      <c r="AU772" s="1" t="e">
        <f>_xlfn.XLOOKUP($L772,Pos!$A:$A,Pos!AK:AK,_xlfn.XLOOKUP($L772,#REF!,#REF!, ""), 0)</f>
        <v>#REF!</v>
      </c>
      <c r="AV772" s="1" t="e">
        <f>_xlfn.XLOOKUP($L772,Pos!$A:$A,Pos!AL:AL,_xlfn.XLOOKUP($L772,#REF!,#REF!, ""), 0)</f>
        <v>#REF!</v>
      </c>
      <c r="AW772" s="1" t="e">
        <f>_xlfn.XLOOKUP($L772,Pos!$A:$A,Pos!AM:AM,_xlfn.XLOOKUP($L772,#REF!,#REF!, ""), 0)</f>
        <v>#REF!</v>
      </c>
      <c r="AX772" s="1" t="e">
        <f>_xlfn.XLOOKUP($L772,Pos!$A:$A,Pos!AN:AN,_xlfn.XLOOKUP($L772,#REF!,#REF!, ""), 0)</f>
        <v>#REF!</v>
      </c>
      <c r="AY772" s="1" t="e">
        <f>_xlfn.XLOOKUP($L772,Pos!$A:$A,Pos!AO:AO,_xlfn.XLOOKUP($L772,#REF!,#REF!, ""), 0)</f>
        <v>#REF!</v>
      </c>
      <c r="AZ772" s="7" t="str">
        <f t="shared" si="221"/>
        <v>OUT</v>
      </c>
      <c r="BA772" s="1">
        <f>IF(OR(_xlfn.XLOOKUP(L772,Pos!B:B,Pos!L:L,FALSE)="ESG Reason",_xlfn.XLOOKUP(L772,Pos!B:B,Pos!L:L,FALSE)="Blacklisted"),1,0)</f>
        <v>1</v>
      </c>
      <c r="BC772" s="11">
        <v>8.5287612527796783E-11</v>
      </c>
      <c r="BD772" s="11">
        <f>_xlfn.XLOOKUP($L772,Pos!$B:$B,Pos!H:H,0, 0)</f>
        <v>0</v>
      </c>
      <c r="BE772" s="11">
        <f>_xlfn.XLOOKUP($L772,Pos!$B:$B,Pos!I:I,0, 0)</f>
        <v>2.4014779992578559E-4</v>
      </c>
      <c r="BF772" s="18">
        <f t="shared" si="222"/>
        <v>2.4014779992578559E-4</v>
      </c>
      <c r="BG772" s="1">
        <f t="shared" si="223"/>
        <v>2</v>
      </c>
      <c r="BH772" s="1">
        <f t="shared" si="224"/>
        <v>6</v>
      </c>
      <c r="BI772" s="18">
        <f t="shared" si="225"/>
        <v>8.5287612527796783E-11</v>
      </c>
      <c r="BJ772" s="3">
        <f t="shared" si="226"/>
        <v>0</v>
      </c>
      <c r="BK772" s="18">
        <f t="shared" si="227"/>
        <v>0</v>
      </c>
    </row>
    <row r="773" spans="3:63" x14ac:dyDescent="0.25">
      <c r="C773" s="3"/>
      <c r="D773" s="3"/>
      <c r="E773" s="3"/>
      <c r="F773" s="3"/>
      <c r="G773" s="51" t="s">
        <v>733</v>
      </c>
      <c r="H773" s="8" t="str">
        <f t="shared" si="217"/>
        <v>0%West Europe</v>
      </c>
      <c r="I773" s="11" cm="1">
        <f t="array" ref="I773">IF(
   AZ773 = "OUT", 0,IF(
   BD773 &gt;= LARGE(IF(ISNUMBER(BD:BD), BD:BD), 3),
   BE773 - 0.001,
   IF(BE773 &gt;=VLOOKUP(P773,mapping!$A:$B,2,FALSE), BE773,VLOOKUP(P773,mapping!$A$2:$B$8,2,FALSE))
))</f>
        <v>0</v>
      </c>
      <c r="J773" s="11" cm="1">
        <f t="array" ref="J773">IF(
    AZ773="OUT",0,IF(IF(
                      BD773&gt;=LARGE(IF(ISNUMBER(BD:BD),BD:BD),3),
                      BE773+0.001,
                      VLOOKUP(H773,mapping!$D:$E,2,FALSE)
                      )&gt;I773,
                   IF(
                      BD773&gt;=LARGE(IF(ISNUMBER(BD:BD),BD:BD),3),
                      BE773+0.001,
                      VLOOKUP(H773,mapping!$D:$E,2,FALSE)
                      ),
                   I773+0.002))</f>
        <v>0</v>
      </c>
      <c r="K773" s="8">
        <f t="shared" si="218"/>
        <v>2.4006988808400961E-4</v>
      </c>
      <c r="L773" s="1" t="str">
        <f>Pos!B711</f>
        <v>NL0011540547</v>
      </c>
      <c r="M773" s="1" t="str">
        <f>_xlfn.XLOOKUP($L773,Pos!B:B,Pos!D:D,, 0)</f>
        <v>ABN AMRO Bank N.V. Depositary receipts</v>
      </c>
      <c r="N773" s="1" t="str">
        <f>_xlfn.XLOOKUP($L773,Pos!B:B,Pos!E:E,, 0)</f>
        <v>Banks</v>
      </c>
      <c r="O773" s="1" t="str">
        <f t="shared" si="219"/>
        <v>Banks_West Europe</v>
      </c>
      <c r="P773" s="1" t="str">
        <f>_xlfn.XLOOKUP($L773,Pos!B:B,Pos!F:F,, 0)</f>
        <v>West Europe</v>
      </c>
      <c r="Q773" s="1">
        <v>0</v>
      </c>
      <c r="R773" s="9">
        <f>_xlfn.XLOOKUP($L773,Pos!$B:$B,Pos!N:N,0, 0)</f>
        <v>3.78</v>
      </c>
      <c r="S773" s="9">
        <f>_xlfn.XLOOKUP($L773,Pos!$B:$B,Pos!O:O,0, 0)</f>
        <v>6.7125000000000004</v>
      </c>
      <c r="T773" s="9">
        <f>_xlfn.XLOOKUP($L773,Pos!$B:$B,Pos!P:P,0, 0)</f>
        <v>2.875</v>
      </c>
      <c r="U773" s="9">
        <f>_xlfn.XLOOKUP($L773,Pos!$B:$B,Pos!Q:Q,0, 0)</f>
        <v>8</v>
      </c>
      <c r="V773" s="9">
        <f>_xlfn.XLOOKUP($L773,Pos!$B:$B,Pos!R:R,0, 0)</f>
        <v>3.733333</v>
      </c>
      <c r="W773" s="9">
        <f>_xlfn.XLOOKUP($L773,Pos!$B:$B,Pos!S:S,0, 0)</f>
        <v>4.2766669999999998</v>
      </c>
      <c r="X773" s="9" t="str">
        <f>_xlfn.XLOOKUP($L773,Pos!$B:$B,Pos!J:J,0, 0)</f>
        <v>Outperform</v>
      </c>
      <c r="Y773" s="1">
        <v>0</v>
      </c>
      <c r="Z773" s="1">
        <v>0</v>
      </c>
      <c r="AA773" s="1">
        <f t="shared" si="220"/>
        <v>0</v>
      </c>
      <c r="AB773" s="9">
        <f>_xlfn.XLOOKUP(L773,Pos!B:B,Pos!K:K,-1,0)</f>
        <v>4.7222222222222223</v>
      </c>
      <c r="AC773" s="1" t="e">
        <f>_xlfn.XLOOKUP($L773,Pos!$A:$A,Pos!S:S,_xlfn.XLOOKUP($L773,#REF!,#REF!, ""), 0)</f>
        <v>#REF!</v>
      </c>
      <c r="AD773" s="1" t="e">
        <f>_xlfn.XLOOKUP($L773,Pos!$A:$A,Pos!T:T,_xlfn.XLOOKUP($L773,#REF!,#REF!, ""), 0)</f>
        <v>#REF!</v>
      </c>
      <c r="AE773" s="1" t="e">
        <f>_xlfn.XLOOKUP($L773,Pos!$A:$A,Pos!U:U,_xlfn.XLOOKUP($L773,#REF!,#REF!, ""), 0)</f>
        <v>#REF!</v>
      </c>
      <c r="AF773" s="1" t="e">
        <f>_xlfn.XLOOKUP($L773,Pos!$A:$A,Pos!V:V,_xlfn.XLOOKUP($L773,#REF!,#REF!, ""), 0)</f>
        <v>#REF!</v>
      </c>
      <c r="AG773" s="1" t="e">
        <f>_xlfn.XLOOKUP($L773,Pos!$A:$A,Pos!W:W,_xlfn.XLOOKUP($L773,#REF!,#REF!, ""), 0)</f>
        <v>#REF!</v>
      </c>
      <c r="AH773" s="1" t="e">
        <f>_xlfn.XLOOKUP($L773,Pos!$A:$A,Pos!X:X,_xlfn.XLOOKUP($L773,#REF!,#REF!, ""), 0)</f>
        <v>#REF!</v>
      </c>
      <c r="AI773" s="1" t="e">
        <f>_xlfn.XLOOKUP($L773,Pos!$A:$A,Pos!Y:Y,_xlfn.XLOOKUP($L773,#REF!,#REF!, ""), 0)</f>
        <v>#REF!</v>
      </c>
      <c r="AJ773" s="1" t="e">
        <f>_xlfn.XLOOKUP($L773,Pos!$A:$A,Pos!Z:Z,_xlfn.XLOOKUP($L773,#REF!,#REF!, ""), 0)</f>
        <v>#REF!</v>
      </c>
      <c r="AK773" s="1" t="e">
        <f>_xlfn.XLOOKUP($L773,Pos!$A:$A,Pos!AA:AA,_xlfn.XLOOKUP($L773,#REF!,#REF!, ""), 0)</f>
        <v>#REF!</v>
      </c>
      <c r="AL773" s="1" t="e">
        <f>_xlfn.XLOOKUP($L773,Pos!$A:$A,Pos!AB:AB,_xlfn.XLOOKUP($L773,#REF!,#REF!, ""), 0)</f>
        <v>#REF!</v>
      </c>
      <c r="AM773" s="1" t="e">
        <f>_xlfn.XLOOKUP($L773,Pos!$A:$A,Pos!AC:AC,_xlfn.XLOOKUP($L773,#REF!,#REF!, ""), 0)</f>
        <v>#REF!</v>
      </c>
      <c r="AN773" s="1" t="e">
        <f>_xlfn.XLOOKUP($L773,Pos!$A:$A,Pos!AD:AD,_xlfn.XLOOKUP($L773,#REF!,#REF!, ""), 0)</f>
        <v>#REF!</v>
      </c>
      <c r="AO773" s="1" t="e">
        <f>_xlfn.XLOOKUP($L773,Pos!$A:$A,Pos!AE:AE,_xlfn.XLOOKUP($L773,#REF!,#REF!, ""), 0)</f>
        <v>#REF!</v>
      </c>
      <c r="AP773" s="1" t="e">
        <f>_xlfn.XLOOKUP($L773,Pos!$A:$A,Pos!AF:AF,_xlfn.XLOOKUP($L773,#REF!,#REF!, ""), 0)</f>
        <v>#REF!</v>
      </c>
      <c r="AQ773" s="1" t="e">
        <f>_xlfn.XLOOKUP($L773,Pos!$A:$A,Pos!AG:AG,_xlfn.XLOOKUP($L773,#REF!,#REF!, ""), 0)</f>
        <v>#REF!</v>
      </c>
      <c r="AR773" s="1" t="e">
        <f>_xlfn.XLOOKUP($L773,Pos!$A:$A,Pos!AH:AH,_xlfn.XLOOKUP($L773,#REF!,#REF!, ""), 0)</f>
        <v>#REF!</v>
      </c>
      <c r="AS773" s="1" t="e">
        <f>_xlfn.XLOOKUP($L773,Pos!$A:$A,Pos!AI:AI,_xlfn.XLOOKUP($L773,#REF!,#REF!, ""), 0)</f>
        <v>#REF!</v>
      </c>
      <c r="AT773" s="1" t="e">
        <f>_xlfn.XLOOKUP($L773,Pos!$A:$A,Pos!AJ:AJ,_xlfn.XLOOKUP($L773,#REF!,#REF!, ""), 0)</f>
        <v>#REF!</v>
      </c>
      <c r="AU773" s="1" t="e">
        <f>_xlfn.XLOOKUP($L773,Pos!$A:$A,Pos!AK:AK,_xlfn.XLOOKUP($L773,#REF!,#REF!, ""), 0)</f>
        <v>#REF!</v>
      </c>
      <c r="AV773" s="1" t="e">
        <f>_xlfn.XLOOKUP($L773,Pos!$A:$A,Pos!AL:AL,_xlfn.XLOOKUP($L773,#REF!,#REF!, ""), 0)</f>
        <v>#REF!</v>
      </c>
      <c r="AW773" s="1" t="e">
        <f>_xlfn.XLOOKUP($L773,Pos!$A:$A,Pos!AM:AM,_xlfn.XLOOKUP($L773,#REF!,#REF!, ""), 0)</f>
        <v>#REF!</v>
      </c>
      <c r="AX773" s="1" t="e">
        <f>_xlfn.XLOOKUP($L773,Pos!$A:$A,Pos!AN:AN,_xlfn.XLOOKUP($L773,#REF!,#REF!, ""), 0)</f>
        <v>#REF!</v>
      </c>
      <c r="AY773" s="1" t="e">
        <f>_xlfn.XLOOKUP($L773,Pos!$A:$A,Pos!AO:AO,_xlfn.XLOOKUP($L773,#REF!,#REF!, ""), 0)</f>
        <v>#REF!</v>
      </c>
      <c r="AZ773" s="7" t="str">
        <f t="shared" si="221"/>
        <v>OUT</v>
      </c>
      <c r="BA773" s="1">
        <f>IF(OR(_xlfn.XLOOKUP(L773,Pos!B:B,Pos!L:L,FALSE)="ESG Reason",_xlfn.XLOOKUP(L773,Pos!B:B,Pos!L:L,FALSE)="Blacklisted"),1,0)</f>
        <v>0</v>
      </c>
      <c r="BC773" s="11">
        <v>1.2725784536927139E-10</v>
      </c>
      <c r="BD773" s="11">
        <f>_xlfn.XLOOKUP($L773,Pos!$B:$B,Pos!H:H,0, 0)</f>
        <v>0</v>
      </c>
      <c r="BE773" s="11">
        <f>_xlfn.XLOOKUP($L773,Pos!$B:$B,Pos!I:I,0, 0)</f>
        <v>2.4006988808400961E-4</v>
      </c>
      <c r="BF773" s="18">
        <f t="shared" si="222"/>
        <v>2.4006988808400961E-4</v>
      </c>
      <c r="BG773" s="1">
        <f t="shared" si="223"/>
        <v>2</v>
      </c>
      <c r="BH773" s="1">
        <f t="shared" si="224"/>
        <v>2</v>
      </c>
      <c r="BI773" s="18">
        <f t="shared" si="225"/>
        <v>1.2725784536927139E-10</v>
      </c>
      <c r="BJ773" s="3">
        <f t="shared" si="226"/>
        <v>0</v>
      </c>
      <c r="BK773" s="18">
        <f t="shared" si="227"/>
        <v>0</v>
      </c>
    </row>
    <row r="774" spans="3:63" x14ac:dyDescent="0.25">
      <c r="C774" s="3"/>
      <c r="D774" s="3"/>
      <c r="E774" s="3"/>
      <c r="F774" s="3"/>
      <c r="G774" s="51" t="s">
        <v>731</v>
      </c>
      <c r="H774" s="8" t="str">
        <f t="shared" si="217"/>
        <v>0%North America</v>
      </c>
      <c r="I774" s="11" cm="1">
        <f t="array" ref="I774">IF(
   AZ774 = "OUT", 0,IF(
   BD774 &gt;= LARGE(IF(ISNUMBER(BD:BD), BD:BD), 3),
   BE774 - 0.001,
   IF(BE774 &gt;=VLOOKUP(P774,mapping!$A:$B,2,FALSE), BE774,VLOOKUP(P774,mapping!$A$2:$B$8,2,FALSE))
))</f>
        <v>0</v>
      </c>
      <c r="J774" s="11" cm="1">
        <f t="array" ref="J774">IF(
    AZ774="OUT",0,IF(IF(
                      BD774&gt;=LARGE(IF(ISNUMBER(BD:BD),BD:BD),3),
                      BE774+0.001,
                      VLOOKUP(H774,mapping!$D:$E,2,FALSE)
                      )&gt;I774,
                   IF(
                      BD774&gt;=LARGE(IF(ISNUMBER(BD:BD),BD:BD),3),
                      BE774+0.001,
                      VLOOKUP(H774,mapping!$D:$E,2,FALSE)
                      ),
                   I774+0.002))</f>
        <v>0</v>
      </c>
      <c r="K774" s="8">
        <f t="shared" si="218"/>
        <v>2.3975404007845321E-4</v>
      </c>
      <c r="L774" s="1" t="str">
        <f>Pos!B1210</f>
        <v>US78467J1007</v>
      </c>
      <c r="M774" s="1" t="str">
        <f>_xlfn.XLOOKUP($L774,Pos!B:B,Pos!D:D,, 0)</f>
        <v>SS&amp;C Technologies Holdings, Inc.</v>
      </c>
      <c r="N774" s="1" t="str">
        <f>_xlfn.XLOOKUP($L774,Pos!B:B,Pos!E:E,, 0)</f>
        <v>Technology</v>
      </c>
      <c r="O774" s="1" t="str">
        <f t="shared" si="219"/>
        <v>Technology_North America</v>
      </c>
      <c r="P774" s="1" t="str">
        <f>_xlfn.XLOOKUP($L774,Pos!B:B,Pos!F:F,, 0)</f>
        <v>North America</v>
      </c>
      <c r="Q774" s="1">
        <v>0</v>
      </c>
      <c r="R774" s="9">
        <f>_xlfn.XLOOKUP($L774,Pos!$B:$B,Pos!N:N,0, 0)</f>
        <v>7.36</v>
      </c>
      <c r="S774" s="9">
        <f>_xlfn.XLOOKUP($L774,Pos!$B:$B,Pos!O:O,0, 0)</f>
        <v>8.0890009999999997</v>
      </c>
      <c r="T774" s="9">
        <f>_xlfn.XLOOKUP($L774,Pos!$B:$B,Pos!P:P,0, 0)</f>
        <v>3.2250000000000001</v>
      </c>
      <c r="U774" s="9">
        <f>_xlfn.XLOOKUP($L774,Pos!$B:$B,Pos!Q:Q,0, 0)</f>
        <v>5</v>
      </c>
      <c r="V774" s="9">
        <f>_xlfn.XLOOKUP($L774,Pos!$B:$B,Pos!R:R,0, 0)</f>
        <v>9.6</v>
      </c>
      <c r="W774" s="9">
        <f>_xlfn.XLOOKUP($L774,Pos!$B:$B,Pos!S:S,0, 0)</f>
        <v>3.76</v>
      </c>
      <c r="X774" s="9" t="str">
        <f>_xlfn.XLOOKUP($L774,Pos!$B:$B,Pos!J:J,0, 0)</f>
        <v>Outperform</v>
      </c>
      <c r="Y774" s="1">
        <v>0</v>
      </c>
      <c r="Z774" s="1">
        <v>0</v>
      </c>
      <c r="AA774" s="1">
        <f t="shared" si="220"/>
        <v>0</v>
      </c>
      <c r="AB774" s="9">
        <f>_xlfn.XLOOKUP(L774,Pos!B:B,Pos!K:K,-1,0)</f>
        <v>8.0412371134020617</v>
      </c>
      <c r="AC774" s="1" t="e">
        <f>_xlfn.XLOOKUP($L774,Pos!$A:$A,Pos!S:S,_xlfn.XLOOKUP($L774,#REF!,#REF!, ""), 0)</f>
        <v>#REF!</v>
      </c>
      <c r="AD774" s="1" t="e">
        <f>_xlfn.XLOOKUP($L774,Pos!$A:$A,Pos!T:T,_xlfn.XLOOKUP($L774,#REF!,#REF!, ""), 0)</f>
        <v>#REF!</v>
      </c>
      <c r="AE774" s="1" t="e">
        <f>_xlfn.XLOOKUP($L774,Pos!$A:$A,Pos!U:U,_xlfn.XLOOKUP($L774,#REF!,#REF!, ""), 0)</f>
        <v>#REF!</v>
      </c>
      <c r="AF774" s="1" t="e">
        <f>_xlfn.XLOOKUP($L774,Pos!$A:$A,Pos!V:V,_xlfn.XLOOKUP($L774,#REF!,#REF!, ""), 0)</f>
        <v>#REF!</v>
      </c>
      <c r="AG774" s="1" t="e">
        <f>_xlfn.XLOOKUP($L774,Pos!$A:$A,Pos!W:W,_xlfn.XLOOKUP($L774,#REF!,#REF!, ""), 0)</f>
        <v>#REF!</v>
      </c>
      <c r="AH774" s="1" t="e">
        <f>_xlfn.XLOOKUP($L774,Pos!$A:$A,Pos!X:X,_xlfn.XLOOKUP($L774,#REF!,#REF!, ""), 0)</f>
        <v>#REF!</v>
      </c>
      <c r="AI774" s="1" t="e">
        <f>_xlfn.XLOOKUP($L774,Pos!$A:$A,Pos!Y:Y,_xlfn.XLOOKUP($L774,#REF!,#REF!, ""), 0)</f>
        <v>#REF!</v>
      </c>
      <c r="AJ774" s="1" t="e">
        <f>_xlfn.XLOOKUP($L774,Pos!$A:$A,Pos!Z:Z,_xlfn.XLOOKUP($L774,#REF!,#REF!, ""), 0)</f>
        <v>#REF!</v>
      </c>
      <c r="AK774" s="1" t="e">
        <f>_xlfn.XLOOKUP($L774,Pos!$A:$A,Pos!AA:AA,_xlfn.XLOOKUP($L774,#REF!,#REF!, ""), 0)</f>
        <v>#REF!</v>
      </c>
      <c r="AL774" s="1" t="e">
        <f>_xlfn.XLOOKUP($L774,Pos!$A:$A,Pos!AB:AB,_xlfn.XLOOKUP($L774,#REF!,#REF!, ""), 0)</f>
        <v>#REF!</v>
      </c>
      <c r="AM774" s="1" t="e">
        <f>_xlfn.XLOOKUP($L774,Pos!$A:$A,Pos!AC:AC,_xlfn.XLOOKUP($L774,#REF!,#REF!, ""), 0)</f>
        <v>#REF!</v>
      </c>
      <c r="AN774" s="1" t="e">
        <f>_xlfn.XLOOKUP($L774,Pos!$A:$A,Pos!AD:AD,_xlfn.XLOOKUP($L774,#REF!,#REF!, ""), 0)</f>
        <v>#REF!</v>
      </c>
      <c r="AO774" s="1" t="e">
        <f>_xlfn.XLOOKUP($L774,Pos!$A:$A,Pos!AE:AE,_xlfn.XLOOKUP($L774,#REF!,#REF!, ""), 0)</f>
        <v>#REF!</v>
      </c>
      <c r="AP774" s="1" t="e">
        <f>_xlfn.XLOOKUP($L774,Pos!$A:$A,Pos!AF:AF,_xlfn.XLOOKUP($L774,#REF!,#REF!, ""), 0)</f>
        <v>#REF!</v>
      </c>
      <c r="AQ774" s="1" t="e">
        <f>_xlfn.XLOOKUP($L774,Pos!$A:$A,Pos!AG:AG,_xlfn.XLOOKUP($L774,#REF!,#REF!, ""), 0)</f>
        <v>#REF!</v>
      </c>
      <c r="AR774" s="1" t="e">
        <f>_xlfn.XLOOKUP($L774,Pos!$A:$A,Pos!AH:AH,_xlfn.XLOOKUP($L774,#REF!,#REF!, ""), 0)</f>
        <v>#REF!</v>
      </c>
      <c r="AS774" s="1" t="e">
        <f>_xlfn.XLOOKUP($L774,Pos!$A:$A,Pos!AI:AI,_xlfn.XLOOKUP($L774,#REF!,#REF!, ""), 0)</f>
        <v>#REF!</v>
      </c>
      <c r="AT774" s="1" t="e">
        <f>_xlfn.XLOOKUP($L774,Pos!$A:$A,Pos!AJ:AJ,_xlfn.XLOOKUP($L774,#REF!,#REF!, ""), 0)</f>
        <v>#REF!</v>
      </c>
      <c r="AU774" s="1" t="e">
        <f>_xlfn.XLOOKUP($L774,Pos!$A:$A,Pos!AK:AK,_xlfn.XLOOKUP($L774,#REF!,#REF!, ""), 0)</f>
        <v>#REF!</v>
      </c>
      <c r="AV774" s="1" t="e">
        <f>_xlfn.XLOOKUP($L774,Pos!$A:$A,Pos!AL:AL,_xlfn.XLOOKUP($L774,#REF!,#REF!, ""), 0)</f>
        <v>#REF!</v>
      </c>
      <c r="AW774" s="1" t="e">
        <f>_xlfn.XLOOKUP($L774,Pos!$A:$A,Pos!AM:AM,_xlfn.XLOOKUP($L774,#REF!,#REF!, ""), 0)</f>
        <v>#REF!</v>
      </c>
      <c r="AX774" s="1" t="e">
        <f>_xlfn.XLOOKUP($L774,Pos!$A:$A,Pos!AN:AN,_xlfn.XLOOKUP($L774,#REF!,#REF!, ""), 0)</f>
        <v>#REF!</v>
      </c>
      <c r="AY774" s="1" t="e">
        <f>_xlfn.XLOOKUP($L774,Pos!$A:$A,Pos!AO:AO,_xlfn.XLOOKUP($L774,#REF!,#REF!, ""), 0)</f>
        <v>#REF!</v>
      </c>
      <c r="AZ774" s="7" t="str">
        <f t="shared" si="221"/>
        <v>OUT</v>
      </c>
      <c r="BA774" s="1">
        <f>IF(OR(_xlfn.XLOOKUP(L774,Pos!B:B,Pos!L:L,FALSE)="ESG Reason",_xlfn.XLOOKUP(L774,Pos!B:B,Pos!L:L,FALSE)="Blacklisted"),1,0)</f>
        <v>1</v>
      </c>
      <c r="BC774" s="11">
        <v>1.9841977164197981E-10</v>
      </c>
      <c r="BD774" s="11">
        <f>_xlfn.XLOOKUP($L774,Pos!$B:$B,Pos!H:H,0, 0)</f>
        <v>0</v>
      </c>
      <c r="BE774" s="11">
        <f>_xlfn.XLOOKUP($L774,Pos!$B:$B,Pos!I:I,0, 0)</f>
        <v>2.3975404007845321E-4</v>
      </c>
      <c r="BF774" s="18">
        <f t="shared" si="222"/>
        <v>2.3975404007845321E-4</v>
      </c>
      <c r="BG774" s="1">
        <f t="shared" si="223"/>
        <v>1</v>
      </c>
      <c r="BH774" s="1">
        <f t="shared" si="224"/>
        <v>35</v>
      </c>
      <c r="BI774" s="18">
        <f t="shared" si="225"/>
        <v>1.9841977164197981E-10</v>
      </c>
      <c r="BJ774" s="3">
        <f t="shared" si="226"/>
        <v>0</v>
      </c>
      <c r="BK774" s="18">
        <f t="shared" si="227"/>
        <v>0</v>
      </c>
    </row>
    <row r="775" spans="3:63" x14ac:dyDescent="0.25">
      <c r="C775" s="3"/>
      <c r="D775" s="3"/>
      <c r="E775" s="3"/>
      <c r="F775" s="3"/>
      <c r="G775" s="51" t="s">
        <v>737</v>
      </c>
      <c r="H775" s="8" t="str">
        <f t="shared" si="217"/>
        <v>0%North America</v>
      </c>
      <c r="I775" s="11" cm="1">
        <f t="array" ref="I775">IF(
   AZ775 = "OUT", 0,IF(
   BD775 &gt;= LARGE(IF(ISNUMBER(BD:BD), BD:BD), 3),
   BE775 - 0.001,
   IF(BE775 &gt;=VLOOKUP(P775,mapping!$A:$B,2,FALSE), BE775,VLOOKUP(P775,mapping!$A$2:$B$8,2,FALSE))
))</f>
        <v>0</v>
      </c>
      <c r="J775" s="11" cm="1">
        <f t="array" ref="J775">IF(
    AZ775="OUT",0,IF(IF(
                      BD775&gt;=LARGE(IF(ISNUMBER(BD:BD),BD:BD),3),
                      BE775+0.001,
                      VLOOKUP(H775,mapping!$D:$E,2,FALSE)
                      )&gt;I775,
                   IF(
                      BD775&gt;=LARGE(IF(ISNUMBER(BD:BD),BD:BD),3),
                      BE775+0.001,
                      VLOOKUP(H775,mapping!$D:$E,2,FALSE)
                      ),
                   I775+0.002))</f>
        <v>0</v>
      </c>
      <c r="K775" s="8">
        <f t="shared" si="218"/>
        <v>2.388412013366186E-4</v>
      </c>
      <c r="L775" s="1" t="str">
        <f>Pos!B1059</f>
        <v>US4601461035</v>
      </c>
      <c r="M775" s="1" t="str">
        <f>_xlfn.XLOOKUP($L775,Pos!B:B,Pos!D:D,, 0)</f>
        <v>International Paper Company</v>
      </c>
      <c r="N775" s="1" t="str">
        <f>_xlfn.XLOOKUP($L775,Pos!B:B,Pos!E:E,, 0)</f>
        <v>Basic Resources</v>
      </c>
      <c r="O775" s="1" t="str">
        <f t="shared" si="219"/>
        <v>Basic Resources_North America</v>
      </c>
      <c r="P775" s="1" t="str">
        <f>_xlfn.XLOOKUP($L775,Pos!B:B,Pos!F:F,, 0)</f>
        <v>North America</v>
      </c>
      <c r="Q775" s="1">
        <v>0</v>
      </c>
      <c r="R775" s="9">
        <f>_xlfn.XLOOKUP($L775,Pos!$B:$B,Pos!N:N,0, 0)</f>
        <v>6.89</v>
      </c>
      <c r="S775" s="9">
        <f>_xlfn.XLOOKUP($L775,Pos!$B:$B,Pos!O:O,0, 0)</f>
        <v>6.1130000000000004</v>
      </c>
      <c r="T775" s="9">
        <f>_xlfn.XLOOKUP($L775,Pos!$B:$B,Pos!P:P,0, 0)</f>
        <v>2.7250000000000001</v>
      </c>
      <c r="U775" s="9">
        <f>_xlfn.XLOOKUP($L775,Pos!$B:$B,Pos!Q:Q,0, 0)</f>
        <v>0.1</v>
      </c>
      <c r="V775" s="9">
        <f>_xlfn.XLOOKUP($L775,Pos!$B:$B,Pos!R:R,0, 0)</f>
        <v>2.6333329999999999</v>
      </c>
      <c r="W775" s="9">
        <f>_xlfn.XLOOKUP($L775,Pos!$B:$B,Pos!S:S,0, 0)</f>
        <v>3.548333</v>
      </c>
      <c r="X775" s="9" t="str">
        <f>_xlfn.XLOOKUP($L775,Pos!$B:$B,Pos!J:J,0, 0)</f>
        <v>Outperform</v>
      </c>
      <c r="Y775" s="1">
        <v>0</v>
      </c>
      <c r="Z775" s="1">
        <v>0</v>
      </c>
      <c r="AA775" s="1">
        <f t="shared" si="220"/>
        <v>0</v>
      </c>
      <c r="AB775" s="9">
        <f>_xlfn.XLOOKUP(L775,Pos!B:B,Pos!K:K,-1,0)</f>
        <v>3.75</v>
      </c>
      <c r="AC775" s="1" t="e">
        <f>_xlfn.XLOOKUP($L775,Pos!$A:$A,Pos!S:S,_xlfn.XLOOKUP($L775,#REF!,#REF!, ""), 0)</f>
        <v>#REF!</v>
      </c>
      <c r="AD775" s="1" t="e">
        <f>_xlfn.XLOOKUP($L775,Pos!$A:$A,Pos!T:T,_xlfn.XLOOKUP($L775,#REF!,#REF!, ""), 0)</f>
        <v>#REF!</v>
      </c>
      <c r="AE775" s="1" t="e">
        <f>_xlfn.XLOOKUP($L775,Pos!$A:$A,Pos!U:U,_xlfn.XLOOKUP($L775,#REF!,#REF!, ""), 0)</f>
        <v>#REF!</v>
      </c>
      <c r="AF775" s="1" t="e">
        <f>_xlfn.XLOOKUP($L775,Pos!$A:$A,Pos!V:V,_xlfn.XLOOKUP($L775,#REF!,#REF!, ""), 0)</f>
        <v>#REF!</v>
      </c>
      <c r="AG775" s="1" t="e">
        <f>_xlfn.XLOOKUP($L775,Pos!$A:$A,Pos!W:W,_xlfn.XLOOKUP($L775,#REF!,#REF!, ""), 0)</f>
        <v>#REF!</v>
      </c>
      <c r="AH775" s="1" t="e">
        <f>_xlfn.XLOOKUP($L775,Pos!$A:$A,Pos!X:X,_xlfn.XLOOKUP($L775,#REF!,#REF!, ""), 0)</f>
        <v>#REF!</v>
      </c>
      <c r="AI775" s="1" t="e">
        <f>_xlfn.XLOOKUP($L775,Pos!$A:$A,Pos!Y:Y,_xlfn.XLOOKUP($L775,#REF!,#REF!, ""), 0)</f>
        <v>#REF!</v>
      </c>
      <c r="AJ775" s="1" t="e">
        <f>_xlfn.XLOOKUP($L775,Pos!$A:$A,Pos!Z:Z,_xlfn.XLOOKUP($L775,#REF!,#REF!, ""), 0)</f>
        <v>#REF!</v>
      </c>
      <c r="AK775" s="1" t="e">
        <f>_xlfn.XLOOKUP($L775,Pos!$A:$A,Pos!AA:AA,_xlfn.XLOOKUP($L775,#REF!,#REF!, ""), 0)</f>
        <v>#REF!</v>
      </c>
      <c r="AL775" s="1" t="e">
        <f>_xlfn.XLOOKUP($L775,Pos!$A:$A,Pos!AB:AB,_xlfn.XLOOKUP($L775,#REF!,#REF!, ""), 0)</f>
        <v>#REF!</v>
      </c>
      <c r="AM775" s="1" t="e">
        <f>_xlfn.XLOOKUP($L775,Pos!$A:$A,Pos!AC:AC,_xlfn.XLOOKUP($L775,#REF!,#REF!, ""), 0)</f>
        <v>#REF!</v>
      </c>
      <c r="AN775" s="1" t="e">
        <f>_xlfn.XLOOKUP($L775,Pos!$A:$A,Pos!AD:AD,_xlfn.XLOOKUP($L775,#REF!,#REF!, ""), 0)</f>
        <v>#REF!</v>
      </c>
      <c r="AO775" s="1" t="e">
        <f>_xlfn.XLOOKUP($L775,Pos!$A:$A,Pos!AE:AE,_xlfn.XLOOKUP($L775,#REF!,#REF!, ""), 0)</f>
        <v>#REF!</v>
      </c>
      <c r="AP775" s="1" t="e">
        <f>_xlfn.XLOOKUP($L775,Pos!$A:$A,Pos!AF:AF,_xlfn.XLOOKUP($L775,#REF!,#REF!, ""), 0)</f>
        <v>#REF!</v>
      </c>
      <c r="AQ775" s="1" t="e">
        <f>_xlfn.XLOOKUP($L775,Pos!$A:$A,Pos!AG:AG,_xlfn.XLOOKUP($L775,#REF!,#REF!, ""), 0)</f>
        <v>#REF!</v>
      </c>
      <c r="AR775" s="1" t="e">
        <f>_xlfn.XLOOKUP($L775,Pos!$A:$A,Pos!AH:AH,_xlfn.XLOOKUP($L775,#REF!,#REF!, ""), 0)</f>
        <v>#REF!</v>
      </c>
      <c r="AS775" s="1" t="e">
        <f>_xlfn.XLOOKUP($L775,Pos!$A:$A,Pos!AI:AI,_xlfn.XLOOKUP($L775,#REF!,#REF!, ""), 0)</f>
        <v>#REF!</v>
      </c>
      <c r="AT775" s="1" t="e">
        <f>_xlfn.XLOOKUP($L775,Pos!$A:$A,Pos!AJ:AJ,_xlfn.XLOOKUP($L775,#REF!,#REF!, ""), 0)</f>
        <v>#REF!</v>
      </c>
      <c r="AU775" s="1" t="e">
        <f>_xlfn.XLOOKUP($L775,Pos!$A:$A,Pos!AK:AK,_xlfn.XLOOKUP($L775,#REF!,#REF!, ""), 0)</f>
        <v>#REF!</v>
      </c>
      <c r="AV775" s="1" t="e">
        <f>_xlfn.XLOOKUP($L775,Pos!$A:$A,Pos!AL:AL,_xlfn.XLOOKUP($L775,#REF!,#REF!, ""), 0)</f>
        <v>#REF!</v>
      </c>
      <c r="AW775" s="1" t="e">
        <f>_xlfn.XLOOKUP($L775,Pos!$A:$A,Pos!AM:AM,_xlfn.XLOOKUP($L775,#REF!,#REF!, ""), 0)</f>
        <v>#REF!</v>
      </c>
      <c r="AX775" s="1" t="e">
        <f>_xlfn.XLOOKUP($L775,Pos!$A:$A,Pos!AN:AN,_xlfn.XLOOKUP($L775,#REF!,#REF!, ""), 0)</f>
        <v>#REF!</v>
      </c>
      <c r="AY775" s="1" t="e">
        <f>_xlfn.XLOOKUP($L775,Pos!$A:$A,Pos!AO:AO,_xlfn.XLOOKUP($L775,#REF!,#REF!, ""), 0)</f>
        <v>#REF!</v>
      </c>
      <c r="AZ775" s="7" t="str">
        <f t="shared" si="221"/>
        <v>OUT</v>
      </c>
      <c r="BA775" s="1">
        <f>IF(OR(_xlfn.XLOOKUP(L775,Pos!B:B,Pos!L:L,FALSE)="ESG Reason",_xlfn.XLOOKUP(L775,Pos!B:B,Pos!L:L,FALSE)="Blacklisted"),1,0)</f>
        <v>0</v>
      </c>
      <c r="BC775" s="11">
        <v>8.7923654052715414E-11</v>
      </c>
      <c r="BD775" s="11">
        <f>_xlfn.XLOOKUP($L775,Pos!$B:$B,Pos!H:H,0, 0)</f>
        <v>0</v>
      </c>
      <c r="BE775" s="11">
        <f>_xlfn.XLOOKUP($L775,Pos!$B:$B,Pos!I:I,0, 0)</f>
        <v>2.388412013366186E-4</v>
      </c>
      <c r="BF775" s="18">
        <f t="shared" si="222"/>
        <v>2.388412013366186E-4</v>
      </c>
      <c r="BG775" s="1">
        <f t="shared" si="223"/>
        <v>1</v>
      </c>
      <c r="BH775" s="1">
        <f t="shared" si="224"/>
        <v>22</v>
      </c>
      <c r="BI775" s="18">
        <f t="shared" si="225"/>
        <v>8.7923654052715414E-11</v>
      </c>
      <c r="BJ775" s="3">
        <f t="shared" si="226"/>
        <v>0</v>
      </c>
      <c r="BK775" s="18">
        <f t="shared" si="227"/>
        <v>0</v>
      </c>
    </row>
    <row r="776" spans="3:63" x14ac:dyDescent="0.25">
      <c r="C776" s="3"/>
      <c r="D776" s="3"/>
      <c r="E776" s="3"/>
      <c r="F776" s="3"/>
      <c r="G776" s="51" t="s">
        <v>724</v>
      </c>
      <c r="H776" s="8" t="str">
        <f t="shared" si="217"/>
        <v>0%North America</v>
      </c>
      <c r="I776" s="11" cm="1">
        <f t="array" ref="I776">IF(
   AZ776 = "OUT", 0,IF(
   BD776 &gt;= LARGE(IF(ISNUMBER(BD:BD), BD:BD), 3),
   BE776 - 0.001,
   IF(BE776 &gt;=VLOOKUP(P776,mapping!$A:$B,2,FALSE), BE776,VLOOKUP(P776,mapping!$A$2:$B$8,2,FALSE))
))</f>
        <v>0</v>
      </c>
      <c r="J776" s="11" cm="1">
        <f t="array" ref="J776">IF(
    AZ776="OUT",0,IF(IF(
                      BD776&gt;=LARGE(IF(ISNUMBER(BD:BD),BD:BD),3),
                      BE776+0.001,
                      VLOOKUP(H776,mapping!$D:$E,2,FALSE)
                      )&gt;I776,
                   IF(
                      BD776&gt;=LARGE(IF(ISNUMBER(BD:BD),BD:BD),3),
                      BE776+0.001,
                      VLOOKUP(H776,mapping!$D:$E,2,FALSE)
                      ),
                   I776+0.002))</f>
        <v>0</v>
      </c>
      <c r="K776" s="8">
        <f t="shared" si="218"/>
        <v>2.3823930985547909E-4</v>
      </c>
      <c r="L776" s="1" t="str">
        <f>Pos!B1019</f>
        <v>US37940X1028</v>
      </c>
      <c r="M776" s="1" t="str">
        <f>_xlfn.XLOOKUP($L776,Pos!B:B,Pos!D:D,, 0)</f>
        <v>Global Payments Inc.</v>
      </c>
      <c r="N776" s="1" t="str">
        <f>_xlfn.XLOOKUP($L776,Pos!B:B,Pos!E:E,, 0)</f>
        <v>Industrial Goods &amp; Services</v>
      </c>
      <c r="O776" s="1" t="str">
        <f t="shared" si="219"/>
        <v>Industrial Goods &amp; Services_North America</v>
      </c>
      <c r="P776" s="1" t="str">
        <f>_xlfn.XLOOKUP($L776,Pos!B:B,Pos!F:F,, 0)</f>
        <v>North America</v>
      </c>
      <c r="Q776" s="1">
        <v>0</v>
      </c>
      <c r="R776" s="9">
        <f>_xlfn.XLOOKUP($L776,Pos!$B:$B,Pos!N:N,0, 0)</f>
        <v>5.05</v>
      </c>
      <c r="S776" s="9">
        <f>_xlfn.XLOOKUP($L776,Pos!$B:$B,Pos!O:O,0, 0)</f>
        <v>8.8930000000000007</v>
      </c>
      <c r="T776" s="9">
        <f>_xlfn.XLOOKUP($L776,Pos!$B:$B,Pos!P:P,0, 0)</f>
        <v>2.7749999999999999</v>
      </c>
      <c r="U776" s="9">
        <f>_xlfn.XLOOKUP($L776,Pos!$B:$B,Pos!Q:Q,0, 0)</f>
        <v>2.1</v>
      </c>
      <c r="V776" s="9">
        <f>_xlfn.XLOOKUP($L776,Pos!$B:$B,Pos!R:R,0, 0)</f>
        <v>2</v>
      </c>
      <c r="W776" s="9">
        <f>_xlfn.XLOOKUP($L776,Pos!$B:$B,Pos!S:S,0, 0)</f>
        <v>4.1333330000000004</v>
      </c>
      <c r="X776" s="9" t="str">
        <f>_xlfn.XLOOKUP($L776,Pos!$B:$B,Pos!J:J,0, 0)</f>
        <v>Outperform</v>
      </c>
      <c r="Y776" s="1">
        <v>0</v>
      </c>
      <c r="Z776" s="1">
        <v>0</v>
      </c>
      <c r="AA776" s="1">
        <f t="shared" si="220"/>
        <v>0</v>
      </c>
      <c r="AB776" s="9">
        <f>_xlfn.XLOOKUP(L776,Pos!B:B,Pos!K:K,-1,0)</f>
        <v>7.6041666666666661</v>
      </c>
      <c r="AC776" s="1" t="e">
        <f>_xlfn.XLOOKUP($L776,Pos!$A:$A,Pos!S:S,_xlfn.XLOOKUP($L776,#REF!,#REF!, ""), 0)</f>
        <v>#REF!</v>
      </c>
      <c r="AD776" s="1" t="e">
        <f>_xlfn.XLOOKUP($L776,Pos!$A:$A,Pos!T:T,_xlfn.XLOOKUP($L776,#REF!,#REF!, ""), 0)</f>
        <v>#REF!</v>
      </c>
      <c r="AE776" s="1" t="e">
        <f>_xlfn.XLOOKUP($L776,Pos!$A:$A,Pos!U:U,_xlfn.XLOOKUP($L776,#REF!,#REF!, ""), 0)</f>
        <v>#REF!</v>
      </c>
      <c r="AF776" s="1" t="e">
        <f>_xlfn.XLOOKUP($L776,Pos!$A:$A,Pos!V:V,_xlfn.XLOOKUP($L776,#REF!,#REF!, ""), 0)</f>
        <v>#REF!</v>
      </c>
      <c r="AG776" s="1" t="e">
        <f>_xlfn.XLOOKUP($L776,Pos!$A:$A,Pos!W:W,_xlfn.XLOOKUP($L776,#REF!,#REF!, ""), 0)</f>
        <v>#REF!</v>
      </c>
      <c r="AH776" s="1" t="e">
        <f>_xlfn.XLOOKUP($L776,Pos!$A:$A,Pos!X:X,_xlfn.XLOOKUP($L776,#REF!,#REF!, ""), 0)</f>
        <v>#REF!</v>
      </c>
      <c r="AI776" s="1" t="e">
        <f>_xlfn.XLOOKUP($L776,Pos!$A:$A,Pos!Y:Y,_xlfn.XLOOKUP($L776,#REF!,#REF!, ""), 0)</f>
        <v>#REF!</v>
      </c>
      <c r="AJ776" s="1" t="e">
        <f>_xlfn.XLOOKUP($L776,Pos!$A:$A,Pos!Z:Z,_xlfn.XLOOKUP($L776,#REF!,#REF!, ""), 0)</f>
        <v>#REF!</v>
      </c>
      <c r="AK776" s="1" t="e">
        <f>_xlfn.XLOOKUP($L776,Pos!$A:$A,Pos!AA:AA,_xlfn.XLOOKUP($L776,#REF!,#REF!, ""), 0)</f>
        <v>#REF!</v>
      </c>
      <c r="AL776" s="1" t="e">
        <f>_xlfn.XLOOKUP($L776,Pos!$A:$A,Pos!AB:AB,_xlfn.XLOOKUP($L776,#REF!,#REF!, ""), 0)</f>
        <v>#REF!</v>
      </c>
      <c r="AM776" s="1" t="e">
        <f>_xlfn.XLOOKUP($L776,Pos!$A:$A,Pos!AC:AC,_xlfn.XLOOKUP($L776,#REF!,#REF!, ""), 0)</f>
        <v>#REF!</v>
      </c>
      <c r="AN776" s="1" t="e">
        <f>_xlfn.XLOOKUP($L776,Pos!$A:$A,Pos!AD:AD,_xlfn.XLOOKUP($L776,#REF!,#REF!, ""), 0)</f>
        <v>#REF!</v>
      </c>
      <c r="AO776" s="1" t="e">
        <f>_xlfn.XLOOKUP($L776,Pos!$A:$A,Pos!AE:AE,_xlfn.XLOOKUP($L776,#REF!,#REF!, ""), 0)</f>
        <v>#REF!</v>
      </c>
      <c r="AP776" s="1" t="e">
        <f>_xlfn.XLOOKUP($L776,Pos!$A:$A,Pos!AF:AF,_xlfn.XLOOKUP($L776,#REF!,#REF!, ""), 0)</f>
        <v>#REF!</v>
      </c>
      <c r="AQ776" s="1" t="e">
        <f>_xlfn.XLOOKUP($L776,Pos!$A:$A,Pos!AG:AG,_xlfn.XLOOKUP($L776,#REF!,#REF!, ""), 0)</f>
        <v>#REF!</v>
      </c>
      <c r="AR776" s="1" t="e">
        <f>_xlfn.XLOOKUP($L776,Pos!$A:$A,Pos!AH:AH,_xlfn.XLOOKUP($L776,#REF!,#REF!, ""), 0)</f>
        <v>#REF!</v>
      </c>
      <c r="AS776" s="1" t="e">
        <f>_xlfn.XLOOKUP($L776,Pos!$A:$A,Pos!AI:AI,_xlfn.XLOOKUP($L776,#REF!,#REF!, ""), 0)</f>
        <v>#REF!</v>
      </c>
      <c r="AT776" s="1" t="e">
        <f>_xlfn.XLOOKUP($L776,Pos!$A:$A,Pos!AJ:AJ,_xlfn.XLOOKUP($L776,#REF!,#REF!, ""), 0)</f>
        <v>#REF!</v>
      </c>
      <c r="AU776" s="1" t="e">
        <f>_xlfn.XLOOKUP($L776,Pos!$A:$A,Pos!AK:AK,_xlfn.XLOOKUP($L776,#REF!,#REF!, ""), 0)</f>
        <v>#REF!</v>
      </c>
      <c r="AV776" s="1" t="e">
        <f>_xlfn.XLOOKUP($L776,Pos!$A:$A,Pos!AL:AL,_xlfn.XLOOKUP($L776,#REF!,#REF!, ""), 0)</f>
        <v>#REF!</v>
      </c>
      <c r="AW776" s="1" t="e">
        <f>_xlfn.XLOOKUP($L776,Pos!$A:$A,Pos!AM:AM,_xlfn.XLOOKUP($L776,#REF!,#REF!, ""), 0)</f>
        <v>#REF!</v>
      </c>
      <c r="AX776" s="1" t="e">
        <f>_xlfn.XLOOKUP($L776,Pos!$A:$A,Pos!AN:AN,_xlfn.XLOOKUP($L776,#REF!,#REF!, ""), 0)</f>
        <v>#REF!</v>
      </c>
      <c r="AY776" s="1" t="e">
        <f>_xlfn.XLOOKUP($L776,Pos!$A:$A,Pos!AO:AO,_xlfn.XLOOKUP($L776,#REF!,#REF!, ""), 0)</f>
        <v>#REF!</v>
      </c>
      <c r="AZ776" s="7" t="str">
        <f t="shared" si="221"/>
        <v>OUT</v>
      </c>
      <c r="BA776" s="1">
        <f>IF(OR(_xlfn.XLOOKUP(L776,Pos!B:B,Pos!L:L,FALSE)="ESG Reason",_xlfn.XLOOKUP(L776,Pos!B:B,Pos!L:L,FALSE)="Blacklisted"),1,0)</f>
        <v>0</v>
      </c>
      <c r="BC776" s="11">
        <v>8.6308018493312323E-11</v>
      </c>
      <c r="BD776" s="11">
        <f>_xlfn.XLOOKUP($L776,Pos!$B:$B,Pos!H:H,0, 0)</f>
        <v>0</v>
      </c>
      <c r="BE776" s="11">
        <f>_xlfn.XLOOKUP($L776,Pos!$B:$B,Pos!I:I,0, 0)</f>
        <v>2.3823930985547909E-4</v>
      </c>
      <c r="BF776" s="18">
        <f t="shared" si="222"/>
        <v>2.3823930985547909E-4</v>
      </c>
      <c r="BG776" s="1">
        <f t="shared" si="223"/>
        <v>1</v>
      </c>
      <c r="BH776" s="1">
        <f t="shared" si="224"/>
        <v>29</v>
      </c>
      <c r="BI776" s="18">
        <f t="shared" si="225"/>
        <v>8.6308018493312323E-11</v>
      </c>
      <c r="BJ776" s="3">
        <f t="shared" si="226"/>
        <v>0</v>
      </c>
      <c r="BK776" s="18">
        <f t="shared" si="227"/>
        <v>0</v>
      </c>
    </row>
    <row r="777" spans="3:63" x14ac:dyDescent="0.25">
      <c r="C777" s="3"/>
      <c r="D777" s="3"/>
      <c r="E777" s="3"/>
      <c r="F777" s="3"/>
      <c r="G777" s="51" t="s">
        <v>748</v>
      </c>
      <c r="H777" s="8" t="str">
        <f t="shared" si="217"/>
        <v>0%North America</v>
      </c>
      <c r="I777" s="11" cm="1">
        <f t="array" ref="I777">IF(
   AZ777 = "OUT", 0,IF(
   BD777 &gt;= LARGE(IF(ISNUMBER(BD:BD), BD:BD), 3),
   BE777 - 0.001,
   IF(BE777 &gt;=VLOOKUP(P777,mapping!$A:$B,2,FALSE), BE777,VLOOKUP(P777,mapping!$A$2:$B$8,2,FALSE))
))</f>
        <v>0</v>
      </c>
      <c r="J777" s="11" cm="1">
        <f t="array" ref="J777">IF(
    AZ777="OUT",0,IF(IF(
                      BD777&gt;=LARGE(IF(ISNUMBER(BD:BD),BD:BD),3),
                      BE777+0.001,
                      VLOOKUP(H777,mapping!$D:$E,2,FALSE)
                      )&gt;I777,
                   IF(
                      BD777&gt;=LARGE(IF(ISNUMBER(BD:BD),BD:BD),3),
                      BE777+0.001,
                      VLOOKUP(H777,mapping!$D:$E,2,FALSE)
                      ),
                   I777+0.002))</f>
        <v>0</v>
      </c>
      <c r="K777" s="8">
        <f t="shared" si="218"/>
        <v>2.379707690401152E-4</v>
      </c>
      <c r="L777" s="1" t="str">
        <f>Pos!B1050</f>
        <v>US45337C1027</v>
      </c>
      <c r="M777" s="1" t="str">
        <f>_xlfn.XLOOKUP($L777,Pos!B:B,Pos!D:D,, 0)</f>
        <v>Incyte Corporation</v>
      </c>
      <c r="N777" s="1" t="str">
        <f>_xlfn.XLOOKUP($L777,Pos!B:B,Pos!E:E,, 0)</f>
        <v>Health Care</v>
      </c>
      <c r="O777" s="1" t="str">
        <f t="shared" si="219"/>
        <v>Health Care_North America</v>
      </c>
      <c r="P777" s="1" t="str">
        <f>_xlfn.XLOOKUP($L777,Pos!B:B,Pos!F:F,, 0)</f>
        <v>North America</v>
      </c>
      <c r="Q777" s="1">
        <v>0</v>
      </c>
      <c r="R777" s="9">
        <f>_xlfn.XLOOKUP($L777,Pos!$B:$B,Pos!N:N,0, 0)</f>
        <v>0</v>
      </c>
      <c r="S777" s="9">
        <f>_xlfn.XLOOKUP($L777,Pos!$B:$B,Pos!O:O,0, 0)</f>
        <v>6.9240000000000004</v>
      </c>
      <c r="T777" s="9">
        <f>_xlfn.XLOOKUP($L777,Pos!$B:$B,Pos!P:P,0, 0)</f>
        <v>7.55</v>
      </c>
      <c r="U777" s="9">
        <f>_xlfn.XLOOKUP($L777,Pos!$B:$B,Pos!Q:Q,0, 0)</f>
        <v>8.8000000000000007</v>
      </c>
      <c r="V777" s="9">
        <f>_xlfn.XLOOKUP($L777,Pos!$B:$B,Pos!R:R,0, 0)</f>
        <v>4.766667</v>
      </c>
      <c r="W777" s="9">
        <f>_xlfn.XLOOKUP($L777,Pos!$B:$B,Pos!S:S,0, 0)</f>
        <v>7.3766670000000003</v>
      </c>
      <c r="X777" s="9" t="str">
        <f>_xlfn.XLOOKUP($L777,Pos!$B:$B,Pos!J:J,0, 0)</f>
        <v>Outperform</v>
      </c>
      <c r="Y777" s="1">
        <v>0</v>
      </c>
      <c r="Z777" s="1">
        <v>0</v>
      </c>
      <c r="AA777" s="1">
        <f t="shared" si="220"/>
        <v>0</v>
      </c>
      <c r="AB777" s="9">
        <f>_xlfn.XLOOKUP(L777,Pos!B:B,Pos!K:K,-1,0)</f>
        <v>10</v>
      </c>
      <c r="AC777" s="1" t="e">
        <f>_xlfn.XLOOKUP($L777,Pos!$A:$A,Pos!S:S,_xlfn.XLOOKUP($L777,#REF!,#REF!, ""), 0)</f>
        <v>#REF!</v>
      </c>
      <c r="AD777" s="1" t="e">
        <f>_xlfn.XLOOKUP($L777,Pos!$A:$A,Pos!T:T,_xlfn.XLOOKUP($L777,#REF!,#REF!, ""), 0)</f>
        <v>#REF!</v>
      </c>
      <c r="AE777" s="1" t="e">
        <f>_xlfn.XLOOKUP($L777,Pos!$A:$A,Pos!U:U,_xlfn.XLOOKUP($L777,#REF!,#REF!, ""), 0)</f>
        <v>#REF!</v>
      </c>
      <c r="AF777" s="1" t="e">
        <f>_xlfn.XLOOKUP($L777,Pos!$A:$A,Pos!V:V,_xlfn.XLOOKUP($L777,#REF!,#REF!, ""), 0)</f>
        <v>#REF!</v>
      </c>
      <c r="AG777" s="1" t="e">
        <f>_xlfn.XLOOKUP($L777,Pos!$A:$A,Pos!W:W,_xlfn.XLOOKUP($L777,#REF!,#REF!, ""), 0)</f>
        <v>#REF!</v>
      </c>
      <c r="AH777" s="1" t="e">
        <f>_xlfn.XLOOKUP($L777,Pos!$A:$A,Pos!X:X,_xlfn.XLOOKUP($L777,#REF!,#REF!, ""), 0)</f>
        <v>#REF!</v>
      </c>
      <c r="AI777" s="1" t="e">
        <f>_xlfn.XLOOKUP($L777,Pos!$A:$A,Pos!Y:Y,_xlfn.XLOOKUP($L777,#REF!,#REF!, ""), 0)</f>
        <v>#REF!</v>
      </c>
      <c r="AJ777" s="1" t="e">
        <f>_xlfn.XLOOKUP($L777,Pos!$A:$A,Pos!Z:Z,_xlfn.XLOOKUP($L777,#REF!,#REF!, ""), 0)</f>
        <v>#REF!</v>
      </c>
      <c r="AK777" s="1" t="e">
        <f>_xlfn.XLOOKUP($L777,Pos!$A:$A,Pos!AA:AA,_xlfn.XLOOKUP($L777,#REF!,#REF!, ""), 0)</f>
        <v>#REF!</v>
      </c>
      <c r="AL777" s="1" t="e">
        <f>_xlfn.XLOOKUP($L777,Pos!$A:$A,Pos!AB:AB,_xlfn.XLOOKUP($L777,#REF!,#REF!, ""), 0)</f>
        <v>#REF!</v>
      </c>
      <c r="AM777" s="1" t="e">
        <f>_xlfn.XLOOKUP($L777,Pos!$A:$A,Pos!AC:AC,_xlfn.XLOOKUP($L777,#REF!,#REF!, ""), 0)</f>
        <v>#REF!</v>
      </c>
      <c r="AN777" s="1" t="e">
        <f>_xlfn.XLOOKUP($L777,Pos!$A:$A,Pos!AD:AD,_xlfn.XLOOKUP($L777,#REF!,#REF!, ""), 0)</f>
        <v>#REF!</v>
      </c>
      <c r="AO777" s="1" t="e">
        <f>_xlfn.XLOOKUP($L777,Pos!$A:$A,Pos!AE:AE,_xlfn.XLOOKUP($L777,#REF!,#REF!, ""), 0)</f>
        <v>#REF!</v>
      </c>
      <c r="AP777" s="1" t="e">
        <f>_xlfn.XLOOKUP($L777,Pos!$A:$A,Pos!AF:AF,_xlfn.XLOOKUP($L777,#REF!,#REF!, ""), 0)</f>
        <v>#REF!</v>
      </c>
      <c r="AQ777" s="1" t="e">
        <f>_xlfn.XLOOKUP($L777,Pos!$A:$A,Pos!AG:AG,_xlfn.XLOOKUP($L777,#REF!,#REF!, ""), 0)</f>
        <v>#REF!</v>
      </c>
      <c r="AR777" s="1" t="e">
        <f>_xlfn.XLOOKUP($L777,Pos!$A:$A,Pos!AH:AH,_xlfn.XLOOKUP($L777,#REF!,#REF!, ""), 0)</f>
        <v>#REF!</v>
      </c>
      <c r="AS777" s="1" t="e">
        <f>_xlfn.XLOOKUP($L777,Pos!$A:$A,Pos!AI:AI,_xlfn.XLOOKUP($L777,#REF!,#REF!, ""), 0)</f>
        <v>#REF!</v>
      </c>
      <c r="AT777" s="1" t="e">
        <f>_xlfn.XLOOKUP($L777,Pos!$A:$A,Pos!AJ:AJ,_xlfn.XLOOKUP($L777,#REF!,#REF!, ""), 0)</f>
        <v>#REF!</v>
      </c>
      <c r="AU777" s="1" t="e">
        <f>_xlfn.XLOOKUP($L777,Pos!$A:$A,Pos!AK:AK,_xlfn.XLOOKUP($L777,#REF!,#REF!, ""), 0)</f>
        <v>#REF!</v>
      </c>
      <c r="AV777" s="1" t="e">
        <f>_xlfn.XLOOKUP($L777,Pos!$A:$A,Pos!AL:AL,_xlfn.XLOOKUP($L777,#REF!,#REF!, ""), 0)</f>
        <v>#REF!</v>
      </c>
      <c r="AW777" s="1" t="e">
        <f>_xlfn.XLOOKUP($L777,Pos!$A:$A,Pos!AM:AM,_xlfn.XLOOKUP($L777,#REF!,#REF!, ""), 0)</f>
        <v>#REF!</v>
      </c>
      <c r="AX777" s="1" t="e">
        <f>_xlfn.XLOOKUP($L777,Pos!$A:$A,Pos!AN:AN,_xlfn.XLOOKUP($L777,#REF!,#REF!, ""), 0)</f>
        <v>#REF!</v>
      </c>
      <c r="AY777" s="1" t="e">
        <f>_xlfn.XLOOKUP($L777,Pos!$A:$A,Pos!AO:AO,_xlfn.XLOOKUP($L777,#REF!,#REF!, ""), 0)</f>
        <v>#REF!</v>
      </c>
      <c r="AZ777" s="7" t="str">
        <f t="shared" si="221"/>
        <v>OUT</v>
      </c>
      <c r="BA777" s="1">
        <f>IF(OR(_xlfn.XLOOKUP(L777,Pos!B:B,Pos!L:L,FALSE)="ESG Reason",_xlfn.XLOOKUP(L777,Pos!B:B,Pos!L:L,FALSE)="Blacklisted"),1,0)</f>
        <v>1</v>
      </c>
      <c r="BC777" s="11">
        <v>9.1208690037952307E-11</v>
      </c>
      <c r="BD777" s="11">
        <f>_xlfn.XLOOKUP($L777,Pos!$B:$B,Pos!H:H,0, 0)</f>
        <v>0</v>
      </c>
      <c r="BE777" s="11">
        <f>_xlfn.XLOOKUP($L777,Pos!$B:$B,Pos!I:I,0, 0)</f>
        <v>2.379707690401152E-4</v>
      </c>
      <c r="BF777" s="18">
        <f t="shared" si="222"/>
        <v>2.379707690401152E-4</v>
      </c>
      <c r="BG777" s="1">
        <f t="shared" si="223"/>
        <v>1</v>
      </c>
      <c r="BH777" s="1">
        <f t="shared" si="224"/>
        <v>28</v>
      </c>
      <c r="BI777" s="18">
        <f t="shared" si="225"/>
        <v>9.1208690037952307E-11</v>
      </c>
      <c r="BJ777" s="3">
        <f t="shared" si="226"/>
        <v>0</v>
      </c>
      <c r="BK777" s="18">
        <f t="shared" si="227"/>
        <v>0</v>
      </c>
    </row>
    <row r="778" spans="3:63" x14ac:dyDescent="0.25">
      <c r="C778" s="3"/>
      <c r="D778" s="3"/>
      <c r="E778" s="3"/>
      <c r="F778" s="3"/>
      <c r="G778" s="51" t="s">
        <v>732</v>
      </c>
      <c r="H778" s="8" t="str">
        <f t="shared" si="217"/>
        <v>0%North America</v>
      </c>
      <c r="I778" s="11" cm="1">
        <f t="array" ref="I778">IF(
   AZ778 = "OUT", 0,IF(
   BD778 &gt;= LARGE(IF(ISNUMBER(BD:BD), BD:BD), 3),
   BE778 - 0.001,
   IF(BE778 &gt;=VLOOKUP(P778,mapping!$A:$B,2,FALSE), BE778,VLOOKUP(P778,mapping!$A$2:$B$8,2,FALSE))
))</f>
        <v>0</v>
      </c>
      <c r="J778" s="11" cm="1">
        <f t="array" ref="J778">IF(
    AZ778="OUT",0,IF(IF(
                      BD778&gt;=LARGE(IF(ISNUMBER(BD:BD),BD:BD),3),
                      BE778+0.001,
                      VLOOKUP(H778,mapping!$D:$E,2,FALSE)
                      )&gt;I778,
                   IF(
                      BD778&gt;=LARGE(IF(ISNUMBER(BD:BD),BD:BD),3),
                      BE778+0.001,
                      VLOOKUP(H778,mapping!$D:$E,2,FALSE)
                      ),
                   I778+0.002))</f>
        <v>0</v>
      </c>
      <c r="K778" s="8">
        <f t="shared" si="218"/>
        <v>2.3665216862679789E-4</v>
      </c>
      <c r="L778" s="1" t="str">
        <f>Pos!B888</f>
        <v>US1270971039</v>
      </c>
      <c r="M778" s="1" t="str">
        <f>_xlfn.XLOOKUP($L778,Pos!B:B,Pos!D:D,, 0)</f>
        <v>Coterra Energy Inc.</v>
      </c>
      <c r="N778" s="1" t="str">
        <f>_xlfn.XLOOKUP($L778,Pos!B:B,Pos!E:E,, 0)</f>
        <v>Energy</v>
      </c>
      <c r="O778" s="1" t="str">
        <f t="shared" si="219"/>
        <v>Energy_North America</v>
      </c>
      <c r="P778" s="1" t="str">
        <f>_xlfn.XLOOKUP($L778,Pos!B:B,Pos!F:F,, 0)</f>
        <v>North America</v>
      </c>
      <c r="Q778" s="1">
        <v>0</v>
      </c>
      <c r="R778" s="9">
        <f>_xlfn.XLOOKUP($L778,Pos!$B:$B,Pos!N:N,0, 0)</f>
        <v>4.87</v>
      </c>
      <c r="S778" s="9">
        <f>_xlfn.XLOOKUP($L778,Pos!$B:$B,Pos!O:O,0, 0)</f>
        <v>7.9733330000000002</v>
      </c>
      <c r="T778" s="9">
        <f>_xlfn.XLOOKUP($L778,Pos!$B:$B,Pos!P:P,0, 0)</f>
        <v>5.05</v>
      </c>
      <c r="U778" s="9">
        <f>_xlfn.XLOOKUP($L778,Pos!$B:$B,Pos!Q:Q,0, 0)</f>
        <v>0.4</v>
      </c>
      <c r="V778" s="9">
        <f>_xlfn.XLOOKUP($L778,Pos!$B:$B,Pos!R:R,0, 0)</f>
        <v>4.0999999999999996</v>
      </c>
      <c r="W778" s="9">
        <f>_xlfn.XLOOKUP($L778,Pos!$B:$B,Pos!S:S,0, 0)</f>
        <v>6.2566670000000002</v>
      </c>
      <c r="X778" s="9" t="str">
        <f>_xlfn.XLOOKUP($L778,Pos!$B:$B,Pos!J:J,0, 0)</f>
        <v>Outperform</v>
      </c>
      <c r="Y778" s="1">
        <v>0</v>
      </c>
      <c r="Z778" s="1">
        <v>0</v>
      </c>
      <c r="AA778" s="1">
        <f t="shared" si="220"/>
        <v>0</v>
      </c>
      <c r="AB778" s="9">
        <f>_xlfn.XLOOKUP(L778,Pos!B:B,Pos!K:K,-1,0)</f>
        <v>9.1304347826086953</v>
      </c>
      <c r="AC778" s="1" t="e">
        <f>_xlfn.XLOOKUP($L778,Pos!$A:$A,Pos!S:S,_xlfn.XLOOKUP($L778,#REF!,#REF!, ""), 0)</f>
        <v>#REF!</v>
      </c>
      <c r="AD778" s="1" t="e">
        <f>_xlfn.XLOOKUP($L778,Pos!$A:$A,Pos!T:T,_xlfn.XLOOKUP($L778,#REF!,#REF!, ""), 0)</f>
        <v>#REF!</v>
      </c>
      <c r="AE778" s="1" t="e">
        <f>_xlfn.XLOOKUP($L778,Pos!$A:$A,Pos!U:U,_xlfn.XLOOKUP($L778,#REF!,#REF!, ""), 0)</f>
        <v>#REF!</v>
      </c>
      <c r="AF778" s="1" t="e">
        <f>_xlfn.XLOOKUP($L778,Pos!$A:$A,Pos!V:V,_xlfn.XLOOKUP($L778,#REF!,#REF!, ""), 0)</f>
        <v>#REF!</v>
      </c>
      <c r="AG778" s="1" t="e">
        <f>_xlfn.XLOOKUP($L778,Pos!$A:$A,Pos!W:W,_xlfn.XLOOKUP($L778,#REF!,#REF!, ""), 0)</f>
        <v>#REF!</v>
      </c>
      <c r="AH778" s="1" t="e">
        <f>_xlfn.XLOOKUP($L778,Pos!$A:$A,Pos!X:X,_xlfn.XLOOKUP($L778,#REF!,#REF!, ""), 0)</f>
        <v>#REF!</v>
      </c>
      <c r="AI778" s="1" t="e">
        <f>_xlfn.XLOOKUP($L778,Pos!$A:$A,Pos!Y:Y,_xlfn.XLOOKUP($L778,#REF!,#REF!, ""), 0)</f>
        <v>#REF!</v>
      </c>
      <c r="AJ778" s="1" t="e">
        <f>_xlfn.XLOOKUP($L778,Pos!$A:$A,Pos!Z:Z,_xlfn.XLOOKUP($L778,#REF!,#REF!, ""), 0)</f>
        <v>#REF!</v>
      </c>
      <c r="AK778" s="1" t="e">
        <f>_xlfn.XLOOKUP($L778,Pos!$A:$A,Pos!AA:AA,_xlfn.XLOOKUP($L778,#REF!,#REF!, ""), 0)</f>
        <v>#REF!</v>
      </c>
      <c r="AL778" s="1" t="e">
        <f>_xlfn.XLOOKUP($L778,Pos!$A:$A,Pos!AB:AB,_xlfn.XLOOKUP($L778,#REF!,#REF!, ""), 0)</f>
        <v>#REF!</v>
      </c>
      <c r="AM778" s="1" t="e">
        <f>_xlfn.XLOOKUP($L778,Pos!$A:$A,Pos!AC:AC,_xlfn.XLOOKUP($L778,#REF!,#REF!, ""), 0)</f>
        <v>#REF!</v>
      </c>
      <c r="AN778" s="1" t="e">
        <f>_xlfn.XLOOKUP($L778,Pos!$A:$A,Pos!AD:AD,_xlfn.XLOOKUP($L778,#REF!,#REF!, ""), 0)</f>
        <v>#REF!</v>
      </c>
      <c r="AO778" s="1" t="e">
        <f>_xlfn.XLOOKUP($L778,Pos!$A:$A,Pos!AE:AE,_xlfn.XLOOKUP($L778,#REF!,#REF!, ""), 0)</f>
        <v>#REF!</v>
      </c>
      <c r="AP778" s="1" t="e">
        <f>_xlfn.XLOOKUP($L778,Pos!$A:$A,Pos!AF:AF,_xlfn.XLOOKUP($L778,#REF!,#REF!, ""), 0)</f>
        <v>#REF!</v>
      </c>
      <c r="AQ778" s="1" t="e">
        <f>_xlfn.XLOOKUP($L778,Pos!$A:$A,Pos!AG:AG,_xlfn.XLOOKUP($L778,#REF!,#REF!, ""), 0)</f>
        <v>#REF!</v>
      </c>
      <c r="AR778" s="1" t="e">
        <f>_xlfn.XLOOKUP($L778,Pos!$A:$A,Pos!AH:AH,_xlfn.XLOOKUP($L778,#REF!,#REF!, ""), 0)</f>
        <v>#REF!</v>
      </c>
      <c r="AS778" s="1" t="e">
        <f>_xlfn.XLOOKUP($L778,Pos!$A:$A,Pos!AI:AI,_xlfn.XLOOKUP($L778,#REF!,#REF!, ""), 0)</f>
        <v>#REF!</v>
      </c>
      <c r="AT778" s="1" t="e">
        <f>_xlfn.XLOOKUP($L778,Pos!$A:$A,Pos!AJ:AJ,_xlfn.XLOOKUP($L778,#REF!,#REF!, ""), 0)</f>
        <v>#REF!</v>
      </c>
      <c r="AU778" s="1" t="e">
        <f>_xlfn.XLOOKUP($L778,Pos!$A:$A,Pos!AK:AK,_xlfn.XLOOKUP($L778,#REF!,#REF!, ""), 0)</f>
        <v>#REF!</v>
      </c>
      <c r="AV778" s="1" t="e">
        <f>_xlfn.XLOOKUP($L778,Pos!$A:$A,Pos!AL:AL,_xlfn.XLOOKUP($L778,#REF!,#REF!, ""), 0)</f>
        <v>#REF!</v>
      </c>
      <c r="AW778" s="1" t="e">
        <f>_xlfn.XLOOKUP($L778,Pos!$A:$A,Pos!AM:AM,_xlfn.XLOOKUP($L778,#REF!,#REF!, ""), 0)</f>
        <v>#REF!</v>
      </c>
      <c r="AX778" s="1" t="e">
        <f>_xlfn.XLOOKUP($L778,Pos!$A:$A,Pos!AN:AN,_xlfn.XLOOKUP($L778,#REF!,#REF!, ""), 0)</f>
        <v>#REF!</v>
      </c>
      <c r="AY778" s="1" t="e">
        <f>_xlfn.XLOOKUP($L778,Pos!$A:$A,Pos!AO:AO,_xlfn.XLOOKUP($L778,#REF!,#REF!, ""), 0)</f>
        <v>#REF!</v>
      </c>
      <c r="AZ778" s="7" t="str">
        <f t="shared" si="221"/>
        <v>OUT</v>
      </c>
      <c r="BA778" s="1">
        <f>IF(OR(_xlfn.XLOOKUP(L778,Pos!B:B,Pos!L:L,FALSE)="ESG Reason",_xlfn.XLOOKUP(L778,Pos!B:B,Pos!L:L,FALSE)="Blacklisted"),1,0)</f>
        <v>1</v>
      </c>
      <c r="BC778" s="11">
        <v>1.9312721027366011E-10</v>
      </c>
      <c r="BD778" s="11">
        <f>_xlfn.XLOOKUP($L778,Pos!$B:$B,Pos!H:H,0, 0)</f>
        <v>0</v>
      </c>
      <c r="BE778" s="11">
        <f>_xlfn.XLOOKUP($L778,Pos!$B:$B,Pos!I:I,0, 0)</f>
        <v>2.3665216862679789E-4</v>
      </c>
      <c r="BF778" s="18">
        <f t="shared" si="222"/>
        <v>2.3665216862679789E-4</v>
      </c>
      <c r="BG778" s="1">
        <f t="shared" si="223"/>
        <v>1</v>
      </c>
      <c r="BH778" s="1">
        <f t="shared" si="224"/>
        <v>25</v>
      </c>
      <c r="BI778" s="18">
        <f t="shared" si="225"/>
        <v>1.9312721027366011E-10</v>
      </c>
      <c r="BJ778" s="3">
        <f t="shared" si="226"/>
        <v>0</v>
      </c>
      <c r="BK778" s="18">
        <f t="shared" si="227"/>
        <v>0</v>
      </c>
    </row>
    <row r="779" spans="3:63" x14ac:dyDescent="0.25">
      <c r="C779" s="3"/>
      <c r="D779" s="3"/>
      <c r="E779" s="3"/>
      <c r="F779" s="3"/>
      <c r="G779" s="51" t="s">
        <v>738</v>
      </c>
      <c r="H779" s="8" t="str">
        <f t="shared" si="217"/>
        <v>0%West Europe</v>
      </c>
      <c r="I779" s="11" cm="1">
        <f t="array" ref="I779">IF(
   AZ779 = "OUT", 0,IF(
   BD779 &gt;= LARGE(IF(ISNUMBER(BD:BD), BD:BD), 3),
   BE779 - 0.001,
   IF(BE779 &gt;=VLOOKUP(P779,mapping!$A:$B,2,FALSE), BE779,VLOOKUP(P779,mapping!$A$2:$B$8,2,FALSE))
))</f>
        <v>0</v>
      </c>
      <c r="J779" s="11" cm="1">
        <f t="array" ref="J779">IF(
    AZ779="OUT",0,IF(IF(
                      BD779&gt;=LARGE(IF(ISNUMBER(BD:BD),BD:BD),3),
                      BE779+0.001,
                      VLOOKUP(H779,mapping!$D:$E,2,FALSE)
                      )&gt;I779,
                   IF(
                      BD779&gt;=LARGE(IF(ISNUMBER(BD:BD),BD:BD),3),
                      BE779+0.001,
                      VLOOKUP(H779,mapping!$D:$E,2,FALSE)
                      ),
                   I779+0.002))</f>
        <v>0</v>
      </c>
      <c r="K779" s="8">
        <f t="shared" si="218"/>
        <v>2.3618019689208581E-4</v>
      </c>
      <c r="L779" s="1" t="str">
        <f>Pos!B267</f>
        <v>ES0113860A34</v>
      </c>
      <c r="M779" s="1" t="str">
        <f>_xlfn.XLOOKUP($L779,Pos!B:B,Pos!D:D,, 0)</f>
        <v>Banco de Sabadell SA</v>
      </c>
      <c r="N779" s="1" t="str">
        <f>_xlfn.XLOOKUP($L779,Pos!B:B,Pos!E:E,, 0)</f>
        <v>Banks</v>
      </c>
      <c r="O779" s="1" t="str">
        <f t="shared" si="219"/>
        <v>Banks_West Europe</v>
      </c>
      <c r="P779" s="1" t="str">
        <f>_xlfn.XLOOKUP($L779,Pos!B:B,Pos!F:F,, 0)</f>
        <v>West Europe</v>
      </c>
      <c r="Q779" s="1">
        <v>0</v>
      </c>
      <c r="R779" s="9">
        <f>_xlfn.XLOOKUP($L779,Pos!$B:$B,Pos!N:N,0, 0)</f>
        <v>6.21</v>
      </c>
      <c r="S779" s="9">
        <f>_xlfn.XLOOKUP($L779,Pos!$B:$B,Pos!O:O,0, 0)</f>
        <v>6.0149999999999997</v>
      </c>
      <c r="T779" s="9">
        <f>_xlfn.XLOOKUP($L779,Pos!$B:$B,Pos!P:P,0, 0)</f>
        <v>2.9249999999999998</v>
      </c>
      <c r="U779" s="9">
        <f>_xlfn.XLOOKUP($L779,Pos!$B:$B,Pos!Q:Q,0, 0)</f>
        <v>4.0999999999999996</v>
      </c>
      <c r="V779" s="9">
        <f>_xlfn.XLOOKUP($L779,Pos!$B:$B,Pos!R:R,0, 0)</f>
        <v>4.3666669999999996</v>
      </c>
      <c r="W779" s="9">
        <f>_xlfn.XLOOKUP($L779,Pos!$B:$B,Pos!S:S,0, 0)</f>
        <v>3.8408329999999999</v>
      </c>
      <c r="X779" s="9" t="str">
        <f>_xlfn.XLOOKUP($L779,Pos!$B:$B,Pos!J:J,0, 0)</f>
        <v>Outperform</v>
      </c>
      <c r="Y779" s="1">
        <v>0</v>
      </c>
      <c r="Z779" s="1">
        <v>0</v>
      </c>
      <c r="AA779" s="1">
        <f t="shared" si="220"/>
        <v>0</v>
      </c>
      <c r="AB779" s="9">
        <f>_xlfn.XLOOKUP(L779,Pos!B:B,Pos!K:K,-1,0)</f>
        <v>3.8888888888888888</v>
      </c>
      <c r="AC779" s="1" t="e">
        <f>_xlfn.XLOOKUP($L779,Pos!$A:$A,Pos!S:S,_xlfn.XLOOKUP($L779,#REF!,#REF!, ""), 0)</f>
        <v>#REF!</v>
      </c>
      <c r="AD779" s="1" t="e">
        <f>_xlfn.XLOOKUP($L779,Pos!$A:$A,Pos!T:T,_xlfn.XLOOKUP($L779,#REF!,#REF!, ""), 0)</f>
        <v>#REF!</v>
      </c>
      <c r="AE779" s="1" t="e">
        <f>_xlfn.XLOOKUP($L779,Pos!$A:$A,Pos!U:U,_xlfn.XLOOKUP($L779,#REF!,#REF!, ""), 0)</f>
        <v>#REF!</v>
      </c>
      <c r="AF779" s="1" t="e">
        <f>_xlfn.XLOOKUP($L779,Pos!$A:$A,Pos!V:V,_xlfn.XLOOKUP($L779,#REF!,#REF!, ""), 0)</f>
        <v>#REF!</v>
      </c>
      <c r="AG779" s="1" t="e">
        <f>_xlfn.XLOOKUP($L779,Pos!$A:$A,Pos!W:W,_xlfn.XLOOKUP($L779,#REF!,#REF!, ""), 0)</f>
        <v>#REF!</v>
      </c>
      <c r="AH779" s="1" t="e">
        <f>_xlfn.XLOOKUP($L779,Pos!$A:$A,Pos!X:X,_xlfn.XLOOKUP($L779,#REF!,#REF!, ""), 0)</f>
        <v>#REF!</v>
      </c>
      <c r="AI779" s="1" t="e">
        <f>_xlfn.XLOOKUP($L779,Pos!$A:$A,Pos!Y:Y,_xlfn.XLOOKUP($L779,#REF!,#REF!, ""), 0)</f>
        <v>#REF!</v>
      </c>
      <c r="AJ779" s="1" t="e">
        <f>_xlfn.XLOOKUP($L779,Pos!$A:$A,Pos!Z:Z,_xlfn.XLOOKUP($L779,#REF!,#REF!, ""), 0)</f>
        <v>#REF!</v>
      </c>
      <c r="AK779" s="1" t="e">
        <f>_xlfn.XLOOKUP($L779,Pos!$A:$A,Pos!AA:AA,_xlfn.XLOOKUP($L779,#REF!,#REF!, ""), 0)</f>
        <v>#REF!</v>
      </c>
      <c r="AL779" s="1" t="e">
        <f>_xlfn.XLOOKUP($L779,Pos!$A:$A,Pos!AB:AB,_xlfn.XLOOKUP($L779,#REF!,#REF!, ""), 0)</f>
        <v>#REF!</v>
      </c>
      <c r="AM779" s="1" t="e">
        <f>_xlfn.XLOOKUP($L779,Pos!$A:$A,Pos!AC:AC,_xlfn.XLOOKUP($L779,#REF!,#REF!, ""), 0)</f>
        <v>#REF!</v>
      </c>
      <c r="AN779" s="1" t="e">
        <f>_xlfn.XLOOKUP($L779,Pos!$A:$A,Pos!AD:AD,_xlfn.XLOOKUP($L779,#REF!,#REF!, ""), 0)</f>
        <v>#REF!</v>
      </c>
      <c r="AO779" s="1" t="e">
        <f>_xlfn.XLOOKUP($L779,Pos!$A:$A,Pos!AE:AE,_xlfn.XLOOKUP($L779,#REF!,#REF!, ""), 0)</f>
        <v>#REF!</v>
      </c>
      <c r="AP779" s="1" t="e">
        <f>_xlfn.XLOOKUP($L779,Pos!$A:$A,Pos!AF:AF,_xlfn.XLOOKUP($L779,#REF!,#REF!, ""), 0)</f>
        <v>#REF!</v>
      </c>
      <c r="AQ779" s="1" t="e">
        <f>_xlfn.XLOOKUP($L779,Pos!$A:$A,Pos!AG:AG,_xlfn.XLOOKUP($L779,#REF!,#REF!, ""), 0)</f>
        <v>#REF!</v>
      </c>
      <c r="AR779" s="1" t="e">
        <f>_xlfn.XLOOKUP($L779,Pos!$A:$A,Pos!AH:AH,_xlfn.XLOOKUP($L779,#REF!,#REF!, ""), 0)</f>
        <v>#REF!</v>
      </c>
      <c r="AS779" s="1" t="e">
        <f>_xlfn.XLOOKUP($L779,Pos!$A:$A,Pos!AI:AI,_xlfn.XLOOKUP($L779,#REF!,#REF!, ""), 0)</f>
        <v>#REF!</v>
      </c>
      <c r="AT779" s="1" t="e">
        <f>_xlfn.XLOOKUP($L779,Pos!$A:$A,Pos!AJ:AJ,_xlfn.XLOOKUP($L779,#REF!,#REF!, ""), 0)</f>
        <v>#REF!</v>
      </c>
      <c r="AU779" s="1" t="e">
        <f>_xlfn.XLOOKUP($L779,Pos!$A:$A,Pos!AK:AK,_xlfn.XLOOKUP($L779,#REF!,#REF!, ""), 0)</f>
        <v>#REF!</v>
      </c>
      <c r="AV779" s="1" t="e">
        <f>_xlfn.XLOOKUP($L779,Pos!$A:$A,Pos!AL:AL,_xlfn.XLOOKUP($L779,#REF!,#REF!, ""), 0)</f>
        <v>#REF!</v>
      </c>
      <c r="AW779" s="1" t="e">
        <f>_xlfn.XLOOKUP($L779,Pos!$A:$A,Pos!AM:AM,_xlfn.XLOOKUP($L779,#REF!,#REF!, ""), 0)</f>
        <v>#REF!</v>
      </c>
      <c r="AX779" s="1" t="e">
        <f>_xlfn.XLOOKUP($L779,Pos!$A:$A,Pos!AN:AN,_xlfn.XLOOKUP($L779,#REF!,#REF!, ""), 0)</f>
        <v>#REF!</v>
      </c>
      <c r="AY779" s="1" t="e">
        <f>_xlfn.XLOOKUP($L779,Pos!$A:$A,Pos!AO:AO,_xlfn.XLOOKUP($L779,#REF!,#REF!, ""), 0)</f>
        <v>#REF!</v>
      </c>
      <c r="AZ779" s="7" t="str">
        <f t="shared" si="221"/>
        <v>OUT</v>
      </c>
      <c r="BA779" s="1">
        <f>IF(OR(_xlfn.XLOOKUP(L779,Pos!B:B,Pos!L:L,FALSE)="ESG Reason",_xlfn.XLOOKUP(L779,Pos!B:B,Pos!L:L,FALSE)="Blacklisted"),1,0)</f>
        <v>0</v>
      </c>
      <c r="BC779" s="11">
        <v>1.2725784536927369E-10</v>
      </c>
      <c r="BD779" s="11">
        <f>_xlfn.XLOOKUP($L779,Pos!$B:$B,Pos!H:H,0, 0)</f>
        <v>0</v>
      </c>
      <c r="BE779" s="11">
        <f>_xlfn.XLOOKUP($L779,Pos!$B:$B,Pos!I:I,0, 0)</f>
        <v>2.3618019689208581E-4</v>
      </c>
      <c r="BF779" s="18">
        <f t="shared" si="222"/>
        <v>2.3618019689208581E-4</v>
      </c>
      <c r="BG779" s="1">
        <f t="shared" si="223"/>
        <v>2</v>
      </c>
      <c r="BH779" s="1">
        <f t="shared" si="224"/>
        <v>2</v>
      </c>
      <c r="BI779" s="18">
        <f t="shared" si="225"/>
        <v>1.2725784536927369E-10</v>
      </c>
      <c r="BJ779" s="3">
        <f t="shared" si="226"/>
        <v>0</v>
      </c>
      <c r="BK779" s="18">
        <f t="shared" si="227"/>
        <v>0</v>
      </c>
    </row>
    <row r="780" spans="3:63" x14ac:dyDescent="0.25">
      <c r="C780" s="3"/>
      <c r="D780" s="3"/>
      <c r="E780" s="3"/>
      <c r="F780" s="3"/>
      <c r="G780" s="51" t="s">
        <v>744</v>
      </c>
      <c r="H780" s="8" t="str">
        <f t="shared" si="217"/>
        <v>0%West Europe</v>
      </c>
      <c r="I780" s="11" cm="1">
        <f t="array" ref="I780">IF(
   AZ780 = "OUT", 0,IF(
   BD780 &gt;= LARGE(IF(ISNUMBER(BD:BD), BD:BD), 3),
   BE780 - 0.001,
   IF(BE780 &gt;=VLOOKUP(P780,mapping!$A:$B,2,FALSE), BE780,VLOOKUP(P780,mapping!$A$2:$B$8,2,FALSE))
))</f>
        <v>0</v>
      </c>
      <c r="J780" s="11" cm="1">
        <f t="array" ref="J780">IF(
    AZ780="OUT",0,IF(IF(
                      BD780&gt;=LARGE(IF(ISNUMBER(BD:BD),BD:BD),3),
                      BE780+0.001,
                      VLOOKUP(H780,mapping!$D:$E,2,FALSE)
                      )&gt;I780,
                   IF(
                      BD780&gt;=LARGE(IF(ISNUMBER(BD:BD),BD:BD),3),
                      BE780+0.001,
                      VLOOKUP(H780,mapping!$D:$E,2,FALSE)
                      ),
                   I780+0.002))</f>
        <v>0</v>
      </c>
      <c r="K780" s="8">
        <f t="shared" si="218"/>
        <v>2.343097125982554E-4</v>
      </c>
      <c r="L780" s="1" t="str">
        <f>Pos!B357</f>
        <v>GB0005603997</v>
      </c>
      <c r="M780" s="1" t="str">
        <f>_xlfn.XLOOKUP($L780,Pos!B:B,Pos!D:D,, 0)</f>
        <v>Legal &amp; General Group Plc</v>
      </c>
      <c r="N780" s="1" t="str">
        <f>_xlfn.XLOOKUP($L780,Pos!B:B,Pos!E:E,, 0)</f>
        <v>Insurance</v>
      </c>
      <c r="O780" s="1" t="str">
        <f t="shared" si="219"/>
        <v>Insurance_West Europe</v>
      </c>
      <c r="P780" s="1" t="str">
        <f>_xlfn.XLOOKUP($L780,Pos!B:B,Pos!F:F,, 0)</f>
        <v>West Europe</v>
      </c>
      <c r="Q780" s="1">
        <v>0</v>
      </c>
      <c r="R780" s="9">
        <f>_xlfn.XLOOKUP($L780,Pos!$B:$B,Pos!N:N,0, 0)</f>
        <v>7.3</v>
      </c>
      <c r="S780" s="9">
        <f>_xlfn.XLOOKUP($L780,Pos!$B:$B,Pos!O:O,0, 0)</f>
        <v>2.3287499999999999</v>
      </c>
      <c r="T780" s="9">
        <f>_xlfn.XLOOKUP($L780,Pos!$B:$B,Pos!P:P,0, 0)</f>
        <v>0.75</v>
      </c>
      <c r="U780" s="9">
        <f>_xlfn.XLOOKUP($L780,Pos!$B:$B,Pos!Q:Q,0, 0)</f>
        <v>0.3</v>
      </c>
      <c r="V780" s="9">
        <f>_xlfn.XLOOKUP($L780,Pos!$B:$B,Pos!R:R,0, 0)</f>
        <v>7.9</v>
      </c>
      <c r="W780" s="9">
        <f>_xlfn.XLOOKUP($L780,Pos!$B:$B,Pos!S:S,0, 0)</f>
        <v>3.8125</v>
      </c>
      <c r="X780" s="9" t="str">
        <f>_xlfn.XLOOKUP($L780,Pos!$B:$B,Pos!J:J,0, 0)</f>
        <v>Hold</v>
      </c>
      <c r="Y780" s="1">
        <v>0</v>
      </c>
      <c r="Z780" s="1">
        <v>0</v>
      </c>
      <c r="AA780" s="1">
        <f t="shared" si="220"/>
        <v>0</v>
      </c>
      <c r="AB780" s="9">
        <f>_xlfn.XLOOKUP(L780,Pos!B:B,Pos!K:K,-1,0)</f>
        <v>0.4</v>
      </c>
      <c r="AC780" s="1" t="e">
        <f>_xlfn.XLOOKUP($L780,Pos!$A:$A,Pos!S:S,_xlfn.XLOOKUP($L780,#REF!,#REF!, ""), 0)</f>
        <v>#REF!</v>
      </c>
      <c r="AD780" s="1" t="e">
        <f>_xlfn.XLOOKUP($L780,Pos!$A:$A,Pos!T:T,_xlfn.XLOOKUP($L780,#REF!,#REF!, ""), 0)</f>
        <v>#REF!</v>
      </c>
      <c r="AE780" s="1" t="e">
        <f>_xlfn.XLOOKUP($L780,Pos!$A:$A,Pos!U:U,_xlfn.XLOOKUP($L780,#REF!,#REF!, ""), 0)</f>
        <v>#REF!</v>
      </c>
      <c r="AF780" s="1" t="e">
        <f>_xlfn.XLOOKUP($L780,Pos!$A:$A,Pos!V:V,_xlfn.XLOOKUP($L780,#REF!,#REF!, ""), 0)</f>
        <v>#REF!</v>
      </c>
      <c r="AG780" s="1" t="e">
        <f>_xlfn.XLOOKUP($L780,Pos!$A:$A,Pos!W:W,_xlfn.XLOOKUP($L780,#REF!,#REF!, ""), 0)</f>
        <v>#REF!</v>
      </c>
      <c r="AH780" s="1" t="e">
        <f>_xlfn.XLOOKUP($L780,Pos!$A:$A,Pos!X:X,_xlfn.XLOOKUP($L780,#REF!,#REF!, ""), 0)</f>
        <v>#REF!</v>
      </c>
      <c r="AI780" s="1" t="e">
        <f>_xlfn.XLOOKUP($L780,Pos!$A:$A,Pos!Y:Y,_xlfn.XLOOKUP($L780,#REF!,#REF!, ""), 0)</f>
        <v>#REF!</v>
      </c>
      <c r="AJ780" s="1" t="e">
        <f>_xlfn.XLOOKUP($L780,Pos!$A:$A,Pos!Z:Z,_xlfn.XLOOKUP($L780,#REF!,#REF!, ""), 0)</f>
        <v>#REF!</v>
      </c>
      <c r="AK780" s="1" t="e">
        <f>_xlfn.XLOOKUP($L780,Pos!$A:$A,Pos!AA:AA,_xlfn.XLOOKUP($L780,#REF!,#REF!, ""), 0)</f>
        <v>#REF!</v>
      </c>
      <c r="AL780" s="1" t="e">
        <f>_xlfn.XLOOKUP($L780,Pos!$A:$A,Pos!AB:AB,_xlfn.XLOOKUP($L780,#REF!,#REF!, ""), 0)</f>
        <v>#REF!</v>
      </c>
      <c r="AM780" s="1" t="e">
        <f>_xlfn.XLOOKUP($L780,Pos!$A:$A,Pos!AC:AC,_xlfn.XLOOKUP($L780,#REF!,#REF!, ""), 0)</f>
        <v>#REF!</v>
      </c>
      <c r="AN780" s="1" t="e">
        <f>_xlfn.XLOOKUP($L780,Pos!$A:$A,Pos!AD:AD,_xlfn.XLOOKUP($L780,#REF!,#REF!, ""), 0)</f>
        <v>#REF!</v>
      </c>
      <c r="AO780" s="1" t="e">
        <f>_xlfn.XLOOKUP($L780,Pos!$A:$A,Pos!AE:AE,_xlfn.XLOOKUP($L780,#REF!,#REF!, ""), 0)</f>
        <v>#REF!</v>
      </c>
      <c r="AP780" s="1" t="e">
        <f>_xlfn.XLOOKUP($L780,Pos!$A:$A,Pos!AF:AF,_xlfn.XLOOKUP($L780,#REF!,#REF!, ""), 0)</f>
        <v>#REF!</v>
      </c>
      <c r="AQ780" s="1" t="e">
        <f>_xlfn.XLOOKUP($L780,Pos!$A:$A,Pos!AG:AG,_xlfn.XLOOKUP($L780,#REF!,#REF!, ""), 0)</f>
        <v>#REF!</v>
      </c>
      <c r="AR780" s="1" t="e">
        <f>_xlfn.XLOOKUP($L780,Pos!$A:$A,Pos!AH:AH,_xlfn.XLOOKUP($L780,#REF!,#REF!, ""), 0)</f>
        <v>#REF!</v>
      </c>
      <c r="AS780" s="1" t="e">
        <f>_xlfn.XLOOKUP($L780,Pos!$A:$A,Pos!AI:AI,_xlfn.XLOOKUP($L780,#REF!,#REF!, ""), 0)</f>
        <v>#REF!</v>
      </c>
      <c r="AT780" s="1" t="e">
        <f>_xlfn.XLOOKUP($L780,Pos!$A:$A,Pos!AJ:AJ,_xlfn.XLOOKUP($L780,#REF!,#REF!, ""), 0)</f>
        <v>#REF!</v>
      </c>
      <c r="AU780" s="1" t="e">
        <f>_xlfn.XLOOKUP($L780,Pos!$A:$A,Pos!AK:AK,_xlfn.XLOOKUP($L780,#REF!,#REF!, ""), 0)</f>
        <v>#REF!</v>
      </c>
      <c r="AV780" s="1" t="e">
        <f>_xlfn.XLOOKUP($L780,Pos!$A:$A,Pos!AL:AL,_xlfn.XLOOKUP($L780,#REF!,#REF!, ""), 0)</f>
        <v>#REF!</v>
      </c>
      <c r="AW780" s="1" t="e">
        <f>_xlfn.XLOOKUP($L780,Pos!$A:$A,Pos!AM:AM,_xlfn.XLOOKUP($L780,#REF!,#REF!, ""), 0)</f>
        <v>#REF!</v>
      </c>
      <c r="AX780" s="1" t="e">
        <f>_xlfn.XLOOKUP($L780,Pos!$A:$A,Pos!AN:AN,_xlfn.XLOOKUP($L780,#REF!,#REF!, ""), 0)</f>
        <v>#REF!</v>
      </c>
      <c r="AY780" s="1" t="e">
        <f>_xlfn.XLOOKUP($L780,Pos!$A:$A,Pos!AO:AO,_xlfn.XLOOKUP($L780,#REF!,#REF!, ""), 0)</f>
        <v>#REF!</v>
      </c>
      <c r="AZ780" s="7" t="str">
        <f t="shared" si="221"/>
        <v>OUT</v>
      </c>
      <c r="BA780" s="1">
        <f>IF(OR(_xlfn.XLOOKUP(L780,Pos!B:B,Pos!L:L,FALSE)="ESG Reason",_xlfn.XLOOKUP(L780,Pos!B:B,Pos!L:L,FALSE)="Blacklisted"),1,0)</f>
        <v>0</v>
      </c>
      <c r="BC780" s="11">
        <v>9.0026660941768388E-11</v>
      </c>
      <c r="BD780" s="11">
        <f>_xlfn.XLOOKUP($L780,Pos!$B:$B,Pos!H:H,0, 0)</f>
        <v>0</v>
      </c>
      <c r="BE780" s="11">
        <f>_xlfn.XLOOKUP($L780,Pos!$B:$B,Pos!I:I,0, 0)</f>
        <v>2.343097125982554E-4</v>
      </c>
      <c r="BF780" s="18">
        <f t="shared" si="222"/>
        <v>2.343097125982554E-4</v>
      </c>
      <c r="BG780" s="1">
        <f t="shared" si="223"/>
        <v>2</v>
      </c>
      <c r="BH780" s="1">
        <f t="shared" si="224"/>
        <v>11</v>
      </c>
      <c r="BI780" s="18">
        <f t="shared" si="225"/>
        <v>9.0026660941768388E-11</v>
      </c>
      <c r="BJ780" s="3">
        <f t="shared" si="226"/>
        <v>0</v>
      </c>
      <c r="BK780" s="18">
        <f t="shared" si="227"/>
        <v>0</v>
      </c>
    </row>
    <row r="781" spans="3:63" x14ac:dyDescent="0.25">
      <c r="C781" s="3"/>
      <c r="D781" s="3"/>
      <c r="E781" s="3"/>
      <c r="F781" s="3"/>
      <c r="G781" s="51" t="s">
        <v>739</v>
      </c>
      <c r="H781" s="8" t="str">
        <f t="shared" si="217"/>
        <v>0%Others</v>
      </c>
      <c r="I781" s="11" cm="1">
        <f t="array" ref="I781">IF(
   AZ781 = "OUT", 0,IF(
   BD781 &gt;= LARGE(IF(ISNUMBER(BD:BD), BD:BD), 3),
   BE781 - 0.001,
   IF(BE781 &gt;=VLOOKUP(P781,mapping!$A:$B,2,FALSE), BE781,VLOOKUP(P781,mapping!$A$2:$B$8,2,FALSE))
))</f>
        <v>0</v>
      </c>
      <c r="J781" s="11" cm="1">
        <f t="array" ref="J781">IF(
    AZ781="OUT",0,IF(IF(
                      BD781&gt;=LARGE(IF(ISNUMBER(BD:BD),BD:BD),3),
                      BE781+0.001,
                      VLOOKUP(H781,mapping!$D:$E,2,FALSE)
                      )&gt;I781,
                   IF(
                      BD781&gt;=LARGE(IF(ISNUMBER(BD:BD),BD:BD),3),
                      BE781+0.001,
                      VLOOKUP(H781,mapping!$D:$E,2,FALSE)
                      ),
                   I781+0.002))</f>
        <v>0</v>
      </c>
      <c r="K781" s="8">
        <f t="shared" si="218"/>
        <v>2.3345508270354999E-4</v>
      </c>
      <c r="L781" s="1" t="str">
        <f>Pos!B559</f>
        <v>JP3386450005</v>
      </c>
      <c r="M781" s="1" t="str">
        <f>_xlfn.XLOOKUP($L781,Pos!B:B,Pos!D:D,, 0)</f>
        <v>ENEOS Holdings, Inc.</v>
      </c>
      <c r="N781" s="1" t="str">
        <f>_xlfn.XLOOKUP($L781,Pos!B:B,Pos!E:E,, 0)</f>
        <v>Energy</v>
      </c>
      <c r="O781" s="1" t="str">
        <f t="shared" si="219"/>
        <v>Energy_Others</v>
      </c>
      <c r="P781" s="1" t="str">
        <f>_xlfn.XLOOKUP($L781,Pos!B:B,Pos!F:F,, 0)</f>
        <v>Others</v>
      </c>
      <c r="Q781" s="1">
        <v>0</v>
      </c>
      <c r="R781" s="9">
        <f>_xlfn.XLOOKUP($L781,Pos!$B:$B,Pos!N:N,0, 0)</f>
        <v>4.43</v>
      </c>
      <c r="S781" s="9">
        <f>_xlfn.XLOOKUP($L781,Pos!$B:$B,Pos!O:O,0, 0)</f>
        <v>5.8573329999999997</v>
      </c>
      <c r="T781" s="9">
        <f>_xlfn.XLOOKUP($L781,Pos!$B:$B,Pos!P:P,0, 0)</f>
        <v>3.4</v>
      </c>
      <c r="U781" s="9">
        <f>_xlfn.XLOOKUP($L781,Pos!$B:$B,Pos!Q:Q,0, 0)</f>
        <v>7.6</v>
      </c>
      <c r="V781" s="9">
        <f>_xlfn.XLOOKUP($L781,Pos!$B:$B,Pos!R:R,0, 0)</f>
        <v>7.2</v>
      </c>
      <c r="W781" s="9">
        <f>_xlfn.XLOOKUP($L781,Pos!$B:$B,Pos!S:S,0, 0)</f>
        <v>3.1666669999999999</v>
      </c>
      <c r="X781" s="9" t="str">
        <f>_xlfn.XLOOKUP($L781,Pos!$B:$B,Pos!J:J,0, 0)</f>
        <v>Outperform</v>
      </c>
      <c r="Y781" s="1">
        <v>0</v>
      </c>
      <c r="Z781" s="1">
        <v>0</v>
      </c>
      <c r="AA781" s="1">
        <f t="shared" si="220"/>
        <v>0</v>
      </c>
      <c r="AB781" s="9">
        <f>_xlfn.XLOOKUP(L781,Pos!B:B,Pos!K:K,-1,0)</f>
        <v>2.8571428571428572</v>
      </c>
      <c r="AC781" s="1" t="e">
        <f>_xlfn.XLOOKUP($L781,Pos!$A:$A,Pos!S:S,_xlfn.XLOOKUP($L781,#REF!,#REF!, ""), 0)</f>
        <v>#REF!</v>
      </c>
      <c r="AD781" s="1" t="e">
        <f>_xlfn.XLOOKUP($L781,Pos!$A:$A,Pos!T:T,_xlfn.XLOOKUP($L781,#REF!,#REF!, ""), 0)</f>
        <v>#REF!</v>
      </c>
      <c r="AE781" s="1" t="e">
        <f>_xlfn.XLOOKUP($L781,Pos!$A:$A,Pos!U:U,_xlfn.XLOOKUP($L781,#REF!,#REF!, ""), 0)</f>
        <v>#REF!</v>
      </c>
      <c r="AF781" s="1" t="e">
        <f>_xlfn.XLOOKUP($L781,Pos!$A:$A,Pos!V:V,_xlfn.XLOOKUP($L781,#REF!,#REF!, ""), 0)</f>
        <v>#REF!</v>
      </c>
      <c r="AG781" s="1" t="e">
        <f>_xlfn.XLOOKUP($L781,Pos!$A:$A,Pos!W:W,_xlfn.XLOOKUP($L781,#REF!,#REF!, ""), 0)</f>
        <v>#REF!</v>
      </c>
      <c r="AH781" s="1" t="e">
        <f>_xlfn.XLOOKUP($L781,Pos!$A:$A,Pos!X:X,_xlfn.XLOOKUP($L781,#REF!,#REF!, ""), 0)</f>
        <v>#REF!</v>
      </c>
      <c r="AI781" s="1" t="e">
        <f>_xlfn.XLOOKUP($L781,Pos!$A:$A,Pos!Y:Y,_xlfn.XLOOKUP($L781,#REF!,#REF!, ""), 0)</f>
        <v>#REF!</v>
      </c>
      <c r="AJ781" s="1" t="e">
        <f>_xlfn.XLOOKUP($L781,Pos!$A:$A,Pos!Z:Z,_xlfn.XLOOKUP($L781,#REF!,#REF!, ""), 0)</f>
        <v>#REF!</v>
      </c>
      <c r="AK781" s="1" t="e">
        <f>_xlfn.XLOOKUP($L781,Pos!$A:$A,Pos!AA:AA,_xlfn.XLOOKUP($L781,#REF!,#REF!, ""), 0)</f>
        <v>#REF!</v>
      </c>
      <c r="AL781" s="1" t="e">
        <f>_xlfn.XLOOKUP($L781,Pos!$A:$A,Pos!AB:AB,_xlfn.XLOOKUP($L781,#REF!,#REF!, ""), 0)</f>
        <v>#REF!</v>
      </c>
      <c r="AM781" s="1" t="e">
        <f>_xlfn.XLOOKUP($L781,Pos!$A:$A,Pos!AC:AC,_xlfn.XLOOKUP($L781,#REF!,#REF!, ""), 0)</f>
        <v>#REF!</v>
      </c>
      <c r="AN781" s="1" t="e">
        <f>_xlfn.XLOOKUP($L781,Pos!$A:$A,Pos!AD:AD,_xlfn.XLOOKUP($L781,#REF!,#REF!, ""), 0)</f>
        <v>#REF!</v>
      </c>
      <c r="AO781" s="1" t="e">
        <f>_xlfn.XLOOKUP($L781,Pos!$A:$A,Pos!AE:AE,_xlfn.XLOOKUP($L781,#REF!,#REF!, ""), 0)</f>
        <v>#REF!</v>
      </c>
      <c r="AP781" s="1" t="e">
        <f>_xlfn.XLOOKUP($L781,Pos!$A:$A,Pos!AF:AF,_xlfn.XLOOKUP($L781,#REF!,#REF!, ""), 0)</f>
        <v>#REF!</v>
      </c>
      <c r="AQ781" s="1" t="e">
        <f>_xlfn.XLOOKUP($L781,Pos!$A:$A,Pos!AG:AG,_xlfn.XLOOKUP($L781,#REF!,#REF!, ""), 0)</f>
        <v>#REF!</v>
      </c>
      <c r="AR781" s="1" t="e">
        <f>_xlfn.XLOOKUP($L781,Pos!$A:$A,Pos!AH:AH,_xlfn.XLOOKUP($L781,#REF!,#REF!, ""), 0)</f>
        <v>#REF!</v>
      </c>
      <c r="AS781" s="1" t="e">
        <f>_xlfn.XLOOKUP($L781,Pos!$A:$A,Pos!AI:AI,_xlfn.XLOOKUP($L781,#REF!,#REF!, ""), 0)</f>
        <v>#REF!</v>
      </c>
      <c r="AT781" s="1" t="e">
        <f>_xlfn.XLOOKUP($L781,Pos!$A:$A,Pos!AJ:AJ,_xlfn.XLOOKUP($L781,#REF!,#REF!, ""), 0)</f>
        <v>#REF!</v>
      </c>
      <c r="AU781" s="1" t="e">
        <f>_xlfn.XLOOKUP($L781,Pos!$A:$A,Pos!AK:AK,_xlfn.XLOOKUP($L781,#REF!,#REF!, ""), 0)</f>
        <v>#REF!</v>
      </c>
      <c r="AV781" s="1" t="e">
        <f>_xlfn.XLOOKUP($L781,Pos!$A:$A,Pos!AL:AL,_xlfn.XLOOKUP($L781,#REF!,#REF!, ""), 0)</f>
        <v>#REF!</v>
      </c>
      <c r="AW781" s="1" t="e">
        <f>_xlfn.XLOOKUP($L781,Pos!$A:$A,Pos!AM:AM,_xlfn.XLOOKUP($L781,#REF!,#REF!, ""), 0)</f>
        <v>#REF!</v>
      </c>
      <c r="AX781" s="1" t="e">
        <f>_xlfn.XLOOKUP($L781,Pos!$A:$A,Pos!AN:AN,_xlfn.XLOOKUP($L781,#REF!,#REF!, ""), 0)</f>
        <v>#REF!</v>
      </c>
      <c r="AY781" s="1" t="e">
        <f>_xlfn.XLOOKUP($L781,Pos!$A:$A,Pos!AO:AO,_xlfn.XLOOKUP($L781,#REF!,#REF!, ""), 0)</f>
        <v>#REF!</v>
      </c>
      <c r="AZ781" s="7" t="str">
        <f t="shared" si="221"/>
        <v>OUT</v>
      </c>
      <c r="BA781" s="1">
        <f>IF(OR(_xlfn.XLOOKUP(L781,Pos!B:B,Pos!L:L,FALSE)="ESG Reason",_xlfn.XLOOKUP(L781,Pos!B:B,Pos!L:L,FALSE)="Blacklisted"),1,0)</f>
        <v>1</v>
      </c>
      <c r="BC781" s="11">
        <v>8.9666438808620707E-11</v>
      </c>
      <c r="BD781" s="11">
        <f>_xlfn.XLOOKUP($L781,Pos!$B:$B,Pos!H:H,0, 0)</f>
        <v>0</v>
      </c>
      <c r="BE781" s="11">
        <f>_xlfn.XLOOKUP($L781,Pos!$B:$B,Pos!I:I,0, 0)</f>
        <v>2.3345508270354999E-4</v>
      </c>
      <c r="BF781" s="18">
        <f t="shared" si="222"/>
        <v>2.3345508270354999E-4</v>
      </c>
      <c r="BG781" s="1">
        <f t="shared" si="223"/>
        <v>3</v>
      </c>
      <c r="BH781" s="1">
        <f t="shared" si="224"/>
        <v>44</v>
      </c>
      <c r="BI781" s="18">
        <f t="shared" si="225"/>
        <v>8.9666438808620707E-11</v>
      </c>
      <c r="BJ781" s="3">
        <f t="shared" si="226"/>
        <v>0</v>
      </c>
      <c r="BK781" s="18">
        <f t="shared" si="227"/>
        <v>0</v>
      </c>
    </row>
    <row r="782" spans="3:63" x14ac:dyDescent="0.25">
      <c r="C782" s="3"/>
      <c r="D782" s="3"/>
      <c r="E782" s="3"/>
      <c r="F782" s="3"/>
      <c r="G782" s="51" t="s">
        <v>750</v>
      </c>
      <c r="H782" s="8" t="str">
        <f t="shared" si="217"/>
        <v>0%North America</v>
      </c>
      <c r="I782" s="11" cm="1">
        <f t="array" ref="I782">IF(
   AZ782 = "OUT", 0,IF(
   BD782 &gt;= LARGE(IF(ISNUMBER(BD:BD), BD:BD), 3),
   BE782 - 0.001,
   IF(BE782 &gt;=VLOOKUP(P782,mapping!$A:$B,2,FALSE), BE782,VLOOKUP(P782,mapping!$A$2:$B$8,2,FALSE))
))</f>
        <v>0</v>
      </c>
      <c r="J782" s="11" cm="1">
        <f t="array" ref="J782">IF(
    AZ782="OUT",0,IF(IF(
                      BD782&gt;=LARGE(IF(ISNUMBER(BD:BD),BD:BD),3),
                      BE782+0.001,
                      VLOOKUP(H782,mapping!$D:$E,2,FALSE)
                      )&gt;I782,
                   IF(
                      BD782&gt;=LARGE(IF(ISNUMBER(BD:BD),BD:BD),3),
                      BE782+0.001,
                      VLOOKUP(H782,mapping!$D:$E,2,FALSE)
                      ),
                   I782+0.002))</f>
        <v>0</v>
      </c>
      <c r="K782" s="8">
        <f t="shared" si="218"/>
        <v>2.332757554477036E-4</v>
      </c>
      <c r="L782" s="1" t="str">
        <f>Pos!B1095</f>
        <v>US5404241086</v>
      </c>
      <c r="M782" s="1" t="str">
        <f>_xlfn.XLOOKUP($L782,Pos!B:B,Pos!D:D,, 0)</f>
        <v>Loews Corporation</v>
      </c>
      <c r="N782" s="1" t="str">
        <f>_xlfn.XLOOKUP($L782,Pos!B:B,Pos!E:E,, 0)</f>
        <v>Insurance</v>
      </c>
      <c r="O782" s="1" t="str">
        <f t="shared" si="219"/>
        <v>Insurance_North America</v>
      </c>
      <c r="P782" s="1" t="str">
        <f>_xlfn.XLOOKUP($L782,Pos!B:B,Pos!F:F,, 0)</f>
        <v>North America</v>
      </c>
      <c r="Q782" s="1">
        <v>0</v>
      </c>
      <c r="R782" s="9">
        <f>_xlfn.XLOOKUP($L782,Pos!$B:$B,Pos!N:N,0, 0)</f>
        <v>0</v>
      </c>
      <c r="S782" s="9">
        <f>_xlfn.XLOOKUP($L782,Pos!$B:$B,Pos!O:O,0, 0)</f>
        <v>7.0324999999999998</v>
      </c>
      <c r="T782" s="9">
        <f>_xlfn.XLOOKUP($L782,Pos!$B:$B,Pos!P:P,0, 0)</f>
        <v>1.25</v>
      </c>
      <c r="U782" s="9">
        <f>_xlfn.XLOOKUP($L782,Pos!$B:$B,Pos!Q:Q,0, 0)</f>
        <v>9.6999999999999993</v>
      </c>
      <c r="V782" s="9">
        <f>_xlfn.XLOOKUP($L782,Pos!$B:$B,Pos!R:R,0, 0)</f>
        <v>9.6666670000000003</v>
      </c>
      <c r="W782" s="9">
        <f>_xlfn.XLOOKUP($L782,Pos!$B:$B,Pos!S:S,0, 0)</f>
        <v>5.085</v>
      </c>
      <c r="X782" s="9" t="str">
        <f>_xlfn.XLOOKUP($L782,Pos!$B:$B,Pos!J:J,0, 0)</f>
        <v>0</v>
      </c>
      <c r="Y782" s="1">
        <v>0</v>
      </c>
      <c r="Z782" s="1">
        <v>0</v>
      </c>
      <c r="AA782" s="1">
        <f t="shared" si="220"/>
        <v>0</v>
      </c>
      <c r="AB782" s="9">
        <f>_xlfn.XLOOKUP(L782,Pos!B:B,Pos!K:K,-1,0)</f>
        <v>3.043478260869565</v>
      </c>
      <c r="AC782" s="1" t="e">
        <f>_xlfn.XLOOKUP($L782,Pos!$A:$A,Pos!S:S,_xlfn.XLOOKUP($L782,#REF!,#REF!, ""), 0)</f>
        <v>#REF!</v>
      </c>
      <c r="AD782" s="1" t="e">
        <f>_xlfn.XLOOKUP($L782,Pos!$A:$A,Pos!T:T,_xlfn.XLOOKUP($L782,#REF!,#REF!, ""), 0)</f>
        <v>#REF!</v>
      </c>
      <c r="AE782" s="1" t="e">
        <f>_xlfn.XLOOKUP($L782,Pos!$A:$A,Pos!U:U,_xlfn.XLOOKUP($L782,#REF!,#REF!, ""), 0)</f>
        <v>#REF!</v>
      </c>
      <c r="AF782" s="1" t="e">
        <f>_xlfn.XLOOKUP($L782,Pos!$A:$A,Pos!V:V,_xlfn.XLOOKUP($L782,#REF!,#REF!, ""), 0)</f>
        <v>#REF!</v>
      </c>
      <c r="AG782" s="1" t="e">
        <f>_xlfn.XLOOKUP($L782,Pos!$A:$A,Pos!W:W,_xlfn.XLOOKUP($L782,#REF!,#REF!, ""), 0)</f>
        <v>#REF!</v>
      </c>
      <c r="AH782" s="1" t="e">
        <f>_xlfn.XLOOKUP($L782,Pos!$A:$A,Pos!X:X,_xlfn.XLOOKUP($L782,#REF!,#REF!, ""), 0)</f>
        <v>#REF!</v>
      </c>
      <c r="AI782" s="1" t="e">
        <f>_xlfn.XLOOKUP($L782,Pos!$A:$A,Pos!Y:Y,_xlfn.XLOOKUP($L782,#REF!,#REF!, ""), 0)</f>
        <v>#REF!</v>
      </c>
      <c r="AJ782" s="1" t="e">
        <f>_xlfn.XLOOKUP($L782,Pos!$A:$A,Pos!Z:Z,_xlfn.XLOOKUP($L782,#REF!,#REF!, ""), 0)</f>
        <v>#REF!</v>
      </c>
      <c r="AK782" s="1" t="e">
        <f>_xlfn.XLOOKUP($L782,Pos!$A:$A,Pos!AA:AA,_xlfn.XLOOKUP($L782,#REF!,#REF!, ""), 0)</f>
        <v>#REF!</v>
      </c>
      <c r="AL782" s="1" t="e">
        <f>_xlfn.XLOOKUP($L782,Pos!$A:$A,Pos!AB:AB,_xlfn.XLOOKUP($L782,#REF!,#REF!, ""), 0)</f>
        <v>#REF!</v>
      </c>
      <c r="AM782" s="1" t="e">
        <f>_xlfn.XLOOKUP($L782,Pos!$A:$A,Pos!AC:AC,_xlfn.XLOOKUP($L782,#REF!,#REF!, ""), 0)</f>
        <v>#REF!</v>
      </c>
      <c r="AN782" s="1" t="e">
        <f>_xlfn.XLOOKUP($L782,Pos!$A:$A,Pos!AD:AD,_xlfn.XLOOKUP($L782,#REF!,#REF!, ""), 0)</f>
        <v>#REF!</v>
      </c>
      <c r="AO782" s="1" t="e">
        <f>_xlfn.XLOOKUP($L782,Pos!$A:$A,Pos!AE:AE,_xlfn.XLOOKUP($L782,#REF!,#REF!, ""), 0)</f>
        <v>#REF!</v>
      </c>
      <c r="AP782" s="1" t="e">
        <f>_xlfn.XLOOKUP($L782,Pos!$A:$A,Pos!AF:AF,_xlfn.XLOOKUP($L782,#REF!,#REF!, ""), 0)</f>
        <v>#REF!</v>
      </c>
      <c r="AQ782" s="1" t="e">
        <f>_xlfn.XLOOKUP($L782,Pos!$A:$A,Pos!AG:AG,_xlfn.XLOOKUP($L782,#REF!,#REF!, ""), 0)</f>
        <v>#REF!</v>
      </c>
      <c r="AR782" s="1" t="e">
        <f>_xlfn.XLOOKUP($L782,Pos!$A:$A,Pos!AH:AH,_xlfn.XLOOKUP($L782,#REF!,#REF!, ""), 0)</f>
        <v>#REF!</v>
      </c>
      <c r="AS782" s="1" t="e">
        <f>_xlfn.XLOOKUP($L782,Pos!$A:$A,Pos!AI:AI,_xlfn.XLOOKUP($L782,#REF!,#REF!, ""), 0)</f>
        <v>#REF!</v>
      </c>
      <c r="AT782" s="1" t="e">
        <f>_xlfn.XLOOKUP($L782,Pos!$A:$A,Pos!AJ:AJ,_xlfn.XLOOKUP($L782,#REF!,#REF!, ""), 0)</f>
        <v>#REF!</v>
      </c>
      <c r="AU782" s="1" t="e">
        <f>_xlfn.XLOOKUP($L782,Pos!$A:$A,Pos!AK:AK,_xlfn.XLOOKUP($L782,#REF!,#REF!, ""), 0)</f>
        <v>#REF!</v>
      </c>
      <c r="AV782" s="1" t="e">
        <f>_xlfn.XLOOKUP($L782,Pos!$A:$A,Pos!AL:AL,_xlfn.XLOOKUP($L782,#REF!,#REF!, ""), 0)</f>
        <v>#REF!</v>
      </c>
      <c r="AW782" s="1" t="e">
        <f>_xlfn.XLOOKUP($L782,Pos!$A:$A,Pos!AM:AM,_xlfn.XLOOKUP($L782,#REF!,#REF!, ""), 0)</f>
        <v>#REF!</v>
      </c>
      <c r="AX782" s="1" t="e">
        <f>_xlfn.XLOOKUP($L782,Pos!$A:$A,Pos!AN:AN,_xlfn.XLOOKUP($L782,#REF!,#REF!, ""), 0)</f>
        <v>#REF!</v>
      </c>
      <c r="AY782" s="1" t="e">
        <f>_xlfn.XLOOKUP($L782,Pos!$A:$A,Pos!AO:AO,_xlfn.XLOOKUP($L782,#REF!,#REF!, ""), 0)</f>
        <v>#REF!</v>
      </c>
      <c r="AZ782" s="7" t="str">
        <f t="shared" si="221"/>
        <v>OUT</v>
      </c>
      <c r="BA782" s="1">
        <f>IF(OR(_xlfn.XLOOKUP(L782,Pos!B:B,Pos!L:L,FALSE)="ESG Reason",_xlfn.XLOOKUP(L782,Pos!B:B,Pos!L:L,FALSE)="Blacklisted"),1,0)</f>
        <v>1</v>
      </c>
      <c r="BC782" s="11">
        <v>9.1408940145658964E-11</v>
      </c>
      <c r="BD782" s="11">
        <f>_xlfn.XLOOKUP($L782,Pos!$B:$B,Pos!H:H,0, 0)</f>
        <v>0</v>
      </c>
      <c r="BE782" s="11">
        <f>_xlfn.XLOOKUP($L782,Pos!$B:$B,Pos!I:I,0, 0)</f>
        <v>2.332757554477036E-4</v>
      </c>
      <c r="BF782" s="18">
        <f t="shared" si="222"/>
        <v>2.332757554477036E-4</v>
      </c>
      <c r="BG782" s="1">
        <f t="shared" si="223"/>
        <v>1</v>
      </c>
      <c r="BH782" s="1">
        <f t="shared" si="224"/>
        <v>30</v>
      </c>
      <c r="BI782" s="18">
        <f t="shared" si="225"/>
        <v>9.1408940145658964E-11</v>
      </c>
      <c r="BJ782" s="3">
        <f t="shared" si="226"/>
        <v>0</v>
      </c>
      <c r="BK782" s="18">
        <f t="shared" si="227"/>
        <v>0</v>
      </c>
    </row>
    <row r="783" spans="3:63" x14ac:dyDescent="0.25">
      <c r="C783" s="3"/>
      <c r="D783" s="3"/>
      <c r="E783" s="3"/>
      <c r="F783" s="3"/>
      <c r="G783" s="51" t="s">
        <v>712</v>
      </c>
      <c r="H783" s="8" t="str">
        <f t="shared" si="217"/>
        <v>0%North America</v>
      </c>
      <c r="I783" s="11" cm="1">
        <f t="array" ref="I783">IF(
   AZ783 = "OUT", 0,IF(
   BD783 &gt;= LARGE(IF(ISNUMBER(BD:BD), BD:BD), 3),
   BE783 - 0.001,
   IF(BE783 &gt;=VLOOKUP(P783,mapping!$A:$B,2,FALSE), BE783,VLOOKUP(P783,mapping!$A$2:$B$8,2,FALSE))
))</f>
        <v>0</v>
      </c>
      <c r="J783" s="11" cm="1">
        <f t="array" ref="J783">IF(
    AZ783="OUT",0,IF(IF(
                      BD783&gt;=LARGE(IF(ISNUMBER(BD:BD),BD:BD),3),
                      BE783+0.001,
                      VLOOKUP(H783,mapping!$D:$E,2,FALSE)
                      )&gt;I783,
                   IF(
                      BD783&gt;=LARGE(IF(ISNUMBER(BD:BD),BD:BD),3),
                      BE783+0.001,
                      VLOOKUP(H783,mapping!$D:$E,2,FALSE)
                      ),
                   I783+0.002))</f>
        <v>0</v>
      </c>
      <c r="K783" s="8">
        <f t="shared" si="218"/>
        <v>2.3265046040947101E-4</v>
      </c>
      <c r="L783" s="1" t="str">
        <f>Pos!B127</f>
        <v>CA6979001089</v>
      </c>
      <c r="M783" s="1" t="str">
        <f>_xlfn.XLOOKUP($L783,Pos!B:B,Pos!D:D,, 0)</f>
        <v>Pan American Silver Corp.</v>
      </c>
      <c r="N783" s="1" t="str">
        <f>_xlfn.XLOOKUP($L783,Pos!B:B,Pos!E:E,, 0)</f>
        <v>Basic Resources</v>
      </c>
      <c r="O783" s="1" t="str">
        <f t="shared" si="219"/>
        <v>Basic Resources_North America</v>
      </c>
      <c r="P783" s="1" t="str">
        <f>_xlfn.XLOOKUP($L783,Pos!B:B,Pos!F:F,, 0)</f>
        <v>North America</v>
      </c>
      <c r="Q783" s="1">
        <v>0</v>
      </c>
      <c r="R783" s="9">
        <f>_xlfn.XLOOKUP($L783,Pos!$B:$B,Pos!N:N,0, 0)</f>
        <v>3.08</v>
      </c>
      <c r="S783" s="9">
        <f>_xlfn.XLOOKUP($L783,Pos!$B:$B,Pos!O:O,0, 0)</f>
        <v>5.3083330000000002</v>
      </c>
      <c r="T783" s="9">
        <f>_xlfn.XLOOKUP($L783,Pos!$B:$B,Pos!P:P,0, 0)</f>
        <v>5.25</v>
      </c>
      <c r="U783" s="9">
        <f>_xlfn.XLOOKUP($L783,Pos!$B:$B,Pos!Q:Q,0, 0)</f>
        <v>8.1999999999999993</v>
      </c>
      <c r="V783" s="9">
        <f>_xlfn.XLOOKUP($L783,Pos!$B:$B,Pos!R:R,0, 0)</f>
        <v>1</v>
      </c>
      <c r="W783" s="9">
        <f>_xlfn.XLOOKUP($L783,Pos!$B:$B,Pos!S:S,0, 0)</f>
        <v>7.67</v>
      </c>
      <c r="X783" s="9" t="str">
        <f>_xlfn.XLOOKUP($L783,Pos!$B:$B,Pos!J:J,0, 0)</f>
        <v>Outperform</v>
      </c>
      <c r="Y783" s="1">
        <v>0</v>
      </c>
      <c r="Z783" s="1">
        <v>0</v>
      </c>
      <c r="AA783" s="1">
        <f t="shared" si="220"/>
        <v>0</v>
      </c>
      <c r="AB783" s="9">
        <f>_xlfn.XLOOKUP(L783,Pos!B:B,Pos!K:K,-1,0)</f>
        <v>-1</v>
      </c>
      <c r="AC783" s="1" t="e">
        <f>_xlfn.XLOOKUP($L783,Pos!$A:$A,Pos!S:S,_xlfn.XLOOKUP($L783,#REF!,#REF!, ""), 0)</f>
        <v>#REF!</v>
      </c>
      <c r="AD783" s="1" t="e">
        <f>_xlfn.XLOOKUP($L783,Pos!$A:$A,Pos!T:T,_xlfn.XLOOKUP($L783,#REF!,#REF!, ""), 0)</f>
        <v>#REF!</v>
      </c>
      <c r="AE783" s="1" t="e">
        <f>_xlfn.XLOOKUP($L783,Pos!$A:$A,Pos!U:U,_xlfn.XLOOKUP($L783,#REF!,#REF!, ""), 0)</f>
        <v>#REF!</v>
      </c>
      <c r="AF783" s="1" t="e">
        <f>_xlfn.XLOOKUP($L783,Pos!$A:$A,Pos!V:V,_xlfn.XLOOKUP($L783,#REF!,#REF!, ""), 0)</f>
        <v>#REF!</v>
      </c>
      <c r="AG783" s="1" t="e">
        <f>_xlfn.XLOOKUP($L783,Pos!$A:$A,Pos!W:W,_xlfn.XLOOKUP($L783,#REF!,#REF!, ""), 0)</f>
        <v>#REF!</v>
      </c>
      <c r="AH783" s="1" t="e">
        <f>_xlfn.XLOOKUP($L783,Pos!$A:$A,Pos!X:X,_xlfn.XLOOKUP($L783,#REF!,#REF!, ""), 0)</f>
        <v>#REF!</v>
      </c>
      <c r="AI783" s="1" t="e">
        <f>_xlfn.XLOOKUP($L783,Pos!$A:$A,Pos!Y:Y,_xlfn.XLOOKUP($L783,#REF!,#REF!, ""), 0)</f>
        <v>#REF!</v>
      </c>
      <c r="AJ783" s="1" t="e">
        <f>_xlfn.XLOOKUP($L783,Pos!$A:$A,Pos!Z:Z,_xlfn.XLOOKUP($L783,#REF!,#REF!, ""), 0)</f>
        <v>#REF!</v>
      </c>
      <c r="AK783" s="1" t="e">
        <f>_xlfn.XLOOKUP($L783,Pos!$A:$A,Pos!AA:AA,_xlfn.XLOOKUP($L783,#REF!,#REF!, ""), 0)</f>
        <v>#REF!</v>
      </c>
      <c r="AL783" s="1" t="e">
        <f>_xlfn.XLOOKUP($L783,Pos!$A:$A,Pos!AB:AB,_xlfn.XLOOKUP($L783,#REF!,#REF!, ""), 0)</f>
        <v>#REF!</v>
      </c>
      <c r="AM783" s="1" t="e">
        <f>_xlfn.XLOOKUP($L783,Pos!$A:$A,Pos!AC:AC,_xlfn.XLOOKUP($L783,#REF!,#REF!, ""), 0)</f>
        <v>#REF!</v>
      </c>
      <c r="AN783" s="1" t="e">
        <f>_xlfn.XLOOKUP($L783,Pos!$A:$A,Pos!AD:AD,_xlfn.XLOOKUP($L783,#REF!,#REF!, ""), 0)</f>
        <v>#REF!</v>
      </c>
      <c r="AO783" s="1" t="e">
        <f>_xlfn.XLOOKUP($L783,Pos!$A:$A,Pos!AE:AE,_xlfn.XLOOKUP($L783,#REF!,#REF!, ""), 0)</f>
        <v>#REF!</v>
      </c>
      <c r="AP783" s="1" t="e">
        <f>_xlfn.XLOOKUP($L783,Pos!$A:$A,Pos!AF:AF,_xlfn.XLOOKUP($L783,#REF!,#REF!, ""), 0)</f>
        <v>#REF!</v>
      </c>
      <c r="AQ783" s="1" t="e">
        <f>_xlfn.XLOOKUP($L783,Pos!$A:$A,Pos!AG:AG,_xlfn.XLOOKUP($L783,#REF!,#REF!, ""), 0)</f>
        <v>#REF!</v>
      </c>
      <c r="AR783" s="1" t="e">
        <f>_xlfn.XLOOKUP($L783,Pos!$A:$A,Pos!AH:AH,_xlfn.XLOOKUP($L783,#REF!,#REF!, ""), 0)</f>
        <v>#REF!</v>
      </c>
      <c r="AS783" s="1" t="e">
        <f>_xlfn.XLOOKUP($L783,Pos!$A:$A,Pos!AI:AI,_xlfn.XLOOKUP($L783,#REF!,#REF!, ""), 0)</f>
        <v>#REF!</v>
      </c>
      <c r="AT783" s="1" t="e">
        <f>_xlfn.XLOOKUP($L783,Pos!$A:$A,Pos!AJ:AJ,_xlfn.XLOOKUP($L783,#REF!,#REF!, ""), 0)</f>
        <v>#REF!</v>
      </c>
      <c r="AU783" s="1" t="e">
        <f>_xlfn.XLOOKUP($L783,Pos!$A:$A,Pos!AK:AK,_xlfn.XLOOKUP($L783,#REF!,#REF!, ""), 0)</f>
        <v>#REF!</v>
      </c>
      <c r="AV783" s="1" t="e">
        <f>_xlfn.XLOOKUP($L783,Pos!$A:$A,Pos!AL:AL,_xlfn.XLOOKUP($L783,#REF!,#REF!, ""), 0)</f>
        <v>#REF!</v>
      </c>
      <c r="AW783" s="1" t="e">
        <f>_xlfn.XLOOKUP($L783,Pos!$A:$A,Pos!AM:AM,_xlfn.XLOOKUP($L783,#REF!,#REF!, ""), 0)</f>
        <v>#REF!</v>
      </c>
      <c r="AX783" s="1" t="e">
        <f>_xlfn.XLOOKUP($L783,Pos!$A:$A,Pos!AN:AN,_xlfn.XLOOKUP($L783,#REF!,#REF!, ""), 0)</f>
        <v>#REF!</v>
      </c>
      <c r="AY783" s="1" t="e">
        <f>_xlfn.XLOOKUP($L783,Pos!$A:$A,Pos!AO:AO,_xlfn.XLOOKUP($L783,#REF!,#REF!, ""), 0)</f>
        <v>#REF!</v>
      </c>
      <c r="AZ783" s="7" t="str">
        <f t="shared" si="221"/>
        <v>OUT</v>
      </c>
      <c r="BA783" s="1">
        <f>IF(OR(_xlfn.XLOOKUP(L783,Pos!B:B,Pos!L:L,FALSE)="ESG Reason",_xlfn.XLOOKUP(L783,Pos!B:B,Pos!L:L,FALSE)="Blacklisted"),1,0)</f>
        <v>0</v>
      </c>
      <c r="BC783" s="11">
        <v>8.7923654052716189E-11</v>
      </c>
      <c r="BD783" s="11">
        <f>_xlfn.XLOOKUP($L783,Pos!$B:$B,Pos!H:H,0, 0)</f>
        <v>0</v>
      </c>
      <c r="BE783" s="11">
        <f>_xlfn.XLOOKUP($L783,Pos!$B:$B,Pos!I:I,0, 0)</f>
        <v>2.3265046040947101E-4</v>
      </c>
      <c r="BF783" s="18">
        <f t="shared" si="222"/>
        <v>2.3265046040947101E-4</v>
      </c>
      <c r="BG783" s="1">
        <f t="shared" si="223"/>
        <v>1</v>
      </c>
      <c r="BH783" s="1">
        <f t="shared" si="224"/>
        <v>22</v>
      </c>
      <c r="BI783" s="18">
        <f t="shared" si="225"/>
        <v>8.7923654052716189E-11</v>
      </c>
      <c r="BJ783" s="3">
        <f t="shared" si="226"/>
        <v>0</v>
      </c>
      <c r="BK783" s="18">
        <f t="shared" si="227"/>
        <v>0</v>
      </c>
    </row>
    <row r="784" spans="3:63" x14ac:dyDescent="0.25">
      <c r="C784" s="3"/>
      <c r="D784" s="3"/>
      <c r="E784" s="3"/>
      <c r="F784" s="3"/>
      <c r="G784" s="51" t="s">
        <v>743</v>
      </c>
      <c r="H784" s="8" t="str">
        <f t="shared" si="217"/>
        <v>0%North America</v>
      </c>
      <c r="I784" s="11" cm="1">
        <f t="array" ref="I784">IF(
   AZ784 = "OUT", 0,IF(
   BD784 &gt;= LARGE(IF(ISNUMBER(BD:BD), BD:BD), 3),
   BE784 - 0.001,
   IF(BE784 &gt;=VLOOKUP(P784,mapping!$A:$B,2,FALSE), BE784,VLOOKUP(P784,mapping!$A$2:$B$8,2,FALSE))
))</f>
        <v>0</v>
      </c>
      <c r="J784" s="11" cm="1">
        <f t="array" ref="J784">IF(
    AZ784="OUT",0,IF(IF(
                      BD784&gt;=LARGE(IF(ISNUMBER(BD:BD),BD:BD),3),
                      BE784+0.001,
                      VLOOKUP(H784,mapping!$D:$E,2,FALSE)
                      )&gt;I784,
                   IF(
                      BD784&gt;=LARGE(IF(ISNUMBER(BD:BD),BD:BD),3),
                      BE784+0.001,
                      VLOOKUP(H784,mapping!$D:$E,2,FALSE)
                      ),
                   I784+0.002))</f>
        <v>0</v>
      </c>
      <c r="K784" s="8">
        <f t="shared" si="218"/>
        <v>2.3211347879394451E-4</v>
      </c>
      <c r="L784" s="1" t="str">
        <f>Pos!B808</f>
        <v>US00827B1061</v>
      </c>
      <c r="M784" s="1" t="str">
        <f>_xlfn.XLOOKUP($L784,Pos!B:B,Pos!D:D,, 0)</f>
        <v>Affirm Holdings, Inc. Class A</v>
      </c>
      <c r="N784" s="1" t="str">
        <f>_xlfn.XLOOKUP($L784,Pos!B:B,Pos!E:E,, 0)</f>
        <v>Financial Services</v>
      </c>
      <c r="O784" s="1" t="str">
        <f t="shared" si="219"/>
        <v>Financial Services_North America</v>
      </c>
      <c r="P784" s="1" t="str">
        <f>_xlfn.XLOOKUP($L784,Pos!B:B,Pos!F:F,, 0)</f>
        <v>North America</v>
      </c>
      <c r="Q784" s="1">
        <v>0</v>
      </c>
      <c r="R784" s="9">
        <f>_xlfn.XLOOKUP($L784,Pos!$B:$B,Pos!N:N,0, 0)</f>
        <v>0</v>
      </c>
      <c r="S784" s="9">
        <f>_xlfn.XLOOKUP($L784,Pos!$B:$B,Pos!O:O,0, 0)</f>
        <v>1.4670000000000001</v>
      </c>
      <c r="T784" s="9">
        <f>_xlfn.XLOOKUP($L784,Pos!$B:$B,Pos!P:P,0, 0)</f>
        <v>5.1749999999999998</v>
      </c>
      <c r="U784" s="9">
        <f>_xlfn.XLOOKUP($L784,Pos!$B:$B,Pos!Q:Q,0, 0)</f>
        <v>7.9</v>
      </c>
      <c r="V784" s="9">
        <f>_xlfn.XLOOKUP($L784,Pos!$B:$B,Pos!R:R,0, 0)</f>
        <v>3</v>
      </c>
      <c r="W784" s="9">
        <f>_xlfn.XLOOKUP($L784,Pos!$B:$B,Pos!S:S,0, 0)</f>
        <v>9.1766660000000009</v>
      </c>
      <c r="X784" s="9" t="str">
        <f>_xlfn.XLOOKUP($L784,Pos!$B:$B,Pos!J:J,0, 0)</f>
        <v>Outperform</v>
      </c>
      <c r="Y784" s="1">
        <v>0</v>
      </c>
      <c r="Z784" s="1">
        <v>0</v>
      </c>
      <c r="AA784" s="1">
        <f t="shared" si="220"/>
        <v>0</v>
      </c>
      <c r="AB784" s="9">
        <f>_xlfn.XLOOKUP(L784,Pos!B:B,Pos!K:K,-1,0)</f>
        <v>6.9444444444444446</v>
      </c>
      <c r="AC784" s="1" t="e">
        <f>_xlfn.XLOOKUP($L784,Pos!$A:$A,Pos!S:S,_xlfn.XLOOKUP($L784,#REF!,#REF!, ""), 0)</f>
        <v>#REF!</v>
      </c>
      <c r="AD784" s="1" t="e">
        <f>_xlfn.XLOOKUP($L784,Pos!$A:$A,Pos!T:T,_xlfn.XLOOKUP($L784,#REF!,#REF!, ""), 0)</f>
        <v>#REF!</v>
      </c>
      <c r="AE784" s="1" t="e">
        <f>_xlfn.XLOOKUP($L784,Pos!$A:$A,Pos!U:U,_xlfn.XLOOKUP($L784,#REF!,#REF!, ""), 0)</f>
        <v>#REF!</v>
      </c>
      <c r="AF784" s="1" t="e">
        <f>_xlfn.XLOOKUP($L784,Pos!$A:$A,Pos!V:V,_xlfn.XLOOKUP($L784,#REF!,#REF!, ""), 0)</f>
        <v>#REF!</v>
      </c>
      <c r="AG784" s="1" t="e">
        <f>_xlfn.XLOOKUP($L784,Pos!$A:$A,Pos!W:W,_xlfn.XLOOKUP($L784,#REF!,#REF!, ""), 0)</f>
        <v>#REF!</v>
      </c>
      <c r="AH784" s="1" t="e">
        <f>_xlfn.XLOOKUP($L784,Pos!$A:$A,Pos!X:X,_xlfn.XLOOKUP($L784,#REF!,#REF!, ""), 0)</f>
        <v>#REF!</v>
      </c>
      <c r="AI784" s="1" t="e">
        <f>_xlfn.XLOOKUP($L784,Pos!$A:$A,Pos!Y:Y,_xlfn.XLOOKUP($L784,#REF!,#REF!, ""), 0)</f>
        <v>#REF!</v>
      </c>
      <c r="AJ784" s="1" t="e">
        <f>_xlfn.XLOOKUP($L784,Pos!$A:$A,Pos!Z:Z,_xlfn.XLOOKUP($L784,#REF!,#REF!, ""), 0)</f>
        <v>#REF!</v>
      </c>
      <c r="AK784" s="1" t="e">
        <f>_xlfn.XLOOKUP($L784,Pos!$A:$A,Pos!AA:AA,_xlfn.XLOOKUP($L784,#REF!,#REF!, ""), 0)</f>
        <v>#REF!</v>
      </c>
      <c r="AL784" s="1" t="e">
        <f>_xlfn.XLOOKUP($L784,Pos!$A:$A,Pos!AB:AB,_xlfn.XLOOKUP($L784,#REF!,#REF!, ""), 0)</f>
        <v>#REF!</v>
      </c>
      <c r="AM784" s="1" t="e">
        <f>_xlfn.XLOOKUP($L784,Pos!$A:$A,Pos!AC:AC,_xlfn.XLOOKUP($L784,#REF!,#REF!, ""), 0)</f>
        <v>#REF!</v>
      </c>
      <c r="AN784" s="1" t="e">
        <f>_xlfn.XLOOKUP($L784,Pos!$A:$A,Pos!AD:AD,_xlfn.XLOOKUP($L784,#REF!,#REF!, ""), 0)</f>
        <v>#REF!</v>
      </c>
      <c r="AO784" s="1" t="e">
        <f>_xlfn.XLOOKUP($L784,Pos!$A:$A,Pos!AE:AE,_xlfn.XLOOKUP($L784,#REF!,#REF!, ""), 0)</f>
        <v>#REF!</v>
      </c>
      <c r="AP784" s="1" t="e">
        <f>_xlfn.XLOOKUP($L784,Pos!$A:$A,Pos!AF:AF,_xlfn.XLOOKUP($L784,#REF!,#REF!, ""), 0)</f>
        <v>#REF!</v>
      </c>
      <c r="AQ784" s="1" t="e">
        <f>_xlfn.XLOOKUP($L784,Pos!$A:$A,Pos!AG:AG,_xlfn.XLOOKUP($L784,#REF!,#REF!, ""), 0)</f>
        <v>#REF!</v>
      </c>
      <c r="AR784" s="1" t="e">
        <f>_xlfn.XLOOKUP($L784,Pos!$A:$A,Pos!AH:AH,_xlfn.XLOOKUP($L784,#REF!,#REF!, ""), 0)</f>
        <v>#REF!</v>
      </c>
      <c r="AS784" s="1" t="e">
        <f>_xlfn.XLOOKUP($L784,Pos!$A:$A,Pos!AI:AI,_xlfn.XLOOKUP($L784,#REF!,#REF!, ""), 0)</f>
        <v>#REF!</v>
      </c>
      <c r="AT784" s="1" t="e">
        <f>_xlfn.XLOOKUP($L784,Pos!$A:$A,Pos!AJ:AJ,_xlfn.XLOOKUP($L784,#REF!,#REF!, ""), 0)</f>
        <v>#REF!</v>
      </c>
      <c r="AU784" s="1" t="e">
        <f>_xlfn.XLOOKUP($L784,Pos!$A:$A,Pos!AK:AK,_xlfn.XLOOKUP($L784,#REF!,#REF!, ""), 0)</f>
        <v>#REF!</v>
      </c>
      <c r="AV784" s="1" t="e">
        <f>_xlfn.XLOOKUP($L784,Pos!$A:$A,Pos!AL:AL,_xlfn.XLOOKUP($L784,#REF!,#REF!, ""), 0)</f>
        <v>#REF!</v>
      </c>
      <c r="AW784" s="1" t="e">
        <f>_xlfn.XLOOKUP($L784,Pos!$A:$A,Pos!AM:AM,_xlfn.XLOOKUP($L784,#REF!,#REF!, ""), 0)</f>
        <v>#REF!</v>
      </c>
      <c r="AX784" s="1" t="e">
        <f>_xlfn.XLOOKUP($L784,Pos!$A:$A,Pos!AN:AN,_xlfn.XLOOKUP($L784,#REF!,#REF!, ""), 0)</f>
        <v>#REF!</v>
      </c>
      <c r="AY784" s="1" t="e">
        <f>_xlfn.XLOOKUP($L784,Pos!$A:$A,Pos!AO:AO,_xlfn.XLOOKUP($L784,#REF!,#REF!, ""), 0)</f>
        <v>#REF!</v>
      </c>
      <c r="AZ784" s="7" t="str">
        <f t="shared" si="221"/>
        <v>OUT</v>
      </c>
      <c r="BA784" s="1">
        <f>IF(OR(_xlfn.XLOOKUP(L784,Pos!B:B,Pos!L:L,FALSE)="ESG Reason",_xlfn.XLOOKUP(L784,Pos!B:B,Pos!L:L,FALSE)="Blacklisted"),1,0)</f>
        <v>1</v>
      </c>
      <c r="BC784" s="11">
        <v>1.5197055952398261E-10</v>
      </c>
      <c r="BD784" s="11">
        <f>_xlfn.XLOOKUP($L784,Pos!$B:$B,Pos!H:H,0, 0)</f>
        <v>0</v>
      </c>
      <c r="BE784" s="11">
        <f>_xlfn.XLOOKUP($L784,Pos!$B:$B,Pos!I:I,0, 0)</f>
        <v>2.3211347879394451E-4</v>
      </c>
      <c r="BF784" s="18">
        <f t="shared" si="222"/>
        <v>2.3211347879394451E-4</v>
      </c>
      <c r="BG784" s="1">
        <f t="shared" si="223"/>
        <v>1</v>
      </c>
      <c r="BH784" s="1">
        <f t="shared" si="224"/>
        <v>26</v>
      </c>
      <c r="BI784" s="18">
        <f t="shared" si="225"/>
        <v>1.5197055952398261E-10</v>
      </c>
      <c r="BJ784" s="3">
        <f t="shared" si="226"/>
        <v>0</v>
      </c>
      <c r="BK784" s="18">
        <f t="shared" si="227"/>
        <v>0</v>
      </c>
    </row>
    <row r="785" spans="3:63" x14ac:dyDescent="0.25">
      <c r="C785" s="3"/>
      <c r="D785" s="3"/>
      <c r="E785" s="3"/>
      <c r="F785" s="3"/>
      <c r="G785" s="51" t="s">
        <v>747</v>
      </c>
      <c r="H785" s="8" t="str">
        <f t="shared" si="217"/>
        <v>0%Others</v>
      </c>
      <c r="I785" s="11" cm="1">
        <f t="array" ref="I785">IF(
   AZ785 = "OUT", 0,IF(
   BD785 &gt;= LARGE(IF(ISNUMBER(BD:BD), BD:BD), 3),
   BE785 - 0.001,
   IF(BE785 &gt;=VLOOKUP(P785,mapping!$A:$B,2,FALSE), BE785,VLOOKUP(P785,mapping!$A$2:$B$8,2,FALSE))
))</f>
        <v>0</v>
      </c>
      <c r="J785" s="11" cm="1">
        <f t="array" ref="J785">IF(
    AZ785="OUT",0,IF(IF(
                      BD785&gt;=LARGE(IF(ISNUMBER(BD:BD),BD:BD),3),
                      BE785+0.001,
                      VLOOKUP(H785,mapping!$D:$E,2,FALSE)
                      )&gt;I785,
                   IF(
                      BD785&gt;=LARGE(IF(ISNUMBER(BD:BD),BD:BD),3),
                      BE785+0.001,
                      VLOOKUP(H785,mapping!$D:$E,2,FALSE)
                      ),
                   I785+0.002))</f>
        <v>0</v>
      </c>
      <c r="K785" s="8">
        <f t="shared" si="218"/>
        <v>2.3131845795918571E-4</v>
      </c>
      <c r="L785" s="1" t="str">
        <f>Pos!B433</f>
        <v>HK2388011192</v>
      </c>
      <c r="M785" s="1" t="str">
        <f>_xlfn.XLOOKUP($L785,Pos!B:B,Pos!D:D,, 0)</f>
        <v>BOC Hong Kong (Holdings) Limited</v>
      </c>
      <c r="N785" s="1" t="str">
        <f>_xlfn.XLOOKUP($L785,Pos!B:B,Pos!E:E,, 0)</f>
        <v>Banks</v>
      </c>
      <c r="O785" s="1" t="str">
        <f t="shared" si="219"/>
        <v>Banks_Others</v>
      </c>
      <c r="P785" s="1" t="str">
        <f>_xlfn.XLOOKUP($L785,Pos!B:B,Pos!F:F,, 0)</f>
        <v>Others</v>
      </c>
      <c r="Q785" s="1">
        <v>0</v>
      </c>
      <c r="R785" s="9">
        <f>_xlfn.XLOOKUP($L785,Pos!$B:$B,Pos!N:N,0, 0)</f>
        <v>7.19</v>
      </c>
      <c r="S785" s="9">
        <f>_xlfn.XLOOKUP($L785,Pos!$B:$B,Pos!O:O,0, 0)</f>
        <v>4.8949999999999996</v>
      </c>
      <c r="T785" s="9">
        <f>_xlfn.XLOOKUP($L785,Pos!$B:$B,Pos!P:P,0, 0)</f>
        <v>7.4</v>
      </c>
      <c r="U785" s="9">
        <f>_xlfn.XLOOKUP($L785,Pos!$B:$B,Pos!Q:Q,0, 0)</f>
        <v>8.1999999999999993</v>
      </c>
      <c r="V785" s="9">
        <f>_xlfn.XLOOKUP($L785,Pos!$B:$B,Pos!R:R,0, 0)</f>
        <v>5.7333340000000002</v>
      </c>
      <c r="W785" s="9">
        <f>_xlfn.XLOOKUP($L785,Pos!$B:$B,Pos!S:S,0, 0)</f>
        <v>5.5108329999999999</v>
      </c>
      <c r="X785" s="9" t="str">
        <f>_xlfn.XLOOKUP($L785,Pos!$B:$B,Pos!J:J,0, 0)</f>
        <v>Outperform</v>
      </c>
      <c r="Y785" s="1">
        <v>0</v>
      </c>
      <c r="Z785" s="1">
        <v>0</v>
      </c>
      <c r="AA785" s="1">
        <f t="shared" si="220"/>
        <v>0</v>
      </c>
      <c r="AB785" s="9">
        <f>_xlfn.XLOOKUP(L785,Pos!B:B,Pos!K:K,-1,0)</f>
        <v>-1</v>
      </c>
      <c r="AC785" s="1" t="e">
        <f>_xlfn.XLOOKUP($L785,Pos!$A:$A,Pos!S:S,_xlfn.XLOOKUP($L785,#REF!,#REF!, ""), 0)</f>
        <v>#REF!</v>
      </c>
      <c r="AD785" s="1" t="e">
        <f>_xlfn.XLOOKUP($L785,Pos!$A:$A,Pos!T:T,_xlfn.XLOOKUP($L785,#REF!,#REF!, ""), 0)</f>
        <v>#REF!</v>
      </c>
      <c r="AE785" s="1" t="e">
        <f>_xlfn.XLOOKUP($L785,Pos!$A:$A,Pos!U:U,_xlfn.XLOOKUP($L785,#REF!,#REF!, ""), 0)</f>
        <v>#REF!</v>
      </c>
      <c r="AF785" s="1" t="e">
        <f>_xlfn.XLOOKUP($L785,Pos!$A:$A,Pos!V:V,_xlfn.XLOOKUP($L785,#REF!,#REF!, ""), 0)</f>
        <v>#REF!</v>
      </c>
      <c r="AG785" s="1" t="e">
        <f>_xlfn.XLOOKUP($L785,Pos!$A:$A,Pos!W:W,_xlfn.XLOOKUP($L785,#REF!,#REF!, ""), 0)</f>
        <v>#REF!</v>
      </c>
      <c r="AH785" s="1" t="e">
        <f>_xlfn.XLOOKUP($L785,Pos!$A:$A,Pos!X:X,_xlfn.XLOOKUP($L785,#REF!,#REF!, ""), 0)</f>
        <v>#REF!</v>
      </c>
      <c r="AI785" s="1" t="e">
        <f>_xlfn.XLOOKUP($L785,Pos!$A:$A,Pos!Y:Y,_xlfn.XLOOKUP($L785,#REF!,#REF!, ""), 0)</f>
        <v>#REF!</v>
      </c>
      <c r="AJ785" s="1" t="e">
        <f>_xlfn.XLOOKUP($L785,Pos!$A:$A,Pos!Z:Z,_xlfn.XLOOKUP($L785,#REF!,#REF!, ""), 0)</f>
        <v>#REF!</v>
      </c>
      <c r="AK785" s="1" t="e">
        <f>_xlfn.XLOOKUP($L785,Pos!$A:$A,Pos!AA:AA,_xlfn.XLOOKUP($L785,#REF!,#REF!, ""), 0)</f>
        <v>#REF!</v>
      </c>
      <c r="AL785" s="1" t="e">
        <f>_xlfn.XLOOKUP($L785,Pos!$A:$A,Pos!AB:AB,_xlfn.XLOOKUP($L785,#REF!,#REF!, ""), 0)</f>
        <v>#REF!</v>
      </c>
      <c r="AM785" s="1" t="e">
        <f>_xlfn.XLOOKUP($L785,Pos!$A:$A,Pos!AC:AC,_xlfn.XLOOKUP($L785,#REF!,#REF!, ""), 0)</f>
        <v>#REF!</v>
      </c>
      <c r="AN785" s="1" t="e">
        <f>_xlfn.XLOOKUP($L785,Pos!$A:$A,Pos!AD:AD,_xlfn.XLOOKUP($L785,#REF!,#REF!, ""), 0)</f>
        <v>#REF!</v>
      </c>
      <c r="AO785" s="1" t="e">
        <f>_xlfn.XLOOKUP($L785,Pos!$A:$A,Pos!AE:AE,_xlfn.XLOOKUP($L785,#REF!,#REF!, ""), 0)</f>
        <v>#REF!</v>
      </c>
      <c r="AP785" s="1" t="e">
        <f>_xlfn.XLOOKUP($L785,Pos!$A:$A,Pos!AF:AF,_xlfn.XLOOKUP($L785,#REF!,#REF!, ""), 0)</f>
        <v>#REF!</v>
      </c>
      <c r="AQ785" s="1" t="e">
        <f>_xlfn.XLOOKUP($L785,Pos!$A:$A,Pos!AG:AG,_xlfn.XLOOKUP($L785,#REF!,#REF!, ""), 0)</f>
        <v>#REF!</v>
      </c>
      <c r="AR785" s="1" t="e">
        <f>_xlfn.XLOOKUP($L785,Pos!$A:$A,Pos!AH:AH,_xlfn.XLOOKUP($L785,#REF!,#REF!, ""), 0)</f>
        <v>#REF!</v>
      </c>
      <c r="AS785" s="1" t="e">
        <f>_xlfn.XLOOKUP($L785,Pos!$A:$A,Pos!AI:AI,_xlfn.XLOOKUP($L785,#REF!,#REF!, ""), 0)</f>
        <v>#REF!</v>
      </c>
      <c r="AT785" s="1" t="e">
        <f>_xlfn.XLOOKUP($L785,Pos!$A:$A,Pos!AJ:AJ,_xlfn.XLOOKUP($L785,#REF!,#REF!, ""), 0)</f>
        <v>#REF!</v>
      </c>
      <c r="AU785" s="1" t="e">
        <f>_xlfn.XLOOKUP($L785,Pos!$A:$A,Pos!AK:AK,_xlfn.XLOOKUP($L785,#REF!,#REF!, ""), 0)</f>
        <v>#REF!</v>
      </c>
      <c r="AV785" s="1" t="e">
        <f>_xlfn.XLOOKUP($L785,Pos!$A:$A,Pos!AL:AL,_xlfn.XLOOKUP($L785,#REF!,#REF!, ""), 0)</f>
        <v>#REF!</v>
      </c>
      <c r="AW785" s="1" t="e">
        <f>_xlfn.XLOOKUP($L785,Pos!$A:$A,Pos!AM:AM,_xlfn.XLOOKUP($L785,#REF!,#REF!, ""), 0)</f>
        <v>#REF!</v>
      </c>
      <c r="AX785" s="1" t="e">
        <f>_xlfn.XLOOKUP($L785,Pos!$A:$A,Pos!AN:AN,_xlfn.XLOOKUP($L785,#REF!,#REF!, ""), 0)</f>
        <v>#REF!</v>
      </c>
      <c r="AY785" s="1" t="e">
        <f>_xlfn.XLOOKUP($L785,Pos!$A:$A,Pos!AO:AO,_xlfn.XLOOKUP($L785,#REF!,#REF!, ""), 0)</f>
        <v>#REF!</v>
      </c>
      <c r="AZ785" s="7" t="str">
        <f t="shared" si="221"/>
        <v>OUT</v>
      </c>
      <c r="BA785" s="1">
        <f>IF(OR(_xlfn.XLOOKUP(L785,Pos!B:B,Pos!L:L,FALSE)="ESG Reason",_xlfn.XLOOKUP(L785,Pos!B:B,Pos!L:L,FALSE)="Blacklisted"),1,0)</f>
        <v>0</v>
      </c>
      <c r="BC785" s="11">
        <v>1.3221080800123829E-10</v>
      </c>
      <c r="BD785" s="11">
        <f>_xlfn.XLOOKUP($L785,Pos!$B:$B,Pos!H:H,0, 0)</f>
        <v>0</v>
      </c>
      <c r="BE785" s="11">
        <f>_xlfn.XLOOKUP($L785,Pos!$B:$B,Pos!I:I,0, 0)</f>
        <v>2.3131845795918571E-4</v>
      </c>
      <c r="BF785" s="18">
        <f t="shared" si="222"/>
        <v>2.3131845795918571E-4</v>
      </c>
      <c r="BG785" s="1">
        <f t="shared" si="223"/>
        <v>3</v>
      </c>
      <c r="BH785" s="1">
        <f t="shared" si="224"/>
        <v>40</v>
      </c>
      <c r="BI785" s="18">
        <f t="shared" si="225"/>
        <v>1.3221080800123829E-10</v>
      </c>
      <c r="BJ785" s="3">
        <f t="shared" si="226"/>
        <v>0</v>
      </c>
      <c r="BK785" s="18">
        <f t="shared" si="227"/>
        <v>0</v>
      </c>
    </row>
    <row r="786" spans="3:63" x14ac:dyDescent="0.25">
      <c r="C786" s="3"/>
      <c r="D786" s="3"/>
      <c r="E786" s="3"/>
      <c r="F786" s="3"/>
      <c r="G786" s="51" t="s">
        <v>753</v>
      </c>
      <c r="H786" s="8" t="str">
        <f t="shared" si="217"/>
        <v>0%North America</v>
      </c>
      <c r="I786" s="11" cm="1">
        <f t="array" ref="I786">IF(
   AZ786 = "OUT", 0,IF(
   BD786 &gt;= LARGE(IF(ISNUMBER(BD:BD), BD:BD), 3),
   BE786 - 0.001,
   IF(BE786 &gt;=VLOOKUP(P786,mapping!$A:$B,2,FALSE), BE786,VLOOKUP(P786,mapping!$A$2:$B$8,2,FALSE))
))</f>
        <v>0</v>
      </c>
      <c r="J786" s="11" cm="1">
        <f t="array" ref="J786">IF(
    AZ786="OUT",0,IF(IF(
                      BD786&gt;=LARGE(IF(ISNUMBER(BD:BD),BD:BD),3),
                      BE786+0.001,
                      VLOOKUP(H786,mapping!$D:$E,2,FALSE)
                      )&gt;I786,
                   IF(
                      BD786&gt;=LARGE(IF(ISNUMBER(BD:BD),BD:BD),3),
                      BE786+0.001,
                      VLOOKUP(H786,mapping!$D:$E,2,FALSE)
                      ),
                   I786+0.002))</f>
        <v>0</v>
      </c>
      <c r="K786" s="8">
        <f t="shared" si="218"/>
        <v>2.3074687108402581E-4</v>
      </c>
      <c r="L786" s="1" t="str">
        <f>Pos!B113</f>
        <v>CA4530384086</v>
      </c>
      <c r="M786" s="1" t="str">
        <f>_xlfn.XLOOKUP($L786,Pos!B:B,Pos!D:D,, 0)</f>
        <v>Imperial Oil Limited</v>
      </c>
      <c r="N786" s="1" t="str">
        <f>_xlfn.XLOOKUP($L786,Pos!B:B,Pos!E:E,, 0)</f>
        <v>Energy</v>
      </c>
      <c r="O786" s="1" t="str">
        <f t="shared" si="219"/>
        <v>Energy_North America</v>
      </c>
      <c r="P786" s="1" t="str">
        <f>_xlfn.XLOOKUP($L786,Pos!B:B,Pos!F:F,, 0)</f>
        <v>North America</v>
      </c>
      <c r="Q786" s="1">
        <v>0</v>
      </c>
      <c r="R786" s="9">
        <f>_xlfn.XLOOKUP($L786,Pos!$B:$B,Pos!N:N,0, 0)</f>
        <v>4.3899999999999997</v>
      </c>
      <c r="S786" s="9">
        <f>_xlfn.XLOOKUP($L786,Pos!$B:$B,Pos!O:O,0, 0)</f>
        <v>5.3136669999999997</v>
      </c>
      <c r="T786" s="9">
        <f>_xlfn.XLOOKUP($L786,Pos!$B:$B,Pos!P:P,0, 0)</f>
        <v>6.375</v>
      </c>
      <c r="U786" s="9">
        <f>_xlfn.XLOOKUP($L786,Pos!$B:$B,Pos!Q:Q,0, 0)</f>
        <v>7.5</v>
      </c>
      <c r="V786" s="9">
        <f>_xlfn.XLOOKUP($L786,Pos!$B:$B,Pos!R:R,0, 0)</f>
        <v>5.6333330000000004</v>
      </c>
      <c r="W786" s="9">
        <f>_xlfn.XLOOKUP($L786,Pos!$B:$B,Pos!S:S,0, 0)</f>
        <v>4.2149999999999999</v>
      </c>
      <c r="X786" s="9" t="str">
        <f>_xlfn.XLOOKUP($L786,Pos!$B:$B,Pos!J:J,0, 0)</f>
        <v>Underperform</v>
      </c>
      <c r="Y786" s="1">
        <v>0</v>
      </c>
      <c r="Z786" s="1">
        <v>0</v>
      </c>
      <c r="AA786" s="1">
        <f t="shared" si="220"/>
        <v>0</v>
      </c>
      <c r="AB786" s="9">
        <f>_xlfn.XLOOKUP(L786,Pos!B:B,Pos!K:K,-1,0)</f>
        <v>-1</v>
      </c>
      <c r="AC786" s="1" t="e">
        <f>_xlfn.XLOOKUP($L786,Pos!$A:$A,Pos!S:S,_xlfn.XLOOKUP($L786,#REF!,#REF!, ""), 0)</f>
        <v>#REF!</v>
      </c>
      <c r="AD786" s="1" t="e">
        <f>_xlfn.XLOOKUP($L786,Pos!$A:$A,Pos!T:T,_xlfn.XLOOKUP($L786,#REF!,#REF!, ""), 0)</f>
        <v>#REF!</v>
      </c>
      <c r="AE786" s="1" t="e">
        <f>_xlfn.XLOOKUP($L786,Pos!$A:$A,Pos!U:U,_xlfn.XLOOKUP($L786,#REF!,#REF!, ""), 0)</f>
        <v>#REF!</v>
      </c>
      <c r="AF786" s="1" t="e">
        <f>_xlfn.XLOOKUP($L786,Pos!$A:$A,Pos!V:V,_xlfn.XLOOKUP($L786,#REF!,#REF!, ""), 0)</f>
        <v>#REF!</v>
      </c>
      <c r="AG786" s="1" t="e">
        <f>_xlfn.XLOOKUP($L786,Pos!$A:$A,Pos!W:W,_xlfn.XLOOKUP($L786,#REF!,#REF!, ""), 0)</f>
        <v>#REF!</v>
      </c>
      <c r="AH786" s="1" t="e">
        <f>_xlfn.XLOOKUP($L786,Pos!$A:$A,Pos!X:X,_xlfn.XLOOKUP($L786,#REF!,#REF!, ""), 0)</f>
        <v>#REF!</v>
      </c>
      <c r="AI786" s="1" t="e">
        <f>_xlfn.XLOOKUP($L786,Pos!$A:$A,Pos!Y:Y,_xlfn.XLOOKUP($L786,#REF!,#REF!, ""), 0)</f>
        <v>#REF!</v>
      </c>
      <c r="AJ786" s="1" t="e">
        <f>_xlfn.XLOOKUP($L786,Pos!$A:$A,Pos!Z:Z,_xlfn.XLOOKUP($L786,#REF!,#REF!, ""), 0)</f>
        <v>#REF!</v>
      </c>
      <c r="AK786" s="1" t="e">
        <f>_xlfn.XLOOKUP($L786,Pos!$A:$A,Pos!AA:AA,_xlfn.XLOOKUP($L786,#REF!,#REF!, ""), 0)</f>
        <v>#REF!</v>
      </c>
      <c r="AL786" s="1" t="e">
        <f>_xlfn.XLOOKUP($L786,Pos!$A:$A,Pos!AB:AB,_xlfn.XLOOKUP($L786,#REF!,#REF!, ""), 0)</f>
        <v>#REF!</v>
      </c>
      <c r="AM786" s="1" t="e">
        <f>_xlfn.XLOOKUP($L786,Pos!$A:$A,Pos!AC:AC,_xlfn.XLOOKUP($L786,#REF!,#REF!, ""), 0)</f>
        <v>#REF!</v>
      </c>
      <c r="AN786" s="1" t="e">
        <f>_xlfn.XLOOKUP($L786,Pos!$A:$A,Pos!AD:AD,_xlfn.XLOOKUP($L786,#REF!,#REF!, ""), 0)</f>
        <v>#REF!</v>
      </c>
      <c r="AO786" s="1" t="e">
        <f>_xlfn.XLOOKUP($L786,Pos!$A:$A,Pos!AE:AE,_xlfn.XLOOKUP($L786,#REF!,#REF!, ""), 0)</f>
        <v>#REF!</v>
      </c>
      <c r="AP786" s="1" t="e">
        <f>_xlfn.XLOOKUP($L786,Pos!$A:$A,Pos!AF:AF,_xlfn.XLOOKUP($L786,#REF!,#REF!, ""), 0)</f>
        <v>#REF!</v>
      </c>
      <c r="AQ786" s="1" t="e">
        <f>_xlfn.XLOOKUP($L786,Pos!$A:$A,Pos!AG:AG,_xlfn.XLOOKUP($L786,#REF!,#REF!, ""), 0)</f>
        <v>#REF!</v>
      </c>
      <c r="AR786" s="1" t="e">
        <f>_xlfn.XLOOKUP($L786,Pos!$A:$A,Pos!AH:AH,_xlfn.XLOOKUP($L786,#REF!,#REF!, ""), 0)</f>
        <v>#REF!</v>
      </c>
      <c r="AS786" s="1" t="e">
        <f>_xlfn.XLOOKUP($L786,Pos!$A:$A,Pos!AI:AI,_xlfn.XLOOKUP($L786,#REF!,#REF!, ""), 0)</f>
        <v>#REF!</v>
      </c>
      <c r="AT786" s="1" t="e">
        <f>_xlfn.XLOOKUP($L786,Pos!$A:$A,Pos!AJ:AJ,_xlfn.XLOOKUP($L786,#REF!,#REF!, ""), 0)</f>
        <v>#REF!</v>
      </c>
      <c r="AU786" s="1" t="e">
        <f>_xlfn.XLOOKUP($L786,Pos!$A:$A,Pos!AK:AK,_xlfn.XLOOKUP($L786,#REF!,#REF!, ""), 0)</f>
        <v>#REF!</v>
      </c>
      <c r="AV786" s="1" t="e">
        <f>_xlfn.XLOOKUP($L786,Pos!$A:$A,Pos!AL:AL,_xlfn.XLOOKUP($L786,#REF!,#REF!, ""), 0)</f>
        <v>#REF!</v>
      </c>
      <c r="AW786" s="1" t="e">
        <f>_xlfn.XLOOKUP($L786,Pos!$A:$A,Pos!AM:AM,_xlfn.XLOOKUP($L786,#REF!,#REF!, ""), 0)</f>
        <v>#REF!</v>
      </c>
      <c r="AX786" s="1" t="e">
        <f>_xlfn.XLOOKUP($L786,Pos!$A:$A,Pos!AN:AN,_xlfn.XLOOKUP($L786,#REF!,#REF!, ""), 0)</f>
        <v>#REF!</v>
      </c>
      <c r="AY786" s="1" t="e">
        <f>_xlfn.XLOOKUP($L786,Pos!$A:$A,Pos!AO:AO,_xlfn.XLOOKUP($L786,#REF!,#REF!, ""), 0)</f>
        <v>#REF!</v>
      </c>
      <c r="AZ786" s="7" t="str">
        <f t="shared" si="221"/>
        <v>OUT</v>
      </c>
      <c r="BA786" s="1">
        <f>IF(OR(_xlfn.XLOOKUP(L786,Pos!B:B,Pos!L:L,FALSE)="ESG Reason",_xlfn.XLOOKUP(L786,Pos!B:B,Pos!L:L,FALSE)="Blacklisted"),1,0)</f>
        <v>0</v>
      </c>
      <c r="BC786" s="11">
        <v>1.9312721027365959E-10</v>
      </c>
      <c r="BD786" s="11">
        <f>_xlfn.XLOOKUP($L786,Pos!$B:$B,Pos!H:H,0, 0)</f>
        <v>0</v>
      </c>
      <c r="BE786" s="11">
        <f>_xlfn.XLOOKUP($L786,Pos!$B:$B,Pos!I:I,0, 0)</f>
        <v>2.3074687108402581E-4</v>
      </c>
      <c r="BF786" s="18">
        <f t="shared" si="222"/>
        <v>2.3074687108402581E-4</v>
      </c>
      <c r="BG786" s="1">
        <f t="shared" si="223"/>
        <v>1</v>
      </c>
      <c r="BH786" s="1">
        <f t="shared" si="224"/>
        <v>25</v>
      </c>
      <c r="BI786" s="18">
        <f t="shared" si="225"/>
        <v>1.9312721027365959E-10</v>
      </c>
      <c r="BJ786" s="3">
        <f t="shared" si="226"/>
        <v>0</v>
      </c>
      <c r="BK786" s="18">
        <f t="shared" si="227"/>
        <v>0</v>
      </c>
    </row>
    <row r="787" spans="3:63" x14ac:dyDescent="0.25">
      <c r="C787" s="3"/>
      <c r="D787" s="3"/>
      <c r="E787" s="3"/>
      <c r="F787" s="3"/>
      <c r="G787" s="51" t="s">
        <v>754</v>
      </c>
      <c r="H787" s="8" t="str">
        <f t="shared" si="217"/>
        <v>0%North America</v>
      </c>
      <c r="I787" s="11" cm="1">
        <f t="array" ref="I787">IF(
   AZ787 = "OUT", 0,IF(
   BD787 &gt;= LARGE(IF(ISNUMBER(BD:BD), BD:BD), 3),
   BE787 - 0.001,
   IF(BE787 &gt;=VLOOKUP(P787,mapping!$A:$B,2,FALSE), BE787,VLOOKUP(P787,mapping!$A$2:$B$8,2,FALSE))
))</f>
        <v>0</v>
      </c>
      <c r="J787" s="11" cm="1">
        <f t="array" ref="J787">IF(
    AZ787="OUT",0,IF(IF(
                      BD787&gt;=LARGE(IF(ISNUMBER(BD:BD),BD:BD),3),
                      BE787+0.001,
                      VLOOKUP(H787,mapping!$D:$E,2,FALSE)
                      )&gt;I787,
                   IF(
                      BD787&gt;=LARGE(IF(ISNUMBER(BD:BD),BD:BD),3),
                      BE787+0.001,
                      VLOOKUP(H787,mapping!$D:$E,2,FALSE)
                      ),
                   I787+0.002))</f>
        <v>0</v>
      </c>
      <c r="K787" s="8">
        <f t="shared" si="218"/>
        <v>2.2989384143254051E-4</v>
      </c>
      <c r="L787" s="1" t="str">
        <f>Pos!B1003</f>
        <v>US34959J1088</v>
      </c>
      <c r="M787" s="1" t="str">
        <f>_xlfn.XLOOKUP($L787,Pos!B:B,Pos!D:D,, 0)</f>
        <v>Fortive Corp.</v>
      </c>
      <c r="N787" s="1" t="str">
        <f>_xlfn.XLOOKUP($L787,Pos!B:B,Pos!E:E,, 0)</f>
        <v>Industrial Goods &amp; Services</v>
      </c>
      <c r="O787" s="1" t="str">
        <f t="shared" si="219"/>
        <v>Industrial Goods &amp; Services_North America</v>
      </c>
      <c r="P787" s="1" t="str">
        <f>_xlfn.XLOOKUP($L787,Pos!B:B,Pos!F:F,, 0)</f>
        <v>North America</v>
      </c>
      <c r="Q787" s="1">
        <v>0</v>
      </c>
      <c r="R787" s="9">
        <f>_xlfn.XLOOKUP($L787,Pos!$B:$B,Pos!N:N,0, 0)</f>
        <v>4.0199999999999996</v>
      </c>
      <c r="S787" s="9">
        <f>_xlfn.XLOOKUP($L787,Pos!$B:$B,Pos!O:O,0, 0)</f>
        <v>6.2591669999999997</v>
      </c>
      <c r="T787" s="9">
        <f>_xlfn.XLOOKUP($L787,Pos!$B:$B,Pos!P:P,0, 0)</f>
        <v>2.9249999999999998</v>
      </c>
      <c r="U787" s="9">
        <f>_xlfn.XLOOKUP($L787,Pos!$B:$B,Pos!Q:Q,0, 0)</f>
        <v>6.5</v>
      </c>
      <c r="V787" s="9">
        <f>_xlfn.XLOOKUP($L787,Pos!$B:$B,Pos!R:R,0, 0)</f>
        <v>7.2333340000000002</v>
      </c>
      <c r="W787" s="9">
        <f>_xlfn.XLOOKUP($L787,Pos!$B:$B,Pos!S:S,0, 0)</f>
        <v>0.8333334</v>
      </c>
      <c r="X787" s="9" t="str">
        <f>_xlfn.XLOOKUP($L787,Pos!$B:$B,Pos!J:J,0, 0)</f>
        <v>Hold</v>
      </c>
      <c r="Y787" s="1">
        <v>0</v>
      </c>
      <c r="Z787" s="1">
        <v>0</v>
      </c>
      <c r="AA787" s="1">
        <f t="shared" si="220"/>
        <v>0</v>
      </c>
      <c r="AB787" s="9">
        <f>_xlfn.XLOOKUP(L787,Pos!B:B,Pos!K:K,-1,0)</f>
        <v>5.5208333333333339</v>
      </c>
      <c r="AC787" s="1" t="e">
        <f>_xlfn.XLOOKUP($L787,Pos!$A:$A,Pos!S:S,_xlfn.XLOOKUP($L787,#REF!,#REF!, ""), 0)</f>
        <v>#REF!</v>
      </c>
      <c r="AD787" s="1" t="e">
        <f>_xlfn.XLOOKUP($L787,Pos!$A:$A,Pos!T:T,_xlfn.XLOOKUP($L787,#REF!,#REF!, ""), 0)</f>
        <v>#REF!</v>
      </c>
      <c r="AE787" s="1" t="e">
        <f>_xlfn.XLOOKUP($L787,Pos!$A:$A,Pos!U:U,_xlfn.XLOOKUP($L787,#REF!,#REF!, ""), 0)</f>
        <v>#REF!</v>
      </c>
      <c r="AF787" s="1" t="e">
        <f>_xlfn.XLOOKUP($L787,Pos!$A:$A,Pos!V:V,_xlfn.XLOOKUP($L787,#REF!,#REF!, ""), 0)</f>
        <v>#REF!</v>
      </c>
      <c r="AG787" s="1" t="e">
        <f>_xlfn.XLOOKUP($L787,Pos!$A:$A,Pos!W:W,_xlfn.XLOOKUP($L787,#REF!,#REF!, ""), 0)</f>
        <v>#REF!</v>
      </c>
      <c r="AH787" s="1" t="e">
        <f>_xlfn.XLOOKUP($L787,Pos!$A:$A,Pos!X:X,_xlfn.XLOOKUP($L787,#REF!,#REF!, ""), 0)</f>
        <v>#REF!</v>
      </c>
      <c r="AI787" s="1" t="e">
        <f>_xlfn.XLOOKUP($L787,Pos!$A:$A,Pos!Y:Y,_xlfn.XLOOKUP($L787,#REF!,#REF!, ""), 0)</f>
        <v>#REF!</v>
      </c>
      <c r="AJ787" s="1" t="e">
        <f>_xlfn.XLOOKUP($L787,Pos!$A:$A,Pos!Z:Z,_xlfn.XLOOKUP($L787,#REF!,#REF!, ""), 0)</f>
        <v>#REF!</v>
      </c>
      <c r="AK787" s="1" t="e">
        <f>_xlfn.XLOOKUP($L787,Pos!$A:$A,Pos!AA:AA,_xlfn.XLOOKUP($L787,#REF!,#REF!, ""), 0)</f>
        <v>#REF!</v>
      </c>
      <c r="AL787" s="1" t="e">
        <f>_xlfn.XLOOKUP($L787,Pos!$A:$A,Pos!AB:AB,_xlfn.XLOOKUP($L787,#REF!,#REF!, ""), 0)</f>
        <v>#REF!</v>
      </c>
      <c r="AM787" s="1" t="e">
        <f>_xlfn.XLOOKUP($L787,Pos!$A:$A,Pos!AC:AC,_xlfn.XLOOKUP($L787,#REF!,#REF!, ""), 0)</f>
        <v>#REF!</v>
      </c>
      <c r="AN787" s="1" t="e">
        <f>_xlfn.XLOOKUP($L787,Pos!$A:$A,Pos!AD:AD,_xlfn.XLOOKUP($L787,#REF!,#REF!, ""), 0)</f>
        <v>#REF!</v>
      </c>
      <c r="AO787" s="1" t="e">
        <f>_xlfn.XLOOKUP($L787,Pos!$A:$A,Pos!AE:AE,_xlfn.XLOOKUP($L787,#REF!,#REF!, ""), 0)</f>
        <v>#REF!</v>
      </c>
      <c r="AP787" s="1" t="e">
        <f>_xlfn.XLOOKUP($L787,Pos!$A:$A,Pos!AF:AF,_xlfn.XLOOKUP($L787,#REF!,#REF!, ""), 0)</f>
        <v>#REF!</v>
      </c>
      <c r="AQ787" s="1" t="e">
        <f>_xlfn.XLOOKUP($L787,Pos!$A:$A,Pos!AG:AG,_xlfn.XLOOKUP($L787,#REF!,#REF!, ""), 0)</f>
        <v>#REF!</v>
      </c>
      <c r="AR787" s="1" t="e">
        <f>_xlfn.XLOOKUP($L787,Pos!$A:$A,Pos!AH:AH,_xlfn.XLOOKUP($L787,#REF!,#REF!, ""), 0)</f>
        <v>#REF!</v>
      </c>
      <c r="AS787" s="1" t="e">
        <f>_xlfn.XLOOKUP($L787,Pos!$A:$A,Pos!AI:AI,_xlfn.XLOOKUP($L787,#REF!,#REF!, ""), 0)</f>
        <v>#REF!</v>
      </c>
      <c r="AT787" s="1" t="e">
        <f>_xlfn.XLOOKUP($L787,Pos!$A:$A,Pos!AJ:AJ,_xlfn.XLOOKUP($L787,#REF!,#REF!, ""), 0)</f>
        <v>#REF!</v>
      </c>
      <c r="AU787" s="1" t="e">
        <f>_xlfn.XLOOKUP($L787,Pos!$A:$A,Pos!AK:AK,_xlfn.XLOOKUP($L787,#REF!,#REF!, ""), 0)</f>
        <v>#REF!</v>
      </c>
      <c r="AV787" s="1" t="e">
        <f>_xlfn.XLOOKUP($L787,Pos!$A:$A,Pos!AL:AL,_xlfn.XLOOKUP($L787,#REF!,#REF!, ""), 0)</f>
        <v>#REF!</v>
      </c>
      <c r="AW787" s="1" t="e">
        <f>_xlfn.XLOOKUP($L787,Pos!$A:$A,Pos!AM:AM,_xlfn.XLOOKUP($L787,#REF!,#REF!, ""), 0)</f>
        <v>#REF!</v>
      </c>
      <c r="AX787" s="1" t="e">
        <f>_xlfn.XLOOKUP($L787,Pos!$A:$A,Pos!AN:AN,_xlfn.XLOOKUP($L787,#REF!,#REF!, ""), 0)</f>
        <v>#REF!</v>
      </c>
      <c r="AY787" s="1" t="e">
        <f>_xlfn.XLOOKUP($L787,Pos!$A:$A,Pos!AO:AO,_xlfn.XLOOKUP($L787,#REF!,#REF!, ""), 0)</f>
        <v>#REF!</v>
      </c>
      <c r="AZ787" s="7" t="str">
        <f t="shared" si="221"/>
        <v>OUT</v>
      </c>
      <c r="BA787" s="1">
        <f>IF(OR(_xlfn.XLOOKUP(L787,Pos!B:B,Pos!L:L,FALSE)="ESG Reason",_xlfn.XLOOKUP(L787,Pos!B:B,Pos!L:L,FALSE)="Blacklisted"),1,0)</f>
        <v>0</v>
      </c>
      <c r="BC787" s="11">
        <v>8.6308018493314248E-11</v>
      </c>
      <c r="BD787" s="11">
        <f>_xlfn.XLOOKUP($L787,Pos!$B:$B,Pos!H:H,0, 0)</f>
        <v>0</v>
      </c>
      <c r="BE787" s="11">
        <f>_xlfn.XLOOKUP($L787,Pos!$B:$B,Pos!I:I,0, 0)</f>
        <v>2.2989384143254051E-4</v>
      </c>
      <c r="BF787" s="18">
        <f t="shared" si="222"/>
        <v>2.2989384143254051E-4</v>
      </c>
      <c r="BG787" s="1">
        <f t="shared" si="223"/>
        <v>1</v>
      </c>
      <c r="BH787" s="1">
        <f t="shared" si="224"/>
        <v>29</v>
      </c>
      <c r="BI787" s="18">
        <f t="shared" si="225"/>
        <v>8.6308018493314248E-11</v>
      </c>
      <c r="BJ787" s="3">
        <f t="shared" si="226"/>
        <v>0</v>
      </c>
      <c r="BK787" s="18">
        <f t="shared" si="227"/>
        <v>0</v>
      </c>
    </row>
    <row r="788" spans="3:63" x14ac:dyDescent="0.25">
      <c r="C788" s="3"/>
      <c r="D788" s="3"/>
      <c r="E788" s="3"/>
      <c r="F788" s="3"/>
      <c r="G788" s="51" t="s">
        <v>746</v>
      </c>
      <c r="H788" s="8" t="str">
        <f t="shared" si="217"/>
        <v>0%West Europe</v>
      </c>
      <c r="I788" s="11" cm="1">
        <f t="array" ref="I788">IF(
   AZ788 = "OUT", 0,IF(
   BD788 &gt;= LARGE(IF(ISNUMBER(BD:BD), BD:BD), 3),
   BE788 - 0.001,
   IF(BE788 &gt;=VLOOKUP(P788,mapping!$A:$B,2,FALSE), BE788,VLOOKUP(P788,mapping!$A$2:$B$8,2,FALSE))
))</f>
        <v>0</v>
      </c>
      <c r="J788" s="11" cm="1">
        <f t="array" ref="J788">IF(
    AZ788="OUT",0,IF(IF(
                      BD788&gt;=LARGE(IF(ISNUMBER(BD:BD),BD:BD),3),
                      BE788+0.001,
                      VLOOKUP(H788,mapping!$D:$E,2,FALSE)
                      )&gt;I788,
                   IF(
                      BD788&gt;=LARGE(IF(ISNUMBER(BD:BD),BD:BD),3),
                      BE788+0.001,
                      VLOOKUP(H788,mapping!$D:$E,2,FALSE)
                      ),
                   I788+0.002))</f>
        <v>0</v>
      </c>
      <c r="K788" s="8">
        <f t="shared" si="218"/>
        <v>2.29887740505264E-4</v>
      </c>
      <c r="L788" s="1" t="str">
        <f>Pos!B262</f>
        <v>ES0105046017</v>
      </c>
      <c r="M788" s="1" t="str">
        <f>_xlfn.XLOOKUP($L788,Pos!B:B,Pos!D:D,, 0)</f>
        <v>Aena SME SA</v>
      </c>
      <c r="N788" s="1" t="str">
        <f>_xlfn.XLOOKUP($L788,Pos!B:B,Pos!E:E,, 0)</f>
        <v>Industrial Goods &amp; Services</v>
      </c>
      <c r="O788" s="1" t="str">
        <f t="shared" si="219"/>
        <v>Industrial Goods &amp; Services_West Europe</v>
      </c>
      <c r="P788" s="1" t="str">
        <f>_xlfn.XLOOKUP($L788,Pos!B:B,Pos!F:F,, 0)</f>
        <v>West Europe</v>
      </c>
      <c r="Q788" s="1">
        <v>0</v>
      </c>
      <c r="R788" s="9">
        <f>_xlfn.XLOOKUP($L788,Pos!$B:$B,Pos!N:N,0, 0)</f>
        <v>8.1100010000000005</v>
      </c>
      <c r="S788" s="9">
        <f>_xlfn.XLOOKUP($L788,Pos!$B:$B,Pos!O:O,0, 0)</f>
        <v>5.2106669999999999</v>
      </c>
      <c r="T788" s="9">
        <f>_xlfn.XLOOKUP($L788,Pos!$B:$B,Pos!P:P,0, 0)</f>
        <v>5.9749999999999996</v>
      </c>
      <c r="U788" s="9">
        <f>_xlfn.XLOOKUP($L788,Pos!$B:$B,Pos!Q:Q,0, 0)</f>
        <v>5.8</v>
      </c>
      <c r="V788" s="9">
        <f>_xlfn.XLOOKUP($L788,Pos!$B:$B,Pos!R:R,0, 0)</f>
        <v>7.8666669999999996</v>
      </c>
      <c r="W788" s="9">
        <f>_xlfn.XLOOKUP($L788,Pos!$B:$B,Pos!S:S,0, 0)</f>
        <v>6.9066669999999997</v>
      </c>
      <c r="X788" s="9" t="str">
        <f>_xlfn.XLOOKUP($L788,Pos!$B:$B,Pos!J:J,0, 0)</f>
        <v>Hold</v>
      </c>
      <c r="Y788" s="1">
        <v>0</v>
      </c>
      <c r="Z788" s="1">
        <v>0</v>
      </c>
      <c r="AA788" s="1">
        <f t="shared" si="220"/>
        <v>0</v>
      </c>
      <c r="AB788" s="9">
        <f>_xlfn.XLOOKUP(L788,Pos!B:B,Pos!K:K,-1,0)</f>
        <v>7.1641791044776113</v>
      </c>
      <c r="AC788" s="1" t="e">
        <f>_xlfn.XLOOKUP($L788,Pos!$A:$A,Pos!S:S,_xlfn.XLOOKUP($L788,#REF!,#REF!, ""), 0)</f>
        <v>#REF!</v>
      </c>
      <c r="AD788" s="1" t="e">
        <f>_xlfn.XLOOKUP($L788,Pos!$A:$A,Pos!T:T,_xlfn.XLOOKUP($L788,#REF!,#REF!, ""), 0)</f>
        <v>#REF!</v>
      </c>
      <c r="AE788" s="1" t="e">
        <f>_xlfn.XLOOKUP($L788,Pos!$A:$A,Pos!U:U,_xlfn.XLOOKUP($L788,#REF!,#REF!, ""), 0)</f>
        <v>#REF!</v>
      </c>
      <c r="AF788" s="1" t="e">
        <f>_xlfn.XLOOKUP($L788,Pos!$A:$A,Pos!V:V,_xlfn.XLOOKUP($L788,#REF!,#REF!, ""), 0)</f>
        <v>#REF!</v>
      </c>
      <c r="AG788" s="1" t="e">
        <f>_xlfn.XLOOKUP($L788,Pos!$A:$A,Pos!W:W,_xlfn.XLOOKUP($L788,#REF!,#REF!, ""), 0)</f>
        <v>#REF!</v>
      </c>
      <c r="AH788" s="1" t="e">
        <f>_xlfn.XLOOKUP($L788,Pos!$A:$A,Pos!X:X,_xlfn.XLOOKUP($L788,#REF!,#REF!, ""), 0)</f>
        <v>#REF!</v>
      </c>
      <c r="AI788" s="1" t="e">
        <f>_xlfn.XLOOKUP($L788,Pos!$A:$A,Pos!Y:Y,_xlfn.XLOOKUP($L788,#REF!,#REF!, ""), 0)</f>
        <v>#REF!</v>
      </c>
      <c r="AJ788" s="1" t="e">
        <f>_xlfn.XLOOKUP($L788,Pos!$A:$A,Pos!Z:Z,_xlfn.XLOOKUP($L788,#REF!,#REF!, ""), 0)</f>
        <v>#REF!</v>
      </c>
      <c r="AK788" s="1" t="e">
        <f>_xlfn.XLOOKUP($L788,Pos!$A:$A,Pos!AA:AA,_xlfn.XLOOKUP($L788,#REF!,#REF!, ""), 0)</f>
        <v>#REF!</v>
      </c>
      <c r="AL788" s="1" t="e">
        <f>_xlfn.XLOOKUP($L788,Pos!$A:$A,Pos!AB:AB,_xlfn.XLOOKUP($L788,#REF!,#REF!, ""), 0)</f>
        <v>#REF!</v>
      </c>
      <c r="AM788" s="1" t="e">
        <f>_xlfn.XLOOKUP($L788,Pos!$A:$A,Pos!AC:AC,_xlfn.XLOOKUP($L788,#REF!,#REF!, ""), 0)</f>
        <v>#REF!</v>
      </c>
      <c r="AN788" s="1" t="e">
        <f>_xlfn.XLOOKUP($L788,Pos!$A:$A,Pos!AD:AD,_xlfn.XLOOKUP($L788,#REF!,#REF!, ""), 0)</f>
        <v>#REF!</v>
      </c>
      <c r="AO788" s="1" t="e">
        <f>_xlfn.XLOOKUP($L788,Pos!$A:$A,Pos!AE:AE,_xlfn.XLOOKUP($L788,#REF!,#REF!, ""), 0)</f>
        <v>#REF!</v>
      </c>
      <c r="AP788" s="1" t="e">
        <f>_xlfn.XLOOKUP($L788,Pos!$A:$A,Pos!AF:AF,_xlfn.XLOOKUP($L788,#REF!,#REF!, ""), 0)</f>
        <v>#REF!</v>
      </c>
      <c r="AQ788" s="1" t="e">
        <f>_xlfn.XLOOKUP($L788,Pos!$A:$A,Pos!AG:AG,_xlfn.XLOOKUP($L788,#REF!,#REF!, ""), 0)</f>
        <v>#REF!</v>
      </c>
      <c r="AR788" s="1" t="e">
        <f>_xlfn.XLOOKUP($L788,Pos!$A:$A,Pos!AH:AH,_xlfn.XLOOKUP($L788,#REF!,#REF!, ""), 0)</f>
        <v>#REF!</v>
      </c>
      <c r="AS788" s="1" t="e">
        <f>_xlfn.XLOOKUP($L788,Pos!$A:$A,Pos!AI:AI,_xlfn.XLOOKUP($L788,#REF!,#REF!, ""), 0)</f>
        <v>#REF!</v>
      </c>
      <c r="AT788" s="1" t="e">
        <f>_xlfn.XLOOKUP($L788,Pos!$A:$A,Pos!AJ:AJ,_xlfn.XLOOKUP($L788,#REF!,#REF!, ""), 0)</f>
        <v>#REF!</v>
      </c>
      <c r="AU788" s="1" t="e">
        <f>_xlfn.XLOOKUP($L788,Pos!$A:$A,Pos!AK:AK,_xlfn.XLOOKUP($L788,#REF!,#REF!, ""), 0)</f>
        <v>#REF!</v>
      </c>
      <c r="AV788" s="1" t="e">
        <f>_xlfn.XLOOKUP($L788,Pos!$A:$A,Pos!AL:AL,_xlfn.XLOOKUP($L788,#REF!,#REF!, ""), 0)</f>
        <v>#REF!</v>
      </c>
      <c r="AW788" s="1" t="e">
        <f>_xlfn.XLOOKUP($L788,Pos!$A:$A,Pos!AM:AM,_xlfn.XLOOKUP($L788,#REF!,#REF!, ""), 0)</f>
        <v>#REF!</v>
      </c>
      <c r="AX788" s="1" t="e">
        <f>_xlfn.XLOOKUP($L788,Pos!$A:$A,Pos!AN:AN,_xlfn.XLOOKUP($L788,#REF!,#REF!, ""), 0)</f>
        <v>#REF!</v>
      </c>
      <c r="AY788" s="1" t="e">
        <f>_xlfn.XLOOKUP($L788,Pos!$A:$A,Pos!AO:AO,_xlfn.XLOOKUP($L788,#REF!,#REF!, ""), 0)</f>
        <v>#REF!</v>
      </c>
      <c r="AZ788" s="7" t="str">
        <f t="shared" si="221"/>
        <v>OUT</v>
      </c>
      <c r="BA788" s="1">
        <f>IF(OR(_xlfn.XLOOKUP(L788,Pos!B:B,Pos!L:L,FALSE)="ESG Reason",_xlfn.XLOOKUP(L788,Pos!B:B,Pos!L:L,FALSE)="Blacklisted"),1,0)</f>
        <v>0</v>
      </c>
      <c r="BC788" s="11">
        <v>1.1570279832988701E-10</v>
      </c>
      <c r="BD788" s="11">
        <f>_xlfn.XLOOKUP($L788,Pos!$B:$B,Pos!H:H,0, 0)</f>
        <v>0</v>
      </c>
      <c r="BE788" s="11">
        <f>_xlfn.XLOOKUP($L788,Pos!$B:$B,Pos!I:I,0, 0)</f>
        <v>2.29887740505264E-4</v>
      </c>
      <c r="BF788" s="18">
        <f t="shared" si="222"/>
        <v>2.29887740505264E-4</v>
      </c>
      <c r="BG788" s="1">
        <f t="shared" si="223"/>
        <v>2</v>
      </c>
      <c r="BH788" s="1">
        <f t="shared" si="224"/>
        <v>10</v>
      </c>
      <c r="BI788" s="18">
        <f t="shared" si="225"/>
        <v>1.1570279832988701E-10</v>
      </c>
      <c r="BJ788" s="3">
        <f t="shared" si="226"/>
        <v>0</v>
      </c>
      <c r="BK788" s="18">
        <f t="shared" si="227"/>
        <v>0</v>
      </c>
    </row>
    <row r="789" spans="3:63" x14ac:dyDescent="0.25">
      <c r="C789" s="3"/>
      <c r="D789" s="3"/>
      <c r="E789" s="3"/>
      <c r="F789" s="3"/>
      <c r="G789" s="51" t="s">
        <v>742</v>
      </c>
      <c r="H789" s="8" t="str">
        <f t="shared" si="217"/>
        <v>0%West Europe</v>
      </c>
      <c r="I789" s="11" cm="1">
        <f t="array" ref="I789">IF(
   AZ789 = "OUT", 0,IF(
   BD789 &gt;= LARGE(IF(ISNUMBER(BD:BD), BD:BD), 3),
   BE789 - 0.001,
   IF(BE789 &gt;=VLOOKUP(P789,mapping!$A:$B,2,FALSE), BE789,VLOOKUP(P789,mapping!$A$2:$B$8,2,FALSE))
))</f>
        <v>0</v>
      </c>
      <c r="J789" s="11" cm="1">
        <f t="array" ref="J789">IF(
    AZ789="OUT",0,IF(IF(
                      BD789&gt;=LARGE(IF(ISNUMBER(BD:BD),BD:BD),3),
                      BE789+0.001,
                      VLOOKUP(H789,mapping!$D:$E,2,FALSE)
                      )&gt;I789,
                   IF(
                      BD789&gt;=LARGE(IF(ISNUMBER(BD:BD),BD:BD),3),
                      BE789+0.001,
                      VLOOKUP(H789,mapping!$D:$E,2,FALSE)
                      ),
                   I789+0.002))</f>
        <v>0</v>
      </c>
      <c r="K789" s="8">
        <f t="shared" si="218"/>
        <v>2.2935165902654881E-4</v>
      </c>
      <c r="L789" s="1" t="str">
        <f>Pos!B443</f>
        <v>IE00BD1RP616</v>
      </c>
      <c r="M789" s="1" t="str">
        <f>_xlfn.XLOOKUP($L789,Pos!B:B,Pos!D:D,, 0)</f>
        <v>Bank of Ireland Group Plc</v>
      </c>
      <c r="N789" s="1" t="str">
        <f>_xlfn.XLOOKUP($L789,Pos!B:B,Pos!E:E,, 0)</f>
        <v>Banks</v>
      </c>
      <c r="O789" s="1" t="str">
        <f t="shared" si="219"/>
        <v>Banks_West Europe</v>
      </c>
      <c r="P789" s="1" t="str">
        <f>_xlfn.XLOOKUP($L789,Pos!B:B,Pos!F:F,, 0)</f>
        <v>West Europe</v>
      </c>
      <c r="Q789" s="1">
        <v>0</v>
      </c>
      <c r="R789" s="9">
        <f>_xlfn.XLOOKUP($L789,Pos!$B:$B,Pos!N:N,0, 0)</f>
        <v>3.38</v>
      </c>
      <c r="S789" s="9">
        <f>_xlfn.XLOOKUP($L789,Pos!$B:$B,Pos!O:O,0, 0)</f>
        <v>5.88</v>
      </c>
      <c r="T789" s="9">
        <f>_xlfn.XLOOKUP($L789,Pos!$B:$B,Pos!P:P,0, 0)</f>
        <v>3.5750000000000002</v>
      </c>
      <c r="U789" s="9">
        <f>_xlfn.XLOOKUP($L789,Pos!$B:$B,Pos!Q:Q,0, 0)</f>
        <v>8.6999999999999993</v>
      </c>
      <c r="V789" s="9">
        <f>_xlfn.XLOOKUP($L789,Pos!$B:$B,Pos!R:R,0, 0)</f>
        <v>1.7</v>
      </c>
      <c r="W789" s="9">
        <f>_xlfn.XLOOKUP($L789,Pos!$B:$B,Pos!S:S,0, 0)</f>
        <v>3.0049999999999999</v>
      </c>
      <c r="X789" s="9" t="str">
        <f>_xlfn.XLOOKUP($L789,Pos!$B:$B,Pos!J:J,0, 0)</f>
        <v>Outperform</v>
      </c>
      <c r="Y789" s="1">
        <v>0</v>
      </c>
      <c r="Z789" s="1">
        <v>0</v>
      </c>
      <c r="AA789" s="1">
        <f t="shared" si="220"/>
        <v>0</v>
      </c>
      <c r="AB789" s="9">
        <f>_xlfn.XLOOKUP(L789,Pos!B:B,Pos!K:K,-1,0)</f>
        <v>3.6111111111111112</v>
      </c>
      <c r="AC789" s="1" t="e">
        <f>_xlfn.XLOOKUP($L789,Pos!$A:$A,Pos!S:S,_xlfn.XLOOKUP($L789,#REF!,#REF!, ""), 0)</f>
        <v>#REF!</v>
      </c>
      <c r="AD789" s="1" t="e">
        <f>_xlfn.XLOOKUP($L789,Pos!$A:$A,Pos!T:T,_xlfn.XLOOKUP($L789,#REF!,#REF!, ""), 0)</f>
        <v>#REF!</v>
      </c>
      <c r="AE789" s="1" t="e">
        <f>_xlfn.XLOOKUP($L789,Pos!$A:$A,Pos!U:U,_xlfn.XLOOKUP($L789,#REF!,#REF!, ""), 0)</f>
        <v>#REF!</v>
      </c>
      <c r="AF789" s="1" t="e">
        <f>_xlfn.XLOOKUP($L789,Pos!$A:$A,Pos!V:V,_xlfn.XLOOKUP($L789,#REF!,#REF!, ""), 0)</f>
        <v>#REF!</v>
      </c>
      <c r="AG789" s="1" t="e">
        <f>_xlfn.XLOOKUP($L789,Pos!$A:$A,Pos!W:W,_xlfn.XLOOKUP($L789,#REF!,#REF!, ""), 0)</f>
        <v>#REF!</v>
      </c>
      <c r="AH789" s="1" t="e">
        <f>_xlfn.XLOOKUP($L789,Pos!$A:$A,Pos!X:X,_xlfn.XLOOKUP($L789,#REF!,#REF!, ""), 0)</f>
        <v>#REF!</v>
      </c>
      <c r="AI789" s="1" t="e">
        <f>_xlfn.XLOOKUP($L789,Pos!$A:$A,Pos!Y:Y,_xlfn.XLOOKUP($L789,#REF!,#REF!, ""), 0)</f>
        <v>#REF!</v>
      </c>
      <c r="AJ789" s="1" t="e">
        <f>_xlfn.XLOOKUP($L789,Pos!$A:$A,Pos!Z:Z,_xlfn.XLOOKUP($L789,#REF!,#REF!, ""), 0)</f>
        <v>#REF!</v>
      </c>
      <c r="AK789" s="1" t="e">
        <f>_xlfn.XLOOKUP($L789,Pos!$A:$A,Pos!AA:AA,_xlfn.XLOOKUP($L789,#REF!,#REF!, ""), 0)</f>
        <v>#REF!</v>
      </c>
      <c r="AL789" s="1" t="e">
        <f>_xlfn.XLOOKUP($L789,Pos!$A:$A,Pos!AB:AB,_xlfn.XLOOKUP($L789,#REF!,#REF!, ""), 0)</f>
        <v>#REF!</v>
      </c>
      <c r="AM789" s="1" t="e">
        <f>_xlfn.XLOOKUP($L789,Pos!$A:$A,Pos!AC:AC,_xlfn.XLOOKUP($L789,#REF!,#REF!, ""), 0)</f>
        <v>#REF!</v>
      </c>
      <c r="AN789" s="1" t="e">
        <f>_xlfn.XLOOKUP($L789,Pos!$A:$A,Pos!AD:AD,_xlfn.XLOOKUP($L789,#REF!,#REF!, ""), 0)</f>
        <v>#REF!</v>
      </c>
      <c r="AO789" s="1" t="e">
        <f>_xlfn.XLOOKUP($L789,Pos!$A:$A,Pos!AE:AE,_xlfn.XLOOKUP($L789,#REF!,#REF!, ""), 0)</f>
        <v>#REF!</v>
      </c>
      <c r="AP789" s="1" t="e">
        <f>_xlfn.XLOOKUP($L789,Pos!$A:$A,Pos!AF:AF,_xlfn.XLOOKUP($L789,#REF!,#REF!, ""), 0)</f>
        <v>#REF!</v>
      </c>
      <c r="AQ789" s="1" t="e">
        <f>_xlfn.XLOOKUP($L789,Pos!$A:$A,Pos!AG:AG,_xlfn.XLOOKUP($L789,#REF!,#REF!, ""), 0)</f>
        <v>#REF!</v>
      </c>
      <c r="AR789" s="1" t="e">
        <f>_xlfn.XLOOKUP($L789,Pos!$A:$A,Pos!AH:AH,_xlfn.XLOOKUP($L789,#REF!,#REF!, ""), 0)</f>
        <v>#REF!</v>
      </c>
      <c r="AS789" s="1" t="e">
        <f>_xlfn.XLOOKUP($L789,Pos!$A:$A,Pos!AI:AI,_xlfn.XLOOKUP($L789,#REF!,#REF!, ""), 0)</f>
        <v>#REF!</v>
      </c>
      <c r="AT789" s="1" t="e">
        <f>_xlfn.XLOOKUP($L789,Pos!$A:$A,Pos!AJ:AJ,_xlfn.XLOOKUP($L789,#REF!,#REF!, ""), 0)</f>
        <v>#REF!</v>
      </c>
      <c r="AU789" s="1" t="e">
        <f>_xlfn.XLOOKUP($L789,Pos!$A:$A,Pos!AK:AK,_xlfn.XLOOKUP($L789,#REF!,#REF!, ""), 0)</f>
        <v>#REF!</v>
      </c>
      <c r="AV789" s="1" t="e">
        <f>_xlfn.XLOOKUP($L789,Pos!$A:$A,Pos!AL:AL,_xlfn.XLOOKUP($L789,#REF!,#REF!, ""), 0)</f>
        <v>#REF!</v>
      </c>
      <c r="AW789" s="1" t="e">
        <f>_xlfn.XLOOKUP($L789,Pos!$A:$A,Pos!AM:AM,_xlfn.XLOOKUP($L789,#REF!,#REF!, ""), 0)</f>
        <v>#REF!</v>
      </c>
      <c r="AX789" s="1" t="e">
        <f>_xlfn.XLOOKUP($L789,Pos!$A:$A,Pos!AN:AN,_xlfn.XLOOKUP($L789,#REF!,#REF!, ""), 0)</f>
        <v>#REF!</v>
      </c>
      <c r="AY789" s="1" t="e">
        <f>_xlfn.XLOOKUP($L789,Pos!$A:$A,Pos!AO:AO,_xlfn.XLOOKUP($L789,#REF!,#REF!, ""), 0)</f>
        <v>#REF!</v>
      </c>
      <c r="AZ789" s="7" t="str">
        <f t="shared" si="221"/>
        <v>OUT</v>
      </c>
      <c r="BA789" s="1">
        <f>IF(OR(_xlfn.XLOOKUP(L789,Pos!B:B,Pos!L:L,FALSE)="ESG Reason",_xlfn.XLOOKUP(L789,Pos!B:B,Pos!L:L,FALSE)="Blacklisted"),1,0)</f>
        <v>0</v>
      </c>
      <c r="BC789" s="11">
        <v>1.2725784536927191E-10</v>
      </c>
      <c r="BD789" s="11">
        <f>_xlfn.XLOOKUP($L789,Pos!$B:$B,Pos!H:H,0, 0)</f>
        <v>0</v>
      </c>
      <c r="BE789" s="11">
        <f>_xlfn.XLOOKUP($L789,Pos!$B:$B,Pos!I:I,0, 0)</f>
        <v>2.2935165902654881E-4</v>
      </c>
      <c r="BF789" s="18">
        <f t="shared" si="222"/>
        <v>2.2935165902654881E-4</v>
      </c>
      <c r="BG789" s="1">
        <f t="shared" si="223"/>
        <v>2</v>
      </c>
      <c r="BH789" s="1">
        <f t="shared" si="224"/>
        <v>2</v>
      </c>
      <c r="BI789" s="18">
        <f t="shared" si="225"/>
        <v>1.2725784536927191E-10</v>
      </c>
      <c r="BJ789" s="3">
        <f t="shared" si="226"/>
        <v>0</v>
      </c>
      <c r="BK789" s="18">
        <f t="shared" si="227"/>
        <v>0</v>
      </c>
    </row>
    <row r="790" spans="3:63" x14ac:dyDescent="0.25">
      <c r="C790" s="3"/>
      <c r="D790" s="3"/>
      <c r="E790" s="3"/>
      <c r="F790" s="3"/>
      <c r="G790" s="51" t="s">
        <v>745</v>
      </c>
      <c r="H790" s="8" t="str">
        <f t="shared" si="217"/>
        <v>0%North America</v>
      </c>
      <c r="I790" s="11" cm="1">
        <f t="array" ref="I790">IF(
   AZ790 = "OUT", 0,IF(
   BD790 &gt;= LARGE(IF(ISNUMBER(BD:BD), BD:BD), 3),
   BE790 - 0.001,
   IF(BE790 &gt;=VLOOKUP(P790,mapping!$A:$B,2,FALSE), BE790,VLOOKUP(P790,mapping!$A$2:$B$8,2,FALSE))
))</f>
        <v>0</v>
      </c>
      <c r="J790" s="11" cm="1">
        <f t="array" ref="J790">IF(
    AZ790="OUT",0,IF(IF(
                      BD790&gt;=LARGE(IF(ISNUMBER(BD:BD),BD:BD),3),
                      BE790+0.001,
                      VLOOKUP(H790,mapping!$D:$E,2,FALSE)
                      )&gt;I790,
                   IF(
                      BD790&gt;=LARGE(IF(ISNUMBER(BD:BD),BD:BD),3),
                      BE790+0.001,
                      VLOOKUP(H790,mapping!$D:$E,2,FALSE)
                      ),
                   I790+0.002))</f>
        <v>0</v>
      </c>
      <c r="K790" s="8">
        <f t="shared" si="218"/>
        <v>2.291446275599555E-4</v>
      </c>
      <c r="L790" s="1" t="str">
        <f>Pos!B142</f>
        <v>CA8787422044</v>
      </c>
      <c r="M790" s="1" t="str">
        <f>_xlfn.XLOOKUP($L790,Pos!B:B,Pos!D:D,, 0)</f>
        <v>Teck Resources Limited Class B</v>
      </c>
      <c r="N790" s="1" t="str">
        <f>_xlfn.XLOOKUP($L790,Pos!B:B,Pos!E:E,, 0)</f>
        <v>Basic Resources</v>
      </c>
      <c r="O790" s="1" t="str">
        <f t="shared" si="219"/>
        <v>Basic Resources_North America</v>
      </c>
      <c r="P790" s="1" t="str">
        <f>_xlfn.XLOOKUP($L790,Pos!B:B,Pos!F:F,, 0)</f>
        <v>North America</v>
      </c>
      <c r="Q790" s="1">
        <v>0</v>
      </c>
      <c r="R790" s="9">
        <f>_xlfn.XLOOKUP($L790,Pos!$B:$B,Pos!N:N,0, 0)</f>
        <v>2.99</v>
      </c>
      <c r="S790" s="9">
        <f>_xlfn.XLOOKUP($L790,Pos!$B:$B,Pos!O:O,0, 0)</f>
        <v>6.1797500000000003</v>
      </c>
      <c r="T790" s="9">
        <f>_xlfn.XLOOKUP($L790,Pos!$B:$B,Pos!P:P,0, 0)</f>
        <v>2.9</v>
      </c>
      <c r="U790" s="9">
        <f>_xlfn.XLOOKUP($L790,Pos!$B:$B,Pos!Q:Q,0, 0)</f>
        <v>2.9</v>
      </c>
      <c r="V790" s="9">
        <f>_xlfn.XLOOKUP($L790,Pos!$B:$B,Pos!R:R,0, 0)</f>
        <v>2.2999999999999998</v>
      </c>
      <c r="W790" s="9">
        <f>_xlfn.XLOOKUP($L790,Pos!$B:$B,Pos!S:S,0, 0)</f>
        <v>1.413333</v>
      </c>
      <c r="X790" s="9" t="str">
        <f>_xlfn.XLOOKUP($L790,Pos!$B:$B,Pos!J:J,0, 0)</f>
        <v>Hold</v>
      </c>
      <c r="Y790" s="1">
        <v>0</v>
      </c>
      <c r="Z790" s="1">
        <v>0</v>
      </c>
      <c r="AA790" s="1">
        <f t="shared" si="220"/>
        <v>0</v>
      </c>
      <c r="AB790" s="9">
        <f>_xlfn.XLOOKUP(L790,Pos!B:B,Pos!K:K,-1,0)</f>
        <v>-1</v>
      </c>
      <c r="AC790" s="1" t="e">
        <f>_xlfn.XLOOKUP($L790,Pos!$A:$A,Pos!S:S,_xlfn.XLOOKUP($L790,#REF!,#REF!, ""), 0)</f>
        <v>#REF!</v>
      </c>
      <c r="AD790" s="1" t="e">
        <f>_xlfn.XLOOKUP($L790,Pos!$A:$A,Pos!T:T,_xlfn.XLOOKUP($L790,#REF!,#REF!, ""), 0)</f>
        <v>#REF!</v>
      </c>
      <c r="AE790" s="1" t="e">
        <f>_xlfn.XLOOKUP($L790,Pos!$A:$A,Pos!U:U,_xlfn.XLOOKUP($L790,#REF!,#REF!, ""), 0)</f>
        <v>#REF!</v>
      </c>
      <c r="AF790" s="1" t="e">
        <f>_xlfn.XLOOKUP($L790,Pos!$A:$A,Pos!V:V,_xlfn.XLOOKUP($L790,#REF!,#REF!, ""), 0)</f>
        <v>#REF!</v>
      </c>
      <c r="AG790" s="1" t="e">
        <f>_xlfn.XLOOKUP($L790,Pos!$A:$A,Pos!W:W,_xlfn.XLOOKUP($L790,#REF!,#REF!, ""), 0)</f>
        <v>#REF!</v>
      </c>
      <c r="AH790" s="1" t="e">
        <f>_xlfn.XLOOKUP($L790,Pos!$A:$A,Pos!X:X,_xlfn.XLOOKUP($L790,#REF!,#REF!, ""), 0)</f>
        <v>#REF!</v>
      </c>
      <c r="AI790" s="1" t="e">
        <f>_xlfn.XLOOKUP($L790,Pos!$A:$A,Pos!Y:Y,_xlfn.XLOOKUP($L790,#REF!,#REF!, ""), 0)</f>
        <v>#REF!</v>
      </c>
      <c r="AJ790" s="1" t="e">
        <f>_xlfn.XLOOKUP($L790,Pos!$A:$A,Pos!Z:Z,_xlfn.XLOOKUP($L790,#REF!,#REF!, ""), 0)</f>
        <v>#REF!</v>
      </c>
      <c r="AK790" s="1" t="e">
        <f>_xlfn.XLOOKUP($L790,Pos!$A:$A,Pos!AA:AA,_xlfn.XLOOKUP($L790,#REF!,#REF!, ""), 0)</f>
        <v>#REF!</v>
      </c>
      <c r="AL790" s="1" t="e">
        <f>_xlfn.XLOOKUP($L790,Pos!$A:$A,Pos!AB:AB,_xlfn.XLOOKUP($L790,#REF!,#REF!, ""), 0)</f>
        <v>#REF!</v>
      </c>
      <c r="AM790" s="1" t="e">
        <f>_xlfn.XLOOKUP($L790,Pos!$A:$A,Pos!AC:AC,_xlfn.XLOOKUP($L790,#REF!,#REF!, ""), 0)</f>
        <v>#REF!</v>
      </c>
      <c r="AN790" s="1" t="e">
        <f>_xlfn.XLOOKUP($L790,Pos!$A:$A,Pos!AD:AD,_xlfn.XLOOKUP($L790,#REF!,#REF!, ""), 0)</f>
        <v>#REF!</v>
      </c>
      <c r="AO790" s="1" t="e">
        <f>_xlfn.XLOOKUP($L790,Pos!$A:$A,Pos!AE:AE,_xlfn.XLOOKUP($L790,#REF!,#REF!, ""), 0)</f>
        <v>#REF!</v>
      </c>
      <c r="AP790" s="1" t="e">
        <f>_xlfn.XLOOKUP($L790,Pos!$A:$A,Pos!AF:AF,_xlfn.XLOOKUP($L790,#REF!,#REF!, ""), 0)</f>
        <v>#REF!</v>
      </c>
      <c r="AQ790" s="1" t="e">
        <f>_xlfn.XLOOKUP($L790,Pos!$A:$A,Pos!AG:AG,_xlfn.XLOOKUP($L790,#REF!,#REF!, ""), 0)</f>
        <v>#REF!</v>
      </c>
      <c r="AR790" s="1" t="e">
        <f>_xlfn.XLOOKUP($L790,Pos!$A:$A,Pos!AH:AH,_xlfn.XLOOKUP($L790,#REF!,#REF!, ""), 0)</f>
        <v>#REF!</v>
      </c>
      <c r="AS790" s="1" t="e">
        <f>_xlfn.XLOOKUP($L790,Pos!$A:$A,Pos!AI:AI,_xlfn.XLOOKUP($L790,#REF!,#REF!, ""), 0)</f>
        <v>#REF!</v>
      </c>
      <c r="AT790" s="1" t="e">
        <f>_xlfn.XLOOKUP($L790,Pos!$A:$A,Pos!AJ:AJ,_xlfn.XLOOKUP($L790,#REF!,#REF!, ""), 0)</f>
        <v>#REF!</v>
      </c>
      <c r="AU790" s="1" t="e">
        <f>_xlfn.XLOOKUP($L790,Pos!$A:$A,Pos!AK:AK,_xlfn.XLOOKUP($L790,#REF!,#REF!, ""), 0)</f>
        <v>#REF!</v>
      </c>
      <c r="AV790" s="1" t="e">
        <f>_xlfn.XLOOKUP($L790,Pos!$A:$A,Pos!AL:AL,_xlfn.XLOOKUP($L790,#REF!,#REF!, ""), 0)</f>
        <v>#REF!</v>
      </c>
      <c r="AW790" s="1" t="e">
        <f>_xlfn.XLOOKUP($L790,Pos!$A:$A,Pos!AM:AM,_xlfn.XLOOKUP($L790,#REF!,#REF!, ""), 0)</f>
        <v>#REF!</v>
      </c>
      <c r="AX790" s="1" t="e">
        <f>_xlfn.XLOOKUP($L790,Pos!$A:$A,Pos!AN:AN,_xlfn.XLOOKUP($L790,#REF!,#REF!, ""), 0)</f>
        <v>#REF!</v>
      </c>
      <c r="AY790" s="1" t="e">
        <f>_xlfn.XLOOKUP($L790,Pos!$A:$A,Pos!AO:AO,_xlfn.XLOOKUP($L790,#REF!,#REF!, ""), 0)</f>
        <v>#REF!</v>
      </c>
      <c r="AZ790" s="7" t="str">
        <f t="shared" si="221"/>
        <v>OUT</v>
      </c>
      <c r="BA790" s="1">
        <f>IF(OR(_xlfn.XLOOKUP(L790,Pos!B:B,Pos!L:L,FALSE)="ESG Reason",_xlfn.XLOOKUP(L790,Pos!B:B,Pos!L:L,FALSE)="Blacklisted"),1,0)</f>
        <v>0</v>
      </c>
      <c r="BC790" s="11">
        <v>8.792365405271584E-11</v>
      </c>
      <c r="BD790" s="11">
        <f>_xlfn.XLOOKUP($L790,Pos!$B:$B,Pos!H:H,0, 0)</f>
        <v>0</v>
      </c>
      <c r="BE790" s="11">
        <f>_xlfn.XLOOKUP($L790,Pos!$B:$B,Pos!I:I,0, 0)</f>
        <v>2.291446275599555E-4</v>
      </c>
      <c r="BF790" s="18">
        <f t="shared" si="222"/>
        <v>2.291446275599555E-4</v>
      </c>
      <c r="BG790" s="1">
        <f t="shared" si="223"/>
        <v>1</v>
      </c>
      <c r="BH790" s="1">
        <f t="shared" si="224"/>
        <v>22</v>
      </c>
      <c r="BI790" s="18">
        <f t="shared" si="225"/>
        <v>8.792365405271584E-11</v>
      </c>
      <c r="BJ790" s="3">
        <f t="shared" si="226"/>
        <v>0</v>
      </c>
      <c r="BK790" s="18">
        <f t="shared" si="227"/>
        <v>0</v>
      </c>
    </row>
    <row r="791" spans="3:63" x14ac:dyDescent="0.25">
      <c r="C791" s="3"/>
      <c r="D791" s="3"/>
      <c r="E791" s="3"/>
      <c r="F791" s="3"/>
      <c r="G791" s="51" t="s">
        <v>760</v>
      </c>
      <c r="H791" s="8" t="str">
        <f t="shared" si="217"/>
        <v>0%North America</v>
      </c>
      <c r="I791" s="11" cm="1">
        <f t="array" ref="I791">IF(
   AZ791 = "OUT", 0,IF(
   BD791 &gt;= LARGE(IF(ISNUMBER(BD:BD), BD:BD), 3),
   BE791 - 0.001,
   IF(BE791 &gt;=VLOOKUP(P791,mapping!$A:$B,2,FALSE), BE791,VLOOKUP(P791,mapping!$A$2:$B$8,2,FALSE))
))</f>
        <v>0</v>
      </c>
      <c r="J791" s="11" cm="1">
        <f t="array" ref="J791">IF(
    AZ791="OUT",0,IF(IF(
                      BD791&gt;=LARGE(IF(ISNUMBER(BD:BD),BD:BD),3),
                      BE791+0.001,
                      VLOOKUP(H791,mapping!$D:$E,2,FALSE)
                      )&gt;I791,
                   IF(
                      BD791&gt;=LARGE(IF(ISNUMBER(BD:BD),BD:BD),3),
                      BE791+0.001,
                      VLOOKUP(H791,mapping!$D:$E,2,FALSE)
                      ),
                   I791+0.002))</f>
        <v>0</v>
      </c>
      <c r="K791" s="8">
        <f t="shared" si="218"/>
        <v>2.2822238738920319E-4</v>
      </c>
      <c r="L791" s="1" t="str">
        <f>Pos!B899</f>
        <v>US16119P1084</v>
      </c>
      <c r="M791" s="1" t="str">
        <f>_xlfn.XLOOKUP($L791,Pos!B:B,Pos!D:D,, 0)</f>
        <v>Charter Communications, Inc. Class A</v>
      </c>
      <c r="N791" s="1" t="str">
        <f>_xlfn.XLOOKUP($L791,Pos!B:B,Pos!E:E,, 0)</f>
        <v>Telecommunications</v>
      </c>
      <c r="O791" s="1" t="str">
        <f t="shared" si="219"/>
        <v>Telecommunications_North America</v>
      </c>
      <c r="P791" s="1" t="str">
        <f>_xlfn.XLOOKUP($L791,Pos!B:B,Pos!F:F,, 0)</f>
        <v>North America</v>
      </c>
      <c r="Q791" s="1">
        <v>0</v>
      </c>
      <c r="R791" s="9">
        <f>_xlfn.XLOOKUP($L791,Pos!$B:$B,Pos!N:N,0, 0)</f>
        <v>0</v>
      </c>
      <c r="S791" s="9">
        <f>_xlfn.XLOOKUP($L791,Pos!$B:$B,Pos!O:O,0, 0)</f>
        <v>7.9524990000000004</v>
      </c>
      <c r="T791" s="9">
        <f>_xlfn.XLOOKUP($L791,Pos!$B:$B,Pos!P:P,0, 0)</f>
        <v>5.15</v>
      </c>
      <c r="U791" s="9">
        <f>_xlfn.XLOOKUP($L791,Pos!$B:$B,Pos!Q:Q,0, 0)</f>
        <v>1.7</v>
      </c>
      <c r="V791" s="9">
        <f>_xlfn.XLOOKUP($L791,Pos!$B:$B,Pos!R:R,0, 0)</f>
        <v>2.5333329999999998</v>
      </c>
      <c r="W791" s="9">
        <f>_xlfn.XLOOKUP($L791,Pos!$B:$B,Pos!S:S,0, 0)</f>
        <v>4.6516669999999998</v>
      </c>
      <c r="X791" s="9" t="str">
        <f>_xlfn.XLOOKUP($L791,Pos!$B:$B,Pos!J:J,0, 0)</f>
        <v>Hold</v>
      </c>
      <c r="Y791" s="1">
        <v>0</v>
      </c>
      <c r="Z791" s="1">
        <v>0</v>
      </c>
      <c r="AA791" s="1">
        <f t="shared" si="220"/>
        <v>0</v>
      </c>
      <c r="AB791" s="9">
        <f>_xlfn.XLOOKUP(L791,Pos!B:B,Pos!K:K,-1,0)</f>
        <v>1.8181818181818179</v>
      </c>
      <c r="AC791" s="1" t="e">
        <f>_xlfn.XLOOKUP($L791,Pos!$A:$A,Pos!S:S,_xlfn.XLOOKUP($L791,#REF!,#REF!, ""), 0)</f>
        <v>#REF!</v>
      </c>
      <c r="AD791" s="1" t="e">
        <f>_xlfn.XLOOKUP($L791,Pos!$A:$A,Pos!T:T,_xlfn.XLOOKUP($L791,#REF!,#REF!, ""), 0)</f>
        <v>#REF!</v>
      </c>
      <c r="AE791" s="1" t="e">
        <f>_xlfn.XLOOKUP($L791,Pos!$A:$A,Pos!U:U,_xlfn.XLOOKUP($L791,#REF!,#REF!, ""), 0)</f>
        <v>#REF!</v>
      </c>
      <c r="AF791" s="1" t="e">
        <f>_xlfn.XLOOKUP($L791,Pos!$A:$A,Pos!V:V,_xlfn.XLOOKUP($L791,#REF!,#REF!, ""), 0)</f>
        <v>#REF!</v>
      </c>
      <c r="AG791" s="1" t="e">
        <f>_xlfn.XLOOKUP($L791,Pos!$A:$A,Pos!W:W,_xlfn.XLOOKUP($L791,#REF!,#REF!, ""), 0)</f>
        <v>#REF!</v>
      </c>
      <c r="AH791" s="1" t="e">
        <f>_xlfn.XLOOKUP($L791,Pos!$A:$A,Pos!X:X,_xlfn.XLOOKUP($L791,#REF!,#REF!, ""), 0)</f>
        <v>#REF!</v>
      </c>
      <c r="AI791" s="1" t="e">
        <f>_xlfn.XLOOKUP($L791,Pos!$A:$A,Pos!Y:Y,_xlfn.XLOOKUP($L791,#REF!,#REF!, ""), 0)</f>
        <v>#REF!</v>
      </c>
      <c r="AJ791" s="1" t="e">
        <f>_xlfn.XLOOKUP($L791,Pos!$A:$A,Pos!Z:Z,_xlfn.XLOOKUP($L791,#REF!,#REF!, ""), 0)</f>
        <v>#REF!</v>
      </c>
      <c r="AK791" s="1" t="e">
        <f>_xlfn.XLOOKUP($L791,Pos!$A:$A,Pos!AA:AA,_xlfn.XLOOKUP($L791,#REF!,#REF!, ""), 0)</f>
        <v>#REF!</v>
      </c>
      <c r="AL791" s="1" t="e">
        <f>_xlfn.XLOOKUP($L791,Pos!$A:$A,Pos!AB:AB,_xlfn.XLOOKUP($L791,#REF!,#REF!, ""), 0)</f>
        <v>#REF!</v>
      </c>
      <c r="AM791" s="1" t="e">
        <f>_xlfn.XLOOKUP($L791,Pos!$A:$A,Pos!AC:AC,_xlfn.XLOOKUP($L791,#REF!,#REF!, ""), 0)</f>
        <v>#REF!</v>
      </c>
      <c r="AN791" s="1" t="e">
        <f>_xlfn.XLOOKUP($L791,Pos!$A:$A,Pos!AD:AD,_xlfn.XLOOKUP($L791,#REF!,#REF!, ""), 0)</f>
        <v>#REF!</v>
      </c>
      <c r="AO791" s="1" t="e">
        <f>_xlfn.XLOOKUP($L791,Pos!$A:$A,Pos!AE:AE,_xlfn.XLOOKUP($L791,#REF!,#REF!, ""), 0)</f>
        <v>#REF!</v>
      </c>
      <c r="AP791" s="1" t="e">
        <f>_xlfn.XLOOKUP($L791,Pos!$A:$A,Pos!AF:AF,_xlfn.XLOOKUP($L791,#REF!,#REF!, ""), 0)</f>
        <v>#REF!</v>
      </c>
      <c r="AQ791" s="1" t="e">
        <f>_xlfn.XLOOKUP($L791,Pos!$A:$A,Pos!AG:AG,_xlfn.XLOOKUP($L791,#REF!,#REF!, ""), 0)</f>
        <v>#REF!</v>
      </c>
      <c r="AR791" s="1" t="e">
        <f>_xlfn.XLOOKUP($L791,Pos!$A:$A,Pos!AH:AH,_xlfn.XLOOKUP($L791,#REF!,#REF!, ""), 0)</f>
        <v>#REF!</v>
      </c>
      <c r="AS791" s="1" t="e">
        <f>_xlfn.XLOOKUP($L791,Pos!$A:$A,Pos!AI:AI,_xlfn.XLOOKUP($L791,#REF!,#REF!, ""), 0)</f>
        <v>#REF!</v>
      </c>
      <c r="AT791" s="1" t="e">
        <f>_xlfn.XLOOKUP($L791,Pos!$A:$A,Pos!AJ:AJ,_xlfn.XLOOKUP($L791,#REF!,#REF!, ""), 0)</f>
        <v>#REF!</v>
      </c>
      <c r="AU791" s="1" t="e">
        <f>_xlfn.XLOOKUP($L791,Pos!$A:$A,Pos!AK:AK,_xlfn.XLOOKUP($L791,#REF!,#REF!, ""), 0)</f>
        <v>#REF!</v>
      </c>
      <c r="AV791" s="1" t="e">
        <f>_xlfn.XLOOKUP($L791,Pos!$A:$A,Pos!AL:AL,_xlfn.XLOOKUP($L791,#REF!,#REF!, ""), 0)</f>
        <v>#REF!</v>
      </c>
      <c r="AW791" s="1" t="e">
        <f>_xlfn.XLOOKUP($L791,Pos!$A:$A,Pos!AM:AM,_xlfn.XLOOKUP($L791,#REF!,#REF!, ""), 0)</f>
        <v>#REF!</v>
      </c>
      <c r="AX791" s="1" t="e">
        <f>_xlfn.XLOOKUP($L791,Pos!$A:$A,Pos!AN:AN,_xlfn.XLOOKUP($L791,#REF!,#REF!, ""), 0)</f>
        <v>#REF!</v>
      </c>
      <c r="AY791" s="1" t="e">
        <f>_xlfn.XLOOKUP($L791,Pos!$A:$A,Pos!AO:AO,_xlfn.XLOOKUP($L791,#REF!,#REF!, ""), 0)</f>
        <v>#REF!</v>
      </c>
      <c r="AZ791" s="7" t="str">
        <f t="shared" si="221"/>
        <v>OUT</v>
      </c>
      <c r="BA791" s="1">
        <f>IF(OR(_xlfn.XLOOKUP(L791,Pos!B:B,Pos!L:L,FALSE)="ESG Reason",_xlfn.XLOOKUP(L791,Pos!B:B,Pos!L:L,FALSE)="Blacklisted"),1,0)</f>
        <v>0</v>
      </c>
      <c r="BC791" s="11">
        <v>9.4763446256975318E-11</v>
      </c>
      <c r="BD791" s="11">
        <f>_xlfn.XLOOKUP($L791,Pos!$B:$B,Pos!H:H,0, 0)</f>
        <v>0</v>
      </c>
      <c r="BE791" s="11">
        <f>_xlfn.XLOOKUP($L791,Pos!$B:$B,Pos!I:I,0, 0)</f>
        <v>2.2822238738920319E-4</v>
      </c>
      <c r="BF791" s="18">
        <f t="shared" si="222"/>
        <v>2.2822238738920319E-4</v>
      </c>
      <c r="BG791" s="1">
        <f t="shared" si="223"/>
        <v>1</v>
      </c>
      <c r="BH791" s="1">
        <f t="shared" si="224"/>
        <v>36</v>
      </c>
      <c r="BI791" s="18">
        <f t="shared" si="225"/>
        <v>9.4763446256975318E-11</v>
      </c>
      <c r="BJ791" s="3">
        <f t="shared" si="226"/>
        <v>0</v>
      </c>
      <c r="BK791" s="18">
        <f t="shared" si="227"/>
        <v>0</v>
      </c>
    </row>
    <row r="792" spans="3:63" x14ac:dyDescent="0.25">
      <c r="C792" s="3"/>
      <c r="D792" s="3"/>
      <c r="E792" s="3"/>
      <c r="F792" s="3"/>
      <c r="G792" s="51" t="s">
        <v>755</v>
      </c>
      <c r="H792" s="8" t="str">
        <f t="shared" si="217"/>
        <v>0%North America</v>
      </c>
      <c r="I792" s="11" cm="1">
        <f t="array" ref="I792">IF(
   AZ792 = "OUT", 0,IF(
   BD792 &gt;= LARGE(IF(ISNUMBER(BD:BD), BD:BD), 3),
   BE792 - 0.001,
   IF(BE792 &gt;=VLOOKUP(P792,mapping!$A:$B,2,FALSE), BE792,VLOOKUP(P792,mapping!$A$2:$B$8,2,FALSE))
))</f>
        <v>0</v>
      </c>
      <c r="J792" s="11" cm="1">
        <f t="array" ref="J792">IF(
    AZ792="OUT",0,IF(IF(
                      BD792&gt;=LARGE(IF(ISNUMBER(BD:BD),BD:BD),3),
                      BE792+0.001,
                      VLOOKUP(H792,mapping!$D:$E,2,FALSE)
                      )&gt;I792,
                   IF(
                      BD792&gt;=LARGE(IF(ISNUMBER(BD:BD),BD:BD),3),
                      BE792+0.001,
                      VLOOKUP(H792,mapping!$D:$E,2,FALSE)
                      ),
                   I792+0.002))</f>
        <v>0</v>
      </c>
      <c r="K792" s="8">
        <f t="shared" si="218"/>
        <v>2.2821598641632301E-4</v>
      </c>
      <c r="L792" s="1" t="str">
        <f>Pos!B880</f>
        <v>US12514G1085</v>
      </c>
      <c r="M792" s="1" t="str">
        <f>_xlfn.XLOOKUP($L792,Pos!B:B,Pos!D:D,, 0)</f>
        <v>CDW Corporation</v>
      </c>
      <c r="N792" s="1" t="str">
        <f>_xlfn.XLOOKUP($L792,Pos!B:B,Pos!E:E,, 0)</f>
        <v>Technology</v>
      </c>
      <c r="O792" s="1" t="str">
        <f t="shared" si="219"/>
        <v>Technology_North America</v>
      </c>
      <c r="P792" s="1" t="str">
        <f>_xlfn.XLOOKUP($L792,Pos!B:B,Pos!F:F,, 0)</f>
        <v>North America</v>
      </c>
      <c r="Q792" s="1">
        <v>0</v>
      </c>
      <c r="R792" s="9">
        <f>_xlfn.XLOOKUP($L792,Pos!$B:$B,Pos!N:N,0, 0)</f>
        <v>7.27</v>
      </c>
      <c r="S792" s="9">
        <f>_xlfn.XLOOKUP($L792,Pos!$B:$B,Pos!O:O,0, 0)</f>
        <v>7.7830000000000004</v>
      </c>
      <c r="T792" s="9">
        <f>_xlfn.XLOOKUP($L792,Pos!$B:$B,Pos!P:P,0, 0)</f>
        <v>5.2750000000000004</v>
      </c>
      <c r="U792" s="9">
        <f>_xlfn.XLOOKUP($L792,Pos!$B:$B,Pos!Q:Q,0, 0)</f>
        <v>2.1</v>
      </c>
      <c r="V792" s="9">
        <f>_xlfn.XLOOKUP($L792,Pos!$B:$B,Pos!R:R,0, 0)</f>
        <v>6.9</v>
      </c>
      <c r="W792" s="9">
        <f>_xlfn.XLOOKUP($L792,Pos!$B:$B,Pos!S:S,0, 0)</f>
        <v>2.8116660000000002</v>
      </c>
      <c r="X792" s="9" t="str">
        <f>_xlfn.XLOOKUP($L792,Pos!$B:$B,Pos!J:J,0, 0)</f>
        <v>Outperform</v>
      </c>
      <c r="Y792" s="1">
        <v>0</v>
      </c>
      <c r="Z792" s="1">
        <v>0</v>
      </c>
      <c r="AA792" s="1">
        <f t="shared" si="220"/>
        <v>0</v>
      </c>
      <c r="AB792" s="9">
        <f>_xlfn.XLOOKUP(L792,Pos!B:B,Pos!K:K,-1,0)</f>
        <v>4.3298969072164946</v>
      </c>
      <c r="AC792" s="1" t="e">
        <f>_xlfn.XLOOKUP($L792,Pos!$A:$A,Pos!S:S,_xlfn.XLOOKUP($L792,#REF!,#REF!, ""), 0)</f>
        <v>#REF!</v>
      </c>
      <c r="AD792" s="1" t="e">
        <f>_xlfn.XLOOKUP($L792,Pos!$A:$A,Pos!T:T,_xlfn.XLOOKUP($L792,#REF!,#REF!, ""), 0)</f>
        <v>#REF!</v>
      </c>
      <c r="AE792" s="1" t="e">
        <f>_xlfn.XLOOKUP($L792,Pos!$A:$A,Pos!U:U,_xlfn.XLOOKUP($L792,#REF!,#REF!, ""), 0)</f>
        <v>#REF!</v>
      </c>
      <c r="AF792" s="1" t="e">
        <f>_xlfn.XLOOKUP($L792,Pos!$A:$A,Pos!V:V,_xlfn.XLOOKUP($L792,#REF!,#REF!, ""), 0)</f>
        <v>#REF!</v>
      </c>
      <c r="AG792" s="1" t="e">
        <f>_xlfn.XLOOKUP($L792,Pos!$A:$A,Pos!W:W,_xlfn.XLOOKUP($L792,#REF!,#REF!, ""), 0)</f>
        <v>#REF!</v>
      </c>
      <c r="AH792" s="1" t="e">
        <f>_xlfn.XLOOKUP($L792,Pos!$A:$A,Pos!X:X,_xlfn.XLOOKUP($L792,#REF!,#REF!, ""), 0)</f>
        <v>#REF!</v>
      </c>
      <c r="AI792" s="1" t="e">
        <f>_xlfn.XLOOKUP($L792,Pos!$A:$A,Pos!Y:Y,_xlfn.XLOOKUP($L792,#REF!,#REF!, ""), 0)</f>
        <v>#REF!</v>
      </c>
      <c r="AJ792" s="1" t="e">
        <f>_xlfn.XLOOKUP($L792,Pos!$A:$A,Pos!Z:Z,_xlfn.XLOOKUP($L792,#REF!,#REF!, ""), 0)</f>
        <v>#REF!</v>
      </c>
      <c r="AK792" s="1" t="e">
        <f>_xlfn.XLOOKUP($L792,Pos!$A:$A,Pos!AA:AA,_xlfn.XLOOKUP($L792,#REF!,#REF!, ""), 0)</f>
        <v>#REF!</v>
      </c>
      <c r="AL792" s="1" t="e">
        <f>_xlfn.XLOOKUP($L792,Pos!$A:$A,Pos!AB:AB,_xlfn.XLOOKUP($L792,#REF!,#REF!, ""), 0)</f>
        <v>#REF!</v>
      </c>
      <c r="AM792" s="1" t="e">
        <f>_xlfn.XLOOKUP($L792,Pos!$A:$A,Pos!AC:AC,_xlfn.XLOOKUP($L792,#REF!,#REF!, ""), 0)</f>
        <v>#REF!</v>
      </c>
      <c r="AN792" s="1" t="e">
        <f>_xlfn.XLOOKUP($L792,Pos!$A:$A,Pos!AD:AD,_xlfn.XLOOKUP($L792,#REF!,#REF!, ""), 0)</f>
        <v>#REF!</v>
      </c>
      <c r="AO792" s="1" t="e">
        <f>_xlfn.XLOOKUP($L792,Pos!$A:$A,Pos!AE:AE,_xlfn.XLOOKUP($L792,#REF!,#REF!, ""), 0)</f>
        <v>#REF!</v>
      </c>
      <c r="AP792" s="1" t="e">
        <f>_xlfn.XLOOKUP($L792,Pos!$A:$A,Pos!AF:AF,_xlfn.XLOOKUP($L792,#REF!,#REF!, ""), 0)</f>
        <v>#REF!</v>
      </c>
      <c r="AQ792" s="1" t="e">
        <f>_xlfn.XLOOKUP($L792,Pos!$A:$A,Pos!AG:AG,_xlfn.XLOOKUP($L792,#REF!,#REF!, ""), 0)</f>
        <v>#REF!</v>
      </c>
      <c r="AR792" s="1" t="e">
        <f>_xlfn.XLOOKUP($L792,Pos!$A:$A,Pos!AH:AH,_xlfn.XLOOKUP($L792,#REF!,#REF!, ""), 0)</f>
        <v>#REF!</v>
      </c>
      <c r="AS792" s="1" t="e">
        <f>_xlfn.XLOOKUP($L792,Pos!$A:$A,Pos!AI:AI,_xlfn.XLOOKUP($L792,#REF!,#REF!, ""), 0)</f>
        <v>#REF!</v>
      </c>
      <c r="AT792" s="1" t="e">
        <f>_xlfn.XLOOKUP($L792,Pos!$A:$A,Pos!AJ:AJ,_xlfn.XLOOKUP($L792,#REF!,#REF!, ""), 0)</f>
        <v>#REF!</v>
      </c>
      <c r="AU792" s="1" t="e">
        <f>_xlfn.XLOOKUP($L792,Pos!$A:$A,Pos!AK:AK,_xlfn.XLOOKUP($L792,#REF!,#REF!, ""), 0)</f>
        <v>#REF!</v>
      </c>
      <c r="AV792" s="1" t="e">
        <f>_xlfn.XLOOKUP($L792,Pos!$A:$A,Pos!AL:AL,_xlfn.XLOOKUP($L792,#REF!,#REF!, ""), 0)</f>
        <v>#REF!</v>
      </c>
      <c r="AW792" s="1" t="e">
        <f>_xlfn.XLOOKUP($L792,Pos!$A:$A,Pos!AM:AM,_xlfn.XLOOKUP($L792,#REF!,#REF!, ""), 0)</f>
        <v>#REF!</v>
      </c>
      <c r="AX792" s="1" t="e">
        <f>_xlfn.XLOOKUP($L792,Pos!$A:$A,Pos!AN:AN,_xlfn.XLOOKUP($L792,#REF!,#REF!, ""), 0)</f>
        <v>#REF!</v>
      </c>
      <c r="AY792" s="1" t="e">
        <f>_xlfn.XLOOKUP($L792,Pos!$A:$A,Pos!AO:AO,_xlfn.XLOOKUP($L792,#REF!,#REF!, ""), 0)</f>
        <v>#REF!</v>
      </c>
      <c r="AZ792" s="7" t="str">
        <f t="shared" si="221"/>
        <v>OUT</v>
      </c>
      <c r="BA792" s="1">
        <f>IF(OR(_xlfn.XLOOKUP(L792,Pos!B:B,Pos!L:L,FALSE)="ESG Reason",_xlfn.XLOOKUP(L792,Pos!B:B,Pos!L:L,FALSE)="Blacklisted"),1,0)</f>
        <v>0</v>
      </c>
      <c r="BC792" s="11">
        <v>1.9841977164198679E-10</v>
      </c>
      <c r="BD792" s="11">
        <f>_xlfn.XLOOKUP($L792,Pos!$B:$B,Pos!H:H,0, 0)</f>
        <v>0</v>
      </c>
      <c r="BE792" s="11">
        <f>_xlfn.XLOOKUP($L792,Pos!$B:$B,Pos!I:I,0, 0)</f>
        <v>2.2821598641632301E-4</v>
      </c>
      <c r="BF792" s="18">
        <f t="shared" si="222"/>
        <v>2.2821598641632301E-4</v>
      </c>
      <c r="BG792" s="1">
        <f t="shared" si="223"/>
        <v>1</v>
      </c>
      <c r="BH792" s="1">
        <f t="shared" si="224"/>
        <v>35</v>
      </c>
      <c r="BI792" s="18">
        <f t="shared" si="225"/>
        <v>1.9841977164198679E-10</v>
      </c>
      <c r="BJ792" s="3">
        <f t="shared" si="226"/>
        <v>0</v>
      </c>
      <c r="BK792" s="18">
        <f t="shared" si="227"/>
        <v>0</v>
      </c>
    </row>
    <row r="793" spans="3:63" x14ac:dyDescent="0.25">
      <c r="C793" s="3"/>
      <c r="D793" s="3"/>
      <c r="E793" s="3"/>
      <c r="F793" s="3"/>
      <c r="G793" s="51" t="s">
        <v>779</v>
      </c>
      <c r="H793" s="8" t="str">
        <f t="shared" si="217"/>
        <v>0%West Europe</v>
      </c>
      <c r="I793" s="11" cm="1">
        <f t="array" ref="I793">IF(
   AZ793 = "OUT", 0,IF(
   BD793 &gt;= LARGE(IF(ISNUMBER(BD:BD), BD:BD), 3),
   BE793 - 0.001,
   IF(BE793 &gt;=VLOOKUP(P793,mapping!$A:$B,2,FALSE), BE793,VLOOKUP(P793,mapping!$A$2:$B$8,2,FALSE))
))</f>
        <v>0</v>
      </c>
      <c r="J793" s="11" cm="1">
        <f t="array" ref="J793">IF(
    AZ793="OUT",0,IF(IF(
                      BD793&gt;=LARGE(IF(ISNUMBER(BD:BD),BD:BD),3),
                      BE793+0.001,
                      VLOOKUP(H793,mapping!$D:$E,2,FALSE)
                      )&gt;I793,
                   IF(
                      BD793&gt;=LARGE(IF(ISNUMBER(BD:BD),BD:BD),3),
                      BE793+0.001,
                      VLOOKUP(H793,mapping!$D:$E,2,FALSE)
                      ),
                   I793+0.002))</f>
        <v>0</v>
      </c>
      <c r="K793" s="8">
        <f t="shared" si="218"/>
        <v>2.275335826981749E-4</v>
      </c>
      <c r="L793" s="1" t="str">
        <f>Pos!B493</f>
        <v>IT0005508921</v>
      </c>
      <c r="M793" s="1" t="str">
        <f>_xlfn.XLOOKUP($L793,Pos!B:B,Pos!D:D,, 0)</f>
        <v>Banca Monte dei Paschi di Siena S.p.A.</v>
      </c>
      <c r="N793" s="1" t="str">
        <f>_xlfn.XLOOKUP($L793,Pos!B:B,Pos!E:E,, 0)</f>
        <v>Banks</v>
      </c>
      <c r="O793" s="1" t="str">
        <f t="shared" si="219"/>
        <v>Banks_West Europe</v>
      </c>
      <c r="P793" s="1" t="str">
        <f>_xlfn.XLOOKUP($L793,Pos!B:B,Pos!F:F,, 0)</f>
        <v>West Europe</v>
      </c>
      <c r="Q793" s="1">
        <v>0</v>
      </c>
      <c r="R793" s="9">
        <f>_xlfn.XLOOKUP($L793,Pos!$B:$B,Pos!N:N,0, 0)</f>
        <v>7.15</v>
      </c>
      <c r="S793" s="9">
        <f>_xlfn.XLOOKUP($L793,Pos!$B:$B,Pos!O:O,0, 0)</f>
        <v>7.7899989999999999</v>
      </c>
      <c r="T793" s="9">
        <f>_xlfn.XLOOKUP($L793,Pos!$B:$B,Pos!P:P,0, 0)</f>
        <v>3.8</v>
      </c>
      <c r="U793" s="9">
        <f>_xlfn.XLOOKUP($L793,Pos!$B:$B,Pos!Q:Q,0, 0)</f>
        <v>1.5</v>
      </c>
      <c r="V793" s="9">
        <f>_xlfn.XLOOKUP($L793,Pos!$B:$B,Pos!R:R,0, 0)</f>
        <v>0.36666670000000001</v>
      </c>
      <c r="W793" s="9">
        <f>_xlfn.XLOOKUP($L793,Pos!$B:$B,Pos!S:S,0, 0)</f>
        <v>6.466666</v>
      </c>
      <c r="X793" s="9" t="str">
        <f>_xlfn.XLOOKUP($L793,Pos!$B:$B,Pos!J:J,0, 0)</f>
        <v>Outperform</v>
      </c>
      <c r="Y793" s="1">
        <v>0</v>
      </c>
      <c r="Z793" s="1">
        <v>0</v>
      </c>
      <c r="AA793" s="1">
        <f t="shared" si="220"/>
        <v>0</v>
      </c>
      <c r="AB793" s="9">
        <f>_xlfn.XLOOKUP(L793,Pos!B:B,Pos!K:K,-1,0)</f>
        <v>8.0555555555555554</v>
      </c>
      <c r="AC793" s="1" t="e">
        <f>_xlfn.XLOOKUP($L793,Pos!$A:$A,Pos!S:S,_xlfn.XLOOKUP($L793,#REF!,#REF!, ""), 0)</f>
        <v>#REF!</v>
      </c>
      <c r="AD793" s="1" t="e">
        <f>_xlfn.XLOOKUP($L793,Pos!$A:$A,Pos!T:T,_xlfn.XLOOKUP($L793,#REF!,#REF!, ""), 0)</f>
        <v>#REF!</v>
      </c>
      <c r="AE793" s="1" t="e">
        <f>_xlfn.XLOOKUP($L793,Pos!$A:$A,Pos!U:U,_xlfn.XLOOKUP($L793,#REF!,#REF!, ""), 0)</f>
        <v>#REF!</v>
      </c>
      <c r="AF793" s="1" t="e">
        <f>_xlfn.XLOOKUP($L793,Pos!$A:$A,Pos!V:V,_xlfn.XLOOKUP($L793,#REF!,#REF!, ""), 0)</f>
        <v>#REF!</v>
      </c>
      <c r="AG793" s="1" t="e">
        <f>_xlfn.XLOOKUP($L793,Pos!$A:$A,Pos!W:W,_xlfn.XLOOKUP($L793,#REF!,#REF!, ""), 0)</f>
        <v>#REF!</v>
      </c>
      <c r="AH793" s="1" t="e">
        <f>_xlfn.XLOOKUP($L793,Pos!$A:$A,Pos!X:X,_xlfn.XLOOKUP($L793,#REF!,#REF!, ""), 0)</f>
        <v>#REF!</v>
      </c>
      <c r="AI793" s="1" t="e">
        <f>_xlfn.XLOOKUP($L793,Pos!$A:$A,Pos!Y:Y,_xlfn.XLOOKUP($L793,#REF!,#REF!, ""), 0)</f>
        <v>#REF!</v>
      </c>
      <c r="AJ793" s="1" t="e">
        <f>_xlfn.XLOOKUP($L793,Pos!$A:$A,Pos!Z:Z,_xlfn.XLOOKUP($L793,#REF!,#REF!, ""), 0)</f>
        <v>#REF!</v>
      </c>
      <c r="AK793" s="1" t="e">
        <f>_xlfn.XLOOKUP($L793,Pos!$A:$A,Pos!AA:AA,_xlfn.XLOOKUP($L793,#REF!,#REF!, ""), 0)</f>
        <v>#REF!</v>
      </c>
      <c r="AL793" s="1" t="e">
        <f>_xlfn.XLOOKUP($L793,Pos!$A:$A,Pos!AB:AB,_xlfn.XLOOKUP($L793,#REF!,#REF!, ""), 0)</f>
        <v>#REF!</v>
      </c>
      <c r="AM793" s="1" t="e">
        <f>_xlfn.XLOOKUP($L793,Pos!$A:$A,Pos!AC:AC,_xlfn.XLOOKUP($L793,#REF!,#REF!, ""), 0)</f>
        <v>#REF!</v>
      </c>
      <c r="AN793" s="1" t="e">
        <f>_xlfn.XLOOKUP($L793,Pos!$A:$A,Pos!AD:AD,_xlfn.XLOOKUP($L793,#REF!,#REF!, ""), 0)</f>
        <v>#REF!</v>
      </c>
      <c r="AO793" s="1" t="e">
        <f>_xlfn.XLOOKUP($L793,Pos!$A:$A,Pos!AE:AE,_xlfn.XLOOKUP($L793,#REF!,#REF!, ""), 0)</f>
        <v>#REF!</v>
      </c>
      <c r="AP793" s="1" t="e">
        <f>_xlfn.XLOOKUP($L793,Pos!$A:$A,Pos!AF:AF,_xlfn.XLOOKUP($L793,#REF!,#REF!, ""), 0)</f>
        <v>#REF!</v>
      </c>
      <c r="AQ793" s="1" t="e">
        <f>_xlfn.XLOOKUP($L793,Pos!$A:$A,Pos!AG:AG,_xlfn.XLOOKUP($L793,#REF!,#REF!, ""), 0)</f>
        <v>#REF!</v>
      </c>
      <c r="AR793" s="1" t="e">
        <f>_xlfn.XLOOKUP($L793,Pos!$A:$A,Pos!AH:AH,_xlfn.XLOOKUP($L793,#REF!,#REF!, ""), 0)</f>
        <v>#REF!</v>
      </c>
      <c r="AS793" s="1" t="e">
        <f>_xlfn.XLOOKUP($L793,Pos!$A:$A,Pos!AI:AI,_xlfn.XLOOKUP($L793,#REF!,#REF!, ""), 0)</f>
        <v>#REF!</v>
      </c>
      <c r="AT793" s="1" t="e">
        <f>_xlfn.XLOOKUP($L793,Pos!$A:$A,Pos!AJ:AJ,_xlfn.XLOOKUP($L793,#REF!,#REF!, ""), 0)</f>
        <v>#REF!</v>
      </c>
      <c r="AU793" s="1" t="e">
        <f>_xlfn.XLOOKUP($L793,Pos!$A:$A,Pos!AK:AK,_xlfn.XLOOKUP($L793,#REF!,#REF!, ""), 0)</f>
        <v>#REF!</v>
      </c>
      <c r="AV793" s="1" t="e">
        <f>_xlfn.XLOOKUP($L793,Pos!$A:$A,Pos!AL:AL,_xlfn.XLOOKUP($L793,#REF!,#REF!, ""), 0)</f>
        <v>#REF!</v>
      </c>
      <c r="AW793" s="1" t="e">
        <f>_xlfn.XLOOKUP($L793,Pos!$A:$A,Pos!AM:AM,_xlfn.XLOOKUP($L793,#REF!,#REF!, ""), 0)</f>
        <v>#REF!</v>
      </c>
      <c r="AX793" s="1" t="e">
        <f>_xlfn.XLOOKUP($L793,Pos!$A:$A,Pos!AN:AN,_xlfn.XLOOKUP($L793,#REF!,#REF!, ""), 0)</f>
        <v>#REF!</v>
      </c>
      <c r="AY793" s="1" t="e">
        <f>_xlfn.XLOOKUP($L793,Pos!$A:$A,Pos!AO:AO,_xlfn.XLOOKUP($L793,#REF!,#REF!, ""), 0)</f>
        <v>#REF!</v>
      </c>
      <c r="AZ793" s="7" t="str">
        <f t="shared" si="221"/>
        <v>OUT</v>
      </c>
      <c r="BA793" s="1">
        <f>IF(OR(_xlfn.XLOOKUP(L793,Pos!B:B,Pos!L:L,FALSE)="ESG Reason",_xlfn.XLOOKUP(L793,Pos!B:B,Pos!L:L,FALSE)="Blacklisted"),1,0)</f>
        <v>0</v>
      </c>
      <c r="BC793" s="11">
        <v>1.272578453692769E-10</v>
      </c>
      <c r="BD793" s="11">
        <f>_xlfn.XLOOKUP($L793,Pos!$B:$B,Pos!H:H,0, 0)</f>
        <v>0</v>
      </c>
      <c r="BE793" s="11">
        <f>_xlfn.XLOOKUP($L793,Pos!$B:$B,Pos!I:I,0, 0)</f>
        <v>2.275335826981749E-4</v>
      </c>
      <c r="BF793" s="18">
        <f t="shared" si="222"/>
        <v>2.275335826981749E-4</v>
      </c>
      <c r="BG793" s="1">
        <f t="shared" si="223"/>
        <v>2</v>
      </c>
      <c r="BH793" s="1">
        <f t="shared" si="224"/>
        <v>2</v>
      </c>
      <c r="BI793" s="18">
        <f t="shared" si="225"/>
        <v>1.272578453692769E-10</v>
      </c>
      <c r="BJ793" s="3">
        <f t="shared" si="226"/>
        <v>0</v>
      </c>
      <c r="BK793" s="18">
        <f t="shared" si="227"/>
        <v>0</v>
      </c>
    </row>
    <row r="794" spans="3:63" x14ac:dyDescent="0.25">
      <c r="C794" s="3"/>
      <c r="D794" s="3"/>
      <c r="E794" s="3"/>
      <c r="F794" s="3"/>
      <c r="G794" s="51" t="s">
        <v>749</v>
      </c>
      <c r="H794" s="8" t="str">
        <f t="shared" si="217"/>
        <v>0%West Europe</v>
      </c>
      <c r="I794" s="11" cm="1">
        <f t="array" ref="I794">IF(
   AZ794 = "OUT", 0,IF(
   BD794 &gt;= LARGE(IF(ISNUMBER(BD:BD), BD:BD), 3),
   BE794 - 0.001,
   IF(BE794 &gt;=VLOOKUP(P794,mapping!$A:$B,2,FALSE), BE794,VLOOKUP(P794,mapping!$A$2:$B$8,2,FALSE))
))</f>
        <v>0</v>
      </c>
      <c r="J794" s="11" cm="1">
        <f t="array" ref="J794">IF(
    AZ794="OUT",0,IF(IF(
                      BD794&gt;=LARGE(IF(ISNUMBER(BD:BD),BD:BD),3),
                      BE794+0.001,
                      VLOOKUP(H794,mapping!$D:$E,2,FALSE)
                      )&gt;I794,
                   IF(
                      BD794&gt;=LARGE(IF(ISNUMBER(BD:BD),BD:BD),3),
                      BE794+0.001,
                      VLOOKUP(H794,mapping!$D:$E,2,FALSE)
                      ),
                   I794+0.002))</f>
        <v>0</v>
      </c>
      <c r="K794" s="8">
        <f t="shared" si="218"/>
        <v>2.2732245060833021E-4</v>
      </c>
      <c r="L794" s="1" t="str">
        <f>Pos!B769</f>
        <v>SE0007100599</v>
      </c>
      <c r="M794" s="1" t="str">
        <f>_xlfn.XLOOKUP($L794,Pos!B:B,Pos!D:D,, 0)</f>
        <v>Svenska Handelsbanken AB Class A</v>
      </c>
      <c r="N794" s="1" t="str">
        <f>_xlfn.XLOOKUP($L794,Pos!B:B,Pos!E:E,, 0)</f>
        <v>Banks</v>
      </c>
      <c r="O794" s="1" t="str">
        <f t="shared" si="219"/>
        <v>Banks_West Europe</v>
      </c>
      <c r="P794" s="1" t="str">
        <f>_xlfn.XLOOKUP($L794,Pos!B:B,Pos!F:F,, 0)</f>
        <v>West Europe</v>
      </c>
      <c r="Q794" s="1">
        <v>0</v>
      </c>
      <c r="R794" s="9">
        <f>_xlfn.XLOOKUP($L794,Pos!$B:$B,Pos!N:N,0, 0)</f>
        <v>7.67</v>
      </c>
      <c r="S794" s="9">
        <f>_xlfn.XLOOKUP($L794,Pos!$B:$B,Pos!O:O,0, 0)</f>
        <v>5.9249999999999998</v>
      </c>
      <c r="T794" s="9">
        <f>_xlfn.XLOOKUP($L794,Pos!$B:$B,Pos!P:P,0, 0)</f>
        <v>4.6500000000000004</v>
      </c>
      <c r="U794" s="9">
        <f>_xlfn.XLOOKUP($L794,Pos!$B:$B,Pos!Q:Q,0, 0)</f>
        <v>3.9</v>
      </c>
      <c r="V794" s="9">
        <f>_xlfn.XLOOKUP($L794,Pos!$B:$B,Pos!R:R,0, 0)</f>
        <v>7.5666669999999998</v>
      </c>
      <c r="W794" s="9">
        <f>_xlfn.XLOOKUP($L794,Pos!$B:$B,Pos!S:S,0, 0)</f>
        <v>2.9883329999999999</v>
      </c>
      <c r="X794" s="9" t="str">
        <f>_xlfn.XLOOKUP($L794,Pos!$B:$B,Pos!J:J,0, 0)</f>
        <v>Underperform</v>
      </c>
      <c r="Y794" s="1">
        <v>0</v>
      </c>
      <c r="Z794" s="1">
        <v>0</v>
      </c>
      <c r="AA794" s="1">
        <f t="shared" si="220"/>
        <v>0</v>
      </c>
      <c r="AB794" s="9">
        <f>_xlfn.XLOOKUP(L794,Pos!B:B,Pos!K:K,-1,0)</f>
        <v>6.1111111111111116</v>
      </c>
      <c r="AC794" s="1" t="e">
        <f>_xlfn.XLOOKUP($L794,Pos!$A:$A,Pos!S:S,_xlfn.XLOOKUP($L794,#REF!,#REF!, ""), 0)</f>
        <v>#REF!</v>
      </c>
      <c r="AD794" s="1" t="e">
        <f>_xlfn.XLOOKUP($L794,Pos!$A:$A,Pos!T:T,_xlfn.XLOOKUP($L794,#REF!,#REF!, ""), 0)</f>
        <v>#REF!</v>
      </c>
      <c r="AE794" s="1" t="e">
        <f>_xlfn.XLOOKUP($L794,Pos!$A:$A,Pos!U:U,_xlfn.XLOOKUP($L794,#REF!,#REF!, ""), 0)</f>
        <v>#REF!</v>
      </c>
      <c r="AF794" s="1" t="e">
        <f>_xlfn.XLOOKUP($L794,Pos!$A:$A,Pos!V:V,_xlfn.XLOOKUP($L794,#REF!,#REF!, ""), 0)</f>
        <v>#REF!</v>
      </c>
      <c r="AG794" s="1" t="e">
        <f>_xlfn.XLOOKUP($L794,Pos!$A:$A,Pos!W:W,_xlfn.XLOOKUP($L794,#REF!,#REF!, ""), 0)</f>
        <v>#REF!</v>
      </c>
      <c r="AH794" s="1" t="e">
        <f>_xlfn.XLOOKUP($L794,Pos!$A:$A,Pos!X:X,_xlfn.XLOOKUP($L794,#REF!,#REF!, ""), 0)</f>
        <v>#REF!</v>
      </c>
      <c r="AI794" s="1" t="e">
        <f>_xlfn.XLOOKUP($L794,Pos!$A:$A,Pos!Y:Y,_xlfn.XLOOKUP($L794,#REF!,#REF!, ""), 0)</f>
        <v>#REF!</v>
      </c>
      <c r="AJ794" s="1" t="e">
        <f>_xlfn.XLOOKUP($L794,Pos!$A:$A,Pos!Z:Z,_xlfn.XLOOKUP($L794,#REF!,#REF!, ""), 0)</f>
        <v>#REF!</v>
      </c>
      <c r="AK794" s="1" t="e">
        <f>_xlfn.XLOOKUP($L794,Pos!$A:$A,Pos!AA:AA,_xlfn.XLOOKUP($L794,#REF!,#REF!, ""), 0)</f>
        <v>#REF!</v>
      </c>
      <c r="AL794" s="1" t="e">
        <f>_xlfn.XLOOKUP($L794,Pos!$A:$A,Pos!AB:AB,_xlfn.XLOOKUP($L794,#REF!,#REF!, ""), 0)</f>
        <v>#REF!</v>
      </c>
      <c r="AM794" s="1" t="e">
        <f>_xlfn.XLOOKUP($L794,Pos!$A:$A,Pos!AC:AC,_xlfn.XLOOKUP($L794,#REF!,#REF!, ""), 0)</f>
        <v>#REF!</v>
      </c>
      <c r="AN794" s="1" t="e">
        <f>_xlfn.XLOOKUP($L794,Pos!$A:$A,Pos!AD:AD,_xlfn.XLOOKUP($L794,#REF!,#REF!, ""), 0)</f>
        <v>#REF!</v>
      </c>
      <c r="AO794" s="1" t="e">
        <f>_xlfn.XLOOKUP($L794,Pos!$A:$A,Pos!AE:AE,_xlfn.XLOOKUP($L794,#REF!,#REF!, ""), 0)</f>
        <v>#REF!</v>
      </c>
      <c r="AP794" s="1" t="e">
        <f>_xlfn.XLOOKUP($L794,Pos!$A:$A,Pos!AF:AF,_xlfn.XLOOKUP($L794,#REF!,#REF!, ""), 0)</f>
        <v>#REF!</v>
      </c>
      <c r="AQ794" s="1" t="e">
        <f>_xlfn.XLOOKUP($L794,Pos!$A:$A,Pos!AG:AG,_xlfn.XLOOKUP($L794,#REF!,#REF!, ""), 0)</f>
        <v>#REF!</v>
      </c>
      <c r="AR794" s="1" t="e">
        <f>_xlfn.XLOOKUP($L794,Pos!$A:$A,Pos!AH:AH,_xlfn.XLOOKUP($L794,#REF!,#REF!, ""), 0)</f>
        <v>#REF!</v>
      </c>
      <c r="AS794" s="1" t="e">
        <f>_xlfn.XLOOKUP($L794,Pos!$A:$A,Pos!AI:AI,_xlfn.XLOOKUP($L794,#REF!,#REF!, ""), 0)</f>
        <v>#REF!</v>
      </c>
      <c r="AT794" s="1" t="e">
        <f>_xlfn.XLOOKUP($L794,Pos!$A:$A,Pos!AJ:AJ,_xlfn.XLOOKUP($L794,#REF!,#REF!, ""), 0)</f>
        <v>#REF!</v>
      </c>
      <c r="AU794" s="1" t="e">
        <f>_xlfn.XLOOKUP($L794,Pos!$A:$A,Pos!AK:AK,_xlfn.XLOOKUP($L794,#REF!,#REF!, ""), 0)</f>
        <v>#REF!</v>
      </c>
      <c r="AV794" s="1" t="e">
        <f>_xlfn.XLOOKUP($L794,Pos!$A:$A,Pos!AL:AL,_xlfn.XLOOKUP($L794,#REF!,#REF!, ""), 0)</f>
        <v>#REF!</v>
      </c>
      <c r="AW794" s="1" t="e">
        <f>_xlfn.XLOOKUP($L794,Pos!$A:$A,Pos!AM:AM,_xlfn.XLOOKUP($L794,#REF!,#REF!, ""), 0)</f>
        <v>#REF!</v>
      </c>
      <c r="AX794" s="1" t="e">
        <f>_xlfn.XLOOKUP($L794,Pos!$A:$A,Pos!AN:AN,_xlfn.XLOOKUP($L794,#REF!,#REF!, ""), 0)</f>
        <v>#REF!</v>
      </c>
      <c r="AY794" s="1" t="e">
        <f>_xlfn.XLOOKUP($L794,Pos!$A:$A,Pos!AO:AO,_xlfn.XLOOKUP($L794,#REF!,#REF!, ""), 0)</f>
        <v>#REF!</v>
      </c>
      <c r="AZ794" s="7" t="str">
        <f t="shared" si="221"/>
        <v>OUT</v>
      </c>
      <c r="BA794" s="1">
        <f>IF(OR(_xlfn.XLOOKUP(L794,Pos!B:B,Pos!L:L,FALSE)="ESG Reason",_xlfn.XLOOKUP(L794,Pos!B:B,Pos!L:L,FALSE)="Blacklisted"),1,0)</f>
        <v>0</v>
      </c>
      <c r="BC794" s="11">
        <v>1.2725784536927299E-10</v>
      </c>
      <c r="BD794" s="11">
        <f>_xlfn.XLOOKUP($L794,Pos!$B:$B,Pos!H:H,0, 0)</f>
        <v>0</v>
      </c>
      <c r="BE794" s="11">
        <f>_xlfn.XLOOKUP($L794,Pos!$B:$B,Pos!I:I,0, 0)</f>
        <v>2.2732245060833021E-4</v>
      </c>
      <c r="BF794" s="18">
        <f t="shared" si="222"/>
        <v>2.2732245060833021E-4</v>
      </c>
      <c r="BG794" s="1">
        <f t="shared" si="223"/>
        <v>2</v>
      </c>
      <c r="BH794" s="1">
        <f t="shared" si="224"/>
        <v>2</v>
      </c>
      <c r="BI794" s="18">
        <f t="shared" si="225"/>
        <v>1.2725784536927299E-10</v>
      </c>
      <c r="BJ794" s="3">
        <f t="shared" si="226"/>
        <v>0</v>
      </c>
      <c r="BK794" s="18">
        <f t="shared" si="227"/>
        <v>0</v>
      </c>
    </row>
    <row r="795" spans="3:63" x14ac:dyDescent="0.25">
      <c r="C795" s="3"/>
      <c r="D795" s="3"/>
      <c r="E795" s="3"/>
      <c r="F795" s="3"/>
      <c r="G795" s="51" t="s">
        <v>766</v>
      </c>
      <c r="H795" s="8" t="str">
        <f t="shared" si="217"/>
        <v>0%Others</v>
      </c>
      <c r="I795" s="11" cm="1">
        <f t="array" ref="I795">IF(
   AZ795 = "OUT", 0,IF(
   BD795 &gt;= LARGE(IF(ISNUMBER(BD:BD), BD:BD), 3),
   BE795 - 0.001,
   IF(BE795 &gt;=VLOOKUP(P795,mapping!$A:$B,2,FALSE), BE795,VLOOKUP(P795,mapping!$A$2:$B$8,2,FALSE))
))</f>
        <v>0</v>
      </c>
      <c r="J795" s="11" cm="1">
        <f t="array" ref="J795">IF(
    AZ795="OUT",0,IF(IF(
                      BD795&gt;=LARGE(IF(ISNUMBER(BD:BD),BD:BD),3),
                      BE795+0.001,
                      VLOOKUP(H795,mapping!$D:$E,2,FALSE)
                      )&gt;I795,
                   IF(
                      BD795&gt;=LARGE(IF(ISNUMBER(BD:BD),BD:BD),3),
                      BE795+0.001,
                      VLOOKUP(H795,mapping!$D:$E,2,FALSE)
                      ),
                   I795+0.002))</f>
        <v>0</v>
      </c>
      <c r="K795" s="8">
        <f t="shared" si="218"/>
        <v>2.2701630407729529E-4</v>
      </c>
      <c r="L795" s="1" t="str">
        <f>Pos!B542</f>
        <v>JP3294460005</v>
      </c>
      <c r="M795" s="1" t="str">
        <f>_xlfn.XLOOKUP($L795,Pos!B:B,Pos!D:D,, 0)</f>
        <v>Inpex Corporation</v>
      </c>
      <c r="N795" s="1" t="str">
        <f>_xlfn.XLOOKUP($L795,Pos!B:B,Pos!E:E,, 0)</f>
        <v>Energy</v>
      </c>
      <c r="O795" s="1" t="str">
        <f t="shared" si="219"/>
        <v>Energy_Others</v>
      </c>
      <c r="P795" s="1" t="str">
        <f>_xlfn.XLOOKUP($L795,Pos!B:B,Pos!F:F,, 0)</f>
        <v>Others</v>
      </c>
      <c r="Q795" s="1">
        <v>0</v>
      </c>
      <c r="R795" s="9">
        <f>_xlfn.XLOOKUP($L795,Pos!$B:$B,Pos!N:N,0, 0)</f>
        <v>5.3</v>
      </c>
      <c r="S795" s="9">
        <f>_xlfn.XLOOKUP($L795,Pos!$B:$B,Pos!O:O,0, 0)</f>
        <v>6.4996669999999996</v>
      </c>
      <c r="T795" s="9">
        <f>_xlfn.XLOOKUP($L795,Pos!$B:$B,Pos!P:P,0, 0)</f>
        <v>5.625</v>
      </c>
      <c r="U795" s="9">
        <f>_xlfn.XLOOKUP($L795,Pos!$B:$B,Pos!Q:Q,0, 0)</f>
        <v>8.4</v>
      </c>
      <c r="V795" s="9">
        <f>_xlfn.XLOOKUP($L795,Pos!$B:$B,Pos!R:R,0, 0)</f>
        <v>5.8333329999999997</v>
      </c>
      <c r="W795" s="9">
        <f>_xlfn.XLOOKUP($L795,Pos!$B:$B,Pos!S:S,0, 0)</f>
        <v>4.8283329999999998</v>
      </c>
      <c r="X795" s="9" t="str">
        <f>_xlfn.XLOOKUP($L795,Pos!$B:$B,Pos!J:J,0, 0)</f>
        <v>Hold</v>
      </c>
      <c r="Y795" s="1">
        <v>0</v>
      </c>
      <c r="Z795" s="1">
        <v>0</v>
      </c>
      <c r="AA795" s="1">
        <f t="shared" si="220"/>
        <v>0</v>
      </c>
      <c r="AB795" s="9">
        <f>_xlfn.XLOOKUP(L795,Pos!B:B,Pos!K:K,-1,0)</f>
        <v>9.2857142857142865</v>
      </c>
      <c r="AC795" s="1" t="e">
        <f>_xlfn.XLOOKUP($L795,Pos!$A:$A,Pos!S:S,_xlfn.XLOOKUP($L795,#REF!,#REF!, ""), 0)</f>
        <v>#REF!</v>
      </c>
      <c r="AD795" s="1" t="e">
        <f>_xlfn.XLOOKUP($L795,Pos!$A:$A,Pos!T:T,_xlfn.XLOOKUP($L795,#REF!,#REF!, ""), 0)</f>
        <v>#REF!</v>
      </c>
      <c r="AE795" s="1" t="e">
        <f>_xlfn.XLOOKUP($L795,Pos!$A:$A,Pos!U:U,_xlfn.XLOOKUP($L795,#REF!,#REF!, ""), 0)</f>
        <v>#REF!</v>
      </c>
      <c r="AF795" s="1" t="e">
        <f>_xlfn.XLOOKUP($L795,Pos!$A:$A,Pos!V:V,_xlfn.XLOOKUP($L795,#REF!,#REF!, ""), 0)</f>
        <v>#REF!</v>
      </c>
      <c r="AG795" s="1" t="e">
        <f>_xlfn.XLOOKUP($L795,Pos!$A:$A,Pos!W:W,_xlfn.XLOOKUP($L795,#REF!,#REF!, ""), 0)</f>
        <v>#REF!</v>
      </c>
      <c r="AH795" s="1" t="e">
        <f>_xlfn.XLOOKUP($L795,Pos!$A:$A,Pos!X:X,_xlfn.XLOOKUP($L795,#REF!,#REF!, ""), 0)</f>
        <v>#REF!</v>
      </c>
      <c r="AI795" s="1" t="e">
        <f>_xlfn.XLOOKUP($L795,Pos!$A:$A,Pos!Y:Y,_xlfn.XLOOKUP($L795,#REF!,#REF!, ""), 0)</f>
        <v>#REF!</v>
      </c>
      <c r="AJ795" s="1" t="e">
        <f>_xlfn.XLOOKUP($L795,Pos!$A:$A,Pos!Z:Z,_xlfn.XLOOKUP($L795,#REF!,#REF!, ""), 0)</f>
        <v>#REF!</v>
      </c>
      <c r="AK795" s="1" t="e">
        <f>_xlfn.XLOOKUP($L795,Pos!$A:$A,Pos!AA:AA,_xlfn.XLOOKUP($L795,#REF!,#REF!, ""), 0)</f>
        <v>#REF!</v>
      </c>
      <c r="AL795" s="1" t="e">
        <f>_xlfn.XLOOKUP($L795,Pos!$A:$A,Pos!AB:AB,_xlfn.XLOOKUP($L795,#REF!,#REF!, ""), 0)</f>
        <v>#REF!</v>
      </c>
      <c r="AM795" s="1" t="e">
        <f>_xlfn.XLOOKUP($L795,Pos!$A:$A,Pos!AC:AC,_xlfn.XLOOKUP($L795,#REF!,#REF!, ""), 0)</f>
        <v>#REF!</v>
      </c>
      <c r="AN795" s="1" t="e">
        <f>_xlfn.XLOOKUP($L795,Pos!$A:$A,Pos!AD:AD,_xlfn.XLOOKUP($L795,#REF!,#REF!, ""), 0)</f>
        <v>#REF!</v>
      </c>
      <c r="AO795" s="1" t="e">
        <f>_xlfn.XLOOKUP($L795,Pos!$A:$A,Pos!AE:AE,_xlfn.XLOOKUP($L795,#REF!,#REF!, ""), 0)</f>
        <v>#REF!</v>
      </c>
      <c r="AP795" s="1" t="e">
        <f>_xlfn.XLOOKUP($L795,Pos!$A:$A,Pos!AF:AF,_xlfn.XLOOKUP($L795,#REF!,#REF!, ""), 0)</f>
        <v>#REF!</v>
      </c>
      <c r="AQ795" s="1" t="e">
        <f>_xlfn.XLOOKUP($L795,Pos!$A:$A,Pos!AG:AG,_xlfn.XLOOKUP($L795,#REF!,#REF!, ""), 0)</f>
        <v>#REF!</v>
      </c>
      <c r="AR795" s="1" t="e">
        <f>_xlfn.XLOOKUP($L795,Pos!$A:$A,Pos!AH:AH,_xlfn.XLOOKUP($L795,#REF!,#REF!, ""), 0)</f>
        <v>#REF!</v>
      </c>
      <c r="AS795" s="1" t="e">
        <f>_xlfn.XLOOKUP($L795,Pos!$A:$A,Pos!AI:AI,_xlfn.XLOOKUP($L795,#REF!,#REF!, ""), 0)</f>
        <v>#REF!</v>
      </c>
      <c r="AT795" s="1" t="e">
        <f>_xlfn.XLOOKUP($L795,Pos!$A:$A,Pos!AJ:AJ,_xlfn.XLOOKUP($L795,#REF!,#REF!, ""), 0)</f>
        <v>#REF!</v>
      </c>
      <c r="AU795" s="1" t="e">
        <f>_xlfn.XLOOKUP($L795,Pos!$A:$A,Pos!AK:AK,_xlfn.XLOOKUP($L795,#REF!,#REF!, ""), 0)</f>
        <v>#REF!</v>
      </c>
      <c r="AV795" s="1" t="e">
        <f>_xlfn.XLOOKUP($L795,Pos!$A:$A,Pos!AL:AL,_xlfn.XLOOKUP($L795,#REF!,#REF!, ""), 0)</f>
        <v>#REF!</v>
      </c>
      <c r="AW795" s="1" t="e">
        <f>_xlfn.XLOOKUP($L795,Pos!$A:$A,Pos!AM:AM,_xlfn.XLOOKUP($L795,#REF!,#REF!, ""), 0)</f>
        <v>#REF!</v>
      </c>
      <c r="AX795" s="1" t="e">
        <f>_xlfn.XLOOKUP($L795,Pos!$A:$A,Pos!AN:AN,_xlfn.XLOOKUP($L795,#REF!,#REF!, ""), 0)</f>
        <v>#REF!</v>
      </c>
      <c r="AY795" s="1" t="e">
        <f>_xlfn.XLOOKUP($L795,Pos!$A:$A,Pos!AO:AO,_xlfn.XLOOKUP($L795,#REF!,#REF!, ""), 0)</f>
        <v>#REF!</v>
      </c>
      <c r="AZ795" s="7" t="str">
        <f t="shared" si="221"/>
        <v>OUT</v>
      </c>
      <c r="BA795" s="1">
        <f>IF(OR(_xlfn.XLOOKUP(L795,Pos!B:B,Pos!L:L,FALSE)="ESG Reason",_xlfn.XLOOKUP(L795,Pos!B:B,Pos!L:L,FALSE)="Blacklisted"),1,0)</f>
        <v>1</v>
      </c>
      <c r="BC795" s="11">
        <v>8.9666438808622115E-11</v>
      </c>
      <c r="BD795" s="11">
        <f>_xlfn.XLOOKUP($L795,Pos!$B:$B,Pos!H:H,0, 0)</f>
        <v>0</v>
      </c>
      <c r="BE795" s="11">
        <f>_xlfn.XLOOKUP($L795,Pos!$B:$B,Pos!I:I,0, 0)</f>
        <v>2.2701630407729529E-4</v>
      </c>
      <c r="BF795" s="18">
        <f t="shared" si="222"/>
        <v>2.2701630407729529E-4</v>
      </c>
      <c r="BG795" s="1">
        <f t="shared" si="223"/>
        <v>3</v>
      </c>
      <c r="BH795" s="1">
        <f t="shared" si="224"/>
        <v>44</v>
      </c>
      <c r="BI795" s="18">
        <f t="shared" si="225"/>
        <v>8.9666438808622115E-11</v>
      </c>
      <c r="BJ795" s="3">
        <f t="shared" si="226"/>
        <v>0</v>
      </c>
      <c r="BK795" s="18">
        <f t="shared" si="227"/>
        <v>0</v>
      </c>
    </row>
    <row r="796" spans="3:63" x14ac:dyDescent="0.25">
      <c r="C796" s="3"/>
      <c r="D796" s="3"/>
      <c r="E796" s="3"/>
      <c r="F796" s="3"/>
      <c r="G796" s="51" t="s">
        <v>761</v>
      </c>
      <c r="H796" s="8" t="str">
        <f t="shared" si="217"/>
        <v>0%West Europe</v>
      </c>
      <c r="I796" s="11" cm="1">
        <f t="array" ref="I796">IF(
   AZ796 = "OUT", 0,IF(
   BD796 &gt;= LARGE(IF(ISNUMBER(BD:BD), BD:BD), 3),
   BE796 - 0.001,
   IF(BE796 &gt;=VLOOKUP(P796,mapping!$A:$B,2,FALSE), BE796,VLOOKUP(P796,mapping!$A$2:$B$8,2,FALSE))
))</f>
        <v>0</v>
      </c>
      <c r="J796" s="11" cm="1">
        <f t="array" ref="J796">IF(
    AZ796="OUT",0,IF(IF(
                      BD796&gt;=LARGE(IF(ISNUMBER(BD:BD),BD:BD),3),
                      BE796+0.001,
                      VLOOKUP(H796,mapping!$D:$E,2,FALSE)
                      )&gt;I796,
                   IF(
                      BD796&gt;=LARGE(IF(ISNUMBER(BD:BD),BD:BD),3),
                      BE796+0.001,
                      VLOOKUP(H796,mapping!$D:$E,2,FALSE)
                      ),
                   I796+0.002))</f>
        <v>0</v>
      </c>
      <c r="K796" s="8">
        <f t="shared" si="218"/>
        <v>2.2669645546368871E-4</v>
      </c>
      <c r="L796" s="1" t="str">
        <f>Pos!B344</f>
        <v>FR0014003TT8</v>
      </c>
      <c r="M796" s="1" t="str">
        <f>_xlfn.XLOOKUP($L796,Pos!B:B,Pos!D:D,, 0)</f>
        <v>Dassault Systemes SE</v>
      </c>
      <c r="N796" s="1" t="str">
        <f>_xlfn.XLOOKUP($L796,Pos!B:B,Pos!E:E,, 0)</f>
        <v>Technology</v>
      </c>
      <c r="O796" s="1" t="str">
        <f t="shared" si="219"/>
        <v>Technology_West Europe</v>
      </c>
      <c r="P796" s="1" t="str">
        <f>_xlfn.XLOOKUP($L796,Pos!B:B,Pos!F:F,, 0)</f>
        <v>West Europe</v>
      </c>
      <c r="Q796" s="1">
        <v>0</v>
      </c>
      <c r="R796" s="9">
        <f>_xlfn.XLOOKUP($L796,Pos!$B:$B,Pos!N:N,0, 0)</f>
        <v>2.98</v>
      </c>
      <c r="S796" s="9">
        <f>_xlfn.XLOOKUP($L796,Pos!$B:$B,Pos!O:O,0, 0)</f>
        <v>5.9450000000000003</v>
      </c>
      <c r="T796" s="9">
        <f>_xlfn.XLOOKUP($L796,Pos!$B:$B,Pos!P:P,0, 0)</f>
        <v>3.85</v>
      </c>
      <c r="U796" s="9">
        <f>_xlfn.XLOOKUP($L796,Pos!$B:$B,Pos!Q:Q,0, 0)</f>
        <v>0.2</v>
      </c>
      <c r="V796" s="9">
        <f>_xlfn.XLOOKUP($L796,Pos!$B:$B,Pos!R:R,0, 0)</f>
        <v>5.2</v>
      </c>
      <c r="W796" s="9">
        <f>_xlfn.XLOOKUP($L796,Pos!$B:$B,Pos!S:S,0, 0)</f>
        <v>4.7133330000000004</v>
      </c>
      <c r="X796" s="9" t="str">
        <f>_xlfn.XLOOKUP($L796,Pos!$B:$B,Pos!J:J,0, 0)</f>
        <v>Outperform</v>
      </c>
      <c r="Y796" s="1">
        <v>0</v>
      </c>
      <c r="Z796" s="1">
        <v>0</v>
      </c>
      <c r="AA796" s="1">
        <f t="shared" si="220"/>
        <v>0</v>
      </c>
      <c r="AB796" s="9">
        <f>_xlfn.XLOOKUP(L796,Pos!B:B,Pos!K:K,-1,0)</f>
        <v>4.117647058823529</v>
      </c>
      <c r="AC796" s="1" t="e">
        <f>_xlfn.XLOOKUP($L796,Pos!$A:$A,Pos!S:S,_xlfn.XLOOKUP($L796,#REF!,#REF!, ""), 0)</f>
        <v>#REF!</v>
      </c>
      <c r="AD796" s="1" t="e">
        <f>_xlfn.XLOOKUP($L796,Pos!$A:$A,Pos!T:T,_xlfn.XLOOKUP($L796,#REF!,#REF!, ""), 0)</f>
        <v>#REF!</v>
      </c>
      <c r="AE796" s="1" t="e">
        <f>_xlfn.XLOOKUP($L796,Pos!$A:$A,Pos!U:U,_xlfn.XLOOKUP($L796,#REF!,#REF!, ""), 0)</f>
        <v>#REF!</v>
      </c>
      <c r="AF796" s="1" t="e">
        <f>_xlfn.XLOOKUP($L796,Pos!$A:$A,Pos!V:V,_xlfn.XLOOKUP($L796,#REF!,#REF!, ""), 0)</f>
        <v>#REF!</v>
      </c>
      <c r="AG796" s="1" t="e">
        <f>_xlfn.XLOOKUP($L796,Pos!$A:$A,Pos!W:W,_xlfn.XLOOKUP($L796,#REF!,#REF!, ""), 0)</f>
        <v>#REF!</v>
      </c>
      <c r="AH796" s="1" t="e">
        <f>_xlfn.XLOOKUP($L796,Pos!$A:$A,Pos!X:X,_xlfn.XLOOKUP($L796,#REF!,#REF!, ""), 0)</f>
        <v>#REF!</v>
      </c>
      <c r="AI796" s="1" t="e">
        <f>_xlfn.XLOOKUP($L796,Pos!$A:$A,Pos!Y:Y,_xlfn.XLOOKUP($L796,#REF!,#REF!, ""), 0)</f>
        <v>#REF!</v>
      </c>
      <c r="AJ796" s="1" t="e">
        <f>_xlfn.XLOOKUP($L796,Pos!$A:$A,Pos!Z:Z,_xlfn.XLOOKUP($L796,#REF!,#REF!, ""), 0)</f>
        <v>#REF!</v>
      </c>
      <c r="AK796" s="1" t="e">
        <f>_xlfn.XLOOKUP($L796,Pos!$A:$A,Pos!AA:AA,_xlfn.XLOOKUP($L796,#REF!,#REF!, ""), 0)</f>
        <v>#REF!</v>
      </c>
      <c r="AL796" s="1" t="e">
        <f>_xlfn.XLOOKUP($L796,Pos!$A:$A,Pos!AB:AB,_xlfn.XLOOKUP($L796,#REF!,#REF!, ""), 0)</f>
        <v>#REF!</v>
      </c>
      <c r="AM796" s="1" t="e">
        <f>_xlfn.XLOOKUP($L796,Pos!$A:$A,Pos!AC:AC,_xlfn.XLOOKUP($L796,#REF!,#REF!, ""), 0)</f>
        <v>#REF!</v>
      </c>
      <c r="AN796" s="1" t="e">
        <f>_xlfn.XLOOKUP($L796,Pos!$A:$A,Pos!AD:AD,_xlfn.XLOOKUP($L796,#REF!,#REF!, ""), 0)</f>
        <v>#REF!</v>
      </c>
      <c r="AO796" s="1" t="e">
        <f>_xlfn.XLOOKUP($L796,Pos!$A:$A,Pos!AE:AE,_xlfn.XLOOKUP($L796,#REF!,#REF!, ""), 0)</f>
        <v>#REF!</v>
      </c>
      <c r="AP796" s="1" t="e">
        <f>_xlfn.XLOOKUP($L796,Pos!$A:$A,Pos!AF:AF,_xlfn.XLOOKUP($L796,#REF!,#REF!, ""), 0)</f>
        <v>#REF!</v>
      </c>
      <c r="AQ796" s="1" t="e">
        <f>_xlfn.XLOOKUP($L796,Pos!$A:$A,Pos!AG:AG,_xlfn.XLOOKUP($L796,#REF!,#REF!, ""), 0)</f>
        <v>#REF!</v>
      </c>
      <c r="AR796" s="1" t="e">
        <f>_xlfn.XLOOKUP($L796,Pos!$A:$A,Pos!AH:AH,_xlfn.XLOOKUP($L796,#REF!,#REF!, ""), 0)</f>
        <v>#REF!</v>
      </c>
      <c r="AS796" s="1" t="e">
        <f>_xlfn.XLOOKUP($L796,Pos!$A:$A,Pos!AI:AI,_xlfn.XLOOKUP($L796,#REF!,#REF!, ""), 0)</f>
        <v>#REF!</v>
      </c>
      <c r="AT796" s="1" t="e">
        <f>_xlfn.XLOOKUP($L796,Pos!$A:$A,Pos!AJ:AJ,_xlfn.XLOOKUP($L796,#REF!,#REF!, ""), 0)</f>
        <v>#REF!</v>
      </c>
      <c r="AU796" s="1" t="e">
        <f>_xlfn.XLOOKUP($L796,Pos!$A:$A,Pos!AK:AK,_xlfn.XLOOKUP($L796,#REF!,#REF!, ""), 0)</f>
        <v>#REF!</v>
      </c>
      <c r="AV796" s="1" t="e">
        <f>_xlfn.XLOOKUP($L796,Pos!$A:$A,Pos!AL:AL,_xlfn.XLOOKUP($L796,#REF!,#REF!, ""), 0)</f>
        <v>#REF!</v>
      </c>
      <c r="AW796" s="1" t="e">
        <f>_xlfn.XLOOKUP($L796,Pos!$A:$A,Pos!AM:AM,_xlfn.XLOOKUP($L796,#REF!,#REF!, ""), 0)</f>
        <v>#REF!</v>
      </c>
      <c r="AX796" s="1" t="e">
        <f>_xlfn.XLOOKUP($L796,Pos!$A:$A,Pos!AN:AN,_xlfn.XLOOKUP($L796,#REF!,#REF!, ""), 0)</f>
        <v>#REF!</v>
      </c>
      <c r="AY796" s="1" t="e">
        <f>_xlfn.XLOOKUP($L796,Pos!$A:$A,Pos!AO:AO,_xlfn.XLOOKUP($L796,#REF!,#REF!, ""), 0)</f>
        <v>#REF!</v>
      </c>
      <c r="AZ796" s="7" t="str">
        <f t="shared" si="221"/>
        <v>OUT</v>
      </c>
      <c r="BA796" s="1">
        <f>IF(OR(_xlfn.XLOOKUP(L796,Pos!B:B,Pos!L:L,FALSE)="ESG Reason",_xlfn.XLOOKUP(L796,Pos!B:B,Pos!L:L,FALSE)="Blacklisted"),1,0)</f>
        <v>0</v>
      </c>
      <c r="BC796" s="11">
        <v>9.0847940026702335E-11</v>
      </c>
      <c r="BD796" s="11">
        <f>_xlfn.XLOOKUP($L796,Pos!$B:$B,Pos!H:H,0, 0)</f>
        <v>0</v>
      </c>
      <c r="BE796" s="11">
        <f>_xlfn.XLOOKUP($L796,Pos!$B:$B,Pos!I:I,0, 0)</f>
        <v>2.2669645546368871E-4</v>
      </c>
      <c r="BF796" s="18">
        <f t="shared" si="222"/>
        <v>2.2669645546368871E-4</v>
      </c>
      <c r="BG796" s="1">
        <f t="shared" si="223"/>
        <v>2</v>
      </c>
      <c r="BH796" s="1">
        <f t="shared" si="224"/>
        <v>16</v>
      </c>
      <c r="BI796" s="18">
        <f t="shared" si="225"/>
        <v>9.0847940026702335E-11</v>
      </c>
      <c r="BJ796" s="3">
        <f t="shared" si="226"/>
        <v>0</v>
      </c>
      <c r="BK796" s="18">
        <f t="shared" si="227"/>
        <v>0</v>
      </c>
    </row>
    <row r="797" spans="3:63" x14ac:dyDescent="0.25">
      <c r="C797" s="3"/>
      <c r="D797" s="3"/>
      <c r="E797" s="3"/>
      <c r="F797" s="3"/>
      <c r="G797" s="51" t="s">
        <v>758</v>
      </c>
      <c r="H797" s="8" t="str">
        <f t="shared" si="217"/>
        <v>0%North America</v>
      </c>
      <c r="I797" s="11" cm="1">
        <f t="array" ref="I797">IF(
   AZ797 = "OUT", 0,IF(
   BD797 &gt;= LARGE(IF(ISNUMBER(BD:BD), BD:BD), 3),
   BE797 - 0.001,
   IF(BE797 &gt;=VLOOKUP(P797,mapping!$A:$B,2,FALSE), BE797,VLOOKUP(P797,mapping!$A$2:$B$8,2,FALSE))
))</f>
        <v>0</v>
      </c>
      <c r="J797" s="11" cm="1">
        <f t="array" ref="J797">IF(
    AZ797="OUT",0,IF(IF(
                      BD797&gt;=LARGE(IF(ISNUMBER(BD:BD),BD:BD),3),
                      BE797+0.001,
                      VLOOKUP(H797,mapping!$D:$E,2,FALSE)
                      )&gt;I797,
                   IF(
                      BD797&gt;=LARGE(IF(ISNUMBER(BD:BD),BD:BD),3),
                      BE797+0.001,
                      VLOOKUP(H797,mapping!$D:$E,2,FALSE)
                      ),
                   I797+0.002))</f>
        <v>0</v>
      </c>
      <c r="K797" s="8">
        <f t="shared" si="218"/>
        <v>2.254913723037934E-4</v>
      </c>
      <c r="L797" s="1" t="str">
        <f>Pos!B1162</f>
        <v>US6951561090</v>
      </c>
      <c r="M797" s="1" t="str">
        <f>_xlfn.XLOOKUP($L797,Pos!B:B,Pos!D:D,, 0)</f>
        <v>Packaging Corporation of America</v>
      </c>
      <c r="N797" s="1" t="str">
        <f>_xlfn.XLOOKUP($L797,Pos!B:B,Pos!E:E,, 0)</f>
        <v>Industrial Goods &amp; Services</v>
      </c>
      <c r="O797" s="1" t="str">
        <f t="shared" si="219"/>
        <v>Industrial Goods &amp; Services_North America</v>
      </c>
      <c r="P797" s="1" t="str">
        <f>_xlfn.XLOOKUP($L797,Pos!B:B,Pos!F:F,, 0)</f>
        <v>North America</v>
      </c>
      <c r="Q797" s="1">
        <v>0</v>
      </c>
      <c r="R797" s="9">
        <f>_xlfn.XLOOKUP($L797,Pos!$B:$B,Pos!N:N,0, 0)</f>
        <v>6.89</v>
      </c>
      <c r="S797" s="9">
        <f>_xlfn.XLOOKUP($L797,Pos!$B:$B,Pos!O:O,0, 0)</f>
        <v>6.2266659999999998</v>
      </c>
      <c r="T797" s="9">
        <f>_xlfn.XLOOKUP($L797,Pos!$B:$B,Pos!P:P,0, 0)</f>
        <v>5.4</v>
      </c>
      <c r="U797" s="9">
        <f>_xlfn.XLOOKUP($L797,Pos!$B:$B,Pos!Q:Q,0, 0)</f>
        <v>1.4</v>
      </c>
      <c r="V797" s="9">
        <f>_xlfn.XLOOKUP($L797,Pos!$B:$B,Pos!R:R,0, 0)</f>
        <v>6.2</v>
      </c>
      <c r="W797" s="9">
        <f>_xlfn.XLOOKUP($L797,Pos!$B:$B,Pos!S:S,0, 0)</f>
        <v>5.07</v>
      </c>
      <c r="X797" s="9" t="str">
        <f>_xlfn.XLOOKUP($L797,Pos!$B:$B,Pos!J:J,0, 0)</f>
        <v>Outperform</v>
      </c>
      <c r="Y797" s="1">
        <v>0</v>
      </c>
      <c r="Z797" s="1">
        <v>0</v>
      </c>
      <c r="AA797" s="1">
        <f t="shared" si="220"/>
        <v>0</v>
      </c>
      <c r="AB797" s="9">
        <f>_xlfn.XLOOKUP(L797,Pos!B:B,Pos!K:K,-1,0)</f>
        <v>3.020833333333333</v>
      </c>
      <c r="AC797" s="1" t="e">
        <f>_xlfn.XLOOKUP($L797,Pos!$A:$A,Pos!S:S,_xlfn.XLOOKUP($L797,#REF!,#REF!, ""), 0)</f>
        <v>#REF!</v>
      </c>
      <c r="AD797" s="1" t="e">
        <f>_xlfn.XLOOKUP($L797,Pos!$A:$A,Pos!T:T,_xlfn.XLOOKUP($L797,#REF!,#REF!, ""), 0)</f>
        <v>#REF!</v>
      </c>
      <c r="AE797" s="1" t="e">
        <f>_xlfn.XLOOKUP($L797,Pos!$A:$A,Pos!U:U,_xlfn.XLOOKUP($L797,#REF!,#REF!, ""), 0)</f>
        <v>#REF!</v>
      </c>
      <c r="AF797" s="1" t="e">
        <f>_xlfn.XLOOKUP($L797,Pos!$A:$A,Pos!V:V,_xlfn.XLOOKUP($L797,#REF!,#REF!, ""), 0)</f>
        <v>#REF!</v>
      </c>
      <c r="AG797" s="1" t="e">
        <f>_xlfn.XLOOKUP($L797,Pos!$A:$A,Pos!W:W,_xlfn.XLOOKUP($L797,#REF!,#REF!, ""), 0)</f>
        <v>#REF!</v>
      </c>
      <c r="AH797" s="1" t="e">
        <f>_xlfn.XLOOKUP($L797,Pos!$A:$A,Pos!X:X,_xlfn.XLOOKUP($L797,#REF!,#REF!, ""), 0)</f>
        <v>#REF!</v>
      </c>
      <c r="AI797" s="1" t="e">
        <f>_xlfn.XLOOKUP($L797,Pos!$A:$A,Pos!Y:Y,_xlfn.XLOOKUP($L797,#REF!,#REF!, ""), 0)</f>
        <v>#REF!</v>
      </c>
      <c r="AJ797" s="1" t="e">
        <f>_xlfn.XLOOKUP($L797,Pos!$A:$A,Pos!Z:Z,_xlfn.XLOOKUP($L797,#REF!,#REF!, ""), 0)</f>
        <v>#REF!</v>
      </c>
      <c r="AK797" s="1" t="e">
        <f>_xlfn.XLOOKUP($L797,Pos!$A:$A,Pos!AA:AA,_xlfn.XLOOKUP($L797,#REF!,#REF!, ""), 0)</f>
        <v>#REF!</v>
      </c>
      <c r="AL797" s="1" t="e">
        <f>_xlfn.XLOOKUP($L797,Pos!$A:$A,Pos!AB:AB,_xlfn.XLOOKUP($L797,#REF!,#REF!, ""), 0)</f>
        <v>#REF!</v>
      </c>
      <c r="AM797" s="1" t="e">
        <f>_xlfn.XLOOKUP($L797,Pos!$A:$A,Pos!AC:AC,_xlfn.XLOOKUP($L797,#REF!,#REF!, ""), 0)</f>
        <v>#REF!</v>
      </c>
      <c r="AN797" s="1" t="e">
        <f>_xlfn.XLOOKUP($L797,Pos!$A:$A,Pos!AD:AD,_xlfn.XLOOKUP($L797,#REF!,#REF!, ""), 0)</f>
        <v>#REF!</v>
      </c>
      <c r="AO797" s="1" t="e">
        <f>_xlfn.XLOOKUP($L797,Pos!$A:$A,Pos!AE:AE,_xlfn.XLOOKUP($L797,#REF!,#REF!, ""), 0)</f>
        <v>#REF!</v>
      </c>
      <c r="AP797" s="1" t="e">
        <f>_xlfn.XLOOKUP($L797,Pos!$A:$A,Pos!AF:AF,_xlfn.XLOOKUP($L797,#REF!,#REF!, ""), 0)</f>
        <v>#REF!</v>
      </c>
      <c r="AQ797" s="1" t="e">
        <f>_xlfn.XLOOKUP($L797,Pos!$A:$A,Pos!AG:AG,_xlfn.XLOOKUP($L797,#REF!,#REF!, ""), 0)</f>
        <v>#REF!</v>
      </c>
      <c r="AR797" s="1" t="e">
        <f>_xlfn.XLOOKUP($L797,Pos!$A:$A,Pos!AH:AH,_xlfn.XLOOKUP($L797,#REF!,#REF!, ""), 0)</f>
        <v>#REF!</v>
      </c>
      <c r="AS797" s="1" t="e">
        <f>_xlfn.XLOOKUP($L797,Pos!$A:$A,Pos!AI:AI,_xlfn.XLOOKUP($L797,#REF!,#REF!, ""), 0)</f>
        <v>#REF!</v>
      </c>
      <c r="AT797" s="1" t="e">
        <f>_xlfn.XLOOKUP($L797,Pos!$A:$A,Pos!AJ:AJ,_xlfn.XLOOKUP($L797,#REF!,#REF!, ""), 0)</f>
        <v>#REF!</v>
      </c>
      <c r="AU797" s="1" t="e">
        <f>_xlfn.XLOOKUP($L797,Pos!$A:$A,Pos!AK:AK,_xlfn.XLOOKUP($L797,#REF!,#REF!, ""), 0)</f>
        <v>#REF!</v>
      </c>
      <c r="AV797" s="1" t="e">
        <f>_xlfn.XLOOKUP($L797,Pos!$A:$A,Pos!AL:AL,_xlfn.XLOOKUP($L797,#REF!,#REF!, ""), 0)</f>
        <v>#REF!</v>
      </c>
      <c r="AW797" s="1" t="e">
        <f>_xlfn.XLOOKUP($L797,Pos!$A:$A,Pos!AM:AM,_xlfn.XLOOKUP($L797,#REF!,#REF!, ""), 0)</f>
        <v>#REF!</v>
      </c>
      <c r="AX797" s="1" t="e">
        <f>_xlfn.XLOOKUP($L797,Pos!$A:$A,Pos!AN:AN,_xlfn.XLOOKUP($L797,#REF!,#REF!, ""), 0)</f>
        <v>#REF!</v>
      </c>
      <c r="AY797" s="1" t="e">
        <f>_xlfn.XLOOKUP($L797,Pos!$A:$A,Pos!AO:AO,_xlfn.XLOOKUP($L797,#REF!,#REF!, ""), 0)</f>
        <v>#REF!</v>
      </c>
      <c r="AZ797" s="7" t="str">
        <f t="shared" si="221"/>
        <v>OUT</v>
      </c>
      <c r="BA797" s="1">
        <f>IF(OR(_xlfn.XLOOKUP(L797,Pos!B:B,Pos!L:L,FALSE)="ESG Reason",_xlfn.XLOOKUP(L797,Pos!B:B,Pos!L:L,FALSE)="Blacklisted"),1,0)</f>
        <v>0</v>
      </c>
      <c r="BC797" s="11">
        <v>8.6308018493313292E-11</v>
      </c>
      <c r="BD797" s="11">
        <f>_xlfn.XLOOKUP($L797,Pos!$B:$B,Pos!H:H,0, 0)</f>
        <v>0</v>
      </c>
      <c r="BE797" s="11">
        <f>_xlfn.XLOOKUP($L797,Pos!$B:$B,Pos!I:I,0, 0)</f>
        <v>2.254913723037934E-4</v>
      </c>
      <c r="BF797" s="18">
        <f t="shared" si="222"/>
        <v>2.254913723037934E-4</v>
      </c>
      <c r="BG797" s="1">
        <f t="shared" si="223"/>
        <v>1</v>
      </c>
      <c r="BH797" s="1">
        <f t="shared" si="224"/>
        <v>29</v>
      </c>
      <c r="BI797" s="18">
        <f t="shared" si="225"/>
        <v>8.6308018493313292E-11</v>
      </c>
      <c r="BJ797" s="3">
        <f t="shared" si="226"/>
        <v>0</v>
      </c>
      <c r="BK797" s="18">
        <f t="shared" si="227"/>
        <v>0</v>
      </c>
    </row>
    <row r="798" spans="3:63" x14ac:dyDescent="0.25">
      <c r="C798" s="3"/>
      <c r="D798" s="3"/>
      <c r="E798" s="3"/>
      <c r="F798" s="3"/>
      <c r="G798" s="51" t="s">
        <v>756</v>
      </c>
      <c r="H798" s="8" t="str">
        <f t="shared" si="217"/>
        <v>0%Others</v>
      </c>
      <c r="I798" s="11" cm="1">
        <f t="array" ref="I798">IF(
   AZ798 = "OUT", 0,IF(
   BD798 &gt;= LARGE(IF(ISNUMBER(BD:BD), BD:BD), 3),
   BE798 - 0.001,
   IF(BE798 &gt;=VLOOKUP(P798,mapping!$A:$B,2,FALSE), BE798,VLOOKUP(P798,mapping!$A$2:$B$8,2,FALSE))
))</f>
        <v>0</v>
      </c>
      <c r="J798" s="11" cm="1">
        <f t="array" ref="J798">IF(
    AZ798="OUT",0,IF(IF(
                      BD798&gt;=LARGE(IF(ISNUMBER(BD:BD),BD:BD),3),
                      BE798+0.001,
                      VLOOKUP(H798,mapping!$D:$E,2,FALSE)
                      )&gt;I798,
                   IF(
                      BD798&gt;=LARGE(IF(ISNUMBER(BD:BD),BD:BD),3),
                      BE798+0.001,
                      VLOOKUP(H798,mapping!$D:$E,2,FALSE)
                      ),
                   I798+0.002))</f>
        <v>0</v>
      </c>
      <c r="K798" s="8">
        <f t="shared" si="218"/>
        <v>2.2536275275498229E-4</v>
      </c>
      <c r="L798" s="1" t="str">
        <f>Pos!B611</f>
        <v>JP3634600005</v>
      </c>
      <c r="M798" s="1" t="str">
        <f>_xlfn.XLOOKUP($L798,Pos!B:B,Pos!D:D,, 0)</f>
        <v>Toyota Industries Corp.</v>
      </c>
      <c r="N798" s="1" t="str">
        <f>_xlfn.XLOOKUP($L798,Pos!B:B,Pos!E:E,, 0)</f>
        <v>Auto &amp; Parts</v>
      </c>
      <c r="O798" s="1" t="str">
        <f t="shared" si="219"/>
        <v>Auto &amp; Parts_Others</v>
      </c>
      <c r="P798" s="1" t="str">
        <f>_xlfn.XLOOKUP($L798,Pos!B:B,Pos!F:F,, 0)</f>
        <v>Others</v>
      </c>
      <c r="Q798" s="1">
        <v>0</v>
      </c>
      <c r="R798" s="9">
        <f>_xlfn.XLOOKUP($L798,Pos!$B:$B,Pos!N:N,0, 0)</f>
        <v>2.11</v>
      </c>
      <c r="S798" s="9">
        <f>_xlfn.XLOOKUP($L798,Pos!$B:$B,Pos!O:O,0, 0)</f>
        <v>4.0309999999999997</v>
      </c>
      <c r="T798" s="9">
        <f>_xlfn.XLOOKUP($L798,Pos!$B:$B,Pos!P:P,0, 0)</f>
        <v>2.1</v>
      </c>
      <c r="U798" s="9">
        <f>_xlfn.XLOOKUP($L798,Pos!$B:$B,Pos!Q:Q,0, 0)</f>
        <v>4.5999999999999996</v>
      </c>
      <c r="V798" s="9">
        <f>_xlfn.XLOOKUP($L798,Pos!$B:$B,Pos!R:R,0, 0)</f>
        <v>7.3333329999999997</v>
      </c>
      <c r="W798" s="9">
        <f>_xlfn.XLOOKUP($L798,Pos!$B:$B,Pos!S:S,0, 0)</f>
        <v>2.7250000000000001</v>
      </c>
      <c r="X798" s="9" t="str">
        <f>_xlfn.XLOOKUP($L798,Pos!$B:$B,Pos!J:J,0, 0)</f>
        <v>Hold</v>
      </c>
      <c r="Y798" s="1">
        <v>0</v>
      </c>
      <c r="Z798" s="1">
        <v>0</v>
      </c>
      <c r="AA798" s="1">
        <f t="shared" si="220"/>
        <v>0</v>
      </c>
      <c r="AB798" s="9">
        <f>_xlfn.XLOOKUP(L798,Pos!B:B,Pos!K:K,-1,0)</f>
        <v>0.83333333333333326</v>
      </c>
      <c r="AC798" s="1" t="e">
        <f>_xlfn.XLOOKUP($L798,Pos!$A:$A,Pos!S:S,_xlfn.XLOOKUP($L798,#REF!,#REF!, ""), 0)</f>
        <v>#REF!</v>
      </c>
      <c r="AD798" s="1" t="e">
        <f>_xlfn.XLOOKUP($L798,Pos!$A:$A,Pos!T:T,_xlfn.XLOOKUP($L798,#REF!,#REF!, ""), 0)</f>
        <v>#REF!</v>
      </c>
      <c r="AE798" s="1" t="e">
        <f>_xlfn.XLOOKUP($L798,Pos!$A:$A,Pos!U:U,_xlfn.XLOOKUP($L798,#REF!,#REF!, ""), 0)</f>
        <v>#REF!</v>
      </c>
      <c r="AF798" s="1" t="e">
        <f>_xlfn.XLOOKUP($L798,Pos!$A:$A,Pos!V:V,_xlfn.XLOOKUP($L798,#REF!,#REF!, ""), 0)</f>
        <v>#REF!</v>
      </c>
      <c r="AG798" s="1" t="e">
        <f>_xlfn.XLOOKUP($L798,Pos!$A:$A,Pos!W:W,_xlfn.XLOOKUP($L798,#REF!,#REF!, ""), 0)</f>
        <v>#REF!</v>
      </c>
      <c r="AH798" s="1" t="e">
        <f>_xlfn.XLOOKUP($L798,Pos!$A:$A,Pos!X:X,_xlfn.XLOOKUP($L798,#REF!,#REF!, ""), 0)</f>
        <v>#REF!</v>
      </c>
      <c r="AI798" s="1" t="e">
        <f>_xlfn.XLOOKUP($L798,Pos!$A:$A,Pos!Y:Y,_xlfn.XLOOKUP($L798,#REF!,#REF!, ""), 0)</f>
        <v>#REF!</v>
      </c>
      <c r="AJ798" s="1" t="e">
        <f>_xlfn.XLOOKUP($L798,Pos!$A:$A,Pos!Z:Z,_xlfn.XLOOKUP($L798,#REF!,#REF!, ""), 0)</f>
        <v>#REF!</v>
      </c>
      <c r="AK798" s="1" t="e">
        <f>_xlfn.XLOOKUP($L798,Pos!$A:$A,Pos!AA:AA,_xlfn.XLOOKUP($L798,#REF!,#REF!, ""), 0)</f>
        <v>#REF!</v>
      </c>
      <c r="AL798" s="1" t="e">
        <f>_xlfn.XLOOKUP($L798,Pos!$A:$A,Pos!AB:AB,_xlfn.XLOOKUP($L798,#REF!,#REF!, ""), 0)</f>
        <v>#REF!</v>
      </c>
      <c r="AM798" s="1" t="e">
        <f>_xlfn.XLOOKUP($L798,Pos!$A:$A,Pos!AC:AC,_xlfn.XLOOKUP($L798,#REF!,#REF!, ""), 0)</f>
        <v>#REF!</v>
      </c>
      <c r="AN798" s="1" t="e">
        <f>_xlfn.XLOOKUP($L798,Pos!$A:$A,Pos!AD:AD,_xlfn.XLOOKUP($L798,#REF!,#REF!, ""), 0)</f>
        <v>#REF!</v>
      </c>
      <c r="AO798" s="1" t="e">
        <f>_xlfn.XLOOKUP($L798,Pos!$A:$A,Pos!AE:AE,_xlfn.XLOOKUP($L798,#REF!,#REF!, ""), 0)</f>
        <v>#REF!</v>
      </c>
      <c r="AP798" s="1" t="e">
        <f>_xlfn.XLOOKUP($L798,Pos!$A:$A,Pos!AF:AF,_xlfn.XLOOKUP($L798,#REF!,#REF!, ""), 0)</f>
        <v>#REF!</v>
      </c>
      <c r="AQ798" s="1" t="e">
        <f>_xlfn.XLOOKUP($L798,Pos!$A:$A,Pos!AG:AG,_xlfn.XLOOKUP($L798,#REF!,#REF!, ""), 0)</f>
        <v>#REF!</v>
      </c>
      <c r="AR798" s="1" t="e">
        <f>_xlfn.XLOOKUP($L798,Pos!$A:$A,Pos!AH:AH,_xlfn.XLOOKUP($L798,#REF!,#REF!, ""), 0)</f>
        <v>#REF!</v>
      </c>
      <c r="AS798" s="1" t="e">
        <f>_xlfn.XLOOKUP($L798,Pos!$A:$A,Pos!AI:AI,_xlfn.XLOOKUP($L798,#REF!,#REF!, ""), 0)</f>
        <v>#REF!</v>
      </c>
      <c r="AT798" s="1" t="e">
        <f>_xlfn.XLOOKUP($L798,Pos!$A:$A,Pos!AJ:AJ,_xlfn.XLOOKUP($L798,#REF!,#REF!, ""), 0)</f>
        <v>#REF!</v>
      </c>
      <c r="AU798" s="1" t="e">
        <f>_xlfn.XLOOKUP($L798,Pos!$A:$A,Pos!AK:AK,_xlfn.XLOOKUP($L798,#REF!,#REF!, ""), 0)</f>
        <v>#REF!</v>
      </c>
      <c r="AV798" s="1" t="e">
        <f>_xlfn.XLOOKUP($L798,Pos!$A:$A,Pos!AL:AL,_xlfn.XLOOKUP($L798,#REF!,#REF!, ""), 0)</f>
        <v>#REF!</v>
      </c>
      <c r="AW798" s="1" t="e">
        <f>_xlfn.XLOOKUP($L798,Pos!$A:$A,Pos!AM:AM,_xlfn.XLOOKUP($L798,#REF!,#REF!, ""), 0)</f>
        <v>#REF!</v>
      </c>
      <c r="AX798" s="1" t="e">
        <f>_xlfn.XLOOKUP($L798,Pos!$A:$A,Pos!AN:AN,_xlfn.XLOOKUP($L798,#REF!,#REF!, ""), 0)</f>
        <v>#REF!</v>
      </c>
      <c r="AY798" s="1" t="e">
        <f>_xlfn.XLOOKUP($L798,Pos!$A:$A,Pos!AO:AO,_xlfn.XLOOKUP($L798,#REF!,#REF!, ""), 0)</f>
        <v>#REF!</v>
      </c>
      <c r="AZ798" s="7" t="str">
        <f t="shared" si="221"/>
        <v>OUT</v>
      </c>
      <c r="BA798" s="1">
        <f>IF(OR(_xlfn.XLOOKUP(L798,Pos!B:B,Pos!L:L,FALSE)="ESG Reason",_xlfn.XLOOKUP(L798,Pos!B:B,Pos!L:L,FALSE)="Blacklisted"),1,0)</f>
        <v>0</v>
      </c>
      <c r="BC798" s="11">
        <v>8.8616387329652155E-11</v>
      </c>
      <c r="BD798" s="11">
        <f>_xlfn.XLOOKUP($L798,Pos!$B:$B,Pos!H:H,0, 0)</f>
        <v>0</v>
      </c>
      <c r="BE798" s="11">
        <f>_xlfn.XLOOKUP($L798,Pos!$B:$B,Pos!I:I,0, 0)</f>
        <v>2.2536275275498229E-4</v>
      </c>
      <c r="BF798" s="18">
        <f t="shared" si="222"/>
        <v>2.2536275275498229E-4</v>
      </c>
      <c r="BG798" s="1">
        <f t="shared" si="223"/>
        <v>3</v>
      </c>
      <c r="BH798" s="1">
        <f t="shared" si="224"/>
        <v>39</v>
      </c>
      <c r="BI798" s="18">
        <f t="shared" si="225"/>
        <v>8.8616387329652155E-11</v>
      </c>
      <c r="BJ798" s="3">
        <f t="shared" si="226"/>
        <v>0</v>
      </c>
      <c r="BK798" s="18">
        <f t="shared" si="227"/>
        <v>0</v>
      </c>
    </row>
    <row r="799" spans="3:63" x14ac:dyDescent="0.25">
      <c r="C799" s="3"/>
      <c r="D799" s="3"/>
      <c r="E799" s="3"/>
      <c r="F799" s="3"/>
      <c r="G799" s="51" t="s">
        <v>773</v>
      </c>
      <c r="H799" s="8" t="str">
        <f t="shared" si="217"/>
        <v>0%Others</v>
      </c>
      <c r="I799" s="11" cm="1">
        <f t="array" ref="I799">IF(
   AZ799 = "OUT", 0,IF(
   BD799 &gt;= LARGE(IF(ISNUMBER(BD:BD), BD:BD), 3),
   BE799 - 0.001,
   IF(BE799 &gt;=VLOOKUP(P799,mapping!$A:$B,2,FALSE), BE799,VLOOKUP(P799,mapping!$A$2:$B$8,2,FALSE))
))</f>
        <v>0</v>
      </c>
      <c r="J799" s="11" cm="1">
        <f t="array" ref="J799">IF(
    AZ799="OUT",0,IF(IF(
                      BD799&gt;=LARGE(IF(ISNUMBER(BD:BD),BD:BD),3),
                      BE799+0.001,
                      VLOOKUP(H799,mapping!$D:$E,2,FALSE)
                      )&gt;I799,
                   IF(
                      BD799&gt;=LARGE(IF(ISNUMBER(BD:BD),BD:BD),3),
                      BE799+0.001,
                      VLOOKUP(H799,mapping!$D:$E,2,FALSE)
                      ),
                   I799+0.002))</f>
        <v>0</v>
      </c>
      <c r="K799" s="8">
        <f t="shared" si="218"/>
        <v>2.249790944429764E-4</v>
      </c>
      <c r="L799" s="1" t="str">
        <f>Pos!B523</f>
        <v>JP3198900007</v>
      </c>
      <c r="M799" s="1" t="str">
        <f>_xlfn.XLOOKUP($L799,Pos!B:B,Pos!D:D,, 0)</f>
        <v>Oriental Land Co., Ltd.</v>
      </c>
      <c r="N799" s="1" t="str">
        <f>_xlfn.XLOOKUP($L799,Pos!B:B,Pos!E:E,, 0)</f>
        <v>Travel &amp; Leisure</v>
      </c>
      <c r="O799" s="1" t="str">
        <f t="shared" si="219"/>
        <v>Travel &amp; Leisure_Others</v>
      </c>
      <c r="P799" s="1" t="str">
        <f>_xlfn.XLOOKUP($L799,Pos!B:B,Pos!F:F,, 0)</f>
        <v>Others</v>
      </c>
      <c r="Q799" s="1">
        <v>0</v>
      </c>
      <c r="R799" s="9">
        <f>_xlfn.XLOOKUP($L799,Pos!$B:$B,Pos!N:N,0, 0)</f>
        <v>2.67</v>
      </c>
      <c r="S799" s="9">
        <f>_xlfn.XLOOKUP($L799,Pos!$B:$B,Pos!O:O,0, 0)</f>
        <v>1.309833</v>
      </c>
      <c r="T799" s="9">
        <f>_xlfn.XLOOKUP($L799,Pos!$B:$B,Pos!P:P,0, 0)</f>
        <v>6.1749999999999998</v>
      </c>
      <c r="U799" s="9">
        <f>_xlfn.XLOOKUP($L799,Pos!$B:$B,Pos!Q:Q,0, 0)</f>
        <v>2.2000000000000002</v>
      </c>
      <c r="V799" s="9">
        <f>_xlfn.XLOOKUP($L799,Pos!$B:$B,Pos!R:R,0, 0)</f>
        <v>6.6666670000000003</v>
      </c>
      <c r="W799" s="9">
        <f>_xlfn.XLOOKUP($L799,Pos!$B:$B,Pos!S:S,0, 0)</f>
        <v>6.12</v>
      </c>
      <c r="X799" s="9" t="str">
        <f>_xlfn.XLOOKUP($L799,Pos!$B:$B,Pos!J:J,0, 0)</f>
        <v>Outperform</v>
      </c>
      <c r="Y799" s="1">
        <v>0</v>
      </c>
      <c r="Z799" s="1">
        <v>0</v>
      </c>
      <c r="AA799" s="1">
        <f t="shared" si="220"/>
        <v>0</v>
      </c>
      <c r="AB799" s="9">
        <f>_xlfn.XLOOKUP(L799,Pos!B:B,Pos!K:K,-1,0)</f>
        <v>1.25</v>
      </c>
      <c r="AC799" s="1" t="e">
        <f>_xlfn.XLOOKUP($L799,Pos!$A:$A,Pos!S:S,_xlfn.XLOOKUP($L799,#REF!,#REF!, ""), 0)</f>
        <v>#REF!</v>
      </c>
      <c r="AD799" s="1" t="e">
        <f>_xlfn.XLOOKUP($L799,Pos!$A:$A,Pos!T:T,_xlfn.XLOOKUP($L799,#REF!,#REF!, ""), 0)</f>
        <v>#REF!</v>
      </c>
      <c r="AE799" s="1" t="e">
        <f>_xlfn.XLOOKUP($L799,Pos!$A:$A,Pos!U:U,_xlfn.XLOOKUP($L799,#REF!,#REF!, ""), 0)</f>
        <v>#REF!</v>
      </c>
      <c r="AF799" s="1" t="e">
        <f>_xlfn.XLOOKUP($L799,Pos!$A:$A,Pos!V:V,_xlfn.XLOOKUP($L799,#REF!,#REF!, ""), 0)</f>
        <v>#REF!</v>
      </c>
      <c r="AG799" s="1" t="e">
        <f>_xlfn.XLOOKUP($L799,Pos!$A:$A,Pos!W:W,_xlfn.XLOOKUP($L799,#REF!,#REF!, ""), 0)</f>
        <v>#REF!</v>
      </c>
      <c r="AH799" s="1" t="e">
        <f>_xlfn.XLOOKUP($L799,Pos!$A:$A,Pos!X:X,_xlfn.XLOOKUP($L799,#REF!,#REF!, ""), 0)</f>
        <v>#REF!</v>
      </c>
      <c r="AI799" s="1" t="e">
        <f>_xlfn.XLOOKUP($L799,Pos!$A:$A,Pos!Y:Y,_xlfn.XLOOKUP($L799,#REF!,#REF!, ""), 0)</f>
        <v>#REF!</v>
      </c>
      <c r="AJ799" s="1" t="e">
        <f>_xlfn.XLOOKUP($L799,Pos!$A:$A,Pos!Z:Z,_xlfn.XLOOKUP($L799,#REF!,#REF!, ""), 0)</f>
        <v>#REF!</v>
      </c>
      <c r="AK799" s="1" t="e">
        <f>_xlfn.XLOOKUP($L799,Pos!$A:$A,Pos!AA:AA,_xlfn.XLOOKUP($L799,#REF!,#REF!, ""), 0)</f>
        <v>#REF!</v>
      </c>
      <c r="AL799" s="1" t="e">
        <f>_xlfn.XLOOKUP($L799,Pos!$A:$A,Pos!AB:AB,_xlfn.XLOOKUP($L799,#REF!,#REF!, ""), 0)</f>
        <v>#REF!</v>
      </c>
      <c r="AM799" s="1" t="e">
        <f>_xlfn.XLOOKUP($L799,Pos!$A:$A,Pos!AC:AC,_xlfn.XLOOKUP($L799,#REF!,#REF!, ""), 0)</f>
        <v>#REF!</v>
      </c>
      <c r="AN799" s="1" t="e">
        <f>_xlfn.XLOOKUP($L799,Pos!$A:$A,Pos!AD:AD,_xlfn.XLOOKUP($L799,#REF!,#REF!, ""), 0)</f>
        <v>#REF!</v>
      </c>
      <c r="AO799" s="1" t="e">
        <f>_xlfn.XLOOKUP($L799,Pos!$A:$A,Pos!AE:AE,_xlfn.XLOOKUP($L799,#REF!,#REF!, ""), 0)</f>
        <v>#REF!</v>
      </c>
      <c r="AP799" s="1" t="e">
        <f>_xlfn.XLOOKUP($L799,Pos!$A:$A,Pos!AF:AF,_xlfn.XLOOKUP($L799,#REF!,#REF!, ""), 0)</f>
        <v>#REF!</v>
      </c>
      <c r="AQ799" s="1" t="e">
        <f>_xlfn.XLOOKUP($L799,Pos!$A:$A,Pos!AG:AG,_xlfn.XLOOKUP($L799,#REF!,#REF!, ""), 0)</f>
        <v>#REF!</v>
      </c>
      <c r="AR799" s="1" t="e">
        <f>_xlfn.XLOOKUP($L799,Pos!$A:$A,Pos!AH:AH,_xlfn.XLOOKUP($L799,#REF!,#REF!, ""), 0)</f>
        <v>#REF!</v>
      </c>
      <c r="AS799" s="1" t="e">
        <f>_xlfn.XLOOKUP($L799,Pos!$A:$A,Pos!AI:AI,_xlfn.XLOOKUP($L799,#REF!,#REF!, ""), 0)</f>
        <v>#REF!</v>
      </c>
      <c r="AT799" s="1" t="e">
        <f>_xlfn.XLOOKUP($L799,Pos!$A:$A,Pos!AJ:AJ,_xlfn.XLOOKUP($L799,#REF!,#REF!, ""), 0)</f>
        <v>#REF!</v>
      </c>
      <c r="AU799" s="1" t="e">
        <f>_xlfn.XLOOKUP($L799,Pos!$A:$A,Pos!AK:AK,_xlfn.XLOOKUP($L799,#REF!,#REF!, ""), 0)</f>
        <v>#REF!</v>
      </c>
      <c r="AV799" s="1" t="e">
        <f>_xlfn.XLOOKUP($L799,Pos!$A:$A,Pos!AL:AL,_xlfn.XLOOKUP($L799,#REF!,#REF!, ""), 0)</f>
        <v>#REF!</v>
      </c>
      <c r="AW799" s="1" t="e">
        <f>_xlfn.XLOOKUP($L799,Pos!$A:$A,Pos!AM:AM,_xlfn.XLOOKUP($L799,#REF!,#REF!, ""), 0)</f>
        <v>#REF!</v>
      </c>
      <c r="AX799" s="1" t="e">
        <f>_xlfn.XLOOKUP($L799,Pos!$A:$A,Pos!AN:AN,_xlfn.XLOOKUP($L799,#REF!,#REF!, ""), 0)</f>
        <v>#REF!</v>
      </c>
      <c r="AY799" s="1" t="e">
        <f>_xlfn.XLOOKUP($L799,Pos!$A:$A,Pos!AO:AO,_xlfn.XLOOKUP($L799,#REF!,#REF!, ""), 0)</f>
        <v>#REF!</v>
      </c>
      <c r="AZ799" s="7" t="str">
        <f t="shared" si="221"/>
        <v>OUT</v>
      </c>
      <c r="BA799" s="1">
        <f>IF(OR(_xlfn.XLOOKUP(L799,Pos!B:B,Pos!L:L,FALSE)="ESG Reason",_xlfn.XLOOKUP(L799,Pos!B:B,Pos!L:L,FALSE)="Blacklisted"),1,0)</f>
        <v>1</v>
      </c>
      <c r="BC799" s="11">
        <v>8.9676558673130564E-11</v>
      </c>
      <c r="BD799" s="11">
        <f>_xlfn.XLOOKUP($L799,Pos!$B:$B,Pos!H:H,0, 0)</f>
        <v>0</v>
      </c>
      <c r="BE799" s="11">
        <f>_xlfn.XLOOKUP($L799,Pos!$B:$B,Pos!I:I,0, 0)</f>
        <v>2.249790944429764E-4</v>
      </c>
      <c r="BF799" s="18">
        <f t="shared" si="222"/>
        <v>2.249790944429764E-4</v>
      </c>
      <c r="BG799" s="1">
        <f t="shared" si="223"/>
        <v>3</v>
      </c>
      <c r="BH799" s="1">
        <f t="shared" si="224"/>
        <v>56</v>
      </c>
      <c r="BI799" s="18">
        <f t="shared" si="225"/>
        <v>8.9676558673130564E-11</v>
      </c>
      <c r="BJ799" s="3">
        <f t="shared" si="226"/>
        <v>0</v>
      </c>
      <c r="BK799" s="18">
        <f t="shared" si="227"/>
        <v>0</v>
      </c>
    </row>
    <row r="800" spans="3:63" x14ac:dyDescent="0.25">
      <c r="C800" s="3"/>
      <c r="D800" s="3"/>
      <c r="E800" s="3"/>
      <c r="F800" s="3"/>
      <c r="G800" s="51" t="s">
        <v>763</v>
      </c>
      <c r="H800" s="8" t="str">
        <f t="shared" si="217"/>
        <v>0%North America</v>
      </c>
      <c r="I800" s="11" cm="1">
        <f t="array" ref="I800">IF(
   AZ800 = "OUT", 0,IF(
   BD800 &gt;= LARGE(IF(ISNUMBER(BD:BD), BD:BD), 3),
   BE800 - 0.001,
   IF(BE800 &gt;=VLOOKUP(P800,mapping!$A:$B,2,FALSE), BE800,VLOOKUP(P800,mapping!$A$2:$B$8,2,FALSE))
))</f>
        <v>0</v>
      </c>
      <c r="J800" s="11" cm="1">
        <f t="array" ref="J800">IF(
    AZ800="OUT",0,IF(IF(
                      BD800&gt;=LARGE(IF(ISNUMBER(BD:BD),BD:BD),3),
                      BE800+0.001,
                      VLOOKUP(H800,mapping!$D:$E,2,FALSE)
                      )&gt;I800,
                   IF(
                      BD800&gt;=LARGE(IF(ISNUMBER(BD:BD),BD:BD),3),
                      BE800+0.001,
                      VLOOKUP(H800,mapping!$D:$E,2,FALSE)
                      ),
                   I800+0.002))</f>
        <v>0</v>
      </c>
      <c r="K800" s="8">
        <f t="shared" si="218"/>
        <v>2.227962626756334E-4</v>
      </c>
      <c r="L800" s="1" t="str">
        <f>Pos!B1035</f>
        <v>US4364401012</v>
      </c>
      <c r="M800" s="1" t="str">
        <f>_xlfn.XLOOKUP($L800,Pos!B:B,Pos!D:D,, 0)</f>
        <v>Hologic, Inc.</v>
      </c>
      <c r="N800" s="1" t="str">
        <f>_xlfn.XLOOKUP($L800,Pos!B:B,Pos!E:E,, 0)</f>
        <v>Health Care</v>
      </c>
      <c r="O800" s="1" t="str">
        <f t="shared" si="219"/>
        <v>Health Care_North America</v>
      </c>
      <c r="P800" s="1" t="str">
        <f>_xlfn.XLOOKUP($L800,Pos!B:B,Pos!F:F,, 0)</f>
        <v>North America</v>
      </c>
      <c r="Q800" s="1">
        <v>0</v>
      </c>
      <c r="R800" s="9">
        <f>_xlfn.XLOOKUP($L800,Pos!$B:$B,Pos!N:N,0, 0)</f>
        <v>0</v>
      </c>
      <c r="S800" s="9">
        <f>_xlfn.XLOOKUP($L800,Pos!$B:$B,Pos!O:O,0, 0)</f>
        <v>6.3215000000000003</v>
      </c>
      <c r="T800" s="9">
        <f>_xlfn.XLOOKUP($L800,Pos!$B:$B,Pos!P:P,0, 0)</f>
        <v>4.45</v>
      </c>
      <c r="U800" s="9">
        <f>_xlfn.XLOOKUP($L800,Pos!$B:$B,Pos!Q:Q,0, 0)</f>
        <v>5.7</v>
      </c>
      <c r="V800" s="9">
        <f>_xlfn.XLOOKUP($L800,Pos!$B:$B,Pos!R:R,0, 0)</f>
        <v>7.8</v>
      </c>
      <c r="W800" s="9">
        <f>_xlfn.XLOOKUP($L800,Pos!$B:$B,Pos!S:S,0, 0)</f>
        <v>1.9266669999999999</v>
      </c>
      <c r="X800" s="9" t="str">
        <f>_xlfn.XLOOKUP($L800,Pos!$B:$B,Pos!J:J,0, 0)</f>
        <v>Hold</v>
      </c>
      <c r="Y800" s="1">
        <v>0</v>
      </c>
      <c r="Z800" s="1">
        <v>0</v>
      </c>
      <c r="AA800" s="1">
        <f t="shared" si="220"/>
        <v>0</v>
      </c>
      <c r="AB800" s="9">
        <f>_xlfn.XLOOKUP(L800,Pos!B:B,Pos!K:K,-1,0)</f>
        <v>5.5932203389830502</v>
      </c>
      <c r="AC800" s="1" t="e">
        <f>_xlfn.XLOOKUP($L800,Pos!$A:$A,Pos!S:S,_xlfn.XLOOKUP($L800,#REF!,#REF!, ""), 0)</f>
        <v>#REF!</v>
      </c>
      <c r="AD800" s="1" t="e">
        <f>_xlfn.XLOOKUP($L800,Pos!$A:$A,Pos!T:T,_xlfn.XLOOKUP($L800,#REF!,#REF!, ""), 0)</f>
        <v>#REF!</v>
      </c>
      <c r="AE800" s="1" t="e">
        <f>_xlfn.XLOOKUP($L800,Pos!$A:$A,Pos!U:U,_xlfn.XLOOKUP($L800,#REF!,#REF!, ""), 0)</f>
        <v>#REF!</v>
      </c>
      <c r="AF800" s="1" t="e">
        <f>_xlfn.XLOOKUP($L800,Pos!$A:$A,Pos!V:V,_xlfn.XLOOKUP($L800,#REF!,#REF!, ""), 0)</f>
        <v>#REF!</v>
      </c>
      <c r="AG800" s="1" t="e">
        <f>_xlfn.XLOOKUP($L800,Pos!$A:$A,Pos!W:W,_xlfn.XLOOKUP($L800,#REF!,#REF!, ""), 0)</f>
        <v>#REF!</v>
      </c>
      <c r="AH800" s="1" t="e">
        <f>_xlfn.XLOOKUP($L800,Pos!$A:$A,Pos!X:X,_xlfn.XLOOKUP($L800,#REF!,#REF!, ""), 0)</f>
        <v>#REF!</v>
      </c>
      <c r="AI800" s="1" t="e">
        <f>_xlfn.XLOOKUP($L800,Pos!$A:$A,Pos!Y:Y,_xlfn.XLOOKUP($L800,#REF!,#REF!, ""), 0)</f>
        <v>#REF!</v>
      </c>
      <c r="AJ800" s="1" t="e">
        <f>_xlfn.XLOOKUP($L800,Pos!$A:$A,Pos!Z:Z,_xlfn.XLOOKUP($L800,#REF!,#REF!, ""), 0)</f>
        <v>#REF!</v>
      </c>
      <c r="AK800" s="1" t="e">
        <f>_xlfn.XLOOKUP($L800,Pos!$A:$A,Pos!AA:AA,_xlfn.XLOOKUP($L800,#REF!,#REF!, ""), 0)</f>
        <v>#REF!</v>
      </c>
      <c r="AL800" s="1" t="e">
        <f>_xlfn.XLOOKUP($L800,Pos!$A:$A,Pos!AB:AB,_xlfn.XLOOKUP($L800,#REF!,#REF!, ""), 0)</f>
        <v>#REF!</v>
      </c>
      <c r="AM800" s="1" t="e">
        <f>_xlfn.XLOOKUP($L800,Pos!$A:$A,Pos!AC:AC,_xlfn.XLOOKUP($L800,#REF!,#REF!, ""), 0)</f>
        <v>#REF!</v>
      </c>
      <c r="AN800" s="1" t="e">
        <f>_xlfn.XLOOKUP($L800,Pos!$A:$A,Pos!AD:AD,_xlfn.XLOOKUP($L800,#REF!,#REF!, ""), 0)</f>
        <v>#REF!</v>
      </c>
      <c r="AO800" s="1" t="e">
        <f>_xlfn.XLOOKUP($L800,Pos!$A:$A,Pos!AE:AE,_xlfn.XLOOKUP($L800,#REF!,#REF!, ""), 0)</f>
        <v>#REF!</v>
      </c>
      <c r="AP800" s="1" t="e">
        <f>_xlfn.XLOOKUP($L800,Pos!$A:$A,Pos!AF:AF,_xlfn.XLOOKUP($L800,#REF!,#REF!, ""), 0)</f>
        <v>#REF!</v>
      </c>
      <c r="AQ800" s="1" t="e">
        <f>_xlfn.XLOOKUP($L800,Pos!$A:$A,Pos!AG:AG,_xlfn.XLOOKUP($L800,#REF!,#REF!, ""), 0)</f>
        <v>#REF!</v>
      </c>
      <c r="AR800" s="1" t="e">
        <f>_xlfn.XLOOKUP($L800,Pos!$A:$A,Pos!AH:AH,_xlfn.XLOOKUP($L800,#REF!,#REF!, ""), 0)</f>
        <v>#REF!</v>
      </c>
      <c r="AS800" s="1" t="e">
        <f>_xlfn.XLOOKUP($L800,Pos!$A:$A,Pos!AI:AI,_xlfn.XLOOKUP($L800,#REF!,#REF!, ""), 0)</f>
        <v>#REF!</v>
      </c>
      <c r="AT800" s="1" t="e">
        <f>_xlfn.XLOOKUP($L800,Pos!$A:$A,Pos!AJ:AJ,_xlfn.XLOOKUP($L800,#REF!,#REF!, ""), 0)</f>
        <v>#REF!</v>
      </c>
      <c r="AU800" s="1" t="e">
        <f>_xlfn.XLOOKUP($L800,Pos!$A:$A,Pos!AK:AK,_xlfn.XLOOKUP($L800,#REF!,#REF!, ""), 0)</f>
        <v>#REF!</v>
      </c>
      <c r="AV800" s="1" t="e">
        <f>_xlfn.XLOOKUP($L800,Pos!$A:$A,Pos!AL:AL,_xlfn.XLOOKUP($L800,#REF!,#REF!, ""), 0)</f>
        <v>#REF!</v>
      </c>
      <c r="AW800" s="1" t="e">
        <f>_xlfn.XLOOKUP($L800,Pos!$A:$A,Pos!AM:AM,_xlfn.XLOOKUP($L800,#REF!,#REF!, ""), 0)</f>
        <v>#REF!</v>
      </c>
      <c r="AX800" s="1" t="e">
        <f>_xlfn.XLOOKUP($L800,Pos!$A:$A,Pos!AN:AN,_xlfn.XLOOKUP($L800,#REF!,#REF!, ""), 0)</f>
        <v>#REF!</v>
      </c>
      <c r="AY800" s="1" t="e">
        <f>_xlfn.XLOOKUP($L800,Pos!$A:$A,Pos!AO:AO,_xlfn.XLOOKUP($L800,#REF!,#REF!, ""), 0)</f>
        <v>#REF!</v>
      </c>
      <c r="AZ800" s="7" t="str">
        <f t="shared" si="221"/>
        <v>OUT</v>
      </c>
      <c r="BA800" s="1">
        <f>IF(OR(_xlfn.XLOOKUP(L800,Pos!B:B,Pos!L:L,FALSE)="ESG Reason",_xlfn.XLOOKUP(L800,Pos!B:B,Pos!L:L,FALSE)="Blacklisted"),1,0)</f>
        <v>0</v>
      </c>
      <c r="BC800" s="11">
        <v>9.1208690037949671E-11</v>
      </c>
      <c r="BD800" s="11">
        <f>_xlfn.XLOOKUP($L800,Pos!$B:$B,Pos!H:H,0, 0)</f>
        <v>0</v>
      </c>
      <c r="BE800" s="11">
        <f>_xlfn.XLOOKUP($L800,Pos!$B:$B,Pos!I:I,0, 0)</f>
        <v>2.227962626756334E-4</v>
      </c>
      <c r="BF800" s="18">
        <f t="shared" si="222"/>
        <v>2.227962626756334E-4</v>
      </c>
      <c r="BG800" s="1">
        <f t="shared" si="223"/>
        <v>1</v>
      </c>
      <c r="BH800" s="1">
        <f t="shared" si="224"/>
        <v>28</v>
      </c>
      <c r="BI800" s="18">
        <f t="shared" si="225"/>
        <v>9.1208690037949671E-11</v>
      </c>
      <c r="BJ800" s="3">
        <f t="shared" si="226"/>
        <v>0</v>
      </c>
      <c r="BK800" s="18">
        <f t="shared" si="227"/>
        <v>0</v>
      </c>
    </row>
    <row r="801" spans="3:63" x14ac:dyDescent="0.25">
      <c r="C801" s="3"/>
      <c r="D801" s="3"/>
      <c r="E801" s="3"/>
      <c r="F801" s="3"/>
      <c r="G801" s="51" t="s">
        <v>757</v>
      </c>
      <c r="H801" s="8" t="str">
        <f t="shared" si="217"/>
        <v>0%North America</v>
      </c>
      <c r="I801" s="11" cm="1">
        <f t="array" ref="I801">IF(
   AZ801 = "OUT", 0,IF(
   BD801 &gt;= LARGE(IF(ISNUMBER(BD:BD), BD:BD), 3),
   BE801 - 0.001,
   IF(BE801 &gt;=VLOOKUP(P801,mapping!$A:$B,2,FALSE), BE801,VLOOKUP(P801,mapping!$A$2:$B$8,2,FALSE))
))</f>
        <v>0</v>
      </c>
      <c r="J801" s="11" cm="1">
        <f t="array" ref="J801">IF(
    AZ801="OUT",0,IF(IF(
                      BD801&gt;=LARGE(IF(ISNUMBER(BD:BD),BD:BD),3),
                      BE801+0.001,
                      VLOOKUP(H801,mapping!$D:$E,2,FALSE)
                      )&gt;I801,
                   IF(
                      BD801&gt;=LARGE(IF(ISNUMBER(BD:BD),BD:BD),3),
                      BE801+0.001,
                      VLOOKUP(H801,mapping!$D:$E,2,FALSE)
                      ),
                   I801+0.002))</f>
        <v>0</v>
      </c>
      <c r="K801" s="8">
        <f t="shared" si="218"/>
        <v>2.2236019639817109E-4</v>
      </c>
      <c r="L801" s="1" t="str">
        <f>Pos!B464</f>
        <v>IL0010824113</v>
      </c>
      <c r="M801" s="1" t="str">
        <f>_xlfn.XLOOKUP($L801,Pos!B:B,Pos!D:D,, 0)</f>
        <v>Check Point Software Technologies Ltd.</v>
      </c>
      <c r="N801" s="1" t="str">
        <f>_xlfn.XLOOKUP($L801,Pos!B:B,Pos!E:E,, 0)</f>
        <v>Technology</v>
      </c>
      <c r="O801" s="1" t="str">
        <f t="shared" si="219"/>
        <v>Technology_North America</v>
      </c>
      <c r="P801" s="1" t="str">
        <f>_xlfn.XLOOKUP($L801,Pos!B:B,Pos!F:F,, 0)</f>
        <v>North America</v>
      </c>
      <c r="Q801" s="1">
        <v>0</v>
      </c>
      <c r="R801" s="9">
        <f>_xlfn.XLOOKUP($L801,Pos!$B:$B,Pos!N:N,0, 0)</f>
        <v>0</v>
      </c>
      <c r="S801" s="9">
        <f>_xlfn.XLOOKUP($L801,Pos!$B:$B,Pos!O:O,0, 0)</f>
        <v>6.1913330000000002</v>
      </c>
      <c r="T801" s="9">
        <f>_xlfn.XLOOKUP($L801,Pos!$B:$B,Pos!P:P,0, 0)</f>
        <v>6.4749999999999996</v>
      </c>
      <c r="U801" s="9">
        <f>_xlfn.XLOOKUP($L801,Pos!$B:$B,Pos!Q:Q,0, 0)</f>
        <v>2.8</v>
      </c>
      <c r="V801" s="9">
        <f>_xlfn.XLOOKUP($L801,Pos!$B:$B,Pos!R:R,0, 0)</f>
        <v>8.8333329999999997</v>
      </c>
      <c r="W801" s="9">
        <f>_xlfn.XLOOKUP($L801,Pos!$B:$B,Pos!S:S,0, 0)</f>
        <v>4.4216670000000002</v>
      </c>
      <c r="X801" s="9" t="str">
        <f>_xlfn.XLOOKUP($L801,Pos!$B:$B,Pos!J:J,0, 0)</f>
        <v>Outperform</v>
      </c>
      <c r="Y801" s="1">
        <v>0</v>
      </c>
      <c r="Z801" s="1">
        <v>0</v>
      </c>
      <c r="AA801" s="1">
        <f t="shared" si="220"/>
        <v>0</v>
      </c>
      <c r="AB801" s="9">
        <f>_xlfn.XLOOKUP(L801,Pos!B:B,Pos!K:K,-1,0)</f>
        <v>5.5670103092783503</v>
      </c>
      <c r="AC801" s="1" t="e">
        <f>_xlfn.XLOOKUP($L801,Pos!$A:$A,Pos!S:S,_xlfn.XLOOKUP($L801,#REF!,#REF!, ""), 0)</f>
        <v>#REF!</v>
      </c>
      <c r="AD801" s="1" t="e">
        <f>_xlfn.XLOOKUP($L801,Pos!$A:$A,Pos!T:T,_xlfn.XLOOKUP($L801,#REF!,#REF!, ""), 0)</f>
        <v>#REF!</v>
      </c>
      <c r="AE801" s="1" t="e">
        <f>_xlfn.XLOOKUP($L801,Pos!$A:$A,Pos!U:U,_xlfn.XLOOKUP($L801,#REF!,#REF!, ""), 0)</f>
        <v>#REF!</v>
      </c>
      <c r="AF801" s="1" t="e">
        <f>_xlfn.XLOOKUP($L801,Pos!$A:$A,Pos!V:V,_xlfn.XLOOKUP($L801,#REF!,#REF!, ""), 0)</f>
        <v>#REF!</v>
      </c>
      <c r="AG801" s="1" t="e">
        <f>_xlfn.XLOOKUP($L801,Pos!$A:$A,Pos!W:W,_xlfn.XLOOKUP($L801,#REF!,#REF!, ""), 0)</f>
        <v>#REF!</v>
      </c>
      <c r="AH801" s="1" t="e">
        <f>_xlfn.XLOOKUP($L801,Pos!$A:$A,Pos!X:X,_xlfn.XLOOKUP($L801,#REF!,#REF!, ""), 0)</f>
        <v>#REF!</v>
      </c>
      <c r="AI801" s="1" t="e">
        <f>_xlfn.XLOOKUP($L801,Pos!$A:$A,Pos!Y:Y,_xlfn.XLOOKUP($L801,#REF!,#REF!, ""), 0)</f>
        <v>#REF!</v>
      </c>
      <c r="AJ801" s="1" t="e">
        <f>_xlfn.XLOOKUP($L801,Pos!$A:$A,Pos!Z:Z,_xlfn.XLOOKUP($L801,#REF!,#REF!, ""), 0)</f>
        <v>#REF!</v>
      </c>
      <c r="AK801" s="1" t="e">
        <f>_xlfn.XLOOKUP($L801,Pos!$A:$A,Pos!AA:AA,_xlfn.XLOOKUP($L801,#REF!,#REF!, ""), 0)</f>
        <v>#REF!</v>
      </c>
      <c r="AL801" s="1" t="e">
        <f>_xlfn.XLOOKUP($L801,Pos!$A:$A,Pos!AB:AB,_xlfn.XLOOKUP($L801,#REF!,#REF!, ""), 0)</f>
        <v>#REF!</v>
      </c>
      <c r="AM801" s="1" t="e">
        <f>_xlfn.XLOOKUP($L801,Pos!$A:$A,Pos!AC:AC,_xlfn.XLOOKUP($L801,#REF!,#REF!, ""), 0)</f>
        <v>#REF!</v>
      </c>
      <c r="AN801" s="1" t="e">
        <f>_xlfn.XLOOKUP($L801,Pos!$A:$A,Pos!AD:AD,_xlfn.XLOOKUP($L801,#REF!,#REF!, ""), 0)</f>
        <v>#REF!</v>
      </c>
      <c r="AO801" s="1" t="e">
        <f>_xlfn.XLOOKUP($L801,Pos!$A:$A,Pos!AE:AE,_xlfn.XLOOKUP($L801,#REF!,#REF!, ""), 0)</f>
        <v>#REF!</v>
      </c>
      <c r="AP801" s="1" t="e">
        <f>_xlfn.XLOOKUP($L801,Pos!$A:$A,Pos!AF:AF,_xlfn.XLOOKUP($L801,#REF!,#REF!, ""), 0)</f>
        <v>#REF!</v>
      </c>
      <c r="AQ801" s="1" t="e">
        <f>_xlfn.XLOOKUP($L801,Pos!$A:$A,Pos!AG:AG,_xlfn.XLOOKUP($L801,#REF!,#REF!, ""), 0)</f>
        <v>#REF!</v>
      </c>
      <c r="AR801" s="1" t="e">
        <f>_xlfn.XLOOKUP($L801,Pos!$A:$A,Pos!AH:AH,_xlfn.XLOOKUP($L801,#REF!,#REF!, ""), 0)</f>
        <v>#REF!</v>
      </c>
      <c r="AS801" s="1" t="e">
        <f>_xlfn.XLOOKUP($L801,Pos!$A:$A,Pos!AI:AI,_xlfn.XLOOKUP($L801,#REF!,#REF!, ""), 0)</f>
        <v>#REF!</v>
      </c>
      <c r="AT801" s="1" t="e">
        <f>_xlfn.XLOOKUP($L801,Pos!$A:$A,Pos!AJ:AJ,_xlfn.XLOOKUP($L801,#REF!,#REF!, ""), 0)</f>
        <v>#REF!</v>
      </c>
      <c r="AU801" s="1" t="e">
        <f>_xlfn.XLOOKUP($L801,Pos!$A:$A,Pos!AK:AK,_xlfn.XLOOKUP($L801,#REF!,#REF!, ""), 0)</f>
        <v>#REF!</v>
      </c>
      <c r="AV801" s="1" t="e">
        <f>_xlfn.XLOOKUP($L801,Pos!$A:$A,Pos!AL:AL,_xlfn.XLOOKUP($L801,#REF!,#REF!, ""), 0)</f>
        <v>#REF!</v>
      </c>
      <c r="AW801" s="1" t="e">
        <f>_xlfn.XLOOKUP($L801,Pos!$A:$A,Pos!AM:AM,_xlfn.XLOOKUP($L801,#REF!,#REF!, ""), 0)</f>
        <v>#REF!</v>
      </c>
      <c r="AX801" s="1" t="e">
        <f>_xlfn.XLOOKUP($L801,Pos!$A:$A,Pos!AN:AN,_xlfn.XLOOKUP($L801,#REF!,#REF!, ""), 0)</f>
        <v>#REF!</v>
      </c>
      <c r="AY801" s="1" t="e">
        <f>_xlfn.XLOOKUP($L801,Pos!$A:$A,Pos!AO:AO,_xlfn.XLOOKUP($L801,#REF!,#REF!, ""), 0)</f>
        <v>#REF!</v>
      </c>
      <c r="AZ801" s="7" t="str">
        <f t="shared" si="221"/>
        <v>OUT</v>
      </c>
      <c r="BA801" s="1">
        <f>IF(OR(_xlfn.XLOOKUP(L801,Pos!B:B,Pos!L:L,FALSE)="ESG Reason",_xlfn.XLOOKUP(L801,Pos!B:B,Pos!L:L,FALSE)="Blacklisted"),1,0)</f>
        <v>1</v>
      </c>
      <c r="BC801" s="11">
        <v>1.984197716419803E-10</v>
      </c>
      <c r="BD801" s="11">
        <f>_xlfn.XLOOKUP($L801,Pos!$B:$B,Pos!H:H,0, 0)</f>
        <v>0</v>
      </c>
      <c r="BE801" s="11">
        <f>_xlfn.XLOOKUP($L801,Pos!$B:$B,Pos!I:I,0, 0)</f>
        <v>2.2236019639817109E-4</v>
      </c>
      <c r="BF801" s="18">
        <f t="shared" si="222"/>
        <v>2.2236019639817109E-4</v>
      </c>
      <c r="BG801" s="1">
        <f t="shared" si="223"/>
        <v>1</v>
      </c>
      <c r="BH801" s="1">
        <f t="shared" si="224"/>
        <v>35</v>
      </c>
      <c r="BI801" s="18">
        <f t="shared" si="225"/>
        <v>1.984197716419803E-10</v>
      </c>
      <c r="BJ801" s="3">
        <f t="shared" si="226"/>
        <v>0</v>
      </c>
      <c r="BK801" s="18">
        <f t="shared" si="227"/>
        <v>0</v>
      </c>
    </row>
    <row r="802" spans="3:63" x14ac:dyDescent="0.25">
      <c r="C802" s="3"/>
      <c r="D802" s="3"/>
      <c r="E802" s="3"/>
      <c r="F802" s="3"/>
      <c r="G802" s="51" t="s">
        <v>752</v>
      </c>
      <c r="H802" s="8" t="str">
        <f t="shared" si="217"/>
        <v>0%North America</v>
      </c>
      <c r="I802" s="11" cm="1">
        <f t="array" ref="I802">IF(
   AZ802 = "OUT", 0,IF(
   BD802 &gt;= LARGE(IF(ISNUMBER(BD:BD), BD:BD), 3),
   BE802 - 0.001,
   IF(BE802 &gt;=VLOOKUP(P802,mapping!$A:$B,2,FALSE), BE802,VLOOKUP(P802,mapping!$A$2:$B$8,2,FALSE))
))</f>
        <v>0</v>
      </c>
      <c r="J802" s="11" cm="1">
        <f t="array" ref="J802">IF(
    AZ802="OUT",0,IF(IF(
                      BD802&gt;=LARGE(IF(ISNUMBER(BD:BD),BD:BD),3),
                      BE802+0.001,
                      VLOOKUP(H802,mapping!$D:$E,2,FALSE)
                      )&gt;I802,
                   IF(
                      BD802&gt;=LARGE(IF(ISNUMBER(BD:BD),BD:BD),3),
                      BE802+0.001,
                      VLOOKUP(H802,mapping!$D:$E,2,FALSE)
                      ),
                   I802+0.002))</f>
        <v>0</v>
      </c>
      <c r="K802" s="8">
        <f t="shared" si="218"/>
        <v>2.221808691423247E-4</v>
      </c>
      <c r="L802" s="1" t="str">
        <f>Pos!B1202</f>
        <v>US77311W1018</v>
      </c>
      <c r="M802" s="1" t="str">
        <f>_xlfn.XLOOKUP($L802,Pos!B:B,Pos!D:D,, 0)</f>
        <v>Rocket Companies, Inc. Class A</v>
      </c>
      <c r="N802" s="1" t="str">
        <f>_xlfn.XLOOKUP($L802,Pos!B:B,Pos!E:E,, 0)</f>
        <v>Financial Services</v>
      </c>
      <c r="O802" s="1" t="str">
        <f t="shared" si="219"/>
        <v>Financial Services_North America</v>
      </c>
      <c r="P802" s="1" t="str">
        <f>_xlfn.XLOOKUP($L802,Pos!B:B,Pos!F:F,, 0)</f>
        <v>North America</v>
      </c>
      <c r="Q802" s="1">
        <v>0</v>
      </c>
      <c r="R802" s="9">
        <f>_xlfn.XLOOKUP($L802,Pos!$B:$B,Pos!N:N,0, 0)</f>
        <v>0</v>
      </c>
      <c r="S802" s="9">
        <f>_xlfn.XLOOKUP($L802,Pos!$B:$B,Pos!O:O,0, 0)</f>
        <v>1.3525</v>
      </c>
      <c r="T802" s="9">
        <f>_xlfn.XLOOKUP($L802,Pos!$B:$B,Pos!P:P,0, 0)</f>
        <v>3.7</v>
      </c>
      <c r="U802" s="9">
        <f>_xlfn.XLOOKUP($L802,Pos!$B:$B,Pos!Q:Q,0, 0)</f>
        <v>8.6</v>
      </c>
      <c r="V802" s="9">
        <f>_xlfn.XLOOKUP($L802,Pos!$B:$B,Pos!R:R,0, 0)</f>
        <v>3.8333330000000001</v>
      </c>
      <c r="W802" s="9">
        <f>_xlfn.XLOOKUP($L802,Pos!$B:$B,Pos!S:S,0, 0)</f>
        <v>2.3166669999999998</v>
      </c>
      <c r="X802" s="9" t="str">
        <f>_xlfn.XLOOKUP($L802,Pos!$B:$B,Pos!J:J,0, 0)</f>
        <v>Outperform</v>
      </c>
      <c r="Y802" s="1">
        <v>0</v>
      </c>
      <c r="Z802" s="1">
        <v>0</v>
      </c>
      <c r="AA802" s="1">
        <f t="shared" si="220"/>
        <v>0</v>
      </c>
      <c r="AB802" s="9">
        <f>_xlfn.XLOOKUP(L802,Pos!B:B,Pos!K:K,-1,0)</f>
        <v>0.83333333333333326</v>
      </c>
      <c r="AC802" s="1" t="e">
        <f>_xlfn.XLOOKUP($L802,Pos!$A:$A,Pos!S:S,_xlfn.XLOOKUP($L802,#REF!,#REF!, ""), 0)</f>
        <v>#REF!</v>
      </c>
      <c r="AD802" s="1" t="e">
        <f>_xlfn.XLOOKUP($L802,Pos!$A:$A,Pos!T:T,_xlfn.XLOOKUP($L802,#REF!,#REF!, ""), 0)</f>
        <v>#REF!</v>
      </c>
      <c r="AE802" s="1" t="e">
        <f>_xlfn.XLOOKUP($L802,Pos!$A:$A,Pos!U:U,_xlfn.XLOOKUP($L802,#REF!,#REF!, ""), 0)</f>
        <v>#REF!</v>
      </c>
      <c r="AF802" s="1" t="e">
        <f>_xlfn.XLOOKUP($L802,Pos!$A:$A,Pos!V:V,_xlfn.XLOOKUP($L802,#REF!,#REF!, ""), 0)</f>
        <v>#REF!</v>
      </c>
      <c r="AG802" s="1" t="e">
        <f>_xlfn.XLOOKUP($L802,Pos!$A:$A,Pos!W:W,_xlfn.XLOOKUP($L802,#REF!,#REF!, ""), 0)</f>
        <v>#REF!</v>
      </c>
      <c r="AH802" s="1" t="e">
        <f>_xlfn.XLOOKUP($L802,Pos!$A:$A,Pos!X:X,_xlfn.XLOOKUP($L802,#REF!,#REF!, ""), 0)</f>
        <v>#REF!</v>
      </c>
      <c r="AI802" s="1" t="e">
        <f>_xlfn.XLOOKUP($L802,Pos!$A:$A,Pos!Y:Y,_xlfn.XLOOKUP($L802,#REF!,#REF!, ""), 0)</f>
        <v>#REF!</v>
      </c>
      <c r="AJ802" s="1" t="e">
        <f>_xlfn.XLOOKUP($L802,Pos!$A:$A,Pos!Z:Z,_xlfn.XLOOKUP($L802,#REF!,#REF!, ""), 0)</f>
        <v>#REF!</v>
      </c>
      <c r="AK802" s="1" t="e">
        <f>_xlfn.XLOOKUP($L802,Pos!$A:$A,Pos!AA:AA,_xlfn.XLOOKUP($L802,#REF!,#REF!, ""), 0)</f>
        <v>#REF!</v>
      </c>
      <c r="AL802" s="1" t="e">
        <f>_xlfn.XLOOKUP($L802,Pos!$A:$A,Pos!AB:AB,_xlfn.XLOOKUP($L802,#REF!,#REF!, ""), 0)</f>
        <v>#REF!</v>
      </c>
      <c r="AM802" s="1" t="e">
        <f>_xlfn.XLOOKUP($L802,Pos!$A:$A,Pos!AC:AC,_xlfn.XLOOKUP($L802,#REF!,#REF!, ""), 0)</f>
        <v>#REF!</v>
      </c>
      <c r="AN802" s="1" t="e">
        <f>_xlfn.XLOOKUP($L802,Pos!$A:$A,Pos!AD:AD,_xlfn.XLOOKUP($L802,#REF!,#REF!, ""), 0)</f>
        <v>#REF!</v>
      </c>
      <c r="AO802" s="1" t="e">
        <f>_xlfn.XLOOKUP($L802,Pos!$A:$A,Pos!AE:AE,_xlfn.XLOOKUP($L802,#REF!,#REF!, ""), 0)</f>
        <v>#REF!</v>
      </c>
      <c r="AP802" s="1" t="e">
        <f>_xlfn.XLOOKUP($L802,Pos!$A:$A,Pos!AF:AF,_xlfn.XLOOKUP($L802,#REF!,#REF!, ""), 0)</f>
        <v>#REF!</v>
      </c>
      <c r="AQ802" s="1" t="e">
        <f>_xlfn.XLOOKUP($L802,Pos!$A:$A,Pos!AG:AG,_xlfn.XLOOKUP($L802,#REF!,#REF!, ""), 0)</f>
        <v>#REF!</v>
      </c>
      <c r="AR802" s="1" t="e">
        <f>_xlfn.XLOOKUP($L802,Pos!$A:$A,Pos!AH:AH,_xlfn.XLOOKUP($L802,#REF!,#REF!, ""), 0)</f>
        <v>#REF!</v>
      </c>
      <c r="AS802" s="1" t="e">
        <f>_xlfn.XLOOKUP($L802,Pos!$A:$A,Pos!AI:AI,_xlfn.XLOOKUP($L802,#REF!,#REF!, ""), 0)</f>
        <v>#REF!</v>
      </c>
      <c r="AT802" s="1" t="e">
        <f>_xlfn.XLOOKUP($L802,Pos!$A:$A,Pos!AJ:AJ,_xlfn.XLOOKUP($L802,#REF!,#REF!, ""), 0)</f>
        <v>#REF!</v>
      </c>
      <c r="AU802" s="1" t="e">
        <f>_xlfn.XLOOKUP($L802,Pos!$A:$A,Pos!AK:AK,_xlfn.XLOOKUP($L802,#REF!,#REF!, ""), 0)</f>
        <v>#REF!</v>
      </c>
      <c r="AV802" s="1" t="e">
        <f>_xlfn.XLOOKUP($L802,Pos!$A:$A,Pos!AL:AL,_xlfn.XLOOKUP($L802,#REF!,#REF!, ""), 0)</f>
        <v>#REF!</v>
      </c>
      <c r="AW802" s="1" t="e">
        <f>_xlfn.XLOOKUP($L802,Pos!$A:$A,Pos!AM:AM,_xlfn.XLOOKUP($L802,#REF!,#REF!, ""), 0)</f>
        <v>#REF!</v>
      </c>
      <c r="AX802" s="1" t="e">
        <f>_xlfn.XLOOKUP($L802,Pos!$A:$A,Pos!AN:AN,_xlfn.XLOOKUP($L802,#REF!,#REF!, ""), 0)</f>
        <v>#REF!</v>
      </c>
      <c r="AY802" s="1" t="e">
        <f>_xlfn.XLOOKUP($L802,Pos!$A:$A,Pos!AO:AO,_xlfn.XLOOKUP($L802,#REF!,#REF!, ""), 0)</f>
        <v>#REF!</v>
      </c>
      <c r="AZ802" s="7" t="str">
        <f t="shared" si="221"/>
        <v>OUT</v>
      </c>
      <c r="BA802" s="1">
        <f>IF(OR(_xlfn.XLOOKUP(L802,Pos!B:B,Pos!L:L,FALSE)="ESG Reason",_xlfn.XLOOKUP(L802,Pos!B:B,Pos!L:L,FALSE)="Blacklisted"),1,0)</f>
        <v>1</v>
      </c>
      <c r="BC802" s="11">
        <v>1.5197055952398491E-10</v>
      </c>
      <c r="BD802" s="11">
        <f>_xlfn.XLOOKUP($L802,Pos!$B:$B,Pos!H:H,0, 0)</f>
        <v>0</v>
      </c>
      <c r="BE802" s="11">
        <f>_xlfn.XLOOKUP($L802,Pos!$B:$B,Pos!I:I,0, 0)</f>
        <v>2.221808691423247E-4</v>
      </c>
      <c r="BF802" s="18">
        <f t="shared" si="222"/>
        <v>2.221808691423247E-4</v>
      </c>
      <c r="BG802" s="1">
        <f t="shared" si="223"/>
        <v>1</v>
      </c>
      <c r="BH802" s="1">
        <f t="shared" si="224"/>
        <v>26</v>
      </c>
      <c r="BI802" s="18">
        <f t="shared" si="225"/>
        <v>1.5197055952398491E-10</v>
      </c>
      <c r="BJ802" s="3">
        <f t="shared" si="226"/>
        <v>0</v>
      </c>
      <c r="BK802" s="18">
        <f t="shared" si="227"/>
        <v>0</v>
      </c>
    </row>
    <row r="803" spans="3:63" x14ac:dyDescent="0.25">
      <c r="C803" s="3"/>
      <c r="D803" s="3"/>
      <c r="E803" s="3"/>
      <c r="F803" s="3"/>
      <c r="G803" s="51" t="s">
        <v>786</v>
      </c>
      <c r="H803" s="8" t="str">
        <f t="shared" si="217"/>
        <v>0%North America</v>
      </c>
      <c r="I803" s="11" cm="1">
        <f t="array" ref="I803">IF(
   AZ803 = "OUT", 0,IF(
   BD803 &gt;= LARGE(IF(ISNUMBER(BD:BD), BD:BD), 3),
   BE803 - 0.001,
   IF(BE803 &gt;=VLOOKUP(P803,mapping!$A:$B,2,FALSE), BE803,VLOOKUP(P803,mapping!$A$2:$B$8,2,FALSE))
))</f>
        <v>0</v>
      </c>
      <c r="J803" s="11" cm="1">
        <f t="array" ref="J803">IF(
    AZ803="OUT",0,IF(IF(
                      BD803&gt;=LARGE(IF(ISNUMBER(BD:BD),BD:BD),3),
                      BE803+0.001,
                      VLOOKUP(H803,mapping!$D:$E,2,FALSE)
                      )&gt;I803,
                   IF(
                      BD803&gt;=LARGE(IF(ISNUMBER(BD:BD),BD:BD),3),
                      BE803+0.001,
                      VLOOKUP(H803,mapping!$D:$E,2,FALSE)
                      ),
                   I803+0.002))</f>
        <v>0</v>
      </c>
      <c r="K803" s="8">
        <f t="shared" si="218"/>
        <v>2.2163048548983039E-4</v>
      </c>
      <c r="L803" s="1" t="str">
        <f>Pos!B1203</f>
        <v>US7731211089</v>
      </c>
      <c r="M803" s="1" t="str">
        <f>_xlfn.XLOOKUP($L803,Pos!B:B,Pos!D:D,, 0)</f>
        <v>Rocket Lab Corporation</v>
      </c>
      <c r="N803" s="1" t="str">
        <f>_xlfn.XLOOKUP($L803,Pos!B:B,Pos!E:E,, 0)</f>
        <v>Industrial Goods &amp; Services</v>
      </c>
      <c r="O803" s="1" t="str">
        <f t="shared" si="219"/>
        <v>Industrial Goods &amp; Services_North America</v>
      </c>
      <c r="P803" s="1" t="str">
        <f>_xlfn.XLOOKUP($L803,Pos!B:B,Pos!F:F,, 0)</f>
        <v>North America</v>
      </c>
      <c r="Q803" s="1">
        <v>0</v>
      </c>
      <c r="R803" s="9">
        <f>_xlfn.XLOOKUP($L803,Pos!$B:$B,Pos!N:N,0, 0)</f>
        <v>0</v>
      </c>
      <c r="S803" s="9">
        <f>_xlfn.XLOOKUP($L803,Pos!$B:$B,Pos!O:O,0, 0)</f>
        <v>3.585</v>
      </c>
      <c r="T803" s="9">
        <f>_xlfn.XLOOKUP($L803,Pos!$B:$B,Pos!P:P,0, 0)</f>
        <v>2.8333330000000001</v>
      </c>
      <c r="U803" s="9">
        <f>_xlfn.XLOOKUP($L803,Pos!$B:$B,Pos!Q:Q,0, 0)</f>
        <v>6.7</v>
      </c>
      <c r="V803" s="9">
        <f>_xlfn.XLOOKUP($L803,Pos!$B:$B,Pos!R:R,0, 0)</f>
        <v>1.6</v>
      </c>
      <c r="W803" s="9">
        <f>_xlfn.XLOOKUP($L803,Pos!$B:$B,Pos!S:S,0, 0)</f>
        <v>6.7383329999999999</v>
      </c>
      <c r="X803" s="9" t="str">
        <f>_xlfn.XLOOKUP($L803,Pos!$B:$B,Pos!J:J,0, 0)</f>
        <v>Outperform</v>
      </c>
      <c r="Y803" s="1">
        <v>0</v>
      </c>
      <c r="Z803" s="1">
        <v>0</v>
      </c>
      <c r="AA803" s="1">
        <f t="shared" si="220"/>
        <v>0</v>
      </c>
      <c r="AB803" s="9">
        <f>_xlfn.XLOOKUP(L803,Pos!B:B,Pos!K:K,-1,0)</f>
        <v>1.041666666666667</v>
      </c>
      <c r="AC803" s="1" t="e">
        <f>_xlfn.XLOOKUP($L803,Pos!$A:$A,Pos!S:S,_xlfn.XLOOKUP($L803,#REF!,#REF!, ""), 0)</f>
        <v>#REF!</v>
      </c>
      <c r="AD803" s="1" t="e">
        <f>_xlfn.XLOOKUP($L803,Pos!$A:$A,Pos!T:T,_xlfn.XLOOKUP($L803,#REF!,#REF!, ""), 0)</f>
        <v>#REF!</v>
      </c>
      <c r="AE803" s="1" t="e">
        <f>_xlfn.XLOOKUP($L803,Pos!$A:$A,Pos!U:U,_xlfn.XLOOKUP($L803,#REF!,#REF!, ""), 0)</f>
        <v>#REF!</v>
      </c>
      <c r="AF803" s="1" t="e">
        <f>_xlfn.XLOOKUP($L803,Pos!$A:$A,Pos!V:V,_xlfn.XLOOKUP($L803,#REF!,#REF!, ""), 0)</f>
        <v>#REF!</v>
      </c>
      <c r="AG803" s="1" t="e">
        <f>_xlfn.XLOOKUP($L803,Pos!$A:$A,Pos!W:W,_xlfn.XLOOKUP($L803,#REF!,#REF!, ""), 0)</f>
        <v>#REF!</v>
      </c>
      <c r="AH803" s="1" t="e">
        <f>_xlfn.XLOOKUP($L803,Pos!$A:$A,Pos!X:X,_xlfn.XLOOKUP($L803,#REF!,#REF!, ""), 0)</f>
        <v>#REF!</v>
      </c>
      <c r="AI803" s="1" t="e">
        <f>_xlfn.XLOOKUP($L803,Pos!$A:$A,Pos!Y:Y,_xlfn.XLOOKUP($L803,#REF!,#REF!, ""), 0)</f>
        <v>#REF!</v>
      </c>
      <c r="AJ803" s="1" t="e">
        <f>_xlfn.XLOOKUP($L803,Pos!$A:$A,Pos!Z:Z,_xlfn.XLOOKUP($L803,#REF!,#REF!, ""), 0)</f>
        <v>#REF!</v>
      </c>
      <c r="AK803" s="1" t="e">
        <f>_xlfn.XLOOKUP($L803,Pos!$A:$A,Pos!AA:AA,_xlfn.XLOOKUP($L803,#REF!,#REF!, ""), 0)</f>
        <v>#REF!</v>
      </c>
      <c r="AL803" s="1" t="e">
        <f>_xlfn.XLOOKUP($L803,Pos!$A:$A,Pos!AB:AB,_xlfn.XLOOKUP($L803,#REF!,#REF!, ""), 0)</f>
        <v>#REF!</v>
      </c>
      <c r="AM803" s="1" t="e">
        <f>_xlfn.XLOOKUP($L803,Pos!$A:$A,Pos!AC:AC,_xlfn.XLOOKUP($L803,#REF!,#REF!, ""), 0)</f>
        <v>#REF!</v>
      </c>
      <c r="AN803" s="1" t="e">
        <f>_xlfn.XLOOKUP($L803,Pos!$A:$A,Pos!AD:AD,_xlfn.XLOOKUP($L803,#REF!,#REF!, ""), 0)</f>
        <v>#REF!</v>
      </c>
      <c r="AO803" s="1" t="e">
        <f>_xlfn.XLOOKUP($L803,Pos!$A:$A,Pos!AE:AE,_xlfn.XLOOKUP($L803,#REF!,#REF!, ""), 0)</f>
        <v>#REF!</v>
      </c>
      <c r="AP803" s="1" t="e">
        <f>_xlfn.XLOOKUP($L803,Pos!$A:$A,Pos!AF:AF,_xlfn.XLOOKUP($L803,#REF!,#REF!, ""), 0)</f>
        <v>#REF!</v>
      </c>
      <c r="AQ803" s="1" t="e">
        <f>_xlfn.XLOOKUP($L803,Pos!$A:$A,Pos!AG:AG,_xlfn.XLOOKUP($L803,#REF!,#REF!, ""), 0)</f>
        <v>#REF!</v>
      </c>
      <c r="AR803" s="1" t="e">
        <f>_xlfn.XLOOKUP($L803,Pos!$A:$A,Pos!AH:AH,_xlfn.XLOOKUP($L803,#REF!,#REF!, ""), 0)</f>
        <v>#REF!</v>
      </c>
      <c r="AS803" s="1" t="e">
        <f>_xlfn.XLOOKUP($L803,Pos!$A:$A,Pos!AI:AI,_xlfn.XLOOKUP($L803,#REF!,#REF!, ""), 0)</f>
        <v>#REF!</v>
      </c>
      <c r="AT803" s="1" t="e">
        <f>_xlfn.XLOOKUP($L803,Pos!$A:$A,Pos!AJ:AJ,_xlfn.XLOOKUP($L803,#REF!,#REF!, ""), 0)</f>
        <v>#REF!</v>
      </c>
      <c r="AU803" s="1" t="e">
        <f>_xlfn.XLOOKUP($L803,Pos!$A:$A,Pos!AK:AK,_xlfn.XLOOKUP($L803,#REF!,#REF!, ""), 0)</f>
        <v>#REF!</v>
      </c>
      <c r="AV803" s="1" t="e">
        <f>_xlfn.XLOOKUP($L803,Pos!$A:$A,Pos!AL:AL,_xlfn.XLOOKUP($L803,#REF!,#REF!, ""), 0)</f>
        <v>#REF!</v>
      </c>
      <c r="AW803" s="1" t="e">
        <f>_xlfn.XLOOKUP($L803,Pos!$A:$A,Pos!AM:AM,_xlfn.XLOOKUP($L803,#REF!,#REF!, ""), 0)</f>
        <v>#REF!</v>
      </c>
      <c r="AX803" s="1" t="e">
        <f>_xlfn.XLOOKUP($L803,Pos!$A:$A,Pos!AN:AN,_xlfn.XLOOKUP($L803,#REF!,#REF!, ""), 0)</f>
        <v>#REF!</v>
      </c>
      <c r="AY803" s="1" t="e">
        <f>_xlfn.XLOOKUP($L803,Pos!$A:$A,Pos!AO:AO,_xlfn.XLOOKUP($L803,#REF!,#REF!, ""), 0)</f>
        <v>#REF!</v>
      </c>
      <c r="AZ803" s="7" t="str">
        <f t="shared" si="221"/>
        <v>OUT</v>
      </c>
      <c r="BA803" s="1">
        <f>IF(OR(_xlfn.XLOOKUP(L803,Pos!B:B,Pos!L:L,FALSE)="ESG Reason",_xlfn.XLOOKUP(L803,Pos!B:B,Pos!L:L,FALSE)="Blacklisted"),1,0)</f>
        <v>1</v>
      </c>
      <c r="BC803" s="11">
        <v>8.630801849331483E-11</v>
      </c>
      <c r="BD803" s="11">
        <f>_xlfn.XLOOKUP($L803,Pos!$B:$B,Pos!H:H,0, 0)</f>
        <v>0</v>
      </c>
      <c r="BE803" s="11">
        <f>_xlfn.XLOOKUP($L803,Pos!$B:$B,Pos!I:I,0, 0)</f>
        <v>2.2163048548983039E-4</v>
      </c>
      <c r="BF803" s="18">
        <f t="shared" si="222"/>
        <v>2.2163048548983039E-4</v>
      </c>
      <c r="BG803" s="1">
        <f t="shared" si="223"/>
        <v>1</v>
      </c>
      <c r="BH803" s="1">
        <f t="shared" si="224"/>
        <v>29</v>
      </c>
      <c r="BI803" s="18">
        <f t="shared" si="225"/>
        <v>8.630801849331483E-11</v>
      </c>
      <c r="BJ803" s="3">
        <f t="shared" si="226"/>
        <v>0</v>
      </c>
      <c r="BK803" s="18">
        <f t="shared" si="227"/>
        <v>0</v>
      </c>
    </row>
    <row r="804" spans="3:63" x14ac:dyDescent="0.25">
      <c r="C804" s="3"/>
      <c r="D804" s="3"/>
      <c r="E804" s="3"/>
      <c r="F804" s="3"/>
      <c r="G804" s="51" t="s">
        <v>767</v>
      </c>
      <c r="H804" s="8" t="str">
        <f t="shared" si="217"/>
        <v>0%North America</v>
      </c>
      <c r="I804" s="11" cm="1">
        <f t="array" ref="I804">IF(
   AZ804 = "OUT", 0,IF(
   BD804 &gt;= LARGE(IF(ISNUMBER(BD:BD), BD:BD), 3),
   BE804 - 0.001,
   IF(BE804 &gt;=VLOOKUP(P804,mapping!$A:$B,2,FALSE), BE804,VLOOKUP(P804,mapping!$A$2:$B$8,2,FALSE))
))</f>
        <v>0</v>
      </c>
      <c r="J804" s="11" cm="1">
        <f t="array" ref="J804">IF(
    AZ804="OUT",0,IF(IF(
                      BD804&gt;=LARGE(IF(ISNUMBER(BD:BD),BD:BD),3),
                      BE804+0.001,
                      VLOOKUP(H804,mapping!$D:$E,2,FALSE)
                      )&gt;I804,
                   IF(
                      BD804&gt;=LARGE(IF(ISNUMBER(BD:BD),BD:BD),3),
                      BE804+0.001,
                      VLOOKUP(H804,mapping!$D:$E,2,FALSE)
                      ),
                   I804+0.002))</f>
        <v>0</v>
      </c>
      <c r="K804" s="8">
        <f t="shared" si="218"/>
        <v>2.2138744855078601E-4</v>
      </c>
      <c r="L804" s="1" t="str">
        <f>Pos!B1011</f>
        <v>US3666511072</v>
      </c>
      <c r="M804" s="1" t="str">
        <f>_xlfn.XLOOKUP($L804,Pos!B:B,Pos!D:D,, 0)</f>
        <v>Gartner, Inc.</v>
      </c>
      <c r="N804" s="1" t="str">
        <f>_xlfn.XLOOKUP($L804,Pos!B:B,Pos!E:E,, 0)</f>
        <v>Technology</v>
      </c>
      <c r="O804" s="1" t="str">
        <f t="shared" si="219"/>
        <v>Technology_North America</v>
      </c>
      <c r="P804" s="1" t="str">
        <f>_xlfn.XLOOKUP($L804,Pos!B:B,Pos!F:F,, 0)</f>
        <v>North America</v>
      </c>
      <c r="Q804" s="1">
        <v>0</v>
      </c>
      <c r="R804" s="9">
        <f>_xlfn.XLOOKUP($L804,Pos!$B:$B,Pos!N:N,0, 0)</f>
        <v>0</v>
      </c>
      <c r="S804" s="9">
        <f>_xlfn.XLOOKUP($L804,Pos!$B:$B,Pos!O:O,0, 0)</f>
        <v>6.6466669999999999</v>
      </c>
      <c r="T804" s="9">
        <f>_xlfn.XLOOKUP($L804,Pos!$B:$B,Pos!P:P,0, 0)</f>
        <v>5.65</v>
      </c>
      <c r="U804" s="9">
        <f>_xlfn.XLOOKUP($L804,Pos!$B:$B,Pos!Q:Q,0, 0)</f>
        <v>3.5</v>
      </c>
      <c r="V804" s="9">
        <f>_xlfn.XLOOKUP($L804,Pos!$B:$B,Pos!R:R,0, 0)</f>
        <v>4.9000000000000004</v>
      </c>
      <c r="W804" s="9">
        <f>_xlfn.XLOOKUP($L804,Pos!$B:$B,Pos!S:S,0, 0)</f>
        <v>3.141667</v>
      </c>
      <c r="X804" s="9" t="str">
        <f>_xlfn.XLOOKUP($L804,Pos!$B:$B,Pos!J:J,0, 0)</f>
        <v>Hold</v>
      </c>
      <c r="Y804" s="1">
        <v>0</v>
      </c>
      <c r="Z804" s="1">
        <v>0</v>
      </c>
      <c r="AA804" s="1">
        <f t="shared" si="220"/>
        <v>0</v>
      </c>
      <c r="AB804" s="9">
        <f>_xlfn.XLOOKUP(L804,Pos!B:B,Pos!K:K,-1,0)</f>
        <v>3.402061855670103</v>
      </c>
      <c r="AC804" s="1" t="e">
        <f>_xlfn.XLOOKUP($L804,Pos!$A:$A,Pos!S:S,_xlfn.XLOOKUP($L804,#REF!,#REF!, ""), 0)</f>
        <v>#REF!</v>
      </c>
      <c r="AD804" s="1" t="e">
        <f>_xlfn.XLOOKUP($L804,Pos!$A:$A,Pos!T:T,_xlfn.XLOOKUP($L804,#REF!,#REF!, ""), 0)</f>
        <v>#REF!</v>
      </c>
      <c r="AE804" s="1" t="e">
        <f>_xlfn.XLOOKUP($L804,Pos!$A:$A,Pos!U:U,_xlfn.XLOOKUP($L804,#REF!,#REF!, ""), 0)</f>
        <v>#REF!</v>
      </c>
      <c r="AF804" s="1" t="e">
        <f>_xlfn.XLOOKUP($L804,Pos!$A:$A,Pos!V:V,_xlfn.XLOOKUP($L804,#REF!,#REF!, ""), 0)</f>
        <v>#REF!</v>
      </c>
      <c r="AG804" s="1" t="e">
        <f>_xlfn.XLOOKUP($L804,Pos!$A:$A,Pos!W:W,_xlfn.XLOOKUP($L804,#REF!,#REF!, ""), 0)</f>
        <v>#REF!</v>
      </c>
      <c r="AH804" s="1" t="e">
        <f>_xlfn.XLOOKUP($L804,Pos!$A:$A,Pos!X:X,_xlfn.XLOOKUP($L804,#REF!,#REF!, ""), 0)</f>
        <v>#REF!</v>
      </c>
      <c r="AI804" s="1" t="e">
        <f>_xlfn.XLOOKUP($L804,Pos!$A:$A,Pos!Y:Y,_xlfn.XLOOKUP($L804,#REF!,#REF!, ""), 0)</f>
        <v>#REF!</v>
      </c>
      <c r="AJ804" s="1" t="e">
        <f>_xlfn.XLOOKUP($L804,Pos!$A:$A,Pos!Z:Z,_xlfn.XLOOKUP($L804,#REF!,#REF!, ""), 0)</f>
        <v>#REF!</v>
      </c>
      <c r="AK804" s="1" t="e">
        <f>_xlfn.XLOOKUP($L804,Pos!$A:$A,Pos!AA:AA,_xlfn.XLOOKUP($L804,#REF!,#REF!, ""), 0)</f>
        <v>#REF!</v>
      </c>
      <c r="AL804" s="1" t="e">
        <f>_xlfn.XLOOKUP($L804,Pos!$A:$A,Pos!AB:AB,_xlfn.XLOOKUP($L804,#REF!,#REF!, ""), 0)</f>
        <v>#REF!</v>
      </c>
      <c r="AM804" s="1" t="e">
        <f>_xlfn.XLOOKUP($L804,Pos!$A:$A,Pos!AC:AC,_xlfn.XLOOKUP($L804,#REF!,#REF!, ""), 0)</f>
        <v>#REF!</v>
      </c>
      <c r="AN804" s="1" t="e">
        <f>_xlfn.XLOOKUP($L804,Pos!$A:$A,Pos!AD:AD,_xlfn.XLOOKUP($L804,#REF!,#REF!, ""), 0)</f>
        <v>#REF!</v>
      </c>
      <c r="AO804" s="1" t="e">
        <f>_xlfn.XLOOKUP($L804,Pos!$A:$A,Pos!AE:AE,_xlfn.XLOOKUP($L804,#REF!,#REF!, ""), 0)</f>
        <v>#REF!</v>
      </c>
      <c r="AP804" s="1" t="e">
        <f>_xlfn.XLOOKUP($L804,Pos!$A:$A,Pos!AF:AF,_xlfn.XLOOKUP($L804,#REF!,#REF!, ""), 0)</f>
        <v>#REF!</v>
      </c>
      <c r="AQ804" s="1" t="e">
        <f>_xlfn.XLOOKUP($L804,Pos!$A:$A,Pos!AG:AG,_xlfn.XLOOKUP($L804,#REF!,#REF!, ""), 0)</f>
        <v>#REF!</v>
      </c>
      <c r="AR804" s="1" t="e">
        <f>_xlfn.XLOOKUP($L804,Pos!$A:$A,Pos!AH:AH,_xlfn.XLOOKUP($L804,#REF!,#REF!, ""), 0)</f>
        <v>#REF!</v>
      </c>
      <c r="AS804" s="1" t="e">
        <f>_xlfn.XLOOKUP($L804,Pos!$A:$A,Pos!AI:AI,_xlfn.XLOOKUP($L804,#REF!,#REF!, ""), 0)</f>
        <v>#REF!</v>
      </c>
      <c r="AT804" s="1" t="e">
        <f>_xlfn.XLOOKUP($L804,Pos!$A:$A,Pos!AJ:AJ,_xlfn.XLOOKUP($L804,#REF!,#REF!, ""), 0)</f>
        <v>#REF!</v>
      </c>
      <c r="AU804" s="1" t="e">
        <f>_xlfn.XLOOKUP($L804,Pos!$A:$A,Pos!AK:AK,_xlfn.XLOOKUP($L804,#REF!,#REF!, ""), 0)</f>
        <v>#REF!</v>
      </c>
      <c r="AV804" s="1" t="e">
        <f>_xlfn.XLOOKUP($L804,Pos!$A:$A,Pos!AL:AL,_xlfn.XLOOKUP($L804,#REF!,#REF!, ""), 0)</f>
        <v>#REF!</v>
      </c>
      <c r="AW804" s="1" t="e">
        <f>_xlfn.XLOOKUP($L804,Pos!$A:$A,Pos!AM:AM,_xlfn.XLOOKUP($L804,#REF!,#REF!, ""), 0)</f>
        <v>#REF!</v>
      </c>
      <c r="AX804" s="1" t="e">
        <f>_xlfn.XLOOKUP($L804,Pos!$A:$A,Pos!AN:AN,_xlfn.XLOOKUP($L804,#REF!,#REF!, ""), 0)</f>
        <v>#REF!</v>
      </c>
      <c r="AY804" s="1" t="e">
        <f>_xlfn.XLOOKUP($L804,Pos!$A:$A,Pos!AO:AO,_xlfn.XLOOKUP($L804,#REF!,#REF!, ""), 0)</f>
        <v>#REF!</v>
      </c>
      <c r="AZ804" s="7" t="str">
        <f t="shared" si="221"/>
        <v>OUT</v>
      </c>
      <c r="BA804" s="1">
        <f>IF(OR(_xlfn.XLOOKUP(L804,Pos!B:B,Pos!L:L,FALSE)="ESG Reason",_xlfn.XLOOKUP(L804,Pos!B:B,Pos!L:L,FALSE)="Blacklisted"),1,0)</f>
        <v>0</v>
      </c>
      <c r="BC804" s="11">
        <v>1.984197716419811E-10</v>
      </c>
      <c r="BD804" s="11">
        <f>_xlfn.XLOOKUP($L804,Pos!$B:$B,Pos!H:H,0, 0)</f>
        <v>0</v>
      </c>
      <c r="BE804" s="11">
        <f>_xlfn.XLOOKUP($L804,Pos!$B:$B,Pos!I:I,0, 0)</f>
        <v>2.2138744855078601E-4</v>
      </c>
      <c r="BF804" s="18">
        <f t="shared" si="222"/>
        <v>2.2138744855078601E-4</v>
      </c>
      <c r="BG804" s="1">
        <f t="shared" si="223"/>
        <v>1</v>
      </c>
      <c r="BH804" s="1">
        <f t="shared" si="224"/>
        <v>35</v>
      </c>
      <c r="BI804" s="18">
        <f t="shared" si="225"/>
        <v>1.984197716419811E-10</v>
      </c>
      <c r="BJ804" s="3">
        <f t="shared" si="226"/>
        <v>0</v>
      </c>
      <c r="BK804" s="18">
        <f t="shared" si="227"/>
        <v>0</v>
      </c>
    </row>
    <row r="805" spans="3:63" x14ac:dyDescent="0.25">
      <c r="C805" s="3"/>
      <c r="D805" s="3"/>
      <c r="E805" s="3"/>
      <c r="F805" s="3"/>
      <c r="G805" s="51" t="s">
        <v>768</v>
      </c>
      <c r="H805" s="8" t="str">
        <f t="shared" si="217"/>
        <v>0%North America</v>
      </c>
      <c r="I805" s="11" cm="1">
        <f t="array" ref="I805">IF(
   AZ805 = "OUT", 0,IF(
   BD805 &gt;= LARGE(IF(ISNUMBER(BD:BD), BD:BD), 3),
   BE805 - 0.001,
   IF(BE805 &gt;=VLOOKUP(P805,mapping!$A:$B,2,FALSE), BE805,VLOOKUP(P805,mapping!$A$2:$B$8,2,FALSE))
))</f>
        <v>0</v>
      </c>
      <c r="J805" s="11" cm="1">
        <f t="array" ref="J805">IF(
    AZ805="OUT",0,IF(IF(
                      BD805&gt;=LARGE(IF(ISNUMBER(BD:BD),BD:BD),3),
                      BE805+0.001,
                      VLOOKUP(H805,mapping!$D:$E,2,FALSE)
                      )&gt;I805,
                   IF(
                      BD805&gt;=LARGE(IF(ISNUMBER(BD:BD),BD:BD),3),
                      BE805+0.001,
                      VLOOKUP(H805,mapping!$D:$E,2,FALSE)
                      ),
                   I805+0.002))</f>
        <v>0</v>
      </c>
      <c r="K805" s="8">
        <f t="shared" si="218"/>
        <v>2.2091577686167771E-4</v>
      </c>
      <c r="L805" s="1" t="str">
        <f>Pos!B85</f>
        <v>CA12532H1047</v>
      </c>
      <c r="M805" s="1" t="str">
        <f>_xlfn.XLOOKUP($L805,Pos!B:B,Pos!D:D,, 0)</f>
        <v>CGI Inc. Class A</v>
      </c>
      <c r="N805" s="1" t="str">
        <f>_xlfn.XLOOKUP($L805,Pos!B:B,Pos!E:E,, 0)</f>
        <v>Technology</v>
      </c>
      <c r="O805" s="1" t="str">
        <f t="shared" si="219"/>
        <v>Technology_North America</v>
      </c>
      <c r="P805" s="1" t="str">
        <f>_xlfn.XLOOKUP($L805,Pos!B:B,Pos!F:F,, 0)</f>
        <v>North America</v>
      </c>
      <c r="Q805" s="1">
        <v>0</v>
      </c>
      <c r="R805" s="9">
        <f>_xlfn.XLOOKUP($L805,Pos!$B:$B,Pos!N:N,0, 0)</f>
        <v>6.51</v>
      </c>
      <c r="S805" s="9">
        <f>_xlfn.XLOOKUP($L805,Pos!$B:$B,Pos!O:O,0, 0)</f>
        <v>9.0459999999999994</v>
      </c>
      <c r="T805" s="9">
        <f>_xlfn.XLOOKUP($L805,Pos!$B:$B,Pos!P:P,0, 0)</f>
        <v>4.8250000000000002</v>
      </c>
      <c r="U805" s="9">
        <f>_xlfn.XLOOKUP($L805,Pos!$B:$B,Pos!Q:Q,0, 0)</f>
        <v>0.7</v>
      </c>
      <c r="V805" s="9">
        <f>_xlfn.XLOOKUP($L805,Pos!$B:$B,Pos!R:R,0, 0)</f>
        <v>9.966666</v>
      </c>
      <c r="W805" s="9">
        <f>_xlfn.XLOOKUP($L805,Pos!$B:$B,Pos!S:S,0, 0)</f>
        <v>3.736666</v>
      </c>
      <c r="X805" s="9" t="str">
        <f>_xlfn.XLOOKUP($L805,Pos!$B:$B,Pos!J:J,0, 0)</f>
        <v>Outperform</v>
      </c>
      <c r="Y805" s="1">
        <v>0</v>
      </c>
      <c r="Z805" s="1">
        <v>0</v>
      </c>
      <c r="AA805" s="1">
        <f t="shared" si="220"/>
        <v>0</v>
      </c>
      <c r="AB805" s="9">
        <f>_xlfn.XLOOKUP(L805,Pos!B:B,Pos!K:K,-1,0)</f>
        <v>-1</v>
      </c>
      <c r="AC805" s="1" t="e">
        <f>_xlfn.XLOOKUP($L805,Pos!$A:$A,Pos!S:S,_xlfn.XLOOKUP($L805,#REF!,#REF!, ""), 0)</f>
        <v>#REF!</v>
      </c>
      <c r="AD805" s="1" t="e">
        <f>_xlfn.XLOOKUP($L805,Pos!$A:$A,Pos!T:T,_xlfn.XLOOKUP($L805,#REF!,#REF!, ""), 0)</f>
        <v>#REF!</v>
      </c>
      <c r="AE805" s="1" t="e">
        <f>_xlfn.XLOOKUP($L805,Pos!$A:$A,Pos!U:U,_xlfn.XLOOKUP($L805,#REF!,#REF!, ""), 0)</f>
        <v>#REF!</v>
      </c>
      <c r="AF805" s="1" t="e">
        <f>_xlfn.XLOOKUP($L805,Pos!$A:$A,Pos!V:V,_xlfn.XLOOKUP($L805,#REF!,#REF!, ""), 0)</f>
        <v>#REF!</v>
      </c>
      <c r="AG805" s="1" t="e">
        <f>_xlfn.XLOOKUP($L805,Pos!$A:$A,Pos!W:W,_xlfn.XLOOKUP($L805,#REF!,#REF!, ""), 0)</f>
        <v>#REF!</v>
      </c>
      <c r="AH805" s="1" t="e">
        <f>_xlfn.XLOOKUP($L805,Pos!$A:$A,Pos!X:X,_xlfn.XLOOKUP($L805,#REF!,#REF!, ""), 0)</f>
        <v>#REF!</v>
      </c>
      <c r="AI805" s="1" t="e">
        <f>_xlfn.XLOOKUP($L805,Pos!$A:$A,Pos!Y:Y,_xlfn.XLOOKUP($L805,#REF!,#REF!, ""), 0)</f>
        <v>#REF!</v>
      </c>
      <c r="AJ805" s="1" t="e">
        <f>_xlfn.XLOOKUP($L805,Pos!$A:$A,Pos!Z:Z,_xlfn.XLOOKUP($L805,#REF!,#REF!, ""), 0)</f>
        <v>#REF!</v>
      </c>
      <c r="AK805" s="1" t="e">
        <f>_xlfn.XLOOKUP($L805,Pos!$A:$A,Pos!AA:AA,_xlfn.XLOOKUP($L805,#REF!,#REF!, ""), 0)</f>
        <v>#REF!</v>
      </c>
      <c r="AL805" s="1" t="e">
        <f>_xlfn.XLOOKUP($L805,Pos!$A:$A,Pos!AB:AB,_xlfn.XLOOKUP($L805,#REF!,#REF!, ""), 0)</f>
        <v>#REF!</v>
      </c>
      <c r="AM805" s="1" t="e">
        <f>_xlfn.XLOOKUP($L805,Pos!$A:$A,Pos!AC:AC,_xlfn.XLOOKUP($L805,#REF!,#REF!, ""), 0)</f>
        <v>#REF!</v>
      </c>
      <c r="AN805" s="1" t="e">
        <f>_xlfn.XLOOKUP($L805,Pos!$A:$A,Pos!AD:AD,_xlfn.XLOOKUP($L805,#REF!,#REF!, ""), 0)</f>
        <v>#REF!</v>
      </c>
      <c r="AO805" s="1" t="e">
        <f>_xlfn.XLOOKUP($L805,Pos!$A:$A,Pos!AE:AE,_xlfn.XLOOKUP($L805,#REF!,#REF!, ""), 0)</f>
        <v>#REF!</v>
      </c>
      <c r="AP805" s="1" t="e">
        <f>_xlfn.XLOOKUP($L805,Pos!$A:$A,Pos!AF:AF,_xlfn.XLOOKUP($L805,#REF!,#REF!, ""), 0)</f>
        <v>#REF!</v>
      </c>
      <c r="AQ805" s="1" t="e">
        <f>_xlfn.XLOOKUP($L805,Pos!$A:$A,Pos!AG:AG,_xlfn.XLOOKUP($L805,#REF!,#REF!, ""), 0)</f>
        <v>#REF!</v>
      </c>
      <c r="AR805" s="1" t="e">
        <f>_xlfn.XLOOKUP($L805,Pos!$A:$A,Pos!AH:AH,_xlfn.XLOOKUP($L805,#REF!,#REF!, ""), 0)</f>
        <v>#REF!</v>
      </c>
      <c r="AS805" s="1" t="e">
        <f>_xlfn.XLOOKUP($L805,Pos!$A:$A,Pos!AI:AI,_xlfn.XLOOKUP($L805,#REF!,#REF!, ""), 0)</f>
        <v>#REF!</v>
      </c>
      <c r="AT805" s="1" t="e">
        <f>_xlfn.XLOOKUP($L805,Pos!$A:$A,Pos!AJ:AJ,_xlfn.XLOOKUP($L805,#REF!,#REF!, ""), 0)</f>
        <v>#REF!</v>
      </c>
      <c r="AU805" s="1" t="e">
        <f>_xlfn.XLOOKUP($L805,Pos!$A:$A,Pos!AK:AK,_xlfn.XLOOKUP($L805,#REF!,#REF!, ""), 0)</f>
        <v>#REF!</v>
      </c>
      <c r="AV805" s="1" t="e">
        <f>_xlfn.XLOOKUP($L805,Pos!$A:$A,Pos!AL:AL,_xlfn.XLOOKUP($L805,#REF!,#REF!, ""), 0)</f>
        <v>#REF!</v>
      </c>
      <c r="AW805" s="1" t="e">
        <f>_xlfn.XLOOKUP($L805,Pos!$A:$A,Pos!AM:AM,_xlfn.XLOOKUP($L805,#REF!,#REF!, ""), 0)</f>
        <v>#REF!</v>
      </c>
      <c r="AX805" s="1" t="e">
        <f>_xlfn.XLOOKUP($L805,Pos!$A:$A,Pos!AN:AN,_xlfn.XLOOKUP($L805,#REF!,#REF!, ""), 0)</f>
        <v>#REF!</v>
      </c>
      <c r="AY805" s="1" t="e">
        <f>_xlfn.XLOOKUP($L805,Pos!$A:$A,Pos!AO:AO,_xlfn.XLOOKUP($L805,#REF!,#REF!, ""), 0)</f>
        <v>#REF!</v>
      </c>
      <c r="AZ805" s="7" t="str">
        <f t="shared" si="221"/>
        <v>OUT</v>
      </c>
      <c r="BA805" s="1">
        <f>IF(OR(_xlfn.XLOOKUP(L805,Pos!B:B,Pos!L:L,FALSE)="ESG Reason",_xlfn.XLOOKUP(L805,Pos!B:B,Pos!L:L,FALSE)="Blacklisted"),1,0)</f>
        <v>0</v>
      </c>
      <c r="BC805" s="11">
        <v>1.9841977164197891E-10</v>
      </c>
      <c r="BD805" s="11">
        <f>_xlfn.XLOOKUP($L805,Pos!$B:$B,Pos!H:H,0, 0)</f>
        <v>0</v>
      </c>
      <c r="BE805" s="11">
        <f>_xlfn.XLOOKUP($L805,Pos!$B:$B,Pos!I:I,0, 0)</f>
        <v>2.2091577686167771E-4</v>
      </c>
      <c r="BF805" s="18">
        <f t="shared" si="222"/>
        <v>2.2091577686167771E-4</v>
      </c>
      <c r="BG805" s="1">
        <f t="shared" si="223"/>
        <v>1</v>
      </c>
      <c r="BH805" s="1">
        <f t="shared" si="224"/>
        <v>35</v>
      </c>
      <c r="BI805" s="18">
        <f t="shared" si="225"/>
        <v>1.9841977164197891E-10</v>
      </c>
      <c r="BJ805" s="3">
        <f t="shared" si="226"/>
        <v>0</v>
      </c>
      <c r="BK805" s="18">
        <f t="shared" si="227"/>
        <v>0</v>
      </c>
    </row>
    <row r="806" spans="3:63" x14ac:dyDescent="0.25">
      <c r="C806" s="3"/>
      <c r="D806" s="3"/>
      <c r="E806" s="3"/>
      <c r="F806" s="3"/>
      <c r="G806" s="51" t="s">
        <v>772</v>
      </c>
      <c r="H806" s="8" t="str">
        <f t="shared" si="217"/>
        <v>0%North America</v>
      </c>
      <c r="I806" s="11" cm="1">
        <f t="array" ref="I806">IF(
   AZ806 = "OUT", 0,IF(
   BD806 &gt;= LARGE(IF(ISNUMBER(BD:BD), BD:BD), 3),
   BE806 - 0.001,
   IF(BE806 &gt;=VLOOKUP(P806,mapping!$A:$B,2,FALSE), BE806,VLOOKUP(P806,mapping!$A$2:$B$8,2,FALSE))
))</f>
        <v>0</v>
      </c>
      <c r="J806" s="11" cm="1">
        <f t="array" ref="J806">IF(
    AZ806="OUT",0,IF(IF(
                      BD806&gt;=LARGE(IF(ISNUMBER(BD:BD),BD:BD),3),
                      BE806+0.001,
                      VLOOKUP(H806,mapping!$D:$E,2,FALSE)
                      )&gt;I806,
                   IF(
                      BD806&gt;=LARGE(IF(ISNUMBER(BD:BD),BD:BD),3),
                      BE806+0.001,
                      VLOOKUP(H806,mapping!$D:$E,2,FALSE)
                      ),
                   I806+0.002))</f>
        <v>0</v>
      </c>
      <c r="K806" s="8">
        <f t="shared" si="218"/>
        <v>2.2021106975365031E-4</v>
      </c>
      <c r="L806" s="1" t="str">
        <f>Pos!B1058</f>
        <v>US4595061015</v>
      </c>
      <c r="M806" s="1" t="str">
        <f>_xlfn.XLOOKUP($L806,Pos!B:B,Pos!D:D,, 0)</f>
        <v>International Flavors &amp; Fragrances Inc.</v>
      </c>
      <c r="N806" s="1" t="str">
        <f>_xlfn.XLOOKUP($L806,Pos!B:B,Pos!E:E,, 0)</f>
        <v>Chemicals</v>
      </c>
      <c r="O806" s="1" t="str">
        <f t="shared" si="219"/>
        <v>Chemicals_North America</v>
      </c>
      <c r="P806" s="1" t="str">
        <f>_xlfn.XLOOKUP($L806,Pos!B:B,Pos!F:F,, 0)</f>
        <v>North America</v>
      </c>
      <c r="Q806" s="1">
        <v>0</v>
      </c>
      <c r="R806" s="9">
        <f>_xlfn.XLOOKUP($L806,Pos!$B:$B,Pos!N:N,0, 0)</f>
        <v>6.02</v>
      </c>
      <c r="S806" s="9">
        <f>_xlfn.XLOOKUP($L806,Pos!$B:$B,Pos!O:O,0, 0)</f>
        <v>5.8537499999999998</v>
      </c>
      <c r="T806" s="9">
        <f>_xlfn.XLOOKUP($L806,Pos!$B:$B,Pos!P:P,0, 0)</f>
        <v>2.625</v>
      </c>
      <c r="U806" s="9">
        <f>_xlfn.XLOOKUP($L806,Pos!$B:$B,Pos!Q:Q,0, 0)</f>
        <v>1</v>
      </c>
      <c r="V806" s="9">
        <f>_xlfn.XLOOKUP($L806,Pos!$B:$B,Pos!R:R,0, 0)</f>
        <v>7.8</v>
      </c>
      <c r="W806" s="9">
        <f>_xlfn.XLOOKUP($L806,Pos!$B:$B,Pos!S:S,0, 0)</f>
        <v>2.4183330000000001</v>
      </c>
      <c r="X806" s="9" t="str">
        <f>_xlfn.XLOOKUP($L806,Pos!$B:$B,Pos!J:J,0, 0)</f>
        <v>Outperform</v>
      </c>
      <c r="Y806" s="1">
        <v>0</v>
      </c>
      <c r="Z806" s="1">
        <v>0</v>
      </c>
      <c r="AA806" s="1">
        <f t="shared" si="220"/>
        <v>0</v>
      </c>
      <c r="AB806" s="9">
        <f>_xlfn.XLOOKUP(L806,Pos!B:B,Pos!K:K,-1,0)</f>
        <v>6.25</v>
      </c>
      <c r="AC806" s="1" t="e">
        <f>_xlfn.XLOOKUP($L806,Pos!$A:$A,Pos!S:S,_xlfn.XLOOKUP($L806,#REF!,#REF!, ""), 0)</f>
        <v>#REF!</v>
      </c>
      <c r="AD806" s="1" t="e">
        <f>_xlfn.XLOOKUP($L806,Pos!$A:$A,Pos!T:T,_xlfn.XLOOKUP($L806,#REF!,#REF!, ""), 0)</f>
        <v>#REF!</v>
      </c>
      <c r="AE806" s="1" t="e">
        <f>_xlfn.XLOOKUP($L806,Pos!$A:$A,Pos!U:U,_xlfn.XLOOKUP($L806,#REF!,#REF!, ""), 0)</f>
        <v>#REF!</v>
      </c>
      <c r="AF806" s="1" t="e">
        <f>_xlfn.XLOOKUP($L806,Pos!$A:$A,Pos!V:V,_xlfn.XLOOKUP($L806,#REF!,#REF!, ""), 0)</f>
        <v>#REF!</v>
      </c>
      <c r="AG806" s="1" t="e">
        <f>_xlfn.XLOOKUP($L806,Pos!$A:$A,Pos!W:W,_xlfn.XLOOKUP($L806,#REF!,#REF!, ""), 0)</f>
        <v>#REF!</v>
      </c>
      <c r="AH806" s="1" t="e">
        <f>_xlfn.XLOOKUP($L806,Pos!$A:$A,Pos!X:X,_xlfn.XLOOKUP($L806,#REF!,#REF!, ""), 0)</f>
        <v>#REF!</v>
      </c>
      <c r="AI806" s="1" t="e">
        <f>_xlfn.XLOOKUP($L806,Pos!$A:$A,Pos!Y:Y,_xlfn.XLOOKUP($L806,#REF!,#REF!, ""), 0)</f>
        <v>#REF!</v>
      </c>
      <c r="AJ806" s="1" t="e">
        <f>_xlfn.XLOOKUP($L806,Pos!$A:$A,Pos!Z:Z,_xlfn.XLOOKUP($L806,#REF!,#REF!, ""), 0)</f>
        <v>#REF!</v>
      </c>
      <c r="AK806" s="1" t="e">
        <f>_xlfn.XLOOKUP($L806,Pos!$A:$A,Pos!AA:AA,_xlfn.XLOOKUP($L806,#REF!,#REF!, ""), 0)</f>
        <v>#REF!</v>
      </c>
      <c r="AL806" s="1" t="e">
        <f>_xlfn.XLOOKUP($L806,Pos!$A:$A,Pos!AB:AB,_xlfn.XLOOKUP($L806,#REF!,#REF!, ""), 0)</f>
        <v>#REF!</v>
      </c>
      <c r="AM806" s="1" t="e">
        <f>_xlfn.XLOOKUP($L806,Pos!$A:$A,Pos!AC:AC,_xlfn.XLOOKUP($L806,#REF!,#REF!, ""), 0)</f>
        <v>#REF!</v>
      </c>
      <c r="AN806" s="1" t="e">
        <f>_xlfn.XLOOKUP($L806,Pos!$A:$A,Pos!AD:AD,_xlfn.XLOOKUP($L806,#REF!,#REF!, ""), 0)</f>
        <v>#REF!</v>
      </c>
      <c r="AO806" s="1" t="e">
        <f>_xlfn.XLOOKUP($L806,Pos!$A:$A,Pos!AE:AE,_xlfn.XLOOKUP($L806,#REF!,#REF!, ""), 0)</f>
        <v>#REF!</v>
      </c>
      <c r="AP806" s="1" t="e">
        <f>_xlfn.XLOOKUP($L806,Pos!$A:$A,Pos!AF:AF,_xlfn.XLOOKUP($L806,#REF!,#REF!, ""), 0)</f>
        <v>#REF!</v>
      </c>
      <c r="AQ806" s="1" t="e">
        <f>_xlfn.XLOOKUP($L806,Pos!$A:$A,Pos!AG:AG,_xlfn.XLOOKUP($L806,#REF!,#REF!, ""), 0)</f>
        <v>#REF!</v>
      </c>
      <c r="AR806" s="1" t="e">
        <f>_xlfn.XLOOKUP($L806,Pos!$A:$A,Pos!AH:AH,_xlfn.XLOOKUP($L806,#REF!,#REF!, ""), 0)</f>
        <v>#REF!</v>
      </c>
      <c r="AS806" s="1" t="e">
        <f>_xlfn.XLOOKUP($L806,Pos!$A:$A,Pos!AI:AI,_xlfn.XLOOKUP($L806,#REF!,#REF!, ""), 0)</f>
        <v>#REF!</v>
      </c>
      <c r="AT806" s="1" t="e">
        <f>_xlfn.XLOOKUP($L806,Pos!$A:$A,Pos!AJ:AJ,_xlfn.XLOOKUP($L806,#REF!,#REF!, ""), 0)</f>
        <v>#REF!</v>
      </c>
      <c r="AU806" s="1" t="e">
        <f>_xlfn.XLOOKUP($L806,Pos!$A:$A,Pos!AK:AK,_xlfn.XLOOKUP($L806,#REF!,#REF!, ""), 0)</f>
        <v>#REF!</v>
      </c>
      <c r="AV806" s="1" t="e">
        <f>_xlfn.XLOOKUP($L806,Pos!$A:$A,Pos!AL:AL,_xlfn.XLOOKUP($L806,#REF!,#REF!, ""), 0)</f>
        <v>#REF!</v>
      </c>
      <c r="AW806" s="1" t="e">
        <f>_xlfn.XLOOKUP($L806,Pos!$A:$A,Pos!AM:AM,_xlfn.XLOOKUP($L806,#REF!,#REF!, ""), 0)</f>
        <v>#REF!</v>
      </c>
      <c r="AX806" s="1" t="e">
        <f>_xlfn.XLOOKUP($L806,Pos!$A:$A,Pos!AN:AN,_xlfn.XLOOKUP($L806,#REF!,#REF!, ""), 0)</f>
        <v>#REF!</v>
      </c>
      <c r="AY806" s="1" t="e">
        <f>_xlfn.XLOOKUP($L806,Pos!$A:$A,Pos!AO:AO,_xlfn.XLOOKUP($L806,#REF!,#REF!, ""), 0)</f>
        <v>#REF!</v>
      </c>
      <c r="AZ806" s="7" t="str">
        <f t="shared" si="221"/>
        <v>OUT</v>
      </c>
      <c r="BA806" s="1">
        <f>IF(OR(_xlfn.XLOOKUP(L806,Pos!B:B,Pos!L:L,FALSE)="ESG Reason",_xlfn.XLOOKUP(L806,Pos!B:B,Pos!L:L,FALSE)="Blacklisted"),1,0)</f>
        <v>0</v>
      </c>
      <c r="BC806" s="11">
        <v>8.9636689771697985E-11</v>
      </c>
      <c r="BD806" s="11">
        <f>_xlfn.XLOOKUP($L806,Pos!$B:$B,Pos!H:H,0, 0)</f>
        <v>0</v>
      </c>
      <c r="BE806" s="11">
        <f>_xlfn.XLOOKUP($L806,Pos!$B:$B,Pos!I:I,0, 0)</f>
        <v>2.2021106975365031E-4</v>
      </c>
      <c r="BF806" s="18">
        <f t="shared" si="222"/>
        <v>2.2021106975365031E-4</v>
      </c>
      <c r="BG806" s="1">
        <f t="shared" si="223"/>
        <v>1</v>
      </c>
      <c r="BH806" s="1">
        <f t="shared" si="224"/>
        <v>23</v>
      </c>
      <c r="BI806" s="18">
        <f t="shared" si="225"/>
        <v>8.9636689771697985E-11</v>
      </c>
      <c r="BJ806" s="3">
        <f t="shared" si="226"/>
        <v>0</v>
      </c>
      <c r="BK806" s="18">
        <f t="shared" si="227"/>
        <v>0</v>
      </c>
    </row>
    <row r="807" spans="3:63" x14ac:dyDescent="0.25">
      <c r="C807" s="3"/>
      <c r="D807" s="3"/>
      <c r="E807" s="3"/>
      <c r="F807" s="3"/>
      <c r="G807" s="51" t="s">
        <v>769</v>
      </c>
      <c r="H807" s="8" t="str">
        <f t="shared" si="217"/>
        <v>0%Others</v>
      </c>
      <c r="I807" s="11" cm="1">
        <f t="array" ref="I807">IF(
   AZ807 = "OUT", 0,IF(
   BD807 &gt;= LARGE(IF(ISNUMBER(BD:BD), BD:BD), 3),
   BE807 - 0.001,
   IF(BE807 &gt;=VLOOKUP(P807,mapping!$A:$B,2,FALSE), BE807,VLOOKUP(P807,mapping!$A$2:$B$8,2,FALSE))
))</f>
        <v>0</v>
      </c>
      <c r="J807" s="11" cm="1">
        <f t="array" ref="J807">IF(
    AZ807="OUT",0,IF(IF(
                      BD807&gt;=LARGE(IF(ISNUMBER(BD:BD),BD:BD),3),
                      BE807+0.001,
                      VLOOKUP(H807,mapping!$D:$E,2,FALSE)
                      )&gt;I807,
                   IF(
                      BD807&gt;=LARGE(IF(ISNUMBER(BD:BD),BD:BD),3),
                      BE807+0.001,
                      VLOOKUP(H807,mapping!$D:$E,2,FALSE)
                      ),
                   I807+0.002))</f>
        <v>0</v>
      </c>
      <c r="K807" s="8">
        <f t="shared" si="218"/>
        <v>2.2012995742543419E-4</v>
      </c>
      <c r="L807" s="1" t="str">
        <f>Pos!B537</f>
        <v>JP3249600002</v>
      </c>
      <c r="M807" s="1" t="str">
        <f>_xlfn.XLOOKUP($L807,Pos!B:B,Pos!D:D,, 0)</f>
        <v>Kyocera Corporation</v>
      </c>
      <c r="N807" s="1" t="str">
        <f>_xlfn.XLOOKUP($L807,Pos!B:B,Pos!E:E,, 0)</f>
        <v>Technology</v>
      </c>
      <c r="O807" s="1" t="str">
        <f t="shared" si="219"/>
        <v>Technology_Others</v>
      </c>
      <c r="P807" s="1" t="str">
        <f>_xlfn.XLOOKUP($L807,Pos!B:B,Pos!F:F,, 0)</f>
        <v>Others</v>
      </c>
      <c r="Q807" s="1">
        <v>0</v>
      </c>
      <c r="R807" s="9">
        <f>_xlfn.XLOOKUP($L807,Pos!$B:$B,Pos!N:N,0, 0)</f>
        <v>6.11</v>
      </c>
      <c r="S807" s="9">
        <f>_xlfn.XLOOKUP($L807,Pos!$B:$B,Pos!O:O,0, 0)</f>
        <v>4.9998329999999997</v>
      </c>
      <c r="T807" s="9">
        <f>_xlfn.XLOOKUP($L807,Pos!$B:$B,Pos!P:P,0, 0)</f>
        <v>2.85</v>
      </c>
      <c r="U807" s="9">
        <f>_xlfn.XLOOKUP($L807,Pos!$B:$B,Pos!Q:Q,0, 0)</f>
        <v>6.9</v>
      </c>
      <c r="V807" s="9">
        <f>_xlfn.XLOOKUP($L807,Pos!$B:$B,Pos!R:R,0, 0)</f>
        <v>8.466666</v>
      </c>
      <c r="W807" s="9">
        <f>_xlfn.XLOOKUP($L807,Pos!$B:$B,Pos!S:S,0, 0)</f>
        <v>2.6666669999999999</v>
      </c>
      <c r="X807" s="9" t="str">
        <f>_xlfn.XLOOKUP($L807,Pos!$B:$B,Pos!J:J,0, 0)</f>
        <v>Outperform</v>
      </c>
      <c r="Y807" s="1">
        <v>0</v>
      </c>
      <c r="Z807" s="1">
        <v>0</v>
      </c>
      <c r="AA807" s="1">
        <f t="shared" si="220"/>
        <v>0</v>
      </c>
      <c r="AB807" s="9">
        <f>_xlfn.XLOOKUP(L807,Pos!B:B,Pos!K:K,-1,0)</f>
        <v>8</v>
      </c>
      <c r="AC807" s="1" t="e">
        <f>_xlfn.XLOOKUP($L807,Pos!$A:$A,Pos!S:S,_xlfn.XLOOKUP($L807,#REF!,#REF!, ""), 0)</f>
        <v>#REF!</v>
      </c>
      <c r="AD807" s="1" t="e">
        <f>_xlfn.XLOOKUP($L807,Pos!$A:$A,Pos!T:T,_xlfn.XLOOKUP($L807,#REF!,#REF!, ""), 0)</f>
        <v>#REF!</v>
      </c>
      <c r="AE807" s="1" t="e">
        <f>_xlfn.XLOOKUP($L807,Pos!$A:$A,Pos!U:U,_xlfn.XLOOKUP($L807,#REF!,#REF!, ""), 0)</f>
        <v>#REF!</v>
      </c>
      <c r="AF807" s="1" t="e">
        <f>_xlfn.XLOOKUP($L807,Pos!$A:$A,Pos!V:V,_xlfn.XLOOKUP($L807,#REF!,#REF!, ""), 0)</f>
        <v>#REF!</v>
      </c>
      <c r="AG807" s="1" t="e">
        <f>_xlfn.XLOOKUP($L807,Pos!$A:$A,Pos!W:W,_xlfn.XLOOKUP($L807,#REF!,#REF!, ""), 0)</f>
        <v>#REF!</v>
      </c>
      <c r="AH807" s="1" t="e">
        <f>_xlfn.XLOOKUP($L807,Pos!$A:$A,Pos!X:X,_xlfn.XLOOKUP($L807,#REF!,#REF!, ""), 0)</f>
        <v>#REF!</v>
      </c>
      <c r="AI807" s="1" t="e">
        <f>_xlfn.XLOOKUP($L807,Pos!$A:$A,Pos!Y:Y,_xlfn.XLOOKUP($L807,#REF!,#REF!, ""), 0)</f>
        <v>#REF!</v>
      </c>
      <c r="AJ807" s="1" t="e">
        <f>_xlfn.XLOOKUP($L807,Pos!$A:$A,Pos!Z:Z,_xlfn.XLOOKUP($L807,#REF!,#REF!, ""), 0)</f>
        <v>#REF!</v>
      </c>
      <c r="AK807" s="1" t="e">
        <f>_xlfn.XLOOKUP($L807,Pos!$A:$A,Pos!AA:AA,_xlfn.XLOOKUP($L807,#REF!,#REF!, ""), 0)</f>
        <v>#REF!</v>
      </c>
      <c r="AL807" s="1" t="e">
        <f>_xlfn.XLOOKUP($L807,Pos!$A:$A,Pos!AB:AB,_xlfn.XLOOKUP($L807,#REF!,#REF!, ""), 0)</f>
        <v>#REF!</v>
      </c>
      <c r="AM807" s="1" t="e">
        <f>_xlfn.XLOOKUP($L807,Pos!$A:$A,Pos!AC:AC,_xlfn.XLOOKUP($L807,#REF!,#REF!, ""), 0)</f>
        <v>#REF!</v>
      </c>
      <c r="AN807" s="1" t="e">
        <f>_xlfn.XLOOKUP($L807,Pos!$A:$A,Pos!AD:AD,_xlfn.XLOOKUP($L807,#REF!,#REF!, ""), 0)</f>
        <v>#REF!</v>
      </c>
      <c r="AO807" s="1" t="e">
        <f>_xlfn.XLOOKUP($L807,Pos!$A:$A,Pos!AE:AE,_xlfn.XLOOKUP($L807,#REF!,#REF!, ""), 0)</f>
        <v>#REF!</v>
      </c>
      <c r="AP807" s="1" t="e">
        <f>_xlfn.XLOOKUP($L807,Pos!$A:$A,Pos!AF:AF,_xlfn.XLOOKUP($L807,#REF!,#REF!, ""), 0)</f>
        <v>#REF!</v>
      </c>
      <c r="AQ807" s="1" t="e">
        <f>_xlfn.XLOOKUP($L807,Pos!$A:$A,Pos!AG:AG,_xlfn.XLOOKUP($L807,#REF!,#REF!, ""), 0)</f>
        <v>#REF!</v>
      </c>
      <c r="AR807" s="1" t="e">
        <f>_xlfn.XLOOKUP($L807,Pos!$A:$A,Pos!AH:AH,_xlfn.XLOOKUP($L807,#REF!,#REF!, ""), 0)</f>
        <v>#REF!</v>
      </c>
      <c r="AS807" s="1" t="e">
        <f>_xlfn.XLOOKUP($L807,Pos!$A:$A,Pos!AI:AI,_xlfn.XLOOKUP($L807,#REF!,#REF!, ""), 0)</f>
        <v>#REF!</v>
      </c>
      <c r="AT807" s="1" t="e">
        <f>_xlfn.XLOOKUP($L807,Pos!$A:$A,Pos!AJ:AJ,_xlfn.XLOOKUP($L807,#REF!,#REF!, ""), 0)</f>
        <v>#REF!</v>
      </c>
      <c r="AU807" s="1" t="e">
        <f>_xlfn.XLOOKUP($L807,Pos!$A:$A,Pos!AK:AK,_xlfn.XLOOKUP($L807,#REF!,#REF!, ""), 0)</f>
        <v>#REF!</v>
      </c>
      <c r="AV807" s="1" t="e">
        <f>_xlfn.XLOOKUP($L807,Pos!$A:$A,Pos!AL:AL,_xlfn.XLOOKUP($L807,#REF!,#REF!, ""), 0)</f>
        <v>#REF!</v>
      </c>
      <c r="AW807" s="1" t="e">
        <f>_xlfn.XLOOKUP($L807,Pos!$A:$A,Pos!AM:AM,_xlfn.XLOOKUP($L807,#REF!,#REF!, ""), 0)</f>
        <v>#REF!</v>
      </c>
      <c r="AX807" s="1" t="e">
        <f>_xlfn.XLOOKUP($L807,Pos!$A:$A,Pos!AN:AN,_xlfn.XLOOKUP($L807,#REF!,#REF!, ""), 0)</f>
        <v>#REF!</v>
      </c>
      <c r="AY807" s="1" t="e">
        <f>_xlfn.XLOOKUP($L807,Pos!$A:$A,Pos!AO:AO,_xlfn.XLOOKUP($L807,#REF!,#REF!, ""), 0)</f>
        <v>#REF!</v>
      </c>
      <c r="AZ807" s="7" t="str">
        <f t="shared" si="221"/>
        <v>OUT</v>
      </c>
      <c r="BA807" s="1">
        <f>IF(OR(_xlfn.XLOOKUP(L807,Pos!B:B,Pos!L:L,FALSE)="ESG Reason",_xlfn.XLOOKUP(L807,Pos!B:B,Pos!L:L,FALSE)="Blacklisted"),1,0)</f>
        <v>0</v>
      </c>
      <c r="BC807" s="11">
        <v>9.3201660071328909E-11</v>
      </c>
      <c r="BD807" s="11">
        <f>_xlfn.XLOOKUP($L807,Pos!$B:$B,Pos!H:H,0, 0)</f>
        <v>0</v>
      </c>
      <c r="BE807" s="11">
        <f>_xlfn.XLOOKUP($L807,Pos!$B:$B,Pos!I:I,0, 0)</f>
        <v>2.2012995742543419E-4</v>
      </c>
      <c r="BF807" s="18">
        <f t="shared" si="222"/>
        <v>2.2012995742543419E-4</v>
      </c>
      <c r="BG807" s="1">
        <f t="shared" si="223"/>
        <v>3</v>
      </c>
      <c r="BH807" s="1">
        <f t="shared" si="224"/>
        <v>54</v>
      </c>
      <c r="BI807" s="18">
        <f t="shared" si="225"/>
        <v>9.3201660071328909E-11</v>
      </c>
      <c r="BJ807" s="3">
        <f t="shared" si="226"/>
        <v>0</v>
      </c>
      <c r="BK807" s="18">
        <f t="shared" si="227"/>
        <v>0</v>
      </c>
    </row>
    <row r="808" spans="3:63" x14ac:dyDescent="0.25">
      <c r="C808" s="3"/>
      <c r="D808" s="3"/>
      <c r="E808" s="3"/>
      <c r="F808" s="3"/>
      <c r="G808" s="51" t="s">
        <v>762</v>
      </c>
      <c r="H808" s="8" t="str">
        <f t="shared" si="217"/>
        <v>0%Others</v>
      </c>
      <c r="I808" s="11" cm="1">
        <f t="array" ref="I808">IF(
   AZ808 = "OUT", 0,IF(
   BD808 &gt;= LARGE(IF(ISNUMBER(BD:BD), BD:BD), 3),
   BE808 - 0.001,
   IF(BE808 &gt;=VLOOKUP(P808,mapping!$A:$B,2,FALSE), BE808,VLOOKUP(P808,mapping!$A$2:$B$8,2,FALSE))
))</f>
        <v>0</v>
      </c>
      <c r="J808" s="11" cm="1">
        <f t="array" ref="J808">IF(
    AZ808="OUT",0,IF(IF(
                      BD808&gt;=LARGE(IF(ISNUMBER(BD:BD),BD:BD),3),
                      BE808+0.001,
                      VLOOKUP(H808,mapping!$D:$E,2,FALSE)
                      )&gt;I808,
                   IF(
                      BD808&gt;=LARGE(IF(ISNUMBER(BD:BD),BD:BD),3),
                      BE808+0.001,
                      VLOOKUP(H808,mapping!$D:$E,2,FALSE)
                      ),
                   I808+0.002))</f>
        <v>0</v>
      </c>
      <c r="K808" s="8">
        <f t="shared" si="218"/>
        <v>2.1959517614433531E-4</v>
      </c>
      <c r="L808" s="1" t="str">
        <f>Pos!B679</f>
        <v>KYG217651051</v>
      </c>
      <c r="M808" s="1" t="str">
        <f>_xlfn.XLOOKUP($L808,Pos!B:B,Pos!D:D,, 0)</f>
        <v>CK Hutchison Holdings Ltd</v>
      </c>
      <c r="N808" s="1" t="str">
        <f>_xlfn.XLOOKUP($L808,Pos!B:B,Pos!E:E,, 0)</f>
        <v>Industrial Goods &amp; Services</v>
      </c>
      <c r="O808" s="1" t="str">
        <f t="shared" si="219"/>
        <v>Industrial Goods &amp; Services_Others</v>
      </c>
      <c r="P808" s="1" t="str">
        <f>_xlfn.XLOOKUP($L808,Pos!B:B,Pos!F:F,, 0)</f>
        <v>Others</v>
      </c>
      <c r="Q808" s="1">
        <v>0</v>
      </c>
      <c r="R808" s="9">
        <f>_xlfn.XLOOKUP($L808,Pos!$B:$B,Pos!N:N,0, 0)</f>
        <v>7.02</v>
      </c>
      <c r="S808" s="9">
        <f>_xlfn.XLOOKUP($L808,Pos!$B:$B,Pos!O:O,0, 0)</f>
        <v>7.2830000000000004</v>
      </c>
      <c r="T808" s="9">
        <f>_xlfn.XLOOKUP($L808,Pos!$B:$B,Pos!P:P,0, 0)</f>
        <v>2.2999999999999998</v>
      </c>
      <c r="U808" s="9">
        <f>_xlfn.XLOOKUP($L808,Pos!$B:$B,Pos!Q:Q,0, 0)</f>
        <v>5.0999999999999996</v>
      </c>
      <c r="V808" s="9">
        <f>_xlfn.XLOOKUP($L808,Pos!$B:$B,Pos!R:R,0, 0)</f>
        <v>6.6</v>
      </c>
      <c r="W808" s="9">
        <f>_xlfn.XLOOKUP($L808,Pos!$B:$B,Pos!S:S,0, 0)</f>
        <v>3.1116670000000002</v>
      </c>
      <c r="X808" s="9" t="str">
        <f>_xlfn.XLOOKUP($L808,Pos!$B:$B,Pos!J:J,0, 0)</f>
        <v>Buy</v>
      </c>
      <c r="Y808" s="1">
        <v>0</v>
      </c>
      <c r="Z808" s="1">
        <v>0</v>
      </c>
      <c r="AA808" s="1">
        <f t="shared" si="220"/>
        <v>0</v>
      </c>
      <c r="AB808" s="9">
        <f>_xlfn.XLOOKUP(L808,Pos!B:B,Pos!K:K,-1,0)</f>
        <v>-1</v>
      </c>
      <c r="AC808" s="1" t="e">
        <f>_xlfn.XLOOKUP($L808,Pos!$A:$A,Pos!S:S,_xlfn.XLOOKUP($L808,#REF!,#REF!, ""), 0)</f>
        <v>#REF!</v>
      </c>
      <c r="AD808" s="1" t="e">
        <f>_xlfn.XLOOKUP($L808,Pos!$A:$A,Pos!T:T,_xlfn.XLOOKUP($L808,#REF!,#REF!, ""), 0)</f>
        <v>#REF!</v>
      </c>
      <c r="AE808" s="1" t="e">
        <f>_xlfn.XLOOKUP($L808,Pos!$A:$A,Pos!U:U,_xlfn.XLOOKUP($L808,#REF!,#REF!, ""), 0)</f>
        <v>#REF!</v>
      </c>
      <c r="AF808" s="1" t="e">
        <f>_xlfn.XLOOKUP($L808,Pos!$A:$A,Pos!V:V,_xlfn.XLOOKUP($L808,#REF!,#REF!, ""), 0)</f>
        <v>#REF!</v>
      </c>
      <c r="AG808" s="1" t="e">
        <f>_xlfn.XLOOKUP($L808,Pos!$A:$A,Pos!W:W,_xlfn.XLOOKUP($L808,#REF!,#REF!, ""), 0)</f>
        <v>#REF!</v>
      </c>
      <c r="AH808" s="1" t="e">
        <f>_xlfn.XLOOKUP($L808,Pos!$A:$A,Pos!X:X,_xlfn.XLOOKUP($L808,#REF!,#REF!, ""), 0)</f>
        <v>#REF!</v>
      </c>
      <c r="AI808" s="1" t="e">
        <f>_xlfn.XLOOKUP($L808,Pos!$A:$A,Pos!Y:Y,_xlfn.XLOOKUP($L808,#REF!,#REF!, ""), 0)</f>
        <v>#REF!</v>
      </c>
      <c r="AJ808" s="1" t="e">
        <f>_xlfn.XLOOKUP($L808,Pos!$A:$A,Pos!Z:Z,_xlfn.XLOOKUP($L808,#REF!,#REF!, ""), 0)</f>
        <v>#REF!</v>
      </c>
      <c r="AK808" s="1" t="e">
        <f>_xlfn.XLOOKUP($L808,Pos!$A:$A,Pos!AA:AA,_xlfn.XLOOKUP($L808,#REF!,#REF!, ""), 0)</f>
        <v>#REF!</v>
      </c>
      <c r="AL808" s="1" t="e">
        <f>_xlfn.XLOOKUP($L808,Pos!$A:$A,Pos!AB:AB,_xlfn.XLOOKUP($L808,#REF!,#REF!, ""), 0)</f>
        <v>#REF!</v>
      </c>
      <c r="AM808" s="1" t="e">
        <f>_xlfn.XLOOKUP($L808,Pos!$A:$A,Pos!AC:AC,_xlfn.XLOOKUP($L808,#REF!,#REF!, ""), 0)</f>
        <v>#REF!</v>
      </c>
      <c r="AN808" s="1" t="e">
        <f>_xlfn.XLOOKUP($L808,Pos!$A:$A,Pos!AD:AD,_xlfn.XLOOKUP($L808,#REF!,#REF!, ""), 0)</f>
        <v>#REF!</v>
      </c>
      <c r="AO808" s="1" t="e">
        <f>_xlfn.XLOOKUP($L808,Pos!$A:$A,Pos!AE:AE,_xlfn.XLOOKUP($L808,#REF!,#REF!, ""), 0)</f>
        <v>#REF!</v>
      </c>
      <c r="AP808" s="1" t="e">
        <f>_xlfn.XLOOKUP($L808,Pos!$A:$A,Pos!AF:AF,_xlfn.XLOOKUP($L808,#REF!,#REF!, ""), 0)</f>
        <v>#REF!</v>
      </c>
      <c r="AQ808" s="1" t="e">
        <f>_xlfn.XLOOKUP($L808,Pos!$A:$A,Pos!AG:AG,_xlfn.XLOOKUP($L808,#REF!,#REF!, ""), 0)</f>
        <v>#REF!</v>
      </c>
      <c r="AR808" s="1" t="e">
        <f>_xlfn.XLOOKUP($L808,Pos!$A:$A,Pos!AH:AH,_xlfn.XLOOKUP($L808,#REF!,#REF!, ""), 0)</f>
        <v>#REF!</v>
      </c>
      <c r="AS808" s="1" t="e">
        <f>_xlfn.XLOOKUP($L808,Pos!$A:$A,Pos!AI:AI,_xlfn.XLOOKUP($L808,#REF!,#REF!, ""), 0)</f>
        <v>#REF!</v>
      </c>
      <c r="AT808" s="1" t="e">
        <f>_xlfn.XLOOKUP($L808,Pos!$A:$A,Pos!AJ:AJ,_xlfn.XLOOKUP($L808,#REF!,#REF!, ""), 0)</f>
        <v>#REF!</v>
      </c>
      <c r="AU808" s="1" t="e">
        <f>_xlfn.XLOOKUP($L808,Pos!$A:$A,Pos!AK:AK,_xlfn.XLOOKUP($L808,#REF!,#REF!, ""), 0)</f>
        <v>#REF!</v>
      </c>
      <c r="AV808" s="1" t="e">
        <f>_xlfn.XLOOKUP($L808,Pos!$A:$A,Pos!AL:AL,_xlfn.XLOOKUP($L808,#REF!,#REF!, ""), 0)</f>
        <v>#REF!</v>
      </c>
      <c r="AW808" s="1" t="e">
        <f>_xlfn.XLOOKUP($L808,Pos!$A:$A,Pos!AM:AM,_xlfn.XLOOKUP($L808,#REF!,#REF!, ""), 0)</f>
        <v>#REF!</v>
      </c>
      <c r="AX808" s="1" t="e">
        <f>_xlfn.XLOOKUP($L808,Pos!$A:$A,Pos!AN:AN,_xlfn.XLOOKUP($L808,#REF!,#REF!, ""), 0)</f>
        <v>#REF!</v>
      </c>
      <c r="AY808" s="1" t="e">
        <f>_xlfn.XLOOKUP($L808,Pos!$A:$A,Pos!AO:AO,_xlfn.XLOOKUP($L808,#REF!,#REF!, ""), 0)</f>
        <v>#REF!</v>
      </c>
      <c r="AZ808" s="7" t="str">
        <f t="shared" si="221"/>
        <v>OUT</v>
      </c>
      <c r="BA808" s="1">
        <f>IF(OR(_xlfn.XLOOKUP(L808,Pos!B:B,Pos!L:L,FALSE)="ESG Reason",_xlfn.XLOOKUP(L808,Pos!B:B,Pos!L:L,FALSE)="Blacklisted"),1,0)</f>
        <v>0</v>
      </c>
      <c r="BC808" s="11">
        <v>9.2472168328159147E-11</v>
      </c>
      <c r="BD808" s="11">
        <f>_xlfn.XLOOKUP($L808,Pos!$B:$B,Pos!H:H,0, 0)</f>
        <v>0</v>
      </c>
      <c r="BE808" s="11">
        <f>_xlfn.XLOOKUP($L808,Pos!$B:$B,Pos!I:I,0, 0)</f>
        <v>2.1959517614433531E-4</v>
      </c>
      <c r="BF808" s="18">
        <f t="shared" si="222"/>
        <v>2.1959517614433531E-4</v>
      </c>
      <c r="BG808" s="1">
        <f t="shared" si="223"/>
        <v>3</v>
      </c>
      <c r="BH808" s="1">
        <f t="shared" si="224"/>
        <v>48</v>
      </c>
      <c r="BI808" s="18">
        <f t="shared" si="225"/>
        <v>9.2472168328159147E-11</v>
      </c>
      <c r="BJ808" s="3">
        <f t="shared" si="226"/>
        <v>0</v>
      </c>
      <c r="BK808" s="18">
        <f t="shared" si="227"/>
        <v>0</v>
      </c>
    </row>
    <row r="809" spans="3:63" x14ac:dyDescent="0.25">
      <c r="C809" s="3"/>
      <c r="D809" s="3"/>
      <c r="E809" s="3"/>
      <c r="F809" s="3"/>
      <c r="G809" s="51" t="s">
        <v>770</v>
      </c>
      <c r="H809" s="8" t="str">
        <f t="shared" si="217"/>
        <v>0%Others</v>
      </c>
      <c r="I809" s="11" cm="1">
        <f t="array" ref="I809">IF(
   AZ809 = "OUT", 0,IF(
   BD809 &gt;= LARGE(IF(ISNUMBER(BD:BD), BD:BD), 3),
   BE809 - 0.001,
   IF(BE809 &gt;=VLOOKUP(P809,mapping!$A:$B,2,FALSE), BE809,VLOOKUP(P809,mapping!$A$2:$B$8,2,FALSE))
))</f>
        <v>0</v>
      </c>
      <c r="J809" s="11" cm="1">
        <f t="array" ref="J809">IF(
    AZ809="OUT",0,IF(IF(
                      BD809&gt;=LARGE(IF(ISNUMBER(BD:BD),BD:BD),3),
                      BE809+0.001,
                      VLOOKUP(H809,mapping!$D:$E,2,FALSE)
                      )&gt;I809,
                   IF(
                      BD809&gt;=LARGE(IF(ISNUMBER(BD:BD),BD:BD),3),
                      BE809+0.001,
                      VLOOKUP(H809,mapping!$D:$E,2,FALSE)
                      ),
                   I809+0.002))</f>
        <v>0</v>
      </c>
      <c r="K809" s="8">
        <f t="shared" si="218"/>
        <v>2.1883756099484519E-4</v>
      </c>
      <c r="L809" s="1" t="str">
        <f>Pos!B656</f>
        <v>JP3892100003</v>
      </c>
      <c r="M809" s="1" t="str">
        <f>_xlfn.XLOOKUP($L809,Pos!B:B,Pos!D:D,, 0)</f>
        <v>Sumitomo Mitsui Trust Group, Inc.</v>
      </c>
      <c r="N809" s="1" t="str">
        <f>_xlfn.XLOOKUP($L809,Pos!B:B,Pos!E:E,, 0)</f>
        <v>Banks</v>
      </c>
      <c r="O809" s="1" t="str">
        <f t="shared" si="219"/>
        <v>Banks_Others</v>
      </c>
      <c r="P809" s="1" t="str">
        <f>_xlfn.XLOOKUP($L809,Pos!B:B,Pos!F:F,, 0)</f>
        <v>Others</v>
      </c>
      <c r="Q809" s="1">
        <v>0</v>
      </c>
      <c r="R809" s="9">
        <f>_xlfn.XLOOKUP($L809,Pos!$B:$B,Pos!N:N,0, 0)</f>
        <v>5.58</v>
      </c>
      <c r="S809" s="9">
        <f>_xlfn.XLOOKUP($L809,Pos!$B:$B,Pos!O:O,0, 0)</f>
        <v>5.9974990000000004</v>
      </c>
      <c r="T809" s="9">
        <f>_xlfn.XLOOKUP($L809,Pos!$B:$B,Pos!P:P,0, 0)</f>
        <v>2.9333330000000002</v>
      </c>
      <c r="U809" s="9">
        <f>_xlfn.XLOOKUP($L809,Pos!$B:$B,Pos!Q:Q,0, 0)</f>
        <v>2.6</v>
      </c>
      <c r="V809" s="9">
        <f>_xlfn.XLOOKUP($L809,Pos!$B:$B,Pos!R:R,0, 0)</f>
        <v>7.6666670000000003</v>
      </c>
      <c r="W809" s="9">
        <f>_xlfn.XLOOKUP($L809,Pos!$B:$B,Pos!S:S,0, 0)</f>
        <v>5.2125000000000004</v>
      </c>
      <c r="X809" s="9" t="str">
        <f>_xlfn.XLOOKUP($L809,Pos!$B:$B,Pos!J:J,0, 0)</f>
        <v>Outperform</v>
      </c>
      <c r="Y809" s="1">
        <v>0</v>
      </c>
      <c r="Z809" s="1">
        <v>0</v>
      </c>
      <c r="AA809" s="1">
        <f t="shared" si="220"/>
        <v>0</v>
      </c>
      <c r="AB809" s="9">
        <f>_xlfn.XLOOKUP(L809,Pos!B:B,Pos!K:K,-1,0)</f>
        <v>7.0833333333333339</v>
      </c>
      <c r="AC809" s="1" t="e">
        <f>_xlfn.XLOOKUP($L809,Pos!$A:$A,Pos!S:S,_xlfn.XLOOKUP($L809,#REF!,#REF!, ""), 0)</f>
        <v>#REF!</v>
      </c>
      <c r="AD809" s="1" t="e">
        <f>_xlfn.XLOOKUP($L809,Pos!$A:$A,Pos!T:T,_xlfn.XLOOKUP($L809,#REF!,#REF!, ""), 0)</f>
        <v>#REF!</v>
      </c>
      <c r="AE809" s="1" t="e">
        <f>_xlfn.XLOOKUP($L809,Pos!$A:$A,Pos!U:U,_xlfn.XLOOKUP($L809,#REF!,#REF!, ""), 0)</f>
        <v>#REF!</v>
      </c>
      <c r="AF809" s="1" t="e">
        <f>_xlfn.XLOOKUP($L809,Pos!$A:$A,Pos!V:V,_xlfn.XLOOKUP($L809,#REF!,#REF!, ""), 0)</f>
        <v>#REF!</v>
      </c>
      <c r="AG809" s="1" t="e">
        <f>_xlfn.XLOOKUP($L809,Pos!$A:$A,Pos!W:W,_xlfn.XLOOKUP($L809,#REF!,#REF!, ""), 0)</f>
        <v>#REF!</v>
      </c>
      <c r="AH809" s="1" t="e">
        <f>_xlfn.XLOOKUP($L809,Pos!$A:$A,Pos!X:X,_xlfn.XLOOKUP($L809,#REF!,#REF!, ""), 0)</f>
        <v>#REF!</v>
      </c>
      <c r="AI809" s="1" t="e">
        <f>_xlfn.XLOOKUP($L809,Pos!$A:$A,Pos!Y:Y,_xlfn.XLOOKUP($L809,#REF!,#REF!, ""), 0)</f>
        <v>#REF!</v>
      </c>
      <c r="AJ809" s="1" t="e">
        <f>_xlfn.XLOOKUP($L809,Pos!$A:$A,Pos!Z:Z,_xlfn.XLOOKUP($L809,#REF!,#REF!, ""), 0)</f>
        <v>#REF!</v>
      </c>
      <c r="AK809" s="1" t="e">
        <f>_xlfn.XLOOKUP($L809,Pos!$A:$A,Pos!AA:AA,_xlfn.XLOOKUP($L809,#REF!,#REF!, ""), 0)</f>
        <v>#REF!</v>
      </c>
      <c r="AL809" s="1" t="e">
        <f>_xlfn.XLOOKUP($L809,Pos!$A:$A,Pos!AB:AB,_xlfn.XLOOKUP($L809,#REF!,#REF!, ""), 0)</f>
        <v>#REF!</v>
      </c>
      <c r="AM809" s="1" t="e">
        <f>_xlfn.XLOOKUP($L809,Pos!$A:$A,Pos!AC:AC,_xlfn.XLOOKUP($L809,#REF!,#REF!, ""), 0)</f>
        <v>#REF!</v>
      </c>
      <c r="AN809" s="1" t="e">
        <f>_xlfn.XLOOKUP($L809,Pos!$A:$A,Pos!AD:AD,_xlfn.XLOOKUP($L809,#REF!,#REF!, ""), 0)</f>
        <v>#REF!</v>
      </c>
      <c r="AO809" s="1" t="e">
        <f>_xlfn.XLOOKUP($L809,Pos!$A:$A,Pos!AE:AE,_xlfn.XLOOKUP($L809,#REF!,#REF!, ""), 0)</f>
        <v>#REF!</v>
      </c>
      <c r="AP809" s="1" t="e">
        <f>_xlfn.XLOOKUP($L809,Pos!$A:$A,Pos!AF:AF,_xlfn.XLOOKUP($L809,#REF!,#REF!, ""), 0)</f>
        <v>#REF!</v>
      </c>
      <c r="AQ809" s="1" t="e">
        <f>_xlfn.XLOOKUP($L809,Pos!$A:$A,Pos!AG:AG,_xlfn.XLOOKUP($L809,#REF!,#REF!, ""), 0)</f>
        <v>#REF!</v>
      </c>
      <c r="AR809" s="1" t="e">
        <f>_xlfn.XLOOKUP($L809,Pos!$A:$A,Pos!AH:AH,_xlfn.XLOOKUP($L809,#REF!,#REF!, ""), 0)</f>
        <v>#REF!</v>
      </c>
      <c r="AS809" s="1" t="e">
        <f>_xlfn.XLOOKUP($L809,Pos!$A:$A,Pos!AI:AI,_xlfn.XLOOKUP($L809,#REF!,#REF!, ""), 0)</f>
        <v>#REF!</v>
      </c>
      <c r="AT809" s="1" t="e">
        <f>_xlfn.XLOOKUP($L809,Pos!$A:$A,Pos!AJ:AJ,_xlfn.XLOOKUP($L809,#REF!,#REF!, ""), 0)</f>
        <v>#REF!</v>
      </c>
      <c r="AU809" s="1" t="e">
        <f>_xlfn.XLOOKUP($L809,Pos!$A:$A,Pos!AK:AK,_xlfn.XLOOKUP($L809,#REF!,#REF!, ""), 0)</f>
        <v>#REF!</v>
      </c>
      <c r="AV809" s="1" t="e">
        <f>_xlfn.XLOOKUP($L809,Pos!$A:$A,Pos!AL:AL,_xlfn.XLOOKUP($L809,#REF!,#REF!, ""), 0)</f>
        <v>#REF!</v>
      </c>
      <c r="AW809" s="1" t="e">
        <f>_xlfn.XLOOKUP($L809,Pos!$A:$A,Pos!AM:AM,_xlfn.XLOOKUP($L809,#REF!,#REF!, ""), 0)</f>
        <v>#REF!</v>
      </c>
      <c r="AX809" s="1" t="e">
        <f>_xlfn.XLOOKUP($L809,Pos!$A:$A,Pos!AN:AN,_xlfn.XLOOKUP($L809,#REF!,#REF!, ""), 0)</f>
        <v>#REF!</v>
      </c>
      <c r="AY809" s="1" t="e">
        <f>_xlfn.XLOOKUP($L809,Pos!$A:$A,Pos!AO:AO,_xlfn.XLOOKUP($L809,#REF!,#REF!, ""), 0)</f>
        <v>#REF!</v>
      </c>
      <c r="AZ809" s="7" t="str">
        <f t="shared" si="221"/>
        <v>OUT</v>
      </c>
      <c r="BA809" s="1">
        <f>IF(OR(_xlfn.XLOOKUP(L809,Pos!B:B,Pos!L:L,FALSE)="ESG Reason",_xlfn.XLOOKUP(L809,Pos!B:B,Pos!L:L,FALSE)="Blacklisted"),1,0)</f>
        <v>0</v>
      </c>
      <c r="BC809" s="11">
        <v>1.322108080012445E-10</v>
      </c>
      <c r="BD809" s="11">
        <f>_xlfn.XLOOKUP($L809,Pos!$B:$B,Pos!H:H,0, 0)</f>
        <v>0</v>
      </c>
      <c r="BE809" s="11">
        <f>_xlfn.XLOOKUP($L809,Pos!$B:$B,Pos!I:I,0, 0)</f>
        <v>2.1883756099484519E-4</v>
      </c>
      <c r="BF809" s="18">
        <f t="shared" si="222"/>
        <v>2.1883756099484519E-4</v>
      </c>
      <c r="BG809" s="1">
        <f t="shared" si="223"/>
        <v>3</v>
      </c>
      <c r="BH809" s="1">
        <f t="shared" si="224"/>
        <v>40</v>
      </c>
      <c r="BI809" s="18">
        <f t="shared" si="225"/>
        <v>1.322108080012445E-10</v>
      </c>
      <c r="BJ809" s="3">
        <f t="shared" si="226"/>
        <v>0</v>
      </c>
      <c r="BK809" s="18">
        <f t="shared" si="227"/>
        <v>0</v>
      </c>
    </row>
    <row r="810" spans="3:63" x14ac:dyDescent="0.25">
      <c r="C810" s="3"/>
      <c r="D810" s="3"/>
      <c r="E810" s="3"/>
      <c r="F810" s="3"/>
      <c r="G810" s="51" t="s">
        <v>771</v>
      </c>
      <c r="H810" s="8" t="str">
        <f t="shared" si="217"/>
        <v>0%North America</v>
      </c>
      <c r="I810" s="11" cm="1">
        <f t="array" ref="I810">IF(
   AZ810 = "OUT", 0,IF(
   BD810 &gt;= LARGE(IF(ISNUMBER(BD:BD), BD:BD), 3),
   BE810 - 0.001,
   IF(BE810 &gt;=VLOOKUP(P810,mapping!$A:$B,2,FALSE), BE810,VLOOKUP(P810,mapping!$A$2:$B$8,2,FALSE))
))</f>
        <v>0</v>
      </c>
      <c r="J810" s="11" cm="1">
        <f t="array" ref="J810">IF(
    AZ810="OUT",0,IF(IF(
                      BD810&gt;=LARGE(IF(ISNUMBER(BD:BD),BD:BD),3),
                      BE810+0.001,
                      VLOOKUP(H810,mapping!$D:$E,2,FALSE)
                      )&gt;I810,
                   IF(
                      BD810&gt;=LARGE(IF(ISNUMBER(BD:BD),BD:BD),3),
                      BE810+0.001,
                      VLOOKUP(H810,mapping!$D:$E,2,FALSE)
                      ),
                   I810+0.002))</f>
        <v>0</v>
      </c>
      <c r="K810" s="8">
        <f t="shared" si="218"/>
        <v>2.1840739561425671E-4</v>
      </c>
      <c r="L810" s="1" t="str">
        <f>Pos!B997</f>
        <v>US31946M1036</v>
      </c>
      <c r="M810" s="1" t="str">
        <f>_xlfn.XLOOKUP($L810,Pos!B:B,Pos!D:D,, 0)</f>
        <v>First Citizens BancShares, Inc. Class A</v>
      </c>
      <c r="N810" s="1" t="str">
        <f>_xlfn.XLOOKUP($L810,Pos!B:B,Pos!E:E,, 0)</f>
        <v>Banks</v>
      </c>
      <c r="O810" s="1" t="str">
        <f t="shared" si="219"/>
        <v>Banks_North America</v>
      </c>
      <c r="P810" s="1" t="str">
        <f>_xlfn.XLOOKUP($L810,Pos!B:B,Pos!F:F,, 0)</f>
        <v>North America</v>
      </c>
      <c r="Q810" s="1">
        <v>0</v>
      </c>
      <c r="R810" s="9">
        <f>_xlfn.XLOOKUP($L810,Pos!$B:$B,Pos!N:N,0, 0)</f>
        <v>3.5</v>
      </c>
      <c r="S810" s="9">
        <f>_xlfn.XLOOKUP($L810,Pos!$B:$B,Pos!O:O,0, 0)</f>
        <v>8.02</v>
      </c>
      <c r="T810" s="9">
        <f>_xlfn.XLOOKUP($L810,Pos!$B:$B,Pos!P:P,0, 0)</f>
        <v>2.75</v>
      </c>
      <c r="U810" s="9">
        <f>_xlfn.XLOOKUP($L810,Pos!$B:$B,Pos!Q:Q,0, 0)</f>
        <v>0.3</v>
      </c>
      <c r="V810" s="9">
        <f>_xlfn.XLOOKUP($L810,Pos!$B:$B,Pos!R:R,0, 0)</f>
        <v>2.5666669999999998</v>
      </c>
      <c r="W810" s="9">
        <f>_xlfn.XLOOKUP($L810,Pos!$B:$B,Pos!S:S,0, 0)</f>
        <v>3.8133339999999998</v>
      </c>
      <c r="X810" s="9" t="str">
        <f>_xlfn.XLOOKUP($L810,Pos!$B:$B,Pos!J:J,0, 0)</f>
        <v>Outperform</v>
      </c>
      <c r="Y810" s="1">
        <v>0</v>
      </c>
      <c r="Z810" s="1">
        <v>0</v>
      </c>
      <c r="AA810" s="1">
        <f t="shared" si="220"/>
        <v>0</v>
      </c>
      <c r="AB810" s="9">
        <f>_xlfn.XLOOKUP(L810,Pos!B:B,Pos!K:K,-1,0)</f>
        <v>0.71428571428571419</v>
      </c>
      <c r="AC810" s="1" t="e">
        <f>_xlfn.XLOOKUP($L810,Pos!$A:$A,Pos!S:S,_xlfn.XLOOKUP($L810,#REF!,#REF!, ""), 0)</f>
        <v>#REF!</v>
      </c>
      <c r="AD810" s="1" t="e">
        <f>_xlfn.XLOOKUP($L810,Pos!$A:$A,Pos!T:T,_xlfn.XLOOKUP($L810,#REF!,#REF!, ""), 0)</f>
        <v>#REF!</v>
      </c>
      <c r="AE810" s="1" t="e">
        <f>_xlfn.XLOOKUP($L810,Pos!$A:$A,Pos!U:U,_xlfn.XLOOKUP($L810,#REF!,#REF!, ""), 0)</f>
        <v>#REF!</v>
      </c>
      <c r="AF810" s="1" t="e">
        <f>_xlfn.XLOOKUP($L810,Pos!$A:$A,Pos!V:V,_xlfn.XLOOKUP($L810,#REF!,#REF!, ""), 0)</f>
        <v>#REF!</v>
      </c>
      <c r="AG810" s="1" t="e">
        <f>_xlfn.XLOOKUP($L810,Pos!$A:$A,Pos!W:W,_xlfn.XLOOKUP($L810,#REF!,#REF!, ""), 0)</f>
        <v>#REF!</v>
      </c>
      <c r="AH810" s="1" t="e">
        <f>_xlfn.XLOOKUP($L810,Pos!$A:$A,Pos!X:X,_xlfn.XLOOKUP($L810,#REF!,#REF!, ""), 0)</f>
        <v>#REF!</v>
      </c>
      <c r="AI810" s="1" t="e">
        <f>_xlfn.XLOOKUP($L810,Pos!$A:$A,Pos!Y:Y,_xlfn.XLOOKUP($L810,#REF!,#REF!, ""), 0)</f>
        <v>#REF!</v>
      </c>
      <c r="AJ810" s="1" t="e">
        <f>_xlfn.XLOOKUP($L810,Pos!$A:$A,Pos!Z:Z,_xlfn.XLOOKUP($L810,#REF!,#REF!, ""), 0)</f>
        <v>#REF!</v>
      </c>
      <c r="AK810" s="1" t="e">
        <f>_xlfn.XLOOKUP($L810,Pos!$A:$A,Pos!AA:AA,_xlfn.XLOOKUP($L810,#REF!,#REF!, ""), 0)</f>
        <v>#REF!</v>
      </c>
      <c r="AL810" s="1" t="e">
        <f>_xlfn.XLOOKUP($L810,Pos!$A:$A,Pos!AB:AB,_xlfn.XLOOKUP($L810,#REF!,#REF!, ""), 0)</f>
        <v>#REF!</v>
      </c>
      <c r="AM810" s="1" t="e">
        <f>_xlfn.XLOOKUP($L810,Pos!$A:$A,Pos!AC:AC,_xlfn.XLOOKUP($L810,#REF!,#REF!, ""), 0)</f>
        <v>#REF!</v>
      </c>
      <c r="AN810" s="1" t="e">
        <f>_xlfn.XLOOKUP($L810,Pos!$A:$A,Pos!AD:AD,_xlfn.XLOOKUP($L810,#REF!,#REF!, ""), 0)</f>
        <v>#REF!</v>
      </c>
      <c r="AO810" s="1" t="e">
        <f>_xlfn.XLOOKUP($L810,Pos!$A:$A,Pos!AE:AE,_xlfn.XLOOKUP($L810,#REF!,#REF!, ""), 0)</f>
        <v>#REF!</v>
      </c>
      <c r="AP810" s="1" t="e">
        <f>_xlfn.XLOOKUP($L810,Pos!$A:$A,Pos!AF:AF,_xlfn.XLOOKUP($L810,#REF!,#REF!, ""), 0)</f>
        <v>#REF!</v>
      </c>
      <c r="AQ810" s="1" t="e">
        <f>_xlfn.XLOOKUP($L810,Pos!$A:$A,Pos!AG:AG,_xlfn.XLOOKUP($L810,#REF!,#REF!, ""), 0)</f>
        <v>#REF!</v>
      </c>
      <c r="AR810" s="1" t="e">
        <f>_xlfn.XLOOKUP($L810,Pos!$A:$A,Pos!AH:AH,_xlfn.XLOOKUP($L810,#REF!,#REF!, ""), 0)</f>
        <v>#REF!</v>
      </c>
      <c r="AS810" s="1" t="e">
        <f>_xlfn.XLOOKUP($L810,Pos!$A:$A,Pos!AI:AI,_xlfn.XLOOKUP($L810,#REF!,#REF!, ""), 0)</f>
        <v>#REF!</v>
      </c>
      <c r="AT810" s="1" t="e">
        <f>_xlfn.XLOOKUP($L810,Pos!$A:$A,Pos!AJ:AJ,_xlfn.XLOOKUP($L810,#REF!,#REF!, ""), 0)</f>
        <v>#REF!</v>
      </c>
      <c r="AU810" s="1" t="e">
        <f>_xlfn.XLOOKUP($L810,Pos!$A:$A,Pos!AK:AK,_xlfn.XLOOKUP($L810,#REF!,#REF!, ""), 0)</f>
        <v>#REF!</v>
      </c>
      <c r="AV810" s="1" t="e">
        <f>_xlfn.XLOOKUP($L810,Pos!$A:$A,Pos!AL:AL,_xlfn.XLOOKUP($L810,#REF!,#REF!, ""), 0)</f>
        <v>#REF!</v>
      </c>
      <c r="AW810" s="1" t="e">
        <f>_xlfn.XLOOKUP($L810,Pos!$A:$A,Pos!AM:AM,_xlfn.XLOOKUP($L810,#REF!,#REF!, ""), 0)</f>
        <v>#REF!</v>
      </c>
      <c r="AX810" s="1" t="e">
        <f>_xlfn.XLOOKUP($L810,Pos!$A:$A,Pos!AN:AN,_xlfn.XLOOKUP($L810,#REF!,#REF!, ""), 0)</f>
        <v>#REF!</v>
      </c>
      <c r="AY810" s="1" t="e">
        <f>_xlfn.XLOOKUP($L810,Pos!$A:$A,Pos!AO:AO,_xlfn.XLOOKUP($L810,#REF!,#REF!, ""), 0)</f>
        <v>#REF!</v>
      </c>
      <c r="AZ810" s="7" t="str">
        <f t="shared" si="221"/>
        <v>OUT</v>
      </c>
      <c r="BA810" s="1">
        <f>IF(OR(_xlfn.XLOOKUP(L810,Pos!B:B,Pos!L:L,FALSE)="ESG Reason",_xlfn.XLOOKUP(L810,Pos!B:B,Pos!L:L,FALSE)="Blacklisted"),1,0)</f>
        <v>1</v>
      </c>
      <c r="BC810" s="11">
        <v>1.808050881776617E-10</v>
      </c>
      <c r="BD810" s="11">
        <f>_xlfn.XLOOKUP($L810,Pos!$B:$B,Pos!H:H,0, 0)</f>
        <v>0</v>
      </c>
      <c r="BE810" s="11">
        <f>_xlfn.XLOOKUP($L810,Pos!$B:$B,Pos!I:I,0, 0)</f>
        <v>2.1840739561425671E-4</v>
      </c>
      <c r="BF810" s="18">
        <f t="shared" si="222"/>
        <v>2.1840739561425671E-4</v>
      </c>
      <c r="BG810" s="1">
        <f t="shared" si="223"/>
        <v>1</v>
      </c>
      <c r="BH810" s="1">
        <f t="shared" si="224"/>
        <v>21</v>
      </c>
      <c r="BI810" s="18">
        <f t="shared" si="225"/>
        <v>1.808050881776617E-10</v>
      </c>
      <c r="BJ810" s="3">
        <f t="shared" si="226"/>
        <v>0</v>
      </c>
      <c r="BK810" s="18">
        <f t="shared" si="227"/>
        <v>0</v>
      </c>
    </row>
    <row r="811" spans="3:63" x14ac:dyDescent="0.25">
      <c r="C811" s="3"/>
      <c r="D811" s="3"/>
      <c r="E811" s="3"/>
      <c r="F811" s="3"/>
      <c r="G811" s="51" t="s">
        <v>775</v>
      </c>
      <c r="H811" s="8" t="str">
        <f t="shared" si="217"/>
        <v>0%West Europe</v>
      </c>
      <c r="I811" s="11" cm="1">
        <f t="array" ref="I811">IF(
   AZ811 = "OUT", 0,IF(
   BD811 &gt;= LARGE(IF(ISNUMBER(BD:BD), BD:BD), 3),
   BE811 - 0.001,
   IF(BE811 &gt;=VLOOKUP(P811,mapping!$A:$B,2,FALSE), BE811,VLOOKUP(P811,mapping!$A$2:$B$8,2,FALSE))
))</f>
        <v>0</v>
      </c>
      <c r="J811" s="11" cm="1">
        <f t="array" ref="J811">IF(
    AZ811="OUT",0,IF(IF(
                      BD811&gt;=LARGE(IF(ISNUMBER(BD:BD),BD:BD),3),
                      BE811+0.001,
                      VLOOKUP(H811,mapping!$D:$E,2,FALSE)
                      )&gt;I811,
                   IF(
                      BD811&gt;=LARGE(IF(ISNUMBER(BD:BD),BD:BD),3),
                      BE811+0.001,
                      VLOOKUP(H811,mapping!$D:$E,2,FALSE)
                      ),
                   I811+0.002))</f>
        <v>0</v>
      </c>
      <c r="K811" s="8">
        <f t="shared" si="218"/>
        <v>2.1727362329285459E-4</v>
      </c>
      <c r="L811" s="1" t="str">
        <f>Pos!B708</f>
        <v>NL0010773842</v>
      </c>
      <c r="M811" s="1" t="str">
        <f>_xlfn.XLOOKUP($L811,Pos!B:B,Pos!D:D,, 0)</f>
        <v>NN Group N.V.</v>
      </c>
      <c r="N811" s="1" t="str">
        <f>_xlfn.XLOOKUP($L811,Pos!B:B,Pos!E:E,, 0)</f>
        <v>Insurance</v>
      </c>
      <c r="O811" s="1" t="str">
        <f t="shared" si="219"/>
        <v>Insurance_West Europe</v>
      </c>
      <c r="P811" s="1" t="str">
        <f>_xlfn.XLOOKUP($L811,Pos!B:B,Pos!F:F,, 0)</f>
        <v>West Europe</v>
      </c>
      <c r="Q811" s="1">
        <v>0</v>
      </c>
      <c r="R811" s="9">
        <f>_xlfn.XLOOKUP($L811,Pos!$B:$B,Pos!N:N,0, 0)</f>
        <v>6.85</v>
      </c>
      <c r="S811" s="9">
        <f>_xlfn.XLOOKUP($L811,Pos!$B:$B,Pos!O:O,0, 0)</f>
        <v>6.6124999999999998</v>
      </c>
      <c r="T811" s="9">
        <f>_xlfn.XLOOKUP($L811,Pos!$B:$B,Pos!P:P,0, 0)</f>
        <v>4.1333330000000004</v>
      </c>
      <c r="U811" s="9">
        <f>_xlfn.XLOOKUP($L811,Pos!$B:$B,Pos!Q:Q,0, 0)</f>
        <v>2.8</v>
      </c>
      <c r="V811" s="9">
        <f>_xlfn.XLOOKUP($L811,Pos!$B:$B,Pos!R:R,0, 0)</f>
        <v>7.9333330000000002</v>
      </c>
      <c r="W811" s="9">
        <f>_xlfn.XLOOKUP($L811,Pos!$B:$B,Pos!S:S,0, 0)</f>
        <v>4.18</v>
      </c>
      <c r="X811" s="9" t="str">
        <f>_xlfn.XLOOKUP($L811,Pos!$B:$B,Pos!J:J,0, 0)</f>
        <v>Outperform</v>
      </c>
      <c r="Y811" s="1">
        <v>0</v>
      </c>
      <c r="Z811" s="1">
        <v>0</v>
      </c>
      <c r="AA811" s="1">
        <f t="shared" si="220"/>
        <v>0</v>
      </c>
      <c r="AB811" s="9">
        <f>_xlfn.XLOOKUP(L811,Pos!B:B,Pos!K:K,-1,0)</f>
        <v>6.4</v>
      </c>
      <c r="AC811" s="1" t="e">
        <f>_xlfn.XLOOKUP($L811,Pos!$A:$A,Pos!S:S,_xlfn.XLOOKUP($L811,#REF!,#REF!, ""), 0)</f>
        <v>#REF!</v>
      </c>
      <c r="AD811" s="1" t="e">
        <f>_xlfn.XLOOKUP($L811,Pos!$A:$A,Pos!T:T,_xlfn.XLOOKUP($L811,#REF!,#REF!, ""), 0)</f>
        <v>#REF!</v>
      </c>
      <c r="AE811" s="1" t="e">
        <f>_xlfn.XLOOKUP($L811,Pos!$A:$A,Pos!U:U,_xlfn.XLOOKUP($L811,#REF!,#REF!, ""), 0)</f>
        <v>#REF!</v>
      </c>
      <c r="AF811" s="1" t="e">
        <f>_xlfn.XLOOKUP($L811,Pos!$A:$A,Pos!V:V,_xlfn.XLOOKUP($L811,#REF!,#REF!, ""), 0)</f>
        <v>#REF!</v>
      </c>
      <c r="AG811" s="1" t="e">
        <f>_xlfn.XLOOKUP($L811,Pos!$A:$A,Pos!W:W,_xlfn.XLOOKUP($L811,#REF!,#REF!, ""), 0)</f>
        <v>#REF!</v>
      </c>
      <c r="AH811" s="1" t="e">
        <f>_xlfn.XLOOKUP($L811,Pos!$A:$A,Pos!X:X,_xlfn.XLOOKUP($L811,#REF!,#REF!, ""), 0)</f>
        <v>#REF!</v>
      </c>
      <c r="AI811" s="1" t="e">
        <f>_xlfn.XLOOKUP($L811,Pos!$A:$A,Pos!Y:Y,_xlfn.XLOOKUP($L811,#REF!,#REF!, ""), 0)</f>
        <v>#REF!</v>
      </c>
      <c r="AJ811" s="1" t="e">
        <f>_xlfn.XLOOKUP($L811,Pos!$A:$A,Pos!Z:Z,_xlfn.XLOOKUP($L811,#REF!,#REF!, ""), 0)</f>
        <v>#REF!</v>
      </c>
      <c r="AK811" s="1" t="e">
        <f>_xlfn.XLOOKUP($L811,Pos!$A:$A,Pos!AA:AA,_xlfn.XLOOKUP($L811,#REF!,#REF!, ""), 0)</f>
        <v>#REF!</v>
      </c>
      <c r="AL811" s="1" t="e">
        <f>_xlfn.XLOOKUP($L811,Pos!$A:$A,Pos!AB:AB,_xlfn.XLOOKUP($L811,#REF!,#REF!, ""), 0)</f>
        <v>#REF!</v>
      </c>
      <c r="AM811" s="1" t="e">
        <f>_xlfn.XLOOKUP($L811,Pos!$A:$A,Pos!AC:AC,_xlfn.XLOOKUP($L811,#REF!,#REF!, ""), 0)</f>
        <v>#REF!</v>
      </c>
      <c r="AN811" s="1" t="e">
        <f>_xlfn.XLOOKUP($L811,Pos!$A:$A,Pos!AD:AD,_xlfn.XLOOKUP($L811,#REF!,#REF!, ""), 0)</f>
        <v>#REF!</v>
      </c>
      <c r="AO811" s="1" t="e">
        <f>_xlfn.XLOOKUP($L811,Pos!$A:$A,Pos!AE:AE,_xlfn.XLOOKUP($L811,#REF!,#REF!, ""), 0)</f>
        <v>#REF!</v>
      </c>
      <c r="AP811" s="1" t="e">
        <f>_xlfn.XLOOKUP($L811,Pos!$A:$A,Pos!AF:AF,_xlfn.XLOOKUP($L811,#REF!,#REF!, ""), 0)</f>
        <v>#REF!</v>
      </c>
      <c r="AQ811" s="1" t="e">
        <f>_xlfn.XLOOKUP($L811,Pos!$A:$A,Pos!AG:AG,_xlfn.XLOOKUP($L811,#REF!,#REF!, ""), 0)</f>
        <v>#REF!</v>
      </c>
      <c r="AR811" s="1" t="e">
        <f>_xlfn.XLOOKUP($L811,Pos!$A:$A,Pos!AH:AH,_xlfn.XLOOKUP($L811,#REF!,#REF!, ""), 0)</f>
        <v>#REF!</v>
      </c>
      <c r="AS811" s="1" t="e">
        <f>_xlfn.XLOOKUP($L811,Pos!$A:$A,Pos!AI:AI,_xlfn.XLOOKUP($L811,#REF!,#REF!, ""), 0)</f>
        <v>#REF!</v>
      </c>
      <c r="AT811" s="1" t="e">
        <f>_xlfn.XLOOKUP($L811,Pos!$A:$A,Pos!AJ:AJ,_xlfn.XLOOKUP($L811,#REF!,#REF!, ""), 0)</f>
        <v>#REF!</v>
      </c>
      <c r="AU811" s="1" t="e">
        <f>_xlfn.XLOOKUP($L811,Pos!$A:$A,Pos!AK:AK,_xlfn.XLOOKUP($L811,#REF!,#REF!, ""), 0)</f>
        <v>#REF!</v>
      </c>
      <c r="AV811" s="1" t="e">
        <f>_xlfn.XLOOKUP($L811,Pos!$A:$A,Pos!AL:AL,_xlfn.XLOOKUP($L811,#REF!,#REF!, ""), 0)</f>
        <v>#REF!</v>
      </c>
      <c r="AW811" s="1" t="e">
        <f>_xlfn.XLOOKUP($L811,Pos!$A:$A,Pos!AM:AM,_xlfn.XLOOKUP($L811,#REF!,#REF!, ""), 0)</f>
        <v>#REF!</v>
      </c>
      <c r="AX811" s="1" t="e">
        <f>_xlfn.XLOOKUP($L811,Pos!$A:$A,Pos!AN:AN,_xlfn.XLOOKUP($L811,#REF!,#REF!, ""), 0)</f>
        <v>#REF!</v>
      </c>
      <c r="AY811" s="1" t="e">
        <f>_xlfn.XLOOKUP($L811,Pos!$A:$A,Pos!AO:AO,_xlfn.XLOOKUP($L811,#REF!,#REF!, ""), 0)</f>
        <v>#REF!</v>
      </c>
      <c r="AZ811" s="7" t="str">
        <f t="shared" si="221"/>
        <v>OUT</v>
      </c>
      <c r="BA811" s="1">
        <f>IF(OR(_xlfn.XLOOKUP(L811,Pos!B:B,Pos!L:L,FALSE)="ESG Reason",_xlfn.XLOOKUP(L811,Pos!B:B,Pos!L:L,FALSE)="Blacklisted"),1,0)</f>
        <v>0</v>
      </c>
      <c r="BC811" s="11">
        <v>9.0026660941765958E-11</v>
      </c>
      <c r="BD811" s="11">
        <f>_xlfn.XLOOKUP($L811,Pos!$B:$B,Pos!H:H,0, 0)</f>
        <v>0</v>
      </c>
      <c r="BE811" s="11">
        <f>_xlfn.XLOOKUP($L811,Pos!$B:$B,Pos!I:I,0, 0)</f>
        <v>2.1727362329285459E-4</v>
      </c>
      <c r="BF811" s="18">
        <f t="shared" si="222"/>
        <v>2.1727362329285459E-4</v>
      </c>
      <c r="BG811" s="1">
        <f t="shared" si="223"/>
        <v>2</v>
      </c>
      <c r="BH811" s="1">
        <f t="shared" si="224"/>
        <v>11</v>
      </c>
      <c r="BI811" s="18">
        <f t="shared" si="225"/>
        <v>9.0026660941765958E-11</v>
      </c>
      <c r="BJ811" s="3">
        <f t="shared" si="226"/>
        <v>0</v>
      </c>
      <c r="BK811" s="18">
        <f t="shared" si="227"/>
        <v>0</v>
      </c>
    </row>
    <row r="812" spans="3:63" x14ac:dyDescent="0.25">
      <c r="C812" s="3"/>
      <c r="D812" s="3"/>
      <c r="E812" s="3"/>
      <c r="F812" s="3"/>
      <c r="G812" s="51" t="s">
        <v>776</v>
      </c>
      <c r="H812" s="8" t="str">
        <f t="shared" si="217"/>
        <v>0%North America</v>
      </c>
      <c r="I812" s="11" cm="1">
        <f t="array" ref="I812">IF(
   AZ812 = "OUT", 0,IF(
   BD812 &gt;= LARGE(IF(ISNUMBER(BD:BD), BD:BD), 3),
   BE812 - 0.001,
   IF(BE812 &gt;=VLOOKUP(P812,mapping!$A:$B,2,FALSE), BE812,VLOOKUP(P812,mapping!$A$2:$B$8,2,FALSE))
))</f>
        <v>0</v>
      </c>
      <c r="J812" s="11" cm="1">
        <f t="array" ref="J812">IF(
    AZ812="OUT",0,IF(IF(
                      BD812&gt;=LARGE(IF(ISNUMBER(BD:BD),BD:BD),3),
                      BE812+0.001,
                      VLOOKUP(H812,mapping!$D:$E,2,FALSE)
                      )&gt;I812,
                   IF(
                      BD812&gt;=LARGE(IF(ISNUMBER(BD:BD),BD:BD),3),
                      BE812+0.001,
                      VLOOKUP(H812,mapping!$D:$E,2,FALSE)
                      ),
                   I812+0.002))</f>
        <v>0</v>
      </c>
      <c r="K812" s="8">
        <f t="shared" si="218"/>
        <v>2.171885103565885E-4</v>
      </c>
      <c r="L812" s="1" t="str">
        <f>Pos!B1017</f>
        <v>US3724601055</v>
      </c>
      <c r="M812" s="1" t="str">
        <f>_xlfn.XLOOKUP($L812,Pos!B:B,Pos!D:D,, 0)</f>
        <v>Genuine Parts Company</v>
      </c>
      <c r="N812" s="1" t="str">
        <f>_xlfn.XLOOKUP($L812,Pos!B:B,Pos!E:E,, 0)</f>
        <v>Auto &amp; Parts</v>
      </c>
      <c r="O812" s="1" t="str">
        <f t="shared" si="219"/>
        <v>Auto &amp; Parts_North America</v>
      </c>
      <c r="P812" s="1" t="str">
        <f>_xlfn.XLOOKUP($L812,Pos!B:B,Pos!F:F,, 0)</f>
        <v>North America</v>
      </c>
      <c r="Q812" s="1">
        <v>0</v>
      </c>
      <c r="R812" s="9">
        <f>_xlfn.XLOOKUP($L812,Pos!$B:$B,Pos!N:N,0, 0)</f>
        <v>7.81</v>
      </c>
      <c r="S812" s="9">
        <f>_xlfn.XLOOKUP($L812,Pos!$B:$B,Pos!O:O,0, 0)</f>
        <v>6.1829999999999998</v>
      </c>
      <c r="T812" s="9">
        <f>_xlfn.XLOOKUP($L812,Pos!$B:$B,Pos!P:P,0, 0)</f>
        <v>3.9750000000000001</v>
      </c>
      <c r="U812" s="9">
        <f>_xlfn.XLOOKUP($L812,Pos!$B:$B,Pos!Q:Q,0, 0)</f>
        <v>2.2999999999999998</v>
      </c>
      <c r="V812" s="9">
        <f>_xlfn.XLOOKUP($L812,Pos!$B:$B,Pos!R:R,0, 0)</f>
        <v>8.4</v>
      </c>
      <c r="W812" s="9">
        <f>_xlfn.XLOOKUP($L812,Pos!$B:$B,Pos!S:S,0, 0)</f>
        <v>3.3233329999999999</v>
      </c>
      <c r="X812" s="9" t="str">
        <f>_xlfn.XLOOKUP($L812,Pos!$B:$B,Pos!J:J,0, 0)</f>
        <v>Outperform</v>
      </c>
      <c r="Y812" s="1">
        <v>0</v>
      </c>
      <c r="Z812" s="1">
        <v>0</v>
      </c>
      <c r="AA812" s="1">
        <f t="shared" si="220"/>
        <v>0</v>
      </c>
      <c r="AB812" s="9">
        <f>_xlfn.XLOOKUP(L812,Pos!B:B,Pos!K:K,-1,0)</f>
        <v>6.6666666666666661</v>
      </c>
      <c r="AC812" s="1" t="e">
        <f>_xlfn.XLOOKUP($L812,Pos!$A:$A,Pos!S:S,_xlfn.XLOOKUP($L812,#REF!,#REF!, ""), 0)</f>
        <v>#REF!</v>
      </c>
      <c r="AD812" s="1" t="e">
        <f>_xlfn.XLOOKUP($L812,Pos!$A:$A,Pos!T:T,_xlfn.XLOOKUP($L812,#REF!,#REF!, ""), 0)</f>
        <v>#REF!</v>
      </c>
      <c r="AE812" s="1" t="e">
        <f>_xlfn.XLOOKUP($L812,Pos!$A:$A,Pos!U:U,_xlfn.XLOOKUP($L812,#REF!,#REF!, ""), 0)</f>
        <v>#REF!</v>
      </c>
      <c r="AF812" s="1" t="e">
        <f>_xlfn.XLOOKUP($L812,Pos!$A:$A,Pos!V:V,_xlfn.XLOOKUP($L812,#REF!,#REF!, ""), 0)</f>
        <v>#REF!</v>
      </c>
      <c r="AG812" s="1" t="e">
        <f>_xlfn.XLOOKUP($L812,Pos!$A:$A,Pos!W:W,_xlfn.XLOOKUP($L812,#REF!,#REF!, ""), 0)</f>
        <v>#REF!</v>
      </c>
      <c r="AH812" s="1" t="e">
        <f>_xlfn.XLOOKUP($L812,Pos!$A:$A,Pos!X:X,_xlfn.XLOOKUP($L812,#REF!,#REF!, ""), 0)</f>
        <v>#REF!</v>
      </c>
      <c r="AI812" s="1" t="e">
        <f>_xlfn.XLOOKUP($L812,Pos!$A:$A,Pos!Y:Y,_xlfn.XLOOKUP($L812,#REF!,#REF!, ""), 0)</f>
        <v>#REF!</v>
      </c>
      <c r="AJ812" s="1" t="e">
        <f>_xlfn.XLOOKUP($L812,Pos!$A:$A,Pos!Z:Z,_xlfn.XLOOKUP($L812,#REF!,#REF!, ""), 0)</f>
        <v>#REF!</v>
      </c>
      <c r="AK812" s="1" t="e">
        <f>_xlfn.XLOOKUP($L812,Pos!$A:$A,Pos!AA:AA,_xlfn.XLOOKUP($L812,#REF!,#REF!, ""), 0)</f>
        <v>#REF!</v>
      </c>
      <c r="AL812" s="1" t="e">
        <f>_xlfn.XLOOKUP($L812,Pos!$A:$A,Pos!AB:AB,_xlfn.XLOOKUP($L812,#REF!,#REF!, ""), 0)</f>
        <v>#REF!</v>
      </c>
      <c r="AM812" s="1" t="e">
        <f>_xlfn.XLOOKUP($L812,Pos!$A:$A,Pos!AC:AC,_xlfn.XLOOKUP($L812,#REF!,#REF!, ""), 0)</f>
        <v>#REF!</v>
      </c>
      <c r="AN812" s="1" t="e">
        <f>_xlfn.XLOOKUP($L812,Pos!$A:$A,Pos!AD:AD,_xlfn.XLOOKUP($L812,#REF!,#REF!, ""), 0)</f>
        <v>#REF!</v>
      </c>
      <c r="AO812" s="1" t="e">
        <f>_xlfn.XLOOKUP($L812,Pos!$A:$A,Pos!AE:AE,_xlfn.XLOOKUP($L812,#REF!,#REF!, ""), 0)</f>
        <v>#REF!</v>
      </c>
      <c r="AP812" s="1" t="e">
        <f>_xlfn.XLOOKUP($L812,Pos!$A:$A,Pos!AF:AF,_xlfn.XLOOKUP($L812,#REF!,#REF!, ""), 0)</f>
        <v>#REF!</v>
      </c>
      <c r="AQ812" s="1" t="e">
        <f>_xlfn.XLOOKUP($L812,Pos!$A:$A,Pos!AG:AG,_xlfn.XLOOKUP($L812,#REF!,#REF!, ""), 0)</f>
        <v>#REF!</v>
      </c>
      <c r="AR812" s="1" t="e">
        <f>_xlfn.XLOOKUP($L812,Pos!$A:$A,Pos!AH:AH,_xlfn.XLOOKUP($L812,#REF!,#REF!, ""), 0)</f>
        <v>#REF!</v>
      </c>
      <c r="AS812" s="1" t="e">
        <f>_xlfn.XLOOKUP($L812,Pos!$A:$A,Pos!AI:AI,_xlfn.XLOOKUP($L812,#REF!,#REF!, ""), 0)</f>
        <v>#REF!</v>
      </c>
      <c r="AT812" s="1" t="e">
        <f>_xlfn.XLOOKUP($L812,Pos!$A:$A,Pos!AJ:AJ,_xlfn.XLOOKUP($L812,#REF!,#REF!, ""), 0)</f>
        <v>#REF!</v>
      </c>
      <c r="AU812" s="1" t="e">
        <f>_xlfn.XLOOKUP($L812,Pos!$A:$A,Pos!AK:AK,_xlfn.XLOOKUP($L812,#REF!,#REF!, ""), 0)</f>
        <v>#REF!</v>
      </c>
      <c r="AV812" s="1" t="e">
        <f>_xlfn.XLOOKUP($L812,Pos!$A:$A,Pos!AL:AL,_xlfn.XLOOKUP($L812,#REF!,#REF!, ""), 0)</f>
        <v>#REF!</v>
      </c>
      <c r="AW812" s="1" t="e">
        <f>_xlfn.XLOOKUP($L812,Pos!$A:$A,Pos!AM:AM,_xlfn.XLOOKUP($L812,#REF!,#REF!, ""), 0)</f>
        <v>#REF!</v>
      </c>
      <c r="AX812" s="1" t="e">
        <f>_xlfn.XLOOKUP($L812,Pos!$A:$A,Pos!AN:AN,_xlfn.XLOOKUP($L812,#REF!,#REF!, ""), 0)</f>
        <v>#REF!</v>
      </c>
      <c r="AY812" s="1" t="e">
        <f>_xlfn.XLOOKUP($L812,Pos!$A:$A,Pos!AO:AO,_xlfn.XLOOKUP($L812,#REF!,#REF!, ""), 0)</f>
        <v>#REF!</v>
      </c>
      <c r="AZ812" s="7" t="str">
        <f t="shared" si="221"/>
        <v>OUT</v>
      </c>
      <c r="BA812" s="1">
        <f>IF(OR(_xlfn.XLOOKUP(L812,Pos!B:B,Pos!L:L,FALSE)="ESG Reason",_xlfn.XLOOKUP(L812,Pos!B:B,Pos!L:L,FALSE)="Blacklisted"),1,0)</f>
        <v>1</v>
      </c>
      <c r="BC812" s="11">
        <v>1.756945191711432E-10</v>
      </c>
      <c r="BD812" s="11">
        <f>_xlfn.XLOOKUP($L812,Pos!$B:$B,Pos!H:H,0, 0)</f>
        <v>0</v>
      </c>
      <c r="BE812" s="11">
        <f>_xlfn.XLOOKUP($L812,Pos!$B:$B,Pos!I:I,0, 0)</f>
        <v>2.171885103565885E-4</v>
      </c>
      <c r="BF812" s="18">
        <f t="shared" si="222"/>
        <v>2.171885103565885E-4</v>
      </c>
      <c r="BG812" s="1">
        <f t="shared" si="223"/>
        <v>1</v>
      </c>
      <c r="BH812" s="1">
        <f t="shared" si="224"/>
        <v>20</v>
      </c>
      <c r="BI812" s="18">
        <f t="shared" si="225"/>
        <v>1.756945191711432E-10</v>
      </c>
      <c r="BJ812" s="3">
        <f t="shared" si="226"/>
        <v>0</v>
      </c>
      <c r="BK812" s="18">
        <f t="shared" si="227"/>
        <v>0</v>
      </c>
    </row>
    <row r="813" spans="3:63" x14ac:dyDescent="0.25">
      <c r="C813" s="3"/>
      <c r="D813" s="3"/>
      <c r="E813" s="3"/>
      <c r="F813" s="3"/>
      <c r="G813" s="51" t="s">
        <v>781</v>
      </c>
      <c r="H813" s="8" t="str">
        <f t="shared" si="217"/>
        <v>0%North America</v>
      </c>
      <c r="I813" s="11" cm="1">
        <f t="array" ref="I813">IF(
   AZ813 = "OUT", 0,IF(
   BD813 &gt;= LARGE(IF(ISNUMBER(BD:BD), BD:BD), 3),
   BE813 - 0.001,
   IF(BE813 &gt;=VLOOKUP(P813,mapping!$A:$B,2,FALSE), BE813,VLOOKUP(P813,mapping!$A$2:$B$8,2,FALSE))
))</f>
        <v>0</v>
      </c>
      <c r="J813" s="11" cm="1">
        <f t="array" ref="J813">IF(
    AZ813="OUT",0,IF(IF(
                      BD813&gt;=LARGE(IF(ISNUMBER(BD:BD),BD:BD),3),
                      BE813+0.001,
                      VLOOKUP(H813,mapping!$D:$E,2,FALSE)
                      )&gt;I813,
                   IF(
                      BD813&gt;=LARGE(IF(ISNUMBER(BD:BD),BD:BD),3),
                      BE813+0.001,
                      VLOOKUP(H813,mapping!$D:$E,2,FALSE)
                      ),
                   I813+0.002))</f>
        <v>0</v>
      </c>
      <c r="K813" s="8">
        <f t="shared" si="218"/>
        <v>2.1604053587660849E-4</v>
      </c>
      <c r="L813" s="1" t="str">
        <f>Pos!B1220</f>
        <v>US8330341012</v>
      </c>
      <c r="M813" s="1" t="str">
        <f>_xlfn.XLOOKUP($L813,Pos!B:B,Pos!D:D,, 0)</f>
        <v>Snap-on Incorporated</v>
      </c>
      <c r="N813" s="1" t="str">
        <f>_xlfn.XLOOKUP($L813,Pos!B:B,Pos!E:E,, 0)</f>
        <v>Industrial Goods &amp; Services</v>
      </c>
      <c r="O813" s="1" t="str">
        <f t="shared" si="219"/>
        <v>Industrial Goods &amp; Services_North America</v>
      </c>
      <c r="P813" s="1" t="str">
        <f>_xlfn.XLOOKUP($L813,Pos!B:B,Pos!F:F,, 0)</f>
        <v>North America</v>
      </c>
      <c r="Q813" s="1">
        <v>0</v>
      </c>
      <c r="R813" s="9">
        <f>_xlfn.XLOOKUP($L813,Pos!$B:$B,Pos!N:N,0, 0)</f>
        <v>8.35</v>
      </c>
      <c r="S813" s="9">
        <f>_xlfn.XLOOKUP($L813,Pos!$B:$B,Pos!O:O,0, 0)</f>
        <v>7.0022500000000001</v>
      </c>
      <c r="T813" s="9">
        <f>_xlfn.XLOOKUP($L813,Pos!$B:$B,Pos!P:P,0, 0)</f>
        <v>6.5250000000000004</v>
      </c>
      <c r="U813" s="9">
        <f>_xlfn.XLOOKUP($L813,Pos!$B:$B,Pos!Q:Q,0, 0)</f>
        <v>5.3</v>
      </c>
      <c r="V813" s="9">
        <f>_xlfn.XLOOKUP($L813,Pos!$B:$B,Pos!R:R,0, 0)</f>
        <v>7.4666670000000002</v>
      </c>
      <c r="W813" s="9">
        <f>_xlfn.XLOOKUP($L813,Pos!$B:$B,Pos!S:S,0, 0)</f>
        <v>3.38</v>
      </c>
      <c r="X813" s="9" t="str">
        <f>_xlfn.XLOOKUP($L813,Pos!$B:$B,Pos!J:J,0, 0)</f>
        <v>Outperform</v>
      </c>
      <c r="Y813" s="1">
        <v>0</v>
      </c>
      <c r="Z813" s="1">
        <v>0</v>
      </c>
      <c r="AA813" s="1">
        <f t="shared" si="220"/>
        <v>0</v>
      </c>
      <c r="AB813" s="9">
        <f>_xlfn.XLOOKUP(L813,Pos!B:B,Pos!K:K,-1,0)</f>
        <v>6.9791666666666661</v>
      </c>
      <c r="AC813" s="1" t="e">
        <f>_xlfn.XLOOKUP($L813,Pos!$A:$A,Pos!S:S,_xlfn.XLOOKUP($L813,#REF!,#REF!, ""), 0)</f>
        <v>#REF!</v>
      </c>
      <c r="AD813" s="1" t="e">
        <f>_xlfn.XLOOKUP($L813,Pos!$A:$A,Pos!T:T,_xlfn.XLOOKUP($L813,#REF!,#REF!, ""), 0)</f>
        <v>#REF!</v>
      </c>
      <c r="AE813" s="1" t="e">
        <f>_xlfn.XLOOKUP($L813,Pos!$A:$A,Pos!U:U,_xlfn.XLOOKUP($L813,#REF!,#REF!, ""), 0)</f>
        <v>#REF!</v>
      </c>
      <c r="AF813" s="1" t="e">
        <f>_xlfn.XLOOKUP($L813,Pos!$A:$A,Pos!V:V,_xlfn.XLOOKUP($L813,#REF!,#REF!, ""), 0)</f>
        <v>#REF!</v>
      </c>
      <c r="AG813" s="1" t="e">
        <f>_xlfn.XLOOKUP($L813,Pos!$A:$A,Pos!W:W,_xlfn.XLOOKUP($L813,#REF!,#REF!, ""), 0)</f>
        <v>#REF!</v>
      </c>
      <c r="AH813" s="1" t="e">
        <f>_xlfn.XLOOKUP($L813,Pos!$A:$A,Pos!X:X,_xlfn.XLOOKUP($L813,#REF!,#REF!, ""), 0)</f>
        <v>#REF!</v>
      </c>
      <c r="AI813" s="1" t="e">
        <f>_xlfn.XLOOKUP($L813,Pos!$A:$A,Pos!Y:Y,_xlfn.XLOOKUP($L813,#REF!,#REF!, ""), 0)</f>
        <v>#REF!</v>
      </c>
      <c r="AJ813" s="1" t="e">
        <f>_xlfn.XLOOKUP($L813,Pos!$A:$A,Pos!Z:Z,_xlfn.XLOOKUP($L813,#REF!,#REF!, ""), 0)</f>
        <v>#REF!</v>
      </c>
      <c r="AK813" s="1" t="e">
        <f>_xlfn.XLOOKUP($L813,Pos!$A:$A,Pos!AA:AA,_xlfn.XLOOKUP($L813,#REF!,#REF!, ""), 0)</f>
        <v>#REF!</v>
      </c>
      <c r="AL813" s="1" t="e">
        <f>_xlfn.XLOOKUP($L813,Pos!$A:$A,Pos!AB:AB,_xlfn.XLOOKUP($L813,#REF!,#REF!, ""), 0)</f>
        <v>#REF!</v>
      </c>
      <c r="AM813" s="1" t="e">
        <f>_xlfn.XLOOKUP($L813,Pos!$A:$A,Pos!AC:AC,_xlfn.XLOOKUP($L813,#REF!,#REF!, ""), 0)</f>
        <v>#REF!</v>
      </c>
      <c r="AN813" s="1" t="e">
        <f>_xlfn.XLOOKUP($L813,Pos!$A:$A,Pos!AD:AD,_xlfn.XLOOKUP($L813,#REF!,#REF!, ""), 0)</f>
        <v>#REF!</v>
      </c>
      <c r="AO813" s="1" t="e">
        <f>_xlfn.XLOOKUP($L813,Pos!$A:$A,Pos!AE:AE,_xlfn.XLOOKUP($L813,#REF!,#REF!, ""), 0)</f>
        <v>#REF!</v>
      </c>
      <c r="AP813" s="1" t="e">
        <f>_xlfn.XLOOKUP($L813,Pos!$A:$A,Pos!AF:AF,_xlfn.XLOOKUP($L813,#REF!,#REF!, ""), 0)</f>
        <v>#REF!</v>
      </c>
      <c r="AQ813" s="1" t="e">
        <f>_xlfn.XLOOKUP($L813,Pos!$A:$A,Pos!AG:AG,_xlfn.XLOOKUP($L813,#REF!,#REF!, ""), 0)</f>
        <v>#REF!</v>
      </c>
      <c r="AR813" s="1" t="e">
        <f>_xlfn.XLOOKUP($L813,Pos!$A:$A,Pos!AH:AH,_xlfn.XLOOKUP($L813,#REF!,#REF!, ""), 0)</f>
        <v>#REF!</v>
      </c>
      <c r="AS813" s="1" t="e">
        <f>_xlfn.XLOOKUP($L813,Pos!$A:$A,Pos!AI:AI,_xlfn.XLOOKUP($L813,#REF!,#REF!, ""), 0)</f>
        <v>#REF!</v>
      </c>
      <c r="AT813" s="1" t="e">
        <f>_xlfn.XLOOKUP($L813,Pos!$A:$A,Pos!AJ:AJ,_xlfn.XLOOKUP($L813,#REF!,#REF!, ""), 0)</f>
        <v>#REF!</v>
      </c>
      <c r="AU813" s="1" t="e">
        <f>_xlfn.XLOOKUP($L813,Pos!$A:$A,Pos!AK:AK,_xlfn.XLOOKUP($L813,#REF!,#REF!, ""), 0)</f>
        <v>#REF!</v>
      </c>
      <c r="AV813" s="1" t="e">
        <f>_xlfn.XLOOKUP($L813,Pos!$A:$A,Pos!AL:AL,_xlfn.XLOOKUP($L813,#REF!,#REF!, ""), 0)</f>
        <v>#REF!</v>
      </c>
      <c r="AW813" s="1" t="e">
        <f>_xlfn.XLOOKUP($L813,Pos!$A:$A,Pos!AM:AM,_xlfn.XLOOKUP($L813,#REF!,#REF!, ""), 0)</f>
        <v>#REF!</v>
      </c>
      <c r="AX813" s="1" t="e">
        <f>_xlfn.XLOOKUP($L813,Pos!$A:$A,Pos!AN:AN,_xlfn.XLOOKUP($L813,#REF!,#REF!, ""), 0)</f>
        <v>#REF!</v>
      </c>
      <c r="AY813" s="1" t="e">
        <f>_xlfn.XLOOKUP($L813,Pos!$A:$A,Pos!AO:AO,_xlfn.XLOOKUP($L813,#REF!,#REF!, ""), 0)</f>
        <v>#REF!</v>
      </c>
      <c r="AZ813" s="7" t="str">
        <f t="shared" si="221"/>
        <v>OUT</v>
      </c>
      <c r="BA813" s="1">
        <f>IF(OR(_xlfn.XLOOKUP(L813,Pos!B:B,Pos!L:L,FALSE)="ESG Reason",_xlfn.XLOOKUP(L813,Pos!B:B,Pos!L:L,FALSE)="Blacklisted"),1,0)</f>
        <v>0</v>
      </c>
      <c r="BC813" s="11">
        <v>8.6308018493313809E-11</v>
      </c>
      <c r="BD813" s="11">
        <f>_xlfn.XLOOKUP($L813,Pos!$B:$B,Pos!H:H,0, 0)</f>
        <v>0</v>
      </c>
      <c r="BE813" s="11">
        <f>_xlfn.XLOOKUP($L813,Pos!$B:$B,Pos!I:I,0, 0)</f>
        <v>2.1604053587660849E-4</v>
      </c>
      <c r="BF813" s="18">
        <f t="shared" si="222"/>
        <v>2.1604053587660849E-4</v>
      </c>
      <c r="BG813" s="1">
        <f t="shared" si="223"/>
        <v>1</v>
      </c>
      <c r="BH813" s="1">
        <f t="shared" si="224"/>
        <v>29</v>
      </c>
      <c r="BI813" s="18">
        <f t="shared" si="225"/>
        <v>8.6308018493313809E-11</v>
      </c>
      <c r="BJ813" s="3">
        <f t="shared" si="226"/>
        <v>0</v>
      </c>
      <c r="BK813" s="18">
        <f t="shared" si="227"/>
        <v>0</v>
      </c>
    </row>
    <row r="814" spans="3:63" x14ac:dyDescent="0.25">
      <c r="C814" s="3"/>
      <c r="D814" s="3"/>
      <c r="E814" s="3"/>
      <c r="F814" s="3"/>
      <c r="G814" s="51" t="s">
        <v>788</v>
      </c>
      <c r="H814" s="8" t="str">
        <f t="shared" si="217"/>
        <v>0%North America</v>
      </c>
      <c r="I814" s="11" cm="1">
        <f t="array" ref="I814">IF(
   AZ814 = "OUT", 0,IF(
   BD814 &gt;= LARGE(IF(ISNUMBER(BD:BD), BD:BD), 3),
   BE814 - 0.001,
   IF(BE814 &gt;=VLOOKUP(P814,mapping!$A:$B,2,FALSE), BE814,VLOOKUP(P814,mapping!$A$2:$B$8,2,FALSE))
))</f>
        <v>0</v>
      </c>
      <c r="J814" s="11" cm="1">
        <f t="array" ref="J814">IF(
    AZ814="OUT",0,IF(IF(
                      BD814&gt;=LARGE(IF(ISNUMBER(BD:BD),BD:BD),3),
                      BE814+0.001,
                      VLOOKUP(H814,mapping!$D:$E,2,FALSE)
                      )&gt;I814,
                   IF(
                      BD814&gt;=LARGE(IF(ISNUMBER(BD:BD),BD:BD),3),
                      BE814+0.001,
                      VLOOKUP(H814,mapping!$D:$E,2,FALSE)
                      ),
                   I814+0.002))</f>
        <v>0</v>
      </c>
      <c r="K814" s="8">
        <f t="shared" si="218"/>
        <v>2.1552255714932009E-4</v>
      </c>
      <c r="L814" s="1" t="str">
        <f>Pos!B1030</f>
        <v>US4228062083</v>
      </c>
      <c r="M814" s="1" t="str">
        <f>_xlfn.XLOOKUP($L814,Pos!B:B,Pos!D:D,, 0)</f>
        <v>HEICO Corporation Class A</v>
      </c>
      <c r="N814" s="1" t="str">
        <f>_xlfn.XLOOKUP($L814,Pos!B:B,Pos!E:E,, 0)</f>
        <v>Industrial Goods &amp; Services</v>
      </c>
      <c r="O814" s="1" t="str">
        <f t="shared" si="219"/>
        <v>Industrial Goods &amp; Services_North America</v>
      </c>
      <c r="P814" s="1" t="str">
        <f>_xlfn.XLOOKUP($L814,Pos!B:B,Pos!F:F,, 0)</f>
        <v>North America</v>
      </c>
      <c r="Q814" s="1">
        <v>0</v>
      </c>
      <c r="R814" s="9">
        <f>_xlfn.XLOOKUP($L814,Pos!$B:$B,Pos!N:N,0, 0)</f>
        <v>2.61</v>
      </c>
      <c r="S814" s="9">
        <f>_xlfn.XLOOKUP($L814,Pos!$B:$B,Pos!O:O,0, 0)</f>
        <v>1.0780000000000001</v>
      </c>
      <c r="T814" s="9">
        <f>_xlfn.XLOOKUP($L814,Pos!$B:$B,Pos!P:P,0, 0)</f>
        <v>0</v>
      </c>
      <c r="U814" s="9">
        <f>_xlfn.XLOOKUP($L814,Pos!$B:$B,Pos!Q:Q,0, 0)</f>
        <v>7.2</v>
      </c>
      <c r="V814" s="9">
        <f>_xlfn.XLOOKUP($L814,Pos!$B:$B,Pos!R:R,0, 0)</f>
        <v>5.7</v>
      </c>
      <c r="W814" s="9">
        <f>_xlfn.XLOOKUP($L814,Pos!$B:$B,Pos!S:S,0, 0)</f>
        <v>7.648333</v>
      </c>
      <c r="X814" s="9" t="str">
        <f>_xlfn.XLOOKUP($L814,Pos!$B:$B,Pos!J:J,0, 0)</f>
        <v>Outperform</v>
      </c>
      <c r="Y814" s="1">
        <v>0</v>
      </c>
      <c r="Z814" s="1">
        <v>0</v>
      </c>
      <c r="AA814" s="1">
        <f t="shared" si="220"/>
        <v>0</v>
      </c>
      <c r="AB814" s="9">
        <f>_xlfn.XLOOKUP(L814,Pos!B:B,Pos!K:K,-1,0)</f>
        <v>0.52083333333333337</v>
      </c>
      <c r="AC814" s="1" t="e">
        <f>_xlfn.XLOOKUP($L814,Pos!$A:$A,Pos!S:S,_xlfn.XLOOKUP($L814,#REF!,#REF!, ""), 0)</f>
        <v>#REF!</v>
      </c>
      <c r="AD814" s="1" t="e">
        <f>_xlfn.XLOOKUP($L814,Pos!$A:$A,Pos!T:T,_xlfn.XLOOKUP($L814,#REF!,#REF!, ""), 0)</f>
        <v>#REF!</v>
      </c>
      <c r="AE814" s="1" t="e">
        <f>_xlfn.XLOOKUP($L814,Pos!$A:$A,Pos!U:U,_xlfn.XLOOKUP($L814,#REF!,#REF!, ""), 0)</f>
        <v>#REF!</v>
      </c>
      <c r="AF814" s="1" t="e">
        <f>_xlfn.XLOOKUP($L814,Pos!$A:$A,Pos!V:V,_xlfn.XLOOKUP($L814,#REF!,#REF!, ""), 0)</f>
        <v>#REF!</v>
      </c>
      <c r="AG814" s="1" t="e">
        <f>_xlfn.XLOOKUP($L814,Pos!$A:$A,Pos!W:W,_xlfn.XLOOKUP($L814,#REF!,#REF!, ""), 0)</f>
        <v>#REF!</v>
      </c>
      <c r="AH814" s="1" t="e">
        <f>_xlfn.XLOOKUP($L814,Pos!$A:$A,Pos!X:X,_xlfn.XLOOKUP($L814,#REF!,#REF!, ""), 0)</f>
        <v>#REF!</v>
      </c>
      <c r="AI814" s="1" t="e">
        <f>_xlfn.XLOOKUP($L814,Pos!$A:$A,Pos!Y:Y,_xlfn.XLOOKUP($L814,#REF!,#REF!, ""), 0)</f>
        <v>#REF!</v>
      </c>
      <c r="AJ814" s="1" t="e">
        <f>_xlfn.XLOOKUP($L814,Pos!$A:$A,Pos!Z:Z,_xlfn.XLOOKUP($L814,#REF!,#REF!, ""), 0)</f>
        <v>#REF!</v>
      </c>
      <c r="AK814" s="1" t="e">
        <f>_xlfn.XLOOKUP($L814,Pos!$A:$A,Pos!AA:AA,_xlfn.XLOOKUP($L814,#REF!,#REF!, ""), 0)</f>
        <v>#REF!</v>
      </c>
      <c r="AL814" s="1" t="e">
        <f>_xlfn.XLOOKUP($L814,Pos!$A:$A,Pos!AB:AB,_xlfn.XLOOKUP($L814,#REF!,#REF!, ""), 0)</f>
        <v>#REF!</v>
      </c>
      <c r="AM814" s="1" t="e">
        <f>_xlfn.XLOOKUP($L814,Pos!$A:$A,Pos!AC:AC,_xlfn.XLOOKUP($L814,#REF!,#REF!, ""), 0)</f>
        <v>#REF!</v>
      </c>
      <c r="AN814" s="1" t="e">
        <f>_xlfn.XLOOKUP($L814,Pos!$A:$A,Pos!AD:AD,_xlfn.XLOOKUP($L814,#REF!,#REF!, ""), 0)</f>
        <v>#REF!</v>
      </c>
      <c r="AO814" s="1" t="e">
        <f>_xlfn.XLOOKUP($L814,Pos!$A:$A,Pos!AE:AE,_xlfn.XLOOKUP($L814,#REF!,#REF!, ""), 0)</f>
        <v>#REF!</v>
      </c>
      <c r="AP814" s="1" t="e">
        <f>_xlfn.XLOOKUP($L814,Pos!$A:$A,Pos!AF:AF,_xlfn.XLOOKUP($L814,#REF!,#REF!, ""), 0)</f>
        <v>#REF!</v>
      </c>
      <c r="AQ814" s="1" t="e">
        <f>_xlfn.XLOOKUP($L814,Pos!$A:$A,Pos!AG:AG,_xlfn.XLOOKUP($L814,#REF!,#REF!, ""), 0)</f>
        <v>#REF!</v>
      </c>
      <c r="AR814" s="1" t="e">
        <f>_xlfn.XLOOKUP($L814,Pos!$A:$A,Pos!AH:AH,_xlfn.XLOOKUP($L814,#REF!,#REF!, ""), 0)</f>
        <v>#REF!</v>
      </c>
      <c r="AS814" s="1" t="e">
        <f>_xlfn.XLOOKUP($L814,Pos!$A:$A,Pos!AI:AI,_xlfn.XLOOKUP($L814,#REF!,#REF!, ""), 0)</f>
        <v>#REF!</v>
      </c>
      <c r="AT814" s="1" t="e">
        <f>_xlfn.XLOOKUP($L814,Pos!$A:$A,Pos!AJ:AJ,_xlfn.XLOOKUP($L814,#REF!,#REF!, ""), 0)</f>
        <v>#REF!</v>
      </c>
      <c r="AU814" s="1" t="e">
        <f>_xlfn.XLOOKUP($L814,Pos!$A:$A,Pos!AK:AK,_xlfn.XLOOKUP($L814,#REF!,#REF!, ""), 0)</f>
        <v>#REF!</v>
      </c>
      <c r="AV814" s="1" t="e">
        <f>_xlfn.XLOOKUP($L814,Pos!$A:$A,Pos!AL:AL,_xlfn.XLOOKUP($L814,#REF!,#REF!, ""), 0)</f>
        <v>#REF!</v>
      </c>
      <c r="AW814" s="1" t="e">
        <f>_xlfn.XLOOKUP($L814,Pos!$A:$A,Pos!AM:AM,_xlfn.XLOOKUP($L814,#REF!,#REF!, ""), 0)</f>
        <v>#REF!</v>
      </c>
      <c r="AX814" s="1" t="e">
        <f>_xlfn.XLOOKUP($L814,Pos!$A:$A,Pos!AN:AN,_xlfn.XLOOKUP($L814,#REF!,#REF!, ""), 0)</f>
        <v>#REF!</v>
      </c>
      <c r="AY814" s="1" t="e">
        <f>_xlfn.XLOOKUP($L814,Pos!$A:$A,Pos!AO:AO,_xlfn.XLOOKUP($L814,#REF!,#REF!, ""), 0)</f>
        <v>#REF!</v>
      </c>
      <c r="AZ814" s="7" t="str">
        <f t="shared" si="221"/>
        <v>OUT</v>
      </c>
      <c r="BA814" s="1">
        <f>IF(OR(_xlfn.XLOOKUP(L814,Pos!B:B,Pos!L:L,FALSE)="ESG Reason",_xlfn.XLOOKUP(L814,Pos!B:B,Pos!L:L,FALSE)="Blacklisted"),1,0)</f>
        <v>1</v>
      </c>
      <c r="BC814" s="11">
        <v>8.6308018493314313E-11</v>
      </c>
      <c r="BD814" s="11">
        <f>_xlfn.XLOOKUP($L814,Pos!$B:$B,Pos!H:H,0, 0)</f>
        <v>0</v>
      </c>
      <c r="BE814" s="11">
        <f>_xlfn.XLOOKUP($L814,Pos!$B:$B,Pos!I:I,0, 0)</f>
        <v>2.1552255714932009E-4</v>
      </c>
      <c r="BF814" s="18">
        <f t="shared" si="222"/>
        <v>2.1552255714932009E-4</v>
      </c>
      <c r="BG814" s="1">
        <f t="shared" si="223"/>
        <v>1</v>
      </c>
      <c r="BH814" s="1">
        <f t="shared" si="224"/>
        <v>29</v>
      </c>
      <c r="BI814" s="18">
        <f t="shared" si="225"/>
        <v>8.6308018493314313E-11</v>
      </c>
      <c r="BJ814" s="3">
        <f t="shared" si="226"/>
        <v>0</v>
      </c>
      <c r="BK814" s="18">
        <f t="shared" si="227"/>
        <v>0</v>
      </c>
    </row>
    <row r="815" spans="3:63" x14ac:dyDescent="0.25">
      <c r="C815" s="3"/>
      <c r="D815" s="3"/>
      <c r="E815" s="3"/>
      <c r="F815" s="3"/>
      <c r="G815" s="51" t="s">
        <v>785</v>
      </c>
      <c r="H815" s="8" t="str">
        <f t="shared" si="217"/>
        <v>0%West Europe</v>
      </c>
      <c r="I815" s="11" cm="1">
        <f t="array" ref="I815">IF(
   AZ815 = "OUT", 0,IF(
   BD815 &gt;= LARGE(IF(ISNUMBER(BD:BD), BD:BD), 3),
   BE815 - 0.001,
   IF(BE815 &gt;=VLOOKUP(P815,mapping!$A:$B,2,FALSE), BE815,VLOOKUP(P815,mapping!$A$2:$B$8,2,FALSE))
))</f>
        <v>0</v>
      </c>
      <c r="J815" s="11" cm="1">
        <f t="array" ref="J815">IF(
    AZ815="OUT",0,IF(IF(
                      BD815&gt;=LARGE(IF(ISNUMBER(BD:BD),BD:BD),3),
                      BE815+0.001,
                      VLOOKUP(H815,mapping!$D:$E,2,FALSE)
                      )&gt;I815,
                   IF(
                      BD815&gt;=LARGE(IF(ISNUMBER(BD:BD),BD:BD),3),
                      BE815+0.001,
                      VLOOKUP(H815,mapping!$D:$E,2,FALSE)
                      ),
                   I815+0.002))</f>
        <v>0</v>
      </c>
      <c r="K815" s="8">
        <f t="shared" si="218"/>
        <v>2.1526251762606281E-4</v>
      </c>
      <c r="L815" s="1" t="str">
        <f>Pos!B693</f>
        <v>NL0000009082</v>
      </c>
      <c r="M815" s="1" t="str">
        <f>_xlfn.XLOOKUP($L815,Pos!B:B,Pos!D:D,, 0)</f>
        <v>Royal KPN NV</v>
      </c>
      <c r="N815" s="1" t="str">
        <f>_xlfn.XLOOKUP($L815,Pos!B:B,Pos!E:E,, 0)</f>
        <v>Telecommunications</v>
      </c>
      <c r="O815" s="1" t="str">
        <f t="shared" si="219"/>
        <v>Telecommunications_West Europe</v>
      </c>
      <c r="P815" s="1" t="str">
        <f>_xlfn.XLOOKUP($L815,Pos!B:B,Pos!F:F,, 0)</f>
        <v>West Europe</v>
      </c>
      <c r="Q815" s="1">
        <v>0</v>
      </c>
      <c r="R815" s="9">
        <f>_xlfn.XLOOKUP($L815,Pos!$B:$B,Pos!N:N,0, 0)</f>
        <v>4.7699999999999996</v>
      </c>
      <c r="S815" s="9">
        <f>_xlfn.XLOOKUP($L815,Pos!$B:$B,Pos!O:O,0, 0)</f>
        <v>3.1164999999999998</v>
      </c>
      <c r="T815" s="9">
        <f>_xlfn.XLOOKUP($L815,Pos!$B:$B,Pos!P:P,0, 0)</f>
        <v>6.875</v>
      </c>
      <c r="U815" s="9">
        <f>_xlfn.XLOOKUP($L815,Pos!$B:$B,Pos!Q:Q,0, 0)</f>
        <v>4.7</v>
      </c>
      <c r="V815" s="9">
        <f>_xlfn.XLOOKUP($L815,Pos!$B:$B,Pos!R:R,0, 0)</f>
        <v>9.4666669999999993</v>
      </c>
      <c r="W815" s="9">
        <f>_xlfn.XLOOKUP($L815,Pos!$B:$B,Pos!S:S,0, 0)</f>
        <v>5.9383340000000002</v>
      </c>
      <c r="X815" s="9" t="str">
        <f>_xlfn.XLOOKUP($L815,Pos!$B:$B,Pos!J:J,0, 0)</f>
        <v>Outperform</v>
      </c>
      <c r="Y815" s="1">
        <v>0</v>
      </c>
      <c r="Z815" s="1">
        <v>0</v>
      </c>
      <c r="AA815" s="1">
        <f t="shared" si="220"/>
        <v>0</v>
      </c>
      <c r="AB815" s="9">
        <f>_xlfn.XLOOKUP(L815,Pos!B:B,Pos!K:K,-1,0)</f>
        <v>4.375</v>
      </c>
      <c r="AC815" s="1" t="e">
        <f>_xlfn.XLOOKUP($L815,Pos!$A:$A,Pos!S:S,_xlfn.XLOOKUP($L815,#REF!,#REF!, ""), 0)</f>
        <v>#REF!</v>
      </c>
      <c r="AD815" s="1" t="e">
        <f>_xlfn.XLOOKUP($L815,Pos!$A:$A,Pos!T:T,_xlfn.XLOOKUP($L815,#REF!,#REF!, ""), 0)</f>
        <v>#REF!</v>
      </c>
      <c r="AE815" s="1" t="e">
        <f>_xlfn.XLOOKUP($L815,Pos!$A:$A,Pos!U:U,_xlfn.XLOOKUP($L815,#REF!,#REF!, ""), 0)</f>
        <v>#REF!</v>
      </c>
      <c r="AF815" s="1" t="e">
        <f>_xlfn.XLOOKUP($L815,Pos!$A:$A,Pos!V:V,_xlfn.XLOOKUP($L815,#REF!,#REF!, ""), 0)</f>
        <v>#REF!</v>
      </c>
      <c r="AG815" s="1" t="e">
        <f>_xlfn.XLOOKUP($L815,Pos!$A:$A,Pos!W:W,_xlfn.XLOOKUP($L815,#REF!,#REF!, ""), 0)</f>
        <v>#REF!</v>
      </c>
      <c r="AH815" s="1" t="e">
        <f>_xlfn.XLOOKUP($L815,Pos!$A:$A,Pos!X:X,_xlfn.XLOOKUP($L815,#REF!,#REF!, ""), 0)</f>
        <v>#REF!</v>
      </c>
      <c r="AI815" s="1" t="e">
        <f>_xlfn.XLOOKUP($L815,Pos!$A:$A,Pos!Y:Y,_xlfn.XLOOKUP($L815,#REF!,#REF!, ""), 0)</f>
        <v>#REF!</v>
      </c>
      <c r="AJ815" s="1" t="e">
        <f>_xlfn.XLOOKUP($L815,Pos!$A:$A,Pos!Z:Z,_xlfn.XLOOKUP($L815,#REF!,#REF!, ""), 0)</f>
        <v>#REF!</v>
      </c>
      <c r="AK815" s="1" t="e">
        <f>_xlfn.XLOOKUP($L815,Pos!$A:$A,Pos!AA:AA,_xlfn.XLOOKUP($L815,#REF!,#REF!, ""), 0)</f>
        <v>#REF!</v>
      </c>
      <c r="AL815" s="1" t="e">
        <f>_xlfn.XLOOKUP($L815,Pos!$A:$A,Pos!AB:AB,_xlfn.XLOOKUP($L815,#REF!,#REF!, ""), 0)</f>
        <v>#REF!</v>
      </c>
      <c r="AM815" s="1" t="e">
        <f>_xlfn.XLOOKUP($L815,Pos!$A:$A,Pos!AC:AC,_xlfn.XLOOKUP($L815,#REF!,#REF!, ""), 0)</f>
        <v>#REF!</v>
      </c>
      <c r="AN815" s="1" t="e">
        <f>_xlfn.XLOOKUP($L815,Pos!$A:$A,Pos!AD:AD,_xlfn.XLOOKUP($L815,#REF!,#REF!, ""), 0)</f>
        <v>#REF!</v>
      </c>
      <c r="AO815" s="1" t="e">
        <f>_xlfn.XLOOKUP($L815,Pos!$A:$A,Pos!AE:AE,_xlfn.XLOOKUP($L815,#REF!,#REF!, ""), 0)</f>
        <v>#REF!</v>
      </c>
      <c r="AP815" s="1" t="e">
        <f>_xlfn.XLOOKUP($L815,Pos!$A:$A,Pos!AF:AF,_xlfn.XLOOKUP($L815,#REF!,#REF!, ""), 0)</f>
        <v>#REF!</v>
      </c>
      <c r="AQ815" s="1" t="e">
        <f>_xlfn.XLOOKUP($L815,Pos!$A:$A,Pos!AG:AG,_xlfn.XLOOKUP($L815,#REF!,#REF!, ""), 0)</f>
        <v>#REF!</v>
      </c>
      <c r="AR815" s="1" t="e">
        <f>_xlfn.XLOOKUP($L815,Pos!$A:$A,Pos!AH:AH,_xlfn.XLOOKUP($L815,#REF!,#REF!, ""), 0)</f>
        <v>#REF!</v>
      </c>
      <c r="AS815" s="1" t="e">
        <f>_xlfn.XLOOKUP($L815,Pos!$A:$A,Pos!AI:AI,_xlfn.XLOOKUP($L815,#REF!,#REF!, ""), 0)</f>
        <v>#REF!</v>
      </c>
      <c r="AT815" s="1" t="e">
        <f>_xlfn.XLOOKUP($L815,Pos!$A:$A,Pos!AJ:AJ,_xlfn.XLOOKUP($L815,#REF!,#REF!, ""), 0)</f>
        <v>#REF!</v>
      </c>
      <c r="AU815" s="1" t="e">
        <f>_xlfn.XLOOKUP($L815,Pos!$A:$A,Pos!AK:AK,_xlfn.XLOOKUP($L815,#REF!,#REF!, ""), 0)</f>
        <v>#REF!</v>
      </c>
      <c r="AV815" s="1" t="e">
        <f>_xlfn.XLOOKUP($L815,Pos!$A:$A,Pos!AL:AL,_xlfn.XLOOKUP($L815,#REF!,#REF!, ""), 0)</f>
        <v>#REF!</v>
      </c>
      <c r="AW815" s="1" t="e">
        <f>_xlfn.XLOOKUP($L815,Pos!$A:$A,Pos!AM:AM,_xlfn.XLOOKUP($L815,#REF!,#REF!, ""), 0)</f>
        <v>#REF!</v>
      </c>
      <c r="AX815" s="1" t="e">
        <f>_xlfn.XLOOKUP($L815,Pos!$A:$A,Pos!AN:AN,_xlfn.XLOOKUP($L815,#REF!,#REF!, ""), 0)</f>
        <v>#REF!</v>
      </c>
      <c r="AY815" s="1" t="e">
        <f>_xlfn.XLOOKUP($L815,Pos!$A:$A,Pos!AO:AO,_xlfn.XLOOKUP($L815,#REF!,#REF!, ""), 0)</f>
        <v>#REF!</v>
      </c>
      <c r="AZ815" s="7" t="str">
        <f t="shared" si="221"/>
        <v>OUT</v>
      </c>
      <c r="BA815" s="1">
        <f>IF(OR(_xlfn.XLOOKUP(L815,Pos!B:B,Pos!L:L,FALSE)="ESG Reason",_xlfn.XLOOKUP(L815,Pos!B:B,Pos!L:L,FALSE)="Blacklisted"),1,0)</f>
        <v>0</v>
      </c>
      <c r="BC815" s="11">
        <v>8.7119644457531943E-11</v>
      </c>
      <c r="BD815" s="11">
        <f>_xlfn.XLOOKUP($L815,Pos!$B:$B,Pos!H:H,0, 0)</f>
        <v>0</v>
      </c>
      <c r="BE815" s="11">
        <f>_xlfn.XLOOKUP($L815,Pos!$B:$B,Pos!I:I,0, 0)</f>
        <v>2.1526251762606281E-4</v>
      </c>
      <c r="BF815" s="18">
        <f t="shared" si="222"/>
        <v>2.1526251762606281E-4</v>
      </c>
      <c r="BG815" s="1">
        <f t="shared" si="223"/>
        <v>2</v>
      </c>
      <c r="BH815" s="1">
        <f t="shared" si="224"/>
        <v>17</v>
      </c>
      <c r="BI815" s="18">
        <f t="shared" si="225"/>
        <v>8.7119644457531943E-11</v>
      </c>
      <c r="BJ815" s="3">
        <f t="shared" si="226"/>
        <v>0</v>
      </c>
      <c r="BK815" s="18">
        <f t="shared" si="227"/>
        <v>0</v>
      </c>
    </row>
    <row r="816" spans="3:63" x14ac:dyDescent="0.25">
      <c r="C816" s="3"/>
      <c r="D816" s="3"/>
      <c r="E816" s="3"/>
      <c r="F816" s="3"/>
      <c r="G816" s="51" t="s">
        <v>795</v>
      </c>
      <c r="H816" s="8" t="str">
        <f t="shared" si="217"/>
        <v>0%North America</v>
      </c>
      <c r="I816" s="11" cm="1">
        <f t="array" ref="I816">IF(
   AZ816 = "OUT", 0,IF(
   BD816 &gt;= LARGE(IF(ISNUMBER(BD:BD), BD:BD), 3),
   BE816 - 0.001,
   IF(BE816 &gt;=VLOOKUP(P816,mapping!$A:$B,2,FALSE), BE816,VLOOKUP(P816,mapping!$A$2:$B$8,2,FALSE))
))</f>
        <v>0</v>
      </c>
      <c r="J816" s="11" cm="1">
        <f t="array" ref="J816">IF(
    AZ816="OUT",0,IF(IF(
                      BD816&gt;=LARGE(IF(ISNUMBER(BD:BD),BD:BD),3),
                      BE816+0.001,
                      VLOOKUP(H816,mapping!$D:$E,2,FALSE)
                      )&gt;I816,
                   IF(
                      BD816&gt;=LARGE(IF(ISNUMBER(BD:BD),BD:BD),3),
                      BE816+0.001,
                      VLOOKUP(H816,mapping!$D:$E,2,FALSE)
                      ),
                   I816+0.002))</f>
        <v>0</v>
      </c>
      <c r="K816" s="8">
        <f t="shared" si="218"/>
        <v>2.150126796533332E-4</v>
      </c>
      <c r="L816" s="1" t="str">
        <f>Pos!B981</f>
        <v>US30034W1062</v>
      </c>
      <c r="M816" s="1" t="str">
        <f>_xlfn.XLOOKUP($L816,Pos!B:B,Pos!D:D,, 0)</f>
        <v>Evergy, Inc.</v>
      </c>
      <c r="N816" s="1" t="str">
        <f>_xlfn.XLOOKUP($L816,Pos!B:B,Pos!E:E,, 0)</f>
        <v>Utilities</v>
      </c>
      <c r="O816" s="1" t="str">
        <f t="shared" si="219"/>
        <v>Utilities_North America</v>
      </c>
      <c r="P816" s="1" t="str">
        <f>_xlfn.XLOOKUP($L816,Pos!B:B,Pos!F:F,, 0)</f>
        <v>North America</v>
      </c>
      <c r="Q816" s="1">
        <v>0</v>
      </c>
      <c r="R816" s="9">
        <f>_xlfn.XLOOKUP($L816,Pos!$B:$B,Pos!N:N,0, 0)</f>
        <v>7.11</v>
      </c>
      <c r="S816" s="9">
        <f>_xlfn.XLOOKUP($L816,Pos!$B:$B,Pos!O:O,0, 0)</f>
        <v>6.7087500000000002</v>
      </c>
      <c r="T816" s="9">
        <f>_xlfn.XLOOKUP($L816,Pos!$B:$B,Pos!P:P,0, 0)</f>
        <v>3.6</v>
      </c>
      <c r="U816" s="9">
        <f>_xlfn.XLOOKUP($L816,Pos!$B:$B,Pos!Q:Q,0, 0)</f>
        <v>6</v>
      </c>
      <c r="V816" s="9">
        <f>_xlfn.XLOOKUP($L816,Pos!$B:$B,Pos!R:R,0, 0)</f>
        <v>7.766667</v>
      </c>
      <c r="W816" s="9">
        <f>_xlfn.XLOOKUP($L816,Pos!$B:$B,Pos!S:S,0, 0)</f>
        <v>1.7450000000000001</v>
      </c>
      <c r="X816" s="9" t="str">
        <f>_xlfn.XLOOKUP($L816,Pos!$B:$B,Pos!J:J,0, 0)</f>
        <v>Outperform</v>
      </c>
      <c r="Y816" s="1">
        <v>0</v>
      </c>
      <c r="Z816" s="1">
        <v>0</v>
      </c>
      <c r="AA816" s="1">
        <f t="shared" si="220"/>
        <v>0</v>
      </c>
      <c r="AB816" s="9">
        <f>_xlfn.XLOOKUP(L816,Pos!B:B,Pos!K:K,-1,0)</f>
        <v>6.6666666666666661</v>
      </c>
      <c r="AC816" s="1" t="e">
        <f>_xlfn.XLOOKUP($L816,Pos!$A:$A,Pos!S:S,_xlfn.XLOOKUP($L816,#REF!,#REF!, ""), 0)</f>
        <v>#REF!</v>
      </c>
      <c r="AD816" s="1" t="e">
        <f>_xlfn.XLOOKUP($L816,Pos!$A:$A,Pos!T:T,_xlfn.XLOOKUP($L816,#REF!,#REF!, ""), 0)</f>
        <v>#REF!</v>
      </c>
      <c r="AE816" s="1" t="e">
        <f>_xlfn.XLOOKUP($L816,Pos!$A:$A,Pos!U:U,_xlfn.XLOOKUP($L816,#REF!,#REF!, ""), 0)</f>
        <v>#REF!</v>
      </c>
      <c r="AF816" s="1" t="e">
        <f>_xlfn.XLOOKUP($L816,Pos!$A:$A,Pos!V:V,_xlfn.XLOOKUP($L816,#REF!,#REF!, ""), 0)</f>
        <v>#REF!</v>
      </c>
      <c r="AG816" s="1" t="e">
        <f>_xlfn.XLOOKUP($L816,Pos!$A:$A,Pos!W:W,_xlfn.XLOOKUP($L816,#REF!,#REF!, ""), 0)</f>
        <v>#REF!</v>
      </c>
      <c r="AH816" s="1" t="e">
        <f>_xlfn.XLOOKUP($L816,Pos!$A:$A,Pos!X:X,_xlfn.XLOOKUP($L816,#REF!,#REF!, ""), 0)</f>
        <v>#REF!</v>
      </c>
      <c r="AI816" s="1" t="e">
        <f>_xlfn.XLOOKUP($L816,Pos!$A:$A,Pos!Y:Y,_xlfn.XLOOKUP($L816,#REF!,#REF!, ""), 0)</f>
        <v>#REF!</v>
      </c>
      <c r="AJ816" s="1" t="e">
        <f>_xlfn.XLOOKUP($L816,Pos!$A:$A,Pos!Z:Z,_xlfn.XLOOKUP($L816,#REF!,#REF!, ""), 0)</f>
        <v>#REF!</v>
      </c>
      <c r="AK816" s="1" t="e">
        <f>_xlfn.XLOOKUP($L816,Pos!$A:$A,Pos!AA:AA,_xlfn.XLOOKUP($L816,#REF!,#REF!, ""), 0)</f>
        <v>#REF!</v>
      </c>
      <c r="AL816" s="1" t="e">
        <f>_xlfn.XLOOKUP($L816,Pos!$A:$A,Pos!AB:AB,_xlfn.XLOOKUP($L816,#REF!,#REF!, ""), 0)</f>
        <v>#REF!</v>
      </c>
      <c r="AM816" s="1" t="e">
        <f>_xlfn.XLOOKUP($L816,Pos!$A:$A,Pos!AC:AC,_xlfn.XLOOKUP($L816,#REF!,#REF!, ""), 0)</f>
        <v>#REF!</v>
      </c>
      <c r="AN816" s="1" t="e">
        <f>_xlfn.XLOOKUP($L816,Pos!$A:$A,Pos!AD:AD,_xlfn.XLOOKUP($L816,#REF!,#REF!, ""), 0)</f>
        <v>#REF!</v>
      </c>
      <c r="AO816" s="1" t="e">
        <f>_xlfn.XLOOKUP($L816,Pos!$A:$A,Pos!AE:AE,_xlfn.XLOOKUP($L816,#REF!,#REF!, ""), 0)</f>
        <v>#REF!</v>
      </c>
      <c r="AP816" s="1" t="e">
        <f>_xlfn.XLOOKUP($L816,Pos!$A:$A,Pos!AF:AF,_xlfn.XLOOKUP($L816,#REF!,#REF!, ""), 0)</f>
        <v>#REF!</v>
      </c>
      <c r="AQ816" s="1" t="e">
        <f>_xlfn.XLOOKUP($L816,Pos!$A:$A,Pos!AG:AG,_xlfn.XLOOKUP($L816,#REF!,#REF!, ""), 0)</f>
        <v>#REF!</v>
      </c>
      <c r="AR816" s="1" t="e">
        <f>_xlfn.XLOOKUP($L816,Pos!$A:$A,Pos!AH:AH,_xlfn.XLOOKUP($L816,#REF!,#REF!, ""), 0)</f>
        <v>#REF!</v>
      </c>
      <c r="AS816" s="1" t="e">
        <f>_xlfn.XLOOKUP($L816,Pos!$A:$A,Pos!AI:AI,_xlfn.XLOOKUP($L816,#REF!,#REF!, ""), 0)</f>
        <v>#REF!</v>
      </c>
      <c r="AT816" s="1" t="e">
        <f>_xlfn.XLOOKUP($L816,Pos!$A:$A,Pos!AJ:AJ,_xlfn.XLOOKUP($L816,#REF!,#REF!, ""), 0)</f>
        <v>#REF!</v>
      </c>
      <c r="AU816" s="1" t="e">
        <f>_xlfn.XLOOKUP($L816,Pos!$A:$A,Pos!AK:AK,_xlfn.XLOOKUP($L816,#REF!,#REF!, ""), 0)</f>
        <v>#REF!</v>
      </c>
      <c r="AV816" s="1" t="e">
        <f>_xlfn.XLOOKUP($L816,Pos!$A:$A,Pos!AL:AL,_xlfn.XLOOKUP($L816,#REF!,#REF!, ""), 0)</f>
        <v>#REF!</v>
      </c>
      <c r="AW816" s="1" t="e">
        <f>_xlfn.XLOOKUP($L816,Pos!$A:$A,Pos!AM:AM,_xlfn.XLOOKUP($L816,#REF!,#REF!, ""), 0)</f>
        <v>#REF!</v>
      </c>
      <c r="AX816" s="1" t="e">
        <f>_xlfn.XLOOKUP($L816,Pos!$A:$A,Pos!AN:AN,_xlfn.XLOOKUP($L816,#REF!,#REF!, ""), 0)</f>
        <v>#REF!</v>
      </c>
      <c r="AY816" s="1" t="e">
        <f>_xlfn.XLOOKUP($L816,Pos!$A:$A,Pos!AO:AO,_xlfn.XLOOKUP($L816,#REF!,#REF!, ""), 0)</f>
        <v>#REF!</v>
      </c>
      <c r="AZ816" s="7" t="str">
        <f t="shared" si="221"/>
        <v>OUT</v>
      </c>
      <c r="BA816" s="1">
        <f>IF(OR(_xlfn.XLOOKUP(L816,Pos!B:B,Pos!L:L,FALSE)="ESG Reason",_xlfn.XLOOKUP(L816,Pos!B:B,Pos!L:L,FALSE)="Blacklisted"),1,0)</f>
        <v>1</v>
      </c>
      <c r="BC816" s="11">
        <v>9.1554244683841926E-11</v>
      </c>
      <c r="BD816" s="11">
        <f>_xlfn.XLOOKUP($L816,Pos!$B:$B,Pos!H:H,0, 0)</f>
        <v>0</v>
      </c>
      <c r="BE816" s="11">
        <f>_xlfn.XLOOKUP($L816,Pos!$B:$B,Pos!I:I,0, 0)</f>
        <v>2.150126796533332E-4</v>
      </c>
      <c r="BF816" s="18">
        <f t="shared" si="222"/>
        <v>2.150126796533332E-4</v>
      </c>
      <c r="BG816" s="1">
        <f t="shared" si="223"/>
        <v>1</v>
      </c>
      <c r="BH816" s="1">
        <f t="shared" si="224"/>
        <v>38</v>
      </c>
      <c r="BI816" s="18">
        <f t="shared" si="225"/>
        <v>9.1554244683841926E-11</v>
      </c>
      <c r="BJ816" s="3">
        <f t="shared" si="226"/>
        <v>0</v>
      </c>
      <c r="BK816" s="18">
        <f t="shared" si="227"/>
        <v>0</v>
      </c>
    </row>
    <row r="817" spans="3:63" x14ac:dyDescent="0.25">
      <c r="C817" s="3"/>
      <c r="D817" s="3"/>
      <c r="E817" s="3"/>
      <c r="F817" s="3"/>
      <c r="G817" s="51" t="s">
        <v>764</v>
      </c>
      <c r="H817" s="8" t="str">
        <f t="shared" si="217"/>
        <v>0%North America</v>
      </c>
      <c r="I817" s="11" cm="1">
        <f t="array" ref="I817">IF(
   AZ817 = "OUT", 0,IF(
   BD817 &gt;= LARGE(IF(ISNUMBER(BD:BD), BD:BD), 3),
   BE817 - 0.001,
   IF(BE817 &gt;=VLOOKUP(P817,mapping!$A:$B,2,FALSE), BE817,VLOOKUP(P817,mapping!$A$2:$B$8,2,FALSE))
))</f>
        <v>0</v>
      </c>
      <c r="J817" s="11" cm="1">
        <f t="array" ref="J817">IF(
    AZ817="OUT",0,IF(IF(
                      BD817&gt;=LARGE(IF(ISNUMBER(BD:BD),BD:BD),3),
                      BE817+0.001,
                      VLOOKUP(H817,mapping!$D:$E,2,FALSE)
                      )&gt;I817,
                   IF(
                      BD817&gt;=LARGE(IF(ISNUMBER(BD:BD),BD:BD),3),
                      BE817+0.001,
                      VLOOKUP(H817,mapping!$D:$E,2,FALSE)
                      ),
                   I817+0.002))</f>
        <v>0</v>
      </c>
      <c r="K817" s="8">
        <f t="shared" si="218"/>
        <v>2.1489626195907491E-4</v>
      </c>
      <c r="L817" s="1" t="str">
        <f>Pos!B1041</f>
        <v>US4435731009</v>
      </c>
      <c r="M817" s="1" t="str">
        <f>_xlfn.XLOOKUP($L817,Pos!B:B,Pos!D:D,, 0)</f>
        <v>HubSpot, Inc.</v>
      </c>
      <c r="N817" s="1" t="str">
        <f>_xlfn.XLOOKUP($L817,Pos!B:B,Pos!E:E,, 0)</f>
        <v>Technology</v>
      </c>
      <c r="O817" s="1" t="str">
        <f t="shared" si="219"/>
        <v>Technology_North America</v>
      </c>
      <c r="P817" s="1" t="str">
        <f>_xlfn.XLOOKUP($L817,Pos!B:B,Pos!F:F,, 0)</f>
        <v>North America</v>
      </c>
      <c r="Q817" s="1">
        <v>0</v>
      </c>
      <c r="R817" s="9">
        <f>_xlfn.XLOOKUP($L817,Pos!$B:$B,Pos!N:N,0, 0)</f>
        <v>0</v>
      </c>
      <c r="S817" s="9">
        <f>_xlfn.XLOOKUP($L817,Pos!$B:$B,Pos!O:O,0, 0)</f>
        <v>3.5391659999999998</v>
      </c>
      <c r="T817" s="9">
        <f>_xlfn.XLOOKUP($L817,Pos!$B:$B,Pos!P:P,0, 0)</f>
        <v>4.5250000000000004</v>
      </c>
      <c r="U817" s="9">
        <f>_xlfn.XLOOKUP($L817,Pos!$B:$B,Pos!Q:Q,0, 0)</f>
        <v>1.7</v>
      </c>
      <c r="V817" s="9">
        <f>_xlfn.XLOOKUP($L817,Pos!$B:$B,Pos!R:R,0, 0)</f>
        <v>2.7</v>
      </c>
      <c r="W817" s="9">
        <f>_xlfn.XLOOKUP($L817,Pos!$B:$B,Pos!S:S,0, 0)</f>
        <v>5.415</v>
      </c>
      <c r="X817" s="9" t="str">
        <f>_xlfn.XLOOKUP($L817,Pos!$B:$B,Pos!J:J,0, 0)</f>
        <v>Buy</v>
      </c>
      <c r="Y817" s="1">
        <v>0</v>
      </c>
      <c r="Z817" s="1">
        <v>0</v>
      </c>
      <c r="AA817" s="1">
        <f t="shared" si="220"/>
        <v>0</v>
      </c>
      <c r="AB817" s="9">
        <f>_xlfn.XLOOKUP(L817,Pos!B:B,Pos!K:K,-1,0)</f>
        <v>3.5051546391752582</v>
      </c>
      <c r="AC817" s="1" t="e">
        <f>_xlfn.XLOOKUP($L817,Pos!$A:$A,Pos!S:S,_xlfn.XLOOKUP($L817,#REF!,#REF!, ""), 0)</f>
        <v>#REF!</v>
      </c>
      <c r="AD817" s="1" t="e">
        <f>_xlfn.XLOOKUP($L817,Pos!$A:$A,Pos!T:T,_xlfn.XLOOKUP($L817,#REF!,#REF!, ""), 0)</f>
        <v>#REF!</v>
      </c>
      <c r="AE817" s="1" t="e">
        <f>_xlfn.XLOOKUP($L817,Pos!$A:$A,Pos!U:U,_xlfn.XLOOKUP($L817,#REF!,#REF!, ""), 0)</f>
        <v>#REF!</v>
      </c>
      <c r="AF817" s="1" t="e">
        <f>_xlfn.XLOOKUP($L817,Pos!$A:$A,Pos!V:V,_xlfn.XLOOKUP($L817,#REF!,#REF!, ""), 0)</f>
        <v>#REF!</v>
      </c>
      <c r="AG817" s="1" t="e">
        <f>_xlfn.XLOOKUP($L817,Pos!$A:$A,Pos!W:W,_xlfn.XLOOKUP($L817,#REF!,#REF!, ""), 0)</f>
        <v>#REF!</v>
      </c>
      <c r="AH817" s="1" t="e">
        <f>_xlfn.XLOOKUP($L817,Pos!$A:$A,Pos!X:X,_xlfn.XLOOKUP($L817,#REF!,#REF!, ""), 0)</f>
        <v>#REF!</v>
      </c>
      <c r="AI817" s="1" t="e">
        <f>_xlfn.XLOOKUP($L817,Pos!$A:$A,Pos!Y:Y,_xlfn.XLOOKUP($L817,#REF!,#REF!, ""), 0)</f>
        <v>#REF!</v>
      </c>
      <c r="AJ817" s="1" t="e">
        <f>_xlfn.XLOOKUP($L817,Pos!$A:$A,Pos!Z:Z,_xlfn.XLOOKUP($L817,#REF!,#REF!, ""), 0)</f>
        <v>#REF!</v>
      </c>
      <c r="AK817" s="1" t="e">
        <f>_xlfn.XLOOKUP($L817,Pos!$A:$A,Pos!AA:AA,_xlfn.XLOOKUP($L817,#REF!,#REF!, ""), 0)</f>
        <v>#REF!</v>
      </c>
      <c r="AL817" s="1" t="e">
        <f>_xlfn.XLOOKUP($L817,Pos!$A:$A,Pos!AB:AB,_xlfn.XLOOKUP($L817,#REF!,#REF!, ""), 0)</f>
        <v>#REF!</v>
      </c>
      <c r="AM817" s="1" t="e">
        <f>_xlfn.XLOOKUP($L817,Pos!$A:$A,Pos!AC:AC,_xlfn.XLOOKUP($L817,#REF!,#REF!, ""), 0)</f>
        <v>#REF!</v>
      </c>
      <c r="AN817" s="1" t="e">
        <f>_xlfn.XLOOKUP($L817,Pos!$A:$A,Pos!AD:AD,_xlfn.XLOOKUP($L817,#REF!,#REF!, ""), 0)</f>
        <v>#REF!</v>
      </c>
      <c r="AO817" s="1" t="e">
        <f>_xlfn.XLOOKUP($L817,Pos!$A:$A,Pos!AE:AE,_xlfn.XLOOKUP($L817,#REF!,#REF!, ""), 0)</f>
        <v>#REF!</v>
      </c>
      <c r="AP817" s="1" t="e">
        <f>_xlfn.XLOOKUP($L817,Pos!$A:$A,Pos!AF:AF,_xlfn.XLOOKUP($L817,#REF!,#REF!, ""), 0)</f>
        <v>#REF!</v>
      </c>
      <c r="AQ817" s="1" t="e">
        <f>_xlfn.XLOOKUP($L817,Pos!$A:$A,Pos!AG:AG,_xlfn.XLOOKUP($L817,#REF!,#REF!, ""), 0)</f>
        <v>#REF!</v>
      </c>
      <c r="AR817" s="1" t="e">
        <f>_xlfn.XLOOKUP($L817,Pos!$A:$A,Pos!AH:AH,_xlfn.XLOOKUP($L817,#REF!,#REF!, ""), 0)</f>
        <v>#REF!</v>
      </c>
      <c r="AS817" s="1" t="e">
        <f>_xlfn.XLOOKUP($L817,Pos!$A:$A,Pos!AI:AI,_xlfn.XLOOKUP($L817,#REF!,#REF!, ""), 0)</f>
        <v>#REF!</v>
      </c>
      <c r="AT817" s="1" t="e">
        <f>_xlfn.XLOOKUP($L817,Pos!$A:$A,Pos!AJ:AJ,_xlfn.XLOOKUP($L817,#REF!,#REF!, ""), 0)</f>
        <v>#REF!</v>
      </c>
      <c r="AU817" s="1" t="e">
        <f>_xlfn.XLOOKUP($L817,Pos!$A:$A,Pos!AK:AK,_xlfn.XLOOKUP($L817,#REF!,#REF!, ""), 0)</f>
        <v>#REF!</v>
      </c>
      <c r="AV817" s="1" t="e">
        <f>_xlfn.XLOOKUP($L817,Pos!$A:$A,Pos!AL:AL,_xlfn.XLOOKUP($L817,#REF!,#REF!, ""), 0)</f>
        <v>#REF!</v>
      </c>
      <c r="AW817" s="1" t="e">
        <f>_xlfn.XLOOKUP($L817,Pos!$A:$A,Pos!AM:AM,_xlfn.XLOOKUP($L817,#REF!,#REF!, ""), 0)</f>
        <v>#REF!</v>
      </c>
      <c r="AX817" s="1" t="e">
        <f>_xlfn.XLOOKUP($L817,Pos!$A:$A,Pos!AN:AN,_xlfn.XLOOKUP($L817,#REF!,#REF!, ""), 0)</f>
        <v>#REF!</v>
      </c>
      <c r="AY817" s="1" t="e">
        <f>_xlfn.XLOOKUP($L817,Pos!$A:$A,Pos!AO:AO,_xlfn.XLOOKUP($L817,#REF!,#REF!, ""), 0)</f>
        <v>#REF!</v>
      </c>
      <c r="AZ817" s="7" t="str">
        <f t="shared" si="221"/>
        <v>OUT</v>
      </c>
      <c r="BA817" s="1">
        <f>IF(OR(_xlfn.XLOOKUP(L817,Pos!B:B,Pos!L:L,FALSE)="ESG Reason",_xlfn.XLOOKUP(L817,Pos!B:B,Pos!L:L,FALSE)="Blacklisted"),1,0)</f>
        <v>0</v>
      </c>
      <c r="BC817" s="11">
        <v>1.984197716419795E-10</v>
      </c>
      <c r="BD817" s="11">
        <f>_xlfn.XLOOKUP($L817,Pos!$B:$B,Pos!H:H,0, 0)</f>
        <v>0</v>
      </c>
      <c r="BE817" s="11">
        <f>_xlfn.XLOOKUP($L817,Pos!$B:$B,Pos!I:I,0, 0)</f>
        <v>2.1489626195907491E-4</v>
      </c>
      <c r="BF817" s="18">
        <f t="shared" si="222"/>
        <v>2.1489626195907491E-4</v>
      </c>
      <c r="BG817" s="1">
        <f t="shared" si="223"/>
        <v>1</v>
      </c>
      <c r="BH817" s="1">
        <f t="shared" si="224"/>
        <v>35</v>
      </c>
      <c r="BI817" s="18">
        <f t="shared" si="225"/>
        <v>1.984197716419795E-10</v>
      </c>
      <c r="BJ817" s="3">
        <f t="shared" si="226"/>
        <v>0</v>
      </c>
      <c r="BK817" s="18">
        <f t="shared" si="227"/>
        <v>0</v>
      </c>
    </row>
    <row r="818" spans="3:63" x14ac:dyDescent="0.25">
      <c r="C818" s="3"/>
      <c r="D818" s="3"/>
      <c r="E818" s="3"/>
      <c r="F818" s="3"/>
      <c r="G818" s="51" t="s">
        <v>774</v>
      </c>
      <c r="H818" s="8" t="str">
        <f t="shared" si="217"/>
        <v>0%North America</v>
      </c>
      <c r="I818" s="11" cm="1">
        <f t="array" ref="I818">IF(
   AZ818 = "OUT", 0,IF(
   BD818 &gt;= LARGE(IF(ISNUMBER(BD:BD), BD:BD), 3),
   BE818 - 0.001,
   IF(BE818 &gt;=VLOOKUP(P818,mapping!$A:$B,2,FALSE), BE818,VLOOKUP(P818,mapping!$A$2:$B$8,2,FALSE))
))</f>
        <v>0</v>
      </c>
      <c r="J818" s="11" cm="1">
        <f t="array" ref="J818">IF(
    AZ818="OUT",0,IF(IF(
                      BD818&gt;=LARGE(IF(ISNUMBER(BD:BD),BD:BD),3),
                      BE818+0.001,
                      VLOOKUP(H818,mapping!$D:$E,2,FALSE)
                      )&gt;I818,
                   IF(
                      BD818&gt;=LARGE(IF(ISNUMBER(BD:BD),BD:BD),3),
                      BE818+0.001,
                      VLOOKUP(H818,mapping!$D:$E,2,FALSE)
                      ),
                   I818+0.002))</f>
        <v>0</v>
      </c>
      <c r="K818" s="8">
        <f t="shared" si="218"/>
        <v>2.1456431150611671E-4</v>
      </c>
      <c r="L818" s="1" t="str">
        <f>Pos!B1232</f>
        <v>US86800U3023</v>
      </c>
      <c r="M818" s="1" t="str">
        <f>_xlfn.XLOOKUP($L818,Pos!B:B,Pos!D:D,, 0)</f>
        <v>Super Micro Computer, Inc.</v>
      </c>
      <c r="N818" s="1" t="str">
        <f>_xlfn.XLOOKUP($L818,Pos!B:B,Pos!E:E,, 0)</f>
        <v>Technology</v>
      </c>
      <c r="O818" s="1" t="str">
        <f t="shared" si="219"/>
        <v>Technology_North America</v>
      </c>
      <c r="P818" s="1" t="str">
        <f>_xlfn.XLOOKUP($L818,Pos!B:B,Pos!F:F,, 0)</f>
        <v>North America</v>
      </c>
      <c r="Q818" s="1">
        <v>0</v>
      </c>
      <c r="R818" s="9">
        <f>_xlfn.XLOOKUP($L818,Pos!$B:$B,Pos!N:N,0, 0)</f>
        <v>0</v>
      </c>
      <c r="S818" s="9">
        <f>_xlfn.XLOOKUP($L818,Pos!$B:$B,Pos!O:O,0, 0)</f>
        <v>6.8929999999999998</v>
      </c>
      <c r="T818" s="9">
        <f>_xlfn.XLOOKUP($L818,Pos!$B:$B,Pos!P:P,0, 0)</f>
        <v>4.55</v>
      </c>
      <c r="U818" s="9">
        <f>_xlfn.XLOOKUP($L818,Pos!$B:$B,Pos!Q:Q,0, 0)</f>
        <v>3.3</v>
      </c>
      <c r="V818" s="9">
        <f>_xlfn.XLOOKUP($L818,Pos!$B:$B,Pos!R:R,0, 0)</f>
        <v>0.56666669999999997</v>
      </c>
      <c r="W818" s="9">
        <f>_xlfn.XLOOKUP($L818,Pos!$B:$B,Pos!S:S,0, 0)</f>
        <v>6.2516670000000003</v>
      </c>
      <c r="X818" s="9" t="str">
        <f>_xlfn.XLOOKUP($L818,Pos!$B:$B,Pos!J:J,0, 0)</f>
        <v>Hold</v>
      </c>
      <c r="Y818" s="1">
        <v>0</v>
      </c>
      <c r="Z818" s="1">
        <v>0</v>
      </c>
      <c r="AA818" s="1">
        <f t="shared" si="220"/>
        <v>0</v>
      </c>
      <c r="AB818" s="9">
        <f>_xlfn.XLOOKUP(L818,Pos!B:B,Pos!K:K,-1,0)</f>
        <v>0.10309278350515461</v>
      </c>
      <c r="AC818" s="1" t="e">
        <f>_xlfn.XLOOKUP($L818,Pos!$A:$A,Pos!S:S,_xlfn.XLOOKUP($L818,#REF!,#REF!, ""), 0)</f>
        <v>#REF!</v>
      </c>
      <c r="AD818" s="1" t="e">
        <f>_xlfn.XLOOKUP($L818,Pos!$A:$A,Pos!T:T,_xlfn.XLOOKUP($L818,#REF!,#REF!, ""), 0)</f>
        <v>#REF!</v>
      </c>
      <c r="AE818" s="1" t="e">
        <f>_xlfn.XLOOKUP($L818,Pos!$A:$A,Pos!U:U,_xlfn.XLOOKUP($L818,#REF!,#REF!, ""), 0)</f>
        <v>#REF!</v>
      </c>
      <c r="AF818" s="1" t="e">
        <f>_xlfn.XLOOKUP($L818,Pos!$A:$A,Pos!V:V,_xlfn.XLOOKUP($L818,#REF!,#REF!, ""), 0)</f>
        <v>#REF!</v>
      </c>
      <c r="AG818" s="1" t="e">
        <f>_xlfn.XLOOKUP($L818,Pos!$A:$A,Pos!W:W,_xlfn.XLOOKUP($L818,#REF!,#REF!, ""), 0)</f>
        <v>#REF!</v>
      </c>
      <c r="AH818" s="1" t="e">
        <f>_xlfn.XLOOKUP($L818,Pos!$A:$A,Pos!X:X,_xlfn.XLOOKUP($L818,#REF!,#REF!, ""), 0)</f>
        <v>#REF!</v>
      </c>
      <c r="AI818" s="1" t="e">
        <f>_xlfn.XLOOKUP($L818,Pos!$A:$A,Pos!Y:Y,_xlfn.XLOOKUP($L818,#REF!,#REF!, ""), 0)</f>
        <v>#REF!</v>
      </c>
      <c r="AJ818" s="1" t="e">
        <f>_xlfn.XLOOKUP($L818,Pos!$A:$A,Pos!Z:Z,_xlfn.XLOOKUP($L818,#REF!,#REF!, ""), 0)</f>
        <v>#REF!</v>
      </c>
      <c r="AK818" s="1" t="e">
        <f>_xlfn.XLOOKUP($L818,Pos!$A:$A,Pos!AA:AA,_xlfn.XLOOKUP($L818,#REF!,#REF!, ""), 0)</f>
        <v>#REF!</v>
      </c>
      <c r="AL818" s="1" t="e">
        <f>_xlfn.XLOOKUP($L818,Pos!$A:$A,Pos!AB:AB,_xlfn.XLOOKUP($L818,#REF!,#REF!, ""), 0)</f>
        <v>#REF!</v>
      </c>
      <c r="AM818" s="1" t="e">
        <f>_xlfn.XLOOKUP($L818,Pos!$A:$A,Pos!AC:AC,_xlfn.XLOOKUP($L818,#REF!,#REF!, ""), 0)</f>
        <v>#REF!</v>
      </c>
      <c r="AN818" s="1" t="e">
        <f>_xlfn.XLOOKUP($L818,Pos!$A:$A,Pos!AD:AD,_xlfn.XLOOKUP($L818,#REF!,#REF!, ""), 0)</f>
        <v>#REF!</v>
      </c>
      <c r="AO818" s="1" t="e">
        <f>_xlfn.XLOOKUP($L818,Pos!$A:$A,Pos!AE:AE,_xlfn.XLOOKUP($L818,#REF!,#REF!, ""), 0)</f>
        <v>#REF!</v>
      </c>
      <c r="AP818" s="1" t="e">
        <f>_xlfn.XLOOKUP($L818,Pos!$A:$A,Pos!AF:AF,_xlfn.XLOOKUP($L818,#REF!,#REF!, ""), 0)</f>
        <v>#REF!</v>
      </c>
      <c r="AQ818" s="1" t="e">
        <f>_xlfn.XLOOKUP($L818,Pos!$A:$A,Pos!AG:AG,_xlfn.XLOOKUP($L818,#REF!,#REF!, ""), 0)</f>
        <v>#REF!</v>
      </c>
      <c r="AR818" s="1" t="e">
        <f>_xlfn.XLOOKUP($L818,Pos!$A:$A,Pos!AH:AH,_xlfn.XLOOKUP($L818,#REF!,#REF!, ""), 0)</f>
        <v>#REF!</v>
      </c>
      <c r="AS818" s="1" t="e">
        <f>_xlfn.XLOOKUP($L818,Pos!$A:$A,Pos!AI:AI,_xlfn.XLOOKUP($L818,#REF!,#REF!, ""), 0)</f>
        <v>#REF!</v>
      </c>
      <c r="AT818" s="1" t="e">
        <f>_xlfn.XLOOKUP($L818,Pos!$A:$A,Pos!AJ:AJ,_xlfn.XLOOKUP($L818,#REF!,#REF!, ""), 0)</f>
        <v>#REF!</v>
      </c>
      <c r="AU818" s="1" t="e">
        <f>_xlfn.XLOOKUP($L818,Pos!$A:$A,Pos!AK:AK,_xlfn.XLOOKUP($L818,#REF!,#REF!, ""), 0)</f>
        <v>#REF!</v>
      </c>
      <c r="AV818" s="1" t="e">
        <f>_xlfn.XLOOKUP($L818,Pos!$A:$A,Pos!AL:AL,_xlfn.XLOOKUP($L818,#REF!,#REF!, ""), 0)</f>
        <v>#REF!</v>
      </c>
      <c r="AW818" s="1" t="e">
        <f>_xlfn.XLOOKUP($L818,Pos!$A:$A,Pos!AM:AM,_xlfn.XLOOKUP($L818,#REF!,#REF!, ""), 0)</f>
        <v>#REF!</v>
      </c>
      <c r="AX818" s="1" t="e">
        <f>_xlfn.XLOOKUP($L818,Pos!$A:$A,Pos!AN:AN,_xlfn.XLOOKUP($L818,#REF!,#REF!, ""), 0)</f>
        <v>#REF!</v>
      </c>
      <c r="AY818" s="1" t="e">
        <f>_xlfn.XLOOKUP($L818,Pos!$A:$A,Pos!AO:AO,_xlfn.XLOOKUP($L818,#REF!,#REF!, ""), 0)</f>
        <v>#REF!</v>
      </c>
      <c r="AZ818" s="7" t="str">
        <f t="shared" si="221"/>
        <v>OUT</v>
      </c>
      <c r="BA818" s="1">
        <f>IF(OR(_xlfn.XLOOKUP(L818,Pos!B:B,Pos!L:L,FALSE)="ESG Reason",_xlfn.XLOOKUP(L818,Pos!B:B,Pos!L:L,FALSE)="Blacklisted"),1,0)</f>
        <v>0</v>
      </c>
      <c r="BC818" s="11">
        <v>1.984197716419801E-10</v>
      </c>
      <c r="BD818" s="11">
        <f>_xlfn.XLOOKUP($L818,Pos!$B:$B,Pos!H:H,0, 0)</f>
        <v>0</v>
      </c>
      <c r="BE818" s="11">
        <f>_xlfn.XLOOKUP($L818,Pos!$B:$B,Pos!I:I,0, 0)</f>
        <v>2.1456431150611671E-4</v>
      </c>
      <c r="BF818" s="18">
        <f t="shared" si="222"/>
        <v>2.1456431150611671E-4</v>
      </c>
      <c r="BG818" s="1">
        <f t="shared" si="223"/>
        <v>1</v>
      </c>
      <c r="BH818" s="1">
        <f t="shared" si="224"/>
        <v>35</v>
      </c>
      <c r="BI818" s="18">
        <f t="shared" si="225"/>
        <v>1.984197716419801E-10</v>
      </c>
      <c r="BJ818" s="3">
        <f t="shared" si="226"/>
        <v>0</v>
      </c>
      <c r="BK818" s="18">
        <f t="shared" si="227"/>
        <v>0</v>
      </c>
    </row>
    <row r="819" spans="3:63" x14ac:dyDescent="0.25">
      <c r="C819" s="3"/>
      <c r="D819" s="3"/>
      <c r="E819" s="3"/>
      <c r="F819" s="3"/>
      <c r="G819" s="51" t="s">
        <v>778</v>
      </c>
      <c r="H819" s="8" t="str">
        <f t="shared" si="217"/>
        <v>0%West Europe</v>
      </c>
      <c r="I819" s="11" cm="1">
        <f t="array" ref="I819">IF(
   AZ819 = "OUT", 0,IF(
   BD819 &gt;= LARGE(IF(ISNUMBER(BD:BD), BD:BD), 3),
   BE819 - 0.001,
   IF(BE819 &gt;=VLOOKUP(P819,mapping!$A:$B,2,FALSE), BE819,VLOOKUP(P819,mapping!$A$2:$B$8,2,FALSE))
))</f>
        <v>0</v>
      </c>
      <c r="J819" s="11" cm="1">
        <f t="array" ref="J819">IF(
    AZ819="OUT",0,IF(IF(
                      BD819&gt;=LARGE(IF(ISNUMBER(BD:BD),BD:BD),3),
                      BE819+0.001,
                      VLOOKUP(H819,mapping!$D:$E,2,FALSE)
                      )&gt;I819,
                   IF(
                      BD819&gt;=LARGE(IF(ISNUMBER(BD:BD),BD:BD),3),
                      BE819+0.001,
                      VLOOKUP(H819,mapping!$D:$E,2,FALSE)
                      ),
                   I819+0.002))</f>
        <v>0</v>
      </c>
      <c r="K819" s="8">
        <f t="shared" si="218"/>
        <v>2.1449790141248479E-4</v>
      </c>
      <c r="L819" s="1" t="str">
        <f>Pos!B473</f>
        <v>IT0000066123</v>
      </c>
      <c r="M819" s="1" t="str">
        <f>_xlfn.XLOOKUP($L819,Pos!B:B,Pos!D:D,, 0)</f>
        <v>BPER Banca S.p.A.</v>
      </c>
      <c r="N819" s="1" t="str">
        <f>_xlfn.XLOOKUP($L819,Pos!B:B,Pos!E:E,, 0)</f>
        <v>Banks</v>
      </c>
      <c r="O819" s="1" t="str">
        <f t="shared" si="219"/>
        <v>Banks_West Europe</v>
      </c>
      <c r="P819" s="1" t="str">
        <f>_xlfn.XLOOKUP($L819,Pos!B:B,Pos!F:F,, 0)</f>
        <v>West Europe</v>
      </c>
      <c r="Q819" s="1">
        <v>0</v>
      </c>
      <c r="R819" s="9">
        <f>_xlfn.XLOOKUP($L819,Pos!$B:$B,Pos!N:N,0, 0)</f>
        <v>7.84</v>
      </c>
      <c r="S819" s="9">
        <f>_xlfn.XLOOKUP($L819,Pos!$B:$B,Pos!O:O,0, 0)</f>
        <v>6.64</v>
      </c>
      <c r="T819" s="9">
        <f>_xlfn.XLOOKUP($L819,Pos!$B:$B,Pos!P:P,0, 0)</f>
        <v>4.9749999999999996</v>
      </c>
      <c r="U819" s="9">
        <f>_xlfn.XLOOKUP($L819,Pos!$B:$B,Pos!Q:Q,0, 0)</f>
        <v>8.9</v>
      </c>
      <c r="V819" s="9">
        <f>_xlfn.XLOOKUP($L819,Pos!$B:$B,Pos!R:R,0, 0)</f>
        <v>3.1666669999999999</v>
      </c>
      <c r="W819" s="9">
        <f>_xlfn.XLOOKUP($L819,Pos!$B:$B,Pos!S:S,0, 0)</f>
        <v>6.2625000000000002</v>
      </c>
      <c r="X819" s="9" t="str">
        <f>_xlfn.XLOOKUP($L819,Pos!$B:$B,Pos!J:J,0, 0)</f>
        <v>Buy</v>
      </c>
      <c r="Y819" s="1">
        <v>0</v>
      </c>
      <c r="Z819" s="1">
        <v>0</v>
      </c>
      <c r="AA819" s="1">
        <f t="shared" si="220"/>
        <v>0</v>
      </c>
      <c r="AB819" s="9">
        <f>_xlfn.XLOOKUP(L819,Pos!B:B,Pos!K:K,-1,0)</f>
        <v>7.2222222222222223</v>
      </c>
      <c r="AC819" s="1" t="e">
        <f>_xlfn.XLOOKUP($L819,Pos!$A:$A,Pos!S:S,_xlfn.XLOOKUP($L819,#REF!,#REF!, ""), 0)</f>
        <v>#REF!</v>
      </c>
      <c r="AD819" s="1" t="e">
        <f>_xlfn.XLOOKUP($L819,Pos!$A:$A,Pos!T:T,_xlfn.XLOOKUP($L819,#REF!,#REF!, ""), 0)</f>
        <v>#REF!</v>
      </c>
      <c r="AE819" s="1" t="e">
        <f>_xlfn.XLOOKUP($L819,Pos!$A:$A,Pos!U:U,_xlfn.XLOOKUP($L819,#REF!,#REF!, ""), 0)</f>
        <v>#REF!</v>
      </c>
      <c r="AF819" s="1" t="e">
        <f>_xlfn.XLOOKUP($L819,Pos!$A:$A,Pos!V:V,_xlfn.XLOOKUP($L819,#REF!,#REF!, ""), 0)</f>
        <v>#REF!</v>
      </c>
      <c r="AG819" s="1" t="e">
        <f>_xlfn.XLOOKUP($L819,Pos!$A:$A,Pos!W:W,_xlfn.XLOOKUP($L819,#REF!,#REF!, ""), 0)</f>
        <v>#REF!</v>
      </c>
      <c r="AH819" s="1" t="e">
        <f>_xlfn.XLOOKUP($L819,Pos!$A:$A,Pos!X:X,_xlfn.XLOOKUP($L819,#REF!,#REF!, ""), 0)</f>
        <v>#REF!</v>
      </c>
      <c r="AI819" s="1" t="e">
        <f>_xlfn.XLOOKUP($L819,Pos!$A:$A,Pos!Y:Y,_xlfn.XLOOKUP($L819,#REF!,#REF!, ""), 0)</f>
        <v>#REF!</v>
      </c>
      <c r="AJ819" s="1" t="e">
        <f>_xlfn.XLOOKUP($L819,Pos!$A:$A,Pos!Z:Z,_xlfn.XLOOKUP($L819,#REF!,#REF!, ""), 0)</f>
        <v>#REF!</v>
      </c>
      <c r="AK819" s="1" t="e">
        <f>_xlfn.XLOOKUP($L819,Pos!$A:$A,Pos!AA:AA,_xlfn.XLOOKUP($L819,#REF!,#REF!, ""), 0)</f>
        <v>#REF!</v>
      </c>
      <c r="AL819" s="1" t="e">
        <f>_xlfn.XLOOKUP($L819,Pos!$A:$A,Pos!AB:AB,_xlfn.XLOOKUP($L819,#REF!,#REF!, ""), 0)</f>
        <v>#REF!</v>
      </c>
      <c r="AM819" s="1" t="e">
        <f>_xlfn.XLOOKUP($L819,Pos!$A:$A,Pos!AC:AC,_xlfn.XLOOKUP($L819,#REF!,#REF!, ""), 0)</f>
        <v>#REF!</v>
      </c>
      <c r="AN819" s="1" t="e">
        <f>_xlfn.XLOOKUP($L819,Pos!$A:$A,Pos!AD:AD,_xlfn.XLOOKUP($L819,#REF!,#REF!, ""), 0)</f>
        <v>#REF!</v>
      </c>
      <c r="AO819" s="1" t="e">
        <f>_xlfn.XLOOKUP($L819,Pos!$A:$A,Pos!AE:AE,_xlfn.XLOOKUP($L819,#REF!,#REF!, ""), 0)</f>
        <v>#REF!</v>
      </c>
      <c r="AP819" s="1" t="e">
        <f>_xlfn.XLOOKUP($L819,Pos!$A:$A,Pos!AF:AF,_xlfn.XLOOKUP($L819,#REF!,#REF!, ""), 0)</f>
        <v>#REF!</v>
      </c>
      <c r="AQ819" s="1" t="e">
        <f>_xlfn.XLOOKUP($L819,Pos!$A:$A,Pos!AG:AG,_xlfn.XLOOKUP($L819,#REF!,#REF!, ""), 0)</f>
        <v>#REF!</v>
      </c>
      <c r="AR819" s="1" t="e">
        <f>_xlfn.XLOOKUP($L819,Pos!$A:$A,Pos!AH:AH,_xlfn.XLOOKUP($L819,#REF!,#REF!, ""), 0)</f>
        <v>#REF!</v>
      </c>
      <c r="AS819" s="1" t="e">
        <f>_xlfn.XLOOKUP($L819,Pos!$A:$A,Pos!AI:AI,_xlfn.XLOOKUP($L819,#REF!,#REF!, ""), 0)</f>
        <v>#REF!</v>
      </c>
      <c r="AT819" s="1" t="e">
        <f>_xlfn.XLOOKUP($L819,Pos!$A:$A,Pos!AJ:AJ,_xlfn.XLOOKUP($L819,#REF!,#REF!, ""), 0)</f>
        <v>#REF!</v>
      </c>
      <c r="AU819" s="1" t="e">
        <f>_xlfn.XLOOKUP($L819,Pos!$A:$A,Pos!AK:AK,_xlfn.XLOOKUP($L819,#REF!,#REF!, ""), 0)</f>
        <v>#REF!</v>
      </c>
      <c r="AV819" s="1" t="e">
        <f>_xlfn.XLOOKUP($L819,Pos!$A:$A,Pos!AL:AL,_xlfn.XLOOKUP($L819,#REF!,#REF!, ""), 0)</f>
        <v>#REF!</v>
      </c>
      <c r="AW819" s="1" t="e">
        <f>_xlfn.XLOOKUP($L819,Pos!$A:$A,Pos!AM:AM,_xlfn.XLOOKUP($L819,#REF!,#REF!, ""), 0)</f>
        <v>#REF!</v>
      </c>
      <c r="AX819" s="1" t="e">
        <f>_xlfn.XLOOKUP($L819,Pos!$A:$A,Pos!AN:AN,_xlfn.XLOOKUP($L819,#REF!,#REF!, ""), 0)</f>
        <v>#REF!</v>
      </c>
      <c r="AY819" s="1" t="e">
        <f>_xlfn.XLOOKUP($L819,Pos!$A:$A,Pos!AO:AO,_xlfn.XLOOKUP($L819,#REF!,#REF!, ""), 0)</f>
        <v>#REF!</v>
      </c>
      <c r="AZ819" s="7" t="str">
        <f t="shared" si="221"/>
        <v>OUT</v>
      </c>
      <c r="BA819" s="1">
        <f>IF(OR(_xlfn.XLOOKUP(L819,Pos!B:B,Pos!L:L,FALSE)="ESG Reason",_xlfn.XLOOKUP(L819,Pos!B:B,Pos!L:L,FALSE)="Blacklisted"),1,0)</f>
        <v>0</v>
      </c>
      <c r="BC819" s="11">
        <v>1.2725784536927139E-10</v>
      </c>
      <c r="BD819" s="11">
        <f>_xlfn.XLOOKUP($L819,Pos!$B:$B,Pos!H:H,0, 0)</f>
        <v>0</v>
      </c>
      <c r="BE819" s="11">
        <f>_xlfn.XLOOKUP($L819,Pos!$B:$B,Pos!I:I,0, 0)</f>
        <v>2.1449790141248479E-4</v>
      </c>
      <c r="BF819" s="18">
        <f t="shared" si="222"/>
        <v>2.1449790141248479E-4</v>
      </c>
      <c r="BG819" s="1">
        <f t="shared" si="223"/>
        <v>2</v>
      </c>
      <c r="BH819" s="1">
        <f t="shared" si="224"/>
        <v>2</v>
      </c>
      <c r="BI819" s="18">
        <f t="shared" si="225"/>
        <v>1.2725784536927139E-10</v>
      </c>
      <c r="BJ819" s="3">
        <f t="shared" si="226"/>
        <v>0</v>
      </c>
      <c r="BK819" s="18">
        <f t="shared" si="227"/>
        <v>0</v>
      </c>
    </row>
    <row r="820" spans="3:63" x14ac:dyDescent="0.25">
      <c r="C820" s="3"/>
      <c r="D820" s="3"/>
      <c r="E820" s="3"/>
      <c r="F820" s="3"/>
      <c r="G820" s="51" t="s">
        <v>784</v>
      </c>
      <c r="H820" s="8" t="str">
        <f t="shared" si="217"/>
        <v>0%West Europe</v>
      </c>
      <c r="I820" s="11" cm="1">
        <f t="array" ref="I820">IF(
   AZ820 = "OUT", 0,IF(
   BD820 &gt;= LARGE(IF(ISNUMBER(BD:BD), BD:BD), 3),
   BE820 - 0.001,
   IF(BE820 &gt;=VLOOKUP(P820,mapping!$A:$B,2,FALSE), BE820,VLOOKUP(P820,mapping!$A$2:$B$8,2,FALSE))
))</f>
        <v>0</v>
      </c>
      <c r="J820" s="11" cm="1">
        <f t="array" ref="J820">IF(
    AZ820="OUT",0,IF(IF(
                      BD820&gt;=LARGE(IF(ISNUMBER(BD:BD),BD:BD),3),
                      BE820+0.001,
                      VLOOKUP(H820,mapping!$D:$E,2,FALSE)
                      )&gt;I820,
                   IF(
                      BD820&gt;=LARGE(IF(ISNUMBER(BD:BD),BD:BD),3),
                      BE820+0.001,
                      VLOOKUP(H820,mapping!$D:$E,2,FALSE)
                      ),
                   I820+0.002))</f>
        <v>0</v>
      </c>
      <c r="K820" s="8">
        <f t="shared" si="218"/>
        <v>2.1443779227653189E-4</v>
      </c>
      <c r="L820" s="1" t="str">
        <f>Pos!B193</f>
        <v>CH1256740924</v>
      </c>
      <c r="M820" s="1" t="str">
        <f>_xlfn.XLOOKUP($L820,Pos!B:B,Pos!D:D,, 0)</f>
        <v>SGS SA</v>
      </c>
      <c r="N820" s="1" t="str">
        <f>_xlfn.XLOOKUP($L820,Pos!B:B,Pos!E:E,, 0)</f>
        <v>Industrial Goods &amp; Services</v>
      </c>
      <c r="O820" s="1" t="str">
        <f t="shared" si="219"/>
        <v>Industrial Goods &amp; Services_West Europe</v>
      </c>
      <c r="P820" s="1" t="str">
        <f>_xlfn.XLOOKUP($L820,Pos!B:B,Pos!F:F,, 0)</f>
        <v>West Europe</v>
      </c>
      <c r="Q820" s="1">
        <v>0</v>
      </c>
      <c r="R820" s="9">
        <f>_xlfn.XLOOKUP($L820,Pos!$B:$B,Pos!N:N,0, 0)</f>
        <v>6.74</v>
      </c>
      <c r="S820" s="9">
        <f>_xlfn.XLOOKUP($L820,Pos!$B:$B,Pos!O:O,0, 0)</f>
        <v>3.609</v>
      </c>
      <c r="T820" s="9">
        <f>_xlfn.XLOOKUP($L820,Pos!$B:$B,Pos!P:P,0, 0)</f>
        <v>7.1</v>
      </c>
      <c r="U820" s="9">
        <f>_xlfn.XLOOKUP($L820,Pos!$B:$B,Pos!Q:Q,0, 0)</f>
        <v>3.9</v>
      </c>
      <c r="V820" s="9">
        <f>_xlfn.XLOOKUP($L820,Pos!$B:$B,Pos!R:R,0, 0)</f>
        <v>8.8333329999999997</v>
      </c>
      <c r="W820" s="9">
        <f>_xlfn.XLOOKUP($L820,Pos!$B:$B,Pos!S:S,0, 0)</f>
        <v>4.29</v>
      </c>
      <c r="X820" s="9" t="str">
        <f>_xlfn.XLOOKUP($L820,Pos!$B:$B,Pos!J:J,0, 0)</f>
        <v>Outperform</v>
      </c>
      <c r="Y820" s="1">
        <v>0</v>
      </c>
      <c r="Z820" s="1">
        <v>0</v>
      </c>
      <c r="AA820" s="1">
        <f t="shared" si="220"/>
        <v>0</v>
      </c>
      <c r="AB820" s="9">
        <f>_xlfn.XLOOKUP(L820,Pos!B:B,Pos!K:K,-1,0)</f>
        <v>5.5223880597014929</v>
      </c>
      <c r="AC820" s="1" t="e">
        <f>_xlfn.XLOOKUP($L820,Pos!$A:$A,Pos!S:S,_xlfn.XLOOKUP($L820,#REF!,#REF!, ""), 0)</f>
        <v>#REF!</v>
      </c>
      <c r="AD820" s="1" t="e">
        <f>_xlfn.XLOOKUP($L820,Pos!$A:$A,Pos!T:T,_xlfn.XLOOKUP($L820,#REF!,#REF!, ""), 0)</f>
        <v>#REF!</v>
      </c>
      <c r="AE820" s="1" t="e">
        <f>_xlfn.XLOOKUP($L820,Pos!$A:$A,Pos!U:U,_xlfn.XLOOKUP($L820,#REF!,#REF!, ""), 0)</f>
        <v>#REF!</v>
      </c>
      <c r="AF820" s="1" t="e">
        <f>_xlfn.XLOOKUP($L820,Pos!$A:$A,Pos!V:V,_xlfn.XLOOKUP($L820,#REF!,#REF!, ""), 0)</f>
        <v>#REF!</v>
      </c>
      <c r="AG820" s="1" t="e">
        <f>_xlfn.XLOOKUP($L820,Pos!$A:$A,Pos!W:W,_xlfn.XLOOKUP($L820,#REF!,#REF!, ""), 0)</f>
        <v>#REF!</v>
      </c>
      <c r="AH820" s="1" t="e">
        <f>_xlfn.XLOOKUP($L820,Pos!$A:$A,Pos!X:X,_xlfn.XLOOKUP($L820,#REF!,#REF!, ""), 0)</f>
        <v>#REF!</v>
      </c>
      <c r="AI820" s="1" t="e">
        <f>_xlfn.XLOOKUP($L820,Pos!$A:$A,Pos!Y:Y,_xlfn.XLOOKUP($L820,#REF!,#REF!, ""), 0)</f>
        <v>#REF!</v>
      </c>
      <c r="AJ820" s="1" t="e">
        <f>_xlfn.XLOOKUP($L820,Pos!$A:$A,Pos!Z:Z,_xlfn.XLOOKUP($L820,#REF!,#REF!, ""), 0)</f>
        <v>#REF!</v>
      </c>
      <c r="AK820" s="1" t="e">
        <f>_xlfn.XLOOKUP($L820,Pos!$A:$A,Pos!AA:AA,_xlfn.XLOOKUP($L820,#REF!,#REF!, ""), 0)</f>
        <v>#REF!</v>
      </c>
      <c r="AL820" s="1" t="e">
        <f>_xlfn.XLOOKUP($L820,Pos!$A:$A,Pos!AB:AB,_xlfn.XLOOKUP($L820,#REF!,#REF!, ""), 0)</f>
        <v>#REF!</v>
      </c>
      <c r="AM820" s="1" t="e">
        <f>_xlfn.XLOOKUP($L820,Pos!$A:$A,Pos!AC:AC,_xlfn.XLOOKUP($L820,#REF!,#REF!, ""), 0)</f>
        <v>#REF!</v>
      </c>
      <c r="AN820" s="1" t="e">
        <f>_xlfn.XLOOKUP($L820,Pos!$A:$A,Pos!AD:AD,_xlfn.XLOOKUP($L820,#REF!,#REF!, ""), 0)</f>
        <v>#REF!</v>
      </c>
      <c r="AO820" s="1" t="e">
        <f>_xlfn.XLOOKUP($L820,Pos!$A:$A,Pos!AE:AE,_xlfn.XLOOKUP($L820,#REF!,#REF!, ""), 0)</f>
        <v>#REF!</v>
      </c>
      <c r="AP820" s="1" t="e">
        <f>_xlfn.XLOOKUP($L820,Pos!$A:$A,Pos!AF:AF,_xlfn.XLOOKUP($L820,#REF!,#REF!, ""), 0)</f>
        <v>#REF!</v>
      </c>
      <c r="AQ820" s="1" t="e">
        <f>_xlfn.XLOOKUP($L820,Pos!$A:$A,Pos!AG:AG,_xlfn.XLOOKUP($L820,#REF!,#REF!, ""), 0)</f>
        <v>#REF!</v>
      </c>
      <c r="AR820" s="1" t="e">
        <f>_xlfn.XLOOKUP($L820,Pos!$A:$A,Pos!AH:AH,_xlfn.XLOOKUP($L820,#REF!,#REF!, ""), 0)</f>
        <v>#REF!</v>
      </c>
      <c r="AS820" s="1" t="e">
        <f>_xlfn.XLOOKUP($L820,Pos!$A:$A,Pos!AI:AI,_xlfn.XLOOKUP($L820,#REF!,#REF!, ""), 0)</f>
        <v>#REF!</v>
      </c>
      <c r="AT820" s="1" t="e">
        <f>_xlfn.XLOOKUP($L820,Pos!$A:$A,Pos!AJ:AJ,_xlfn.XLOOKUP($L820,#REF!,#REF!, ""), 0)</f>
        <v>#REF!</v>
      </c>
      <c r="AU820" s="1" t="e">
        <f>_xlfn.XLOOKUP($L820,Pos!$A:$A,Pos!AK:AK,_xlfn.XLOOKUP($L820,#REF!,#REF!, ""), 0)</f>
        <v>#REF!</v>
      </c>
      <c r="AV820" s="1" t="e">
        <f>_xlfn.XLOOKUP($L820,Pos!$A:$A,Pos!AL:AL,_xlfn.XLOOKUP($L820,#REF!,#REF!, ""), 0)</f>
        <v>#REF!</v>
      </c>
      <c r="AW820" s="1" t="e">
        <f>_xlfn.XLOOKUP($L820,Pos!$A:$A,Pos!AM:AM,_xlfn.XLOOKUP($L820,#REF!,#REF!, ""), 0)</f>
        <v>#REF!</v>
      </c>
      <c r="AX820" s="1" t="e">
        <f>_xlfn.XLOOKUP($L820,Pos!$A:$A,Pos!AN:AN,_xlfn.XLOOKUP($L820,#REF!,#REF!, ""), 0)</f>
        <v>#REF!</v>
      </c>
      <c r="AY820" s="1" t="e">
        <f>_xlfn.XLOOKUP($L820,Pos!$A:$A,Pos!AO:AO,_xlfn.XLOOKUP($L820,#REF!,#REF!, ""), 0)</f>
        <v>#REF!</v>
      </c>
      <c r="AZ820" s="7" t="str">
        <f t="shared" si="221"/>
        <v>OUT</v>
      </c>
      <c r="BA820" s="1">
        <f>IF(OR(_xlfn.XLOOKUP(L820,Pos!B:B,Pos!L:L,FALSE)="ESG Reason",_xlfn.XLOOKUP(L820,Pos!B:B,Pos!L:L,FALSE)="Blacklisted"),1,0)</f>
        <v>0</v>
      </c>
      <c r="BC820" s="11">
        <v>1.157027983298844E-10</v>
      </c>
      <c r="BD820" s="11">
        <f>_xlfn.XLOOKUP($L820,Pos!$B:$B,Pos!H:H,0, 0)</f>
        <v>0</v>
      </c>
      <c r="BE820" s="11">
        <f>_xlfn.XLOOKUP($L820,Pos!$B:$B,Pos!I:I,0, 0)</f>
        <v>2.1443779227653189E-4</v>
      </c>
      <c r="BF820" s="18">
        <f t="shared" si="222"/>
        <v>2.1443779227653189E-4</v>
      </c>
      <c r="BG820" s="1">
        <f t="shared" si="223"/>
        <v>2</v>
      </c>
      <c r="BH820" s="1">
        <f t="shared" si="224"/>
        <v>10</v>
      </c>
      <c r="BI820" s="18">
        <f t="shared" si="225"/>
        <v>1.157027983298844E-10</v>
      </c>
      <c r="BJ820" s="3">
        <f t="shared" si="226"/>
        <v>0</v>
      </c>
      <c r="BK820" s="18">
        <f t="shared" si="227"/>
        <v>0</v>
      </c>
    </row>
    <row r="821" spans="3:63" x14ac:dyDescent="0.25">
      <c r="C821" s="3"/>
      <c r="D821" s="3"/>
      <c r="E821" s="3"/>
      <c r="F821" s="3"/>
      <c r="G821" s="51" t="s">
        <v>782</v>
      </c>
      <c r="H821" s="8" t="str">
        <f t="shared" si="217"/>
        <v>0%West Europe</v>
      </c>
      <c r="I821" s="11" cm="1">
        <f t="array" ref="I821">IF(
   AZ821 = "OUT", 0,IF(
   BD821 &gt;= LARGE(IF(ISNUMBER(BD:BD), BD:BD), 3),
   BE821 - 0.001,
   IF(BE821 &gt;=VLOOKUP(P821,mapping!$A:$B,2,FALSE), BE821,VLOOKUP(P821,mapping!$A$2:$B$8,2,FALSE))
))</f>
        <v>0</v>
      </c>
      <c r="J821" s="11" cm="1">
        <f t="array" ref="J821">IF(
    AZ821="OUT",0,IF(IF(
                      BD821&gt;=LARGE(IF(ISNUMBER(BD:BD),BD:BD),3),
                      BE821+0.001,
                      VLOOKUP(H821,mapping!$D:$E,2,FALSE)
                      )&gt;I821,
                   IF(
                      BD821&gt;=LARGE(IF(ISNUMBER(BD:BD),BD:BD),3),
                      BE821+0.001,
                      VLOOKUP(H821,mapping!$D:$E,2,FALSE)
                      ),
                   I821+0.002))</f>
        <v>0</v>
      </c>
      <c r="K821" s="8">
        <f t="shared" si="218"/>
        <v>2.139555189760908E-4</v>
      </c>
      <c r="L821" s="1" t="str">
        <f>Pos!B405</f>
        <v>GB00BMJ6DW54</v>
      </c>
      <c r="M821" s="1" t="str">
        <f>_xlfn.XLOOKUP($L821,Pos!B:B,Pos!D:D,, 0)</f>
        <v>Informa Plc</v>
      </c>
      <c r="N821" s="1" t="str">
        <f>_xlfn.XLOOKUP($L821,Pos!B:B,Pos!E:E,, 0)</f>
        <v>Media</v>
      </c>
      <c r="O821" s="1" t="str">
        <f t="shared" si="219"/>
        <v>Media_West Europe</v>
      </c>
      <c r="P821" s="1" t="str">
        <f>_xlfn.XLOOKUP($L821,Pos!B:B,Pos!F:F,, 0)</f>
        <v>West Europe</v>
      </c>
      <c r="Q821" s="1">
        <v>0</v>
      </c>
      <c r="R821" s="9">
        <f>_xlfn.XLOOKUP($L821,Pos!$B:$B,Pos!N:N,0, 0)</f>
        <v>5.76</v>
      </c>
      <c r="S821" s="9">
        <f>_xlfn.XLOOKUP($L821,Pos!$B:$B,Pos!O:O,0, 0)</f>
        <v>3.55</v>
      </c>
      <c r="T821" s="9">
        <f>_xlfn.XLOOKUP($L821,Pos!$B:$B,Pos!P:P,0, 0)</f>
        <v>3</v>
      </c>
      <c r="U821" s="9">
        <f>_xlfn.XLOOKUP($L821,Pos!$B:$B,Pos!Q:Q,0, 0)</f>
        <v>7.1</v>
      </c>
      <c r="V821" s="9">
        <f>_xlfn.XLOOKUP($L821,Pos!$B:$B,Pos!R:R,0, 0)</f>
        <v>9.1</v>
      </c>
      <c r="W821" s="9">
        <f>_xlfn.XLOOKUP($L821,Pos!$B:$B,Pos!S:S,0, 0)</f>
        <v>7.6133329999999999</v>
      </c>
      <c r="X821" s="9" t="str">
        <f>_xlfn.XLOOKUP($L821,Pos!$B:$B,Pos!J:J,0, 0)</f>
        <v>Outperform</v>
      </c>
      <c r="Y821" s="1">
        <v>0</v>
      </c>
      <c r="Z821" s="1">
        <v>0</v>
      </c>
      <c r="AA821" s="1">
        <f t="shared" si="220"/>
        <v>0</v>
      </c>
      <c r="AB821" s="9">
        <f>_xlfn.XLOOKUP(L821,Pos!B:B,Pos!K:K,-1,0)</f>
        <v>8.3333333333333339</v>
      </c>
      <c r="AC821" s="1" t="e">
        <f>_xlfn.XLOOKUP($L821,Pos!$A:$A,Pos!S:S,_xlfn.XLOOKUP($L821,#REF!,#REF!, ""), 0)</f>
        <v>#REF!</v>
      </c>
      <c r="AD821" s="1" t="e">
        <f>_xlfn.XLOOKUP($L821,Pos!$A:$A,Pos!T:T,_xlfn.XLOOKUP($L821,#REF!,#REF!, ""), 0)</f>
        <v>#REF!</v>
      </c>
      <c r="AE821" s="1" t="e">
        <f>_xlfn.XLOOKUP($L821,Pos!$A:$A,Pos!U:U,_xlfn.XLOOKUP($L821,#REF!,#REF!, ""), 0)</f>
        <v>#REF!</v>
      </c>
      <c r="AF821" s="1" t="e">
        <f>_xlfn.XLOOKUP($L821,Pos!$A:$A,Pos!V:V,_xlfn.XLOOKUP($L821,#REF!,#REF!, ""), 0)</f>
        <v>#REF!</v>
      </c>
      <c r="AG821" s="1" t="e">
        <f>_xlfn.XLOOKUP($L821,Pos!$A:$A,Pos!W:W,_xlfn.XLOOKUP($L821,#REF!,#REF!, ""), 0)</f>
        <v>#REF!</v>
      </c>
      <c r="AH821" s="1" t="e">
        <f>_xlfn.XLOOKUP($L821,Pos!$A:$A,Pos!X:X,_xlfn.XLOOKUP($L821,#REF!,#REF!, ""), 0)</f>
        <v>#REF!</v>
      </c>
      <c r="AI821" s="1" t="e">
        <f>_xlfn.XLOOKUP($L821,Pos!$A:$A,Pos!Y:Y,_xlfn.XLOOKUP($L821,#REF!,#REF!, ""), 0)</f>
        <v>#REF!</v>
      </c>
      <c r="AJ821" s="1" t="e">
        <f>_xlfn.XLOOKUP($L821,Pos!$A:$A,Pos!Z:Z,_xlfn.XLOOKUP($L821,#REF!,#REF!, ""), 0)</f>
        <v>#REF!</v>
      </c>
      <c r="AK821" s="1" t="e">
        <f>_xlfn.XLOOKUP($L821,Pos!$A:$A,Pos!AA:AA,_xlfn.XLOOKUP($L821,#REF!,#REF!, ""), 0)</f>
        <v>#REF!</v>
      </c>
      <c r="AL821" s="1" t="e">
        <f>_xlfn.XLOOKUP($L821,Pos!$A:$A,Pos!AB:AB,_xlfn.XLOOKUP($L821,#REF!,#REF!, ""), 0)</f>
        <v>#REF!</v>
      </c>
      <c r="AM821" s="1" t="e">
        <f>_xlfn.XLOOKUP($L821,Pos!$A:$A,Pos!AC:AC,_xlfn.XLOOKUP($L821,#REF!,#REF!, ""), 0)</f>
        <v>#REF!</v>
      </c>
      <c r="AN821" s="1" t="e">
        <f>_xlfn.XLOOKUP($L821,Pos!$A:$A,Pos!AD:AD,_xlfn.XLOOKUP($L821,#REF!,#REF!, ""), 0)</f>
        <v>#REF!</v>
      </c>
      <c r="AO821" s="1" t="e">
        <f>_xlfn.XLOOKUP($L821,Pos!$A:$A,Pos!AE:AE,_xlfn.XLOOKUP($L821,#REF!,#REF!, ""), 0)</f>
        <v>#REF!</v>
      </c>
      <c r="AP821" s="1" t="e">
        <f>_xlfn.XLOOKUP($L821,Pos!$A:$A,Pos!AF:AF,_xlfn.XLOOKUP($L821,#REF!,#REF!, ""), 0)</f>
        <v>#REF!</v>
      </c>
      <c r="AQ821" s="1" t="e">
        <f>_xlfn.XLOOKUP($L821,Pos!$A:$A,Pos!AG:AG,_xlfn.XLOOKUP($L821,#REF!,#REF!, ""), 0)</f>
        <v>#REF!</v>
      </c>
      <c r="AR821" s="1" t="e">
        <f>_xlfn.XLOOKUP($L821,Pos!$A:$A,Pos!AH:AH,_xlfn.XLOOKUP($L821,#REF!,#REF!, ""), 0)</f>
        <v>#REF!</v>
      </c>
      <c r="AS821" s="1" t="e">
        <f>_xlfn.XLOOKUP($L821,Pos!$A:$A,Pos!AI:AI,_xlfn.XLOOKUP($L821,#REF!,#REF!, ""), 0)</f>
        <v>#REF!</v>
      </c>
      <c r="AT821" s="1" t="e">
        <f>_xlfn.XLOOKUP($L821,Pos!$A:$A,Pos!AJ:AJ,_xlfn.XLOOKUP($L821,#REF!,#REF!, ""), 0)</f>
        <v>#REF!</v>
      </c>
      <c r="AU821" s="1" t="e">
        <f>_xlfn.XLOOKUP($L821,Pos!$A:$A,Pos!AK:AK,_xlfn.XLOOKUP($L821,#REF!,#REF!, ""), 0)</f>
        <v>#REF!</v>
      </c>
      <c r="AV821" s="1" t="e">
        <f>_xlfn.XLOOKUP($L821,Pos!$A:$A,Pos!AL:AL,_xlfn.XLOOKUP($L821,#REF!,#REF!, ""), 0)</f>
        <v>#REF!</v>
      </c>
      <c r="AW821" s="1" t="e">
        <f>_xlfn.XLOOKUP($L821,Pos!$A:$A,Pos!AM:AM,_xlfn.XLOOKUP($L821,#REF!,#REF!, ""), 0)</f>
        <v>#REF!</v>
      </c>
      <c r="AX821" s="1" t="e">
        <f>_xlfn.XLOOKUP($L821,Pos!$A:$A,Pos!AN:AN,_xlfn.XLOOKUP($L821,#REF!,#REF!, ""), 0)</f>
        <v>#REF!</v>
      </c>
      <c r="AY821" s="1" t="e">
        <f>_xlfn.XLOOKUP($L821,Pos!$A:$A,Pos!AO:AO,_xlfn.XLOOKUP($L821,#REF!,#REF!, ""), 0)</f>
        <v>#REF!</v>
      </c>
      <c r="AZ821" s="7" t="str">
        <f t="shared" si="221"/>
        <v>OUT</v>
      </c>
      <c r="BA821" s="1">
        <f>IF(OR(_xlfn.XLOOKUP(L821,Pos!B:B,Pos!L:L,FALSE)="ESG Reason",_xlfn.XLOOKUP(L821,Pos!B:B,Pos!L:L,FALSE)="Blacklisted"),1,0)</f>
        <v>0</v>
      </c>
      <c r="BC821" s="11">
        <v>8.4482548597870171E-11</v>
      </c>
      <c r="BD821" s="11">
        <f>_xlfn.XLOOKUP($L821,Pos!$B:$B,Pos!H:H,0, 0)</f>
        <v>0</v>
      </c>
      <c r="BE821" s="11">
        <f>_xlfn.XLOOKUP($L821,Pos!$B:$B,Pos!I:I,0, 0)</f>
        <v>2.139555189760908E-4</v>
      </c>
      <c r="BF821" s="18">
        <f t="shared" si="222"/>
        <v>2.139555189760908E-4</v>
      </c>
      <c r="BG821" s="1">
        <f t="shared" si="223"/>
        <v>2</v>
      </c>
      <c r="BH821" s="1">
        <f t="shared" si="224"/>
        <v>12</v>
      </c>
      <c r="BI821" s="18">
        <f t="shared" si="225"/>
        <v>8.4482548597870171E-11</v>
      </c>
      <c r="BJ821" s="3">
        <f t="shared" si="226"/>
        <v>0</v>
      </c>
      <c r="BK821" s="18">
        <f t="shared" si="227"/>
        <v>0</v>
      </c>
    </row>
    <row r="822" spans="3:63" x14ac:dyDescent="0.25">
      <c r="C822" s="3"/>
      <c r="D822" s="3"/>
      <c r="E822" s="3"/>
      <c r="F822" s="3"/>
      <c r="G822" s="51" t="s">
        <v>787</v>
      </c>
      <c r="H822" s="8" t="str">
        <f t="shared" si="217"/>
        <v>0%Others</v>
      </c>
      <c r="I822" s="11" cm="1">
        <f t="array" ref="I822">IF(
   AZ822 = "OUT", 0,IF(
   BD822 &gt;= LARGE(IF(ISNUMBER(BD:BD), BD:BD), 3),
   BE822 - 0.001,
   IF(BE822 &gt;=VLOOKUP(P822,mapping!$A:$B,2,FALSE), BE822,VLOOKUP(P822,mapping!$A$2:$B$8,2,FALSE))
))</f>
        <v>0</v>
      </c>
      <c r="J822" s="11" cm="1">
        <f t="array" ref="J822">IF(
    AZ822="OUT",0,IF(IF(
                      BD822&gt;=LARGE(IF(ISNUMBER(BD:BD),BD:BD),3),
                      BE822+0.001,
                      VLOOKUP(H822,mapping!$D:$E,2,FALSE)
                      )&gt;I822,
                   IF(
                      BD822&gt;=LARGE(IF(ISNUMBER(BD:BD),BD:BD),3),
                      BE822+0.001,
                      VLOOKUP(H822,mapping!$D:$E,2,FALSE)
                      ),
                   I822+0.002))</f>
        <v>0</v>
      </c>
      <c r="K822" s="8">
        <f t="shared" si="218"/>
        <v>2.138964099921504E-4</v>
      </c>
      <c r="L822" s="1" t="str">
        <f>Pos!B526</f>
        <v>JP3205800000</v>
      </c>
      <c r="M822" s="1" t="str">
        <f>_xlfn.XLOOKUP($L822,Pos!B:B,Pos!D:D,, 0)</f>
        <v>Kao Corporation</v>
      </c>
      <c r="N822" s="1" t="str">
        <f>_xlfn.XLOOKUP($L822,Pos!B:B,Pos!E:E,, 0)</f>
        <v>Personal &amp; Household Goods</v>
      </c>
      <c r="O822" s="1" t="str">
        <f t="shared" si="219"/>
        <v>Personal &amp; Household Goods_Others</v>
      </c>
      <c r="P822" s="1" t="str">
        <f>_xlfn.XLOOKUP($L822,Pos!B:B,Pos!F:F,, 0)</f>
        <v>Others</v>
      </c>
      <c r="Q822" s="1">
        <v>0</v>
      </c>
      <c r="R822" s="9">
        <f>_xlfn.XLOOKUP($L822,Pos!$B:$B,Pos!N:N,0, 0)</f>
        <v>4.12</v>
      </c>
      <c r="S822" s="9">
        <f>_xlfn.XLOOKUP($L822,Pos!$B:$B,Pos!O:O,0, 0)</f>
        <v>3.3639999999999999</v>
      </c>
      <c r="T822" s="9">
        <f>_xlfn.XLOOKUP($L822,Pos!$B:$B,Pos!P:P,0, 0)</f>
        <v>5.85</v>
      </c>
      <c r="U822" s="9">
        <f>_xlfn.XLOOKUP($L822,Pos!$B:$B,Pos!Q:Q,0, 0)</f>
        <v>4.9000000000000004</v>
      </c>
      <c r="V822" s="9">
        <f>_xlfn.XLOOKUP($L822,Pos!$B:$B,Pos!R:R,0, 0)</f>
        <v>7.3333329999999997</v>
      </c>
      <c r="W822" s="9">
        <f>_xlfn.XLOOKUP($L822,Pos!$B:$B,Pos!S:S,0, 0)</f>
        <v>3.3333330000000001</v>
      </c>
      <c r="X822" s="9" t="str">
        <f>_xlfn.XLOOKUP($L822,Pos!$B:$B,Pos!J:J,0, 0)</f>
        <v>Outperform</v>
      </c>
      <c r="Y822" s="1">
        <v>0</v>
      </c>
      <c r="Z822" s="1">
        <v>0</v>
      </c>
      <c r="AA822" s="1">
        <f t="shared" si="220"/>
        <v>0</v>
      </c>
      <c r="AB822" s="9">
        <f>_xlfn.XLOOKUP(L822,Pos!B:B,Pos!K:K,-1,0)</f>
        <v>2.8571428571428572</v>
      </c>
      <c r="AC822" s="1" t="e">
        <f>_xlfn.XLOOKUP($L822,Pos!$A:$A,Pos!S:S,_xlfn.XLOOKUP($L822,#REF!,#REF!, ""), 0)</f>
        <v>#REF!</v>
      </c>
      <c r="AD822" s="1" t="e">
        <f>_xlfn.XLOOKUP($L822,Pos!$A:$A,Pos!T:T,_xlfn.XLOOKUP($L822,#REF!,#REF!, ""), 0)</f>
        <v>#REF!</v>
      </c>
      <c r="AE822" s="1" t="e">
        <f>_xlfn.XLOOKUP($L822,Pos!$A:$A,Pos!U:U,_xlfn.XLOOKUP($L822,#REF!,#REF!, ""), 0)</f>
        <v>#REF!</v>
      </c>
      <c r="AF822" s="1" t="e">
        <f>_xlfn.XLOOKUP($L822,Pos!$A:$A,Pos!V:V,_xlfn.XLOOKUP($L822,#REF!,#REF!, ""), 0)</f>
        <v>#REF!</v>
      </c>
      <c r="AG822" s="1" t="e">
        <f>_xlfn.XLOOKUP($L822,Pos!$A:$A,Pos!W:W,_xlfn.XLOOKUP($L822,#REF!,#REF!, ""), 0)</f>
        <v>#REF!</v>
      </c>
      <c r="AH822" s="1" t="e">
        <f>_xlfn.XLOOKUP($L822,Pos!$A:$A,Pos!X:X,_xlfn.XLOOKUP($L822,#REF!,#REF!, ""), 0)</f>
        <v>#REF!</v>
      </c>
      <c r="AI822" s="1" t="e">
        <f>_xlfn.XLOOKUP($L822,Pos!$A:$A,Pos!Y:Y,_xlfn.XLOOKUP($L822,#REF!,#REF!, ""), 0)</f>
        <v>#REF!</v>
      </c>
      <c r="AJ822" s="1" t="e">
        <f>_xlfn.XLOOKUP($L822,Pos!$A:$A,Pos!Z:Z,_xlfn.XLOOKUP($L822,#REF!,#REF!, ""), 0)</f>
        <v>#REF!</v>
      </c>
      <c r="AK822" s="1" t="e">
        <f>_xlfn.XLOOKUP($L822,Pos!$A:$A,Pos!AA:AA,_xlfn.XLOOKUP($L822,#REF!,#REF!, ""), 0)</f>
        <v>#REF!</v>
      </c>
      <c r="AL822" s="1" t="e">
        <f>_xlfn.XLOOKUP($L822,Pos!$A:$A,Pos!AB:AB,_xlfn.XLOOKUP($L822,#REF!,#REF!, ""), 0)</f>
        <v>#REF!</v>
      </c>
      <c r="AM822" s="1" t="e">
        <f>_xlfn.XLOOKUP($L822,Pos!$A:$A,Pos!AC:AC,_xlfn.XLOOKUP($L822,#REF!,#REF!, ""), 0)</f>
        <v>#REF!</v>
      </c>
      <c r="AN822" s="1" t="e">
        <f>_xlfn.XLOOKUP($L822,Pos!$A:$A,Pos!AD:AD,_xlfn.XLOOKUP($L822,#REF!,#REF!, ""), 0)</f>
        <v>#REF!</v>
      </c>
      <c r="AO822" s="1" t="e">
        <f>_xlfn.XLOOKUP($L822,Pos!$A:$A,Pos!AE:AE,_xlfn.XLOOKUP($L822,#REF!,#REF!, ""), 0)</f>
        <v>#REF!</v>
      </c>
      <c r="AP822" s="1" t="e">
        <f>_xlfn.XLOOKUP($L822,Pos!$A:$A,Pos!AF:AF,_xlfn.XLOOKUP($L822,#REF!,#REF!, ""), 0)</f>
        <v>#REF!</v>
      </c>
      <c r="AQ822" s="1" t="e">
        <f>_xlfn.XLOOKUP($L822,Pos!$A:$A,Pos!AG:AG,_xlfn.XLOOKUP($L822,#REF!,#REF!, ""), 0)</f>
        <v>#REF!</v>
      </c>
      <c r="AR822" s="1" t="e">
        <f>_xlfn.XLOOKUP($L822,Pos!$A:$A,Pos!AH:AH,_xlfn.XLOOKUP($L822,#REF!,#REF!, ""), 0)</f>
        <v>#REF!</v>
      </c>
      <c r="AS822" s="1" t="e">
        <f>_xlfn.XLOOKUP($L822,Pos!$A:$A,Pos!AI:AI,_xlfn.XLOOKUP($L822,#REF!,#REF!, ""), 0)</f>
        <v>#REF!</v>
      </c>
      <c r="AT822" s="1" t="e">
        <f>_xlfn.XLOOKUP($L822,Pos!$A:$A,Pos!AJ:AJ,_xlfn.XLOOKUP($L822,#REF!,#REF!, ""), 0)</f>
        <v>#REF!</v>
      </c>
      <c r="AU822" s="1" t="e">
        <f>_xlfn.XLOOKUP($L822,Pos!$A:$A,Pos!AK:AK,_xlfn.XLOOKUP($L822,#REF!,#REF!, ""), 0)</f>
        <v>#REF!</v>
      </c>
      <c r="AV822" s="1" t="e">
        <f>_xlfn.XLOOKUP($L822,Pos!$A:$A,Pos!AL:AL,_xlfn.XLOOKUP($L822,#REF!,#REF!, ""), 0)</f>
        <v>#REF!</v>
      </c>
      <c r="AW822" s="1" t="e">
        <f>_xlfn.XLOOKUP($L822,Pos!$A:$A,Pos!AM:AM,_xlfn.XLOOKUP($L822,#REF!,#REF!, ""), 0)</f>
        <v>#REF!</v>
      </c>
      <c r="AX822" s="1" t="e">
        <f>_xlfn.XLOOKUP($L822,Pos!$A:$A,Pos!AN:AN,_xlfn.XLOOKUP($L822,#REF!,#REF!, ""), 0)</f>
        <v>#REF!</v>
      </c>
      <c r="AY822" s="1" t="e">
        <f>_xlfn.XLOOKUP($L822,Pos!$A:$A,Pos!AO:AO,_xlfn.XLOOKUP($L822,#REF!,#REF!, ""), 0)</f>
        <v>#REF!</v>
      </c>
      <c r="AZ822" s="7" t="str">
        <f t="shared" si="221"/>
        <v>OUT</v>
      </c>
      <c r="BA822" s="1">
        <f>IF(OR(_xlfn.XLOOKUP(L822,Pos!B:B,Pos!L:L,FALSE)="ESG Reason",_xlfn.XLOOKUP(L822,Pos!B:B,Pos!L:L,FALSE)="Blacklisted"),1,0)</f>
        <v>0</v>
      </c>
      <c r="BC822" s="11">
        <v>9.1318052719170032E-11</v>
      </c>
      <c r="BD822" s="11">
        <f>_xlfn.XLOOKUP($L822,Pos!$B:$B,Pos!H:H,0, 0)</f>
        <v>0</v>
      </c>
      <c r="BE822" s="11">
        <f>_xlfn.XLOOKUP($L822,Pos!$B:$B,Pos!I:I,0, 0)</f>
        <v>2.138964099921504E-4</v>
      </c>
      <c r="BF822" s="18">
        <f t="shared" si="222"/>
        <v>2.138964099921504E-4</v>
      </c>
      <c r="BG822" s="1">
        <f t="shared" si="223"/>
        <v>3</v>
      </c>
      <c r="BH822" s="1">
        <f t="shared" si="224"/>
        <v>51</v>
      </c>
      <c r="BI822" s="18">
        <f t="shared" si="225"/>
        <v>9.1318052719170032E-11</v>
      </c>
      <c r="BJ822" s="3">
        <f t="shared" si="226"/>
        <v>0</v>
      </c>
      <c r="BK822" s="18">
        <f t="shared" si="227"/>
        <v>0</v>
      </c>
    </row>
    <row r="823" spans="3:63" x14ac:dyDescent="0.25">
      <c r="C823" s="3"/>
      <c r="D823" s="3"/>
      <c r="E823" s="3"/>
      <c r="F823" s="3"/>
      <c r="G823" s="51" t="s">
        <v>780</v>
      </c>
      <c r="H823" s="8" t="str">
        <f t="shared" si="217"/>
        <v>0%Others</v>
      </c>
      <c r="I823" s="11" cm="1">
        <f t="array" ref="I823">IF(
   AZ823 = "OUT", 0,IF(
   BD823 &gt;= LARGE(IF(ISNUMBER(BD:BD), BD:BD), 3),
   BE823 - 0.001,
   IF(BE823 &gt;=VLOOKUP(P823,mapping!$A:$B,2,FALSE), BE823,VLOOKUP(P823,mapping!$A$2:$B$8,2,FALSE))
))</f>
        <v>0</v>
      </c>
      <c r="J823" s="11" cm="1">
        <f t="array" ref="J823">IF(
    AZ823="OUT",0,IF(IF(
                      BD823&gt;=LARGE(IF(ISNUMBER(BD:BD),BD:BD),3),
                      BE823+0.001,
                      VLOOKUP(H823,mapping!$D:$E,2,FALSE)
                      )&gt;I823,
                   IF(
                      BD823&gt;=LARGE(IF(ISNUMBER(BD:BD),BD:BD),3),
                      BE823+0.001,
                      VLOOKUP(H823,mapping!$D:$E,2,FALSE)
                      ),
                   I823+0.002))</f>
        <v>0</v>
      </c>
      <c r="K823" s="8">
        <f t="shared" si="218"/>
        <v>2.1348644768221501E-4</v>
      </c>
      <c r="L823" s="1" t="str">
        <f>Pos!B503</f>
        <v>JP3116000005</v>
      </c>
      <c r="M823" s="1" t="str">
        <f>_xlfn.XLOOKUP($L823,Pos!B:B,Pos!D:D,, 0)</f>
        <v>Asahi Group Holdings Ltd</v>
      </c>
      <c r="N823" s="1" t="str">
        <f>_xlfn.XLOOKUP($L823,Pos!B:B,Pos!E:E,, 0)</f>
        <v>Food, Beverage &amp; Tobacco</v>
      </c>
      <c r="O823" s="1" t="str">
        <f t="shared" si="219"/>
        <v>Food, Beverage &amp; Tobacco_Others</v>
      </c>
      <c r="P823" s="1" t="str">
        <f>_xlfn.XLOOKUP($L823,Pos!B:B,Pos!F:F,, 0)</f>
        <v>Others</v>
      </c>
      <c r="Q823" s="1">
        <v>0</v>
      </c>
      <c r="R823" s="9">
        <f>_xlfn.XLOOKUP($L823,Pos!$B:$B,Pos!N:N,0, 0)</f>
        <v>4.93</v>
      </c>
      <c r="S823" s="9">
        <f>_xlfn.XLOOKUP($L823,Pos!$B:$B,Pos!O:O,0, 0)</f>
        <v>6.5138340000000001</v>
      </c>
      <c r="T823" s="9">
        <f>_xlfn.XLOOKUP($L823,Pos!$B:$B,Pos!P:P,0, 0)</f>
        <v>3.1</v>
      </c>
      <c r="U823" s="9">
        <f>_xlfn.XLOOKUP($L823,Pos!$B:$B,Pos!Q:Q,0, 0)</f>
        <v>2.1</v>
      </c>
      <c r="V823" s="9">
        <f>_xlfn.XLOOKUP($L823,Pos!$B:$B,Pos!R:R,0, 0)</f>
        <v>5.5</v>
      </c>
      <c r="W823" s="9">
        <f>_xlfn.XLOOKUP($L823,Pos!$B:$B,Pos!S:S,0, 0)</f>
        <v>3.82</v>
      </c>
      <c r="X823" s="9" t="str">
        <f>_xlfn.XLOOKUP($L823,Pos!$B:$B,Pos!J:J,0, 0)</f>
        <v>Buy</v>
      </c>
      <c r="Y823" s="1">
        <v>0</v>
      </c>
      <c r="Z823" s="1">
        <v>0</v>
      </c>
      <c r="AA823" s="1">
        <f t="shared" si="220"/>
        <v>0</v>
      </c>
      <c r="AB823" s="9">
        <f>_xlfn.XLOOKUP(L823,Pos!B:B,Pos!K:K,-1,0)</f>
        <v>6.6666666666666661</v>
      </c>
      <c r="AC823" s="1" t="e">
        <f>_xlfn.XLOOKUP($L823,Pos!$A:$A,Pos!S:S,_xlfn.XLOOKUP($L823,#REF!,#REF!, ""), 0)</f>
        <v>#REF!</v>
      </c>
      <c r="AD823" s="1" t="e">
        <f>_xlfn.XLOOKUP($L823,Pos!$A:$A,Pos!T:T,_xlfn.XLOOKUP($L823,#REF!,#REF!, ""), 0)</f>
        <v>#REF!</v>
      </c>
      <c r="AE823" s="1" t="e">
        <f>_xlfn.XLOOKUP($L823,Pos!$A:$A,Pos!U:U,_xlfn.XLOOKUP($L823,#REF!,#REF!, ""), 0)</f>
        <v>#REF!</v>
      </c>
      <c r="AF823" s="1" t="e">
        <f>_xlfn.XLOOKUP($L823,Pos!$A:$A,Pos!V:V,_xlfn.XLOOKUP($L823,#REF!,#REF!, ""), 0)</f>
        <v>#REF!</v>
      </c>
      <c r="AG823" s="1" t="e">
        <f>_xlfn.XLOOKUP($L823,Pos!$A:$A,Pos!W:W,_xlfn.XLOOKUP($L823,#REF!,#REF!, ""), 0)</f>
        <v>#REF!</v>
      </c>
      <c r="AH823" s="1" t="e">
        <f>_xlfn.XLOOKUP($L823,Pos!$A:$A,Pos!X:X,_xlfn.XLOOKUP($L823,#REF!,#REF!, ""), 0)</f>
        <v>#REF!</v>
      </c>
      <c r="AI823" s="1" t="e">
        <f>_xlfn.XLOOKUP($L823,Pos!$A:$A,Pos!Y:Y,_xlfn.XLOOKUP($L823,#REF!,#REF!, ""), 0)</f>
        <v>#REF!</v>
      </c>
      <c r="AJ823" s="1" t="e">
        <f>_xlfn.XLOOKUP($L823,Pos!$A:$A,Pos!Z:Z,_xlfn.XLOOKUP($L823,#REF!,#REF!, ""), 0)</f>
        <v>#REF!</v>
      </c>
      <c r="AK823" s="1" t="e">
        <f>_xlfn.XLOOKUP($L823,Pos!$A:$A,Pos!AA:AA,_xlfn.XLOOKUP($L823,#REF!,#REF!, ""), 0)</f>
        <v>#REF!</v>
      </c>
      <c r="AL823" s="1" t="e">
        <f>_xlfn.XLOOKUP($L823,Pos!$A:$A,Pos!AB:AB,_xlfn.XLOOKUP($L823,#REF!,#REF!, ""), 0)</f>
        <v>#REF!</v>
      </c>
      <c r="AM823" s="1" t="e">
        <f>_xlfn.XLOOKUP($L823,Pos!$A:$A,Pos!AC:AC,_xlfn.XLOOKUP($L823,#REF!,#REF!, ""), 0)</f>
        <v>#REF!</v>
      </c>
      <c r="AN823" s="1" t="e">
        <f>_xlfn.XLOOKUP($L823,Pos!$A:$A,Pos!AD:AD,_xlfn.XLOOKUP($L823,#REF!,#REF!, ""), 0)</f>
        <v>#REF!</v>
      </c>
      <c r="AO823" s="1" t="e">
        <f>_xlfn.XLOOKUP($L823,Pos!$A:$A,Pos!AE:AE,_xlfn.XLOOKUP($L823,#REF!,#REF!, ""), 0)</f>
        <v>#REF!</v>
      </c>
      <c r="AP823" s="1" t="e">
        <f>_xlfn.XLOOKUP($L823,Pos!$A:$A,Pos!AF:AF,_xlfn.XLOOKUP($L823,#REF!,#REF!, ""), 0)</f>
        <v>#REF!</v>
      </c>
      <c r="AQ823" s="1" t="e">
        <f>_xlfn.XLOOKUP($L823,Pos!$A:$A,Pos!AG:AG,_xlfn.XLOOKUP($L823,#REF!,#REF!, ""), 0)</f>
        <v>#REF!</v>
      </c>
      <c r="AR823" s="1" t="e">
        <f>_xlfn.XLOOKUP($L823,Pos!$A:$A,Pos!AH:AH,_xlfn.XLOOKUP($L823,#REF!,#REF!, ""), 0)</f>
        <v>#REF!</v>
      </c>
      <c r="AS823" s="1" t="e">
        <f>_xlfn.XLOOKUP($L823,Pos!$A:$A,Pos!AI:AI,_xlfn.XLOOKUP($L823,#REF!,#REF!, ""), 0)</f>
        <v>#REF!</v>
      </c>
      <c r="AT823" s="1" t="e">
        <f>_xlfn.XLOOKUP($L823,Pos!$A:$A,Pos!AJ:AJ,_xlfn.XLOOKUP($L823,#REF!,#REF!, ""), 0)</f>
        <v>#REF!</v>
      </c>
      <c r="AU823" s="1" t="e">
        <f>_xlfn.XLOOKUP($L823,Pos!$A:$A,Pos!AK:AK,_xlfn.XLOOKUP($L823,#REF!,#REF!, ""), 0)</f>
        <v>#REF!</v>
      </c>
      <c r="AV823" s="1" t="e">
        <f>_xlfn.XLOOKUP($L823,Pos!$A:$A,Pos!AL:AL,_xlfn.XLOOKUP($L823,#REF!,#REF!, ""), 0)</f>
        <v>#REF!</v>
      </c>
      <c r="AW823" s="1" t="e">
        <f>_xlfn.XLOOKUP($L823,Pos!$A:$A,Pos!AM:AM,_xlfn.XLOOKUP($L823,#REF!,#REF!, ""), 0)</f>
        <v>#REF!</v>
      </c>
      <c r="AX823" s="1" t="e">
        <f>_xlfn.XLOOKUP($L823,Pos!$A:$A,Pos!AN:AN,_xlfn.XLOOKUP($L823,#REF!,#REF!, ""), 0)</f>
        <v>#REF!</v>
      </c>
      <c r="AY823" s="1" t="e">
        <f>_xlfn.XLOOKUP($L823,Pos!$A:$A,Pos!AO:AO,_xlfn.XLOOKUP($L823,#REF!,#REF!, ""), 0)</f>
        <v>#REF!</v>
      </c>
      <c r="AZ823" s="7" t="str">
        <f t="shared" si="221"/>
        <v>OUT</v>
      </c>
      <c r="BA823" s="1">
        <f>IF(OR(_xlfn.XLOOKUP(L823,Pos!B:B,Pos!L:L,FALSE)="ESG Reason",_xlfn.XLOOKUP(L823,Pos!B:B,Pos!L:L,FALSE)="Blacklisted"),1,0)</f>
        <v>0</v>
      </c>
      <c r="BC823" s="11">
        <v>8.9567782653092782E-11</v>
      </c>
      <c r="BD823" s="11">
        <f>_xlfn.XLOOKUP($L823,Pos!$B:$B,Pos!H:H,0, 0)</f>
        <v>0</v>
      </c>
      <c r="BE823" s="11">
        <f>_xlfn.XLOOKUP($L823,Pos!$B:$B,Pos!I:I,0, 0)</f>
        <v>2.1348644768221501E-4</v>
      </c>
      <c r="BF823" s="18">
        <f t="shared" si="222"/>
        <v>2.1348644768221501E-4</v>
      </c>
      <c r="BG823" s="1">
        <f t="shared" si="223"/>
        <v>3</v>
      </c>
      <c r="BH823" s="1">
        <f t="shared" si="224"/>
        <v>46</v>
      </c>
      <c r="BI823" s="18">
        <f t="shared" si="225"/>
        <v>8.9567782653092782E-11</v>
      </c>
      <c r="BJ823" s="3">
        <f t="shared" si="226"/>
        <v>0</v>
      </c>
      <c r="BK823" s="18">
        <f t="shared" si="227"/>
        <v>0</v>
      </c>
    </row>
    <row r="824" spans="3:63" x14ac:dyDescent="0.25">
      <c r="C824" s="3"/>
      <c r="D824" s="3"/>
      <c r="E824" s="3"/>
      <c r="F824" s="3"/>
      <c r="G824" s="51" t="s">
        <v>777</v>
      </c>
      <c r="H824" s="8" t="str">
        <f t="shared" si="217"/>
        <v>0%Others</v>
      </c>
      <c r="I824" s="11" cm="1">
        <f t="array" ref="I824">IF(
   AZ824 = "OUT", 0,IF(
   BD824 &gt;= LARGE(IF(ISNUMBER(BD:BD), BD:BD), 3),
   BE824 - 0.001,
   IF(BE824 &gt;=VLOOKUP(P824,mapping!$A:$B,2,FALSE), BE824,VLOOKUP(P824,mapping!$A$2:$B$8,2,FALSE))
))</f>
        <v>0</v>
      </c>
      <c r="J824" s="11" cm="1">
        <f t="array" ref="J824">IF(
    AZ824="OUT",0,IF(IF(
                      BD824&gt;=LARGE(IF(ISNUMBER(BD:BD),BD:BD),3),
                      BE824+0.001,
                      VLOOKUP(H824,mapping!$D:$E,2,FALSE)
                      )&gt;I824,
                   IF(
                      BD824&gt;=LARGE(IF(ISNUMBER(BD:BD),BD:BD),3),
                      BE824+0.001,
                      VLOOKUP(H824,mapping!$D:$E,2,FALSE)
                      ),
                   I824+0.002))</f>
        <v>0</v>
      </c>
      <c r="K824" s="8">
        <f t="shared" si="218"/>
        <v>2.133853323137484E-4</v>
      </c>
      <c r="L824" s="1" t="str">
        <f>Pos!B557</f>
        <v>JP3381000003</v>
      </c>
      <c r="M824" s="1" t="str">
        <f>_xlfn.XLOOKUP($L824,Pos!B:B,Pos!D:D,, 0)</f>
        <v>NIPPON STEEL CORP.</v>
      </c>
      <c r="N824" s="1" t="str">
        <f>_xlfn.XLOOKUP($L824,Pos!B:B,Pos!E:E,, 0)</f>
        <v>Basic Resources</v>
      </c>
      <c r="O824" s="1" t="str">
        <f t="shared" si="219"/>
        <v>Basic Resources_Others</v>
      </c>
      <c r="P824" s="1" t="str">
        <f>_xlfn.XLOOKUP($L824,Pos!B:B,Pos!F:F,, 0)</f>
        <v>Others</v>
      </c>
      <c r="Q824" s="1">
        <v>0</v>
      </c>
      <c r="R824" s="9">
        <f>_xlfn.XLOOKUP($L824,Pos!$B:$B,Pos!N:N,0, 0)</f>
        <v>6.17</v>
      </c>
      <c r="S824" s="9">
        <f>_xlfn.XLOOKUP($L824,Pos!$B:$B,Pos!O:O,0, 0)</f>
        <v>6.5069999999999997</v>
      </c>
      <c r="T824" s="9">
        <f>_xlfn.XLOOKUP($L824,Pos!$B:$B,Pos!P:P,0, 0)</f>
        <v>3.35</v>
      </c>
      <c r="U824" s="9">
        <f>_xlfn.XLOOKUP($L824,Pos!$B:$B,Pos!Q:Q,0, 0)</f>
        <v>2.7</v>
      </c>
      <c r="V824" s="9">
        <f>_xlfn.XLOOKUP($L824,Pos!$B:$B,Pos!R:R,0, 0)</f>
        <v>7.6333330000000004</v>
      </c>
      <c r="W824" s="9">
        <f>_xlfn.XLOOKUP($L824,Pos!$B:$B,Pos!S:S,0, 0)</f>
        <v>3.9950000000000001</v>
      </c>
      <c r="X824" s="9" t="str">
        <f>_xlfn.XLOOKUP($L824,Pos!$B:$B,Pos!J:J,0, 0)</f>
        <v>Outperform</v>
      </c>
      <c r="Y824" s="1">
        <v>0</v>
      </c>
      <c r="Z824" s="1">
        <v>0</v>
      </c>
      <c r="AA824" s="1">
        <f t="shared" si="220"/>
        <v>0</v>
      </c>
      <c r="AB824" s="9">
        <f>_xlfn.XLOOKUP(L824,Pos!B:B,Pos!K:K,-1,0)</f>
        <v>7.2727272727272734</v>
      </c>
      <c r="AC824" s="1" t="e">
        <f>_xlfn.XLOOKUP($L824,Pos!$A:$A,Pos!S:S,_xlfn.XLOOKUP($L824,#REF!,#REF!, ""), 0)</f>
        <v>#REF!</v>
      </c>
      <c r="AD824" s="1" t="e">
        <f>_xlfn.XLOOKUP($L824,Pos!$A:$A,Pos!T:T,_xlfn.XLOOKUP($L824,#REF!,#REF!, ""), 0)</f>
        <v>#REF!</v>
      </c>
      <c r="AE824" s="1" t="e">
        <f>_xlfn.XLOOKUP($L824,Pos!$A:$A,Pos!U:U,_xlfn.XLOOKUP($L824,#REF!,#REF!, ""), 0)</f>
        <v>#REF!</v>
      </c>
      <c r="AF824" s="1" t="e">
        <f>_xlfn.XLOOKUP($L824,Pos!$A:$A,Pos!V:V,_xlfn.XLOOKUP($L824,#REF!,#REF!, ""), 0)</f>
        <v>#REF!</v>
      </c>
      <c r="AG824" s="1" t="e">
        <f>_xlfn.XLOOKUP($L824,Pos!$A:$A,Pos!W:W,_xlfn.XLOOKUP($L824,#REF!,#REF!, ""), 0)</f>
        <v>#REF!</v>
      </c>
      <c r="AH824" s="1" t="e">
        <f>_xlfn.XLOOKUP($L824,Pos!$A:$A,Pos!X:X,_xlfn.XLOOKUP($L824,#REF!,#REF!, ""), 0)</f>
        <v>#REF!</v>
      </c>
      <c r="AI824" s="1" t="e">
        <f>_xlfn.XLOOKUP($L824,Pos!$A:$A,Pos!Y:Y,_xlfn.XLOOKUP($L824,#REF!,#REF!, ""), 0)</f>
        <v>#REF!</v>
      </c>
      <c r="AJ824" s="1" t="e">
        <f>_xlfn.XLOOKUP($L824,Pos!$A:$A,Pos!Z:Z,_xlfn.XLOOKUP($L824,#REF!,#REF!, ""), 0)</f>
        <v>#REF!</v>
      </c>
      <c r="AK824" s="1" t="e">
        <f>_xlfn.XLOOKUP($L824,Pos!$A:$A,Pos!AA:AA,_xlfn.XLOOKUP($L824,#REF!,#REF!, ""), 0)</f>
        <v>#REF!</v>
      </c>
      <c r="AL824" s="1" t="e">
        <f>_xlfn.XLOOKUP($L824,Pos!$A:$A,Pos!AB:AB,_xlfn.XLOOKUP($L824,#REF!,#REF!, ""), 0)</f>
        <v>#REF!</v>
      </c>
      <c r="AM824" s="1" t="e">
        <f>_xlfn.XLOOKUP($L824,Pos!$A:$A,Pos!AC:AC,_xlfn.XLOOKUP($L824,#REF!,#REF!, ""), 0)</f>
        <v>#REF!</v>
      </c>
      <c r="AN824" s="1" t="e">
        <f>_xlfn.XLOOKUP($L824,Pos!$A:$A,Pos!AD:AD,_xlfn.XLOOKUP($L824,#REF!,#REF!, ""), 0)</f>
        <v>#REF!</v>
      </c>
      <c r="AO824" s="1" t="e">
        <f>_xlfn.XLOOKUP($L824,Pos!$A:$A,Pos!AE:AE,_xlfn.XLOOKUP($L824,#REF!,#REF!, ""), 0)</f>
        <v>#REF!</v>
      </c>
      <c r="AP824" s="1" t="e">
        <f>_xlfn.XLOOKUP($L824,Pos!$A:$A,Pos!AF:AF,_xlfn.XLOOKUP($L824,#REF!,#REF!, ""), 0)</f>
        <v>#REF!</v>
      </c>
      <c r="AQ824" s="1" t="e">
        <f>_xlfn.XLOOKUP($L824,Pos!$A:$A,Pos!AG:AG,_xlfn.XLOOKUP($L824,#REF!,#REF!, ""), 0)</f>
        <v>#REF!</v>
      </c>
      <c r="AR824" s="1" t="e">
        <f>_xlfn.XLOOKUP($L824,Pos!$A:$A,Pos!AH:AH,_xlfn.XLOOKUP($L824,#REF!,#REF!, ""), 0)</f>
        <v>#REF!</v>
      </c>
      <c r="AS824" s="1" t="e">
        <f>_xlfn.XLOOKUP($L824,Pos!$A:$A,Pos!AI:AI,_xlfn.XLOOKUP($L824,#REF!,#REF!, ""), 0)</f>
        <v>#REF!</v>
      </c>
      <c r="AT824" s="1" t="e">
        <f>_xlfn.XLOOKUP($L824,Pos!$A:$A,Pos!AJ:AJ,_xlfn.XLOOKUP($L824,#REF!,#REF!, ""), 0)</f>
        <v>#REF!</v>
      </c>
      <c r="AU824" s="1" t="e">
        <f>_xlfn.XLOOKUP($L824,Pos!$A:$A,Pos!AK:AK,_xlfn.XLOOKUP($L824,#REF!,#REF!, ""), 0)</f>
        <v>#REF!</v>
      </c>
      <c r="AV824" s="1" t="e">
        <f>_xlfn.XLOOKUP($L824,Pos!$A:$A,Pos!AL:AL,_xlfn.XLOOKUP($L824,#REF!,#REF!, ""), 0)</f>
        <v>#REF!</v>
      </c>
      <c r="AW824" s="1" t="e">
        <f>_xlfn.XLOOKUP($L824,Pos!$A:$A,Pos!AM:AM,_xlfn.XLOOKUP($L824,#REF!,#REF!, ""), 0)</f>
        <v>#REF!</v>
      </c>
      <c r="AX824" s="1" t="e">
        <f>_xlfn.XLOOKUP($L824,Pos!$A:$A,Pos!AN:AN,_xlfn.XLOOKUP($L824,#REF!,#REF!, ""), 0)</f>
        <v>#REF!</v>
      </c>
      <c r="AY824" s="1" t="e">
        <f>_xlfn.XLOOKUP($L824,Pos!$A:$A,Pos!AO:AO,_xlfn.XLOOKUP($L824,#REF!,#REF!, ""), 0)</f>
        <v>#REF!</v>
      </c>
      <c r="AZ824" s="7" t="str">
        <f t="shared" si="221"/>
        <v>OUT</v>
      </c>
      <c r="BA824" s="1">
        <f>IF(OR(_xlfn.XLOOKUP(L824,Pos!B:B,Pos!L:L,FALSE)="ESG Reason",_xlfn.XLOOKUP(L824,Pos!B:B,Pos!L:L,FALSE)="Blacklisted"),1,0)</f>
        <v>0</v>
      </c>
      <c r="BC824" s="11">
        <v>9.1575584132987306E-11</v>
      </c>
      <c r="BD824" s="11">
        <f>_xlfn.XLOOKUP($L824,Pos!$B:$B,Pos!H:H,0, 0)</f>
        <v>0</v>
      </c>
      <c r="BE824" s="11">
        <f>_xlfn.XLOOKUP($L824,Pos!$B:$B,Pos!I:I,0, 0)</f>
        <v>2.133853323137484E-4</v>
      </c>
      <c r="BF824" s="18">
        <f t="shared" si="222"/>
        <v>2.133853323137484E-4</v>
      </c>
      <c r="BG824" s="1">
        <f t="shared" si="223"/>
        <v>3</v>
      </c>
      <c r="BH824" s="1">
        <f t="shared" si="224"/>
        <v>41</v>
      </c>
      <c r="BI824" s="18">
        <f t="shared" si="225"/>
        <v>9.1575584132987306E-11</v>
      </c>
      <c r="BJ824" s="3">
        <f t="shared" si="226"/>
        <v>0</v>
      </c>
      <c r="BK824" s="18">
        <f t="shared" si="227"/>
        <v>0</v>
      </c>
    </row>
    <row r="825" spans="3:63" x14ac:dyDescent="0.25">
      <c r="C825" s="3"/>
      <c r="D825" s="3"/>
      <c r="E825" s="3"/>
      <c r="F825" s="3"/>
      <c r="G825" s="51" t="s">
        <v>799</v>
      </c>
      <c r="H825" s="8" t="str">
        <f t="shared" si="217"/>
        <v>0%Others</v>
      </c>
      <c r="I825" s="11" cm="1">
        <f t="array" ref="I825">IF(
   AZ825 = "OUT", 0,IF(
   BD825 &gt;= LARGE(IF(ISNUMBER(BD:BD), BD:BD), 3),
   BE825 - 0.001,
   IF(BE825 &gt;=VLOOKUP(P825,mapping!$A:$B,2,FALSE), BE825,VLOOKUP(P825,mapping!$A$2:$B$8,2,FALSE))
))</f>
        <v>0</v>
      </c>
      <c r="J825" s="11" cm="1">
        <f t="array" ref="J825">IF(
    AZ825="OUT",0,IF(IF(
                      BD825&gt;=LARGE(IF(ISNUMBER(BD:BD),BD:BD),3),
                      BE825+0.001,
                      VLOOKUP(H825,mapping!$D:$E,2,FALSE)
                      )&gt;I825,
                   IF(
                      BD825&gt;=LARGE(IF(ISNUMBER(BD:BD),BD:BD),3),
                      BE825+0.001,
                      VLOOKUP(H825,mapping!$D:$E,2,FALSE)
                      ),
                   I825+0.002))</f>
        <v>0</v>
      </c>
      <c r="K825" s="8">
        <f t="shared" si="218"/>
        <v>2.1257310886437419E-4</v>
      </c>
      <c r="L825" s="1" t="str">
        <f>Pos!B617</f>
        <v>JP3684000007</v>
      </c>
      <c r="M825" s="1" t="str">
        <f>_xlfn.XLOOKUP($L825,Pos!B:B,Pos!D:D,, 0)</f>
        <v>Nitto Denko Corp.</v>
      </c>
      <c r="N825" s="1" t="str">
        <f>_xlfn.XLOOKUP($L825,Pos!B:B,Pos!E:E,, 0)</f>
        <v>Chemicals</v>
      </c>
      <c r="O825" s="1" t="str">
        <f t="shared" si="219"/>
        <v>Chemicals_Others</v>
      </c>
      <c r="P825" s="1" t="str">
        <f>_xlfn.XLOOKUP($L825,Pos!B:B,Pos!F:F,, 0)</f>
        <v>Others</v>
      </c>
      <c r="Q825" s="1">
        <v>0</v>
      </c>
      <c r="R825" s="9">
        <f>_xlfn.XLOOKUP($L825,Pos!$B:$B,Pos!N:N,0, 0)</f>
        <v>4.08</v>
      </c>
      <c r="S825" s="9">
        <f>_xlfn.XLOOKUP($L825,Pos!$B:$B,Pos!O:O,0, 0)</f>
        <v>4.1883340000000002</v>
      </c>
      <c r="T825" s="9">
        <f>_xlfn.XLOOKUP($L825,Pos!$B:$B,Pos!P:P,0, 0)</f>
        <v>7.7750000000000004</v>
      </c>
      <c r="U825" s="9">
        <f>_xlfn.XLOOKUP($L825,Pos!$B:$B,Pos!Q:Q,0, 0)</f>
        <v>7.5</v>
      </c>
      <c r="V825" s="9">
        <f>_xlfn.XLOOKUP($L825,Pos!$B:$B,Pos!R:R,0, 0)</f>
        <v>6.2</v>
      </c>
      <c r="W825" s="9">
        <f>_xlfn.XLOOKUP($L825,Pos!$B:$B,Pos!S:S,0, 0)</f>
        <v>4.13</v>
      </c>
      <c r="X825" s="9" t="str">
        <f>_xlfn.XLOOKUP($L825,Pos!$B:$B,Pos!J:J,0, 0)</f>
        <v>Outperform</v>
      </c>
      <c r="Y825" s="1">
        <v>0</v>
      </c>
      <c r="Z825" s="1">
        <v>0</v>
      </c>
      <c r="AA825" s="1">
        <f t="shared" si="220"/>
        <v>0</v>
      </c>
      <c r="AB825" s="9">
        <f>_xlfn.XLOOKUP(L825,Pos!B:B,Pos!K:K,-1,0)</f>
        <v>1.4285714285714279</v>
      </c>
      <c r="AC825" s="1" t="e">
        <f>_xlfn.XLOOKUP($L825,Pos!$A:$A,Pos!S:S,_xlfn.XLOOKUP($L825,#REF!,#REF!, ""), 0)</f>
        <v>#REF!</v>
      </c>
      <c r="AD825" s="1" t="e">
        <f>_xlfn.XLOOKUP($L825,Pos!$A:$A,Pos!T:T,_xlfn.XLOOKUP($L825,#REF!,#REF!, ""), 0)</f>
        <v>#REF!</v>
      </c>
      <c r="AE825" s="1" t="e">
        <f>_xlfn.XLOOKUP($L825,Pos!$A:$A,Pos!U:U,_xlfn.XLOOKUP($L825,#REF!,#REF!, ""), 0)</f>
        <v>#REF!</v>
      </c>
      <c r="AF825" s="1" t="e">
        <f>_xlfn.XLOOKUP($L825,Pos!$A:$A,Pos!V:V,_xlfn.XLOOKUP($L825,#REF!,#REF!, ""), 0)</f>
        <v>#REF!</v>
      </c>
      <c r="AG825" s="1" t="e">
        <f>_xlfn.XLOOKUP($L825,Pos!$A:$A,Pos!W:W,_xlfn.XLOOKUP($L825,#REF!,#REF!, ""), 0)</f>
        <v>#REF!</v>
      </c>
      <c r="AH825" s="1" t="e">
        <f>_xlfn.XLOOKUP($L825,Pos!$A:$A,Pos!X:X,_xlfn.XLOOKUP($L825,#REF!,#REF!, ""), 0)</f>
        <v>#REF!</v>
      </c>
      <c r="AI825" s="1" t="e">
        <f>_xlfn.XLOOKUP($L825,Pos!$A:$A,Pos!Y:Y,_xlfn.XLOOKUP($L825,#REF!,#REF!, ""), 0)</f>
        <v>#REF!</v>
      </c>
      <c r="AJ825" s="1" t="e">
        <f>_xlfn.XLOOKUP($L825,Pos!$A:$A,Pos!Z:Z,_xlfn.XLOOKUP($L825,#REF!,#REF!, ""), 0)</f>
        <v>#REF!</v>
      </c>
      <c r="AK825" s="1" t="e">
        <f>_xlfn.XLOOKUP($L825,Pos!$A:$A,Pos!AA:AA,_xlfn.XLOOKUP($L825,#REF!,#REF!, ""), 0)</f>
        <v>#REF!</v>
      </c>
      <c r="AL825" s="1" t="e">
        <f>_xlfn.XLOOKUP($L825,Pos!$A:$A,Pos!AB:AB,_xlfn.XLOOKUP($L825,#REF!,#REF!, ""), 0)</f>
        <v>#REF!</v>
      </c>
      <c r="AM825" s="1" t="e">
        <f>_xlfn.XLOOKUP($L825,Pos!$A:$A,Pos!AC:AC,_xlfn.XLOOKUP($L825,#REF!,#REF!, ""), 0)</f>
        <v>#REF!</v>
      </c>
      <c r="AN825" s="1" t="e">
        <f>_xlfn.XLOOKUP($L825,Pos!$A:$A,Pos!AD:AD,_xlfn.XLOOKUP($L825,#REF!,#REF!, ""), 0)</f>
        <v>#REF!</v>
      </c>
      <c r="AO825" s="1" t="e">
        <f>_xlfn.XLOOKUP($L825,Pos!$A:$A,Pos!AE:AE,_xlfn.XLOOKUP($L825,#REF!,#REF!, ""), 0)</f>
        <v>#REF!</v>
      </c>
      <c r="AP825" s="1" t="e">
        <f>_xlfn.XLOOKUP($L825,Pos!$A:$A,Pos!AF:AF,_xlfn.XLOOKUP($L825,#REF!,#REF!, ""), 0)</f>
        <v>#REF!</v>
      </c>
      <c r="AQ825" s="1" t="e">
        <f>_xlfn.XLOOKUP($L825,Pos!$A:$A,Pos!AG:AG,_xlfn.XLOOKUP($L825,#REF!,#REF!, ""), 0)</f>
        <v>#REF!</v>
      </c>
      <c r="AR825" s="1" t="e">
        <f>_xlfn.XLOOKUP($L825,Pos!$A:$A,Pos!AH:AH,_xlfn.XLOOKUP($L825,#REF!,#REF!, ""), 0)</f>
        <v>#REF!</v>
      </c>
      <c r="AS825" s="1" t="e">
        <f>_xlfn.XLOOKUP($L825,Pos!$A:$A,Pos!AI:AI,_xlfn.XLOOKUP($L825,#REF!,#REF!, ""), 0)</f>
        <v>#REF!</v>
      </c>
      <c r="AT825" s="1" t="e">
        <f>_xlfn.XLOOKUP($L825,Pos!$A:$A,Pos!AJ:AJ,_xlfn.XLOOKUP($L825,#REF!,#REF!, ""), 0)</f>
        <v>#REF!</v>
      </c>
      <c r="AU825" s="1" t="e">
        <f>_xlfn.XLOOKUP($L825,Pos!$A:$A,Pos!AK:AK,_xlfn.XLOOKUP($L825,#REF!,#REF!, ""), 0)</f>
        <v>#REF!</v>
      </c>
      <c r="AV825" s="1" t="e">
        <f>_xlfn.XLOOKUP($L825,Pos!$A:$A,Pos!AL:AL,_xlfn.XLOOKUP($L825,#REF!,#REF!, ""), 0)</f>
        <v>#REF!</v>
      </c>
      <c r="AW825" s="1" t="e">
        <f>_xlfn.XLOOKUP($L825,Pos!$A:$A,Pos!AM:AM,_xlfn.XLOOKUP($L825,#REF!,#REF!, ""), 0)</f>
        <v>#REF!</v>
      </c>
      <c r="AX825" s="1" t="e">
        <f>_xlfn.XLOOKUP($L825,Pos!$A:$A,Pos!AN:AN,_xlfn.XLOOKUP($L825,#REF!,#REF!, ""), 0)</f>
        <v>#REF!</v>
      </c>
      <c r="AY825" s="1" t="e">
        <f>_xlfn.XLOOKUP($L825,Pos!$A:$A,Pos!AO:AO,_xlfn.XLOOKUP($L825,#REF!,#REF!, ""), 0)</f>
        <v>#REF!</v>
      </c>
      <c r="AZ825" s="7" t="str">
        <f t="shared" si="221"/>
        <v>OUT</v>
      </c>
      <c r="BA825" s="1">
        <f>IF(OR(_xlfn.XLOOKUP(L825,Pos!B:B,Pos!L:L,FALSE)="ESG Reason",_xlfn.XLOOKUP(L825,Pos!B:B,Pos!L:L,FALSE)="Blacklisted"),1,0)</f>
        <v>0</v>
      </c>
      <c r="BC825" s="11">
        <v>8.9666931019565954E-11</v>
      </c>
      <c r="BD825" s="11">
        <f>_xlfn.XLOOKUP($L825,Pos!$B:$B,Pos!H:H,0, 0)</f>
        <v>0</v>
      </c>
      <c r="BE825" s="11">
        <f>_xlfn.XLOOKUP($L825,Pos!$B:$B,Pos!I:I,0, 0)</f>
        <v>2.1257310886437419E-4</v>
      </c>
      <c r="BF825" s="18">
        <f t="shared" si="222"/>
        <v>2.1257310886437419E-4</v>
      </c>
      <c r="BG825" s="1">
        <f t="shared" si="223"/>
        <v>3</v>
      </c>
      <c r="BH825" s="1">
        <f t="shared" si="224"/>
        <v>42</v>
      </c>
      <c r="BI825" s="18">
        <f t="shared" si="225"/>
        <v>8.9666931019565954E-11</v>
      </c>
      <c r="BJ825" s="3">
        <f t="shared" si="226"/>
        <v>0</v>
      </c>
      <c r="BK825" s="18">
        <f t="shared" si="227"/>
        <v>0</v>
      </c>
    </row>
    <row r="826" spans="3:63" x14ac:dyDescent="0.25">
      <c r="C826" s="3"/>
      <c r="D826" s="3"/>
      <c r="E826" s="3"/>
      <c r="F826" s="3"/>
      <c r="G826" s="51" t="s">
        <v>791</v>
      </c>
      <c r="H826" s="8" t="str">
        <f t="shared" si="217"/>
        <v>0%North America</v>
      </c>
      <c r="I826" s="11" cm="1">
        <f t="array" ref="I826">IF(
   AZ826 = "OUT", 0,IF(
   BD826 &gt;= LARGE(IF(ISNUMBER(BD:BD), BD:BD), 3),
   BE826 - 0.001,
   IF(BE826 &gt;=VLOOKUP(P826,mapping!$A:$B,2,FALSE), BE826,VLOOKUP(P826,mapping!$A$2:$B$8,2,FALSE))
))</f>
        <v>0</v>
      </c>
      <c r="J826" s="11" cm="1">
        <f t="array" ref="J826">IF(
    AZ826="OUT",0,IF(IF(
                      BD826&gt;=LARGE(IF(ISNUMBER(BD:BD),BD:BD),3),
                      BE826+0.001,
                      VLOOKUP(H826,mapping!$D:$E,2,FALSE)
                      )&gt;I826,
                   IF(
                      BD826&gt;=LARGE(IF(ISNUMBER(BD:BD),BD:BD),3),
                      BE826+0.001,
                      VLOOKUP(H826,mapping!$D:$E,2,FALSE)
                      ),
                   I826+0.002))</f>
        <v>0</v>
      </c>
      <c r="K826" s="8">
        <f t="shared" si="218"/>
        <v>2.1254850512486599E-4</v>
      </c>
      <c r="L826" s="1" t="str">
        <f>Pos!B1205</f>
        <v>US7757111049</v>
      </c>
      <c r="M826" s="1" t="str">
        <f>_xlfn.XLOOKUP($L826,Pos!B:B,Pos!D:D,, 0)</f>
        <v>Rollins, Inc.</v>
      </c>
      <c r="N826" s="1" t="str">
        <f>_xlfn.XLOOKUP($L826,Pos!B:B,Pos!E:E,, 0)</f>
        <v>Media</v>
      </c>
      <c r="O826" s="1" t="str">
        <f t="shared" si="219"/>
        <v>Media_North America</v>
      </c>
      <c r="P826" s="1" t="str">
        <f>_xlfn.XLOOKUP($L826,Pos!B:B,Pos!F:F,, 0)</f>
        <v>North America</v>
      </c>
      <c r="Q826" s="1">
        <v>0</v>
      </c>
      <c r="R826" s="9">
        <f>_xlfn.XLOOKUP($L826,Pos!$B:$B,Pos!N:N,0, 0)</f>
        <v>6.64</v>
      </c>
      <c r="S826" s="9">
        <f>_xlfn.XLOOKUP($L826,Pos!$B:$B,Pos!O:O,0, 0)</f>
        <v>1.0780000000000001</v>
      </c>
      <c r="T826" s="9">
        <f>_xlfn.XLOOKUP($L826,Pos!$B:$B,Pos!P:P,0, 0)</f>
        <v>6.85</v>
      </c>
      <c r="U826" s="9">
        <f>_xlfn.XLOOKUP($L826,Pos!$B:$B,Pos!Q:Q,0, 0)</f>
        <v>7.4</v>
      </c>
      <c r="V826" s="9">
        <f>_xlfn.XLOOKUP($L826,Pos!$B:$B,Pos!R:R,0, 0)</f>
        <v>9.5666670000000007</v>
      </c>
      <c r="W826" s="9">
        <f>_xlfn.XLOOKUP($L826,Pos!$B:$B,Pos!S:S,0, 0)</f>
        <v>5.8266669999999996</v>
      </c>
      <c r="X826" s="9" t="str">
        <f>_xlfn.XLOOKUP($L826,Pos!$B:$B,Pos!J:J,0, 0)</f>
        <v>Outperform</v>
      </c>
      <c r="Y826" s="1">
        <v>0</v>
      </c>
      <c r="Z826" s="1">
        <v>0</v>
      </c>
      <c r="AA826" s="1">
        <f t="shared" si="220"/>
        <v>0</v>
      </c>
      <c r="AB826" s="9">
        <f>_xlfn.XLOOKUP(L826,Pos!B:B,Pos!K:K,-1,0)</f>
        <v>5.3846153846153841</v>
      </c>
      <c r="AC826" s="1" t="e">
        <f>_xlfn.XLOOKUP($L826,Pos!$A:$A,Pos!S:S,_xlfn.XLOOKUP($L826,#REF!,#REF!, ""), 0)</f>
        <v>#REF!</v>
      </c>
      <c r="AD826" s="1" t="e">
        <f>_xlfn.XLOOKUP($L826,Pos!$A:$A,Pos!T:T,_xlfn.XLOOKUP($L826,#REF!,#REF!, ""), 0)</f>
        <v>#REF!</v>
      </c>
      <c r="AE826" s="1" t="e">
        <f>_xlfn.XLOOKUP($L826,Pos!$A:$A,Pos!U:U,_xlfn.XLOOKUP($L826,#REF!,#REF!, ""), 0)</f>
        <v>#REF!</v>
      </c>
      <c r="AF826" s="1" t="e">
        <f>_xlfn.XLOOKUP($L826,Pos!$A:$A,Pos!V:V,_xlfn.XLOOKUP($L826,#REF!,#REF!, ""), 0)</f>
        <v>#REF!</v>
      </c>
      <c r="AG826" s="1" t="e">
        <f>_xlfn.XLOOKUP($L826,Pos!$A:$A,Pos!W:W,_xlfn.XLOOKUP($L826,#REF!,#REF!, ""), 0)</f>
        <v>#REF!</v>
      </c>
      <c r="AH826" s="1" t="e">
        <f>_xlfn.XLOOKUP($L826,Pos!$A:$A,Pos!X:X,_xlfn.XLOOKUP($L826,#REF!,#REF!, ""), 0)</f>
        <v>#REF!</v>
      </c>
      <c r="AI826" s="1" t="e">
        <f>_xlfn.XLOOKUP($L826,Pos!$A:$A,Pos!Y:Y,_xlfn.XLOOKUP($L826,#REF!,#REF!, ""), 0)</f>
        <v>#REF!</v>
      </c>
      <c r="AJ826" s="1" t="e">
        <f>_xlfn.XLOOKUP($L826,Pos!$A:$A,Pos!Z:Z,_xlfn.XLOOKUP($L826,#REF!,#REF!, ""), 0)</f>
        <v>#REF!</v>
      </c>
      <c r="AK826" s="1" t="e">
        <f>_xlfn.XLOOKUP($L826,Pos!$A:$A,Pos!AA:AA,_xlfn.XLOOKUP($L826,#REF!,#REF!, ""), 0)</f>
        <v>#REF!</v>
      </c>
      <c r="AL826" s="1" t="e">
        <f>_xlfn.XLOOKUP($L826,Pos!$A:$A,Pos!AB:AB,_xlfn.XLOOKUP($L826,#REF!,#REF!, ""), 0)</f>
        <v>#REF!</v>
      </c>
      <c r="AM826" s="1" t="e">
        <f>_xlfn.XLOOKUP($L826,Pos!$A:$A,Pos!AC:AC,_xlfn.XLOOKUP($L826,#REF!,#REF!, ""), 0)</f>
        <v>#REF!</v>
      </c>
      <c r="AN826" s="1" t="e">
        <f>_xlfn.XLOOKUP($L826,Pos!$A:$A,Pos!AD:AD,_xlfn.XLOOKUP($L826,#REF!,#REF!, ""), 0)</f>
        <v>#REF!</v>
      </c>
      <c r="AO826" s="1" t="e">
        <f>_xlfn.XLOOKUP($L826,Pos!$A:$A,Pos!AE:AE,_xlfn.XLOOKUP($L826,#REF!,#REF!, ""), 0)</f>
        <v>#REF!</v>
      </c>
      <c r="AP826" s="1" t="e">
        <f>_xlfn.XLOOKUP($L826,Pos!$A:$A,Pos!AF:AF,_xlfn.XLOOKUP($L826,#REF!,#REF!, ""), 0)</f>
        <v>#REF!</v>
      </c>
      <c r="AQ826" s="1" t="e">
        <f>_xlfn.XLOOKUP($L826,Pos!$A:$A,Pos!AG:AG,_xlfn.XLOOKUP($L826,#REF!,#REF!, ""), 0)</f>
        <v>#REF!</v>
      </c>
      <c r="AR826" s="1" t="e">
        <f>_xlfn.XLOOKUP($L826,Pos!$A:$A,Pos!AH:AH,_xlfn.XLOOKUP($L826,#REF!,#REF!, ""), 0)</f>
        <v>#REF!</v>
      </c>
      <c r="AS826" s="1" t="e">
        <f>_xlfn.XLOOKUP($L826,Pos!$A:$A,Pos!AI:AI,_xlfn.XLOOKUP($L826,#REF!,#REF!, ""), 0)</f>
        <v>#REF!</v>
      </c>
      <c r="AT826" s="1" t="e">
        <f>_xlfn.XLOOKUP($L826,Pos!$A:$A,Pos!AJ:AJ,_xlfn.XLOOKUP($L826,#REF!,#REF!, ""), 0)</f>
        <v>#REF!</v>
      </c>
      <c r="AU826" s="1" t="e">
        <f>_xlfn.XLOOKUP($L826,Pos!$A:$A,Pos!AK:AK,_xlfn.XLOOKUP($L826,#REF!,#REF!, ""), 0)</f>
        <v>#REF!</v>
      </c>
      <c r="AV826" s="1" t="e">
        <f>_xlfn.XLOOKUP($L826,Pos!$A:$A,Pos!AL:AL,_xlfn.XLOOKUP($L826,#REF!,#REF!, ""), 0)</f>
        <v>#REF!</v>
      </c>
      <c r="AW826" s="1" t="e">
        <f>_xlfn.XLOOKUP($L826,Pos!$A:$A,Pos!AM:AM,_xlfn.XLOOKUP($L826,#REF!,#REF!, ""), 0)</f>
        <v>#REF!</v>
      </c>
      <c r="AX826" s="1" t="e">
        <f>_xlfn.XLOOKUP($L826,Pos!$A:$A,Pos!AN:AN,_xlfn.XLOOKUP($L826,#REF!,#REF!, ""), 0)</f>
        <v>#REF!</v>
      </c>
      <c r="AY826" s="1" t="e">
        <f>_xlfn.XLOOKUP($L826,Pos!$A:$A,Pos!AO:AO,_xlfn.XLOOKUP($L826,#REF!,#REF!, ""), 0)</f>
        <v>#REF!</v>
      </c>
      <c r="AZ826" s="7" t="str">
        <f t="shared" si="221"/>
        <v>OUT</v>
      </c>
      <c r="BA826" s="1">
        <f>IF(OR(_xlfn.XLOOKUP(L826,Pos!B:B,Pos!L:L,FALSE)="ESG Reason",_xlfn.XLOOKUP(L826,Pos!B:B,Pos!L:L,FALSE)="Blacklisted"),1,0)</f>
        <v>1</v>
      </c>
      <c r="BC826" s="11">
        <v>8.1484712026517658E-11</v>
      </c>
      <c r="BD826" s="11">
        <f>_xlfn.XLOOKUP($L826,Pos!$B:$B,Pos!H:H,0, 0)</f>
        <v>0</v>
      </c>
      <c r="BE826" s="11">
        <f>_xlfn.XLOOKUP($L826,Pos!$B:$B,Pos!I:I,0, 0)</f>
        <v>2.1254850512486599E-4</v>
      </c>
      <c r="BF826" s="18">
        <f t="shared" si="222"/>
        <v>2.1254850512486599E-4</v>
      </c>
      <c r="BG826" s="1">
        <f t="shared" si="223"/>
        <v>1</v>
      </c>
      <c r="BH826" s="1">
        <f t="shared" si="224"/>
        <v>31</v>
      </c>
      <c r="BI826" s="18">
        <f t="shared" si="225"/>
        <v>8.1484712026517658E-11</v>
      </c>
      <c r="BJ826" s="3">
        <f t="shared" si="226"/>
        <v>0</v>
      </c>
      <c r="BK826" s="18">
        <f t="shared" si="227"/>
        <v>0</v>
      </c>
    </row>
    <row r="827" spans="3:63" x14ac:dyDescent="0.25">
      <c r="C827" s="3"/>
      <c r="D827" s="3"/>
      <c r="E827" s="3"/>
      <c r="F827" s="3"/>
      <c r="G827" s="51" t="s">
        <v>800</v>
      </c>
      <c r="H827" s="8" t="str">
        <f t="shared" si="217"/>
        <v>0%North America</v>
      </c>
      <c r="I827" s="11" cm="1">
        <f t="array" ref="I827">IF(
   AZ827 = "OUT", 0,IF(
   BD827 &gt;= LARGE(IF(ISNUMBER(BD:BD), BD:BD), 3),
   BE827 - 0.001,
   IF(BE827 &gt;=VLOOKUP(P827,mapping!$A:$B,2,FALSE), BE827,VLOOKUP(P827,mapping!$A$2:$B$8,2,FALSE))
))</f>
        <v>0</v>
      </c>
      <c r="J827" s="11" cm="1">
        <f t="array" ref="J827">IF(
    AZ827="OUT",0,IF(IF(
                      BD827&gt;=LARGE(IF(ISNUMBER(BD:BD),BD:BD),3),
                      BE827+0.001,
                      VLOOKUP(H827,mapping!$D:$E,2,FALSE)
                      )&gt;I827,
                   IF(
                      BD827&gt;=LARGE(IF(ISNUMBER(BD:BD),BD:BD),3),
                      BE827+0.001,
                      VLOOKUP(H827,mapping!$D:$E,2,FALSE)
                      ),
                   I827+0.002))</f>
        <v>0</v>
      </c>
      <c r="K827" s="8">
        <f t="shared" si="218"/>
        <v>2.121293414164153E-4</v>
      </c>
      <c r="L827" s="1" t="str">
        <f>Pos!B1108</f>
        <v>US5797802064</v>
      </c>
      <c r="M827" s="1" t="str">
        <f>_xlfn.XLOOKUP($L827,Pos!B:B,Pos!D:D,, 0)</f>
        <v>McCormick &amp; Company, Incorporated</v>
      </c>
      <c r="N827" s="1" t="str">
        <f>_xlfn.XLOOKUP($L827,Pos!B:B,Pos!E:E,, 0)</f>
        <v>Food, Beverage &amp; Tobacco</v>
      </c>
      <c r="O827" s="1" t="str">
        <f t="shared" si="219"/>
        <v>Food, Beverage &amp; Tobacco_North America</v>
      </c>
      <c r="P827" s="1" t="str">
        <f>_xlfn.XLOOKUP($L827,Pos!B:B,Pos!F:F,, 0)</f>
        <v>North America</v>
      </c>
      <c r="Q827" s="1">
        <v>0</v>
      </c>
      <c r="R827" s="9">
        <f>_xlfn.XLOOKUP($L827,Pos!$B:$B,Pos!N:N,0, 0)</f>
        <v>3.94</v>
      </c>
      <c r="S827" s="9">
        <f>_xlfn.XLOOKUP($L827,Pos!$B:$B,Pos!O:O,0, 0)</f>
        <v>3.4319999999999999</v>
      </c>
      <c r="T827" s="9">
        <f>_xlfn.XLOOKUP($L827,Pos!$B:$B,Pos!P:P,0, 0)</f>
        <v>0</v>
      </c>
      <c r="U827" s="9">
        <f>_xlfn.XLOOKUP($L827,Pos!$B:$B,Pos!Q:Q,0, 0)</f>
        <v>1.9</v>
      </c>
      <c r="V827" s="9">
        <f>_xlfn.XLOOKUP($L827,Pos!$B:$B,Pos!R:R,0, 0)</f>
        <v>5.9333330000000002</v>
      </c>
      <c r="W827" s="9">
        <f>_xlfn.XLOOKUP($L827,Pos!$B:$B,Pos!S:S,0, 0)</f>
        <v>4.6533340000000001</v>
      </c>
      <c r="X827" s="9" t="str">
        <f>_xlfn.XLOOKUP($L827,Pos!$B:$B,Pos!J:J,0, 0)</f>
        <v>Outperform</v>
      </c>
      <c r="Y827" s="1">
        <v>0</v>
      </c>
      <c r="Z827" s="1">
        <v>0</v>
      </c>
      <c r="AA827" s="1">
        <f t="shared" si="220"/>
        <v>0</v>
      </c>
      <c r="AB827" s="9">
        <f>_xlfn.XLOOKUP(L827,Pos!B:B,Pos!K:K,-1,0)</f>
        <v>3.333333333333333</v>
      </c>
      <c r="AC827" s="1" t="e">
        <f>_xlfn.XLOOKUP($L827,Pos!$A:$A,Pos!S:S,_xlfn.XLOOKUP($L827,#REF!,#REF!, ""), 0)</f>
        <v>#REF!</v>
      </c>
      <c r="AD827" s="1" t="e">
        <f>_xlfn.XLOOKUP($L827,Pos!$A:$A,Pos!T:T,_xlfn.XLOOKUP($L827,#REF!,#REF!, ""), 0)</f>
        <v>#REF!</v>
      </c>
      <c r="AE827" s="1" t="e">
        <f>_xlfn.XLOOKUP($L827,Pos!$A:$A,Pos!U:U,_xlfn.XLOOKUP($L827,#REF!,#REF!, ""), 0)</f>
        <v>#REF!</v>
      </c>
      <c r="AF827" s="1" t="e">
        <f>_xlfn.XLOOKUP($L827,Pos!$A:$A,Pos!V:V,_xlfn.XLOOKUP($L827,#REF!,#REF!, ""), 0)</f>
        <v>#REF!</v>
      </c>
      <c r="AG827" s="1" t="e">
        <f>_xlfn.XLOOKUP($L827,Pos!$A:$A,Pos!W:W,_xlfn.XLOOKUP($L827,#REF!,#REF!, ""), 0)</f>
        <v>#REF!</v>
      </c>
      <c r="AH827" s="1" t="e">
        <f>_xlfn.XLOOKUP($L827,Pos!$A:$A,Pos!X:X,_xlfn.XLOOKUP($L827,#REF!,#REF!, ""), 0)</f>
        <v>#REF!</v>
      </c>
      <c r="AI827" s="1" t="e">
        <f>_xlfn.XLOOKUP($L827,Pos!$A:$A,Pos!Y:Y,_xlfn.XLOOKUP($L827,#REF!,#REF!, ""), 0)</f>
        <v>#REF!</v>
      </c>
      <c r="AJ827" s="1" t="e">
        <f>_xlfn.XLOOKUP($L827,Pos!$A:$A,Pos!Z:Z,_xlfn.XLOOKUP($L827,#REF!,#REF!, ""), 0)</f>
        <v>#REF!</v>
      </c>
      <c r="AK827" s="1" t="e">
        <f>_xlfn.XLOOKUP($L827,Pos!$A:$A,Pos!AA:AA,_xlfn.XLOOKUP($L827,#REF!,#REF!, ""), 0)</f>
        <v>#REF!</v>
      </c>
      <c r="AL827" s="1" t="e">
        <f>_xlfn.XLOOKUP($L827,Pos!$A:$A,Pos!AB:AB,_xlfn.XLOOKUP($L827,#REF!,#REF!, ""), 0)</f>
        <v>#REF!</v>
      </c>
      <c r="AM827" s="1" t="e">
        <f>_xlfn.XLOOKUP($L827,Pos!$A:$A,Pos!AC:AC,_xlfn.XLOOKUP($L827,#REF!,#REF!, ""), 0)</f>
        <v>#REF!</v>
      </c>
      <c r="AN827" s="1" t="e">
        <f>_xlfn.XLOOKUP($L827,Pos!$A:$A,Pos!AD:AD,_xlfn.XLOOKUP($L827,#REF!,#REF!, ""), 0)</f>
        <v>#REF!</v>
      </c>
      <c r="AO827" s="1" t="e">
        <f>_xlfn.XLOOKUP($L827,Pos!$A:$A,Pos!AE:AE,_xlfn.XLOOKUP($L827,#REF!,#REF!, ""), 0)</f>
        <v>#REF!</v>
      </c>
      <c r="AP827" s="1" t="e">
        <f>_xlfn.XLOOKUP($L827,Pos!$A:$A,Pos!AF:AF,_xlfn.XLOOKUP($L827,#REF!,#REF!, ""), 0)</f>
        <v>#REF!</v>
      </c>
      <c r="AQ827" s="1" t="e">
        <f>_xlfn.XLOOKUP($L827,Pos!$A:$A,Pos!AG:AG,_xlfn.XLOOKUP($L827,#REF!,#REF!, ""), 0)</f>
        <v>#REF!</v>
      </c>
      <c r="AR827" s="1" t="e">
        <f>_xlfn.XLOOKUP($L827,Pos!$A:$A,Pos!AH:AH,_xlfn.XLOOKUP($L827,#REF!,#REF!, ""), 0)</f>
        <v>#REF!</v>
      </c>
      <c r="AS827" s="1" t="e">
        <f>_xlfn.XLOOKUP($L827,Pos!$A:$A,Pos!AI:AI,_xlfn.XLOOKUP($L827,#REF!,#REF!, ""), 0)</f>
        <v>#REF!</v>
      </c>
      <c r="AT827" s="1" t="e">
        <f>_xlfn.XLOOKUP($L827,Pos!$A:$A,Pos!AJ:AJ,_xlfn.XLOOKUP($L827,#REF!,#REF!, ""), 0)</f>
        <v>#REF!</v>
      </c>
      <c r="AU827" s="1" t="e">
        <f>_xlfn.XLOOKUP($L827,Pos!$A:$A,Pos!AK:AK,_xlfn.XLOOKUP($L827,#REF!,#REF!, ""), 0)</f>
        <v>#REF!</v>
      </c>
      <c r="AV827" s="1" t="e">
        <f>_xlfn.XLOOKUP($L827,Pos!$A:$A,Pos!AL:AL,_xlfn.XLOOKUP($L827,#REF!,#REF!, ""), 0)</f>
        <v>#REF!</v>
      </c>
      <c r="AW827" s="1" t="e">
        <f>_xlfn.XLOOKUP($L827,Pos!$A:$A,Pos!AM:AM,_xlfn.XLOOKUP($L827,#REF!,#REF!, ""), 0)</f>
        <v>#REF!</v>
      </c>
      <c r="AX827" s="1" t="e">
        <f>_xlfn.XLOOKUP($L827,Pos!$A:$A,Pos!AN:AN,_xlfn.XLOOKUP($L827,#REF!,#REF!, ""), 0)</f>
        <v>#REF!</v>
      </c>
      <c r="AY827" s="1" t="e">
        <f>_xlfn.XLOOKUP($L827,Pos!$A:$A,Pos!AO:AO,_xlfn.XLOOKUP($L827,#REF!,#REF!, ""), 0)</f>
        <v>#REF!</v>
      </c>
      <c r="AZ827" s="7" t="str">
        <f t="shared" si="221"/>
        <v>OUT</v>
      </c>
      <c r="BA827" s="1">
        <f>IF(OR(_xlfn.XLOOKUP(L827,Pos!B:B,Pos!L:L,FALSE)="ESG Reason",_xlfn.XLOOKUP(L827,Pos!B:B,Pos!L:L,FALSE)="Blacklisted"),1,0)</f>
        <v>0</v>
      </c>
      <c r="BC827" s="11">
        <v>8.7898396531309759E-11</v>
      </c>
      <c r="BD827" s="11">
        <f>_xlfn.XLOOKUP($L827,Pos!$B:$B,Pos!H:H,0, 0)</f>
        <v>0</v>
      </c>
      <c r="BE827" s="11">
        <f>_xlfn.XLOOKUP($L827,Pos!$B:$B,Pos!I:I,0, 0)</f>
        <v>2.121293414164153E-4</v>
      </c>
      <c r="BF827" s="18">
        <f t="shared" si="222"/>
        <v>2.121293414164153E-4</v>
      </c>
      <c r="BG827" s="1">
        <f t="shared" si="223"/>
        <v>1</v>
      </c>
      <c r="BH827" s="1">
        <f t="shared" si="224"/>
        <v>27</v>
      </c>
      <c r="BI827" s="18">
        <f t="shared" si="225"/>
        <v>8.7898396531309759E-11</v>
      </c>
      <c r="BJ827" s="3">
        <f t="shared" si="226"/>
        <v>0</v>
      </c>
      <c r="BK827" s="18">
        <f t="shared" si="227"/>
        <v>0</v>
      </c>
    </row>
    <row r="828" spans="3:63" x14ac:dyDescent="0.25">
      <c r="C828" s="3"/>
      <c r="D828" s="3"/>
      <c r="E828" s="3"/>
      <c r="F828" s="3"/>
      <c r="G828" s="51" t="s">
        <v>794</v>
      </c>
      <c r="H828" s="8" t="str">
        <f t="shared" si="217"/>
        <v>0%North America</v>
      </c>
      <c r="I828" s="11" cm="1">
        <f t="array" ref="I828">IF(
   AZ828 = "OUT", 0,IF(
   BD828 &gt;= LARGE(IF(ISNUMBER(BD:BD), BD:BD), 3),
   BE828 - 0.001,
   IF(BE828 &gt;=VLOOKUP(P828,mapping!$A:$B,2,FALSE), BE828,VLOOKUP(P828,mapping!$A$2:$B$8,2,FALSE))
))</f>
        <v>0</v>
      </c>
      <c r="J828" s="11" cm="1">
        <f t="array" ref="J828">IF(
    AZ828="OUT",0,IF(IF(
                      BD828&gt;=LARGE(IF(ISNUMBER(BD:BD),BD:BD),3),
                      BE828+0.001,
                      VLOOKUP(H828,mapping!$D:$E,2,FALSE)
                      )&gt;I828,
                   IF(
                      BD828&gt;=LARGE(IF(ISNUMBER(BD:BD),BD:BD),3),
                      BE828+0.001,
                      VLOOKUP(H828,mapping!$D:$E,2,FALSE)
                      ),
                   I828+0.002))</f>
        <v>0</v>
      </c>
      <c r="K828" s="8">
        <f t="shared" si="218"/>
        <v>2.117081774039397E-4</v>
      </c>
      <c r="L828" s="1" t="str">
        <f>Pos!B1062</f>
        <v>US46187W1071</v>
      </c>
      <c r="M828" s="1" t="str">
        <f>_xlfn.XLOOKUP($L828,Pos!B:B,Pos!D:D,, 0)</f>
        <v>Invitation Homes, Inc.</v>
      </c>
      <c r="N828" s="1" t="str">
        <f>_xlfn.XLOOKUP($L828,Pos!B:B,Pos!E:E,, 0)</f>
        <v>Real Estate</v>
      </c>
      <c r="O828" s="1" t="str">
        <f t="shared" si="219"/>
        <v>Real Estate_North America</v>
      </c>
      <c r="P828" s="1" t="str">
        <f>_xlfn.XLOOKUP($L828,Pos!B:B,Pos!F:F,, 0)</f>
        <v>North America</v>
      </c>
      <c r="Q828" s="1">
        <v>0</v>
      </c>
      <c r="R828" s="9">
        <f>_xlfn.XLOOKUP($L828,Pos!$B:$B,Pos!N:N,0, 0)</f>
        <v>5.99</v>
      </c>
      <c r="S828" s="9">
        <f>_xlfn.XLOOKUP($L828,Pos!$B:$B,Pos!O:O,0, 0)</f>
        <v>6.1621670000000002</v>
      </c>
      <c r="T828" s="9">
        <f>_xlfn.XLOOKUP($L828,Pos!$B:$B,Pos!P:P,0, 0)</f>
        <v>4.9749999999999996</v>
      </c>
      <c r="U828" s="9">
        <f>_xlfn.XLOOKUP($L828,Pos!$B:$B,Pos!Q:Q,0, 0)</f>
        <v>1.8</v>
      </c>
      <c r="V828" s="9">
        <f>_xlfn.XLOOKUP($L828,Pos!$B:$B,Pos!R:R,0, 0)</f>
        <v>9.4333329999999993</v>
      </c>
      <c r="W828" s="9">
        <f>_xlfn.XLOOKUP($L828,Pos!$B:$B,Pos!S:S,0, 0)</f>
        <v>5.9316659999999999</v>
      </c>
      <c r="X828" s="9" t="str">
        <f>_xlfn.XLOOKUP($L828,Pos!$B:$B,Pos!J:J,0, 0)</f>
        <v>Outperform</v>
      </c>
      <c r="Y828" s="1">
        <v>0</v>
      </c>
      <c r="Z828" s="1">
        <v>0</v>
      </c>
      <c r="AA828" s="1">
        <f t="shared" si="220"/>
        <v>0</v>
      </c>
      <c r="AB828" s="9">
        <f>_xlfn.XLOOKUP(L828,Pos!B:B,Pos!K:K,-1,0)</f>
        <v>8.2857142857142865</v>
      </c>
      <c r="AC828" s="1" t="e">
        <f>_xlfn.XLOOKUP($L828,Pos!$A:$A,Pos!S:S,_xlfn.XLOOKUP($L828,#REF!,#REF!, ""), 0)</f>
        <v>#REF!</v>
      </c>
      <c r="AD828" s="1" t="e">
        <f>_xlfn.XLOOKUP($L828,Pos!$A:$A,Pos!T:T,_xlfn.XLOOKUP($L828,#REF!,#REF!, ""), 0)</f>
        <v>#REF!</v>
      </c>
      <c r="AE828" s="1" t="e">
        <f>_xlfn.XLOOKUP($L828,Pos!$A:$A,Pos!U:U,_xlfn.XLOOKUP($L828,#REF!,#REF!, ""), 0)</f>
        <v>#REF!</v>
      </c>
      <c r="AF828" s="1" t="e">
        <f>_xlfn.XLOOKUP($L828,Pos!$A:$A,Pos!V:V,_xlfn.XLOOKUP($L828,#REF!,#REF!, ""), 0)</f>
        <v>#REF!</v>
      </c>
      <c r="AG828" s="1" t="e">
        <f>_xlfn.XLOOKUP($L828,Pos!$A:$A,Pos!W:W,_xlfn.XLOOKUP($L828,#REF!,#REF!, ""), 0)</f>
        <v>#REF!</v>
      </c>
      <c r="AH828" s="1" t="e">
        <f>_xlfn.XLOOKUP($L828,Pos!$A:$A,Pos!X:X,_xlfn.XLOOKUP($L828,#REF!,#REF!, ""), 0)</f>
        <v>#REF!</v>
      </c>
      <c r="AI828" s="1" t="e">
        <f>_xlfn.XLOOKUP($L828,Pos!$A:$A,Pos!Y:Y,_xlfn.XLOOKUP($L828,#REF!,#REF!, ""), 0)</f>
        <v>#REF!</v>
      </c>
      <c r="AJ828" s="1" t="e">
        <f>_xlfn.XLOOKUP($L828,Pos!$A:$A,Pos!Z:Z,_xlfn.XLOOKUP($L828,#REF!,#REF!, ""), 0)</f>
        <v>#REF!</v>
      </c>
      <c r="AK828" s="1" t="e">
        <f>_xlfn.XLOOKUP($L828,Pos!$A:$A,Pos!AA:AA,_xlfn.XLOOKUP($L828,#REF!,#REF!, ""), 0)</f>
        <v>#REF!</v>
      </c>
      <c r="AL828" s="1" t="e">
        <f>_xlfn.XLOOKUP($L828,Pos!$A:$A,Pos!AB:AB,_xlfn.XLOOKUP($L828,#REF!,#REF!, ""), 0)</f>
        <v>#REF!</v>
      </c>
      <c r="AM828" s="1" t="e">
        <f>_xlfn.XLOOKUP($L828,Pos!$A:$A,Pos!AC:AC,_xlfn.XLOOKUP($L828,#REF!,#REF!, ""), 0)</f>
        <v>#REF!</v>
      </c>
      <c r="AN828" s="1" t="e">
        <f>_xlfn.XLOOKUP($L828,Pos!$A:$A,Pos!AD:AD,_xlfn.XLOOKUP($L828,#REF!,#REF!, ""), 0)</f>
        <v>#REF!</v>
      </c>
      <c r="AO828" s="1" t="e">
        <f>_xlfn.XLOOKUP($L828,Pos!$A:$A,Pos!AE:AE,_xlfn.XLOOKUP($L828,#REF!,#REF!, ""), 0)</f>
        <v>#REF!</v>
      </c>
      <c r="AP828" s="1" t="e">
        <f>_xlfn.XLOOKUP($L828,Pos!$A:$A,Pos!AF:AF,_xlfn.XLOOKUP($L828,#REF!,#REF!, ""), 0)</f>
        <v>#REF!</v>
      </c>
      <c r="AQ828" s="1" t="e">
        <f>_xlfn.XLOOKUP($L828,Pos!$A:$A,Pos!AG:AG,_xlfn.XLOOKUP($L828,#REF!,#REF!, ""), 0)</f>
        <v>#REF!</v>
      </c>
      <c r="AR828" s="1" t="e">
        <f>_xlfn.XLOOKUP($L828,Pos!$A:$A,Pos!AH:AH,_xlfn.XLOOKUP($L828,#REF!,#REF!, ""), 0)</f>
        <v>#REF!</v>
      </c>
      <c r="AS828" s="1" t="e">
        <f>_xlfn.XLOOKUP($L828,Pos!$A:$A,Pos!AI:AI,_xlfn.XLOOKUP($L828,#REF!,#REF!, ""), 0)</f>
        <v>#REF!</v>
      </c>
      <c r="AT828" s="1" t="e">
        <f>_xlfn.XLOOKUP($L828,Pos!$A:$A,Pos!AJ:AJ,_xlfn.XLOOKUP($L828,#REF!,#REF!, ""), 0)</f>
        <v>#REF!</v>
      </c>
      <c r="AU828" s="1" t="e">
        <f>_xlfn.XLOOKUP($L828,Pos!$A:$A,Pos!AK:AK,_xlfn.XLOOKUP($L828,#REF!,#REF!, ""), 0)</f>
        <v>#REF!</v>
      </c>
      <c r="AV828" s="1" t="e">
        <f>_xlfn.XLOOKUP($L828,Pos!$A:$A,Pos!AL:AL,_xlfn.XLOOKUP($L828,#REF!,#REF!, ""), 0)</f>
        <v>#REF!</v>
      </c>
      <c r="AW828" s="1" t="e">
        <f>_xlfn.XLOOKUP($L828,Pos!$A:$A,Pos!AM:AM,_xlfn.XLOOKUP($L828,#REF!,#REF!, ""), 0)</f>
        <v>#REF!</v>
      </c>
      <c r="AX828" s="1" t="e">
        <f>_xlfn.XLOOKUP($L828,Pos!$A:$A,Pos!AN:AN,_xlfn.XLOOKUP($L828,#REF!,#REF!, ""), 0)</f>
        <v>#REF!</v>
      </c>
      <c r="AY828" s="1" t="e">
        <f>_xlfn.XLOOKUP($L828,Pos!$A:$A,Pos!AO:AO,_xlfn.XLOOKUP($L828,#REF!,#REF!, ""), 0)</f>
        <v>#REF!</v>
      </c>
      <c r="AZ828" s="7" t="str">
        <f t="shared" si="221"/>
        <v>OUT</v>
      </c>
      <c r="BA828" s="1">
        <f>IF(OR(_xlfn.XLOOKUP(L828,Pos!B:B,Pos!L:L,FALSE)="ESG Reason",_xlfn.XLOOKUP(L828,Pos!B:B,Pos!L:L,FALSE)="Blacklisted"),1,0)</f>
        <v>0</v>
      </c>
      <c r="BC828" s="11">
        <v>9.6619474476448231E-11</v>
      </c>
      <c r="BD828" s="11">
        <f>_xlfn.XLOOKUP($L828,Pos!$B:$B,Pos!H:H,0, 0)</f>
        <v>0</v>
      </c>
      <c r="BE828" s="11">
        <f>_xlfn.XLOOKUP($L828,Pos!$B:$B,Pos!I:I,0, 0)</f>
        <v>2.117081774039397E-4</v>
      </c>
      <c r="BF828" s="18">
        <f t="shared" si="222"/>
        <v>2.117081774039397E-4</v>
      </c>
      <c r="BG828" s="1">
        <f t="shared" si="223"/>
        <v>1</v>
      </c>
      <c r="BH828" s="1">
        <f t="shared" si="224"/>
        <v>33</v>
      </c>
      <c r="BI828" s="18">
        <f t="shared" si="225"/>
        <v>9.6619474476448231E-11</v>
      </c>
      <c r="BJ828" s="3">
        <f t="shared" si="226"/>
        <v>0</v>
      </c>
      <c r="BK828" s="18">
        <f t="shared" si="227"/>
        <v>0</v>
      </c>
    </row>
    <row r="829" spans="3:63" x14ac:dyDescent="0.25">
      <c r="C829" s="3"/>
      <c r="D829" s="3"/>
      <c r="E829" s="3"/>
      <c r="F829" s="3"/>
      <c r="G829" s="51" t="s">
        <v>783</v>
      </c>
      <c r="H829" s="8" t="str">
        <f t="shared" si="217"/>
        <v>0%West Europe</v>
      </c>
      <c r="I829" s="11" cm="1">
        <f t="array" ref="I829">IF(
   AZ829 = "OUT", 0,IF(
   BD829 &gt;= LARGE(IF(ISNUMBER(BD:BD), BD:BD), 3),
   BE829 - 0.001,
   IF(BE829 &gt;=VLOOKUP(P829,mapping!$A:$B,2,FALSE), BE829,VLOOKUP(P829,mapping!$A$2:$B$8,2,FALSE))
))</f>
        <v>0</v>
      </c>
      <c r="J829" s="11" cm="1">
        <f t="array" ref="J829">IF(
    AZ829="OUT",0,IF(IF(
                      BD829&gt;=LARGE(IF(ISNUMBER(BD:BD),BD:BD),3),
                      BE829+0.001,
                      VLOOKUP(H829,mapping!$D:$E,2,FALSE)
                      )&gt;I829,
                   IF(
                      BD829&gt;=LARGE(IF(ISNUMBER(BD:BD),BD:BD),3),
                      BE829+0.001,
                      VLOOKUP(H829,mapping!$D:$E,2,FALSE)
                      ),
                   I829+0.002))</f>
        <v>0</v>
      </c>
      <c r="K829" s="8">
        <f t="shared" si="218"/>
        <v>2.1149894560291879E-4</v>
      </c>
      <c r="L829" s="1" t="str">
        <f>Pos!B212</f>
        <v>DE0006599905</v>
      </c>
      <c r="M829" s="1" t="str">
        <f>_xlfn.XLOOKUP($L829,Pos!B:B,Pos!D:D,, 0)</f>
        <v>Merck KGaA</v>
      </c>
      <c r="N829" s="1" t="str">
        <f>_xlfn.XLOOKUP($L829,Pos!B:B,Pos!E:E,, 0)</f>
        <v>Health Care</v>
      </c>
      <c r="O829" s="1" t="str">
        <f t="shared" si="219"/>
        <v>Health Care_West Europe</v>
      </c>
      <c r="P829" s="1" t="str">
        <f>_xlfn.XLOOKUP($L829,Pos!B:B,Pos!F:F,, 0)</f>
        <v>West Europe</v>
      </c>
      <c r="Q829" s="1">
        <v>0</v>
      </c>
      <c r="R829" s="9">
        <f>_xlfn.XLOOKUP($L829,Pos!$B:$B,Pos!N:N,0, 0)</f>
        <v>5.18</v>
      </c>
      <c r="S829" s="9">
        <f>_xlfn.XLOOKUP($L829,Pos!$B:$B,Pos!O:O,0, 0)</f>
        <v>6.8628330000000002</v>
      </c>
      <c r="T829" s="9">
        <f>_xlfn.XLOOKUP($L829,Pos!$B:$B,Pos!P:P,0, 0)</f>
        <v>4.3</v>
      </c>
      <c r="U829" s="9">
        <f>_xlfn.XLOOKUP($L829,Pos!$B:$B,Pos!Q:Q,0, 0)</f>
        <v>1.1000000000000001</v>
      </c>
      <c r="V829" s="9">
        <f>_xlfn.XLOOKUP($L829,Pos!$B:$B,Pos!R:R,0, 0)</f>
        <v>4.266667</v>
      </c>
      <c r="W829" s="9">
        <f>_xlfn.XLOOKUP($L829,Pos!$B:$B,Pos!S:S,0, 0)</f>
        <v>2.8033329999999999</v>
      </c>
      <c r="X829" s="9" t="str">
        <f>_xlfn.XLOOKUP($L829,Pos!$B:$B,Pos!J:J,0, 0)</f>
        <v>Outperform</v>
      </c>
      <c r="Y829" s="1">
        <v>0</v>
      </c>
      <c r="Z829" s="1">
        <v>0</v>
      </c>
      <c r="AA829" s="1">
        <f t="shared" si="220"/>
        <v>0</v>
      </c>
      <c r="AB829" s="9">
        <f>_xlfn.XLOOKUP(L829,Pos!B:B,Pos!K:K,-1,0)</f>
        <v>6.2162162162162158</v>
      </c>
      <c r="AC829" s="1" t="e">
        <f>_xlfn.XLOOKUP($L829,Pos!$A:$A,Pos!S:S,_xlfn.XLOOKUP($L829,#REF!,#REF!, ""), 0)</f>
        <v>#REF!</v>
      </c>
      <c r="AD829" s="1" t="e">
        <f>_xlfn.XLOOKUP($L829,Pos!$A:$A,Pos!T:T,_xlfn.XLOOKUP($L829,#REF!,#REF!, ""), 0)</f>
        <v>#REF!</v>
      </c>
      <c r="AE829" s="1" t="e">
        <f>_xlfn.XLOOKUP($L829,Pos!$A:$A,Pos!U:U,_xlfn.XLOOKUP($L829,#REF!,#REF!, ""), 0)</f>
        <v>#REF!</v>
      </c>
      <c r="AF829" s="1" t="e">
        <f>_xlfn.XLOOKUP($L829,Pos!$A:$A,Pos!V:V,_xlfn.XLOOKUP($L829,#REF!,#REF!, ""), 0)</f>
        <v>#REF!</v>
      </c>
      <c r="AG829" s="1" t="e">
        <f>_xlfn.XLOOKUP($L829,Pos!$A:$A,Pos!W:W,_xlfn.XLOOKUP($L829,#REF!,#REF!, ""), 0)</f>
        <v>#REF!</v>
      </c>
      <c r="AH829" s="1" t="e">
        <f>_xlfn.XLOOKUP($L829,Pos!$A:$A,Pos!X:X,_xlfn.XLOOKUP($L829,#REF!,#REF!, ""), 0)</f>
        <v>#REF!</v>
      </c>
      <c r="AI829" s="1" t="e">
        <f>_xlfn.XLOOKUP($L829,Pos!$A:$A,Pos!Y:Y,_xlfn.XLOOKUP($L829,#REF!,#REF!, ""), 0)</f>
        <v>#REF!</v>
      </c>
      <c r="AJ829" s="1" t="e">
        <f>_xlfn.XLOOKUP($L829,Pos!$A:$A,Pos!Z:Z,_xlfn.XLOOKUP($L829,#REF!,#REF!, ""), 0)</f>
        <v>#REF!</v>
      </c>
      <c r="AK829" s="1" t="e">
        <f>_xlfn.XLOOKUP($L829,Pos!$A:$A,Pos!AA:AA,_xlfn.XLOOKUP($L829,#REF!,#REF!, ""), 0)</f>
        <v>#REF!</v>
      </c>
      <c r="AL829" s="1" t="e">
        <f>_xlfn.XLOOKUP($L829,Pos!$A:$A,Pos!AB:AB,_xlfn.XLOOKUP($L829,#REF!,#REF!, ""), 0)</f>
        <v>#REF!</v>
      </c>
      <c r="AM829" s="1" t="e">
        <f>_xlfn.XLOOKUP($L829,Pos!$A:$A,Pos!AC:AC,_xlfn.XLOOKUP($L829,#REF!,#REF!, ""), 0)</f>
        <v>#REF!</v>
      </c>
      <c r="AN829" s="1" t="e">
        <f>_xlfn.XLOOKUP($L829,Pos!$A:$A,Pos!AD:AD,_xlfn.XLOOKUP($L829,#REF!,#REF!, ""), 0)</f>
        <v>#REF!</v>
      </c>
      <c r="AO829" s="1" t="e">
        <f>_xlfn.XLOOKUP($L829,Pos!$A:$A,Pos!AE:AE,_xlfn.XLOOKUP($L829,#REF!,#REF!, ""), 0)</f>
        <v>#REF!</v>
      </c>
      <c r="AP829" s="1" t="e">
        <f>_xlfn.XLOOKUP($L829,Pos!$A:$A,Pos!AF:AF,_xlfn.XLOOKUP($L829,#REF!,#REF!, ""), 0)</f>
        <v>#REF!</v>
      </c>
      <c r="AQ829" s="1" t="e">
        <f>_xlfn.XLOOKUP($L829,Pos!$A:$A,Pos!AG:AG,_xlfn.XLOOKUP($L829,#REF!,#REF!, ""), 0)</f>
        <v>#REF!</v>
      </c>
      <c r="AR829" s="1" t="e">
        <f>_xlfn.XLOOKUP($L829,Pos!$A:$A,Pos!AH:AH,_xlfn.XLOOKUP($L829,#REF!,#REF!, ""), 0)</f>
        <v>#REF!</v>
      </c>
      <c r="AS829" s="1" t="e">
        <f>_xlfn.XLOOKUP($L829,Pos!$A:$A,Pos!AI:AI,_xlfn.XLOOKUP($L829,#REF!,#REF!, ""), 0)</f>
        <v>#REF!</v>
      </c>
      <c r="AT829" s="1" t="e">
        <f>_xlfn.XLOOKUP($L829,Pos!$A:$A,Pos!AJ:AJ,_xlfn.XLOOKUP($L829,#REF!,#REF!, ""), 0)</f>
        <v>#REF!</v>
      </c>
      <c r="AU829" s="1" t="e">
        <f>_xlfn.XLOOKUP($L829,Pos!$A:$A,Pos!AK:AK,_xlfn.XLOOKUP($L829,#REF!,#REF!, ""), 0)</f>
        <v>#REF!</v>
      </c>
      <c r="AV829" s="1" t="e">
        <f>_xlfn.XLOOKUP($L829,Pos!$A:$A,Pos!AL:AL,_xlfn.XLOOKUP($L829,#REF!,#REF!, ""), 0)</f>
        <v>#REF!</v>
      </c>
      <c r="AW829" s="1" t="e">
        <f>_xlfn.XLOOKUP($L829,Pos!$A:$A,Pos!AM:AM,_xlfn.XLOOKUP($L829,#REF!,#REF!, ""), 0)</f>
        <v>#REF!</v>
      </c>
      <c r="AX829" s="1" t="e">
        <f>_xlfn.XLOOKUP($L829,Pos!$A:$A,Pos!AN:AN,_xlfn.XLOOKUP($L829,#REF!,#REF!, ""), 0)</f>
        <v>#REF!</v>
      </c>
      <c r="AY829" s="1" t="e">
        <f>_xlfn.XLOOKUP($L829,Pos!$A:$A,Pos!AO:AO,_xlfn.XLOOKUP($L829,#REF!,#REF!, ""), 0)</f>
        <v>#REF!</v>
      </c>
      <c r="AZ829" s="7" t="str">
        <f t="shared" si="221"/>
        <v>OUT</v>
      </c>
      <c r="BA829" s="1">
        <f>IF(OR(_xlfn.XLOOKUP(L829,Pos!B:B,Pos!L:L,FALSE)="ESG Reason",_xlfn.XLOOKUP(L829,Pos!B:B,Pos!L:L,FALSE)="Blacklisted"),1,0)</f>
        <v>0</v>
      </c>
      <c r="BC829" s="11">
        <v>8.6140575269847307E-11</v>
      </c>
      <c r="BD829" s="11">
        <f>_xlfn.XLOOKUP($L829,Pos!$B:$B,Pos!H:H,0, 0)</f>
        <v>0</v>
      </c>
      <c r="BE829" s="11">
        <f>_xlfn.XLOOKUP($L829,Pos!$B:$B,Pos!I:I,0, 0)</f>
        <v>2.1149894560291879E-4</v>
      </c>
      <c r="BF829" s="18">
        <f t="shared" si="222"/>
        <v>2.1149894560291879E-4</v>
      </c>
      <c r="BG829" s="1">
        <f t="shared" si="223"/>
        <v>2</v>
      </c>
      <c r="BH829" s="1">
        <f t="shared" si="224"/>
        <v>9</v>
      </c>
      <c r="BI829" s="18">
        <f t="shared" si="225"/>
        <v>8.6140575269847307E-11</v>
      </c>
      <c r="BJ829" s="3">
        <f t="shared" si="226"/>
        <v>0</v>
      </c>
      <c r="BK829" s="18">
        <f t="shared" si="227"/>
        <v>0</v>
      </c>
    </row>
    <row r="830" spans="3:63" x14ac:dyDescent="0.25">
      <c r="C830" s="3"/>
      <c r="D830" s="3"/>
      <c r="E830" s="3"/>
      <c r="F830" s="3"/>
      <c r="G830" s="51" t="s">
        <v>802</v>
      </c>
      <c r="H830" s="8" t="str">
        <f t="shared" si="217"/>
        <v>0%North America</v>
      </c>
      <c r="I830" s="11" cm="1">
        <f t="array" ref="I830">IF(
   AZ830 = "OUT", 0,IF(
   BD830 &gt;= LARGE(IF(ISNUMBER(BD:BD), BD:BD), 3),
   BE830 - 0.001,
   IF(BE830 &gt;=VLOOKUP(P830,mapping!$A:$B,2,FALSE), BE830,VLOOKUP(P830,mapping!$A$2:$B$8,2,FALSE))
))</f>
        <v>0</v>
      </c>
      <c r="J830" s="11" cm="1">
        <f t="array" ref="J830">IF(
    AZ830="OUT",0,IF(IF(
                      BD830&gt;=LARGE(IF(ISNUMBER(BD:BD),BD:BD),3),
                      BE830+0.001,
                      VLOOKUP(H830,mapping!$D:$E,2,FALSE)
                      )&gt;I830,
                   IF(
                      BD830&gt;=LARGE(IF(ISNUMBER(BD:BD),BD:BD),3),
                      BE830+0.001,
                      VLOOKUP(H830,mapping!$D:$E,2,FALSE)
                      ),
                   I830+0.002))</f>
        <v>0</v>
      </c>
      <c r="K830" s="8">
        <f t="shared" si="218"/>
        <v>2.114838433075296E-4</v>
      </c>
      <c r="L830" s="1" t="str">
        <f>Pos!B813</f>
        <v>US0188021085</v>
      </c>
      <c r="M830" s="1" t="str">
        <f>_xlfn.XLOOKUP($L830,Pos!B:B,Pos!D:D,, 0)</f>
        <v>Alliant Energy Corporation</v>
      </c>
      <c r="N830" s="1" t="str">
        <f>_xlfn.XLOOKUP($L830,Pos!B:B,Pos!E:E,, 0)</f>
        <v>Utilities</v>
      </c>
      <c r="O830" s="1" t="str">
        <f t="shared" si="219"/>
        <v>Utilities_North America</v>
      </c>
      <c r="P830" s="1" t="str">
        <f>_xlfn.XLOOKUP($L830,Pos!B:B,Pos!F:F,, 0)</f>
        <v>North America</v>
      </c>
      <c r="Q830" s="1">
        <v>0</v>
      </c>
      <c r="R830" s="9">
        <f>_xlfn.XLOOKUP($L830,Pos!$B:$B,Pos!N:N,0, 0)</f>
        <v>5.36</v>
      </c>
      <c r="S830" s="9">
        <f>_xlfn.XLOOKUP($L830,Pos!$B:$B,Pos!O:O,0, 0)</f>
        <v>3.004</v>
      </c>
      <c r="T830" s="9">
        <f>_xlfn.XLOOKUP($L830,Pos!$B:$B,Pos!P:P,0, 0)</f>
        <v>4.6749999999999998</v>
      </c>
      <c r="U830" s="9">
        <f>_xlfn.XLOOKUP($L830,Pos!$B:$B,Pos!Q:Q,0, 0)</f>
        <v>1.2</v>
      </c>
      <c r="V830" s="9">
        <f>_xlfn.XLOOKUP($L830,Pos!$B:$B,Pos!R:R,0, 0)</f>
        <v>7.2</v>
      </c>
      <c r="W830" s="9">
        <f>_xlfn.XLOOKUP($L830,Pos!$B:$B,Pos!S:S,0, 0)</f>
        <v>3.2233329999999998</v>
      </c>
      <c r="X830" s="9" t="str">
        <f>_xlfn.XLOOKUP($L830,Pos!$B:$B,Pos!J:J,0, 0)</f>
        <v>Outperform</v>
      </c>
      <c r="Y830" s="1">
        <v>0</v>
      </c>
      <c r="Z830" s="1">
        <v>0</v>
      </c>
      <c r="AA830" s="1">
        <f t="shared" si="220"/>
        <v>0</v>
      </c>
      <c r="AB830" s="9">
        <f>_xlfn.XLOOKUP(L830,Pos!B:B,Pos!K:K,-1,0)</f>
        <v>0.30303030303030298</v>
      </c>
      <c r="AC830" s="1" t="e">
        <f>_xlfn.XLOOKUP($L830,Pos!$A:$A,Pos!S:S,_xlfn.XLOOKUP($L830,#REF!,#REF!, ""), 0)</f>
        <v>#REF!</v>
      </c>
      <c r="AD830" s="1" t="e">
        <f>_xlfn.XLOOKUP($L830,Pos!$A:$A,Pos!T:T,_xlfn.XLOOKUP($L830,#REF!,#REF!, ""), 0)</f>
        <v>#REF!</v>
      </c>
      <c r="AE830" s="1" t="e">
        <f>_xlfn.XLOOKUP($L830,Pos!$A:$A,Pos!U:U,_xlfn.XLOOKUP($L830,#REF!,#REF!, ""), 0)</f>
        <v>#REF!</v>
      </c>
      <c r="AF830" s="1" t="e">
        <f>_xlfn.XLOOKUP($L830,Pos!$A:$A,Pos!V:V,_xlfn.XLOOKUP($L830,#REF!,#REF!, ""), 0)</f>
        <v>#REF!</v>
      </c>
      <c r="AG830" s="1" t="e">
        <f>_xlfn.XLOOKUP($L830,Pos!$A:$A,Pos!W:W,_xlfn.XLOOKUP($L830,#REF!,#REF!, ""), 0)</f>
        <v>#REF!</v>
      </c>
      <c r="AH830" s="1" t="e">
        <f>_xlfn.XLOOKUP($L830,Pos!$A:$A,Pos!X:X,_xlfn.XLOOKUP($L830,#REF!,#REF!, ""), 0)</f>
        <v>#REF!</v>
      </c>
      <c r="AI830" s="1" t="e">
        <f>_xlfn.XLOOKUP($L830,Pos!$A:$A,Pos!Y:Y,_xlfn.XLOOKUP($L830,#REF!,#REF!, ""), 0)</f>
        <v>#REF!</v>
      </c>
      <c r="AJ830" s="1" t="e">
        <f>_xlfn.XLOOKUP($L830,Pos!$A:$A,Pos!Z:Z,_xlfn.XLOOKUP($L830,#REF!,#REF!, ""), 0)</f>
        <v>#REF!</v>
      </c>
      <c r="AK830" s="1" t="e">
        <f>_xlfn.XLOOKUP($L830,Pos!$A:$A,Pos!AA:AA,_xlfn.XLOOKUP($L830,#REF!,#REF!, ""), 0)</f>
        <v>#REF!</v>
      </c>
      <c r="AL830" s="1" t="e">
        <f>_xlfn.XLOOKUP($L830,Pos!$A:$A,Pos!AB:AB,_xlfn.XLOOKUP($L830,#REF!,#REF!, ""), 0)</f>
        <v>#REF!</v>
      </c>
      <c r="AM830" s="1" t="e">
        <f>_xlfn.XLOOKUP($L830,Pos!$A:$A,Pos!AC:AC,_xlfn.XLOOKUP($L830,#REF!,#REF!, ""), 0)</f>
        <v>#REF!</v>
      </c>
      <c r="AN830" s="1" t="e">
        <f>_xlfn.XLOOKUP($L830,Pos!$A:$A,Pos!AD:AD,_xlfn.XLOOKUP($L830,#REF!,#REF!, ""), 0)</f>
        <v>#REF!</v>
      </c>
      <c r="AO830" s="1" t="e">
        <f>_xlfn.XLOOKUP($L830,Pos!$A:$A,Pos!AE:AE,_xlfn.XLOOKUP($L830,#REF!,#REF!, ""), 0)</f>
        <v>#REF!</v>
      </c>
      <c r="AP830" s="1" t="e">
        <f>_xlfn.XLOOKUP($L830,Pos!$A:$A,Pos!AF:AF,_xlfn.XLOOKUP($L830,#REF!,#REF!, ""), 0)</f>
        <v>#REF!</v>
      </c>
      <c r="AQ830" s="1" t="e">
        <f>_xlfn.XLOOKUP($L830,Pos!$A:$A,Pos!AG:AG,_xlfn.XLOOKUP($L830,#REF!,#REF!, ""), 0)</f>
        <v>#REF!</v>
      </c>
      <c r="AR830" s="1" t="e">
        <f>_xlfn.XLOOKUP($L830,Pos!$A:$A,Pos!AH:AH,_xlfn.XLOOKUP($L830,#REF!,#REF!, ""), 0)</f>
        <v>#REF!</v>
      </c>
      <c r="AS830" s="1" t="e">
        <f>_xlfn.XLOOKUP($L830,Pos!$A:$A,Pos!AI:AI,_xlfn.XLOOKUP($L830,#REF!,#REF!, ""), 0)</f>
        <v>#REF!</v>
      </c>
      <c r="AT830" s="1" t="e">
        <f>_xlfn.XLOOKUP($L830,Pos!$A:$A,Pos!AJ:AJ,_xlfn.XLOOKUP($L830,#REF!,#REF!, ""), 0)</f>
        <v>#REF!</v>
      </c>
      <c r="AU830" s="1" t="e">
        <f>_xlfn.XLOOKUP($L830,Pos!$A:$A,Pos!AK:AK,_xlfn.XLOOKUP($L830,#REF!,#REF!, ""), 0)</f>
        <v>#REF!</v>
      </c>
      <c r="AV830" s="1" t="e">
        <f>_xlfn.XLOOKUP($L830,Pos!$A:$A,Pos!AL:AL,_xlfn.XLOOKUP($L830,#REF!,#REF!, ""), 0)</f>
        <v>#REF!</v>
      </c>
      <c r="AW830" s="1" t="e">
        <f>_xlfn.XLOOKUP($L830,Pos!$A:$A,Pos!AM:AM,_xlfn.XLOOKUP($L830,#REF!,#REF!, ""), 0)</f>
        <v>#REF!</v>
      </c>
      <c r="AX830" s="1" t="e">
        <f>_xlfn.XLOOKUP($L830,Pos!$A:$A,Pos!AN:AN,_xlfn.XLOOKUP($L830,#REF!,#REF!, ""), 0)</f>
        <v>#REF!</v>
      </c>
      <c r="AY830" s="1" t="e">
        <f>_xlfn.XLOOKUP($L830,Pos!$A:$A,Pos!AO:AO,_xlfn.XLOOKUP($L830,#REF!,#REF!, ""), 0)</f>
        <v>#REF!</v>
      </c>
      <c r="AZ830" s="7" t="str">
        <f t="shared" si="221"/>
        <v>OUT</v>
      </c>
      <c r="BA830" s="1">
        <f>IF(OR(_xlfn.XLOOKUP(L830,Pos!B:B,Pos!L:L,FALSE)="ESG Reason",_xlfn.XLOOKUP(L830,Pos!B:B,Pos!L:L,FALSE)="Blacklisted"),1,0)</f>
        <v>1</v>
      </c>
      <c r="BC830" s="11">
        <v>9.1554244683843374E-11</v>
      </c>
      <c r="BD830" s="11">
        <f>_xlfn.XLOOKUP($L830,Pos!$B:$B,Pos!H:H,0, 0)</f>
        <v>0</v>
      </c>
      <c r="BE830" s="11">
        <f>_xlfn.XLOOKUP($L830,Pos!$B:$B,Pos!I:I,0, 0)</f>
        <v>2.114838433075296E-4</v>
      </c>
      <c r="BF830" s="18">
        <f t="shared" si="222"/>
        <v>2.114838433075296E-4</v>
      </c>
      <c r="BG830" s="1">
        <f t="shared" si="223"/>
        <v>1</v>
      </c>
      <c r="BH830" s="1">
        <f t="shared" si="224"/>
        <v>38</v>
      </c>
      <c r="BI830" s="18">
        <f t="shared" si="225"/>
        <v>9.1554244683843374E-11</v>
      </c>
      <c r="BJ830" s="3">
        <f t="shared" si="226"/>
        <v>0</v>
      </c>
      <c r="BK830" s="18">
        <f t="shared" si="227"/>
        <v>0</v>
      </c>
    </row>
    <row r="831" spans="3:63" x14ac:dyDescent="0.25">
      <c r="C831" s="3"/>
      <c r="D831" s="3"/>
      <c r="E831" s="3"/>
      <c r="F831" s="3"/>
      <c r="G831" s="51" t="s">
        <v>789</v>
      </c>
      <c r="H831" s="8" t="str">
        <f t="shared" si="217"/>
        <v>0%North America</v>
      </c>
      <c r="I831" s="11" cm="1">
        <f t="array" ref="I831">IF(
   AZ831 = "OUT", 0,IF(
   BD831 &gt;= LARGE(IF(ISNUMBER(BD:BD), BD:BD), 3),
   BE831 - 0.001,
   IF(BE831 &gt;=VLOOKUP(P831,mapping!$A:$B,2,FALSE), BE831,VLOOKUP(P831,mapping!$A$2:$B$8,2,FALSE))
))</f>
        <v>0</v>
      </c>
      <c r="J831" s="11" cm="1">
        <f t="array" ref="J831">IF(
    AZ831="OUT",0,IF(IF(
                      BD831&gt;=LARGE(IF(ISNUMBER(BD:BD),BD:BD),3),
                      BE831+0.001,
                      VLOOKUP(H831,mapping!$D:$E,2,FALSE)
                      )&gt;I831,
                   IF(
                      BD831&gt;=LARGE(IF(ISNUMBER(BD:BD),BD:BD),3),
                      BE831+0.001,
                      VLOOKUP(H831,mapping!$D:$E,2,FALSE)
                      ),
                   I831+0.002))</f>
        <v>0</v>
      </c>
      <c r="K831" s="8">
        <f t="shared" si="218"/>
        <v>2.1102347333616279E-4</v>
      </c>
      <c r="L831" s="1" t="str">
        <f>Pos!B1020</f>
        <v>US3802371076</v>
      </c>
      <c r="M831" s="1" t="str">
        <f>_xlfn.XLOOKUP($L831,Pos!B:B,Pos!D:D,, 0)</f>
        <v>GoDaddy, Inc. Class A</v>
      </c>
      <c r="N831" s="1" t="str">
        <f>_xlfn.XLOOKUP($L831,Pos!B:B,Pos!E:E,, 0)</f>
        <v>Technology</v>
      </c>
      <c r="O831" s="1" t="str">
        <f t="shared" si="219"/>
        <v>Technology_North America</v>
      </c>
      <c r="P831" s="1" t="str">
        <f>_xlfn.XLOOKUP($L831,Pos!B:B,Pos!F:F,, 0)</f>
        <v>North America</v>
      </c>
      <c r="Q831" s="1">
        <v>0</v>
      </c>
      <c r="R831" s="9">
        <f>_xlfn.XLOOKUP($L831,Pos!$B:$B,Pos!N:N,0, 0)</f>
        <v>0</v>
      </c>
      <c r="S831" s="9">
        <f>_xlfn.XLOOKUP($L831,Pos!$B:$B,Pos!O:O,0, 0)</f>
        <v>6.2463329999999999</v>
      </c>
      <c r="T831" s="9">
        <f>_xlfn.XLOOKUP($L831,Pos!$B:$B,Pos!P:P,0, 0)</f>
        <v>5.4249999999999998</v>
      </c>
      <c r="U831" s="9">
        <f>_xlfn.XLOOKUP($L831,Pos!$B:$B,Pos!Q:Q,0, 0)</f>
        <v>1.4</v>
      </c>
      <c r="V831" s="9">
        <f>_xlfn.XLOOKUP($L831,Pos!$B:$B,Pos!R:R,0, 0)</f>
        <v>8.1666670000000003</v>
      </c>
      <c r="W831" s="9">
        <f>_xlfn.XLOOKUP($L831,Pos!$B:$B,Pos!S:S,0, 0)</f>
        <v>4.0883330000000004</v>
      </c>
      <c r="X831" s="9" t="str">
        <f>_xlfn.XLOOKUP($L831,Pos!$B:$B,Pos!J:J,0, 0)</f>
        <v>Outperform</v>
      </c>
      <c r="Y831" s="1">
        <v>0</v>
      </c>
      <c r="Z831" s="1">
        <v>0</v>
      </c>
      <c r="AA831" s="1">
        <f t="shared" si="220"/>
        <v>0</v>
      </c>
      <c r="AB831" s="9">
        <f>_xlfn.XLOOKUP(L831,Pos!B:B,Pos!K:K,-1,0)</f>
        <v>6.0824742268041234</v>
      </c>
      <c r="AC831" s="1" t="e">
        <f>_xlfn.XLOOKUP($L831,Pos!$A:$A,Pos!S:S,_xlfn.XLOOKUP($L831,#REF!,#REF!, ""), 0)</f>
        <v>#REF!</v>
      </c>
      <c r="AD831" s="1" t="e">
        <f>_xlfn.XLOOKUP($L831,Pos!$A:$A,Pos!T:T,_xlfn.XLOOKUP($L831,#REF!,#REF!, ""), 0)</f>
        <v>#REF!</v>
      </c>
      <c r="AE831" s="1" t="e">
        <f>_xlfn.XLOOKUP($L831,Pos!$A:$A,Pos!U:U,_xlfn.XLOOKUP($L831,#REF!,#REF!, ""), 0)</f>
        <v>#REF!</v>
      </c>
      <c r="AF831" s="1" t="e">
        <f>_xlfn.XLOOKUP($L831,Pos!$A:$A,Pos!V:V,_xlfn.XLOOKUP($L831,#REF!,#REF!, ""), 0)</f>
        <v>#REF!</v>
      </c>
      <c r="AG831" s="1" t="e">
        <f>_xlfn.XLOOKUP($L831,Pos!$A:$A,Pos!W:W,_xlfn.XLOOKUP($L831,#REF!,#REF!, ""), 0)</f>
        <v>#REF!</v>
      </c>
      <c r="AH831" s="1" t="e">
        <f>_xlfn.XLOOKUP($L831,Pos!$A:$A,Pos!X:X,_xlfn.XLOOKUP($L831,#REF!,#REF!, ""), 0)</f>
        <v>#REF!</v>
      </c>
      <c r="AI831" s="1" t="e">
        <f>_xlfn.XLOOKUP($L831,Pos!$A:$A,Pos!Y:Y,_xlfn.XLOOKUP($L831,#REF!,#REF!, ""), 0)</f>
        <v>#REF!</v>
      </c>
      <c r="AJ831" s="1" t="e">
        <f>_xlfn.XLOOKUP($L831,Pos!$A:$A,Pos!Z:Z,_xlfn.XLOOKUP($L831,#REF!,#REF!, ""), 0)</f>
        <v>#REF!</v>
      </c>
      <c r="AK831" s="1" t="e">
        <f>_xlfn.XLOOKUP($L831,Pos!$A:$A,Pos!AA:AA,_xlfn.XLOOKUP($L831,#REF!,#REF!, ""), 0)</f>
        <v>#REF!</v>
      </c>
      <c r="AL831" s="1" t="e">
        <f>_xlfn.XLOOKUP($L831,Pos!$A:$A,Pos!AB:AB,_xlfn.XLOOKUP($L831,#REF!,#REF!, ""), 0)</f>
        <v>#REF!</v>
      </c>
      <c r="AM831" s="1" t="e">
        <f>_xlfn.XLOOKUP($L831,Pos!$A:$A,Pos!AC:AC,_xlfn.XLOOKUP($L831,#REF!,#REF!, ""), 0)</f>
        <v>#REF!</v>
      </c>
      <c r="AN831" s="1" t="e">
        <f>_xlfn.XLOOKUP($L831,Pos!$A:$A,Pos!AD:AD,_xlfn.XLOOKUP($L831,#REF!,#REF!, ""), 0)</f>
        <v>#REF!</v>
      </c>
      <c r="AO831" s="1" t="e">
        <f>_xlfn.XLOOKUP($L831,Pos!$A:$A,Pos!AE:AE,_xlfn.XLOOKUP($L831,#REF!,#REF!, ""), 0)</f>
        <v>#REF!</v>
      </c>
      <c r="AP831" s="1" t="e">
        <f>_xlfn.XLOOKUP($L831,Pos!$A:$A,Pos!AF:AF,_xlfn.XLOOKUP($L831,#REF!,#REF!, ""), 0)</f>
        <v>#REF!</v>
      </c>
      <c r="AQ831" s="1" t="e">
        <f>_xlfn.XLOOKUP($L831,Pos!$A:$A,Pos!AG:AG,_xlfn.XLOOKUP($L831,#REF!,#REF!, ""), 0)</f>
        <v>#REF!</v>
      </c>
      <c r="AR831" s="1" t="e">
        <f>_xlfn.XLOOKUP($L831,Pos!$A:$A,Pos!AH:AH,_xlfn.XLOOKUP($L831,#REF!,#REF!, ""), 0)</f>
        <v>#REF!</v>
      </c>
      <c r="AS831" s="1" t="e">
        <f>_xlfn.XLOOKUP($L831,Pos!$A:$A,Pos!AI:AI,_xlfn.XLOOKUP($L831,#REF!,#REF!, ""), 0)</f>
        <v>#REF!</v>
      </c>
      <c r="AT831" s="1" t="e">
        <f>_xlfn.XLOOKUP($L831,Pos!$A:$A,Pos!AJ:AJ,_xlfn.XLOOKUP($L831,#REF!,#REF!, ""), 0)</f>
        <v>#REF!</v>
      </c>
      <c r="AU831" s="1" t="e">
        <f>_xlfn.XLOOKUP($L831,Pos!$A:$A,Pos!AK:AK,_xlfn.XLOOKUP($L831,#REF!,#REF!, ""), 0)</f>
        <v>#REF!</v>
      </c>
      <c r="AV831" s="1" t="e">
        <f>_xlfn.XLOOKUP($L831,Pos!$A:$A,Pos!AL:AL,_xlfn.XLOOKUP($L831,#REF!,#REF!, ""), 0)</f>
        <v>#REF!</v>
      </c>
      <c r="AW831" s="1" t="e">
        <f>_xlfn.XLOOKUP($L831,Pos!$A:$A,Pos!AM:AM,_xlfn.XLOOKUP($L831,#REF!,#REF!, ""), 0)</f>
        <v>#REF!</v>
      </c>
      <c r="AX831" s="1" t="e">
        <f>_xlfn.XLOOKUP($L831,Pos!$A:$A,Pos!AN:AN,_xlfn.XLOOKUP($L831,#REF!,#REF!, ""), 0)</f>
        <v>#REF!</v>
      </c>
      <c r="AY831" s="1" t="e">
        <f>_xlfn.XLOOKUP($L831,Pos!$A:$A,Pos!AO:AO,_xlfn.XLOOKUP($L831,#REF!,#REF!, ""), 0)</f>
        <v>#REF!</v>
      </c>
      <c r="AZ831" s="7" t="str">
        <f t="shared" si="221"/>
        <v>OUT</v>
      </c>
      <c r="BA831" s="1">
        <f>IF(OR(_xlfn.XLOOKUP(L831,Pos!B:B,Pos!L:L,FALSE)="ESG Reason",_xlfn.XLOOKUP(L831,Pos!B:B,Pos!L:L,FALSE)="Blacklisted"),1,0)</f>
        <v>1</v>
      </c>
      <c r="BC831" s="11">
        <v>1.9841977164197601E-10</v>
      </c>
      <c r="BD831" s="11">
        <f>_xlfn.XLOOKUP($L831,Pos!$B:$B,Pos!H:H,0, 0)</f>
        <v>0</v>
      </c>
      <c r="BE831" s="11">
        <f>_xlfn.XLOOKUP($L831,Pos!$B:$B,Pos!I:I,0, 0)</f>
        <v>2.1102347333616279E-4</v>
      </c>
      <c r="BF831" s="18">
        <f t="shared" si="222"/>
        <v>2.1102347333616279E-4</v>
      </c>
      <c r="BG831" s="1">
        <f t="shared" si="223"/>
        <v>1</v>
      </c>
      <c r="BH831" s="1">
        <f t="shared" si="224"/>
        <v>35</v>
      </c>
      <c r="BI831" s="18">
        <f t="shared" si="225"/>
        <v>1.9841977164197601E-10</v>
      </c>
      <c r="BJ831" s="3">
        <f t="shared" si="226"/>
        <v>0</v>
      </c>
      <c r="BK831" s="18">
        <f t="shared" si="227"/>
        <v>0</v>
      </c>
    </row>
    <row r="832" spans="3:63" x14ac:dyDescent="0.25">
      <c r="C832" s="3"/>
      <c r="D832" s="3"/>
      <c r="E832" s="3"/>
      <c r="F832" s="3"/>
      <c r="G832" s="51" t="s">
        <v>807</v>
      </c>
      <c r="H832" s="8" t="str">
        <f t="shared" si="217"/>
        <v>0%Others</v>
      </c>
      <c r="I832" s="11" cm="1">
        <f t="array" ref="I832">IF(
   AZ832 = "OUT", 0,IF(
   BD832 &gt;= LARGE(IF(ISNUMBER(BD:BD), BD:BD), 3),
   BE832 - 0.001,
   IF(BE832 &gt;=VLOOKUP(P832,mapping!$A:$B,2,FALSE), BE832,VLOOKUP(P832,mapping!$A$2:$B$8,2,FALSE))
))</f>
        <v>0</v>
      </c>
      <c r="J832" s="11" cm="1">
        <f t="array" ref="J832">IF(
    AZ832="OUT",0,IF(IF(
                      BD832&gt;=LARGE(IF(ISNUMBER(BD:BD),BD:BD),3),
                      BE832+0.001,
                      VLOOKUP(H832,mapping!$D:$E,2,FALSE)
                      )&gt;I832,
                   IF(
                      BD832&gt;=LARGE(IF(ISNUMBER(BD:BD),BD:BD),3),
                      BE832+0.001,
                      VLOOKUP(H832,mapping!$D:$E,2,FALSE)
                      ),
                   I832+0.002))</f>
        <v>0</v>
      </c>
      <c r="K832" s="8">
        <f t="shared" si="218"/>
        <v>2.1085444764604549E-4</v>
      </c>
      <c r="L832" s="1" t="str">
        <f>Pos!B593</f>
        <v>JP3505000004</v>
      </c>
      <c r="M832" s="1" t="str">
        <f>_xlfn.XLOOKUP($L832,Pos!B:B,Pos!D:D,, 0)</f>
        <v>Daiwa House Industry Co., Ltd.</v>
      </c>
      <c r="N832" s="1" t="str">
        <f>_xlfn.XLOOKUP($L832,Pos!B:B,Pos!E:E,, 0)</f>
        <v>Personal &amp; Household Goods</v>
      </c>
      <c r="O832" s="1" t="str">
        <f t="shared" si="219"/>
        <v>Personal &amp; Household Goods_Others</v>
      </c>
      <c r="P832" s="1" t="str">
        <f>_xlfn.XLOOKUP($L832,Pos!B:B,Pos!F:F,, 0)</f>
        <v>Others</v>
      </c>
      <c r="Q832" s="1">
        <v>0</v>
      </c>
      <c r="R832" s="9">
        <f>_xlfn.XLOOKUP($L832,Pos!$B:$B,Pos!N:N,0, 0)</f>
        <v>5.95</v>
      </c>
      <c r="S832" s="9">
        <f>_xlfn.XLOOKUP($L832,Pos!$B:$B,Pos!O:O,0, 0)</f>
        <v>5.6196669999999997</v>
      </c>
      <c r="T832" s="9">
        <f>_xlfn.XLOOKUP($L832,Pos!$B:$B,Pos!P:P,0, 0)</f>
        <v>4.5250000000000004</v>
      </c>
      <c r="U832" s="9">
        <f>_xlfn.XLOOKUP($L832,Pos!$B:$B,Pos!Q:Q,0, 0)</f>
        <v>4.2</v>
      </c>
      <c r="V832" s="9">
        <f>_xlfn.XLOOKUP($L832,Pos!$B:$B,Pos!R:R,0, 0)</f>
        <v>8.966666</v>
      </c>
      <c r="W832" s="9">
        <f>_xlfn.XLOOKUP($L832,Pos!$B:$B,Pos!S:S,0, 0)</f>
        <v>4.1900000000000004</v>
      </c>
      <c r="X832" s="9" t="str">
        <f>_xlfn.XLOOKUP($L832,Pos!$B:$B,Pos!J:J,0, 0)</f>
        <v>Outperform</v>
      </c>
      <c r="Y832" s="1">
        <v>0</v>
      </c>
      <c r="Z832" s="1">
        <v>0</v>
      </c>
      <c r="AA832" s="1">
        <f t="shared" si="220"/>
        <v>0</v>
      </c>
      <c r="AB832" s="9">
        <f>_xlfn.XLOOKUP(L832,Pos!B:B,Pos!K:K,-1,0)</f>
        <v>7.1428571428571432</v>
      </c>
      <c r="AC832" s="1" t="e">
        <f>_xlfn.XLOOKUP($L832,Pos!$A:$A,Pos!S:S,_xlfn.XLOOKUP($L832,#REF!,#REF!, ""), 0)</f>
        <v>#REF!</v>
      </c>
      <c r="AD832" s="1" t="e">
        <f>_xlfn.XLOOKUP($L832,Pos!$A:$A,Pos!T:T,_xlfn.XLOOKUP($L832,#REF!,#REF!, ""), 0)</f>
        <v>#REF!</v>
      </c>
      <c r="AE832" s="1" t="e">
        <f>_xlfn.XLOOKUP($L832,Pos!$A:$A,Pos!U:U,_xlfn.XLOOKUP($L832,#REF!,#REF!, ""), 0)</f>
        <v>#REF!</v>
      </c>
      <c r="AF832" s="1" t="e">
        <f>_xlfn.XLOOKUP($L832,Pos!$A:$A,Pos!V:V,_xlfn.XLOOKUP($L832,#REF!,#REF!, ""), 0)</f>
        <v>#REF!</v>
      </c>
      <c r="AG832" s="1" t="e">
        <f>_xlfn.XLOOKUP($L832,Pos!$A:$A,Pos!W:W,_xlfn.XLOOKUP($L832,#REF!,#REF!, ""), 0)</f>
        <v>#REF!</v>
      </c>
      <c r="AH832" s="1" t="e">
        <f>_xlfn.XLOOKUP($L832,Pos!$A:$A,Pos!X:X,_xlfn.XLOOKUP($L832,#REF!,#REF!, ""), 0)</f>
        <v>#REF!</v>
      </c>
      <c r="AI832" s="1" t="e">
        <f>_xlfn.XLOOKUP($L832,Pos!$A:$A,Pos!Y:Y,_xlfn.XLOOKUP($L832,#REF!,#REF!, ""), 0)</f>
        <v>#REF!</v>
      </c>
      <c r="AJ832" s="1" t="e">
        <f>_xlfn.XLOOKUP($L832,Pos!$A:$A,Pos!Z:Z,_xlfn.XLOOKUP($L832,#REF!,#REF!, ""), 0)</f>
        <v>#REF!</v>
      </c>
      <c r="AK832" s="1" t="e">
        <f>_xlfn.XLOOKUP($L832,Pos!$A:$A,Pos!AA:AA,_xlfn.XLOOKUP($L832,#REF!,#REF!, ""), 0)</f>
        <v>#REF!</v>
      </c>
      <c r="AL832" s="1" t="e">
        <f>_xlfn.XLOOKUP($L832,Pos!$A:$A,Pos!AB:AB,_xlfn.XLOOKUP($L832,#REF!,#REF!, ""), 0)</f>
        <v>#REF!</v>
      </c>
      <c r="AM832" s="1" t="e">
        <f>_xlfn.XLOOKUP($L832,Pos!$A:$A,Pos!AC:AC,_xlfn.XLOOKUP($L832,#REF!,#REF!, ""), 0)</f>
        <v>#REF!</v>
      </c>
      <c r="AN832" s="1" t="e">
        <f>_xlfn.XLOOKUP($L832,Pos!$A:$A,Pos!AD:AD,_xlfn.XLOOKUP($L832,#REF!,#REF!, ""), 0)</f>
        <v>#REF!</v>
      </c>
      <c r="AO832" s="1" t="e">
        <f>_xlfn.XLOOKUP($L832,Pos!$A:$A,Pos!AE:AE,_xlfn.XLOOKUP($L832,#REF!,#REF!, ""), 0)</f>
        <v>#REF!</v>
      </c>
      <c r="AP832" s="1" t="e">
        <f>_xlfn.XLOOKUP($L832,Pos!$A:$A,Pos!AF:AF,_xlfn.XLOOKUP($L832,#REF!,#REF!, ""), 0)</f>
        <v>#REF!</v>
      </c>
      <c r="AQ832" s="1" t="e">
        <f>_xlfn.XLOOKUP($L832,Pos!$A:$A,Pos!AG:AG,_xlfn.XLOOKUP($L832,#REF!,#REF!, ""), 0)</f>
        <v>#REF!</v>
      </c>
      <c r="AR832" s="1" t="e">
        <f>_xlfn.XLOOKUP($L832,Pos!$A:$A,Pos!AH:AH,_xlfn.XLOOKUP($L832,#REF!,#REF!, ""), 0)</f>
        <v>#REF!</v>
      </c>
      <c r="AS832" s="1" t="e">
        <f>_xlfn.XLOOKUP($L832,Pos!$A:$A,Pos!AI:AI,_xlfn.XLOOKUP($L832,#REF!,#REF!, ""), 0)</f>
        <v>#REF!</v>
      </c>
      <c r="AT832" s="1" t="e">
        <f>_xlfn.XLOOKUP($L832,Pos!$A:$A,Pos!AJ:AJ,_xlfn.XLOOKUP($L832,#REF!,#REF!, ""), 0)</f>
        <v>#REF!</v>
      </c>
      <c r="AU832" s="1" t="e">
        <f>_xlfn.XLOOKUP($L832,Pos!$A:$A,Pos!AK:AK,_xlfn.XLOOKUP($L832,#REF!,#REF!, ""), 0)</f>
        <v>#REF!</v>
      </c>
      <c r="AV832" s="1" t="e">
        <f>_xlfn.XLOOKUP($L832,Pos!$A:$A,Pos!AL:AL,_xlfn.XLOOKUP($L832,#REF!,#REF!, ""), 0)</f>
        <v>#REF!</v>
      </c>
      <c r="AW832" s="1" t="e">
        <f>_xlfn.XLOOKUP($L832,Pos!$A:$A,Pos!AM:AM,_xlfn.XLOOKUP($L832,#REF!,#REF!, ""), 0)</f>
        <v>#REF!</v>
      </c>
      <c r="AX832" s="1" t="e">
        <f>_xlfn.XLOOKUP($L832,Pos!$A:$A,Pos!AN:AN,_xlfn.XLOOKUP($L832,#REF!,#REF!, ""), 0)</f>
        <v>#REF!</v>
      </c>
      <c r="AY832" s="1" t="e">
        <f>_xlfn.XLOOKUP($L832,Pos!$A:$A,Pos!AO:AO,_xlfn.XLOOKUP($L832,#REF!,#REF!, ""), 0)</f>
        <v>#REF!</v>
      </c>
      <c r="AZ832" s="7" t="str">
        <f t="shared" si="221"/>
        <v>OUT</v>
      </c>
      <c r="BA832" s="1">
        <f>IF(OR(_xlfn.XLOOKUP(L832,Pos!B:B,Pos!L:L,FALSE)="ESG Reason",_xlfn.XLOOKUP(L832,Pos!B:B,Pos!L:L,FALSE)="Blacklisted"),1,0)</f>
        <v>0</v>
      </c>
      <c r="BC832" s="11">
        <v>9.1318052719160778E-11</v>
      </c>
      <c r="BD832" s="11">
        <f>_xlfn.XLOOKUP($L832,Pos!$B:$B,Pos!H:H,0, 0)</f>
        <v>0</v>
      </c>
      <c r="BE832" s="11">
        <f>_xlfn.XLOOKUP($L832,Pos!$B:$B,Pos!I:I,0, 0)</f>
        <v>2.1085444764604549E-4</v>
      </c>
      <c r="BF832" s="18">
        <f t="shared" si="222"/>
        <v>2.1085444764604549E-4</v>
      </c>
      <c r="BG832" s="1">
        <f t="shared" si="223"/>
        <v>3</v>
      </c>
      <c r="BH832" s="1">
        <f t="shared" si="224"/>
        <v>51</v>
      </c>
      <c r="BI832" s="18">
        <f t="shared" si="225"/>
        <v>9.1318052719160778E-11</v>
      </c>
      <c r="BJ832" s="3">
        <f t="shared" si="226"/>
        <v>0</v>
      </c>
      <c r="BK832" s="18">
        <f t="shared" si="227"/>
        <v>0</v>
      </c>
    </row>
    <row r="833" spans="3:63" x14ac:dyDescent="0.25">
      <c r="C833" s="3"/>
      <c r="D833" s="3"/>
      <c r="E833" s="3"/>
      <c r="F833" s="3"/>
      <c r="G833" s="51" t="s">
        <v>796</v>
      </c>
      <c r="H833" s="8" t="str">
        <f t="shared" si="217"/>
        <v>0%North America</v>
      </c>
      <c r="I833" s="11" cm="1">
        <f t="array" ref="I833">IF(
   AZ833 = "OUT", 0,IF(
   BD833 &gt;= LARGE(IF(ISNUMBER(BD:BD), BD:BD), 3),
   BE833 - 0.001,
   IF(BE833 &gt;=VLOOKUP(P833,mapping!$A:$B,2,FALSE), BE833,VLOOKUP(P833,mapping!$A$2:$B$8,2,FALSE))
))</f>
        <v>0</v>
      </c>
      <c r="J833" s="11" cm="1">
        <f t="array" ref="J833">IF(
    AZ833="OUT",0,IF(IF(
                      BD833&gt;=LARGE(IF(ISNUMBER(BD:BD),BD:BD),3),
                      BE833+0.001,
                      VLOOKUP(H833,mapping!$D:$E,2,FALSE)
                      )&gt;I833,
                   IF(
                      BD833&gt;=LARGE(IF(ISNUMBER(BD:BD),BD:BD),3),
                      BE833+0.001,
                      VLOOKUP(H833,mapping!$D:$E,2,FALSE)
                      ),
                   I833+0.002))</f>
        <v>0</v>
      </c>
      <c r="K833" s="8">
        <f t="shared" si="218"/>
        <v>2.0944653365800951E-4</v>
      </c>
      <c r="L833" s="1" t="str">
        <f>Pos!B130</f>
        <v>CA74935Q1072</v>
      </c>
      <c r="M833" s="1" t="str">
        <f>_xlfn.XLOOKUP($L833,Pos!B:B,Pos!D:D,, 0)</f>
        <v>RB Global, Inc.</v>
      </c>
      <c r="N833" s="1" t="str">
        <f>_xlfn.XLOOKUP($L833,Pos!B:B,Pos!E:E,, 0)</f>
        <v>Technology</v>
      </c>
      <c r="O833" s="1" t="str">
        <f t="shared" si="219"/>
        <v>Technology_North America</v>
      </c>
      <c r="P833" s="1" t="str">
        <f>_xlfn.XLOOKUP($L833,Pos!B:B,Pos!F:F,, 0)</f>
        <v>North America</v>
      </c>
      <c r="Q833" s="1">
        <v>0</v>
      </c>
      <c r="R833" s="9">
        <f>_xlfn.XLOOKUP($L833,Pos!$B:$B,Pos!N:N,0, 0)</f>
        <v>0</v>
      </c>
      <c r="S833" s="9">
        <f>_xlfn.XLOOKUP($L833,Pos!$B:$B,Pos!O:O,0, 0)</f>
        <v>3.9670000000000001</v>
      </c>
      <c r="T833" s="9">
        <f>_xlfn.XLOOKUP($L833,Pos!$B:$B,Pos!P:P,0, 0)</f>
        <v>3.2749999999999999</v>
      </c>
      <c r="U833" s="9">
        <f>_xlfn.XLOOKUP($L833,Pos!$B:$B,Pos!Q:Q,0, 0)</f>
        <v>6</v>
      </c>
      <c r="V833" s="9">
        <f>_xlfn.XLOOKUP($L833,Pos!$B:$B,Pos!R:R,0, 0)</f>
        <v>8</v>
      </c>
      <c r="W833" s="9">
        <f>_xlfn.XLOOKUP($L833,Pos!$B:$B,Pos!S:S,0, 0)</f>
        <v>4.3099999999999996</v>
      </c>
      <c r="X833" s="9" t="str">
        <f>_xlfn.XLOOKUP($L833,Pos!$B:$B,Pos!J:J,0, 0)</f>
        <v>Outperform</v>
      </c>
      <c r="Y833" s="1">
        <v>0</v>
      </c>
      <c r="Z833" s="1">
        <v>0</v>
      </c>
      <c r="AA833" s="1">
        <f t="shared" si="220"/>
        <v>0</v>
      </c>
      <c r="AB833" s="9">
        <f>_xlfn.XLOOKUP(L833,Pos!B:B,Pos!K:K,-1,0)</f>
        <v>-1</v>
      </c>
      <c r="AC833" s="1" t="e">
        <f>_xlfn.XLOOKUP($L833,Pos!$A:$A,Pos!S:S,_xlfn.XLOOKUP($L833,#REF!,#REF!, ""), 0)</f>
        <v>#REF!</v>
      </c>
      <c r="AD833" s="1" t="e">
        <f>_xlfn.XLOOKUP($L833,Pos!$A:$A,Pos!T:T,_xlfn.XLOOKUP($L833,#REF!,#REF!, ""), 0)</f>
        <v>#REF!</v>
      </c>
      <c r="AE833" s="1" t="e">
        <f>_xlfn.XLOOKUP($L833,Pos!$A:$A,Pos!U:U,_xlfn.XLOOKUP($L833,#REF!,#REF!, ""), 0)</f>
        <v>#REF!</v>
      </c>
      <c r="AF833" s="1" t="e">
        <f>_xlfn.XLOOKUP($L833,Pos!$A:$A,Pos!V:V,_xlfn.XLOOKUP($L833,#REF!,#REF!, ""), 0)</f>
        <v>#REF!</v>
      </c>
      <c r="AG833" s="1" t="e">
        <f>_xlfn.XLOOKUP($L833,Pos!$A:$A,Pos!W:W,_xlfn.XLOOKUP($L833,#REF!,#REF!, ""), 0)</f>
        <v>#REF!</v>
      </c>
      <c r="AH833" s="1" t="e">
        <f>_xlfn.XLOOKUP($L833,Pos!$A:$A,Pos!X:X,_xlfn.XLOOKUP($L833,#REF!,#REF!, ""), 0)</f>
        <v>#REF!</v>
      </c>
      <c r="AI833" s="1" t="e">
        <f>_xlfn.XLOOKUP($L833,Pos!$A:$A,Pos!Y:Y,_xlfn.XLOOKUP($L833,#REF!,#REF!, ""), 0)</f>
        <v>#REF!</v>
      </c>
      <c r="AJ833" s="1" t="e">
        <f>_xlfn.XLOOKUP($L833,Pos!$A:$A,Pos!Z:Z,_xlfn.XLOOKUP($L833,#REF!,#REF!, ""), 0)</f>
        <v>#REF!</v>
      </c>
      <c r="AK833" s="1" t="e">
        <f>_xlfn.XLOOKUP($L833,Pos!$A:$A,Pos!AA:AA,_xlfn.XLOOKUP($L833,#REF!,#REF!, ""), 0)</f>
        <v>#REF!</v>
      </c>
      <c r="AL833" s="1" t="e">
        <f>_xlfn.XLOOKUP($L833,Pos!$A:$A,Pos!AB:AB,_xlfn.XLOOKUP($L833,#REF!,#REF!, ""), 0)</f>
        <v>#REF!</v>
      </c>
      <c r="AM833" s="1" t="e">
        <f>_xlfn.XLOOKUP($L833,Pos!$A:$A,Pos!AC:AC,_xlfn.XLOOKUP($L833,#REF!,#REF!, ""), 0)</f>
        <v>#REF!</v>
      </c>
      <c r="AN833" s="1" t="e">
        <f>_xlfn.XLOOKUP($L833,Pos!$A:$A,Pos!AD:AD,_xlfn.XLOOKUP($L833,#REF!,#REF!, ""), 0)</f>
        <v>#REF!</v>
      </c>
      <c r="AO833" s="1" t="e">
        <f>_xlfn.XLOOKUP($L833,Pos!$A:$A,Pos!AE:AE,_xlfn.XLOOKUP($L833,#REF!,#REF!, ""), 0)</f>
        <v>#REF!</v>
      </c>
      <c r="AP833" s="1" t="e">
        <f>_xlfn.XLOOKUP($L833,Pos!$A:$A,Pos!AF:AF,_xlfn.XLOOKUP($L833,#REF!,#REF!, ""), 0)</f>
        <v>#REF!</v>
      </c>
      <c r="AQ833" s="1" t="e">
        <f>_xlfn.XLOOKUP($L833,Pos!$A:$A,Pos!AG:AG,_xlfn.XLOOKUP($L833,#REF!,#REF!, ""), 0)</f>
        <v>#REF!</v>
      </c>
      <c r="AR833" s="1" t="e">
        <f>_xlfn.XLOOKUP($L833,Pos!$A:$A,Pos!AH:AH,_xlfn.XLOOKUP($L833,#REF!,#REF!, ""), 0)</f>
        <v>#REF!</v>
      </c>
      <c r="AS833" s="1" t="e">
        <f>_xlfn.XLOOKUP($L833,Pos!$A:$A,Pos!AI:AI,_xlfn.XLOOKUP($L833,#REF!,#REF!, ""), 0)</f>
        <v>#REF!</v>
      </c>
      <c r="AT833" s="1" t="e">
        <f>_xlfn.XLOOKUP($L833,Pos!$A:$A,Pos!AJ:AJ,_xlfn.XLOOKUP($L833,#REF!,#REF!, ""), 0)</f>
        <v>#REF!</v>
      </c>
      <c r="AU833" s="1" t="e">
        <f>_xlfn.XLOOKUP($L833,Pos!$A:$A,Pos!AK:AK,_xlfn.XLOOKUP($L833,#REF!,#REF!, ""), 0)</f>
        <v>#REF!</v>
      </c>
      <c r="AV833" s="1" t="e">
        <f>_xlfn.XLOOKUP($L833,Pos!$A:$A,Pos!AL:AL,_xlfn.XLOOKUP($L833,#REF!,#REF!, ""), 0)</f>
        <v>#REF!</v>
      </c>
      <c r="AW833" s="1" t="e">
        <f>_xlfn.XLOOKUP($L833,Pos!$A:$A,Pos!AM:AM,_xlfn.XLOOKUP($L833,#REF!,#REF!, ""), 0)</f>
        <v>#REF!</v>
      </c>
      <c r="AX833" s="1" t="e">
        <f>_xlfn.XLOOKUP($L833,Pos!$A:$A,Pos!AN:AN,_xlfn.XLOOKUP($L833,#REF!,#REF!, ""), 0)</f>
        <v>#REF!</v>
      </c>
      <c r="AY833" s="1" t="e">
        <f>_xlfn.XLOOKUP($L833,Pos!$A:$A,Pos!AO:AO,_xlfn.XLOOKUP($L833,#REF!,#REF!, ""), 0)</f>
        <v>#REF!</v>
      </c>
      <c r="AZ833" s="7" t="str">
        <f t="shared" si="221"/>
        <v>OUT</v>
      </c>
      <c r="BA833" s="1">
        <f>IF(OR(_xlfn.XLOOKUP(L833,Pos!B:B,Pos!L:L,FALSE)="ESG Reason",_xlfn.XLOOKUP(L833,Pos!B:B,Pos!L:L,FALSE)="Blacklisted"),1,0)</f>
        <v>0</v>
      </c>
      <c r="BC833" s="11">
        <v>1.9841977164198041E-10</v>
      </c>
      <c r="BD833" s="11">
        <f>_xlfn.XLOOKUP($L833,Pos!$B:$B,Pos!H:H,0, 0)</f>
        <v>0</v>
      </c>
      <c r="BE833" s="11">
        <f>_xlfn.XLOOKUP($L833,Pos!$B:$B,Pos!I:I,0, 0)</f>
        <v>2.0944653365800951E-4</v>
      </c>
      <c r="BF833" s="18">
        <f t="shared" si="222"/>
        <v>2.0944653365800951E-4</v>
      </c>
      <c r="BG833" s="1">
        <f t="shared" si="223"/>
        <v>1</v>
      </c>
      <c r="BH833" s="1">
        <f t="shared" si="224"/>
        <v>35</v>
      </c>
      <c r="BI833" s="18">
        <f t="shared" si="225"/>
        <v>1.9841977164198041E-10</v>
      </c>
      <c r="BJ833" s="3">
        <f t="shared" si="226"/>
        <v>0</v>
      </c>
      <c r="BK833" s="18">
        <f t="shared" si="227"/>
        <v>0</v>
      </c>
    </row>
    <row r="834" spans="3:63" x14ac:dyDescent="0.25">
      <c r="C834" s="3"/>
      <c r="D834" s="3"/>
      <c r="E834" s="3"/>
      <c r="F834" s="3"/>
      <c r="G834" s="51" t="s">
        <v>797</v>
      </c>
      <c r="H834" s="8" t="str">
        <f t="shared" si="217"/>
        <v>0%North America</v>
      </c>
      <c r="I834" s="11" cm="1">
        <f t="array" ref="I834">IF(
   AZ834 = "OUT", 0,IF(
   BD834 &gt;= LARGE(IF(ISNUMBER(BD:BD), BD:BD), 3),
   BE834 - 0.001,
   IF(BE834 &gt;=VLOOKUP(P834,mapping!$A:$B,2,FALSE), BE834,VLOOKUP(P834,mapping!$A$2:$B$8,2,FALSE))
))</f>
        <v>0</v>
      </c>
      <c r="J834" s="11" cm="1">
        <f t="array" ref="J834">IF(
    AZ834="OUT",0,IF(IF(
                      BD834&gt;=LARGE(IF(ISNUMBER(BD:BD),BD:BD),3),
                      BE834+0.001,
                      VLOOKUP(H834,mapping!$D:$E,2,FALSE)
                      )&gt;I834,
                   IF(
                      BD834&gt;=LARGE(IF(ISNUMBER(BD:BD),BD:BD),3),
                      BE834+0.001,
                      VLOOKUP(H834,mapping!$D:$E,2,FALSE)
                      ),
                   I834+0.002))</f>
        <v>0</v>
      </c>
      <c r="K834" s="8">
        <f t="shared" si="218"/>
        <v>2.087864333297408E-4</v>
      </c>
      <c r="L834" s="1" t="str">
        <f>Pos!B882</f>
        <v>US12541W2098</v>
      </c>
      <c r="M834" s="1" t="str">
        <f>_xlfn.XLOOKUP($L834,Pos!B:B,Pos!D:D,, 0)</f>
        <v>C.H. Robinson Worldwide, Inc.</v>
      </c>
      <c r="N834" s="1" t="str">
        <f>_xlfn.XLOOKUP($L834,Pos!B:B,Pos!E:E,, 0)</f>
        <v>Industrial Goods &amp; Services</v>
      </c>
      <c r="O834" s="1" t="str">
        <f t="shared" si="219"/>
        <v>Industrial Goods &amp; Services_North America</v>
      </c>
      <c r="P834" s="1" t="str">
        <f>_xlfn.XLOOKUP($L834,Pos!B:B,Pos!F:F,, 0)</f>
        <v>North America</v>
      </c>
      <c r="Q834" s="1">
        <v>0</v>
      </c>
      <c r="R834" s="9">
        <f>_xlfn.XLOOKUP($L834,Pos!$B:$B,Pos!N:N,0, 0)</f>
        <v>6.92</v>
      </c>
      <c r="S834" s="9">
        <f>_xlfn.XLOOKUP($L834,Pos!$B:$B,Pos!O:O,0, 0)</f>
        <v>3.1515</v>
      </c>
      <c r="T834" s="9">
        <f>_xlfn.XLOOKUP($L834,Pos!$B:$B,Pos!P:P,0, 0)</f>
        <v>7.35</v>
      </c>
      <c r="U834" s="9">
        <f>_xlfn.XLOOKUP($L834,Pos!$B:$B,Pos!Q:Q,0, 0)</f>
        <v>9.1999999999999993</v>
      </c>
      <c r="V834" s="9">
        <f>_xlfn.XLOOKUP($L834,Pos!$B:$B,Pos!R:R,0, 0)</f>
        <v>5.5</v>
      </c>
      <c r="W834" s="9">
        <f>_xlfn.XLOOKUP($L834,Pos!$B:$B,Pos!S:S,0, 0)</f>
        <v>2.6833330000000002</v>
      </c>
      <c r="X834" s="9" t="str">
        <f>_xlfn.XLOOKUP($L834,Pos!$B:$B,Pos!J:J,0, 0)</f>
        <v>Outperform</v>
      </c>
      <c r="Y834" s="1">
        <v>0</v>
      </c>
      <c r="Z834" s="1">
        <v>0</v>
      </c>
      <c r="AA834" s="1">
        <f t="shared" si="220"/>
        <v>0</v>
      </c>
      <c r="AB834" s="9">
        <f>_xlfn.XLOOKUP(L834,Pos!B:B,Pos!K:K,-1,0)</f>
        <v>8.3333333333333339</v>
      </c>
      <c r="AC834" s="1" t="e">
        <f>_xlfn.XLOOKUP($L834,Pos!$A:$A,Pos!S:S,_xlfn.XLOOKUP($L834,#REF!,#REF!, ""), 0)</f>
        <v>#REF!</v>
      </c>
      <c r="AD834" s="1" t="e">
        <f>_xlfn.XLOOKUP($L834,Pos!$A:$A,Pos!T:T,_xlfn.XLOOKUP($L834,#REF!,#REF!, ""), 0)</f>
        <v>#REF!</v>
      </c>
      <c r="AE834" s="1" t="e">
        <f>_xlfn.XLOOKUP($L834,Pos!$A:$A,Pos!U:U,_xlfn.XLOOKUP($L834,#REF!,#REF!, ""), 0)</f>
        <v>#REF!</v>
      </c>
      <c r="AF834" s="1" t="e">
        <f>_xlfn.XLOOKUP($L834,Pos!$A:$A,Pos!V:V,_xlfn.XLOOKUP($L834,#REF!,#REF!, ""), 0)</f>
        <v>#REF!</v>
      </c>
      <c r="AG834" s="1" t="e">
        <f>_xlfn.XLOOKUP($L834,Pos!$A:$A,Pos!W:W,_xlfn.XLOOKUP($L834,#REF!,#REF!, ""), 0)</f>
        <v>#REF!</v>
      </c>
      <c r="AH834" s="1" t="e">
        <f>_xlfn.XLOOKUP($L834,Pos!$A:$A,Pos!X:X,_xlfn.XLOOKUP($L834,#REF!,#REF!, ""), 0)</f>
        <v>#REF!</v>
      </c>
      <c r="AI834" s="1" t="e">
        <f>_xlfn.XLOOKUP($L834,Pos!$A:$A,Pos!Y:Y,_xlfn.XLOOKUP($L834,#REF!,#REF!, ""), 0)</f>
        <v>#REF!</v>
      </c>
      <c r="AJ834" s="1" t="e">
        <f>_xlfn.XLOOKUP($L834,Pos!$A:$A,Pos!Z:Z,_xlfn.XLOOKUP($L834,#REF!,#REF!, ""), 0)</f>
        <v>#REF!</v>
      </c>
      <c r="AK834" s="1" t="e">
        <f>_xlfn.XLOOKUP($L834,Pos!$A:$A,Pos!AA:AA,_xlfn.XLOOKUP($L834,#REF!,#REF!, ""), 0)</f>
        <v>#REF!</v>
      </c>
      <c r="AL834" s="1" t="e">
        <f>_xlfn.XLOOKUP($L834,Pos!$A:$A,Pos!AB:AB,_xlfn.XLOOKUP($L834,#REF!,#REF!, ""), 0)</f>
        <v>#REF!</v>
      </c>
      <c r="AM834" s="1" t="e">
        <f>_xlfn.XLOOKUP($L834,Pos!$A:$A,Pos!AC:AC,_xlfn.XLOOKUP($L834,#REF!,#REF!, ""), 0)</f>
        <v>#REF!</v>
      </c>
      <c r="AN834" s="1" t="e">
        <f>_xlfn.XLOOKUP($L834,Pos!$A:$A,Pos!AD:AD,_xlfn.XLOOKUP($L834,#REF!,#REF!, ""), 0)</f>
        <v>#REF!</v>
      </c>
      <c r="AO834" s="1" t="e">
        <f>_xlfn.XLOOKUP($L834,Pos!$A:$A,Pos!AE:AE,_xlfn.XLOOKUP($L834,#REF!,#REF!, ""), 0)</f>
        <v>#REF!</v>
      </c>
      <c r="AP834" s="1" t="e">
        <f>_xlfn.XLOOKUP($L834,Pos!$A:$A,Pos!AF:AF,_xlfn.XLOOKUP($L834,#REF!,#REF!, ""), 0)</f>
        <v>#REF!</v>
      </c>
      <c r="AQ834" s="1" t="e">
        <f>_xlfn.XLOOKUP($L834,Pos!$A:$A,Pos!AG:AG,_xlfn.XLOOKUP($L834,#REF!,#REF!, ""), 0)</f>
        <v>#REF!</v>
      </c>
      <c r="AR834" s="1" t="e">
        <f>_xlfn.XLOOKUP($L834,Pos!$A:$A,Pos!AH:AH,_xlfn.XLOOKUP($L834,#REF!,#REF!, ""), 0)</f>
        <v>#REF!</v>
      </c>
      <c r="AS834" s="1" t="e">
        <f>_xlfn.XLOOKUP($L834,Pos!$A:$A,Pos!AI:AI,_xlfn.XLOOKUP($L834,#REF!,#REF!, ""), 0)</f>
        <v>#REF!</v>
      </c>
      <c r="AT834" s="1" t="e">
        <f>_xlfn.XLOOKUP($L834,Pos!$A:$A,Pos!AJ:AJ,_xlfn.XLOOKUP($L834,#REF!,#REF!, ""), 0)</f>
        <v>#REF!</v>
      </c>
      <c r="AU834" s="1" t="e">
        <f>_xlfn.XLOOKUP($L834,Pos!$A:$A,Pos!AK:AK,_xlfn.XLOOKUP($L834,#REF!,#REF!, ""), 0)</f>
        <v>#REF!</v>
      </c>
      <c r="AV834" s="1" t="e">
        <f>_xlfn.XLOOKUP($L834,Pos!$A:$A,Pos!AL:AL,_xlfn.XLOOKUP($L834,#REF!,#REF!, ""), 0)</f>
        <v>#REF!</v>
      </c>
      <c r="AW834" s="1" t="e">
        <f>_xlfn.XLOOKUP($L834,Pos!$A:$A,Pos!AM:AM,_xlfn.XLOOKUP($L834,#REF!,#REF!, ""), 0)</f>
        <v>#REF!</v>
      </c>
      <c r="AX834" s="1" t="e">
        <f>_xlfn.XLOOKUP($L834,Pos!$A:$A,Pos!AN:AN,_xlfn.XLOOKUP($L834,#REF!,#REF!, ""), 0)</f>
        <v>#REF!</v>
      </c>
      <c r="AY834" s="1" t="e">
        <f>_xlfn.XLOOKUP($L834,Pos!$A:$A,Pos!AO:AO,_xlfn.XLOOKUP($L834,#REF!,#REF!, ""), 0)</f>
        <v>#REF!</v>
      </c>
      <c r="AZ834" s="7" t="str">
        <f t="shared" si="221"/>
        <v>OUT</v>
      </c>
      <c r="BA834" s="1">
        <f>IF(OR(_xlfn.XLOOKUP(L834,Pos!B:B,Pos!L:L,FALSE)="ESG Reason",_xlfn.XLOOKUP(L834,Pos!B:B,Pos!L:L,FALSE)="Blacklisted"),1,0)</f>
        <v>1</v>
      </c>
      <c r="BC834" s="11">
        <v>8.6308018493313318E-11</v>
      </c>
      <c r="BD834" s="11">
        <f>_xlfn.XLOOKUP($L834,Pos!$B:$B,Pos!H:H,0, 0)</f>
        <v>0</v>
      </c>
      <c r="BE834" s="11">
        <f>_xlfn.XLOOKUP($L834,Pos!$B:$B,Pos!I:I,0, 0)</f>
        <v>2.087864333297408E-4</v>
      </c>
      <c r="BF834" s="18">
        <f t="shared" si="222"/>
        <v>2.087864333297408E-4</v>
      </c>
      <c r="BG834" s="1">
        <f t="shared" si="223"/>
        <v>1</v>
      </c>
      <c r="BH834" s="1">
        <f t="shared" si="224"/>
        <v>29</v>
      </c>
      <c r="BI834" s="18">
        <f t="shared" si="225"/>
        <v>8.6308018493313318E-11</v>
      </c>
      <c r="BJ834" s="3">
        <f t="shared" si="226"/>
        <v>0</v>
      </c>
      <c r="BK834" s="18">
        <f t="shared" si="227"/>
        <v>0</v>
      </c>
    </row>
    <row r="835" spans="3:63" x14ac:dyDescent="0.25">
      <c r="C835" s="3"/>
      <c r="D835" s="3"/>
      <c r="E835" s="3"/>
      <c r="F835" s="3"/>
      <c r="G835" s="51" t="s">
        <v>805</v>
      </c>
      <c r="H835" s="8" t="str">
        <f t="shared" ref="H835:H898" si="228">VLOOKUP(BE835,$A$100:$B$105,2,TRUE) &amp; IF(AND(P835&lt;&gt;"Asia",P835&lt;&gt;"Others"),P835,"Others")</f>
        <v>0%West Europe</v>
      </c>
      <c r="I835" s="11" cm="1">
        <f t="array" ref="I835">IF(
   AZ835 = "OUT", 0,IF(
   BD835 &gt;= LARGE(IF(ISNUMBER(BD:BD), BD:BD), 3),
   BE835 - 0.001,
   IF(BE835 &gt;=VLOOKUP(P835,mapping!$A:$B,2,FALSE), BE835,VLOOKUP(P835,mapping!$A$2:$B$8,2,FALSE))
))</f>
        <v>0</v>
      </c>
      <c r="J835" s="11" cm="1">
        <f t="array" ref="J835">IF(
    AZ835="OUT",0,IF(IF(
                      BD835&gt;=LARGE(IF(ISNUMBER(BD:BD),BD:BD),3),
                      BE835+0.001,
                      VLOOKUP(H835,mapping!$D:$E,2,FALSE)
                      )&gt;I835,
                   IF(
                      BD835&gt;=LARGE(IF(ISNUMBER(BD:BD),BD:BD),3),
                      BE835+0.001,
                      VLOOKUP(H835,mapping!$D:$E,2,FALSE)
                      ),
                   I835+0.002))</f>
        <v>0</v>
      </c>
      <c r="K835" s="8">
        <f t="shared" ref="K835:K898" si="229">BE835</f>
        <v>2.0872702430019659E-4</v>
      </c>
      <c r="L835" s="1" t="str">
        <f>Pos!B774</f>
        <v>SE0012853455</v>
      </c>
      <c r="M835" s="1" t="str">
        <f>_xlfn.XLOOKUP($L835,Pos!B:B,Pos!D:D,, 0)</f>
        <v>EQT AB</v>
      </c>
      <c r="N835" s="1" t="str">
        <f>_xlfn.XLOOKUP($L835,Pos!B:B,Pos!E:E,, 0)</f>
        <v>Financial Services</v>
      </c>
      <c r="O835" s="1" t="str">
        <f t="shared" ref="O835:O898" si="230">N835&amp;"_"&amp;P835</f>
        <v>Financial Services_West Europe</v>
      </c>
      <c r="P835" s="1" t="str">
        <f>_xlfn.XLOOKUP($L835,Pos!B:B,Pos!F:F,, 0)</f>
        <v>West Europe</v>
      </c>
      <c r="Q835" s="1">
        <v>0</v>
      </c>
      <c r="R835" s="9">
        <f>_xlfn.XLOOKUP($L835,Pos!$B:$B,Pos!N:N,0, 0)</f>
        <v>2.87</v>
      </c>
      <c r="S835" s="9">
        <f>_xlfn.XLOOKUP($L835,Pos!$B:$B,Pos!O:O,0, 0)</f>
        <v>0.52375000000000005</v>
      </c>
      <c r="T835" s="9">
        <f>_xlfn.XLOOKUP($L835,Pos!$B:$B,Pos!P:P,0, 0)</f>
        <v>5.65</v>
      </c>
      <c r="U835" s="9">
        <f>_xlfn.XLOOKUP($L835,Pos!$B:$B,Pos!Q:Q,0, 0)</f>
        <v>0.2</v>
      </c>
      <c r="V835" s="9">
        <f>_xlfn.XLOOKUP($L835,Pos!$B:$B,Pos!R:R,0, 0)</f>
        <v>1</v>
      </c>
      <c r="W835" s="9">
        <f>_xlfn.XLOOKUP($L835,Pos!$B:$B,Pos!S:S,0, 0)</f>
        <v>4.2833329999999998</v>
      </c>
      <c r="X835" s="9" t="str">
        <f>_xlfn.XLOOKUP($L835,Pos!$B:$B,Pos!J:J,0, 0)</f>
        <v>Outperform</v>
      </c>
      <c r="Y835" s="1">
        <v>0</v>
      </c>
      <c r="Z835" s="1">
        <v>0</v>
      </c>
      <c r="AA835" s="1">
        <f t="shared" ref="AA835:AA898" si="231">IF(BE835&gt;0,0,1)</f>
        <v>0</v>
      </c>
      <c r="AB835" s="9">
        <f>_xlfn.XLOOKUP(L835,Pos!B:B,Pos!K:K,-1,0)</f>
        <v>0.95238095238095233</v>
      </c>
      <c r="AC835" s="1" t="e">
        <f>_xlfn.XLOOKUP($L835,Pos!$A:$A,Pos!S:S,_xlfn.XLOOKUP($L835,#REF!,#REF!, ""), 0)</f>
        <v>#REF!</v>
      </c>
      <c r="AD835" s="1" t="e">
        <f>_xlfn.XLOOKUP($L835,Pos!$A:$A,Pos!T:T,_xlfn.XLOOKUP($L835,#REF!,#REF!, ""), 0)</f>
        <v>#REF!</v>
      </c>
      <c r="AE835" s="1" t="e">
        <f>_xlfn.XLOOKUP($L835,Pos!$A:$A,Pos!U:U,_xlfn.XLOOKUP($L835,#REF!,#REF!, ""), 0)</f>
        <v>#REF!</v>
      </c>
      <c r="AF835" s="1" t="e">
        <f>_xlfn.XLOOKUP($L835,Pos!$A:$A,Pos!V:V,_xlfn.XLOOKUP($L835,#REF!,#REF!, ""), 0)</f>
        <v>#REF!</v>
      </c>
      <c r="AG835" s="1" t="e">
        <f>_xlfn.XLOOKUP($L835,Pos!$A:$A,Pos!W:W,_xlfn.XLOOKUP($L835,#REF!,#REF!, ""), 0)</f>
        <v>#REF!</v>
      </c>
      <c r="AH835" s="1" t="e">
        <f>_xlfn.XLOOKUP($L835,Pos!$A:$A,Pos!X:X,_xlfn.XLOOKUP($L835,#REF!,#REF!, ""), 0)</f>
        <v>#REF!</v>
      </c>
      <c r="AI835" s="1" t="e">
        <f>_xlfn.XLOOKUP($L835,Pos!$A:$A,Pos!Y:Y,_xlfn.XLOOKUP($L835,#REF!,#REF!, ""), 0)</f>
        <v>#REF!</v>
      </c>
      <c r="AJ835" s="1" t="e">
        <f>_xlfn.XLOOKUP($L835,Pos!$A:$A,Pos!Z:Z,_xlfn.XLOOKUP($L835,#REF!,#REF!, ""), 0)</f>
        <v>#REF!</v>
      </c>
      <c r="AK835" s="1" t="e">
        <f>_xlfn.XLOOKUP($L835,Pos!$A:$A,Pos!AA:AA,_xlfn.XLOOKUP($L835,#REF!,#REF!, ""), 0)</f>
        <v>#REF!</v>
      </c>
      <c r="AL835" s="1" t="e">
        <f>_xlfn.XLOOKUP($L835,Pos!$A:$A,Pos!AB:AB,_xlfn.XLOOKUP($L835,#REF!,#REF!, ""), 0)</f>
        <v>#REF!</v>
      </c>
      <c r="AM835" s="1" t="e">
        <f>_xlfn.XLOOKUP($L835,Pos!$A:$A,Pos!AC:AC,_xlfn.XLOOKUP($L835,#REF!,#REF!, ""), 0)</f>
        <v>#REF!</v>
      </c>
      <c r="AN835" s="1" t="e">
        <f>_xlfn.XLOOKUP($L835,Pos!$A:$A,Pos!AD:AD,_xlfn.XLOOKUP($L835,#REF!,#REF!, ""), 0)</f>
        <v>#REF!</v>
      </c>
      <c r="AO835" s="1" t="e">
        <f>_xlfn.XLOOKUP($L835,Pos!$A:$A,Pos!AE:AE,_xlfn.XLOOKUP($L835,#REF!,#REF!, ""), 0)</f>
        <v>#REF!</v>
      </c>
      <c r="AP835" s="1" t="e">
        <f>_xlfn.XLOOKUP($L835,Pos!$A:$A,Pos!AF:AF,_xlfn.XLOOKUP($L835,#REF!,#REF!, ""), 0)</f>
        <v>#REF!</v>
      </c>
      <c r="AQ835" s="1" t="e">
        <f>_xlfn.XLOOKUP($L835,Pos!$A:$A,Pos!AG:AG,_xlfn.XLOOKUP($L835,#REF!,#REF!, ""), 0)</f>
        <v>#REF!</v>
      </c>
      <c r="AR835" s="1" t="e">
        <f>_xlfn.XLOOKUP($L835,Pos!$A:$A,Pos!AH:AH,_xlfn.XLOOKUP($L835,#REF!,#REF!, ""), 0)</f>
        <v>#REF!</v>
      </c>
      <c r="AS835" s="1" t="e">
        <f>_xlfn.XLOOKUP($L835,Pos!$A:$A,Pos!AI:AI,_xlfn.XLOOKUP($L835,#REF!,#REF!, ""), 0)</f>
        <v>#REF!</v>
      </c>
      <c r="AT835" s="1" t="e">
        <f>_xlfn.XLOOKUP($L835,Pos!$A:$A,Pos!AJ:AJ,_xlfn.XLOOKUP($L835,#REF!,#REF!, ""), 0)</f>
        <v>#REF!</v>
      </c>
      <c r="AU835" s="1" t="e">
        <f>_xlfn.XLOOKUP($L835,Pos!$A:$A,Pos!AK:AK,_xlfn.XLOOKUP($L835,#REF!,#REF!, ""), 0)</f>
        <v>#REF!</v>
      </c>
      <c r="AV835" s="1" t="e">
        <f>_xlfn.XLOOKUP($L835,Pos!$A:$A,Pos!AL:AL,_xlfn.XLOOKUP($L835,#REF!,#REF!, ""), 0)</f>
        <v>#REF!</v>
      </c>
      <c r="AW835" s="1" t="e">
        <f>_xlfn.XLOOKUP($L835,Pos!$A:$A,Pos!AM:AM,_xlfn.XLOOKUP($L835,#REF!,#REF!, ""), 0)</f>
        <v>#REF!</v>
      </c>
      <c r="AX835" s="1" t="e">
        <f>_xlfn.XLOOKUP($L835,Pos!$A:$A,Pos!AN:AN,_xlfn.XLOOKUP($L835,#REF!,#REF!, ""), 0)</f>
        <v>#REF!</v>
      </c>
      <c r="AY835" s="1" t="e">
        <f>_xlfn.XLOOKUP($L835,Pos!$A:$A,Pos!AO:AO,_xlfn.XLOOKUP($L835,#REF!,#REF!, ""), 0)</f>
        <v>#REF!</v>
      </c>
      <c r="AZ835" s="7" t="str">
        <f t="shared" ref="AZ835:AZ898" si="232">IF(BD835&gt;0,"IN","OUT")</f>
        <v>OUT</v>
      </c>
      <c r="BA835" s="1">
        <f>IF(OR(_xlfn.XLOOKUP(L835,Pos!B:B,Pos!L:L,FALSE)="ESG Reason",_xlfn.XLOOKUP(L835,Pos!B:B,Pos!L:L,FALSE)="Blacklisted"),1,0)</f>
        <v>1</v>
      </c>
      <c r="BC835" s="11">
        <v>8.8494049048345657E-11</v>
      </c>
      <c r="BD835" s="11">
        <f>_xlfn.XLOOKUP($L835,Pos!$B:$B,Pos!H:H,0, 0)</f>
        <v>0</v>
      </c>
      <c r="BE835" s="11">
        <f>_xlfn.XLOOKUP($L835,Pos!$B:$B,Pos!I:I,0, 0)</f>
        <v>2.0872702430019659E-4</v>
      </c>
      <c r="BF835" s="18">
        <f t="shared" ref="BF835:BF898" si="233">ABS(BD835-BE835)</f>
        <v>2.0872702430019659E-4</v>
      </c>
      <c r="BG835" s="1">
        <f t="shared" ref="BG835:BG898" si="234">IFERROR(VLOOKUP(P835,$A$6:$D$8,2,FALSE),3)</f>
        <v>2</v>
      </c>
      <c r="BH835" s="1">
        <f t="shared" ref="BH835:BH898" si="235">IFERROR(VLOOKUP(O835,$A$12:$D$68,2,FALSE),"")</f>
        <v>7</v>
      </c>
      <c r="BI835" s="18">
        <f t="shared" ref="BI835:BI898" si="236">ABS(BC835-BD835)</f>
        <v>8.8494049048345657E-11</v>
      </c>
      <c r="BJ835" s="3">
        <f t="shared" ref="BJ835:BJ898" si="237">IF(BC835&lt;0.0001,0,BC835-BE835)</f>
        <v>0</v>
      </c>
      <c r="BK835" s="18">
        <f t="shared" ref="BK835:BK898" si="238">IF(BC835&lt;0.00001,0,BC835-BD835)</f>
        <v>0</v>
      </c>
    </row>
    <row r="836" spans="3:63" x14ac:dyDescent="0.25">
      <c r="C836" s="3"/>
      <c r="D836" s="3"/>
      <c r="E836" s="3"/>
      <c r="F836" s="3"/>
      <c r="G836" s="51" t="s">
        <v>792</v>
      </c>
      <c r="H836" s="8" t="str">
        <f t="shared" si="228"/>
        <v>0%North America</v>
      </c>
      <c r="I836" s="11" cm="1">
        <f t="array" ref="I836">IF(
   AZ836 = "OUT", 0,IF(
   BD836 &gt;= LARGE(IF(ISNUMBER(BD:BD), BD:BD), 3),
   BE836 - 0.001,
   IF(BE836 &gt;=VLOOKUP(P836,mapping!$A:$B,2,FALSE), BE836,VLOOKUP(P836,mapping!$A$2:$B$8,2,FALSE))
))</f>
        <v>0</v>
      </c>
      <c r="J836" s="11" cm="1">
        <f t="array" ref="J836">IF(
    AZ836="OUT",0,IF(IF(
                      BD836&gt;=LARGE(IF(ISNUMBER(BD:BD),BD:BD),3),
                      BE836+0.001,
                      VLOOKUP(H836,mapping!$D:$E,2,FALSE)
                      )&gt;I836,
                   IF(
                      BD836&gt;=LARGE(IF(ISNUMBER(BD:BD),BD:BD),3),
                      BE836+0.001,
                      VLOOKUP(H836,mapping!$D:$E,2,FALSE)
                      ),
                   I836+0.002))</f>
        <v>0</v>
      </c>
      <c r="K836" s="8">
        <f t="shared" si="229"/>
        <v>2.084300791676769E-4</v>
      </c>
      <c r="L836" s="1" t="str">
        <f>Pos!B1249</f>
        <v>US88339J1051</v>
      </c>
      <c r="M836" s="1" t="str">
        <f>_xlfn.XLOOKUP($L836,Pos!B:B,Pos!D:D,, 0)</f>
        <v>Trade Desk, Inc. Class A</v>
      </c>
      <c r="N836" s="1" t="str">
        <f>_xlfn.XLOOKUP($L836,Pos!B:B,Pos!E:E,, 0)</f>
        <v>Media</v>
      </c>
      <c r="O836" s="1" t="str">
        <f t="shared" si="230"/>
        <v>Media_North America</v>
      </c>
      <c r="P836" s="1" t="str">
        <f>_xlfn.XLOOKUP($L836,Pos!B:B,Pos!F:F,, 0)</f>
        <v>North America</v>
      </c>
      <c r="Q836" s="1">
        <v>0</v>
      </c>
      <c r="R836" s="9">
        <f>_xlfn.XLOOKUP($L836,Pos!$B:$B,Pos!N:N,0, 0)</f>
        <v>0</v>
      </c>
      <c r="S836" s="9">
        <f>_xlfn.XLOOKUP($L836,Pos!$B:$B,Pos!O:O,0, 0)</f>
        <v>2.2774999999999999</v>
      </c>
      <c r="T836" s="9">
        <f>_xlfn.XLOOKUP($L836,Pos!$B:$B,Pos!P:P,0, 0)</f>
        <v>5.2</v>
      </c>
      <c r="U836" s="9">
        <f>_xlfn.XLOOKUP($L836,Pos!$B:$B,Pos!Q:Q,0, 0)</f>
        <v>4.0999999999999996</v>
      </c>
      <c r="V836" s="9">
        <f>_xlfn.XLOOKUP($L836,Pos!$B:$B,Pos!R:R,0, 0)</f>
        <v>0.3333333</v>
      </c>
      <c r="W836" s="9">
        <f>_xlfn.XLOOKUP($L836,Pos!$B:$B,Pos!S:S,0, 0)</f>
        <v>4.8266660000000003</v>
      </c>
      <c r="X836" s="9" t="str">
        <f>_xlfn.XLOOKUP($L836,Pos!$B:$B,Pos!J:J,0, 0)</f>
        <v>Outperform</v>
      </c>
      <c r="Y836" s="1">
        <v>0</v>
      </c>
      <c r="Z836" s="1">
        <v>0</v>
      </c>
      <c r="AA836" s="1">
        <f t="shared" si="231"/>
        <v>0</v>
      </c>
      <c r="AB836" s="9">
        <f>_xlfn.XLOOKUP(L836,Pos!B:B,Pos!K:K,-1,0)</f>
        <v>1.538461538461539</v>
      </c>
      <c r="AC836" s="1" t="e">
        <f>_xlfn.XLOOKUP($L836,Pos!$A:$A,Pos!S:S,_xlfn.XLOOKUP($L836,#REF!,#REF!, ""), 0)</f>
        <v>#REF!</v>
      </c>
      <c r="AD836" s="1" t="e">
        <f>_xlfn.XLOOKUP($L836,Pos!$A:$A,Pos!T:T,_xlfn.XLOOKUP($L836,#REF!,#REF!, ""), 0)</f>
        <v>#REF!</v>
      </c>
      <c r="AE836" s="1" t="e">
        <f>_xlfn.XLOOKUP($L836,Pos!$A:$A,Pos!U:U,_xlfn.XLOOKUP($L836,#REF!,#REF!, ""), 0)</f>
        <v>#REF!</v>
      </c>
      <c r="AF836" s="1" t="e">
        <f>_xlfn.XLOOKUP($L836,Pos!$A:$A,Pos!V:V,_xlfn.XLOOKUP($L836,#REF!,#REF!, ""), 0)</f>
        <v>#REF!</v>
      </c>
      <c r="AG836" s="1" t="e">
        <f>_xlfn.XLOOKUP($L836,Pos!$A:$A,Pos!W:W,_xlfn.XLOOKUP($L836,#REF!,#REF!, ""), 0)</f>
        <v>#REF!</v>
      </c>
      <c r="AH836" s="1" t="e">
        <f>_xlfn.XLOOKUP($L836,Pos!$A:$A,Pos!X:X,_xlfn.XLOOKUP($L836,#REF!,#REF!, ""), 0)</f>
        <v>#REF!</v>
      </c>
      <c r="AI836" s="1" t="e">
        <f>_xlfn.XLOOKUP($L836,Pos!$A:$A,Pos!Y:Y,_xlfn.XLOOKUP($L836,#REF!,#REF!, ""), 0)</f>
        <v>#REF!</v>
      </c>
      <c r="AJ836" s="1" t="e">
        <f>_xlfn.XLOOKUP($L836,Pos!$A:$A,Pos!Z:Z,_xlfn.XLOOKUP($L836,#REF!,#REF!, ""), 0)</f>
        <v>#REF!</v>
      </c>
      <c r="AK836" s="1" t="e">
        <f>_xlfn.XLOOKUP($L836,Pos!$A:$A,Pos!AA:AA,_xlfn.XLOOKUP($L836,#REF!,#REF!, ""), 0)</f>
        <v>#REF!</v>
      </c>
      <c r="AL836" s="1" t="e">
        <f>_xlfn.XLOOKUP($L836,Pos!$A:$A,Pos!AB:AB,_xlfn.XLOOKUP($L836,#REF!,#REF!, ""), 0)</f>
        <v>#REF!</v>
      </c>
      <c r="AM836" s="1" t="e">
        <f>_xlfn.XLOOKUP($L836,Pos!$A:$A,Pos!AC:AC,_xlfn.XLOOKUP($L836,#REF!,#REF!, ""), 0)</f>
        <v>#REF!</v>
      </c>
      <c r="AN836" s="1" t="e">
        <f>_xlfn.XLOOKUP($L836,Pos!$A:$A,Pos!AD:AD,_xlfn.XLOOKUP($L836,#REF!,#REF!, ""), 0)</f>
        <v>#REF!</v>
      </c>
      <c r="AO836" s="1" t="e">
        <f>_xlfn.XLOOKUP($L836,Pos!$A:$A,Pos!AE:AE,_xlfn.XLOOKUP($L836,#REF!,#REF!, ""), 0)</f>
        <v>#REF!</v>
      </c>
      <c r="AP836" s="1" t="e">
        <f>_xlfn.XLOOKUP($L836,Pos!$A:$A,Pos!AF:AF,_xlfn.XLOOKUP($L836,#REF!,#REF!, ""), 0)</f>
        <v>#REF!</v>
      </c>
      <c r="AQ836" s="1" t="e">
        <f>_xlfn.XLOOKUP($L836,Pos!$A:$A,Pos!AG:AG,_xlfn.XLOOKUP($L836,#REF!,#REF!, ""), 0)</f>
        <v>#REF!</v>
      </c>
      <c r="AR836" s="1" t="e">
        <f>_xlfn.XLOOKUP($L836,Pos!$A:$A,Pos!AH:AH,_xlfn.XLOOKUP($L836,#REF!,#REF!, ""), 0)</f>
        <v>#REF!</v>
      </c>
      <c r="AS836" s="1" t="e">
        <f>_xlfn.XLOOKUP($L836,Pos!$A:$A,Pos!AI:AI,_xlfn.XLOOKUP($L836,#REF!,#REF!, ""), 0)</f>
        <v>#REF!</v>
      </c>
      <c r="AT836" s="1" t="e">
        <f>_xlfn.XLOOKUP($L836,Pos!$A:$A,Pos!AJ:AJ,_xlfn.XLOOKUP($L836,#REF!,#REF!, ""), 0)</f>
        <v>#REF!</v>
      </c>
      <c r="AU836" s="1" t="e">
        <f>_xlfn.XLOOKUP($L836,Pos!$A:$A,Pos!AK:AK,_xlfn.XLOOKUP($L836,#REF!,#REF!, ""), 0)</f>
        <v>#REF!</v>
      </c>
      <c r="AV836" s="1" t="e">
        <f>_xlfn.XLOOKUP($L836,Pos!$A:$A,Pos!AL:AL,_xlfn.XLOOKUP($L836,#REF!,#REF!, ""), 0)</f>
        <v>#REF!</v>
      </c>
      <c r="AW836" s="1" t="e">
        <f>_xlfn.XLOOKUP($L836,Pos!$A:$A,Pos!AM:AM,_xlfn.XLOOKUP($L836,#REF!,#REF!, ""), 0)</f>
        <v>#REF!</v>
      </c>
      <c r="AX836" s="1" t="e">
        <f>_xlfn.XLOOKUP($L836,Pos!$A:$A,Pos!AN:AN,_xlfn.XLOOKUP($L836,#REF!,#REF!, ""), 0)</f>
        <v>#REF!</v>
      </c>
      <c r="AY836" s="1" t="e">
        <f>_xlfn.XLOOKUP($L836,Pos!$A:$A,Pos!AO:AO,_xlfn.XLOOKUP($L836,#REF!,#REF!, ""), 0)</f>
        <v>#REF!</v>
      </c>
      <c r="AZ836" s="7" t="str">
        <f t="shared" si="232"/>
        <v>OUT</v>
      </c>
      <c r="BA836" s="1">
        <f>IF(OR(_xlfn.XLOOKUP(L836,Pos!B:B,Pos!L:L,FALSE)="ESG Reason",_xlfn.XLOOKUP(L836,Pos!B:B,Pos!L:L,FALSE)="Blacklisted"),1,0)</f>
        <v>1</v>
      </c>
      <c r="BC836" s="11">
        <v>8.1484712026519713E-11</v>
      </c>
      <c r="BD836" s="11">
        <f>_xlfn.XLOOKUP($L836,Pos!$B:$B,Pos!H:H,0, 0)</f>
        <v>0</v>
      </c>
      <c r="BE836" s="11">
        <f>_xlfn.XLOOKUP($L836,Pos!$B:$B,Pos!I:I,0, 0)</f>
        <v>2.084300791676769E-4</v>
      </c>
      <c r="BF836" s="18">
        <f t="shared" si="233"/>
        <v>2.084300791676769E-4</v>
      </c>
      <c r="BG836" s="1">
        <f t="shared" si="234"/>
        <v>1</v>
      </c>
      <c r="BH836" s="1">
        <f t="shared" si="235"/>
        <v>31</v>
      </c>
      <c r="BI836" s="18">
        <f t="shared" si="236"/>
        <v>8.1484712026519713E-11</v>
      </c>
      <c r="BJ836" s="3">
        <f t="shared" si="237"/>
        <v>0</v>
      </c>
      <c r="BK836" s="18">
        <f t="shared" si="238"/>
        <v>0</v>
      </c>
    </row>
    <row r="837" spans="3:63" x14ac:dyDescent="0.25">
      <c r="C837" s="3"/>
      <c r="D837" s="3"/>
      <c r="E837" s="3"/>
      <c r="F837" s="3"/>
      <c r="G837" s="51" t="s">
        <v>810</v>
      </c>
      <c r="H837" s="8" t="str">
        <f t="shared" si="228"/>
        <v>0%North America</v>
      </c>
      <c r="I837" s="11" cm="1">
        <f t="array" ref="I837">IF(
   AZ837 = "OUT", 0,IF(
   BD837 &gt;= LARGE(IF(ISNUMBER(BD:BD), BD:BD), 3),
   BE837 - 0.001,
   IF(BE837 &gt;=VLOOKUP(P837,mapping!$A:$B,2,FALSE), BE837,VLOOKUP(P837,mapping!$A$2:$B$8,2,FALSE))
))</f>
        <v>0</v>
      </c>
      <c r="J837" s="11" cm="1">
        <f t="array" ref="J837">IF(
    AZ837="OUT",0,IF(IF(
                      BD837&gt;=LARGE(IF(ISNUMBER(BD:BD),BD:BD),3),
                      BE837+0.001,
                      VLOOKUP(H837,mapping!$D:$E,2,FALSE)
                      )&gt;I837,
                   IF(
                      BD837&gt;=LARGE(IF(ISNUMBER(BD:BD),BD:BD),3),
                      BE837+0.001,
                      VLOOKUP(H837,mapping!$D:$E,2,FALSE)
                      ),
                   I837+0.002))</f>
        <v>0</v>
      </c>
      <c r="K837" s="8">
        <f t="shared" si="229"/>
        <v>2.0737111821681199E-4</v>
      </c>
      <c r="L837" s="1" t="str">
        <f>Pos!B1068</f>
        <v>US46982L1089</v>
      </c>
      <c r="M837" s="1" t="str">
        <f>_xlfn.XLOOKUP($L837,Pos!B:B,Pos!D:D,, 0)</f>
        <v>Jacobs Solutions Inc.</v>
      </c>
      <c r="N837" s="1" t="str">
        <f>_xlfn.XLOOKUP($L837,Pos!B:B,Pos!E:E,, 0)</f>
        <v>Industrial Goods &amp; Services</v>
      </c>
      <c r="O837" s="1" t="str">
        <f t="shared" si="230"/>
        <v>Industrial Goods &amp; Services_North America</v>
      </c>
      <c r="P837" s="1" t="str">
        <f>_xlfn.XLOOKUP($L837,Pos!B:B,Pos!F:F,, 0)</f>
        <v>North America</v>
      </c>
      <c r="Q837" s="1">
        <v>0</v>
      </c>
      <c r="R837" s="9">
        <f>_xlfn.XLOOKUP($L837,Pos!$B:$B,Pos!N:N,0, 0)</f>
        <v>5.46</v>
      </c>
      <c r="S837" s="9">
        <f>_xlfn.XLOOKUP($L837,Pos!$B:$B,Pos!O:O,0, 0)</f>
        <v>5.9128340000000001</v>
      </c>
      <c r="T837" s="9">
        <f>_xlfn.XLOOKUP($L837,Pos!$B:$B,Pos!P:P,0, 0)</f>
        <v>4.2750000000000004</v>
      </c>
      <c r="U837" s="9">
        <f>_xlfn.XLOOKUP($L837,Pos!$B:$B,Pos!Q:Q,0, 0)</f>
        <v>6.8</v>
      </c>
      <c r="V837" s="9">
        <f>_xlfn.XLOOKUP($L837,Pos!$B:$B,Pos!R:R,0, 0)</f>
        <v>3.1</v>
      </c>
      <c r="W837" s="9">
        <f>_xlfn.XLOOKUP($L837,Pos!$B:$B,Pos!S:S,0, 0)</f>
        <v>4.8833339999999996</v>
      </c>
      <c r="X837" s="9" t="str">
        <f>_xlfn.XLOOKUP($L837,Pos!$B:$B,Pos!J:J,0, 0)</f>
        <v>Outperform</v>
      </c>
      <c r="Y837" s="1">
        <v>0</v>
      </c>
      <c r="Z837" s="1">
        <v>0</v>
      </c>
      <c r="AA837" s="1">
        <f t="shared" si="231"/>
        <v>0</v>
      </c>
      <c r="AB837" s="9">
        <f>_xlfn.XLOOKUP(L837,Pos!B:B,Pos!K:K,-1,0)</f>
        <v>7.1875</v>
      </c>
      <c r="AC837" s="1" t="e">
        <f>_xlfn.XLOOKUP($L837,Pos!$A:$A,Pos!S:S,_xlfn.XLOOKUP($L837,#REF!,#REF!, ""), 0)</f>
        <v>#REF!</v>
      </c>
      <c r="AD837" s="1" t="e">
        <f>_xlfn.XLOOKUP($L837,Pos!$A:$A,Pos!T:T,_xlfn.XLOOKUP($L837,#REF!,#REF!, ""), 0)</f>
        <v>#REF!</v>
      </c>
      <c r="AE837" s="1" t="e">
        <f>_xlfn.XLOOKUP($L837,Pos!$A:$A,Pos!U:U,_xlfn.XLOOKUP($L837,#REF!,#REF!, ""), 0)</f>
        <v>#REF!</v>
      </c>
      <c r="AF837" s="1" t="e">
        <f>_xlfn.XLOOKUP($L837,Pos!$A:$A,Pos!V:V,_xlfn.XLOOKUP($L837,#REF!,#REF!, ""), 0)</f>
        <v>#REF!</v>
      </c>
      <c r="AG837" s="1" t="e">
        <f>_xlfn.XLOOKUP($L837,Pos!$A:$A,Pos!W:W,_xlfn.XLOOKUP($L837,#REF!,#REF!, ""), 0)</f>
        <v>#REF!</v>
      </c>
      <c r="AH837" s="1" t="e">
        <f>_xlfn.XLOOKUP($L837,Pos!$A:$A,Pos!X:X,_xlfn.XLOOKUP($L837,#REF!,#REF!, ""), 0)</f>
        <v>#REF!</v>
      </c>
      <c r="AI837" s="1" t="e">
        <f>_xlfn.XLOOKUP($L837,Pos!$A:$A,Pos!Y:Y,_xlfn.XLOOKUP($L837,#REF!,#REF!, ""), 0)</f>
        <v>#REF!</v>
      </c>
      <c r="AJ837" s="1" t="e">
        <f>_xlfn.XLOOKUP($L837,Pos!$A:$A,Pos!Z:Z,_xlfn.XLOOKUP($L837,#REF!,#REF!, ""), 0)</f>
        <v>#REF!</v>
      </c>
      <c r="AK837" s="1" t="e">
        <f>_xlfn.XLOOKUP($L837,Pos!$A:$A,Pos!AA:AA,_xlfn.XLOOKUP($L837,#REF!,#REF!, ""), 0)</f>
        <v>#REF!</v>
      </c>
      <c r="AL837" s="1" t="e">
        <f>_xlfn.XLOOKUP($L837,Pos!$A:$A,Pos!AB:AB,_xlfn.XLOOKUP($L837,#REF!,#REF!, ""), 0)</f>
        <v>#REF!</v>
      </c>
      <c r="AM837" s="1" t="e">
        <f>_xlfn.XLOOKUP($L837,Pos!$A:$A,Pos!AC:AC,_xlfn.XLOOKUP($L837,#REF!,#REF!, ""), 0)</f>
        <v>#REF!</v>
      </c>
      <c r="AN837" s="1" t="e">
        <f>_xlfn.XLOOKUP($L837,Pos!$A:$A,Pos!AD:AD,_xlfn.XLOOKUP($L837,#REF!,#REF!, ""), 0)</f>
        <v>#REF!</v>
      </c>
      <c r="AO837" s="1" t="e">
        <f>_xlfn.XLOOKUP($L837,Pos!$A:$A,Pos!AE:AE,_xlfn.XLOOKUP($L837,#REF!,#REF!, ""), 0)</f>
        <v>#REF!</v>
      </c>
      <c r="AP837" s="1" t="e">
        <f>_xlfn.XLOOKUP($L837,Pos!$A:$A,Pos!AF:AF,_xlfn.XLOOKUP($L837,#REF!,#REF!, ""), 0)</f>
        <v>#REF!</v>
      </c>
      <c r="AQ837" s="1" t="e">
        <f>_xlfn.XLOOKUP($L837,Pos!$A:$A,Pos!AG:AG,_xlfn.XLOOKUP($L837,#REF!,#REF!, ""), 0)</f>
        <v>#REF!</v>
      </c>
      <c r="AR837" s="1" t="e">
        <f>_xlfn.XLOOKUP($L837,Pos!$A:$A,Pos!AH:AH,_xlfn.XLOOKUP($L837,#REF!,#REF!, ""), 0)</f>
        <v>#REF!</v>
      </c>
      <c r="AS837" s="1" t="e">
        <f>_xlfn.XLOOKUP($L837,Pos!$A:$A,Pos!AI:AI,_xlfn.XLOOKUP($L837,#REF!,#REF!, ""), 0)</f>
        <v>#REF!</v>
      </c>
      <c r="AT837" s="1" t="e">
        <f>_xlfn.XLOOKUP($L837,Pos!$A:$A,Pos!AJ:AJ,_xlfn.XLOOKUP($L837,#REF!,#REF!, ""), 0)</f>
        <v>#REF!</v>
      </c>
      <c r="AU837" s="1" t="e">
        <f>_xlfn.XLOOKUP($L837,Pos!$A:$A,Pos!AK:AK,_xlfn.XLOOKUP($L837,#REF!,#REF!, ""), 0)</f>
        <v>#REF!</v>
      </c>
      <c r="AV837" s="1" t="e">
        <f>_xlfn.XLOOKUP($L837,Pos!$A:$A,Pos!AL:AL,_xlfn.XLOOKUP($L837,#REF!,#REF!, ""), 0)</f>
        <v>#REF!</v>
      </c>
      <c r="AW837" s="1" t="e">
        <f>_xlfn.XLOOKUP($L837,Pos!$A:$A,Pos!AM:AM,_xlfn.XLOOKUP($L837,#REF!,#REF!, ""), 0)</f>
        <v>#REF!</v>
      </c>
      <c r="AX837" s="1" t="e">
        <f>_xlfn.XLOOKUP($L837,Pos!$A:$A,Pos!AN:AN,_xlfn.XLOOKUP($L837,#REF!,#REF!, ""), 0)</f>
        <v>#REF!</v>
      </c>
      <c r="AY837" s="1" t="e">
        <f>_xlfn.XLOOKUP($L837,Pos!$A:$A,Pos!AO:AO,_xlfn.XLOOKUP($L837,#REF!,#REF!, ""), 0)</f>
        <v>#REF!</v>
      </c>
      <c r="AZ837" s="7" t="str">
        <f t="shared" si="232"/>
        <v>OUT</v>
      </c>
      <c r="BA837" s="1">
        <f>IF(OR(_xlfn.XLOOKUP(L837,Pos!B:B,Pos!L:L,FALSE)="ESG Reason",_xlfn.XLOOKUP(L837,Pos!B:B,Pos!L:L,FALSE)="Blacklisted"),1,0)</f>
        <v>0</v>
      </c>
      <c r="BC837" s="11">
        <v>8.6308018493313783E-11</v>
      </c>
      <c r="BD837" s="11">
        <f>_xlfn.XLOOKUP($L837,Pos!$B:$B,Pos!H:H,0, 0)</f>
        <v>0</v>
      </c>
      <c r="BE837" s="11">
        <f>_xlfn.XLOOKUP($L837,Pos!$B:$B,Pos!I:I,0, 0)</f>
        <v>2.0737111821681199E-4</v>
      </c>
      <c r="BF837" s="18">
        <f t="shared" si="233"/>
        <v>2.0737111821681199E-4</v>
      </c>
      <c r="BG837" s="1">
        <f t="shared" si="234"/>
        <v>1</v>
      </c>
      <c r="BH837" s="1">
        <f t="shared" si="235"/>
        <v>29</v>
      </c>
      <c r="BI837" s="18">
        <f t="shared" si="236"/>
        <v>8.6308018493313783E-11</v>
      </c>
      <c r="BJ837" s="3">
        <f t="shared" si="237"/>
        <v>0</v>
      </c>
      <c r="BK837" s="18">
        <f t="shared" si="238"/>
        <v>0</v>
      </c>
    </row>
    <row r="838" spans="3:63" x14ac:dyDescent="0.25">
      <c r="C838" s="3"/>
      <c r="D838" s="3"/>
      <c r="E838" s="3"/>
      <c r="F838" s="3"/>
      <c r="G838" s="51" t="s">
        <v>801</v>
      </c>
      <c r="H838" s="8" t="str">
        <f t="shared" si="228"/>
        <v>0%North America</v>
      </c>
      <c r="I838" s="11" cm="1">
        <f t="array" ref="I838">IF(
   AZ838 = "OUT", 0,IF(
   BD838 &gt;= LARGE(IF(ISNUMBER(BD:BD), BD:BD), 3),
   BE838 - 0.001,
   IF(BE838 &gt;=VLOOKUP(P838,mapping!$A:$B,2,FALSE), BE838,VLOOKUP(P838,mapping!$A$2:$B$8,2,FALSE))
))</f>
        <v>0</v>
      </c>
      <c r="J838" s="11" cm="1">
        <f t="array" ref="J838">IF(
    AZ838="OUT",0,IF(IF(
                      BD838&gt;=LARGE(IF(ISNUMBER(BD:BD),BD:BD),3),
                      BE838+0.001,
                      VLOOKUP(H838,mapping!$D:$E,2,FALSE)
                      )&gt;I838,
                   IF(
                      BD838&gt;=LARGE(IF(ISNUMBER(BD:BD),BD:BD),3),
                      BE838+0.001,
                      VLOOKUP(H838,mapping!$D:$E,2,FALSE)
                      ),
                   I838+0.002))</f>
        <v>0</v>
      </c>
      <c r="K838" s="8">
        <f t="shared" si="229"/>
        <v>2.0713868288910041E-4</v>
      </c>
      <c r="L838" s="1" t="str">
        <f>Pos!B497</f>
        <v>JE00BTDN8H13</v>
      </c>
      <c r="M838" s="1" t="str">
        <f>_xlfn.XLOOKUP($L838,Pos!B:B,Pos!D:D,, 0)</f>
        <v>Aptiv PLC</v>
      </c>
      <c r="N838" s="1" t="str">
        <f>_xlfn.XLOOKUP($L838,Pos!B:B,Pos!E:E,, 0)</f>
        <v>Auto &amp; Parts</v>
      </c>
      <c r="O838" s="1" t="str">
        <f t="shared" si="230"/>
        <v>Auto &amp; Parts_North America</v>
      </c>
      <c r="P838" s="1" t="str">
        <f>_xlfn.XLOOKUP($L838,Pos!B:B,Pos!F:F,, 0)</f>
        <v>North America</v>
      </c>
      <c r="Q838" s="1">
        <v>0</v>
      </c>
      <c r="R838" s="9">
        <f>_xlfn.XLOOKUP($L838,Pos!$B:$B,Pos!N:N,0, 0)</f>
        <v>0</v>
      </c>
      <c r="S838" s="9">
        <f>_xlfn.XLOOKUP($L838,Pos!$B:$B,Pos!O:O,0, 0)</f>
        <v>7.9166670000000003</v>
      </c>
      <c r="T838" s="9">
        <f>_xlfn.XLOOKUP($L838,Pos!$B:$B,Pos!P:P,0, 0)</f>
        <v>3.375</v>
      </c>
      <c r="U838" s="9">
        <f>_xlfn.XLOOKUP($L838,Pos!$B:$B,Pos!Q:Q,0, 0)</f>
        <v>9.6999999999999993</v>
      </c>
      <c r="V838" s="9">
        <f>_xlfn.XLOOKUP($L838,Pos!$B:$B,Pos!R:R,0, 0)</f>
        <v>3.733333</v>
      </c>
      <c r="W838" s="9">
        <f>_xlfn.XLOOKUP($L838,Pos!$B:$B,Pos!S:S,0, 0)</f>
        <v>4.5683340000000001</v>
      </c>
      <c r="X838" s="9" t="str">
        <f>_xlfn.XLOOKUP($L838,Pos!$B:$B,Pos!J:J,0, 0)</f>
        <v>Outperform</v>
      </c>
      <c r="Y838" s="1">
        <v>0</v>
      </c>
      <c r="Z838" s="1">
        <v>0</v>
      </c>
      <c r="AA838" s="1">
        <f t="shared" si="231"/>
        <v>0</v>
      </c>
      <c r="AB838" s="9">
        <f>_xlfn.XLOOKUP(L838,Pos!B:B,Pos!K:K,-1,0)</f>
        <v>5</v>
      </c>
      <c r="AC838" s="1" t="e">
        <f>_xlfn.XLOOKUP($L838,Pos!$A:$A,Pos!S:S,_xlfn.XLOOKUP($L838,#REF!,#REF!, ""), 0)</f>
        <v>#REF!</v>
      </c>
      <c r="AD838" s="1" t="e">
        <f>_xlfn.XLOOKUP($L838,Pos!$A:$A,Pos!T:T,_xlfn.XLOOKUP($L838,#REF!,#REF!, ""), 0)</f>
        <v>#REF!</v>
      </c>
      <c r="AE838" s="1" t="e">
        <f>_xlfn.XLOOKUP($L838,Pos!$A:$A,Pos!U:U,_xlfn.XLOOKUP($L838,#REF!,#REF!, ""), 0)</f>
        <v>#REF!</v>
      </c>
      <c r="AF838" s="1" t="e">
        <f>_xlfn.XLOOKUP($L838,Pos!$A:$A,Pos!V:V,_xlfn.XLOOKUP($L838,#REF!,#REF!, ""), 0)</f>
        <v>#REF!</v>
      </c>
      <c r="AG838" s="1" t="e">
        <f>_xlfn.XLOOKUP($L838,Pos!$A:$A,Pos!W:W,_xlfn.XLOOKUP($L838,#REF!,#REF!, ""), 0)</f>
        <v>#REF!</v>
      </c>
      <c r="AH838" s="1" t="e">
        <f>_xlfn.XLOOKUP($L838,Pos!$A:$A,Pos!X:X,_xlfn.XLOOKUP($L838,#REF!,#REF!, ""), 0)</f>
        <v>#REF!</v>
      </c>
      <c r="AI838" s="1" t="e">
        <f>_xlfn.XLOOKUP($L838,Pos!$A:$A,Pos!Y:Y,_xlfn.XLOOKUP($L838,#REF!,#REF!, ""), 0)</f>
        <v>#REF!</v>
      </c>
      <c r="AJ838" s="1" t="e">
        <f>_xlfn.XLOOKUP($L838,Pos!$A:$A,Pos!Z:Z,_xlfn.XLOOKUP($L838,#REF!,#REF!, ""), 0)</f>
        <v>#REF!</v>
      </c>
      <c r="AK838" s="1" t="e">
        <f>_xlfn.XLOOKUP($L838,Pos!$A:$A,Pos!AA:AA,_xlfn.XLOOKUP($L838,#REF!,#REF!, ""), 0)</f>
        <v>#REF!</v>
      </c>
      <c r="AL838" s="1" t="e">
        <f>_xlfn.XLOOKUP($L838,Pos!$A:$A,Pos!AB:AB,_xlfn.XLOOKUP($L838,#REF!,#REF!, ""), 0)</f>
        <v>#REF!</v>
      </c>
      <c r="AM838" s="1" t="e">
        <f>_xlfn.XLOOKUP($L838,Pos!$A:$A,Pos!AC:AC,_xlfn.XLOOKUP($L838,#REF!,#REF!, ""), 0)</f>
        <v>#REF!</v>
      </c>
      <c r="AN838" s="1" t="e">
        <f>_xlfn.XLOOKUP($L838,Pos!$A:$A,Pos!AD:AD,_xlfn.XLOOKUP($L838,#REF!,#REF!, ""), 0)</f>
        <v>#REF!</v>
      </c>
      <c r="AO838" s="1" t="e">
        <f>_xlfn.XLOOKUP($L838,Pos!$A:$A,Pos!AE:AE,_xlfn.XLOOKUP($L838,#REF!,#REF!, ""), 0)</f>
        <v>#REF!</v>
      </c>
      <c r="AP838" s="1" t="e">
        <f>_xlfn.XLOOKUP($L838,Pos!$A:$A,Pos!AF:AF,_xlfn.XLOOKUP($L838,#REF!,#REF!, ""), 0)</f>
        <v>#REF!</v>
      </c>
      <c r="AQ838" s="1" t="e">
        <f>_xlfn.XLOOKUP($L838,Pos!$A:$A,Pos!AG:AG,_xlfn.XLOOKUP($L838,#REF!,#REF!, ""), 0)</f>
        <v>#REF!</v>
      </c>
      <c r="AR838" s="1" t="e">
        <f>_xlfn.XLOOKUP($L838,Pos!$A:$A,Pos!AH:AH,_xlfn.XLOOKUP($L838,#REF!,#REF!, ""), 0)</f>
        <v>#REF!</v>
      </c>
      <c r="AS838" s="1" t="e">
        <f>_xlfn.XLOOKUP($L838,Pos!$A:$A,Pos!AI:AI,_xlfn.XLOOKUP($L838,#REF!,#REF!, ""), 0)</f>
        <v>#REF!</v>
      </c>
      <c r="AT838" s="1" t="e">
        <f>_xlfn.XLOOKUP($L838,Pos!$A:$A,Pos!AJ:AJ,_xlfn.XLOOKUP($L838,#REF!,#REF!, ""), 0)</f>
        <v>#REF!</v>
      </c>
      <c r="AU838" s="1" t="e">
        <f>_xlfn.XLOOKUP($L838,Pos!$A:$A,Pos!AK:AK,_xlfn.XLOOKUP($L838,#REF!,#REF!, ""), 0)</f>
        <v>#REF!</v>
      </c>
      <c r="AV838" s="1" t="e">
        <f>_xlfn.XLOOKUP($L838,Pos!$A:$A,Pos!AL:AL,_xlfn.XLOOKUP($L838,#REF!,#REF!, ""), 0)</f>
        <v>#REF!</v>
      </c>
      <c r="AW838" s="1" t="e">
        <f>_xlfn.XLOOKUP($L838,Pos!$A:$A,Pos!AM:AM,_xlfn.XLOOKUP($L838,#REF!,#REF!, ""), 0)</f>
        <v>#REF!</v>
      </c>
      <c r="AX838" s="1" t="e">
        <f>_xlfn.XLOOKUP($L838,Pos!$A:$A,Pos!AN:AN,_xlfn.XLOOKUP($L838,#REF!,#REF!, ""), 0)</f>
        <v>#REF!</v>
      </c>
      <c r="AY838" s="1" t="e">
        <f>_xlfn.XLOOKUP($L838,Pos!$A:$A,Pos!AO:AO,_xlfn.XLOOKUP($L838,#REF!,#REF!, ""), 0)</f>
        <v>#REF!</v>
      </c>
      <c r="AZ838" s="7" t="str">
        <f t="shared" si="232"/>
        <v>OUT</v>
      </c>
      <c r="BA838" s="1">
        <f>IF(OR(_xlfn.XLOOKUP(L838,Pos!B:B,Pos!L:L,FALSE)="ESG Reason",_xlfn.XLOOKUP(L838,Pos!B:B,Pos!L:L,FALSE)="Blacklisted"),1,0)</f>
        <v>0</v>
      </c>
      <c r="BC838" s="11">
        <v>1.7569451917114599E-10</v>
      </c>
      <c r="BD838" s="11">
        <f>_xlfn.XLOOKUP($L838,Pos!$B:$B,Pos!H:H,0, 0)</f>
        <v>0</v>
      </c>
      <c r="BE838" s="11">
        <f>_xlfn.XLOOKUP($L838,Pos!$B:$B,Pos!I:I,0, 0)</f>
        <v>2.0713868288910041E-4</v>
      </c>
      <c r="BF838" s="18">
        <f t="shared" si="233"/>
        <v>2.0713868288910041E-4</v>
      </c>
      <c r="BG838" s="1">
        <f t="shared" si="234"/>
        <v>1</v>
      </c>
      <c r="BH838" s="1">
        <f t="shared" si="235"/>
        <v>20</v>
      </c>
      <c r="BI838" s="18">
        <f t="shared" si="236"/>
        <v>1.7569451917114599E-10</v>
      </c>
      <c r="BJ838" s="3">
        <f t="shared" si="237"/>
        <v>0</v>
      </c>
      <c r="BK838" s="18">
        <f t="shared" si="238"/>
        <v>0</v>
      </c>
    </row>
    <row r="839" spans="3:63" x14ac:dyDescent="0.25">
      <c r="C839" s="3"/>
      <c r="D839" s="3"/>
      <c r="E839" s="3"/>
      <c r="F839" s="3"/>
      <c r="G839" s="51" t="s">
        <v>806</v>
      </c>
      <c r="H839" s="8" t="str">
        <f t="shared" si="228"/>
        <v>0%West Europe</v>
      </c>
      <c r="I839" s="11" cm="1">
        <f t="array" ref="I839">IF(
   AZ839 = "OUT", 0,IF(
   BD839 &gt;= LARGE(IF(ISNUMBER(BD:BD), BD:BD), 3),
   BE839 - 0.001,
   IF(BE839 &gt;=VLOOKUP(P839,mapping!$A:$B,2,FALSE), BE839,VLOOKUP(P839,mapping!$A$2:$B$8,2,FALSE))
))</f>
        <v>0</v>
      </c>
      <c r="J839" s="11" cm="1">
        <f t="array" ref="J839">IF(
    AZ839="OUT",0,IF(IF(
                      BD839&gt;=LARGE(IF(ISNUMBER(BD:BD),BD:BD),3),
                      BE839+0.001,
                      VLOOKUP(H839,mapping!$D:$E,2,FALSE)
                      )&gt;I839,
                   IF(
                      BD839&gt;=LARGE(IF(ISNUMBER(BD:BD),BD:BD),3),
                      BE839+0.001,
                      VLOOKUP(H839,mapping!$D:$E,2,FALSE)
                      ),
                   I839+0.002))</f>
        <v>0</v>
      </c>
      <c r="K839" s="8">
        <f t="shared" si="229"/>
        <v>2.0532260686475151E-4</v>
      </c>
      <c r="L839" s="1" t="str">
        <f>Pos!B223</f>
        <v>DE0008402215</v>
      </c>
      <c r="M839" s="1" t="str">
        <f>_xlfn.XLOOKUP($L839,Pos!B:B,Pos!D:D,, 0)</f>
        <v>Hannover Rueck SE</v>
      </c>
      <c r="N839" s="1" t="str">
        <f>_xlfn.XLOOKUP($L839,Pos!B:B,Pos!E:E,, 0)</f>
        <v>Insurance</v>
      </c>
      <c r="O839" s="1" t="str">
        <f t="shared" si="230"/>
        <v>Insurance_West Europe</v>
      </c>
      <c r="P839" s="1" t="str">
        <f>_xlfn.XLOOKUP($L839,Pos!B:B,Pos!F:F,, 0)</f>
        <v>West Europe</v>
      </c>
      <c r="Q839" s="1">
        <v>0</v>
      </c>
      <c r="R839" s="9">
        <f>_xlfn.XLOOKUP($L839,Pos!$B:$B,Pos!N:N,0, 0)</f>
        <v>5.71</v>
      </c>
      <c r="S839" s="9">
        <f>_xlfn.XLOOKUP($L839,Pos!$B:$B,Pos!O:O,0, 0)</f>
        <v>4.6662499999999998</v>
      </c>
      <c r="T839" s="9">
        <f>_xlfn.XLOOKUP($L839,Pos!$B:$B,Pos!P:P,0, 0)</f>
        <v>6.0750000000000002</v>
      </c>
      <c r="U839" s="9">
        <f>_xlfn.XLOOKUP($L839,Pos!$B:$B,Pos!Q:Q,0, 0)</f>
        <v>4.3</v>
      </c>
      <c r="V839" s="9">
        <f>_xlfn.XLOOKUP($L839,Pos!$B:$B,Pos!R:R,0, 0)</f>
        <v>7.5</v>
      </c>
      <c r="W839" s="9">
        <f>_xlfn.XLOOKUP($L839,Pos!$B:$B,Pos!S:S,0, 0)</f>
        <v>5.4558330000000002</v>
      </c>
      <c r="X839" s="9" t="str">
        <f>_xlfn.XLOOKUP($L839,Pos!$B:$B,Pos!J:J,0, 0)</f>
        <v>Outperform</v>
      </c>
      <c r="Y839" s="1">
        <v>0</v>
      </c>
      <c r="Z839" s="1">
        <v>0</v>
      </c>
      <c r="AA839" s="1">
        <f t="shared" si="231"/>
        <v>0</v>
      </c>
      <c r="AB839" s="9">
        <f>_xlfn.XLOOKUP(L839,Pos!B:B,Pos!K:K,-1,0)</f>
        <v>8</v>
      </c>
      <c r="AC839" s="1" t="e">
        <f>_xlfn.XLOOKUP($L839,Pos!$A:$A,Pos!S:S,_xlfn.XLOOKUP($L839,#REF!,#REF!, ""), 0)</f>
        <v>#REF!</v>
      </c>
      <c r="AD839" s="1" t="e">
        <f>_xlfn.XLOOKUP($L839,Pos!$A:$A,Pos!T:T,_xlfn.XLOOKUP($L839,#REF!,#REF!, ""), 0)</f>
        <v>#REF!</v>
      </c>
      <c r="AE839" s="1" t="e">
        <f>_xlfn.XLOOKUP($L839,Pos!$A:$A,Pos!U:U,_xlfn.XLOOKUP($L839,#REF!,#REF!, ""), 0)</f>
        <v>#REF!</v>
      </c>
      <c r="AF839" s="1" t="e">
        <f>_xlfn.XLOOKUP($L839,Pos!$A:$A,Pos!V:V,_xlfn.XLOOKUP($L839,#REF!,#REF!, ""), 0)</f>
        <v>#REF!</v>
      </c>
      <c r="AG839" s="1" t="e">
        <f>_xlfn.XLOOKUP($L839,Pos!$A:$A,Pos!W:W,_xlfn.XLOOKUP($L839,#REF!,#REF!, ""), 0)</f>
        <v>#REF!</v>
      </c>
      <c r="AH839" s="1" t="e">
        <f>_xlfn.XLOOKUP($L839,Pos!$A:$A,Pos!X:X,_xlfn.XLOOKUP($L839,#REF!,#REF!, ""), 0)</f>
        <v>#REF!</v>
      </c>
      <c r="AI839" s="1" t="e">
        <f>_xlfn.XLOOKUP($L839,Pos!$A:$A,Pos!Y:Y,_xlfn.XLOOKUP($L839,#REF!,#REF!, ""), 0)</f>
        <v>#REF!</v>
      </c>
      <c r="AJ839" s="1" t="e">
        <f>_xlfn.XLOOKUP($L839,Pos!$A:$A,Pos!Z:Z,_xlfn.XLOOKUP($L839,#REF!,#REF!, ""), 0)</f>
        <v>#REF!</v>
      </c>
      <c r="AK839" s="1" t="e">
        <f>_xlfn.XLOOKUP($L839,Pos!$A:$A,Pos!AA:AA,_xlfn.XLOOKUP($L839,#REF!,#REF!, ""), 0)</f>
        <v>#REF!</v>
      </c>
      <c r="AL839" s="1" t="e">
        <f>_xlfn.XLOOKUP($L839,Pos!$A:$A,Pos!AB:AB,_xlfn.XLOOKUP($L839,#REF!,#REF!, ""), 0)</f>
        <v>#REF!</v>
      </c>
      <c r="AM839" s="1" t="e">
        <f>_xlfn.XLOOKUP($L839,Pos!$A:$A,Pos!AC:AC,_xlfn.XLOOKUP($L839,#REF!,#REF!, ""), 0)</f>
        <v>#REF!</v>
      </c>
      <c r="AN839" s="1" t="e">
        <f>_xlfn.XLOOKUP($L839,Pos!$A:$A,Pos!AD:AD,_xlfn.XLOOKUP($L839,#REF!,#REF!, ""), 0)</f>
        <v>#REF!</v>
      </c>
      <c r="AO839" s="1" t="e">
        <f>_xlfn.XLOOKUP($L839,Pos!$A:$A,Pos!AE:AE,_xlfn.XLOOKUP($L839,#REF!,#REF!, ""), 0)</f>
        <v>#REF!</v>
      </c>
      <c r="AP839" s="1" t="e">
        <f>_xlfn.XLOOKUP($L839,Pos!$A:$A,Pos!AF:AF,_xlfn.XLOOKUP($L839,#REF!,#REF!, ""), 0)</f>
        <v>#REF!</v>
      </c>
      <c r="AQ839" s="1" t="e">
        <f>_xlfn.XLOOKUP($L839,Pos!$A:$A,Pos!AG:AG,_xlfn.XLOOKUP($L839,#REF!,#REF!, ""), 0)</f>
        <v>#REF!</v>
      </c>
      <c r="AR839" s="1" t="e">
        <f>_xlfn.XLOOKUP($L839,Pos!$A:$A,Pos!AH:AH,_xlfn.XLOOKUP($L839,#REF!,#REF!, ""), 0)</f>
        <v>#REF!</v>
      </c>
      <c r="AS839" s="1" t="e">
        <f>_xlfn.XLOOKUP($L839,Pos!$A:$A,Pos!AI:AI,_xlfn.XLOOKUP($L839,#REF!,#REF!, ""), 0)</f>
        <v>#REF!</v>
      </c>
      <c r="AT839" s="1" t="e">
        <f>_xlfn.XLOOKUP($L839,Pos!$A:$A,Pos!AJ:AJ,_xlfn.XLOOKUP($L839,#REF!,#REF!, ""), 0)</f>
        <v>#REF!</v>
      </c>
      <c r="AU839" s="1" t="e">
        <f>_xlfn.XLOOKUP($L839,Pos!$A:$A,Pos!AK:AK,_xlfn.XLOOKUP($L839,#REF!,#REF!, ""), 0)</f>
        <v>#REF!</v>
      </c>
      <c r="AV839" s="1" t="e">
        <f>_xlfn.XLOOKUP($L839,Pos!$A:$A,Pos!AL:AL,_xlfn.XLOOKUP($L839,#REF!,#REF!, ""), 0)</f>
        <v>#REF!</v>
      </c>
      <c r="AW839" s="1" t="e">
        <f>_xlfn.XLOOKUP($L839,Pos!$A:$A,Pos!AM:AM,_xlfn.XLOOKUP($L839,#REF!,#REF!, ""), 0)</f>
        <v>#REF!</v>
      </c>
      <c r="AX839" s="1" t="e">
        <f>_xlfn.XLOOKUP($L839,Pos!$A:$A,Pos!AN:AN,_xlfn.XLOOKUP($L839,#REF!,#REF!, ""), 0)</f>
        <v>#REF!</v>
      </c>
      <c r="AY839" s="1" t="e">
        <f>_xlfn.XLOOKUP($L839,Pos!$A:$A,Pos!AO:AO,_xlfn.XLOOKUP($L839,#REF!,#REF!, ""), 0)</f>
        <v>#REF!</v>
      </c>
      <c r="AZ839" s="7" t="str">
        <f t="shared" si="232"/>
        <v>OUT</v>
      </c>
      <c r="BA839" s="1">
        <f>IF(OR(_xlfn.XLOOKUP(L839,Pos!B:B,Pos!L:L,FALSE)="ESG Reason",_xlfn.XLOOKUP(L839,Pos!B:B,Pos!L:L,FALSE)="Blacklisted"),1,0)</f>
        <v>1</v>
      </c>
      <c r="BC839" s="11">
        <v>9.0026660941766307E-11</v>
      </c>
      <c r="BD839" s="11">
        <f>_xlfn.XLOOKUP($L839,Pos!$B:$B,Pos!H:H,0, 0)</f>
        <v>0</v>
      </c>
      <c r="BE839" s="11">
        <f>_xlfn.XLOOKUP($L839,Pos!$B:$B,Pos!I:I,0, 0)</f>
        <v>2.0532260686475151E-4</v>
      </c>
      <c r="BF839" s="18">
        <f t="shared" si="233"/>
        <v>2.0532260686475151E-4</v>
      </c>
      <c r="BG839" s="1">
        <f t="shared" si="234"/>
        <v>2</v>
      </c>
      <c r="BH839" s="1">
        <f t="shared" si="235"/>
        <v>11</v>
      </c>
      <c r="BI839" s="18">
        <f t="shared" si="236"/>
        <v>9.0026660941766307E-11</v>
      </c>
      <c r="BJ839" s="3">
        <f t="shared" si="237"/>
        <v>0</v>
      </c>
      <c r="BK839" s="18">
        <f t="shared" si="238"/>
        <v>0</v>
      </c>
    </row>
    <row r="840" spans="3:63" x14ac:dyDescent="0.25">
      <c r="C840" s="3"/>
      <c r="D840" s="3"/>
      <c r="E840" s="3"/>
      <c r="F840" s="3"/>
      <c r="G840" s="51" t="s">
        <v>803</v>
      </c>
      <c r="H840" s="8" t="str">
        <f t="shared" si="228"/>
        <v>0%West Europe</v>
      </c>
      <c r="I840" s="11" cm="1">
        <f t="array" ref="I840">IF(
   AZ840 = "OUT", 0,IF(
   BD840 &gt;= LARGE(IF(ISNUMBER(BD:BD), BD:BD), 3),
   BE840 - 0.001,
   IF(BE840 &gt;=VLOOKUP(P840,mapping!$A:$B,2,FALSE), BE840,VLOOKUP(P840,mapping!$A$2:$B$8,2,FALSE))
))</f>
        <v>0</v>
      </c>
      <c r="J840" s="11" cm="1">
        <f t="array" ref="J840">IF(
    AZ840="OUT",0,IF(IF(
                      BD840&gt;=LARGE(IF(ISNUMBER(BD:BD),BD:BD),3),
                      BE840+0.001,
                      VLOOKUP(H840,mapping!$D:$E,2,FALSE)
                      )&gt;I840,
                   IF(
                      BD840&gt;=LARGE(IF(ISNUMBER(BD:BD),BD:BD),3),
                      BE840+0.001,
                      VLOOKUP(H840,mapping!$D:$E,2,FALSE)
                      ),
                   I840+0.002))</f>
        <v>0</v>
      </c>
      <c r="K840" s="8">
        <f t="shared" si="229"/>
        <v>2.0520358877526061E-4</v>
      </c>
      <c r="L840" s="1" t="str">
        <f>Pos!B490</f>
        <v>IT0005218380</v>
      </c>
      <c r="M840" s="1" t="str">
        <f>_xlfn.XLOOKUP($L840,Pos!B:B,Pos!D:D,, 0)</f>
        <v>Banco BPM SpA</v>
      </c>
      <c r="N840" s="1" t="str">
        <f>_xlfn.XLOOKUP($L840,Pos!B:B,Pos!E:E,, 0)</f>
        <v>Banks</v>
      </c>
      <c r="O840" s="1" t="str">
        <f t="shared" si="230"/>
        <v>Banks_West Europe</v>
      </c>
      <c r="P840" s="1" t="str">
        <f>_xlfn.XLOOKUP($L840,Pos!B:B,Pos!F:F,, 0)</f>
        <v>West Europe</v>
      </c>
      <c r="Q840" s="1">
        <v>0</v>
      </c>
      <c r="R840" s="9">
        <f>_xlfn.XLOOKUP($L840,Pos!$B:$B,Pos!N:N,0, 0)</f>
        <v>7.47</v>
      </c>
      <c r="S840" s="9">
        <f>_xlfn.XLOOKUP($L840,Pos!$B:$B,Pos!O:O,0, 0)</f>
        <v>6.4725000000000001</v>
      </c>
      <c r="T840" s="9">
        <f>_xlfn.XLOOKUP($L840,Pos!$B:$B,Pos!P:P,0, 0)</f>
        <v>5.25</v>
      </c>
      <c r="U840" s="9">
        <f>_xlfn.XLOOKUP($L840,Pos!$B:$B,Pos!Q:Q,0, 0)</f>
        <v>6.5</v>
      </c>
      <c r="V840" s="9">
        <f>_xlfn.XLOOKUP($L840,Pos!$B:$B,Pos!R:R,0, 0)</f>
        <v>3.233333</v>
      </c>
      <c r="W840" s="9">
        <f>_xlfn.XLOOKUP($L840,Pos!$B:$B,Pos!S:S,0, 0)</f>
        <v>6.0466660000000001</v>
      </c>
      <c r="X840" s="9" t="str">
        <f>_xlfn.XLOOKUP($L840,Pos!$B:$B,Pos!J:J,0, 0)</f>
        <v>Outperform</v>
      </c>
      <c r="Y840" s="1">
        <v>0</v>
      </c>
      <c r="Z840" s="1">
        <v>0</v>
      </c>
      <c r="AA840" s="1">
        <f t="shared" si="231"/>
        <v>0</v>
      </c>
      <c r="AB840" s="9">
        <f>_xlfn.XLOOKUP(L840,Pos!B:B,Pos!K:K,-1,0)</f>
        <v>7.5</v>
      </c>
      <c r="AC840" s="1" t="e">
        <f>_xlfn.XLOOKUP($L840,Pos!$A:$A,Pos!S:S,_xlfn.XLOOKUP($L840,#REF!,#REF!, ""), 0)</f>
        <v>#REF!</v>
      </c>
      <c r="AD840" s="1" t="e">
        <f>_xlfn.XLOOKUP($L840,Pos!$A:$A,Pos!T:T,_xlfn.XLOOKUP($L840,#REF!,#REF!, ""), 0)</f>
        <v>#REF!</v>
      </c>
      <c r="AE840" s="1" t="e">
        <f>_xlfn.XLOOKUP($L840,Pos!$A:$A,Pos!U:U,_xlfn.XLOOKUP($L840,#REF!,#REF!, ""), 0)</f>
        <v>#REF!</v>
      </c>
      <c r="AF840" s="1" t="e">
        <f>_xlfn.XLOOKUP($L840,Pos!$A:$A,Pos!V:V,_xlfn.XLOOKUP($L840,#REF!,#REF!, ""), 0)</f>
        <v>#REF!</v>
      </c>
      <c r="AG840" s="1" t="e">
        <f>_xlfn.XLOOKUP($L840,Pos!$A:$A,Pos!W:W,_xlfn.XLOOKUP($L840,#REF!,#REF!, ""), 0)</f>
        <v>#REF!</v>
      </c>
      <c r="AH840" s="1" t="e">
        <f>_xlfn.XLOOKUP($L840,Pos!$A:$A,Pos!X:X,_xlfn.XLOOKUP($L840,#REF!,#REF!, ""), 0)</f>
        <v>#REF!</v>
      </c>
      <c r="AI840" s="1" t="e">
        <f>_xlfn.XLOOKUP($L840,Pos!$A:$A,Pos!Y:Y,_xlfn.XLOOKUP($L840,#REF!,#REF!, ""), 0)</f>
        <v>#REF!</v>
      </c>
      <c r="AJ840" s="1" t="e">
        <f>_xlfn.XLOOKUP($L840,Pos!$A:$A,Pos!Z:Z,_xlfn.XLOOKUP($L840,#REF!,#REF!, ""), 0)</f>
        <v>#REF!</v>
      </c>
      <c r="AK840" s="1" t="e">
        <f>_xlfn.XLOOKUP($L840,Pos!$A:$A,Pos!AA:AA,_xlfn.XLOOKUP($L840,#REF!,#REF!, ""), 0)</f>
        <v>#REF!</v>
      </c>
      <c r="AL840" s="1" t="e">
        <f>_xlfn.XLOOKUP($L840,Pos!$A:$A,Pos!AB:AB,_xlfn.XLOOKUP($L840,#REF!,#REF!, ""), 0)</f>
        <v>#REF!</v>
      </c>
      <c r="AM840" s="1" t="e">
        <f>_xlfn.XLOOKUP($L840,Pos!$A:$A,Pos!AC:AC,_xlfn.XLOOKUP($L840,#REF!,#REF!, ""), 0)</f>
        <v>#REF!</v>
      </c>
      <c r="AN840" s="1" t="e">
        <f>_xlfn.XLOOKUP($L840,Pos!$A:$A,Pos!AD:AD,_xlfn.XLOOKUP($L840,#REF!,#REF!, ""), 0)</f>
        <v>#REF!</v>
      </c>
      <c r="AO840" s="1" t="e">
        <f>_xlfn.XLOOKUP($L840,Pos!$A:$A,Pos!AE:AE,_xlfn.XLOOKUP($L840,#REF!,#REF!, ""), 0)</f>
        <v>#REF!</v>
      </c>
      <c r="AP840" s="1" t="e">
        <f>_xlfn.XLOOKUP($L840,Pos!$A:$A,Pos!AF:AF,_xlfn.XLOOKUP($L840,#REF!,#REF!, ""), 0)</f>
        <v>#REF!</v>
      </c>
      <c r="AQ840" s="1" t="e">
        <f>_xlfn.XLOOKUP($L840,Pos!$A:$A,Pos!AG:AG,_xlfn.XLOOKUP($L840,#REF!,#REF!, ""), 0)</f>
        <v>#REF!</v>
      </c>
      <c r="AR840" s="1" t="e">
        <f>_xlfn.XLOOKUP($L840,Pos!$A:$A,Pos!AH:AH,_xlfn.XLOOKUP($L840,#REF!,#REF!, ""), 0)</f>
        <v>#REF!</v>
      </c>
      <c r="AS840" s="1" t="e">
        <f>_xlfn.XLOOKUP($L840,Pos!$A:$A,Pos!AI:AI,_xlfn.XLOOKUP($L840,#REF!,#REF!, ""), 0)</f>
        <v>#REF!</v>
      </c>
      <c r="AT840" s="1" t="e">
        <f>_xlfn.XLOOKUP($L840,Pos!$A:$A,Pos!AJ:AJ,_xlfn.XLOOKUP($L840,#REF!,#REF!, ""), 0)</f>
        <v>#REF!</v>
      </c>
      <c r="AU840" s="1" t="e">
        <f>_xlfn.XLOOKUP($L840,Pos!$A:$A,Pos!AK:AK,_xlfn.XLOOKUP($L840,#REF!,#REF!, ""), 0)</f>
        <v>#REF!</v>
      </c>
      <c r="AV840" s="1" t="e">
        <f>_xlfn.XLOOKUP($L840,Pos!$A:$A,Pos!AL:AL,_xlfn.XLOOKUP($L840,#REF!,#REF!, ""), 0)</f>
        <v>#REF!</v>
      </c>
      <c r="AW840" s="1" t="e">
        <f>_xlfn.XLOOKUP($L840,Pos!$A:$A,Pos!AM:AM,_xlfn.XLOOKUP($L840,#REF!,#REF!, ""), 0)</f>
        <v>#REF!</v>
      </c>
      <c r="AX840" s="1" t="e">
        <f>_xlfn.XLOOKUP($L840,Pos!$A:$A,Pos!AN:AN,_xlfn.XLOOKUP($L840,#REF!,#REF!, ""), 0)</f>
        <v>#REF!</v>
      </c>
      <c r="AY840" s="1" t="e">
        <f>_xlfn.XLOOKUP($L840,Pos!$A:$A,Pos!AO:AO,_xlfn.XLOOKUP($L840,#REF!,#REF!, ""), 0)</f>
        <v>#REF!</v>
      </c>
      <c r="AZ840" s="7" t="str">
        <f t="shared" si="232"/>
        <v>OUT</v>
      </c>
      <c r="BA840" s="1">
        <f>IF(OR(_xlfn.XLOOKUP(L840,Pos!B:B,Pos!L:L,FALSE)="ESG Reason",_xlfn.XLOOKUP(L840,Pos!B:B,Pos!L:L,FALSE)="Blacklisted"),1,0)</f>
        <v>0</v>
      </c>
      <c r="BC840" s="11">
        <v>1.2725784536926971E-10</v>
      </c>
      <c r="BD840" s="11">
        <f>_xlfn.XLOOKUP($L840,Pos!$B:$B,Pos!H:H,0, 0)</f>
        <v>0</v>
      </c>
      <c r="BE840" s="11">
        <f>_xlfn.XLOOKUP($L840,Pos!$B:$B,Pos!I:I,0, 0)</f>
        <v>2.0520358877526061E-4</v>
      </c>
      <c r="BF840" s="18">
        <f t="shared" si="233"/>
        <v>2.0520358877526061E-4</v>
      </c>
      <c r="BG840" s="1">
        <f t="shared" si="234"/>
        <v>2</v>
      </c>
      <c r="BH840" s="1">
        <f t="shared" si="235"/>
        <v>2</v>
      </c>
      <c r="BI840" s="18">
        <f t="shared" si="236"/>
        <v>1.2725784536926971E-10</v>
      </c>
      <c r="BJ840" s="3">
        <f t="shared" si="237"/>
        <v>0</v>
      </c>
      <c r="BK840" s="18">
        <f t="shared" si="238"/>
        <v>0</v>
      </c>
    </row>
    <row r="841" spans="3:63" x14ac:dyDescent="0.25">
      <c r="C841" s="3"/>
      <c r="D841" s="3"/>
      <c r="E841" s="3"/>
      <c r="F841" s="3"/>
      <c r="G841" s="51" t="s">
        <v>804</v>
      </c>
      <c r="H841" s="8" t="str">
        <f t="shared" si="228"/>
        <v>0%West Europe</v>
      </c>
      <c r="I841" s="11" cm="1">
        <f t="array" ref="I841">IF(
   AZ841 = "OUT", 0,IF(
   BD841 &gt;= LARGE(IF(ISNUMBER(BD:BD), BD:BD), 3),
   BE841 - 0.001,
   IF(BE841 &gt;=VLOOKUP(P841,mapping!$A:$B,2,FALSE), BE841,VLOOKUP(P841,mapping!$A$2:$B$8,2,FALSE))
))</f>
        <v>0</v>
      </c>
      <c r="J841" s="11" cm="1">
        <f t="array" ref="J841">IF(
    AZ841="OUT",0,IF(IF(
                      BD841&gt;=LARGE(IF(ISNUMBER(BD:BD),BD:BD),3),
                      BE841+0.001,
                      VLOOKUP(H841,mapping!$D:$E,2,FALSE)
                      )&gt;I841,
                   IF(
                      BD841&gt;=LARGE(IF(ISNUMBER(BD:BD),BD:BD),3),
                      BE841+0.001,
                      VLOOKUP(H841,mapping!$D:$E,2,FALSE)
                      ),
                   I841+0.002))</f>
        <v>0</v>
      </c>
      <c r="K841" s="8">
        <f t="shared" si="229"/>
        <v>2.0480792863910449E-4</v>
      </c>
      <c r="L841" s="1" t="str">
        <f>Pos!B244</f>
        <v>DE000SHL1006</v>
      </c>
      <c r="M841" s="1" t="str">
        <f>_xlfn.XLOOKUP($L841,Pos!B:B,Pos!D:D,, 0)</f>
        <v>Siemens Healthineers AG</v>
      </c>
      <c r="N841" s="1" t="str">
        <f>_xlfn.XLOOKUP($L841,Pos!B:B,Pos!E:E,, 0)</f>
        <v>Health Care</v>
      </c>
      <c r="O841" s="1" t="str">
        <f t="shared" si="230"/>
        <v>Health Care_West Europe</v>
      </c>
      <c r="P841" s="1" t="str">
        <f>_xlfn.XLOOKUP($L841,Pos!B:B,Pos!F:F,, 0)</f>
        <v>West Europe</v>
      </c>
      <c r="Q841" s="1">
        <v>0</v>
      </c>
      <c r="R841" s="9">
        <f>_xlfn.XLOOKUP($L841,Pos!$B:$B,Pos!N:N,0, 0)</f>
        <v>5.15</v>
      </c>
      <c r="S841" s="9">
        <f>_xlfn.XLOOKUP($L841,Pos!$B:$B,Pos!O:O,0, 0)</f>
        <v>5.4406670000000004</v>
      </c>
      <c r="T841" s="9">
        <f>_xlfn.XLOOKUP($L841,Pos!$B:$B,Pos!P:P,0, 0)</f>
        <v>3.65</v>
      </c>
      <c r="U841" s="9">
        <f>_xlfn.XLOOKUP($L841,Pos!$B:$B,Pos!Q:Q,0, 0)</f>
        <v>1.3</v>
      </c>
      <c r="V841" s="9">
        <f>_xlfn.XLOOKUP($L841,Pos!$B:$B,Pos!R:R,0, 0)</f>
        <v>6.6666670000000003</v>
      </c>
      <c r="W841" s="9">
        <f>_xlfn.XLOOKUP($L841,Pos!$B:$B,Pos!S:S,0, 0)</f>
        <v>5.2833329999999998</v>
      </c>
      <c r="X841" s="9" t="str">
        <f>_xlfn.XLOOKUP($L841,Pos!$B:$B,Pos!J:J,0, 0)</f>
        <v>Outperform</v>
      </c>
      <c r="Y841" s="1">
        <v>0</v>
      </c>
      <c r="Z841" s="1">
        <v>0</v>
      </c>
      <c r="AA841" s="1">
        <f t="shared" si="231"/>
        <v>0</v>
      </c>
      <c r="AB841" s="9">
        <f>_xlfn.XLOOKUP(L841,Pos!B:B,Pos!K:K,-1,0)</f>
        <v>3.513513513513514</v>
      </c>
      <c r="AC841" s="1" t="e">
        <f>_xlfn.XLOOKUP($L841,Pos!$A:$A,Pos!S:S,_xlfn.XLOOKUP($L841,#REF!,#REF!, ""), 0)</f>
        <v>#REF!</v>
      </c>
      <c r="AD841" s="1" t="e">
        <f>_xlfn.XLOOKUP($L841,Pos!$A:$A,Pos!T:T,_xlfn.XLOOKUP($L841,#REF!,#REF!, ""), 0)</f>
        <v>#REF!</v>
      </c>
      <c r="AE841" s="1" t="e">
        <f>_xlfn.XLOOKUP($L841,Pos!$A:$A,Pos!U:U,_xlfn.XLOOKUP($L841,#REF!,#REF!, ""), 0)</f>
        <v>#REF!</v>
      </c>
      <c r="AF841" s="1" t="e">
        <f>_xlfn.XLOOKUP($L841,Pos!$A:$A,Pos!V:V,_xlfn.XLOOKUP($L841,#REF!,#REF!, ""), 0)</f>
        <v>#REF!</v>
      </c>
      <c r="AG841" s="1" t="e">
        <f>_xlfn.XLOOKUP($L841,Pos!$A:$A,Pos!W:W,_xlfn.XLOOKUP($L841,#REF!,#REF!, ""), 0)</f>
        <v>#REF!</v>
      </c>
      <c r="AH841" s="1" t="e">
        <f>_xlfn.XLOOKUP($L841,Pos!$A:$A,Pos!X:X,_xlfn.XLOOKUP($L841,#REF!,#REF!, ""), 0)</f>
        <v>#REF!</v>
      </c>
      <c r="AI841" s="1" t="e">
        <f>_xlfn.XLOOKUP($L841,Pos!$A:$A,Pos!Y:Y,_xlfn.XLOOKUP($L841,#REF!,#REF!, ""), 0)</f>
        <v>#REF!</v>
      </c>
      <c r="AJ841" s="1" t="e">
        <f>_xlfn.XLOOKUP($L841,Pos!$A:$A,Pos!Z:Z,_xlfn.XLOOKUP($L841,#REF!,#REF!, ""), 0)</f>
        <v>#REF!</v>
      </c>
      <c r="AK841" s="1" t="e">
        <f>_xlfn.XLOOKUP($L841,Pos!$A:$A,Pos!AA:AA,_xlfn.XLOOKUP($L841,#REF!,#REF!, ""), 0)</f>
        <v>#REF!</v>
      </c>
      <c r="AL841" s="1" t="e">
        <f>_xlfn.XLOOKUP($L841,Pos!$A:$A,Pos!AB:AB,_xlfn.XLOOKUP($L841,#REF!,#REF!, ""), 0)</f>
        <v>#REF!</v>
      </c>
      <c r="AM841" s="1" t="e">
        <f>_xlfn.XLOOKUP($L841,Pos!$A:$A,Pos!AC:AC,_xlfn.XLOOKUP($L841,#REF!,#REF!, ""), 0)</f>
        <v>#REF!</v>
      </c>
      <c r="AN841" s="1" t="e">
        <f>_xlfn.XLOOKUP($L841,Pos!$A:$A,Pos!AD:AD,_xlfn.XLOOKUP($L841,#REF!,#REF!, ""), 0)</f>
        <v>#REF!</v>
      </c>
      <c r="AO841" s="1" t="e">
        <f>_xlfn.XLOOKUP($L841,Pos!$A:$A,Pos!AE:AE,_xlfn.XLOOKUP($L841,#REF!,#REF!, ""), 0)</f>
        <v>#REF!</v>
      </c>
      <c r="AP841" s="1" t="e">
        <f>_xlfn.XLOOKUP($L841,Pos!$A:$A,Pos!AF:AF,_xlfn.XLOOKUP($L841,#REF!,#REF!, ""), 0)</f>
        <v>#REF!</v>
      </c>
      <c r="AQ841" s="1" t="e">
        <f>_xlfn.XLOOKUP($L841,Pos!$A:$A,Pos!AG:AG,_xlfn.XLOOKUP($L841,#REF!,#REF!, ""), 0)</f>
        <v>#REF!</v>
      </c>
      <c r="AR841" s="1" t="e">
        <f>_xlfn.XLOOKUP($L841,Pos!$A:$A,Pos!AH:AH,_xlfn.XLOOKUP($L841,#REF!,#REF!, ""), 0)</f>
        <v>#REF!</v>
      </c>
      <c r="AS841" s="1" t="e">
        <f>_xlfn.XLOOKUP($L841,Pos!$A:$A,Pos!AI:AI,_xlfn.XLOOKUP($L841,#REF!,#REF!, ""), 0)</f>
        <v>#REF!</v>
      </c>
      <c r="AT841" s="1" t="e">
        <f>_xlfn.XLOOKUP($L841,Pos!$A:$A,Pos!AJ:AJ,_xlfn.XLOOKUP($L841,#REF!,#REF!, ""), 0)</f>
        <v>#REF!</v>
      </c>
      <c r="AU841" s="1" t="e">
        <f>_xlfn.XLOOKUP($L841,Pos!$A:$A,Pos!AK:AK,_xlfn.XLOOKUP($L841,#REF!,#REF!, ""), 0)</f>
        <v>#REF!</v>
      </c>
      <c r="AV841" s="1" t="e">
        <f>_xlfn.XLOOKUP($L841,Pos!$A:$A,Pos!AL:AL,_xlfn.XLOOKUP($L841,#REF!,#REF!, ""), 0)</f>
        <v>#REF!</v>
      </c>
      <c r="AW841" s="1" t="e">
        <f>_xlfn.XLOOKUP($L841,Pos!$A:$A,Pos!AM:AM,_xlfn.XLOOKUP($L841,#REF!,#REF!, ""), 0)</f>
        <v>#REF!</v>
      </c>
      <c r="AX841" s="1" t="e">
        <f>_xlfn.XLOOKUP($L841,Pos!$A:$A,Pos!AN:AN,_xlfn.XLOOKUP($L841,#REF!,#REF!, ""), 0)</f>
        <v>#REF!</v>
      </c>
      <c r="AY841" s="1" t="e">
        <f>_xlfn.XLOOKUP($L841,Pos!$A:$A,Pos!AO:AO,_xlfn.XLOOKUP($L841,#REF!,#REF!, ""), 0)</f>
        <v>#REF!</v>
      </c>
      <c r="AZ841" s="7" t="str">
        <f t="shared" si="232"/>
        <v>OUT</v>
      </c>
      <c r="BA841" s="1">
        <f>IF(OR(_xlfn.XLOOKUP(L841,Pos!B:B,Pos!L:L,FALSE)="ESG Reason",_xlfn.XLOOKUP(L841,Pos!B:B,Pos!L:L,FALSE)="Blacklisted"),1,0)</f>
        <v>1</v>
      </c>
      <c r="BC841" s="11">
        <v>8.6140575269852322E-11</v>
      </c>
      <c r="BD841" s="11">
        <f>_xlfn.XLOOKUP($L841,Pos!$B:$B,Pos!H:H,0, 0)</f>
        <v>0</v>
      </c>
      <c r="BE841" s="11">
        <f>_xlfn.XLOOKUP($L841,Pos!$B:$B,Pos!I:I,0, 0)</f>
        <v>2.0480792863910449E-4</v>
      </c>
      <c r="BF841" s="18">
        <f t="shared" si="233"/>
        <v>2.0480792863910449E-4</v>
      </c>
      <c r="BG841" s="1">
        <f t="shared" si="234"/>
        <v>2</v>
      </c>
      <c r="BH841" s="1">
        <f t="shared" si="235"/>
        <v>9</v>
      </c>
      <c r="BI841" s="18">
        <f t="shared" si="236"/>
        <v>8.6140575269852322E-11</v>
      </c>
      <c r="BJ841" s="3">
        <f t="shared" si="237"/>
        <v>0</v>
      </c>
      <c r="BK841" s="18">
        <f t="shared" si="238"/>
        <v>0</v>
      </c>
    </row>
    <row r="842" spans="3:63" x14ac:dyDescent="0.25">
      <c r="C842" s="3"/>
      <c r="D842" s="3"/>
      <c r="E842" s="3"/>
      <c r="F842" s="3"/>
      <c r="G842" s="51" t="s">
        <v>824</v>
      </c>
      <c r="H842" s="8" t="str">
        <f t="shared" si="228"/>
        <v>0%North America</v>
      </c>
      <c r="I842" s="11" cm="1">
        <f t="array" ref="I842">IF(
   AZ842 = "OUT", 0,IF(
   BD842 &gt;= LARGE(IF(ISNUMBER(BD:BD), BD:BD), 3),
   BE842 - 0.001,
   IF(BE842 &gt;=VLOOKUP(P842,mapping!$A:$B,2,FALSE), BE842,VLOOKUP(P842,mapping!$A$2:$B$8,2,FALSE))
))</f>
        <v>0</v>
      </c>
      <c r="J842" s="11" cm="1">
        <f t="array" ref="J842">IF(
    AZ842="OUT",0,IF(IF(
                      BD842&gt;=LARGE(IF(ISNUMBER(BD:BD),BD:BD),3),
                      BE842+0.001,
                      VLOOKUP(H842,mapping!$D:$E,2,FALSE)
                      )&gt;I842,
                   IF(
                      BD842&gt;=LARGE(IF(ISNUMBER(BD:BD),BD:BD),3),
                      BE842+0.001,
                      VLOOKUP(H842,mapping!$D:$E,2,FALSE)
                      ),
                   I842+0.002))</f>
        <v>0</v>
      </c>
      <c r="K842" s="8">
        <f t="shared" si="229"/>
        <v>2.0428774957738851E-4</v>
      </c>
      <c r="L842" s="1" t="str">
        <f>Pos!B1184</f>
        <v>US74743L1008</v>
      </c>
      <c r="M842" s="1" t="str">
        <f>_xlfn.XLOOKUP($L842,Pos!B:B,Pos!D:D,, 0)</f>
        <v>Qnity Electronics, Inc.</v>
      </c>
      <c r="N842" s="1" t="str">
        <f>_xlfn.XLOOKUP($L842,Pos!B:B,Pos!E:E,, 0)</f>
        <v>Technology</v>
      </c>
      <c r="O842" s="1" t="str">
        <f t="shared" si="230"/>
        <v>Technology_North America</v>
      </c>
      <c r="P842" s="1" t="str">
        <f>_xlfn.XLOOKUP($L842,Pos!B:B,Pos!F:F,, 0)</f>
        <v>North America</v>
      </c>
      <c r="Q842" s="1">
        <v>0</v>
      </c>
      <c r="R842" s="9">
        <f>_xlfn.XLOOKUP($L842,Pos!$B:$B,Pos!N:N,0, 0)</f>
        <v>0</v>
      </c>
      <c r="S842" s="9">
        <f>_xlfn.XLOOKUP($L842,Pos!$B:$B,Pos!O:O,0, 0)</f>
        <v>7.0166659999999998</v>
      </c>
      <c r="T842" s="9">
        <f>_xlfn.XLOOKUP($L842,Pos!$B:$B,Pos!P:P,0, 0)</f>
        <v>3.2</v>
      </c>
      <c r="U842" s="9">
        <f>_xlfn.XLOOKUP($L842,Pos!$B:$B,Pos!Q:Q,0, 0)</f>
        <v>5.5</v>
      </c>
      <c r="V842" s="9">
        <f>_xlfn.XLOOKUP($L842,Pos!$B:$B,Pos!R:R,0, 0)</f>
        <v>1.7</v>
      </c>
      <c r="W842" s="9">
        <f>_xlfn.XLOOKUP($L842,Pos!$B:$B,Pos!S:S,0, 0)</f>
        <v>0.81</v>
      </c>
      <c r="X842" s="9" t="str">
        <f>_xlfn.XLOOKUP($L842,Pos!$B:$B,Pos!J:J,0, 0)</f>
        <v>Buy</v>
      </c>
      <c r="Y842" s="1">
        <v>0</v>
      </c>
      <c r="Z842" s="1">
        <v>0</v>
      </c>
      <c r="AA842" s="1">
        <f t="shared" si="231"/>
        <v>0</v>
      </c>
      <c r="AB842" s="9">
        <f>_xlfn.XLOOKUP(L842,Pos!B:B,Pos!K:K,-1,0)</f>
        <v>3.9175257731958761</v>
      </c>
      <c r="AC842" s="1" t="e">
        <f>_xlfn.XLOOKUP($L842,Pos!$A:$A,Pos!S:S,_xlfn.XLOOKUP($L842,#REF!,#REF!, ""), 0)</f>
        <v>#REF!</v>
      </c>
      <c r="AD842" s="1" t="e">
        <f>_xlfn.XLOOKUP($L842,Pos!$A:$A,Pos!T:T,_xlfn.XLOOKUP($L842,#REF!,#REF!, ""), 0)</f>
        <v>#REF!</v>
      </c>
      <c r="AE842" s="1" t="e">
        <f>_xlfn.XLOOKUP($L842,Pos!$A:$A,Pos!U:U,_xlfn.XLOOKUP($L842,#REF!,#REF!, ""), 0)</f>
        <v>#REF!</v>
      </c>
      <c r="AF842" s="1" t="e">
        <f>_xlfn.XLOOKUP($L842,Pos!$A:$A,Pos!V:V,_xlfn.XLOOKUP($L842,#REF!,#REF!, ""), 0)</f>
        <v>#REF!</v>
      </c>
      <c r="AG842" s="1" t="e">
        <f>_xlfn.XLOOKUP($L842,Pos!$A:$A,Pos!W:W,_xlfn.XLOOKUP($L842,#REF!,#REF!, ""), 0)</f>
        <v>#REF!</v>
      </c>
      <c r="AH842" s="1" t="e">
        <f>_xlfn.XLOOKUP($L842,Pos!$A:$A,Pos!X:X,_xlfn.XLOOKUP($L842,#REF!,#REF!, ""), 0)</f>
        <v>#REF!</v>
      </c>
      <c r="AI842" s="1" t="e">
        <f>_xlfn.XLOOKUP($L842,Pos!$A:$A,Pos!Y:Y,_xlfn.XLOOKUP($L842,#REF!,#REF!, ""), 0)</f>
        <v>#REF!</v>
      </c>
      <c r="AJ842" s="1" t="e">
        <f>_xlfn.XLOOKUP($L842,Pos!$A:$A,Pos!Z:Z,_xlfn.XLOOKUP($L842,#REF!,#REF!, ""), 0)</f>
        <v>#REF!</v>
      </c>
      <c r="AK842" s="1" t="e">
        <f>_xlfn.XLOOKUP($L842,Pos!$A:$A,Pos!AA:AA,_xlfn.XLOOKUP($L842,#REF!,#REF!, ""), 0)</f>
        <v>#REF!</v>
      </c>
      <c r="AL842" s="1" t="e">
        <f>_xlfn.XLOOKUP($L842,Pos!$A:$A,Pos!AB:AB,_xlfn.XLOOKUP($L842,#REF!,#REF!, ""), 0)</f>
        <v>#REF!</v>
      </c>
      <c r="AM842" s="1" t="e">
        <f>_xlfn.XLOOKUP($L842,Pos!$A:$A,Pos!AC:AC,_xlfn.XLOOKUP($L842,#REF!,#REF!, ""), 0)</f>
        <v>#REF!</v>
      </c>
      <c r="AN842" s="1" t="e">
        <f>_xlfn.XLOOKUP($L842,Pos!$A:$A,Pos!AD:AD,_xlfn.XLOOKUP($L842,#REF!,#REF!, ""), 0)</f>
        <v>#REF!</v>
      </c>
      <c r="AO842" s="1" t="e">
        <f>_xlfn.XLOOKUP($L842,Pos!$A:$A,Pos!AE:AE,_xlfn.XLOOKUP($L842,#REF!,#REF!, ""), 0)</f>
        <v>#REF!</v>
      </c>
      <c r="AP842" s="1" t="e">
        <f>_xlfn.XLOOKUP($L842,Pos!$A:$A,Pos!AF:AF,_xlfn.XLOOKUP($L842,#REF!,#REF!, ""), 0)</f>
        <v>#REF!</v>
      </c>
      <c r="AQ842" s="1" t="e">
        <f>_xlfn.XLOOKUP($L842,Pos!$A:$A,Pos!AG:AG,_xlfn.XLOOKUP($L842,#REF!,#REF!, ""), 0)</f>
        <v>#REF!</v>
      </c>
      <c r="AR842" s="1" t="e">
        <f>_xlfn.XLOOKUP($L842,Pos!$A:$A,Pos!AH:AH,_xlfn.XLOOKUP($L842,#REF!,#REF!, ""), 0)</f>
        <v>#REF!</v>
      </c>
      <c r="AS842" s="1" t="e">
        <f>_xlfn.XLOOKUP($L842,Pos!$A:$A,Pos!AI:AI,_xlfn.XLOOKUP($L842,#REF!,#REF!, ""), 0)</f>
        <v>#REF!</v>
      </c>
      <c r="AT842" s="1" t="e">
        <f>_xlfn.XLOOKUP($L842,Pos!$A:$A,Pos!AJ:AJ,_xlfn.XLOOKUP($L842,#REF!,#REF!, ""), 0)</f>
        <v>#REF!</v>
      </c>
      <c r="AU842" s="1" t="e">
        <f>_xlfn.XLOOKUP($L842,Pos!$A:$A,Pos!AK:AK,_xlfn.XLOOKUP($L842,#REF!,#REF!, ""), 0)</f>
        <v>#REF!</v>
      </c>
      <c r="AV842" s="1" t="e">
        <f>_xlfn.XLOOKUP($L842,Pos!$A:$A,Pos!AL:AL,_xlfn.XLOOKUP($L842,#REF!,#REF!, ""), 0)</f>
        <v>#REF!</v>
      </c>
      <c r="AW842" s="1" t="e">
        <f>_xlfn.XLOOKUP($L842,Pos!$A:$A,Pos!AM:AM,_xlfn.XLOOKUP($L842,#REF!,#REF!, ""), 0)</f>
        <v>#REF!</v>
      </c>
      <c r="AX842" s="1" t="e">
        <f>_xlfn.XLOOKUP($L842,Pos!$A:$A,Pos!AN:AN,_xlfn.XLOOKUP($L842,#REF!,#REF!, ""), 0)</f>
        <v>#REF!</v>
      </c>
      <c r="AY842" s="1" t="e">
        <f>_xlfn.XLOOKUP($L842,Pos!$A:$A,Pos!AO:AO,_xlfn.XLOOKUP($L842,#REF!,#REF!, ""), 0)</f>
        <v>#REF!</v>
      </c>
      <c r="AZ842" s="7" t="str">
        <f t="shared" si="232"/>
        <v>OUT</v>
      </c>
      <c r="BA842" s="1">
        <f>IF(OR(_xlfn.XLOOKUP(L842,Pos!B:B,Pos!L:L,FALSE)="ESG Reason",_xlfn.XLOOKUP(L842,Pos!B:B,Pos!L:L,FALSE)="Blacklisted"),1,0)</f>
        <v>1</v>
      </c>
      <c r="BC842" s="11">
        <v>1.9841977164198069E-10</v>
      </c>
      <c r="BD842" s="11">
        <f>_xlfn.XLOOKUP($L842,Pos!$B:$B,Pos!H:H,0, 0)</f>
        <v>0</v>
      </c>
      <c r="BE842" s="11">
        <f>_xlfn.XLOOKUP($L842,Pos!$B:$B,Pos!I:I,0, 0)</f>
        <v>2.0428774957738851E-4</v>
      </c>
      <c r="BF842" s="18">
        <f t="shared" si="233"/>
        <v>2.0428774957738851E-4</v>
      </c>
      <c r="BG842" s="1">
        <f t="shared" si="234"/>
        <v>1</v>
      </c>
      <c r="BH842" s="1">
        <f t="shared" si="235"/>
        <v>35</v>
      </c>
      <c r="BI842" s="18">
        <f t="shared" si="236"/>
        <v>1.9841977164198069E-10</v>
      </c>
      <c r="BJ842" s="3">
        <f t="shared" si="237"/>
        <v>0</v>
      </c>
      <c r="BK842" s="18">
        <f t="shared" si="238"/>
        <v>0</v>
      </c>
    </row>
    <row r="843" spans="3:63" x14ac:dyDescent="0.25">
      <c r="C843" s="3"/>
      <c r="D843" s="3"/>
      <c r="E843" s="3"/>
      <c r="F843" s="3"/>
      <c r="G843" s="51" t="s">
        <v>1050</v>
      </c>
      <c r="H843" s="8" t="str">
        <f t="shared" si="228"/>
        <v>0%West Europe</v>
      </c>
      <c r="I843" s="11" cm="1">
        <f t="array" ref="I843">IF(
   AZ843 = "OUT", 0,IF(
   BD843 &gt;= LARGE(IF(ISNUMBER(BD:BD), BD:BD), 3),
   BE843 - 0.001,
   IF(BE843 &gt;=VLOOKUP(P843,mapping!$A:$B,2,FALSE), BE843,VLOOKUP(P843,mapping!$A$2:$B$8,2,FALSE))
))</f>
        <v>0</v>
      </c>
      <c r="J843" s="11" cm="1">
        <f t="array" ref="J843">IF(
    AZ843="OUT",0,IF(IF(
                      BD843&gt;=LARGE(IF(ISNUMBER(BD:BD),BD:BD),3),
                      BE843+0.001,
                      VLOOKUP(H843,mapping!$D:$E,2,FALSE)
                      )&gt;I843,
                   IF(
                      BD843&gt;=LARGE(IF(ISNUMBER(BD:BD),BD:BD),3),
                      BE843+0.001,
                      VLOOKUP(H843,mapping!$D:$E,2,FALSE)
                      ),
                   I843+0.002))</f>
        <v>0</v>
      </c>
      <c r="K843" s="8">
        <f t="shared" si="229"/>
        <v>2.0244745987281631E-4</v>
      </c>
      <c r="L843" s="1" t="str">
        <f>Pos!B249</f>
        <v>DK0010244508</v>
      </c>
      <c r="M843" s="1" t="str">
        <f>_xlfn.XLOOKUP($L843,Pos!B:B,Pos!D:D,, 0)</f>
        <v>A.P. Moller - Maersk A/S Class B</v>
      </c>
      <c r="N843" s="1" t="str">
        <f>_xlfn.XLOOKUP($L843,Pos!B:B,Pos!E:E,, 0)</f>
        <v>Industrial Goods &amp; Services</v>
      </c>
      <c r="O843" s="1" t="str">
        <f t="shared" si="230"/>
        <v>Industrial Goods &amp; Services_West Europe</v>
      </c>
      <c r="P843" s="1" t="str">
        <f>_xlfn.XLOOKUP($L843,Pos!B:B,Pos!F:F,, 0)</f>
        <v>West Europe</v>
      </c>
      <c r="Q843" s="1">
        <v>0</v>
      </c>
      <c r="R843" s="9">
        <f>_xlfn.XLOOKUP($L843,Pos!$B:$B,Pos!N:N,0, 0)</f>
        <v>5.27</v>
      </c>
      <c r="S843" s="9">
        <f>_xlfn.XLOOKUP($L843,Pos!$B:$B,Pos!O:O,0, 0)</f>
        <v>9.5625</v>
      </c>
      <c r="T843" s="9">
        <f>_xlfn.XLOOKUP($L843,Pos!$B:$B,Pos!P:P,0, 0)</f>
        <v>3.85</v>
      </c>
      <c r="U843" s="9">
        <f>_xlfn.XLOOKUP($L843,Pos!$B:$B,Pos!Q:Q,0, 0)</f>
        <v>4.0999999999999996</v>
      </c>
      <c r="V843" s="9">
        <f>_xlfn.XLOOKUP($L843,Pos!$B:$B,Pos!R:R,0, 0)</f>
        <v>3.0333329999999998</v>
      </c>
      <c r="W843" s="9">
        <f>_xlfn.XLOOKUP($L843,Pos!$B:$B,Pos!S:S,0, 0)</f>
        <v>0.17</v>
      </c>
      <c r="X843" s="9" t="str">
        <f>_xlfn.XLOOKUP($L843,Pos!$B:$B,Pos!J:J,0, 0)</f>
        <v>Underperform</v>
      </c>
      <c r="Y843" s="1">
        <v>0</v>
      </c>
      <c r="Z843" s="1">
        <v>0</v>
      </c>
      <c r="AA843" s="1">
        <f t="shared" si="231"/>
        <v>0</v>
      </c>
      <c r="AB843" s="9">
        <f>_xlfn.XLOOKUP(L843,Pos!B:B,Pos!K:K,-1,0)</f>
        <v>5.9701492537313428</v>
      </c>
      <c r="AC843" s="1" t="e">
        <f>_xlfn.XLOOKUP($L843,Pos!$A:$A,Pos!S:S,_xlfn.XLOOKUP($L843,#REF!,#REF!, ""), 0)</f>
        <v>#REF!</v>
      </c>
      <c r="AD843" s="1" t="e">
        <f>_xlfn.XLOOKUP($L843,Pos!$A:$A,Pos!T:T,_xlfn.XLOOKUP($L843,#REF!,#REF!, ""), 0)</f>
        <v>#REF!</v>
      </c>
      <c r="AE843" s="1" t="e">
        <f>_xlfn.XLOOKUP($L843,Pos!$A:$A,Pos!U:U,_xlfn.XLOOKUP($L843,#REF!,#REF!, ""), 0)</f>
        <v>#REF!</v>
      </c>
      <c r="AF843" s="1" t="e">
        <f>_xlfn.XLOOKUP($L843,Pos!$A:$A,Pos!V:V,_xlfn.XLOOKUP($L843,#REF!,#REF!, ""), 0)</f>
        <v>#REF!</v>
      </c>
      <c r="AG843" s="1" t="e">
        <f>_xlfn.XLOOKUP($L843,Pos!$A:$A,Pos!W:W,_xlfn.XLOOKUP($L843,#REF!,#REF!, ""), 0)</f>
        <v>#REF!</v>
      </c>
      <c r="AH843" s="1" t="e">
        <f>_xlfn.XLOOKUP($L843,Pos!$A:$A,Pos!X:X,_xlfn.XLOOKUP($L843,#REF!,#REF!, ""), 0)</f>
        <v>#REF!</v>
      </c>
      <c r="AI843" s="1" t="e">
        <f>_xlfn.XLOOKUP($L843,Pos!$A:$A,Pos!Y:Y,_xlfn.XLOOKUP($L843,#REF!,#REF!, ""), 0)</f>
        <v>#REF!</v>
      </c>
      <c r="AJ843" s="1" t="e">
        <f>_xlfn.XLOOKUP($L843,Pos!$A:$A,Pos!Z:Z,_xlfn.XLOOKUP($L843,#REF!,#REF!, ""), 0)</f>
        <v>#REF!</v>
      </c>
      <c r="AK843" s="1" t="e">
        <f>_xlfn.XLOOKUP($L843,Pos!$A:$A,Pos!AA:AA,_xlfn.XLOOKUP($L843,#REF!,#REF!, ""), 0)</f>
        <v>#REF!</v>
      </c>
      <c r="AL843" s="1" t="e">
        <f>_xlfn.XLOOKUP($L843,Pos!$A:$A,Pos!AB:AB,_xlfn.XLOOKUP($L843,#REF!,#REF!, ""), 0)</f>
        <v>#REF!</v>
      </c>
      <c r="AM843" s="1" t="e">
        <f>_xlfn.XLOOKUP($L843,Pos!$A:$A,Pos!AC:AC,_xlfn.XLOOKUP($L843,#REF!,#REF!, ""), 0)</f>
        <v>#REF!</v>
      </c>
      <c r="AN843" s="1" t="e">
        <f>_xlfn.XLOOKUP($L843,Pos!$A:$A,Pos!AD:AD,_xlfn.XLOOKUP($L843,#REF!,#REF!, ""), 0)</f>
        <v>#REF!</v>
      </c>
      <c r="AO843" s="1" t="e">
        <f>_xlfn.XLOOKUP($L843,Pos!$A:$A,Pos!AE:AE,_xlfn.XLOOKUP($L843,#REF!,#REF!, ""), 0)</f>
        <v>#REF!</v>
      </c>
      <c r="AP843" s="1" t="e">
        <f>_xlfn.XLOOKUP($L843,Pos!$A:$A,Pos!AF:AF,_xlfn.XLOOKUP($L843,#REF!,#REF!, ""), 0)</f>
        <v>#REF!</v>
      </c>
      <c r="AQ843" s="1" t="e">
        <f>_xlfn.XLOOKUP($L843,Pos!$A:$A,Pos!AG:AG,_xlfn.XLOOKUP($L843,#REF!,#REF!, ""), 0)</f>
        <v>#REF!</v>
      </c>
      <c r="AR843" s="1" t="e">
        <f>_xlfn.XLOOKUP($L843,Pos!$A:$A,Pos!AH:AH,_xlfn.XLOOKUP($L843,#REF!,#REF!, ""), 0)</f>
        <v>#REF!</v>
      </c>
      <c r="AS843" s="1" t="e">
        <f>_xlfn.XLOOKUP($L843,Pos!$A:$A,Pos!AI:AI,_xlfn.XLOOKUP($L843,#REF!,#REF!, ""), 0)</f>
        <v>#REF!</v>
      </c>
      <c r="AT843" s="1" t="e">
        <f>_xlfn.XLOOKUP($L843,Pos!$A:$A,Pos!AJ:AJ,_xlfn.XLOOKUP($L843,#REF!,#REF!, ""), 0)</f>
        <v>#REF!</v>
      </c>
      <c r="AU843" s="1" t="e">
        <f>_xlfn.XLOOKUP($L843,Pos!$A:$A,Pos!AK:AK,_xlfn.XLOOKUP($L843,#REF!,#REF!, ""), 0)</f>
        <v>#REF!</v>
      </c>
      <c r="AV843" s="1" t="e">
        <f>_xlfn.XLOOKUP($L843,Pos!$A:$A,Pos!AL:AL,_xlfn.XLOOKUP($L843,#REF!,#REF!, ""), 0)</f>
        <v>#REF!</v>
      </c>
      <c r="AW843" s="1" t="e">
        <f>_xlfn.XLOOKUP($L843,Pos!$A:$A,Pos!AM:AM,_xlfn.XLOOKUP($L843,#REF!,#REF!, ""), 0)</f>
        <v>#REF!</v>
      </c>
      <c r="AX843" s="1" t="e">
        <f>_xlfn.XLOOKUP($L843,Pos!$A:$A,Pos!AN:AN,_xlfn.XLOOKUP($L843,#REF!,#REF!, ""), 0)</f>
        <v>#REF!</v>
      </c>
      <c r="AY843" s="1" t="e">
        <f>_xlfn.XLOOKUP($L843,Pos!$A:$A,Pos!AO:AO,_xlfn.XLOOKUP($L843,#REF!,#REF!, ""), 0)</f>
        <v>#REF!</v>
      </c>
      <c r="AZ843" s="7" t="str">
        <f t="shared" si="232"/>
        <v>OUT</v>
      </c>
      <c r="BA843" s="1">
        <f>IF(OR(_xlfn.XLOOKUP(L843,Pos!B:B,Pos!L:L,FALSE)="ESG Reason",_xlfn.XLOOKUP(L843,Pos!B:B,Pos!L:L,FALSE)="Blacklisted"),1,0)</f>
        <v>0</v>
      </c>
      <c r="BC843" s="11">
        <v>1.157027983298852E-10</v>
      </c>
      <c r="BD843" s="11">
        <f>_xlfn.XLOOKUP($L843,Pos!$B:$B,Pos!H:H,0, 0)</f>
        <v>0</v>
      </c>
      <c r="BE843" s="11">
        <f>_xlfn.XLOOKUP($L843,Pos!$B:$B,Pos!I:I,0, 0)</f>
        <v>2.0244745987281631E-4</v>
      </c>
      <c r="BF843" s="18">
        <f t="shared" si="233"/>
        <v>2.0244745987281631E-4</v>
      </c>
      <c r="BG843" s="1">
        <f t="shared" si="234"/>
        <v>2</v>
      </c>
      <c r="BH843" s="1">
        <f t="shared" si="235"/>
        <v>10</v>
      </c>
      <c r="BI843" s="18">
        <f t="shared" si="236"/>
        <v>1.157027983298852E-10</v>
      </c>
      <c r="BJ843" s="3">
        <f t="shared" si="237"/>
        <v>0</v>
      </c>
      <c r="BK843" s="18">
        <f t="shared" si="238"/>
        <v>0</v>
      </c>
    </row>
    <row r="844" spans="3:63" x14ac:dyDescent="0.25">
      <c r="C844" s="3"/>
      <c r="D844" s="3"/>
      <c r="E844" s="3"/>
      <c r="F844" s="3"/>
      <c r="G844" s="51" t="s">
        <v>793</v>
      </c>
      <c r="H844" s="8" t="str">
        <f t="shared" si="228"/>
        <v>0%North America</v>
      </c>
      <c r="I844" s="11" cm="1">
        <f t="array" ref="I844">IF(
   AZ844 = "OUT", 0,IF(
   BD844 &gt;= LARGE(IF(ISNUMBER(BD:BD), BD:BD), 3),
   BE844 - 0.001,
   IF(BE844 &gt;=VLOOKUP(P844,mapping!$A:$B,2,FALSE), BE844,VLOOKUP(P844,mapping!$A$2:$B$8,2,FALSE))
))</f>
        <v>0</v>
      </c>
      <c r="J844" s="11" cm="1">
        <f t="array" ref="J844">IF(
    AZ844="OUT",0,IF(IF(
                      BD844&gt;=LARGE(IF(ISNUMBER(BD:BD),BD:BD),3),
                      BE844+0.001,
                      VLOOKUP(H844,mapping!$D:$E,2,FALSE)
                      )&gt;I844,
                   IF(
                      BD844&gt;=LARGE(IF(ISNUMBER(BD:BD),BD:BD),3),
                      BE844+0.001,
                      VLOOKUP(H844,mapping!$D:$E,2,FALSE)
                      ),
                   I844+0.002))</f>
        <v>0</v>
      </c>
      <c r="K844" s="8">
        <f t="shared" si="229"/>
        <v>2.0204030799003621E-4</v>
      </c>
      <c r="L844" s="1" t="str">
        <f>Pos!B103</f>
        <v>CA3359341052</v>
      </c>
      <c r="M844" s="1" t="str">
        <f>_xlfn.XLOOKUP($L844,Pos!B:B,Pos!D:D,, 0)</f>
        <v>First Quantum Minerals Ltd.</v>
      </c>
      <c r="N844" s="1" t="str">
        <f>_xlfn.XLOOKUP($L844,Pos!B:B,Pos!E:E,, 0)</f>
        <v>Basic Resources</v>
      </c>
      <c r="O844" s="1" t="str">
        <f t="shared" si="230"/>
        <v>Basic Resources_North America</v>
      </c>
      <c r="P844" s="1" t="str">
        <f>_xlfn.XLOOKUP($L844,Pos!B:B,Pos!F:F,, 0)</f>
        <v>North America</v>
      </c>
      <c r="Q844" s="1">
        <v>0</v>
      </c>
      <c r="R844" s="9">
        <f>_xlfn.XLOOKUP($L844,Pos!$B:$B,Pos!N:N,0, 0)</f>
        <v>0</v>
      </c>
      <c r="S844" s="9">
        <f>_xlfn.XLOOKUP($L844,Pos!$B:$B,Pos!O:O,0, 0)</f>
        <v>3.4398330000000001</v>
      </c>
      <c r="T844" s="9">
        <f>_xlfn.XLOOKUP($L844,Pos!$B:$B,Pos!P:P,0, 0)</f>
        <v>2.95</v>
      </c>
      <c r="U844" s="9">
        <f>_xlfn.XLOOKUP($L844,Pos!$B:$B,Pos!Q:Q,0, 0)</f>
        <v>6.4</v>
      </c>
      <c r="V844" s="9">
        <f>_xlfn.XLOOKUP($L844,Pos!$B:$B,Pos!R:R,0, 0)</f>
        <v>3.5666669999999998</v>
      </c>
      <c r="W844" s="9">
        <f>_xlfn.XLOOKUP($L844,Pos!$B:$B,Pos!S:S,0, 0)</f>
        <v>2.4575</v>
      </c>
      <c r="X844" s="9" t="str">
        <f>_xlfn.XLOOKUP($L844,Pos!$B:$B,Pos!J:J,0, 0)</f>
        <v>Outperform</v>
      </c>
      <c r="Y844" s="1">
        <v>0</v>
      </c>
      <c r="Z844" s="1">
        <v>0</v>
      </c>
      <c r="AA844" s="1">
        <f t="shared" si="231"/>
        <v>0</v>
      </c>
      <c r="AB844" s="9">
        <f>_xlfn.XLOOKUP(L844,Pos!B:B,Pos!K:K,-1,0)</f>
        <v>-1</v>
      </c>
      <c r="AC844" s="1" t="e">
        <f>_xlfn.XLOOKUP($L844,Pos!$A:$A,Pos!S:S,_xlfn.XLOOKUP($L844,#REF!,#REF!, ""), 0)</f>
        <v>#REF!</v>
      </c>
      <c r="AD844" s="1" t="e">
        <f>_xlfn.XLOOKUP($L844,Pos!$A:$A,Pos!T:T,_xlfn.XLOOKUP($L844,#REF!,#REF!, ""), 0)</f>
        <v>#REF!</v>
      </c>
      <c r="AE844" s="1" t="e">
        <f>_xlfn.XLOOKUP($L844,Pos!$A:$A,Pos!U:U,_xlfn.XLOOKUP($L844,#REF!,#REF!, ""), 0)</f>
        <v>#REF!</v>
      </c>
      <c r="AF844" s="1" t="e">
        <f>_xlfn.XLOOKUP($L844,Pos!$A:$A,Pos!V:V,_xlfn.XLOOKUP($L844,#REF!,#REF!, ""), 0)</f>
        <v>#REF!</v>
      </c>
      <c r="AG844" s="1" t="e">
        <f>_xlfn.XLOOKUP($L844,Pos!$A:$A,Pos!W:W,_xlfn.XLOOKUP($L844,#REF!,#REF!, ""), 0)</f>
        <v>#REF!</v>
      </c>
      <c r="AH844" s="1" t="e">
        <f>_xlfn.XLOOKUP($L844,Pos!$A:$A,Pos!X:X,_xlfn.XLOOKUP($L844,#REF!,#REF!, ""), 0)</f>
        <v>#REF!</v>
      </c>
      <c r="AI844" s="1" t="e">
        <f>_xlfn.XLOOKUP($L844,Pos!$A:$A,Pos!Y:Y,_xlfn.XLOOKUP($L844,#REF!,#REF!, ""), 0)</f>
        <v>#REF!</v>
      </c>
      <c r="AJ844" s="1" t="e">
        <f>_xlfn.XLOOKUP($L844,Pos!$A:$A,Pos!Z:Z,_xlfn.XLOOKUP($L844,#REF!,#REF!, ""), 0)</f>
        <v>#REF!</v>
      </c>
      <c r="AK844" s="1" t="e">
        <f>_xlfn.XLOOKUP($L844,Pos!$A:$A,Pos!AA:AA,_xlfn.XLOOKUP($L844,#REF!,#REF!, ""), 0)</f>
        <v>#REF!</v>
      </c>
      <c r="AL844" s="1" t="e">
        <f>_xlfn.XLOOKUP($L844,Pos!$A:$A,Pos!AB:AB,_xlfn.XLOOKUP($L844,#REF!,#REF!, ""), 0)</f>
        <v>#REF!</v>
      </c>
      <c r="AM844" s="1" t="e">
        <f>_xlfn.XLOOKUP($L844,Pos!$A:$A,Pos!AC:AC,_xlfn.XLOOKUP($L844,#REF!,#REF!, ""), 0)</f>
        <v>#REF!</v>
      </c>
      <c r="AN844" s="1" t="e">
        <f>_xlfn.XLOOKUP($L844,Pos!$A:$A,Pos!AD:AD,_xlfn.XLOOKUP($L844,#REF!,#REF!, ""), 0)</f>
        <v>#REF!</v>
      </c>
      <c r="AO844" s="1" t="e">
        <f>_xlfn.XLOOKUP($L844,Pos!$A:$A,Pos!AE:AE,_xlfn.XLOOKUP($L844,#REF!,#REF!, ""), 0)</f>
        <v>#REF!</v>
      </c>
      <c r="AP844" s="1" t="e">
        <f>_xlfn.XLOOKUP($L844,Pos!$A:$A,Pos!AF:AF,_xlfn.XLOOKUP($L844,#REF!,#REF!, ""), 0)</f>
        <v>#REF!</v>
      </c>
      <c r="AQ844" s="1" t="e">
        <f>_xlfn.XLOOKUP($L844,Pos!$A:$A,Pos!AG:AG,_xlfn.XLOOKUP($L844,#REF!,#REF!, ""), 0)</f>
        <v>#REF!</v>
      </c>
      <c r="AR844" s="1" t="e">
        <f>_xlfn.XLOOKUP($L844,Pos!$A:$A,Pos!AH:AH,_xlfn.XLOOKUP($L844,#REF!,#REF!, ""), 0)</f>
        <v>#REF!</v>
      </c>
      <c r="AS844" s="1" t="e">
        <f>_xlfn.XLOOKUP($L844,Pos!$A:$A,Pos!AI:AI,_xlfn.XLOOKUP($L844,#REF!,#REF!, ""), 0)</f>
        <v>#REF!</v>
      </c>
      <c r="AT844" s="1" t="e">
        <f>_xlfn.XLOOKUP($L844,Pos!$A:$A,Pos!AJ:AJ,_xlfn.XLOOKUP($L844,#REF!,#REF!, ""), 0)</f>
        <v>#REF!</v>
      </c>
      <c r="AU844" s="1" t="e">
        <f>_xlfn.XLOOKUP($L844,Pos!$A:$A,Pos!AK:AK,_xlfn.XLOOKUP($L844,#REF!,#REF!, ""), 0)</f>
        <v>#REF!</v>
      </c>
      <c r="AV844" s="1" t="e">
        <f>_xlfn.XLOOKUP($L844,Pos!$A:$A,Pos!AL:AL,_xlfn.XLOOKUP($L844,#REF!,#REF!, ""), 0)</f>
        <v>#REF!</v>
      </c>
      <c r="AW844" s="1" t="e">
        <f>_xlfn.XLOOKUP($L844,Pos!$A:$A,Pos!AM:AM,_xlfn.XLOOKUP($L844,#REF!,#REF!, ""), 0)</f>
        <v>#REF!</v>
      </c>
      <c r="AX844" s="1" t="e">
        <f>_xlfn.XLOOKUP($L844,Pos!$A:$A,Pos!AN:AN,_xlfn.XLOOKUP($L844,#REF!,#REF!, ""), 0)</f>
        <v>#REF!</v>
      </c>
      <c r="AY844" s="1" t="e">
        <f>_xlfn.XLOOKUP($L844,Pos!$A:$A,Pos!AO:AO,_xlfn.XLOOKUP($L844,#REF!,#REF!, ""), 0)</f>
        <v>#REF!</v>
      </c>
      <c r="AZ844" s="7" t="str">
        <f t="shared" si="232"/>
        <v>OUT</v>
      </c>
      <c r="BA844" s="1">
        <f>IF(OR(_xlfn.XLOOKUP(L844,Pos!B:B,Pos!L:L,FALSE)="ESG Reason",_xlfn.XLOOKUP(L844,Pos!B:B,Pos!L:L,FALSE)="Blacklisted"),1,0)</f>
        <v>0</v>
      </c>
      <c r="BC844" s="11">
        <v>8.7923654052714457E-11</v>
      </c>
      <c r="BD844" s="11">
        <f>_xlfn.XLOOKUP($L844,Pos!$B:$B,Pos!H:H,0, 0)</f>
        <v>0</v>
      </c>
      <c r="BE844" s="11">
        <f>_xlfn.XLOOKUP($L844,Pos!$B:$B,Pos!I:I,0, 0)</f>
        <v>2.0204030799003621E-4</v>
      </c>
      <c r="BF844" s="18">
        <f t="shared" si="233"/>
        <v>2.0204030799003621E-4</v>
      </c>
      <c r="BG844" s="1">
        <f t="shared" si="234"/>
        <v>1</v>
      </c>
      <c r="BH844" s="1">
        <f t="shared" si="235"/>
        <v>22</v>
      </c>
      <c r="BI844" s="18">
        <f t="shared" si="236"/>
        <v>8.7923654052714457E-11</v>
      </c>
      <c r="BJ844" s="3">
        <f t="shared" si="237"/>
        <v>0</v>
      </c>
      <c r="BK844" s="18">
        <f t="shared" si="238"/>
        <v>0</v>
      </c>
    </row>
    <row r="845" spans="3:63" x14ac:dyDescent="0.25">
      <c r="C845" s="3"/>
      <c r="D845" s="3"/>
      <c r="E845" s="3"/>
      <c r="F845" s="3"/>
      <c r="G845" s="51" t="s">
        <v>814</v>
      </c>
      <c r="H845" s="8" t="str">
        <f t="shared" si="228"/>
        <v>0%North America</v>
      </c>
      <c r="I845" s="11" cm="1">
        <f t="array" ref="I845">IF(
   AZ845 = "OUT", 0,IF(
   BD845 &gt;= LARGE(IF(ISNUMBER(BD:BD), BD:BD), 3),
   BE845 - 0.001,
   IF(BE845 &gt;=VLOOKUP(P845,mapping!$A:$B,2,FALSE), BE845,VLOOKUP(P845,mapping!$A$2:$B$8,2,FALSE))
))</f>
        <v>0</v>
      </c>
      <c r="J845" s="11" cm="1">
        <f t="array" ref="J845">IF(
    AZ845="OUT",0,IF(IF(
                      BD845&gt;=LARGE(IF(ISNUMBER(BD:BD),BD:BD),3),
                      BE845+0.001,
                      VLOOKUP(H845,mapping!$D:$E,2,FALSE)
                      )&gt;I845,
                   IF(
                      BD845&gt;=LARGE(IF(ISNUMBER(BD:BD),BD:BD),3),
                      BE845+0.001,
                      VLOOKUP(H845,mapping!$D:$E,2,FALSE)
                      ),
                   I845+0.002))</f>
        <v>0</v>
      </c>
      <c r="K845" s="8">
        <f t="shared" si="229"/>
        <v>2.0074761151384329E-4</v>
      </c>
      <c r="L845" s="1" t="str">
        <f>Pos!B1231</f>
        <v>US8666741041</v>
      </c>
      <c r="M845" s="1" t="str">
        <f>_xlfn.XLOOKUP($L845,Pos!B:B,Pos!D:D,, 0)</f>
        <v>Sun Communities, Inc.</v>
      </c>
      <c r="N845" s="1" t="str">
        <f>_xlfn.XLOOKUP($L845,Pos!B:B,Pos!E:E,, 0)</f>
        <v>Real Estate</v>
      </c>
      <c r="O845" s="1" t="str">
        <f t="shared" si="230"/>
        <v>Real Estate_North America</v>
      </c>
      <c r="P845" s="1" t="str">
        <f>_xlfn.XLOOKUP($L845,Pos!B:B,Pos!F:F,, 0)</f>
        <v>North America</v>
      </c>
      <c r="Q845" s="1">
        <v>0</v>
      </c>
      <c r="R845" s="9">
        <f>_xlfn.XLOOKUP($L845,Pos!$B:$B,Pos!N:N,0, 0)</f>
        <v>7.68</v>
      </c>
      <c r="S845" s="9">
        <f>_xlfn.XLOOKUP($L845,Pos!$B:$B,Pos!O:O,0, 0)</f>
        <v>6.077</v>
      </c>
      <c r="T845" s="9">
        <f>_xlfn.XLOOKUP($L845,Pos!$B:$B,Pos!P:P,0, 0)</f>
        <v>4.5999999999999996</v>
      </c>
      <c r="U845" s="9">
        <f>_xlfn.XLOOKUP($L845,Pos!$B:$B,Pos!Q:Q,0, 0)</f>
        <v>8.6999999999999993</v>
      </c>
      <c r="V845" s="9">
        <f>_xlfn.XLOOKUP($L845,Pos!$B:$B,Pos!R:R,0, 0)</f>
        <v>8.7666660000000007</v>
      </c>
      <c r="W845" s="9">
        <f>_xlfn.XLOOKUP($L845,Pos!$B:$B,Pos!S:S,0, 0)</f>
        <v>1.9375</v>
      </c>
      <c r="X845" s="9" t="str">
        <f>_xlfn.XLOOKUP($L845,Pos!$B:$B,Pos!J:J,0, 0)</f>
        <v>Outperform</v>
      </c>
      <c r="Y845" s="1">
        <v>0</v>
      </c>
      <c r="Z845" s="1">
        <v>0</v>
      </c>
      <c r="AA845" s="1">
        <f t="shared" si="231"/>
        <v>0</v>
      </c>
      <c r="AB845" s="9">
        <f>_xlfn.XLOOKUP(L845,Pos!B:B,Pos!K:K,-1,0)</f>
        <v>7.4285714285714288</v>
      </c>
      <c r="AC845" s="1" t="e">
        <f>_xlfn.XLOOKUP($L845,Pos!$A:$A,Pos!S:S,_xlfn.XLOOKUP($L845,#REF!,#REF!, ""), 0)</f>
        <v>#REF!</v>
      </c>
      <c r="AD845" s="1" t="e">
        <f>_xlfn.XLOOKUP($L845,Pos!$A:$A,Pos!T:T,_xlfn.XLOOKUP($L845,#REF!,#REF!, ""), 0)</f>
        <v>#REF!</v>
      </c>
      <c r="AE845" s="1" t="e">
        <f>_xlfn.XLOOKUP($L845,Pos!$A:$A,Pos!U:U,_xlfn.XLOOKUP($L845,#REF!,#REF!, ""), 0)</f>
        <v>#REF!</v>
      </c>
      <c r="AF845" s="1" t="e">
        <f>_xlfn.XLOOKUP($L845,Pos!$A:$A,Pos!V:V,_xlfn.XLOOKUP($L845,#REF!,#REF!, ""), 0)</f>
        <v>#REF!</v>
      </c>
      <c r="AG845" s="1" t="e">
        <f>_xlfn.XLOOKUP($L845,Pos!$A:$A,Pos!W:W,_xlfn.XLOOKUP($L845,#REF!,#REF!, ""), 0)</f>
        <v>#REF!</v>
      </c>
      <c r="AH845" s="1" t="e">
        <f>_xlfn.XLOOKUP($L845,Pos!$A:$A,Pos!X:X,_xlfn.XLOOKUP($L845,#REF!,#REF!, ""), 0)</f>
        <v>#REF!</v>
      </c>
      <c r="AI845" s="1" t="e">
        <f>_xlfn.XLOOKUP($L845,Pos!$A:$A,Pos!Y:Y,_xlfn.XLOOKUP($L845,#REF!,#REF!, ""), 0)</f>
        <v>#REF!</v>
      </c>
      <c r="AJ845" s="1" t="e">
        <f>_xlfn.XLOOKUP($L845,Pos!$A:$A,Pos!Z:Z,_xlfn.XLOOKUP($L845,#REF!,#REF!, ""), 0)</f>
        <v>#REF!</v>
      </c>
      <c r="AK845" s="1" t="e">
        <f>_xlfn.XLOOKUP($L845,Pos!$A:$A,Pos!AA:AA,_xlfn.XLOOKUP($L845,#REF!,#REF!, ""), 0)</f>
        <v>#REF!</v>
      </c>
      <c r="AL845" s="1" t="e">
        <f>_xlfn.XLOOKUP($L845,Pos!$A:$A,Pos!AB:AB,_xlfn.XLOOKUP($L845,#REF!,#REF!, ""), 0)</f>
        <v>#REF!</v>
      </c>
      <c r="AM845" s="1" t="e">
        <f>_xlfn.XLOOKUP($L845,Pos!$A:$A,Pos!AC:AC,_xlfn.XLOOKUP($L845,#REF!,#REF!, ""), 0)</f>
        <v>#REF!</v>
      </c>
      <c r="AN845" s="1" t="e">
        <f>_xlfn.XLOOKUP($L845,Pos!$A:$A,Pos!AD:AD,_xlfn.XLOOKUP($L845,#REF!,#REF!, ""), 0)</f>
        <v>#REF!</v>
      </c>
      <c r="AO845" s="1" t="e">
        <f>_xlfn.XLOOKUP($L845,Pos!$A:$A,Pos!AE:AE,_xlfn.XLOOKUP($L845,#REF!,#REF!, ""), 0)</f>
        <v>#REF!</v>
      </c>
      <c r="AP845" s="1" t="e">
        <f>_xlfn.XLOOKUP($L845,Pos!$A:$A,Pos!AF:AF,_xlfn.XLOOKUP($L845,#REF!,#REF!, ""), 0)</f>
        <v>#REF!</v>
      </c>
      <c r="AQ845" s="1" t="e">
        <f>_xlfn.XLOOKUP($L845,Pos!$A:$A,Pos!AG:AG,_xlfn.XLOOKUP($L845,#REF!,#REF!, ""), 0)</f>
        <v>#REF!</v>
      </c>
      <c r="AR845" s="1" t="e">
        <f>_xlfn.XLOOKUP($L845,Pos!$A:$A,Pos!AH:AH,_xlfn.XLOOKUP($L845,#REF!,#REF!, ""), 0)</f>
        <v>#REF!</v>
      </c>
      <c r="AS845" s="1" t="e">
        <f>_xlfn.XLOOKUP($L845,Pos!$A:$A,Pos!AI:AI,_xlfn.XLOOKUP($L845,#REF!,#REF!, ""), 0)</f>
        <v>#REF!</v>
      </c>
      <c r="AT845" s="1" t="e">
        <f>_xlfn.XLOOKUP($L845,Pos!$A:$A,Pos!AJ:AJ,_xlfn.XLOOKUP($L845,#REF!,#REF!, ""), 0)</f>
        <v>#REF!</v>
      </c>
      <c r="AU845" s="1" t="e">
        <f>_xlfn.XLOOKUP($L845,Pos!$A:$A,Pos!AK:AK,_xlfn.XLOOKUP($L845,#REF!,#REF!, ""), 0)</f>
        <v>#REF!</v>
      </c>
      <c r="AV845" s="1" t="e">
        <f>_xlfn.XLOOKUP($L845,Pos!$A:$A,Pos!AL:AL,_xlfn.XLOOKUP($L845,#REF!,#REF!, ""), 0)</f>
        <v>#REF!</v>
      </c>
      <c r="AW845" s="1" t="e">
        <f>_xlfn.XLOOKUP($L845,Pos!$A:$A,Pos!AM:AM,_xlfn.XLOOKUP($L845,#REF!,#REF!, ""), 0)</f>
        <v>#REF!</v>
      </c>
      <c r="AX845" s="1" t="e">
        <f>_xlfn.XLOOKUP($L845,Pos!$A:$A,Pos!AN:AN,_xlfn.XLOOKUP($L845,#REF!,#REF!, ""), 0)</f>
        <v>#REF!</v>
      </c>
      <c r="AY845" s="1" t="e">
        <f>_xlfn.XLOOKUP($L845,Pos!$A:$A,Pos!AO:AO,_xlfn.XLOOKUP($L845,#REF!,#REF!, ""), 0)</f>
        <v>#REF!</v>
      </c>
      <c r="AZ845" s="7" t="str">
        <f t="shared" si="232"/>
        <v>OUT</v>
      </c>
      <c r="BA845" s="1">
        <f>IF(OR(_xlfn.XLOOKUP(L845,Pos!B:B,Pos!L:L,FALSE)="ESG Reason",_xlfn.XLOOKUP(L845,Pos!B:B,Pos!L:L,FALSE)="Blacklisted"),1,0)</f>
        <v>0</v>
      </c>
      <c r="BC845" s="11">
        <v>9.661947447645901E-11</v>
      </c>
      <c r="BD845" s="11">
        <f>_xlfn.XLOOKUP($L845,Pos!$B:$B,Pos!H:H,0, 0)</f>
        <v>0</v>
      </c>
      <c r="BE845" s="11">
        <f>_xlfn.XLOOKUP($L845,Pos!$B:$B,Pos!I:I,0, 0)</f>
        <v>2.0074761151384329E-4</v>
      </c>
      <c r="BF845" s="18">
        <f t="shared" si="233"/>
        <v>2.0074761151384329E-4</v>
      </c>
      <c r="BG845" s="1">
        <f t="shared" si="234"/>
        <v>1</v>
      </c>
      <c r="BH845" s="1">
        <f t="shared" si="235"/>
        <v>33</v>
      </c>
      <c r="BI845" s="18">
        <f t="shared" si="236"/>
        <v>9.661947447645901E-11</v>
      </c>
      <c r="BJ845" s="3">
        <f t="shared" si="237"/>
        <v>0</v>
      </c>
      <c r="BK845" s="18">
        <f t="shared" si="238"/>
        <v>0</v>
      </c>
    </row>
    <row r="846" spans="3:63" x14ac:dyDescent="0.25">
      <c r="C846" s="3"/>
      <c r="D846" s="3"/>
      <c r="E846" s="3"/>
      <c r="F846" s="3"/>
      <c r="G846" s="51" t="s">
        <v>819</v>
      </c>
      <c r="H846" s="8" t="str">
        <f t="shared" si="228"/>
        <v>0%West Europe</v>
      </c>
      <c r="I846" s="11" cm="1">
        <f t="array" ref="I846">IF(
   AZ846 = "OUT", 0,IF(
   BD846 &gt;= LARGE(IF(ISNUMBER(BD:BD), BD:BD), 3),
   BE846 - 0.001,
   IF(BE846 &gt;=VLOOKUP(P846,mapping!$A:$B,2,FALSE), BE846,VLOOKUP(P846,mapping!$A$2:$B$8,2,FALSE))
))</f>
        <v>0</v>
      </c>
      <c r="J846" s="11" cm="1">
        <f t="array" ref="J846">IF(
    AZ846="OUT",0,IF(IF(
                      BD846&gt;=LARGE(IF(ISNUMBER(BD:BD),BD:BD),3),
                      BE846+0.001,
                      VLOOKUP(H846,mapping!$D:$E,2,FALSE)
                      )&gt;I846,
                   IF(
                      BD846&gt;=LARGE(IF(ISNUMBER(BD:BD),BD:BD),3),
                      BE846+0.001,
                      VLOOKUP(H846,mapping!$D:$E,2,FALSE)
                      ),
                   I846+0.002))</f>
        <v>0</v>
      </c>
      <c r="K846" s="8">
        <f t="shared" si="229"/>
        <v>2.0064759631259051E-4</v>
      </c>
      <c r="L846" s="1" t="str">
        <f>Pos!B353</f>
        <v>GB0004052071</v>
      </c>
      <c r="M846" s="1" t="str">
        <f>_xlfn.XLOOKUP($L846,Pos!B:B,Pos!D:D,, 0)</f>
        <v>Halma plc</v>
      </c>
      <c r="N846" s="1" t="str">
        <f>_xlfn.XLOOKUP($L846,Pos!B:B,Pos!E:E,, 0)</f>
        <v>Industrial Goods &amp; Services</v>
      </c>
      <c r="O846" s="1" t="str">
        <f t="shared" si="230"/>
        <v>Industrial Goods &amp; Services_West Europe</v>
      </c>
      <c r="P846" s="1" t="str">
        <f>_xlfn.XLOOKUP($L846,Pos!B:B,Pos!F:F,, 0)</f>
        <v>West Europe</v>
      </c>
      <c r="Q846" s="1">
        <v>0</v>
      </c>
      <c r="R846" s="9">
        <f>_xlfn.XLOOKUP($L846,Pos!$B:$B,Pos!N:N,0, 0)</f>
        <v>2.5499999999999998</v>
      </c>
      <c r="S846" s="9">
        <f>_xlfn.XLOOKUP($L846,Pos!$B:$B,Pos!O:O,0, 0)</f>
        <v>1.5720000000000001</v>
      </c>
      <c r="T846" s="9">
        <f>_xlfn.XLOOKUP($L846,Pos!$B:$B,Pos!P:P,0, 0)</f>
        <v>6.25</v>
      </c>
      <c r="U846" s="9">
        <f>_xlfn.XLOOKUP($L846,Pos!$B:$B,Pos!Q:Q,0, 0)</f>
        <v>8.9</v>
      </c>
      <c r="V846" s="9">
        <f>_xlfn.XLOOKUP($L846,Pos!$B:$B,Pos!R:R,0, 0)</f>
        <v>9.1666659999999993</v>
      </c>
      <c r="W846" s="9">
        <f>_xlfn.XLOOKUP($L846,Pos!$B:$B,Pos!S:S,0, 0)</f>
        <v>6.31</v>
      </c>
      <c r="X846" s="9" t="str">
        <f>_xlfn.XLOOKUP($L846,Pos!$B:$B,Pos!J:J,0, 0)</f>
        <v>Outperform</v>
      </c>
      <c r="Y846" s="1">
        <v>0</v>
      </c>
      <c r="Z846" s="1">
        <v>0</v>
      </c>
      <c r="AA846" s="1">
        <f t="shared" si="231"/>
        <v>0</v>
      </c>
      <c r="AB846" s="9">
        <f>_xlfn.XLOOKUP(L846,Pos!B:B,Pos!K:K,-1,0)</f>
        <v>7.3134328358208958</v>
      </c>
      <c r="AC846" s="1" t="e">
        <f>_xlfn.XLOOKUP($L846,Pos!$A:$A,Pos!S:S,_xlfn.XLOOKUP($L846,#REF!,#REF!, ""), 0)</f>
        <v>#REF!</v>
      </c>
      <c r="AD846" s="1" t="e">
        <f>_xlfn.XLOOKUP($L846,Pos!$A:$A,Pos!T:T,_xlfn.XLOOKUP($L846,#REF!,#REF!, ""), 0)</f>
        <v>#REF!</v>
      </c>
      <c r="AE846" s="1" t="e">
        <f>_xlfn.XLOOKUP($L846,Pos!$A:$A,Pos!U:U,_xlfn.XLOOKUP($L846,#REF!,#REF!, ""), 0)</f>
        <v>#REF!</v>
      </c>
      <c r="AF846" s="1" t="e">
        <f>_xlfn.XLOOKUP($L846,Pos!$A:$A,Pos!V:V,_xlfn.XLOOKUP($L846,#REF!,#REF!, ""), 0)</f>
        <v>#REF!</v>
      </c>
      <c r="AG846" s="1" t="e">
        <f>_xlfn.XLOOKUP($L846,Pos!$A:$A,Pos!W:W,_xlfn.XLOOKUP($L846,#REF!,#REF!, ""), 0)</f>
        <v>#REF!</v>
      </c>
      <c r="AH846" s="1" t="e">
        <f>_xlfn.XLOOKUP($L846,Pos!$A:$A,Pos!X:X,_xlfn.XLOOKUP($L846,#REF!,#REF!, ""), 0)</f>
        <v>#REF!</v>
      </c>
      <c r="AI846" s="1" t="e">
        <f>_xlfn.XLOOKUP($L846,Pos!$A:$A,Pos!Y:Y,_xlfn.XLOOKUP($L846,#REF!,#REF!, ""), 0)</f>
        <v>#REF!</v>
      </c>
      <c r="AJ846" s="1" t="e">
        <f>_xlfn.XLOOKUP($L846,Pos!$A:$A,Pos!Z:Z,_xlfn.XLOOKUP($L846,#REF!,#REF!, ""), 0)</f>
        <v>#REF!</v>
      </c>
      <c r="AK846" s="1" t="e">
        <f>_xlfn.XLOOKUP($L846,Pos!$A:$A,Pos!AA:AA,_xlfn.XLOOKUP($L846,#REF!,#REF!, ""), 0)</f>
        <v>#REF!</v>
      </c>
      <c r="AL846" s="1" t="e">
        <f>_xlfn.XLOOKUP($L846,Pos!$A:$A,Pos!AB:AB,_xlfn.XLOOKUP($L846,#REF!,#REF!, ""), 0)</f>
        <v>#REF!</v>
      </c>
      <c r="AM846" s="1" t="e">
        <f>_xlfn.XLOOKUP($L846,Pos!$A:$A,Pos!AC:AC,_xlfn.XLOOKUP($L846,#REF!,#REF!, ""), 0)</f>
        <v>#REF!</v>
      </c>
      <c r="AN846" s="1" t="e">
        <f>_xlfn.XLOOKUP($L846,Pos!$A:$A,Pos!AD:AD,_xlfn.XLOOKUP($L846,#REF!,#REF!, ""), 0)</f>
        <v>#REF!</v>
      </c>
      <c r="AO846" s="1" t="e">
        <f>_xlfn.XLOOKUP($L846,Pos!$A:$A,Pos!AE:AE,_xlfn.XLOOKUP($L846,#REF!,#REF!, ""), 0)</f>
        <v>#REF!</v>
      </c>
      <c r="AP846" s="1" t="e">
        <f>_xlfn.XLOOKUP($L846,Pos!$A:$A,Pos!AF:AF,_xlfn.XLOOKUP($L846,#REF!,#REF!, ""), 0)</f>
        <v>#REF!</v>
      </c>
      <c r="AQ846" s="1" t="e">
        <f>_xlfn.XLOOKUP($L846,Pos!$A:$A,Pos!AG:AG,_xlfn.XLOOKUP($L846,#REF!,#REF!, ""), 0)</f>
        <v>#REF!</v>
      </c>
      <c r="AR846" s="1" t="e">
        <f>_xlfn.XLOOKUP($L846,Pos!$A:$A,Pos!AH:AH,_xlfn.XLOOKUP($L846,#REF!,#REF!, ""), 0)</f>
        <v>#REF!</v>
      </c>
      <c r="AS846" s="1" t="e">
        <f>_xlfn.XLOOKUP($L846,Pos!$A:$A,Pos!AI:AI,_xlfn.XLOOKUP($L846,#REF!,#REF!, ""), 0)</f>
        <v>#REF!</v>
      </c>
      <c r="AT846" s="1" t="e">
        <f>_xlfn.XLOOKUP($L846,Pos!$A:$A,Pos!AJ:AJ,_xlfn.XLOOKUP($L846,#REF!,#REF!, ""), 0)</f>
        <v>#REF!</v>
      </c>
      <c r="AU846" s="1" t="e">
        <f>_xlfn.XLOOKUP($L846,Pos!$A:$A,Pos!AK:AK,_xlfn.XLOOKUP($L846,#REF!,#REF!, ""), 0)</f>
        <v>#REF!</v>
      </c>
      <c r="AV846" s="1" t="e">
        <f>_xlfn.XLOOKUP($L846,Pos!$A:$A,Pos!AL:AL,_xlfn.XLOOKUP($L846,#REF!,#REF!, ""), 0)</f>
        <v>#REF!</v>
      </c>
      <c r="AW846" s="1" t="e">
        <f>_xlfn.XLOOKUP($L846,Pos!$A:$A,Pos!AM:AM,_xlfn.XLOOKUP($L846,#REF!,#REF!, ""), 0)</f>
        <v>#REF!</v>
      </c>
      <c r="AX846" s="1" t="e">
        <f>_xlfn.XLOOKUP($L846,Pos!$A:$A,Pos!AN:AN,_xlfn.XLOOKUP($L846,#REF!,#REF!, ""), 0)</f>
        <v>#REF!</v>
      </c>
      <c r="AY846" s="1" t="e">
        <f>_xlfn.XLOOKUP($L846,Pos!$A:$A,Pos!AO:AO,_xlfn.XLOOKUP($L846,#REF!,#REF!, ""), 0)</f>
        <v>#REF!</v>
      </c>
      <c r="AZ846" s="7" t="str">
        <f t="shared" si="232"/>
        <v>OUT</v>
      </c>
      <c r="BA846" s="1">
        <f>IF(OR(_xlfn.XLOOKUP(L846,Pos!B:B,Pos!L:L,FALSE)="ESG Reason",_xlfn.XLOOKUP(L846,Pos!B:B,Pos!L:L,FALSE)="Blacklisted"),1,0)</f>
        <v>0</v>
      </c>
      <c r="BC846" s="11">
        <v>1.157027983298858E-10</v>
      </c>
      <c r="BD846" s="11">
        <f>_xlfn.XLOOKUP($L846,Pos!$B:$B,Pos!H:H,0, 0)</f>
        <v>0</v>
      </c>
      <c r="BE846" s="11">
        <f>_xlfn.XLOOKUP($L846,Pos!$B:$B,Pos!I:I,0, 0)</f>
        <v>2.0064759631259051E-4</v>
      </c>
      <c r="BF846" s="18">
        <f t="shared" si="233"/>
        <v>2.0064759631259051E-4</v>
      </c>
      <c r="BG846" s="1">
        <f t="shared" si="234"/>
        <v>2</v>
      </c>
      <c r="BH846" s="1">
        <f t="shared" si="235"/>
        <v>10</v>
      </c>
      <c r="BI846" s="18">
        <f t="shared" si="236"/>
        <v>1.157027983298858E-10</v>
      </c>
      <c r="BJ846" s="3">
        <f t="shared" si="237"/>
        <v>0</v>
      </c>
      <c r="BK846" s="18">
        <f t="shared" si="238"/>
        <v>0</v>
      </c>
    </row>
    <row r="847" spans="3:63" x14ac:dyDescent="0.25">
      <c r="C847" s="3"/>
      <c r="D847" s="3"/>
      <c r="E847" s="3"/>
      <c r="F847" s="3"/>
      <c r="G847" s="51" t="s">
        <v>809</v>
      </c>
      <c r="H847" s="8" t="str">
        <f t="shared" si="228"/>
        <v>0%North America</v>
      </c>
      <c r="I847" s="11" cm="1">
        <f t="array" ref="I847">IF(
   AZ847 = "OUT", 0,IF(
   BD847 &gt;= LARGE(IF(ISNUMBER(BD:BD), BD:BD), 3),
   BE847 - 0.001,
   IF(BE847 &gt;=VLOOKUP(P847,mapping!$A:$B,2,FALSE), BE847,VLOOKUP(P847,mapping!$A$2:$B$8,2,FALSE))
))</f>
        <v>0</v>
      </c>
      <c r="J847" s="11" cm="1">
        <f t="array" ref="J847">IF(
    AZ847="OUT",0,IF(IF(
                      BD847&gt;=LARGE(IF(ISNUMBER(BD:BD),BD:BD),3),
                      BE847+0.001,
                      VLOOKUP(H847,mapping!$D:$E,2,FALSE)
                      )&gt;I847,
                   IF(
                      BD847&gt;=LARGE(IF(ISNUMBER(BD:BD),BD:BD),3),
                      BE847+0.001,
                      VLOOKUP(H847,mapping!$D:$E,2,FALSE)
                      ),
                   I847+0.002))</f>
        <v>0</v>
      </c>
      <c r="K847" s="8">
        <f t="shared" si="229"/>
        <v>2.003620529130137E-4</v>
      </c>
      <c r="L847" s="1" t="str">
        <f>Pos!B1262</f>
        <v>US9024941034</v>
      </c>
      <c r="M847" s="1" t="str">
        <f>_xlfn.XLOOKUP($L847,Pos!B:B,Pos!D:D,, 0)</f>
        <v>Tyson Foods, Inc. Class A</v>
      </c>
      <c r="N847" s="1" t="str">
        <f>_xlfn.XLOOKUP($L847,Pos!B:B,Pos!E:E,, 0)</f>
        <v>Food, Beverage &amp; Tobacco</v>
      </c>
      <c r="O847" s="1" t="str">
        <f t="shared" si="230"/>
        <v>Food, Beverage &amp; Tobacco_North America</v>
      </c>
      <c r="P847" s="1" t="str">
        <f>_xlfn.XLOOKUP($L847,Pos!B:B,Pos!F:F,, 0)</f>
        <v>North America</v>
      </c>
      <c r="Q847" s="1">
        <v>0</v>
      </c>
      <c r="R847" s="9">
        <f>_xlfn.XLOOKUP($L847,Pos!$B:$B,Pos!N:N,0, 0)</f>
        <v>6.9</v>
      </c>
      <c r="S847" s="9">
        <f>_xlfn.XLOOKUP($L847,Pos!$B:$B,Pos!O:O,0, 0)</f>
        <v>7.2469999999999999</v>
      </c>
      <c r="T847" s="9">
        <f>_xlfn.XLOOKUP($L847,Pos!$B:$B,Pos!P:P,0, 0)</f>
        <v>3.2250000000000001</v>
      </c>
      <c r="U847" s="9">
        <f>_xlfn.XLOOKUP($L847,Pos!$B:$B,Pos!Q:Q,0, 0)</f>
        <v>1.2</v>
      </c>
      <c r="V847" s="9">
        <f>_xlfn.XLOOKUP($L847,Pos!$B:$B,Pos!R:R,0, 0)</f>
        <v>4.0333329999999998</v>
      </c>
      <c r="W847" s="9">
        <f>_xlfn.XLOOKUP($L847,Pos!$B:$B,Pos!S:S,0, 0)</f>
        <v>3.3866670000000001</v>
      </c>
      <c r="X847" s="9" t="str">
        <f>_xlfn.XLOOKUP($L847,Pos!$B:$B,Pos!J:J,0, 0)</f>
        <v>Outperform</v>
      </c>
      <c r="Y847" s="1">
        <v>0</v>
      </c>
      <c r="Z847" s="1">
        <v>0</v>
      </c>
      <c r="AA847" s="1">
        <f t="shared" si="231"/>
        <v>0</v>
      </c>
      <c r="AB847" s="9">
        <f>_xlfn.XLOOKUP(L847,Pos!B:B,Pos!K:K,-1,0)</f>
        <v>4.2857142857142856</v>
      </c>
      <c r="AC847" s="1" t="e">
        <f>_xlfn.XLOOKUP($L847,Pos!$A:$A,Pos!S:S,_xlfn.XLOOKUP($L847,#REF!,#REF!, ""), 0)</f>
        <v>#REF!</v>
      </c>
      <c r="AD847" s="1" t="e">
        <f>_xlfn.XLOOKUP($L847,Pos!$A:$A,Pos!T:T,_xlfn.XLOOKUP($L847,#REF!,#REF!, ""), 0)</f>
        <v>#REF!</v>
      </c>
      <c r="AE847" s="1" t="e">
        <f>_xlfn.XLOOKUP($L847,Pos!$A:$A,Pos!U:U,_xlfn.XLOOKUP($L847,#REF!,#REF!, ""), 0)</f>
        <v>#REF!</v>
      </c>
      <c r="AF847" s="1" t="e">
        <f>_xlfn.XLOOKUP($L847,Pos!$A:$A,Pos!V:V,_xlfn.XLOOKUP($L847,#REF!,#REF!, ""), 0)</f>
        <v>#REF!</v>
      </c>
      <c r="AG847" s="1" t="e">
        <f>_xlfn.XLOOKUP($L847,Pos!$A:$A,Pos!W:W,_xlfn.XLOOKUP($L847,#REF!,#REF!, ""), 0)</f>
        <v>#REF!</v>
      </c>
      <c r="AH847" s="1" t="e">
        <f>_xlfn.XLOOKUP($L847,Pos!$A:$A,Pos!X:X,_xlfn.XLOOKUP($L847,#REF!,#REF!, ""), 0)</f>
        <v>#REF!</v>
      </c>
      <c r="AI847" s="1" t="e">
        <f>_xlfn.XLOOKUP($L847,Pos!$A:$A,Pos!Y:Y,_xlfn.XLOOKUP($L847,#REF!,#REF!, ""), 0)</f>
        <v>#REF!</v>
      </c>
      <c r="AJ847" s="1" t="e">
        <f>_xlfn.XLOOKUP($L847,Pos!$A:$A,Pos!Z:Z,_xlfn.XLOOKUP($L847,#REF!,#REF!, ""), 0)</f>
        <v>#REF!</v>
      </c>
      <c r="AK847" s="1" t="e">
        <f>_xlfn.XLOOKUP($L847,Pos!$A:$A,Pos!AA:AA,_xlfn.XLOOKUP($L847,#REF!,#REF!, ""), 0)</f>
        <v>#REF!</v>
      </c>
      <c r="AL847" s="1" t="e">
        <f>_xlfn.XLOOKUP($L847,Pos!$A:$A,Pos!AB:AB,_xlfn.XLOOKUP($L847,#REF!,#REF!, ""), 0)</f>
        <v>#REF!</v>
      </c>
      <c r="AM847" s="1" t="e">
        <f>_xlfn.XLOOKUP($L847,Pos!$A:$A,Pos!AC:AC,_xlfn.XLOOKUP($L847,#REF!,#REF!, ""), 0)</f>
        <v>#REF!</v>
      </c>
      <c r="AN847" s="1" t="e">
        <f>_xlfn.XLOOKUP($L847,Pos!$A:$A,Pos!AD:AD,_xlfn.XLOOKUP($L847,#REF!,#REF!, ""), 0)</f>
        <v>#REF!</v>
      </c>
      <c r="AO847" s="1" t="e">
        <f>_xlfn.XLOOKUP($L847,Pos!$A:$A,Pos!AE:AE,_xlfn.XLOOKUP($L847,#REF!,#REF!, ""), 0)</f>
        <v>#REF!</v>
      </c>
      <c r="AP847" s="1" t="e">
        <f>_xlfn.XLOOKUP($L847,Pos!$A:$A,Pos!AF:AF,_xlfn.XLOOKUP($L847,#REF!,#REF!, ""), 0)</f>
        <v>#REF!</v>
      </c>
      <c r="AQ847" s="1" t="e">
        <f>_xlfn.XLOOKUP($L847,Pos!$A:$A,Pos!AG:AG,_xlfn.XLOOKUP($L847,#REF!,#REF!, ""), 0)</f>
        <v>#REF!</v>
      </c>
      <c r="AR847" s="1" t="e">
        <f>_xlfn.XLOOKUP($L847,Pos!$A:$A,Pos!AH:AH,_xlfn.XLOOKUP($L847,#REF!,#REF!, ""), 0)</f>
        <v>#REF!</v>
      </c>
      <c r="AS847" s="1" t="e">
        <f>_xlfn.XLOOKUP($L847,Pos!$A:$A,Pos!AI:AI,_xlfn.XLOOKUP($L847,#REF!,#REF!, ""), 0)</f>
        <v>#REF!</v>
      </c>
      <c r="AT847" s="1" t="e">
        <f>_xlfn.XLOOKUP($L847,Pos!$A:$A,Pos!AJ:AJ,_xlfn.XLOOKUP($L847,#REF!,#REF!, ""), 0)</f>
        <v>#REF!</v>
      </c>
      <c r="AU847" s="1" t="e">
        <f>_xlfn.XLOOKUP($L847,Pos!$A:$A,Pos!AK:AK,_xlfn.XLOOKUP($L847,#REF!,#REF!, ""), 0)</f>
        <v>#REF!</v>
      </c>
      <c r="AV847" s="1" t="e">
        <f>_xlfn.XLOOKUP($L847,Pos!$A:$A,Pos!AL:AL,_xlfn.XLOOKUP($L847,#REF!,#REF!, ""), 0)</f>
        <v>#REF!</v>
      </c>
      <c r="AW847" s="1" t="e">
        <f>_xlfn.XLOOKUP($L847,Pos!$A:$A,Pos!AM:AM,_xlfn.XLOOKUP($L847,#REF!,#REF!, ""), 0)</f>
        <v>#REF!</v>
      </c>
      <c r="AX847" s="1" t="e">
        <f>_xlfn.XLOOKUP($L847,Pos!$A:$A,Pos!AN:AN,_xlfn.XLOOKUP($L847,#REF!,#REF!, ""), 0)</f>
        <v>#REF!</v>
      </c>
      <c r="AY847" s="1" t="e">
        <f>_xlfn.XLOOKUP($L847,Pos!$A:$A,Pos!AO:AO,_xlfn.XLOOKUP($L847,#REF!,#REF!, ""), 0)</f>
        <v>#REF!</v>
      </c>
      <c r="AZ847" s="7" t="str">
        <f t="shared" si="232"/>
        <v>OUT</v>
      </c>
      <c r="BA847" s="1">
        <f>IF(OR(_xlfn.XLOOKUP(L847,Pos!B:B,Pos!L:L,FALSE)="ESG Reason",_xlfn.XLOOKUP(L847,Pos!B:B,Pos!L:L,FALSE)="Blacklisted"),1,0)</f>
        <v>0</v>
      </c>
      <c r="BC847" s="11">
        <v>8.7898396531304498E-11</v>
      </c>
      <c r="BD847" s="11">
        <f>_xlfn.XLOOKUP($L847,Pos!$B:$B,Pos!H:H,0, 0)</f>
        <v>0</v>
      </c>
      <c r="BE847" s="11">
        <f>_xlfn.XLOOKUP($L847,Pos!$B:$B,Pos!I:I,0, 0)</f>
        <v>2.003620529130137E-4</v>
      </c>
      <c r="BF847" s="18">
        <f t="shared" si="233"/>
        <v>2.003620529130137E-4</v>
      </c>
      <c r="BG847" s="1">
        <f t="shared" si="234"/>
        <v>1</v>
      </c>
      <c r="BH847" s="1">
        <f t="shared" si="235"/>
        <v>27</v>
      </c>
      <c r="BI847" s="18">
        <f t="shared" si="236"/>
        <v>8.7898396531304498E-11</v>
      </c>
      <c r="BJ847" s="3">
        <f t="shared" si="237"/>
        <v>0</v>
      </c>
      <c r="BK847" s="18">
        <f t="shared" si="238"/>
        <v>0</v>
      </c>
    </row>
    <row r="848" spans="3:63" x14ac:dyDescent="0.25">
      <c r="C848" s="3"/>
      <c r="D848" s="3"/>
      <c r="E848" s="3"/>
      <c r="F848" s="3"/>
      <c r="G848" s="51" t="s">
        <v>808</v>
      </c>
      <c r="H848" s="8" t="str">
        <f t="shared" si="228"/>
        <v>0%North America</v>
      </c>
      <c r="I848" s="11" cm="1">
        <f t="array" ref="I848">IF(
   AZ848 = "OUT", 0,IF(
   BD848 &gt;= LARGE(IF(ISNUMBER(BD:BD), BD:BD), 3),
   BE848 - 0.001,
   IF(BE848 &gt;=VLOOKUP(P848,mapping!$A:$B,2,FALSE), BE848,VLOOKUP(P848,mapping!$A$2:$B$8,2,FALSE))
))</f>
        <v>0</v>
      </c>
      <c r="J848" s="11" cm="1">
        <f t="array" ref="J848">IF(
    AZ848="OUT",0,IF(IF(
                      BD848&gt;=LARGE(IF(ISNUMBER(BD:BD),BD:BD),3),
                      BE848+0.001,
                      VLOOKUP(H848,mapping!$D:$E,2,FALSE)
                      )&gt;I848,
                   IF(
                      BD848&gt;=LARGE(IF(ISNUMBER(BD:BD),BD:BD),3),
                      BE848+0.001,
                      VLOOKUP(H848,mapping!$D:$E,2,FALSE)
                      ),
                   I848+0.002))</f>
        <v>0</v>
      </c>
      <c r="K848" s="8">
        <f t="shared" si="229"/>
        <v>2.0034645054161821E-4</v>
      </c>
      <c r="L848" s="1" t="str">
        <f>Pos!B959</f>
        <v>US26614N1028</v>
      </c>
      <c r="M848" s="1" t="str">
        <f>_xlfn.XLOOKUP($L848,Pos!B:B,Pos!D:D,, 0)</f>
        <v>DuPont de Nemours, Inc.</v>
      </c>
      <c r="N848" s="1" t="str">
        <f>_xlfn.XLOOKUP($L848,Pos!B:B,Pos!E:E,, 0)</f>
        <v>Industrial Goods &amp; Services</v>
      </c>
      <c r="O848" s="1" t="str">
        <f t="shared" si="230"/>
        <v>Industrial Goods &amp; Services_North America</v>
      </c>
      <c r="P848" s="1" t="str">
        <f>_xlfn.XLOOKUP($L848,Pos!B:B,Pos!F:F,, 0)</f>
        <v>North America</v>
      </c>
      <c r="Q848" s="1">
        <v>0</v>
      </c>
      <c r="R848" s="9">
        <f>_xlfn.XLOOKUP($L848,Pos!$B:$B,Pos!N:N,0, 0)</f>
        <v>8.1900010000000005</v>
      </c>
      <c r="S848" s="9">
        <f>_xlfn.XLOOKUP($L848,Pos!$B:$B,Pos!O:O,0, 0)</f>
        <v>7.5045830000000002</v>
      </c>
      <c r="T848" s="9">
        <f>_xlfn.XLOOKUP($L848,Pos!$B:$B,Pos!P:P,0, 0)</f>
        <v>2.65</v>
      </c>
      <c r="U848" s="9">
        <f>_xlfn.XLOOKUP($L848,Pos!$B:$B,Pos!Q:Q,0, 0)</f>
        <v>6.2</v>
      </c>
      <c r="V848" s="9">
        <f>_xlfn.XLOOKUP($L848,Pos!$B:$B,Pos!R:R,0, 0)</f>
        <v>1.1333329999999999</v>
      </c>
      <c r="W848" s="9">
        <f>_xlfn.XLOOKUP($L848,Pos!$B:$B,Pos!S:S,0, 0)</f>
        <v>0.71</v>
      </c>
      <c r="X848" s="9" t="str">
        <f>_xlfn.XLOOKUP($L848,Pos!$B:$B,Pos!J:J,0, 0)</f>
        <v>Buy</v>
      </c>
      <c r="Y848" s="1">
        <v>0</v>
      </c>
      <c r="Z848" s="1">
        <v>0</v>
      </c>
      <c r="AA848" s="1">
        <f t="shared" si="231"/>
        <v>0</v>
      </c>
      <c r="AB848" s="9">
        <f>_xlfn.XLOOKUP(L848,Pos!B:B,Pos!K:K,-1,0)</f>
        <v>8.125</v>
      </c>
      <c r="AC848" s="1" t="e">
        <f>_xlfn.XLOOKUP($L848,Pos!$A:$A,Pos!S:S,_xlfn.XLOOKUP($L848,#REF!,#REF!, ""), 0)</f>
        <v>#REF!</v>
      </c>
      <c r="AD848" s="1" t="e">
        <f>_xlfn.XLOOKUP($L848,Pos!$A:$A,Pos!T:T,_xlfn.XLOOKUP($L848,#REF!,#REF!, ""), 0)</f>
        <v>#REF!</v>
      </c>
      <c r="AE848" s="1" t="e">
        <f>_xlfn.XLOOKUP($L848,Pos!$A:$A,Pos!U:U,_xlfn.XLOOKUP($L848,#REF!,#REF!, ""), 0)</f>
        <v>#REF!</v>
      </c>
      <c r="AF848" s="1" t="e">
        <f>_xlfn.XLOOKUP($L848,Pos!$A:$A,Pos!V:V,_xlfn.XLOOKUP($L848,#REF!,#REF!, ""), 0)</f>
        <v>#REF!</v>
      </c>
      <c r="AG848" s="1" t="e">
        <f>_xlfn.XLOOKUP($L848,Pos!$A:$A,Pos!W:W,_xlfn.XLOOKUP($L848,#REF!,#REF!, ""), 0)</f>
        <v>#REF!</v>
      </c>
      <c r="AH848" s="1" t="e">
        <f>_xlfn.XLOOKUP($L848,Pos!$A:$A,Pos!X:X,_xlfn.XLOOKUP($L848,#REF!,#REF!, ""), 0)</f>
        <v>#REF!</v>
      </c>
      <c r="AI848" s="1" t="e">
        <f>_xlfn.XLOOKUP($L848,Pos!$A:$A,Pos!Y:Y,_xlfn.XLOOKUP($L848,#REF!,#REF!, ""), 0)</f>
        <v>#REF!</v>
      </c>
      <c r="AJ848" s="1" t="e">
        <f>_xlfn.XLOOKUP($L848,Pos!$A:$A,Pos!Z:Z,_xlfn.XLOOKUP($L848,#REF!,#REF!, ""), 0)</f>
        <v>#REF!</v>
      </c>
      <c r="AK848" s="1" t="e">
        <f>_xlfn.XLOOKUP($L848,Pos!$A:$A,Pos!AA:AA,_xlfn.XLOOKUP($L848,#REF!,#REF!, ""), 0)</f>
        <v>#REF!</v>
      </c>
      <c r="AL848" s="1" t="e">
        <f>_xlfn.XLOOKUP($L848,Pos!$A:$A,Pos!AB:AB,_xlfn.XLOOKUP($L848,#REF!,#REF!, ""), 0)</f>
        <v>#REF!</v>
      </c>
      <c r="AM848" s="1" t="e">
        <f>_xlfn.XLOOKUP($L848,Pos!$A:$A,Pos!AC:AC,_xlfn.XLOOKUP($L848,#REF!,#REF!, ""), 0)</f>
        <v>#REF!</v>
      </c>
      <c r="AN848" s="1" t="e">
        <f>_xlfn.XLOOKUP($L848,Pos!$A:$A,Pos!AD:AD,_xlfn.XLOOKUP($L848,#REF!,#REF!, ""), 0)</f>
        <v>#REF!</v>
      </c>
      <c r="AO848" s="1" t="e">
        <f>_xlfn.XLOOKUP($L848,Pos!$A:$A,Pos!AE:AE,_xlfn.XLOOKUP($L848,#REF!,#REF!, ""), 0)</f>
        <v>#REF!</v>
      </c>
      <c r="AP848" s="1" t="e">
        <f>_xlfn.XLOOKUP($L848,Pos!$A:$A,Pos!AF:AF,_xlfn.XLOOKUP($L848,#REF!,#REF!, ""), 0)</f>
        <v>#REF!</v>
      </c>
      <c r="AQ848" s="1" t="e">
        <f>_xlfn.XLOOKUP($L848,Pos!$A:$A,Pos!AG:AG,_xlfn.XLOOKUP($L848,#REF!,#REF!, ""), 0)</f>
        <v>#REF!</v>
      </c>
      <c r="AR848" s="1" t="e">
        <f>_xlfn.XLOOKUP($L848,Pos!$A:$A,Pos!AH:AH,_xlfn.XLOOKUP($L848,#REF!,#REF!, ""), 0)</f>
        <v>#REF!</v>
      </c>
      <c r="AS848" s="1" t="e">
        <f>_xlfn.XLOOKUP($L848,Pos!$A:$A,Pos!AI:AI,_xlfn.XLOOKUP($L848,#REF!,#REF!, ""), 0)</f>
        <v>#REF!</v>
      </c>
      <c r="AT848" s="1" t="e">
        <f>_xlfn.XLOOKUP($L848,Pos!$A:$A,Pos!AJ:AJ,_xlfn.XLOOKUP($L848,#REF!,#REF!, ""), 0)</f>
        <v>#REF!</v>
      </c>
      <c r="AU848" s="1" t="e">
        <f>_xlfn.XLOOKUP($L848,Pos!$A:$A,Pos!AK:AK,_xlfn.XLOOKUP($L848,#REF!,#REF!, ""), 0)</f>
        <v>#REF!</v>
      </c>
      <c r="AV848" s="1" t="e">
        <f>_xlfn.XLOOKUP($L848,Pos!$A:$A,Pos!AL:AL,_xlfn.XLOOKUP($L848,#REF!,#REF!, ""), 0)</f>
        <v>#REF!</v>
      </c>
      <c r="AW848" s="1" t="e">
        <f>_xlfn.XLOOKUP($L848,Pos!$A:$A,Pos!AM:AM,_xlfn.XLOOKUP($L848,#REF!,#REF!, ""), 0)</f>
        <v>#REF!</v>
      </c>
      <c r="AX848" s="1" t="e">
        <f>_xlfn.XLOOKUP($L848,Pos!$A:$A,Pos!AN:AN,_xlfn.XLOOKUP($L848,#REF!,#REF!, ""), 0)</f>
        <v>#REF!</v>
      </c>
      <c r="AY848" s="1" t="e">
        <f>_xlfn.XLOOKUP($L848,Pos!$A:$A,Pos!AO:AO,_xlfn.XLOOKUP($L848,#REF!,#REF!, ""), 0)</f>
        <v>#REF!</v>
      </c>
      <c r="AZ848" s="7" t="str">
        <f t="shared" si="232"/>
        <v>OUT</v>
      </c>
      <c r="BA848" s="1">
        <f>IF(OR(_xlfn.XLOOKUP(L848,Pos!B:B,Pos!L:L,FALSE)="ESG Reason",_xlfn.XLOOKUP(L848,Pos!B:B,Pos!L:L,FALSE)="Blacklisted"),1,0)</f>
        <v>0</v>
      </c>
      <c r="BC848" s="11">
        <v>8.6308018493313318E-11</v>
      </c>
      <c r="BD848" s="11">
        <f>_xlfn.XLOOKUP($L848,Pos!$B:$B,Pos!H:H,0, 0)</f>
        <v>0</v>
      </c>
      <c r="BE848" s="11">
        <f>_xlfn.XLOOKUP($L848,Pos!$B:$B,Pos!I:I,0, 0)</f>
        <v>2.0034645054161821E-4</v>
      </c>
      <c r="BF848" s="18">
        <f t="shared" si="233"/>
        <v>2.0034645054161821E-4</v>
      </c>
      <c r="BG848" s="1">
        <f t="shared" si="234"/>
        <v>1</v>
      </c>
      <c r="BH848" s="1">
        <f t="shared" si="235"/>
        <v>29</v>
      </c>
      <c r="BI848" s="18">
        <f t="shared" si="236"/>
        <v>8.6308018493313318E-11</v>
      </c>
      <c r="BJ848" s="3">
        <f t="shared" si="237"/>
        <v>0</v>
      </c>
      <c r="BK848" s="18">
        <f t="shared" si="238"/>
        <v>0</v>
      </c>
    </row>
    <row r="849" spans="3:63" x14ac:dyDescent="0.25">
      <c r="C849" s="3"/>
      <c r="D849" s="3"/>
      <c r="E849" s="3"/>
      <c r="F849" s="3"/>
      <c r="G849" s="51" t="s">
        <v>811</v>
      </c>
      <c r="H849" s="8" t="str">
        <f t="shared" si="228"/>
        <v>0%North America</v>
      </c>
      <c r="I849" s="11" cm="1">
        <f t="array" ref="I849">IF(
   AZ849 = "OUT", 0,IF(
   BD849 &gt;= LARGE(IF(ISNUMBER(BD:BD), BD:BD), 3),
   BE849 - 0.001,
   IF(BE849 &gt;=VLOOKUP(P849,mapping!$A:$B,2,FALSE), BE849,VLOOKUP(P849,mapping!$A$2:$B$8,2,FALSE))
))</f>
        <v>0</v>
      </c>
      <c r="J849" s="11" cm="1">
        <f t="array" ref="J849">IF(
    AZ849="OUT",0,IF(IF(
                      BD849&gt;=LARGE(IF(ISNUMBER(BD:BD),BD:BD),3),
                      BE849+0.001,
                      VLOOKUP(H849,mapping!$D:$E,2,FALSE)
                      )&gt;I849,
                   IF(
                      BD849&gt;=LARGE(IF(ISNUMBER(BD:BD),BD:BD),3),
                      BE849+0.001,
                      VLOOKUP(H849,mapping!$D:$E,2,FALSE)
                      ),
                   I849+0.002))</f>
        <v>0</v>
      </c>
      <c r="K849" s="8">
        <f t="shared" si="229"/>
        <v>2.0004740508987231E-4</v>
      </c>
      <c r="L849" s="1" t="str">
        <f>Pos!B123</f>
        <v>CA59162N1096</v>
      </c>
      <c r="M849" s="1" t="str">
        <f>_xlfn.XLOOKUP($L849,Pos!B:B,Pos!D:D,, 0)</f>
        <v>Metro Inc.</v>
      </c>
      <c r="N849" s="1" t="str">
        <f>_xlfn.XLOOKUP($L849,Pos!B:B,Pos!E:E,, 0)</f>
        <v>Retail</v>
      </c>
      <c r="O849" s="1" t="str">
        <f t="shared" si="230"/>
        <v>Retail_North America</v>
      </c>
      <c r="P849" s="1" t="str">
        <f>_xlfn.XLOOKUP($L849,Pos!B:B,Pos!F:F,, 0)</f>
        <v>North America</v>
      </c>
      <c r="Q849" s="1">
        <v>0</v>
      </c>
      <c r="R849" s="9">
        <f>_xlfn.XLOOKUP($L849,Pos!$B:$B,Pos!N:N,0, 0)</f>
        <v>3.83</v>
      </c>
      <c r="S849" s="9">
        <f>_xlfn.XLOOKUP($L849,Pos!$B:$B,Pos!O:O,0, 0)</f>
        <v>5.4743339999999998</v>
      </c>
      <c r="T849" s="9">
        <f>_xlfn.XLOOKUP($L849,Pos!$B:$B,Pos!P:P,0, 0)</f>
        <v>4.5250000000000004</v>
      </c>
      <c r="U849" s="9">
        <f>_xlfn.XLOOKUP($L849,Pos!$B:$B,Pos!Q:Q,0, 0)</f>
        <v>5.0999999999999996</v>
      </c>
      <c r="V849" s="9">
        <f>_xlfn.XLOOKUP($L849,Pos!$B:$B,Pos!R:R,0, 0)</f>
        <v>9.4</v>
      </c>
      <c r="W849" s="9">
        <f>_xlfn.XLOOKUP($L849,Pos!$B:$B,Pos!S:S,0, 0)</f>
        <v>5.8333329999999997</v>
      </c>
      <c r="X849" s="9" t="str">
        <f>_xlfn.XLOOKUP($L849,Pos!$B:$B,Pos!J:J,0, 0)</f>
        <v>Outperform</v>
      </c>
      <c r="Y849" s="1">
        <v>0</v>
      </c>
      <c r="Z849" s="1">
        <v>0</v>
      </c>
      <c r="AA849" s="1">
        <f t="shared" si="231"/>
        <v>0</v>
      </c>
      <c r="AB849" s="9">
        <f>_xlfn.XLOOKUP(L849,Pos!B:B,Pos!K:K,-1,0)</f>
        <v>-1</v>
      </c>
      <c r="AC849" s="1" t="e">
        <f>_xlfn.XLOOKUP($L849,Pos!$A:$A,Pos!S:S,_xlfn.XLOOKUP($L849,#REF!,#REF!, ""), 0)</f>
        <v>#REF!</v>
      </c>
      <c r="AD849" s="1" t="e">
        <f>_xlfn.XLOOKUP($L849,Pos!$A:$A,Pos!T:T,_xlfn.XLOOKUP($L849,#REF!,#REF!, ""), 0)</f>
        <v>#REF!</v>
      </c>
      <c r="AE849" s="1" t="e">
        <f>_xlfn.XLOOKUP($L849,Pos!$A:$A,Pos!U:U,_xlfn.XLOOKUP($L849,#REF!,#REF!, ""), 0)</f>
        <v>#REF!</v>
      </c>
      <c r="AF849" s="1" t="e">
        <f>_xlfn.XLOOKUP($L849,Pos!$A:$A,Pos!V:V,_xlfn.XLOOKUP($L849,#REF!,#REF!, ""), 0)</f>
        <v>#REF!</v>
      </c>
      <c r="AG849" s="1" t="e">
        <f>_xlfn.XLOOKUP($L849,Pos!$A:$A,Pos!W:W,_xlfn.XLOOKUP($L849,#REF!,#REF!, ""), 0)</f>
        <v>#REF!</v>
      </c>
      <c r="AH849" s="1" t="e">
        <f>_xlfn.XLOOKUP($L849,Pos!$A:$A,Pos!X:X,_xlfn.XLOOKUP($L849,#REF!,#REF!, ""), 0)</f>
        <v>#REF!</v>
      </c>
      <c r="AI849" s="1" t="e">
        <f>_xlfn.XLOOKUP($L849,Pos!$A:$A,Pos!Y:Y,_xlfn.XLOOKUP($L849,#REF!,#REF!, ""), 0)</f>
        <v>#REF!</v>
      </c>
      <c r="AJ849" s="1" t="e">
        <f>_xlfn.XLOOKUP($L849,Pos!$A:$A,Pos!Z:Z,_xlfn.XLOOKUP($L849,#REF!,#REF!, ""), 0)</f>
        <v>#REF!</v>
      </c>
      <c r="AK849" s="1" t="e">
        <f>_xlfn.XLOOKUP($L849,Pos!$A:$A,Pos!AA:AA,_xlfn.XLOOKUP($L849,#REF!,#REF!, ""), 0)</f>
        <v>#REF!</v>
      </c>
      <c r="AL849" s="1" t="e">
        <f>_xlfn.XLOOKUP($L849,Pos!$A:$A,Pos!AB:AB,_xlfn.XLOOKUP($L849,#REF!,#REF!, ""), 0)</f>
        <v>#REF!</v>
      </c>
      <c r="AM849" s="1" t="e">
        <f>_xlfn.XLOOKUP($L849,Pos!$A:$A,Pos!AC:AC,_xlfn.XLOOKUP($L849,#REF!,#REF!, ""), 0)</f>
        <v>#REF!</v>
      </c>
      <c r="AN849" s="1" t="e">
        <f>_xlfn.XLOOKUP($L849,Pos!$A:$A,Pos!AD:AD,_xlfn.XLOOKUP($L849,#REF!,#REF!, ""), 0)</f>
        <v>#REF!</v>
      </c>
      <c r="AO849" s="1" t="e">
        <f>_xlfn.XLOOKUP($L849,Pos!$A:$A,Pos!AE:AE,_xlfn.XLOOKUP($L849,#REF!,#REF!, ""), 0)</f>
        <v>#REF!</v>
      </c>
      <c r="AP849" s="1" t="e">
        <f>_xlfn.XLOOKUP($L849,Pos!$A:$A,Pos!AF:AF,_xlfn.XLOOKUP($L849,#REF!,#REF!, ""), 0)</f>
        <v>#REF!</v>
      </c>
      <c r="AQ849" s="1" t="e">
        <f>_xlfn.XLOOKUP($L849,Pos!$A:$A,Pos!AG:AG,_xlfn.XLOOKUP($L849,#REF!,#REF!, ""), 0)</f>
        <v>#REF!</v>
      </c>
      <c r="AR849" s="1" t="e">
        <f>_xlfn.XLOOKUP($L849,Pos!$A:$A,Pos!AH:AH,_xlfn.XLOOKUP($L849,#REF!,#REF!, ""), 0)</f>
        <v>#REF!</v>
      </c>
      <c r="AS849" s="1" t="e">
        <f>_xlfn.XLOOKUP($L849,Pos!$A:$A,Pos!AI:AI,_xlfn.XLOOKUP($L849,#REF!,#REF!, ""), 0)</f>
        <v>#REF!</v>
      </c>
      <c r="AT849" s="1" t="e">
        <f>_xlfn.XLOOKUP($L849,Pos!$A:$A,Pos!AJ:AJ,_xlfn.XLOOKUP($L849,#REF!,#REF!, ""), 0)</f>
        <v>#REF!</v>
      </c>
      <c r="AU849" s="1" t="e">
        <f>_xlfn.XLOOKUP($L849,Pos!$A:$A,Pos!AK:AK,_xlfn.XLOOKUP($L849,#REF!,#REF!, ""), 0)</f>
        <v>#REF!</v>
      </c>
      <c r="AV849" s="1" t="e">
        <f>_xlfn.XLOOKUP($L849,Pos!$A:$A,Pos!AL:AL,_xlfn.XLOOKUP($L849,#REF!,#REF!, ""), 0)</f>
        <v>#REF!</v>
      </c>
      <c r="AW849" s="1" t="e">
        <f>_xlfn.XLOOKUP($L849,Pos!$A:$A,Pos!AM:AM,_xlfn.XLOOKUP($L849,#REF!,#REF!, ""), 0)</f>
        <v>#REF!</v>
      </c>
      <c r="AX849" s="1" t="e">
        <f>_xlfn.XLOOKUP($L849,Pos!$A:$A,Pos!AN:AN,_xlfn.XLOOKUP($L849,#REF!,#REF!, ""), 0)</f>
        <v>#REF!</v>
      </c>
      <c r="AY849" s="1" t="e">
        <f>_xlfn.XLOOKUP($L849,Pos!$A:$A,Pos!AO:AO,_xlfn.XLOOKUP($L849,#REF!,#REF!, ""), 0)</f>
        <v>#REF!</v>
      </c>
      <c r="AZ849" s="7" t="str">
        <f t="shared" si="232"/>
        <v>OUT</v>
      </c>
      <c r="BA849" s="1">
        <f>IF(OR(_xlfn.XLOOKUP(L849,Pos!B:B,Pos!L:L,FALSE)="ESG Reason",_xlfn.XLOOKUP(L849,Pos!B:B,Pos!L:L,FALSE)="Blacklisted"),1,0)</f>
        <v>0</v>
      </c>
      <c r="BC849" s="11">
        <v>2.007483190551707E-10</v>
      </c>
      <c r="BD849" s="11">
        <f>_xlfn.XLOOKUP($L849,Pos!$B:$B,Pos!H:H,0, 0)</f>
        <v>0</v>
      </c>
      <c r="BE849" s="11">
        <f>_xlfn.XLOOKUP($L849,Pos!$B:$B,Pos!I:I,0, 0)</f>
        <v>2.0004740508987231E-4</v>
      </c>
      <c r="BF849" s="18">
        <f t="shared" si="233"/>
        <v>2.0004740508987231E-4</v>
      </c>
      <c r="BG849" s="1">
        <f t="shared" si="234"/>
        <v>1</v>
      </c>
      <c r="BH849" s="1">
        <f t="shared" si="235"/>
        <v>34</v>
      </c>
      <c r="BI849" s="18">
        <f t="shared" si="236"/>
        <v>2.007483190551707E-10</v>
      </c>
      <c r="BJ849" s="3">
        <f t="shared" si="237"/>
        <v>0</v>
      </c>
      <c r="BK849" s="18">
        <f t="shared" si="238"/>
        <v>0</v>
      </c>
    </row>
    <row r="850" spans="3:63" x14ac:dyDescent="0.25">
      <c r="C850" s="3"/>
      <c r="D850" s="3"/>
      <c r="E850" s="3"/>
      <c r="F850" s="3"/>
      <c r="G850" s="51" t="s">
        <v>822</v>
      </c>
      <c r="H850" s="8" t="str">
        <f t="shared" si="228"/>
        <v>0%North America</v>
      </c>
      <c r="I850" s="11" cm="1">
        <f t="array" ref="I850">IF(
   AZ850 = "OUT", 0,IF(
   BD850 &gt;= LARGE(IF(ISNUMBER(BD:BD), BD:BD), 3),
   BE850 - 0.001,
   IF(BE850 &gt;=VLOOKUP(P850,mapping!$A:$B,2,FALSE), BE850,VLOOKUP(P850,mapping!$A$2:$B$8,2,FALSE))
))</f>
        <v>0</v>
      </c>
      <c r="J850" s="11" cm="1">
        <f t="array" ref="J850">IF(
    AZ850="OUT",0,IF(IF(
                      BD850&gt;=LARGE(IF(ISNUMBER(BD:BD),BD:BD),3),
                      BE850+0.001,
                      VLOOKUP(H850,mapping!$D:$E,2,FALSE)
                      )&gt;I850,
                   IF(
                      BD850&gt;=LARGE(IF(ISNUMBER(BD:BD),BD:BD),3),
                      BE850+0.001,
                      VLOOKUP(H850,mapping!$D:$E,2,FALSE)
                      ),
                   I850+0.002))</f>
        <v>0</v>
      </c>
      <c r="K850" s="8">
        <f t="shared" si="229"/>
        <v>1.9919267517996559E-4</v>
      </c>
      <c r="L850" s="1" t="str">
        <f>Pos!B1247</f>
        <v>US88262P1021</v>
      </c>
      <c r="M850" s="1" t="str">
        <f>_xlfn.XLOOKUP($L850,Pos!B:B,Pos!D:D,, 0)</f>
        <v>Texas Pacific Land Corporation</v>
      </c>
      <c r="N850" s="1" t="str">
        <f>_xlfn.XLOOKUP($L850,Pos!B:B,Pos!E:E,, 0)</f>
        <v>Energy</v>
      </c>
      <c r="O850" s="1" t="str">
        <f t="shared" si="230"/>
        <v>Energy_North America</v>
      </c>
      <c r="P850" s="1" t="str">
        <f>_xlfn.XLOOKUP($L850,Pos!B:B,Pos!F:F,, 0)</f>
        <v>North America</v>
      </c>
      <c r="Q850" s="1">
        <v>0</v>
      </c>
      <c r="R850" s="9">
        <f>_xlfn.XLOOKUP($L850,Pos!$B:$B,Pos!N:N,0, 0)</f>
        <v>1.65</v>
      </c>
      <c r="S850" s="9">
        <f>_xlfn.XLOOKUP($L850,Pos!$B:$B,Pos!O:O,0, 0)</f>
        <v>0.4355</v>
      </c>
      <c r="T850" s="9">
        <f>_xlfn.XLOOKUP($L850,Pos!$B:$B,Pos!P:P,0, 0)</f>
        <v>8.5749999999999993</v>
      </c>
      <c r="U850" s="9">
        <f>_xlfn.XLOOKUP($L850,Pos!$B:$B,Pos!Q:Q,0, 0)</f>
        <v>0.7</v>
      </c>
      <c r="V850" s="9">
        <f>_xlfn.XLOOKUP($L850,Pos!$B:$B,Pos!R:R,0, 0)</f>
        <v>0.76666670000000003</v>
      </c>
      <c r="W850" s="9">
        <f>_xlfn.XLOOKUP($L850,Pos!$B:$B,Pos!S:S,0, 0)</f>
        <v>6.3200010000000004</v>
      </c>
      <c r="X850" s="9" t="str">
        <f>_xlfn.XLOOKUP($L850,Pos!$B:$B,Pos!J:J,0, 0)</f>
        <v>Sell</v>
      </c>
      <c r="Y850" s="1">
        <v>0</v>
      </c>
      <c r="Z850" s="1">
        <v>0</v>
      </c>
      <c r="AA850" s="1">
        <f t="shared" si="231"/>
        <v>0</v>
      </c>
      <c r="AB850" s="9">
        <f>_xlfn.XLOOKUP(L850,Pos!B:B,Pos!K:K,-1,0)</f>
        <v>10</v>
      </c>
      <c r="AC850" s="1" t="e">
        <f>_xlfn.XLOOKUP($L850,Pos!$A:$A,Pos!S:S,_xlfn.XLOOKUP($L850,#REF!,#REF!, ""), 0)</f>
        <v>#REF!</v>
      </c>
      <c r="AD850" s="1" t="e">
        <f>_xlfn.XLOOKUP($L850,Pos!$A:$A,Pos!T:T,_xlfn.XLOOKUP($L850,#REF!,#REF!, ""), 0)</f>
        <v>#REF!</v>
      </c>
      <c r="AE850" s="1" t="e">
        <f>_xlfn.XLOOKUP($L850,Pos!$A:$A,Pos!U:U,_xlfn.XLOOKUP($L850,#REF!,#REF!, ""), 0)</f>
        <v>#REF!</v>
      </c>
      <c r="AF850" s="1" t="e">
        <f>_xlfn.XLOOKUP($L850,Pos!$A:$A,Pos!V:V,_xlfn.XLOOKUP($L850,#REF!,#REF!, ""), 0)</f>
        <v>#REF!</v>
      </c>
      <c r="AG850" s="1" t="e">
        <f>_xlfn.XLOOKUP($L850,Pos!$A:$A,Pos!W:W,_xlfn.XLOOKUP($L850,#REF!,#REF!, ""), 0)</f>
        <v>#REF!</v>
      </c>
      <c r="AH850" s="1" t="e">
        <f>_xlfn.XLOOKUP($L850,Pos!$A:$A,Pos!X:X,_xlfn.XLOOKUP($L850,#REF!,#REF!, ""), 0)</f>
        <v>#REF!</v>
      </c>
      <c r="AI850" s="1" t="e">
        <f>_xlfn.XLOOKUP($L850,Pos!$A:$A,Pos!Y:Y,_xlfn.XLOOKUP($L850,#REF!,#REF!, ""), 0)</f>
        <v>#REF!</v>
      </c>
      <c r="AJ850" s="1" t="e">
        <f>_xlfn.XLOOKUP($L850,Pos!$A:$A,Pos!Z:Z,_xlfn.XLOOKUP($L850,#REF!,#REF!, ""), 0)</f>
        <v>#REF!</v>
      </c>
      <c r="AK850" s="1" t="e">
        <f>_xlfn.XLOOKUP($L850,Pos!$A:$A,Pos!AA:AA,_xlfn.XLOOKUP($L850,#REF!,#REF!, ""), 0)</f>
        <v>#REF!</v>
      </c>
      <c r="AL850" s="1" t="e">
        <f>_xlfn.XLOOKUP($L850,Pos!$A:$A,Pos!AB:AB,_xlfn.XLOOKUP($L850,#REF!,#REF!, ""), 0)</f>
        <v>#REF!</v>
      </c>
      <c r="AM850" s="1" t="e">
        <f>_xlfn.XLOOKUP($L850,Pos!$A:$A,Pos!AC:AC,_xlfn.XLOOKUP($L850,#REF!,#REF!, ""), 0)</f>
        <v>#REF!</v>
      </c>
      <c r="AN850" s="1" t="e">
        <f>_xlfn.XLOOKUP($L850,Pos!$A:$A,Pos!AD:AD,_xlfn.XLOOKUP($L850,#REF!,#REF!, ""), 0)</f>
        <v>#REF!</v>
      </c>
      <c r="AO850" s="1" t="e">
        <f>_xlfn.XLOOKUP($L850,Pos!$A:$A,Pos!AE:AE,_xlfn.XLOOKUP($L850,#REF!,#REF!, ""), 0)</f>
        <v>#REF!</v>
      </c>
      <c r="AP850" s="1" t="e">
        <f>_xlfn.XLOOKUP($L850,Pos!$A:$A,Pos!AF:AF,_xlfn.XLOOKUP($L850,#REF!,#REF!, ""), 0)</f>
        <v>#REF!</v>
      </c>
      <c r="AQ850" s="1" t="e">
        <f>_xlfn.XLOOKUP($L850,Pos!$A:$A,Pos!AG:AG,_xlfn.XLOOKUP($L850,#REF!,#REF!, ""), 0)</f>
        <v>#REF!</v>
      </c>
      <c r="AR850" s="1" t="e">
        <f>_xlfn.XLOOKUP($L850,Pos!$A:$A,Pos!AH:AH,_xlfn.XLOOKUP($L850,#REF!,#REF!, ""), 0)</f>
        <v>#REF!</v>
      </c>
      <c r="AS850" s="1" t="e">
        <f>_xlfn.XLOOKUP($L850,Pos!$A:$A,Pos!AI:AI,_xlfn.XLOOKUP($L850,#REF!,#REF!, ""), 0)</f>
        <v>#REF!</v>
      </c>
      <c r="AT850" s="1" t="e">
        <f>_xlfn.XLOOKUP($L850,Pos!$A:$A,Pos!AJ:AJ,_xlfn.XLOOKUP($L850,#REF!,#REF!, ""), 0)</f>
        <v>#REF!</v>
      </c>
      <c r="AU850" s="1" t="e">
        <f>_xlfn.XLOOKUP($L850,Pos!$A:$A,Pos!AK:AK,_xlfn.XLOOKUP($L850,#REF!,#REF!, ""), 0)</f>
        <v>#REF!</v>
      </c>
      <c r="AV850" s="1" t="e">
        <f>_xlfn.XLOOKUP($L850,Pos!$A:$A,Pos!AL:AL,_xlfn.XLOOKUP($L850,#REF!,#REF!, ""), 0)</f>
        <v>#REF!</v>
      </c>
      <c r="AW850" s="1" t="e">
        <f>_xlfn.XLOOKUP($L850,Pos!$A:$A,Pos!AM:AM,_xlfn.XLOOKUP($L850,#REF!,#REF!, ""), 0)</f>
        <v>#REF!</v>
      </c>
      <c r="AX850" s="1" t="e">
        <f>_xlfn.XLOOKUP($L850,Pos!$A:$A,Pos!AN:AN,_xlfn.XLOOKUP($L850,#REF!,#REF!, ""), 0)</f>
        <v>#REF!</v>
      </c>
      <c r="AY850" s="1" t="e">
        <f>_xlfn.XLOOKUP($L850,Pos!$A:$A,Pos!AO:AO,_xlfn.XLOOKUP($L850,#REF!,#REF!, ""), 0)</f>
        <v>#REF!</v>
      </c>
      <c r="AZ850" s="7" t="str">
        <f t="shared" si="232"/>
        <v>OUT</v>
      </c>
      <c r="BA850" s="1">
        <f>IF(OR(_xlfn.XLOOKUP(L850,Pos!B:B,Pos!L:L,FALSE)="ESG Reason",_xlfn.XLOOKUP(L850,Pos!B:B,Pos!L:L,FALSE)="Blacklisted"),1,0)</f>
        <v>1</v>
      </c>
      <c r="BC850" s="11">
        <v>1.931272102736584E-10</v>
      </c>
      <c r="BD850" s="11">
        <f>_xlfn.XLOOKUP($L850,Pos!$B:$B,Pos!H:H,0, 0)</f>
        <v>0</v>
      </c>
      <c r="BE850" s="11">
        <f>_xlfn.XLOOKUP($L850,Pos!$B:$B,Pos!I:I,0, 0)</f>
        <v>1.9919267517996559E-4</v>
      </c>
      <c r="BF850" s="18">
        <f t="shared" si="233"/>
        <v>1.9919267517996559E-4</v>
      </c>
      <c r="BG850" s="1">
        <f t="shared" si="234"/>
        <v>1</v>
      </c>
      <c r="BH850" s="1">
        <f t="shared" si="235"/>
        <v>25</v>
      </c>
      <c r="BI850" s="18">
        <f t="shared" si="236"/>
        <v>1.931272102736584E-10</v>
      </c>
      <c r="BJ850" s="3">
        <f t="shared" si="237"/>
        <v>0</v>
      </c>
      <c r="BK850" s="18">
        <f t="shared" si="238"/>
        <v>0</v>
      </c>
    </row>
    <row r="851" spans="3:63" x14ac:dyDescent="0.25">
      <c r="C851" s="3"/>
      <c r="D851" s="3"/>
      <c r="E851" s="3"/>
      <c r="F851" s="3"/>
      <c r="G851" s="51" t="s">
        <v>816</v>
      </c>
      <c r="H851" s="8" t="str">
        <f t="shared" si="228"/>
        <v>0%West Europe</v>
      </c>
      <c r="I851" s="11" cm="1">
        <f t="array" ref="I851">IF(
   AZ851 = "OUT", 0,IF(
   BD851 &gt;= LARGE(IF(ISNUMBER(BD:BD), BD:BD), 3),
   BE851 - 0.001,
   IF(BE851 &gt;=VLOOKUP(P851,mapping!$A:$B,2,FALSE), BE851,VLOOKUP(P851,mapping!$A$2:$B$8,2,FALSE))
))</f>
        <v>0</v>
      </c>
      <c r="J851" s="11" cm="1">
        <f t="array" ref="J851">IF(
    AZ851="OUT",0,IF(IF(
                      BD851&gt;=LARGE(IF(ISNUMBER(BD:BD),BD:BD),3),
                      BE851+0.001,
                      VLOOKUP(H851,mapping!$D:$E,2,FALSE)
                      )&gt;I851,
                   IF(
                      BD851&gt;=LARGE(IF(ISNUMBER(BD:BD),BD:BD),3),
                      BE851+0.001,
                      VLOOKUP(H851,mapping!$D:$E,2,FALSE)
                      ),
                   I851+0.002))</f>
        <v>0</v>
      </c>
      <c r="K851" s="8">
        <f t="shared" si="229"/>
        <v>1.9907265693846219E-4</v>
      </c>
      <c r="L851" s="1" t="str">
        <f>Pos!B285</f>
        <v>FI0009003727</v>
      </c>
      <c r="M851" s="1" t="str">
        <f>_xlfn.XLOOKUP($L851,Pos!B:B,Pos!D:D,, 0)</f>
        <v>Wartsila Oyj Abp</v>
      </c>
      <c r="N851" s="1" t="str">
        <f>_xlfn.XLOOKUP($L851,Pos!B:B,Pos!E:E,, 0)</f>
        <v>Industrial Goods &amp; Services</v>
      </c>
      <c r="O851" s="1" t="str">
        <f t="shared" si="230"/>
        <v>Industrial Goods &amp; Services_West Europe</v>
      </c>
      <c r="P851" s="1" t="str">
        <f>_xlfn.XLOOKUP($L851,Pos!B:B,Pos!F:F,, 0)</f>
        <v>West Europe</v>
      </c>
      <c r="Q851" s="1">
        <v>0</v>
      </c>
      <c r="R851" s="9">
        <f>_xlfn.XLOOKUP($L851,Pos!$B:$B,Pos!N:N,0, 0)</f>
        <v>4.9400000000000004</v>
      </c>
      <c r="S851" s="9">
        <f>_xlfn.XLOOKUP($L851,Pos!$B:$B,Pos!O:O,0, 0)</f>
        <v>4.7408330000000003</v>
      </c>
      <c r="T851" s="9">
        <f>_xlfn.XLOOKUP($L851,Pos!$B:$B,Pos!P:P,0, 0)</f>
        <v>7.2</v>
      </c>
      <c r="U851" s="9">
        <f>_xlfn.XLOOKUP($L851,Pos!$B:$B,Pos!Q:Q,0, 0)</f>
        <v>9.1999999999999993</v>
      </c>
      <c r="V851" s="9">
        <f>_xlfn.XLOOKUP($L851,Pos!$B:$B,Pos!R:R,0, 0)</f>
        <v>3.5666669999999998</v>
      </c>
      <c r="W851" s="9">
        <f>_xlfn.XLOOKUP($L851,Pos!$B:$B,Pos!S:S,0, 0)</f>
        <v>6.773333</v>
      </c>
      <c r="X851" s="9" t="str">
        <f>_xlfn.XLOOKUP($L851,Pos!$B:$B,Pos!J:J,0, 0)</f>
        <v>Hold</v>
      </c>
      <c r="Y851" s="1">
        <v>0</v>
      </c>
      <c r="Z851" s="1">
        <v>0</v>
      </c>
      <c r="AA851" s="1">
        <f t="shared" si="231"/>
        <v>0</v>
      </c>
      <c r="AB851" s="9">
        <f>_xlfn.XLOOKUP(L851,Pos!B:B,Pos!K:K,-1,0)</f>
        <v>7.6119402985074629</v>
      </c>
      <c r="AC851" s="1" t="e">
        <f>_xlfn.XLOOKUP($L851,Pos!$A:$A,Pos!S:S,_xlfn.XLOOKUP($L851,#REF!,#REF!, ""), 0)</f>
        <v>#REF!</v>
      </c>
      <c r="AD851" s="1" t="e">
        <f>_xlfn.XLOOKUP($L851,Pos!$A:$A,Pos!T:T,_xlfn.XLOOKUP($L851,#REF!,#REF!, ""), 0)</f>
        <v>#REF!</v>
      </c>
      <c r="AE851" s="1" t="e">
        <f>_xlfn.XLOOKUP($L851,Pos!$A:$A,Pos!U:U,_xlfn.XLOOKUP($L851,#REF!,#REF!, ""), 0)</f>
        <v>#REF!</v>
      </c>
      <c r="AF851" s="1" t="e">
        <f>_xlfn.XLOOKUP($L851,Pos!$A:$A,Pos!V:V,_xlfn.XLOOKUP($L851,#REF!,#REF!, ""), 0)</f>
        <v>#REF!</v>
      </c>
      <c r="AG851" s="1" t="e">
        <f>_xlfn.XLOOKUP($L851,Pos!$A:$A,Pos!W:W,_xlfn.XLOOKUP($L851,#REF!,#REF!, ""), 0)</f>
        <v>#REF!</v>
      </c>
      <c r="AH851" s="1" t="e">
        <f>_xlfn.XLOOKUP($L851,Pos!$A:$A,Pos!X:X,_xlfn.XLOOKUP($L851,#REF!,#REF!, ""), 0)</f>
        <v>#REF!</v>
      </c>
      <c r="AI851" s="1" t="e">
        <f>_xlfn.XLOOKUP($L851,Pos!$A:$A,Pos!Y:Y,_xlfn.XLOOKUP($L851,#REF!,#REF!, ""), 0)</f>
        <v>#REF!</v>
      </c>
      <c r="AJ851" s="1" t="e">
        <f>_xlfn.XLOOKUP($L851,Pos!$A:$A,Pos!Z:Z,_xlfn.XLOOKUP($L851,#REF!,#REF!, ""), 0)</f>
        <v>#REF!</v>
      </c>
      <c r="AK851" s="1" t="e">
        <f>_xlfn.XLOOKUP($L851,Pos!$A:$A,Pos!AA:AA,_xlfn.XLOOKUP($L851,#REF!,#REF!, ""), 0)</f>
        <v>#REF!</v>
      </c>
      <c r="AL851" s="1" t="e">
        <f>_xlfn.XLOOKUP($L851,Pos!$A:$A,Pos!AB:AB,_xlfn.XLOOKUP($L851,#REF!,#REF!, ""), 0)</f>
        <v>#REF!</v>
      </c>
      <c r="AM851" s="1" t="e">
        <f>_xlfn.XLOOKUP($L851,Pos!$A:$A,Pos!AC:AC,_xlfn.XLOOKUP($L851,#REF!,#REF!, ""), 0)</f>
        <v>#REF!</v>
      </c>
      <c r="AN851" s="1" t="e">
        <f>_xlfn.XLOOKUP($L851,Pos!$A:$A,Pos!AD:AD,_xlfn.XLOOKUP($L851,#REF!,#REF!, ""), 0)</f>
        <v>#REF!</v>
      </c>
      <c r="AO851" s="1" t="e">
        <f>_xlfn.XLOOKUP($L851,Pos!$A:$A,Pos!AE:AE,_xlfn.XLOOKUP($L851,#REF!,#REF!, ""), 0)</f>
        <v>#REF!</v>
      </c>
      <c r="AP851" s="1" t="e">
        <f>_xlfn.XLOOKUP($L851,Pos!$A:$A,Pos!AF:AF,_xlfn.XLOOKUP($L851,#REF!,#REF!, ""), 0)</f>
        <v>#REF!</v>
      </c>
      <c r="AQ851" s="1" t="e">
        <f>_xlfn.XLOOKUP($L851,Pos!$A:$A,Pos!AG:AG,_xlfn.XLOOKUP($L851,#REF!,#REF!, ""), 0)</f>
        <v>#REF!</v>
      </c>
      <c r="AR851" s="1" t="e">
        <f>_xlfn.XLOOKUP($L851,Pos!$A:$A,Pos!AH:AH,_xlfn.XLOOKUP($L851,#REF!,#REF!, ""), 0)</f>
        <v>#REF!</v>
      </c>
      <c r="AS851" s="1" t="e">
        <f>_xlfn.XLOOKUP($L851,Pos!$A:$A,Pos!AI:AI,_xlfn.XLOOKUP($L851,#REF!,#REF!, ""), 0)</f>
        <v>#REF!</v>
      </c>
      <c r="AT851" s="1" t="e">
        <f>_xlfn.XLOOKUP($L851,Pos!$A:$A,Pos!AJ:AJ,_xlfn.XLOOKUP($L851,#REF!,#REF!, ""), 0)</f>
        <v>#REF!</v>
      </c>
      <c r="AU851" s="1" t="e">
        <f>_xlfn.XLOOKUP($L851,Pos!$A:$A,Pos!AK:AK,_xlfn.XLOOKUP($L851,#REF!,#REF!, ""), 0)</f>
        <v>#REF!</v>
      </c>
      <c r="AV851" s="1" t="e">
        <f>_xlfn.XLOOKUP($L851,Pos!$A:$A,Pos!AL:AL,_xlfn.XLOOKUP($L851,#REF!,#REF!, ""), 0)</f>
        <v>#REF!</v>
      </c>
      <c r="AW851" s="1" t="e">
        <f>_xlfn.XLOOKUP($L851,Pos!$A:$A,Pos!AM:AM,_xlfn.XLOOKUP($L851,#REF!,#REF!, ""), 0)</f>
        <v>#REF!</v>
      </c>
      <c r="AX851" s="1" t="e">
        <f>_xlfn.XLOOKUP($L851,Pos!$A:$A,Pos!AN:AN,_xlfn.XLOOKUP($L851,#REF!,#REF!, ""), 0)</f>
        <v>#REF!</v>
      </c>
      <c r="AY851" s="1" t="e">
        <f>_xlfn.XLOOKUP($L851,Pos!$A:$A,Pos!AO:AO,_xlfn.XLOOKUP($L851,#REF!,#REF!, ""), 0)</f>
        <v>#REF!</v>
      </c>
      <c r="AZ851" s="7" t="str">
        <f t="shared" si="232"/>
        <v>OUT</v>
      </c>
      <c r="BA851" s="1">
        <f>IF(OR(_xlfn.XLOOKUP(L851,Pos!B:B,Pos!L:L,FALSE)="ESG Reason",_xlfn.XLOOKUP(L851,Pos!B:B,Pos!L:L,FALSE)="Blacklisted"),1,0)</f>
        <v>0</v>
      </c>
      <c r="BC851" s="11">
        <v>1.157027983298846E-10</v>
      </c>
      <c r="BD851" s="11">
        <f>_xlfn.XLOOKUP($L851,Pos!$B:$B,Pos!H:H,0, 0)</f>
        <v>0</v>
      </c>
      <c r="BE851" s="11">
        <f>_xlfn.XLOOKUP($L851,Pos!$B:$B,Pos!I:I,0, 0)</f>
        <v>1.9907265693846219E-4</v>
      </c>
      <c r="BF851" s="18">
        <f t="shared" si="233"/>
        <v>1.9907265693846219E-4</v>
      </c>
      <c r="BG851" s="1">
        <f t="shared" si="234"/>
        <v>2</v>
      </c>
      <c r="BH851" s="1">
        <f t="shared" si="235"/>
        <v>10</v>
      </c>
      <c r="BI851" s="18">
        <f t="shared" si="236"/>
        <v>1.157027983298846E-10</v>
      </c>
      <c r="BJ851" s="3">
        <f t="shared" si="237"/>
        <v>0</v>
      </c>
      <c r="BK851" s="18">
        <f t="shared" si="238"/>
        <v>0</v>
      </c>
    </row>
    <row r="852" spans="3:63" x14ac:dyDescent="0.25">
      <c r="C852" s="3"/>
      <c r="D852" s="3"/>
      <c r="E852" s="3"/>
      <c r="F852" s="3"/>
      <c r="G852" s="51" t="s">
        <v>818</v>
      </c>
      <c r="H852" s="8" t="str">
        <f t="shared" si="228"/>
        <v>0%Others</v>
      </c>
      <c r="I852" s="11" cm="1">
        <f t="array" ref="I852">IF(
   AZ852 = "OUT", 0,IF(
   BD852 &gt;= LARGE(IF(ISNUMBER(BD:BD), BD:BD), 3),
   BE852 - 0.001,
   IF(BE852 &gt;=VLOOKUP(P852,mapping!$A:$B,2,FALSE), BE852,VLOOKUP(P852,mapping!$A$2:$B$8,2,FALSE))
))</f>
        <v>0</v>
      </c>
      <c r="J852" s="11" cm="1">
        <f t="array" ref="J852">IF(
    AZ852="OUT",0,IF(IF(
                      BD852&gt;=LARGE(IF(ISNUMBER(BD:BD),BD:BD),3),
                      BE852+0.001,
                      VLOOKUP(H852,mapping!$D:$E,2,FALSE)
                      )&gt;I852,
                   IF(
                      BD852&gt;=LARGE(IF(ISNUMBER(BD:BD),BD:BD),3),
                      BE852+0.001,
                      VLOOKUP(H852,mapping!$D:$E,2,FALSE)
                      ),
                   I852+0.002))</f>
        <v>0</v>
      </c>
      <c r="K852" s="8">
        <f t="shared" si="229"/>
        <v>1.982686347355907E-4</v>
      </c>
      <c r="L852" s="1" t="str">
        <f>Pos!B419</f>
        <v>HK0002007356</v>
      </c>
      <c r="M852" s="1" t="str">
        <f>_xlfn.XLOOKUP($L852,Pos!B:B,Pos!D:D,, 0)</f>
        <v>CLP Holdings Limited</v>
      </c>
      <c r="N852" s="1" t="str">
        <f>_xlfn.XLOOKUP($L852,Pos!B:B,Pos!E:E,, 0)</f>
        <v>Utilities</v>
      </c>
      <c r="O852" s="1" t="str">
        <f t="shared" si="230"/>
        <v>Utilities_Others</v>
      </c>
      <c r="P852" s="1" t="str">
        <f>_xlfn.XLOOKUP($L852,Pos!B:B,Pos!F:F,, 0)</f>
        <v>Others</v>
      </c>
      <c r="Q852" s="1">
        <v>0</v>
      </c>
      <c r="R852" s="9">
        <f>_xlfn.XLOOKUP($L852,Pos!$B:$B,Pos!N:N,0, 0)</f>
        <v>6.41</v>
      </c>
      <c r="S852" s="9">
        <f>_xlfn.XLOOKUP($L852,Pos!$B:$B,Pos!O:O,0, 0)</f>
        <v>4.2080000000000002</v>
      </c>
      <c r="T852" s="9">
        <f>_xlfn.XLOOKUP($L852,Pos!$B:$B,Pos!P:P,0, 0)</f>
        <v>5.85</v>
      </c>
      <c r="U852" s="9">
        <f>_xlfn.XLOOKUP($L852,Pos!$B:$B,Pos!Q:Q,0, 0)</f>
        <v>6.5</v>
      </c>
      <c r="V852" s="9">
        <f>_xlfn.XLOOKUP($L852,Pos!$B:$B,Pos!R:R,0, 0)</f>
        <v>10</v>
      </c>
      <c r="W852" s="9">
        <f>_xlfn.XLOOKUP($L852,Pos!$B:$B,Pos!S:S,0, 0)</f>
        <v>3.8933330000000002</v>
      </c>
      <c r="X852" s="9" t="str">
        <f>_xlfn.XLOOKUP($L852,Pos!$B:$B,Pos!J:J,0, 0)</f>
        <v>Outperform</v>
      </c>
      <c r="Y852" s="1">
        <v>0</v>
      </c>
      <c r="Z852" s="1">
        <v>0</v>
      </c>
      <c r="AA852" s="1">
        <f t="shared" si="231"/>
        <v>0</v>
      </c>
      <c r="AB852" s="9">
        <f>_xlfn.XLOOKUP(L852,Pos!B:B,Pos!K:K,-1,0)</f>
        <v>-1</v>
      </c>
      <c r="AC852" s="1" t="e">
        <f>_xlfn.XLOOKUP($L852,Pos!$A:$A,Pos!S:S,_xlfn.XLOOKUP($L852,#REF!,#REF!, ""), 0)</f>
        <v>#REF!</v>
      </c>
      <c r="AD852" s="1" t="e">
        <f>_xlfn.XLOOKUP($L852,Pos!$A:$A,Pos!T:T,_xlfn.XLOOKUP($L852,#REF!,#REF!, ""), 0)</f>
        <v>#REF!</v>
      </c>
      <c r="AE852" s="1" t="e">
        <f>_xlfn.XLOOKUP($L852,Pos!$A:$A,Pos!U:U,_xlfn.XLOOKUP($L852,#REF!,#REF!, ""), 0)</f>
        <v>#REF!</v>
      </c>
      <c r="AF852" s="1" t="e">
        <f>_xlfn.XLOOKUP($L852,Pos!$A:$A,Pos!V:V,_xlfn.XLOOKUP($L852,#REF!,#REF!, ""), 0)</f>
        <v>#REF!</v>
      </c>
      <c r="AG852" s="1" t="e">
        <f>_xlfn.XLOOKUP($L852,Pos!$A:$A,Pos!W:W,_xlfn.XLOOKUP($L852,#REF!,#REF!, ""), 0)</f>
        <v>#REF!</v>
      </c>
      <c r="AH852" s="1" t="e">
        <f>_xlfn.XLOOKUP($L852,Pos!$A:$A,Pos!X:X,_xlfn.XLOOKUP($L852,#REF!,#REF!, ""), 0)</f>
        <v>#REF!</v>
      </c>
      <c r="AI852" s="1" t="e">
        <f>_xlfn.XLOOKUP($L852,Pos!$A:$A,Pos!Y:Y,_xlfn.XLOOKUP($L852,#REF!,#REF!, ""), 0)</f>
        <v>#REF!</v>
      </c>
      <c r="AJ852" s="1" t="e">
        <f>_xlfn.XLOOKUP($L852,Pos!$A:$A,Pos!Z:Z,_xlfn.XLOOKUP($L852,#REF!,#REF!, ""), 0)</f>
        <v>#REF!</v>
      </c>
      <c r="AK852" s="1" t="e">
        <f>_xlfn.XLOOKUP($L852,Pos!$A:$A,Pos!AA:AA,_xlfn.XLOOKUP($L852,#REF!,#REF!, ""), 0)</f>
        <v>#REF!</v>
      </c>
      <c r="AL852" s="1" t="e">
        <f>_xlfn.XLOOKUP($L852,Pos!$A:$A,Pos!AB:AB,_xlfn.XLOOKUP($L852,#REF!,#REF!, ""), 0)</f>
        <v>#REF!</v>
      </c>
      <c r="AM852" s="1" t="e">
        <f>_xlfn.XLOOKUP($L852,Pos!$A:$A,Pos!AC:AC,_xlfn.XLOOKUP($L852,#REF!,#REF!, ""), 0)</f>
        <v>#REF!</v>
      </c>
      <c r="AN852" s="1" t="e">
        <f>_xlfn.XLOOKUP($L852,Pos!$A:$A,Pos!AD:AD,_xlfn.XLOOKUP($L852,#REF!,#REF!, ""), 0)</f>
        <v>#REF!</v>
      </c>
      <c r="AO852" s="1" t="e">
        <f>_xlfn.XLOOKUP($L852,Pos!$A:$A,Pos!AE:AE,_xlfn.XLOOKUP($L852,#REF!,#REF!, ""), 0)</f>
        <v>#REF!</v>
      </c>
      <c r="AP852" s="1" t="e">
        <f>_xlfn.XLOOKUP($L852,Pos!$A:$A,Pos!AF:AF,_xlfn.XLOOKUP($L852,#REF!,#REF!, ""), 0)</f>
        <v>#REF!</v>
      </c>
      <c r="AQ852" s="1" t="e">
        <f>_xlfn.XLOOKUP($L852,Pos!$A:$A,Pos!AG:AG,_xlfn.XLOOKUP($L852,#REF!,#REF!, ""), 0)</f>
        <v>#REF!</v>
      </c>
      <c r="AR852" s="1" t="e">
        <f>_xlfn.XLOOKUP($L852,Pos!$A:$A,Pos!AH:AH,_xlfn.XLOOKUP($L852,#REF!,#REF!, ""), 0)</f>
        <v>#REF!</v>
      </c>
      <c r="AS852" s="1" t="e">
        <f>_xlfn.XLOOKUP($L852,Pos!$A:$A,Pos!AI:AI,_xlfn.XLOOKUP($L852,#REF!,#REF!, ""), 0)</f>
        <v>#REF!</v>
      </c>
      <c r="AT852" s="1" t="e">
        <f>_xlfn.XLOOKUP($L852,Pos!$A:$A,Pos!AJ:AJ,_xlfn.XLOOKUP($L852,#REF!,#REF!, ""), 0)</f>
        <v>#REF!</v>
      </c>
      <c r="AU852" s="1" t="e">
        <f>_xlfn.XLOOKUP($L852,Pos!$A:$A,Pos!AK:AK,_xlfn.XLOOKUP($L852,#REF!,#REF!, ""), 0)</f>
        <v>#REF!</v>
      </c>
      <c r="AV852" s="1" t="e">
        <f>_xlfn.XLOOKUP($L852,Pos!$A:$A,Pos!AL:AL,_xlfn.XLOOKUP($L852,#REF!,#REF!, ""), 0)</f>
        <v>#REF!</v>
      </c>
      <c r="AW852" s="1" t="e">
        <f>_xlfn.XLOOKUP($L852,Pos!$A:$A,Pos!AM:AM,_xlfn.XLOOKUP($L852,#REF!,#REF!, ""), 0)</f>
        <v>#REF!</v>
      </c>
      <c r="AX852" s="1" t="e">
        <f>_xlfn.XLOOKUP($L852,Pos!$A:$A,Pos!AN:AN,_xlfn.XLOOKUP($L852,#REF!,#REF!, ""), 0)</f>
        <v>#REF!</v>
      </c>
      <c r="AY852" s="1" t="e">
        <f>_xlfn.XLOOKUP($L852,Pos!$A:$A,Pos!AO:AO,_xlfn.XLOOKUP($L852,#REF!,#REF!, ""), 0)</f>
        <v>#REF!</v>
      </c>
      <c r="AZ852" s="7" t="str">
        <f t="shared" si="232"/>
        <v>OUT</v>
      </c>
      <c r="BA852" s="1">
        <f>IF(OR(_xlfn.XLOOKUP(L852,Pos!B:B,Pos!L:L,FALSE)="ESG Reason",_xlfn.XLOOKUP(L852,Pos!B:B,Pos!L:L,FALSE)="Blacklisted"),1,0)</f>
        <v>0</v>
      </c>
      <c r="BC852" s="11">
        <v>1.027343165760794E-10</v>
      </c>
      <c r="BD852" s="11">
        <f>_xlfn.XLOOKUP($L852,Pos!$B:$B,Pos!H:H,0, 0)</f>
        <v>0</v>
      </c>
      <c r="BE852" s="11">
        <f>_xlfn.XLOOKUP($L852,Pos!$B:$B,Pos!I:I,0, 0)</f>
        <v>1.982686347355907E-4</v>
      </c>
      <c r="BF852" s="18">
        <f t="shared" si="233"/>
        <v>1.982686347355907E-4</v>
      </c>
      <c r="BG852" s="1">
        <f t="shared" si="234"/>
        <v>3</v>
      </c>
      <c r="BH852" s="1">
        <f t="shared" si="235"/>
        <v>57</v>
      </c>
      <c r="BI852" s="18">
        <f t="shared" si="236"/>
        <v>1.027343165760794E-10</v>
      </c>
      <c r="BJ852" s="3">
        <f t="shared" si="237"/>
        <v>0</v>
      </c>
      <c r="BK852" s="18">
        <f t="shared" si="238"/>
        <v>0</v>
      </c>
    </row>
    <row r="853" spans="3:63" x14ac:dyDescent="0.25">
      <c r="C853" s="3"/>
      <c r="D853" s="3"/>
      <c r="E853" s="3"/>
      <c r="F853" s="3"/>
      <c r="G853" s="51" t="s">
        <v>823</v>
      </c>
      <c r="H853" s="8" t="str">
        <f t="shared" si="228"/>
        <v>0%North America</v>
      </c>
      <c r="I853" s="11" cm="1">
        <f t="array" ref="I853">IF(
   AZ853 = "OUT", 0,IF(
   BD853 &gt;= LARGE(IF(ISNUMBER(BD:BD), BD:BD), 3),
   BE853 - 0.001,
   IF(BE853 &gt;=VLOOKUP(P853,mapping!$A:$B,2,FALSE), BE853,VLOOKUP(P853,mapping!$A$2:$B$8,2,FALSE))
))</f>
        <v>0</v>
      </c>
      <c r="J853" s="11" cm="1">
        <f t="array" ref="J853">IF(
    AZ853="OUT",0,IF(IF(
                      BD853&gt;=LARGE(IF(ISNUMBER(BD:BD),BD:BD),3),
                      BE853+0.001,
                      VLOOKUP(H853,mapping!$D:$E,2,FALSE)
                      )&gt;I853,
                   IF(
                      BD853&gt;=LARGE(IF(ISNUMBER(BD:BD),BD:BD),3),
                      BE853+0.001,
                      VLOOKUP(H853,mapping!$D:$E,2,FALSE)
                      ),
                   I853+0.002))</f>
        <v>0</v>
      </c>
      <c r="K853" s="8">
        <f t="shared" si="229"/>
        <v>1.980258978421501E-4</v>
      </c>
      <c r="L853" s="1" t="str">
        <f>Pos!B451</f>
        <v>IE00BLS09M33</v>
      </c>
      <c r="M853" s="1" t="str">
        <f>_xlfn.XLOOKUP($L853,Pos!B:B,Pos!D:D,, 0)</f>
        <v>Pentair plc</v>
      </c>
      <c r="N853" s="1" t="str">
        <f>_xlfn.XLOOKUP($L853,Pos!B:B,Pos!E:E,, 0)</f>
        <v>Industrial Goods &amp; Services</v>
      </c>
      <c r="O853" s="1" t="str">
        <f t="shared" si="230"/>
        <v>Industrial Goods &amp; Services_North America</v>
      </c>
      <c r="P853" s="1" t="str">
        <f>_xlfn.XLOOKUP($L853,Pos!B:B,Pos!F:F,, 0)</f>
        <v>North America</v>
      </c>
      <c r="Q853" s="1">
        <v>0</v>
      </c>
      <c r="R853" s="9">
        <f>_xlfn.XLOOKUP($L853,Pos!$B:$B,Pos!N:N,0, 0)</f>
        <v>4.78</v>
      </c>
      <c r="S853" s="9">
        <f>_xlfn.XLOOKUP($L853,Pos!$B:$B,Pos!O:O,0, 0)</f>
        <v>4.7753329999999998</v>
      </c>
      <c r="T853" s="9">
        <f>_xlfn.XLOOKUP($L853,Pos!$B:$B,Pos!P:P,0, 0)</f>
        <v>5.7249999999999996</v>
      </c>
      <c r="U853" s="9">
        <f>_xlfn.XLOOKUP($L853,Pos!$B:$B,Pos!Q:Q,0, 0)</f>
        <v>6.7</v>
      </c>
      <c r="V853" s="9">
        <f>_xlfn.XLOOKUP($L853,Pos!$B:$B,Pos!R:R,0, 0)</f>
        <v>8.0333330000000007</v>
      </c>
      <c r="W853" s="9">
        <f>_xlfn.XLOOKUP($L853,Pos!$B:$B,Pos!S:S,0, 0)</f>
        <v>4.6066669999999998</v>
      </c>
      <c r="X853" s="9" t="str">
        <f>_xlfn.XLOOKUP($L853,Pos!$B:$B,Pos!J:J,0, 0)</f>
        <v>Outperform</v>
      </c>
      <c r="Y853" s="1">
        <v>0</v>
      </c>
      <c r="Z853" s="1">
        <v>0</v>
      </c>
      <c r="AA853" s="1">
        <f t="shared" si="231"/>
        <v>0</v>
      </c>
      <c r="AB853" s="9">
        <f>_xlfn.XLOOKUP(L853,Pos!B:B,Pos!K:K,-1,0)</f>
        <v>2.5</v>
      </c>
      <c r="AC853" s="1" t="e">
        <f>_xlfn.XLOOKUP($L853,Pos!$A:$A,Pos!S:S,_xlfn.XLOOKUP($L853,#REF!,#REF!, ""), 0)</f>
        <v>#REF!</v>
      </c>
      <c r="AD853" s="1" t="e">
        <f>_xlfn.XLOOKUP($L853,Pos!$A:$A,Pos!T:T,_xlfn.XLOOKUP($L853,#REF!,#REF!, ""), 0)</f>
        <v>#REF!</v>
      </c>
      <c r="AE853" s="1" t="e">
        <f>_xlfn.XLOOKUP($L853,Pos!$A:$A,Pos!U:U,_xlfn.XLOOKUP($L853,#REF!,#REF!, ""), 0)</f>
        <v>#REF!</v>
      </c>
      <c r="AF853" s="1" t="e">
        <f>_xlfn.XLOOKUP($L853,Pos!$A:$A,Pos!V:V,_xlfn.XLOOKUP($L853,#REF!,#REF!, ""), 0)</f>
        <v>#REF!</v>
      </c>
      <c r="AG853" s="1" t="e">
        <f>_xlfn.XLOOKUP($L853,Pos!$A:$A,Pos!W:W,_xlfn.XLOOKUP($L853,#REF!,#REF!, ""), 0)</f>
        <v>#REF!</v>
      </c>
      <c r="AH853" s="1" t="e">
        <f>_xlfn.XLOOKUP($L853,Pos!$A:$A,Pos!X:X,_xlfn.XLOOKUP($L853,#REF!,#REF!, ""), 0)</f>
        <v>#REF!</v>
      </c>
      <c r="AI853" s="1" t="e">
        <f>_xlfn.XLOOKUP($L853,Pos!$A:$A,Pos!Y:Y,_xlfn.XLOOKUP($L853,#REF!,#REF!, ""), 0)</f>
        <v>#REF!</v>
      </c>
      <c r="AJ853" s="1" t="e">
        <f>_xlfn.XLOOKUP($L853,Pos!$A:$A,Pos!Z:Z,_xlfn.XLOOKUP($L853,#REF!,#REF!, ""), 0)</f>
        <v>#REF!</v>
      </c>
      <c r="AK853" s="1" t="e">
        <f>_xlfn.XLOOKUP($L853,Pos!$A:$A,Pos!AA:AA,_xlfn.XLOOKUP($L853,#REF!,#REF!, ""), 0)</f>
        <v>#REF!</v>
      </c>
      <c r="AL853" s="1" t="e">
        <f>_xlfn.XLOOKUP($L853,Pos!$A:$A,Pos!AB:AB,_xlfn.XLOOKUP($L853,#REF!,#REF!, ""), 0)</f>
        <v>#REF!</v>
      </c>
      <c r="AM853" s="1" t="e">
        <f>_xlfn.XLOOKUP($L853,Pos!$A:$A,Pos!AC:AC,_xlfn.XLOOKUP($L853,#REF!,#REF!, ""), 0)</f>
        <v>#REF!</v>
      </c>
      <c r="AN853" s="1" t="e">
        <f>_xlfn.XLOOKUP($L853,Pos!$A:$A,Pos!AD:AD,_xlfn.XLOOKUP($L853,#REF!,#REF!, ""), 0)</f>
        <v>#REF!</v>
      </c>
      <c r="AO853" s="1" t="e">
        <f>_xlfn.XLOOKUP($L853,Pos!$A:$A,Pos!AE:AE,_xlfn.XLOOKUP($L853,#REF!,#REF!, ""), 0)</f>
        <v>#REF!</v>
      </c>
      <c r="AP853" s="1" t="e">
        <f>_xlfn.XLOOKUP($L853,Pos!$A:$A,Pos!AF:AF,_xlfn.XLOOKUP($L853,#REF!,#REF!, ""), 0)</f>
        <v>#REF!</v>
      </c>
      <c r="AQ853" s="1" t="e">
        <f>_xlfn.XLOOKUP($L853,Pos!$A:$A,Pos!AG:AG,_xlfn.XLOOKUP($L853,#REF!,#REF!, ""), 0)</f>
        <v>#REF!</v>
      </c>
      <c r="AR853" s="1" t="e">
        <f>_xlfn.XLOOKUP($L853,Pos!$A:$A,Pos!AH:AH,_xlfn.XLOOKUP($L853,#REF!,#REF!, ""), 0)</f>
        <v>#REF!</v>
      </c>
      <c r="AS853" s="1" t="e">
        <f>_xlfn.XLOOKUP($L853,Pos!$A:$A,Pos!AI:AI,_xlfn.XLOOKUP($L853,#REF!,#REF!, ""), 0)</f>
        <v>#REF!</v>
      </c>
      <c r="AT853" s="1" t="e">
        <f>_xlfn.XLOOKUP($L853,Pos!$A:$A,Pos!AJ:AJ,_xlfn.XLOOKUP($L853,#REF!,#REF!, ""), 0)</f>
        <v>#REF!</v>
      </c>
      <c r="AU853" s="1" t="e">
        <f>_xlfn.XLOOKUP($L853,Pos!$A:$A,Pos!AK:AK,_xlfn.XLOOKUP($L853,#REF!,#REF!, ""), 0)</f>
        <v>#REF!</v>
      </c>
      <c r="AV853" s="1" t="e">
        <f>_xlfn.XLOOKUP($L853,Pos!$A:$A,Pos!AL:AL,_xlfn.XLOOKUP($L853,#REF!,#REF!, ""), 0)</f>
        <v>#REF!</v>
      </c>
      <c r="AW853" s="1" t="e">
        <f>_xlfn.XLOOKUP($L853,Pos!$A:$A,Pos!AM:AM,_xlfn.XLOOKUP($L853,#REF!,#REF!, ""), 0)</f>
        <v>#REF!</v>
      </c>
      <c r="AX853" s="1" t="e">
        <f>_xlfn.XLOOKUP($L853,Pos!$A:$A,Pos!AN:AN,_xlfn.XLOOKUP($L853,#REF!,#REF!, ""), 0)</f>
        <v>#REF!</v>
      </c>
      <c r="AY853" s="1" t="e">
        <f>_xlfn.XLOOKUP($L853,Pos!$A:$A,Pos!AO:AO,_xlfn.XLOOKUP($L853,#REF!,#REF!, ""), 0)</f>
        <v>#REF!</v>
      </c>
      <c r="AZ853" s="7" t="str">
        <f t="shared" si="232"/>
        <v>OUT</v>
      </c>
      <c r="BA853" s="1">
        <f>IF(OR(_xlfn.XLOOKUP(L853,Pos!B:B,Pos!L:L,FALSE)="ESG Reason",_xlfn.XLOOKUP(L853,Pos!B:B,Pos!L:L,FALSE)="Blacklisted"),1,0)</f>
        <v>0</v>
      </c>
      <c r="BC853" s="11">
        <v>8.6308018493313809E-11</v>
      </c>
      <c r="BD853" s="11">
        <f>_xlfn.XLOOKUP($L853,Pos!$B:$B,Pos!H:H,0, 0)</f>
        <v>0</v>
      </c>
      <c r="BE853" s="11">
        <f>_xlfn.XLOOKUP($L853,Pos!$B:$B,Pos!I:I,0, 0)</f>
        <v>1.980258978421501E-4</v>
      </c>
      <c r="BF853" s="18">
        <f t="shared" si="233"/>
        <v>1.980258978421501E-4</v>
      </c>
      <c r="BG853" s="1">
        <f t="shared" si="234"/>
        <v>1</v>
      </c>
      <c r="BH853" s="1">
        <f t="shared" si="235"/>
        <v>29</v>
      </c>
      <c r="BI853" s="18">
        <f t="shared" si="236"/>
        <v>8.6308018493313809E-11</v>
      </c>
      <c r="BJ853" s="3">
        <f t="shared" si="237"/>
        <v>0</v>
      </c>
      <c r="BK853" s="18">
        <f t="shared" si="238"/>
        <v>0</v>
      </c>
    </row>
    <row r="854" spans="3:63" x14ac:dyDescent="0.25">
      <c r="C854" s="3"/>
      <c r="D854" s="3"/>
      <c r="E854" s="3"/>
      <c r="F854" s="3"/>
      <c r="G854" s="51" t="s">
        <v>820</v>
      </c>
      <c r="H854" s="8" t="str">
        <f t="shared" si="228"/>
        <v>0%North America</v>
      </c>
      <c r="I854" s="11" cm="1">
        <f t="array" ref="I854">IF(
   AZ854 = "OUT", 0,IF(
   BD854 &gt;= LARGE(IF(ISNUMBER(BD:BD), BD:BD), 3),
   BE854 - 0.001,
   IF(BE854 &gt;=VLOOKUP(P854,mapping!$A:$B,2,FALSE), BE854,VLOOKUP(P854,mapping!$A$2:$B$8,2,FALSE))
))</f>
        <v>0</v>
      </c>
      <c r="J854" s="11" cm="1">
        <f t="array" ref="J854">IF(
    AZ854="OUT",0,IF(IF(
                      BD854&gt;=LARGE(IF(ISNUMBER(BD:BD),BD:BD),3),
                      BE854+0.001,
                      VLOOKUP(H854,mapping!$D:$E,2,FALSE)
                      )&gt;I854,
                   IF(
                      BD854&gt;=LARGE(IF(ISNUMBER(BD:BD),BD:BD),3),
                      BE854+0.001,
                      VLOOKUP(H854,mapping!$D:$E,2,FALSE)
                      ),
                   I854+0.002))</f>
        <v>0</v>
      </c>
      <c r="K854" s="8">
        <f t="shared" si="229"/>
        <v>1.9783206838212209E-4</v>
      </c>
      <c r="L854" s="1" t="str">
        <f>Pos!B406</f>
        <v>GB00BMVP7Y09</v>
      </c>
      <c r="M854" s="1" t="str">
        <f>_xlfn.XLOOKUP($L854,Pos!B:B,Pos!D:D,, 0)</f>
        <v>Royalty Pharma Plc Class A</v>
      </c>
      <c r="N854" s="1" t="str">
        <f>_xlfn.XLOOKUP($L854,Pos!B:B,Pos!E:E,, 0)</f>
        <v>Health Care</v>
      </c>
      <c r="O854" s="1" t="str">
        <f t="shared" si="230"/>
        <v>Health Care_North America</v>
      </c>
      <c r="P854" s="1" t="str">
        <f>_xlfn.XLOOKUP($L854,Pos!B:B,Pos!F:F,, 0)</f>
        <v>North America</v>
      </c>
      <c r="Q854" s="1">
        <v>0</v>
      </c>
      <c r="R854" s="9">
        <f>_xlfn.XLOOKUP($L854,Pos!$B:$B,Pos!N:N,0, 0)</f>
        <v>8.0500000000000007</v>
      </c>
      <c r="S854" s="9">
        <f>_xlfn.XLOOKUP($L854,Pos!$B:$B,Pos!O:O,0, 0)</f>
        <v>6.4329999999999998</v>
      </c>
      <c r="T854" s="9">
        <f>_xlfn.XLOOKUP($L854,Pos!$B:$B,Pos!P:P,0, 0)</f>
        <v>3.3</v>
      </c>
      <c r="U854" s="9">
        <f>_xlfn.XLOOKUP($L854,Pos!$B:$B,Pos!Q:Q,0, 0)</f>
        <v>7.5</v>
      </c>
      <c r="V854" s="9">
        <f>_xlfn.XLOOKUP($L854,Pos!$B:$B,Pos!R:R,0, 0)</f>
        <v>9.6666670000000003</v>
      </c>
      <c r="W854" s="9">
        <f>_xlfn.XLOOKUP($L854,Pos!$B:$B,Pos!S:S,0, 0)</f>
        <v>4.6233329999999997</v>
      </c>
      <c r="X854" s="9" t="str">
        <f>_xlfn.XLOOKUP($L854,Pos!$B:$B,Pos!J:J,0, 0)</f>
        <v>Outperform</v>
      </c>
      <c r="Y854" s="1">
        <v>0</v>
      </c>
      <c r="Z854" s="1">
        <v>0</v>
      </c>
      <c r="AA854" s="1">
        <f t="shared" si="231"/>
        <v>0</v>
      </c>
      <c r="AB854" s="9">
        <f>_xlfn.XLOOKUP(L854,Pos!B:B,Pos!K:K,-1,0)</f>
        <v>6.1016949152542379</v>
      </c>
      <c r="AC854" s="1" t="e">
        <f>_xlfn.XLOOKUP($L854,Pos!$A:$A,Pos!S:S,_xlfn.XLOOKUP($L854,#REF!,#REF!, ""), 0)</f>
        <v>#REF!</v>
      </c>
      <c r="AD854" s="1" t="e">
        <f>_xlfn.XLOOKUP($L854,Pos!$A:$A,Pos!T:T,_xlfn.XLOOKUP($L854,#REF!,#REF!, ""), 0)</f>
        <v>#REF!</v>
      </c>
      <c r="AE854" s="1" t="e">
        <f>_xlfn.XLOOKUP($L854,Pos!$A:$A,Pos!U:U,_xlfn.XLOOKUP($L854,#REF!,#REF!, ""), 0)</f>
        <v>#REF!</v>
      </c>
      <c r="AF854" s="1" t="e">
        <f>_xlfn.XLOOKUP($L854,Pos!$A:$A,Pos!V:V,_xlfn.XLOOKUP($L854,#REF!,#REF!, ""), 0)</f>
        <v>#REF!</v>
      </c>
      <c r="AG854" s="1" t="e">
        <f>_xlfn.XLOOKUP($L854,Pos!$A:$A,Pos!W:W,_xlfn.XLOOKUP($L854,#REF!,#REF!, ""), 0)</f>
        <v>#REF!</v>
      </c>
      <c r="AH854" s="1" t="e">
        <f>_xlfn.XLOOKUP($L854,Pos!$A:$A,Pos!X:X,_xlfn.XLOOKUP($L854,#REF!,#REF!, ""), 0)</f>
        <v>#REF!</v>
      </c>
      <c r="AI854" s="1" t="e">
        <f>_xlfn.XLOOKUP($L854,Pos!$A:$A,Pos!Y:Y,_xlfn.XLOOKUP($L854,#REF!,#REF!, ""), 0)</f>
        <v>#REF!</v>
      </c>
      <c r="AJ854" s="1" t="e">
        <f>_xlfn.XLOOKUP($L854,Pos!$A:$A,Pos!Z:Z,_xlfn.XLOOKUP($L854,#REF!,#REF!, ""), 0)</f>
        <v>#REF!</v>
      </c>
      <c r="AK854" s="1" t="e">
        <f>_xlfn.XLOOKUP($L854,Pos!$A:$A,Pos!AA:AA,_xlfn.XLOOKUP($L854,#REF!,#REF!, ""), 0)</f>
        <v>#REF!</v>
      </c>
      <c r="AL854" s="1" t="e">
        <f>_xlfn.XLOOKUP($L854,Pos!$A:$A,Pos!AB:AB,_xlfn.XLOOKUP($L854,#REF!,#REF!, ""), 0)</f>
        <v>#REF!</v>
      </c>
      <c r="AM854" s="1" t="e">
        <f>_xlfn.XLOOKUP($L854,Pos!$A:$A,Pos!AC:AC,_xlfn.XLOOKUP($L854,#REF!,#REF!, ""), 0)</f>
        <v>#REF!</v>
      </c>
      <c r="AN854" s="1" t="e">
        <f>_xlfn.XLOOKUP($L854,Pos!$A:$A,Pos!AD:AD,_xlfn.XLOOKUP($L854,#REF!,#REF!, ""), 0)</f>
        <v>#REF!</v>
      </c>
      <c r="AO854" s="1" t="e">
        <f>_xlfn.XLOOKUP($L854,Pos!$A:$A,Pos!AE:AE,_xlfn.XLOOKUP($L854,#REF!,#REF!, ""), 0)</f>
        <v>#REF!</v>
      </c>
      <c r="AP854" s="1" t="e">
        <f>_xlfn.XLOOKUP($L854,Pos!$A:$A,Pos!AF:AF,_xlfn.XLOOKUP($L854,#REF!,#REF!, ""), 0)</f>
        <v>#REF!</v>
      </c>
      <c r="AQ854" s="1" t="e">
        <f>_xlfn.XLOOKUP($L854,Pos!$A:$A,Pos!AG:AG,_xlfn.XLOOKUP($L854,#REF!,#REF!, ""), 0)</f>
        <v>#REF!</v>
      </c>
      <c r="AR854" s="1" t="e">
        <f>_xlfn.XLOOKUP($L854,Pos!$A:$A,Pos!AH:AH,_xlfn.XLOOKUP($L854,#REF!,#REF!, ""), 0)</f>
        <v>#REF!</v>
      </c>
      <c r="AS854" s="1" t="e">
        <f>_xlfn.XLOOKUP($L854,Pos!$A:$A,Pos!AI:AI,_xlfn.XLOOKUP($L854,#REF!,#REF!, ""), 0)</f>
        <v>#REF!</v>
      </c>
      <c r="AT854" s="1" t="e">
        <f>_xlfn.XLOOKUP($L854,Pos!$A:$A,Pos!AJ:AJ,_xlfn.XLOOKUP($L854,#REF!,#REF!, ""), 0)</f>
        <v>#REF!</v>
      </c>
      <c r="AU854" s="1" t="e">
        <f>_xlfn.XLOOKUP($L854,Pos!$A:$A,Pos!AK:AK,_xlfn.XLOOKUP($L854,#REF!,#REF!, ""), 0)</f>
        <v>#REF!</v>
      </c>
      <c r="AV854" s="1" t="e">
        <f>_xlfn.XLOOKUP($L854,Pos!$A:$A,Pos!AL:AL,_xlfn.XLOOKUP($L854,#REF!,#REF!, ""), 0)</f>
        <v>#REF!</v>
      </c>
      <c r="AW854" s="1" t="e">
        <f>_xlfn.XLOOKUP($L854,Pos!$A:$A,Pos!AM:AM,_xlfn.XLOOKUP($L854,#REF!,#REF!, ""), 0)</f>
        <v>#REF!</v>
      </c>
      <c r="AX854" s="1" t="e">
        <f>_xlfn.XLOOKUP($L854,Pos!$A:$A,Pos!AN:AN,_xlfn.XLOOKUP($L854,#REF!,#REF!, ""), 0)</f>
        <v>#REF!</v>
      </c>
      <c r="AY854" s="1" t="e">
        <f>_xlfn.XLOOKUP($L854,Pos!$A:$A,Pos!AO:AO,_xlfn.XLOOKUP($L854,#REF!,#REF!, ""), 0)</f>
        <v>#REF!</v>
      </c>
      <c r="AZ854" s="7" t="str">
        <f t="shared" si="232"/>
        <v>OUT</v>
      </c>
      <c r="BA854" s="1">
        <f>IF(OR(_xlfn.XLOOKUP(L854,Pos!B:B,Pos!L:L,FALSE)="ESG Reason",_xlfn.XLOOKUP(L854,Pos!B:B,Pos!L:L,FALSE)="Blacklisted"),1,0)</f>
        <v>1</v>
      </c>
      <c r="BC854" s="11">
        <v>9.1208690037952643E-11</v>
      </c>
      <c r="BD854" s="11">
        <f>_xlfn.XLOOKUP($L854,Pos!$B:$B,Pos!H:H,0, 0)</f>
        <v>0</v>
      </c>
      <c r="BE854" s="11">
        <f>_xlfn.XLOOKUP($L854,Pos!$B:$B,Pos!I:I,0, 0)</f>
        <v>1.9783206838212209E-4</v>
      </c>
      <c r="BF854" s="18">
        <f t="shared" si="233"/>
        <v>1.9783206838212209E-4</v>
      </c>
      <c r="BG854" s="1">
        <f t="shared" si="234"/>
        <v>1</v>
      </c>
      <c r="BH854" s="1">
        <f t="shared" si="235"/>
        <v>28</v>
      </c>
      <c r="BI854" s="18">
        <f t="shared" si="236"/>
        <v>9.1208690037952643E-11</v>
      </c>
      <c r="BJ854" s="3">
        <f t="shared" si="237"/>
        <v>0</v>
      </c>
      <c r="BK854" s="18">
        <f t="shared" si="238"/>
        <v>0</v>
      </c>
    </row>
    <row r="855" spans="3:63" x14ac:dyDescent="0.25">
      <c r="C855" s="3"/>
      <c r="D855" s="3"/>
      <c r="E855" s="3"/>
      <c r="F855" s="3"/>
      <c r="G855" s="51" t="s">
        <v>815</v>
      </c>
      <c r="H855" s="8" t="str">
        <f t="shared" si="228"/>
        <v>0%North America</v>
      </c>
      <c r="I855" s="11" cm="1">
        <f t="array" ref="I855">IF(
   AZ855 = "OUT", 0,IF(
   BD855 &gt;= LARGE(IF(ISNUMBER(BD:BD), BD:BD), 3),
   BE855 - 0.001,
   IF(BE855 &gt;=VLOOKUP(P855,mapping!$A:$B,2,FALSE), BE855,VLOOKUP(P855,mapping!$A$2:$B$8,2,FALSE))
))</f>
        <v>0</v>
      </c>
      <c r="J855" s="11" cm="1">
        <f t="array" ref="J855">IF(
    AZ855="OUT",0,IF(IF(
                      BD855&gt;=LARGE(IF(ISNUMBER(BD:BD),BD:BD),3),
                      BE855+0.001,
                      VLOOKUP(H855,mapping!$D:$E,2,FALSE)
                      )&gt;I855,
                   IF(
                      BD855&gt;=LARGE(IF(ISNUMBER(BD:BD),BD:BD),3),
                      BE855+0.001,
                      VLOOKUP(H855,mapping!$D:$E,2,FALSE)
                      ),
                   I855+0.002))</f>
        <v>0</v>
      </c>
      <c r="K855" s="8">
        <f t="shared" si="229"/>
        <v>1.9761883597305111E-4</v>
      </c>
      <c r="L855" s="1" t="str">
        <f>Pos!B956</f>
        <v>US2605571031</v>
      </c>
      <c r="M855" s="1" t="str">
        <f>_xlfn.XLOOKUP($L855,Pos!B:B,Pos!D:D,, 0)</f>
        <v>Dow, Inc.</v>
      </c>
      <c r="N855" s="1" t="str">
        <f>_xlfn.XLOOKUP($L855,Pos!B:B,Pos!E:E,, 0)</f>
        <v>Industrial Goods &amp; Services</v>
      </c>
      <c r="O855" s="1" t="str">
        <f t="shared" si="230"/>
        <v>Industrial Goods &amp; Services_North America</v>
      </c>
      <c r="P855" s="1" t="str">
        <f>_xlfn.XLOOKUP($L855,Pos!B:B,Pos!F:F,, 0)</f>
        <v>North America</v>
      </c>
      <c r="Q855" s="1">
        <v>0</v>
      </c>
      <c r="R855" s="9">
        <f>_xlfn.XLOOKUP($L855,Pos!$B:$B,Pos!N:N,0, 0)</f>
        <v>6.99</v>
      </c>
      <c r="S855" s="9">
        <f>_xlfn.XLOOKUP($L855,Pos!$B:$B,Pos!O:O,0, 0)</f>
        <v>8.3350010000000001</v>
      </c>
      <c r="T855" s="9">
        <f>_xlfn.XLOOKUP($L855,Pos!$B:$B,Pos!P:P,0, 0)</f>
        <v>2.2000000000000002</v>
      </c>
      <c r="U855" s="9">
        <f>_xlfn.XLOOKUP($L855,Pos!$B:$B,Pos!Q:Q,0, 0)</f>
        <v>2.9</v>
      </c>
      <c r="V855" s="9">
        <f>_xlfn.XLOOKUP($L855,Pos!$B:$B,Pos!R:R,0, 0)</f>
        <v>0.5</v>
      </c>
      <c r="W855" s="9">
        <f>_xlfn.XLOOKUP($L855,Pos!$B:$B,Pos!S:S,0, 0)</f>
        <v>0.3075</v>
      </c>
      <c r="X855" s="9" t="str">
        <f>_xlfn.XLOOKUP($L855,Pos!$B:$B,Pos!J:J,0, 0)</f>
        <v>Hold</v>
      </c>
      <c r="Y855" s="1">
        <v>0</v>
      </c>
      <c r="Z855" s="1">
        <v>0</v>
      </c>
      <c r="AA855" s="1">
        <f t="shared" si="231"/>
        <v>0</v>
      </c>
      <c r="AB855" s="9">
        <f>_xlfn.XLOOKUP(L855,Pos!B:B,Pos!K:K,-1,0)</f>
        <v>6.6666666666666661</v>
      </c>
      <c r="AC855" s="1" t="e">
        <f>_xlfn.XLOOKUP($L855,Pos!$A:$A,Pos!S:S,_xlfn.XLOOKUP($L855,#REF!,#REF!, ""), 0)</f>
        <v>#REF!</v>
      </c>
      <c r="AD855" s="1" t="e">
        <f>_xlfn.XLOOKUP($L855,Pos!$A:$A,Pos!T:T,_xlfn.XLOOKUP($L855,#REF!,#REF!, ""), 0)</f>
        <v>#REF!</v>
      </c>
      <c r="AE855" s="1" t="e">
        <f>_xlfn.XLOOKUP($L855,Pos!$A:$A,Pos!U:U,_xlfn.XLOOKUP($L855,#REF!,#REF!, ""), 0)</f>
        <v>#REF!</v>
      </c>
      <c r="AF855" s="1" t="e">
        <f>_xlfn.XLOOKUP($L855,Pos!$A:$A,Pos!V:V,_xlfn.XLOOKUP($L855,#REF!,#REF!, ""), 0)</f>
        <v>#REF!</v>
      </c>
      <c r="AG855" s="1" t="e">
        <f>_xlfn.XLOOKUP($L855,Pos!$A:$A,Pos!W:W,_xlfn.XLOOKUP($L855,#REF!,#REF!, ""), 0)</f>
        <v>#REF!</v>
      </c>
      <c r="AH855" s="1" t="e">
        <f>_xlfn.XLOOKUP($L855,Pos!$A:$A,Pos!X:X,_xlfn.XLOOKUP($L855,#REF!,#REF!, ""), 0)</f>
        <v>#REF!</v>
      </c>
      <c r="AI855" s="1" t="e">
        <f>_xlfn.XLOOKUP($L855,Pos!$A:$A,Pos!Y:Y,_xlfn.XLOOKUP($L855,#REF!,#REF!, ""), 0)</f>
        <v>#REF!</v>
      </c>
      <c r="AJ855" s="1" t="e">
        <f>_xlfn.XLOOKUP($L855,Pos!$A:$A,Pos!Z:Z,_xlfn.XLOOKUP($L855,#REF!,#REF!, ""), 0)</f>
        <v>#REF!</v>
      </c>
      <c r="AK855" s="1" t="e">
        <f>_xlfn.XLOOKUP($L855,Pos!$A:$A,Pos!AA:AA,_xlfn.XLOOKUP($L855,#REF!,#REF!, ""), 0)</f>
        <v>#REF!</v>
      </c>
      <c r="AL855" s="1" t="e">
        <f>_xlfn.XLOOKUP($L855,Pos!$A:$A,Pos!AB:AB,_xlfn.XLOOKUP($L855,#REF!,#REF!, ""), 0)</f>
        <v>#REF!</v>
      </c>
      <c r="AM855" s="1" t="e">
        <f>_xlfn.XLOOKUP($L855,Pos!$A:$A,Pos!AC:AC,_xlfn.XLOOKUP($L855,#REF!,#REF!, ""), 0)</f>
        <v>#REF!</v>
      </c>
      <c r="AN855" s="1" t="e">
        <f>_xlfn.XLOOKUP($L855,Pos!$A:$A,Pos!AD:AD,_xlfn.XLOOKUP($L855,#REF!,#REF!, ""), 0)</f>
        <v>#REF!</v>
      </c>
      <c r="AO855" s="1" t="e">
        <f>_xlfn.XLOOKUP($L855,Pos!$A:$A,Pos!AE:AE,_xlfn.XLOOKUP($L855,#REF!,#REF!, ""), 0)</f>
        <v>#REF!</v>
      </c>
      <c r="AP855" s="1" t="e">
        <f>_xlfn.XLOOKUP($L855,Pos!$A:$A,Pos!AF:AF,_xlfn.XLOOKUP($L855,#REF!,#REF!, ""), 0)</f>
        <v>#REF!</v>
      </c>
      <c r="AQ855" s="1" t="e">
        <f>_xlfn.XLOOKUP($L855,Pos!$A:$A,Pos!AG:AG,_xlfn.XLOOKUP($L855,#REF!,#REF!, ""), 0)</f>
        <v>#REF!</v>
      </c>
      <c r="AR855" s="1" t="e">
        <f>_xlfn.XLOOKUP($L855,Pos!$A:$A,Pos!AH:AH,_xlfn.XLOOKUP($L855,#REF!,#REF!, ""), 0)</f>
        <v>#REF!</v>
      </c>
      <c r="AS855" s="1" t="e">
        <f>_xlfn.XLOOKUP($L855,Pos!$A:$A,Pos!AI:AI,_xlfn.XLOOKUP($L855,#REF!,#REF!, ""), 0)</f>
        <v>#REF!</v>
      </c>
      <c r="AT855" s="1" t="e">
        <f>_xlfn.XLOOKUP($L855,Pos!$A:$A,Pos!AJ:AJ,_xlfn.XLOOKUP($L855,#REF!,#REF!, ""), 0)</f>
        <v>#REF!</v>
      </c>
      <c r="AU855" s="1" t="e">
        <f>_xlfn.XLOOKUP($L855,Pos!$A:$A,Pos!AK:AK,_xlfn.XLOOKUP($L855,#REF!,#REF!, ""), 0)</f>
        <v>#REF!</v>
      </c>
      <c r="AV855" s="1" t="e">
        <f>_xlfn.XLOOKUP($L855,Pos!$A:$A,Pos!AL:AL,_xlfn.XLOOKUP($L855,#REF!,#REF!, ""), 0)</f>
        <v>#REF!</v>
      </c>
      <c r="AW855" s="1" t="e">
        <f>_xlfn.XLOOKUP($L855,Pos!$A:$A,Pos!AM:AM,_xlfn.XLOOKUP($L855,#REF!,#REF!, ""), 0)</f>
        <v>#REF!</v>
      </c>
      <c r="AX855" s="1" t="e">
        <f>_xlfn.XLOOKUP($L855,Pos!$A:$A,Pos!AN:AN,_xlfn.XLOOKUP($L855,#REF!,#REF!, ""), 0)</f>
        <v>#REF!</v>
      </c>
      <c r="AY855" s="1" t="e">
        <f>_xlfn.XLOOKUP($L855,Pos!$A:$A,Pos!AO:AO,_xlfn.XLOOKUP($L855,#REF!,#REF!, ""), 0)</f>
        <v>#REF!</v>
      </c>
      <c r="AZ855" s="7" t="str">
        <f t="shared" si="232"/>
        <v>OUT</v>
      </c>
      <c r="BA855" s="1">
        <f>IF(OR(_xlfn.XLOOKUP(L855,Pos!B:B,Pos!L:L,FALSE)="ESG Reason",_xlfn.XLOOKUP(L855,Pos!B:B,Pos!L:L,FALSE)="Blacklisted"),1,0)</f>
        <v>1</v>
      </c>
      <c r="BC855" s="11">
        <v>8.6308018493312336E-11</v>
      </c>
      <c r="BD855" s="11">
        <f>_xlfn.XLOOKUP($L855,Pos!$B:$B,Pos!H:H,0, 0)</f>
        <v>0</v>
      </c>
      <c r="BE855" s="11">
        <f>_xlfn.XLOOKUP($L855,Pos!$B:$B,Pos!I:I,0, 0)</f>
        <v>1.9761883597305111E-4</v>
      </c>
      <c r="BF855" s="18">
        <f t="shared" si="233"/>
        <v>1.9761883597305111E-4</v>
      </c>
      <c r="BG855" s="1">
        <f t="shared" si="234"/>
        <v>1</v>
      </c>
      <c r="BH855" s="1">
        <f t="shared" si="235"/>
        <v>29</v>
      </c>
      <c r="BI855" s="18">
        <f t="shared" si="236"/>
        <v>8.6308018493312336E-11</v>
      </c>
      <c r="BJ855" s="3">
        <f t="shared" si="237"/>
        <v>0</v>
      </c>
      <c r="BK855" s="18">
        <f t="shared" si="238"/>
        <v>0</v>
      </c>
    </row>
    <row r="856" spans="3:63" x14ac:dyDescent="0.25">
      <c r="C856" s="3"/>
      <c r="D856" s="3"/>
      <c r="E856" s="3"/>
      <c r="F856" s="3"/>
      <c r="G856" s="51" t="s">
        <v>827</v>
      </c>
      <c r="H856" s="8" t="str">
        <f t="shared" si="228"/>
        <v>0%West Europe</v>
      </c>
      <c r="I856" s="11" cm="1">
        <f t="array" ref="I856">IF(
   AZ856 = "OUT", 0,IF(
   BD856 &gt;= LARGE(IF(ISNUMBER(BD:BD), BD:BD), 3),
   BE856 - 0.001,
   IF(BE856 &gt;=VLOOKUP(P856,mapping!$A:$B,2,FALSE), BE856,VLOOKUP(P856,mapping!$A$2:$B$8,2,FALSE))
))</f>
        <v>0</v>
      </c>
      <c r="J856" s="11" cm="1">
        <f t="array" ref="J856">IF(
    AZ856="OUT",0,IF(IF(
                      BD856&gt;=LARGE(IF(ISNUMBER(BD:BD),BD:BD),3),
                      BE856+0.001,
                      VLOOKUP(H856,mapping!$D:$E,2,FALSE)
                      )&gt;I856,
                   IF(
                      BD856&gt;=LARGE(IF(ISNUMBER(BD:BD),BD:BD),3),
                      BE856+0.001,
                      VLOOKUP(H856,mapping!$D:$E,2,FALSE)
                      ),
                   I856+0.002))</f>
        <v>0</v>
      </c>
      <c r="K856" s="8">
        <f t="shared" si="229"/>
        <v>1.9761003463534079E-4</v>
      </c>
      <c r="L856" s="1" t="str">
        <f>Pos!B277</f>
        <v>ES0167050915</v>
      </c>
      <c r="M856" s="1" t="str">
        <f>_xlfn.XLOOKUP($L856,Pos!B:B,Pos!D:D,, 0)</f>
        <v>ACS, Actividades de Construccion y Servicios SA</v>
      </c>
      <c r="N856" s="1" t="str">
        <f>_xlfn.XLOOKUP($L856,Pos!B:B,Pos!E:E,, 0)</f>
        <v>Construction</v>
      </c>
      <c r="O856" s="1" t="str">
        <f t="shared" si="230"/>
        <v>Construction_West Europe</v>
      </c>
      <c r="P856" s="1" t="str">
        <f>_xlfn.XLOOKUP($L856,Pos!B:B,Pos!F:F,, 0)</f>
        <v>West Europe</v>
      </c>
      <c r="Q856" s="1">
        <v>0</v>
      </c>
      <c r="R856" s="9">
        <f>_xlfn.XLOOKUP($L856,Pos!$B:$B,Pos!N:N,0, 0)</f>
        <v>4.92</v>
      </c>
      <c r="S856" s="9">
        <f>_xlfn.XLOOKUP($L856,Pos!$B:$B,Pos!O:O,0, 0)</f>
        <v>6.2763330000000002</v>
      </c>
      <c r="T856" s="9">
        <f>_xlfn.XLOOKUP($L856,Pos!$B:$B,Pos!P:P,0, 0)</f>
        <v>5.15</v>
      </c>
      <c r="U856" s="9">
        <f>_xlfn.XLOOKUP($L856,Pos!$B:$B,Pos!Q:Q,0, 0)</f>
        <v>9.6</v>
      </c>
      <c r="V856" s="9">
        <f>_xlfn.XLOOKUP($L856,Pos!$B:$B,Pos!R:R,0, 0)</f>
        <v>4.1333330000000004</v>
      </c>
      <c r="W856" s="9">
        <f>_xlfn.XLOOKUP($L856,Pos!$B:$B,Pos!S:S,0, 0)</f>
        <v>6.2483329999999997</v>
      </c>
      <c r="X856" s="9" t="str">
        <f>_xlfn.XLOOKUP($L856,Pos!$B:$B,Pos!J:J,0, 0)</f>
        <v>Outperform</v>
      </c>
      <c r="Y856" s="1">
        <v>0</v>
      </c>
      <c r="Z856" s="1">
        <v>0</v>
      </c>
      <c r="AA856" s="1">
        <f t="shared" si="231"/>
        <v>0</v>
      </c>
      <c r="AB856" s="9">
        <f>_xlfn.XLOOKUP(L856,Pos!B:B,Pos!K:K,-1,0)</f>
        <v>6.8421052631578947</v>
      </c>
      <c r="AC856" s="1" t="e">
        <f>_xlfn.XLOOKUP($L856,Pos!$A:$A,Pos!S:S,_xlfn.XLOOKUP($L856,#REF!,#REF!, ""), 0)</f>
        <v>#REF!</v>
      </c>
      <c r="AD856" s="1" t="e">
        <f>_xlfn.XLOOKUP($L856,Pos!$A:$A,Pos!T:T,_xlfn.XLOOKUP($L856,#REF!,#REF!, ""), 0)</f>
        <v>#REF!</v>
      </c>
      <c r="AE856" s="1" t="e">
        <f>_xlfn.XLOOKUP($L856,Pos!$A:$A,Pos!U:U,_xlfn.XLOOKUP($L856,#REF!,#REF!, ""), 0)</f>
        <v>#REF!</v>
      </c>
      <c r="AF856" s="1" t="e">
        <f>_xlfn.XLOOKUP($L856,Pos!$A:$A,Pos!V:V,_xlfn.XLOOKUP($L856,#REF!,#REF!, ""), 0)</f>
        <v>#REF!</v>
      </c>
      <c r="AG856" s="1" t="e">
        <f>_xlfn.XLOOKUP($L856,Pos!$A:$A,Pos!W:W,_xlfn.XLOOKUP($L856,#REF!,#REF!, ""), 0)</f>
        <v>#REF!</v>
      </c>
      <c r="AH856" s="1" t="e">
        <f>_xlfn.XLOOKUP($L856,Pos!$A:$A,Pos!X:X,_xlfn.XLOOKUP($L856,#REF!,#REF!, ""), 0)</f>
        <v>#REF!</v>
      </c>
      <c r="AI856" s="1" t="e">
        <f>_xlfn.XLOOKUP($L856,Pos!$A:$A,Pos!Y:Y,_xlfn.XLOOKUP($L856,#REF!,#REF!, ""), 0)</f>
        <v>#REF!</v>
      </c>
      <c r="AJ856" s="1" t="e">
        <f>_xlfn.XLOOKUP($L856,Pos!$A:$A,Pos!Z:Z,_xlfn.XLOOKUP($L856,#REF!,#REF!, ""), 0)</f>
        <v>#REF!</v>
      </c>
      <c r="AK856" s="1" t="e">
        <f>_xlfn.XLOOKUP($L856,Pos!$A:$A,Pos!AA:AA,_xlfn.XLOOKUP($L856,#REF!,#REF!, ""), 0)</f>
        <v>#REF!</v>
      </c>
      <c r="AL856" s="1" t="e">
        <f>_xlfn.XLOOKUP($L856,Pos!$A:$A,Pos!AB:AB,_xlfn.XLOOKUP($L856,#REF!,#REF!, ""), 0)</f>
        <v>#REF!</v>
      </c>
      <c r="AM856" s="1" t="e">
        <f>_xlfn.XLOOKUP($L856,Pos!$A:$A,Pos!AC:AC,_xlfn.XLOOKUP($L856,#REF!,#REF!, ""), 0)</f>
        <v>#REF!</v>
      </c>
      <c r="AN856" s="1" t="e">
        <f>_xlfn.XLOOKUP($L856,Pos!$A:$A,Pos!AD:AD,_xlfn.XLOOKUP($L856,#REF!,#REF!, ""), 0)</f>
        <v>#REF!</v>
      </c>
      <c r="AO856" s="1" t="e">
        <f>_xlfn.XLOOKUP($L856,Pos!$A:$A,Pos!AE:AE,_xlfn.XLOOKUP($L856,#REF!,#REF!, ""), 0)</f>
        <v>#REF!</v>
      </c>
      <c r="AP856" s="1" t="e">
        <f>_xlfn.XLOOKUP($L856,Pos!$A:$A,Pos!AF:AF,_xlfn.XLOOKUP($L856,#REF!,#REF!, ""), 0)</f>
        <v>#REF!</v>
      </c>
      <c r="AQ856" s="1" t="e">
        <f>_xlfn.XLOOKUP($L856,Pos!$A:$A,Pos!AG:AG,_xlfn.XLOOKUP($L856,#REF!,#REF!, ""), 0)</f>
        <v>#REF!</v>
      </c>
      <c r="AR856" s="1" t="e">
        <f>_xlfn.XLOOKUP($L856,Pos!$A:$A,Pos!AH:AH,_xlfn.XLOOKUP($L856,#REF!,#REF!, ""), 0)</f>
        <v>#REF!</v>
      </c>
      <c r="AS856" s="1" t="e">
        <f>_xlfn.XLOOKUP($L856,Pos!$A:$A,Pos!AI:AI,_xlfn.XLOOKUP($L856,#REF!,#REF!, ""), 0)</f>
        <v>#REF!</v>
      </c>
      <c r="AT856" s="1" t="e">
        <f>_xlfn.XLOOKUP($L856,Pos!$A:$A,Pos!AJ:AJ,_xlfn.XLOOKUP($L856,#REF!,#REF!, ""), 0)</f>
        <v>#REF!</v>
      </c>
      <c r="AU856" s="1" t="e">
        <f>_xlfn.XLOOKUP($L856,Pos!$A:$A,Pos!AK:AK,_xlfn.XLOOKUP($L856,#REF!,#REF!, ""), 0)</f>
        <v>#REF!</v>
      </c>
      <c r="AV856" s="1" t="e">
        <f>_xlfn.XLOOKUP($L856,Pos!$A:$A,Pos!AL:AL,_xlfn.XLOOKUP($L856,#REF!,#REF!, ""), 0)</f>
        <v>#REF!</v>
      </c>
      <c r="AW856" s="1" t="e">
        <f>_xlfn.XLOOKUP($L856,Pos!$A:$A,Pos!AM:AM,_xlfn.XLOOKUP($L856,#REF!,#REF!, ""), 0)</f>
        <v>#REF!</v>
      </c>
      <c r="AX856" s="1" t="e">
        <f>_xlfn.XLOOKUP($L856,Pos!$A:$A,Pos!AN:AN,_xlfn.XLOOKUP($L856,#REF!,#REF!, ""), 0)</f>
        <v>#REF!</v>
      </c>
      <c r="AY856" s="1" t="e">
        <f>_xlfn.XLOOKUP($L856,Pos!$A:$A,Pos!AO:AO,_xlfn.XLOOKUP($L856,#REF!,#REF!, ""), 0)</f>
        <v>#REF!</v>
      </c>
      <c r="AZ856" s="7" t="str">
        <f t="shared" si="232"/>
        <v>OUT</v>
      </c>
      <c r="BA856" s="1">
        <f>IF(OR(_xlfn.XLOOKUP(L856,Pos!B:B,Pos!L:L,FALSE)="ESG Reason",_xlfn.XLOOKUP(L856,Pos!B:B,Pos!L:L,FALSE)="Blacklisted"),1,0)</f>
        <v>0</v>
      </c>
      <c r="BC856" s="11">
        <v>8.8848921802181172E-11</v>
      </c>
      <c r="BD856" s="11">
        <f>_xlfn.XLOOKUP($L856,Pos!$B:$B,Pos!H:H,0, 0)</f>
        <v>0</v>
      </c>
      <c r="BE856" s="11">
        <f>_xlfn.XLOOKUP($L856,Pos!$B:$B,Pos!I:I,0, 0)</f>
        <v>1.9761003463534079E-4</v>
      </c>
      <c r="BF856" s="18">
        <f t="shared" si="233"/>
        <v>1.9761003463534079E-4</v>
      </c>
      <c r="BG856" s="1">
        <f t="shared" si="234"/>
        <v>2</v>
      </c>
      <c r="BH856" s="1">
        <f t="shared" si="235"/>
        <v>5</v>
      </c>
      <c r="BI856" s="18">
        <f t="shared" si="236"/>
        <v>8.8848921802181172E-11</v>
      </c>
      <c r="BJ856" s="3">
        <f t="shared" si="237"/>
        <v>0</v>
      </c>
      <c r="BK856" s="18">
        <f t="shared" si="238"/>
        <v>0</v>
      </c>
    </row>
    <row r="857" spans="3:63" x14ac:dyDescent="0.25">
      <c r="C857" s="3"/>
      <c r="D857" s="3"/>
      <c r="E857" s="3"/>
      <c r="F857" s="3"/>
      <c r="G857" s="51" t="s">
        <v>857</v>
      </c>
      <c r="H857" s="8" t="str">
        <f t="shared" si="228"/>
        <v>0%North America</v>
      </c>
      <c r="I857" s="11" cm="1">
        <f t="array" ref="I857">IF(
   AZ857 = "OUT", 0,IF(
   BD857 &gt;= LARGE(IF(ISNUMBER(BD:BD), BD:BD), 3),
   BE857 - 0.001,
   IF(BE857 &gt;=VLOOKUP(P857,mapping!$A:$B,2,FALSE), BE857,VLOOKUP(P857,mapping!$A$2:$B$8,2,FALSE))
))</f>
        <v>0</v>
      </c>
      <c r="J857" s="11" cm="1">
        <f t="array" ref="J857">IF(
    AZ857="OUT",0,IF(IF(
                      BD857&gt;=LARGE(IF(ISNUMBER(BD:BD),BD:BD),3),
                      BE857+0.001,
                      VLOOKUP(H857,mapping!$D:$E,2,FALSE)
                      )&gt;I857,
                   IF(
                      BD857&gt;=LARGE(IF(ISNUMBER(BD:BD),BD:BD),3),
                      BE857+0.001,
                      VLOOKUP(H857,mapping!$D:$E,2,FALSE)
                      ),
                   I857+0.002))</f>
        <v>0</v>
      </c>
      <c r="K857" s="8">
        <f t="shared" si="229"/>
        <v>1.9740760386800511E-4</v>
      </c>
      <c r="L857" s="1" t="str">
        <f>Pos!B877</f>
        <v>US1220171060</v>
      </c>
      <c r="M857" s="1" t="str">
        <f>_xlfn.XLOOKUP($L857,Pos!B:B,Pos!D:D,, 0)</f>
        <v>Burlington Stores, Inc.</v>
      </c>
      <c r="N857" s="1" t="str">
        <f>_xlfn.XLOOKUP($L857,Pos!B:B,Pos!E:E,, 0)</f>
        <v>Retail</v>
      </c>
      <c r="O857" s="1" t="str">
        <f t="shared" si="230"/>
        <v>Retail_North America</v>
      </c>
      <c r="P857" s="1" t="str">
        <f>_xlfn.XLOOKUP($L857,Pos!B:B,Pos!F:F,, 0)</f>
        <v>North America</v>
      </c>
      <c r="Q857" s="1">
        <v>0</v>
      </c>
      <c r="R857" s="9">
        <f>_xlfn.XLOOKUP($L857,Pos!$B:$B,Pos!N:N,0, 0)</f>
        <v>0</v>
      </c>
      <c r="S857" s="9">
        <f>_xlfn.XLOOKUP($L857,Pos!$B:$B,Pos!O:O,0, 0)</f>
        <v>3.9479169999999999</v>
      </c>
      <c r="T857" s="9">
        <f>_xlfn.XLOOKUP($L857,Pos!$B:$B,Pos!P:P,0, 0)</f>
        <v>5.4249999999999998</v>
      </c>
      <c r="U857" s="9">
        <f>_xlfn.XLOOKUP($L857,Pos!$B:$B,Pos!Q:Q,0, 0)</f>
        <v>4.5</v>
      </c>
      <c r="V857" s="9">
        <f>_xlfn.XLOOKUP($L857,Pos!$B:$B,Pos!R:R,0, 0)</f>
        <v>2.6333329999999999</v>
      </c>
      <c r="W857" s="9">
        <f>_xlfn.XLOOKUP($L857,Pos!$B:$B,Pos!S:S,0, 0)</f>
        <v>5.9433340000000001</v>
      </c>
      <c r="X857" s="9" t="str">
        <f>_xlfn.XLOOKUP($L857,Pos!$B:$B,Pos!J:J,0, 0)</f>
        <v>Buy</v>
      </c>
      <c r="Y857" s="1">
        <v>0</v>
      </c>
      <c r="Z857" s="1">
        <v>0</v>
      </c>
      <c r="AA857" s="1">
        <f t="shared" si="231"/>
        <v>0</v>
      </c>
      <c r="AB857" s="9">
        <f>_xlfn.XLOOKUP(L857,Pos!B:B,Pos!K:K,-1,0)</f>
        <v>1.8518518518518521</v>
      </c>
      <c r="AC857" s="1" t="e">
        <f>_xlfn.XLOOKUP($L857,Pos!$A:$A,Pos!S:S,_xlfn.XLOOKUP($L857,#REF!,#REF!, ""), 0)</f>
        <v>#REF!</v>
      </c>
      <c r="AD857" s="1" t="e">
        <f>_xlfn.XLOOKUP($L857,Pos!$A:$A,Pos!T:T,_xlfn.XLOOKUP($L857,#REF!,#REF!, ""), 0)</f>
        <v>#REF!</v>
      </c>
      <c r="AE857" s="1" t="e">
        <f>_xlfn.XLOOKUP($L857,Pos!$A:$A,Pos!U:U,_xlfn.XLOOKUP($L857,#REF!,#REF!, ""), 0)</f>
        <v>#REF!</v>
      </c>
      <c r="AF857" s="1" t="e">
        <f>_xlfn.XLOOKUP($L857,Pos!$A:$A,Pos!V:V,_xlfn.XLOOKUP($L857,#REF!,#REF!, ""), 0)</f>
        <v>#REF!</v>
      </c>
      <c r="AG857" s="1" t="e">
        <f>_xlfn.XLOOKUP($L857,Pos!$A:$A,Pos!W:W,_xlfn.XLOOKUP($L857,#REF!,#REF!, ""), 0)</f>
        <v>#REF!</v>
      </c>
      <c r="AH857" s="1" t="e">
        <f>_xlfn.XLOOKUP($L857,Pos!$A:$A,Pos!X:X,_xlfn.XLOOKUP($L857,#REF!,#REF!, ""), 0)</f>
        <v>#REF!</v>
      </c>
      <c r="AI857" s="1" t="e">
        <f>_xlfn.XLOOKUP($L857,Pos!$A:$A,Pos!Y:Y,_xlfn.XLOOKUP($L857,#REF!,#REF!, ""), 0)</f>
        <v>#REF!</v>
      </c>
      <c r="AJ857" s="1" t="e">
        <f>_xlfn.XLOOKUP($L857,Pos!$A:$A,Pos!Z:Z,_xlfn.XLOOKUP($L857,#REF!,#REF!, ""), 0)</f>
        <v>#REF!</v>
      </c>
      <c r="AK857" s="1" t="e">
        <f>_xlfn.XLOOKUP($L857,Pos!$A:$A,Pos!AA:AA,_xlfn.XLOOKUP($L857,#REF!,#REF!, ""), 0)</f>
        <v>#REF!</v>
      </c>
      <c r="AL857" s="1" t="e">
        <f>_xlfn.XLOOKUP($L857,Pos!$A:$A,Pos!AB:AB,_xlfn.XLOOKUP($L857,#REF!,#REF!, ""), 0)</f>
        <v>#REF!</v>
      </c>
      <c r="AM857" s="1" t="e">
        <f>_xlfn.XLOOKUP($L857,Pos!$A:$A,Pos!AC:AC,_xlfn.XLOOKUP($L857,#REF!,#REF!, ""), 0)</f>
        <v>#REF!</v>
      </c>
      <c r="AN857" s="1" t="e">
        <f>_xlfn.XLOOKUP($L857,Pos!$A:$A,Pos!AD:AD,_xlfn.XLOOKUP($L857,#REF!,#REF!, ""), 0)</f>
        <v>#REF!</v>
      </c>
      <c r="AO857" s="1" t="e">
        <f>_xlfn.XLOOKUP($L857,Pos!$A:$A,Pos!AE:AE,_xlfn.XLOOKUP($L857,#REF!,#REF!, ""), 0)</f>
        <v>#REF!</v>
      </c>
      <c r="AP857" s="1" t="e">
        <f>_xlfn.XLOOKUP($L857,Pos!$A:$A,Pos!AF:AF,_xlfn.XLOOKUP($L857,#REF!,#REF!, ""), 0)</f>
        <v>#REF!</v>
      </c>
      <c r="AQ857" s="1" t="e">
        <f>_xlfn.XLOOKUP($L857,Pos!$A:$A,Pos!AG:AG,_xlfn.XLOOKUP($L857,#REF!,#REF!, ""), 0)</f>
        <v>#REF!</v>
      </c>
      <c r="AR857" s="1" t="e">
        <f>_xlfn.XLOOKUP($L857,Pos!$A:$A,Pos!AH:AH,_xlfn.XLOOKUP($L857,#REF!,#REF!, ""), 0)</f>
        <v>#REF!</v>
      </c>
      <c r="AS857" s="1" t="e">
        <f>_xlfn.XLOOKUP($L857,Pos!$A:$A,Pos!AI:AI,_xlfn.XLOOKUP($L857,#REF!,#REF!, ""), 0)</f>
        <v>#REF!</v>
      </c>
      <c r="AT857" s="1" t="e">
        <f>_xlfn.XLOOKUP($L857,Pos!$A:$A,Pos!AJ:AJ,_xlfn.XLOOKUP($L857,#REF!,#REF!, ""), 0)</f>
        <v>#REF!</v>
      </c>
      <c r="AU857" s="1" t="e">
        <f>_xlfn.XLOOKUP($L857,Pos!$A:$A,Pos!AK:AK,_xlfn.XLOOKUP($L857,#REF!,#REF!, ""), 0)</f>
        <v>#REF!</v>
      </c>
      <c r="AV857" s="1" t="e">
        <f>_xlfn.XLOOKUP($L857,Pos!$A:$A,Pos!AL:AL,_xlfn.XLOOKUP($L857,#REF!,#REF!, ""), 0)</f>
        <v>#REF!</v>
      </c>
      <c r="AW857" s="1" t="e">
        <f>_xlfn.XLOOKUP($L857,Pos!$A:$A,Pos!AM:AM,_xlfn.XLOOKUP($L857,#REF!,#REF!, ""), 0)</f>
        <v>#REF!</v>
      </c>
      <c r="AX857" s="1" t="e">
        <f>_xlfn.XLOOKUP($L857,Pos!$A:$A,Pos!AN:AN,_xlfn.XLOOKUP($L857,#REF!,#REF!, ""), 0)</f>
        <v>#REF!</v>
      </c>
      <c r="AY857" s="1" t="e">
        <f>_xlfn.XLOOKUP($L857,Pos!$A:$A,Pos!AO:AO,_xlfn.XLOOKUP($L857,#REF!,#REF!, ""), 0)</f>
        <v>#REF!</v>
      </c>
      <c r="AZ857" s="7" t="str">
        <f t="shared" si="232"/>
        <v>OUT</v>
      </c>
      <c r="BA857" s="1">
        <f>IF(OR(_xlfn.XLOOKUP(L857,Pos!B:B,Pos!L:L,FALSE)="ESG Reason",_xlfn.XLOOKUP(L857,Pos!B:B,Pos!L:L,FALSE)="Blacklisted"),1,0)</f>
        <v>1</v>
      </c>
      <c r="BC857" s="11">
        <v>2.0074831905516721E-10</v>
      </c>
      <c r="BD857" s="11">
        <f>_xlfn.XLOOKUP($L857,Pos!$B:$B,Pos!H:H,0, 0)</f>
        <v>0</v>
      </c>
      <c r="BE857" s="11">
        <f>_xlfn.XLOOKUP($L857,Pos!$B:$B,Pos!I:I,0, 0)</f>
        <v>1.9740760386800511E-4</v>
      </c>
      <c r="BF857" s="18">
        <f t="shared" si="233"/>
        <v>1.9740760386800511E-4</v>
      </c>
      <c r="BG857" s="1">
        <f t="shared" si="234"/>
        <v>1</v>
      </c>
      <c r="BH857" s="1">
        <f t="shared" si="235"/>
        <v>34</v>
      </c>
      <c r="BI857" s="18">
        <f t="shared" si="236"/>
        <v>2.0074831905516721E-10</v>
      </c>
      <c r="BJ857" s="3">
        <f t="shared" si="237"/>
        <v>0</v>
      </c>
      <c r="BK857" s="18">
        <f t="shared" si="238"/>
        <v>0</v>
      </c>
    </row>
    <row r="858" spans="3:63" x14ac:dyDescent="0.25">
      <c r="C858" s="3"/>
      <c r="D858" s="3"/>
      <c r="E858" s="3"/>
      <c r="F858" s="3"/>
      <c r="G858" s="51" t="s">
        <v>831</v>
      </c>
      <c r="H858" s="8" t="str">
        <f t="shared" si="228"/>
        <v>0%Others</v>
      </c>
      <c r="I858" s="11" cm="1">
        <f t="array" ref="I858">IF(
   AZ858 = "OUT", 0,IF(
   BD858 &gt;= LARGE(IF(ISNUMBER(BD:BD), BD:BD), 3),
   BE858 - 0.001,
   IF(BE858 &gt;=VLOOKUP(P858,mapping!$A:$B,2,FALSE), BE858,VLOOKUP(P858,mapping!$A$2:$B$8,2,FALSE))
))</f>
        <v>0</v>
      </c>
      <c r="J858" s="11" cm="1">
        <f t="array" ref="J858">IF(
    AZ858="OUT",0,IF(IF(
                      BD858&gt;=LARGE(IF(ISNUMBER(BD:BD),BD:BD),3),
                      BE858+0.001,
                      VLOOKUP(H858,mapping!$D:$E,2,FALSE)
                      )&gt;I858,
                   IF(
                      BD858&gt;=LARGE(IF(ISNUMBER(BD:BD),BD:BD),3),
                      BE858+0.001,
                      VLOOKUP(H858,mapping!$D:$E,2,FALSE)
                      ),
                   I858+0.002))</f>
        <v>0</v>
      </c>
      <c r="K858" s="8">
        <f t="shared" si="229"/>
        <v>1.9655767468775861E-4</v>
      </c>
      <c r="L858" s="1" t="str">
        <f>Pos!B635</f>
        <v>JP3778630008</v>
      </c>
      <c r="M858" s="1" t="str">
        <f>_xlfn.XLOOKUP($L858,Pos!B:B,Pos!D:D,, 0)</f>
        <v>Bandai Namco Holdings Inc.</v>
      </c>
      <c r="N858" s="1" t="str">
        <f>_xlfn.XLOOKUP($L858,Pos!B:B,Pos!E:E,, 0)</f>
        <v>Personal &amp; Household Goods</v>
      </c>
      <c r="O858" s="1" t="str">
        <f t="shared" si="230"/>
        <v>Personal &amp; Household Goods_Others</v>
      </c>
      <c r="P858" s="1" t="str">
        <f>_xlfn.XLOOKUP($L858,Pos!B:B,Pos!F:F,, 0)</f>
        <v>Others</v>
      </c>
      <c r="Q858" s="1">
        <v>0</v>
      </c>
      <c r="R858" s="9">
        <f>_xlfn.XLOOKUP($L858,Pos!$B:$B,Pos!N:N,0, 0)</f>
        <v>5.55</v>
      </c>
      <c r="S858" s="9">
        <f>_xlfn.XLOOKUP($L858,Pos!$B:$B,Pos!O:O,0, 0)</f>
        <v>3.510167</v>
      </c>
      <c r="T858" s="9">
        <f>_xlfn.XLOOKUP($L858,Pos!$B:$B,Pos!P:P,0, 0)</f>
        <v>7.7</v>
      </c>
      <c r="U858" s="9">
        <f>_xlfn.XLOOKUP($L858,Pos!$B:$B,Pos!Q:Q,0, 0)</f>
        <v>7.5</v>
      </c>
      <c r="V858" s="9">
        <f>_xlfn.XLOOKUP($L858,Pos!$B:$B,Pos!R:R,0, 0)</f>
        <v>5.6666670000000003</v>
      </c>
      <c r="W858" s="9">
        <f>_xlfn.XLOOKUP($L858,Pos!$B:$B,Pos!S:S,0, 0)</f>
        <v>4.9116669999999996</v>
      </c>
      <c r="X858" s="9" t="str">
        <f>_xlfn.XLOOKUP($L858,Pos!$B:$B,Pos!J:J,0, 0)</f>
        <v>Outperform</v>
      </c>
      <c r="Y858" s="1">
        <v>0</v>
      </c>
      <c r="Z858" s="1">
        <v>0</v>
      </c>
      <c r="AA858" s="1">
        <f t="shared" si="231"/>
        <v>0</v>
      </c>
      <c r="AB858" s="9">
        <f>_xlfn.XLOOKUP(L858,Pos!B:B,Pos!K:K,-1,0)</f>
        <v>10</v>
      </c>
      <c r="AC858" s="1" t="e">
        <f>_xlfn.XLOOKUP($L858,Pos!$A:$A,Pos!S:S,_xlfn.XLOOKUP($L858,#REF!,#REF!, ""), 0)</f>
        <v>#REF!</v>
      </c>
      <c r="AD858" s="1" t="e">
        <f>_xlfn.XLOOKUP($L858,Pos!$A:$A,Pos!T:T,_xlfn.XLOOKUP($L858,#REF!,#REF!, ""), 0)</f>
        <v>#REF!</v>
      </c>
      <c r="AE858" s="1" t="e">
        <f>_xlfn.XLOOKUP($L858,Pos!$A:$A,Pos!U:U,_xlfn.XLOOKUP($L858,#REF!,#REF!, ""), 0)</f>
        <v>#REF!</v>
      </c>
      <c r="AF858" s="1" t="e">
        <f>_xlfn.XLOOKUP($L858,Pos!$A:$A,Pos!V:V,_xlfn.XLOOKUP($L858,#REF!,#REF!, ""), 0)</f>
        <v>#REF!</v>
      </c>
      <c r="AG858" s="1" t="e">
        <f>_xlfn.XLOOKUP($L858,Pos!$A:$A,Pos!W:W,_xlfn.XLOOKUP($L858,#REF!,#REF!, ""), 0)</f>
        <v>#REF!</v>
      </c>
      <c r="AH858" s="1" t="e">
        <f>_xlfn.XLOOKUP($L858,Pos!$A:$A,Pos!X:X,_xlfn.XLOOKUP($L858,#REF!,#REF!, ""), 0)</f>
        <v>#REF!</v>
      </c>
      <c r="AI858" s="1" t="e">
        <f>_xlfn.XLOOKUP($L858,Pos!$A:$A,Pos!Y:Y,_xlfn.XLOOKUP($L858,#REF!,#REF!, ""), 0)</f>
        <v>#REF!</v>
      </c>
      <c r="AJ858" s="1" t="e">
        <f>_xlfn.XLOOKUP($L858,Pos!$A:$A,Pos!Z:Z,_xlfn.XLOOKUP($L858,#REF!,#REF!, ""), 0)</f>
        <v>#REF!</v>
      </c>
      <c r="AK858" s="1" t="e">
        <f>_xlfn.XLOOKUP($L858,Pos!$A:$A,Pos!AA:AA,_xlfn.XLOOKUP($L858,#REF!,#REF!, ""), 0)</f>
        <v>#REF!</v>
      </c>
      <c r="AL858" s="1" t="e">
        <f>_xlfn.XLOOKUP($L858,Pos!$A:$A,Pos!AB:AB,_xlfn.XLOOKUP($L858,#REF!,#REF!, ""), 0)</f>
        <v>#REF!</v>
      </c>
      <c r="AM858" s="1" t="e">
        <f>_xlfn.XLOOKUP($L858,Pos!$A:$A,Pos!AC:AC,_xlfn.XLOOKUP($L858,#REF!,#REF!, ""), 0)</f>
        <v>#REF!</v>
      </c>
      <c r="AN858" s="1" t="e">
        <f>_xlfn.XLOOKUP($L858,Pos!$A:$A,Pos!AD:AD,_xlfn.XLOOKUP($L858,#REF!,#REF!, ""), 0)</f>
        <v>#REF!</v>
      </c>
      <c r="AO858" s="1" t="e">
        <f>_xlfn.XLOOKUP($L858,Pos!$A:$A,Pos!AE:AE,_xlfn.XLOOKUP($L858,#REF!,#REF!, ""), 0)</f>
        <v>#REF!</v>
      </c>
      <c r="AP858" s="1" t="e">
        <f>_xlfn.XLOOKUP($L858,Pos!$A:$A,Pos!AF:AF,_xlfn.XLOOKUP($L858,#REF!,#REF!, ""), 0)</f>
        <v>#REF!</v>
      </c>
      <c r="AQ858" s="1" t="e">
        <f>_xlfn.XLOOKUP($L858,Pos!$A:$A,Pos!AG:AG,_xlfn.XLOOKUP($L858,#REF!,#REF!, ""), 0)</f>
        <v>#REF!</v>
      </c>
      <c r="AR858" s="1" t="e">
        <f>_xlfn.XLOOKUP($L858,Pos!$A:$A,Pos!AH:AH,_xlfn.XLOOKUP($L858,#REF!,#REF!, ""), 0)</f>
        <v>#REF!</v>
      </c>
      <c r="AS858" s="1" t="e">
        <f>_xlfn.XLOOKUP($L858,Pos!$A:$A,Pos!AI:AI,_xlfn.XLOOKUP($L858,#REF!,#REF!, ""), 0)</f>
        <v>#REF!</v>
      </c>
      <c r="AT858" s="1" t="e">
        <f>_xlfn.XLOOKUP($L858,Pos!$A:$A,Pos!AJ:AJ,_xlfn.XLOOKUP($L858,#REF!,#REF!, ""), 0)</f>
        <v>#REF!</v>
      </c>
      <c r="AU858" s="1" t="e">
        <f>_xlfn.XLOOKUP($L858,Pos!$A:$A,Pos!AK:AK,_xlfn.XLOOKUP($L858,#REF!,#REF!, ""), 0)</f>
        <v>#REF!</v>
      </c>
      <c r="AV858" s="1" t="e">
        <f>_xlfn.XLOOKUP($L858,Pos!$A:$A,Pos!AL:AL,_xlfn.XLOOKUP($L858,#REF!,#REF!, ""), 0)</f>
        <v>#REF!</v>
      </c>
      <c r="AW858" s="1" t="e">
        <f>_xlfn.XLOOKUP($L858,Pos!$A:$A,Pos!AM:AM,_xlfn.XLOOKUP($L858,#REF!,#REF!, ""), 0)</f>
        <v>#REF!</v>
      </c>
      <c r="AX858" s="1" t="e">
        <f>_xlfn.XLOOKUP($L858,Pos!$A:$A,Pos!AN:AN,_xlfn.XLOOKUP($L858,#REF!,#REF!, ""), 0)</f>
        <v>#REF!</v>
      </c>
      <c r="AY858" s="1" t="e">
        <f>_xlfn.XLOOKUP($L858,Pos!$A:$A,Pos!AO:AO,_xlfn.XLOOKUP($L858,#REF!,#REF!, ""), 0)</f>
        <v>#REF!</v>
      </c>
      <c r="AZ858" s="7" t="str">
        <f t="shared" si="232"/>
        <v>OUT</v>
      </c>
      <c r="BA858" s="1">
        <f>IF(OR(_xlfn.XLOOKUP(L858,Pos!B:B,Pos!L:L,FALSE)="ESG Reason",_xlfn.XLOOKUP(L858,Pos!B:B,Pos!L:L,FALSE)="Blacklisted"),1,0)</f>
        <v>1</v>
      </c>
      <c r="BC858" s="11">
        <v>9.1318052719160946E-11</v>
      </c>
      <c r="BD858" s="11">
        <f>_xlfn.XLOOKUP($L858,Pos!$B:$B,Pos!H:H,0, 0)</f>
        <v>0</v>
      </c>
      <c r="BE858" s="11">
        <f>_xlfn.XLOOKUP($L858,Pos!$B:$B,Pos!I:I,0, 0)</f>
        <v>1.9655767468775861E-4</v>
      </c>
      <c r="BF858" s="18">
        <f t="shared" si="233"/>
        <v>1.9655767468775861E-4</v>
      </c>
      <c r="BG858" s="1">
        <f t="shared" si="234"/>
        <v>3</v>
      </c>
      <c r="BH858" s="1">
        <f t="shared" si="235"/>
        <v>51</v>
      </c>
      <c r="BI858" s="18">
        <f t="shared" si="236"/>
        <v>9.1318052719160946E-11</v>
      </c>
      <c r="BJ858" s="3">
        <f t="shared" si="237"/>
        <v>0</v>
      </c>
      <c r="BK858" s="18">
        <f t="shared" si="238"/>
        <v>0</v>
      </c>
    </row>
    <row r="859" spans="3:63" x14ac:dyDescent="0.25">
      <c r="C859" s="3"/>
      <c r="D859" s="3"/>
      <c r="E859" s="3"/>
      <c r="F859" s="3"/>
      <c r="G859" s="51" t="s">
        <v>828</v>
      </c>
      <c r="H859" s="8" t="str">
        <f t="shared" si="228"/>
        <v>0%West Europe</v>
      </c>
      <c r="I859" s="11" cm="1">
        <f t="array" ref="I859">IF(
   AZ859 = "OUT", 0,IF(
   BD859 &gt;= LARGE(IF(ISNUMBER(BD:BD), BD:BD), 3),
   BE859 - 0.001,
   IF(BE859 &gt;=VLOOKUP(P859,mapping!$A:$B,2,FALSE), BE859,VLOOKUP(P859,mapping!$A$2:$B$8,2,FALSE))
))</f>
        <v>0</v>
      </c>
      <c r="J859" s="11" cm="1">
        <f t="array" ref="J859">IF(
    AZ859="OUT",0,IF(IF(
                      BD859&gt;=LARGE(IF(ISNUMBER(BD:BD),BD:BD),3),
                      BE859+0.001,
                      VLOOKUP(H859,mapping!$D:$E,2,FALSE)
                      )&gt;I859,
                   IF(
                      BD859&gt;=LARGE(IF(ISNUMBER(BD:BD),BD:BD),3),
                      BE859+0.001,
                      VLOOKUP(H859,mapping!$D:$E,2,FALSE)
                      ),
                   I859+0.002))</f>
        <v>0</v>
      </c>
      <c r="K859" s="8">
        <f t="shared" si="229"/>
        <v>1.962702309993579E-4</v>
      </c>
      <c r="L859" s="1" t="str">
        <f>Pos!B154</f>
        <v>CH0008742519</v>
      </c>
      <c r="M859" s="1" t="str">
        <f>_xlfn.XLOOKUP($L859,Pos!B:B,Pos!D:D,, 0)</f>
        <v>Swisscom AG</v>
      </c>
      <c r="N859" s="1" t="str">
        <f>_xlfn.XLOOKUP($L859,Pos!B:B,Pos!E:E,, 0)</f>
        <v>Telecommunications</v>
      </c>
      <c r="O859" s="1" t="str">
        <f t="shared" si="230"/>
        <v>Telecommunications_West Europe</v>
      </c>
      <c r="P859" s="1" t="str">
        <f>_xlfn.XLOOKUP($L859,Pos!B:B,Pos!F:F,, 0)</f>
        <v>West Europe</v>
      </c>
      <c r="Q859" s="1">
        <v>0</v>
      </c>
      <c r="R859" s="9">
        <f>_xlfn.XLOOKUP($L859,Pos!$B:$B,Pos!N:N,0, 0)</f>
        <v>5.81</v>
      </c>
      <c r="S859" s="9">
        <f>_xlfn.XLOOKUP($L859,Pos!$B:$B,Pos!O:O,0, 0)</f>
        <v>3.7118329999999999</v>
      </c>
      <c r="T859" s="9">
        <f>_xlfn.XLOOKUP($L859,Pos!$B:$B,Pos!P:P,0, 0)</f>
        <v>3.8250000000000002</v>
      </c>
      <c r="U859" s="9">
        <f>_xlfn.XLOOKUP($L859,Pos!$B:$B,Pos!Q:Q,0, 0)</f>
        <v>2.2000000000000002</v>
      </c>
      <c r="V859" s="9">
        <f>_xlfn.XLOOKUP($L859,Pos!$B:$B,Pos!R:R,0, 0)</f>
        <v>9.3000000000000007</v>
      </c>
      <c r="W859" s="9">
        <f>_xlfn.XLOOKUP($L859,Pos!$B:$B,Pos!S:S,0, 0)</f>
        <v>4.3899999999999997</v>
      </c>
      <c r="X859" s="9" t="str">
        <f>_xlfn.XLOOKUP($L859,Pos!$B:$B,Pos!J:J,0, 0)</f>
        <v>Hold</v>
      </c>
      <c r="Y859" s="1">
        <v>0</v>
      </c>
      <c r="Z859" s="1">
        <v>0</v>
      </c>
      <c r="AA859" s="1">
        <f t="shared" si="231"/>
        <v>0</v>
      </c>
      <c r="AB859" s="9">
        <f>_xlfn.XLOOKUP(L859,Pos!B:B,Pos!K:K,-1,0)</f>
        <v>3.75</v>
      </c>
      <c r="AC859" s="1" t="e">
        <f>_xlfn.XLOOKUP($L859,Pos!$A:$A,Pos!S:S,_xlfn.XLOOKUP($L859,#REF!,#REF!, ""), 0)</f>
        <v>#REF!</v>
      </c>
      <c r="AD859" s="1" t="e">
        <f>_xlfn.XLOOKUP($L859,Pos!$A:$A,Pos!T:T,_xlfn.XLOOKUP($L859,#REF!,#REF!, ""), 0)</f>
        <v>#REF!</v>
      </c>
      <c r="AE859" s="1" t="e">
        <f>_xlfn.XLOOKUP($L859,Pos!$A:$A,Pos!U:U,_xlfn.XLOOKUP($L859,#REF!,#REF!, ""), 0)</f>
        <v>#REF!</v>
      </c>
      <c r="AF859" s="1" t="e">
        <f>_xlfn.XLOOKUP($L859,Pos!$A:$A,Pos!V:V,_xlfn.XLOOKUP($L859,#REF!,#REF!, ""), 0)</f>
        <v>#REF!</v>
      </c>
      <c r="AG859" s="1" t="e">
        <f>_xlfn.XLOOKUP($L859,Pos!$A:$A,Pos!W:W,_xlfn.XLOOKUP($L859,#REF!,#REF!, ""), 0)</f>
        <v>#REF!</v>
      </c>
      <c r="AH859" s="1" t="e">
        <f>_xlfn.XLOOKUP($L859,Pos!$A:$A,Pos!X:X,_xlfn.XLOOKUP($L859,#REF!,#REF!, ""), 0)</f>
        <v>#REF!</v>
      </c>
      <c r="AI859" s="1" t="e">
        <f>_xlfn.XLOOKUP($L859,Pos!$A:$A,Pos!Y:Y,_xlfn.XLOOKUP($L859,#REF!,#REF!, ""), 0)</f>
        <v>#REF!</v>
      </c>
      <c r="AJ859" s="1" t="e">
        <f>_xlfn.XLOOKUP($L859,Pos!$A:$A,Pos!Z:Z,_xlfn.XLOOKUP($L859,#REF!,#REF!, ""), 0)</f>
        <v>#REF!</v>
      </c>
      <c r="AK859" s="1" t="e">
        <f>_xlfn.XLOOKUP($L859,Pos!$A:$A,Pos!AA:AA,_xlfn.XLOOKUP($L859,#REF!,#REF!, ""), 0)</f>
        <v>#REF!</v>
      </c>
      <c r="AL859" s="1" t="e">
        <f>_xlfn.XLOOKUP($L859,Pos!$A:$A,Pos!AB:AB,_xlfn.XLOOKUP($L859,#REF!,#REF!, ""), 0)</f>
        <v>#REF!</v>
      </c>
      <c r="AM859" s="1" t="e">
        <f>_xlfn.XLOOKUP($L859,Pos!$A:$A,Pos!AC:AC,_xlfn.XLOOKUP($L859,#REF!,#REF!, ""), 0)</f>
        <v>#REF!</v>
      </c>
      <c r="AN859" s="1" t="e">
        <f>_xlfn.XLOOKUP($L859,Pos!$A:$A,Pos!AD:AD,_xlfn.XLOOKUP($L859,#REF!,#REF!, ""), 0)</f>
        <v>#REF!</v>
      </c>
      <c r="AO859" s="1" t="e">
        <f>_xlfn.XLOOKUP($L859,Pos!$A:$A,Pos!AE:AE,_xlfn.XLOOKUP($L859,#REF!,#REF!, ""), 0)</f>
        <v>#REF!</v>
      </c>
      <c r="AP859" s="1" t="e">
        <f>_xlfn.XLOOKUP($L859,Pos!$A:$A,Pos!AF:AF,_xlfn.XLOOKUP($L859,#REF!,#REF!, ""), 0)</f>
        <v>#REF!</v>
      </c>
      <c r="AQ859" s="1" t="e">
        <f>_xlfn.XLOOKUP($L859,Pos!$A:$A,Pos!AG:AG,_xlfn.XLOOKUP($L859,#REF!,#REF!, ""), 0)</f>
        <v>#REF!</v>
      </c>
      <c r="AR859" s="1" t="e">
        <f>_xlfn.XLOOKUP($L859,Pos!$A:$A,Pos!AH:AH,_xlfn.XLOOKUP($L859,#REF!,#REF!, ""), 0)</f>
        <v>#REF!</v>
      </c>
      <c r="AS859" s="1" t="e">
        <f>_xlfn.XLOOKUP($L859,Pos!$A:$A,Pos!AI:AI,_xlfn.XLOOKUP($L859,#REF!,#REF!, ""), 0)</f>
        <v>#REF!</v>
      </c>
      <c r="AT859" s="1" t="e">
        <f>_xlfn.XLOOKUP($L859,Pos!$A:$A,Pos!AJ:AJ,_xlfn.XLOOKUP($L859,#REF!,#REF!, ""), 0)</f>
        <v>#REF!</v>
      </c>
      <c r="AU859" s="1" t="e">
        <f>_xlfn.XLOOKUP($L859,Pos!$A:$A,Pos!AK:AK,_xlfn.XLOOKUP($L859,#REF!,#REF!, ""), 0)</f>
        <v>#REF!</v>
      </c>
      <c r="AV859" s="1" t="e">
        <f>_xlfn.XLOOKUP($L859,Pos!$A:$A,Pos!AL:AL,_xlfn.XLOOKUP($L859,#REF!,#REF!, ""), 0)</f>
        <v>#REF!</v>
      </c>
      <c r="AW859" s="1" t="e">
        <f>_xlfn.XLOOKUP($L859,Pos!$A:$A,Pos!AM:AM,_xlfn.XLOOKUP($L859,#REF!,#REF!, ""), 0)</f>
        <v>#REF!</v>
      </c>
      <c r="AX859" s="1" t="e">
        <f>_xlfn.XLOOKUP($L859,Pos!$A:$A,Pos!AN:AN,_xlfn.XLOOKUP($L859,#REF!,#REF!, ""), 0)</f>
        <v>#REF!</v>
      </c>
      <c r="AY859" s="1" t="e">
        <f>_xlfn.XLOOKUP($L859,Pos!$A:$A,Pos!AO:AO,_xlfn.XLOOKUP($L859,#REF!,#REF!, ""), 0)</f>
        <v>#REF!</v>
      </c>
      <c r="AZ859" s="7" t="str">
        <f t="shared" si="232"/>
        <v>OUT</v>
      </c>
      <c r="BA859" s="1">
        <f>IF(OR(_xlfn.XLOOKUP(L859,Pos!B:B,Pos!L:L,FALSE)="ESG Reason",_xlfn.XLOOKUP(L859,Pos!B:B,Pos!L:L,FALSE)="Blacklisted"),1,0)</f>
        <v>0</v>
      </c>
      <c r="BC859" s="11">
        <v>8.7119644457531129E-11</v>
      </c>
      <c r="BD859" s="11">
        <f>_xlfn.XLOOKUP($L859,Pos!$B:$B,Pos!H:H,0, 0)</f>
        <v>0</v>
      </c>
      <c r="BE859" s="11">
        <f>_xlfn.XLOOKUP($L859,Pos!$B:$B,Pos!I:I,0, 0)</f>
        <v>1.962702309993579E-4</v>
      </c>
      <c r="BF859" s="18">
        <f t="shared" si="233"/>
        <v>1.962702309993579E-4</v>
      </c>
      <c r="BG859" s="1">
        <f t="shared" si="234"/>
        <v>2</v>
      </c>
      <c r="BH859" s="1">
        <f t="shared" si="235"/>
        <v>17</v>
      </c>
      <c r="BI859" s="18">
        <f t="shared" si="236"/>
        <v>8.7119644457531129E-11</v>
      </c>
      <c r="BJ859" s="3">
        <f t="shared" si="237"/>
        <v>0</v>
      </c>
      <c r="BK859" s="18">
        <f t="shared" si="238"/>
        <v>0</v>
      </c>
    </row>
    <row r="860" spans="3:63" x14ac:dyDescent="0.25">
      <c r="C860" s="3"/>
      <c r="D860" s="3"/>
      <c r="E860" s="3"/>
      <c r="F860" s="3"/>
      <c r="G860" s="51" t="s">
        <v>847</v>
      </c>
      <c r="H860" s="8" t="str">
        <f t="shared" si="228"/>
        <v>0%North America</v>
      </c>
      <c r="I860" s="11" cm="1">
        <f t="array" ref="I860">IF(
   AZ860 = "OUT", 0,IF(
   BD860 &gt;= LARGE(IF(ISNUMBER(BD:BD), BD:BD), 3),
   BE860 - 0.001,
   IF(BE860 &gt;=VLOOKUP(P860,mapping!$A:$B,2,FALSE), BE860,VLOOKUP(P860,mapping!$A$2:$B$8,2,FALSE))
))</f>
        <v>2E-3</v>
      </c>
      <c r="J860" s="11" cm="1">
        <f t="array" ref="J860">IF(
    AZ860="OUT",0,IF(IF(
                      BD860&gt;=LARGE(IF(ISNUMBER(BD:BD),BD:BD),3),
                      BE860+0.001,
                      VLOOKUP(H860,mapping!$D:$E,2,FALSE)
                      )&gt;I860,
                   IF(
                      BD860&gt;=LARGE(IF(ISNUMBER(BD:BD),BD:BD),3),
                      BE860+0.001,
                      VLOOKUP(H860,mapping!$D:$E,2,FALSE)
                      ),
                   I860+0.002))</f>
        <v>0.01</v>
      </c>
      <c r="K860" s="8">
        <f t="shared" si="229"/>
        <v>1.959232782662118E-4</v>
      </c>
      <c r="L860" s="1" t="str">
        <f>Pos!B861</f>
        <v>US0865161014</v>
      </c>
      <c r="M860" s="1" t="str">
        <f>_xlfn.XLOOKUP($L860,Pos!B:B,Pos!D:D,, 0)</f>
        <v>Best Buy Co., Inc.</v>
      </c>
      <c r="N860" s="1" t="str">
        <f>_xlfn.XLOOKUP($L860,Pos!B:B,Pos!E:E,, 0)</f>
        <v>Retail</v>
      </c>
      <c r="O860" s="1" t="str">
        <f t="shared" si="230"/>
        <v>Retail_North America</v>
      </c>
      <c r="P860" s="1" t="str">
        <f>_xlfn.XLOOKUP($L860,Pos!B:B,Pos!F:F,, 0)</f>
        <v>North America</v>
      </c>
      <c r="Q860" s="1">
        <v>0</v>
      </c>
      <c r="R860" s="9">
        <f>_xlfn.XLOOKUP($L860,Pos!$B:$B,Pos!N:N,0, 0)</f>
        <v>8.0299999999999994</v>
      </c>
      <c r="S860" s="9">
        <f>_xlfn.XLOOKUP($L860,Pos!$B:$B,Pos!O:O,0, 0)</f>
        <v>7.8491660000000003</v>
      </c>
      <c r="T860" s="9">
        <f>_xlfn.XLOOKUP($L860,Pos!$B:$B,Pos!P:P,0, 0)</f>
        <v>5.6</v>
      </c>
      <c r="U860" s="9">
        <f>_xlfn.XLOOKUP($L860,Pos!$B:$B,Pos!Q:Q,0, 0)</f>
        <v>3.6</v>
      </c>
      <c r="V860" s="9">
        <f>_xlfn.XLOOKUP($L860,Pos!$B:$B,Pos!R:R,0, 0)</f>
        <v>2.3333330000000001</v>
      </c>
      <c r="W860" s="9">
        <f>_xlfn.XLOOKUP($L860,Pos!$B:$B,Pos!S:S,0, 0)</f>
        <v>1.2583329999999999</v>
      </c>
      <c r="X860" s="9" t="str">
        <f>_xlfn.XLOOKUP($L860,Pos!$B:$B,Pos!J:J,0, 0)</f>
        <v>Outperform</v>
      </c>
      <c r="Y860" s="1">
        <v>0</v>
      </c>
      <c r="Z860" s="1">
        <v>0</v>
      </c>
      <c r="AA860" s="1">
        <f t="shared" si="231"/>
        <v>0</v>
      </c>
      <c r="AB860" s="9">
        <f>_xlfn.XLOOKUP(L860,Pos!B:B,Pos!K:K,-1,0)</f>
        <v>6.6666666666666661</v>
      </c>
      <c r="AC860" s="1" t="e">
        <f>_xlfn.XLOOKUP($L860,Pos!$A:$A,Pos!S:S,_xlfn.XLOOKUP($L860,#REF!,#REF!, ""), 0)</f>
        <v>#REF!</v>
      </c>
      <c r="AD860" s="1" t="e">
        <f>_xlfn.XLOOKUP($L860,Pos!$A:$A,Pos!T:T,_xlfn.XLOOKUP($L860,#REF!,#REF!, ""), 0)</f>
        <v>#REF!</v>
      </c>
      <c r="AE860" s="1" t="e">
        <f>_xlfn.XLOOKUP($L860,Pos!$A:$A,Pos!U:U,_xlfn.XLOOKUP($L860,#REF!,#REF!, ""), 0)</f>
        <v>#REF!</v>
      </c>
      <c r="AF860" s="1" t="e">
        <f>_xlfn.XLOOKUP($L860,Pos!$A:$A,Pos!V:V,_xlfn.XLOOKUP($L860,#REF!,#REF!, ""), 0)</f>
        <v>#REF!</v>
      </c>
      <c r="AG860" s="1" t="e">
        <f>_xlfn.XLOOKUP($L860,Pos!$A:$A,Pos!W:W,_xlfn.XLOOKUP($L860,#REF!,#REF!, ""), 0)</f>
        <v>#REF!</v>
      </c>
      <c r="AH860" s="1" t="e">
        <f>_xlfn.XLOOKUP($L860,Pos!$A:$A,Pos!X:X,_xlfn.XLOOKUP($L860,#REF!,#REF!, ""), 0)</f>
        <v>#REF!</v>
      </c>
      <c r="AI860" s="1" t="e">
        <f>_xlfn.XLOOKUP($L860,Pos!$A:$A,Pos!Y:Y,_xlfn.XLOOKUP($L860,#REF!,#REF!, ""), 0)</f>
        <v>#REF!</v>
      </c>
      <c r="AJ860" s="1" t="e">
        <f>_xlfn.XLOOKUP($L860,Pos!$A:$A,Pos!Z:Z,_xlfn.XLOOKUP($L860,#REF!,#REF!, ""), 0)</f>
        <v>#REF!</v>
      </c>
      <c r="AK860" s="1" t="e">
        <f>_xlfn.XLOOKUP($L860,Pos!$A:$A,Pos!AA:AA,_xlfn.XLOOKUP($L860,#REF!,#REF!, ""), 0)</f>
        <v>#REF!</v>
      </c>
      <c r="AL860" s="1" t="e">
        <f>_xlfn.XLOOKUP($L860,Pos!$A:$A,Pos!AB:AB,_xlfn.XLOOKUP($L860,#REF!,#REF!, ""), 0)</f>
        <v>#REF!</v>
      </c>
      <c r="AM860" s="1" t="e">
        <f>_xlfn.XLOOKUP($L860,Pos!$A:$A,Pos!AC:AC,_xlfn.XLOOKUP($L860,#REF!,#REF!, ""), 0)</f>
        <v>#REF!</v>
      </c>
      <c r="AN860" s="1" t="e">
        <f>_xlfn.XLOOKUP($L860,Pos!$A:$A,Pos!AD:AD,_xlfn.XLOOKUP($L860,#REF!,#REF!, ""), 0)</f>
        <v>#REF!</v>
      </c>
      <c r="AO860" s="1" t="e">
        <f>_xlfn.XLOOKUP($L860,Pos!$A:$A,Pos!AE:AE,_xlfn.XLOOKUP($L860,#REF!,#REF!, ""), 0)</f>
        <v>#REF!</v>
      </c>
      <c r="AP860" s="1" t="e">
        <f>_xlfn.XLOOKUP($L860,Pos!$A:$A,Pos!AF:AF,_xlfn.XLOOKUP($L860,#REF!,#REF!, ""), 0)</f>
        <v>#REF!</v>
      </c>
      <c r="AQ860" s="1" t="e">
        <f>_xlfn.XLOOKUP($L860,Pos!$A:$A,Pos!AG:AG,_xlfn.XLOOKUP($L860,#REF!,#REF!, ""), 0)</f>
        <v>#REF!</v>
      </c>
      <c r="AR860" s="1" t="e">
        <f>_xlfn.XLOOKUP($L860,Pos!$A:$A,Pos!AH:AH,_xlfn.XLOOKUP($L860,#REF!,#REF!, ""), 0)</f>
        <v>#REF!</v>
      </c>
      <c r="AS860" s="1" t="e">
        <f>_xlfn.XLOOKUP($L860,Pos!$A:$A,Pos!AI:AI,_xlfn.XLOOKUP($L860,#REF!,#REF!, ""), 0)</f>
        <v>#REF!</v>
      </c>
      <c r="AT860" s="1" t="e">
        <f>_xlfn.XLOOKUP($L860,Pos!$A:$A,Pos!AJ:AJ,_xlfn.XLOOKUP($L860,#REF!,#REF!, ""), 0)</f>
        <v>#REF!</v>
      </c>
      <c r="AU860" s="1" t="e">
        <f>_xlfn.XLOOKUP($L860,Pos!$A:$A,Pos!AK:AK,_xlfn.XLOOKUP($L860,#REF!,#REF!, ""), 0)</f>
        <v>#REF!</v>
      </c>
      <c r="AV860" s="1" t="e">
        <f>_xlfn.XLOOKUP($L860,Pos!$A:$A,Pos!AL:AL,_xlfn.XLOOKUP($L860,#REF!,#REF!, ""), 0)</f>
        <v>#REF!</v>
      </c>
      <c r="AW860" s="1" t="e">
        <f>_xlfn.XLOOKUP($L860,Pos!$A:$A,Pos!AM:AM,_xlfn.XLOOKUP($L860,#REF!,#REF!, ""), 0)</f>
        <v>#REF!</v>
      </c>
      <c r="AX860" s="1" t="e">
        <f>_xlfn.XLOOKUP($L860,Pos!$A:$A,Pos!AN:AN,_xlfn.XLOOKUP($L860,#REF!,#REF!, ""), 0)</f>
        <v>#REF!</v>
      </c>
      <c r="AY860" s="1" t="e">
        <f>_xlfn.XLOOKUP($L860,Pos!$A:$A,Pos!AO:AO,_xlfn.XLOOKUP($L860,#REF!,#REF!, ""), 0)</f>
        <v>#REF!</v>
      </c>
      <c r="AZ860" s="7" t="s">
        <v>4184</v>
      </c>
      <c r="BA860" s="1">
        <f>IF(OR(_xlfn.XLOOKUP(L860,Pos!B:B,Pos!L:L,FALSE)="ESG Reason",_xlfn.XLOOKUP(L860,Pos!B:B,Pos!L:L,FALSE)="Blacklisted"),1,0)</f>
        <v>0</v>
      </c>
      <c r="BC860" s="11">
        <v>8.3919578049648797E-3</v>
      </c>
      <c r="BD860" s="11">
        <f>_xlfn.XLOOKUP($L860,Pos!$B:$B,Pos!H:H,0, 0)</f>
        <v>0</v>
      </c>
      <c r="BE860" s="11">
        <f>_xlfn.XLOOKUP($L860,Pos!$B:$B,Pos!I:I,0, 0)</f>
        <v>1.959232782662118E-4</v>
      </c>
      <c r="BF860" s="18">
        <f t="shared" si="233"/>
        <v>1.959232782662118E-4</v>
      </c>
      <c r="BG860" s="1">
        <f t="shared" si="234"/>
        <v>1</v>
      </c>
      <c r="BH860" s="1">
        <f t="shared" si="235"/>
        <v>34</v>
      </c>
      <c r="BI860" s="18">
        <f t="shared" si="236"/>
        <v>8.3919578049648797E-3</v>
      </c>
      <c r="BJ860" s="3">
        <f t="shared" si="237"/>
        <v>8.1960345266986687E-3</v>
      </c>
      <c r="BK860" s="18">
        <f t="shared" si="238"/>
        <v>8.3919578049648797E-3</v>
      </c>
    </row>
    <row r="861" spans="3:63" x14ac:dyDescent="0.25">
      <c r="C861" s="3"/>
      <c r="D861" s="3"/>
      <c r="E861" s="3"/>
      <c r="F861" s="3"/>
      <c r="G861" s="51" t="s">
        <v>829</v>
      </c>
      <c r="H861" s="8" t="str">
        <f t="shared" si="228"/>
        <v>0%West Europe</v>
      </c>
      <c r="I861" s="11" cm="1">
        <f t="array" ref="I861">IF(
   AZ861 = "OUT", 0,IF(
   BD861 &gt;= LARGE(IF(ISNUMBER(BD:BD), BD:BD), 3),
   BE861 - 0.001,
   IF(BE861 &gt;=VLOOKUP(P861,mapping!$A:$B,2,FALSE), BE861,VLOOKUP(P861,mapping!$A$2:$B$8,2,FALSE))
))</f>
        <v>0</v>
      </c>
      <c r="J861" s="11" cm="1">
        <f t="array" ref="J861">IF(
    AZ861="OUT",0,IF(IF(
                      BD861&gt;=LARGE(IF(ISNUMBER(BD:BD),BD:BD),3),
                      BE861+0.001,
                      VLOOKUP(H861,mapping!$D:$E,2,FALSE)
                      )&gt;I861,
                   IF(
                      BD861&gt;=LARGE(IF(ISNUMBER(BD:BD),BD:BD),3),
                      BE861+0.001,
                      VLOOKUP(H861,mapping!$D:$E,2,FALSE)
                      ),
                   I861+0.002))</f>
        <v>0</v>
      </c>
      <c r="K861" s="8">
        <f t="shared" si="229"/>
        <v>1.9467508855457649E-4</v>
      </c>
      <c r="L861" s="1" t="str">
        <f>Pos!B474</f>
        <v>IT0000072170</v>
      </c>
      <c r="M861" s="1" t="str">
        <f>_xlfn.XLOOKUP($L861,Pos!B:B,Pos!D:D,, 0)</f>
        <v>FinecoBank SpA</v>
      </c>
      <c r="N861" s="1" t="str">
        <f>_xlfn.XLOOKUP($L861,Pos!B:B,Pos!E:E,, 0)</f>
        <v>Banks</v>
      </c>
      <c r="O861" s="1" t="str">
        <f t="shared" si="230"/>
        <v>Banks_West Europe</v>
      </c>
      <c r="P861" s="1" t="str">
        <f>_xlfn.XLOOKUP($L861,Pos!B:B,Pos!F:F,, 0)</f>
        <v>West Europe</v>
      </c>
      <c r="Q861" s="1">
        <v>0</v>
      </c>
      <c r="R861" s="9">
        <f>_xlfn.XLOOKUP($L861,Pos!$B:$B,Pos!N:N,0, 0)</f>
        <v>4.24</v>
      </c>
      <c r="S861" s="9">
        <f>_xlfn.XLOOKUP($L861,Pos!$B:$B,Pos!O:O,0, 0)</f>
        <v>1.2649999999999999</v>
      </c>
      <c r="T861" s="9">
        <f>_xlfn.XLOOKUP($L861,Pos!$B:$B,Pos!P:P,0, 0)</f>
        <v>9.2750000000000004</v>
      </c>
      <c r="U861" s="9">
        <f>_xlfn.XLOOKUP($L861,Pos!$B:$B,Pos!Q:Q,0, 0)</f>
        <v>7.2</v>
      </c>
      <c r="V861" s="9">
        <f>_xlfn.XLOOKUP($L861,Pos!$B:$B,Pos!R:R,0, 0)</f>
        <v>5.4</v>
      </c>
      <c r="W861" s="9">
        <f>_xlfn.XLOOKUP($L861,Pos!$B:$B,Pos!S:S,0, 0)</f>
        <v>3.4166669999999999</v>
      </c>
      <c r="X861" s="9" t="str">
        <f>_xlfn.XLOOKUP($L861,Pos!$B:$B,Pos!J:J,0, 0)</f>
        <v>Outperform</v>
      </c>
      <c r="Y861" s="1">
        <v>0</v>
      </c>
      <c r="Z861" s="1">
        <v>0</v>
      </c>
      <c r="AA861" s="1">
        <f t="shared" si="231"/>
        <v>0</v>
      </c>
      <c r="AB861" s="9">
        <f>_xlfn.XLOOKUP(L861,Pos!B:B,Pos!K:K,-1,0)</f>
        <v>0.27777777777777779</v>
      </c>
      <c r="AC861" s="1" t="e">
        <f>_xlfn.XLOOKUP($L861,Pos!$A:$A,Pos!S:S,_xlfn.XLOOKUP($L861,#REF!,#REF!, ""), 0)</f>
        <v>#REF!</v>
      </c>
      <c r="AD861" s="1" t="e">
        <f>_xlfn.XLOOKUP($L861,Pos!$A:$A,Pos!T:T,_xlfn.XLOOKUP($L861,#REF!,#REF!, ""), 0)</f>
        <v>#REF!</v>
      </c>
      <c r="AE861" s="1" t="e">
        <f>_xlfn.XLOOKUP($L861,Pos!$A:$A,Pos!U:U,_xlfn.XLOOKUP($L861,#REF!,#REF!, ""), 0)</f>
        <v>#REF!</v>
      </c>
      <c r="AF861" s="1" t="e">
        <f>_xlfn.XLOOKUP($L861,Pos!$A:$A,Pos!V:V,_xlfn.XLOOKUP($L861,#REF!,#REF!, ""), 0)</f>
        <v>#REF!</v>
      </c>
      <c r="AG861" s="1" t="e">
        <f>_xlfn.XLOOKUP($L861,Pos!$A:$A,Pos!W:W,_xlfn.XLOOKUP($L861,#REF!,#REF!, ""), 0)</f>
        <v>#REF!</v>
      </c>
      <c r="AH861" s="1" t="e">
        <f>_xlfn.XLOOKUP($L861,Pos!$A:$A,Pos!X:X,_xlfn.XLOOKUP($L861,#REF!,#REF!, ""), 0)</f>
        <v>#REF!</v>
      </c>
      <c r="AI861" s="1" t="e">
        <f>_xlfn.XLOOKUP($L861,Pos!$A:$A,Pos!Y:Y,_xlfn.XLOOKUP($L861,#REF!,#REF!, ""), 0)</f>
        <v>#REF!</v>
      </c>
      <c r="AJ861" s="1" t="e">
        <f>_xlfn.XLOOKUP($L861,Pos!$A:$A,Pos!Z:Z,_xlfn.XLOOKUP($L861,#REF!,#REF!, ""), 0)</f>
        <v>#REF!</v>
      </c>
      <c r="AK861" s="1" t="e">
        <f>_xlfn.XLOOKUP($L861,Pos!$A:$A,Pos!AA:AA,_xlfn.XLOOKUP($L861,#REF!,#REF!, ""), 0)</f>
        <v>#REF!</v>
      </c>
      <c r="AL861" s="1" t="e">
        <f>_xlfn.XLOOKUP($L861,Pos!$A:$A,Pos!AB:AB,_xlfn.XLOOKUP($L861,#REF!,#REF!, ""), 0)</f>
        <v>#REF!</v>
      </c>
      <c r="AM861" s="1" t="e">
        <f>_xlfn.XLOOKUP($L861,Pos!$A:$A,Pos!AC:AC,_xlfn.XLOOKUP($L861,#REF!,#REF!, ""), 0)</f>
        <v>#REF!</v>
      </c>
      <c r="AN861" s="1" t="e">
        <f>_xlfn.XLOOKUP($L861,Pos!$A:$A,Pos!AD:AD,_xlfn.XLOOKUP($L861,#REF!,#REF!, ""), 0)</f>
        <v>#REF!</v>
      </c>
      <c r="AO861" s="1" t="e">
        <f>_xlfn.XLOOKUP($L861,Pos!$A:$A,Pos!AE:AE,_xlfn.XLOOKUP($L861,#REF!,#REF!, ""), 0)</f>
        <v>#REF!</v>
      </c>
      <c r="AP861" s="1" t="e">
        <f>_xlfn.XLOOKUP($L861,Pos!$A:$A,Pos!AF:AF,_xlfn.XLOOKUP($L861,#REF!,#REF!, ""), 0)</f>
        <v>#REF!</v>
      </c>
      <c r="AQ861" s="1" t="e">
        <f>_xlfn.XLOOKUP($L861,Pos!$A:$A,Pos!AG:AG,_xlfn.XLOOKUP($L861,#REF!,#REF!, ""), 0)</f>
        <v>#REF!</v>
      </c>
      <c r="AR861" s="1" t="e">
        <f>_xlfn.XLOOKUP($L861,Pos!$A:$A,Pos!AH:AH,_xlfn.XLOOKUP($L861,#REF!,#REF!, ""), 0)</f>
        <v>#REF!</v>
      </c>
      <c r="AS861" s="1" t="e">
        <f>_xlfn.XLOOKUP($L861,Pos!$A:$A,Pos!AI:AI,_xlfn.XLOOKUP($L861,#REF!,#REF!, ""), 0)</f>
        <v>#REF!</v>
      </c>
      <c r="AT861" s="1" t="e">
        <f>_xlfn.XLOOKUP($L861,Pos!$A:$A,Pos!AJ:AJ,_xlfn.XLOOKUP($L861,#REF!,#REF!, ""), 0)</f>
        <v>#REF!</v>
      </c>
      <c r="AU861" s="1" t="e">
        <f>_xlfn.XLOOKUP($L861,Pos!$A:$A,Pos!AK:AK,_xlfn.XLOOKUP($L861,#REF!,#REF!, ""), 0)</f>
        <v>#REF!</v>
      </c>
      <c r="AV861" s="1" t="e">
        <f>_xlfn.XLOOKUP($L861,Pos!$A:$A,Pos!AL:AL,_xlfn.XLOOKUP($L861,#REF!,#REF!, ""), 0)</f>
        <v>#REF!</v>
      </c>
      <c r="AW861" s="1" t="e">
        <f>_xlfn.XLOOKUP($L861,Pos!$A:$A,Pos!AM:AM,_xlfn.XLOOKUP($L861,#REF!,#REF!, ""), 0)</f>
        <v>#REF!</v>
      </c>
      <c r="AX861" s="1" t="e">
        <f>_xlfn.XLOOKUP($L861,Pos!$A:$A,Pos!AN:AN,_xlfn.XLOOKUP($L861,#REF!,#REF!, ""), 0)</f>
        <v>#REF!</v>
      </c>
      <c r="AY861" s="1" t="e">
        <f>_xlfn.XLOOKUP($L861,Pos!$A:$A,Pos!AO:AO,_xlfn.XLOOKUP($L861,#REF!,#REF!, ""), 0)</f>
        <v>#REF!</v>
      </c>
      <c r="AZ861" s="7" t="str">
        <f t="shared" si="232"/>
        <v>OUT</v>
      </c>
      <c r="BA861" s="1">
        <f>IF(OR(_xlfn.XLOOKUP(L861,Pos!B:B,Pos!L:L,FALSE)="ESG Reason",_xlfn.XLOOKUP(L861,Pos!B:B,Pos!L:L,FALSE)="Blacklisted"),1,0)</f>
        <v>0</v>
      </c>
      <c r="BC861" s="11">
        <v>1.272578453692726E-10</v>
      </c>
      <c r="BD861" s="11">
        <f>_xlfn.XLOOKUP($L861,Pos!$B:$B,Pos!H:H,0, 0)</f>
        <v>0</v>
      </c>
      <c r="BE861" s="11">
        <f>_xlfn.XLOOKUP($L861,Pos!$B:$B,Pos!I:I,0, 0)</f>
        <v>1.9467508855457649E-4</v>
      </c>
      <c r="BF861" s="18">
        <f t="shared" si="233"/>
        <v>1.9467508855457649E-4</v>
      </c>
      <c r="BG861" s="1">
        <f t="shared" si="234"/>
        <v>2</v>
      </c>
      <c r="BH861" s="1">
        <f t="shared" si="235"/>
        <v>2</v>
      </c>
      <c r="BI861" s="18">
        <f t="shared" si="236"/>
        <v>1.272578453692726E-10</v>
      </c>
      <c r="BJ861" s="3">
        <f t="shared" si="237"/>
        <v>0</v>
      </c>
      <c r="BK861" s="18">
        <f t="shared" si="238"/>
        <v>0</v>
      </c>
    </row>
    <row r="862" spans="3:63" x14ac:dyDescent="0.25">
      <c r="C862" s="3"/>
      <c r="D862" s="3"/>
      <c r="E862" s="3"/>
      <c r="F862" s="3"/>
      <c r="G862" s="51" t="s">
        <v>830</v>
      </c>
      <c r="H862" s="8" t="str">
        <f t="shared" si="228"/>
        <v>0%North America</v>
      </c>
      <c r="I862" s="11" cm="1">
        <f t="array" ref="I862">IF(
   AZ862 = "OUT", 0,IF(
   BD862 &gt;= LARGE(IF(ISNUMBER(BD:BD), BD:BD), 3),
   BE862 - 0.001,
   IF(BE862 &gt;=VLOOKUP(P862,mapping!$A:$B,2,FALSE), BE862,VLOOKUP(P862,mapping!$A$2:$B$8,2,FALSE))
))</f>
        <v>0</v>
      </c>
      <c r="J862" s="11" cm="1">
        <f t="array" ref="J862">IF(
    AZ862="OUT",0,IF(IF(
                      BD862&gt;=LARGE(IF(ISNUMBER(BD:BD),BD:BD),3),
                      BE862+0.001,
                      VLOOKUP(H862,mapping!$D:$E,2,FALSE)
                      )&gt;I862,
                   IF(
                      BD862&gt;=LARGE(IF(ISNUMBER(BD:BD),BD:BD),3),
                      BE862+0.001,
                      VLOOKUP(H862,mapping!$D:$E,2,FALSE)
                      ),
                   I862+0.002))</f>
        <v>0</v>
      </c>
      <c r="K862" s="8">
        <f t="shared" si="229"/>
        <v>1.9427552782557149E-4</v>
      </c>
      <c r="L862" s="1" t="str">
        <f>Pos!B980</f>
        <v>US2971781057</v>
      </c>
      <c r="M862" s="1" t="str">
        <f>_xlfn.XLOOKUP($L862,Pos!B:B,Pos!D:D,, 0)</f>
        <v>Essex Property Trust, Inc.</v>
      </c>
      <c r="N862" s="1" t="str">
        <f>_xlfn.XLOOKUP($L862,Pos!B:B,Pos!E:E,, 0)</f>
        <v>Real Estate</v>
      </c>
      <c r="O862" s="1" t="str">
        <f t="shared" si="230"/>
        <v>Real Estate_North America</v>
      </c>
      <c r="P862" s="1" t="str">
        <f>_xlfn.XLOOKUP($L862,Pos!B:B,Pos!F:F,, 0)</f>
        <v>North America</v>
      </c>
      <c r="Q862" s="1">
        <v>0</v>
      </c>
      <c r="R862" s="9">
        <f>_xlfn.XLOOKUP($L862,Pos!$B:$B,Pos!N:N,0, 0)</f>
        <v>5.39</v>
      </c>
      <c r="S862" s="9">
        <f>_xlfn.XLOOKUP($L862,Pos!$B:$B,Pos!O:O,0, 0)</f>
        <v>5.0303339999999999</v>
      </c>
      <c r="T862" s="9">
        <f>_xlfn.XLOOKUP($L862,Pos!$B:$B,Pos!P:P,0, 0)</f>
        <v>6.2</v>
      </c>
      <c r="U862" s="9">
        <f>_xlfn.XLOOKUP($L862,Pos!$B:$B,Pos!Q:Q,0, 0)</f>
        <v>3.8</v>
      </c>
      <c r="V862" s="9">
        <f>_xlfn.XLOOKUP($L862,Pos!$B:$B,Pos!R:R,0, 0)</f>
        <v>5.3333329999999997</v>
      </c>
      <c r="W862" s="9">
        <f>_xlfn.XLOOKUP($L862,Pos!$B:$B,Pos!S:S,0, 0)</f>
        <v>5.1666670000000003</v>
      </c>
      <c r="X862" s="9" t="str">
        <f>_xlfn.XLOOKUP($L862,Pos!$B:$B,Pos!J:J,0, 0)</f>
        <v>Hold</v>
      </c>
      <c r="Y862" s="1">
        <v>0</v>
      </c>
      <c r="Z862" s="1">
        <v>0</v>
      </c>
      <c r="AA862" s="1">
        <f t="shared" si="231"/>
        <v>0</v>
      </c>
      <c r="AB862" s="9">
        <f>_xlfn.XLOOKUP(L862,Pos!B:B,Pos!K:K,-1,0)</f>
        <v>7.1428571428571432</v>
      </c>
      <c r="AC862" s="1" t="e">
        <f>_xlfn.XLOOKUP($L862,Pos!$A:$A,Pos!S:S,_xlfn.XLOOKUP($L862,#REF!,#REF!, ""), 0)</f>
        <v>#REF!</v>
      </c>
      <c r="AD862" s="1" t="e">
        <f>_xlfn.XLOOKUP($L862,Pos!$A:$A,Pos!T:T,_xlfn.XLOOKUP($L862,#REF!,#REF!, ""), 0)</f>
        <v>#REF!</v>
      </c>
      <c r="AE862" s="1" t="e">
        <f>_xlfn.XLOOKUP($L862,Pos!$A:$A,Pos!U:U,_xlfn.XLOOKUP($L862,#REF!,#REF!, ""), 0)</f>
        <v>#REF!</v>
      </c>
      <c r="AF862" s="1" t="e">
        <f>_xlfn.XLOOKUP($L862,Pos!$A:$A,Pos!V:V,_xlfn.XLOOKUP($L862,#REF!,#REF!, ""), 0)</f>
        <v>#REF!</v>
      </c>
      <c r="AG862" s="1" t="e">
        <f>_xlfn.XLOOKUP($L862,Pos!$A:$A,Pos!W:W,_xlfn.XLOOKUP($L862,#REF!,#REF!, ""), 0)</f>
        <v>#REF!</v>
      </c>
      <c r="AH862" s="1" t="e">
        <f>_xlfn.XLOOKUP($L862,Pos!$A:$A,Pos!X:X,_xlfn.XLOOKUP($L862,#REF!,#REF!, ""), 0)</f>
        <v>#REF!</v>
      </c>
      <c r="AI862" s="1" t="e">
        <f>_xlfn.XLOOKUP($L862,Pos!$A:$A,Pos!Y:Y,_xlfn.XLOOKUP($L862,#REF!,#REF!, ""), 0)</f>
        <v>#REF!</v>
      </c>
      <c r="AJ862" s="1" t="e">
        <f>_xlfn.XLOOKUP($L862,Pos!$A:$A,Pos!Z:Z,_xlfn.XLOOKUP($L862,#REF!,#REF!, ""), 0)</f>
        <v>#REF!</v>
      </c>
      <c r="AK862" s="1" t="e">
        <f>_xlfn.XLOOKUP($L862,Pos!$A:$A,Pos!AA:AA,_xlfn.XLOOKUP($L862,#REF!,#REF!, ""), 0)</f>
        <v>#REF!</v>
      </c>
      <c r="AL862" s="1" t="e">
        <f>_xlfn.XLOOKUP($L862,Pos!$A:$A,Pos!AB:AB,_xlfn.XLOOKUP($L862,#REF!,#REF!, ""), 0)</f>
        <v>#REF!</v>
      </c>
      <c r="AM862" s="1" t="e">
        <f>_xlfn.XLOOKUP($L862,Pos!$A:$A,Pos!AC:AC,_xlfn.XLOOKUP($L862,#REF!,#REF!, ""), 0)</f>
        <v>#REF!</v>
      </c>
      <c r="AN862" s="1" t="e">
        <f>_xlfn.XLOOKUP($L862,Pos!$A:$A,Pos!AD:AD,_xlfn.XLOOKUP($L862,#REF!,#REF!, ""), 0)</f>
        <v>#REF!</v>
      </c>
      <c r="AO862" s="1" t="e">
        <f>_xlfn.XLOOKUP($L862,Pos!$A:$A,Pos!AE:AE,_xlfn.XLOOKUP($L862,#REF!,#REF!, ""), 0)</f>
        <v>#REF!</v>
      </c>
      <c r="AP862" s="1" t="e">
        <f>_xlfn.XLOOKUP($L862,Pos!$A:$A,Pos!AF:AF,_xlfn.XLOOKUP($L862,#REF!,#REF!, ""), 0)</f>
        <v>#REF!</v>
      </c>
      <c r="AQ862" s="1" t="e">
        <f>_xlfn.XLOOKUP($L862,Pos!$A:$A,Pos!AG:AG,_xlfn.XLOOKUP($L862,#REF!,#REF!, ""), 0)</f>
        <v>#REF!</v>
      </c>
      <c r="AR862" s="1" t="e">
        <f>_xlfn.XLOOKUP($L862,Pos!$A:$A,Pos!AH:AH,_xlfn.XLOOKUP($L862,#REF!,#REF!, ""), 0)</f>
        <v>#REF!</v>
      </c>
      <c r="AS862" s="1" t="e">
        <f>_xlfn.XLOOKUP($L862,Pos!$A:$A,Pos!AI:AI,_xlfn.XLOOKUP($L862,#REF!,#REF!, ""), 0)</f>
        <v>#REF!</v>
      </c>
      <c r="AT862" s="1" t="e">
        <f>_xlfn.XLOOKUP($L862,Pos!$A:$A,Pos!AJ:AJ,_xlfn.XLOOKUP($L862,#REF!,#REF!, ""), 0)</f>
        <v>#REF!</v>
      </c>
      <c r="AU862" s="1" t="e">
        <f>_xlfn.XLOOKUP($L862,Pos!$A:$A,Pos!AK:AK,_xlfn.XLOOKUP($L862,#REF!,#REF!, ""), 0)</f>
        <v>#REF!</v>
      </c>
      <c r="AV862" s="1" t="e">
        <f>_xlfn.XLOOKUP($L862,Pos!$A:$A,Pos!AL:AL,_xlfn.XLOOKUP($L862,#REF!,#REF!, ""), 0)</f>
        <v>#REF!</v>
      </c>
      <c r="AW862" s="1" t="e">
        <f>_xlfn.XLOOKUP($L862,Pos!$A:$A,Pos!AM:AM,_xlfn.XLOOKUP($L862,#REF!,#REF!, ""), 0)</f>
        <v>#REF!</v>
      </c>
      <c r="AX862" s="1" t="e">
        <f>_xlfn.XLOOKUP($L862,Pos!$A:$A,Pos!AN:AN,_xlfn.XLOOKUP($L862,#REF!,#REF!, ""), 0)</f>
        <v>#REF!</v>
      </c>
      <c r="AY862" s="1" t="e">
        <f>_xlfn.XLOOKUP($L862,Pos!$A:$A,Pos!AO:AO,_xlfn.XLOOKUP($L862,#REF!,#REF!, ""), 0)</f>
        <v>#REF!</v>
      </c>
      <c r="AZ862" s="7" t="str">
        <f t="shared" si="232"/>
        <v>OUT</v>
      </c>
      <c r="BA862" s="1">
        <f>IF(OR(_xlfn.XLOOKUP(L862,Pos!B:B,Pos!L:L,FALSE)="ESG Reason",_xlfn.XLOOKUP(L862,Pos!B:B,Pos!L:L,FALSE)="Blacklisted"),1,0)</f>
        <v>0</v>
      </c>
      <c r="BC862" s="11">
        <v>9.6619474476449058E-11</v>
      </c>
      <c r="BD862" s="11">
        <f>_xlfn.XLOOKUP($L862,Pos!$B:$B,Pos!H:H,0, 0)</f>
        <v>0</v>
      </c>
      <c r="BE862" s="11">
        <f>_xlfn.XLOOKUP($L862,Pos!$B:$B,Pos!I:I,0, 0)</f>
        <v>1.9427552782557149E-4</v>
      </c>
      <c r="BF862" s="18">
        <f t="shared" si="233"/>
        <v>1.9427552782557149E-4</v>
      </c>
      <c r="BG862" s="1">
        <f t="shared" si="234"/>
        <v>1</v>
      </c>
      <c r="BH862" s="1">
        <f t="shared" si="235"/>
        <v>33</v>
      </c>
      <c r="BI862" s="18">
        <f t="shared" si="236"/>
        <v>9.6619474476449058E-11</v>
      </c>
      <c r="BJ862" s="3">
        <f t="shared" si="237"/>
        <v>0</v>
      </c>
      <c r="BK862" s="18">
        <f t="shared" si="238"/>
        <v>0</v>
      </c>
    </row>
    <row r="863" spans="3:63" x14ac:dyDescent="0.25">
      <c r="C863" s="3"/>
      <c r="D863" s="3"/>
      <c r="E863" s="3"/>
      <c r="F863" s="3"/>
      <c r="G863" s="51" t="s">
        <v>832</v>
      </c>
      <c r="H863" s="8" t="str">
        <f t="shared" si="228"/>
        <v>0%Others</v>
      </c>
      <c r="I863" s="11" cm="1">
        <f t="array" ref="I863">IF(
   AZ863 = "OUT", 0,IF(
   BD863 &gt;= LARGE(IF(ISNUMBER(BD:BD), BD:BD), 3),
   BE863 - 0.001,
   IF(BE863 &gt;=VLOOKUP(P863,mapping!$A:$B,2,FALSE), BE863,VLOOKUP(P863,mapping!$A$2:$B$8,2,FALSE))
))</f>
        <v>0</v>
      </c>
      <c r="J863" s="11" cm="1">
        <f t="array" ref="J863">IF(
    AZ863="OUT",0,IF(IF(
                      BD863&gt;=LARGE(IF(ISNUMBER(BD:BD),BD:BD),3),
                      BE863+0.001,
                      VLOOKUP(H863,mapping!$D:$E,2,FALSE)
                      )&gt;I863,
                   IF(
                      BD863&gt;=LARGE(IF(ISNUMBER(BD:BD),BD:BD),3),
                      BE863+0.001,
                      VLOOKUP(H863,mapping!$D:$E,2,FALSE)
                      ),
                   I863+0.002))</f>
        <v>0</v>
      </c>
      <c r="K863" s="8">
        <f t="shared" si="229"/>
        <v>1.9363393030953459E-4</v>
      </c>
      <c r="L863" s="1" t="str">
        <f>Pos!B507</f>
        <v>JP3134800006</v>
      </c>
      <c r="M863" s="1" t="str">
        <f>_xlfn.XLOOKUP($L863,Pos!B:B,Pos!D:D,, 0)</f>
        <v>IHI Corporation</v>
      </c>
      <c r="N863" s="1" t="str">
        <f>_xlfn.XLOOKUP($L863,Pos!B:B,Pos!E:E,, 0)</f>
        <v>Industrial Goods &amp; Services</v>
      </c>
      <c r="O863" s="1" t="str">
        <f t="shared" si="230"/>
        <v>Industrial Goods &amp; Services_Others</v>
      </c>
      <c r="P863" s="1" t="str">
        <f>_xlfn.XLOOKUP($L863,Pos!B:B,Pos!F:F,, 0)</f>
        <v>Others</v>
      </c>
      <c r="Q863" s="1">
        <v>0</v>
      </c>
      <c r="R863" s="9">
        <f>_xlfn.XLOOKUP($L863,Pos!$B:$B,Pos!N:N,0, 0)</f>
        <v>3.79</v>
      </c>
      <c r="S863" s="9">
        <f>_xlfn.XLOOKUP($L863,Pos!$B:$B,Pos!O:O,0, 0)</f>
        <v>2.8650000000000002</v>
      </c>
      <c r="T863" s="9">
        <f>_xlfn.XLOOKUP($L863,Pos!$B:$B,Pos!P:P,0, 0)</f>
        <v>5.75</v>
      </c>
      <c r="U863" s="9">
        <f>_xlfn.XLOOKUP($L863,Pos!$B:$B,Pos!Q:Q,0, 0)</f>
        <v>9.5</v>
      </c>
      <c r="V863" s="9">
        <f>_xlfn.XLOOKUP($L863,Pos!$B:$B,Pos!R:R,0, 0)</f>
        <v>1.8666670000000001</v>
      </c>
      <c r="W863" s="9">
        <f>_xlfn.XLOOKUP($L863,Pos!$B:$B,Pos!S:S,0, 0)</f>
        <v>5.0750000000000002</v>
      </c>
      <c r="X863" s="9" t="str">
        <f>_xlfn.XLOOKUP($L863,Pos!$B:$B,Pos!J:J,0, 0)</f>
        <v>Outperform</v>
      </c>
      <c r="Y863" s="1">
        <v>0</v>
      </c>
      <c r="Z863" s="1">
        <v>0</v>
      </c>
      <c r="AA863" s="1">
        <f t="shared" si="231"/>
        <v>0</v>
      </c>
      <c r="AB863" s="9">
        <f>_xlfn.XLOOKUP(L863,Pos!B:B,Pos!K:K,-1,0)</f>
        <v>1.5909090909090911</v>
      </c>
      <c r="AC863" s="1" t="e">
        <f>_xlfn.XLOOKUP($L863,Pos!$A:$A,Pos!S:S,_xlfn.XLOOKUP($L863,#REF!,#REF!, ""), 0)</f>
        <v>#REF!</v>
      </c>
      <c r="AD863" s="1" t="e">
        <f>_xlfn.XLOOKUP($L863,Pos!$A:$A,Pos!T:T,_xlfn.XLOOKUP($L863,#REF!,#REF!, ""), 0)</f>
        <v>#REF!</v>
      </c>
      <c r="AE863" s="1" t="e">
        <f>_xlfn.XLOOKUP($L863,Pos!$A:$A,Pos!U:U,_xlfn.XLOOKUP($L863,#REF!,#REF!, ""), 0)</f>
        <v>#REF!</v>
      </c>
      <c r="AF863" s="1" t="e">
        <f>_xlfn.XLOOKUP($L863,Pos!$A:$A,Pos!V:V,_xlfn.XLOOKUP($L863,#REF!,#REF!, ""), 0)</f>
        <v>#REF!</v>
      </c>
      <c r="AG863" s="1" t="e">
        <f>_xlfn.XLOOKUP($L863,Pos!$A:$A,Pos!W:W,_xlfn.XLOOKUP($L863,#REF!,#REF!, ""), 0)</f>
        <v>#REF!</v>
      </c>
      <c r="AH863" s="1" t="e">
        <f>_xlfn.XLOOKUP($L863,Pos!$A:$A,Pos!X:X,_xlfn.XLOOKUP($L863,#REF!,#REF!, ""), 0)</f>
        <v>#REF!</v>
      </c>
      <c r="AI863" s="1" t="e">
        <f>_xlfn.XLOOKUP($L863,Pos!$A:$A,Pos!Y:Y,_xlfn.XLOOKUP($L863,#REF!,#REF!, ""), 0)</f>
        <v>#REF!</v>
      </c>
      <c r="AJ863" s="1" t="e">
        <f>_xlfn.XLOOKUP($L863,Pos!$A:$A,Pos!Z:Z,_xlfn.XLOOKUP($L863,#REF!,#REF!, ""), 0)</f>
        <v>#REF!</v>
      </c>
      <c r="AK863" s="1" t="e">
        <f>_xlfn.XLOOKUP($L863,Pos!$A:$A,Pos!AA:AA,_xlfn.XLOOKUP($L863,#REF!,#REF!, ""), 0)</f>
        <v>#REF!</v>
      </c>
      <c r="AL863" s="1" t="e">
        <f>_xlfn.XLOOKUP($L863,Pos!$A:$A,Pos!AB:AB,_xlfn.XLOOKUP($L863,#REF!,#REF!, ""), 0)</f>
        <v>#REF!</v>
      </c>
      <c r="AM863" s="1" t="e">
        <f>_xlfn.XLOOKUP($L863,Pos!$A:$A,Pos!AC:AC,_xlfn.XLOOKUP($L863,#REF!,#REF!, ""), 0)</f>
        <v>#REF!</v>
      </c>
      <c r="AN863" s="1" t="e">
        <f>_xlfn.XLOOKUP($L863,Pos!$A:$A,Pos!AD:AD,_xlfn.XLOOKUP($L863,#REF!,#REF!, ""), 0)</f>
        <v>#REF!</v>
      </c>
      <c r="AO863" s="1" t="e">
        <f>_xlfn.XLOOKUP($L863,Pos!$A:$A,Pos!AE:AE,_xlfn.XLOOKUP($L863,#REF!,#REF!, ""), 0)</f>
        <v>#REF!</v>
      </c>
      <c r="AP863" s="1" t="e">
        <f>_xlfn.XLOOKUP($L863,Pos!$A:$A,Pos!AF:AF,_xlfn.XLOOKUP($L863,#REF!,#REF!, ""), 0)</f>
        <v>#REF!</v>
      </c>
      <c r="AQ863" s="1" t="e">
        <f>_xlfn.XLOOKUP($L863,Pos!$A:$A,Pos!AG:AG,_xlfn.XLOOKUP($L863,#REF!,#REF!, ""), 0)</f>
        <v>#REF!</v>
      </c>
      <c r="AR863" s="1" t="e">
        <f>_xlfn.XLOOKUP($L863,Pos!$A:$A,Pos!AH:AH,_xlfn.XLOOKUP($L863,#REF!,#REF!, ""), 0)</f>
        <v>#REF!</v>
      </c>
      <c r="AS863" s="1" t="e">
        <f>_xlfn.XLOOKUP($L863,Pos!$A:$A,Pos!AI:AI,_xlfn.XLOOKUP($L863,#REF!,#REF!, ""), 0)</f>
        <v>#REF!</v>
      </c>
      <c r="AT863" s="1" t="e">
        <f>_xlfn.XLOOKUP($L863,Pos!$A:$A,Pos!AJ:AJ,_xlfn.XLOOKUP($L863,#REF!,#REF!, ""), 0)</f>
        <v>#REF!</v>
      </c>
      <c r="AU863" s="1" t="e">
        <f>_xlfn.XLOOKUP($L863,Pos!$A:$A,Pos!AK:AK,_xlfn.XLOOKUP($L863,#REF!,#REF!, ""), 0)</f>
        <v>#REF!</v>
      </c>
      <c r="AV863" s="1" t="e">
        <f>_xlfn.XLOOKUP($L863,Pos!$A:$A,Pos!AL:AL,_xlfn.XLOOKUP($L863,#REF!,#REF!, ""), 0)</f>
        <v>#REF!</v>
      </c>
      <c r="AW863" s="1" t="e">
        <f>_xlfn.XLOOKUP($L863,Pos!$A:$A,Pos!AM:AM,_xlfn.XLOOKUP($L863,#REF!,#REF!, ""), 0)</f>
        <v>#REF!</v>
      </c>
      <c r="AX863" s="1" t="e">
        <f>_xlfn.XLOOKUP($L863,Pos!$A:$A,Pos!AN:AN,_xlfn.XLOOKUP($L863,#REF!,#REF!, ""), 0)</f>
        <v>#REF!</v>
      </c>
      <c r="AY863" s="1" t="e">
        <f>_xlfn.XLOOKUP($L863,Pos!$A:$A,Pos!AO:AO,_xlfn.XLOOKUP($L863,#REF!,#REF!, ""), 0)</f>
        <v>#REF!</v>
      </c>
      <c r="AZ863" s="7" t="str">
        <f t="shared" si="232"/>
        <v>OUT</v>
      </c>
      <c r="BA863" s="1">
        <f>IF(OR(_xlfn.XLOOKUP(L863,Pos!B:B,Pos!L:L,FALSE)="ESG Reason",_xlfn.XLOOKUP(L863,Pos!B:B,Pos!L:L,FALSE)="Blacklisted"),1,0)</f>
        <v>1</v>
      </c>
      <c r="BC863" s="11">
        <v>9.247216832815757E-11</v>
      </c>
      <c r="BD863" s="11">
        <f>_xlfn.XLOOKUP($L863,Pos!$B:$B,Pos!H:H,0, 0)</f>
        <v>0</v>
      </c>
      <c r="BE863" s="11">
        <f>_xlfn.XLOOKUP($L863,Pos!$B:$B,Pos!I:I,0, 0)</f>
        <v>1.9363393030953459E-4</v>
      </c>
      <c r="BF863" s="18">
        <f t="shared" si="233"/>
        <v>1.9363393030953459E-4</v>
      </c>
      <c r="BG863" s="1">
        <f t="shared" si="234"/>
        <v>3</v>
      </c>
      <c r="BH863" s="1">
        <f t="shared" si="235"/>
        <v>48</v>
      </c>
      <c r="BI863" s="18">
        <f t="shared" si="236"/>
        <v>9.247216832815757E-11</v>
      </c>
      <c r="BJ863" s="3">
        <f t="shared" si="237"/>
        <v>0</v>
      </c>
      <c r="BK863" s="18">
        <f t="shared" si="238"/>
        <v>0</v>
      </c>
    </row>
    <row r="864" spans="3:63" x14ac:dyDescent="0.25">
      <c r="C864" s="3"/>
      <c r="D864" s="3"/>
      <c r="E864" s="3"/>
      <c r="F864" s="3"/>
      <c r="G864" s="51" t="s">
        <v>825</v>
      </c>
      <c r="H864" s="8" t="str">
        <f t="shared" si="228"/>
        <v>0%North America</v>
      </c>
      <c r="I864" s="11" cm="1">
        <f t="array" ref="I864">IF(
   AZ864 = "OUT", 0,IF(
   BD864 &gt;= LARGE(IF(ISNUMBER(BD:BD), BD:BD), 3),
   BE864 - 0.001,
   IF(BE864 &gt;=VLOOKUP(P864,mapping!$A:$B,2,FALSE), BE864,VLOOKUP(P864,mapping!$A$2:$B$8,2,FALSE))
))</f>
        <v>0</v>
      </c>
      <c r="J864" s="11" cm="1">
        <f t="array" ref="J864">IF(
    AZ864="OUT",0,IF(IF(
                      BD864&gt;=LARGE(IF(ISNUMBER(BD:BD),BD:BD),3),
                      BE864+0.001,
                      VLOOKUP(H864,mapping!$D:$E,2,FALSE)
                      )&gt;I864,
                   IF(
                      BD864&gt;=LARGE(IF(ISNUMBER(BD:BD),BD:BD),3),
                      BE864+0.001,
                      VLOOKUP(H864,mapping!$D:$E,2,FALSE)
                      ),
                   I864+0.002))</f>
        <v>0</v>
      </c>
      <c r="K864" s="8">
        <f t="shared" si="229"/>
        <v>1.935105115511886E-4</v>
      </c>
      <c r="L864" s="1" t="str">
        <f>Pos!B1299</f>
        <v>US9621661043</v>
      </c>
      <c r="M864" s="1" t="str">
        <f>_xlfn.XLOOKUP($L864,Pos!B:B,Pos!D:D,, 0)</f>
        <v>Weyerhaeuser Company</v>
      </c>
      <c r="N864" s="1" t="str">
        <f>_xlfn.XLOOKUP($L864,Pos!B:B,Pos!E:E,, 0)</f>
        <v>Real Estate</v>
      </c>
      <c r="O864" s="1" t="str">
        <f t="shared" si="230"/>
        <v>Real Estate_North America</v>
      </c>
      <c r="P864" s="1" t="str">
        <f>_xlfn.XLOOKUP($L864,Pos!B:B,Pos!F:F,, 0)</f>
        <v>North America</v>
      </c>
      <c r="Q864" s="1">
        <v>0</v>
      </c>
      <c r="R864" s="9">
        <f>_xlfn.XLOOKUP($L864,Pos!$B:$B,Pos!N:N,0, 0)</f>
        <v>3.86</v>
      </c>
      <c r="S864" s="9">
        <f>_xlfn.XLOOKUP($L864,Pos!$B:$B,Pos!O:O,0, 0)</f>
        <v>4.9691669999999997</v>
      </c>
      <c r="T864" s="9">
        <f>_xlfn.XLOOKUP($L864,Pos!$B:$B,Pos!P:P,0, 0)</f>
        <v>5.3250000000000002</v>
      </c>
      <c r="U864" s="9">
        <f>_xlfn.XLOOKUP($L864,Pos!$B:$B,Pos!Q:Q,0, 0)</f>
        <v>0.4</v>
      </c>
      <c r="V864" s="9">
        <f>_xlfn.XLOOKUP($L864,Pos!$B:$B,Pos!R:R,0, 0)</f>
        <v>4.2</v>
      </c>
      <c r="W864" s="9">
        <f>_xlfn.XLOOKUP($L864,Pos!$B:$B,Pos!S:S,0, 0)</f>
        <v>0.36499999999999999</v>
      </c>
      <c r="X864" s="9" t="str">
        <f>_xlfn.XLOOKUP($L864,Pos!$B:$B,Pos!J:J,0, 0)</f>
        <v>Outperform</v>
      </c>
      <c r="Y864" s="1">
        <v>0</v>
      </c>
      <c r="Z864" s="1">
        <v>0</v>
      </c>
      <c r="AA864" s="1">
        <f t="shared" si="231"/>
        <v>0</v>
      </c>
      <c r="AB864" s="9">
        <f>_xlfn.XLOOKUP(L864,Pos!B:B,Pos!K:K,-1,0)</f>
        <v>2.285714285714286</v>
      </c>
      <c r="AC864" s="1" t="e">
        <f>_xlfn.XLOOKUP($L864,Pos!$A:$A,Pos!S:S,_xlfn.XLOOKUP($L864,#REF!,#REF!, ""), 0)</f>
        <v>#REF!</v>
      </c>
      <c r="AD864" s="1" t="e">
        <f>_xlfn.XLOOKUP($L864,Pos!$A:$A,Pos!T:T,_xlfn.XLOOKUP($L864,#REF!,#REF!, ""), 0)</f>
        <v>#REF!</v>
      </c>
      <c r="AE864" s="1" t="e">
        <f>_xlfn.XLOOKUP($L864,Pos!$A:$A,Pos!U:U,_xlfn.XLOOKUP($L864,#REF!,#REF!, ""), 0)</f>
        <v>#REF!</v>
      </c>
      <c r="AF864" s="1" t="e">
        <f>_xlfn.XLOOKUP($L864,Pos!$A:$A,Pos!V:V,_xlfn.XLOOKUP($L864,#REF!,#REF!, ""), 0)</f>
        <v>#REF!</v>
      </c>
      <c r="AG864" s="1" t="e">
        <f>_xlfn.XLOOKUP($L864,Pos!$A:$A,Pos!W:W,_xlfn.XLOOKUP($L864,#REF!,#REF!, ""), 0)</f>
        <v>#REF!</v>
      </c>
      <c r="AH864" s="1" t="e">
        <f>_xlfn.XLOOKUP($L864,Pos!$A:$A,Pos!X:X,_xlfn.XLOOKUP($L864,#REF!,#REF!, ""), 0)</f>
        <v>#REF!</v>
      </c>
      <c r="AI864" s="1" t="e">
        <f>_xlfn.XLOOKUP($L864,Pos!$A:$A,Pos!Y:Y,_xlfn.XLOOKUP($L864,#REF!,#REF!, ""), 0)</f>
        <v>#REF!</v>
      </c>
      <c r="AJ864" s="1" t="e">
        <f>_xlfn.XLOOKUP($L864,Pos!$A:$A,Pos!Z:Z,_xlfn.XLOOKUP($L864,#REF!,#REF!, ""), 0)</f>
        <v>#REF!</v>
      </c>
      <c r="AK864" s="1" t="e">
        <f>_xlfn.XLOOKUP($L864,Pos!$A:$A,Pos!AA:AA,_xlfn.XLOOKUP($L864,#REF!,#REF!, ""), 0)</f>
        <v>#REF!</v>
      </c>
      <c r="AL864" s="1" t="e">
        <f>_xlfn.XLOOKUP($L864,Pos!$A:$A,Pos!AB:AB,_xlfn.XLOOKUP($L864,#REF!,#REF!, ""), 0)</f>
        <v>#REF!</v>
      </c>
      <c r="AM864" s="1" t="e">
        <f>_xlfn.XLOOKUP($L864,Pos!$A:$A,Pos!AC:AC,_xlfn.XLOOKUP($L864,#REF!,#REF!, ""), 0)</f>
        <v>#REF!</v>
      </c>
      <c r="AN864" s="1" t="e">
        <f>_xlfn.XLOOKUP($L864,Pos!$A:$A,Pos!AD:AD,_xlfn.XLOOKUP($L864,#REF!,#REF!, ""), 0)</f>
        <v>#REF!</v>
      </c>
      <c r="AO864" s="1" t="e">
        <f>_xlfn.XLOOKUP($L864,Pos!$A:$A,Pos!AE:AE,_xlfn.XLOOKUP($L864,#REF!,#REF!, ""), 0)</f>
        <v>#REF!</v>
      </c>
      <c r="AP864" s="1" t="e">
        <f>_xlfn.XLOOKUP($L864,Pos!$A:$A,Pos!AF:AF,_xlfn.XLOOKUP($L864,#REF!,#REF!, ""), 0)</f>
        <v>#REF!</v>
      </c>
      <c r="AQ864" s="1" t="e">
        <f>_xlfn.XLOOKUP($L864,Pos!$A:$A,Pos!AG:AG,_xlfn.XLOOKUP($L864,#REF!,#REF!, ""), 0)</f>
        <v>#REF!</v>
      </c>
      <c r="AR864" s="1" t="e">
        <f>_xlfn.XLOOKUP($L864,Pos!$A:$A,Pos!AH:AH,_xlfn.XLOOKUP($L864,#REF!,#REF!, ""), 0)</f>
        <v>#REF!</v>
      </c>
      <c r="AS864" s="1" t="e">
        <f>_xlfn.XLOOKUP($L864,Pos!$A:$A,Pos!AI:AI,_xlfn.XLOOKUP($L864,#REF!,#REF!, ""), 0)</f>
        <v>#REF!</v>
      </c>
      <c r="AT864" s="1" t="e">
        <f>_xlfn.XLOOKUP($L864,Pos!$A:$A,Pos!AJ:AJ,_xlfn.XLOOKUP($L864,#REF!,#REF!, ""), 0)</f>
        <v>#REF!</v>
      </c>
      <c r="AU864" s="1" t="e">
        <f>_xlfn.XLOOKUP($L864,Pos!$A:$A,Pos!AK:AK,_xlfn.XLOOKUP($L864,#REF!,#REF!, ""), 0)</f>
        <v>#REF!</v>
      </c>
      <c r="AV864" s="1" t="e">
        <f>_xlfn.XLOOKUP($L864,Pos!$A:$A,Pos!AL:AL,_xlfn.XLOOKUP($L864,#REF!,#REF!, ""), 0)</f>
        <v>#REF!</v>
      </c>
      <c r="AW864" s="1" t="e">
        <f>_xlfn.XLOOKUP($L864,Pos!$A:$A,Pos!AM:AM,_xlfn.XLOOKUP($L864,#REF!,#REF!, ""), 0)</f>
        <v>#REF!</v>
      </c>
      <c r="AX864" s="1" t="e">
        <f>_xlfn.XLOOKUP($L864,Pos!$A:$A,Pos!AN:AN,_xlfn.XLOOKUP($L864,#REF!,#REF!, ""), 0)</f>
        <v>#REF!</v>
      </c>
      <c r="AY864" s="1" t="e">
        <f>_xlfn.XLOOKUP($L864,Pos!$A:$A,Pos!AO:AO,_xlfn.XLOOKUP($L864,#REF!,#REF!, ""), 0)</f>
        <v>#REF!</v>
      </c>
      <c r="AZ864" s="7" t="str">
        <f t="shared" si="232"/>
        <v>OUT</v>
      </c>
      <c r="BA864" s="1">
        <f>IF(OR(_xlfn.XLOOKUP(L864,Pos!B:B,Pos!L:L,FALSE)="ESG Reason",_xlfn.XLOOKUP(L864,Pos!B:B,Pos!L:L,FALSE)="Blacklisted"),1,0)</f>
        <v>0</v>
      </c>
      <c r="BC864" s="11">
        <v>9.6619474476449653E-11</v>
      </c>
      <c r="BD864" s="11">
        <f>_xlfn.XLOOKUP($L864,Pos!$B:$B,Pos!H:H,0, 0)</f>
        <v>0</v>
      </c>
      <c r="BE864" s="11">
        <f>_xlfn.XLOOKUP($L864,Pos!$B:$B,Pos!I:I,0, 0)</f>
        <v>1.935105115511886E-4</v>
      </c>
      <c r="BF864" s="18">
        <f t="shared" si="233"/>
        <v>1.935105115511886E-4</v>
      </c>
      <c r="BG864" s="1">
        <f t="shared" si="234"/>
        <v>1</v>
      </c>
      <c r="BH864" s="1">
        <f t="shared" si="235"/>
        <v>33</v>
      </c>
      <c r="BI864" s="18">
        <f t="shared" si="236"/>
        <v>9.6619474476449653E-11</v>
      </c>
      <c r="BJ864" s="3">
        <f t="shared" si="237"/>
        <v>0</v>
      </c>
      <c r="BK864" s="18">
        <f t="shared" si="238"/>
        <v>0</v>
      </c>
    </row>
    <row r="865" spans="3:63" x14ac:dyDescent="0.25">
      <c r="C865" s="3"/>
      <c r="D865" s="3"/>
      <c r="E865" s="3"/>
      <c r="F865" s="3"/>
      <c r="G865" s="51" t="s">
        <v>846</v>
      </c>
      <c r="H865" s="8" t="str">
        <f t="shared" si="228"/>
        <v>0%Others</v>
      </c>
      <c r="I865" s="11" cm="1">
        <f t="array" ref="I865">IF(
   AZ865 = "OUT", 0,IF(
   BD865 &gt;= LARGE(IF(ISNUMBER(BD:BD), BD:BD), 3),
   BE865 - 0.001,
   IF(BE865 &gt;=VLOOKUP(P865,mapping!$A:$B,2,FALSE), BE865,VLOOKUP(P865,mapping!$A$2:$B$8,2,FALSE))
))</f>
        <v>0</v>
      </c>
      <c r="J865" s="11" cm="1">
        <f t="array" ref="J865">IF(
    AZ865="OUT",0,IF(IF(
                      BD865&gt;=LARGE(IF(ISNUMBER(BD:BD),BD:BD),3),
                      BE865+0.001,
                      VLOOKUP(H865,mapping!$D:$E,2,FALSE)
                      )&gt;I865,
                   IF(
                      BD865&gt;=LARGE(IF(ISNUMBER(BD:BD),BD:BD),3),
                      BE865+0.001,
                      VLOOKUP(H865,mapping!$D:$E,2,FALSE)
                      ),
                   I865+0.002))</f>
        <v>0</v>
      </c>
      <c r="K865" s="8">
        <f t="shared" si="229"/>
        <v>1.9326747461214419E-4</v>
      </c>
      <c r="L865" s="1" t="str">
        <f>Pos!B604</f>
        <v>JP3573000001</v>
      </c>
      <c r="M865" s="1" t="str">
        <f>_xlfn.XLOOKUP($L865,Pos!B:B,Pos!D:D,, 0)</f>
        <v>TOKYO GAS Co., Ltd.</v>
      </c>
      <c r="N865" s="1" t="str">
        <f>_xlfn.XLOOKUP($L865,Pos!B:B,Pos!E:E,, 0)</f>
        <v>Utilities</v>
      </c>
      <c r="O865" s="1" t="str">
        <f t="shared" si="230"/>
        <v>Utilities_Others</v>
      </c>
      <c r="P865" s="1" t="str">
        <f>_xlfn.XLOOKUP($L865,Pos!B:B,Pos!F:F,, 0)</f>
        <v>Others</v>
      </c>
      <c r="Q865" s="1">
        <v>0</v>
      </c>
      <c r="R865" s="9">
        <f>_xlfn.XLOOKUP($L865,Pos!$B:$B,Pos!N:N,0, 0)</f>
        <v>3.59</v>
      </c>
      <c r="S865" s="9">
        <f>_xlfn.XLOOKUP($L865,Pos!$B:$B,Pos!O:O,0, 0)</f>
        <v>5.8419999999999996</v>
      </c>
      <c r="T865" s="9">
        <f>_xlfn.XLOOKUP($L865,Pos!$B:$B,Pos!P:P,0, 0)</f>
        <v>5.8250000000000002</v>
      </c>
      <c r="U865" s="9">
        <f>_xlfn.XLOOKUP($L865,Pos!$B:$B,Pos!Q:Q,0, 0)</f>
        <v>4.4000000000000004</v>
      </c>
      <c r="V865" s="9">
        <f>_xlfn.XLOOKUP($L865,Pos!$B:$B,Pos!R:R,0, 0)</f>
        <v>4.2333340000000002</v>
      </c>
      <c r="W865" s="9">
        <f>_xlfn.XLOOKUP($L865,Pos!$B:$B,Pos!S:S,0, 0)</f>
        <v>6.9466669999999997</v>
      </c>
      <c r="X865" s="9" t="str">
        <f>_xlfn.XLOOKUP($L865,Pos!$B:$B,Pos!J:J,0, 0)</f>
        <v>Hold</v>
      </c>
      <c r="Y865" s="1">
        <v>0</v>
      </c>
      <c r="Z865" s="1">
        <v>0</v>
      </c>
      <c r="AA865" s="1">
        <f t="shared" si="231"/>
        <v>0</v>
      </c>
      <c r="AB865" s="9">
        <f>_xlfn.XLOOKUP(L865,Pos!B:B,Pos!K:K,-1,0)</f>
        <v>6</v>
      </c>
      <c r="AC865" s="1" t="e">
        <f>_xlfn.XLOOKUP($L865,Pos!$A:$A,Pos!S:S,_xlfn.XLOOKUP($L865,#REF!,#REF!, ""), 0)</f>
        <v>#REF!</v>
      </c>
      <c r="AD865" s="1" t="e">
        <f>_xlfn.XLOOKUP($L865,Pos!$A:$A,Pos!T:T,_xlfn.XLOOKUP($L865,#REF!,#REF!, ""), 0)</f>
        <v>#REF!</v>
      </c>
      <c r="AE865" s="1" t="e">
        <f>_xlfn.XLOOKUP($L865,Pos!$A:$A,Pos!U:U,_xlfn.XLOOKUP($L865,#REF!,#REF!, ""), 0)</f>
        <v>#REF!</v>
      </c>
      <c r="AF865" s="1" t="e">
        <f>_xlfn.XLOOKUP($L865,Pos!$A:$A,Pos!V:V,_xlfn.XLOOKUP($L865,#REF!,#REF!, ""), 0)</f>
        <v>#REF!</v>
      </c>
      <c r="AG865" s="1" t="e">
        <f>_xlfn.XLOOKUP($L865,Pos!$A:$A,Pos!W:W,_xlfn.XLOOKUP($L865,#REF!,#REF!, ""), 0)</f>
        <v>#REF!</v>
      </c>
      <c r="AH865" s="1" t="e">
        <f>_xlfn.XLOOKUP($L865,Pos!$A:$A,Pos!X:X,_xlfn.XLOOKUP($L865,#REF!,#REF!, ""), 0)</f>
        <v>#REF!</v>
      </c>
      <c r="AI865" s="1" t="e">
        <f>_xlfn.XLOOKUP($L865,Pos!$A:$A,Pos!Y:Y,_xlfn.XLOOKUP($L865,#REF!,#REF!, ""), 0)</f>
        <v>#REF!</v>
      </c>
      <c r="AJ865" s="1" t="e">
        <f>_xlfn.XLOOKUP($L865,Pos!$A:$A,Pos!Z:Z,_xlfn.XLOOKUP($L865,#REF!,#REF!, ""), 0)</f>
        <v>#REF!</v>
      </c>
      <c r="AK865" s="1" t="e">
        <f>_xlfn.XLOOKUP($L865,Pos!$A:$A,Pos!AA:AA,_xlfn.XLOOKUP($L865,#REF!,#REF!, ""), 0)</f>
        <v>#REF!</v>
      </c>
      <c r="AL865" s="1" t="e">
        <f>_xlfn.XLOOKUP($L865,Pos!$A:$A,Pos!AB:AB,_xlfn.XLOOKUP($L865,#REF!,#REF!, ""), 0)</f>
        <v>#REF!</v>
      </c>
      <c r="AM865" s="1" t="e">
        <f>_xlfn.XLOOKUP($L865,Pos!$A:$A,Pos!AC:AC,_xlfn.XLOOKUP($L865,#REF!,#REF!, ""), 0)</f>
        <v>#REF!</v>
      </c>
      <c r="AN865" s="1" t="e">
        <f>_xlfn.XLOOKUP($L865,Pos!$A:$A,Pos!AD:AD,_xlfn.XLOOKUP($L865,#REF!,#REF!, ""), 0)</f>
        <v>#REF!</v>
      </c>
      <c r="AO865" s="1" t="e">
        <f>_xlfn.XLOOKUP($L865,Pos!$A:$A,Pos!AE:AE,_xlfn.XLOOKUP($L865,#REF!,#REF!, ""), 0)</f>
        <v>#REF!</v>
      </c>
      <c r="AP865" s="1" t="e">
        <f>_xlfn.XLOOKUP($L865,Pos!$A:$A,Pos!AF:AF,_xlfn.XLOOKUP($L865,#REF!,#REF!, ""), 0)</f>
        <v>#REF!</v>
      </c>
      <c r="AQ865" s="1" t="e">
        <f>_xlfn.XLOOKUP($L865,Pos!$A:$A,Pos!AG:AG,_xlfn.XLOOKUP($L865,#REF!,#REF!, ""), 0)</f>
        <v>#REF!</v>
      </c>
      <c r="AR865" s="1" t="e">
        <f>_xlfn.XLOOKUP($L865,Pos!$A:$A,Pos!AH:AH,_xlfn.XLOOKUP($L865,#REF!,#REF!, ""), 0)</f>
        <v>#REF!</v>
      </c>
      <c r="AS865" s="1" t="e">
        <f>_xlfn.XLOOKUP($L865,Pos!$A:$A,Pos!AI:AI,_xlfn.XLOOKUP($L865,#REF!,#REF!, ""), 0)</f>
        <v>#REF!</v>
      </c>
      <c r="AT865" s="1" t="e">
        <f>_xlfn.XLOOKUP($L865,Pos!$A:$A,Pos!AJ:AJ,_xlfn.XLOOKUP($L865,#REF!,#REF!, ""), 0)</f>
        <v>#REF!</v>
      </c>
      <c r="AU865" s="1" t="e">
        <f>_xlfn.XLOOKUP($L865,Pos!$A:$A,Pos!AK:AK,_xlfn.XLOOKUP($L865,#REF!,#REF!, ""), 0)</f>
        <v>#REF!</v>
      </c>
      <c r="AV865" s="1" t="e">
        <f>_xlfn.XLOOKUP($L865,Pos!$A:$A,Pos!AL:AL,_xlfn.XLOOKUP($L865,#REF!,#REF!, ""), 0)</f>
        <v>#REF!</v>
      </c>
      <c r="AW865" s="1" t="e">
        <f>_xlfn.XLOOKUP($L865,Pos!$A:$A,Pos!AM:AM,_xlfn.XLOOKUP($L865,#REF!,#REF!, ""), 0)</f>
        <v>#REF!</v>
      </c>
      <c r="AX865" s="1" t="e">
        <f>_xlfn.XLOOKUP($L865,Pos!$A:$A,Pos!AN:AN,_xlfn.XLOOKUP($L865,#REF!,#REF!, ""), 0)</f>
        <v>#REF!</v>
      </c>
      <c r="AY865" s="1" t="e">
        <f>_xlfn.XLOOKUP($L865,Pos!$A:$A,Pos!AO:AO,_xlfn.XLOOKUP($L865,#REF!,#REF!, ""), 0)</f>
        <v>#REF!</v>
      </c>
      <c r="AZ865" s="7" t="str">
        <f t="shared" si="232"/>
        <v>OUT</v>
      </c>
      <c r="BA865" s="1">
        <f>IF(OR(_xlfn.XLOOKUP(L865,Pos!B:B,Pos!L:L,FALSE)="ESG Reason",_xlfn.XLOOKUP(L865,Pos!B:B,Pos!L:L,FALSE)="Blacklisted"),1,0)</f>
        <v>1</v>
      </c>
      <c r="BC865" s="11">
        <v>1.027343165760803E-10</v>
      </c>
      <c r="BD865" s="11">
        <f>_xlfn.XLOOKUP($L865,Pos!$B:$B,Pos!H:H,0, 0)</f>
        <v>0</v>
      </c>
      <c r="BE865" s="11">
        <f>_xlfn.XLOOKUP($L865,Pos!$B:$B,Pos!I:I,0, 0)</f>
        <v>1.9326747461214419E-4</v>
      </c>
      <c r="BF865" s="18">
        <f t="shared" si="233"/>
        <v>1.9326747461214419E-4</v>
      </c>
      <c r="BG865" s="1">
        <f t="shared" si="234"/>
        <v>3</v>
      </c>
      <c r="BH865" s="1">
        <f t="shared" si="235"/>
        <v>57</v>
      </c>
      <c r="BI865" s="18">
        <f t="shared" si="236"/>
        <v>1.027343165760803E-10</v>
      </c>
      <c r="BJ865" s="3">
        <f t="shared" si="237"/>
        <v>0</v>
      </c>
      <c r="BK865" s="18">
        <f t="shared" si="238"/>
        <v>0</v>
      </c>
    </row>
    <row r="866" spans="3:63" x14ac:dyDescent="0.25">
      <c r="C866" s="3"/>
      <c r="D866" s="3"/>
      <c r="E866" s="3"/>
      <c r="F866" s="3"/>
      <c r="G866" s="51" t="s">
        <v>826</v>
      </c>
      <c r="H866" s="8" t="str">
        <f t="shared" si="228"/>
        <v>0%North America</v>
      </c>
      <c r="I866" s="11" cm="1">
        <f t="array" ref="I866">IF(
   AZ866 = "OUT", 0,IF(
   BD866 &gt;= LARGE(IF(ISNUMBER(BD:BD), BD:BD), 3),
   BE866 - 0.001,
   IF(BE866 &gt;=VLOOKUP(P866,mapping!$A:$B,2,FALSE), BE866,VLOOKUP(P866,mapping!$A$2:$B$8,2,FALSE))
))</f>
        <v>0</v>
      </c>
      <c r="J866" s="11" cm="1">
        <f t="array" ref="J866">IF(
    AZ866="OUT",0,IF(IF(
                      BD866&gt;=LARGE(IF(ISNUMBER(BD:BD),BD:BD),3),
                      BE866+0.001,
                      VLOOKUP(H866,mapping!$D:$E,2,FALSE)
                      )&gt;I866,
                   IF(
                      BD866&gt;=LARGE(IF(ISNUMBER(BD:BD),BD:BD),3),
                      BE866+0.001,
                      VLOOKUP(H866,mapping!$D:$E,2,FALSE)
                      ),
                   I866+0.002))</f>
        <v>0</v>
      </c>
      <c r="K866" s="8">
        <f t="shared" si="229"/>
        <v>1.9291862159017431E-4</v>
      </c>
      <c r="L866" s="1" t="str">
        <f>Pos!B71</f>
        <v>CA0115321089</v>
      </c>
      <c r="M866" s="1" t="str">
        <f>_xlfn.XLOOKUP($L866,Pos!B:B,Pos!D:D,, 0)</f>
        <v>Alamos Gold Inc.</v>
      </c>
      <c r="N866" s="1" t="str">
        <f>_xlfn.XLOOKUP($L866,Pos!B:B,Pos!E:E,, 0)</f>
        <v>Basic Resources</v>
      </c>
      <c r="O866" s="1" t="str">
        <f t="shared" si="230"/>
        <v>Basic Resources_North America</v>
      </c>
      <c r="P866" s="1" t="str">
        <f>_xlfn.XLOOKUP($L866,Pos!B:B,Pos!F:F,, 0)</f>
        <v>North America</v>
      </c>
      <c r="Q866" s="1">
        <v>0</v>
      </c>
      <c r="R866" s="9">
        <f>_xlfn.XLOOKUP($L866,Pos!$B:$B,Pos!N:N,0, 0)</f>
        <v>3.01</v>
      </c>
      <c r="S866" s="9">
        <f>_xlfn.XLOOKUP($L866,Pos!$B:$B,Pos!O:O,0, 0)</f>
        <v>2.8125</v>
      </c>
      <c r="T866" s="9">
        <f>_xlfn.XLOOKUP($L866,Pos!$B:$B,Pos!P:P,0, 0)</f>
        <v>5.875</v>
      </c>
      <c r="U866" s="9">
        <f>_xlfn.XLOOKUP($L866,Pos!$B:$B,Pos!Q:Q,0, 0)</f>
        <v>6.7</v>
      </c>
      <c r="V866" s="9">
        <f>_xlfn.XLOOKUP($L866,Pos!$B:$B,Pos!R:R,0, 0)</f>
        <v>3.733333</v>
      </c>
      <c r="W866" s="9">
        <f>_xlfn.XLOOKUP($L866,Pos!$B:$B,Pos!S:S,0, 0)</f>
        <v>8.1133330000000008</v>
      </c>
      <c r="X866" s="9" t="str">
        <f>_xlfn.XLOOKUP($L866,Pos!$B:$B,Pos!J:J,0, 0)</f>
        <v>Buy</v>
      </c>
      <c r="Y866" s="1">
        <v>0</v>
      </c>
      <c r="Z866" s="1">
        <v>0</v>
      </c>
      <c r="AA866" s="1">
        <f t="shared" si="231"/>
        <v>0</v>
      </c>
      <c r="AB866" s="9">
        <f>_xlfn.XLOOKUP(L866,Pos!B:B,Pos!K:K,-1,0)</f>
        <v>-1</v>
      </c>
      <c r="AC866" s="1" t="e">
        <f>_xlfn.XLOOKUP($L866,Pos!$A:$A,Pos!S:S,_xlfn.XLOOKUP($L866,#REF!,#REF!, ""), 0)</f>
        <v>#REF!</v>
      </c>
      <c r="AD866" s="1" t="e">
        <f>_xlfn.XLOOKUP($L866,Pos!$A:$A,Pos!T:T,_xlfn.XLOOKUP($L866,#REF!,#REF!, ""), 0)</f>
        <v>#REF!</v>
      </c>
      <c r="AE866" s="1" t="e">
        <f>_xlfn.XLOOKUP($L866,Pos!$A:$A,Pos!U:U,_xlfn.XLOOKUP($L866,#REF!,#REF!, ""), 0)</f>
        <v>#REF!</v>
      </c>
      <c r="AF866" s="1" t="e">
        <f>_xlfn.XLOOKUP($L866,Pos!$A:$A,Pos!V:V,_xlfn.XLOOKUP($L866,#REF!,#REF!, ""), 0)</f>
        <v>#REF!</v>
      </c>
      <c r="AG866" s="1" t="e">
        <f>_xlfn.XLOOKUP($L866,Pos!$A:$A,Pos!W:W,_xlfn.XLOOKUP($L866,#REF!,#REF!, ""), 0)</f>
        <v>#REF!</v>
      </c>
      <c r="AH866" s="1" t="e">
        <f>_xlfn.XLOOKUP($L866,Pos!$A:$A,Pos!X:X,_xlfn.XLOOKUP($L866,#REF!,#REF!, ""), 0)</f>
        <v>#REF!</v>
      </c>
      <c r="AI866" s="1" t="e">
        <f>_xlfn.XLOOKUP($L866,Pos!$A:$A,Pos!Y:Y,_xlfn.XLOOKUP($L866,#REF!,#REF!, ""), 0)</f>
        <v>#REF!</v>
      </c>
      <c r="AJ866" s="1" t="e">
        <f>_xlfn.XLOOKUP($L866,Pos!$A:$A,Pos!Z:Z,_xlfn.XLOOKUP($L866,#REF!,#REF!, ""), 0)</f>
        <v>#REF!</v>
      </c>
      <c r="AK866" s="1" t="e">
        <f>_xlfn.XLOOKUP($L866,Pos!$A:$A,Pos!AA:AA,_xlfn.XLOOKUP($L866,#REF!,#REF!, ""), 0)</f>
        <v>#REF!</v>
      </c>
      <c r="AL866" s="1" t="e">
        <f>_xlfn.XLOOKUP($L866,Pos!$A:$A,Pos!AB:AB,_xlfn.XLOOKUP($L866,#REF!,#REF!, ""), 0)</f>
        <v>#REF!</v>
      </c>
      <c r="AM866" s="1" t="e">
        <f>_xlfn.XLOOKUP($L866,Pos!$A:$A,Pos!AC:AC,_xlfn.XLOOKUP($L866,#REF!,#REF!, ""), 0)</f>
        <v>#REF!</v>
      </c>
      <c r="AN866" s="1" t="e">
        <f>_xlfn.XLOOKUP($L866,Pos!$A:$A,Pos!AD:AD,_xlfn.XLOOKUP($L866,#REF!,#REF!, ""), 0)</f>
        <v>#REF!</v>
      </c>
      <c r="AO866" s="1" t="e">
        <f>_xlfn.XLOOKUP($L866,Pos!$A:$A,Pos!AE:AE,_xlfn.XLOOKUP($L866,#REF!,#REF!, ""), 0)</f>
        <v>#REF!</v>
      </c>
      <c r="AP866" s="1" t="e">
        <f>_xlfn.XLOOKUP($L866,Pos!$A:$A,Pos!AF:AF,_xlfn.XLOOKUP($L866,#REF!,#REF!, ""), 0)</f>
        <v>#REF!</v>
      </c>
      <c r="AQ866" s="1" t="e">
        <f>_xlfn.XLOOKUP($L866,Pos!$A:$A,Pos!AG:AG,_xlfn.XLOOKUP($L866,#REF!,#REF!, ""), 0)</f>
        <v>#REF!</v>
      </c>
      <c r="AR866" s="1" t="e">
        <f>_xlfn.XLOOKUP($L866,Pos!$A:$A,Pos!AH:AH,_xlfn.XLOOKUP($L866,#REF!,#REF!, ""), 0)</f>
        <v>#REF!</v>
      </c>
      <c r="AS866" s="1" t="e">
        <f>_xlfn.XLOOKUP($L866,Pos!$A:$A,Pos!AI:AI,_xlfn.XLOOKUP($L866,#REF!,#REF!, ""), 0)</f>
        <v>#REF!</v>
      </c>
      <c r="AT866" s="1" t="e">
        <f>_xlfn.XLOOKUP($L866,Pos!$A:$A,Pos!AJ:AJ,_xlfn.XLOOKUP($L866,#REF!,#REF!, ""), 0)</f>
        <v>#REF!</v>
      </c>
      <c r="AU866" s="1" t="e">
        <f>_xlfn.XLOOKUP($L866,Pos!$A:$A,Pos!AK:AK,_xlfn.XLOOKUP($L866,#REF!,#REF!, ""), 0)</f>
        <v>#REF!</v>
      </c>
      <c r="AV866" s="1" t="e">
        <f>_xlfn.XLOOKUP($L866,Pos!$A:$A,Pos!AL:AL,_xlfn.XLOOKUP($L866,#REF!,#REF!, ""), 0)</f>
        <v>#REF!</v>
      </c>
      <c r="AW866" s="1" t="e">
        <f>_xlfn.XLOOKUP($L866,Pos!$A:$A,Pos!AM:AM,_xlfn.XLOOKUP($L866,#REF!,#REF!, ""), 0)</f>
        <v>#REF!</v>
      </c>
      <c r="AX866" s="1" t="e">
        <f>_xlfn.XLOOKUP($L866,Pos!$A:$A,Pos!AN:AN,_xlfn.XLOOKUP($L866,#REF!,#REF!, ""), 0)</f>
        <v>#REF!</v>
      </c>
      <c r="AY866" s="1" t="e">
        <f>_xlfn.XLOOKUP($L866,Pos!$A:$A,Pos!AO:AO,_xlfn.XLOOKUP($L866,#REF!,#REF!, ""), 0)</f>
        <v>#REF!</v>
      </c>
      <c r="AZ866" s="7" t="str">
        <f t="shared" si="232"/>
        <v>OUT</v>
      </c>
      <c r="BA866" s="1">
        <f>IF(OR(_xlfn.XLOOKUP(L866,Pos!B:B,Pos!L:L,FALSE)="ESG Reason",_xlfn.XLOOKUP(L866,Pos!B:B,Pos!L:L,FALSE)="Blacklisted"),1,0)</f>
        <v>0</v>
      </c>
      <c r="BC866" s="11">
        <v>8.7923654052716047E-11</v>
      </c>
      <c r="BD866" s="11">
        <f>_xlfn.XLOOKUP($L866,Pos!$B:$B,Pos!H:H,0, 0)</f>
        <v>0</v>
      </c>
      <c r="BE866" s="11">
        <f>_xlfn.XLOOKUP($L866,Pos!$B:$B,Pos!I:I,0, 0)</f>
        <v>1.9291862159017431E-4</v>
      </c>
      <c r="BF866" s="18">
        <f t="shared" si="233"/>
        <v>1.9291862159017431E-4</v>
      </c>
      <c r="BG866" s="1">
        <f t="shared" si="234"/>
        <v>1</v>
      </c>
      <c r="BH866" s="1">
        <f t="shared" si="235"/>
        <v>22</v>
      </c>
      <c r="BI866" s="18">
        <f t="shared" si="236"/>
        <v>8.7923654052716047E-11</v>
      </c>
      <c r="BJ866" s="3">
        <f t="shared" si="237"/>
        <v>0</v>
      </c>
      <c r="BK866" s="18">
        <f t="shared" si="238"/>
        <v>0</v>
      </c>
    </row>
    <row r="867" spans="3:63" x14ac:dyDescent="0.25">
      <c r="C867" s="3"/>
      <c r="D867" s="3"/>
      <c r="E867" s="3"/>
      <c r="F867" s="3"/>
      <c r="G867" s="51" t="s">
        <v>841</v>
      </c>
      <c r="H867" s="8" t="str">
        <f t="shared" si="228"/>
        <v>0%West Europe</v>
      </c>
      <c r="I867" s="11" cm="1">
        <f t="array" ref="I867">IF(
   AZ867 = "OUT", 0,IF(
   BD867 &gt;= LARGE(IF(ISNUMBER(BD:BD), BD:BD), 3),
   BE867 - 0.001,
   IF(BE867 &gt;=VLOOKUP(P867,mapping!$A:$B,2,FALSE), BE867,VLOOKUP(P867,mapping!$A$2:$B$8,2,FALSE))
))</f>
        <v>0</v>
      </c>
      <c r="J867" s="11" cm="1">
        <f t="array" ref="J867">IF(
    AZ867="OUT",0,IF(IF(
                      BD867&gt;=LARGE(IF(ISNUMBER(BD:BD),BD:BD),3),
                      BE867+0.001,
                      VLOOKUP(H867,mapping!$D:$E,2,FALSE)
                      )&gt;I867,
                   IF(
                      BD867&gt;=LARGE(IF(ISNUMBER(BD:BD),BD:BD),3),
                      BE867+0.001,
                      VLOOKUP(H867,mapping!$D:$E,2,FALSE)
                      ),
                   I867+0.002))</f>
        <v>0</v>
      </c>
      <c r="K867" s="8">
        <f t="shared" si="229"/>
        <v>1.9237343872814509E-4</v>
      </c>
      <c r="L867" s="1" t="str">
        <f>Pos!B263</f>
        <v>ES0105066007</v>
      </c>
      <c r="M867" s="1" t="str">
        <f>_xlfn.XLOOKUP($L867,Pos!B:B,Pos!D:D,, 0)</f>
        <v>Cellnex Telecom S.A.</v>
      </c>
      <c r="N867" s="1" t="str">
        <f>_xlfn.XLOOKUP($L867,Pos!B:B,Pos!E:E,, 0)</f>
        <v>Telecommunications</v>
      </c>
      <c r="O867" s="1" t="str">
        <f t="shared" si="230"/>
        <v>Telecommunications_West Europe</v>
      </c>
      <c r="P867" s="1" t="str">
        <f>_xlfn.XLOOKUP($L867,Pos!B:B,Pos!F:F,, 0)</f>
        <v>West Europe</v>
      </c>
      <c r="Q867" s="1">
        <v>0</v>
      </c>
      <c r="R867" s="9">
        <f>_xlfn.XLOOKUP($L867,Pos!$B:$B,Pos!N:N,0, 0)</f>
        <v>2.76</v>
      </c>
      <c r="S867" s="9">
        <f>_xlfn.XLOOKUP($L867,Pos!$B:$B,Pos!O:O,0, 0)</f>
        <v>2.1875</v>
      </c>
      <c r="T867" s="9">
        <f>_xlfn.XLOOKUP($L867,Pos!$B:$B,Pos!P:P,0, 0)</f>
        <v>1.1000000000000001</v>
      </c>
      <c r="U867" s="9">
        <f>_xlfn.XLOOKUP($L867,Pos!$B:$B,Pos!Q:Q,0, 0)</f>
        <v>0.2</v>
      </c>
      <c r="V867" s="9">
        <f>_xlfn.XLOOKUP($L867,Pos!$B:$B,Pos!R:R,0, 0)</f>
        <v>4.6333330000000004</v>
      </c>
      <c r="W867" s="9">
        <f>_xlfn.XLOOKUP($L867,Pos!$B:$B,Pos!S:S,0, 0)</f>
        <v>5.4</v>
      </c>
      <c r="X867" s="9" t="str">
        <f>_xlfn.XLOOKUP($L867,Pos!$B:$B,Pos!J:J,0, 0)</f>
        <v>Outperform</v>
      </c>
      <c r="Y867" s="1">
        <v>0</v>
      </c>
      <c r="Z867" s="1">
        <v>0</v>
      </c>
      <c r="AA867" s="1">
        <f t="shared" si="231"/>
        <v>0</v>
      </c>
      <c r="AB867" s="9">
        <f>_xlfn.XLOOKUP(L867,Pos!B:B,Pos!K:K,-1,0)</f>
        <v>0.625</v>
      </c>
      <c r="AC867" s="1" t="e">
        <f>_xlfn.XLOOKUP($L867,Pos!$A:$A,Pos!S:S,_xlfn.XLOOKUP($L867,#REF!,#REF!, ""), 0)</f>
        <v>#REF!</v>
      </c>
      <c r="AD867" s="1" t="e">
        <f>_xlfn.XLOOKUP($L867,Pos!$A:$A,Pos!T:T,_xlfn.XLOOKUP($L867,#REF!,#REF!, ""), 0)</f>
        <v>#REF!</v>
      </c>
      <c r="AE867" s="1" t="e">
        <f>_xlfn.XLOOKUP($L867,Pos!$A:$A,Pos!U:U,_xlfn.XLOOKUP($L867,#REF!,#REF!, ""), 0)</f>
        <v>#REF!</v>
      </c>
      <c r="AF867" s="1" t="e">
        <f>_xlfn.XLOOKUP($L867,Pos!$A:$A,Pos!V:V,_xlfn.XLOOKUP($L867,#REF!,#REF!, ""), 0)</f>
        <v>#REF!</v>
      </c>
      <c r="AG867" s="1" t="e">
        <f>_xlfn.XLOOKUP($L867,Pos!$A:$A,Pos!W:W,_xlfn.XLOOKUP($L867,#REF!,#REF!, ""), 0)</f>
        <v>#REF!</v>
      </c>
      <c r="AH867" s="1" t="e">
        <f>_xlfn.XLOOKUP($L867,Pos!$A:$A,Pos!X:X,_xlfn.XLOOKUP($L867,#REF!,#REF!, ""), 0)</f>
        <v>#REF!</v>
      </c>
      <c r="AI867" s="1" t="e">
        <f>_xlfn.XLOOKUP($L867,Pos!$A:$A,Pos!Y:Y,_xlfn.XLOOKUP($L867,#REF!,#REF!, ""), 0)</f>
        <v>#REF!</v>
      </c>
      <c r="AJ867" s="1" t="e">
        <f>_xlfn.XLOOKUP($L867,Pos!$A:$A,Pos!Z:Z,_xlfn.XLOOKUP($L867,#REF!,#REF!, ""), 0)</f>
        <v>#REF!</v>
      </c>
      <c r="AK867" s="1" t="e">
        <f>_xlfn.XLOOKUP($L867,Pos!$A:$A,Pos!AA:AA,_xlfn.XLOOKUP($L867,#REF!,#REF!, ""), 0)</f>
        <v>#REF!</v>
      </c>
      <c r="AL867" s="1" t="e">
        <f>_xlfn.XLOOKUP($L867,Pos!$A:$A,Pos!AB:AB,_xlfn.XLOOKUP($L867,#REF!,#REF!, ""), 0)</f>
        <v>#REF!</v>
      </c>
      <c r="AM867" s="1" t="e">
        <f>_xlfn.XLOOKUP($L867,Pos!$A:$A,Pos!AC:AC,_xlfn.XLOOKUP($L867,#REF!,#REF!, ""), 0)</f>
        <v>#REF!</v>
      </c>
      <c r="AN867" s="1" t="e">
        <f>_xlfn.XLOOKUP($L867,Pos!$A:$A,Pos!AD:AD,_xlfn.XLOOKUP($L867,#REF!,#REF!, ""), 0)</f>
        <v>#REF!</v>
      </c>
      <c r="AO867" s="1" t="e">
        <f>_xlfn.XLOOKUP($L867,Pos!$A:$A,Pos!AE:AE,_xlfn.XLOOKUP($L867,#REF!,#REF!, ""), 0)</f>
        <v>#REF!</v>
      </c>
      <c r="AP867" s="1" t="e">
        <f>_xlfn.XLOOKUP($L867,Pos!$A:$A,Pos!AF:AF,_xlfn.XLOOKUP($L867,#REF!,#REF!, ""), 0)</f>
        <v>#REF!</v>
      </c>
      <c r="AQ867" s="1" t="e">
        <f>_xlfn.XLOOKUP($L867,Pos!$A:$A,Pos!AG:AG,_xlfn.XLOOKUP($L867,#REF!,#REF!, ""), 0)</f>
        <v>#REF!</v>
      </c>
      <c r="AR867" s="1" t="e">
        <f>_xlfn.XLOOKUP($L867,Pos!$A:$A,Pos!AH:AH,_xlfn.XLOOKUP($L867,#REF!,#REF!, ""), 0)</f>
        <v>#REF!</v>
      </c>
      <c r="AS867" s="1" t="e">
        <f>_xlfn.XLOOKUP($L867,Pos!$A:$A,Pos!AI:AI,_xlfn.XLOOKUP($L867,#REF!,#REF!, ""), 0)</f>
        <v>#REF!</v>
      </c>
      <c r="AT867" s="1" t="e">
        <f>_xlfn.XLOOKUP($L867,Pos!$A:$A,Pos!AJ:AJ,_xlfn.XLOOKUP($L867,#REF!,#REF!, ""), 0)</f>
        <v>#REF!</v>
      </c>
      <c r="AU867" s="1" t="e">
        <f>_xlfn.XLOOKUP($L867,Pos!$A:$A,Pos!AK:AK,_xlfn.XLOOKUP($L867,#REF!,#REF!, ""), 0)</f>
        <v>#REF!</v>
      </c>
      <c r="AV867" s="1" t="e">
        <f>_xlfn.XLOOKUP($L867,Pos!$A:$A,Pos!AL:AL,_xlfn.XLOOKUP($L867,#REF!,#REF!, ""), 0)</f>
        <v>#REF!</v>
      </c>
      <c r="AW867" s="1" t="e">
        <f>_xlfn.XLOOKUP($L867,Pos!$A:$A,Pos!AM:AM,_xlfn.XLOOKUP($L867,#REF!,#REF!, ""), 0)</f>
        <v>#REF!</v>
      </c>
      <c r="AX867" s="1" t="e">
        <f>_xlfn.XLOOKUP($L867,Pos!$A:$A,Pos!AN:AN,_xlfn.XLOOKUP($L867,#REF!,#REF!, ""), 0)</f>
        <v>#REF!</v>
      </c>
      <c r="AY867" s="1" t="e">
        <f>_xlfn.XLOOKUP($L867,Pos!$A:$A,Pos!AO:AO,_xlfn.XLOOKUP($L867,#REF!,#REF!, ""), 0)</f>
        <v>#REF!</v>
      </c>
      <c r="AZ867" s="7" t="str">
        <f t="shared" si="232"/>
        <v>OUT</v>
      </c>
      <c r="BA867" s="1">
        <f>IF(OR(_xlfn.XLOOKUP(L867,Pos!B:B,Pos!L:L,FALSE)="ESG Reason",_xlfn.XLOOKUP(L867,Pos!B:B,Pos!L:L,FALSE)="Blacklisted"),1,0)</f>
        <v>0</v>
      </c>
      <c r="BC867" s="11">
        <v>8.7119644457539117E-11</v>
      </c>
      <c r="BD867" s="11">
        <f>_xlfn.XLOOKUP($L867,Pos!$B:$B,Pos!H:H,0, 0)</f>
        <v>0</v>
      </c>
      <c r="BE867" s="11">
        <f>_xlfn.XLOOKUP($L867,Pos!$B:$B,Pos!I:I,0, 0)</f>
        <v>1.9237343872814509E-4</v>
      </c>
      <c r="BF867" s="18">
        <f t="shared" si="233"/>
        <v>1.9237343872814509E-4</v>
      </c>
      <c r="BG867" s="1">
        <f t="shared" si="234"/>
        <v>2</v>
      </c>
      <c r="BH867" s="1">
        <f t="shared" si="235"/>
        <v>17</v>
      </c>
      <c r="BI867" s="18">
        <f t="shared" si="236"/>
        <v>8.7119644457539117E-11</v>
      </c>
      <c r="BJ867" s="3">
        <f t="shared" si="237"/>
        <v>0</v>
      </c>
      <c r="BK867" s="18">
        <f t="shared" si="238"/>
        <v>0</v>
      </c>
    </row>
    <row r="868" spans="3:63" x14ac:dyDescent="0.25">
      <c r="C868" s="3"/>
      <c r="D868" s="3"/>
      <c r="E868" s="3"/>
      <c r="F868" s="3"/>
      <c r="G868" s="51" t="s">
        <v>842</v>
      </c>
      <c r="H868" s="8" t="str">
        <f t="shared" si="228"/>
        <v>0%North America</v>
      </c>
      <c r="I868" s="11" cm="1">
        <f t="array" ref="I868">IF(
   AZ868 = "OUT", 0,IF(
   BD868 &gt;= LARGE(IF(ISNUMBER(BD:BD), BD:BD), 3),
   BE868 - 0.001,
   IF(BE868 &gt;=VLOOKUP(P868,mapping!$A:$B,2,FALSE), BE868,VLOOKUP(P868,mapping!$A$2:$B$8,2,FALSE))
))</f>
        <v>0</v>
      </c>
      <c r="J868" s="11" cm="1">
        <f t="array" ref="J868">IF(
    AZ868="OUT",0,IF(IF(
                      BD868&gt;=LARGE(IF(ISNUMBER(BD:BD),BD:BD),3),
                      BE868+0.001,
                      VLOOKUP(H868,mapping!$D:$E,2,FALSE)
                      )&gt;I868,
                   IF(
                      BD868&gt;=LARGE(IF(ISNUMBER(BD:BD),BD:BD),3),
                      BE868+0.001,
                      VLOOKUP(H868,mapping!$D:$E,2,FALSE)
                      ),
                   I868+0.002))</f>
        <v>0</v>
      </c>
      <c r="K868" s="8">
        <f t="shared" si="229"/>
        <v>1.917120382022602E-4</v>
      </c>
      <c r="L868" s="1" t="str">
        <f>Pos!B1256</f>
        <v>US89400J1079</v>
      </c>
      <c r="M868" s="1" t="str">
        <f>_xlfn.XLOOKUP($L868,Pos!B:B,Pos!D:D,, 0)</f>
        <v>TransUnion</v>
      </c>
      <c r="N868" s="1" t="str">
        <f>_xlfn.XLOOKUP($L868,Pos!B:B,Pos!E:E,, 0)</f>
        <v>Industrial Goods &amp; Services</v>
      </c>
      <c r="O868" s="1" t="str">
        <f t="shared" si="230"/>
        <v>Industrial Goods &amp; Services_North America</v>
      </c>
      <c r="P868" s="1" t="str">
        <f>_xlfn.XLOOKUP($L868,Pos!B:B,Pos!F:F,, 0)</f>
        <v>North America</v>
      </c>
      <c r="Q868" s="1">
        <v>0</v>
      </c>
      <c r="R868" s="9">
        <f>_xlfn.XLOOKUP($L868,Pos!$B:$B,Pos!N:N,0, 0)</f>
        <v>3.13</v>
      </c>
      <c r="S868" s="9">
        <f>_xlfn.XLOOKUP($L868,Pos!$B:$B,Pos!O:O,0, 0)</f>
        <v>4.7491669999999999</v>
      </c>
      <c r="T868" s="9">
        <f>_xlfn.XLOOKUP($L868,Pos!$B:$B,Pos!P:P,0, 0)</f>
        <v>2.9750000000000001</v>
      </c>
      <c r="U868" s="9">
        <f>_xlfn.XLOOKUP($L868,Pos!$B:$B,Pos!Q:Q,0, 0)</f>
        <v>5.5</v>
      </c>
      <c r="V868" s="9">
        <f>_xlfn.XLOOKUP($L868,Pos!$B:$B,Pos!R:R,0, 0)</f>
        <v>2.0333329999999998</v>
      </c>
      <c r="W868" s="9">
        <f>_xlfn.XLOOKUP($L868,Pos!$B:$B,Pos!S:S,0, 0)</f>
        <v>4.8383330000000004</v>
      </c>
      <c r="X868" s="9" t="str">
        <f>_xlfn.XLOOKUP($L868,Pos!$B:$B,Pos!J:J,0, 0)</f>
        <v>Outperform</v>
      </c>
      <c r="Y868" s="1">
        <v>0</v>
      </c>
      <c r="Z868" s="1">
        <v>0</v>
      </c>
      <c r="AA868" s="1">
        <f t="shared" si="231"/>
        <v>0</v>
      </c>
      <c r="AB868" s="9">
        <f>_xlfn.XLOOKUP(L868,Pos!B:B,Pos!K:K,-1,0)</f>
        <v>4.6875</v>
      </c>
      <c r="AC868" s="1" t="e">
        <f>_xlfn.XLOOKUP($L868,Pos!$A:$A,Pos!S:S,_xlfn.XLOOKUP($L868,#REF!,#REF!, ""), 0)</f>
        <v>#REF!</v>
      </c>
      <c r="AD868" s="1" t="e">
        <f>_xlfn.XLOOKUP($L868,Pos!$A:$A,Pos!T:T,_xlfn.XLOOKUP($L868,#REF!,#REF!, ""), 0)</f>
        <v>#REF!</v>
      </c>
      <c r="AE868" s="1" t="e">
        <f>_xlfn.XLOOKUP($L868,Pos!$A:$A,Pos!U:U,_xlfn.XLOOKUP($L868,#REF!,#REF!, ""), 0)</f>
        <v>#REF!</v>
      </c>
      <c r="AF868" s="1" t="e">
        <f>_xlfn.XLOOKUP($L868,Pos!$A:$A,Pos!V:V,_xlfn.XLOOKUP($L868,#REF!,#REF!, ""), 0)</f>
        <v>#REF!</v>
      </c>
      <c r="AG868" s="1" t="e">
        <f>_xlfn.XLOOKUP($L868,Pos!$A:$A,Pos!W:W,_xlfn.XLOOKUP($L868,#REF!,#REF!, ""), 0)</f>
        <v>#REF!</v>
      </c>
      <c r="AH868" s="1" t="e">
        <f>_xlfn.XLOOKUP($L868,Pos!$A:$A,Pos!X:X,_xlfn.XLOOKUP($L868,#REF!,#REF!, ""), 0)</f>
        <v>#REF!</v>
      </c>
      <c r="AI868" s="1" t="e">
        <f>_xlfn.XLOOKUP($L868,Pos!$A:$A,Pos!Y:Y,_xlfn.XLOOKUP($L868,#REF!,#REF!, ""), 0)</f>
        <v>#REF!</v>
      </c>
      <c r="AJ868" s="1" t="e">
        <f>_xlfn.XLOOKUP($L868,Pos!$A:$A,Pos!Z:Z,_xlfn.XLOOKUP($L868,#REF!,#REF!, ""), 0)</f>
        <v>#REF!</v>
      </c>
      <c r="AK868" s="1" t="e">
        <f>_xlfn.XLOOKUP($L868,Pos!$A:$A,Pos!AA:AA,_xlfn.XLOOKUP($L868,#REF!,#REF!, ""), 0)</f>
        <v>#REF!</v>
      </c>
      <c r="AL868" s="1" t="e">
        <f>_xlfn.XLOOKUP($L868,Pos!$A:$A,Pos!AB:AB,_xlfn.XLOOKUP($L868,#REF!,#REF!, ""), 0)</f>
        <v>#REF!</v>
      </c>
      <c r="AM868" s="1" t="e">
        <f>_xlfn.XLOOKUP($L868,Pos!$A:$A,Pos!AC:AC,_xlfn.XLOOKUP($L868,#REF!,#REF!, ""), 0)</f>
        <v>#REF!</v>
      </c>
      <c r="AN868" s="1" t="e">
        <f>_xlfn.XLOOKUP($L868,Pos!$A:$A,Pos!AD:AD,_xlfn.XLOOKUP($L868,#REF!,#REF!, ""), 0)</f>
        <v>#REF!</v>
      </c>
      <c r="AO868" s="1" t="e">
        <f>_xlfn.XLOOKUP($L868,Pos!$A:$A,Pos!AE:AE,_xlfn.XLOOKUP($L868,#REF!,#REF!, ""), 0)</f>
        <v>#REF!</v>
      </c>
      <c r="AP868" s="1" t="e">
        <f>_xlfn.XLOOKUP($L868,Pos!$A:$A,Pos!AF:AF,_xlfn.XLOOKUP($L868,#REF!,#REF!, ""), 0)</f>
        <v>#REF!</v>
      </c>
      <c r="AQ868" s="1" t="e">
        <f>_xlfn.XLOOKUP($L868,Pos!$A:$A,Pos!AG:AG,_xlfn.XLOOKUP($L868,#REF!,#REF!, ""), 0)</f>
        <v>#REF!</v>
      </c>
      <c r="AR868" s="1" t="e">
        <f>_xlfn.XLOOKUP($L868,Pos!$A:$A,Pos!AH:AH,_xlfn.XLOOKUP($L868,#REF!,#REF!, ""), 0)</f>
        <v>#REF!</v>
      </c>
      <c r="AS868" s="1" t="e">
        <f>_xlfn.XLOOKUP($L868,Pos!$A:$A,Pos!AI:AI,_xlfn.XLOOKUP($L868,#REF!,#REF!, ""), 0)</f>
        <v>#REF!</v>
      </c>
      <c r="AT868" s="1" t="e">
        <f>_xlfn.XLOOKUP($L868,Pos!$A:$A,Pos!AJ:AJ,_xlfn.XLOOKUP($L868,#REF!,#REF!, ""), 0)</f>
        <v>#REF!</v>
      </c>
      <c r="AU868" s="1" t="e">
        <f>_xlfn.XLOOKUP($L868,Pos!$A:$A,Pos!AK:AK,_xlfn.XLOOKUP($L868,#REF!,#REF!, ""), 0)</f>
        <v>#REF!</v>
      </c>
      <c r="AV868" s="1" t="e">
        <f>_xlfn.XLOOKUP($L868,Pos!$A:$A,Pos!AL:AL,_xlfn.XLOOKUP($L868,#REF!,#REF!, ""), 0)</f>
        <v>#REF!</v>
      </c>
      <c r="AW868" s="1" t="e">
        <f>_xlfn.XLOOKUP($L868,Pos!$A:$A,Pos!AM:AM,_xlfn.XLOOKUP($L868,#REF!,#REF!, ""), 0)</f>
        <v>#REF!</v>
      </c>
      <c r="AX868" s="1" t="e">
        <f>_xlfn.XLOOKUP($L868,Pos!$A:$A,Pos!AN:AN,_xlfn.XLOOKUP($L868,#REF!,#REF!, ""), 0)</f>
        <v>#REF!</v>
      </c>
      <c r="AY868" s="1" t="e">
        <f>_xlfn.XLOOKUP($L868,Pos!$A:$A,Pos!AO:AO,_xlfn.XLOOKUP($L868,#REF!,#REF!, ""), 0)</f>
        <v>#REF!</v>
      </c>
      <c r="AZ868" s="7" t="str">
        <f t="shared" si="232"/>
        <v>OUT</v>
      </c>
      <c r="BA868" s="1">
        <f>IF(OR(_xlfn.XLOOKUP(L868,Pos!B:B,Pos!L:L,FALSE)="ESG Reason",_xlfn.XLOOKUP(L868,Pos!B:B,Pos!L:L,FALSE)="Blacklisted"),1,0)</f>
        <v>0</v>
      </c>
      <c r="BC868" s="11">
        <v>8.6308018493312168E-11</v>
      </c>
      <c r="BD868" s="11">
        <f>_xlfn.XLOOKUP($L868,Pos!$B:$B,Pos!H:H,0, 0)</f>
        <v>0</v>
      </c>
      <c r="BE868" s="11">
        <f>_xlfn.XLOOKUP($L868,Pos!$B:$B,Pos!I:I,0, 0)</f>
        <v>1.917120382022602E-4</v>
      </c>
      <c r="BF868" s="18">
        <f t="shared" si="233"/>
        <v>1.917120382022602E-4</v>
      </c>
      <c r="BG868" s="1">
        <f t="shared" si="234"/>
        <v>1</v>
      </c>
      <c r="BH868" s="1">
        <f t="shared" si="235"/>
        <v>29</v>
      </c>
      <c r="BI868" s="18">
        <f t="shared" si="236"/>
        <v>8.6308018493312168E-11</v>
      </c>
      <c r="BJ868" s="3">
        <f t="shared" si="237"/>
        <v>0</v>
      </c>
      <c r="BK868" s="18">
        <f t="shared" si="238"/>
        <v>0</v>
      </c>
    </row>
    <row r="869" spans="3:63" x14ac:dyDescent="0.25">
      <c r="C869" s="3"/>
      <c r="D869" s="3"/>
      <c r="E869" s="3"/>
      <c r="F869" s="3"/>
      <c r="G869" s="51" t="s">
        <v>834</v>
      </c>
      <c r="H869" s="8" t="str">
        <f t="shared" si="228"/>
        <v>0%Others</v>
      </c>
      <c r="I869" s="11" cm="1">
        <f t="array" ref="I869">IF(
   AZ869 = "OUT", 0,IF(
   BD869 &gt;= LARGE(IF(ISNUMBER(BD:BD), BD:BD), 3),
   BE869 - 0.001,
   IF(BE869 &gt;=VLOOKUP(P869,mapping!$A:$B,2,FALSE), BE869,VLOOKUP(P869,mapping!$A$2:$B$8,2,FALSE))
))</f>
        <v>0</v>
      </c>
      <c r="J869" s="11" cm="1">
        <f t="array" ref="J869">IF(
    AZ869="OUT",0,IF(IF(
                      BD869&gt;=LARGE(IF(ISNUMBER(BD:BD),BD:BD),3),
                      BE869+0.001,
                      VLOOKUP(H869,mapping!$D:$E,2,FALSE)
                      )&gt;I869,
                   IF(
                      BD869&gt;=LARGE(IF(ISNUMBER(BD:BD),BD:BD),3),
                      BE869+0.001,
                      VLOOKUP(H869,mapping!$D:$E,2,FALSE)
                      ),
                   I869+0.002))</f>
        <v>0</v>
      </c>
      <c r="K869" s="8">
        <f t="shared" si="229"/>
        <v>1.9123126512983791E-4</v>
      </c>
      <c r="L869" s="1" t="str">
        <f>Pos!B423</f>
        <v>HK0011000095</v>
      </c>
      <c r="M869" s="1" t="str">
        <f>_xlfn.XLOOKUP($L869,Pos!B:B,Pos!D:D,, 0)</f>
        <v>Hang Seng Bank, Limited</v>
      </c>
      <c r="N869" s="1" t="str">
        <f>_xlfn.XLOOKUP($L869,Pos!B:B,Pos!E:E,, 0)</f>
        <v>Banks</v>
      </c>
      <c r="O869" s="1" t="str">
        <f t="shared" si="230"/>
        <v>Banks_Others</v>
      </c>
      <c r="P869" s="1" t="str">
        <f>_xlfn.XLOOKUP($L869,Pos!B:B,Pos!F:F,, 0)</f>
        <v>Others</v>
      </c>
      <c r="Q869" s="1">
        <v>0</v>
      </c>
      <c r="R869" s="9">
        <f>_xlfn.XLOOKUP($L869,Pos!$B:$B,Pos!N:N,0, 0)</f>
        <v>5.1100000000000003</v>
      </c>
      <c r="S869" s="9">
        <f>_xlfn.XLOOKUP($L869,Pos!$B:$B,Pos!O:O,0, 0)</f>
        <v>2.42</v>
      </c>
      <c r="T869" s="9">
        <f>_xlfn.XLOOKUP($L869,Pos!$B:$B,Pos!P:P,0, 0)</f>
        <v>5.4</v>
      </c>
      <c r="U869" s="9">
        <f>_xlfn.XLOOKUP($L869,Pos!$B:$B,Pos!Q:Q,0, 0)</f>
        <v>5.8</v>
      </c>
      <c r="V869" s="9">
        <f>_xlfn.XLOOKUP($L869,Pos!$B:$B,Pos!R:R,0, 0)</f>
        <v>1.8333330000000001</v>
      </c>
      <c r="W869" s="9">
        <f>_xlfn.XLOOKUP($L869,Pos!$B:$B,Pos!S:S,0, 0)</f>
        <v>3.7933330000000001</v>
      </c>
      <c r="X869" s="9" t="str">
        <f>_xlfn.XLOOKUP($L869,Pos!$B:$B,Pos!J:J,0, 0)</f>
        <v>Hold</v>
      </c>
      <c r="Y869" s="1">
        <v>0</v>
      </c>
      <c r="Z869" s="1">
        <v>0</v>
      </c>
      <c r="AA869" s="1">
        <f t="shared" si="231"/>
        <v>0</v>
      </c>
      <c r="AB869" s="9">
        <f>_xlfn.XLOOKUP(L869,Pos!B:B,Pos!K:K,-1,0)</f>
        <v>-1</v>
      </c>
      <c r="AC869" s="1" t="e">
        <f>_xlfn.XLOOKUP($L869,Pos!$A:$A,Pos!S:S,_xlfn.XLOOKUP($L869,#REF!,#REF!, ""), 0)</f>
        <v>#REF!</v>
      </c>
      <c r="AD869" s="1" t="e">
        <f>_xlfn.XLOOKUP($L869,Pos!$A:$A,Pos!T:T,_xlfn.XLOOKUP($L869,#REF!,#REF!, ""), 0)</f>
        <v>#REF!</v>
      </c>
      <c r="AE869" s="1" t="e">
        <f>_xlfn.XLOOKUP($L869,Pos!$A:$A,Pos!U:U,_xlfn.XLOOKUP($L869,#REF!,#REF!, ""), 0)</f>
        <v>#REF!</v>
      </c>
      <c r="AF869" s="1" t="e">
        <f>_xlfn.XLOOKUP($L869,Pos!$A:$A,Pos!V:V,_xlfn.XLOOKUP($L869,#REF!,#REF!, ""), 0)</f>
        <v>#REF!</v>
      </c>
      <c r="AG869" s="1" t="e">
        <f>_xlfn.XLOOKUP($L869,Pos!$A:$A,Pos!W:W,_xlfn.XLOOKUP($L869,#REF!,#REF!, ""), 0)</f>
        <v>#REF!</v>
      </c>
      <c r="AH869" s="1" t="e">
        <f>_xlfn.XLOOKUP($L869,Pos!$A:$A,Pos!X:X,_xlfn.XLOOKUP($L869,#REF!,#REF!, ""), 0)</f>
        <v>#REF!</v>
      </c>
      <c r="AI869" s="1" t="e">
        <f>_xlfn.XLOOKUP($L869,Pos!$A:$A,Pos!Y:Y,_xlfn.XLOOKUP($L869,#REF!,#REF!, ""), 0)</f>
        <v>#REF!</v>
      </c>
      <c r="AJ869" s="1" t="e">
        <f>_xlfn.XLOOKUP($L869,Pos!$A:$A,Pos!Z:Z,_xlfn.XLOOKUP($L869,#REF!,#REF!, ""), 0)</f>
        <v>#REF!</v>
      </c>
      <c r="AK869" s="1" t="e">
        <f>_xlfn.XLOOKUP($L869,Pos!$A:$A,Pos!AA:AA,_xlfn.XLOOKUP($L869,#REF!,#REF!, ""), 0)</f>
        <v>#REF!</v>
      </c>
      <c r="AL869" s="1" t="e">
        <f>_xlfn.XLOOKUP($L869,Pos!$A:$A,Pos!AB:AB,_xlfn.XLOOKUP($L869,#REF!,#REF!, ""), 0)</f>
        <v>#REF!</v>
      </c>
      <c r="AM869" s="1" t="e">
        <f>_xlfn.XLOOKUP($L869,Pos!$A:$A,Pos!AC:AC,_xlfn.XLOOKUP($L869,#REF!,#REF!, ""), 0)</f>
        <v>#REF!</v>
      </c>
      <c r="AN869" s="1" t="e">
        <f>_xlfn.XLOOKUP($L869,Pos!$A:$A,Pos!AD:AD,_xlfn.XLOOKUP($L869,#REF!,#REF!, ""), 0)</f>
        <v>#REF!</v>
      </c>
      <c r="AO869" s="1" t="e">
        <f>_xlfn.XLOOKUP($L869,Pos!$A:$A,Pos!AE:AE,_xlfn.XLOOKUP($L869,#REF!,#REF!, ""), 0)</f>
        <v>#REF!</v>
      </c>
      <c r="AP869" s="1" t="e">
        <f>_xlfn.XLOOKUP($L869,Pos!$A:$A,Pos!AF:AF,_xlfn.XLOOKUP($L869,#REF!,#REF!, ""), 0)</f>
        <v>#REF!</v>
      </c>
      <c r="AQ869" s="1" t="e">
        <f>_xlfn.XLOOKUP($L869,Pos!$A:$A,Pos!AG:AG,_xlfn.XLOOKUP($L869,#REF!,#REF!, ""), 0)</f>
        <v>#REF!</v>
      </c>
      <c r="AR869" s="1" t="e">
        <f>_xlfn.XLOOKUP($L869,Pos!$A:$A,Pos!AH:AH,_xlfn.XLOOKUP($L869,#REF!,#REF!, ""), 0)</f>
        <v>#REF!</v>
      </c>
      <c r="AS869" s="1" t="e">
        <f>_xlfn.XLOOKUP($L869,Pos!$A:$A,Pos!AI:AI,_xlfn.XLOOKUP($L869,#REF!,#REF!, ""), 0)</f>
        <v>#REF!</v>
      </c>
      <c r="AT869" s="1" t="e">
        <f>_xlfn.XLOOKUP($L869,Pos!$A:$A,Pos!AJ:AJ,_xlfn.XLOOKUP($L869,#REF!,#REF!, ""), 0)</f>
        <v>#REF!</v>
      </c>
      <c r="AU869" s="1" t="e">
        <f>_xlfn.XLOOKUP($L869,Pos!$A:$A,Pos!AK:AK,_xlfn.XLOOKUP($L869,#REF!,#REF!, ""), 0)</f>
        <v>#REF!</v>
      </c>
      <c r="AV869" s="1" t="e">
        <f>_xlfn.XLOOKUP($L869,Pos!$A:$A,Pos!AL:AL,_xlfn.XLOOKUP($L869,#REF!,#REF!, ""), 0)</f>
        <v>#REF!</v>
      </c>
      <c r="AW869" s="1" t="e">
        <f>_xlfn.XLOOKUP($L869,Pos!$A:$A,Pos!AM:AM,_xlfn.XLOOKUP($L869,#REF!,#REF!, ""), 0)</f>
        <v>#REF!</v>
      </c>
      <c r="AX869" s="1" t="e">
        <f>_xlfn.XLOOKUP($L869,Pos!$A:$A,Pos!AN:AN,_xlfn.XLOOKUP($L869,#REF!,#REF!, ""), 0)</f>
        <v>#REF!</v>
      </c>
      <c r="AY869" s="1" t="e">
        <f>_xlfn.XLOOKUP($L869,Pos!$A:$A,Pos!AO:AO,_xlfn.XLOOKUP($L869,#REF!,#REF!, ""), 0)</f>
        <v>#REF!</v>
      </c>
      <c r="AZ869" s="7" t="str">
        <f t="shared" si="232"/>
        <v>OUT</v>
      </c>
      <c r="BA869" s="1">
        <f>IF(OR(_xlfn.XLOOKUP(L869,Pos!B:B,Pos!L:L,FALSE)="ESG Reason",_xlfn.XLOOKUP(L869,Pos!B:B,Pos!L:L,FALSE)="Blacklisted"),1,0)</f>
        <v>0</v>
      </c>
      <c r="BC869" s="11">
        <v>1.322108080012454E-10</v>
      </c>
      <c r="BD869" s="11">
        <f>_xlfn.XLOOKUP($L869,Pos!$B:$B,Pos!H:H,0, 0)</f>
        <v>0</v>
      </c>
      <c r="BE869" s="11">
        <f>_xlfn.XLOOKUP($L869,Pos!$B:$B,Pos!I:I,0, 0)</f>
        <v>1.9123126512983791E-4</v>
      </c>
      <c r="BF869" s="18">
        <f t="shared" si="233"/>
        <v>1.9123126512983791E-4</v>
      </c>
      <c r="BG869" s="1">
        <f t="shared" si="234"/>
        <v>3</v>
      </c>
      <c r="BH869" s="1">
        <f t="shared" si="235"/>
        <v>40</v>
      </c>
      <c r="BI869" s="18">
        <f t="shared" si="236"/>
        <v>1.322108080012454E-10</v>
      </c>
      <c r="BJ869" s="3">
        <f t="shared" si="237"/>
        <v>0</v>
      </c>
      <c r="BK869" s="18">
        <f t="shared" si="238"/>
        <v>0</v>
      </c>
    </row>
    <row r="870" spans="3:63" x14ac:dyDescent="0.25">
      <c r="C870" s="3"/>
      <c r="D870" s="3"/>
      <c r="E870" s="3"/>
      <c r="F870" s="3"/>
      <c r="G870" s="51" t="s">
        <v>844</v>
      </c>
      <c r="H870" s="8" t="str">
        <f t="shared" si="228"/>
        <v>0%North America</v>
      </c>
      <c r="I870" s="11" cm="1">
        <f t="array" ref="I870">IF(
   AZ870 = "OUT", 0,IF(
   BD870 &gt;= LARGE(IF(ISNUMBER(BD:BD), BD:BD), 3),
   BE870 - 0.001,
   IF(BE870 &gt;=VLOOKUP(P870,mapping!$A:$B,2,FALSE), BE870,VLOOKUP(P870,mapping!$A$2:$B$8,2,FALSE))
))</f>
        <v>0</v>
      </c>
      <c r="J870" s="11" cm="1">
        <f t="array" ref="J870">IF(
    AZ870="OUT",0,IF(IF(
                      BD870&gt;=LARGE(IF(ISNUMBER(BD:BD),BD:BD),3),
                      BE870+0.001,
                      VLOOKUP(H870,mapping!$D:$E,2,FALSE)
                      )&gt;I870,
                   IF(
                      BD870&gt;=LARGE(IF(ISNUMBER(BD:BD),BD:BD),3),
                      BE870+0.001,
                      VLOOKUP(H870,mapping!$D:$E,2,FALSE)
                      ),
                   I870+0.002))</f>
        <v>0</v>
      </c>
      <c r="K870" s="8">
        <f t="shared" si="229"/>
        <v>1.9099772963491251E-4</v>
      </c>
      <c r="L870" s="1" t="str">
        <f>Pos!B1248</f>
        <v>US8832031012</v>
      </c>
      <c r="M870" s="1" t="str">
        <f>_xlfn.XLOOKUP($L870,Pos!B:B,Pos!D:D,, 0)</f>
        <v>Textron Inc.</v>
      </c>
      <c r="N870" s="1" t="str">
        <f>_xlfn.XLOOKUP($L870,Pos!B:B,Pos!E:E,, 0)</f>
        <v>Industrial Goods &amp; Services</v>
      </c>
      <c r="O870" s="1" t="str">
        <f t="shared" si="230"/>
        <v>Industrial Goods &amp; Services_North America</v>
      </c>
      <c r="P870" s="1" t="str">
        <f>_xlfn.XLOOKUP($L870,Pos!B:B,Pos!F:F,, 0)</f>
        <v>North America</v>
      </c>
      <c r="Q870" s="1">
        <v>0</v>
      </c>
      <c r="R870" s="9">
        <f>_xlfn.XLOOKUP($L870,Pos!$B:$B,Pos!N:N,0, 0)</f>
        <v>2.1</v>
      </c>
      <c r="S870" s="9">
        <f>_xlfn.XLOOKUP($L870,Pos!$B:$B,Pos!O:O,0, 0)</f>
        <v>8.3945000000000007</v>
      </c>
      <c r="T870" s="9">
        <f>_xlfn.XLOOKUP($L870,Pos!$B:$B,Pos!P:P,0, 0)</f>
        <v>3.7749999999999999</v>
      </c>
      <c r="U870" s="9">
        <f>_xlfn.XLOOKUP($L870,Pos!$B:$B,Pos!Q:Q,0, 0)</f>
        <v>3.7</v>
      </c>
      <c r="V870" s="9">
        <f>_xlfn.XLOOKUP($L870,Pos!$B:$B,Pos!R:R,0, 0)</f>
        <v>7.1</v>
      </c>
      <c r="W870" s="9">
        <f>_xlfn.XLOOKUP($L870,Pos!$B:$B,Pos!S:S,0, 0)</f>
        <v>6.3466659999999999</v>
      </c>
      <c r="X870" s="9" t="str">
        <f>_xlfn.XLOOKUP($L870,Pos!$B:$B,Pos!J:J,0, 0)</f>
        <v>Outperform</v>
      </c>
      <c r="Y870" s="1">
        <v>0</v>
      </c>
      <c r="Z870" s="1">
        <v>0</v>
      </c>
      <c r="AA870" s="1">
        <f t="shared" si="231"/>
        <v>0</v>
      </c>
      <c r="AB870" s="9">
        <f>_xlfn.XLOOKUP(L870,Pos!B:B,Pos!K:K,-1,0)</f>
        <v>8.4375</v>
      </c>
      <c r="AC870" s="1" t="e">
        <f>_xlfn.XLOOKUP($L870,Pos!$A:$A,Pos!S:S,_xlfn.XLOOKUP($L870,#REF!,#REF!, ""), 0)</f>
        <v>#REF!</v>
      </c>
      <c r="AD870" s="1" t="e">
        <f>_xlfn.XLOOKUP($L870,Pos!$A:$A,Pos!T:T,_xlfn.XLOOKUP($L870,#REF!,#REF!, ""), 0)</f>
        <v>#REF!</v>
      </c>
      <c r="AE870" s="1" t="e">
        <f>_xlfn.XLOOKUP($L870,Pos!$A:$A,Pos!U:U,_xlfn.XLOOKUP($L870,#REF!,#REF!, ""), 0)</f>
        <v>#REF!</v>
      </c>
      <c r="AF870" s="1" t="e">
        <f>_xlfn.XLOOKUP($L870,Pos!$A:$A,Pos!V:V,_xlfn.XLOOKUP($L870,#REF!,#REF!, ""), 0)</f>
        <v>#REF!</v>
      </c>
      <c r="AG870" s="1" t="e">
        <f>_xlfn.XLOOKUP($L870,Pos!$A:$A,Pos!W:W,_xlfn.XLOOKUP($L870,#REF!,#REF!, ""), 0)</f>
        <v>#REF!</v>
      </c>
      <c r="AH870" s="1" t="e">
        <f>_xlfn.XLOOKUP($L870,Pos!$A:$A,Pos!X:X,_xlfn.XLOOKUP($L870,#REF!,#REF!, ""), 0)</f>
        <v>#REF!</v>
      </c>
      <c r="AI870" s="1" t="e">
        <f>_xlfn.XLOOKUP($L870,Pos!$A:$A,Pos!Y:Y,_xlfn.XLOOKUP($L870,#REF!,#REF!, ""), 0)</f>
        <v>#REF!</v>
      </c>
      <c r="AJ870" s="1" t="e">
        <f>_xlfn.XLOOKUP($L870,Pos!$A:$A,Pos!Z:Z,_xlfn.XLOOKUP($L870,#REF!,#REF!, ""), 0)</f>
        <v>#REF!</v>
      </c>
      <c r="AK870" s="1" t="e">
        <f>_xlfn.XLOOKUP($L870,Pos!$A:$A,Pos!AA:AA,_xlfn.XLOOKUP($L870,#REF!,#REF!, ""), 0)</f>
        <v>#REF!</v>
      </c>
      <c r="AL870" s="1" t="e">
        <f>_xlfn.XLOOKUP($L870,Pos!$A:$A,Pos!AB:AB,_xlfn.XLOOKUP($L870,#REF!,#REF!, ""), 0)</f>
        <v>#REF!</v>
      </c>
      <c r="AM870" s="1" t="e">
        <f>_xlfn.XLOOKUP($L870,Pos!$A:$A,Pos!AC:AC,_xlfn.XLOOKUP($L870,#REF!,#REF!, ""), 0)</f>
        <v>#REF!</v>
      </c>
      <c r="AN870" s="1" t="e">
        <f>_xlfn.XLOOKUP($L870,Pos!$A:$A,Pos!AD:AD,_xlfn.XLOOKUP($L870,#REF!,#REF!, ""), 0)</f>
        <v>#REF!</v>
      </c>
      <c r="AO870" s="1" t="e">
        <f>_xlfn.XLOOKUP($L870,Pos!$A:$A,Pos!AE:AE,_xlfn.XLOOKUP($L870,#REF!,#REF!, ""), 0)</f>
        <v>#REF!</v>
      </c>
      <c r="AP870" s="1" t="e">
        <f>_xlfn.XLOOKUP($L870,Pos!$A:$A,Pos!AF:AF,_xlfn.XLOOKUP($L870,#REF!,#REF!, ""), 0)</f>
        <v>#REF!</v>
      </c>
      <c r="AQ870" s="1" t="e">
        <f>_xlfn.XLOOKUP($L870,Pos!$A:$A,Pos!AG:AG,_xlfn.XLOOKUP($L870,#REF!,#REF!, ""), 0)</f>
        <v>#REF!</v>
      </c>
      <c r="AR870" s="1" t="e">
        <f>_xlfn.XLOOKUP($L870,Pos!$A:$A,Pos!AH:AH,_xlfn.XLOOKUP($L870,#REF!,#REF!, ""), 0)</f>
        <v>#REF!</v>
      </c>
      <c r="AS870" s="1" t="e">
        <f>_xlfn.XLOOKUP($L870,Pos!$A:$A,Pos!AI:AI,_xlfn.XLOOKUP($L870,#REF!,#REF!, ""), 0)</f>
        <v>#REF!</v>
      </c>
      <c r="AT870" s="1" t="e">
        <f>_xlfn.XLOOKUP($L870,Pos!$A:$A,Pos!AJ:AJ,_xlfn.XLOOKUP($L870,#REF!,#REF!, ""), 0)</f>
        <v>#REF!</v>
      </c>
      <c r="AU870" s="1" t="e">
        <f>_xlfn.XLOOKUP($L870,Pos!$A:$A,Pos!AK:AK,_xlfn.XLOOKUP($L870,#REF!,#REF!, ""), 0)</f>
        <v>#REF!</v>
      </c>
      <c r="AV870" s="1" t="e">
        <f>_xlfn.XLOOKUP($L870,Pos!$A:$A,Pos!AL:AL,_xlfn.XLOOKUP($L870,#REF!,#REF!, ""), 0)</f>
        <v>#REF!</v>
      </c>
      <c r="AW870" s="1" t="e">
        <f>_xlfn.XLOOKUP($L870,Pos!$A:$A,Pos!AM:AM,_xlfn.XLOOKUP($L870,#REF!,#REF!, ""), 0)</f>
        <v>#REF!</v>
      </c>
      <c r="AX870" s="1" t="e">
        <f>_xlfn.XLOOKUP($L870,Pos!$A:$A,Pos!AN:AN,_xlfn.XLOOKUP($L870,#REF!,#REF!, ""), 0)</f>
        <v>#REF!</v>
      </c>
      <c r="AY870" s="1" t="e">
        <f>_xlfn.XLOOKUP($L870,Pos!$A:$A,Pos!AO:AO,_xlfn.XLOOKUP($L870,#REF!,#REF!, ""), 0)</f>
        <v>#REF!</v>
      </c>
      <c r="AZ870" s="7" t="str">
        <f t="shared" si="232"/>
        <v>OUT</v>
      </c>
      <c r="BA870" s="1">
        <f>IF(OR(_xlfn.XLOOKUP(L870,Pos!B:B,Pos!L:L,FALSE)="ESG Reason",_xlfn.XLOOKUP(L870,Pos!B:B,Pos!L:L,FALSE)="Blacklisted"),1,0)</f>
        <v>0</v>
      </c>
      <c r="BC870" s="11">
        <v>8.6308018493302513E-11</v>
      </c>
      <c r="BD870" s="11">
        <f>_xlfn.XLOOKUP($L870,Pos!$B:$B,Pos!H:H,0, 0)</f>
        <v>0</v>
      </c>
      <c r="BE870" s="11">
        <f>_xlfn.XLOOKUP($L870,Pos!$B:$B,Pos!I:I,0, 0)</f>
        <v>1.9099772963491251E-4</v>
      </c>
      <c r="BF870" s="18">
        <f t="shared" si="233"/>
        <v>1.9099772963491251E-4</v>
      </c>
      <c r="BG870" s="1">
        <f t="shared" si="234"/>
        <v>1</v>
      </c>
      <c r="BH870" s="1">
        <f t="shared" si="235"/>
        <v>29</v>
      </c>
      <c r="BI870" s="18">
        <f t="shared" si="236"/>
        <v>8.6308018493302513E-11</v>
      </c>
      <c r="BJ870" s="3">
        <f t="shared" si="237"/>
        <v>0</v>
      </c>
      <c r="BK870" s="18">
        <f t="shared" si="238"/>
        <v>0</v>
      </c>
    </row>
    <row r="871" spans="3:63" x14ac:dyDescent="0.25">
      <c r="C871" s="3"/>
      <c r="D871" s="3"/>
      <c r="E871" s="3"/>
      <c r="F871" s="3"/>
      <c r="G871" s="51" t="s">
        <v>848</v>
      </c>
      <c r="H871" s="8" t="str">
        <f t="shared" si="228"/>
        <v>0%West Europe</v>
      </c>
      <c r="I871" s="11" cm="1">
        <f t="array" ref="I871">IF(
   AZ871 = "OUT", 0,IF(
   BD871 &gt;= LARGE(IF(ISNUMBER(BD:BD), BD:BD), 3),
   BE871 - 0.001,
   IF(BE871 &gt;=VLOOKUP(P871,mapping!$A:$B,2,FALSE), BE871,VLOOKUP(P871,mapping!$A$2:$B$8,2,FALSE))
))</f>
        <v>0</v>
      </c>
      <c r="J871" s="11" cm="1">
        <f t="array" ref="J871">IF(
    AZ871="OUT",0,IF(IF(
                      BD871&gt;=LARGE(IF(ISNUMBER(BD:BD),BD:BD),3),
                      BE871+0.001,
                      VLOOKUP(H871,mapping!$D:$E,2,FALSE)
                      )&gt;I871,
                   IF(
                      BD871&gt;=LARGE(IF(ISNUMBER(BD:BD),BD:BD),3),
                      BE871+0.001,
                      VLOOKUP(H871,mapping!$D:$E,2,FALSE)
                      ),
                   I871+0.002))</f>
        <v>0</v>
      </c>
      <c r="K871" s="8">
        <f t="shared" si="229"/>
        <v>1.9054846135088479E-4</v>
      </c>
      <c r="L871" s="1" t="str">
        <f>Pos!B367</f>
        <v>GB0030913577</v>
      </c>
      <c r="M871" s="1" t="str">
        <f>_xlfn.XLOOKUP($L871,Pos!B:B,Pos!D:D,, 0)</f>
        <v>BT Group plc</v>
      </c>
      <c r="N871" s="1" t="str">
        <f>_xlfn.XLOOKUP($L871,Pos!B:B,Pos!E:E,, 0)</f>
        <v>Telecommunications</v>
      </c>
      <c r="O871" s="1" t="str">
        <f t="shared" si="230"/>
        <v>Telecommunications_West Europe</v>
      </c>
      <c r="P871" s="1" t="str">
        <f>_xlfn.XLOOKUP($L871,Pos!B:B,Pos!F:F,, 0)</f>
        <v>West Europe</v>
      </c>
      <c r="Q871" s="1">
        <v>0</v>
      </c>
      <c r="R871" s="9">
        <f>_xlfn.XLOOKUP($L871,Pos!$B:$B,Pos!N:N,0, 0)</f>
        <v>4.8299989999999999</v>
      </c>
      <c r="S871" s="9">
        <f>_xlfn.XLOOKUP($L871,Pos!$B:$B,Pos!O:O,0, 0)</f>
        <v>6.5688329999999997</v>
      </c>
      <c r="T871" s="9">
        <f>_xlfn.XLOOKUP($L871,Pos!$B:$B,Pos!P:P,0, 0)</f>
        <v>4.2</v>
      </c>
      <c r="U871" s="9">
        <f>_xlfn.XLOOKUP($L871,Pos!$B:$B,Pos!Q:Q,0, 0)</f>
        <v>2.7</v>
      </c>
      <c r="V871" s="9">
        <f>_xlfn.XLOOKUP($L871,Pos!$B:$B,Pos!R:R,0, 0)</f>
        <v>4.6333330000000004</v>
      </c>
      <c r="W871" s="9">
        <f>_xlfn.XLOOKUP($L871,Pos!$B:$B,Pos!S:S,0, 0)</f>
        <v>3.26</v>
      </c>
      <c r="X871" s="9" t="str">
        <f>_xlfn.XLOOKUP($L871,Pos!$B:$B,Pos!J:J,0, 0)</f>
        <v>Hold</v>
      </c>
      <c r="Y871" s="1">
        <v>0</v>
      </c>
      <c r="Z871" s="1">
        <v>0</v>
      </c>
      <c r="AA871" s="1">
        <f t="shared" si="231"/>
        <v>0</v>
      </c>
      <c r="AB871" s="9">
        <f>_xlfn.XLOOKUP(L871,Pos!B:B,Pos!K:K,-1,0)</f>
        <v>5</v>
      </c>
      <c r="AC871" s="1" t="e">
        <f>_xlfn.XLOOKUP($L871,Pos!$A:$A,Pos!S:S,_xlfn.XLOOKUP($L871,#REF!,#REF!, ""), 0)</f>
        <v>#REF!</v>
      </c>
      <c r="AD871" s="1" t="e">
        <f>_xlfn.XLOOKUP($L871,Pos!$A:$A,Pos!T:T,_xlfn.XLOOKUP($L871,#REF!,#REF!, ""), 0)</f>
        <v>#REF!</v>
      </c>
      <c r="AE871" s="1" t="e">
        <f>_xlfn.XLOOKUP($L871,Pos!$A:$A,Pos!U:U,_xlfn.XLOOKUP($L871,#REF!,#REF!, ""), 0)</f>
        <v>#REF!</v>
      </c>
      <c r="AF871" s="1" t="e">
        <f>_xlfn.XLOOKUP($L871,Pos!$A:$A,Pos!V:V,_xlfn.XLOOKUP($L871,#REF!,#REF!, ""), 0)</f>
        <v>#REF!</v>
      </c>
      <c r="AG871" s="1" t="e">
        <f>_xlfn.XLOOKUP($L871,Pos!$A:$A,Pos!W:W,_xlfn.XLOOKUP($L871,#REF!,#REF!, ""), 0)</f>
        <v>#REF!</v>
      </c>
      <c r="AH871" s="1" t="e">
        <f>_xlfn.XLOOKUP($L871,Pos!$A:$A,Pos!X:X,_xlfn.XLOOKUP($L871,#REF!,#REF!, ""), 0)</f>
        <v>#REF!</v>
      </c>
      <c r="AI871" s="1" t="e">
        <f>_xlfn.XLOOKUP($L871,Pos!$A:$A,Pos!Y:Y,_xlfn.XLOOKUP($L871,#REF!,#REF!, ""), 0)</f>
        <v>#REF!</v>
      </c>
      <c r="AJ871" s="1" t="e">
        <f>_xlfn.XLOOKUP($L871,Pos!$A:$A,Pos!Z:Z,_xlfn.XLOOKUP($L871,#REF!,#REF!, ""), 0)</f>
        <v>#REF!</v>
      </c>
      <c r="AK871" s="1" t="e">
        <f>_xlfn.XLOOKUP($L871,Pos!$A:$A,Pos!AA:AA,_xlfn.XLOOKUP($L871,#REF!,#REF!, ""), 0)</f>
        <v>#REF!</v>
      </c>
      <c r="AL871" s="1" t="e">
        <f>_xlfn.XLOOKUP($L871,Pos!$A:$A,Pos!AB:AB,_xlfn.XLOOKUP($L871,#REF!,#REF!, ""), 0)</f>
        <v>#REF!</v>
      </c>
      <c r="AM871" s="1" t="e">
        <f>_xlfn.XLOOKUP($L871,Pos!$A:$A,Pos!AC:AC,_xlfn.XLOOKUP($L871,#REF!,#REF!, ""), 0)</f>
        <v>#REF!</v>
      </c>
      <c r="AN871" s="1" t="e">
        <f>_xlfn.XLOOKUP($L871,Pos!$A:$A,Pos!AD:AD,_xlfn.XLOOKUP($L871,#REF!,#REF!, ""), 0)</f>
        <v>#REF!</v>
      </c>
      <c r="AO871" s="1" t="e">
        <f>_xlfn.XLOOKUP($L871,Pos!$A:$A,Pos!AE:AE,_xlfn.XLOOKUP($L871,#REF!,#REF!, ""), 0)</f>
        <v>#REF!</v>
      </c>
      <c r="AP871" s="1" t="e">
        <f>_xlfn.XLOOKUP($L871,Pos!$A:$A,Pos!AF:AF,_xlfn.XLOOKUP($L871,#REF!,#REF!, ""), 0)</f>
        <v>#REF!</v>
      </c>
      <c r="AQ871" s="1" t="e">
        <f>_xlfn.XLOOKUP($L871,Pos!$A:$A,Pos!AG:AG,_xlfn.XLOOKUP($L871,#REF!,#REF!, ""), 0)</f>
        <v>#REF!</v>
      </c>
      <c r="AR871" s="1" t="e">
        <f>_xlfn.XLOOKUP($L871,Pos!$A:$A,Pos!AH:AH,_xlfn.XLOOKUP($L871,#REF!,#REF!, ""), 0)</f>
        <v>#REF!</v>
      </c>
      <c r="AS871" s="1" t="e">
        <f>_xlfn.XLOOKUP($L871,Pos!$A:$A,Pos!AI:AI,_xlfn.XLOOKUP($L871,#REF!,#REF!, ""), 0)</f>
        <v>#REF!</v>
      </c>
      <c r="AT871" s="1" t="e">
        <f>_xlfn.XLOOKUP($L871,Pos!$A:$A,Pos!AJ:AJ,_xlfn.XLOOKUP($L871,#REF!,#REF!, ""), 0)</f>
        <v>#REF!</v>
      </c>
      <c r="AU871" s="1" t="e">
        <f>_xlfn.XLOOKUP($L871,Pos!$A:$A,Pos!AK:AK,_xlfn.XLOOKUP($L871,#REF!,#REF!, ""), 0)</f>
        <v>#REF!</v>
      </c>
      <c r="AV871" s="1" t="e">
        <f>_xlfn.XLOOKUP($L871,Pos!$A:$A,Pos!AL:AL,_xlfn.XLOOKUP($L871,#REF!,#REF!, ""), 0)</f>
        <v>#REF!</v>
      </c>
      <c r="AW871" s="1" t="e">
        <f>_xlfn.XLOOKUP($L871,Pos!$A:$A,Pos!AM:AM,_xlfn.XLOOKUP($L871,#REF!,#REF!, ""), 0)</f>
        <v>#REF!</v>
      </c>
      <c r="AX871" s="1" t="e">
        <f>_xlfn.XLOOKUP($L871,Pos!$A:$A,Pos!AN:AN,_xlfn.XLOOKUP($L871,#REF!,#REF!, ""), 0)</f>
        <v>#REF!</v>
      </c>
      <c r="AY871" s="1" t="e">
        <f>_xlfn.XLOOKUP($L871,Pos!$A:$A,Pos!AO:AO,_xlfn.XLOOKUP($L871,#REF!,#REF!, ""), 0)</f>
        <v>#REF!</v>
      </c>
      <c r="AZ871" s="7" t="str">
        <f t="shared" si="232"/>
        <v>OUT</v>
      </c>
      <c r="BA871" s="1">
        <f>IF(OR(_xlfn.XLOOKUP(L871,Pos!B:B,Pos!L:L,FALSE)="ESG Reason",_xlfn.XLOOKUP(L871,Pos!B:B,Pos!L:L,FALSE)="Blacklisted"),1,0)</f>
        <v>0</v>
      </c>
      <c r="BC871" s="11">
        <v>8.7119644457531414E-11</v>
      </c>
      <c r="BD871" s="11">
        <f>_xlfn.XLOOKUP($L871,Pos!$B:$B,Pos!H:H,0, 0)</f>
        <v>0</v>
      </c>
      <c r="BE871" s="11">
        <f>_xlfn.XLOOKUP($L871,Pos!$B:$B,Pos!I:I,0, 0)</f>
        <v>1.9054846135088479E-4</v>
      </c>
      <c r="BF871" s="18">
        <f t="shared" si="233"/>
        <v>1.9054846135088479E-4</v>
      </c>
      <c r="BG871" s="1">
        <f t="shared" si="234"/>
        <v>2</v>
      </c>
      <c r="BH871" s="1">
        <f t="shared" si="235"/>
        <v>17</v>
      </c>
      <c r="BI871" s="18">
        <f t="shared" si="236"/>
        <v>8.7119644457531414E-11</v>
      </c>
      <c r="BJ871" s="3">
        <f t="shared" si="237"/>
        <v>0</v>
      </c>
      <c r="BK871" s="18">
        <f t="shared" si="238"/>
        <v>0</v>
      </c>
    </row>
    <row r="872" spans="3:63" x14ac:dyDescent="0.25">
      <c r="C872" s="3"/>
      <c r="D872" s="3"/>
      <c r="E872" s="3"/>
      <c r="F872" s="3"/>
      <c r="G872" s="51" t="s">
        <v>833</v>
      </c>
      <c r="H872" s="8" t="str">
        <f t="shared" si="228"/>
        <v>0%North America</v>
      </c>
      <c r="I872" s="11" cm="1">
        <f t="array" ref="I872">IF(
   AZ872 = "OUT", 0,IF(
   BD872 &gt;= LARGE(IF(ISNUMBER(BD:BD), BD:BD), 3),
   BE872 - 0.001,
   IF(BE872 &gt;=VLOOKUP(P872,mapping!$A:$B,2,FALSE), BE872,VLOOKUP(P872,mapping!$A$2:$B$8,2,FALSE))
))</f>
        <v>0</v>
      </c>
      <c r="J872" s="11" cm="1">
        <f t="array" ref="J872">IF(
    AZ872="OUT",0,IF(IF(
                      BD872&gt;=LARGE(IF(ISNUMBER(BD:BD),BD:BD),3),
                      BE872+0.001,
                      VLOOKUP(H872,mapping!$D:$E,2,FALSE)
                      )&gt;I872,
                   IF(
                      BD872&gt;=LARGE(IF(ISNUMBER(BD:BD),BD:BD),3),
                      BE872+0.001,
                      VLOOKUP(H872,mapping!$D:$E,2,FALSE)
                      ),
                   I872+0.002))</f>
        <v>0</v>
      </c>
      <c r="K872" s="8">
        <f t="shared" si="229"/>
        <v>1.903069246398592E-4</v>
      </c>
      <c r="L872" s="1" t="str">
        <f>Pos!B1196</f>
        <v>US7595091023</v>
      </c>
      <c r="M872" s="1" t="str">
        <f>_xlfn.XLOOKUP($L872,Pos!B:B,Pos!D:D,, 0)</f>
        <v>Reliance, Inc.</v>
      </c>
      <c r="N872" s="1" t="str">
        <f>_xlfn.XLOOKUP($L872,Pos!B:B,Pos!E:E,, 0)</f>
        <v>Basic Resources</v>
      </c>
      <c r="O872" s="1" t="str">
        <f t="shared" si="230"/>
        <v>Basic Resources_North America</v>
      </c>
      <c r="P872" s="1" t="str">
        <f>_xlfn.XLOOKUP($L872,Pos!B:B,Pos!F:F,, 0)</f>
        <v>North America</v>
      </c>
      <c r="Q872" s="1">
        <v>0</v>
      </c>
      <c r="R872" s="9">
        <f>_xlfn.XLOOKUP($L872,Pos!$B:$B,Pos!N:N,0, 0)</f>
        <v>7.78</v>
      </c>
      <c r="S872" s="9">
        <f>_xlfn.XLOOKUP($L872,Pos!$B:$B,Pos!O:O,0, 0)</f>
        <v>4.7001670000000004</v>
      </c>
      <c r="T872" s="9">
        <f>_xlfn.XLOOKUP($L872,Pos!$B:$B,Pos!P:P,0, 0)</f>
        <v>6.6749999999999998</v>
      </c>
      <c r="U872" s="9">
        <f>_xlfn.XLOOKUP($L872,Pos!$B:$B,Pos!Q:Q,0, 0)</f>
        <v>2.2999999999999998</v>
      </c>
      <c r="V872" s="9">
        <f>_xlfn.XLOOKUP($L872,Pos!$B:$B,Pos!R:R,0, 0)</f>
        <v>9.1666670000000003</v>
      </c>
      <c r="W872" s="9">
        <f>_xlfn.XLOOKUP($L872,Pos!$B:$B,Pos!S:S,0, 0)</f>
        <v>2.9666670000000002</v>
      </c>
      <c r="X872" s="9" t="str">
        <f>_xlfn.XLOOKUP($L872,Pos!$B:$B,Pos!J:J,0, 0)</f>
        <v>Outperform</v>
      </c>
      <c r="Y872" s="1">
        <v>0</v>
      </c>
      <c r="Z872" s="1">
        <v>0</v>
      </c>
      <c r="AA872" s="1">
        <f t="shared" si="231"/>
        <v>0</v>
      </c>
      <c r="AB872" s="9">
        <f>_xlfn.XLOOKUP(L872,Pos!B:B,Pos!K:K,-1,0)</f>
        <v>8.75</v>
      </c>
      <c r="AC872" s="1" t="e">
        <f>_xlfn.XLOOKUP($L872,Pos!$A:$A,Pos!S:S,_xlfn.XLOOKUP($L872,#REF!,#REF!, ""), 0)</f>
        <v>#REF!</v>
      </c>
      <c r="AD872" s="1" t="e">
        <f>_xlfn.XLOOKUP($L872,Pos!$A:$A,Pos!T:T,_xlfn.XLOOKUP($L872,#REF!,#REF!, ""), 0)</f>
        <v>#REF!</v>
      </c>
      <c r="AE872" s="1" t="e">
        <f>_xlfn.XLOOKUP($L872,Pos!$A:$A,Pos!U:U,_xlfn.XLOOKUP($L872,#REF!,#REF!, ""), 0)</f>
        <v>#REF!</v>
      </c>
      <c r="AF872" s="1" t="e">
        <f>_xlfn.XLOOKUP($L872,Pos!$A:$A,Pos!V:V,_xlfn.XLOOKUP($L872,#REF!,#REF!, ""), 0)</f>
        <v>#REF!</v>
      </c>
      <c r="AG872" s="1" t="e">
        <f>_xlfn.XLOOKUP($L872,Pos!$A:$A,Pos!W:W,_xlfn.XLOOKUP($L872,#REF!,#REF!, ""), 0)</f>
        <v>#REF!</v>
      </c>
      <c r="AH872" s="1" t="e">
        <f>_xlfn.XLOOKUP($L872,Pos!$A:$A,Pos!X:X,_xlfn.XLOOKUP($L872,#REF!,#REF!, ""), 0)</f>
        <v>#REF!</v>
      </c>
      <c r="AI872" s="1" t="e">
        <f>_xlfn.XLOOKUP($L872,Pos!$A:$A,Pos!Y:Y,_xlfn.XLOOKUP($L872,#REF!,#REF!, ""), 0)</f>
        <v>#REF!</v>
      </c>
      <c r="AJ872" s="1" t="e">
        <f>_xlfn.XLOOKUP($L872,Pos!$A:$A,Pos!Z:Z,_xlfn.XLOOKUP($L872,#REF!,#REF!, ""), 0)</f>
        <v>#REF!</v>
      </c>
      <c r="AK872" s="1" t="e">
        <f>_xlfn.XLOOKUP($L872,Pos!$A:$A,Pos!AA:AA,_xlfn.XLOOKUP($L872,#REF!,#REF!, ""), 0)</f>
        <v>#REF!</v>
      </c>
      <c r="AL872" s="1" t="e">
        <f>_xlfn.XLOOKUP($L872,Pos!$A:$A,Pos!AB:AB,_xlfn.XLOOKUP($L872,#REF!,#REF!, ""), 0)</f>
        <v>#REF!</v>
      </c>
      <c r="AM872" s="1" t="e">
        <f>_xlfn.XLOOKUP($L872,Pos!$A:$A,Pos!AC:AC,_xlfn.XLOOKUP($L872,#REF!,#REF!, ""), 0)</f>
        <v>#REF!</v>
      </c>
      <c r="AN872" s="1" t="e">
        <f>_xlfn.XLOOKUP($L872,Pos!$A:$A,Pos!AD:AD,_xlfn.XLOOKUP($L872,#REF!,#REF!, ""), 0)</f>
        <v>#REF!</v>
      </c>
      <c r="AO872" s="1" t="e">
        <f>_xlfn.XLOOKUP($L872,Pos!$A:$A,Pos!AE:AE,_xlfn.XLOOKUP($L872,#REF!,#REF!, ""), 0)</f>
        <v>#REF!</v>
      </c>
      <c r="AP872" s="1" t="e">
        <f>_xlfn.XLOOKUP($L872,Pos!$A:$A,Pos!AF:AF,_xlfn.XLOOKUP($L872,#REF!,#REF!, ""), 0)</f>
        <v>#REF!</v>
      </c>
      <c r="AQ872" s="1" t="e">
        <f>_xlfn.XLOOKUP($L872,Pos!$A:$A,Pos!AG:AG,_xlfn.XLOOKUP($L872,#REF!,#REF!, ""), 0)</f>
        <v>#REF!</v>
      </c>
      <c r="AR872" s="1" t="e">
        <f>_xlfn.XLOOKUP($L872,Pos!$A:$A,Pos!AH:AH,_xlfn.XLOOKUP($L872,#REF!,#REF!, ""), 0)</f>
        <v>#REF!</v>
      </c>
      <c r="AS872" s="1" t="e">
        <f>_xlfn.XLOOKUP($L872,Pos!$A:$A,Pos!AI:AI,_xlfn.XLOOKUP($L872,#REF!,#REF!, ""), 0)</f>
        <v>#REF!</v>
      </c>
      <c r="AT872" s="1" t="e">
        <f>_xlfn.XLOOKUP($L872,Pos!$A:$A,Pos!AJ:AJ,_xlfn.XLOOKUP($L872,#REF!,#REF!, ""), 0)</f>
        <v>#REF!</v>
      </c>
      <c r="AU872" s="1" t="e">
        <f>_xlfn.XLOOKUP($L872,Pos!$A:$A,Pos!AK:AK,_xlfn.XLOOKUP($L872,#REF!,#REF!, ""), 0)</f>
        <v>#REF!</v>
      </c>
      <c r="AV872" s="1" t="e">
        <f>_xlfn.XLOOKUP($L872,Pos!$A:$A,Pos!AL:AL,_xlfn.XLOOKUP($L872,#REF!,#REF!, ""), 0)</f>
        <v>#REF!</v>
      </c>
      <c r="AW872" s="1" t="e">
        <f>_xlfn.XLOOKUP($L872,Pos!$A:$A,Pos!AM:AM,_xlfn.XLOOKUP($L872,#REF!,#REF!, ""), 0)</f>
        <v>#REF!</v>
      </c>
      <c r="AX872" s="1" t="e">
        <f>_xlfn.XLOOKUP($L872,Pos!$A:$A,Pos!AN:AN,_xlfn.XLOOKUP($L872,#REF!,#REF!, ""), 0)</f>
        <v>#REF!</v>
      </c>
      <c r="AY872" s="1" t="e">
        <f>_xlfn.XLOOKUP($L872,Pos!$A:$A,Pos!AO:AO,_xlfn.XLOOKUP($L872,#REF!,#REF!, ""), 0)</f>
        <v>#REF!</v>
      </c>
      <c r="AZ872" s="7" t="str">
        <f t="shared" si="232"/>
        <v>OUT</v>
      </c>
      <c r="BA872" s="1">
        <f>IF(OR(_xlfn.XLOOKUP(L872,Pos!B:B,Pos!L:L,FALSE)="ESG Reason",_xlfn.XLOOKUP(L872,Pos!B:B,Pos!L:L,FALSE)="Blacklisted"),1,0)</f>
        <v>1</v>
      </c>
      <c r="BC872" s="11">
        <v>8.7923654052714289E-11</v>
      </c>
      <c r="BD872" s="11">
        <f>_xlfn.XLOOKUP($L872,Pos!$B:$B,Pos!H:H,0, 0)</f>
        <v>0</v>
      </c>
      <c r="BE872" s="11">
        <f>_xlfn.XLOOKUP($L872,Pos!$B:$B,Pos!I:I,0, 0)</f>
        <v>1.903069246398592E-4</v>
      </c>
      <c r="BF872" s="18">
        <f t="shared" si="233"/>
        <v>1.903069246398592E-4</v>
      </c>
      <c r="BG872" s="1">
        <f t="shared" si="234"/>
        <v>1</v>
      </c>
      <c r="BH872" s="1">
        <f t="shared" si="235"/>
        <v>22</v>
      </c>
      <c r="BI872" s="18">
        <f t="shared" si="236"/>
        <v>8.7923654052714289E-11</v>
      </c>
      <c r="BJ872" s="3">
        <f t="shared" si="237"/>
        <v>0</v>
      </c>
      <c r="BK872" s="18">
        <f t="shared" si="238"/>
        <v>0</v>
      </c>
    </row>
    <row r="873" spans="3:63" x14ac:dyDescent="0.25">
      <c r="C873" s="3"/>
      <c r="D873" s="3"/>
      <c r="E873" s="3"/>
      <c r="F873" s="3"/>
      <c r="G873" s="51" t="s">
        <v>836</v>
      </c>
      <c r="H873" s="8" t="str">
        <f t="shared" si="228"/>
        <v>0%Others</v>
      </c>
      <c r="I873" s="11" cm="1">
        <f t="array" ref="I873">IF(
   AZ873 = "OUT", 0,IF(
   BD873 &gt;= LARGE(IF(ISNUMBER(BD:BD), BD:BD), 3),
   BE873 - 0.001,
   IF(BE873 &gt;=VLOOKUP(P873,mapping!$A:$B,2,FALSE), BE873,VLOOKUP(P873,mapping!$A$2:$B$8,2,FALSE))
))</f>
        <v>0</v>
      </c>
      <c r="J873" s="11" cm="1">
        <f t="array" ref="J873">IF(
    AZ873="OUT",0,IF(IF(
                      BD873&gt;=LARGE(IF(ISNUMBER(BD:BD),BD:BD),3),
                      BE873+0.001,
                      VLOOKUP(H873,mapping!$D:$E,2,FALSE)
                      )&gt;I873,
                   IF(
                      BD873&gt;=LARGE(IF(ISNUMBER(BD:BD),BD:BD),3),
                      BE873+0.001,
                      VLOOKUP(H873,mapping!$D:$E,2,FALSE)
                      ),
                   I873+0.002))</f>
        <v>0</v>
      </c>
      <c r="K873" s="8">
        <f t="shared" si="229"/>
        <v>1.89813549652079E-4</v>
      </c>
      <c r="L873" s="1" t="str">
        <f>Pos!B633</f>
        <v>JP3762800005</v>
      </c>
      <c r="M873" s="1" t="str">
        <f>_xlfn.XLOOKUP($L873,Pos!B:B,Pos!D:D,, 0)</f>
        <v>Nomura Research Institute,Ltd.</v>
      </c>
      <c r="N873" s="1" t="str">
        <f>_xlfn.XLOOKUP($L873,Pos!B:B,Pos!E:E,, 0)</f>
        <v>Technology</v>
      </c>
      <c r="O873" s="1" t="str">
        <f t="shared" si="230"/>
        <v>Technology_Others</v>
      </c>
      <c r="P873" s="1" t="str">
        <f>_xlfn.XLOOKUP($L873,Pos!B:B,Pos!F:F,, 0)</f>
        <v>Others</v>
      </c>
      <c r="Q873" s="1">
        <v>0</v>
      </c>
      <c r="R873" s="9">
        <f>_xlfn.XLOOKUP($L873,Pos!$B:$B,Pos!N:N,0, 0)</f>
        <v>4.97</v>
      </c>
      <c r="S873" s="9">
        <f>_xlfn.XLOOKUP($L873,Pos!$B:$B,Pos!O:O,0, 0)</f>
        <v>2.7908330000000001</v>
      </c>
      <c r="T873" s="9">
        <f>_xlfn.XLOOKUP($L873,Pos!$B:$B,Pos!P:P,0, 0)</f>
        <v>5.7750000000000004</v>
      </c>
      <c r="U873" s="9">
        <f>_xlfn.XLOOKUP($L873,Pos!$B:$B,Pos!Q:Q,0, 0)</f>
        <v>6</v>
      </c>
      <c r="V873" s="9">
        <f>_xlfn.XLOOKUP($L873,Pos!$B:$B,Pos!R:R,0, 0)</f>
        <v>7.8</v>
      </c>
      <c r="W873" s="9">
        <f>_xlfn.XLOOKUP($L873,Pos!$B:$B,Pos!S:S,0, 0)</f>
        <v>5.7516670000000003</v>
      </c>
      <c r="X873" s="9" t="str">
        <f>_xlfn.XLOOKUP($L873,Pos!$B:$B,Pos!J:J,0, 0)</f>
        <v>Outperform</v>
      </c>
      <c r="Y873" s="1">
        <v>0</v>
      </c>
      <c r="Z873" s="1">
        <v>0</v>
      </c>
      <c r="AA873" s="1">
        <f t="shared" si="231"/>
        <v>0</v>
      </c>
      <c r="AB873" s="9">
        <f>_xlfn.XLOOKUP(L873,Pos!B:B,Pos!K:K,-1,0)</f>
        <v>1.333333333333333</v>
      </c>
      <c r="AC873" s="1" t="e">
        <f>_xlfn.XLOOKUP($L873,Pos!$A:$A,Pos!S:S,_xlfn.XLOOKUP($L873,#REF!,#REF!, ""), 0)</f>
        <v>#REF!</v>
      </c>
      <c r="AD873" s="1" t="e">
        <f>_xlfn.XLOOKUP($L873,Pos!$A:$A,Pos!T:T,_xlfn.XLOOKUP($L873,#REF!,#REF!, ""), 0)</f>
        <v>#REF!</v>
      </c>
      <c r="AE873" s="1" t="e">
        <f>_xlfn.XLOOKUP($L873,Pos!$A:$A,Pos!U:U,_xlfn.XLOOKUP($L873,#REF!,#REF!, ""), 0)</f>
        <v>#REF!</v>
      </c>
      <c r="AF873" s="1" t="e">
        <f>_xlfn.XLOOKUP($L873,Pos!$A:$A,Pos!V:V,_xlfn.XLOOKUP($L873,#REF!,#REF!, ""), 0)</f>
        <v>#REF!</v>
      </c>
      <c r="AG873" s="1" t="e">
        <f>_xlfn.XLOOKUP($L873,Pos!$A:$A,Pos!W:W,_xlfn.XLOOKUP($L873,#REF!,#REF!, ""), 0)</f>
        <v>#REF!</v>
      </c>
      <c r="AH873" s="1" t="e">
        <f>_xlfn.XLOOKUP($L873,Pos!$A:$A,Pos!X:X,_xlfn.XLOOKUP($L873,#REF!,#REF!, ""), 0)</f>
        <v>#REF!</v>
      </c>
      <c r="AI873" s="1" t="e">
        <f>_xlfn.XLOOKUP($L873,Pos!$A:$A,Pos!Y:Y,_xlfn.XLOOKUP($L873,#REF!,#REF!, ""), 0)</f>
        <v>#REF!</v>
      </c>
      <c r="AJ873" s="1" t="e">
        <f>_xlfn.XLOOKUP($L873,Pos!$A:$A,Pos!Z:Z,_xlfn.XLOOKUP($L873,#REF!,#REF!, ""), 0)</f>
        <v>#REF!</v>
      </c>
      <c r="AK873" s="1" t="e">
        <f>_xlfn.XLOOKUP($L873,Pos!$A:$A,Pos!AA:AA,_xlfn.XLOOKUP($L873,#REF!,#REF!, ""), 0)</f>
        <v>#REF!</v>
      </c>
      <c r="AL873" s="1" t="e">
        <f>_xlfn.XLOOKUP($L873,Pos!$A:$A,Pos!AB:AB,_xlfn.XLOOKUP($L873,#REF!,#REF!, ""), 0)</f>
        <v>#REF!</v>
      </c>
      <c r="AM873" s="1" t="e">
        <f>_xlfn.XLOOKUP($L873,Pos!$A:$A,Pos!AC:AC,_xlfn.XLOOKUP($L873,#REF!,#REF!, ""), 0)</f>
        <v>#REF!</v>
      </c>
      <c r="AN873" s="1" t="e">
        <f>_xlfn.XLOOKUP($L873,Pos!$A:$A,Pos!AD:AD,_xlfn.XLOOKUP($L873,#REF!,#REF!, ""), 0)</f>
        <v>#REF!</v>
      </c>
      <c r="AO873" s="1" t="e">
        <f>_xlfn.XLOOKUP($L873,Pos!$A:$A,Pos!AE:AE,_xlfn.XLOOKUP($L873,#REF!,#REF!, ""), 0)</f>
        <v>#REF!</v>
      </c>
      <c r="AP873" s="1" t="e">
        <f>_xlfn.XLOOKUP($L873,Pos!$A:$A,Pos!AF:AF,_xlfn.XLOOKUP($L873,#REF!,#REF!, ""), 0)</f>
        <v>#REF!</v>
      </c>
      <c r="AQ873" s="1" t="e">
        <f>_xlfn.XLOOKUP($L873,Pos!$A:$A,Pos!AG:AG,_xlfn.XLOOKUP($L873,#REF!,#REF!, ""), 0)</f>
        <v>#REF!</v>
      </c>
      <c r="AR873" s="1" t="e">
        <f>_xlfn.XLOOKUP($L873,Pos!$A:$A,Pos!AH:AH,_xlfn.XLOOKUP($L873,#REF!,#REF!, ""), 0)</f>
        <v>#REF!</v>
      </c>
      <c r="AS873" s="1" t="e">
        <f>_xlfn.XLOOKUP($L873,Pos!$A:$A,Pos!AI:AI,_xlfn.XLOOKUP($L873,#REF!,#REF!, ""), 0)</f>
        <v>#REF!</v>
      </c>
      <c r="AT873" s="1" t="e">
        <f>_xlfn.XLOOKUP($L873,Pos!$A:$A,Pos!AJ:AJ,_xlfn.XLOOKUP($L873,#REF!,#REF!, ""), 0)</f>
        <v>#REF!</v>
      </c>
      <c r="AU873" s="1" t="e">
        <f>_xlfn.XLOOKUP($L873,Pos!$A:$A,Pos!AK:AK,_xlfn.XLOOKUP($L873,#REF!,#REF!, ""), 0)</f>
        <v>#REF!</v>
      </c>
      <c r="AV873" s="1" t="e">
        <f>_xlfn.XLOOKUP($L873,Pos!$A:$A,Pos!AL:AL,_xlfn.XLOOKUP($L873,#REF!,#REF!, ""), 0)</f>
        <v>#REF!</v>
      </c>
      <c r="AW873" s="1" t="e">
        <f>_xlfn.XLOOKUP($L873,Pos!$A:$A,Pos!AM:AM,_xlfn.XLOOKUP($L873,#REF!,#REF!, ""), 0)</f>
        <v>#REF!</v>
      </c>
      <c r="AX873" s="1" t="e">
        <f>_xlfn.XLOOKUP($L873,Pos!$A:$A,Pos!AN:AN,_xlfn.XLOOKUP($L873,#REF!,#REF!, ""), 0)</f>
        <v>#REF!</v>
      </c>
      <c r="AY873" s="1" t="e">
        <f>_xlfn.XLOOKUP($L873,Pos!$A:$A,Pos!AO:AO,_xlfn.XLOOKUP($L873,#REF!,#REF!, ""), 0)</f>
        <v>#REF!</v>
      </c>
      <c r="AZ873" s="7" t="str">
        <f t="shared" si="232"/>
        <v>OUT</v>
      </c>
      <c r="BA873" s="1">
        <f>IF(OR(_xlfn.XLOOKUP(L873,Pos!B:B,Pos!L:L,FALSE)="ESG Reason",_xlfn.XLOOKUP(L873,Pos!B:B,Pos!L:L,FALSE)="Blacklisted"),1,0)</f>
        <v>0</v>
      </c>
      <c r="BC873" s="11">
        <v>9.3201660071330525E-11</v>
      </c>
      <c r="BD873" s="11">
        <f>_xlfn.XLOOKUP($L873,Pos!$B:$B,Pos!H:H,0, 0)</f>
        <v>0</v>
      </c>
      <c r="BE873" s="11">
        <f>_xlfn.XLOOKUP($L873,Pos!$B:$B,Pos!I:I,0, 0)</f>
        <v>1.89813549652079E-4</v>
      </c>
      <c r="BF873" s="18">
        <f t="shared" si="233"/>
        <v>1.89813549652079E-4</v>
      </c>
      <c r="BG873" s="1">
        <f t="shared" si="234"/>
        <v>3</v>
      </c>
      <c r="BH873" s="1">
        <f t="shared" si="235"/>
        <v>54</v>
      </c>
      <c r="BI873" s="18">
        <f t="shared" si="236"/>
        <v>9.3201660071330525E-11</v>
      </c>
      <c r="BJ873" s="3">
        <f t="shared" si="237"/>
        <v>0</v>
      </c>
      <c r="BK873" s="18">
        <f t="shared" si="238"/>
        <v>0</v>
      </c>
    </row>
    <row r="874" spans="3:63" x14ac:dyDescent="0.25">
      <c r="C874" s="3"/>
      <c r="D874" s="3"/>
      <c r="E874" s="3"/>
      <c r="F874" s="3"/>
      <c r="G874" s="51" t="s">
        <v>839</v>
      </c>
      <c r="H874" s="8" t="str">
        <f t="shared" si="228"/>
        <v>0%North America</v>
      </c>
      <c r="I874" s="11" cm="1">
        <f t="array" ref="I874">IF(
   AZ874 = "OUT", 0,IF(
   BD874 &gt;= LARGE(IF(ISNUMBER(BD:BD), BD:BD), 3),
   BE874 - 0.001,
   IF(BE874 &gt;=VLOOKUP(P874,mapping!$A:$B,2,FALSE), BE874,VLOOKUP(P874,mapping!$A$2:$B$8,2,FALSE))
))</f>
        <v>0</v>
      </c>
      <c r="J874" s="11" cm="1">
        <f t="array" ref="J874">IF(
    AZ874="OUT",0,IF(IF(
                      BD874&gt;=LARGE(IF(ISNUMBER(BD:BD),BD:BD),3),
                      BE874+0.001,
                      VLOOKUP(H874,mapping!$D:$E,2,FALSE)
                      )&gt;I874,
                   IF(
                      BD874&gt;=LARGE(IF(ISNUMBER(BD:BD),BD:BD),3),
                      BE874+0.001,
                      VLOOKUP(H874,mapping!$D:$E,2,FALSE)
                      ),
                   I874+0.002))</f>
        <v>0</v>
      </c>
      <c r="K874" s="8">
        <f t="shared" si="229"/>
        <v>1.8964812450920679E-4</v>
      </c>
      <c r="L874" s="1" t="str">
        <f>Pos!B1106</f>
        <v>US5745991068</v>
      </c>
      <c r="M874" s="1" t="str">
        <f>_xlfn.XLOOKUP($L874,Pos!B:B,Pos!D:D,, 0)</f>
        <v>Masco Corporation</v>
      </c>
      <c r="N874" s="1" t="str">
        <f>_xlfn.XLOOKUP($L874,Pos!B:B,Pos!E:E,, 0)</f>
        <v>Construction</v>
      </c>
      <c r="O874" s="1" t="str">
        <f t="shared" si="230"/>
        <v>Construction_North America</v>
      </c>
      <c r="P874" s="1" t="str">
        <f>_xlfn.XLOOKUP($L874,Pos!B:B,Pos!F:F,, 0)</f>
        <v>North America</v>
      </c>
      <c r="Q874" s="1">
        <v>0</v>
      </c>
      <c r="R874" s="9">
        <f>_xlfn.XLOOKUP($L874,Pos!$B:$B,Pos!N:N,0, 0)</f>
        <v>6.36</v>
      </c>
      <c r="S874" s="9">
        <f>_xlfn.XLOOKUP($L874,Pos!$B:$B,Pos!O:O,0, 0)</f>
        <v>7.9547499999999998</v>
      </c>
      <c r="T874" s="9">
        <f>_xlfn.XLOOKUP($L874,Pos!$B:$B,Pos!P:P,0, 0)</f>
        <v>6.266667</v>
      </c>
      <c r="U874" s="9">
        <f>_xlfn.XLOOKUP($L874,Pos!$B:$B,Pos!Q:Q,0, 0)</f>
        <v>1</v>
      </c>
      <c r="V874" s="9">
        <f>_xlfn.XLOOKUP($L874,Pos!$B:$B,Pos!R:R,0, 0)</f>
        <v>4.7</v>
      </c>
      <c r="W874" s="9">
        <f>_xlfn.XLOOKUP($L874,Pos!$B:$B,Pos!S:S,0, 0)</f>
        <v>2.3233329999999999</v>
      </c>
      <c r="X874" s="9" t="str">
        <f>_xlfn.XLOOKUP($L874,Pos!$B:$B,Pos!J:J,0, 0)</f>
        <v>Hold</v>
      </c>
      <c r="Y874" s="1">
        <v>0</v>
      </c>
      <c r="Z874" s="1">
        <v>0</v>
      </c>
      <c r="AA874" s="1">
        <f t="shared" si="231"/>
        <v>0</v>
      </c>
      <c r="AB874" s="9">
        <f>_xlfn.XLOOKUP(L874,Pos!B:B,Pos!K:K,-1,0)</f>
        <v>7.1428571428571432</v>
      </c>
      <c r="AC874" s="1" t="e">
        <f>_xlfn.XLOOKUP($L874,Pos!$A:$A,Pos!S:S,_xlfn.XLOOKUP($L874,#REF!,#REF!, ""), 0)</f>
        <v>#REF!</v>
      </c>
      <c r="AD874" s="1" t="e">
        <f>_xlfn.XLOOKUP($L874,Pos!$A:$A,Pos!T:T,_xlfn.XLOOKUP($L874,#REF!,#REF!, ""), 0)</f>
        <v>#REF!</v>
      </c>
      <c r="AE874" s="1" t="e">
        <f>_xlfn.XLOOKUP($L874,Pos!$A:$A,Pos!U:U,_xlfn.XLOOKUP($L874,#REF!,#REF!, ""), 0)</f>
        <v>#REF!</v>
      </c>
      <c r="AF874" s="1" t="e">
        <f>_xlfn.XLOOKUP($L874,Pos!$A:$A,Pos!V:V,_xlfn.XLOOKUP($L874,#REF!,#REF!, ""), 0)</f>
        <v>#REF!</v>
      </c>
      <c r="AG874" s="1" t="e">
        <f>_xlfn.XLOOKUP($L874,Pos!$A:$A,Pos!W:W,_xlfn.XLOOKUP($L874,#REF!,#REF!, ""), 0)</f>
        <v>#REF!</v>
      </c>
      <c r="AH874" s="1" t="e">
        <f>_xlfn.XLOOKUP($L874,Pos!$A:$A,Pos!X:X,_xlfn.XLOOKUP($L874,#REF!,#REF!, ""), 0)</f>
        <v>#REF!</v>
      </c>
      <c r="AI874" s="1" t="e">
        <f>_xlfn.XLOOKUP($L874,Pos!$A:$A,Pos!Y:Y,_xlfn.XLOOKUP($L874,#REF!,#REF!, ""), 0)</f>
        <v>#REF!</v>
      </c>
      <c r="AJ874" s="1" t="e">
        <f>_xlfn.XLOOKUP($L874,Pos!$A:$A,Pos!Z:Z,_xlfn.XLOOKUP($L874,#REF!,#REF!, ""), 0)</f>
        <v>#REF!</v>
      </c>
      <c r="AK874" s="1" t="e">
        <f>_xlfn.XLOOKUP($L874,Pos!$A:$A,Pos!AA:AA,_xlfn.XLOOKUP($L874,#REF!,#REF!, ""), 0)</f>
        <v>#REF!</v>
      </c>
      <c r="AL874" s="1" t="e">
        <f>_xlfn.XLOOKUP($L874,Pos!$A:$A,Pos!AB:AB,_xlfn.XLOOKUP($L874,#REF!,#REF!, ""), 0)</f>
        <v>#REF!</v>
      </c>
      <c r="AM874" s="1" t="e">
        <f>_xlfn.XLOOKUP($L874,Pos!$A:$A,Pos!AC:AC,_xlfn.XLOOKUP($L874,#REF!,#REF!, ""), 0)</f>
        <v>#REF!</v>
      </c>
      <c r="AN874" s="1" t="e">
        <f>_xlfn.XLOOKUP($L874,Pos!$A:$A,Pos!AD:AD,_xlfn.XLOOKUP($L874,#REF!,#REF!, ""), 0)</f>
        <v>#REF!</v>
      </c>
      <c r="AO874" s="1" t="e">
        <f>_xlfn.XLOOKUP($L874,Pos!$A:$A,Pos!AE:AE,_xlfn.XLOOKUP($L874,#REF!,#REF!, ""), 0)</f>
        <v>#REF!</v>
      </c>
      <c r="AP874" s="1" t="e">
        <f>_xlfn.XLOOKUP($L874,Pos!$A:$A,Pos!AF:AF,_xlfn.XLOOKUP($L874,#REF!,#REF!, ""), 0)</f>
        <v>#REF!</v>
      </c>
      <c r="AQ874" s="1" t="e">
        <f>_xlfn.XLOOKUP($L874,Pos!$A:$A,Pos!AG:AG,_xlfn.XLOOKUP($L874,#REF!,#REF!, ""), 0)</f>
        <v>#REF!</v>
      </c>
      <c r="AR874" s="1" t="e">
        <f>_xlfn.XLOOKUP($L874,Pos!$A:$A,Pos!AH:AH,_xlfn.XLOOKUP($L874,#REF!,#REF!, ""), 0)</f>
        <v>#REF!</v>
      </c>
      <c r="AS874" s="1" t="e">
        <f>_xlfn.XLOOKUP($L874,Pos!$A:$A,Pos!AI:AI,_xlfn.XLOOKUP($L874,#REF!,#REF!, ""), 0)</f>
        <v>#REF!</v>
      </c>
      <c r="AT874" s="1" t="e">
        <f>_xlfn.XLOOKUP($L874,Pos!$A:$A,Pos!AJ:AJ,_xlfn.XLOOKUP($L874,#REF!,#REF!, ""), 0)</f>
        <v>#REF!</v>
      </c>
      <c r="AU874" s="1" t="e">
        <f>_xlfn.XLOOKUP($L874,Pos!$A:$A,Pos!AK:AK,_xlfn.XLOOKUP($L874,#REF!,#REF!, ""), 0)</f>
        <v>#REF!</v>
      </c>
      <c r="AV874" s="1" t="e">
        <f>_xlfn.XLOOKUP($L874,Pos!$A:$A,Pos!AL:AL,_xlfn.XLOOKUP($L874,#REF!,#REF!, ""), 0)</f>
        <v>#REF!</v>
      </c>
      <c r="AW874" s="1" t="e">
        <f>_xlfn.XLOOKUP($L874,Pos!$A:$A,Pos!AM:AM,_xlfn.XLOOKUP($L874,#REF!,#REF!, ""), 0)</f>
        <v>#REF!</v>
      </c>
      <c r="AX874" s="1" t="e">
        <f>_xlfn.XLOOKUP($L874,Pos!$A:$A,Pos!AN:AN,_xlfn.XLOOKUP($L874,#REF!,#REF!, ""), 0)</f>
        <v>#REF!</v>
      </c>
      <c r="AY874" s="1" t="e">
        <f>_xlfn.XLOOKUP($L874,Pos!$A:$A,Pos!AO:AO,_xlfn.XLOOKUP($L874,#REF!,#REF!, ""), 0)</f>
        <v>#REF!</v>
      </c>
      <c r="AZ874" s="7" t="str">
        <f t="shared" si="232"/>
        <v>OUT</v>
      </c>
      <c r="BA874" s="1">
        <f>IF(OR(_xlfn.XLOOKUP(L874,Pos!B:B,Pos!L:L,FALSE)="ESG Reason",_xlfn.XLOOKUP(L874,Pos!B:B,Pos!L:L,FALSE)="Blacklisted"),1,0)</f>
        <v>0</v>
      </c>
      <c r="BC874" s="11">
        <v>1.640283756608143E-10</v>
      </c>
      <c r="BD874" s="11">
        <f>_xlfn.XLOOKUP($L874,Pos!$B:$B,Pos!H:H,0, 0)</f>
        <v>0</v>
      </c>
      <c r="BE874" s="11">
        <f>_xlfn.XLOOKUP($L874,Pos!$B:$B,Pos!I:I,0, 0)</f>
        <v>1.8964812450920679E-4</v>
      </c>
      <c r="BF874" s="18">
        <f t="shared" si="233"/>
        <v>1.8964812450920679E-4</v>
      </c>
      <c r="BG874" s="1">
        <f t="shared" si="234"/>
        <v>1</v>
      </c>
      <c r="BH874" s="1">
        <f t="shared" si="235"/>
        <v>24</v>
      </c>
      <c r="BI874" s="18">
        <f t="shared" si="236"/>
        <v>1.640283756608143E-10</v>
      </c>
      <c r="BJ874" s="3">
        <f t="shared" si="237"/>
        <v>0</v>
      </c>
      <c r="BK874" s="18">
        <f t="shared" si="238"/>
        <v>0</v>
      </c>
    </row>
    <row r="875" spans="3:63" x14ac:dyDescent="0.25">
      <c r="C875" s="3"/>
      <c r="D875" s="3"/>
      <c r="E875" s="3"/>
      <c r="F875" s="3"/>
      <c r="G875" s="51" t="s">
        <v>843</v>
      </c>
      <c r="H875" s="8" t="str">
        <f t="shared" si="228"/>
        <v>0%North America</v>
      </c>
      <c r="I875" s="11" cm="1">
        <f t="array" ref="I875">IF(
   AZ875 = "OUT", 0,IF(
   BD875 &gt;= LARGE(IF(ISNUMBER(BD:BD), BD:BD), 3),
   BE875 - 0.001,
   IF(BE875 &gt;=VLOOKUP(P875,mapping!$A:$B,2,FALSE), BE875,VLOOKUP(P875,mapping!$A$2:$B$8,2,FALSE))
))</f>
        <v>0</v>
      </c>
      <c r="J875" s="11" cm="1">
        <f t="array" ref="J875">IF(
    AZ875="OUT",0,IF(IF(
                      BD875&gt;=LARGE(IF(ISNUMBER(BD:BD),BD:BD),3),
                      BE875+0.001,
                      VLOOKUP(H875,mapping!$D:$E,2,FALSE)
                      )&gt;I875,
                   IF(
                      BD875&gt;=LARGE(IF(ISNUMBER(BD:BD),BD:BD),3),
                      BE875+0.001,
                      VLOOKUP(H875,mapping!$D:$E,2,FALSE)
                      ),
                   I875+0.002))</f>
        <v>0</v>
      </c>
      <c r="K875" s="8">
        <f t="shared" si="229"/>
        <v>1.8870358094857511E-4</v>
      </c>
      <c r="L875" s="1" t="str">
        <f>Pos!B995</f>
        <v>US31620R3030</v>
      </c>
      <c r="M875" s="1" t="str">
        <f>_xlfn.XLOOKUP($L875,Pos!B:B,Pos!D:D,, 0)</f>
        <v>Fidelity National Financial, Inc. - FNF Group</v>
      </c>
      <c r="N875" s="1" t="str">
        <f>_xlfn.XLOOKUP($L875,Pos!B:B,Pos!E:E,, 0)</f>
        <v>Insurance</v>
      </c>
      <c r="O875" s="1" t="str">
        <f t="shared" si="230"/>
        <v>Insurance_North America</v>
      </c>
      <c r="P875" s="1" t="str">
        <f>_xlfn.XLOOKUP($L875,Pos!B:B,Pos!F:F,, 0)</f>
        <v>North America</v>
      </c>
      <c r="Q875" s="1">
        <v>0</v>
      </c>
      <c r="R875" s="9">
        <f>_xlfn.XLOOKUP($L875,Pos!$B:$B,Pos!N:N,0, 0)</f>
        <v>6.08</v>
      </c>
      <c r="S875" s="9">
        <f>_xlfn.XLOOKUP($L875,Pos!$B:$B,Pos!O:O,0, 0)</f>
        <v>7.0324999999999998</v>
      </c>
      <c r="T875" s="9">
        <f>_xlfn.XLOOKUP($L875,Pos!$B:$B,Pos!P:P,0, 0)</f>
        <v>5.7333340000000002</v>
      </c>
      <c r="U875" s="9">
        <f>_xlfn.XLOOKUP($L875,Pos!$B:$B,Pos!Q:Q,0, 0)</f>
        <v>1.1000000000000001</v>
      </c>
      <c r="V875" s="9">
        <f>_xlfn.XLOOKUP($L875,Pos!$B:$B,Pos!R:R,0, 0)</f>
        <v>3</v>
      </c>
      <c r="W875" s="9">
        <f>_xlfn.XLOOKUP($L875,Pos!$B:$B,Pos!S:S,0, 0)</f>
        <v>2.04</v>
      </c>
      <c r="X875" s="9" t="str">
        <f>_xlfn.XLOOKUP($L875,Pos!$B:$B,Pos!J:J,0, 0)</f>
        <v>Outperform</v>
      </c>
      <c r="Y875" s="1">
        <v>0</v>
      </c>
      <c r="Z875" s="1">
        <v>0</v>
      </c>
      <c r="AA875" s="1">
        <f t="shared" si="231"/>
        <v>0</v>
      </c>
      <c r="AB875" s="9">
        <f>_xlfn.XLOOKUP(L875,Pos!B:B,Pos!K:K,-1,0)</f>
        <v>6.9565217391304346</v>
      </c>
      <c r="AC875" s="1" t="e">
        <f>_xlfn.XLOOKUP($L875,Pos!$A:$A,Pos!S:S,_xlfn.XLOOKUP($L875,#REF!,#REF!, ""), 0)</f>
        <v>#REF!</v>
      </c>
      <c r="AD875" s="1" t="e">
        <f>_xlfn.XLOOKUP($L875,Pos!$A:$A,Pos!T:T,_xlfn.XLOOKUP($L875,#REF!,#REF!, ""), 0)</f>
        <v>#REF!</v>
      </c>
      <c r="AE875" s="1" t="e">
        <f>_xlfn.XLOOKUP($L875,Pos!$A:$A,Pos!U:U,_xlfn.XLOOKUP($L875,#REF!,#REF!, ""), 0)</f>
        <v>#REF!</v>
      </c>
      <c r="AF875" s="1" t="e">
        <f>_xlfn.XLOOKUP($L875,Pos!$A:$A,Pos!V:V,_xlfn.XLOOKUP($L875,#REF!,#REF!, ""), 0)</f>
        <v>#REF!</v>
      </c>
      <c r="AG875" s="1" t="e">
        <f>_xlfn.XLOOKUP($L875,Pos!$A:$A,Pos!W:W,_xlfn.XLOOKUP($L875,#REF!,#REF!, ""), 0)</f>
        <v>#REF!</v>
      </c>
      <c r="AH875" s="1" t="e">
        <f>_xlfn.XLOOKUP($L875,Pos!$A:$A,Pos!X:X,_xlfn.XLOOKUP($L875,#REF!,#REF!, ""), 0)</f>
        <v>#REF!</v>
      </c>
      <c r="AI875" s="1" t="e">
        <f>_xlfn.XLOOKUP($L875,Pos!$A:$A,Pos!Y:Y,_xlfn.XLOOKUP($L875,#REF!,#REF!, ""), 0)</f>
        <v>#REF!</v>
      </c>
      <c r="AJ875" s="1" t="e">
        <f>_xlfn.XLOOKUP($L875,Pos!$A:$A,Pos!Z:Z,_xlfn.XLOOKUP($L875,#REF!,#REF!, ""), 0)</f>
        <v>#REF!</v>
      </c>
      <c r="AK875" s="1" t="e">
        <f>_xlfn.XLOOKUP($L875,Pos!$A:$A,Pos!AA:AA,_xlfn.XLOOKUP($L875,#REF!,#REF!, ""), 0)</f>
        <v>#REF!</v>
      </c>
      <c r="AL875" s="1" t="e">
        <f>_xlfn.XLOOKUP($L875,Pos!$A:$A,Pos!AB:AB,_xlfn.XLOOKUP($L875,#REF!,#REF!, ""), 0)</f>
        <v>#REF!</v>
      </c>
      <c r="AM875" s="1" t="e">
        <f>_xlfn.XLOOKUP($L875,Pos!$A:$A,Pos!AC:AC,_xlfn.XLOOKUP($L875,#REF!,#REF!, ""), 0)</f>
        <v>#REF!</v>
      </c>
      <c r="AN875" s="1" t="e">
        <f>_xlfn.XLOOKUP($L875,Pos!$A:$A,Pos!AD:AD,_xlfn.XLOOKUP($L875,#REF!,#REF!, ""), 0)</f>
        <v>#REF!</v>
      </c>
      <c r="AO875" s="1" t="e">
        <f>_xlfn.XLOOKUP($L875,Pos!$A:$A,Pos!AE:AE,_xlfn.XLOOKUP($L875,#REF!,#REF!, ""), 0)</f>
        <v>#REF!</v>
      </c>
      <c r="AP875" s="1" t="e">
        <f>_xlfn.XLOOKUP($L875,Pos!$A:$A,Pos!AF:AF,_xlfn.XLOOKUP($L875,#REF!,#REF!, ""), 0)</f>
        <v>#REF!</v>
      </c>
      <c r="AQ875" s="1" t="e">
        <f>_xlfn.XLOOKUP($L875,Pos!$A:$A,Pos!AG:AG,_xlfn.XLOOKUP($L875,#REF!,#REF!, ""), 0)</f>
        <v>#REF!</v>
      </c>
      <c r="AR875" s="1" t="e">
        <f>_xlfn.XLOOKUP($L875,Pos!$A:$A,Pos!AH:AH,_xlfn.XLOOKUP($L875,#REF!,#REF!, ""), 0)</f>
        <v>#REF!</v>
      </c>
      <c r="AS875" s="1" t="e">
        <f>_xlfn.XLOOKUP($L875,Pos!$A:$A,Pos!AI:AI,_xlfn.XLOOKUP($L875,#REF!,#REF!, ""), 0)</f>
        <v>#REF!</v>
      </c>
      <c r="AT875" s="1" t="e">
        <f>_xlfn.XLOOKUP($L875,Pos!$A:$A,Pos!AJ:AJ,_xlfn.XLOOKUP($L875,#REF!,#REF!, ""), 0)</f>
        <v>#REF!</v>
      </c>
      <c r="AU875" s="1" t="e">
        <f>_xlfn.XLOOKUP($L875,Pos!$A:$A,Pos!AK:AK,_xlfn.XLOOKUP($L875,#REF!,#REF!, ""), 0)</f>
        <v>#REF!</v>
      </c>
      <c r="AV875" s="1" t="e">
        <f>_xlfn.XLOOKUP($L875,Pos!$A:$A,Pos!AL:AL,_xlfn.XLOOKUP($L875,#REF!,#REF!, ""), 0)</f>
        <v>#REF!</v>
      </c>
      <c r="AW875" s="1" t="e">
        <f>_xlfn.XLOOKUP($L875,Pos!$A:$A,Pos!AM:AM,_xlfn.XLOOKUP($L875,#REF!,#REF!, ""), 0)</f>
        <v>#REF!</v>
      </c>
      <c r="AX875" s="1" t="e">
        <f>_xlfn.XLOOKUP($L875,Pos!$A:$A,Pos!AN:AN,_xlfn.XLOOKUP($L875,#REF!,#REF!, ""), 0)</f>
        <v>#REF!</v>
      </c>
      <c r="AY875" s="1" t="e">
        <f>_xlfn.XLOOKUP($L875,Pos!$A:$A,Pos!AO:AO,_xlfn.XLOOKUP($L875,#REF!,#REF!, ""), 0)</f>
        <v>#REF!</v>
      </c>
      <c r="AZ875" s="7" t="str">
        <f t="shared" si="232"/>
        <v>OUT</v>
      </c>
      <c r="BA875" s="1">
        <f>IF(OR(_xlfn.XLOOKUP(L875,Pos!B:B,Pos!L:L,FALSE)="ESG Reason",_xlfn.XLOOKUP(L875,Pos!B:B,Pos!L:L,FALSE)="Blacklisted"),1,0)</f>
        <v>1</v>
      </c>
      <c r="BC875" s="11">
        <v>9.1408940145658499E-11</v>
      </c>
      <c r="BD875" s="11">
        <f>_xlfn.XLOOKUP($L875,Pos!$B:$B,Pos!H:H,0, 0)</f>
        <v>0</v>
      </c>
      <c r="BE875" s="11">
        <f>_xlfn.XLOOKUP($L875,Pos!$B:$B,Pos!I:I,0, 0)</f>
        <v>1.8870358094857511E-4</v>
      </c>
      <c r="BF875" s="18">
        <f t="shared" si="233"/>
        <v>1.8870358094857511E-4</v>
      </c>
      <c r="BG875" s="1">
        <f t="shared" si="234"/>
        <v>1</v>
      </c>
      <c r="BH875" s="1">
        <f t="shared" si="235"/>
        <v>30</v>
      </c>
      <c r="BI875" s="18">
        <f t="shared" si="236"/>
        <v>9.1408940145658499E-11</v>
      </c>
      <c r="BJ875" s="3">
        <f t="shared" si="237"/>
        <v>0</v>
      </c>
      <c r="BK875" s="18">
        <f t="shared" si="238"/>
        <v>0</v>
      </c>
    </row>
    <row r="876" spans="3:63" x14ac:dyDescent="0.25">
      <c r="C876" s="3"/>
      <c r="D876" s="3"/>
      <c r="E876" s="3"/>
      <c r="F876" s="3"/>
      <c r="G876" s="51" t="s">
        <v>859</v>
      </c>
      <c r="H876" s="8" t="str">
        <f t="shared" si="228"/>
        <v>0%West Europe</v>
      </c>
      <c r="I876" s="11" cm="1">
        <f t="array" ref="I876">IF(
   AZ876 = "OUT", 0,IF(
   BD876 &gt;= LARGE(IF(ISNUMBER(BD:BD), BD:BD), 3),
   BE876 - 0.001,
   IF(BE876 &gt;=VLOOKUP(P876,mapping!$A:$B,2,FALSE), BE876,VLOOKUP(P876,mapping!$A$2:$B$8,2,FALSE))
))</f>
        <v>0</v>
      </c>
      <c r="J876" s="11" cm="1">
        <f t="array" ref="J876">IF(
    AZ876="OUT",0,IF(IF(
                      BD876&gt;=LARGE(IF(ISNUMBER(BD:BD),BD:BD),3),
                      BE876+0.001,
                      VLOOKUP(H876,mapping!$D:$E,2,FALSE)
                      )&gt;I876,
                   IF(
                      BD876&gt;=LARGE(IF(ISNUMBER(BD:BD),BD:BD),3),
                      BE876+0.001,
                      VLOOKUP(H876,mapping!$D:$E,2,FALSE)
                      ),
                   I876+0.002))</f>
        <v>0</v>
      </c>
      <c r="K876" s="8">
        <f t="shared" si="229"/>
        <v>1.8853045463520639E-4</v>
      </c>
      <c r="L876" s="1" t="str">
        <f>Pos!B785</f>
        <v>SE0021921269</v>
      </c>
      <c r="M876" s="1" t="str">
        <f>_xlfn.XLOOKUP($L876,Pos!B:B,Pos!D:D,, 0)</f>
        <v>Saab AB Class B</v>
      </c>
      <c r="N876" s="1" t="str">
        <f>_xlfn.XLOOKUP($L876,Pos!B:B,Pos!E:E,, 0)</f>
        <v>Industrial Goods &amp; Services</v>
      </c>
      <c r="O876" s="1" t="str">
        <f t="shared" si="230"/>
        <v>Industrial Goods &amp; Services_West Europe</v>
      </c>
      <c r="P876" s="1" t="str">
        <f>_xlfn.XLOOKUP($L876,Pos!B:B,Pos!F:F,, 0)</f>
        <v>West Europe</v>
      </c>
      <c r="Q876" s="1">
        <v>0</v>
      </c>
      <c r="R876" s="9">
        <f>_xlfn.XLOOKUP($L876,Pos!$B:$B,Pos!N:N,0, 0)</f>
        <v>2.81</v>
      </c>
      <c r="S876" s="9">
        <f>_xlfn.XLOOKUP($L876,Pos!$B:$B,Pos!O:O,0, 0)</f>
        <v>1.1005</v>
      </c>
      <c r="T876" s="9">
        <f>_xlfn.XLOOKUP($L876,Pos!$B:$B,Pos!P:P,0, 0)</f>
        <v>4.3499999999999996</v>
      </c>
      <c r="U876" s="9">
        <f>_xlfn.XLOOKUP($L876,Pos!$B:$B,Pos!Q:Q,0, 0)</f>
        <v>9.1999999999999993</v>
      </c>
      <c r="V876" s="9">
        <f>_xlfn.XLOOKUP($L876,Pos!$B:$B,Pos!R:R,0, 0)</f>
        <v>0.53333330000000001</v>
      </c>
      <c r="W876" s="9">
        <f>_xlfn.XLOOKUP($L876,Pos!$B:$B,Pos!S:S,0, 0)</f>
        <v>7.9816669999999998</v>
      </c>
      <c r="X876" s="9" t="str">
        <f>_xlfn.XLOOKUP($L876,Pos!$B:$B,Pos!J:J,0, 0)</f>
        <v>Underperform</v>
      </c>
      <c r="Y876" s="1">
        <v>0</v>
      </c>
      <c r="Z876" s="1">
        <v>0</v>
      </c>
      <c r="AA876" s="1">
        <f t="shared" si="231"/>
        <v>0</v>
      </c>
      <c r="AB876" s="9">
        <f>_xlfn.XLOOKUP(L876,Pos!B:B,Pos!K:K,-1,0)</f>
        <v>3.283582089552239</v>
      </c>
      <c r="AC876" s="1" t="e">
        <f>_xlfn.XLOOKUP($L876,Pos!$A:$A,Pos!S:S,_xlfn.XLOOKUP($L876,#REF!,#REF!, ""), 0)</f>
        <v>#REF!</v>
      </c>
      <c r="AD876" s="1" t="e">
        <f>_xlfn.XLOOKUP($L876,Pos!$A:$A,Pos!T:T,_xlfn.XLOOKUP($L876,#REF!,#REF!, ""), 0)</f>
        <v>#REF!</v>
      </c>
      <c r="AE876" s="1" t="e">
        <f>_xlfn.XLOOKUP($L876,Pos!$A:$A,Pos!U:U,_xlfn.XLOOKUP($L876,#REF!,#REF!, ""), 0)</f>
        <v>#REF!</v>
      </c>
      <c r="AF876" s="1" t="e">
        <f>_xlfn.XLOOKUP($L876,Pos!$A:$A,Pos!V:V,_xlfn.XLOOKUP($L876,#REF!,#REF!, ""), 0)</f>
        <v>#REF!</v>
      </c>
      <c r="AG876" s="1" t="e">
        <f>_xlfn.XLOOKUP($L876,Pos!$A:$A,Pos!W:W,_xlfn.XLOOKUP($L876,#REF!,#REF!, ""), 0)</f>
        <v>#REF!</v>
      </c>
      <c r="AH876" s="1" t="e">
        <f>_xlfn.XLOOKUP($L876,Pos!$A:$A,Pos!X:X,_xlfn.XLOOKUP($L876,#REF!,#REF!, ""), 0)</f>
        <v>#REF!</v>
      </c>
      <c r="AI876" s="1" t="e">
        <f>_xlfn.XLOOKUP($L876,Pos!$A:$A,Pos!Y:Y,_xlfn.XLOOKUP($L876,#REF!,#REF!, ""), 0)</f>
        <v>#REF!</v>
      </c>
      <c r="AJ876" s="1" t="e">
        <f>_xlfn.XLOOKUP($L876,Pos!$A:$A,Pos!Z:Z,_xlfn.XLOOKUP($L876,#REF!,#REF!, ""), 0)</f>
        <v>#REF!</v>
      </c>
      <c r="AK876" s="1" t="e">
        <f>_xlfn.XLOOKUP($L876,Pos!$A:$A,Pos!AA:AA,_xlfn.XLOOKUP($L876,#REF!,#REF!, ""), 0)</f>
        <v>#REF!</v>
      </c>
      <c r="AL876" s="1" t="e">
        <f>_xlfn.XLOOKUP($L876,Pos!$A:$A,Pos!AB:AB,_xlfn.XLOOKUP($L876,#REF!,#REF!, ""), 0)</f>
        <v>#REF!</v>
      </c>
      <c r="AM876" s="1" t="e">
        <f>_xlfn.XLOOKUP($L876,Pos!$A:$A,Pos!AC:AC,_xlfn.XLOOKUP($L876,#REF!,#REF!, ""), 0)</f>
        <v>#REF!</v>
      </c>
      <c r="AN876" s="1" t="e">
        <f>_xlfn.XLOOKUP($L876,Pos!$A:$A,Pos!AD:AD,_xlfn.XLOOKUP($L876,#REF!,#REF!, ""), 0)</f>
        <v>#REF!</v>
      </c>
      <c r="AO876" s="1" t="e">
        <f>_xlfn.XLOOKUP($L876,Pos!$A:$A,Pos!AE:AE,_xlfn.XLOOKUP($L876,#REF!,#REF!, ""), 0)</f>
        <v>#REF!</v>
      </c>
      <c r="AP876" s="1" t="e">
        <f>_xlfn.XLOOKUP($L876,Pos!$A:$A,Pos!AF:AF,_xlfn.XLOOKUP($L876,#REF!,#REF!, ""), 0)</f>
        <v>#REF!</v>
      </c>
      <c r="AQ876" s="1" t="e">
        <f>_xlfn.XLOOKUP($L876,Pos!$A:$A,Pos!AG:AG,_xlfn.XLOOKUP($L876,#REF!,#REF!, ""), 0)</f>
        <v>#REF!</v>
      </c>
      <c r="AR876" s="1" t="e">
        <f>_xlfn.XLOOKUP($L876,Pos!$A:$A,Pos!AH:AH,_xlfn.XLOOKUP($L876,#REF!,#REF!, ""), 0)</f>
        <v>#REF!</v>
      </c>
      <c r="AS876" s="1" t="e">
        <f>_xlfn.XLOOKUP($L876,Pos!$A:$A,Pos!AI:AI,_xlfn.XLOOKUP($L876,#REF!,#REF!, ""), 0)</f>
        <v>#REF!</v>
      </c>
      <c r="AT876" s="1" t="e">
        <f>_xlfn.XLOOKUP($L876,Pos!$A:$A,Pos!AJ:AJ,_xlfn.XLOOKUP($L876,#REF!,#REF!, ""), 0)</f>
        <v>#REF!</v>
      </c>
      <c r="AU876" s="1" t="e">
        <f>_xlfn.XLOOKUP($L876,Pos!$A:$A,Pos!AK:AK,_xlfn.XLOOKUP($L876,#REF!,#REF!, ""), 0)</f>
        <v>#REF!</v>
      </c>
      <c r="AV876" s="1" t="e">
        <f>_xlfn.XLOOKUP($L876,Pos!$A:$A,Pos!AL:AL,_xlfn.XLOOKUP($L876,#REF!,#REF!, ""), 0)</f>
        <v>#REF!</v>
      </c>
      <c r="AW876" s="1" t="e">
        <f>_xlfn.XLOOKUP($L876,Pos!$A:$A,Pos!AM:AM,_xlfn.XLOOKUP($L876,#REF!,#REF!, ""), 0)</f>
        <v>#REF!</v>
      </c>
      <c r="AX876" s="1" t="e">
        <f>_xlfn.XLOOKUP($L876,Pos!$A:$A,Pos!AN:AN,_xlfn.XLOOKUP($L876,#REF!,#REF!, ""), 0)</f>
        <v>#REF!</v>
      </c>
      <c r="AY876" s="1" t="e">
        <f>_xlfn.XLOOKUP($L876,Pos!$A:$A,Pos!AO:AO,_xlfn.XLOOKUP($L876,#REF!,#REF!, ""), 0)</f>
        <v>#REF!</v>
      </c>
      <c r="AZ876" s="7" t="str">
        <f t="shared" si="232"/>
        <v>OUT</v>
      </c>
      <c r="BA876" s="1">
        <f>IF(OR(_xlfn.XLOOKUP(L876,Pos!B:B,Pos!L:L,FALSE)="ESG Reason",_xlfn.XLOOKUP(L876,Pos!B:B,Pos!L:L,FALSE)="Blacklisted"),1,0)</f>
        <v>0</v>
      </c>
      <c r="BC876" s="11">
        <v>1.157027983298853E-10</v>
      </c>
      <c r="BD876" s="11">
        <f>_xlfn.XLOOKUP($L876,Pos!$B:$B,Pos!H:H,0, 0)</f>
        <v>0</v>
      </c>
      <c r="BE876" s="11">
        <f>_xlfn.XLOOKUP($L876,Pos!$B:$B,Pos!I:I,0, 0)</f>
        <v>1.8853045463520639E-4</v>
      </c>
      <c r="BF876" s="18">
        <f t="shared" si="233"/>
        <v>1.8853045463520639E-4</v>
      </c>
      <c r="BG876" s="1">
        <f t="shared" si="234"/>
        <v>2</v>
      </c>
      <c r="BH876" s="1">
        <f t="shared" si="235"/>
        <v>10</v>
      </c>
      <c r="BI876" s="18">
        <f t="shared" si="236"/>
        <v>1.157027983298853E-10</v>
      </c>
      <c r="BJ876" s="3">
        <f t="shared" si="237"/>
        <v>0</v>
      </c>
      <c r="BK876" s="18">
        <f t="shared" si="238"/>
        <v>0</v>
      </c>
    </row>
    <row r="877" spans="3:63" x14ac:dyDescent="0.25">
      <c r="C877" s="3"/>
      <c r="D877" s="3"/>
      <c r="E877" s="3"/>
      <c r="F877" s="3"/>
      <c r="G877" s="51" t="s">
        <v>850</v>
      </c>
      <c r="H877" s="8" t="str">
        <f t="shared" si="228"/>
        <v>0%North America</v>
      </c>
      <c r="I877" s="11" cm="1">
        <f t="array" ref="I877">IF(
   AZ877 = "OUT", 0,IF(
   BD877 &gt;= LARGE(IF(ISNUMBER(BD:BD), BD:BD), 3),
   BE877 - 0.001,
   IF(BE877 &gt;=VLOOKUP(P877,mapping!$A:$B,2,FALSE), BE877,VLOOKUP(P877,mapping!$A$2:$B$8,2,FALSE))
))</f>
        <v>0</v>
      </c>
      <c r="J877" s="11" cm="1">
        <f t="array" ref="J877">IF(
    AZ877="OUT",0,IF(IF(
                      BD877&gt;=LARGE(IF(ISNUMBER(BD:BD),BD:BD),3),
                      BE877+0.001,
                      VLOOKUP(H877,mapping!$D:$E,2,FALSE)
                      )&gt;I877,
                   IF(
                      BD877&gt;=LARGE(IF(ISNUMBER(BD:BD),BD:BD),3),
                      BE877+0.001,
                      VLOOKUP(H877,mapping!$D:$E,2,FALSE)
                      ),
                   I877+0.002))</f>
        <v>0</v>
      </c>
      <c r="K877" s="8">
        <f t="shared" si="229"/>
        <v>1.8763401838637741E-4</v>
      </c>
      <c r="L877" s="1" t="str">
        <f>Pos!B1090</f>
        <v>US5261071071</v>
      </c>
      <c r="M877" s="1" t="str">
        <f>_xlfn.XLOOKUP($L877,Pos!B:B,Pos!D:D,, 0)</f>
        <v>Lennox International Inc.</v>
      </c>
      <c r="N877" s="1" t="str">
        <f>_xlfn.XLOOKUP($L877,Pos!B:B,Pos!E:E,, 0)</f>
        <v>Industrial Goods &amp; Services</v>
      </c>
      <c r="O877" s="1" t="str">
        <f t="shared" si="230"/>
        <v>Industrial Goods &amp; Services_North America</v>
      </c>
      <c r="P877" s="1" t="str">
        <f>_xlfn.XLOOKUP($L877,Pos!B:B,Pos!F:F,, 0)</f>
        <v>North America</v>
      </c>
      <c r="Q877" s="1">
        <v>0</v>
      </c>
      <c r="R877" s="9">
        <f>_xlfn.XLOOKUP($L877,Pos!$B:$B,Pos!N:N,0, 0)</f>
        <v>6.9400009999999996</v>
      </c>
      <c r="S877" s="9">
        <f>_xlfn.XLOOKUP($L877,Pos!$B:$B,Pos!O:O,0, 0)</f>
        <v>2.5376669999999999</v>
      </c>
      <c r="T877" s="9">
        <f>_xlfn.XLOOKUP($L877,Pos!$B:$B,Pos!P:P,0, 0)</f>
        <v>8.3000000000000007</v>
      </c>
      <c r="U877" s="9">
        <f>_xlfn.XLOOKUP($L877,Pos!$B:$B,Pos!Q:Q,0, 0)</f>
        <v>1.1000000000000001</v>
      </c>
      <c r="V877" s="9">
        <f>_xlfn.XLOOKUP($L877,Pos!$B:$B,Pos!R:R,0, 0)</f>
        <v>7.1333330000000004</v>
      </c>
      <c r="W877" s="9">
        <f>_xlfn.XLOOKUP($L877,Pos!$B:$B,Pos!S:S,0, 0)</f>
        <v>6.0350000000000001</v>
      </c>
      <c r="X877" s="9" t="str">
        <f>_xlfn.XLOOKUP($L877,Pos!$B:$B,Pos!J:J,0, 0)</f>
        <v>Hold</v>
      </c>
      <c r="Y877" s="1">
        <v>0</v>
      </c>
      <c r="Z877" s="1">
        <v>0</v>
      </c>
      <c r="AA877" s="1">
        <f t="shared" si="231"/>
        <v>0</v>
      </c>
      <c r="AB877" s="9">
        <f>_xlfn.XLOOKUP(L877,Pos!B:B,Pos!K:K,-1,0)</f>
        <v>3.854166666666667</v>
      </c>
      <c r="AC877" s="1" t="e">
        <f>_xlfn.XLOOKUP($L877,Pos!$A:$A,Pos!S:S,_xlfn.XLOOKUP($L877,#REF!,#REF!, ""), 0)</f>
        <v>#REF!</v>
      </c>
      <c r="AD877" s="1" t="e">
        <f>_xlfn.XLOOKUP($L877,Pos!$A:$A,Pos!T:T,_xlfn.XLOOKUP($L877,#REF!,#REF!, ""), 0)</f>
        <v>#REF!</v>
      </c>
      <c r="AE877" s="1" t="e">
        <f>_xlfn.XLOOKUP($L877,Pos!$A:$A,Pos!U:U,_xlfn.XLOOKUP($L877,#REF!,#REF!, ""), 0)</f>
        <v>#REF!</v>
      </c>
      <c r="AF877" s="1" t="e">
        <f>_xlfn.XLOOKUP($L877,Pos!$A:$A,Pos!V:V,_xlfn.XLOOKUP($L877,#REF!,#REF!, ""), 0)</f>
        <v>#REF!</v>
      </c>
      <c r="AG877" s="1" t="e">
        <f>_xlfn.XLOOKUP($L877,Pos!$A:$A,Pos!W:W,_xlfn.XLOOKUP($L877,#REF!,#REF!, ""), 0)</f>
        <v>#REF!</v>
      </c>
      <c r="AH877" s="1" t="e">
        <f>_xlfn.XLOOKUP($L877,Pos!$A:$A,Pos!X:X,_xlfn.XLOOKUP($L877,#REF!,#REF!, ""), 0)</f>
        <v>#REF!</v>
      </c>
      <c r="AI877" s="1" t="e">
        <f>_xlfn.XLOOKUP($L877,Pos!$A:$A,Pos!Y:Y,_xlfn.XLOOKUP($L877,#REF!,#REF!, ""), 0)</f>
        <v>#REF!</v>
      </c>
      <c r="AJ877" s="1" t="e">
        <f>_xlfn.XLOOKUP($L877,Pos!$A:$A,Pos!Z:Z,_xlfn.XLOOKUP($L877,#REF!,#REF!, ""), 0)</f>
        <v>#REF!</v>
      </c>
      <c r="AK877" s="1" t="e">
        <f>_xlfn.XLOOKUP($L877,Pos!$A:$A,Pos!AA:AA,_xlfn.XLOOKUP($L877,#REF!,#REF!, ""), 0)</f>
        <v>#REF!</v>
      </c>
      <c r="AL877" s="1" t="e">
        <f>_xlfn.XLOOKUP($L877,Pos!$A:$A,Pos!AB:AB,_xlfn.XLOOKUP($L877,#REF!,#REF!, ""), 0)</f>
        <v>#REF!</v>
      </c>
      <c r="AM877" s="1" t="e">
        <f>_xlfn.XLOOKUP($L877,Pos!$A:$A,Pos!AC:AC,_xlfn.XLOOKUP($L877,#REF!,#REF!, ""), 0)</f>
        <v>#REF!</v>
      </c>
      <c r="AN877" s="1" t="e">
        <f>_xlfn.XLOOKUP($L877,Pos!$A:$A,Pos!AD:AD,_xlfn.XLOOKUP($L877,#REF!,#REF!, ""), 0)</f>
        <v>#REF!</v>
      </c>
      <c r="AO877" s="1" t="e">
        <f>_xlfn.XLOOKUP($L877,Pos!$A:$A,Pos!AE:AE,_xlfn.XLOOKUP($L877,#REF!,#REF!, ""), 0)</f>
        <v>#REF!</v>
      </c>
      <c r="AP877" s="1" t="e">
        <f>_xlfn.XLOOKUP($L877,Pos!$A:$A,Pos!AF:AF,_xlfn.XLOOKUP($L877,#REF!,#REF!, ""), 0)</f>
        <v>#REF!</v>
      </c>
      <c r="AQ877" s="1" t="e">
        <f>_xlfn.XLOOKUP($L877,Pos!$A:$A,Pos!AG:AG,_xlfn.XLOOKUP($L877,#REF!,#REF!, ""), 0)</f>
        <v>#REF!</v>
      </c>
      <c r="AR877" s="1" t="e">
        <f>_xlfn.XLOOKUP($L877,Pos!$A:$A,Pos!AH:AH,_xlfn.XLOOKUP($L877,#REF!,#REF!, ""), 0)</f>
        <v>#REF!</v>
      </c>
      <c r="AS877" s="1" t="e">
        <f>_xlfn.XLOOKUP($L877,Pos!$A:$A,Pos!AI:AI,_xlfn.XLOOKUP($L877,#REF!,#REF!, ""), 0)</f>
        <v>#REF!</v>
      </c>
      <c r="AT877" s="1" t="e">
        <f>_xlfn.XLOOKUP($L877,Pos!$A:$A,Pos!AJ:AJ,_xlfn.XLOOKUP($L877,#REF!,#REF!, ""), 0)</f>
        <v>#REF!</v>
      </c>
      <c r="AU877" s="1" t="e">
        <f>_xlfn.XLOOKUP($L877,Pos!$A:$A,Pos!AK:AK,_xlfn.XLOOKUP($L877,#REF!,#REF!, ""), 0)</f>
        <v>#REF!</v>
      </c>
      <c r="AV877" s="1" t="e">
        <f>_xlfn.XLOOKUP($L877,Pos!$A:$A,Pos!AL:AL,_xlfn.XLOOKUP($L877,#REF!,#REF!, ""), 0)</f>
        <v>#REF!</v>
      </c>
      <c r="AW877" s="1" t="e">
        <f>_xlfn.XLOOKUP($L877,Pos!$A:$A,Pos!AM:AM,_xlfn.XLOOKUP($L877,#REF!,#REF!, ""), 0)</f>
        <v>#REF!</v>
      </c>
      <c r="AX877" s="1" t="e">
        <f>_xlfn.XLOOKUP($L877,Pos!$A:$A,Pos!AN:AN,_xlfn.XLOOKUP($L877,#REF!,#REF!, ""), 0)</f>
        <v>#REF!</v>
      </c>
      <c r="AY877" s="1" t="e">
        <f>_xlfn.XLOOKUP($L877,Pos!$A:$A,Pos!AO:AO,_xlfn.XLOOKUP($L877,#REF!,#REF!, ""), 0)</f>
        <v>#REF!</v>
      </c>
      <c r="AZ877" s="7" t="str">
        <f t="shared" si="232"/>
        <v>OUT</v>
      </c>
      <c r="BA877" s="1">
        <f>IF(OR(_xlfn.XLOOKUP(L877,Pos!B:B,Pos!L:L,FALSE)="ESG Reason",_xlfn.XLOOKUP(L877,Pos!B:B,Pos!L:L,FALSE)="Blacklisted"),1,0)</f>
        <v>0</v>
      </c>
      <c r="BC877" s="11">
        <v>8.6308018493314145E-11</v>
      </c>
      <c r="BD877" s="11">
        <f>_xlfn.XLOOKUP($L877,Pos!$B:$B,Pos!H:H,0, 0)</f>
        <v>0</v>
      </c>
      <c r="BE877" s="11">
        <f>_xlfn.XLOOKUP($L877,Pos!$B:$B,Pos!I:I,0, 0)</f>
        <v>1.8763401838637741E-4</v>
      </c>
      <c r="BF877" s="18">
        <f t="shared" si="233"/>
        <v>1.8763401838637741E-4</v>
      </c>
      <c r="BG877" s="1">
        <f t="shared" si="234"/>
        <v>1</v>
      </c>
      <c r="BH877" s="1">
        <f t="shared" si="235"/>
        <v>29</v>
      </c>
      <c r="BI877" s="18">
        <f t="shared" si="236"/>
        <v>8.6308018493314145E-11</v>
      </c>
      <c r="BJ877" s="3">
        <f t="shared" si="237"/>
        <v>0</v>
      </c>
      <c r="BK877" s="18">
        <f t="shared" si="238"/>
        <v>0</v>
      </c>
    </row>
    <row r="878" spans="3:63" x14ac:dyDescent="0.25">
      <c r="C878" s="3"/>
      <c r="D878" s="3"/>
      <c r="E878" s="3"/>
      <c r="F878" s="3"/>
      <c r="G878" s="51" t="s">
        <v>852</v>
      </c>
      <c r="H878" s="8" t="str">
        <f t="shared" si="228"/>
        <v>0%West Europe</v>
      </c>
      <c r="I878" s="11" cm="1">
        <f t="array" ref="I878">IF(
   AZ878 = "OUT", 0,IF(
   BD878 &gt;= LARGE(IF(ISNUMBER(BD:BD), BD:BD), 3),
   BE878 - 0.001,
   IF(BE878 &gt;=VLOOKUP(P878,mapping!$A:$B,2,FALSE), BE878,VLOOKUP(P878,mapping!$A$2:$B$8,2,FALSE))
))</f>
        <v>0</v>
      </c>
      <c r="J878" s="11" cm="1">
        <f t="array" ref="J878">IF(
    AZ878="OUT",0,IF(IF(
                      BD878&gt;=LARGE(IF(ISNUMBER(BD:BD),BD:BD),3),
                      BE878+0.001,
                      VLOOKUP(H878,mapping!$D:$E,2,FALSE)
                      )&gt;I878,
                   IF(
                      BD878&gt;=LARGE(IF(ISNUMBER(BD:BD),BD:BD),3),
                      BE878+0.001,
                      VLOOKUP(H878,mapping!$D:$E,2,FALSE)
                      ),
                   I878+0.002))</f>
        <v>0</v>
      </c>
      <c r="K878" s="8">
        <f t="shared" si="229"/>
        <v>1.8710953867100751E-4</v>
      </c>
      <c r="L878" s="1" t="str">
        <f>Pos!B191</f>
        <v>CH1216478797</v>
      </c>
      <c r="M878" s="1" t="str">
        <f>_xlfn.XLOOKUP($L878,Pos!B:B,Pos!D:D,, 0)</f>
        <v>DSM-Firmenich AG</v>
      </c>
      <c r="N878" s="1" t="str">
        <f>_xlfn.XLOOKUP($L878,Pos!B:B,Pos!E:E,, 0)</f>
        <v>Food, Beverage &amp; Tobacco</v>
      </c>
      <c r="O878" s="1" t="str">
        <f t="shared" si="230"/>
        <v>Food, Beverage &amp; Tobacco_West Europe</v>
      </c>
      <c r="P878" s="1" t="str">
        <f>_xlfn.XLOOKUP($L878,Pos!B:B,Pos!F:F,, 0)</f>
        <v>West Europe</v>
      </c>
      <c r="Q878" s="1">
        <v>0</v>
      </c>
      <c r="R878" s="9">
        <f>_xlfn.XLOOKUP($L878,Pos!$B:$B,Pos!N:N,0, 0)</f>
        <v>6.94</v>
      </c>
      <c r="S878" s="9">
        <f>_xlfn.XLOOKUP($L878,Pos!$B:$B,Pos!O:O,0, 0)</f>
        <v>4.9290000000000003</v>
      </c>
      <c r="T878" s="9">
        <f>_xlfn.XLOOKUP($L878,Pos!$B:$B,Pos!P:P,0, 0)</f>
        <v>2.375</v>
      </c>
      <c r="U878" s="9">
        <f>_xlfn.XLOOKUP($L878,Pos!$B:$B,Pos!Q:Q,0, 0)</f>
        <v>0.1</v>
      </c>
      <c r="V878" s="9">
        <f>_xlfn.XLOOKUP($L878,Pos!$B:$B,Pos!R:R,0, 0)</f>
        <v>4.3666669999999996</v>
      </c>
      <c r="W878" s="9">
        <f>_xlfn.XLOOKUP($L878,Pos!$B:$B,Pos!S:S,0, 0)</f>
        <v>5.4783330000000001</v>
      </c>
      <c r="X878" s="9" t="str">
        <f>_xlfn.XLOOKUP($L878,Pos!$B:$B,Pos!J:J,0, 0)</f>
        <v>Outperform</v>
      </c>
      <c r="Y878" s="1">
        <v>0</v>
      </c>
      <c r="Z878" s="1">
        <v>0</v>
      </c>
      <c r="AA878" s="1">
        <f t="shared" si="231"/>
        <v>0</v>
      </c>
      <c r="AB878" s="9">
        <f>_xlfn.XLOOKUP(L878,Pos!B:B,Pos!K:K,-1,0)</f>
        <v>8.1818181818181817</v>
      </c>
      <c r="AC878" s="1" t="e">
        <f>_xlfn.XLOOKUP($L878,Pos!$A:$A,Pos!S:S,_xlfn.XLOOKUP($L878,#REF!,#REF!, ""), 0)</f>
        <v>#REF!</v>
      </c>
      <c r="AD878" s="1" t="e">
        <f>_xlfn.XLOOKUP($L878,Pos!$A:$A,Pos!T:T,_xlfn.XLOOKUP($L878,#REF!,#REF!, ""), 0)</f>
        <v>#REF!</v>
      </c>
      <c r="AE878" s="1" t="e">
        <f>_xlfn.XLOOKUP($L878,Pos!$A:$A,Pos!U:U,_xlfn.XLOOKUP($L878,#REF!,#REF!, ""), 0)</f>
        <v>#REF!</v>
      </c>
      <c r="AF878" s="1" t="e">
        <f>_xlfn.XLOOKUP($L878,Pos!$A:$A,Pos!V:V,_xlfn.XLOOKUP($L878,#REF!,#REF!, ""), 0)</f>
        <v>#REF!</v>
      </c>
      <c r="AG878" s="1" t="e">
        <f>_xlfn.XLOOKUP($L878,Pos!$A:$A,Pos!W:W,_xlfn.XLOOKUP($L878,#REF!,#REF!, ""), 0)</f>
        <v>#REF!</v>
      </c>
      <c r="AH878" s="1" t="e">
        <f>_xlfn.XLOOKUP($L878,Pos!$A:$A,Pos!X:X,_xlfn.XLOOKUP($L878,#REF!,#REF!, ""), 0)</f>
        <v>#REF!</v>
      </c>
      <c r="AI878" s="1" t="e">
        <f>_xlfn.XLOOKUP($L878,Pos!$A:$A,Pos!Y:Y,_xlfn.XLOOKUP($L878,#REF!,#REF!, ""), 0)</f>
        <v>#REF!</v>
      </c>
      <c r="AJ878" s="1" t="e">
        <f>_xlfn.XLOOKUP($L878,Pos!$A:$A,Pos!Z:Z,_xlfn.XLOOKUP($L878,#REF!,#REF!, ""), 0)</f>
        <v>#REF!</v>
      </c>
      <c r="AK878" s="1" t="e">
        <f>_xlfn.XLOOKUP($L878,Pos!$A:$A,Pos!AA:AA,_xlfn.XLOOKUP($L878,#REF!,#REF!, ""), 0)</f>
        <v>#REF!</v>
      </c>
      <c r="AL878" s="1" t="e">
        <f>_xlfn.XLOOKUP($L878,Pos!$A:$A,Pos!AB:AB,_xlfn.XLOOKUP($L878,#REF!,#REF!, ""), 0)</f>
        <v>#REF!</v>
      </c>
      <c r="AM878" s="1" t="e">
        <f>_xlfn.XLOOKUP($L878,Pos!$A:$A,Pos!AC:AC,_xlfn.XLOOKUP($L878,#REF!,#REF!, ""), 0)</f>
        <v>#REF!</v>
      </c>
      <c r="AN878" s="1" t="e">
        <f>_xlfn.XLOOKUP($L878,Pos!$A:$A,Pos!AD:AD,_xlfn.XLOOKUP($L878,#REF!,#REF!, ""), 0)</f>
        <v>#REF!</v>
      </c>
      <c r="AO878" s="1" t="e">
        <f>_xlfn.XLOOKUP($L878,Pos!$A:$A,Pos!AE:AE,_xlfn.XLOOKUP($L878,#REF!,#REF!, ""), 0)</f>
        <v>#REF!</v>
      </c>
      <c r="AP878" s="1" t="e">
        <f>_xlfn.XLOOKUP($L878,Pos!$A:$A,Pos!AF:AF,_xlfn.XLOOKUP($L878,#REF!,#REF!, ""), 0)</f>
        <v>#REF!</v>
      </c>
      <c r="AQ878" s="1" t="e">
        <f>_xlfn.XLOOKUP($L878,Pos!$A:$A,Pos!AG:AG,_xlfn.XLOOKUP($L878,#REF!,#REF!, ""), 0)</f>
        <v>#REF!</v>
      </c>
      <c r="AR878" s="1" t="e">
        <f>_xlfn.XLOOKUP($L878,Pos!$A:$A,Pos!AH:AH,_xlfn.XLOOKUP($L878,#REF!,#REF!, ""), 0)</f>
        <v>#REF!</v>
      </c>
      <c r="AS878" s="1" t="e">
        <f>_xlfn.XLOOKUP($L878,Pos!$A:$A,Pos!AI:AI,_xlfn.XLOOKUP($L878,#REF!,#REF!, ""), 0)</f>
        <v>#REF!</v>
      </c>
      <c r="AT878" s="1" t="e">
        <f>_xlfn.XLOOKUP($L878,Pos!$A:$A,Pos!AJ:AJ,_xlfn.XLOOKUP($L878,#REF!,#REF!, ""), 0)</f>
        <v>#REF!</v>
      </c>
      <c r="AU878" s="1" t="e">
        <f>_xlfn.XLOOKUP($L878,Pos!$A:$A,Pos!AK:AK,_xlfn.XLOOKUP($L878,#REF!,#REF!, ""), 0)</f>
        <v>#REF!</v>
      </c>
      <c r="AV878" s="1" t="e">
        <f>_xlfn.XLOOKUP($L878,Pos!$A:$A,Pos!AL:AL,_xlfn.XLOOKUP($L878,#REF!,#REF!, ""), 0)</f>
        <v>#REF!</v>
      </c>
      <c r="AW878" s="1" t="e">
        <f>_xlfn.XLOOKUP($L878,Pos!$A:$A,Pos!AM:AM,_xlfn.XLOOKUP($L878,#REF!,#REF!, ""), 0)</f>
        <v>#REF!</v>
      </c>
      <c r="AX878" s="1" t="e">
        <f>_xlfn.XLOOKUP($L878,Pos!$A:$A,Pos!AN:AN,_xlfn.XLOOKUP($L878,#REF!,#REF!, ""), 0)</f>
        <v>#REF!</v>
      </c>
      <c r="AY878" s="1" t="e">
        <f>_xlfn.XLOOKUP($L878,Pos!$A:$A,Pos!AO:AO,_xlfn.XLOOKUP($L878,#REF!,#REF!, ""), 0)</f>
        <v>#REF!</v>
      </c>
      <c r="AZ878" s="7" t="str">
        <f t="shared" si="232"/>
        <v>OUT</v>
      </c>
      <c r="BA878" s="1">
        <f>IF(OR(_xlfn.XLOOKUP(L878,Pos!B:B,Pos!L:L,FALSE)="ESG Reason",_xlfn.XLOOKUP(L878,Pos!B:B,Pos!L:L,FALSE)="Blacklisted"),1,0)</f>
        <v>0</v>
      </c>
      <c r="BC878" s="11">
        <v>8.6677404614900908E-11</v>
      </c>
      <c r="BD878" s="11">
        <f>_xlfn.XLOOKUP($L878,Pos!$B:$B,Pos!H:H,0, 0)</f>
        <v>0</v>
      </c>
      <c r="BE878" s="11">
        <f>_xlfn.XLOOKUP($L878,Pos!$B:$B,Pos!I:I,0, 0)</f>
        <v>1.8710953867100751E-4</v>
      </c>
      <c r="BF878" s="18">
        <f t="shared" si="233"/>
        <v>1.8710953867100751E-4</v>
      </c>
      <c r="BG878" s="1">
        <f t="shared" si="234"/>
        <v>2</v>
      </c>
      <c r="BH878" s="1">
        <f t="shared" si="235"/>
        <v>8</v>
      </c>
      <c r="BI878" s="18">
        <f t="shared" si="236"/>
        <v>8.6677404614900908E-11</v>
      </c>
      <c r="BJ878" s="3">
        <f t="shared" si="237"/>
        <v>0</v>
      </c>
      <c r="BK878" s="18">
        <f t="shared" si="238"/>
        <v>0</v>
      </c>
    </row>
    <row r="879" spans="3:63" x14ac:dyDescent="0.25">
      <c r="C879" s="3"/>
      <c r="D879" s="3"/>
      <c r="E879" s="3"/>
      <c r="F879" s="3"/>
      <c r="G879" s="51" t="s">
        <v>849</v>
      </c>
      <c r="H879" s="8" t="str">
        <f t="shared" si="228"/>
        <v>0%North America</v>
      </c>
      <c r="I879" s="11" cm="1">
        <f t="array" ref="I879">IF(
   AZ879 = "OUT", 0,IF(
   BD879 &gt;= LARGE(IF(ISNUMBER(BD:BD), BD:BD), 3),
   BE879 - 0.001,
   IF(BE879 &gt;=VLOOKUP(P879,mapping!$A:$B,2,FALSE), BE879,VLOOKUP(P879,mapping!$A$2:$B$8,2,FALSE))
))</f>
        <v>0</v>
      </c>
      <c r="J879" s="11" cm="1">
        <f t="array" ref="J879">IF(
    AZ879="OUT",0,IF(IF(
                      BD879&gt;=LARGE(IF(ISNUMBER(BD:BD),BD:BD),3),
                      BE879+0.001,
                      VLOOKUP(H879,mapping!$D:$E,2,FALSE)
                      )&gt;I879,
                   IF(
                      BD879&gt;=LARGE(IF(ISNUMBER(BD:BD),BD:BD),3),
                      BE879+0.001,
                      VLOOKUP(H879,mapping!$D:$E,2,FALSE)
                      ),
                   I879+0.002))</f>
        <v>0</v>
      </c>
      <c r="K879" s="8">
        <f t="shared" si="229"/>
        <v>1.864192337519605E-4</v>
      </c>
      <c r="L879" s="1" t="str">
        <f>Pos!B1143</f>
        <v>US6687711084</v>
      </c>
      <c r="M879" s="1" t="str">
        <f>_xlfn.XLOOKUP($L879,Pos!B:B,Pos!D:D,, 0)</f>
        <v>Gen Digital Inc.</v>
      </c>
      <c r="N879" s="1" t="str">
        <f>_xlfn.XLOOKUP($L879,Pos!B:B,Pos!E:E,, 0)</f>
        <v>Technology</v>
      </c>
      <c r="O879" s="1" t="str">
        <f t="shared" si="230"/>
        <v>Technology_North America</v>
      </c>
      <c r="P879" s="1" t="str">
        <f>_xlfn.XLOOKUP($L879,Pos!B:B,Pos!F:F,, 0)</f>
        <v>North America</v>
      </c>
      <c r="Q879" s="1">
        <v>0</v>
      </c>
      <c r="R879" s="9">
        <f>_xlfn.XLOOKUP($L879,Pos!$B:$B,Pos!N:N,0, 0)</f>
        <v>6.98</v>
      </c>
      <c r="S879" s="9">
        <f>_xlfn.XLOOKUP($L879,Pos!$B:$B,Pos!O:O,0, 0)</f>
        <v>7.87</v>
      </c>
      <c r="T879" s="9">
        <f>_xlfn.XLOOKUP($L879,Pos!$B:$B,Pos!P:P,0, 0)</f>
        <v>4.0750000000000002</v>
      </c>
      <c r="U879" s="9">
        <f>_xlfn.XLOOKUP($L879,Pos!$B:$B,Pos!Q:Q,0, 0)</f>
        <v>1.8</v>
      </c>
      <c r="V879" s="9">
        <f>_xlfn.XLOOKUP($L879,Pos!$B:$B,Pos!R:R,0, 0)</f>
        <v>9.0999990000000004</v>
      </c>
      <c r="W879" s="9">
        <f>_xlfn.XLOOKUP($L879,Pos!$B:$B,Pos!S:S,0, 0)</f>
        <v>5.5866670000000003</v>
      </c>
      <c r="X879" s="9" t="str">
        <f>_xlfn.XLOOKUP($L879,Pos!$B:$B,Pos!J:J,0, 0)</f>
        <v>Outperform</v>
      </c>
      <c r="Y879" s="1">
        <v>0</v>
      </c>
      <c r="Z879" s="1">
        <v>0</v>
      </c>
      <c r="AA879" s="1">
        <f t="shared" si="231"/>
        <v>0</v>
      </c>
      <c r="AB879" s="9">
        <f>_xlfn.XLOOKUP(L879,Pos!B:B,Pos!K:K,-1,0)</f>
        <v>7.2164948453608249</v>
      </c>
      <c r="AC879" s="1" t="e">
        <f>_xlfn.XLOOKUP($L879,Pos!$A:$A,Pos!S:S,_xlfn.XLOOKUP($L879,#REF!,#REF!, ""), 0)</f>
        <v>#REF!</v>
      </c>
      <c r="AD879" s="1" t="e">
        <f>_xlfn.XLOOKUP($L879,Pos!$A:$A,Pos!T:T,_xlfn.XLOOKUP($L879,#REF!,#REF!, ""), 0)</f>
        <v>#REF!</v>
      </c>
      <c r="AE879" s="1" t="e">
        <f>_xlfn.XLOOKUP($L879,Pos!$A:$A,Pos!U:U,_xlfn.XLOOKUP($L879,#REF!,#REF!, ""), 0)</f>
        <v>#REF!</v>
      </c>
      <c r="AF879" s="1" t="e">
        <f>_xlfn.XLOOKUP($L879,Pos!$A:$A,Pos!V:V,_xlfn.XLOOKUP($L879,#REF!,#REF!, ""), 0)</f>
        <v>#REF!</v>
      </c>
      <c r="AG879" s="1" t="e">
        <f>_xlfn.XLOOKUP($L879,Pos!$A:$A,Pos!W:W,_xlfn.XLOOKUP($L879,#REF!,#REF!, ""), 0)</f>
        <v>#REF!</v>
      </c>
      <c r="AH879" s="1" t="e">
        <f>_xlfn.XLOOKUP($L879,Pos!$A:$A,Pos!X:X,_xlfn.XLOOKUP($L879,#REF!,#REF!, ""), 0)</f>
        <v>#REF!</v>
      </c>
      <c r="AI879" s="1" t="e">
        <f>_xlfn.XLOOKUP($L879,Pos!$A:$A,Pos!Y:Y,_xlfn.XLOOKUP($L879,#REF!,#REF!, ""), 0)</f>
        <v>#REF!</v>
      </c>
      <c r="AJ879" s="1" t="e">
        <f>_xlfn.XLOOKUP($L879,Pos!$A:$A,Pos!Z:Z,_xlfn.XLOOKUP($L879,#REF!,#REF!, ""), 0)</f>
        <v>#REF!</v>
      </c>
      <c r="AK879" s="1" t="e">
        <f>_xlfn.XLOOKUP($L879,Pos!$A:$A,Pos!AA:AA,_xlfn.XLOOKUP($L879,#REF!,#REF!, ""), 0)</f>
        <v>#REF!</v>
      </c>
      <c r="AL879" s="1" t="e">
        <f>_xlfn.XLOOKUP($L879,Pos!$A:$A,Pos!AB:AB,_xlfn.XLOOKUP($L879,#REF!,#REF!, ""), 0)</f>
        <v>#REF!</v>
      </c>
      <c r="AM879" s="1" t="e">
        <f>_xlfn.XLOOKUP($L879,Pos!$A:$A,Pos!AC:AC,_xlfn.XLOOKUP($L879,#REF!,#REF!, ""), 0)</f>
        <v>#REF!</v>
      </c>
      <c r="AN879" s="1" t="e">
        <f>_xlfn.XLOOKUP($L879,Pos!$A:$A,Pos!AD:AD,_xlfn.XLOOKUP($L879,#REF!,#REF!, ""), 0)</f>
        <v>#REF!</v>
      </c>
      <c r="AO879" s="1" t="e">
        <f>_xlfn.XLOOKUP($L879,Pos!$A:$A,Pos!AE:AE,_xlfn.XLOOKUP($L879,#REF!,#REF!, ""), 0)</f>
        <v>#REF!</v>
      </c>
      <c r="AP879" s="1" t="e">
        <f>_xlfn.XLOOKUP($L879,Pos!$A:$A,Pos!AF:AF,_xlfn.XLOOKUP($L879,#REF!,#REF!, ""), 0)</f>
        <v>#REF!</v>
      </c>
      <c r="AQ879" s="1" t="e">
        <f>_xlfn.XLOOKUP($L879,Pos!$A:$A,Pos!AG:AG,_xlfn.XLOOKUP($L879,#REF!,#REF!, ""), 0)</f>
        <v>#REF!</v>
      </c>
      <c r="AR879" s="1" t="e">
        <f>_xlfn.XLOOKUP($L879,Pos!$A:$A,Pos!AH:AH,_xlfn.XLOOKUP($L879,#REF!,#REF!, ""), 0)</f>
        <v>#REF!</v>
      </c>
      <c r="AS879" s="1" t="e">
        <f>_xlfn.XLOOKUP($L879,Pos!$A:$A,Pos!AI:AI,_xlfn.XLOOKUP($L879,#REF!,#REF!, ""), 0)</f>
        <v>#REF!</v>
      </c>
      <c r="AT879" s="1" t="e">
        <f>_xlfn.XLOOKUP($L879,Pos!$A:$A,Pos!AJ:AJ,_xlfn.XLOOKUP($L879,#REF!,#REF!, ""), 0)</f>
        <v>#REF!</v>
      </c>
      <c r="AU879" s="1" t="e">
        <f>_xlfn.XLOOKUP($L879,Pos!$A:$A,Pos!AK:AK,_xlfn.XLOOKUP($L879,#REF!,#REF!, ""), 0)</f>
        <v>#REF!</v>
      </c>
      <c r="AV879" s="1" t="e">
        <f>_xlfn.XLOOKUP($L879,Pos!$A:$A,Pos!AL:AL,_xlfn.XLOOKUP($L879,#REF!,#REF!, ""), 0)</f>
        <v>#REF!</v>
      </c>
      <c r="AW879" s="1" t="e">
        <f>_xlfn.XLOOKUP($L879,Pos!$A:$A,Pos!AM:AM,_xlfn.XLOOKUP($L879,#REF!,#REF!, ""), 0)</f>
        <v>#REF!</v>
      </c>
      <c r="AX879" s="1" t="e">
        <f>_xlfn.XLOOKUP($L879,Pos!$A:$A,Pos!AN:AN,_xlfn.XLOOKUP($L879,#REF!,#REF!, ""), 0)</f>
        <v>#REF!</v>
      </c>
      <c r="AY879" s="1" t="e">
        <f>_xlfn.XLOOKUP($L879,Pos!$A:$A,Pos!AO:AO,_xlfn.XLOOKUP($L879,#REF!,#REF!, ""), 0)</f>
        <v>#REF!</v>
      </c>
      <c r="AZ879" s="7" t="str">
        <f t="shared" si="232"/>
        <v>OUT</v>
      </c>
      <c r="BA879" s="1">
        <f>IF(OR(_xlfn.XLOOKUP(L879,Pos!B:B,Pos!L:L,FALSE)="ESG Reason",_xlfn.XLOOKUP(L879,Pos!B:B,Pos!L:L,FALSE)="Blacklisted"),1,0)</f>
        <v>0</v>
      </c>
      <c r="BC879" s="11">
        <v>1.9841977164197759E-10</v>
      </c>
      <c r="BD879" s="11">
        <f>_xlfn.XLOOKUP($L879,Pos!$B:$B,Pos!H:H,0, 0)</f>
        <v>0</v>
      </c>
      <c r="BE879" s="11">
        <f>_xlfn.XLOOKUP($L879,Pos!$B:$B,Pos!I:I,0, 0)</f>
        <v>1.864192337519605E-4</v>
      </c>
      <c r="BF879" s="18">
        <f t="shared" si="233"/>
        <v>1.864192337519605E-4</v>
      </c>
      <c r="BG879" s="1">
        <f t="shared" si="234"/>
        <v>1</v>
      </c>
      <c r="BH879" s="1">
        <f t="shared" si="235"/>
        <v>35</v>
      </c>
      <c r="BI879" s="18">
        <f t="shared" si="236"/>
        <v>1.9841977164197759E-10</v>
      </c>
      <c r="BJ879" s="3">
        <f t="shared" si="237"/>
        <v>0</v>
      </c>
      <c r="BK879" s="18">
        <f t="shared" si="238"/>
        <v>0</v>
      </c>
    </row>
    <row r="880" spans="3:63" x14ac:dyDescent="0.25">
      <c r="C880" s="3"/>
      <c r="D880" s="3"/>
      <c r="E880" s="3"/>
      <c r="F880" s="3"/>
      <c r="G880" s="51" t="s">
        <v>845</v>
      </c>
      <c r="H880" s="8" t="str">
        <f t="shared" si="228"/>
        <v>0%West Europe</v>
      </c>
      <c r="I880" s="11" cm="1">
        <f t="array" ref="I880">IF(
   AZ880 = "OUT", 0,IF(
   BD880 &gt;= LARGE(IF(ISNUMBER(BD:BD), BD:BD), 3),
   BE880 - 0.001,
   IF(BE880 &gt;=VLOOKUP(P880,mapping!$A:$B,2,FALSE), BE880,VLOOKUP(P880,mapping!$A$2:$B$8,2,FALSE))
))</f>
        <v>0</v>
      </c>
      <c r="J880" s="11" cm="1">
        <f t="array" ref="J880">IF(
    AZ880="OUT",0,IF(IF(
                      BD880&gt;=LARGE(IF(ISNUMBER(BD:BD),BD:BD),3),
                      BE880+0.001,
                      VLOOKUP(H880,mapping!$D:$E,2,FALSE)
                      )&gt;I880,
                   IF(
                      BD880&gt;=LARGE(IF(ISNUMBER(BD:BD),BD:BD),3),
                      BE880+0.001,
                      VLOOKUP(H880,mapping!$D:$E,2,FALSE)
                      ),
                   I880+0.002))</f>
        <v>0</v>
      </c>
      <c r="K880" s="8">
        <f t="shared" si="229"/>
        <v>1.856388151365846E-4</v>
      </c>
      <c r="L880" s="1" t="str">
        <f>Pos!B437</f>
        <v>IE0004906560</v>
      </c>
      <c r="M880" s="1" t="str">
        <f>_xlfn.XLOOKUP($L880,Pos!B:B,Pos!D:D,, 0)</f>
        <v>Kerry Group Plc Class A</v>
      </c>
      <c r="N880" s="1" t="str">
        <f>_xlfn.XLOOKUP($L880,Pos!B:B,Pos!E:E,, 0)</f>
        <v>Food, Beverage &amp; Tobacco</v>
      </c>
      <c r="O880" s="1" t="str">
        <f t="shared" si="230"/>
        <v>Food, Beverage &amp; Tobacco_West Europe</v>
      </c>
      <c r="P880" s="1" t="str">
        <f>_xlfn.XLOOKUP($L880,Pos!B:B,Pos!F:F,, 0)</f>
        <v>West Europe</v>
      </c>
      <c r="Q880" s="1">
        <v>0</v>
      </c>
      <c r="R880" s="9">
        <f>_xlfn.XLOOKUP($L880,Pos!$B:$B,Pos!N:N,0, 0)</f>
        <v>3.15</v>
      </c>
      <c r="S880" s="9">
        <f>_xlfn.XLOOKUP($L880,Pos!$B:$B,Pos!O:O,0, 0)</f>
        <v>4.3555000000000001</v>
      </c>
      <c r="T880" s="9">
        <f>_xlfn.XLOOKUP($L880,Pos!$B:$B,Pos!P:P,0, 0)</f>
        <v>4.45</v>
      </c>
      <c r="U880" s="9">
        <f>_xlfn.XLOOKUP($L880,Pos!$B:$B,Pos!Q:Q,0, 0)</f>
        <v>1.4</v>
      </c>
      <c r="V880" s="9">
        <f>_xlfn.XLOOKUP($L880,Pos!$B:$B,Pos!R:R,0, 0)</f>
        <v>6</v>
      </c>
      <c r="W880" s="9">
        <f>_xlfn.XLOOKUP($L880,Pos!$B:$B,Pos!S:S,0, 0)</f>
        <v>2.548333</v>
      </c>
      <c r="X880" s="9" t="str">
        <f>_xlfn.XLOOKUP($L880,Pos!$B:$B,Pos!J:J,0, 0)</f>
        <v>Outperform</v>
      </c>
      <c r="Y880" s="1">
        <v>0</v>
      </c>
      <c r="Z880" s="1">
        <v>0</v>
      </c>
      <c r="AA880" s="1">
        <f t="shared" si="231"/>
        <v>0</v>
      </c>
      <c r="AB880" s="9">
        <f>_xlfn.XLOOKUP(L880,Pos!B:B,Pos!K:K,-1,0)</f>
        <v>3.6363636363636371</v>
      </c>
      <c r="AC880" s="1" t="e">
        <f>_xlfn.XLOOKUP($L880,Pos!$A:$A,Pos!S:S,_xlfn.XLOOKUP($L880,#REF!,#REF!, ""), 0)</f>
        <v>#REF!</v>
      </c>
      <c r="AD880" s="1" t="e">
        <f>_xlfn.XLOOKUP($L880,Pos!$A:$A,Pos!T:T,_xlfn.XLOOKUP($L880,#REF!,#REF!, ""), 0)</f>
        <v>#REF!</v>
      </c>
      <c r="AE880" s="1" t="e">
        <f>_xlfn.XLOOKUP($L880,Pos!$A:$A,Pos!U:U,_xlfn.XLOOKUP($L880,#REF!,#REF!, ""), 0)</f>
        <v>#REF!</v>
      </c>
      <c r="AF880" s="1" t="e">
        <f>_xlfn.XLOOKUP($L880,Pos!$A:$A,Pos!V:V,_xlfn.XLOOKUP($L880,#REF!,#REF!, ""), 0)</f>
        <v>#REF!</v>
      </c>
      <c r="AG880" s="1" t="e">
        <f>_xlfn.XLOOKUP($L880,Pos!$A:$A,Pos!W:W,_xlfn.XLOOKUP($L880,#REF!,#REF!, ""), 0)</f>
        <v>#REF!</v>
      </c>
      <c r="AH880" s="1" t="e">
        <f>_xlfn.XLOOKUP($L880,Pos!$A:$A,Pos!X:X,_xlfn.XLOOKUP($L880,#REF!,#REF!, ""), 0)</f>
        <v>#REF!</v>
      </c>
      <c r="AI880" s="1" t="e">
        <f>_xlfn.XLOOKUP($L880,Pos!$A:$A,Pos!Y:Y,_xlfn.XLOOKUP($L880,#REF!,#REF!, ""), 0)</f>
        <v>#REF!</v>
      </c>
      <c r="AJ880" s="1" t="e">
        <f>_xlfn.XLOOKUP($L880,Pos!$A:$A,Pos!Z:Z,_xlfn.XLOOKUP($L880,#REF!,#REF!, ""), 0)</f>
        <v>#REF!</v>
      </c>
      <c r="AK880" s="1" t="e">
        <f>_xlfn.XLOOKUP($L880,Pos!$A:$A,Pos!AA:AA,_xlfn.XLOOKUP($L880,#REF!,#REF!, ""), 0)</f>
        <v>#REF!</v>
      </c>
      <c r="AL880" s="1" t="e">
        <f>_xlfn.XLOOKUP($L880,Pos!$A:$A,Pos!AB:AB,_xlfn.XLOOKUP($L880,#REF!,#REF!, ""), 0)</f>
        <v>#REF!</v>
      </c>
      <c r="AM880" s="1" t="e">
        <f>_xlfn.XLOOKUP($L880,Pos!$A:$A,Pos!AC:AC,_xlfn.XLOOKUP($L880,#REF!,#REF!, ""), 0)</f>
        <v>#REF!</v>
      </c>
      <c r="AN880" s="1" t="e">
        <f>_xlfn.XLOOKUP($L880,Pos!$A:$A,Pos!AD:AD,_xlfn.XLOOKUP($L880,#REF!,#REF!, ""), 0)</f>
        <v>#REF!</v>
      </c>
      <c r="AO880" s="1" t="e">
        <f>_xlfn.XLOOKUP($L880,Pos!$A:$A,Pos!AE:AE,_xlfn.XLOOKUP($L880,#REF!,#REF!, ""), 0)</f>
        <v>#REF!</v>
      </c>
      <c r="AP880" s="1" t="e">
        <f>_xlfn.XLOOKUP($L880,Pos!$A:$A,Pos!AF:AF,_xlfn.XLOOKUP($L880,#REF!,#REF!, ""), 0)</f>
        <v>#REF!</v>
      </c>
      <c r="AQ880" s="1" t="e">
        <f>_xlfn.XLOOKUP($L880,Pos!$A:$A,Pos!AG:AG,_xlfn.XLOOKUP($L880,#REF!,#REF!, ""), 0)</f>
        <v>#REF!</v>
      </c>
      <c r="AR880" s="1" t="e">
        <f>_xlfn.XLOOKUP($L880,Pos!$A:$A,Pos!AH:AH,_xlfn.XLOOKUP($L880,#REF!,#REF!, ""), 0)</f>
        <v>#REF!</v>
      </c>
      <c r="AS880" s="1" t="e">
        <f>_xlfn.XLOOKUP($L880,Pos!$A:$A,Pos!AI:AI,_xlfn.XLOOKUP($L880,#REF!,#REF!, ""), 0)</f>
        <v>#REF!</v>
      </c>
      <c r="AT880" s="1" t="e">
        <f>_xlfn.XLOOKUP($L880,Pos!$A:$A,Pos!AJ:AJ,_xlfn.XLOOKUP($L880,#REF!,#REF!, ""), 0)</f>
        <v>#REF!</v>
      </c>
      <c r="AU880" s="1" t="e">
        <f>_xlfn.XLOOKUP($L880,Pos!$A:$A,Pos!AK:AK,_xlfn.XLOOKUP($L880,#REF!,#REF!, ""), 0)</f>
        <v>#REF!</v>
      </c>
      <c r="AV880" s="1" t="e">
        <f>_xlfn.XLOOKUP($L880,Pos!$A:$A,Pos!AL:AL,_xlfn.XLOOKUP($L880,#REF!,#REF!, ""), 0)</f>
        <v>#REF!</v>
      </c>
      <c r="AW880" s="1" t="e">
        <f>_xlfn.XLOOKUP($L880,Pos!$A:$A,Pos!AM:AM,_xlfn.XLOOKUP($L880,#REF!,#REF!, ""), 0)</f>
        <v>#REF!</v>
      </c>
      <c r="AX880" s="1" t="e">
        <f>_xlfn.XLOOKUP($L880,Pos!$A:$A,Pos!AN:AN,_xlfn.XLOOKUP($L880,#REF!,#REF!, ""), 0)</f>
        <v>#REF!</v>
      </c>
      <c r="AY880" s="1" t="e">
        <f>_xlfn.XLOOKUP($L880,Pos!$A:$A,Pos!AO:AO,_xlfn.XLOOKUP($L880,#REF!,#REF!, ""), 0)</f>
        <v>#REF!</v>
      </c>
      <c r="AZ880" s="7" t="str">
        <f t="shared" si="232"/>
        <v>OUT</v>
      </c>
      <c r="BA880" s="1">
        <f>IF(OR(_xlfn.XLOOKUP(L880,Pos!B:B,Pos!L:L,FALSE)="ESG Reason",_xlfn.XLOOKUP(L880,Pos!B:B,Pos!L:L,FALSE)="Blacklisted"),1,0)</f>
        <v>0</v>
      </c>
      <c r="BC880" s="11">
        <v>8.6677404614896346E-11</v>
      </c>
      <c r="BD880" s="11">
        <f>_xlfn.XLOOKUP($L880,Pos!$B:$B,Pos!H:H,0, 0)</f>
        <v>0</v>
      </c>
      <c r="BE880" s="11">
        <f>_xlfn.XLOOKUP($L880,Pos!$B:$B,Pos!I:I,0, 0)</f>
        <v>1.856388151365846E-4</v>
      </c>
      <c r="BF880" s="18">
        <f t="shared" si="233"/>
        <v>1.856388151365846E-4</v>
      </c>
      <c r="BG880" s="1">
        <f t="shared" si="234"/>
        <v>2</v>
      </c>
      <c r="BH880" s="1">
        <f t="shared" si="235"/>
        <v>8</v>
      </c>
      <c r="BI880" s="18">
        <f t="shared" si="236"/>
        <v>8.6677404614896346E-11</v>
      </c>
      <c r="BJ880" s="3">
        <f t="shared" si="237"/>
        <v>0</v>
      </c>
      <c r="BK880" s="18">
        <f t="shared" si="238"/>
        <v>0</v>
      </c>
    </row>
    <row r="881" spans="3:63" x14ac:dyDescent="0.25">
      <c r="C881" s="3"/>
      <c r="D881" s="3"/>
      <c r="E881" s="3"/>
      <c r="F881" s="3"/>
      <c r="G881" s="51" t="s">
        <v>835</v>
      </c>
      <c r="H881" s="8" t="str">
        <f t="shared" si="228"/>
        <v>0%North America</v>
      </c>
      <c r="I881" s="11" cm="1">
        <f t="array" ref="I881">IF(
   AZ881 = "OUT", 0,IF(
   BD881 &gt;= LARGE(IF(ISNUMBER(BD:BD), BD:BD), 3),
   BE881 - 0.001,
   IF(BE881 &gt;=VLOOKUP(P881,mapping!$A:$B,2,FALSE), BE881,VLOOKUP(P881,mapping!$A$2:$B$8,2,FALSE))
))</f>
        <v>0</v>
      </c>
      <c r="J881" s="11" cm="1">
        <f t="array" ref="J881">IF(
    AZ881="OUT",0,IF(IF(
                      BD881&gt;=LARGE(IF(ISNUMBER(BD:BD),BD:BD),3),
                      BE881+0.001,
                      VLOOKUP(H881,mapping!$D:$E,2,FALSE)
                      )&gt;I881,
                   IF(
                      BD881&gt;=LARGE(IF(ISNUMBER(BD:BD),BD:BD),3),
                      BE881+0.001,
                      VLOOKUP(H881,mapping!$D:$E,2,FALSE)
                      ),
                   I881+0.002))</f>
        <v>0</v>
      </c>
      <c r="K881" s="8">
        <f t="shared" si="229"/>
        <v>1.8506442783578961E-4</v>
      </c>
      <c r="L881" s="1" t="str">
        <f>Pos!B147</f>
        <v>CA89156V1067</v>
      </c>
      <c r="M881" s="1" t="str">
        <f>_xlfn.XLOOKUP($L881,Pos!B:B,Pos!D:D,, 0)</f>
        <v>Tourmaline Oil Corp.</v>
      </c>
      <c r="N881" s="1" t="str">
        <f>_xlfn.XLOOKUP($L881,Pos!B:B,Pos!E:E,, 0)</f>
        <v>Energy</v>
      </c>
      <c r="O881" s="1" t="str">
        <f t="shared" si="230"/>
        <v>Energy_North America</v>
      </c>
      <c r="P881" s="1" t="str">
        <f>_xlfn.XLOOKUP($L881,Pos!B:B,Pos!F:F,, 0)</f>
        <v>North America</v>
      </c>
      <c r="Q881" s="1">
        <v>0</v>
      </c>
      <c r="R881" s="9">
        <f>_xlfn.XLOOKUP($L881,Pos!$B:$B,Pos!N:N,0, 0)</f>
        <v>6.3499990000000004</v>
      </c>
      <c r="S881" s="9">
        <f>_xlfn.XLOOKUP($L881,Pos!$B:$B,Pos!O:O,0, 0)</f>
        <v>4.491333</v>
      </c>
      <c r="T881" s="9">
        <f>_xlfn.XLOOKUP($L881,Pos!$B:$B,Pos!P:P,0, 0)</f>
        <v>4.1500000000000004</v>
      </c>
      <c r="U881" s="9">
        <f>_xlfn.XLOOKUP($L881,Pos!$B:$B,Pos!Q:Q,0, 0)</f>
        <v>1</v>
      </c>
      <c r="V881" s="9">
        <f>_xlfn.XLOOKUP($L881,Pos!$B:$B,Pos!R:R,0, 0)</f>
        <v>8.4</v>
      </c>
      <c r="W881" s="9">
        <f>_xlfn.XLOOKUP($L881,Pos!$B:$B,Pos!S:S,0, 0)</f>
        <v>3.5049999999999999</v>
      </c>
      <c r="X881" s="9" t="str">
        <f>_xlfn.XLOOKUP($L881,Pos!$B:$B,Pos!J:J,0, 0)</f>
        <v>Outperform</v>
      </c>
      <c r="Y881" s="1">
        <v>0</v>
      </c>
      <c r="Z881" s="1">
        <v>0</v>
      </c>
      <c r="AA881" s="1">
        <f t="shared" si="231"/>
        <v>0</v>
      </c>
      <c r="AB881" s="9">
        <f>_xlfn.XLOOKUP(L881,Pos!B:B,Pos!K:K,-1,0)</f>
        <v>-1</v>
      </c>
      <c r="AC881" s="1" t="e">
        <f>_xlfn.XLOOKUP($L881,Pos!$A:$A,Pos!S:S,_xlfn.XLOOKUP($L881,#REF!,#REF!, ""), 0)</f>
        <v>#REF!</v>
      </c>
      <c r="AD881" s="1" t="e">
        <f>_xlfn.XLOOKUP($L881,Pos!$A:$A,Pos!T:T,_xlfn.XLOOKUP($L881,#REF!,#REF!, ""), 0)</f>
        <v>#REF!</v>
      </c>
      <c r="AE881" s="1" t="e">
        <f>_xlfn.XLOOKUP($L881,Pos!$A:$A,Pos!U:U,_xlfn.XLOOKUP($L881,#REF!,#REF!, ""), 0)</f>
        <v>#REF!</v>
      </c>
      <c r="AF881" s="1" t="e">
        <f>_xlfn.XLOOKUP($L881,Pos!$A:$A,Pos!V:V,_xlfn.XLOOKUP($L881,#REF!,#REF!, ""), 0)</f>
        <v>#REF!</v>
      </c>
      <c r="AG881" s="1" t="e">
        <f>_xlfn.XLOOKUP($L881,Pos!$A:$A,Pos!W:W,_xlfn.XLOOKUP($L881,#REF!,#REF!, ""), 0)</f>
        <v>#REF!</v>
      </c>
      <c r="AH881" s="1" t="e">
        <f>_xlfn.XLOOKUP($L881,Pos!$A:$A,Pos!X:X,_xlfn.XLOOKUP($L881,#REF!,#REF!, ""), 0)</f>
        <v>#REF!</v>
      </c>
      <c r="AI881" s="1" t="e">
        <f>_xlfn.XLOOKUP($L881,Pos!$A:$A,Pos!Y:Y,_xlfn.XLOOKUP($L881,#REF!,#REF!, ""), 0)</f>
        <v>#REF!</v>
      </c>
      <c r="AJ881" s="1" t="e">
        <f>_xlfn.XLOOKUP($L881,Pos!$A:$A,Pos!Z:Z,_xlfn.XLOOKUP($L881,#REF!,#REF!, ""), 0)</f>
        <v>#REF!</v>
      </c>
      <c r="AK881" s="1" t="e">
        <f>_xlfn.XLOOKUP($L881,Pos!$A:$A,Pos!AA:AA,_xlfn.XLOOKUP($L881,#REF!,#REF!, ""), 0)</f>
        <v>#REF!</v>
      </c>
      <c r="AL881" s="1" t="e">
        <f>_xlfn.XLOOKUP($L881,Pos!$A:$A,Pos!AB:AB,_xlfn.XLOOKUP($L881,#REF!,#REF!, ""), 0)</f>
        <v>#REF!</v>
      </c>
      <c r="AM881" s="1" t="e">
        <f>_xlfn.XLOOKUP($L881,Pos!$A:$A,Pos!AC:AC,_xlfn.XLOOKUP($L881,#REF!,#REF!, ""), 0)</f>
        <v>#REF!</v>
      </c>
      <c r="AN881" s="1" t="e">
        <f>_xlfn.XLOOKUP($L881,Pos!$A:$A,Pos!AD:AD,_xlfn.XLOOKUP($L881,#REF!,#REF!, ""), 0)</f>
        <v>#REF!</v>
      </c>
      <c r="AO881" s="1" t="e">
        <f>_xlfn.XLOOKUP($L881,Pos!$A:$A,Pos!AE:AE,_xlfn.XLOOKUP($L881,#REF!,#REF!, ""), 0)</f>
        <v>#REF!</v>
      </c>
      <c r="AP881" s="1" t="e">
        <f>_xlfn.XLOOKUP($L881,Pos!$A:$A,Pos!AF:AF,_xlfn.XLOOKUP($L881,#REF!,#REF!, ""), 0)</f>
        <v>#REF!</v>
      </c>
      <c r="AQ881" s="1" t="e">
        <f>_xlfn.XLOOKUP($L881,Pos!$A:$A,Pos!AG:AG,_xlfn.XLOOKUP($L881,#REF!,#REF!, ""), 0)</f>
        <v>#REF!</v>
      </c>
      <c r="AR881" s="1" t="e">
        <f>_xlfn.XLOOKUP($L881,Pos!$A:$A,Pos!AH:AH,_xlfn.XLOOKUP($L881,#REF!,#REF!, ""), 0)</f>
        <v>#REF!</v>
      </c>
      <c r="AS881" s="1" t="e">
        <f>_xlfn.XLOOKUP($L881,Pos!$A:$A,Pos!AI:AI,_xlfn.XLOOKUP($L881,#REF!,#REF!, ""), 0)</f>
        <v>#REF!</v>
      </c>
      <c r="AT881" s="1" t="e">
        <f>_xlfn.XLOOKUP($L881,Pos!$A:$A,Pos!AJ:AJ,_xlfn.XLOOKUP($L881,#REF!,#REF!, ""), 0)</f>
        <v>#REF!</v>
      </c>
      <c r="AU881" s="1" t="e">
        <f>_xlfn.XLOOKUP($L881,Pos!$A:$A,Pos!AK:AK,_xlfn.XLOOKUP($L881,#REF!,#REF!, ""), 0)</f>
        <v>#REF!</v>
      </c>
      <c r="AV881" s="1" t="e">
        <f>_xlfn.XLOOKUP($L881,Pos!$A:$A,Pos!AL:AL,_xlfn.XLOOKUP($L881,#REF!,#REF!, ""), 0)</f>
        <v>#REF!</v>
      </c>
      <c r="AW881" s="1" t="e">
        <f>_xlfn.XLOOKUP($L881,Pos!$A:$A,Pos!AM:AM,_xlfn.XLOOKUP($L881,#REF!,#REF!, ""), 0)</f>
        <v>#REF!</v>
      </c>
      <c r="AX881" s="1" t="e">
        <f>_xlfn.XLOOKUP($L881,Pos!$A:$A,Pos!AN:AN,_xlfn.XLOOKUP($L881,#REF!,#REF!, ""), 0)</f>
        <v>#REF!</v>
      </c>
      <c r="AY881" s="1" t="e">
        <f>_xlfn.XLOOKUP($L881,Pos!$A:$A,Pos!AO:AO,_xlfn.XLOOKUP($L881,#REF!,#REF!, ""), 0)</f>
        <v>#REF!</v>
      </c>
      <c r="AZ881" s="7" t="str">
        <f t="shared" si="232"/>
        <v>OUT</v>
      </c>
      <c r="BA881" s="1">
        <f>IF(OR(_xlfn.XLOOKUP(L881,Pos!B:B,Pos!L:L,FALSE)="ESG Reason",_xlfn.XLOOKUP(L881,Pos!B:B,Pos!L:L,FALSE)="Blacklisted"),1,0)</f>
        <v>0</v>
      </c>
      <c r="BC881" s="11">
        <v>1.9312721027365801E-10</v>
      </c>
      <c r="BD881" s="11">
        <f>_xlfn.XLOOKUP($L881,Pos!$B:$B,Pos!H:H,0, 0)</f>
        <v>0</v>
      </c>
      <c r="BE881" s="11">
        <f>_xlfn.XLOOKUP($L881,Pos!$B:$B,Pos!I:I,0, 0)</f>
        <v>1.8506442783578961E-4</v>
      </c>
      <c r="BF881" s="18">
        <f t="shared" si="233"/>
        <v>1.8506442783578961E-4</v>
      </c>
      <c r="BG881" s="1">
        <f t="shared" si="234"/>
        <v>1</v>
      </c>
      <c r="BH881" s="1">
        <f t="shared" si="235"/>
        <v>25</v>
      </c>
      <c r="BI881" s="18">
        <f t="shared" si="236"/>
        <v>1.9312721027365801E-10</v>
      </c>
      <c r="BJ881" s="3">
        <f t="shared" si="237"/>
        <v>0</v>
      </c>
      <c r="BK881" s="18">
        <f t="shared" si="238"/>
        <v>0</v>
      </c>
    </row>
    <row r="882" spans="3:63" x14ac:dyDescent="0.25">
      <c r="C882" s="3"/>
      <c r="D882" s="3"/>
      <c r="E882" s="3"/>
      <c r="F882" s="3"/>
      <c r="G882" s="51" t="s">
        <v>855</v>
      </c>
      <c r="H882" s="8" t="str">
        <f t="shared" si="228"/>
        <v>0%Others</v>
      </c>
      <c r="I882" s="11" cm="1">
        <f t="array" ref="I882">IF(
   AZ882 = "OUT", 0,IF(
   BD882 &gt;= LARGE(IF(ISNUMBER(BD:BD), BD:BD), 3),
   BE882 - 0.001,
   IF(BE882 &gt;=VLOOKUP(P882,mapping!$A:$B,2,FALSE), BE882,VLOOKUP(P882,mapping!$A$2:$B$8,2,FALSE))
))</f>
        <v>0</v>
      </c>
      <c r="J882" s="11" cm="1">
        <f t="array" ref="J882">IF(
    AZ882="OUT",0,IF(IF(
                      BD882&gt;=LARGE(IF(ISNUMBER(BD:BD),BD:BD),3),
                      BE882+0.001,
                      VLOOKUP(H882,mapping!$D:$E,2,FALSE)
                      )&gt;I882,
                   IF(
                      BD882&gt;=LARGE(IF(ISNUMBER(BD:BD),BD:BD),3),
                      BE882+0.001,
                      VLOOKUP(H882,mapping!$D:$E,2,FALSE)
                      ),
                   I882+0.002))</f>
        <v>0</v>
      </c>
      <c r="K882" s="8">
        <f t="shared" si="229"/>
        <v>1.850233215880747E-4</v>
      </c>
      <c r="L882" s="1" t="str">
        <f>Pos!B531</f>
        <v>JP3228600007</v>
      </c>
      <c r="M882" s="1" t="str">
        <f>_xlfn.XLOOKUP($L882,Pos!B:B,Pos!D:D,, 0)</f>
        <v>Kansai Electric Power Company, Incorporated</v>
      </c>
      <c r="N882" s="1" t="str">
        <f>_xlfn.XLOOKUP($L882,Pos!B:B,Pos!E:E,, 0)</f>
        <v>Utilities</v>
      </c>
      <c r="O882" s="1" t="str">
        <f t="shared" si="230"/>
        <v>Utilities_Others</v>
      </c>
      <c r="P882" s="1" t="str">
        <f>_xlfn.XLOOKUP($L882,Pos!B:B,Pos!F:F,, 0)</f>
        <v>Others</v>
      </c>
      <c r="Q882" s="1">
        <v>0</v>
      </c>
      <c r="R882" s="9">
        <f>_xlfn.XLOOKUP($L882,Pos!$B:$B,Pos!N:N,0, 0)</f>
        <v>3.42</v>
      </c>
      <c r="S882" s="9">
        <f>_xlfn.XLOOKUP($L882,Pos!$B:$B,Pos!O:O,0, 0)</f>
        <v>6.7886670000000002</v>
      </c>
      <c r="T882" s="9">
        <f>_xlfn.XLOOKUP($L882,Pos!$B:$B,Pos!P:P,0, 0)</f>
        <v>5.85</v>
      </c>
      <c r="U882" s="9">
        <f>_xlfn.XLOOKUP($L882,Pos!$B:$B,Pos!Q:Q,0, 0)</f>
        <v>7.7</v>
      </c>
      <c r="V882" s="9">
        <f>_xlfn.XLOOKUP($L882,Pos!$B:$B,Pos!R:R,0, 0)</f>
        <v>3.0333329999999998</v>
      </c>
      <c r="W882" s="9">
        <f>_xlfn.XLOOKUP($L882,Pos!$B:$B,Pos!S:S,0, 0)</f>
        <v>4.7300000000000004</v>
      </c>
      <c r="X882" s="9" t="str">
        <f>_xlfn.XLOOKUP($L882,Pos!$B:$B,Pos!J:J,0, 0)</f>
        <v>Hold</v>
      </c>
      <c r="Y882" s="1">
        <v>0</v>
      </c>
      <c r="Z882" s="1">
        <v>0</v>
      </c>
      <c r="AA882" s="1">
        <f t="shared" si="231"/>
        <v>0</v>
      </c>
      <c r="AB882" s="9">
        <f>_xlfn.XLOOKUP(L882,Pos!B:B,Pos!K:K,-1,0)</f>
        <v>2</v>
      </c>
      <c r="AC882" s="1" t="e">
        <f>_xlfn.XLOOKUP($L882,Pos!$A:$A,Pos!S:S,_xlfn.XLOOKUP($L882,#REF!,#REF!, ""), 0)</f>
        <v>#REF!</v>
      </c>
      <c r="AD882" s="1" t="e">
        <f>_xlfn.XLOOKUP($L882,Pos!$A:$A,Pos!T:T,_xlfn.XLOOKUP($L882,#REF!,#REF!, ""), 0)</f>
        <v>#REF!</v>
      </c>
      <c r="AE882" s="1" t="e">
        <f>_xlfn.XLOOKUP($L882,Pos!$A:$A,Pos!U:U,_xlfn.XLOOKUP($L882,#REF!,#REF!, ""), 0)</f>
        <v>#REF!</v>
      </c>
      <c r="AF882" s="1" t="e">
        <f>_xlfn.XLOOKUP($L882,Pos!$A:$A,Pos!V:V,_xlfn.XLOOKUP($L882,#REF!,#REF!, ""), 0)</f>
        <v>#REF!</v>
      </c>
      <c r="AG882" s="1" t="e">
        <f>_xlfn.XLOOKUP($L882,Pos!$A:$A,Pos!W:W,_xlfn.XLOOKUP($L882,#REF!,#REF!, ""), 0)</f>
        <v>#REF!</v>
      </c>
      <c r="AH882" s="1" t="e">
        <f>_xlfn.XLOOKUP($L882,Pos!$A:$A,Pos!X:X,_xlfn.XLOOKUP($L882,#REF!,#REF!, ""), 0)</f>
        <v>#REF!</v>
      </c>
      <c r="AI882" s="1" t="e">
        <f>_xlfn.XLOOKUP($L882,Pos!$A:$A,Pos!Y:Y,_xlfn.XLOOKUP($L882,#REF!,#REF!, ""), 0)</f>
        <v>#REF!</v>
      </c>
      <c r="AJ882" s="1" t="e">
        <f>_xlfn.XLOOKUP($L882,Pos!$A:$A,Pos!Z:Z,_xlfn.XLOOKUP($L882,#REF!,#REF!, ""), 0)</f>
        <v>#REF!</v>
      </c>
      <c r="AK882" s="1" t="e">
        <f>_xlfn.XLOOKUP($L882,Pos!$A:$A,Pos!AA:AA,_xlfn.XLOOKUP($L882,#REF!,#REF!, ""), 0)</f>
        <v>#REF!</v>
      </c>
      <c r="AL882" s="1" t="e">
        <f>_xlfn.XLOOKUP($L882,Pos!$A:$A,Pos!AB:AB,_xlfn.XLOOKUP($L882,#REF!,#REF!, ""), 0)</f>
        <v>#REF!</v>
      </c>
      <c r="AM882" s="1" t="e">
        <f>_xlfn.XLOOKUP($L882,Pos!$A:$A,Pos!AC:AC,_xlfn.XLOOKUP($L882,#REF!,#REF!, ""), 0)</f>
        <v>#REF!</v>
      </c>
      <c r="AN882" s="1" t="e">
        <f>_xlfn.XLOOKUP($L882,Pos!$A:$A,Pos!AD:AD,_xlfn.XLOOKUP($L882,#REF!,#REF!, ""), 0)</f>
        <v>#REF!</v>
      </c>
      <c r="AO882" s="1" t="e">
        <f>_xlfn.XLOOKUP($L882,Pos!$A:$A,Pos!AE:AE,_xlfn.XLOOKUP($L882,#REF!,#REF!, ""), 0)</f>
        <v>#REF!</v>
      </c>
      <c r="AP882" s="1" t="e">
        <f>_xlfn.XLOOKUP($L882,Pos!$A:$A,Pos!AF:AF,_xlfn.XLOOKUP($L882,#REF!,#REF!, ""), 0)</f>
        <v>#REF!</v>
      </c>
      <c r="AQ882" s="1" t="e">
        <f>_xlfn.XLOOKUP($L882,Pos!$A:$A,Pos!AG:AG,_xlfn.XLOOKUP($L882,#REF!,#REF!, ""), 0)</f>
        <v>#REF!</v>
      </c>
      <c r="AR882" s="1" t="e">
        <f>_xlfn.XLOOKUP($L882,Pos!$A:$A,Pos!AH:AH,_xlfn.XLOOKUP($L882,#REF!,#REF!, ""), 0)</f>
        <v>#REF!</v>
      </c>
      <c r="AS882" s="1" t="e">
        <f>_xlfn.XLOOKUP($L882,Pos!$A:$A,Pos!AI:AI,_xlfn.XLOOKUP($L882,#REF!,#REF!, ""), 0)</f>
        <v>#REF!</v>
      </c>
      <c r="AT882" s="1" t="e">
        <f>_xlfn.XLOOKUP($L882,Pos!$A:$A,Pos!AJ:AJ,_xlfn.XLOOKUP($L882,#REF!,#REF!, ""), 0)</f>
        <v>#REF!</v>
      </c>
      <c r="AU882" s="1" t="e">
        <f>_xlfn.XLOOKUP($L882,Pos!$A:$A,Pos!AK:AK,_xlfn.XLOOKUP($L882,#REF!,#REF!, ""), 0)</f>
        <v>#REF!</v>
      </c>
      <c r="AV882" s="1" t="e">
        <f>_xlfn.XLOOKUP($L882,Pos!$A:$A,Pos!AL:AL,_xlfn.XLOOKUP($L882,#REF!,#REF!, ""), 0)</f>
        <v>#REF!</v>
      </c>
      <c r="AW882" s="1" t="e">
        <f>_xlfn.XLOOKUP($L882,Pos!$A:$A,Pos!AM:AM,_xlfn.XLOOKUP($L882,#REF!,#REF!, ""), 0)</f>
        <v>#REF!</v>
      </c>
      <c r="AX882" s="1" t="e">
        <f>_xlfn.XLOOKUP($L882,Pos!$A:$A,Pos!AN:AN,_xlfn.XLOOKUP($L882,#REF!,#REF!, ""), 0)</f>
        <v>#REF!</v>
      </c>
      <c r="AY882" s="1" t="e">
        <f>_xlfn.XLOOKUP($L882,Pos!$A:$A,Pos!AO:AO,_xlfn.XLOOKUP($L882,#REF!,#REF!, ""), 0)</f>
        <v>#REF!</v>
      </c>
      <c r="AZ882" s="7" t="str">
        <f t="shared" si="232"/>
        <v>OUT</v>
      </c>
      <c r="BA882" s="1">
        <f>IF(OR(_xlfn.XLOOKUP(L882,Pos!B:B,Pos!L:L,FALSE)="ESG Reason",_xlfn.XLOOKUP(L882,Pos!B:B,Pos!L:L,FALSE)="Blacklisted"),1,0)</f>
        <v>1</v>
      </c>
      <c r="BC882" s="11">
        <v>1.027343165760809E-10</v>
      </c>
      <c r="BD882" s="11">
        <f>_xlfn.XLOOKUP($L882,Pos!$B:$B,Pos!H:H,0, 0)</f>
        <v>0</v>
      </c>
      <c r="BE882" s="11">
        <f>_xlfn.XLOOKUP($L882,Pos!$B:$B,Pos!I:I,0, 0)</f>
        <v>1.850233215880747E-4</v>
      </c>
      <c r="BF882" s="18">
        <f t="shared" si="233"/>
        <v>1.850233215880747E-4</v>
      </c>
      <c r="BG882" s="1">
        <f t="shared" si="234"/>
        <v>3</v>
      </c>
      <c r="BH882" s="1">
        <f t="shared" si="235"/>
        <v>57</v>
      </c>
      <c r="BI882" s="18">
        <f t="shared" si="236"/>
        <v>1.027343165760809E-10</v>
      </c>
      <c r="BJ882" s="3">
        <f t="shared" si="237"/>
        <v>0</v>
      </c>
      <c r="BK882" s="18">
        <f t="shared" si="238"/>
        <v>0</v>
      </c>
    </row>
    <row r="883" spans="3:63" x14ac:dyDescent="0.25">
      <c r="C883" s="3"/>
      <c r="D883" s="3"/>
      <c r="E883" s="3"/>
      <c r="F883" s="3"/>
      <c r="G883" s="51" t="s">
        <v>856</v>
      </c>
      <c r="H883" s="8" t="str">
        <f t="shared" si="228"/>
        <v>0%North America</v>
      </c>
      <c r="I883" s="11" cm="1">
        <f t="array" ref="I883">IF(
   AZ883 = "OUT", 0,IF(
   BD883 &gt;= LARGE(IF(ISNUMBER(BD:BD), BD:BD), 3),
   BE883 - 0.001,
   IF(BE883 &gt;=VLOOKUP(P883,mapping!$A:$B,2,FALSE), BE883,VLOOKUP(P883,mapping!$A$2:$B$8,2,FALSE))
))</f>
        <v>0</v>
      </c>
      <c r="J883" s="11" cm="1">
        <f t="array" ref="J883">IF(
    AZ883="OUT",0,IF(IF(
                      BD883&gt;=LARGE(IF(ISNUMBER(BD:BD),BD:BD),3),
                      BE883+0.001,
                      VLOOKUP(H883,mapping!$D:$E,2,FALSE)
                      )&gt;I883,
                   IF(
                      BD883&gt;=LARGE(IF(ISNUMBER(BD:BD),BD:BD),3),
                      BE883+0.001,
                      VLOOKUP(H883,mapping!$D:$E,2,FALSE)
                      ),
                   I883+0.002))</f>
        <v>0</v>
      </c>
      <c r="K883" s="8">
        <f t="shared" si="229"/>
        <v>1.843390175811028E-4</v>
      </c>
      <c r="L883" s="1" t="str">
        <f>Pos!B1119</f>
        <v>US59522J1034</v>
      </c>
      <c r="M883" s="1" t="str">
        <f>_xlfn.XLOOKUP($L883,Pos!B:B,Pos!D:D,, 0)</f>
        <v>Mid-America Apartment Communities, Inc.</v>
      </c>
      <c r="N883" s="1" t="str">
        <f>_xlfn.XLOOKUP($L883,Pos!B:B,Pos!E:E,, 0)</f>
        <v>Real Estate</v>
      </c>
      <c r="O883" s="1" t="str">
        <f t="shared" si="230"/>
        <v>Real Estate_North America</v>
      </c>
      <c r="P883" s="1" t="str">
        <f>_xlfn.XLOOKUP($L883,Pos!B:B,Pos!F:F,, 0)</f>
        <v>North America</v>
      </c>
      <c r="Q883" s="1">
        <v>0</v>
      </c>
      <c r="R883" s="9">
        <f>_xlfn.XLOOKUP($L883,Pos!$B:$B,Pos!N:N,0, 0)</f>
        <v>6.12</v>
      </c>
      <c r="S883" s="9">
        <f>_xlfn.XLOOKUP($L883,Pos!$B:$B,Pos!O:O,0, 0)</f>
        <v>5.2971659999999998</v>
      </c>
      <c r="T883" s="9">
        <f>_xlfn.XLOOKUP($L883,Pos!$B:$B,Pos!P:P,0, 0)</f>
        <v>6.1749999999999998</v>
      </c>
      <c r="U883" s="9">
        <f>_xlfn.XLOOKUP($L883,Pos!$B:$B,Pos!Q:Q,0, 0)</f>
        <v>0.7</v>
      </c>
      <c r="V883" s="9">
        <f>_xlfn.XLOOKUP($L883,Pos!$B:$B,Pos!R:R,0, 0)</f>
        <v>8.3666669999999996</v>
      </c>
      <c r="W883" s="9">
        <f>_xlfn.XLOOKUP($L883,Pos!$B:$B,Pos!S:S,0, 0)</f>
        <v>3.2616670000000001</v>
      </c>
      <c r="X883" s="9" t="str">
        <f>_xlfn.XLOOKUP($L883,Pos!$B:$B,Pos!J:J,0, 0)</f>
        <v>Outperform</v>
      </c>
      <c r="Y883" s="1">
        <v>0</v>
      </c>
      <c r="Z883" s="1">
        <v>0</v>
      </c>
      <c r="AA883" s="1">
        <f t="shared" si="231"/>
        <v>0</v>
      </c>
      <c r="AB883" s="9">
        <f>_xlfn.XLOOKUP(L883,Pos!B:B,Pos!K:K,-1,0)</f>
        <v>4.2857142857142856</v>
      </c>
      <c r="AC883" s="1" t="e">
        <f>_xlfn.XLOOKUP($L883,Pos!$A:$A,Pos!S:S,_xlfn.XLOOKUP($L883,#REF!,#REF!, ""), 0)</f>
        <v>#REF!</v>
      </c>
      <c r="AD883" s="1" t="e">
        <f>_xlfn.XLOOKUP($L883,Pos!$A:$A,Pos!T:T,_xlfn.XLOOKUP($L883,#REF!,#REF!, ""), 0)</f>
        <v>#REF!</v>
      </c>
      <c r="AE883" s="1" t="e">
        <f>_xlfn.XLOOKUP($L883,Pos!$A:$A,Pos!U:U,_xlfn.XLOOKUP($L883,#REF!,#REF!, ""), 0)</f>
        <v>#REF!</v>
      </c>
      <c r="AF883" s="1" t="e">
        <f>_xlfn.XLOOKUP($L883,Pos!$A:$A,Pos!V:V,_xlfn.XLOOKUP($L883,#REF!,#REF!, ""), 0)</f>
        <v>#REF!</v>
      </c>
      <c r="AG883" s="1" t="e">
        <f>_xlfn.XLOOKUP($L883,Pos!$A:$A,Pos!W:W,_xlfn.XLOOKUP($L883,#REF!,#REF!, ""), 0)</f>
        <v>#REF!</v>
      </c>
      <c r="AH883" s="1" t="e">
        <f>_xlfn.XLOOKUP($L883,Pos!$A:$A,Pos!X:X,_xlfn.XLOOKUP($L883,#REF!,#REF!, ""), 0)</f>
        <v>#REF!</v>
      </c>
      <c r="AI883" s="1" t="e">
        <f>_xlfn.XLOOKUP($L883,Pos!$A:$A,Pos!Y:Y,_xlfn.XLOOKUP($L883,#REF!,#REF!, ""), 0)</f>
        <v>#REF!</v>
      </c>
      <c r="AJ883" s="1" t="e">
        <f>_xlfn.XLOOKUP($L883,Pos!$A:$A,Pos!Z:Z,_xlfn.XLOOKUP($L883,#REF!,#REF!, ""), 0)</f>
        <v>#REF!</v>
      </c>
      <c r="AK883" s="1" t="e">
        <f>_xlfn.XLOOKUP($L883,Pos!$A:$A,Pos!AA:AA,_xlfn.XLOOKUP($L883,#REF!,#REF!, ""), 0)</f>
        <v>#REF!</v>
      </c>
      <c r="AL883" s="1" t="e">
        <f>_xlfn.XLOOKUP($L883,Pos!$A:$A,Pos!AB:AB,_xlfn.XLOOKUP($L883,#REF!,#REF!, ""), 0)</f>
        <v>#REF!</v>
      </c>
      <c r="AM883" s="1" t="e">
        <f>_xlfn.XLOOKUP($L883,Pos!$A:$A,Pos!AC:AC,_xlfn.XLOOKUP($L883,#REF!,#REF!, ""), 0)</f>
        <v>#REF!</v>
      </c>
      <c r="AN883" s="1" t="e">
        <f>_xlfn.XLOOKUP($L883,Pos!$A:$A,Pos!AD:AD,_xlfn.XLOOKUP($L883,#REF!,#REF!, ""), 0)</f>
        <v>#REF!</v>
      </c>
      <c r="AO883" s="1" t="e">
        <f>_xlfn.XLOOKUP($L883,Pos!$A:$A,Pos!AE:AE,_xlfn.XLOOKUP($L883,#REF!,#REF!, ""), 0)</f>
        <v>#REF!</v>
      </c>
      <c r="AP883" s="1" t="e">
        <f>_xlfn.XLOOKUP($L883,Pos!$A:$A,Pos!AF:AF,_xlfn.XLOOKUP($L883,#REF!,#REF!, ""), 0)</f>
        <v>#REF!</v>
      </c>
      <c r="AQ883" s="1" t="e">
        <f>_xlfn.XLOOKUP($L883,Pos!$A:$A,Pos!AG:AG,_xlfn.XLOOKUP($L883,#REF!,#REF!, ""), 0)</f>
        <v>#REF!</v>
      </c>
      <c r="AR883" s="1" t="e">
        <f>_xlfn.XLOOKUP($L883,Pos!$A:$A,Pos!AH:AH,_xlfn.XLOOKUP($L883,#REF!,#REF!, ""), 0)</f>
        <v>#REF!</v>
      </c>
      <c r="AS883" s="1" t="e">
        <f>_xlfn.XLOOKUP($L883,Pos!$A:$A,Pos!AI:AI,_xlfn.XLOOKUP($L883,#REF!,#REF!, ""), 0)</f>
        <v>#REF!</v>
      </c>
      <c r="AT883" s="1" t="e">
        <f>_xlfn.XLOOKUP($L883,Pos!$A:$A,Pos!AJ:AJ,_xlfn.XLOOKUP($L883,#REF!,#REF!, ""), 0)</f>
        <v>#REF!</v>
      </c>
      <c r="AU883" s="1" t="e">
        <f>_xlfn.XLOOKUP($L883,Pos!$A:$A,Pos!AK:AK,_xlfn.XLOOKUP($L883,#REF!,#REF!, ""), 0)</f>
        <v>#REF!</v>
      </c>
      <c r="AV883" s="1" t="e">
        <f>_xlfn.XLOOKUP($L883,Pos!$A:$A,Pos!AL:AL,_xlfn.XLOOKUP($L883,#REF!,#REF!, ""), 0)</f>
        <v>#REF!</v>
      </c>
      <c r="AW883" s="1" t="e">
        <f>_xlfn.XLOOKUP($L883,Pos!$A:$A,Pos!AM:AM,_xlfn.XLOOKUP($L883,#REF!,#REF!, ""), 0)</f>
        <v>#REF!</v>
      </c>
      <c r="AX883" s="1" t="e">
        <f>_xlfn.XLOOKUP($L883,Pos!$A:$A,Pos!AN:AN,_xlfn.XLOOKUP($L883,#REF!,#REF!, ""), 0)</f>
        <v>#REF!</v>
      </c>
      <c r="AY883" s="1" t="e">
        <f>_xlfn.XLOOKUP($L883,Pos!$A:$A,Pos!AO:AO,_xlfn.XLOOKUP($L883,#REF!,#REF!, ""), 0)</f>
        <v>#REF!</v>
      </c>
      <c r="AZ883" s="7" t="str">
        <f t="shared" si="232"/>
        <v>OUT</v>
      </c>
      <c r="BA883" s="1">
        <f>IF(OR(_xlfn.XLOOKUP(L883,Pos!B:B,Pos!L:L,FALSE)="ESG Reason",_xlfn.XLOOKUP(L883,Pos!B:B,Pos!L:L,FALSE)="Blacklisted"),1,0)</f>
        <v>0</v>
      </c>
      <c r="BC883" s="11">
        <v>9.6619474476459682E-11</v>
      </c>
      <c r="BD883" s="11">
        <f>_xlfn.XLOOKUP($L883,Pos!$B:$B,Pos!H:H,0, 0)</f>
        <v>0</v>
      </c>
      <c r="BE883" s="11">
        <f>_xlfn.XLOOKUP($L883,Pos!$B:$B,Pos!I:I,0, 0)</f>
        <v>1.843390175811028E-4</v>
      </c>
      <c r="BF883" s="18">
        <f t="shared" si="233"/>
        <v>1.843390175811028E-4</v>
      </c>
      <c r="BG883" s="1">
        <f t="shared" si="234"/>
        <v>1</v>
      </c>
      <c r="BH883" s="1">
        <f t="shared" si="235"/>
        <v>33</v>
      </c>
      <c r="BI883" s="18">
        <f t="shared" si="236"/>
        <v>9.6619474476459682E-11</v>
      </c>
      <c r="BJ883" s="3">
        <f t="shared" si="237"/>
        <v>0</v>
      </c>
      <c r="BK883" s="18">
        <f t="shared" si="238"/>
        <v>0</v>
      </c>
    </row>
    <row r="884" spans="3:63" x14ac:dyDescent="0.25">
      <c r="C884" s="3"/>
      <c r="D884" s="3"/>
      <c r="E884" s="3"/>
      <c r="F884" s="3"/>
      <c r="G884" s="51" t="s">
        <v>862</v>
      </c>
      <c r="H884" s="8" t="str">
        <f t="shared" si="228"/>
        <v>0%Others</v>
      </c>
      <c r="I884" s="11" cm="1">
        <f t="array" ref="I884">IF(
   AZ884 = "OUT", 0,IF(
   BD884 &gt;= LARGE(IF(ISNUMBER(BD:BD), BD:BD), 3),
   BE884 - 0.001,
   IF(BE884 &gt;=VLOOKUP(P884,mapping!$A:$B,2,FALSE), BE884,VLOOKUP(P884,mapping!$A$2:$B$8,2,FALSE))
))</f>
        <v>0</v>
      </c>
      <c r="J884" s="11" cm="1">
        <f t="array" ref="J884">IF(
    AZ884="OUT",0,IF(IF(
                      BD884&gt;=LARGE(IF(ISNUMBER(BD:BD),BD:BD),3),
                      BE884+0.001,
                      VLOOKUP(H884,mapping!$D:$E,2,FALSE)
                      )&gt;I884,
                   IF(
                      BD884&gt;=LARGE(IF(ISNUMBER(BD:BD),BD:BD),3),
                      BE884+0.001,
                      VLOOKUP(H884,mapping!$D:$E,2,FALSE)
                      ),
                   I884+0.002))</f>
        <v>0</v>
      </c>
      <c r="K884" s="8">
        <f t="shared" si="229"/>
        <v>1.8222009552736041E-4</v>
      </c>
      <c r="L884" s="1" t="str">
        <f>Pos!B525</f>
        <v>JP3201200007</v>
      </c>
      <c r="M884" s="1" t="str">
        <f>_xlfn.XLOOKUP($L884,Pos!B:B,Pos!D:D,, 0)</f>
        <v>Olympus Corp.</v>
      </c>
      <c r="N884" s="1" t="str">
        <f>_xlfn.XLOOKUP($L884,Pos!B:B,Pos!E:E,, 0)</f>
        <v>Health Care</v>
      </c>
      <c r="O884" s="1" t="str">
        <f t="shared" si="230"/>
        <v>Health Care_Others</v>
      </c>
      <c r="P884" s="1" t="str">
        <f>_xlfn.XLOOKUP($L884,Pos!B:B,Pos!F:F,, 0)</f>
        <v>Others</v>
      </c>
      <c r="Q884" s="1">
        <v>0</v>
      </c>
      <c r="R884" s="9">
        <f>_xlfn.XLOOKUP($L884,Pos!$B:$B,Pos!N:N,0, 0)</f>
        <v>6.44</v>
      </c>
      <c r="S884" s="9">
        <f>_xlfn.XLOOKUP($L884,Pos!$B:$B,Pos!O:O,0, 0)</f>
        <v>5.7436670000000003</v>
      </c>
      <c r="T884" s="9">
        <f>_xlfn.XLOOKUP($L884,Pos!$B:$B,Pos!P:P,0, 0)</f>
        <v>6.45</v>
      </c>
      <c r="U884" s="9">
        <f>_xlfn.XLOOKUP($L884,Pos!$B:$B,Pos!Q:Q,0, 0)</f>
        <v>2.2999999999999998</v>
      </c>
      <c r="V884" s="9">
        <f>_xlfn.XLOOKUP($L884,Pos!$B:$B,Pos!R:R,0, 0)</f>
        <v>5.3333329999999997</v>
      </c>
      <c r="W884" s="9">
        <f>_xlfn.XLOOKUP($L884,Pos!$B:$B,Pos!S:S,0, 0)</f>
        <v>1.325</v>
      </c>
      <c r="X884" s="9" t="str">
        <f>_xlfn.XLOOKUP($L884,Pos!$B:$B,Pos!J:J,0, 0)</f>
        <v>Outperform</v>
      </c>
      <c r="Y884" s="1">
        <v>0</v>
      </c>
      <c r="Z884" s="1">
        <v>0</v>
      </c>
      <c r="AA884" s="1">
        <f t="shared" si="231"/>
        <v>0</v>
      </c>
      <c r="AB884" s="9">
        <f>_xlfn.XLOOKUP(L884,Pos!B:B,Pos!K:K,-1,0)</f>
        <v>1.1111111111111109</v>
      </c>
      <c r="AC884" s="1" t="e">
        <f>_xlfn.XLOOKUP($L884,Pos!$A:$A,Pos!S:S,_xlfn.XLOOKUP($L884,#REF!,#REF!, ""), 0)</f>
        <v>#REF!</v>
      </c>
      <c r="AD884" s="1" t="e">
        <f>_xlfn.XLOOKUP($L884,Pos!$A:$A,Pos!T:T,_xlfn.XLOOKUP($L884,#REF!,#REF!, ""), 0)</f>
        <v>#REF!</v>
      </c>
      <c r="AE884" s="1" t="e">
        <f>_xlfn.XLOOKUP($L884,Pos!$A:$A,Pos!U:U,_xlfn.XLOOKUP($L884,#REF!,#REF!, ""), 0)</f>
        <v>#REF!</v>
      </c>
      <c r="AF884" s="1" t="e">
        <f>_xlfn.XLOOKUP($L884,Pos!$A:$A,Pos!V:V,_xlfn.XLOOKUP($L884,#REF!,#REF!, ""), 0)</f>
        <v>#REF!</v>
      </c>
      <c r="AG884" s="1" t="e">
        <f>_xlfn.XLOOKUP($L884,Pos!$A:$A,Pos!W:W,_xlfn.XLOOKUP($L884,#REF!,#REF!, ""), 0)</f>
        <v>#REF!</v>
      </c>
      <c r="AH884" s="1" t="e">
        <f>_xlfn.XLOOKUP($L884,Pos!$A:$A,Pos!X:X,_xlfn.XLOOKUP($L884,#REF!,#REF!, ""), 0)</f>
        <v>#REF!</v>
      </c>
      <c r="AI884" s="1" t="e">
        <f>_xlfn.XLOOKUP($L884,Pos!$A:$A,Pos!Y:Y,_xlfn.XLOOKUP($L884,#REF!,#REF!, ""), 0)</f>
        <v>#REF!</v>
      </c>
      <c r="AJ884" s="1" t="e">
        <f>_xlfn.XLOOKUP($L884,Pos!$A:$A,Pos!Z:Z,_xlfn.XLOOKUP($L884,#REF!,#REF!, ""), 0)</f>
        <v>#REF!</v>
      </c>
      <c r="AK884" s="1" t="e">
        <f>_xlfn.XLOOKUP($L884,Pos!$A:$A,Pos!AA:AA,_xlfn.XLOOKUP($L884,#REF!,#REF!, ""), 0)</f>
        <v>#REF!</v>
      </c>
      <c r="AL884" s="1" t="e">
        <f>_xlfn.XLOOKUP($L884,Pos!$A:$A,Pos!AB:AB,_xlfn.XLOOKUP($L884,#REF!,#REF!, ""), 0)</f>
        <v>#REF!</v>
      </c>
      <c r="AM884" s="1" t="e">
        <f>_xlfn.XLOOKUP($L884,Pos!$A:$A,Pos!AC:AC,_xlfn.XLOOKUP($L884,#REF!,#REF!, ""), 0)</f>
        <v>#REF!</v>
      </c>
      <c r="AN884" s="1" t="e">
        <f>_xlfn.XLOOKUP($L884,Pos!$A:$A,Pos!AD:AD,_xlfn.XLOOKUP($L884,#REF!,#REF!, ""), 0)</f>
        <v>#REF!</v>
      </c>
      <c r="AO884" s="1" t="e">
        <f>_xlfn.XLOOKUP($L884,Pos!$A:$A,Pos!AE:AE,_xlfn.XLOOKUP($L884,#REF!,#REF!, ""), 0)</f>
        <v>#REF!</v>
      </c>
      <c r="AP884" s="1" t="e">
        <f>_xlfn.XLOOKUP($L884,Pos!$A:$A,Pos!AF:AF,_xlfn.XLOOKUP($L884,#REF!,#REF!, ""), 0)</f>
        <v>#REF!</v>
      </c>
      <c r="AQ884" s="1" t="e">
        <f>_xlfn.XLOOKUP($L884,Pos!$A:$A,Pos!AG:AG,_xlfn.XLOOKUP($L884,#REF!,#REF!, ""), 0)</f>
        <v>#REF!</v>
      </c>
      <c r="AR884" s="1" t="e">
        <f>_xlfn.XLOOKUP($L884,Pos!$A:$A,Pos!AH:AH,_xlfn.XLOOKUP($L884,#REF!,#REF!, ""), 0)</f>
        <v>#REF!</v>
      </c>
      <c r="AS884" s="1" t="e">
        <f>_xlfn.XLOOKUP($L884,Pos!$A:$A,Pos!AI:AI,_xlfn.XLOOKUP($L884,#REF!,#REF!, ""), 0)</f>
        <v>#REF!</v>
      </c>
      <c r="AT884" s="1" t="e">
        <f>_xlfn.XLOOKUP($L884,Pos!$A:$A,Pos!AJ:AJ,_xlfn.XLOOKUP($L884,#REF!,#REF!, ""), 0)</f>
        <v>#REF!</v>
      </c>
      <c r="AU884" s="1" t="e">
        <f>_xlfn.XLOOKUP($L884,Pos!$A:$A,Pos!AK:AK,_xlfn.XLOOKUP($L884,#REF!,#REF!, ""), 0)</f>
        <v>#REF!</v>
      </c>
      <c r="AV884" s="1" t="e">
        <f>_xlfn.XLOOKUP($L884,Pos!$A:$A,Pos!AL:AL,_xlfn.XLOOKUP($L884,#REF!,#REF!, ""), 0)</f>
        <v>#REF!</v>
      </c>
      <c r="AW884" s="1" t="e">
        <f>_xlfn.XLOOKUP($L884,Pos!$A:$A,Pos!AM:AM,_xlfn.XLOOKUP($L884,#REF!,#REF!, ""), 0)</f>
        <v>#REF!</v>
      </c>
      <c r="AX884" s="1" t="e">
        <f>_xlfn.XLOOKUP($L884,Pos!$A:$A,Pos!AN:AN,_xlfn.XLOOKUP($L884,#REF!,#REF!, ""), 0)</f>
        <v>#REF!</v>
      </c>
      <c r="AY884" s="1" t="e">
        <f>_xlfn.XLOOKUP($L884,Pos!$A:$A,Pos!AO:AO,_xlfn.XLOOKUP($L884,#REF!,#REF!, ""), 0)</f>
        <v>#REF!</v>
      </c>
      <c r="AZ884" s="7" t="str">
        <f t="shared" si="232"/>
        <v>OUT</v>
      </c>
      <c r="BA884" s="1">
        <f>IF(OR(_xlfn.XLOOKUP(L884,Pos!B:B,Pos!L:L,FALSE)="ESG Reason",_xlfn.XLOOKUP(L884,Pos!B:B,Pos!L:L,FALSE)="Blacklisted"),1,0)</f>
        <v>0</v>
      </c>
      <c r="BC884" s="11">
        <v>9.1540825851850634E-11</v>
      </c>
      <c r="BD884" s="11">
        <f>_xlfn.XLOOKUP($L884,Pos!$B:$B,Pos!H:H,0, 0)</f>
        <v>0</v>
      </c>
      <c r="BE884" s="11">
        <f>_xlfn.XLOOKUP($L884,Pos!$B:$B,Pos!I:I,0, 0)</f>
        <v>1.8222009552736041E-4</v>
      </c>
      <c r="BF884" s="18">
        <f t="shared" si="233"/>
        <v>1.8222009552736041E-4</v>
      </c>
      <c r="BG884" s="1">
        <f t="shared" si="234"/>
        <v>3</v>
      </c>
      <c r="BH884" s="1">
        <f t="shared" si="235"/>
        <v>47</v>
      </c>
      <c r="BI884" s="18">
        <f t="shared" si="236"/>
        <v>9.1540825851850634E-11</v>
      </c>
      <c r="BJ884" s="3">
        <f t="shared" si="237"/>
        <v>0</v>
      </c>
      <c r="BK884" s="18">
        <f t="shared" si="238"/>
        <v>0</v>
      </c>
    </row>
    <row r="885" spans="3:63" x14ac:dyDescent="0.25">
      <c r="C885" s="3"/>
      <c r="D885" s="3"/>
      <c r="E885" s="3"/>
      <c r="F885" s="3"/>
      <c r="G885" s="51" t="s">
        <v>851</v>
      </c>
      <c r="H885" s="8" t="str">
        <f t="shared" si="228"/>
        <v>0%West Europe</v>
      </c>
      <c r="I885" s="11" cm="1">
        <f t="array" ref="I885">IF(
   AZ885 = "OUT", 0,IF(
   BD885 &gt;= LARGE(IF(ISNUMBER(BD:BD), BD:BD), 3),
   BE885 - 0.001,
   IF(BE885 &gt;=VLOOKUP(P885,mapping!$A:$B,2,FALSE), BE885,VLOOKUP(P885,mapping!$A$2:$B$8,2,FALSE))
))</f>
        <v>0</v>
      </c>
      <c r="J885" s="11" cm="1">
        <f t="array" ref="J885">IF(
    AZ885="OUT",0,IF(IF(
                      BD885&gt;=LARGE(IF(ISNUMBER(BD:BD),BD:BD),3),
                      BE885+0.001,
                      VLOOKUP(H885,mapping!$D:$E,2,FALSE)
                      )&gt;I885,
                   IF(
                      BD885&gt;=LARGE(IF(ISNUMBER(BD:BD),BD:BD),3),
                      BE885+0.001,
                      VLOOKUP(H885,mapping!$D:$E,2,FALSE)
                      ),
                   I885+0.002))</f>
        <v>0</v>
      </c>
      <c r="K885" s="8">
        <f t="shared" si="229"/>
        <v>1.817718273953452E-4</v>
      </c>
      <c r="L885" s="1" t="str">
        <f>Pos!B696</f>
        <v>NL0000226223</v>
      </c>
      <c r="M885" s="1" t="str">
        <f>_xlfn.XLOOKUP($L885,Pos!B:B,Pos!D:D,, 0)</f>
        <v>STMicroelectronics NV</v>
      </c>
      <c r="N885" s="1" t="str">
        <f>_xlfn.XLOOKUP($L885,Pos!B:B,Pos!E:E,, 0)</f>
        <v>Technology</v>
      </c>
      <c r="O885" s="1" t="str">
        <f t="shared" si="230"/>
        <v>Technology_West Europe</v>
      </c>
      <c r="P885" s="1" t="str">
        <f>_xlfn.XLOOKUP($L885,Pos!B:B,Pos!F:F,, 0)</f>
        <v>West Europe</v>
      </c>
      <c r="Q885" s="1">
        <v>0</v>
      </c>
      <c r="R885" s="9">
        <f>_xlfn.XLOOKUP($L885,Pos!$B:$B,Pos!N:N,0, 0)</f>
        <v>5.23</v>
      </c>
      <c r="S885" s="9">
        <f>_xlfn.XLOOKUP($L885,Pos!$B:$B,Pos!O:O,0, 0)</f>
        <v>3.1020829999999999</v>
      </c>
      <c r="T885" s="9">
        <f>_xlfn.XLOOKUP($L885,Pos!$B:$B,Pos!P:P,0, 0)</f>
        <v>4.7750000000000004</v>
      </c>
      <c r="U885" s="9">
        <f>_xlfn.XLOOKUP($L885,Pos!$B:$B,Pos!Q:Q,0, 0)</f>
        <v>2.1</v>
      </c>
      <c r="V885" s="9">
        <f>_xlfn.XLOOKUP($L885,Pos!$B:$B,Pos!R:R,0, 0)</f>
        <v>2.5</v>
      </c>
      <c r="W885" s="9">
        <f>_xlfn.XLOOKUP($L885,Pos!$B:$B,Pos!S:S,0, 0)</f>
        <v>1.118333</v>
      </c>
      <c r="X885" s="9" t="str">
        <f>_xlfn.XLOOKUP($L885,Pos!$B:$B,Pos!J:J,0, 0)</f>
        <v>Outperform</v>
      </c>
      <c r="Y885" s="1">
        <v>0</v>
      </c>
      <c r="Z885" s="1">
        <v>0</v>
      </c>
      <c r="AA885" s="1">
        <f t="shared" si="231"/>
        <v>0</v>
      </c>
      <c r="AB885" s="9">
        <f>_xlfn.XLOOKUP(L885,Pos!B:B,Pos!K:K,-1,0)</f>
        <v>0.58823529411764708</v>
      </c>
      <c r="AC885" s="1" t="e">
        <f>_xlfn.XLOOKUP($L885,Pos!$A:$A,Pos!S:S,_xlfn.XLOOKUP($L885,#REF!,#REF!, ""), 0)</f>
        <v>#REF!</v>
      </c>
      <c r="AD885" s="1" t="e">
        <f>_xlfn.XLOOKUP($L885,Pos!$A:$A,Pos!T:T,_xlfn.XLOOKUP($L885,#REF!,#REF!, ""), 0)</f>
        <v>#REF!</v>
      </c>
      <c r="AE885" s="1" t="e">
        <f>_xlfn.XLOOKUP($L885,Pos!$A:$A,Pos!U:U,_xlfn.XLOOKUP($L885,#REF!,#REF!, ""), 0)</f>
        <v>#REF!</v>
      </c>
      <c r="AF885" s="1" t="e">
        <f>_xlfn.XLOOKUP($L885,Pos!$A:$A,Pos!V:V,_xlfn.XLOOKUP($L885,#REF!,#REF!, ""), 0)</f>
        <v>#REF!</v>
      </c>
      <c r="AG885" s="1" t="e">
        <f>_xlfn.XLOOKUP($L885,Pos!$A:$A,Pos!W:W,_xlfn.XLOOKUP($L885,#REF!,#REF!, ""), 0)</f>
        <v>#REF!</v>
      </c>
      <c r="AH885" s="1" t="e">
        <f>_xlfn.XLOOKUP($L885,Pos!$A:$A,Pos!X:X,_xlfn.XLOOKUP($L885,#REF!,#REF!, ""), 0)</f>
        <v>#REF!</v>
      </c>
      <c r="AI885" s="1" t="e">
        <f>_xlfn.XLOOKUP($L885,Pos!$A:$A,Pos!Y:Y,_xlfn.XLOOKUP($L885,#REF!,#REF!, ""), 0)</f>
        <v>#REF!</v>
      </c>
      <c r="AJ885" s="1" t="e">
        <f>_xlfn.XLOOKUP($L885,Pos!$A:$A,Pos!Z:Z,_xlfn.XLOOKUP($L885,#REF!,#REF!, ""), 0)</f>
        <v>#REF!</v>
      </c>
      <c r="AK885" s="1" t="e">
        <f>_xlfn.XLOOKUP($L885,Pos!$A:$A,Pos!AA:AA,_xlfn.XLOOKUP($L885,#REF!,#REF!, ""), 0)</f>
        <v>#REF!</v>
      </c>
      <c r="AL885" s="1" t="e">
        <f>_xlfn.XLOOKUP($L885,Pos!$A:$A,Pos!AB:AB,_xlfn.XLOOKUP($L885,#REF!,#REF!, ""), 0)</f>
        <v>#REF!</v>
      </c>
      <c r="AM885" s="1" t="e">
        <f>_xlfn.XLOOKUP($L885,Pos!$A:$A,Pos!AC:AC,_xlfn.XLOOKUP($L885,#REF!,#REF!, ""), 0)</f>
        <v>#REF!</v>
      </c>
      <c r="AN885" s="1" t="e">
        <f>_xlfn.XLOOKUP($L885,Pos!$A:$A,Pos!AD:AD,_xlfn.XLOOKUP($L885,#REF!,#REF!, ""), 0)</f>
        <v>#REF!</v>
      </c>
      <c r="AO885" s="1" t="e">
        <f>_xlfn.XLOOKUP($L885,Pos!$A:$A,Pos!AE:AE,_xlfn.XLOOKUP($L885,#REF!,#REF!, ""), 0)</f>
        <v>#REF!</v>
      </c>
      <c r="AP885" s="1" t="e">
        <f>_xlfn.XLOOKUP($L885,Pos!$A:$A,Pos!AF:AF,_xlfn.XLOOKUP($L885,#REF!,#REF!, ""), 0)</f>
        <v>#REF!</v>
      </c>
      <c r="AQ885" s="1" t="e">
        <f>_xlfn.XLOOKUP($L885,Pos!$A:$A,Pos!AG:AG,_xlfn.XLOOKUP($L885,#REF!,#REF!, ""), 0)</f>
        <v>#REF!</v>
      </c>
      <c r="AR885" s="1" t="e">
        <f>_xlfn.XLOOKUP($L885,Pos!$A:$A,Pos!AH:AH,_xlfn.XLOOKUP($L885,#REF!,#REF!, ""), 0)</f>
        <v>#REF!</v>
      </c>
      <c r="AS885" s="1" t="e">
        <f>_xlfn.XLOOKUP($L885,Pos!$A:$A,Pos!AI:AI,_xlfn.XLOOKUP($L885,#REF!,#REF!, ""), 0)</f>
        <v>#REF!</v>
      </c>
      <c r="AT885" s="1" t="e">
        <f>_xlfn.XLOOKUP($L885,Pos!$A:$A,Pos!AJ:AJ,_xlfn.XLOOKUP($L885,#REF!,#REF!, ""), 0)</f>
        <v>#REF!</v>
      </c>
      <c r="AU885" s="1" t="e">
        <f>_xlfn.XLOOKUP($L885,Pos!$A:$A,Pos!AK:AK,_xlfn.XLOOKUP($L885,#REF!,#REF!, ""), 0)</f>
        <v>#REF!</v>
      </c>
      <c r="AV885" s="1" t="e">
        <f>_xlfn.XLOOKUP($L885,Pos!$A:$A,Pos!AL:AL,_xlfn.XLOOKUP($L885,#REF!,#REF!, ""), 0)</f>
        <v>#REF!</v>
      </c>
      <c r="AW885" s="1" t="e">
        <f>_xlfn.XLOOKUP($L885,Pos!$A:$A,Pos!AM:AM,_xlfn.XLOOKUP($L885,#REF!,#REF!, ""), 0)</f>
        <v>#REF!</v>
      </c>
      <c r="AX885" s="1" t="e">
        <f>_xlfn.XLOOKUP($L885,Pos!$A:$A,Pos!AN:AN,_xlfn.XLOOKUP($L885,#REF!,#REF!, ""), 0)</f>
        <v>#REF!</v>
      </c>
      <c r="AY885" s="1" t="e">
        <f>_xlfn.XLOOKUP($L885,Pos!$A:$A,Pos!AO:AO,_xlfn.XLOOKUP($L885,#REF!,#REF!, ""), 0)</f>
        <v>#REF!</v>
      </c>
      <c r="AZ885" s="7" t="str">
        <f t="shared" si="232"/>
        <v>OUT</v>
      </c>
      <c r="BA885" s="1">
        <f>IF(OR(_xlfn.XLOOKUP(L885,Pos!B:B,Pos!L:L,FALSE)="ESG Reason",_xlfn.XLOOKUP(L885,Pos!B:B,Pos!L:L,FALSE)="Blacklisted"),1,0)</f>
        <v>0</v>
      </c>
      <c r="BC885" s="11">
        <v>9.0847940026701185E-11</v>
      </c>
      <c r="BD885" s="11">
        <f>_xlfn.XLOOKUP($L885,Pos!$B:$B,Pos!H:H,0, 0)</f>
        <v>0</v>
      </c>
      <c r="BE885" s="11">
        <f>_xlfn.XLOOKUP($L885,Pos!$B:$B,Pos!I:I,0, 0)</f>
        <v>1.817718273953452E-4</v>
      </c>
      <c r="BF885" s="18">
        <f t="shared" si="233"/>
        <v>1.817718273953452E-4</v>
      </c>
      <c r="BG885" s="1">
        <f t="shared" si="234"/>
        <v>2</v>
      </c>
      <c r="BH885" s="1">
        <f t="shared" si="235"/>
        <v>16</v>
      </c>
      <c r="BI885" s="18">
        <f t="shared" si="236"/>
        <v>9.0847940026701185E-11</v>
      </c>
      <c r="BJ885" s="3">
        <f t="shared" si="237"/>
        <v>0</v>
      </c>
      <c r="BK885" s="18">
        <f t="shared" si="238"/>
        <v>0</v>
      </c>
    </row>
    <row r="886" spans="3:63" x14ac:dyDescent="0.25">
      <c r="C886" s="3"/>
      <c r="D886" s="3"/>
      <c r="E886" s="3"/>
      <c r="F886" s="3"/>
      <c r="G886" s="51" t="s">
        <v>861</v>
      </c>
      <c r="H886" s="8" t="str">
        <f t="shared" si="228"/>
        <v>0%West Europe</v>
      </c>
      <c r="I886" s="11" cm="1">
        <f t="array" ref="I886">IF(
   AZ886 = "OUT", 0,IF(
   BD886 &gt;= LARGE(IF(ISNUMBER(BD:BD), BD:BD), 3),
   BE886 - 0.001,
   IF(BE886 &gt;=VLOOKUP(P886,mapping!$A:$B,2,FALSE), BE886,VLOOKUP(P886,mapping!$A$2:$B$8,2,FALSE))
))</f>
        <v>0</v>
      </c>
      <c r="J886" s="11" cm="1">
        <f t="array" ref="J886">IF(
    AZ886="OUT",0,IF(IF(
                      BD886&gt;=LARGE(IF(ISNUMBER(BD:BD),BD:BD),3),
                      BE886+0.001,
                      VLOOKUP(H886,mapping!$D:$E,2,FALSE)
                      )&gt;I886,
                   IF(
                      BD886&gt;=LARGE(IF(ISNUMBER(BD:BD),BD:BD),3),
                      BE886+0.001,
                      VLOOKUP(H886,mapping!$D:$E,2,FALSE)
                      ),
                   I886+0.002))</f>
        <v>0</v>
      </c>
      <c r="K886" s="8">
        <f t="shared" si="229"/>
        <v>1.8165630983789819E-4</v>
      </c>
      <c r="L886" s="1" t="str">
        <f>Pos!B287</f>
        <v>FI0009005987</v>
      </c>
      <c r="M886" s="1" t="str">
        <f>_xlfn.XLOOKUP($L886,Pos!B:B,Pos!D:D,, 0)</f>
        <v>UPM-Kymmene Oyj</v>
      </c>
      <c r="N886" s="1" t="str">
        <f>_xlfn.XLOOKUP($L886,Pos!B:B,Pos!E:E,, 0)</f>
        <v>Basic Resources</v>
      </c>
      <c r="O886" s="1" t="str">
        <f t="shared" si="230"/>
        <v>Basic Resources_West Europe</v>
      </c>
      <c r="P886" s="1" t="str">
        <f>_xlfn.XLOOKUP($L886,Pos!B:B,Pos!F:F,, 0)</f>
        <v>West Europe</v>
      </c>
      <c r="Q886" s="1">
        <v>0</v>
      </c>
      <c r="R886" s="9">
        <f>_xlfn.XLOOKUP($L886,Pos!$B:$B,Pos!N:N,0, 0)</f>
        <v>7.34</v>
      </c>
      <c r="S886" s="9">
        <f>_xlfn.XLOOKUP($L886,Pos!$B:$B,Pos!O:O,0, 0)</f>
        <v>4.2366669999999997</v>
      </c>
      <c r="T886" s="9">
        <f>_xlfn.XLOOKUP($L886,Pos!$B:$B,Pos!P:P,0, 0)</f>
        <v>2.9249999999999998</v>
      </c>
      <c r="U886" s="9">
        <f>_xlfn.XLOOKUP($L886,Pos!$B:$B,Pos!Q:Q,0, 0)</f>
        <v>1.6</v>
      </c>
      <c r="V886" s="9">
        <f>_xlfn.XLOOKUP($L886,Pos!$B:$B,Pos!R:R,0, 0)</f>
        <v>4.6333330000000004</v>
      </c>
      <c r="W886" s="9">
        <f>_xlfn.XLOOKUP($L886,Pos!$B:$B,Pos!S:S,0, 0)</f>
        <v>1.56</v>
      </c>
      <c r="X886" s="9" t="str">
        <f>_xlfn.XLOOKUP($L886,Pos!$B:$B,Pos!J:J,0, 0)</f>
        <v>Outperform</v>
      </c>
      <c r="Y886" s="1">
        <v>0</v>
      </c>
      <c r="Z886" s="1">
        <v>0</v>
      </c>
      <c r="AA886" s="1">
        <f t="shared" si="231"/>
        <v>0</v>
      </c>
      <c r="AB886" s="9">
        <f>_xlfn.XLOOKUP(L886,Pos!B:B,Pos!K:K,-1,0)</f>
        <v>2.8571428571428572</v>
      </c>
      <c r="AC886" s="1" t="e">
        <f>_xlfn.XLOOKUP($L886,Pos!$A:$A,Pos!S:S,_xlfn.XLOOKUP($L886,#REF!,#REF!, ""), 0)</f>
        <v>#REF!</v>
      </c>
      <c r="AD886" s="1" t="e">
        <f>_xlfn.XLOOKUP($L886,Pos!$A:$A,Pos!T:T,_xlfn.XLOOKUP($L886,#REF!,#REF!, ""), 0)</f>
        <v>#REF!</v>
      </c>
      <c r="AE886" s="1" t="e">
        <f>_xlfn.XLOOKUP($L886,Pos!$A:$A,Pos!U:U,_xlfn.XLOOKUP($L886,#REF!,#REF!, ""), 0)</f>
        <v>#REF!</v>
      </c>
      <c r="AF886" s="1" t="e">
        <f>_xlfn.XLOOKUP($L886,Pos!$A:$A,Pos!V:V,_xlfn.XLOOKUP($L886,#REF!,#REF!, ""), 0)</f>
        <v>#REF!</v>
      </c>
      <c r="AG886" s="1" t="e">
        <f>_xlfn.XLOOKUP($L886,Pos!$A:$A,Pos!W:W,_xlfn.XLOOKUP($L886,#REF!,#REF!, ""), 0)</f>
        <v>#REF!</v>
      </c>
      <c r="AH886" s="1" t="e">
        <f>_xlfn.XLOOKUP($L886,Pos!$A:$A,Pos!X:X,_xlfn.XLOOKUP($L886,#REF!,#REF!, ""), 0)</f>
        <v>#REF!</v>
      </c>
      <c r="AI886" s="1" t="e">
        <f>_xlfn.XLOOKUP($L886,Pos!$A:$A,Pos!Y:Y,_xlfn.XLOOKUP($L886,#REF!,#REF!, ""), 0)</f>
        <v>#REF!</v>
      </c>
      <c r="AJ886" s="1" t="e">
        <f>_xlfn.XLOOKUP($L886,Pos!$A:$A,Pos!Z:Z,_xlfn.XLOOKUP($L886,#REF!,#REF!, ""), 0)</f>
        <v>#REF!</v>
      </c>
      <c r="AK886" s="1" t="e">
        <f>_xlfn.XLOOKUP($L886,Pos!$A:$A,Pos!AA:AA,_xlfn.XLOOKUP($L886,#REF!,#REF!, ""), 0)</f>
        <v>#REF!</v>
      </c>
      <c r="AL886" s="1" t="e">
        <f>_xlfn.XLOOKUP($L886,Pos!$A:$A,Pos!AB:AB,_xlfn.XLOOKUP($L886,#REF!,#REF!, ""), 0)</f>
        <v>#REF!</v>
      </c>
      <c r="AM886" s="1" t="e">
        <f>_xlfn.XLOOKUP($L886,Pos!$A:$A,Pos!AC:AC,_xlfn.XLOOKUP($L886,#REF!,#REF!, ""), 0)</f>
        <v>#REF!</v>
      </c>
      <c r="AN886" s="1" t="e">
        <f>_xlfn.XLOOKUP($L886,Pos!$A:$A,Pos!AD:AD,_xlfn.XLOOKUP($L886,#REF!,#REF!, ""), 0)</f>
        <v>#REF!</v>
      </c>
      <c r="AO886" s="1" t="e">
        <f>_xlfn.XLOOKUP($L886,Pos!$A:$A,Pos!AE:AE,_xlfn.XLOOKUP($L886,#REF!,#REF!, ""), 0)</f>
        <v>#REF!</v>
      </c>
      <c r="AP886" s="1" t="e">
        <f>_xlfn.XLOOKUP($L886,Pos!$A:$A,Pos!AF:AF,_xlfn.XLOOKUP($L886,#REF!,#REF!, ""), 0)</f>
        <v>#REF!</v>
      </c>
      <c r="AQ886" s="1" t="e">
        <f>_xlfn.XLOOKUP($L886,Pos!$A:$A,Pos!AG:AG,_xlfn.XLOOKUP($L886,#REF!,#REF!, ""), 0)</f>
        <v>#REF!</v>
      </c>
      <c r="AR886" s="1" t="e">
        <f>_xlfn.XLOOKUP($L886,Pos!$A:$A,Pos!AH:AH,_xlfn.XLOOKUP($L886,#REF!,#REF!, ""), 0)</f>
        <v>#REF!</v>
      </c>
      <c r="AS886" s="1" t="e">
        <f>_xlfn.XLOOKUP($L886,Pos!$A:$A,Pos!AI:AI,_xlfn.XLOOKUP($L886,#REF!,#REF!, ""), 0)</f>
        <v>#REF!</v>
      </c>
      <c r="AT886" s="1" t="e">
        <f>_xlfn.XLOOKUP($L886,Pos!$A:$A,Pos!AJ:AJ,_xlfn.XLOOKUP($L886,#REF!,#REF!, ""), 0)</f>
        <v>#REF!</v>
      </c>
      <c r="AU886" s="1" t="e">
        <f>_xlfn.XLOOKUP($L886,Pos!$A:$A,Pos!AK:AK,_xlfn.XLOOKUP($L886,#REF!,#REF!, ""), 0)</f>
        <v>#REF!</v>
      </c>
      <c r="AV886" s="1" t="e">
        <f>_xlfn.XLOOKUP($L886,Pos!$A:$A,Pos!AL:AL,_xlfn.XLOOKUP($L886,#REF!,#REF!, ""), 0)</f>
        <v>#REF!</v>
      </c>
      <c r="AW886" s="1" t="e">
        <f>_xlfn.XLOOKUP($L886,Pos!$A:$A,Pos!AM:AM,_xlfn.XLOOKUP($L886,#REF!,#REF!, ""), 0)</f>
        <v>#REF!</v>
      </c>
      <c r="AX886" s="1" t="e">
        <f>_xlfn.XLOOKUP($L886,Pos!$A:$A,Pos!AN:AN,_xlfn.XLOOKUP($L886,#REF!,#REF!, ""), 0)</f>
        <v>#REF!</v>
      </c>
      <c r="AY886" s="1" t="e">
        <f>_xlfn.XLOOKUP($L886,Pos!$A:$A,Pos!AO:AO,_xlfn.XLOOKUP($L886,#REF!,#REF!, ""), 0)</f>
        <v>#REF!</v>
      </c>
      <c r="AZ886" s="7" t="str">
        <f t="shared" si="232"/>
        <v>OUT</v>
      </c>
      <c r="BA886" s="1">
        <f>IF(OR(_xlfn.XLOOKUP(L886,Pos!B:B,Pos!L:L,FALSE)="ESG Reason",_xlfn.XLOOKUP(L886,Pos!B:B,Pos!L:L,FALSE)="Blacklisted"),1,0)</f>
        <v>0</v>
      </c>
      <c r="BC886" s="11">
        <v>8.6663137483658872E-11</v>
      </c>
      <c r="BD886" s="11">
        <f>_xlfn.XLOOKUP($L886,Pos!$B:$B,Pos!H:H,0, 0)</f>
        <v>0</v>
      </c>
      <c r="BE886" s="11">
        <f>_xlfn.XLOOKUP($L886,Pos!$B:$B,Pos!I:I,0, 0)</f>
        <v>1.8165630983789819E-4</v>
      </c>
      <c r="BF886" s="18">
        <f t="shared" si="233"/>
        <v>1.8165630983789819E-4</v>
      </c>
      <c r="BG886" s="1">
        <f t="shared" si="234"/>
        <v>2</v>
      </c>
      <c r="BH886" s="1">
        <f t="shared" si="235"/>
        <v>3</v>
      </c>
      <c r="BI886" s="18">
        <f t="shared" si="236"/>
        <v>8.6663137483658872E-11</v>
      </c>
      <c r="BJ886" s="3">
        <f t="shared" si="237"/>
        <v>0</v>
      </c>
      <c r="BK886" s="18">
        <f t="shared" si="238"/>
        <v>0</v>
      </c>
    </row>
    <row r="887" spans="3:63" x14ac:dyDescent="0.25">
      <c r="C887" s="3"/>
      <c r="D887" s="3"/>
      <c r="E887" s="3"/>
      <c r="F887" s="3"/>
      <c r="G887" s="51" t="s">
        <v>854</v>
      </c>
      <c r="H887" s="8" t="str">
        <f t="shared" si="228"/>
        <v>0%West Europe</v>
      </c>
      <c r="I887" s="11" cm="1">
        <f t="array" ref="I887">IF(
   AZ887 = "OUT", 0,IF(
   BD887 &gt;= LARGE(IF(ISNUMBER(BD:BD), BD:BD), 3),
   BE887 - 0.001,
   IF(BE887 &gt;=VLOOKUP(P887,mapping!$A:$B,2,FALSE), BE887,VLOOKUP(P887,mapping!$A$2:$B$8,2,FALSE))
))</f>
        <v>0</v>
      </c>
      <c r="J887" s="11" cm="1">
        <f t="array" ref="J887">IF(
    AZ887="OUT",0,IF(IF(
                      BD887&gt;=LARGE(IF(ISNUMBER(BD:BD),BD:BD),3),
                      BE887+0.001,
                      VLOOKUP(H887,mapping!$D:$E,2,FALSE)
                      )&gt;I887,
                   IF(
                      BD887&gt;=LARGE(IF(ISNUMBER(BD:BD),BD:BD),3),
                      BE887+0.001,
                      VLOOKUP(H887,mapping!$D:$E,2,FALSE)
                      ),
                   I887+0.002))</f>
        <v>0</v>
      </c>
      <c r="K887" s="8">
        <f t="shared" si="229"/>
        <v>1.815198891033893E-4</v>
      </c>
      <c r="L887" s="1" t="str">
        <f>Pos!B488</f>
        <v>IT0004965148</v>
      </c>
      <c r="M887" s="1" t="str">
        <f>_xlfn.XLOOKUP($L887,Pos!B:B,Pos!D:D,, 0)</f>
        <v>Moncler SpA</v>
      </c>
      <c r="N887" s="1" t="str">
        <f>_xlfn.XLOOKUP($L887,Pos!B:B,Pos!E:E,, 0)</f>
        <v>Personal &amp; Household Goods</v>
      </c>
      <c r="O887" s="1" t="str">
        <f t="shared" si="230"/>
        <v>Personal &amp; Household Goods_West Europe</v>
      </c>
      <c r="P887" s="1" t="str">
        <f>_xlfn.XLOOKUP($L887,Pos!B:B,Pos!F:F,, 0)</f>
        <v>West Europe</v>
      </c>
      <c r="Q887" s="1">
        <v>0</v>
      </c>
      <c r="R887" s="9">
        <f>_xlfn.XLOOKUP($L887,Pos!$B:$B,Pos!N:N,0, 0)</f>
        <v>3.82</v>
      </c>
      <c r="S887" s="9">
        <f>_xlfn.XLOOKUP($L887,Pos!$B:$B,Pos!O:O,0, 0)</f>
        <v>2.6345000000000001</v>
      </c>
      <c r="T887" s="9">
        <f>_xlfn.XLOOKUP($L887,Pos!$B:$B,Pos!P:P,0, 0)</f>
        <v>6.55</v>
      </c>
      <c r="U887" s="9">
        <f>_xlfn.XLOOKUP($L887,Pos!$B:$B,Pos!Q:Q,0, 0)</f>
        <v>2.8</v>
      </c>
      <c r="V887" s="9">
        <f>_xlfn.XLOOKUP($L887,Pos!$B:$B,Pos!R:R,0, 0)</f>
        <v>5.4</v>
      </c>
      <c r="W887" s="9">
        <f>_xlfn.XLOOKUP($L887,Pos!$B:$B,Pos!S:S,0, 0)</f>
        <v>4.4266670000000001</v>
      </c>
      <c r="X887" s="9" t="str">
        <f>_xlfn.XLOOKUP($L887,Pos!$B:$B,Pos!J:J,0, 0)</f>
        <v>Outperform</v>
      </c>
      <c r="Y887" s="1">
        <v>0</v>
      </c>
      <c r="Z887" s="1">
        <v>0</v>
      </c>
      <c r="AA887" s="1">
        <f t="shared" si="231"/>
        <v>0</v>
      </c>
      <c r="AB887" s="9">
        <f>_xlfn.XLOOKUP(L887,Pos!B:B,Pos!K:K,-1,0)</f>
        <v>2.1428571428571428</v>
      </c>
      <c r="AC887" s="1" t="e">
        <f>_xlfn.XLOOKUP($L887,Pos!$A:$A,Pos!S:S,_xlfn.XLOOKUP($L887,#REF!,#REF!, ""), 0)</f>
        <v>#REF!</v>
      </c>
      <c r="AD887" s="1" t="e">
        <f>_xlfn.XLOOKUP($L887,Pos!$A:$A,Pos!T:T,_xlfn.XLOOKUP($L887,#REF!,#REF!, ""), 0)</f>
        <v>#REF!</v>
      </c>
      <c r="AE887" s="1" t="e">
        <f>_xlfn.XLOOKUP($L887,Pos!$A:$A,Pos!U:U,_xlfn.XLOOKUP($L887,#REF!,#REF!, ""), 0)</f>
        <v>#REF!</v>
      </c>
      <c r="AF887" s="1" t="e">
        <f>_xlfn.XLOOKUP($L887,Pos!$A:$A,Pos!V:V,_xlfn.XLOOKUP($L887,#REF!,#REF!, ""), 0)</f>
        <v>#REF!</v>
      </c>
      <c r="AG887" s="1" t="e">
        <f>_xlfn.XLOOKUP($L887,Pos!$A:$A,Pos!W:W,_xlfn.XLOOKUP($L887,#REF!,#REF!, ""), 0)</f>
        <v>#REF!</v>
      </c>
      <c r="AH887" s="1" t="e">
        <f>_xlfn.XLOOKUP($L887,Pos!$A:$A,Pos!X:X,_xlfn.XLOOKUP($L887,#REF!,#REF!, ""), 0)</f>
        <v>#REF!</v>
      </c>
      <c r="AI887" s="1" t="e">
        <f>_xlfn.XLOOKUP($L887,Pos!$A:$A,Pos!Y:Y,_xlfn.XLOOKUP($L887,#REF!,#REF!, ""), 0)</f>
        <v>#REF!</v>
      </c>
      <c r="AJ887" s="1" t="e">
        <f>_xlfn.XLOOKUP($L887,Pos!$A:$A,Pos!Z:Z,_xlfn.XLOOKUP($L887,#REF!,#REF!, ""), 0)</f>
        <v>#REF!</v>
      </c>
      <c r="AK887" s="1" t="e">
        <f>_xlfn.XLOOKUP($L887,Pos!$A:$A,Pos!AA:AA,_xlfn.XLOOKUP($L887,#REF!,#REF!, ""), 0)</f>
        <v>#REF!</v>
      </c>
      <c r="AL887" s="1" t="e">
        <f>_xlfn.XLOOKUP($L887,Pos!$A:$A,Pos!AB:AB,_xlfn.XLOOKUP($L887,#REF!,#REF!, ""), 0)</f>
        <v>#REF!</v>
      </c>
      <c r="AM887" s="1" t="e">
        <f>_xlfn.XLOOKUP($L887,Pos!$A:$A,Pos!AC:AC,_xlfn.XLOOKUP($L887,#REF!,#REF!, ""), 0)</f>
        <v>#REF!</v>
      </c>
      <c r="AN887" s="1" t="e">
        <f>_xlfn.XLOOKUP($L887,Pos!$A:$A,Pos!AD:AD,_xlfn.XLOOKUP($L887,#REF!,#REF!, ""), 0)</f>
        <v>#REF!</v>
      </c>
      <c r="AO887" s="1" t="e">
        <f>_xlfn.XLOOKUP($L887,Pos!$A:$A,Pos!AE:AE,_xlfn.XLOOKUP($L887,#REF!,#REF!, ""), 0)</f>
        <v>#REF!</v>
      </c>
      <c r="AP887" s="1" t="e">
        <f>_xlfn.XLOOKUP($L887,Pos!$A:$A,Pos!AF:AF,_xlfn.XLOOKUP($L887,#REF!,#REF!, ""), 0)</f>
        <v>#REF!</v>
      </c>
      <c r="AQ887" s="1" t="e">
        <f>_xlfn.XLOOKUP($L887,Pos!$A:$A,Pos!AG:AG,_xlfn.XLOOKUP($L887,#REF!,#REF!, ""), 0)</f>
        <v>#REF!</v>
      </c>
      <c r="AR887" s="1" t="e">
        <f>_xlfn.XLOOKUP($L887,Pos!$A:$A,Pos!AH:AH,_xlfn.XLOOKUP($L887,#REF!,#REF!, ""), 0)</f>
        <v>#REF!</v>
      </c>
      <c r="AS887" s="1" t="e">
        <f>_xlfn.XLOOKUP($L887,Pos!$A:$A,Pos!AI:AI,_xlfn.XLOOKUP($L887,#REF!,#REF!, ""), 0)</f>
        <v>#REF!</v>
      </c>
      <c r="AT887" s="1" t="e">
        <f>_xlfn.XLOOKUP($L887,Pos!$A:$A,Pos!AJ:AJ,_xlfn.XLOOKUP($L887,#REF!,#REF!, ""), 0)</f>
        <v>#REF!</v>
      </c>
      <c r="AU887" s="1" t="e">
        <f>_xlfn.XLOOKUP($L887,Pos!$A:$A,Pos!AK:AK,_xlfn.XLOOKUP($L887,#REF!,#REF!, ""), 0)</f>
        <v>#REF!</v>
      </c>
      <c r="AV887" s="1" t="e">
        <f>_xlfn.XLOOKUP($L887,Pos!$A:$A,Pos!AL:AL,_xlfn.XLOOKUP($L887,#REF!,#REF!, ""), 0)</f>
        <v>#REF!</v>
      </c>
      <c r="AW887" s="1" t="e">
        <f>_xlfn.XLOOKUP($L887,Pos!$A:$A,Pos!AM:AM,_xlfn.XLOOKUP($L887,#REF!,#REF!, ""), 0)</f>
        <v>#REF!</v>
      </c>
      <c r="AX887" s="1" t="e">
        <f>_xlfn.XLOOKUP($L887,Pos!$A:$A,Pos!AN:AN,_xlfn.XLOOKUP($L887,#REF!,#REF!, ""), 0)</f>
        <v>#REF!</v>
      </c>
      <c r="AY887" s="1" t="e">
        <f>_xlfn.XLOOKUP($L887,Pos!$A:$A,Pos!AO:AO,_xlfn.XLOOKUP($L887,#REF!,#REF!, ""), 0)</f>
        <v>#REF!</v>
      </c>
      <c r="AZ887" s="7" t="str">
        <f t="shared" si="232"/>
        <v>OUT</v>
      </c>
      <c r="BA887" s="1">
        <f>IF(OR(_xlfn.XLOOKUP(L887,Pos!B:B,Pos!L:L,FALSE)="ESG Reason",_xlfn.XLOOKUP(L887,Pos!B:B,Pos!L:L,FALSE)="Blacklisted"),1,0)</f>
        <v>0</v>
      </c>
      <c r="BC887" s="11">
        <v>8.809587163137635E-11</v>
      </c>
      <c r="BD887" s="11">
        <f>_xlfn.XLOOKUP($L887,Pos!$B:$B,Pos!H:H,0, 0)</f>
        <v>0</v>
      </c>
      <c r="BE887" s="11">
        <f>_xlfn.XLOOKUP($L887,Pos!$B:$B,Pos!I:I,0, 0)</f>
        <v>1.815198891033893E-4</v>
      </c>
      <c r="BF887" s="18">
        <f t="shared" si="233"/>
        <v>1.815198891033893E-4</v>
      </c>
      <c r="BG887" s="1">
        <f t="shared" si="234"/>
        <v>2</v>
      </c>
      <c r="BH887" s="1">
        <f t="shared" si="235"/>
        <v>13</v>
      </c>
      <c r="BI887" s="18">
        <f t="shared" si="236"/>
        <v>8.809587163137635E-11</v>
      </c>
      <c r="BJ887" s="3">
        <f t="shared" si="237"/>
        <v>0</v>
      </c>
      <c r="BK887" s="18">
        <f t="shared" si="238"/>
        <v>0</v>
      </c>
    </row>
    <row r="888" spans="3:63" x14ac:dyDescent="0.25">
      <c r="C888" s="3"/>
      <c r="D888" s="3"/>
      <c r="E888" s="3"/>
      <c r="F888" s="3"/>
      <c r="G888" s="51" t="s">
        <v>840</v>
      </c>
      <c r="H888" s="8" t="str">
        <f t="shared" si="228"/>
        <v>0%North America</v>
      </c>
      <c r="I888" s="11" cm="1">
        <f t="array" ref="I888">IF(
   AZ888 = "OUT", 0,IF(
   BD888 &gt;= LARGE(IF(ISNUMBER(BD:BD), BD:BD), 3),
   BE888 - 0.001,
   IF(BE888 &gt;=VLOOKUP(P888,mapping!$A:$B,2,FALSE), BE888,VLOOKUP(P888,mapping!$A$2:$B$8,2,FALSE))
))</f>
        <v>0</v>
      </c>
      <c r="J888" s="11" cm="1">
        <f t="array" ref="J888">IF(
    AZ888="OUT",0,IF(IF(
                      BD888&gt;=LARGE(IF(ISNUMBER(BD:BD),BD:BD),3),
                      BE888+0.001,
                      VLOOKUP(H888,mapping!$D:$E,2,FALSE)
                      )&gt;I888,
                   IF(
                      BD888&gt;=LARGE(IF(ISNUMBER(BD:BD),BD:BD),3),
                      BE888+0.001,
                      VLOOKUP(H888,mapping!$D:$E,2,FALSE)
                      ),
                   I888+0.002))</f>
        <v>0</v>
      </c>
      <c r="K888" s="8">
        <f t="shared" si="229"/>
        <v>1.812225439100647E-4</v>
      </c>
      <c r="L888" s="1" t="str">
        <f>Pos!B957</f>
        <v>US26142V1052</v>
      </c>
      <c r="M888" s="1" t="str">
        <f>_xlfn.XLOOKUP($L888,Pos!B:B,Pos!D:D,, 0)</f>
        <v>DraftKings, Inc. Class A</v>
      </c>
      <c r="N888" s="1" t="str">
        <f>_xlfn.XLOOKUP($L888,Pos!B:B,Pos!E:E,, 0)</f>
        <v>Media</v>
      </c>
      <c r="O888" s="1" t="str">
        <f t="shared" si="230"/>
        <v>Media_North America</v>
      </c>
      <c r="P888" s="1" t="str">
        <f>_xlfn.XLOOKUP($L888,Pos!B:B,Pos!F:F,, 0)</f>
        <v>North America</v>
      </c>
      <c r="Q888" s="1">
        <v>0</v>
      </c>
      <c r="R888" s="9">
        <f>_xlfn.XLOOKUP($L888,Pos!$B:$B,Pos!N:N,0, 0)</f>
        <v>0</v>
      </c>
      <c r="S888" s="9">
        <f>_xlfn.XLOOKUP($L888,Pos!$B:$B,Pos!O:O,0, 0)</f>
        <v>1.49</v>
      </c>
      <c r="T888" s="9">
        <f>_xlfn.XLOOKUP($L888,Pos!$B:$B,Pos!P:P,0, 0)</f>
        <v>3.3</v>
      </c>
      <c r="U888" s="9">
        <f>_xlfn.XLOOKUP($L888,Pos!$B:$B,Pos!Q:Q,0, 0)</f>
        <v>0.5</v>
      </c>
      <c r="V888" s="9">
        <f>_xlfn.XLOOKUP($L888,Pos!$B:$B,Pos!R:R,0, 0)</f>
        <v>4.766667</v>
      </c>
      <c r="W888" s="9">
        <f>_xlfn.XLOOKUP($L888,Pos!$B:$B,Pos!S:S,0, 0)</f>
        <v>7.5975000000000001</v>
      </c>
      <c r="X888" s="9" t="str">
        <f>_xlfn.XLOOKUP($L888,Pos!$B:$B,Pos!J:J,0, 0)</f>
        <v>Outperform</v>
      </c>
      <c r="Y888" s="1">
        <v>0</v>
      </c>
      <c r="Z888" s="1">
        <v>0</v>
      </c>
      <c r="AA888" s="1">
        <f t="shared" si="231"/>
        <v>0</v>
      </c>
      <c r="AB888" s="9">
        <f>_xlfn.XLOOKUP(L888,Pos!B:B,Pos!K:K,-1,0)</f>
        <v>3.0769230769230771</v>
      </c>
      <c r="AC888" s="1" t="e">
        <f>_xlfn.XLOOKUP($L888,Pos!$A:$A,Pos!S:S,_xlfn.XLOOKUP($L888,#REF!,#REF!, ""), 0)</f>
        <v>#REF!</v>
      </c>
      <c r="AD888" s="1" t="e">
        <f>_xlfn.XLOOKUP($L888,Pos!$A:$A,Pos!T:T,_xlfn.XLOOKUP($L888,#REF!,#REF!, ""), 0)</f>
        <v>#REF!</v>
      </c>
      <c r="AE888" s="1" t="e">
        <f>_xlfn.XLOOKUP($L888,Pos!$A:$A,Pos!U:U,_xlfn.XLOOKUP($L888,#REF!,#REF!, ""), 0)</f>
        <v>#REF!</v>
      </c>
      <c r="AF888" s="1" t="e">
        <f>_xlfn.XLOOKUP($L888,Pos!$A:$A,Pos!V:V,_xlfn.XLOOKUP($L888,#REF!,#REF!, ""), 0)</f>
        <v>#REF!</v>
      </c>
      <c r="AG888" s="1" t="e">
        <f>_xlfn.XLOOKUP($L888,Pos!$A:$A,Pos!W:W,_xlfn.XLOOKUP($L888,#REF!,#REF!, ""), 0)</f>
        <v>#REF!</v>
      </c>
      <c r="AH888" s="1" t="e">
        <f>_xlfn.XLOOKUP($L888,Pos!$A:$A,Pos!X:X,_xlfn.XLOOKUP($L888,#REF!,#REF!, ""), 0)</f>
        <v>#REF!</v>
      </c>
      <c r="AI888" s="1" t="e">
        <f>_xlfn.XLOOKUP($L888,Pos!$A:$A,Pos!Y:Y,_xlfn.XLOOKUP($L888,#REF!,#REF!, ""), 0)</f>
        <v>#REF!</v>
      </c>
      <c r="AJ888" s="1" t="e">
        <f>_xlfn.XLOOKUP($L888,Pos!$A:$A,Pos!Z:Z,_xlfn.XLOOKUP($L888,#REF!,#REF!, ""), 0)</f>
        <v>#REF!</v>
      </c>
      <c r="AK888" s="1" t="e">
        <f>_xlfn.XLOOKUP($L888,Pos!$A:$A,Pos!AA:AA,_xlfn.XLOOKUP($L888,#REF!,#REF!, ""), 0)</f>
        <v>#REF!</v>
      </c>
      <c r="AL888" s="1" t="e">
        <f>_xlfn.XLOOKUP($L888,Pos!$A:$A,Pos!AB:AB,_xlfn.XLOOKUP($L888,#REF!,#REF!, ""), 0)</f>
        <v>#REF!</v>
      </c>
      <c r="AM888" s="1" t="e">
        <f>_xlfn.XLOOKUP($L888,Pos!$A:$A,Pos!AC:AC,_xlfn.XLOOKUP($L888,#REF!,#REF!, ""), 0)</f>
        <v>#REF!</v>
      </c>
      <c r="AN888" s="1" t="e">
        <f>_xlfn.XLOOKUP($L888,Pos!$A:$A,Pos!AD:AD,_xlfn.XLOOKUP($L888,#REF!,#REF!, ""), 0)</f>
        <v>#REF!</v>
      </c>
      <c r="AO888" s="1" t="e">
        <f>_xlfn.XLOOKUP($L888,Pos!$A:$A,Pos!AE:AE,_xlfn.XLOOKUP($L888,#REF!,#REF!, ""), 0)</f>
        <v>#REF!</v>
      </c>
      <c r="AP888" s="1" t="e">
        <f>_xlfn.XLOOKUP($L888,Pos!$A:$A,Pos!AF:AF,_xlfn.XLOOKUP($L888,#REF!,#REF!, ""), 0)</f>
        <v>#REF!</v>
      </c>
      <c r="AQ888" s="1" t="e">
        <f>_xlfn.XLOOKUP($L888,Pos!$A:$A,Pos!AG:AG,_xlfn.XLOOKUP($L888,#REF!,#REF!, ""), 0)</f>
        <v>#REF!</v>
      </c>
      <c r="AR888" s="1" t="e">
        <f>_xlfn.XLOOKUP($L888,Pos!$A:$A,Pos!AH:AH,_xlfn.XLOOKUP($L888,#REF!,#REF!, ""), 0)</f>
        <v>#REF!</v>
      </c>
      <c r="AS888" s="1" t="e">
        <f>_xlfn.XLOOKUP($L888,Pos!$A:$A,Pos!AI:AI,_xlfn.XLOOKUP($L888,#REF!,#REF!, ""), 0)</f>
        <v>#REF!</v>
      </c>
      <c r="AT888" s="1" t="e">
        <f>_xlfn.XLOOKUP($L888,Pos!$A:$A,Pos!AJ:AJ,_xlfn.XLOOKUP($L888,#REF!,#REF!, ""), 0)</f>
        <v>#REF!</v>
      </c>
      <c r="AU888" s="1" t="e">
        <f>_xlfn.XLOOKUP($L888,Pos!$A:$A,Pos!AK:AK,_xlfn.XLOOKUP($L888,#REF!,#REF!, ""), 0)</f>
        <v>#REF!</v>
      </c>
      <c r="AV888" s="1" t="e">
        <f>_xlfn.XLOOKUP($L888,Pos!$A:$A,Pos!AL:AL,_xlfn.XLOOKUP($L888,#REF!,#REF!, ""), 0)</f>
        <v>#REF!</v>
      </c>
      <c r="AW888" s="1" t="e">
        <f>_xlfn.XLOOKUP($L888,Pos!$A:$A,Pos!AM:AM,_xlfn.XLOOKUP($L888,#REF!,#REF!, ""), 0)</f>
        <v>#REF!</v>
      </c>
      <c r="AX888" s="1" t="e">
        <f>_xlfn.XLOOKUP($L888,Pos!$A:$A,Pos!AN:AN,_xlfn.XLOOKUP($L888,#REF!,#REF!, ""), 0)</f>
        <v>#REF!</v>
      </c>
      <c r="AY888" s="1" t="e">
        <f>_xlfn.XLOOKUP($L888,Pos!$A:$A,Pos!AO:AO,_xlfn.XLOOKUP($L888,#REF!,#REF!, ""), 0)</f>
        <v>#REF!</v>
      </c>
      <c r="AZ888" s="7" t="str">
        <f t="shared" si="232"/>
        <v>OUT</v>
      </c>
      <c r="BA888" s="1">
        <f>IF(OR(_xlfn.XLOOKUP(L888,Pos!B:B,Pos!L:L,FALSE)="ESG Reason",_xlfn.XLOOKUP(L888,Pos!B:B,Pos!L:L,FALSE)="Blacklisted"),1,0)</f>
        <v>1</v>
      </c>
      <c r="BC888" s="11">
        <v>8.1484712026518317E-11</v>
      </c>
      <c r="BD888" s="11">
        <f>_xlfn.XLOOKUP($L888,Pos!$B:$B,Pos!H:H,0, 0)</f>
        <v>0</v>
      </c>
      <c r="BE888" s="11">
        <f>_xlfn.XLOOKUP($L888,Pos!$B:$B,Pos!I:I,0, 0)</f>
        <v>1.812225439100647E-4</v>
      </c>
      <c r="BF888" s="18">
        <f t="shared" si="233"/>
        <v>1.812225439100647E-4</v>
      </c>
      <c r="BG888" s="1">
        <f t="shared" si="234"/>
        <v>1</v>
      </c>
      <c r="BH888" s="1">
        <f t="shared" si="235"/>
        <v>31</v>
      </c>
      <c r="BI888" s="18">
        <f t="shared" si="236"/>
        <v>8.1484712026518317E-11</v>
      </c>
      <c r="BJ888" s="3">
        <f t="shared" si="237"/>
        <v>0</v>
      </c>
      <c r="BK888" s="18">
        <f t="shared" si="238"/>
        <v>0</v>
      </c>
    </row>
    <row r="889" spans="3:63" x14ac:dyDescent="0.25">
      <c r="C889" s="3"/>
      <c r="D889" s="3"/>
      <c r="E889" s="3"/>
      <c r="F889" s="3"/>
      <c r="G889" s="51" t="s">
        <v>863</v>
      </c>
      <c r="H889" s="8" t="str">
        <f t="shared" si="228"/>
        <v>0%West Europe</v>
      </c>
      <c r="I889" s="11" cm="1">
        <f t="array" ref="I889">IF(
   AZ889 = "OUT", 0,IF(
   BD889 &gt;= LARGE(IF(ISNUMBER(BD:BD), BD:BD), 3),
   BE889 - 0.001,
   IF(BE889 &gt;=VLOOKUP(P889,mapping!$A:$B,2,FALSE), BE889,VLOOKUP(P889,mapping!$A$2:$B$8,2,FALSE))
))</f>
        <v>0</v>
      </c>
      <c r="J889" s="11" cm="1">
        <f t="array" ref="J889">IF(
    AZ889="OUT",0,IF(IF(
                      BD889&gt;=LARGE(IF(ISNUMBER(BD:BD),BD:BD),3),
                      BE889+0.001,
                      VLOOKUP(H889,mapping!$D:$E,2,FALSE)
                      )&gt;I889,
                   IF(
                      BD889&gt;=LARGE(IF(ISNUMBER(BD:BD),BD:BD),3),
                      BE889+0.001,
                      VLOOKUP(H889,mapping!$D:$E,2,FALSE)
                      ),
                   I889+0.002))</f>
        <v>0</v>
      </c>
      <c r="K889" s="8">
        <f t="shared" si="229"/>
        <v>1.8106872053053779E-4</v>
      </c>
      <c r="L889" s="1" t="str">
        <f>Pos!B177</f>
        <v>CH0102484968</v>
      </c>
      <c r="M889" s="1" t="str">
        <f>_xlfn.XLOOKUP($L889,Pos!B:B,Pos!D:D,, 0)</f>
        <v>Julius Baer Gruppe AG</v>
      </c>
      <c r="N889" s="1" t="str">
        <f>_xlfn.XLOOKUP($L889,Pos!B:B,Pos!E:E,, 0)</f>
        <v>Financial Services</v>
      </c>
      <c r="O889" s="1" t="str">
        <f t="shared" si="230"/>
        <v>Financial Services_West Europe</v>
      </c>
      <c r="P889" s="1" t="str">
        <f>_xlfn.XLOOKUP($L889,Pos!B:B,Pos!F:F,, 0)</f>
        <v>West Europe</v>
      </c>
      <c r="Q889" s="1">
        <v>0</v>
      </c>
      <c r="R889" s="9">
        <f>_xlfn.XLOOKUP($L889,Pos!$B:$B,Pos!N:N,0, 0)</f>
        <v>4.16</v>
      </c>
      <c r="S889" s="9">
        <f>_xlfn.XLOOKUP($L889,Pos!$B:$B,Pos!O:O,0, 0)</f>
        <v>3.2475000000000001</v>
      </c>
      <c r="T889" s="9">
        <f>_xlfn.XLOOKUP($L889,Pos!$B:$B,Pos!P:P,0, 0)</f>
        <v>6.0750000000000002</v>
      </c>
      <c r="U889" s="9">
        <f>_xlfn.XLOOKUP($L889,Pos!$B:$B,Pos!Q:Q,0, 0)</f>
        <v>4.8</v>
      </c>
      <c r="V889" s="9">
        <f>_xlfn.XLOOKUP($L889,Pos!$B:$B,Pos!R:R,0, 0)</f>
        <v>4.3</v>
      </c>
      <c r="W889" s="9">
        <f>_xlfn.XLOOKUP($L889,Pos!$B:$B,Pos!S:S,0, 0)</f>
        <v>2.829167</v>
      </c>
      <c r="X889" s="9" t="str">
        <f>_xlfn.XLOOKUP($L889,Pos!$B:$B,Pos!J:J,0, 0)</f>
        <v>Hold</v>
      </c>
      <c r="Y889" s="1">
        <v>0</v>
      </c>
      <c r="Z889" s="1">
        <v>0</v>
      </c>
      <c r="AA889" s="1">
        <f t="shared" si="231"/>
        <v>0</v>
      </c>
      <c r="AB889" s="9">
        <f>_xlfn.XLOOKUP(L889,Pos!B:B,Pos!K:K,-1,0)</f>
        <v>3.333333333333333</v>
      </c>
      <c r="AC889" s="1" t="e">
        <f>_xlfn.XLOOKUP($L889,Pos!$A:$A,Pos!S:S,_xlfn.XLOOKUP($L889,#REF!,#REF!, ""), 0)</f>
        <v>#REF!</v>
      </c>
      <c r="AD889" s="1" t="e">
        <f>_xlfn.XLOOKUP($L889,Pos!$A:$A,Pos!T:T,_xlfn.XLOOKUP($L889,#REF!,#REF!, ""), 0)</f>
        <v>#REF!</v>
      </c>
      <c r="AE889" s="1" t="e">
        <f>_xlfn.XLOOKUP($L889,Pos!$A:$A,Pos!U:U,_xlfn.XLOOKUP($L889,#REF!,#REF!, ""), 0)</f>
        <v>#REF!</v>
      </c>
      <c r="AF889" s="1" t="e">
        <f>_xlfn.XLOOKUP($L889,Pos!$A:$A,Pos!V:V,_xlfn.XLOOKUP($L889,#REF!,#REF!, ""), 0)</f>
        <v>#REF!</v>
      </c>
      <c r="AG889" s="1" t="e">
        <f>_xlfn.XLOOKUP($L889,Pos!$A:$A,Pos!W:W,_xlfn.XLOOKUP($L889,#REF!,#REF!, ""), 0)</f>
        <v>#REF!</v>
      </c>
      <c r="AH889" s="1" t="e">
        <f>_xlfn.XLOOKUP($L889,Pos!$A:$A,Pos!X:X,_xlfn.XLOOKUP($L889,#REF!,#REF!, ""), 0)</f>
        <v>#REF!</v>
      </c>
      <c r="AI889" s="1" t="e">
        <f>_xlfn.XLOOKUP($L889,Pos!$A:$A,Pos!Y:Y,_xlfn.XLOOKUP($L889,#REF!,#REF!, ""), 0)</f>
        <v>#REF!</v>
      </c>
      <c r="AJ889" s="1" t="e">
        <f>_xlfn.XLOOKUP($L889,Pos!$A:$A,Pos!Z:Z,_xlfn.XLOOKUP($L889,#REF!,#REF!, ""), 0)</f>
        <v>#REF!</v>
      </c>
      <c r="AK889" s="1" t="e">
        <f>_xlfn.XLOOKUP($L889,Pos!$A:$A,Pos!AA:AA,_xlfn.XLOOKUP($L889,#REF!,#REF!, ""), 0)</f>
        <v>#REF!</v>
      </c>
      <c r="AL889" s="1" t="e">
        <f>_xlfn.XLOOKUP($L889,Pos!$A:$A,Pos!AB:AB,_xlfn.XLOOKUP($L889,#REF!,#REF!, ""), 0)</f>
        <v>#REF!</v>
      </c>
      <c r="AM889" s="1" t="e">
        <f>_xlfn.XLOOKUP($L889,Pos!$A:$A,Pos!AC:AC,_xlfn.XLOOKUP($L889,#REF!,#REF!, ""), 0)</f>
        <v>#REF!</v>
      </c>
      <c r="AN889" s="1" t="e">
        <f>_xlfn.XLOOKUP($L889,Pos!$A:$A,Pos!AD:AD,_xlfn.XLOOKUP($L889,#REF!,#REF!, ""), 0)</f>
        <v>#REF!</v>
      </c>
      <c r="AO889" s="1" t="e">
        <f>_xlfn.XLOOKUP($L889,Pos!$A:$A,Pos!AE:AE,_xlfn.XLOOKUP($L889,#REF!,#REF!, ""), 0)</f>
        <v>#REF!</v>
      </c>
      <c r="AP889" s="1" t="e">
        <f>_xlfn.XLOOKUP($L889,Pos!$A:$A,Pos!AF:AF,_xlfn.XLOOKUP($L889,#REF!,#REF!, ""), 0)</f>
        <v>#REF!</v>
      </c>
      <c r="AQ889" s="1" t="e">
        <f>_xlfn.XLOOKUP($L889,Pos!$A:$A,Pos!AG:AG,_xlfn.XLOOKUP($L889,#REF!,#REF!, ""), 0)</f>
        <v>#REF!</v>
      </c>
      <c r="AR889" s="1" t="e">
        <f>_xlfn.XLOOKUP($L889,Pos!$A:$A,Pos!AH:AH,_xlfn.XLOOKUP($L889,#REF!,#REF!, ""), 0)</f>
        <v>#REF!</v>
      </c>
      <c r="AS889" s="1" t="e">
        <f>_xlfn.XLOOKUP($L889,Pos!$A:$A,Pos!AI:AI,_xlfn.XLOOKUP($L889,#REF!,#REF!, ""), 0)</f>
        <v>#REF!</v>
      </c>
      <c r="AT889" s="1" t="e">
        <f>_xlfn.XLOOKUP($L889,Pos!$A:$A,Pos!AJ:AJ,_xlfn.XLOOKUP($L889,#REF!,#REF!, ""), 0)</f>
        <v>#REF!</v>
      </c>
      <c r="AU889" s="1" t="e">
        <f>_xlfn.XLOOKUP($L889,Pos!$A:$A,Pos!AK:AK,_xlfn.XLOOKUP($L889,#REF!,#REF!, ""), 0)</f>
        <v>#REF!</v>
      </c>
      <c r="AV889" s="1" t="e">
        <f>_xlfn.XLOOKUP($L889,Pos!$A:$A,Pos!AL:AL,_xlfn.XLOOKUP($L889,#REF!,#REF!, ""), 0)</f>
        <v>#REF!</v>
      </c>
      <c r="AW889" s="1" t="e">
        <f>_xlfn.XLOOKUP($L889,Pos!$A:$A,Pos!AM:AM,_xlfn.XLOOKUP($L889,#REF!,#REF!, ""), 0)</f>
        <v>#REF!</v>
      </c>
      <c r="AX889" s="1" t="e">
        <f>_xlfn.XLOOKUP($L889,Pos!$A:$A,Pos!AN:AN,_xlfn.XLOOKUP($L889,#REF!,#REF!, ""), 0)</f>
        <v>#REF!</v>
      </c>
      <c r="AY889" s="1" t="e">
        <f>_xlfn.XLOOKUP($L889,Pos!$A:$A,Pos!AO:AO,_xlfn.XLOOKUP($L889,#REF!,#REF!, ""), 0)</f>
        <v>#REF!</v>
      </c>
      <c r="AZ889" s="7" t="str">
        <f t="shared" si="232"/>
        <v>OUT</v>
      </c>
      <c r="BA889" s="1">
        <f>IF(OR(_xlfn.XLOOKUP(L889,Pos!B:B,Pos!L:L,FALSE)="ESG Reason",_xlfn.XLOOKUP(L889,Pos!B:B,Pos!L:L,FALSE)="Blacklisted"),1,0)</f>
        <v>0</v>
      </c>
      <c r="BC889" s="11">
        <v>8.8494049048348165E-11</v>
      </c>
      <c r="BD889" s="11">
        <f>_xlfn.XLOOKUP($L889,Pos!$B:$B,Pos!H:H,0, 0)</f>
        <v>0</v>
      </c>
      <c r="BE889" s="11">
        <f>_xlfn.XLOOKUP($L889,Pos!$B:$B,Pos!I:I,0, 0)</f>
        <v>1.8106872053053779E-4</v>
      </c>
      <c r="BF889" s="18">
        <f t="shared" si="233"/>
        <v>1.8106872053053779E-4</v>
      </c>
      <c r="BG889" s="1">
        <f t="shared" si="234"/>
        <v>2</v>
      </c>
      <c r="BH889" s="1">
        <f t="shared" si="235"/>
        <v>7</v>
      </c>
      <c r="BI889" s="18">
        <f t="shared" si="236"/>
        <v>8.8494049048348165E-11</v>
      </c>
      <c r="BJ889" s="3">
        <f t="shared" si="237"/>
        <v>0</v>
      </c>
      <c r="BK889" s="18">
        <f t="shared" si="238"/>
        <v>0</v>
      </c>
    </row>
    <row r="890" spans="3:63" x14ac:dyDescent="0.25">
      <c r="C890" s="3"/>
      <c r="D890" s="3"/>
      <c r="E890" s="3"/>
      <c r="F890" s="3"/>
      <c r="G890" s="51" t="s">
        <v>864</v>
      </c>
      <c r="H890" s="8" t="str">
        <f t="shared" si="228"/>
        <v>0%North America</v>
      </c>
      <c r="I890" s="11" cm="1">
        <f t="array" ref="I890">IF(
   AZ890 = "OUT", 0,IF(
   BD890 &gt;= LARGE(IF(ISNUMBER(BD:BD), BD:BD), 3),
   BE890 - 0.001,
   IF(BE890 &gt;=VLOOKUP(P890,mapping!$A:$B,2,FALSE), BE890,VLOOKUP(P890,mapping!$A$2:$B$8,2,FALSE))
))</f>
        <v>0</v>
      </c>
      <c r="J890" s="11" cm="1">
        <f t="array" ref="J890">IF(
    AZ890="OUT",0,IF(IF(
                      BD890&gt;=LARGE(IF(ISNUMBER(BD:BD),BD:BD),3),
                      BE890+0.001,
                      VLOOKUP(H890,mapping!$D:$E,2,FALSE)
                      )&gt;I890,
                   IF(
                      BD890&gt;=LARGE(IF(ISNUMBER(BD:BD),BD:BD),3),
                      BE890+0.001,
                      VLOOKUP(H890,mapping!$D:$E,2,FALSE)
                      ),
                   I890+0.002))</f>
        <v>0</v>
      </c>
      <c r="K890" s="8">
        <f t="shared" si="229"/>
        <v>1.8048633201364259E-4</v>
      </c>
      <c r="L890" s="1" t="str">
        <f>Pos!B923</f>
        <v>US2166485019</v>
      </c>
      <c r="M890" s="1" t="str">
        <f>_xlfn.XLOOKUP($L890,Pos!B:B,Pos!D:D,, 0)</f>
        <v>Cooper Companies, Inc.</v>
      </c>
      <c r="N890" s="1" t="str">
        <f>_xlfn.XLOOKUP($L890,Pos!B:B,Pos!E:E,, 0)</f>
        <v>Health Care</v>
      </c>
      <c r="O890" s="1" t="str">
        <f t="shared" si="230"/>
        <v>Health Care_North America</v>
      </c>
      <c r="P890" s="1" t="str">
        <f>_xlfn.XLOOKUP($L890,Pos!B:B,Pos!F:F,, 0)</f>
        <v>North America</v>
      </c>
      <c r="Q890" s="1">
        <v>0</v>
      </c>
      <c r="R890" s="9">
        <f>_xlfn.XLOOKUP($L890,Pos!$B:$B,Pos!N:N,0, 0)</f>
        <v>3.82</v>
      </c>
      <c r="S890" s="9">
        <f>_xlfn.XLOOKUP($L890,Pos!$B:$B,Pos!O:O,0, 0)</f>
        <v>5.109</v>
      </c>
      <c r="T890" s="9">
        <f>_xlfn.XLOOKUP($L890,Pos!$B:$B,Pos!P:P,0, 0)</f>
        <v>2.3333330000000001</v>
      </c>
      <c r="U890" s="9">
        <f>_xlfn.XLOOKUP($L890,Pos!$B:$B,Pos!Q:Q,0, 0)</f>
        <v>1.9</v>
      </c>
      <c r="V890" s="9">
        <f>_xlfn.XLOOKUP($L890,Pos!$B:$B,Pos!R:R,0, 0)</f>
        <v>4.9333330000000002</v>
      </c>
      <c r="W890" s="9">
        <f>_xlfn.XLOOKUP($L890,Pos!$B:$B,Pos!S:S,0, 0)</f>
        <v>4.24</v>
      </c>
      <c r="X890" s="9" t="str">
        <f>_xlfn.XLOOKUP($L890,Pos!$B:$B,Pos!J:J,0, 0)</f>
        <v>Outperform</v>
      </c>
      <c r="Y890" s="1">
        <v>0</v>
      </c>
      <c r="Z890" s="1">
        <v>0</v>
      </c>
      <c r="AA890" s="1">
        <f t="shared" si="231"/>
        <v>0</v>
      </c>
      <c r="AB890" s="9">
        <f>_xlfn.XLOOKUP(L890,Pos!B:B,Pos!K:K,-1,0)</f>
        <v>1.35593220338983</v>
      </c>
      <c r="AC890" s="1" t="e">
        <f>_xlfn.XLOOKUP($L890,Pos!$A:$A,Pos!S:S,_xlfn.XLOOKUP($L890,#REF!,#REF!, ""), 0)</f>
        <v>#REF!</v>
      </c>
      <c r="AD890" s="1" t="e">
        <f>_xlfn.XLOOKUP($L890,Pos!$A:$A,Pos!T:T,_xlfn.XLOOKUP($L890,#REF!,#REF!, ""), 0)</f>
        <v>#REF!</v>
      </c>
      <c r="AE890" s="1" t="e">
        <f>_xlfn.XLOOKUP($L890,Pos!$A:$A,Pos!U:U,_xlfn.XLOOKUP($L890,#REF!,#REF!, ""), 0)</f>
        <v>#REF!</v>
      </c>
      <c r="AF890" s="1" t="e">
        <f>_xlfn.XLOOKUP($L890,Pos!$A:$A,Pos!V:V,_xlfn.XLOOKUP($L890,#REF!,#REF!, ""), 0)</f>
        <v>#REF!</v>
      </c>
      <c r="AG890" s="1" t="e">
        <f>_xlfn.XLOOKUP($L890,Pos!$A:$A,Pos!W:W,_xlfn.XLOOKUP($L890,#REF!,#REF!, ""), 0)</f>
        <v>#REF!</v>
      </c>
      <c r="AH890" s="1" t="e">
        <f>_xlfn.XLOOKUP($L890,Pos!$A:$A,Pos!X:X,_xlfn.XLOOKUP($L890,#REF!,#REF!, ""), 0)</f>
        <v>#REF!</v>
      </c>
      <c r="AI890" s="1" t="e">
        <f>_xlfn.XLOOKUP($L890,Pos!$A:$A,Pos!Y:Y,_xlfn.XLOOKUP($L890,#REF!,#REF!, ""), 0)</f>
        <v>#REF!</v>
      </c>
      <c r="AJ890" s="1" t="e">
        <f>_xlfn.XLOOKUP($L890,Pos!$A:$A,Pos!Z:Z,_xlfn.XLOOKUP($L890,#REF!,#REF!, ""), 0)</f>
        <v>#REF!</v>
      </c>
      <c r="AK890" s="1" t="e">
        <f>_xlfn.XLOOKUP($L890,Pos!$A:$A,Pos!AA:AA,_xlfn.XLOOKUP($L890,#REF!,#REF!, ""), 0)</f>
        <v>#REF!</v>
      </c>
      <c r="AL890" s="1" t="e">
        <f>_xlfn.XLOOKUP($L890,Pos!$A:$A,Pos!AB:AB,_xlfn.XLOOKUP($L890,#REF!,#REF!, ""), 0)</f>
        <v>#REF!</v>
      </c>
      <c r="AM890" s="1" t="e">
        <f>_xlfn.XLOOKUP($L890,Pos!$A:$A,Pos!AC:AC,_xlfn.XLOOKUP($L890,#REF!,#REF!, ""), 0)</f>
        <v>#REF!</v>
      </c>
      <c r="AN890" s="1" t="e">
        <f>_xlfn.XLOOKUP($L890,Pos!$A:$A,Pos!AD:AD,_xlfn.XLOOKUP($L890,#REF!,#REF!, ""), 0)</f>
        <v>#REF!</v>
      </c>
      <c r="AO890" s="1" t="e">
        <f>_xlfn.XLOOKUP($L890,Pos!$A:$A,Pos!AE:AE,_xlfn.XLOOKUP($L890,#REF!,#REF!, ""), 0)</f>
        <v>#REF!</v>
      </c>
      <c r="AP890" s="1" t="e">
        <f>_xlfn.XLOOKUP($L890,Pos!$A:$A,Pos!AF:AF,_xlfn.XLOOKUP($L890,#REF!,#REF!, ""), 0)</f>
        <v>#REF!</v>
      </c>
      <c r="AQ890" s="1" t="e">
        <f>_xlfn.XLOOKUP($L890,Pos!$A:$A,Pos!AG:AG,_xlfn.XLOOKUP($L890,#REF!,#REF!, ""), 0)</f>
        <v>#REF!</v>
      </c>
      <c r="AR890" s="1" t="e">
        <f>_xlfn.XLOOKUP($L890,Pos!$A:$A,Pos!AH:AH,_xlfn.XLOOKUP($L890,#REF!,#REF!, ""), 0)</f>
        <v>#REF!</v>
      </c>
      <c r="AS890" s="1" t="e">
        <f>_xlfn.XLOOKUP($L890,Pos!$A:$A,Pos!AI:AI,_xlfn.XLOOKUP($L890,#REF!,#REF!, ""), 0)</f>
        <v>#REF!</v>
      </c>
      <c r="AT890" s="1" t="e">
        <f>_xlfn.XLOOKUP($L890,Pos!$A:$A,Pos!AJ:AJ,_xlfn.XLOOKUP($L890,#REF!,#REF!, ""), 0)</f>
        <v>#REF!</v>
      </c>
      <c r="AU890" s="1" t="e">
        <f>_xlfn.XLOOKUP($L890,Pos!$A:$A,Pos!AK:AK,_xlfn.XLOOKUP($L890,#REF!,#REF!, ""), 0)</f>
        <v>#REF!</v>
      </c>
      <c r="AV890" s="1" t="e">
        <f>_xlfn.XLOOKUP($L890,Pos!$A:$A,Pos!AL:AL,_xlfn.XLOOKUP($L890,#REF!,#REF!, ""), 0)</f>
        <v>#REF!</v>
      </c>
      <c r="AW890" s="1" t="e">
        <f>_xlfn.XLOOKUP($L890,Pos!$A:$A,Pos!AM:AM,_xlfn.XLOOKUP($L890,#REF!,#REF!, ""), 0)</f>
        <v>#REF!</v>
      </c>
      <c r="AX890" s="1" t="e">
        <f>_xlfn.XLOOKUP($L890,Pos!$A:$A,Pos!AN:AN,_xlfn.XLOOKUP($L890,#REF!,#REF!, ""), 0)</f>
        <v>#REF!</v>
      </c>
      <c r="AY890" s="1" t="e">
        <f>_xlfn.XLOOKUP($L890,Pos!$A:$A,Pos!AO:AO,_xlfn.XLOOKUP($L890,#REF!,#REF!, ""), 0)</f>
        <v>#REF!</v>
      </c>
      <c r="AZ890" s="7" t="str">
        <f t="shared" si="232"/>
        <v>OUT</v>
      </c>
      <c r="BA890" s="1">
        <f>IF(OR(_xlfn.XLOOKUP(L890,Pos!B:B,Pos!L:L,FALSE)="ESG Reason",_xlfn.XLOOKUP(L890,Pos!B:B,Pos!L:L,FALSE)="Blacklisted"),1,0)</f>
        <v>0</v>
      </c>
      <c r="BC890" s="11">
        <v>9.1208690037949903E-11</v>
      </c>
      <c r="BD890" s="11">
        <f>_xlfn.XLOOKUP($L890,Pos!$B:$B,Pos!H:H,0, 0)</f>
        <v>0</v>
      </c>
      <c r="BE890" s="11">
        <f>_xlfn.XLOOKUP($L890,Pos!$B:$B,Pos!I:I,0, 0)</f>
        <v>1.8048633201364259E-4</v>
      </c>
      <c r="BF890" s="18">
        <f t="shared" si="233"/>
        <v>1.8048633201364259E-4</v>
      </c>
      <c r="BG890" s="1">
        <f t="shared" si="234"/>
        <v>1</v>
      </c>
      <c r="BH890" s="1">
        <f t="shared" si="235"/>
        <v>28</v>
      </c>
      <c r="BI890" s="18">
        <f t="shared" si="236"/>
        <v>9.1208690037949903E-11</v>
      </c>
      <c r="BJ890" s="3">
        <f t="shared" si="237"/>
        <v>0</v>
      </c>
      <c r="BK890" s="18">
        <f t="shared" si="238"/>
        <v>0</v>
      </c>
    </row>
    <row r="891" spans="3:63" x14ac:dyDescent="0.25">
      <c r="C891" s="3"/>
      <c r="D891" s="3"/>
      <c r="E891" s="3"/>
      <c r="F891" s="3"/>
      <c r="G891" s="51" t="s">
        <v>860</v>
      </c>
      <c r="H891" s="8" t="str">
        <f t="shared" si="228"/>
        <v>0%North America</v>
      </c>
      <c r="I891" s="11" cm="1">
        <f t="array" ref="I891">IF(
   AZ891 = "OUT", 0,IF(
   BD891 &gt;= LARGE(IF(ISNUMBER(BD:BD), BD:BD), 3),
   BE891 - 0.001,
   IF(BE891 &gt;=VLOOKUP(P891,mapping!$A:$B,2,FALSE), BE891,VLOOKUP(P891,mapping!$A$2:$B$8,2,FALSE))
))</f>
        <v>0</v>
      </c>
      <c r="J891" s="11" cm="1">
        <f t="array" ref="J891">IF(
    AZ891="OUT",0,IF(IF(
                      BD891&gt;=LARGE(IF(ISNUMBER(BD:BD),BD:BD),3),
                      BE891+0.001,
                      VLOOKUP(H891,mapping!$D:$E,2,FALSE)
                      )&gt;I891,
                   IF(
                      BD891&gt;=LARGE(IF(ISNUMBER(BD:BD),BD:BD),3),
                      BE891+0.001,
                      VLOOKUP(H891,mapping!$D:$E,2,FALSE)
                      ),
                   I891+0.002))</f>
        <v>0</v>
      </c>
      <c r="K891" s="8">
        <f t="shared" si="229"/>
        <v>1.7998615599217719E-4</v>
      </c>
      <c r="L891" s="1" t="str">
        <f>Pos!B1063</f>
        <v>US46222L1089</v>
      </c>
      <c r="M891" s="1" t="str">
        <f>_xlfn.XLOOKUP($L891,Pos!B:B,Pos!D:D,, 0)</f>
        <v>IonQ, Inc.</v>
      </c>
      <c r="N891" s="1" t="str">
        <f>_xlfn.XLOOKUP($L891,Pos!B:B,Pos!E:E,, 0)</f>
        <v>Technology</v>
      </c>
      <c r="O891" s="1" t="str">
        <f t="shared" si="230"/>
        <v>Technology_North America</v>
      </c>
      <c r="P891" s="1" t="str">
        <f>_xlfn.XLOOKUP($L891,Pos!B:B,Pos!F:F,, 0)</f>
        <v>North America</v>
      </c>
      <c r="Q891" s="1">
        <v>0</v>
      </c>
      <c r="R891" s="9">
        <f>_xlfn.XLOOKUP($L891,Pos!$B:$B,Pos!N:N,0, 0)</f>
        <v>0</v>
      </c>
      <c r="S891" s="9">
        <f>_xlfn.XLOOKUP($L891,Pos!$B:$B,Pos!O:O,0, 0)</f>
        <v>3.8383340000000001</v>
      </c>
      <c r="T891" s="9">
        <f>_xlfn.XLOOKUP($L891,Pos!$B:$B,Pos!P:P,0, 0)</f>
        <v>1.066667</v>
      </c>
      <c r="U891" s="9">
        <f>_xlfn.XLOOKUP($L891,Pos!$B:$B,Pos!Q:Q,0, 0)</f>
        <v>8.5</v>
      </c>
      <c r="V891" s="9">
        <f>_xlfn.XLOOKUP($L891,Pos!$B:$B,Pos!R:R,0, 0)</f>
        <v>1.2</v>
      </c>
      <c r="W891" s="9">
        <f>_xlfn.XLOOKUP($L891,Pos!$B:$B,Pos!S:S,0, 0)</f>
        <v>5.46</v>
      </c>
      <c r="X891" s="9" t="str">
        <f>_xlfn.XLOOKUP($L891,Pos!$B:$B,Pos!J:J,0, 0)</f>
        <v>Outperform</v>
      </c>
      <c r="Y891" s="1">
        <v>0</v>
      </c>
      <c r="Z891" s="1">
        <v>0</v>
      </c>
      <c r="AA891" s="1">
        <f t="shared" si="231"/>
        <v>0</v>
      </c>
      <c r="AB891" s="9">
        <f>_xlfn.XLOOKUP(L891,Pos!B:B,Pos!K:K,-1,0)</f>
        <v>1.5463917525773201</v>
      </c>
      <c r="AC891" s="1" t="e">
        <f>_xlfn.XLOOKUP($L891,Pos!$A:$A,Pos!S:S,_xlfn.XLOOKUP($L891,#REF!,#REF!, ""), 0)</f>
        <v>#REF!</v>
      </c>
      <c r="AD891" s="1" t="e">
        <f>_xlfn.XLOOKUP($L891,Pos!$A:$A,Pos!T:T,_xlfn.XLOOKUP($L891,#REF!,#REF!, ""), 0)</f>
        <v>#REF!</v>
      </c>
      <c r="AE891" s="1" t="e">
        <f>_xlfn.XLOOKUP($L891,Pos!$A:$A,Pos!U:U,_xlfn.XLOOKUP($L891,#REF!,#REF!, ""), 0)</f>
        <v>#REF!</v>
      </c>
      <c r="AF891" s="1" t="e">
        <f>_xlfn.XLOOKUP($L891,Pos!$A:$A,Pos!V:V,_xlfn.XLOOKUP($L891,#REF!,#REF!, ""), 0)</f>
        <v>#REF!</v>
      </c>
      <c r="AG891" s="1" t="e">
        <f>_xlfn.XLOOKUP($L891,Pos!$A:$A,Pos!W:W,_xlfn.XLOOKUP($L891,#REF!,#REF!, ""), 0)</f>
        <v>#REF!</v>
      </c>
      <c r="AH891" s="1" t="e">
        <f>_xlfn.XLOOKUP($L891,Pos!$A:$A,Pos!X:X,_xlfn.XLOOKUP($L891,#REF!,#REF!, ""), 0)</f>
        <v>#REF!</v>
      </c>
      <c r="AI891" s="1" t="e">
        <f>_xlfn.XLOOKUP($L891,Pos!$A:$A,Pos!Y:Y,_xlfn.XLOOKUP($L891,#REF!,#REF!, ""), 0)</f>
        <v>#REF!</v>
      </c>
      <c r="AJ891" s="1" t="e">
        <f>_xlfn.XLOOKUP($L891,Pos!$A:$A,Pos!Z:Z,_xlfn.XLOOKUP($L891,#REF!,#REF!, ""), 0)</f>
        <v>#REF!</v>
      </c>
      <c r="AK891" s="1" t="e">
        <f>_xlfn.XLOOKUP($L891,Pos!$A:$A,Pos!AA:AA,_xlfn.XLOOKUP($L891,#REF!,#REF!, ""), 0)</f>
        <v>#REF!</v>
      </c>
      <c r="AL891" s="1" t="e">
        <f>_xlfn.XLOOKUP($L891,Pos!$A:$A,Pos!AB:AB,_xlfn.XLOOKUP($L891,#REF!,#REF!, ""), 0)</f>
        <v>#REF!</v>
      </c>
      <c r="AM891" s="1" t="e">
        <f>_xlfn.XLOOKUP($L891,Pos!$A:$A,Pos!AC:AC,_xlfn.XLOOKUP($L891,#REF!,#REF!, ""), 0)</f>
        <v>#REF!</v>
      </c>
      <c r="AN891" s="1" t="e">
        <f>_xlfn.XLOOKUP($L891,Pos!$A:$A,Pos!AD:AD,_xlfn.XLOOKUP($L891,#REF!,#REF!, ""), 0)</f>
        <v>#REF!</v>
      </c>
      <c r="AO891" s="1" t="e">
        <f>_xlfn.XLOOKUP($L891,Pos!$A:$A,Pos!AE:AE,_xlfn.XLOOKUP($L891,#REF!,#REF!, ""), 0)</f>
        <v>#REF!</v>
      </c>
      <c r="AP891" s="1" t="e">
        <f>_xlfn.XLOOKUP($L891,Pos!$A:$A,Pos!AF:AF,_xlfn.XLOOKUP($L891,#REF!,#REF!, ""), 0)</f>
        <v>#REF!</v>
      </c>
      <c r="AQ891" s="1" t="e">
        <f>_xlfn.XLOOKUP($L891,Pos!$A:$A,Pos!AG:AG,_xlfn.XLOOKUP($L891,#REF!,#REF!, ""), 0)</f>
        <v>#REF!</v>
      </c>
      <c r="AR891" s="1" t="e">
        <f>_xlfn.XLOOKUP($L891,Pos!$A:$A,Pos!AH:AH,_xlfn.XLOOKUP($L891,#REF!,#REF!, ""), 0)</f>
        <v>#REF!</v>
      </c>
      <c r="AS891" s="1" t="e">
        <f>_xlfn.XLOOKUP($L891,Pos!$A:$A,Pos!AI:AI,_xlfn.XLOOKUP($L891,#REF!,#REF!, ""), 0)</f>
        <v>#REF!</v>
      </c>
      <c r="AT891" s="1" t="e">
        <f>_xlfn.XLOOKUP($L891,Pos!$A:$A,Pos!AJ:AJ,_xlfn.XLOOKUP($L891,#REF!,#REF!, ""), 0)</f>
        <v>#REF!</v>
      </c>
      <c r="AU891" s="1" t="e">
        <f>_xlfn.XLOOKUP($L891,Pos!$A:$A,Pos!AK:AK,_xlfn.XLOOKUP($L891,#REF!,#REF!, ""), 0)</f>
        <v>#REF!</v>
      </c>
      <c r="AV891" s="1" t="e">
        <f>_xlfn.XLOOKUP($L891,Pos!$A:$A,Pos!AL:AL,_xlfn.XLOOKUP($L891,#REF!,#REF!, ""), 0)</f>
        <v>#REF!</v>
      </c>
      <c r="AW891" s="1" t="e">
        <f>_xlfn.XLOOKUP($L891,Pos!$A:$A,Pos!AM:AM,_xlfn.XLOOKUP($L891,#REF!,#REF!, ""), 0)</f>
        <v>#REF!</v>
      </c>
      <c r="AX891" s="1" t="e">
        <f>_xlfn.XLOOKUP($L891,Pos!$A:$A,Pos!AN:AN,_xlfn.XLOOKUP($L891,#REF!,#REF!, ""), 0)</f>
        <v>#REF!</v>
      </c>
      <c r="AY891" s="1" t="e">
        <f>_xlfn.XLOOKUP($L891,Pos!$A:$A,Pos!AO:AO,_xlfn.XLOOKUP($L891,#REF!,#REF!, ""), 0)</f>
        <v>#REF!</v>
      </c>
      <c r="AZ891" s="7" t="str">
        <f t="shared" si="232"/>
        <v>OUT</v>
      </c>
      <c r="BA891" s="1">
        <f>IF(OR(_xlfn.XLOOKUP(L891,Pos!B:B,Pos!L:L,FALSE)="ESG Reason",_xlfn.XLOOKUP(L891,Pos!B:B,Pos!L:L,FALSE)="Blacklisted"),1,0)</f>
        <v>1</v>
      </c>
      <c r="BC891" s="11">
        <v>1.9841977164197699E-10</v>
      </c>
      <c r="BD891" s="11">
        <f>_xlfn.XLOOKUP($L891,Pos!$B:$B,Pos!H:H,0, 0)</f>
        <v>0</v>
      </c>
      <c r="BE891" s="11">
        <f>_xlfn.XLOOKUP($L891,Pos!$B:$B,Pos!I:I,0, 0)</f>
        <v>1.7998615599217719E-4</v>
      </c>
      <c r="BF891" s="18">
        <f t="shared" si="233"/>
        <v>1.7998615599217719E-4</v>
      </c>
      <c r="BG891" s="1">
        <f t="shared" si="234"/>
        <v>1</v>
      </c>
      <c r="BH891" s="1">
        <f t="shared" si="235"/>
        <v>35</v>
      </c>
      <c r="BI891" s="18">
        <f t="shared" si="236"/>
        <v>1.9841977164197699E-10</v>
      </c>
      <c r="BJ891" s="3">
        <f t="shared" si="237"/>
        <v>0</v>
      </c>
      <c r="BK891" s="18">
        <f t="shared" si="238"/>
        <v>0</v>
      </c>
    </row>
    <row r="892" spans="3:63" x14ac:dyDescent="0.25">
      <c r="C892" s="3"/>
      <c r="D892" s="3"/>
      <c r="E892" s="3"/>
      <c r="F892" s="3"/>
      <c r="G892" s="51" t="s">
        <v>867</v>
      </c>
      <c r="H892" s="8" t="str">
        <f t="shared" si="228"/>
        <v>0%Others</v>
      </c>
      <c r="I892" s="11" cm="1">
        <f t="array" ref="I892">IF(
   AZ892 = "OUT", 0,IF(
   BD892 &gt;= LARGE(IF(ISNUMBER(BD:BD), BD:BD), 3),
   BE892 - 0.001,
   IF(BE892 &gt;=VLOOKUP(P892,mapping!$A:$B,2,FALSE), BE892,VLOOKUP(P892,mapping!$A$2:$B$8,2,FALSE))
))</f>
        <v>0</v>
      </c>
      <c r="J892" s="11" cm="1">
        <f t="array" ref="J892">IF(
    AZ892="OUT",0,IF(IF(
                      BD892&gt;=LARGE(IF(ISNUMBER(BD:BD),BD:BD),3),
                      BE892+0.001,
                      VLOOKUP(H892,mapping!$D:$E,2,FALSE)
                      )&gt;I892,
                   IF(
                      BD892&gt;=LARGE(IF(ISNUMBER(BD:BD),BD:BD),3),
                      BE892+0.001,
                      VLOOKUP(H892,mapping!$D:$E,2,FALSE)
                      ),
                   I892+0.002))</f>
        <v>0</v>
      </c>
      <c r="K892" s="8">
        <f t="shared" si="229"/>
        <v>1.7909712086824079E-4</v>
      </c>
      <c r="L892" s="1" t="str">
        <f>Pos!B579</f>
        <v>JP3436120004</v>
      </c>
      <c r="M892" s="1" t="str">
        <f>_xlfn.XLOOKUP($L892,Pos!B:B,Pos!D:D,, 0)</f>
        <v>SBI Holdings Incorporated</v>
      </c>
      <c r="N892" s="1" t="str">
        <f>_xlfn.XLOOKUP($L892,Pos!B:B,Pos!E:E,, 0)</f>
        <v>Financial Services</v>
      </c>
      <c r="O892" s="1" t="str">
        <f t="shared" si="230"/>
        <v>Financial Services_Others</v>
      </c>
      <c r="P892" s="1" t="str">
        <f>_xlfn.XLOOKUP($L892,Pos!B:B,Pos!F:F,, 0)</f>
        <v>Others</v>
      </c>
      <c r="Q892" s="1">
        <v>0</v>
      </c>
      <c r="R892" s="9">
        <f>_xlfn.XLOOKUP($L892,Pos!$B:$B,Pos!N:N,0, 0)</f>
        <v>3.65</v>
      </c>
      <c r="S892" s="9">
        <f>_xlfn.XLOOKUP($L892,Pos!$B:$B,Pos!O:O,0, 0)</f>
        <v>5.7374999999999998</v>
      </c>
      <c r="T892" s="9">
        <f>_xlfn.XLOOKUP($L892,Pos!$B:$B,Pos!P:P,0, 0)</f>
        <v>8.7999989999999997</v>
      </c>
      <c r="U892" s="9">
        <f>_xlfn.XLOOKUP($L892,Pos!$B:$B,Pos!Q:Q,0, 0)</f>
        <v>7.4</v>
      </c>
      <c r="V892" s="9">
        <f>_xlfn.XLOOKUP($L892,Pos!$B:$B,Pos!R:R,0, 0)</f>
        <v>1.6333329999999999</v>
      </c>
      <c r="W892" s="9">
        <f>_xlfn.XLOOKUP($L892,Pos!$B:$B,Pos!S:S,0, 0)</f>
        <v>6.7016669999999996</v>
      </c>
      <c r="X892" s="9" t="str">
        <f>_xlfn.XLOOKUP($L892,Pos!$B:$B,Pos!J:J,0, 0)</f>
        <v>Outperform</v>
      </c>
      <c r="Y892" s="1">
        <v>0</v>
      </c>
      <c r="Z892" s="1">
        <v>0</v>
      </c>
      <c r="AA892" s="1">
        <f t="shared" si="231"/>
        <v>0</v>
      </c>
      <c r="AB892" s="9">
        <f>_xlfn.XLOOKUP(L892,Pos!B:B,Pos!K:K,-1,0)</f>
        <v>9.4444444444444446</v>
      </c>
      <c r="AC892" s="1" t="e">
        <f>_xlfn.XLOOKUP($L892,Pos!$A:$A,Pos!S:S,_xlfn.XLOOKUP($L892,#REF!,#REF!, ""), 0)</f>
        <v>#REF!</v>
      </c>
      <c r="AD892" s="1" t="e">
        <f>_xlfn.XLOOKUP($L892,Pos!$A:$A,Pos!T:T,_xlfn.XLOOKUP($L892,#REF!,#REF!, ""), 0)</f>
        <v>#REF!</v>
      </c>
      <c r="AE892" s="1" t="e">
        <f>_xlfn.XLOOKUP($L892,Pos!$A:$A,Pos!U:U,_xlfn.XLOOKUP($L892,#REF!,#REF!, ""), 0)</f>
        <v>#REF!</v>
      </c>
      <c r="AF892" s="1" t="e">
        <f>_xlfn.XLOOKUP($L892,Pos!$A:$A,Pos!V:V,_xlfn.XLOOKUP($L892,#REF!,#REF!, ""), 0)</f>
        <v>#REF!</v>
      </c>
      <c r="AG892" s="1" t="e">
        <f>_xlfn.XLOOKUP($L892,Pos!$A:$A,Pos!W:W,_xlfn.XLOOKUP($L892,#REF!,#REF!, ""), 0)</f>
        <v>#REF!</v>
      </c>
      <c r="AH892" s="1" t="e">
        <f>_xlfn.XLOOKUP($L892,Pos!$A:$A,Pos!X:X,_xlfn.XLOOKUP($L892,#REF!,#REF!, ""), 0)</f>
        <v>#REF!</v>
      </c>
      <c r="AI892" s="1" t="e">
        <f>_xlfn.XLOOKUP($L892,Pos!$A:$A,Pos!Y:Y,_xlfn.XLOOKUP($L892,#REF!,#REF!, ""), 0)</f>
        <v>#REF!</v>
      </c>
      <c r="AJ892" s="1" t="e">
        <f>_xlfn.XLOOKUP($L892,Pos!$A:$A,Pos!Z:Z,_xlfn.XLOOKUP($L892,#REF!,#REF!, ""), 0)</f>
        <v>#REF!</v>
      </c>
      <c r="AK892" s="1" t="e">
        <f>_xlfn.XLOOKUP($L892,Pos!$A:$A,Pos!AA:AA,_xlfn.XLOOKUP($L892,#REF!,#REF!, ""), 0)</f>
        <v>#REF!</v>
      </c>
      <c r="AL892" s="1" t="e">
        <f>_xlfn.XLOOKUP($L892,Pos!$A:$A,Pos!AB:AB,_xlfn.XLOOKUP($L892,#REF!,#REF!, ""), 0)</f>
        <v>#REF!</v>
      </c>
      <c r="AM892" s="1" t="e">
        <f>_xlfn.XLOOKUP($L892,Pos!$A:$A,Pos!AC:AC,_xlfn.XLOOKUP($L892,#REF!,#REF!, ""), 0)</f>
        <v>#REF!</v>
      </c>
      <c r="AN892" s="1" t="e">
        <f>_xlfn.XLOOKUP($L892,Pos!$A:$A,Pos!AD:AD,_xlfn.XLOOKUP($L892,#REF!,#REF!, ""), 0)</f>
        <v>#REF!</v>
      </c>
      <c r="AO892" s="1" t="e">
        <f>_xlfn.XLOOKUP($L892,Pos!$A:$A,Pos!AE:AE,_xlfn.XLOOKUP($L892,#REF!,#REF!, ""), 0)</f>
        <v>#REF!</v>
      </c>
      <c r="AP892" s="1" t="e">
        <f>_xlfn.XLOOKUP($L892,Pos!$A:$A,Pos!AF:AF,_xlfn.XLOOKUP($L892,#REF!,#REF!, ""), 0)</f>
        <v>#REF!</v>
      </c>
      <c r="AQ892" s="1" t="e">
        <f>_xlfn.XLOOKUP($L892,Pos!$A:$A,Pos!AG:AG,_xlfn.XLOOKUP($L892,#REF!,#REF!, ""), 0)</f>
        <v>#REF!</v>
      </c>
      <c r="AR892" s="1" t="e">
        <f>_xlfn.XLOOKUP($L892,Pos!$A:$A,Pos!AH:AH,_xlfn.XLOOKUP($L892,#REF!,#REF!, ""), 0)</f>
        <v>#REF!</v>
      </c>
      <c r="AS892" s="1" t="e">
        <f>_xlfn.XLOOKUP($L892,Pos!$A:$A,Pos!AI:AI,_xlfn.XLOOKUP($L892,#REF!,#REF!, ""), 0)</f>
        <v>#REF!</v>
      </c>
      <c r="AT892" s="1" t="e">
        <f>_xlfn.XLOOKUP($L892,Pos!$A:$A,Pos!AJ:AJ,_xlfn.XLOOKUP($L892,#REF!,#REF!, ""), 0)</f>
        <v>#REF!</v>
      </c>
      <c r="AU892" s="1" t="e">
        <f>_xlfn.XLOOKUP($L892,Pos!$A:$A,Pos!AK:AK,_xlfn.XLOOKUP($L892,#REF!,#REF!, ""), 0)</f>
        <v>#REF!</v>
      </c>
      <c r="AV892" s="1" t="e">
        <f>_xlfn.XLOOKUP($L892,Pos!$A:$A,Pos!AL:AL,_xlfn.XLOOKUP($L892,#REF!,#REF!, ""), 0)</f>
        <v>#REF!</v>
      </c>
      <c r="AW892" s="1" t="e">
        <f>_xlfn.XLOOKUP($L892,Pos!$A:$A,Pos!AM:AM,_xlfn.XLOOKUP($L892,#REF!,#REF!, ""), 0)</f>
        <v>#REF!</v>
      </c>
      <c r="AX892" s="1" t="e">
        <f>_xlfn.XLOOKUP($L892,Pos!$A:$A,Pos!AN:AN,_xlfn.XLOOKUP($L892,#REF!,#REF!, ""), 0)</f>
        <v>#REF!</v>
      </c>
      <c r="AY892" s="1" t="e">
        <f>_xlfn.XLOOKUP($L892,Pos!$A:$A,Pos!AO:AO,_xlfn.XLOOKUP($L892,#REF!,#REF!, ""), 0)</f>
        <v>#REF!</v>
      </c>
      <c r="AZ892" s="7" t="str">
        <f t="shared" si="232"/>
        <v>OUT</v>
      </c>
      <c r="BA892" s="1">
        <f>IF(OR(_xlfn.XLOOKUP(L892,Pos!B:B,Pos!L:L,FALSE)="ESG Reason",_xlfn.XLOOKUP(L892,Pos!B:B,Pos!L:L,FALSE)="Blacklisted"),1,0)</f>
        <v>1</v>
      </c>
      <c r="BC892" s="11">
        <v>9.2514918586461485E-11</v>
      </c>
      <c r="BD892" s="11">
        <f>_xlfn.XLOOKUP($L892,Pos!$B:$B,Pos!H:H,0, 0)</f>
        <v>0</v>
      </c>
      <c r="BE892" s="11">
        <f>_xlfn.XLOOKUP($L892,Pos!$B:$B,Pos!I:I,0, 0)</f>
        <v>1.7909712086824079E-4</v>
      </c>
      <c r="BF892" s="18">
        <f t="shared" si="233"/>
        <v>1.7909712086824079E-4</v>
      </c>
      <c r="BG892" s="1">
        <f t="shared" si="234"/>
        <v>3</v>
      </c>
      <c r="BH892" s="1">
        <f t="shared" si="235"/>
        <v>45</v>
      </c>
      <c r="BI892" s="18">
        <f t="shared" si="236"/>
        <v>9.2514918586461485E-11</v>
      </c>
      <c r="BJ892" s="3">
        <f t="shared" si="237"/>
        <v>0</v>
      </c>
      <c r="BK892" s="18">
        <f t="shared" si="238"/>
        <v>0</v>
      </c>
    </row>
    <row r="893" spans="3:63" x14ac:dyDescent="0.25">
      <c r="C893" s="3"/>
      <c r="D893" s="3"/>
      <c r="E893" s="3"/>
      <c r="F893" s="3"/>
      <c r="G893" s="51" t="s">
        <v>868</v>
      </c>
      <c r="H893" s="8" t="str">
        <f t="shared" si="228"/>
        <v>0%Others</v>
      </c>
      <c r="I893" s="11" cm="1">
        <f t="array" ref="I893">IF(
   AZ893 = "OUT", 0,IF(
   BD893 &gt;= LARGE(IF(ISNUMBER(BD:BD), BD:BD), 3),
   BE893 - 0.001,
   IF(BE893 &gt;=VLOOKUP(P893,mapping!$A:$B,2,FALSE), BE893,VLOOKUP(P893,mapping!$A$2:$B$8,2,FALSE))
))</f>
        <v>0</v>
      </c>
      <c r="J893" s="11" cm="1">
        <f t="array" ref="J893">IF(
    AZ893="OUT",0,IF(IF(
                      BD893&gt;=LARGE(IF(ISNUMBER(BD:BD),BD:BD),3),
                      BE893+0.001,
                      VLOOKUP(H893,mapping!$D:$E,2,FALSE)
                      )&gt;I893,
                   IF(
                      BD893&gt;=LARGE(IF(ISNUMBER(BD:BD),BD:BD),3),
                      BE893+0.001,
                      VLOOKUP(H893,mapping!$D:$E,2,FALSE)
                      ),
                   I893+0.002))</f>
        <v>0</v>
      </c>
      <c r="K893" s="8">
        <f t="shared" si="229"/>
        <v>1.7747547439512739E-4</v>
      </c>
      <c r="L893" s="1" t="str">
        <f>Pos!B678</f>
        <v>JP3979200007</v>
      </c>
      <c r="M893" s="1" t="str">
        <f>_xlfn.XLOOKUP($L893,Pos!B:B,Pos!D:D,, 0)</f>
        <v>Lasertec Corp.</v>
      </c>
      <c r="N893" s="1" t="str">
        <f>_xlfn.XLOOKUP($L893,Pos!B:B,Pos!E:E,, 0)</f>
        <v>Technology</v>
      </c>
      <c r="O893" s="1" t="str">
        <f t="shared" si="230"/>
        <v>Technology_Others</v>
      </c>
      <c r="P893" s="1" t="str">
        <f>_xlfn.XLOOKUP($L893,Pos!B:B,Pos!F:F,, 0)</f>
        <v>Others</v>
      </c>
      <c r="Q893" s="1">
        <v>0</v>
      </c>
      <c r="R893" s="9">
        <f>_xlfn.XLOOKUP($L893,Pos!$B:$B,Pos!N:N,0, 0)</f>
        <v>4.12</v>
      </c>
      <c r="S893" s="9">
        <f>_xlfn.XLOOKUP($L893,Pos!$B:$B,Pos!O:O,0, 0)</f>
        <v>2.9195000000000002</v>
      </c>
      <c r="T893" s="9">
        <f>_xlfn.XLOOKUP($L893,Pos!$B:$B,Pos!P:P,0, 0)</f>
        <v>7.5250000000000004</v>
      </c>
      <c r="U893" s="9">
        <f>_xlfn.XLOOKUP($L893,Pos!$B:$B,Pos!Q:Q,0, 0)</f>
        <v>7.3</v>
      </c>
      <c r="V893" s="9">
        <f>_xlfn.XLOOKUP($L893,Pos!$B:$B,Pos!R:R,0, 0)</f>
        <v>1.1333329999999999</v>
      </c>
      <c r="W893" s="9">
        <f>_xlfn.XLOOKUP($L893,Pos!$B:$B,Pos!S:S,0, 0)</f>
        <v>4.3733329999999997</v>
      </c>
      <c r="X893" s="9" t="str">
        <f>_xlfn.XLOOKUP($L893,Pos!$B:$B,Pos!J:J,0, 0)</f>
        <v>Hold</v>
      </c>
      <c r="Y893" s="1">
        <v>0</v>
      </c>
      <c r="Z893" s="1">
        <v>0</v>
      </c>
      <c r="AA893" s="1">
        <f t="shared" si="231"/>
        <v>0</v>
      </c>
      <c r="AB893" s="9">
        <f>_xlfn.XLOOKUP(L893,Pos!B:B,Pos!K:K,-1,0)</f>
        <v>3.666666666666667</v>
      </c>
      <c r="AC893" s="1" t="e">
        <f>_xlfn.XLOOKUP($L893,Pos!$A:$A,Pos!S:S,_xlfn.XLOOKUP($L893,#REF!,#REF!, ""), 0)</f>
        <v>#REF!</v>
      </c>
      <c r="AD893" s="1" t="e">
        <f>_xlfn.XLOOKUP($L893,Pos!$A:$A,Pos!T:T,_xlfn.XLOOKUP($L893,#REF!,#REF!, ""), 0)</f>
        <v>#REF!</v>
      </c>
      <c r="AE893" s="1" t="e">
        <f>_xlfn.XLOOKUP($L893,Pos!$A:$A,Pos!U:U,_xlfn.XLOOKUP($L893,#REF!,#REF!, ""), 0)</f>
        <v>#REF!</v>
      </c>
      <c r="AF893" s="1" t="e">
        <f>_xlfn.XLOOKUP($L893,Pos!$A:$A,Pos!V:V,_xlfn.XLOOKUP($L893,#REF!,#REF!, ""), 0)</f>
        <v>#REF!</v>
      </c>
      <c r="AG893" s="1" t="e">
        <f>_xlfn.XLOOKUP($L893,Pos!$A:$A,Pos!W:W,_xlfn.XLOOKUP($L893,#REF!,#REF!, ""), 0)</f>
        <v>#REF!</v>
      </c>
      <c r="AH893" s="1" t="e">
        <f>_xlfn.XLOOKUP($L893,Pos!$A:$A,Pos!X:X,_xlfn.XLOOKUP($L893,#REF!,#REF!, ""), 0)</f>
        <v>#REF!</v>
      </c>
      <c r="AI893" s="1" t="e">
        <f>_xlfn.XLOOKUP($L893,Pos!$A:$A,Pos!Y:Y,_xlfn.XLOOKUP($L893,#REF!,#REF!, ""), 0)</f>
        <v>#REF!</v>
      </c>
      <c r="AJ893" s="1" t="e">
        <f>_xlfn.XLOOKUP($L893,Pos!$A:$A,Pos!Z:Z,_xlfn.XLOOKUP($L893,#REF!,#REF!, ""), 0)</f>
        <v>#REF!</v>
      </c>
      <c r="AK893" s="1" t="e">
        <f>_xlfn.XLOOKUP($L893,Pos!$A:$A,Pos!AA:AA,_xlfn.XLOOKUP($L893,#REF!,#REF!, ""), 0)</f>
        <v>#REF!</v>
      </c>
      <c r="AL893" s="1" t="e">
        <f>_xlfn.XLOOKUP($L893,Pos!$A:$A,Pos!AB:AB,_xlfn.XLOOKUP($L893,#REF!,#REF!, ""), 0)</f>
        <v>#REF!</v>
      </c>
      <c r="AM893" s="1" t="e">
        <f>_xlfn.XLOOKUP($L893,Pos!$A:$A,Pos!AC:AC,_xlfn.XLOOKUP($L893,#REF!,#REF!, ""), 0)</f>
        <v>#REF!</v>
      </c>
      <c r="AN893" s="1" t="e">
        <f>_xlfn.XLOOKUP($L893,Pos!$A:$A,Pos!AD:AD,_xlfn.XLOOKUP($L893,#REF!,#REF!, ""), 0)</f>
        <v>#REF!</v>
      </c>
      <c r="AO893" s="1" t="e">
        <f>_xlfn.XLOOKUP($L893,Pos!$A:$A,Pos!AE:AE,_xlfn.XLOOKUP($L893,#REF!,#REF!, ""), 0)</f>
        <v>#REF!</v>
      </c>
      <c r="AP893" s="1" t="e">
        <f>_xlfn.XLOOKUP($L893,Pos!$A:$A,Pos!AF:AF,_xlfn.XLOOKUP($L893,#REF!,#REF!, ""), 0)</f>
        <v>#REF!</v>
      </c>
      <c r="AQ893" s="1" t="e">
        <f>_xlfn.XLOOKUP($L893,Pos!$A:$A,Pos!AG:AG,_xlfn.XLOOKUP($L893,#REF!,#REF!, ""), 0)</f>
        <v>#REF!</v>
      </c>
      <c r="AR893" s="1" t="e">
        <f>_xlfn.XLOOKUP($L893,Pos!$A:$A,Pos!AH:AH,_xlfn.XLOOKUP($L893,#REF!,#REF!, ""), 0)</f>
        <v>#REF!</v>
      </c>
      <c r="AS893" s="1" t="e">
        <f>_xlfn.XLOOKUP($L893,Pos!$A:$A,Pos!AI:AI,_xlfn.XLOOKUP($L893,#REF!,#REF!, ""), 0)</f>
        <v>#REF!</v>
      </c>
      <c r="AT893" s="1" t="e">
        <f>_xlfn.XLOOKUP($L893,Pos!$A:$A,Pos!AJ:AJ,_xlfn.XLOOKUP($L893,#REF!,#REF!, ""), 0)</f>
        <v>#REF!</v>
      </c>
      <c r="AU893" s="1" t="e">
        <f>_xlfn.XLOOKUP($L893,Pos!$A:$A,Pos!AK:AK,_xlfn.XLOOKUP($L893,#REF!,#REF!, ""), 0)</f>
        <v>#REF!</v>
      </c>
      <c r="AV893" s="1" t="e">
        <f>_xlfn.XLOOKUP($L893,Pos!$A:$A,Pos!AL:AL,_xlfn.XLOOKUP($L893,#REF!,#REF!, ""), 0)</f>
        <v>#REF!</v>
      </c>
      <c r="AW893" s="1" t="e">
        <f>_xlfn.XLOOKUP($L893,Pos!$A:$A,Pos!AM:AM,_xlfn.XLOOKUP($L893,#REF!,#REF!, ""), 0)</f>
        <v>#REF!</v>
      </c>
      <c r="AX893" s="1" t="e">
        <f>_xlfn.XLOOKUP($L893,Pos!$A:$A,Pos!AN:AN,_xlfn.XLOOKUP($L893,#REF!,#REF!, ""), 0)</f>
        <v>#REF!</v>
      </c>
      <c r="AY893" s="1" t="e">
        <f>_xlfn.XLOOKUP($L893,Pos!$A:$A,Pos!AO:AO,_xlfn.XLOOKUP($L893,#REF!,#REF!, ""), 0)</f>
        <v>#REF!</v>
      </c>
      <c r="AZ893" s="7" t="str">
        <f t="shared" si="232"/>
        <v>OUT</v>
      </c>
      <c r="BA893" s="1">
        <f>IF(OR(_xlfn.XLOOKUP(L893,Pos!B:B,Pos!L:L,FALSE)="ESG Reason",_xlfn.XLOOKUP(L893,Pos!B:B,Pos!L:L,FALSE)="Blacklisted"),1,0)</f>
        <v>1</v>
      </c>
      <c r="BC893" s="11">
        <v>9.3201660071328095E-11</v>
      </c>
      <c r="BD893" s="11">
        <f>_xlfn.XLOOKUP($L893,Pos!$B:$B,Pos!H:H,0, 0)</f>
        <v>0</v>
      </c>
      <c r="BE893" s="11">
        <f>_xlfn.XLOOKUP($L893,Pos!$B:$B,Pos!I:I,0, 0)</f>
        <v>1.7747547439512739E-4</v>
      </c>
      <c r="BF893" s="18">
        <f t="shared" si="233"/>
        <v>1.7747547439512739E-4</v>
      </c>
      <c r="BG893" s="1">
        <f t="shared" si="234"/>
        <v>3</v>
      </c>
      <c r="BH893" s="1">
        <f t="shared" si="235"/>
        <v>54</v>
      </c>
      <c r="BI893" s="18">
        <f t="shared" si="236"/>
        <v>9.3201660071328095E-11</v>
      </c>
      <c r="BJ893" s="3">
        <f t="shared" si="237"/>
        <v>0</v>
      </c>
      <c r="BK893" s="18">
        <f t="shared" si="238"/>
        <v>0</v>
      </c>
    </row>
    <row r="894" spans="3:63" x14ac:dyDescent="0.25">
      <c r="C894" s="3"/>
      <c r="D894" s="3"/>
      <c r="E894" s="3"/>
      <c r="F894" s="3"/>
      <c r="G894" s="51" t="s">
        <v>886</v>
      </c>
      <c r="H894" s="8" t="str">
        <f t="shared" si="228"/>
        <v>0%North America</v>
      </c>
      <c r="I894" s="11" cm="1">
        <f t="array" ref="I894">IF(
   AZ894 = "OUT", 0,IF(
   BD894 &gt;= LARGE(IF(ISNUMBER(BD:BD), BD:BD), 3),
   BE894 - 0.001,
   IF(BE894 &gt;=VLOOKUP(P894,mapping!$A:$B,2,FALSE), BE894,VLOOKUP(P894,mapping!$A$2:$B$8,2,FALSE))
))</f>
        <v>0</v>
      </c>
      <c r="J894" s="11" cm="1">
        <f t="array" ref="J894">IF(
    AZ894="OUT",0,IF(IF(
                      BD894&gt;=LARGE(IF(ISNUMBER(BD:BD),BD:BD),3),
                      BE894+0.001,
                      VLOOKUP(H894,mapping!$D:$E,2,FALSE)
                      )&gt;I894,
                   IF(
                      BD894&gt;=LARGE(IF(ISNUMBER(BD:BD),BD:BD),3),
                      BE894+0.001,
                      VLOOKUP(H894,mapping!$D:$E,2,FALSE)
                      ),
                   I894+0.002))</f>
        <v>0</v>
      </c>
      <c r="K894" s="8">
        <f t="shared" si="229"/>
        <v>1.7738776106362869E-4</v>
      </c>
      <c r="L894" s="1" t="str">
        <f>Pos!B79</f>
        <v>CA0977518616</v>
      </c>
      <c r="M894" s="1" t="str">
        <f>_xlfn.XLOOKUP($L894,Pos!B:B,Pos!D:D,, 0)</f>
        <v>Bombardier Inc. Class B</v>
      </c>
      <c r="N894" s="1" t="str">
        <f>_xlfn.XLOOKUP($L894,Pos!B:B,Pos!E:E,, 0)</f>
        <v>Industrial Goods &amp; Services</v>
      </c>
      <c r="O894" s="1" t="str">
        <f t="shared" si="230"/>
        <v>Industrial Goods &amp; Services_North America</v>
      </c>
      <c r="P894" s="1" t="str">
        <f>_xlfn.XLOOKUP($L894,Pos!B:B,Pos!F:F,, 0)</f>
        <v>North America</v>
      </c>
      <c r="Q894" s="1">
        <v>0</v>
      </c>
      <c r="R894" s="9">
        <f>_xlfn.XLOOKUP($L894,Pos!$B:$B,Pos!N:N,0, 0)</f>
        <v>0.94</v>
      </c>
      <c r="S894" s="9">
        <f>_xlfn.XLOOKUP($L894,Pos!$B:$B,Pos!O:O,0, 0)</f>
        <v>5.3985000000000003</v>
      </c>
      <c r="T894" s="9">
        <f>_xlfn.XLOOKUP($L894,Pos!$B:$B,Pos!P:P,0, 0)</f>
        <v>3.7</v>
      </c>
      <c r="U894" s="9">
        <f>_xlfn.XLOOKUP($L894,Pos!$B:$B,Pos!Q:Q,0, 0)</f>
        <v>7.4</v>
      </c>
      <c r="V894" s="9">
        <f>_xlfn.XLOOKUP($L894,Pos!$B:$B,Pos!R:R,0, 0)</f>
        <v>0.76666670000000003</v>
      </c>
      <c r="W894" s="9">
        <f>_xlfn.XLOOKUP($L894,Pos!$B:$B,Pos!S:S,0, 0)</f>
        <v>5.87</v>
      </c>
      <c r="X894" s="9" t="str">
        <f>_xlfn.XLOOKUP($L894,Pos!$B:$B,Pos!J:J,0, 0)</f>
        <v>Outperform</v>
      </c>
      <c r="Y894" s="1">
        <v>0</v>
      </c>
      <c r="Z894" s="1">
        <v>0</v>
      </c>
      <c r="AA894" s="1">
        <f t="shared" si="231"/>
        <v>0</v>
      </c>
      <c r="AB894" s="9">
        <f>_xlfn.XLOOKUP(L894,Pos!B:B,Pos!K:K,-1,0)</f>
        <v>-1</v>
      </c>
      <c r="AC894" s="1" t="e">
        <f>_xlfn.XLOOKUP($L894,Pos!$A:$A,Pos!S:S,_xlfn.XLOOKUP($L894,#REF!,#REF!, ""), 0)</f>
        <v>#REF!</v>
      </c>
      <c r="AD894" s="1" t="e">
        <f>_xlfn.XLOOKUP($L894,Pos!$A:$A,Pos!T:T,_xlfn.XLOOKUP($L894,#REF!,#REF!, ""), 0)</f>
        <v>#REF!</v>
      </c>
      <c r="AE894" s="1" t="e">
        <f>_xlfn.XLOOKUP($L894,Pos!$A:$A,Pos!U:U,_xlfn.XLOOKUP($L894,#REF!,#REF!, ""), 0)</f>
        <v>#REF!</v>
      </c>
      <c r="AF894" s="1" t="e">
        <f>_xlfn.XLOOKUP($L894,Pos!$A:$A,Pos!V:V,_xlfn.XLOOKUP($L894,#REF!,#REF!, ""), 0)</f>
        <v>#REF!</v>
      </c>
      <c r="AG894" s="1" t="e">
        <f>_xlfn.XLOOKUP($L894,Pos!$A:$A,Pos!W:W,_xlfn.XLOOKUP($L894,#REF!,#REF!, ""), 0)</f>
        <v>#REF!</v>
      </c>
      <c r="AH894" s="1" t="e">
        <f>_xlfn.XLOOKUP($L894,Pos!$A:$A,Pos!X:X,_xlfn.XLOOKUP($L894,#REF!,#REF!, ""), 0)</f>
        <v>#REF!</v>
      </c>
      <c r="AI894" s="1" t="e">
        <f>_xlfn.XLOOKUP($L894,Pos!$A:$A,Pos!Y:Y,_xlfn.XLOOKUP($L894,#REF!,#REF!, ""), 0)</f>
        <v>#REF!</v>
      </c>
      <c r="AJ894" s="1" t="e">
        <f>_xlfn.XLOOKUP($L894,Pos!$A:$A,Pos!Z:Z,_xlfn.XLOOKUP($L894,#REF!,#REF!, ""), 0)</f>
        <v>#REF!</v>
      </c>
      <c r="AK894" s="1" t="e">
        <f>_xlfn.XLOOKUP($L894,Pos!$A:$A,Pos!AA:AA,_xlfn.XLOOKUP($L894,#REF!,#REF!, ""), 0)</f>
        <v>#REF!</v>
      </c>
      <c r="AL894" s="1" t="e">
        <f>_xlfn.XLOOKUP($L894,Pos!$A:$A,Pos!AB:AB,_xlfn.XLOOKUP($L894,#REF!,#REF!, ""), 0)</f>
        <v>#REF!</v>
      </c>
      <c r="AM894" s="1" t="e">
        <f>_xlfn.XLOOKUP($L894,Pos!$A:$A,Pos!AC:AC,_xlfn.XLOOKUP($L894,#REF!,#REF!, ""), 0)</f>
        <v>#REF!</v>
      </c>
      <c r="AN894" s="1" t="e">
        <f>_xlfn.XLOOKUP($L894,Pos!$A:$A,Pos!AD:AD,_xlfn.XLOOKUP($L894,#REF!,#REF!, ""), 0)</f>
        <v>#REF!</v>
      </c>
      <c r="AO894" s="1" t="e">
        <f>_xlfn.XLOOKUP($L894,Pos!$A:$A,Pos!AE:AE,_xlfn.XLOOKUP($L894,#REF!,#REF!, ""), 0)</f>
        <v>#REF!</v>
      </c>
      <c r="AP894" s="1" t="e">
        <f>_xlfn.XLOOKUP($L894,Pos!$A:$A,Pos!AF:AF,_xlfn.XLOOKUP($L894,#REF!,#REF!, ""), 0)</f>
        <v>#REF!</v>
      </c>
      <c r="AQ894" s="1" t="e">
        <f>_xlfn.XLOOKUP($L894,Pos!$A:$A,Pos!AG:AG,_xlfn.XLOOKUP($L894,#REF!,#REF!, ""), 0)</f>
        <v>#REF!</v>
      </c>
      <c r="AR894" s="1" t="e">
        <f>_xlfn.XLOOKUP($L894,Pos!$A:$A,Pos!AH:AH,_xlfn.XLOOKUP($L894,#REF!,#REF!, ""), 0)</f>
        <v>#REF!</v>
      </c>
      <c r="AS894" s="1" t="e">
        <f>_xlfn.XLOOKUP($L894,Pos!$A:$A,Pos!AI:AI,_xlfn.XLOOKUP($L894,#REF!,#REF!, ""), 0)</f>
        <v>#REF!</v>
      </c>
      <c r="AT894" s="1" t="e">
        <f>_xlfn.XLOOKUP($L894,Pos!$A:$A,Pos!AJ:AJ,_xlfn.XLOOKUP($L894,#REF!,#REF!, ""), 0)</f>
        <v>#REF!</v>
      </c>
      <c r="AU894" s="1" t="e">
        <f>_xlfn.XLOOKUP($L894,Pos!$A:$A,Pos!AK:AK,_xlfn.XLOOKUP($L894,#REF!,#REF!, ""), 0)</f>
        <v>#REF!</v>
      </c>
      <c r="AV894" s="1" t="e">
        <f>_xlfn.XLOOKUP($L894,Pos!$A:$A,Pos!AL:AL,_xlfn.XLOOKUP($L894,#REF!,#REF!, ""), 0)</f>
        <v>#REF!</v>
      </c>
      <c r="AW894" s="1" t="e">
        <f>_xlfn.XLOOKUP($L894,Pos!$A:$A,Pos!AM:AM,_xlfn.XLOOKUP($L894,#REF!,#REF!, ""), 0)</f>
        <v>#REF!</v>
      </c>
      <c r="AX894" s="1" t="e">
        <f>_xlfn.XLOOKUP($L894,Pos!$A:$A,Pos!AN:AN,_xlfn.XLOOKUP($L894,#REF!,#REF!, ""), 0)</f>
        <v>#REF!</v>
      </c>
      <c r="AY894" s="1" t="e">
        <f>_xlfn.XLOOKUP($L894,Pos!$A:$A,Pos!AO:AO,_xlfn.XLOOKUP($L894,#REF!,#REF!, ""), 0)</f>
        <v>#REF!</v>
      </c>
      <c r="AZ894" s="7" t="str">
        <f t="shared" si="232"/>
        <v>OUT</v>
      </c>
      <c r="BA894" s="1">
        <f>IF(OR(_xlfn.XLOOKUP(L894,Pos!B:B,Pos!L:L,FALSE)="ESG Reason",_xlfn.XLOOKUP(L894,Pos!B:B,Pos!L:L,FALSE)="Blacklisted"),1,0)</f>
        <v>0</v>
      </c>
      <c r="BC894" s="11">
        <v>8.6308018493302913E-11</v>
      </c>
      <c r="BD894" s="11">
        <f>_xlfn.XLOOKUP($L894,Pos!$B:$B,Pos!H:H,0, 0)</f>
        <v>0</v>
      </c>
      <c r="BE894" s="11">
        <f>_xlfn.XLOOKUP($L894,Pos!$B:$B,Pos!I:I,0, 0)</f>
        <v>1.7738776106362869E-4</v>
      </c>
      <c r="BF894" s="18">
        <f t="shared" si="233"/>
        <v>1.7738776106362869E-4</v>
      </c>
      <c r="BG894" s="1">
        <f t="shared" si="234"/>
        <v>1</v>
      </c>
      <c r="BH894" s="1">
        <f t="shared" si="235"/>
        <v>29</v>
      </c>
      <c r="BI894" s="18">
        <f t="shared" si="236"/>
        <v>8.6308018493302913E-11</v>
      </c>
      <c r="BJ894" s="3">
        <f t="shared" si="237"/>
        <v>0</v>
      </c>
      <c r="BK894" s="18">
        <f t="shared" si="238"/>
        <v>0</v>
      </c>
    </row>
    <row r="895" spans="3:63" x14ac:dyDescent="0.25">
      <c r="C895" s="3"/>
      <c r="D895" s="3"/>
      <c r="E895" s="3"/>
      <c r="F895" s="3"/>
      <c r="G895" s="51" t="s">
        <v>872</v>
      </c>
      <c r="H895" s="8" t="str">
        <f t="shared" si="228"/>
        <v>0%North America</v>
      </c>
      <c r="I895" s="11" cm="1">
        <f t="array" ref="I895">IF(
   AZ895 = "OUT", 0,IF(
   BD895 &gt;= LARGE(IF(ISNUMBER(BD:BD), BD:BD), 3),
   BE895 - 0.001,
   IF(BE895 &gt;=VLOOKUP(P895,mapping!$A:$B,2,FALSE), BE895,VLOOKUP(P895,mapping!$A$2:$B$8,2,FALSE))
))</f>
        <v>0</v>
      </c>
      <c r="J895" s="11" cm="1">
        <f t="array" ref="J895">IF(
    AZ895="OUT",0,IF(IF(
                      BD895&gt;=LARGE(IF(ISNUMBER(BD:BD),BD:BD),3),
                      BE895+0.001,
                      VLOOKUP(H895,mapping!$D:$E,2,FALSE)
                      )&gt;I895,
                   IF(
                      BD895&gt;=LARGE(IF(ISNUMBER(BD:BD),BD:BD),3),
                      BE895+0.001,
                      VLOOKUP(H895,mapping!$D:$E,2,FALSE)
                      ),
                   I895+0.002))</f>
        <v>0</v>
      </c>
      <c r="K895" s="8">
        <f t="shared" si="229"/>
        <v>1.762947949443378E-4</v>
      </c>
      <c r="L895" s="1" t="str">
        <f>Pos!B1133</f>
        <v>US64125C1099</v>
      </c>
      <c r="M895" s="1" t="str">
        <f>_xlfn.XLOOKUP($L895,Pos!B:B,Pos!D:D,, 0)</f>
        <v>Neurocrine Biosciences, Inc.</v>
      </c>
      <c r="N895" s="1" t="str">
        <f>_xlfn.XLOOKUP($L895,Pos!B:B,Pos!E:E,, 0)</f>
        <v>Health Care</v>
      </c>
      <c r="O895" s="1" t="str">
        <f t="shared" si="230"/>
        <v>Health Care_North America</v>
      </c>
      <c r="P895" s="1" t="str">
        <f>_xlfn.XLOOKUP($L895,Pos!B:B,Pos!F:F,, 0)</f>
        <v>North America</v>
      </c>
      <c r="Q895" s="1">
        <v>0</v>
      </c>
      <c r="R895" s="9">
        <f>_xlfn.XLOOKUP($L895,Pos!$B:$B,Pos!N:N,0, 0)</f>
        <v>0</v>
      </c>
      <c r="S895" s="9">
        <f>_xlfn.XLOOKUP($L895,Pos!$B:$B,Pos!O:O,0, 0)</f>
        <v>2.4013330000000002</v>
      </c>
      <c r="T895" s="9">
        <f>_xlfn.XLOOKUP($L895,Pos!$B:$B,Pos!P:P,0, 0)</f>
        <v>7.7249999999999996</v>
      </c>
      <c r="U895" s="9">
        <f>_xlfn.XLOOKUP($L895,Pos!$B:$B,Pos!Q:Q,0, 0)</f>
        <v>8.9</v>
      </c>
      <c r="V895" s="9">
        <f>_xlfn.XLOOKUP($L895,Pos!$B:$B,Pos!R:R,0, 0)</f>
        <v>7.7</v>
      </c>
      <c r="W895" s="9">
        <f>_xlfn.XLOOKUP($L895,Pos!$B:$B,Pos!S:S,0, 0)</f>
        <v>8.4216669999999993</v>
      </c>
      <c r="X895" s="9" t="str">
        <f>_xlfn.XLOOKUP($L895,Pos!$B:$B,Pos!J:J,0, 0)</f>
        <v>Buy</v>
      </c>
      <c r="Y895" s="1">
        <v>0</v>
      </c>
      <c r="Z895" s="1">
        <v>0</v>
      </c>
      <c r="AA895" s="1">
        <f t="shared" si="231"/>
        <v>0</v>
      </c>
      <c r="AB895" s="9">
        <f>_xlfn.XLOOKUP(L895,Pos!B:B,Pos!K:K,-1,0)</f>
        <v>6.6101694915254239</v>
      </c>
      <c r="AC895" s="1" t="e">
        <f>_xlfn.XLOOKUP($L895,Pos!$A:$A,Pos!S:S,_xlfn.XLOOKUP($L895,#REF!,#REF!, ""), 0)</f>
        <v>#REF!</v>
      </c>
      <c r="AD895" s="1" t="e">
        <f>_xlfn.XLOOKUP($L895,Pos!$A:$A,Pos!T:T,_xlfn.XLOOKUP($L895,#REF!,#REF!, ""), 0)</f>
        <v>#REF!</v>
      </c>
      <c r="AE895" s="1" t="e">
        <f>_xlfn.XLOOKUP($L895,Pos!$A:$A,Pos!U:U,_xlfn.XLOOKUP($L895,#REF!,#REF!, ""), 0)</f>
        <v>#REF!</v>
      </c>
      <c r="AF895" s="1" t="e">
        <f>_xlfn.XLOOKUP($L895,Pos!$A:$A,Pos!V:V,_xlfn.XLOOKUP($L895,#REF!,#REF!, ""), 0)</f>
        <v>#REF!</v>
      </c>
      <c r="AG895" s="1" t="e">
        <f>_xlfn.XLOOKUP($L895,Pos!$A:$A,Pos!W:W,_xlfn.XLOOKUP($L895,#REF!,#REF!, ""), 0)</f>
        <v>#REF!</v>
      </c>
      <c r="AH895" s="1" t="e">
        <f>_xlfn.XLOOKUP($L895,Pos!$A:$A,Pos!X:X,_xlfn.XLOOKUP($L895,#REF!,#REF!, ""), 0)</f>
        <v>#REF!</v>
      </c>
      <c r="AI895" s="1" t="e">
        <f>_xlfn.XLOOKUP($L895,Pos!$A:$A,Pos!Y:Y,_xlfn.XLOOKUP($L895,#REF!,#REF!, ""), 0)</f>
        <v>#REF!</v>
      </c>
      <c r="AJ895" s="1" t="e">
        <f>_xlfn.XLOOKUP($L895,Pos!$A:$A,Pos!Z:Z,_xlfn.XLOOKUP($L895,#REF!,#REF!, ""), 0)</f>
        <v>#REF!</v>
      </c>
      <c r="AK895" s="1" t="e">
        <f>_xlfn.XLOOKUP($L895,Pos!$A:$A,Pos!AA:AA,_xlfn.XLOOKUP($L895,#REF!,#REF!, ""), 0)</f>
        <v>#REF!</v>
      </c>
      <c r="AL895" s="1" t="e">
        <f>_xlfn.XLOOKUP($L895,Pos!$A:$A,Pos!AB:AB,_xlfn.XLOOKUP($L895,#REF!,#REF!, ""), 0)</f>
        <v>#REF!</v>
      </c>
      <c r="AM895" s="1" t="e">
        <f>_xlfn.XLOOKUP($L895,Pos!$A:$A,Pos!AC:AC,_xlfn.XLOOKUP($L895,#REF!,#REF!, ""), 0)</f>
        <v>#REF!</v>
      </c>
      <c r="AN895" s="1" t="e">
        <f>_xlfn.XLOOKUP($L895,Pos!$A:$A,Pos!AD:AD,_xlfn.XLOOKUP($L895,#REF!,#REF!, ""), 0)</f>
        <v>#REF!</v>
      </c>
      <c r="AO895" s="1" t="e">
        <f>_xlfn.XLOOKUP($L895,Pos!$A:$A,Pos!AE:AE,_xlfn.XLOOKUP($L895,#REF!,#REF!, ""), 0)</f>
        <v>#REF!</v>
      </c>
      <c r="AP895" s="1" t="e">
        <f>_xlfn.XLOOKUP($L895,Pos!$A:$A,Pos!AF:AF,_xlfn.XLOOKUP($L895,#REF!,#REF!, ""), 0)</f>
        <v>#REF!</v>
      </c>
      <c r="AQ895" s="1" t="e">
        <f>_xlfn.XLOOKUP($L895,Pos!$A:$A,Pos!AG:AG,_xlfn.XLOOKUP($L895,#REF!,#REF!, ""), 0)</f>
        <v>#REF!</v>
      </c>
      <c r="AR895" s="1" t="e">
        <f>_xlfn.XLOOKUP($L895,Pos!$A:$A,Pos!AH:AH,_xlfn.XLOOKUP($L895,#REF!,#REF!, ""), 0)</f>
        <v>#REF!</v>
      </c>
      <c r="AS895" s="1" t="e">
        <f>_xlfn.XLOOKUP($L895,Pos!$A:$A,Pos!AI:AI,_xlfn.XLOOKUP($L895,#REF!,#REF!, ""), 0)</f>
        <v>#REF!</v>
      </c>
      <c r="AT895" s="1" t="e">
        <f>_xlfn.XLOOKUP($L895,Pos!$A:$A,Pos!AJ:AJ,_xlfn.XLOOKUP($L895,#REF!,#REF!, ""), 0)</f>
        <v>#REF!</v>
      </c>
      <c r="AU895" s="1" t="e">
        <f>_xlfn.XLOOKUP($L895,Pos!$A:$A,Pos!AK:AK,_xlfn.XLOOKUP($L895,#REF!,#REF!, ""), 0)</f>
        <v>#REF!</v>
      </c>
      <c r="AV895" s="1" t="e">
        <f>_xlfn.XLOOKUP($L895,Pos!$A:$A,Pos!AL:AL,_xlfn.XLOOKUP($L895,#REF!,#REF!, ""), 0)</f>
        <v>#REF!</v>
      </c>
      <c r="AW895" s="1" t="e">
        <f>_xlfn.XLOOKUP($L895,Pos!$A:$A,Pos!AM:AM,_xlfn.XLOOKUP($L895,#REF!,#REF!, ""), 0)</f>
        <v>#REF!</v>
      </c>
      <c r="AX895" s="1" t="e">
        <f>_xlfn.XLOOKUP($L895,Pos!$A:$A,Pos!AN:AN,_xlfn.XLOOKUP($L895,#REF!,#REF!, ""), 0)</f>
        <v>#REF!</v>
      </c>
      <c r="AY895" s="1" t="e">
        <f>_xlfn.XLOOKUP($L895,Pos!$A:$A,Pos!AO:AO,_xlfn.XLOOKUP($L895,#REF!,#REF!, ""), 0)</f>
        <v>#REF!</v>
      </c>
      <c r="AZ895" s="7" t="str">
        <f t="shared" si="232"/>
        <v>OUT</v>
      </c>
      <c r="BA895" s="1">
        <f>IF(OR(_xlfn.XLOOKUP(L895,Pos!B:B,Pos!L:L,FALSE)="ESG Reason",_xlfn.XLOOKUP(L895,Pos!B:B,Pos!L:L,FALSE)="Blacklisted"),1,0)</f>
        <v>1</v>
      </c>
      <c r="BC895" s="11">
        <v>9.1208690037950343E-11</v>
      </c>
      <c r="BD895" s="11">
        <f>_xlfn.XLOOKUP($L895,Pos!$B:$B,Pos!H:H,0, 0)</f>
        <v>0</v>
      </c>
      <c r="BE895" s="11">
        <f>_xlfn.XLOOKUP($L895,Pos!$B:$B,Pos!I:I,0, 0)</f>
        <v>1.762947949443378E-4</v>
      </c>
      <c r="BF895" s="18">
        <f t="shared" si="233"/>
        <v>1.762947949443378E-4</v>
      </c>
      <c r="BG895" s="1">
        <f t="shared" si="234"/>
        <v>1</v>
      </c>
      <c r="BH895" s="1">
        <f t="shared" si="235"/>
        <v>28</v>
      </c>
      <c r="BI895" s="18">
        <f t="shared" si="236"/>
        <v>9.1208690037950343E-11</v>
      </c>
      <c r="BJ895" s="3">
        <f t="shared" si="237"/>
        <v>0</v>
      </c>
      <c r="BK895" s="18">
        <f t="shared" si="238"/>
        <v>0</v>
      </c>
    </row>
    <row r="896" spans="3:63" x14ac:dyDescent="0.25">
      <c r="C896" s="3"/>
      <c r="D896" s="3"/>
      <c r="E896" s="3"/>
      <c r="F896" s="3"/>
      <c r="G896" s="51" t="s">
        <v>871</v>
      </c>
      <c r="H896" s="8" t="str">
        <f t="shared" si="228"/>
        <v>0%West Europe</v>
      </c>
      <c r="I896" s="11" cm="1">
        <f t="array" ref="I896">IF(
   AZ896 = "OUT", 0,IF(
   BD896 &gt;= LARGE(IF(ISNUMBER(BD:BD), BD:BD), 3),
   BE896 - 0.001,
   IF(BE896 &gt;=VLOOKUP(P896,mapping!$A:$B,2,FALSE), BE896,VLOOKUP(P896,mapping!$A$2:$B$8,2,FALSE))
))</f>
        <v>0</v>
      </c>
      <c r="J896" s="11" cm="1">
        <f t="array" ref="J896">IF(
    AZ896="OUT",0,IF(IF(
                      BD896&gt;=LARGE(IF(ISNUMBER(BD:BD),BD:BD),3),
                      BE896+0.001,
                      VLOOKUP(H896,mapping!$D:$E,2,FALSE)
                      )&gt;I896,
                   IF(
                      BD896&gt;=LARGE(IF(ISNUMBER(BD:BD),BD:BD),3),
                      BE896+0.001,
                      VLOOKUP(H896,mapping!$D:$E,2,FALSE)
                      ),
                   I896+0.002))</f>
        <v>0</v>
      </c>
      <c r="K896" s="8">
        <f t="shared" si="229"/>
        <v>1.7576951510735791E-4</v>
      </c>
      <c r="L896" s="1" t="str">
        <f>Pos!B392</f>
        <v>GB00B8C3BL03</v>
      </c>
      <c r="M896" s="1" t="str">
        <f>_xlfn.XLOOKUP($L896,Pos!B:B,Pos!D:D,, 0)</f>
        <v>Sage Group plc</v>
      </c>
      <c r="N896" s="1" t="str">
        <f>_xlfn.XLOOKUP($L896,Pos!B:B,Pos!E:E,, 0)</f>
        <v>Technology</v>
      </c>
      <c r="O896" s="1" t="str">
        <f t="shared" si="230"/>
        <v>Technology_West Europe</v>
      </c>
      <c r="P896" s="1" t="str">
        <f>_xlfn.XLOOKUP($L896,Pos!B:B,Pos!F:F,, 0)</f>
        <v>West Europe</v>
      </c>
      <c r="Q896" s="1">
        <v>0</v>
      </c>
      <c r="R896" s="9">
        <f>_xlfn.XLOOKUP($L896,Pos!$B:$B,Pos!N:N,0, 0)</f>
        <v>6.4000009999999996</v>
      </c>
      <c r="S896" s="9">
        <f>_xlfn.XLOOKUP($L896,Pos!$B:$B,Pos!O:O,0, 0)</f>
        <v>5.74</v>
      </c>
      <c r="T896" s="9">
        <f>_xlfn.XLOOKUP($L896,Pos!$B:$B,Pos!P:P,0, 0)</f>
        <v>5.25</v>
      </c>
      <c r="U896" s="9">
        <f>_xlfn.XLOOKUP($L896,Pos!$B:$B,Pos!Q:Q,0, 0)</f>
        <v>5</v>
      </c>
      <c r="V896" s="9">
        <f>_xlfn.XLOOKUP($L896,Pos!$B:$B,Pos!R:R,0, 0)</f>
        <v>9.4666669999999993</v>
      </c>
      <c r="W896" s="9">
        <f>_xlfn.XLOOKUP($L896,Pos!$B:$B,Pos!S:S,0, 0)</f>
        <v>5.8933330000000002</v>
      </c>
      <c r="X896" s="9" t="str">
        <f>_xlfn.XLOOKUP($L896,Pos!$B:$B,Pos!J:J,0, 0)</f>
        <v>Outperform</v>
      </c>
      <c r="Y896" s="1">
        <v>0</v>
      </c>
      <c r="Z896" s="1">
        <v>0</v>
      </c>
      <c r="AA896" s="1">
        <f t="shared" si="231"/>
        <v>0</v>
      </c>
      <c r="AB896" s="9">
        <f>_xlfn.XLOOKUP(L896,Pos!B:B,Pos!K:K,-1,0)</f>
        <v>10</v>
      </c>
      <c r="AC896" s="1" t="e">
        <f>_xlfn.XLOOKUP($L896,Pos!$A:$A,Pos!S:S,_xlfn.XLOOKUP($L896,#REF!,#REF!, ""), 0)</f>
        <v>#REF!</v>
      </c>
      <c r="AD896" s="1" t="e">
        <f>_xlfn.XLOOKUP($L896,Pos!$A:$A,Pos!T:T,_xlfn.XLOOKUP($L896,#REF!,#REF!, ""), 0)</f>
        <v>#REF!</v>
      </c>
      <c r="AE896" s="1" t="e">
        <f>_xlfn.XLOOKUP($L896,Pos!$A:$A,Pos!U:U,_xlfn.XLOOKUP($L896,#REF!,#REF!, ""), 0)</f>
        <v>#REF!</v>
      </c>
      <c r="AF896" s="1" t="e">
        <f>_xlfn.XLOOKUP($L896,Pos!$A:$A,Pos!V:V,_xlfn.XLOOKUP($L896,#REF!,#REF!, ""), 0)</f>
        <v>#REF!</v>
      </c>
      <c r="AG896" s="1" t="e">
        <f>_xlfn.XLOOKUP($L896,Pos!$A:$A,Pos!W:W,_xlfn.XLOOKUP($L896,#REF!,#REF!, ""), 0)</f>
        <v>#REF!</v>
      </c>
      <c r="AH896" s="1" t="e">
        <f>_xlfn.XLOOKUP($L896,Pos!$A:$A,Pos!X:X,_xlfn.XLOOKUP($L896,#REF!,#REF!, ""), 0)</f>
        <v>#REF!</v>
      </c>
      <c r="AI896" s="1" t="e">
        <f>_xlfn.XLOOKUP($L896,Pos!$A:$A,Pos!Y:Y,_xlfn.XLOOKUP($L896,#REF!,#REF!, ""), 0)</f>
        <v>#REF!</v>
      </c>
      <c r="AJ896" s="1" t="e">
        <f>_xlfn.XLOOKUP($L896,Pos!$A:$A,Pos!Z:Z,_xlfn.XLOOKUP($L896,#REF!,#REF!, ""), 0)</f>
        <v>#REF!</v>
      </c>
      <c r="AK896" s="1" t="e">
        <f>_xlfn.XLOOKUP($L896,Pos!$A:$A,Pos!AA:AA,_xlfn.XLOOKUP($L896,#REF!,#REF!, ""), 0)</f>
        <v>#REF!</v>
      </c>
      <c r="AL896" s="1" t="e">
        <f>_xlfn.XLOOKUP($L896,Pos!$A:$A,Pos!AB:AB,_xlfn.XLOOKUP($L896,#REF!,#REF!, ""), 0)</f>
        <v>#REF!</v>
      </c>
      <c r="AM896" s="1" t="e">
        <f>_xlfn.XLOOKUP($L896,Pos!$A:$A,Pos!AC:AC,_xlfn.XLOOKUP($L896,#REF!,#REF!, ""), 0)</f>
        <v>#REF!</v>
      </c>
      <c r="AN896" s="1" t="e">
        <f>_xlfn.XLOOKUP($L896,Pos!$A:$A,Pos!AD:AD,_xlfn.XLOOKUP($L896,#REF!,#REF!, ""), 0)</f>
        <v>#REF!</v>
      </c>
      <c r="AO896" s="1" t="e">
        <f>_xlfn.XLOOKUP($L896,Pos!$A:$A,Pos!AE:AE,_xlfn.XLOOKUP($L896,#REF!,#REF!, ""), 0)</f>
        <v>#REF!</v>
      </c>
      <c r="AP896" s="1" t="e">
        <f>_xlfn.XLOOKUP($L896,Pos!$A:$A,Pos!AF:AF,_xlfn.XLOOKUP($L896,#REF!,#REF!, ""), 0)</f>
        <v>#REF!</v>
      </c>
      <c r="AQ896" s="1" t="e">
        <f>_xlfn.XLOOKUP($L896,Pos!$A:$A,Pos!AG:AG,_xlfn.XLOOKUP($L896,#REF!,#REF!, ""), 0)</f>
        <v>#REF!</v>
      </c>
      <c r="AR896" s="1" t="e">
        <f>_xlfn.XLOOKUP($L896,Pos!$A:$A,Pos!AH:AH,_xlfn.XLOOKUP($L896,#REF!,#REF!, ""), 0)</f>
        <v>#REF!</v>
      </c>
      <c r="AS896" s="1" t="e">
        <f>_xlfn.XLOOKUP($L896,Pos!$A:$A,Pos!AI:AI,_xlfn.XLOOKUP($L896,#REF!,#REF!, ""), 0)</f>
        <v>#REF!</v>
      </c>
      <c r="AT896" s="1" t="e">
        <f>_xlfn.XLOOKUP($L896,Pos!$A:$A,Pos!AJ:AJ,_xlfn.XLOOKUP($L896,#REF!,#REF!, ""), 0)</f>
        <v>#REF!</v>
      </c>
      <c r="AU896" s="1" t="e">
        <f>_xlfn.XLOOKUP($L896,Pos!$A:$A,Pos!AK:AK,_xlfn.XLOOKUP($L896,#REF!,#REF!, ""), 0)</f>
        <v>#REF!</v>
      </c>
      <c r="AV896" s="1" t="e">
        <f>_xlfn.XLOOKUP($L896,Pos!$A:$A,Pos!AL:AL,_xlfn.XLOOKUP($L896,#REF!,#REF!, ""), 0)</f>
        <v>#REF!</v>
      </c>
      <c r="AW896" s="1" t="e">
        <f>_xlfn.XLOOKUP($L896,Pos!$A:$A,Pos!AM:AM,_xlfn.XLOOKUP($L896,#REF!,#REF!, ""), 0)</f>
        <v>#REF!</v>
      </c>
      <c r="AX896" s="1" t="e">
        <f>_xlfn.XLOOKUP($L896,Pos!$A:$A,Pos!AN:AN,_xlfn.XLOOKUP($L896,#REF!,#REF!, ""), 0)</f>
        <v>#REF!</v>
      </c>
      <c r="AY896" s="1" t="e">
        <f>_xlfn.XLOOKUP($L896,Pos!$A:$A,Pos!AO:AO,_xlfn.XLOOKUP($L896,#REF!,#REF!, ""), 0)</f>
        <v>#REF!</v>
      </c>
      <c r="AZ896" s="7" t="str">
        <f t="shared" si="232"/>
        <v>OUT</v>
      </c>
      <c r="BA896" s="1">
        <f>IF(OR(_xlfn.XLOOKUP(L896,Pos!B:B,Pos!L:L,FALSE)="ESG Reason",_xlfn.XLOOKUP(L896,Pos!B:B,Pos!L:L,FALSE)="Blacklisted"),1,0)</f>
        <v>1</v>
      </c>
      <c r="BC896" s="11">
        <v>9.0847940026701107E-11</v>
      </c>
      <c r="BD896" s="11">
        <f>_xlfn.XLOOKUP($L896,Pos!$B:$B,Pos!H:H,0, 0)</f>
        <v>0</v>
      </c>
      <c r="BE896" s="11">
        <f>_xlfn.XLOOKUP($L896,Pos!$B:$B,Pos!I:I,0, 0)</f>
        <v>1.7576951510735791E-4</v>
      </c>
      <c r="BF896" s="18">
        <f t="shared" si="233"/>
        <v>1.7576951510735791E-4</v>
      </c>
      <c r="BG896" s="1">
        <f t="shared" si="234"/>
        <v>2</v>
      </c>
      <c r="BH896" s="1">
        <f t="shared" si="235"/>
        <v>16</v>
      </c>
      <c r="BI896" s="18">
        <f t="shared" si="236"/>
        <v>9.0847940026701107E-11</v>
      </c>
      <c r="BJ896" s="3">
        <f t="shared" si="237"/>
        <v>0</v>
      </c>
      <c r="BK896" s="18">
        <f t="shared" si="238"/>
        <v>0</v>
      </c>
    </row>
    <row r="897" spans="3:63" x14ac:dyDescent="0.25">
      <c r="C897" s="3"/>
      <c r="D897" s="3"/>
      <c r="E897" s="3"/>
      <c r="F897" s="3"/>
      <c r="G897" s="51" t="s">
        <v>865</v>
      </c>
      <c r="H897" s="8" t="str">
        <f t="shared" si="228"/>
        <v>0%North America</v>
      </c>
      <c r="I897" s="11" cm="1">
        <f t="array" ref="I897">IF(
   AZ897 = "OUT", 0,IF(
   BD897 &gt;= LARGE(IF(ISNUMBER(BD:BD), BD:BD), 3),
   BE897 - 0.001,
   IF(BE897 &gt;=VLOOKUP(P897,mapping!$A:$B,2,FALSE), BE897,VLOOKUP(P897,mapping!$A$2:$B$8,2,FALSE))
))</f>
        <v>0</v>
      </c>
      <c r="J897" s="11" cm="1">
        <f t="array" ref="J897">IF(
    AZ897="OUT",0,IF(IF(
                      BD897&gt;=LARGE(IF(ISNUMBER(BD:BD),BD:BD),3),
                      BE897+0.001,
                      VLOOKUP(H897,mapping!$D:$E,2,FALSE)
                      )&gt;I897,
                   IF(
                      BD897&gt;=LARGE(IF(ISNUMBER(BD:BD),BD:BD),3),
                      BE897+0.001,
                      VLOOKUP(H897,mapping!$D:$E,2,FALSE)
                      ),
                   I897+0.002))</f>
        <v>0</v>
      </c>
      <c r="K897" s="8">
        <f t="shared" si="229"/>
        <v>1.757234080995803E-4</v>
      </c>
      <c r="L897" s="1" t="str">
        <f>Pos!B953</f>
        <v>US25754A2015</v>
      </c>
      <c r="M897" s="1" t="str">
        <f>_xlfn.XLOOKUP($L897,Pos!B:B,Pos!D:D,, 0)</f>
        <v>Domino's Pizza, Inc.</v>
      </c>
      <c r="N897" s="1" t="str">
        <f>_xlfn.XLOOKUP($L897,Pos!B:B,Pos!E:E,, 0)</f>
        <v>Travel &amp; Leisure</v>
      </c>
      <c r="O897" s="1" t="str">
        <f t="shared" si="230"/>
        <v>Travel &amp; Leisure_North America</v>
      </c>
      <c r="P897" s="1" t="str">
        <f>_xlfn.XLOOKUP($L897,Pos!B:B,Pos!F:F,, 0)</f>
        <v>North America</v>
      </c>
      <c r="Q897" s="1">
        <v>0</v>
      </c>
      <c r="R897" s="9">
        <f>_xlfn.XLOOKUP($L897,Pos!$B:$B,Pos!N:N,0, 0)</f>
        <v>7.68</v>
      </c>
      <c r="S897" s="9">
        <f>_xlfn.XLOOKUP($L897,Pos!$B:$B,Pos!O:O,0, 0)</f>
        <v>4.1749999999999998</v>
      </c>
      <c r="T897" s="9">
        <f>_xlfn.XLOOKUP($L897,Pos!$B:$B,Pos!P:P,0, 0)</f>
        <v>5.9</v>
      </c>
      <c r="U897" s="9">
        <f>_xlfn.XLOOKUP($L897,Pos!$B:$B,Pos!Q:Q,0, 0)</f>
        <v>1.9</v>
      </c>
      <c r="V897" s="9">
        <f>_xlfn.XLOOKUP($L897,Pos!$B:$B,Pos!R:R,0, 0)</f>
        <v>8</v>
      </c>
      <c r="W897" s="9">
        <f>_xlfn.XLOOKUP($L897,Pos!$B:$B,Pos!S:S,0, 0)</f>
        <v>4.8116669999999999</v>
      </c>
      <c r="X897" s="9" t="str">
        <f>_xlfn.XLOOKUP($L897,Pos!$B:$B,Pos!J:J,0, 0)</f>
        <v>Outperform</v>
      </c>
      <c r="Y897" s="1">
        <v>0</v>
      </c>
      <c r="Z897" s="1">
        <v>0</v>
      </c>
      <c r="AA897" s="1">
        <f t="shared" si="231"/>
        <v>0</v>
      </c>
      <c r="AB897" s="9">
        <f>_xlfn.XLOOKUP(L897,Pos!B:B,Pos!K:K,-1,0)</f>
        <v>5.5</v>
      </c>
      <c r="AC897" s="1" t="e">
        <f>_xlfn.XLOOKUP($L897,Pos!$A:$A,Pos!S:S,_xlfn.XLOOKUP($L897,#REF!,#REF!, ""), 0)</f>
        <v>#REF!</v>
      </c>
      <c r="AD897" s="1" t="e">
        <f>_xlfn.XLOOKUP($L897,Pos!$A:$A,Pos!T:T,_xlfn.XLOOKUP($L897,#REF!,#REF!, ""), 0)</f>
        <v>#REF!</v>
      </c>
      <c r="AE897" s="1" t="e">
        <f>_xlfn.XLOOKUP($L897,Pos!$A:$A,Pos!U:U,_xlfn.XLOOKUP($L897,#REF!,#REF!, ""), 0)</f>
        <v>#REF!</v>
      </c>
      <c r="AF897" s="1" t="e">
        <f>_xlfn.XLOOKUP($L897,Pos!$A:$A,Pos!V:V,_xlfn.XLOOKUP($L897,#REF!,#REF!, ""), 0)</f>
        <v>#REF!</v>
      </c>
      <c r="AG897" s="1" t="e">
        <f>_xlfn.XLOOKUP($L897,Pos!$A:$A,Pos!W:W,_xlfn.XLOOKUP($L897,#REF!,#REF!, ""), 0)</f>
        <v>#REF!</v>
      </c>
      <c r="AH897" s="1" t="e">
        <f>_xlfn.XLOOKUP($L897,Pos!$A:$A,Pos!X:X,_xlfn.XLOOKUP($L897,#REF!,#REF!, ""), 0)</f>
        <v>#REF!</v>
      </c>
      <c r="AI897" s="1" t="e">
        <f>_xlfn.XLOOKUP($L897,Pos!$A:$A,Pos!Y:Y,_xlfn.XLOOKUP($L897,#REF!,#REF!, ""), 0)</f>
        <v>#REF!</v>
      </c>
      <c r="AJ897" s="1" t="e">
        <f>_xlfn.XLOOKUP($L897,Pos!$A:$A,Pos!Z:Z,_xlfn.XLOOKUP($L897,#REF!,#REF!, ""), 0)</f>
        <v>#REF!</v>
      </c>
      <c r="AK897" s="1" t="e">
        <f>_xlfn.XLOOKUP($L897,Pos!$A:$A,Pos!AA:AA,_xlfn.XLOOKUP($L897,#REF!,#REF!, ""), 0)</f>
        <v>#REF!</v>
      </c>
      <c r="AL897" s="1" t="e">
        <f>_xlfn.XLOOKUP($L897,Pos!$A:$A,Pos!AB:AB,_xlfn.XLOOKUP($L897,#REF!,#REF!, ""), 0)</f>
        <v>#REF!</v>
      </c>
      <c r="AM897" s="1" t="e">
        <f>_xlfn.XLOOKUP($L897,Pos!$A:$A,Pos!AC:AC,_xlfn.XLOOKUP($L897,#REF!,#REF!, ""), 0)</f>
        <v>#REF!</v>
      </c>
      <c r="AN897" s="1" t="e">
        <f>_xlfn.XLOOKUP($L897,Pos!$A:$A,Pos!AD:AD,_xlfn.XLOOKUP($L897,#REF!,#REF!, ""), 0)</f>
        <v>#REF!</v>
      </c>
      <c r="AO897" s="1" t="e">
        <f>_xlfn.XLOOKUP($L897,Pos!$A:$A,Pos!AE:AE,_xlfn.XLOOKUP($L897,#REF!,#REF!, ""), 0)</f>
        <v>#REF!</v>
      </c>
      <c r="AP897" s="1" t="e">
        <f>_xlfn.XLOOKUP($L897,Pos!$A:$A,Pos!AF:AF,_xlfn.XLOOKUP($L897,#REF!,#REF!, ""), 0)</f>
        <v>#REF!</v>
      </c>
      <c r="AQ897" s="1" t="e">
        <f>_xlfn.XLOOKUP($L897,Pos!$A:$A,Pos!AG:AG,_xlfn.XLOOKUP($L897,#REF!,#REF!, ""), 0)</f>
        <v>#REF!</v>
      </c>
      <c r="AR897" s="1" t="e">
        <f>_xlfn.XLOOKUP($L897,Pos!$A:$A,Pos!AH:AH,_xlfn.XLOOKUP($L897,#REF!,#REF!, ""), 0)</f>
        <v>#REF!</v>
      </c>
      <c r="AS897" s="1" t="e">
        <f>_xlfn.XLOOKUP($L897,Pos!$A:$A,Pos!AI:AI,_xlfn.XLOOKUP($L897,#REF!,#REF!, ""), 0)</f>
        <v>#REF!</v>
      </c>
      <c r="AT897" s="1" t="e">
        <f>_xlfn.XLOOKUP($L897,Pos!$A:$A,Pos!AJ:AJ,_xlfn.XLOOKUP($L897,#REF!,#REF!, ""), 0)</f>
        <v>#REF!</v>
      </c>
      <c r="AU897" s="1" t="e">
        <f>_xlfn.XLOOKUP($L897,Pos!$A:$A,Pos!AK:AK,_xlfn.XLOOKUP($L897,#REF!,#REF!, ""), 0)</f>
        <v>#REF!</v>
      </c>
      <c r="AV897" s="1" t="e">
        <f>_xlfn.XLOOKUP($L897,Pos!$A:$A,Pos!AL:AL,_xlfn.XLOOKUP($L897,#REF!,#REF!, ""), 0)</f>
        <v>#REF!</v>
      </c>
      <c r="AW897" s="1" t="e">
        <f>_xlfn.XLOOKUP($L897,Pos!$A:$A,Pos!AM:AM,_xlfn.XLOOKUP($L897,#REF!,#REF!, ""), 0)</f>
        <v>#REF!</v>
      </c>
      <c r="AX897" s="1" t="e">
        <f>_xlfn.XLOOKUP($L897,Pos!$A:$A,Pos!AN:AN,_xlfn.XLOOKUP($L897,#REF!,#REF!, ""), 0)</f>
        <v>#REF!</v>
      </c>
      <c r="AY897" s="1" t="e">
        <f>_xlfn.XLOOKUP($L897,Pos!$A:$A,Pos!AO:AO,_xlfn.XLOOKUP($L897,#REF!,#REF!, ""), 0)</f>
        <v>#REF!</v>
      </c>
      <c r="AZ897" s="7" t="str">
        <f t="shared" si="232"/>
        <v>OUT</v>
      </c>
      <c r="BA897" s="1">
        <f>IF(OR(_xlfn.XLOOKUP(L897,Pos!B:B,Pos!L:L,FALSE)="ESG Reason",_xlfn.XLOOKUP(L897,Pos!B:B,Pos!L:L,FALSE)="Blacklisted"),1,0)</f>
        <v>0</v>
      </c>
      <c r="BC897" s="11">
        <v>9.3791844021766687E-11</v>
      </c>
      <c r="BD897" s="11">
        <f>_xlfn.XLOOKUP($L897,Pos!$B:$B,Pos!H:H,0, 0)</f>
        <v>0</v>
      </c>
      <c r="BE897" s="11">
        <f>_xlfn.XLOOKUP($L897,Pos!$B:$B,Pos!I:I,0, 0)</f>
        <v>1.757234080995803E-4</v>
      </c>
      <c r="BF897" s="18">
        <f t="shared" si="233"/>
        <v>1.757234080995803E-4</v>
      </c>
      <c r="BG897" s="1">
        <f t="shared" si="234"/>
        <v>1</v>
      </c>
      <c r="BH897" s="1">
        <f t="shared" si="235"/>
        <v>37</v>
      </c>
      <c r="BI897" s="18">
        <f t="shared" si="236"/>
        <v>9.3791844021766687E-11</v>
      </c>
      <c r="BJ897" s="3">
        <f t="shared" si="237"/>
        <v>0</v>
      </c>
      <c r="BK897" s="18">
        <f t="shared" si="238"/>
        <v>0</v>
      </c>
    </row>
    <row r="898" spans="3:63" x14ac:dyDescent="0.25">
      <c r="C898" s="3"/>
      <c r="D898" s="3"/>
      <c r="E898" s="3"/>
      <c r="F898" s="3"/>
      <c r="G898" s="51" t="s">
        <v>875</v>
      </c>
      <c r="H898" s="8" t="str">
        <f t="shared" si="228"/>
        <v>0%North America</v>
      </c>
      <c r="I898" s="11" cm="1">
        <f t="array" ref="I898">IF(
   AZ898 = "OUT", 0,IF(
   BD898 &gt;= LARGE(IF(ISNUMBER(BD:BD), BD:BD), 3),
   BE898 - 0.001,
   IF(BE898 &gt;=VLOOKUP(P898,mapping!$A:$B,2,FALSE), BE898,VLOOKUP(P898,mapping!$A$2:$B$8,2,FALSE))
))</f>
        <v>0</v>
      </c>
      <c r="J898" s="11" cm="1">
        <f t="array" ref="J898">IF(
    AZ898="OUT",0,IF(IF(
                      BD898&gt;=LARGE(IF(ISNUMBER(BD:BD),BD:BD),3),
                      BE898+0.001,
                      VLOOKUP(H898,mapping!$D:$E,2,FALSE)
                      )&gt;I898,
                   IF(
                      BD898&gt;=LARGE(IF(ISNUMBER(BD:BD),BD:BD),3),
                      BE898+0.001,
                      VLOOKUP(H898,mapping!$D:$E,2,FALSE)
                      ),
                   I898+0.002))</f>
        <v>0</v>
      </c>
      <c r="K898" s="8">
        <f t="shared" si="229"/>
        <v>1.747644623499682E-4</v>
      </c>
      <c r="L898" s="1" t="str">
        <f>Pos!B949</f>
        <v>US2561631068</v>
      </c>
      <c r="M898" s="1" t="str">
        <f>_xlfn.XLOOKUP($L898,Pos!B:B,Pos!D:D,, 0)</f>
        <v>DocuSign, Inc.</v>
      </c>
      <c r="N898" s="1" t="str">
        <f>_xlfn.XLOOKUP($L898,Pos!B:B,Pos!E:E,, 0)</f>
        <v>Technology</v>
      </c>
      <c r="O898" s="1" t="str">
        <f t="shared" si="230"/>
        <v>Technology_North America</v>
      </c>
      <c r="P898" s="1" t="str">
        <f>_xlfn.XLOOKUP($L898,Pos!B:B,Pos!F:F,, 0)</f>
        <v>North America</v>
      </c>
      <c r="Q898" s="1">
        <v>0</v>
      </c>
      <c r="R898" s="9">
        <f>_xlfn.XLOOKUP($L898,Pos!$B:$B,Pos!N:N,0, 0)</f>
        <v>0</v>
      </c>
      <c r="S898" s="9">
        <f>_xlfn.XLOOKUP($L898,Pos!$B:$B,Pos!O:O,0, 0)</f>
        <v>6.1826670000000004</v>
      </c>
      <c r="T898" s="9">
        <f>_xlfn.XLOOKUP($L898,Pos!$B:$B,Pos!P:P,0, 0)</f>
        <v>5.6749999999999998</v>
      </c>
      <c r="U898" s="9">
        <f>_xlfn.XLOOKUP($L898,Pos!$B:$B,Pos!Q:Q,0, 0)</f>
        <v>4.7</v>
      </c>
      <c r="V898" s="9">
        <f>_xlfn.XLOOKUP($L898,Pos!$B:$B,Pos!R:R,0, 0)</f>
        <v>3.1666669999999999</v>
      </c>
      <c r="W898" s="9">
        <f>_xlfn.XLOOKUP($L898,Pos!$B:$B,Pos!S:S,0, 0)</f>
        <v>3.7583329999999999</v>
      </c>
      <c r="X898" s="9" t="str">
        <f>_xlfn.XLOOKUP($L898,Pos!$B:$B,Pos!J:J,0, 0)</f>
        <v>Hold</v>
      </c>
      <c r="Y898" s="1">
        <v>0</v>
      </c>
      <c r="Z898" s="1">
        <v>0</v>
      </c>
      <c r="AA898" s="1">
        <f t="shared" si="231"/>
        <v>0</v>
      </c>
      <c r="AB898" s="9">
        <f>_xlfn.XLOOKUP(L898,Pos!B:B,Pos!K:K,-1,0)</f>
        <v>3.608247422680412</v>
      </c>
      <c r="AC898" s="1" t="e">
        <f>_xlfn.XLOOKUP($L898,Pos!$A:$A,Pos!S:S,_xlfn.XLOOKUP($L898,#REF!,#REF!, ""), 0)</f>
        <v>#REF!</v>
      </c>
      <c r="AD898" s="1" t="e">
        <f>_xlfn.XLOOKUP($L898,Pos!$A:$A,Pos!T:T,_xlfn.XLOOKUP($L898,#REF!,#REF!, ""), 0)</f>
        <v>#REF!</v>
      </c>
      <c r="AE898" s="1" t="e">
        <f>_xlfn.XLOOKUP($L898,Pos!$A:$A,Pos!U:U,_xlfn.XLOOKUP($L898,#REF!,#REF!, ""), 0)</f>
        <v>#REF!</v>
      </c>
      <c r="AF898" s="1" t="e">
        <f>_xlfn.XLOOKUP($L898,Pos!$A:$A,Pos!V:V,_xlfn.XLOOKUP($L898,#REF!,#REF!, ""), 0)</f>
        <v>#REF!</v>
      </c>
      <c r="AG898" s="1" t="e">
        <f>_xlfn.XLOOKUP($L898,Pos!$A:$A,Pos!W:W,_xlfn.XLOOKUP($L898,#REF!,#REF!, ""), 0)</f>
        <v>#REF!</v>
      </c>
      <c r="AH898" s="1" t="e">
        <f>_xlfn.XLOOKUP($L898,Pos!$A:$A,Pos!X:X,_xlfn.XLOOKUP($L898,#REF!,#REF!, ""), 0)</f>
        <v>#REF!</v>
      </c>
      <c r="AI898" s="1" t="e">
        <f>_xlfn.XLOOKUP($L898,Pos!$A:$A,Pos!Y:Y,_xlfn.XLOOKUP($L898,#REF!,#REF!, ""), 0)</f>
        <v>#REF!</v>
      </c>
      <c r="AJ898" s="1" t="e">
        <f>_xlfn.XLOOKUP($L898,Pos!$A:$A,Pos!Z:Z,_xlfn.XLOOKUP($L898,#REF!,#REF!, ""), 0)</f>
        <v>#REF!</v>
      </c>
      <c r="AK898" s="1" t="e">
        <f>_xlfn.XLOOKUP($L898,Pos!$A:$A,Pos!AA:AA,_xlfn.XLOOKUP($L898,#REF!,#REF!, ""), 0)</f>
        <v>#REF!</v>
      </c>
      <c r="AL898" s="1" t="e">
        <f>_xlfn.XLOOKUP($L898,Pos!$A:$A,Pos!AB:AB,_xlfn.XLOOKUP($L898,#REF!,#REF!, ""), 0)</f>
        <v>#REF!</v>
      </c>
      <c r="AM898" s="1" t="e">
        <f>_xlfn.XLOOKUP($L898,Pos!$A:$A,Pos!AC:AC,_xlfn.XLOOKUP($L898,#REF!,#REF!, ""), 0)</f>
        <v>#REF!</v>
      </c>
      <c r="AN898" s="1" t="e">
        <f>_xlfn.XLOOKUP($L898,Pos!$A:$A,Pos!AD:AD,_xlfn.XLOOKUP($L898,#REF!,#REF!, ""), 0)</f>
        <v>#REF!</v>
      </c>
      <c r="AO898" s="1" t="e">
        <f>_xlfn.XLOOKUP($L898,Pos!$A:$A,Pos!AE:AE,_xlfn.XLOOKUP($L898,#REF!,#REF!, ""), 0)</f>
        <v>#REF!</v>
      </c>
      <c r="AP898" s="1" t="e">
        <f>_xlfn.XLOOKUP($L898,Pos!$A:$A,Pos!AF:AF,_xlfn.XLOOKUP($L898,#REF!,#REF!, ""), 0)</f>
        <v>#REF!</v>
      </c>
      <c r="AQ898" s="1" t="e">
        <f>_xlfn.XLOOKUP($L898,Pos!$A:$A,Pos!AG:AG,_xlfn.XLOOKUP($L898,#REF!,#REF!, ""), 0)</f>
        <v>#REF!</v>
      </c>
      <c r="AR898" s="1" t="e">
        <f>_xlfn.XLOOKUP($L898,Pos!$A:$A,Pos!AH:AH,_xlfn.XLOOKUP($L898,#REF!,#REF!, ""), 0)</f>
        <v>#REF!</v>
      </c>
      <c r="AS898" s="1" t="e">
        <f>_xlfn.XLOOKUP($L898,Pos!$A:$A,Pos!AI:AI,_xlfn.XLOOKUP($L898,#REF!,#REF!, ""), 0)</f>
        <v>#REF!</v>
      </c>
      <c r="AT898" s="1" t="e">
        <f>_xlfn.XLOOKUP($L898,Pos!$A:$A,Pos!AJ:AJ,_xlfn.XLOOKUP($L898,#REF!,#REF!, ""), 0)</f>
        <v>#REF!</v>
      </c>
      <c r="AU898" s="1" t="e">
        <f>_xlfn.XLOOKUP($L898,Pos!$A:$A,Pos!AK:AK,_xlfn.XLOOKUP($L898,#REF!,#REF!, ""), 0)</f>
        <v>#REF!</v>
      </c>
      <c r="AV898" s="1" t="e">
        <f>_xlfn.XLOOKUP($L898,Pos!$A:$A,Pos!AL:AL,_xlfn.XLOOKUP($L898,#REF!,#REF!, ""), 0)</f>
        <v>#REF!</v>
      </c>
      <c r="AW898" s="1" t="e">
        <f>_xlfn.XLOOKUP($L898,Pos!$A:$A,Pos!AM:AM,_xlfn.XLOOKUP($L898,#REF!,#REF!, ""), 0)</f>
        <v>#REF!</v>
      </c>
      <c r="AX898" s="1" t="e">
        <f>_xlfn.XLOOKUP($L898,Pos!$A:$A,Pos!AN:AN,_xlfn.XLOOKUP($L898,#REF!,#REF!, ""), 0)</f>
        <v>#REF!</v>
      </c>
      <c r="AY898" s="1" t="e">
        <f>_xlfn.XLOOKUP($L898,Pos!$A:$A,Pos!AO:AO,_xlfn.XLOOKUP($L898,#REF!,#REF!, ""), 0)</f>
        <v>#REF!</v>
      </c>
      <c r="AZ898" s="7" t="str">
        <f t="shared" si="232"/>
        <v>OUT</v>
      </c>
      <c r="BA898" s="1">
        <f>IF(OR(_xlfn.XLOOKUP(L898,Pos!B:B,Pos!L:L,FALSE)="ESG Reason",_xlfn.XLOOKUP(L898,Pos!B:B,Pos!L:L,FALSE)="Blacklisted"),1,0)</f>
        <v>1</v>
      </c>
      <c r="BC898" s="11">
        <v>1.9841977164197961E-10</v>
      </c>
      <c r="BD898" s="11">
        <f>_xlfn.XLOOKUP($L898,Pos!$B:$B,Pos!H:H,0, 0)</f>
        <v>0</v>
      </c>
      <c r="BE898" s="11">
        <f>_xlfn.XLOOKUP($L898,Pos!$B:$B,Pos!I:I,0, 0)</f>
        <v>1.747644623499682E-4</v>
      </c>
      <c r="BF898" s="18">
        <f t="shared" si="233"/>
        <v>1.747644623499682E-4</v>
      </c>
      <c r="BG898" s="1">
        <f t="shared" si="234"/>
        <v>1</v>
      </c>
      <c r="BH898" s="1">
        <f t="shared" si="235"/>
        <v>35</v>
      </c>
      <c r="BI898" s="18">
        <f t="shared" si="236"/>
        <v>1.9841977164197961E-10</v>
      </c>
      <c r="BJ898" s="3">
        <f t="shared" si="237"/>
        <v>0</v>
      </c>
      <c r="BK898" s="18">
        <f t="shared" si="238"/>
        <v>0</v>
      </c>
    </row>
    <row r="899" spans="3:63" x14ac:dyDescent="0.25">
      <c r="C899" s="3"/>
      <c r="D899" s="3"/>
      <c r="E899" s="3"/>
      <c r="F899" s="3"/>
      <c r="G899" s="51" t="s">
        <v>873</v>
      </c>
      <c r="H899" s="8" t="str">
        <f t="shared" ref="H899:H962" si="239">VLOOKUP(BE899,$A$100:$B$105,2,TRUE) &amp; IF(AND(P899&lt;&gt;"Asia",P899&lt;&gt;"Others"),P899,"Others")</f>
        <v>0%Others</v>
      </c>
      <c r="I899" s="11" cm="1">
        <f t="array" ref="I899">IF(
   AZ899 = "OUT", 0,IF(
   BD899 &gt;= LARGE(IF(ISNUMBER(BD:BD), BD:BD), 3),
   BE899 - 0.001,
   IF(BE899 &gt;=VLOOKUP(P899,mapping!$A:$B,2,FALSE), BE899,VLOOKUP(P899,mapping!$A$2:$B$8,2,FALSE))
))</f>
        <v>0</v>
      </c>
      <c r="J899" s="11" cm="1">
        <f t="array" ref="J899">IF(
    AZ899="OUT",0,IF(IF(
                      BD899&gt;=LARGE(IF(ISNUMBER(BD:BD),BD:BD),3),
                      BE899+0.001,
                      VLOOKUP(H899,mapping!$D:$E,2,FALSE)
                      )&gt;I899,
                   IF(
                      BD899&gt;=LARGE(IF(ISNUMBER(BD:BD),BD:BD),3),
                      BE899+0.001,
                      VLOOKUP(H899,mapping!$D:$E,2,FALSE)
                      ),
                   I899+0.002))</f>
        <v>0</v>
      </c>
      <c r="K899" s="8">
        <f t="shared" ref="K899:K962" si="240">BE899</f>
        <v>1.745700327987327E-4</v>
      </c>
      <c r="L899" s="1" t="str">
        <f>Pos!B34</f>
        <v>AU000000SCG8</v>
      </c>
      <c r="M899" s="1" t="str">
        <f>_xlfn.XLOOKUP($L899,Pos!B:B,Pos!D:D,, 0)</f>
        <v>Scentre Group</v>
      </c>
      <c r="N899" s="1" t="str">
        <f>_xlfn.XLOOKUP($L899,Pos!B:B,Pos!E:E,, 0)</f>
        <v>Real Estate</v>
      </c>
      <c r="O899" s="1" t="str">
        <f t="shared" ref="O899:O962" si="241">N899&amp;"_"&amp;P899</f>
        <v>Real Estate_Others</v>
      </c>
      <c r="P899" s="1" t="str">
        <f>_xlfn.XLOOKUP($L899,Pos!B:B,Pos!F:F,, 0)</f>
        <v>Others</v>
      </c>
      <c r="Q899" s="1">
        <v>0</v>
      </c>
      <c r="R899" s="9">
        <f>_xlfn.XLOOKUP($L899,Pos!$B:$B,Pos!N:N,0, 0)</f>
        <v>5.3</v>
      </c>
      <c r="S899" s="9">
        <f>_xlfn.XLOOKUP($L899,Pos!$B:$B,Pos!O:O,0, 0)</f>
        <v>5.3816660000000001</v>
      </c>
      <c r="T899" s="9">
        <f>_xlfn.XLOOKUP($L899,Pos!$B:$B,Pos!P:P,0, 0)</f>
        <v>5.1666670000000003</v>
      </c>
      <c r="U899" s="9">
        <f>_xlfn.XLOOKUP($L899,Pos!$B:$B,Pos!Q:Q,0, 0)</f>
        <v>4.5</v>
      </c>
      <c r="V899" s="9">
        <f>_xlfn.XLOOKUP($L899,Pos!$B:$B,Pos!R:R,0, 0)</f>
        <v>7.5</v>
      </c>
      <c r="W899" s="9">
        <f>_xlfn.XLOOKUP($L899,Pos!$B:$B,Pos!S:S,0, 0)</f>
        <v>5.9666670000000002</v>
      </c>
      <c r="X899" s="9" t="str">
        <f>_xlfn.XLOOKUP($L899,Pos!$B:$B,Pos!J:J,0, 0)</f>
        <v>Outperform</v>
      </c>
      <c r="Y899" s="1">
        <v>0</v>
      </c>
      <c r="Z899" s="1">
        <v>0</v>
      </c>
      <c r="AA899" s="1">
        <f t="shared" ref="AA899:AA962" si="242">IF(BE899&gt;0,0,1)</f>
        <v>0</v>
      </c>
      <c r="AB899" s="9">
        <f>_xlfn.XLOOKUP(L899,Pos!B:B,Pos!K:K,-1,0)</f>
        <v>7.5</v>
      </c>
      <c r="AC899" s="1" t="e">
        <f>_xlfn.XLOOKUP($L899,Pos!$A:$A,Pos!S:S,_xlfn.XLOOKUP($L899,#REF!,#REF!, ""), 0)</f>
        <v>#REF!</v>
      </c>
      <c r="AD899" s="1" t="e">
        <f>_xlfn.XLOOKUP($L899,Pos!$A:$A,Pos!T:T,_xlfn.XLOOKUP($L899,#REF!,#REF!, ""), 0)</f>
        <v>#REF!</v>
      </c>
      <c r="AE899" s="1" t="e">
        <f>_xlfn.XLOOKUP($L899,Pos!$A:$A,Pos!U:U,_xlfn.XLOOKUP($L899,#REF!,#REF!, ""), 0)</f>
        <v>#REF!</v>
      </c>
      <c r="AF899" s="1" t="e">
        <f>_xlfn.XLOOKUP($L899,Pos!$A:$A,Pos!V:V,_xlfn.XLOOKUP($L899,#REF!,#REF!, ""), 0)</f>
        <v>#REF!</v>
      </c>
      <c r="AG899" s="1" t="e">
        <f>_xlfn.XLOOKUP($L899,Pos!$A:$A,Pos!W:W,_xlfn.XLOOKUP($L899,#REF!,#REF!, ""), 0)</f>
        <v>#REF!</v>
      </c>
      <c r="AH899" s="1" t="e">
        <f>_xlfn.XLOOKUP($L899,Pos!$A:$A,Pos!X:X,_xlfn.XLOOKUP($L899,#REF!,#REF!, ""), 0)</f>
        <v>#REF!</v>
      </c>
      <c r="AI899" s="1" t="e">
        <f>_xlfn.XLOOKUP($L899,Pos!$A:$A,Pos!Y:Y,_xlfn.XLOOKUP($L899,#REF!,#REF!, ""), 0)</f>
        <v>#REF!</v>
      </c>
      <c r="AJ899" s="1" t="e">
        <f>_xlfn.XLOOKUP($L899,Pos!$A:$A,Pos!Z:Z,_xlfn.XLOOKUP($L899,#REF!,#REF!, ""), 0)</f>
        <v>#REF!</v>
      </c>
      <c r="AK899" s="1" t="e">
        <f>_xlfn.XLOOKUP($L899,Pos!$A:$A,Pos!AA:AA,_xlfn.XLOOKUP($L899,#REF!,#REF!, ""), 0)</f>
        <v>#REF!</v>
      </c>
      <c r="AL899" s="1" t="e">
        <f>_xlfn.XLOOKUP($L899,Pos!$A:$A,Pos!AB:AB,_xlfn.XLOOKUP($L899,#REF!,#REF!, ""), 0)</f>
        <v>#REF!</v>
      </c>
      <c r="AM899" s="1" t="e">
        <f>_xlfn.XLOOKUP($L899,Pos!$A:$A,Pos!AC:AC,_xlfn.XLOOKUP($L899,#REF!,#REF!, ""), 0)</f>
        <v>#REF!</v>
      </c>
      <c r="AN899" s="1" t="e">
        <f>_xlfn.XLOOKUP($L899,Pos!$A:$A,Pos!AD:AD,_xlfn.XLOOKUP($L899,#REF!,#REF!, ""), 0)</f>
        <v>#REF!</v>
      </c>
      <c r="AO899" s="1" t="e">
        <f>_xlfn.XLOOKUP($L899,Pos!$A:$A,Pos!AE:AE,_xlfn.XLOOKUP($L899,#REF!,#REF!, ""), 0)</f>
        <v>#REF!</v>
      </c>
      <c r="AP899" s="1" t="e">
        <f>_xlfn.XLOOKUP($L899,Pos!$A:$A,Pos!AF:AF,_xlfn.XLOOKUP($L899,#REF!,#REF!, ""), 0)</f>
        <v>#REF!</v>
      </c>
      <c r="AQ899" s="1" t="e">
        <f>_xlfn.XLOOKUP($L899,Pos!$A:$A,Pos!AG:AG,_xlfn.XLOOKUP($L899,#REF!,#REF!, ""), 0)</f>
        <v>#REF!</v>
      </c>
      <c r="AR899" s="1" t="e">
        <f>_xlfn.XLOOKUP($L899,Pos!$A:$A,Pos!AH:AH,_xlfn.XLOOKUP($L899,#REF!,#REF!, ""), 0)</f>
        <v>#REF!</v>
      </c>
      <c r="AS899" s="1" t="e">
        <f>_xlfn.XLOOKUP($L899,Pos!$A:$A,Pos!AI:AI,_xlfn.XLOOKUP($L899,#REF!,#REF!, ""), 0)</f>
        <v>#REF!</v>
      </c>
      <c r="AT899" s="1" t="e">
        <f>_xlfn.XLOOKUP($L899,Pos!$A:$A,Pos!AJ:AJ,_xlfn.XLOOKUP($L899,#REF!,#REF!, ""), 0)</f>
        <v>#REF!</v>
      </c>
      <c r="AU899" s="1" t="e">
        <f>_xlfn.XLOOKUP($L899,Pos!$A:$A,Pos!AK:AK,_xlfn.XLOOKUP($L899,#REF!,#REF!, ""), 0)</f>
        <v>#REF!</v>
      </c>
      <c r="AV899" s="1" t="e">
        <f>_xlfn.XLOOKUP($L899,Pos!$A:$A,Pos!AL:AL,_xlfn.XLOOKUP($L899,#REF!,#REF!, ""), 0)</f>
        <v>#REF!</v>
      </c>
      <c r="AW899" s="1" t="e">
        <f>_xlfn.XLOOKUP($L899,Pos!$A:$A,Pos!AM:AM,_xlfn.XLOOKUP($L899,#REF!,#REF!, ""), 0)</f>
        <v>#REF!</v>
      </c>
      <c r="AX899" s="1" t="e">
        <f>_xlfn.XLOOKUP($L899,Pos!$A:$A,Pos!AN:AN,_xlfn.XLOOKUP($L899,#REF!,#REF!, ""), 0)</f>
        <v>#REF!</v>
      </c>
      <c r="AY899" s="1" t="e">
        <f>_xlfn.XLOOKUP($L899,Pos!$A:$A,Pos!AO:AO,_xlfn.XLOOKUP($L899,#REF!,#REF!, ""), 0)</f>
        <v>#REF!</v>
      </c>
      <c r="AZ899" s="7" t="str">
        <f t="shared" ref="AZ899:AZ962" si="243">IF(BD899&gt;0,"IN","OUT")</f>
        <v>OUT</v>
      </c>
      <c r="BA899" s="1">
        <f>IF(OR(_xlfn.XLOOKUP(L899,Pos!B:B,Pos!L:L,FALSE)="ESG Reason",_xlfn.XLOOKUP(L899,Pos!B:B,Pos!L:L,FALSE)="Blacklisted"),1,0)</f>
        <v>0</v>
      </c>
      <c r="BC899" s="11">
        <v>9.6185907372527835E-11</v>
      </c>
      <c r="BD899" s="11">
        <f>_xlfn.XLOOKUP($L899,Pos!$B:$B,Pos!H:H,0, 0)</f>
        <v>0</v>
      </c>
      <c r="BE899" s="11">
        <f>_xlfn.XLOOKUP($L899,Pos!$B:$B,Pos!I:I,0, 0)</f>
        <v>1.745700327987327E-4</v>
      </c>
      <c r="BF899" s="18">
        <f t="shared" ref="BF899:BF962" si="244">ABS(BD899-BE899)</f>
        <v>1.745700327987327E-4</v>
      </c>
      <c r="BG899" s="1">
        <f t="shared" ref="BG899:BG962" si="245">IFERROR(VLOOKUP(P899,$A$6:$D$8,2,FALSE),3)</f>
        <v>3</v>
      </c>
      <c r="BH899" s="1">
        <f t="shared" ref="BH899:BH962" si="246">IFERROR(VLOOKUP(O899,$A$12:$D$68,2,FALSE),"")</f>
        <v>52</v>
      </c>
      <c r="BI899" s="18">
        <f t="shared" ref="BI899:BI962" si="247">ABS(BC899-BD899)</f>
        <v>9.6185907372527835E-11</v>
      </c>
      <c r="BJ899" s="3">
        <f t="shared" ref="BJ899:BJ962" si="248">IF(BC899&lt;0.0001,0,BC899-BE899)</f>
        <v>0</v>
      </c>
      <c r="BK899" s="18">
        <f t="shared" ref="BK899:BK962" si="249">IF(BC899&lt;0.00001,0,BC899-BD899)</f>
        <v>0</v>
      </c>
    </row>
    <row r="900" spans="3:63" x14ac:dyDescent="0.25">
      <c r="C900" s="3"/>
      <c r="D900" s="3"/>
      <c r="E900" s="3"/>
      <c r="F900" s="3"/>
      <c r="G900" s="51" t="s">
        <v>883</v>
      </c>
      <c r="H900" s="8" t="str">
        <f t="shared" si="239"/>
        <v>0%North America</v>
      </c>
      <c r="I900" s="11" cm="1">
        <f t="array" ref="I900">IF(
   AZ900 = "OUT", 0,IF(
   BD900 &gt;= LARGE(IF(ISNUMBER(BD:BD), BD:BD), 3),
   BE900 - 0.001,
   IF(BE900 &gt;=VLOOKUP(P900,mapping!$A:$B,2,FALSE), BE900,VLOOKUP(P900,mapping!$A$2:$B$8,2,FALSE))
))</f>
        <v>0</v>
      </c>
      <c r="J900" s="11" cm="1">
        <f t="array" ref="J900">IF(
    AZ900="OUT",0,IF(IF(
                      BD900&gt;=LARGE(IF(ISNUMBER(BD:BD),BD:BD),3),
                      BE900+0.001,
                      VLOOKUP(H900,mapping!$D:$E,2,FALSE)
                      )&gt;I900,
                   IF(
                      BD900&gt;=LARGE(IF(ISNUMBER(BD:BD),BD:BD),3),
                      BE900+0.001,
                      VLOOKUP(H900,mapping!$D:$E,2,FALSE)
                      ),
                   I900+0.002))</f>
        <v>0</v>
      </c>
      <c r="K900" s="8">
        <f t="shared" si="240"/>
        <v>1.7395863987347421E-4</v>
      </c>
      <c r="L900" s="1" t="str">
        <f>Pos!B1273</f>
        <v>US9139031002</v>
      </c>
      <c r="M900" s="1" t="str">
        <f>_xlfn.XLOOKUP($L900,Pos!B:B,Pos!D:D,, 0)</f>
        <v>Universal Health Services, Inc. Class B</v>
      </c>
      <c r="N900" s="1" t="str">
        <f>_xlfn.XLOOKUP($L900,Pos!B:B,Pos!E:E,, 0)</f>
        <v>Health Care</v>
      </c>
      <c r="O900" s="1" t="str">
        <f t="shared" si="241"/>
        <v>Health Care_North America</v>
      </c>
      <c r="P900" s="1" t="str">
        <f>_xlfn.XLOOKUP($L900,Pos!B:B,Pos!F:F,, 0)</f>
        <v>North America</v>
      </c>
      <c r="Q900" s="1">
        <v>0</v>
      </c>
      <c r="R900" s="9">
        <f>_xlfn.XLOOKUP($L900,Pos!$B:$B,Pos!N:N,0, 0)</f>
        <v>6.3</v>
      </c>
      <c r="S900" s="9">
        <f>_xlfn.XLOOKUP($L900,Pos!$B:$B,Pos!O:O,0, 0)</f>
        <v>6.3070000000000004</v>
      </c>
      <c r="T900" s="9">
        <f>_xlfn.XLOOKUP($L900,Pos!$B:$B,Pos!P:P,0, 0)</f>
        <v>7</v>
      </c>
      <c r="U900" s="9">
        <f>_xlfn.XLOOKUP($L900,Pos!$B:$B,Pos!Q:Q,0, 0)</f>
        <v>8.6999999999999993</v>
      </c>
      <c r="V900" s="9">
        <f>_xlfn.XLOOKUP($L900,Pos!$B:$B,Pos!R:R,0, 0)</f>
        <v>7.5333329999999998</v>
      </c>
      <c r="W900" s="9">
        <f>_xlfn.XLOOKUP($L900,Pos!$B:$B,Pos!S:S,0, 0)</f>
        <v>8.2949999999999999</v>
      </c>
      <c r="X900" s="9" t="str">
        <f>_xlfn.XLOOKUP($L900,Pos!$B:$B,Pos!J:J,0, 0)</f>
        <v>Outperform</v>
      </c>
      <c r="Y900" s="1">
        <v>0</v>
      </c>
      <c r="Z900" s="1">
        <v>0</v>
      </c>
      <c r="AA900" s="1">
        <f t="shared" si="242"/>
        <v>0</v>
      </c>
      <c r="AB900" s="9">
        <f>_xlfn.XLOOKUP(L900,Pos!B:B,Pos!K:K,-1,0)</f>
        <v>9.6610169491525415</v>
      </c>
      <c r="AC900" s="1" t="e">
        <f>_xlfn.XLOOKUP($L900,Pos!$A:$A,Pos!S:S,_xlfn.XLOOKUP($L900,#REF!,#REF!, ""), 0)</f>
        <v>#REF!</v>
      </c>
      <c r="AD900" s="1" t="e">
        <f>_xlfn.XLOOKUP($L900,Pos!$A:$A,Pos!T:T,_xlfn.XLOOKUP($L900,#REF!,#REF!, ""), 0)</f>
        <v>#REF!</v>
      </c>
      <c r="AE900" s="1" t="e">
        <f>_xlfn.XLOOKUP($L900,Pos!$A:$A,Pos!U:U,_xlfn.XLOOKUP($L900,#REF!,#REF!, ""), 0)</f>
        <v>#REF!</v>
      </c>
      <c r="AF900" s="1" t="e">
        <f>_xlfn.XLOOKUP($L900,Pos!$A:$A,Pos!V:V,_xlfn.XLOOKUP($L900,#REF!,#REF!, ""), 0)</f>
        <v>#REF!</v>
      </c>
      <c r="AG900" s="1" t="e">
        <f>_xlfn.XLOOKUP($L900,Pos!$A:$A,Pos!W:W,_xlfn.XLOOKUP($L900,#REF!,#REF!, ""), 0)</f>
        <v>#REF!</v>
      </c>
      <c r="AH900" s="1" t="e">
        <f>_xlfn.XLOOKUP($L900,Pos!$A:$A,Pos!X:X,_xlfn.XLOOKUP($L900,#REF!,#REF!, ""), 0)</f>
        <v>#REF!</v>
      </c>
      <c r="AI900" s="1" t="e">
        <f>_xlfn.XLOOKUP($L900,Pos!$A:$A,Pos!Y:Y,_xlfn.XLOOKUP($L900,#REF!,#REF!, ""), 0)</f>
        <v>#REF!</v>
      </c>
      <c r="AJ900" s="1" t="e">
        <f>_xlfn.XLOOKUP($L900,Pos!$A:$A,Pos!Z:Z,_xlfn.XLOOKUP($L900,#REF!,#REF!, ""), 0)</f>
        <v>#REF!</v>
      </c>
      <c r="AK900" s="1" t="e">
        <f>_xlfn.XLOOKUP($L900,Pos!$A:$A,Pos!AA:AA,_xlfn.XLOOKUP($L900,#REF!,#REF!, ""), 0)</f>
        <v>#REF!</v>
      </c>
      <c r="AL900" s="1" t="e">
        <f>_xlfn.XLOOKUP($L900,Pos!$A:$A,Pos!AB:AB,_xlfn.XLOOKUP($L900,#REF!,#REF!, ""), 0)</f>
        <v>#REF!</v>
      </c>
      <c r="AM900" s="1" t="e">
        <f>_xlfn.XLOOKUP($L900,Pos!$A:$A,Pos!AC:AC,_xlfn.XLOOKUP($L900,#REF!,#REF!, ""), 0)</f>
        <v>#REF!</v>
      </c>
      <c r="AN900" s="1" t="e">
        <f>_xlfn.XLOOKUP($L900,Pos!$A:$A,Pos!AD:AD,_xlfn.XLOOKUP($L900,#REF!,#REF!, ""), 0)</f>
        <v>#REF!</v>
      </c>
      <c r="AO900" s="1" t="e">
        <f>_xlfn.XLOOKUP($L900,Pos!$A:$A,Pos!AE:AE,_xlfn.XLOOKUP($L900,#REF!,#REF!, ""), 0)</f>
        <v>#REF!</v>
      </c>
      <c r="AP900" s="1" t="e">
        <f>_xlfn.XLOOKUP($L900,Pos!$A:$A,Pos!AF:AF,_xlfn.XLOOKUP($L900,#REF!,#REF!, ""), 0)</f>
        <v>#REF!</v>
      </c>
      <c r="AQ900" s="1" t="e">
        <f>_xlfn.XLOOKUP($L900,Pos!$A:$A,Pos!AG:AG,_xlfn.XLOOKUP($L900,#REF!,#REF!, ""), 0)</f>
        <v>#REF!</v>
      </c>
      <c r="AR900" s="1" t="e">
        <f>_xlfn.XLOOKUP($L900,Pos!$A:$A,Pos!AH:AH,_xlfn.XLOOKUP($L900,#REF!,#REF!, ""), 0)</f>
        <v>#REF!</v>
      </c>
      <c r="AS900" s="1" t="e">
        <f>_xlfn.XLOOKUP($L900,Pos!$A:$A,Pos!AI:AI,_xlfn.XLOOKUP($L900,#REF!,#REF!, ""), 0)</f>
        <v>#REF!</v>
      </c>
      <c r="AT900" s="1" t="e">
        <f>_xlfn.XLOOKUP($L900,Pos!$A:$A,Pos!AJ:AJ,_xlfn.XLOOKUP($L900,#REF!,#REF!, ""), 0)</f>
        <v>#REF!</v>
      </c>
      <c r="AU900" s="1" t="e">
        <f>_xlfn.XLOOKUP($L900,Pos!$A:$A,Pos!AK:AK,_xlfn.XLOOKUP($L900,#REF!,#REF!, ""), 0)</f>
        <v>#REF!</v>
      </c>
      <c r="AV900" s="1" t="e">
        <f>_xlfn.XLOOKUP($L900,Pos!$A:$A,Pos!AL:AL,_xlfn.XLOOKUP($L900,#REF!,#REF!, ""), 0)</f>
        <v>#REF!</v>
      </c>
      <c r="AW900" s="1" t="e">
        <f>_xlfn.XLOOKUP($L900,Pos!$A:$A,Pos!AM:AM,_xlfn.XLOOKUP($L900,#REF!,#REF!, ""), 0)</f>
        <v>#REF!</v>
      </c>
      <c r="AX900" s="1" t="e">
        <f>_xlfn.XLOOKUP($L900,Pos!$A:$A,Pos!AN:AN,_xlfn.XLOOKUP($L900,#REF!,#REF!, ""), 0)</f>
        <v>#REF!</v>
      </c>
      <c r="AY900" s="1" t="e">
        <f>_xlfn.XLOOKUP($L900,Pos!$A:$A,Pos!AO:AO,_xlfn.XLOOKUP($L900,#REF!,#REF!, ""), 0)</f>
        <v>#REF!</v>
      </c>
      <c r="AZ900" s="7" t="str">
        <f t="shared" si="243"/>
        <v>OUT</v>
      </c>
      <c r="BA900" s="1">
        <f>IF(OR(_xlfn.XLOOKUP(L900,Pos!B:B,Pos!L:L,FALSE)="ESG Reason",_xlfn.XLOOKUP(L900,Pos!B:B,Pos!L:L,FALSE)="Blacklisted"),1,0)</f>
        <v>1</v>
      </c>
      <c r="BC900" s="11">
        <v>9.1208690037952256E-11</v>
      </c>
      <c r="BD900" s="11">
        <f>_xlfn.XLOOKUP($L900,Pos!$B:$B,Pos!H:H,0, 0)</f>
        <v>0</v>
      </c>
      <c r="BE900" s="11">
        <f>_xlfn.XLOOKUP($L900,Pos!$B:$B,Pos!I:I,0, 0)</f>
        <v>1.7395863987347421E-4</v>
      </c>
      <c r="BF900" s="18">
        <f t="shared" si="244"/>
        <v>1.7395863987347421E-4</v>
      </c>
      <c r="BG900" s="1">
        <f t="shared" si="245"/>
        <v>1</v>
      </c>
      <c r="BH900" s="1">
        <f t="shared" si="246"/>
        <v>28</v>
      </c>
      <c r="BI900" s="18">
        <f t="shared" si="247"/>
        <v>9.1208690037952256E-11</v>
      </c>
      <c r="BJ900" s="3">
        <f t="shared" si="248"/>
        <v>0</v>
      </c>
      <c r="BK900" s="18">
        <f t="shared" si="249"/>
        <v>0</v>
      </c>
    </row>
    <row r="901" spans="3:63" x14ac:dyDescent="0.25">
      <c r="C901" s="3"/>
      <c r="D901" s="3"/>
      <c r="E901" s="3"/>
      <c r="F901" s="3"/>
      <c r="G901" s="51" t="s">
        <v>878</v>
      </c>
      <c r="H901" s="8" t="str">
        <f t="shared" si="239"/>
        <v>0%North America</v>
      </c>
      <c r="I901" s="11" cm="1">
        <f t="array" ref="I901">IF(
   AZ901 = "OUT", 0,IF(
   BD901 &gt;= LARGE(IF(ISNUMBER(BD:BD), BD:BD), 3),
   BE901 - 0.001,
   IF(BE901 &gt;=VLOOKUP(P901,mapping!$A:$B,2,FALSE), BE901,VLOOKUP(P901,mapping!$A$2:$B$8,2,FALSE))
))</f>
        <v>0</v>
      </c>
      <c r="J901" s="11" cm="1">
        <f t="array" ref="J901">IF(
    AZ901="OUT",0,IF(IF(
                      BD901&gt;=LARGE(IF(ISNUMBER(BD:BD),BD:BD),3),
                      BE901+0.001,
                      VLOOKUP(H901,mapping!$D:$E,2,FALSE)
                      )&gt;I901,
                   IF(
                      BD901&gt;=LARGE(IF(ISNUMBER(BD:BD),BD:BD),3),
                      BE901+0.001,
                      VLOOKUP(H901,mapping!$D:$E,2,FALSE)
                      ),
                   I901+0.002))</f>
        <v>0</v>
      </c>
      <c r="K901" s="8">
        <f t="shared" si="240"/>
        <v>1.7297389020193879E-4</v>
      </c>
      <c r="L901" s="1" t="str">
        <f>Pos!B1078</f>
        <v>US49446R1095</v>
      </c>
      <c r="M901" s="1" t="str">
        <f>_xlfn.XLOOKUP($L901,Pos!B:B,Pos!D:D,, 0)</f>
        <v>Kimco Realty Corporation</v>
      </c>
      <c r="N901" s="1" t="str">
        <f>_xlfn.XLOOKUP($L901,Pos!B:B,Pos!E:E,, 0)</f>
        <v>Real Estate</v>
      </c>
      <c r="O901" s="1" t="str">
        <f t="shared" si="241"/>
        <v>Real Estate_North America</v>
      </c>
      <c r="P901" s="1" t="str">
        <f>_xlfn.XLOOKUP($L901,Pos!B:B,Pos!F:F,, 0)</f>
        <v>North America</v>
      </c>
      <c r="Q901" s="1">
        <v>0</v>
      </c>
      <c r="R901" s="9">
        <f>_xlfn.XLOOKUP($L901,Pos!$B:$B,Pos!N:N,0, 0)</f>
        <v>6.12</v>
      </c>
      <c r="S901" s="9">
        <f>_xlfn.XLOOKUP($L901,Pos!$B:$B,Pos!O:O,0, 0)</f>
        <v>6.7759999999999998</v>
      </c>
      <c r="T901" s="9">
        <f>_xlfn.XLOOKUP($L901,Pos!$B:$B,Pos!P:P,0, 0)</f>
        <v>4.45</v>
      </c>
      <c r="U901" s="9">
        <f>_xlfn.XLOOKUP($L901,Pos!$B:$B,Pos!Q:Q,0, 0)</f>
        <v>4.0999999999999996</v>
      </c>
      <c r="V901" s="9">
        <f>_xlfn.XLOOKUP($L901,Pos!$B:$B,Pos!R:R,0, 0)</f>
        <v>5.5</v>
      </c>
      <c r="W901" s="9">
        <f>_xlfn.XLOOKUP($L901,Pos!$B:$B,Pos!S:S,0, 0)</f>
        <v>4.9800000000000004</v>
      </c>
      <c r="X901" s="9" t="str">
        <f>_xlfn.XLOOKUP($L901,Pos!$B:$B,Pos!J:J,0, 0)</f>
        <v>Outperform</v>
      </c>
      <c r="Y901" s="1">
        <v>0</v>
      </c>
      <c r="Z901" s="1">
        <v>0</v>
      </c>
      <c r="AA901" s="1">
        <f t="shared" si="242"/>
        <v>0</v>
      </c>
      <c r="AB901" s="9">
        <f>_xlfn.XLOOKUP(L901,Pos!B:B,Pos!K:K,-1,0)</f>
        <v>8</v>
      </c>
      <c r="AC901" s="1" t="e">
        <f>_xlfn.XLOOKUP($L901,Pos!$A:$A,Pos!S:S,_xlfn.XLOOKUP($L901,#REF!,#REF!, ""), 0)</f>
        <v>#REF!</v>
      </c>
      <c r="AD901" s="1" t="e">
        <f>_xlfn.XLOOKUP($L901,Pos!$A:$A,Pos!T:T,_xlfn.XLOOKUP($L901,#REF!,#REF!, ""), 0)</f>
        <v>#REF!</v>
      </c>
      <c r="AE901" s="1" t="e">
        <f>_xlfn.XLOOKUP($L901,Pos!$A:$A,Pos!U:U,_xlfn.XLOOKUP($L901,#REF!,#REF!, ""), 0)</f>
        <v>#REF!</v>
      </c>
      <c r="AF901" s="1" t="e">
        <f>_xlfn.XLOOKUP($L901,Pos!$A:$A,Pos!V:V,_xlfn.XLOOKUP($L901,#REF!,#REF!, ""), 0)</f>
        <v>#REF!</v>
      </c>
      <c r="AG901" s="1" t="e">
        <f>_xlfn.XLOOKUP($L901,Pos!$A:$A,Pos!W:W,_xlfn.XLOOKUP($L901,#REF!,#REF!, ""), 0)</f>
        <v>#REF!</v>
      </c>
      <c r="AH901" s="1" t="e">
        <f>_xlfn.XLOOKUP($L901,Pos!$A:$A,Pos!X:X,_xlfn.XLOOKUP($L901,#REF!,#REF!, ""), 0)</f>
        <v>#REF!</v>
      </c>
      <c r="AI901" s="1" t="e">
        <f>_xlfn.XLOOKUP($L901,Pos!$A:$A,Pos!Y:Y,_xlfn.XLOOKUP($L901,#REF!,#REF!, ""), 0)</f>
        <v>#REF!</v>
      </c>
      <c r="AJ901" s="1" t="e">
        <f>_xlfn.XLOOKUP($L901,Pos!$A:$A,Pos!Z:Z,_xlfn.XLOOKUP($L901,#REF!,#REF!, ""), 0)</f>
        <v>#REF!</v>
      </c>
      <c r="AK901" s="1" t="e">
        <f>_xlfn.XLOOKUP($L901,Pos!$A:$A,Pos!AA:AA,_xlfn.XLOOKUP($L901,#REF!,#REF!, ""), 0)</f>
        <v>#REF!</v>
      </c>
      <c r="AL901" s="1" t="e">
        <f>_xlfn.XLOOKUP($L901,Pos!$A:$A,Pos!AB:AB,_xlfn.XLOOKUP($L901,#REF!,#REF!, ""), 0)</f>
        <v>#REF!</v>
      </c>
      <c r="AM901" s="1" t="e">
        <f>_xlfn.XLOOKUP($L901,Pos!$A:$A,Pos!AC:AC,_xlfn.XLOOKUP($L901,#REF!,#REF!, ""), 0)</f>
        <v>#REF!</v>
      </c>
      <c r="AN901" s="1" t="e">
        <f>_xlfn.XLOOKUP($L901,Pos!$A:$A,Pos!AD:AD,_xlfn.XLOOKUP($L901,#REF!,#REF!, ""), 0)</f>
        <v>#REF!</v>
      </c>
      <c r="AO901" s="1" t="e">
        <f>_xlfn.XLOOKUP($L901,Pos!$A:$A,Pos!AE:AE,_xlfn.XLOOKUP($L901,#REF!,#REF!, ""), 0)</f>
        <v>#REF!</v>
      </c>
      <c r="AP901" s="1" t="e">
        <f>_xlfn.XLOOKUP($L901,Pos!$A:$A,Pos!AF:AF,_xlfn.XLOOKUP($L901,#REF!,#REF!, ""), 0)</f>
        <v>#REF!</v>
      </c>
      <c r="AQ901" s="1" t="e">
        <f>_xlfn.XLOOKUP($L901,Pos!$A:$A,Pos!AG:AG,_xlfn.XLOOKUP($L901,#REF!,#REF!, ""), 0)</f>
        <v>#REF!</v>
      </c>
      <c r="AR901" s="1" t="e">
        <f>_xlfn.XLOOKUP($L901,Pos!$A:$A,Pos!AH:AH,_xlfn.XLOOKUP($L901,#REF!,#REF!, ""), 0)</f>
        <v>#REF!</v>
      </c>
      <c r="AS901" s="1" t="e">
        <f>_xlfn.XLOOKUP($L901,Pos!$A:$A,Pos!AI:AI,_xlfn.XLOOKUP($L901,#REF!,#REF!, ""), 0)</f>
        <v>#REF!</v>
      </c>
      <c r="AT901" s="1" t="e">
        <f>_xlfn.XLOOKUP($L901,Pos!$A:$A,Pos!AJ:AJ,_xlfn.XLOOKUP($L901,#REF!,#REF!, ""), 0)</f>
        <v>#REF!</v>
      </c>
      <c r="AU901" s="1" t="e">
        <f>_xlfn.XLOOKUP($L901,Pos!$A:$A,Pos!AK:AK,_xlfn.XLOOKUP($L901,#REF!,#REF!, ""), 0)</f>
        <v>#REF!</v>
      </c>
      <c r="AV901" s="1" t="e">
        <f>_xlfn.XLOOKUP($L901,Pos!$A:$A,Pos!AL:AL,_xlfn.XLOOKUP($L901,#REF!,#REF!, ""), 0)</f>
        <v>#REF!</v>
      </c>
      <c r="AW901" s="1" t="e">
        <f>_xlfn.XLOOKUP($L901,Pos!$A:$A,Pos!AM:AM,_xlfn.XLOOKUP($L901,#REF!,#REF!, ""), 0)</f>
        <v>#REF!</v>
      </c>
      <c r="AX901" s="1" t="e">
        <f>_xlfn.XLOOKUP($L901,Pos!$A:$A,Pos!AN:AN,_xlfn.XLOOKUP($L901,#REF!,#REF!, ""), 0)</f>
        <v>#REF!</v>
      </c>
      <c r="AY901" s="1" t="e">
        <f>_xlfn.XLOOKUP($L901,Pos!$A:$A,Pos!AO:AO,_xlfn.XLOOKUP($L901,#REF!,#REF!, ""), 0)</f>
        <v>#REF!</v>
      </c>
      <c r="AZ901" s="7" t="str">
        <f t="shared" si="243"/>
        <v>OUT</v>
      </c>
      <c r="BA901" s="1">
        <f>IF(OR(_xlfn.XLOOKUP(L901,Pos!B:B,Pos!L:L,FALSE)="ESG Reason",_xlfn.XLOOKUP(L901,Pos!B:B,Pos!L:L,FALSE)="Blacklisted"),1,0)</f>
        <v>0</v>
      </c>
      <c r="BC901" s="11">
        <v>9.6619474476447081E-11</v>
      </c>
      <c r="BD901" s="11">
        <f>_xlfn.XLOOKUP($L901,Pos!$B:$B,Pos!H:H,0, 0)</f>
        <v>0</v>
      </c>
      <c r="BE901" s="11">
        <f>_xlfn.XLOOKUP($L901,Pos!$B:$B,Pos!I:I,0, 0)</f>
        <v>1.7297389020193879E-4</v>
      </c>
      <c r="BF901" s="18">
        <f t="shared" si="244"/>
        <v>1.7297389020193879E-4</v>
      </c>
      <c r="BG901" s="1">
        <f t="shared" si="245"/>
        <v>1</v>
      </c>
      <c r="BH901" s="1">
        <f t="shared" si="246"/>
        <v>33</v>
      </c>
      <c r="BI901" s="18">
        <f t="shared" si="247"/>
        <v>9.6619474476447081E-11</v>
      </c>
      <c r="BJ901" s="3">
        <f t="shared" si="248"/>
        <v>0</v>
      </c>
      <c r="BK901" s="18">
        <f t="shared" si="249"/>
        <v>0</v>
      </c>
    </row>
    <row r="902" spans="3:63" x14ac:dyDescent="0.25">
      <c r="C902" s="3"/>
      <c r="D902" s="3"/>
      <c r="E902" s="3"/>
      <c r="F902" s="3"/>
      <c r="G902" s="51" t="s">
        <v>874</v>
      </c>
      <c r="H902" s="8" t="str">
        <f t="shared" si="239"/>
        <v>0%North America</v>
      </c>
      <c r="I902" s="11" cm="1">
        <f t="array" ref="I902">IF(
   AZ902 = "OUT", 0,IF(
   BD902 &gt;= LARGE(IF(ISNUMBER(BD:BD), BD:BD), 3),
   BE902 - 0.001,
   IF(BE902 &gt;=VLOOKUP(P902,mapping!$A:$B,2,FALSE), BE902,VLOOKUP(P902,mapping!$A$2:$B$8,2,FALSE))
))</f>
        <v>0</v>
      </c>
      <c r="J902" s="11" cm="1">
        <f t="array" ref="J902">IF(
    AZ902="OUT",0,IF(IF(
                      BD902&gt;=LARGE(IF(ISNUMBER(BD:BD),BD:BD),3),
                      BE902+0.001,
                      VLOOKUP(H902,mapping!$D:$E,2,FALSE)
                      )&gt;I902,
                   IF(
                      BD902&gt;=LARGE(IF(ISNUMBER(BD:BD),BD:BD),3),
                      BE902+0.001,
                      VLOOKUP(H902,mapping!$D:$E,2,FALSE)
                      ),
                   I902+0.002))</f>
        <v>0</v>
      </c>
      <c r="K902" s="8">
        <f t="shared" si="240"/>
        <v>1.729581878153421E-4</v>
      </c>
      <c r="L902" s="1" t="str">
        <f>Pos!B892</f>
        <v>US1423391002</v>
      </c>
      <c r="M902" s="1" t="str">
        <f>_xlfn.XLOOKUP($L902,Pos!B:B,Pos!D:D,, 0)</f>
        <v>Carlisle Companies Incorporated</v>
      </c>
      <c r="N902" s="1" t="str">
        <f>_xlfn.XLOOKUP($L902,Pos!B:B,Pos!E:E,, 0)</f>
        <v>Construction</v>
      </c>
      <c r="O902" s="1" t="str">
        <f t="shared" si="241"/>
        <v>Construction_North America</v>
      </c>
      <c r="P902" s="1" t="str">
        <f>_xlfn.XLOOKUP($L902,Pos!B:B,Pos!F:F,, 0)</f>
        <v>North America</v>
      </c>
      <c r="Q902" s="1">
        <v>0</v>
      </c>
      <c r="R902" s="9">
        <f>_xlfn.XLOOKUP($L902,Pos!$B:$B,Pos!N:N,0, 0)</f>
        <v>7.49</v>
      </c>
      <c r="S902" s="9">
        <f>_xlfn.XLOOKUP($L902,Pos!$B:$B,Pos!O:O,0, 0)</f>
        <v>3.6906669999999999</v>
      </c>
      <c r="T902" s="9">
        <f>_xlfn.XLOOKUP($L902,Pos!$B:$B,Pos!P:P,0, 0)</f>
        <v>7.5</v>
      </c>
      <c r="U902" s="9">
        <f>_xlfn.XLOOKUP($L902,Pos!$B:$B,Pos!Q:Q,0, 0)</f>
        <v>0.8</v>
      </c>
      <c r="V902" s="9">
        <f>_xlfn.XLOOKUP($L902,Pos!$B:$B,Pos!R:R,0, 0)</f>
        <v>6.6666670000000003</v>
      </c>
      <c r="W902" s="9">
        <f>_xlfn.XLOOKUP($L902,Pos!$B:$B,Pos!S:S,0, 0)</f>
        <v>4.6466669999999999</v>
      </c>
      <c r="X902" s="9" t="str">
        <f>_xlfn.XLOOKUP($L902,Pos!$B:$B,Pos!J:J,0, 0)</f>
        <v>Outperform</v>
      </c>
      <c r="Y902" s="1">
        <v>0</v>
      </c>
      <c r="Z902" s="1">
        <v>0</v>
      </c>
      <c r="AA902" s="1">
        <f t="shared" si="242"/>
        <v>0</v>
      </c>
      <c r="AB902" s="9">
        <f>_xlfn.XLOOKUP(L902,Pos!B:B,Pos!K:K,-1,0)</f>
        <v>5</v>
      </c>
      <c r="AC902" s="1" t="e">
        <f>_xlfn.XLOOKUP($L902,Pos!$A:$A,Pos!S:S,_xlfn.XLOOKUP($L902,#REF!,#REF!, ""), 0)</f>
        <v>#REF!</v>
      </c>
      <c r="AD902" s="1" t="e">
        <f>_xlfn.XLOOKUP($L902,Pos!$A:$A,Pos!T:T,_xlfn.XLOOKUP($L902,#REF!,#REF!, ""), 0)</f>
        <v>#REF!</v>
      </c>
      <c r="AE902" s="1" t="e">
        <f>_xlfn.XLOOKUP($L902,Pos!$A:$A,Pos!U:U,_xlfn.XLOOKUP($L902,#REF!,#REF!, ""), 0)</f>
        <v>#REF!</v>
      </c>
      <c r="AF902" s="1" t="e">
        <f>_xlfn.XLOOKUP($L902,Pos!$A:$A,Pos!V:V,_xlfn.XLOOKUP($L902,#REF!,#REF!, ""), 0)</f>
        <v>#REF!</v>
      </c>
      <c r="AG902" s="1" t="e">
        <f>_xlfn.XLOOKUP($L902,Pos!$A:$A,Pos!W:W,_xlfn.XLOOKUP($L902,#REF!,#REF!, ""), 0)</f>
        <v>#REF!</v>
      </c>
      <c r="AH902" s="1" t="e">
        <f>_xlfn.XLOOKUP($L902,Pos!$A:$A,Pos!X:X,_xlfn.XLOOKUP($L902,#REF!,#REF!, ""), 0)</f>
        <v>#REF!</v>
      </c>
      <c r="AI902" s="1" t="e">
        <f>_xlfn.XLOOKUP($L902,Pos!$A:$A,Pos!Y:Y,_xlfn.XLOOKUP($L902,#REF!,#REF!, ""), 0)</f>
        <v>#REF!</v>
      </c>
      <c r="AJ902" s="1" t="e">
        <f>_xlfn.XLOOKUP($L902,Pos!$A:$A,Pos!Z:Z,_xlfn.XLOOKUP($L902,#REF!,#REF!, ""), 0)</f>
        <v>#REF!</v>
      </c>
      <c r="AK902" s="1" t="e">
        <f>_xlfn.XLOOKUP($L902,Pos!$A:$A,Pos!AA:AA,_xlfn.XLOOKUP($L902,#REF!,#REF!, ""), 0)</f>
        <v>#REF!</v>
      </c>
      <c r="AL902" s="1" t="e">
        <f>_xlfn.XLOOKUP($L902,Pos!$A:$A,Pos!AB:AB,_xlfn.XLOOKUP($L902,#REF!,#REF!, ""), 0)</f>
        <v>#REF!</v>
      </c>
      <c r="AM902" s="1" t="e">
        <f>_xlfn.XLOOKUP($L902,Pos!$A:$A,Pos!AC:AC,_xlfn.XLOOKUP($L902,#REF!,#REF!, ""), 0)</f>
        <v>#REF!</v>
      </c>
      <c r="AN902" s="1" t="e">
        <f>_xlfn.XLOOKUP($L902,Pos!$A:$A,Pos!AD:AD,_xlfn.XLOOKUP($L902,#REF!,#REF!, ""), 0)</f>
        <v>#REF!</v>
      </c>
      <c r="AO902" s="1" t="e">
        <f>_xlfn.XLOOKUP($L902,Pos!$A:$A,Pos!AE:AE,_xlfn.XLOOKUP($L902,#REF!,#REF!, ""), 0)</f>
        <v>#REF!</v>
      </c>
      <c r="AP902" s="1" t="e">
        <f>_xlfn.XLOOKUP($L902,Pos!$A:$A,Pos!AF:AF,_xlfn.XLOOKUP($L902,#REF!,#REF!, ""), 0)</f>
        <v>#REF!</v>
      </c>
      <c r="AQ902" s="1" t="e">
        <f>_xlfn.XLOOKUP($L902,Pos!$A:$A,Pos!AG:AG,_xlfn.XLOOKUP($L902,#REF!,#REF!, ""), 0)</f>
        <v>#REF!</v>
      </c>
      <c r="AR902" s="1" t="e">
        <f>_xlfn.XLOOKUP($L902,Pos!$A:$A,Pos!AH:AH,_xlfn.XLOOKUP($L902,#REF!,#REF!, ""), 0)</f>
        <v>#REF!</v>
      </c>
      <c r="AS902" s="1" t="e">
        <f>_xlfn.XLOOKUP($L902,Pos!$A:$A,Pos!AI:AI,_xlfn.XLOOKUP($L902,#REF!,#REF!, ""), 0)</f>
        <v>#REF!</v>
      </c>
      <c r="AT902" s="1" t="e">
        <f>_xlfn.XLOOKUP($L902,Pos!$A:$A,Pos!AJ:AJ,_xlfn.XLOOKUP($L902,#REF!,#REF!, ""), 0)</f>
        <v>#REF!</v>
      </c>
      <c r="AU902" s="1" t="e">
        <f>_xlfn.XLOOKUP($L902,Pos!$A:$A,Pos!AK:AK,_xlfn.XLOOKUP($L902,#REF!,#REF!, ""), 0)</f>
        <v>#REF!</v>
      </c>
      <c r="AV902" s="1" t="e">
        <f>_xlfn.XLOOKUP($L902,Pos!$A:$A,Pos!AL:AL,_xlfn.XLOOKUP($L902,#REF!,#REF!, ""), 0)</f>
        <v>#REF!</v>
      </c>
      <c r="AW902" s="1" t="e">
        <f>_xlfn.XLOOKUP($L902,Pos!$A:$A,Pos!AM:AM,_xlfn.XLOOKUP($L902,#REF!,#REF!, ""), 0)</f>
        <v>#REF!</v>
      </c>
      <c r="AX902" s="1" t="e">
        <f>_xlfn.XLOOKUP($L902,Pos!$A:$A,Pos!AN:AN,_xlfn.XLOOKUP($L902,#REF!,#REF!, ""), 0)</f>
        <v>#REF!</v>
      </c>
      <c r="AY902" s="1" t="e">
        <f>_xlfn.XLOOKUP($L902,Pos!$A:$A,Pos!AO:AO,_xlfn.XLOOKUP($L902,#REF!,#REF!, ""), 0)</f>
        <v>#REF!</v>
      </c>
      <c r="AZ902" s="7" t="str">
        <f t="shared" si="243"/>
        <v>OUT</v>
      </c>
      <c r="BA902" s="1">
        <f>IF(OR(_xlfn.XLOOKUP(L902,Pos!B:B,Pos!L:L,FALSE)="ESG Reason",_xlfn.XLOOKUP(L902,Pos!B:B,Pos!L:L,FALSE)="Blacklisted"),1,0)</f>
        <v>0</v>
      </c>
      <c r="BC902" s="11">
        <v>1.6402837566081541E-10</v>
      </c>
      <c r="BD902" s="11">
        <f>_xlfn.XLOOKUP($L902,Pos!$B:$B,Pos!H:H,0, 0)</f>
        <v>0</v>
      </c>
      <c r="BE902" s="11">
        <f>_xlfn.XLOOKUP($L902,Pos!$B:$B,Pos!I:I,0, 0)</f>
        <v>1.729581878153421E-4</v>
      </c>
      <c r="BF902" s="18">
        <f t="shared" si="244"/>
        <v>1.729581878153421E-4</v>
      </c>
      <c r="BG902" s="1">
        <f t="shared" si="245"/>
        <v>1</v>
      </c>
      <c r="BH902" s="1">
        <f t="shared" si="246"/>
        <v>24</v>
      </c>
      <c r="BI902" s="18">
        <f t="shared" si="247"/>
        <v>1.6402837566081541E-10</v>
      </c>
      <c r="BJ902" s="3">
        <f t="shared" si="248"/>
        <v>0</v>
      </c>
      <c r="BK902" s="18">
        <f t="shared" si="249"/>
        <v>0</v>
      </c>
    </row>
    <row r="903" spans="3:63" x14ac:dyDescent="0.25">
      <c r="C903" s="3"/>
      <c r="D903" s="3"/>
      <c r="E903" s="3"/>
      <c r="F903" s="3"/>
      <c r="G903" s="51" t="s">
        <v>892</v>
      </c>
      <c r="H903" s="8" t="str">
        <f t="shared" si="239"/>
        <v>0%Others</v>
      </c>
      <c r="I903" s="11" cm="1">
        <f t="array" ref="I903">IF(
   AZ903 = "OUT", 0,IF(
   BD903 &gt;= LARGE(IF(ISNUMBER(BD:BD), BD:BD), 3),
   BE903 - 0.001,
   IF(BE903 &gt;=VLOOKUP(P903,mapping!$A:$B,2,FALSE), BE903,VLOOKUP(P903,mapping!$A$2:$B$8,2,FALSE))
))</f>
        <v>0</v>
      </c>
      <c r="J903" s="11" cm="1">
        <f t="array" ref="J903">IF(
    AZ903="OUT",0,IF(IF(
                      BD903&gt;=LARGE(IF(ISNUMBER(BD:BD),BD:BD),3),
                      BE903+0.001,
                      VLOOKUP(H903,mapping!$D:$E,2,FALSE)
                      )&gt;I903,
                   IF(
                      BD903&gt;=LARGE(IF(ISNUMBER(BD:BD),BD:BD),3),
                      BE903+0.001,
                      VLOOKUP(H903,mapping!$D:$E,2,FALSE)
                      ),
                   I903+0.002))</f>
        <v>0</v>
      </c>
      <c r="K903" s="8">
        <f t="shared" si="240"/>
        <v>1.7204564911911131E-4</v>
      </c>
      <c r="L903" s="1" t="str">
        <f>Pos!B567</f>
        <v>JP3409000001</v>
      </c>
      <c r="M903" s="1" t="str">
        <f>_xlfn.XLOOKUP($L903,Pos!B:B,Pos!D:D,, 0)</f>
        <v>Sumitomo Realty &amp; Development Co., Ltd.</v>
      </c>
      <c r="N903" s="1" t="str">
        <f>_xlfn.XLOOKUP($L903,Pos!B:B,Pos!E:E,, 0)</f>
        <v>Real Estate</v>
      </c>
      <c r="O903" s="1" t="str">
        <f t="shared" si="241"/>
        <v>Real Estate_Others</v>
      </c>
      <c r="P903" s="1" t="str">
        <f>_xlfn.XLOOKUP($L903,Pos!B:B,Pos!F:F,, 0)</f>
        <v>Others</v>
      </c>
      <c r="Q903" s="1">
        <v>0</v>
      </c>
      <c r="R903" s="9">
        <f>_xlfn.XLOOKUP($L903,Pos!$B:$B,Pos!N:N,0, 0)</f>
        <v>4.2</v>
      </c>
      <c r="S903" s="9">
        <f>_xlfn.XLOOKUP($L903,Pos!$B:$B,Pos!O:O,0, 0)</f>
        <v>4.4088339999999997</v>
      </c>
      <c r="T903" s="9">
        <f>_xlfn.XLOOKUP($L903,Pos!$B:$B,Pos!P:P,0, 0)</f>
        <v>5</v>
      </c>
      <c r="U903" s="9">
        <f>_xlfn.XLOOKUP($L903,Pos!$B:$B,Pos!Q:Q,0, 0)</f>
        <v>9.4</v>
      </c>
      <c r="V903" s="9">
        <f>_xlfn.XLOOKUP($L903,Pos!$B:$B,Pos!R:R,0, 0)</f>
        <v>3.9333330000000002</v>
      </c>
      <c r="W903" s="9">
        <f>_xlfn.XLOOKUP($L903,Pos!$B:$B,Pos!S:S,0, 0)</f>
        <v>5.4583329999999997</v>
      </c>
      <c r="X903" s="9" t="str">
        <f>_xlfn.XLOOKUP($L903,Pos!$B:$B,Pos!J:J,0, 0)</f>
        <v>Outperform</v>
      </c>
      <c r="Y903" s="1">
        <v>0</v>
      </c>
      <c r="Z903" s="1">
        <v>0</v>
      </c>
      <c r="AA903" s="1">
        <f t="shared" si="242"/>
        <v>0</v>
      </c>
      <c r="AB903" s="9">
        <f>_xlfn.XLOOKUP(L903,Pos!B:B,Pos!K:K,-1,0)</f>
        <v>5</v>
      </c>
      <c r="AC903" s="1" t="e">
        <f>_xlfn.XLOOKUP($L903,Pos!$A:$A,Pos!S:S,_xlfn.XLOOKUP($L903,#REF!,#REF!, ""), 0)</f>
        <v>#REF!</v>
      </c>
      <c r="AD903" s="1" t="e">
        <f>_xlfn.XLOOKUP($L903,Pos!$A:$A,Pos!T:T,_xlfn.XLOOKUP($L903,#REF!,#REF!, ""), 0)</f>
        <v>#REF!</v>
      </c>
      <c r="AE903" s="1" t="e">
        <f>_xlfn.XLOOKUP($L903,Pos!$A:$A,Pos!U:U,_xlfn.XLOOKUP($L903,#REF!,#REF!, ""), 0)</f>
        <v>#REF!</v>
      </c>
      <c r="AF903" s="1" t="e">
        <f>_xlfn.XLOOKUP($L903,Pos!$A:$A,Pos!V:V,_xlfn.XLOOKUP($L903,#REF!,#REF!, ""), 0)</f>
        <v>#REF!</v>
      </c>
      <c r="AG903" s="1" t="e">
        <f>_xlfn.XLOOKUP($L903,Pos!$A:$A,Pos!W:W,_xlfn.XLOOKUP($L903,#REF!,#REF!, ""), 0)</f>
        <v>#REF!</v>
      </c>
      <c r="AH903" s="1" t="e">
        <f>_xlfn.XLOOKUP($L903,Pos!$A:$A,Pos!X:X,_xlfn.XLOOKUP($L903,#REF!,#REF!, ""), 0)</f>
        <v>#REF!</v>
      </c>
      <c r="AI903" s="1" t="e">
        <f>_xlfn.XLOOKUP($L903,Pos!$A:$A,Pos!Y:Y,_xlfn.XLOOKUP($L903,#REF!,#REF!, ""), 0)</f>
        <v>#REF!</v>
      </c>
      <c r="AJ903" s="1" t="e">
        <f>_xlfn.XLOOKUP($L903,Pos!$A:$A,Pos!Z:Z,_xlfn.XLOOKUP($L903,#REF!,#REF!, ""), 0)</f>
        <v>#REF!</v>
      </c>
      <c r="AK903" s="1" t="e">
        <f>_xlfn.XLOOKUP($L903,Pos!$A:$A,Pos!AA:AA,_xlfn.XLOOKUP($L903,#REF!,#REF!, ""), 0)</f>
        <v>#REF!</v>
      </c>
      <c r="AL903" s="1" t="e">
        <f>_xlfn.XLOOKUP($L903,Pos!$A:$A,Pos!AB:AB,_xlfn.XLOOKUP($L903,#REF!,#REF!, ""), 0)</f>
        <v>#REF!</v>
      </c>
      <c r="AM903" s="1" t="e">
        <f>_xlfn.XLOOKUP($L903,Pos!$A:$A,Pos!AC:AC,_xlfn.XLOOKUP($L903,#REF!,#REF!, ""), 0)</f>
        <v>#REF!</v>
      </c>
      <c r="AN903" s="1" t="e">
        <f>_xlfn.XLOOKUP($L903,Pos!$A:$A,Pos!AD:AD,_xlfn.XLOOKUP($L903,#REF!,#REF!, ""), 0)</f>
        <v>#REF!</v>
      </c>
      <c r="AO903" s="1" t="e">
        <f>_xlfn.XLOOKUP($L903,Pos!$A:$A,Pos!AE:AE,_xlfn.XLOOKUP($L903,#REF!,#REF!, ""), 0)</f>
        <v>#REF!</v>
      </c>
      <c r="AP903" s="1" t="e">
        <f>_xlfn.XLOOKUP($L903,Pos!$A:$A,Pos!AF:AF,_xlfn.XLOOKUP($L903,#REF!,#REF!, ""), 0)</f>
        <v>#REF!</v>
      </c>
      <c r="AQ903" s="1" t="e">
        <f>_xlfn.XLOOKUP($L903,Pos!$A:$A,Pos!AG:AG,_xlfn.XLOOKUP($L903,#REF!,#REF!, ""), 0)</f>
        <v>#REF!</v>
      </c>
      <c r="AR903" s="1" t="e">
        <f>_xlfn.XLOOKUP($L903,Pos!$A:$A,Pos!AH:AH,_xlfn.XLOOKUP($L903,#REF!,#REF!, ""), 0)</f>
        <v>#REF!</v>
      </c>
      <c r="AS903" s="1" t="e">
        <f>_xlfn.XLOOKUP($L903,Pos!$A:$A,Pos!AI:AI,_xlfn.XLOOKUP($L903,#REF!,#REF!, ""), 0)</f>
        <v>#REF!</v>
      </c>
      <c r="AT903" s="1" t="e">
        <f>_xlfn.XLOOKUP($L903,Pos!$A:$A,Pos!AJ:AJ,_xlfn.XLOOKUP($L903,#REF!,#REF!, ""), 0)</f>
        <v>#REF!</v>
      </c>
      <c r="AU903" s="1" t="e">
        <f>_xlfn.XLOOKUP($L903,Pos!$A:$A,Pos!AK:AK,_xlfn.XLOOKUP($L903,#REF!,#REF!, ""), 0)</f>
        <v>#REF!</v>
      </c>
      <c r="AV903" s="1" t="e">
        <f>_xlfn.XLOOKUP($L903,Pos!$A:$A,Pos!AL:AL,_xlfn.XLOOKUP($L903,#REF!,#REF!, ""), 0)</f>
        <v>#REF!</v>
      </c>
      <c r="AW903" s="1" t="e">
        <f>_xlfn.XLOOKUP($L903,Pos!$A:$A,Pos!AM:AM,_xlfn.XLOOKUP($L903,#REF!,#REF!, ""), 0)</f>
        <v>#REF!</v>
      </c>
      <c r="AX903" s="1" t="e">
        <f>_xlfn.XLOOKUP($L903,Pos!$A:$A,Pos!AN:AN,_xlfn.XLOOKUP($L903,#REF!,#REF!, ""), 0)</f>
        <v>#REF!</v>
      </c>
      <c r="AY903" s="1" t="e">
        <f>_xlfn.XLOOKUP($L903,Pos!$A:$A,Pos!AO:AO,_xlfn.XLOOKUP($L903,#REF!,#REF!, ""), 0)</f>
        <v>#REF!</v>
      </c>
      <c r="AZ903" s="7" t="str">
        <f t="shared" si="243"/>
        <v>OUT</v>
      </c>
      <c r="BA903" s="1">
        <f>IF(OR(_xlfn.XLOOKUP(L903,Pos!B:B,Pos!L:L,FALSE)="ESG Reason",_xlfn.XLOOKUP(L903,Pos!B:B,Pos!L:L,FALSE)="Blacklisted"),1,0)</f>
        <v>0</v>
      </c>
      <c r="BC903" s="11">
        <v>9.6185907372530717E-11</v>
      </c>
      <c r="BD903" s="11">
        <f>_xlfn.XLOOKUP($L903,Pos!$B:$B,Pos!H:H,0, 0)</f>
        <v>0</v>
      </c>
      <c r="BE903" s="11">
        <f>_xlfn.XLOOKUP($L903,Pos!$B:$B,Pos!I:I,0, 0)</f>
        <v>1.7204564911911131E-4</v>
      </c>
      <c r="BF903" s="18">
        <f t="shared" si="244"/>
        <v>1.7204564911911131E-4</v>
      </c>
      <c r="BG903" s="1">
        <f t="shared" si="245"/>
        <v>3</v>
      </c>
      <c r="BH903" s="1">
        <f t="shared" si="246"/>
        <v>52</v>
      </c>
      <c r="BI903" s="18">
        <f t="shared" si="247"/>
        <v>9.6185907372530717E-11</v>
      </c>
      <c r="BJ903" s="3">
        <f t="shared" si="248"/>
        <v>0</v>
      </c>
      <c r="BK903" s="18">
        <f t="shared" si="249"/>
        <v>0</v>
      </c>
    </row>
    <row r="904" spans="3:63" x14ac:dyDescent="0.25">
      <c r="C904" s="3"/>
      <c r="D904" s="3"/>
      <c r="E904" s="3"/>
      <c r="F904" s="3"/>
      <c r="G904" s="51" t="s">
        <v>880</v>
      </c>
      <c r="H904" s="8" t="str">
        <f t="shared" si="239"/>
        <v>0%North America</v>
      </c>
      <c r="I904" s="11" cm="1">
        <f t="array" ref="I904">IF(
   AZ904 = "OUT", 0,IF(
   BD904 &gt;= LARGE(IF(ISNUMBER(BD:BD), BD:BD), 3),
   BE904 - 0.001,
   IF(BE904 &gt;=VLOOKUP(P904,mapping!$A:$B,2,FALSE), BE904,VLOOKUP(P904,mapping!$A$2:$B$8,2,FALSE))
))</f>
        <v>0</v>
      </c>
      <c r="J904" s="11" cm="1">
        <f t="array" ref="J904">IF(
    AZ904="OUT",0,IF(IF(
                      BD904&gt;=LARGE(IF(ISNUMBER(BD:BD),BD:BD),3),
                      BE904+0.001,
                      VLOOKUP(H904,mapping!$D:$E,2,FALSE)
                      )&gt;I904,
                   IF(
                      BD904&gt;=LARGE(IF(ISNUMBER(BD:BD),BD:BD),3),
                      BE904+0.001,
                      VLOOKUP(H904,mapping!$D:$E,2,FALSE)
                      ),
                   I904+0.002))</f>
        <v>0</v>
      </c>
      <c r="K904" s="8">
        <f t="shared" si="240"/>
        <v>1.7179291070554541E-4</v>
      </c>
      <c r="L904" s="1" t="str">
        <f>Pos!B1287</f>
        <v>US92936U1097</v>
      </c>
      <c r="M904" s="1" t="str">
        <f>_xlfn.XLOOKUP($L904,Pos!B:B,Pos!D:D,, 0)</f>
        <v>W. P. Carey Inc.</v>
      </c>
      <c r="N904" s="1" t="str">
        <f>_xlfn.XLOOKUP($L904,Pos!B:B,Pos!E:E,, 0)</f>
        <v>Real Estate</v>
      </c>
      <c r="O904" s="1" t="str">
        <f t="shared" si="241"/>
        <v>Real Estate_North America</v>
      </c>
      <c r="P904" s="1" t="str">
        <f>_xlfn.XLOOKUP($L904,Pos!B:B,Pos!F:F,, 0)</f>
        <v>North America</v>
      </c>
      <c r="Q904" s="1">
        <v>0</v>
      </c>
      <c r="R904" s="9">
        <f>_xlfn.XLOOKUP($L904,Pos!$B:$B,Pos!N:N,0, 0)</f>
        <v>6.89</v>
      </c>
      <c r="S904" s="9">
        <f>_xlfn.XLOOKUP($L904,Pos!$B:$B,Pos!O:O,0, 0)</f>
        <v>5.8094999999999999</v>
      </c>
      <c r="T904" s="9">
        <f>_xlfn.XLOOKUP($L904,Pos!$B:$B,Pos!P:P,0, 0)</f>
        <v>4.4249999999999998</v>
      </c>
      <c r="U904" s="9">
        <f>_xlfn.XLOOKUP($L904,Pos!$B:$B,Pos!Q:Q,0, 0)</f>
        <v>9.8000000000000007</v>
      </c>
      <c r="V904" s="9">
        <f>_xlfn.XLOOKUP($L904,Pos!$B:$B,Pos!R:R,0, 0)</f>
        <v>9</v>
      </c>
      <c r="W904" s="9">
        <f>_xlfn.XLOOKUP($L904,Pos!$B:$B,Pos!S:S,0, 0)</f>
        <v>3.4166669999999999</v>
      </c>
      <c r="X904" s="9" t="str">
        <f>_xlfn.XLOOKUP($L904,Pos!$B:$B,Pos!J:J,0, 0)</f>
        <v>Hold</v>
      </c>
      <c r="Y904" s="1">
        <v>0</v>
      </c>
      <c r="Z904" s="1">
        <v>0</v>
      </c>
      <c r="AA904" s="1">
        <f t="shared" si="242"/>
        <v>0</v>
      </c>
      <c r="AB904" s="9">
        <f>_xlfn.XLOOKUP(L904,Pos!B:B,Pos!K:K,-1,0)</f>
        <v>7.7142857142857144</v>
      </c>
      <c r="AC904" s="1" t="e">
        <f>_xlfn.XLOOKUP($L904,Pos!$A:$A,Pos!S:S,_xlfn.XLOOKUP($L904,#REF!,#REF!, ""), 0)</f>
        <v>#REF!</v>
      </c>
      <c r="AD904" s="1" t="e">
        <f>_xlfn.XLOOKUP($L904,Pos!$A:$A,Pos!T:T,_xlfn.XLOOKUP($L904,#REF!,#REF!, ""), 0)</f>
        <v>#REF!</v>
      </c>
      <c r="AE904" s="1" t="e">
        <f>_xlfn.XLOOKUP($L904,Pos!$A:$A,Pos!U:U,_xlfn.XLOOKUP($L904,#REF!,#REF!, ""), 0)</f>
        <v>#REF!</v>
      </c>
      <c r="AF904" s="1" t="e">
        <f>_xlfn.XLOOKUP($L904,Pos!$A:$A,Pos!V:V,_xlfn.XLOOKUP($L904,#REF!,#REF!, ""), 0)</f>
        <v>#REF!</v>
      </c>
      <c r="AG904" s="1" t="e">
        <f>_xlfn.XLOOKUP($L904,Pos!$A:$A,Pos!W:W,_xlfn.XLOOKUP($L904,#REF!,#REF!, ""), 0)</f>
        <v>#REF!</v>
      </c>
      <c r="AH904" s="1" t="e">
        <f>_xlfn.XLOOKUP($L904,Pos!$A:$A,Pos!X:X,_xlfn.XLOOKUP($L904,#REF!,#REF!, ""), 0)</f>
        <v>#REF!</v>
      </c>
      <c r="AI904" s="1" t="e">
        <f>_xlfn.XLOOKUP($L904,Pos!$A:$A,Pos!Y:Y,_xlfn.XLOOKUP($L904,#REF!,#REF!, ""), 0)</f>
        <v>#REF!</v>
      </c>
      <c r="AJ904" s="1" t="e">
        <f>_xlfn.XLOOKUP($L904,Pos!$A:$A,Pos!Z:Z,_xlfn.XLOOKUP($L904,#REF!,#REF!, ""), 0)</f>
        <v>#REF!</v>
      </c>
      <c r="AK904" s="1" t="e">
        <f>_xlfn.XLOOKUP($L904,Pos!$A:$A,Pos!AA:AA,_xlfn.XLOOKUP($L904,#REF!,#REF!, ""), 0)</f>
        <v>#REF!</v>
      </c>
      <c r="AL904" s="1" t="e">
        <f>_xlfn.XLOOKUP($L904,Pos!$A:$A,Pos!AB:AB,_xlfn.XLOOKUP($L904,#REF!,#REF!, ""), 0)</f>
        <v>#REF!</v>
      </c>
      <c r="AM904" s="1" t="e">
        <f>_xlfn.XLOOKUP($L904,Pos!$A:$A,Pos!AC:AC,_xlfn.XLOOKUP($L904,#REF!,#REF!, ""), 0)</f>
        <v>#REF!</v>
      </c>
      <c r="AN904" s="1" t="e">
        <f>_xlfn.XLOOKUP($L904,Pos!$A:$A,Pos!AD:AD,_xlfn.XLOOKUP($L904,#REF!,#REF!, ""), 0)</f>
        <v>#REF!</v>
      </c>
      <c r="AO904" s="1" t="e">
        <f>_xlfn.XLOOKUP($L904,Pos!$A:$A,Pos!AE:AE,_xlfn.XLOOKUP($L904,#REF!,#REF!, ""), 0)</f>
        <v>#REF!</v>
      </c>
      <c r="AP904" s="1" t="e">
        <f>_xlfn.XLOOKUP($L904,Pos!$A:$A,Pos!AF:AF,_xlfn.XLOOKUP($L904,#REF!,#REF!, ""), 0)</f>
        <v>#REF!</v>
      </c>
      <c r="AQ904" s="1" t="e">
        <f>_xlfn.XLOOKUP($L904,Pos!$A:$A,Pos!AG:AG,_xlfn.XLOOKUP($L904,#REF!,#REF!, ""), 0)</f>
        <v>#REF!</v>
      </c>
      <c r="AR904" s="1" t="e">
        <f>_xlfn.XLOOKUP($L904,Pos!$A:$A,Pos!AH:AH,_xlfn.XLOOKUP($L904,#REF!,#REF!, ""), 0)</f>
        <v>#REF!</v>
      </c>
      <c r="AS904" s="1" t="e">
        <f>_xlfn.XLOOKUP($L904,Pos!$A:$A,Pos!AI:AI,_xlfn.XLOOKUP($L904,#REF!,#REF!, ""), 0)</f>
        <v>#REF!</v>
      </c>
      <c r="AT904" s="1" t="e">
        <f>_xlfn.XLOOKUP($L904,Pos!$A:$A,Pos!AJ:AJ,_xlfn.XLOOKUP($L904,#REF!,#REF!, ""), 0)</f>
        <v>#REF!</v>
      </c>
      <c r="AU904" s="1" t="e">
        <f>_xlfn.XLOOKUP($L904,Pos!$A:$A,Pos!AK:AK,_xlfn.XLOOKUP($L904,#REF!,#REF!, ""), 0)</f>
        <v>#REF!</v>
      </c>
      <c r="AV904" s="1" t="e">
        <f>_xlfn.XLOOKUP($L904,Pos!$A:$A,Pos!AL:AL,_xlfn.XLOOKUP($L904,#REF!,#REF!, ""), 0)</f>
        <v>#REF!</v>
      </c>
      <c r="AW904" s="1" t="e">
        <f>_xlfn.XLOOKUP($L904,Pos!$A:$A,Pos!AM:AM,_xlfn.XLOOKUP($L904,#REF!,#REF!, ""), 0)</f>
        <v>#REF!</v>
      </c>
      <c r="AX904" s="1" t="e">
        <f>_xlfn.XLOOKUP($L904,Pos!$A:$A,Pos!AN:AN,_xlfn.XLOOKUP($L904,#REF!,#REF!, ""), 0)</f>
        <v>#REF!</v>
      </c>
      <c r="AY904" s="1" t="e">
        <f>_xlfn.XLOOKUP($L904,Pos!$A:$A,Pos!AO:AO,_xlfn.XLOOKUP($L904,#REF!,#REF!, ""), 0)</f>
        <v>#REF!</v>
      </c>
      <c r="AZ904" s="7" t="str">
        <f t="shared" si="243"/>
        <v>OUT</v>
      </c>
      <c r="BA904" s="1">
        <f>IF(OR(_xlfn.XLOOKUP(L904,Pos!B:B,Pos!L:L,FALSE)="ESG Reason",_xlfn.XLOOKUP(L904,Pos!B:B,Pos!L:L,FALSE)="Blacklisted"),1,0)</f>
        <v>0</v>
      </c>
      <c r="BC904" s="11">
        <v>9.6619474476458984E-11</v>
      </c>
      <c r="BD904" s="11">
        <f>_xlfn.XLOOKUP($L904,Pos!$B:$B,Pos!H:H,0, 0)</f>
        <v>0</v>
      </c>
      <c r="BE904" s="11">
        <f>_xlfn.XLOOKUP($L904,Pos!$B:$B,Pos!I:I,0, 0)</f>
        <v>1.7179291070554541E-4</v>
      </c>
      <c r="BF904" s="18">
        <f t="shared" si="244"/>
        <v>1.7179291070554541E-4</v>
      </c>
      <c r="BG904" s="1">
        <f t="shared" si="245"/>
        <v>1</v>
      </c>
      <c r="BH904" s="1">
        <f t="shared" si="246"/>
        <v>33</v>
      </c>
      <c r="BI904" s="18">
        <f t="shared" si="247"/>
        <v>9.6619474476458984E-11</v>
      </c>
      <c r="BJ904" s="3">
        <f t="shared" si="248"/>
        <v>0</v>
      </c>
      <c r="BK904" s="18">
        <f t="shared" si="249"/>
        <v>0</v>
      </c>
    </row>
    <row r="905" spans="3:63" x14ac:dyDescent="0.25">
      <c r="C905" s="3"/>
      <c r="D905" s="3"/>
      <c r="E905" s="3"/>
      <c r="F905" s="3"/>
      <c r="G905" s="51" t="s">
        <v>877</v>
      </c>
      <c r="H905" s="8" t="str">
        <f t="shared" si="239"/>
        <v>0%Others</v>
      </c>
      <c r="I905" s="11" cm="1">
        <f t="array" ref="I905">IF(
   AZ905 = "OUT", 0,IF(
   BD905 &gt;= LARGE(IF(ISNUMBER(BD:BD), BD:BD), 3),
   BE905 - 0.001,
   IF(BE905 &gt;=VLOOKUP(P905,mapping!$A:$B,2,FALSE), BE905,VLOOKUP(P905,mapping!$A$2:$B$8,2,FALSE))
))</f>
        <v>0</v>
      </c>
      <c r="J905" s="11" cm="1">
        <f t="array" ref="J905">IF(
    AZ905="OUT",0,IF(IF(
                      BD905&gt;=LARGE(IF(ISNUMBER(BD:BD),BD:BD),3),
                      BE905+0.001,
                      VLOOKUP(H905,mapping!$D:$E,2,FALSE)
                      )&gt;I905,
                   IF(
                      BD905&gt;=LARGE(IF(ISNUMBER(BD:BD),BD:BD),3),
                      BE905+0.001,
                      VLOOKUP(H905,mapping!$D:$E,2,FALSE)
                      ),
                   I905+0.002))</f>
        <v>0</v>
      </c>
      <c r="K905" s="8">
        <f t="shared" si="240"/>
        <v>1.7145565944692081E-4</v>
      </c>
      <c r="L905" s="1" t="str">
        <f>Pos!B39</f>
        <v>AU000000STO6</v>
      </c>
      <c r="M905" s="1" t="str">
        <f>_xlfn.XLOOKUP($L905,Pos!B:B,Pos!D:D,, 0)</f>
        <v>Santos Limited</v>
      </c>
      <c r="N905" s="1" t="str">
        <f>_xlfn.XLOOKUP($L905,Pos!B:B,Pos!E:E,, 0)</f>
        <v>Energy</v>
      </c>
      <c r="O905" s="1" t="str">
        <f t="shared" si="241"/>
        <v>Energy_Others</v>
      </c>
      <c r="P905" s="1" t="str">
        <f>_xlfn.XLOOKUP($L905,Pos!B:B,Pos!F:F,, 0)</f>
        <v>Others</v>
      </c>
      <c r="Q905" s="1">
        <v>0</v>
      </c>
      <c r="R905" s="9">
        <f>_xlfn.XLOOKUP($L905,Pos!$B:$B,Pos!N:N,0, 0)</f>
        <v>6.54</v>
      </c>
      <c r="S905" s="9">
        <f>_xlfn.XLOOKUP($L905,Pos!$B:$B,Pos!O:O,0, 0)</f>
        <v>5.1921670000000004</v>
      </c>
      <c r="T905" s="9">
        <f>_xlfn.XLOOKUP($L905,Pos!$B:$B,Pos!P:P,0, 0)</f>
        <v>4.75</v>
      </c>
      <c r="U905" s="9">
        <f>_xlfn.XLOOKUP($L905,Pos!$B:$B,Pos!Q:Q,0, 0)</f>
        <v>2.7</v>
      </c>
      <c r="V905" s="9">
        <f>_xlfn.XLOOKUP($L905,Pos!$B:$B,Pos!R:R,0, 0)</f>
        <v>5.0333329999999998</v>
      </c>
      <c r="W905" s="9">
        <f>_xlfn.XLOOKUP($L905,Pos!$B:$B,Pos!S:S,0, 0)</f>
        <v>5.66</v>
      </c>
      <c r="X905" s="9" t="str">
        <f>_xlfn.XLOOKUP($L905,Pos!$B:$B,Pos!J:J,0, 0)</f>
        <v>Outperform</v>
      </c>
      <c r="Y905" s="1">
        <v>0</v>
      </c>
      <c r="Z905" s="1">
        <v>0</v>
      </c>
      <c r="AA905" s="1">
        <f t="shared" si="242"/>
        <v>0</v>
      </c>
      <c r="AB905" s="9">
        <f>_xlfn.XLOOKUP(L905,Pos!B:B,Pos!K:K,-1,0)</f>
        <v>7.1428571428571432</v>
      </c>
      <c r="AC905" s="1" t="e">
        <f>_xlfn.XLOOKUP($L905,Pos!$A:$A,Pos!S:S,_xlfn.XLOOKUP($L905,#REF!,#REF!, ""), 0)</f>
        <v>#REF!</v>
      </c>
      <c r="AD905" s="1" t="e">
        <f>_xlfn.XLOOKUP($L905,Pos!$A:$A,Pos!T:T,_xlfn.XLOOKUP($L905,#REF!,#REF!, ""), 0)</f>
        <v>#REF!</v>
      </c>
      <c r="AE905" s="1" t="e">
        <f>_xlfn.XLOOKUP($L905,Pos!$A:$A,Pos!U:U,_xlfn.XLOOKUP($L905,#REF!,#REF!, ""), 0)</f>
        <v>#REF!</v>
      </c>
      <c r="AF905" s="1" t="e">
        <f>_xlfn.XLOOKUP($L905,Pos!$A:$A,Pos!V:V,_xlfn.XLOOKUP($L905,#REF!,#REF!, ""), 0)</f>
        <v>#REF!</v>
      </c>
      <c r="AG905" s="1" t="e">
        <f>_xlfn.XLOOKUP($L905,Pos!$A:$A,Pos!W:W,_xlfn.XLOOKUP($L905,#REF!,#REF!, ""), 0)</f>
        <v>#REF!</v>
      </c>
      <c r="AH905" s="1" t="e">
        <f>_xlfn.XLOOKUP($L905,Pos!$A:$A,Pos!X:X,_xlfn.XLOOKUP($L905,#REF!,#REF!, ""), 0)</f>
        <v>#REF!</v>
      </c>
      <c r="AI905" s="1" t="e">
        <f>_xlfn.XLOOKUP($L905,Pos!$A:$A,Pos!Y:Y,_xlfn.XLOOKUP($L905,#REF!,#REF!, ""), 0)</f>
        <v>#REF!</v>
      </c>
      <c r="AJ905" s="1" t="e">
        <f>_xlfn.XLOOKUP($L905,Pos!$A:$A,Pos!Z:Z,_xlfn.XLOOKUP($L905,#REF!,#REF!, ""), 0)</f>
        <v>#REF!</v>
      </c>
      <c r="AK905" s="1" t="e">
        <f>_xlfn.XLOOKUP($L905,Pos!$A:$A,Pos!AA:AA,_xlfn.XLOOKUP($L905,#REF!,#REF!, ""), 0)</f>
        <v>#REF!</v>
      </c>
      <c r="AL905" s="1" t="e">
        <f>_xlfn.XLOOKUP($L905,Pos!$A:$A,Pos!AB:AB,_xlfn.XLOOKUP($L905,#REF!,#REF!, ""), 0)</f>
        <v>#REF!</v>
      </c>
      <c r="AM905" s="1" t="e">
        <f>_xlfn.XLOOKUP($L905,Pos!$A:$A,Pos!AC:AC,_xlfn.XLOOKUP($L905,#REF!,#REF!, ""), 0)</f>
        <v>#REF!</v>
      </c>
      <c r="AN905" s="1" t="e">
        <f>_xlfn.XLOOKUP($L905,Pos!$A:$A,Pos!AD:AD,_xlfn.XLOOKUP($L905,#REF!,#REF!, ""), 0)</f>
        <v>#REF!</v>
      </c>
      <c r="AO905" s="1" t="e">
        <f>_xlfn.XLOOKUP($L905,Pos!$A:$A,Pos!AE:AE,_xlfn.XLOOKUP($L905,#REF!,#REF!, ""), 0)</f>
        <v>#REF!</v>
      </c>
      <c r="AP905" s="1" t="e">
        <f>_xlfn.XLOOKUP($L905,Pos!$A:$A,Pos!AF:AF,_xlfn.XLOOKUP($L905,#REF!,#REF!, ""), 0)</f>
        <v>#REF!</v>
      </c>
      <c r="AQ905" s="1" t="e">
        <f>_xlfn.XLOOKUP($L905,Pos!$A:$A,Pos!AG:AG,_xlfn.XLOOKUP($L905,#REF!,#REF!, ""), 0)</f>
        <v>#REF!</v>
      </c>
      <c r="AR905" s="1" t="e">
        <f>_xlfn.XLOOKUP($L905,Pos!$A:$A,Pos!AH:AH,_xlfn.XLOOKUP($L905,#REF!,#REF!, ""), 0)</f>
        <v>#REF!</v>
      </c>
      <c r="AS905" s="1" t="e">
        <f>_xlfn.XLOOKUP($L905,Pos!$A:$A,Pos!AI:AI,_xlfn.XLOOKUP($L905,#REF!,#REF!, ""), 0)</f>
        <v>#REF!</v>
      </c>
      <c r="AT905" s="1" t="e">
        <f>_xlfn.XLOOKUP($L905,Pos!$A:$A,Pos!AJ:AJ,_xlfn.XLOOKUP($L905,#REF!,#REF!, ""), 0)</f>
        <v>#REF!</v>
      </c>
      <c r="AU905" s="1" t="e">
        <f>_xlfn.XLOOKUP($L905,Pos!$A:$A,Pos!AK:AK,_xlfn.XLOOKUP($L905,#REF!,#REF!, ""), 0)</f>
        <v>#REF!</v>
      </c>
      <c r="AV905" s="1" t="e">
        <f>_xlfn.XLOOKUP($L905,Pos!$A:$A,Pos!AL:AL,_xlfn.XLOOKUP($L905,#REF!,#REF!, ""), 0)</f>
        <v>#REF!</v>
      </c>
      <c r="AW905" s="1" t="e">
        <f>_xlfn.XLOOKUP($L905,Pos!$A:$A,Pos!AM:AM,_xlfn.XLOOKUP($L905,#REF!,#REF!, ""), 0)</f>
        <v>#REF!</v>
      </c>
      <c r="AX905" s="1" t="e">
        <f>_xlfn.XLOOKUP($L905,Pos!$A:$A,Pos!AN:AN,_xlfn.XLOOKUP($L905,#REF!,#REF!, ""), 0)</f>
        <v>#REF!</v>
      </c>
      <c r="AY905" s="1" t="e">
        <f>_xlfn.XLOOKUP($L905,Pos!$A:$A,Pos!AO:AO,_xlfn.XLOOKUP($L905,#REF!,#REF!, ""), 0)</f>
        <v>#REF!</v>
      </c>
      <c r="AZ905" s="7" t="str">
        <f t="shared" si="243"/>
        <v>OUT</v>
      </c>
      <c r="BA905" s="1">
        <f>IF(OR(_xlfn.XLOOKUP(L905,Pos!B:B,Pos!L:L,FALSE)="ESG Reason",_xlfn.XLOOKUP(L905,Pos!B:B,Pos!L:L,FALSE)="Blacklisted"),1,0)</f>
        <v>1</v>
      </c>
      <c r="BC905" s="11">
        <v>8.9666438808619311E-11</v>
      </c>
      <c r="BD905" s="11">
        <f>_xlfn.XLOOKUP($L905,Pos!$B:$B,Pos!H:H,0, 0)</f>
        <v>0</v>
      </c>
      <c r="BE905" s="11">
        <f>_xlfn.XLOOKUP($L905,Pos!$B:$B,Pos!I:I,0, 0)</f>
        <v>1.7145565944692081E-4</v>
      </c>
      <c r="BF905" s="18">
        <f t="shared" si="244"/>
        <v>1.7145565944692081E-4</v>
      </c>
      <c r="BG905" s="1">
        <f t="shared" si="245"/>
        <v>3</v>
      </c>
      <c r="BH905" s="1">
        <f t="shared" si="246"/>
        <v>44</v>
      </c>
      <c r="BI905" s="18">
        <f t="shared" si="247"/>
        <v>8.9666438808619311E-11</v>
      </c>
      <c r="BJ905" s="3">
        <f t="shared" si="248"/>
        <v>0</v>
      </c>
      <c r="BK905" s="18">
        <f t="shared" si="249"/>
        <v>0</v>
      </c>
    </row>
    <row r="906" spans="3:63" x14ac:dyDescent="0.25">
      <c r="C906" s="3"/>
      <c r="D906" s="3"/>
      <c r="E906" s="3"/>
      <c r="F906" s="3"/>
      <c r="G906" s="51" t="s">
        <v>870</v>
      </c>
      <c r="H906" s="8" t="str">
        <f t="shared" si="239"/>
        <v>0%North America</v>
      </c>
      <c r="I906" s="11" cm="1">
        <f t="array" ref="I906">IF(
   AZ906 = "OUT", 0,IF(
   BD906 &gt;= LARGE(IF(ISNUMBER(BD:BD), BD:BD), 3),
   BE906 - 0.001,
   IF(BE906 &gt;=VLOOKUP(P906,mapping!$A:$B,2,FALSE), BE906,VLOOKUP(P906,mapping!$A$2:$B$8,2,FALSE))
))</f>
        <v>0</v>
      </c>
      <c r="J906" s="11" cm="1">
        <f t="array" ref="J906">IF(
    AZ906="OUT",0,IF(IF(
                      BD906&gt;=LARGE(IF(ISNUMBER(BD:BD),BD:BD),3),
                      BE906+0.001,
                      VLOOKUP(H906,mapping!$D:$E,2,FALSE)
                      )&gt;I906,
                   IF(
                      BD906&gt;=LARGE(IF(ISNUMBER(BD:BD),BD:BD),3),
                      BE906+0.001,
                      VLOOKUP(H906,mapping!$D:$E,2,FALSE)
                      ),
                   I906+0.002))</f>
        <v>0</v>
      </c>
      <c r="K906" s="8">
        <f t="shared" si="240"/>
        <v>1.7132363938126709E-4</v>
      </c>
      <c r="L906" s="1" t="str">
        <f>Pos!B1043</f>
        <v>US4456581077</v>
      </c>
      <c r="M906" s="1" t="str">
        <f>_xlfn.XLOOKUP($L906,Pos!B:B,Pos!D:D,, 0)</f>
        <v>J.B. Hunt Transport Services, Inc.</v>
      </c>
      <c r="N906" s="1" t="str">
        <f>_xlfn.XLOOKUP($L906,Pos!B:B,Pos!E:E,, 0)</f>
        <v>Industrial Goods &amp; Services</v>
      </c>
      <c r="O906" s="1" t="str">
        <f t="shared" si="241"/>
        <v>Industrial Goods &amp; Services_North America</v>
      </c>
      <c r="P906" s="1" t="str">
        <f>_xlfn.XLOOKUP($L906,Pos!B:B,Pos!F:F,, 0)</f>
        <v>North America</v>
      </c>
      <c r="Q906" s="1">
        <v>0</v>
      </c>
      <c r="R906" s="9">
        <f>_xlfn.XLOOKUP($L906,Pos!$B:$B,Pos!N:N,0, 0)</f>
        <v>5.21</v>
      </c>
      <c r="S906" s="9">
        <f>_xlfn.XLOOKUP($L906,Pos!$B:$B,Pos!O:O,0, 0)</f>
        <v>6.444</v>
      </c>
      <c r="T906" s="9">
        <f>_xlfn.XLOOKUP($L906,Pos!$B:$B,Pos!P:P,0, 0)</f>
        <v>5.2750000000000004</v>
      </c>
      <c r="U906" s="9">
        <f>_xlfn.XLOOKUP($L906,Pos!$B:$B,Pos!Q:Q,0, 0)</f>
        <v>6.6</v>
      </c>
      <c r="V906" s="9">
        <f>_xlfn.XLOOKUP($L906,Pos!$B:$B,Pos!R:R,0, 0)</f>
        <v>1.6</v>
      </c>
      <c r="W906" s="9">
        <f>_xlfn.XLOOKUP($L906,Pos!$B:$B,Pos!S:S,0, 0)</f>
        <v>2.2833329999999998</v>
      </c>
      <c r="X906" s="9" t="str">
        <f>_xlfn.XLOOKUP($L906,Pos!$B:$B,Pos!J:J,0, 0)</f>
        <v>Outperform</v>
      </c>
      <c r="Y906" s="1">
        <v>0</v>
      </c>
      <c r="Z906" s="1">
        <v>0</v>
      </c>
      <c r="AA906" s="1">
        <f t="shared" si="242"/>
        <v>0</v>
      </c>
      <c r="AB906" s="9">
        <f>_xlfn.XLOOKUP(L906,Pos!B:B,Pos!K:K,-1,0)</f>
        <v>7.0833333333333339</v>
      </c>
      <c r="AC906" s="1" t="e">
        <f>_xlfn.XLOOKUP($L906,Pos!$A:$A,Pos!S:S,_xlfn.XLOOKUP($L906,#REF!,#REF!, ""), 0)</f>
        <v>#REF!</v>
      </c>
      <c r="AD906" s="1" t="e">
        <f>_xlfn.XLOOKUP($L906,Pos!$A:$A,Pos!T:T,_xlfn.XLOOKUP($L906,#REF!,#REF!, ""), 0)</f>
        <v>#REF!</v>
      </c>
      <c r="AE906" s="1" t="e">
        <f>_xlfn.XLOOKUP($L906,Pos!$A:$A,Pos!U:U,_xlfn.XLOOKUP($L906,#REF!,#REF!, ""), 0)</f>
        <v>#REF!</v>
      </c>
      <c r="AF906" s="1" t="e">
        <f>_xlfn.XLOOKUP($L906,Pos!$A:$A,Pos!V:V,_xlfn.XLOOKUP($L906,#REF!,#REF!, ""), 0)</f>
        <v>#REF!</v>
      </c>
      <c r="AG906" s="1" t="e">
        <f>_xlfn.XLOOKUP($L906,Pos!$A:$A,Pos!W:W,_xlfn.XLOOKUP($L906,#REF!,#REF!, ""), 0)</f>
        <v>#REF!</v>
      </c>
      <c r="AH906" s="1" t="e">
        <f>_xlfn.XLOOKUP($L906,Pos!$A:$A,Pos!X:X,_xlfn.XLOOKUP($L906,#REF!,#REF!, ""), 0)</f>
        <v>#REF!</v>
      </c>
      <c r="AI906" s="1" t="e">
        <f>_xlfn.XLOOKUP($L906,Pos!$A:$A,Pos!Y:Y,_xlfn.XLOOKUP($L906,#REF!,#REF!, ""), 0)</f>
        <v>#REF!</v>
      </c>
      <c r="AJ906" s="1" t="e">
        <f>_xlfn.XLOOKUP($L906,Pos!$A:$A,Pos!Z:Z,_xlfn.XLOOKUP($L906,#REF!,#REF!, ""), 0)</f>
        <v>#REF!</v>
      </c>
      <c r="AK906" s="1" t="e">
        <f>_xlfn.XLOOKUP($L906,Pos!$A:$A,Pos!AA:AA,_xlfn.XLOOKUP($L906,#REF!,#REF!, ""), 0)</f>
        <v>#REF!</v>
      </c>
      <c r="AL906" s="1" t="e">
        <f>_xlfn.XLOOKUP($L906,Pos!$A:$A,Pos!AB:AB,_xlfn.XLOOKUP($L906,#REF!,#REF!, ""), 0)</f>
        <v>#REF!</v>
      </c>
      <c r="AM906" s="1" t="e">
        <f>_xlfn.XLOOKUP($L906,Pos!$A:$A,Pos!AC:AC,_xlfn.XLOOKUP($L906,#REF!,#REF!, ""), 0)</f>
        <v>#REF!</v>
      </c>
      <c r="AN906" s="1" t="e">
        <f>_xlfn.XLOOKUP($L906,Pos!$A:$A,Pos!AD:AD,_xlfn.XLOOKUP($L906,#REF!,#REF!, ""), 0)</f>
        <v>#REF!</v>
      </c>
      <c r="AO906" s="1" t="e">
        <f>_xlfn.XLOOKUP($L906,Pos!$A:$A,Pos!AE:AE,_xlfn.XLOOKUP($L906,#REF!,#REF!, ""), 0)</f>
        <v>#REF!</v>
      </c>
      <c r="AP906" s="1" t="e">
        <f>_xlfn.XLOOKUP($L906,Pos!$A:$A,Pos!AF:AF,_xlfn.XLOOKUP($L906,#REF!,#REF!, ""), 0)</f>
        <v>#REF!</v>
      </c>
      <c r="AQ906" s="1" t="e">
        <f>_xlfn.XLOOKUP($L906,Pos!$A:$A,Pos!AG:AG,_xlfn.XLOOKUP($L906,#REF!,#REF!, ""), 0)</f>
        <v>#REF!</v>
      </c>
      <c r="AR906" s="1" t="e">
        <f>_xlfn.XLOOKUP($L906,Pos!$A:$A,Pos!AH:AH,_xlfn.XLOOKUP($L906,#REF!,#REF!, ""), 0)</f>
        <v>#REF!</v>
      </c>
      <c r="AS906" s="1" t="e">
        <f>_xlfn.XLOOKUP($L906,Pos!$A:$A,Pos!AI:AI,_xlfn.XLOOKUP($L906,#REF!,#REF!, ""), 0)</f>
        <v>#REF!</v>
      </c>
      <c r="AT906" s="1" t="e">
        <f>_xlfn.XLOOKUP($L906,Pos!$A:$A,Pos!AJ:AJ,_xlfn.XLOOKUP($L906,#REF!,#REF!, ""), 0)</f>
        <v>#REF!</v>
      </c>
      <c r="AU906" s="1" t="e">
        <f>_xlfn.XLOOKUP($L906,Pos!$A:$A,Pos!AK:AK,_xlfn.XLOOKUP($L906,#REF!,#REF!, ""), 0)</f>
        <v>#REF!</v>
      </c>
      <c r="AV906" s="1" t="e">
        <f>_xlfn.XLOOKUP($L906,Pos!$A:$A,Pos!AL:AL,_xlfn.XLOOKUP($L906,#REF!,#REF!, ""), 0)</f>
        <v>#REF!</v>
      </c>
      <c r="AW906" s="1" t="e">
        <f>_xlfn.XLOOKUP($L906,Pos!$A:$A,Pos!AM:AM,_xlfn.XLOOKUP($L906,#REF!,#REF!, ""), 0)</f>
        <v>#REF!</v>
      </c>
      <c r="AX906" s="1" t="e">
        <f>_xlfn.XLOOKUP($L906,Pos!$A:$A,Pos!AN:AN,_xlfn.XLOOKUP($L906,#REF!,#REF!, ""), 0)</f>
        <v>#REF!</v>
      </c>
      <c r="AY906" s="1" t="e">
        <f>_xlfn.XLOOKUP($L906,Pos!$A:$A,Pos!AO:AO,_xlfn.XLOOKUP($L906,#REF!,#REF!, ""), 0)</f>
        <v>#REF!</v>
      </c>
      <c r="AZ906" s="7" t="str">
        <f t="shared" si="243"/>
        <v>OUT</v>
      </c>
      <c r="BA906" s="1">
        <f>IF(OR(_xlfn.XLOOKUP(L906,Pos!B:B,Pos!L:L,FALSE)="ESG Reason",_xlfn.XLOOKUP(L906,Pos!B:B,Pos!L:L,FALSE)="Blacklisted"),1,0)</f>
        <v>0</v>
      </c>
      <c r="BC906" s="11">
        <v>8.6308018493313098E-11</v>
      </c>
      <c r="BD906" s="11">
        <f>_xlfn.XLOOKUP($L906,Pos!$B:$B,Pos!H:H,0, 0)</f>
        <v>0</v>
      </c>
      <c r="BE906" s="11">
        <f>_xlfn.XLOOKUP($L906,Pos!$B:$B,Pos!I:I,0, 0)</f>
        <v>1.7132363938126709E-4</v>
      </c>
      <c r="BF906" s="18">
        <f t="shared" si="244"/>
        <v>1.7132363938126709E-4</v>
      </c>
      <c r="BG906" s="1">
        <f t="shared" si="245"/>
        <v>1</v>
      </c>
      <c r="BH906" s="1">
        <f t="shared" si="246"/>
        <v>29</v>
      </c>
      <c r="BI906" s="18">
        <f t="shared" si="247"/>
        <v>8.6308018493313098E-11</v>
      </c>
      <c r="BJ906" s="3">
        <f t="shared" si="248"/>
        <v>0</v>
      </c>
      <c r="BK906" s="18">
        <f t="shared" si="249"/>
        <v>0</v>
      </c>
    </row>
    <row r="907" spans="3:63" x14ac:dyDescent="0.25">
      <c r="C907" s="3"/>
      <c r="D907" s="3"/>
      <c r="E907" s="3"/>
      <c r="F907" s="3"/>
      <c r="G907" s="51" t="s">
        <v>879</v>
      </c>
      <c r="H907" s="8" t="str">
        <f t="shared" si="239"/>
        <v>0%North America</v>
      </c>
      <c r="I907" s="11" cm="1">
        <f t="array" ref="I907">IF(
   AZ907 = "OUT", 0,IF(
   BD907 &gt;= LARGE(IF(ISNUMBER(BD:BD), BD:BD), 3),
   BE907 - 0.001,
   IF(BE907 &gt;=VLOOKUP(P907,mapping!$A:$B,2,FALSE), BE907,VLOOKUP(P907,mapping!$A$2:$B$8,2,FALSE))
))</f>
        <v>0</v>
      </c>
      <c r="J907" s="11" cm="1">
        <f t="array" ref="J907">IF(
    AZ907="OUT",0,IF(IF(
                      BD907&gt;=LARGE(IF(ISNUMBER(BD:BD),BD:BD),3),
                      BE907+0.001,
                      VLOOKUP(H907,mapping!$D:$E,2,FALSE)
                      )&gt;I907,
                   IF(
                      BD907&gt;=LARGE(IF(ISNUMBER(BD:BD),BD:BD),3),
                      BE907+0.001,
                      VLOOKUP(H907,mapping!$D:$E,2,FALSE)
                      ),
                   I907+0.002))</f>
        <v>0</v>
      </c>
      <c r="K907" s="8">
        <f t="shared" si="240"/>
        <v>1.7037399504537149E-4</v>
      </c>
      <c r="L907" s="1" t="str">
        <f>Pos!B99</f>
        <v>CA2908761018</v>
      </c>
      <c r="M907" s="1" t="str">
        <f>_xlfn.XLOOKUP($L907,Pos!B:B,Pos!D:D,, 0)</f>
        <v>Emera Incorporated</v>
      </c>
      <c r="N907" s="1" t="str">
        <f>_xlfn.XLOOKUP($L907,Pos!B:B,Pos!E:E,, 0)</f>
        <v>Utilities</v>
      </c>
      <c r="O907" s="1" t="str">
        <f t="shared" si="241"/>
        <v>Utilities_North America</v>
      </c>
      <c r="P907" s="1" t="str">
        <f>_xlfn.XLOOKUP($L907,Pos!B:B,Pos!F:F,, 0)</f>
        <v>North America</v>
      </c>
      <c r="Q907" s="1">
        <v>0</v>
      </c>
      <c r="R907" s="9">
        <f>_xlfn.XLOOKUP($L907,Pos!$B:$B,Pos!N:N,0, 0)</f>
        <v>6.82</v>
      </c>
      <c r="S907" s="9">
        <f>_xlfn.XLOOKUP($L907,Pos!$B:$B,Pos!O:O,0, 0)</f>
        <v>6.6483340000000002</v>
      </c>
      <c r="T907" s="9">
        <f>_xlfn.XLOOKUP($L907,Pos!$B:$B,Pos!P:P,0, 0)</f>
        <v>2.125</v>
      </c>
      <c r="U907" s="9">
        <f>_xlfn.XLOOKUP($L907,Pos!$B:$B,Pos!Q:Q,0, 0)</f>
        <v>8.5</v>
      </c>
      <c r="V907" s="9">
        <f>_xlfn.XLOOKUP($L907,Pos!$B:$B,Pos!R:R,0, 0)</f>
        <v>7.4666670000000002</v>
      </c>
      <c r="W907" s="9">
        <f>_xlfn.XLOOKUP($L907,Pos!$B:$B,Pos!S:S,0, 0)</f>
        <v>6.3316670000000004</v>
      </c>
      <c r="X907" s="9" t="str">
        <f>_xlfn.XLOOKUP($L907,Pos!$B:$B,Pos!J:J,0, 0)</f>
        <v>Hold</v>
      </c>
      <c r="Y907" s="1">
        <v>0</v>
      </c>
      <c r="Z907" s="1">
        <v>0</v>
      </c>
      <c r="AA907" s="1">
        <f t="shared" si="242"/>
        <v>0</v>
      </c>
      <c r="AB907" s="9">
        <f>_xlfn.XLOOKUP(L907,Pos!B:B,Pos!K:K,-1,0)</f>
        <v>-1</v>
      </c>
      <c r="AC907" s="1" t="e">
        <f>_xlfn.XLOOKUP($L907,Pos!$A:$A,Pos!S:S,_xlfn.XLOOKUP($L907,#REF!,#REF!, ""), 0)</f>
        <v>#REF!</v>
      </c>
      <c r="AD907" s="1" t="e">
        <f>_xlfn.XLOOKUP($L907,Pos!$A:$A,Pos!T:T,_xlfn.XLOOKUP($L907,#REF!,#REF!, ""), 0)</f>
        <v>#REF!</v>
      </c>
      <c r="AE907" s="1" t="e">
        <f>_xlfn.XLOOKUP($L907,Pos!$A:$A,Pos!U:U,_xlfn.XLOOKUP($L907,#REF!,#REF!, ""), 0)</f>
        <v>#REF!</v>
      </c>
      <c r="AF907" s="1" t="e">
        <f>_xlfn.XLOOKUP($L907,Pos!$A:$A,Pos!V:V,_xlfn.XLOOKUP($L907,#REF!,#REF!, ""), 0)</f>
        <v>#REF!</v>
      </c>
      <c r="AG907" s="1" t="e">
        <f>_xlfn.XLOOKUP($L907,Pos!$A:$A,Pos!W:W,_xlfn.XLOOKUP($L907,#REF!,#REF!, ""), 0)</f>
        <v>#REF!</v>
      </c>
      <c r="AH907" s="1" t="e">
        <f>_xlfn.XLOOKUP($L907,Pos!$A:$A,Pos!X:X,_xlfn.XLOOKUP($L907,#REF!,#REF!, ""), 0)</f>
        <v>#REF!</v>
      </c>
      <c r="AI907" s="1" t="e">
        <f>_xlfn.XLOOKUP($L907,Pos!$A:$A,Pos!Y:Y,_xlfn.XLOOKUP($L907,#REF!,#REF!, ""), 0)</f>
        <v>#REF!</v>
      </c>
      <c r="AJ907" s="1" t="e">
        <f>_xlfn.XLOOKUP($L907,Pos!$A:$A,Pos!Z:Z,_xlfn.XLOOKUP($L907,#REF!,#REF!, ""), 0)</f>
        <v>#REF!</v>
      </c>
      <c r="AK907" s="1" t="e">
        <f>_xlfn.XLOOKUP($L907,Pos!$A:$A,Pos!AA:AA,_xlfn.XLOOKUP($L907,#REF!,#REF!, ""), 0)</f>
        <v>#REF!</v>
      </c>
      <c r="AL907" s="1" t="e">
        <f>_xlfn.XLOOKUP($L907,Pos!$A:$A,Pos!AB:AB,_xlfn.XLOOKUP($L907,#REF!,#REF!, ""), 0)</f>
        <v>#REF!</v>
      </c>
      <c r="AM907" s="1" t="e">
        <f>_xlfn.XLOOKUP($L907,Pos!$A:$A,Pos!AC:AC,_xlfn.XLOOKUP($L907,#REF!,#REF!, ""), 0)</f>
        <v>#REF!</v>
      </c>
      <c r="AN907" s="1" t="e">
        <f>_xlfn.XLOOKUP($L907,Pos!$A:$A,Pos!AD:AD,_xlfn.XLOOKUP($L907,#REF!,#REF!, ""), 0)</f>
        <v>#REF!</v>
      </c>
      <c r="AO907" s="1" t="e">
        <f>_xlfn.XLOOKUP($L907,Pos!$A:$A,Pos!AE:AE,_xlfn.XLOOKUP($L907,#REF!,#REF!, ""), 0)</f>
        <v>#REF!</v>
      </c>
      <c r="AP907" s="1" t="e">
        <f>_xlfn.XLOOKUP($L907,Pos!$A:$A,Pos!AF:AF,_xlfn.XLOOKUP($L907,#REF!,#REF!, ""), 0)</f>
        <v>#REF!</v>
      </c>
      <c r="AQ907" s="1" t="e">
        <f>_xlfn.XLOOKUP($L907,Pos!$A:$A,Pos!AG:AG,_xlfn.XLOOKUP($L907,#REF!,#REF!, ""), 0)</f>
        <v>#REF!</v>
      </c>
      <c r="AR907" s="1" t="e">
        <f>_xlfn.XLOOKUP($L907,Pos!$A:$A,Pos!AH:AH,_xlfn.XLOOKUP($L907,#REF!,#REF!, ""), 0)</f>
        <v>#REF!</v>
      </c>
      <c r="AS907" s="1" t="e">
        <f>_xlfn.XLOOKUP($L907,Pos!$A:$A,Pos!AI:AI,_xlfn.XLOOKUP($L907,#REF!,#REF!, ""), 0)</f>
        <v>#REF!</v>
      </c>
      <c r="AT907" s="1" t="e">
        <f>_xlfn.XLOOKUP($L907,Pos!$A:$A,Pos!AJ:AJ,_xlfn.XLOOKUP($L907,#REF!,#REF!, ""), 0)</f>
        <v>#REF!</v>
      </c>
      <c r="AU907" s="1" t="e">
        <f>_xlfn.XLOOKUP($L907,Pos!$A:$A,Pos!AK:AK,_xlfn.XLOOKUP($L907,#REF!,#REF!, ""), 0)</f>
        <v>#REF!</v>
      </c>
      <c r="AV907" s="1" t="e">
        <f>_xlfn.XLOOKUP($L907,Pos!$A:$A,Pos!AL:AL,_xlfn.XLOOKUP($L907,#REF!,#REF!, ""), 0)</f>
        <v>#REF!</v>
      </c>
      <c r="AW907" s="1" t="e">
        <f>_xlfn.XLOOKUP($L907,Pos!$A:$A,Pos!AM:AM,_xlfn.XLOOKUP($L907,#REF!,#REF!, ""), 0)</f>
        <v>#REF!</v>
      </c>
      <c r="AX907" s="1" t="e">
        <f>_xlfn.XLOOKUP($L907,Pos!$A:$A,Pos!AN:AN,_xlfn.XLOOKUP($L907,#REF!,#REF!, ""), 0)</f>
        <v>#REF!</v>
      </c>
      <c r="AY907" s="1" t="e">
        <f>_xlfn.XLOOKUP($L907,Pos!$A:$A,Pos!AO:AO,_xlfn.XLOOKUP($L907,#REF!,#REF!, ""), 0)</f>
        <v>#REF!</v>
      </c>
      <c r="AZ907" s="7" t="str">
        <f t="shared" si="243"/>
        <v>OUT</v>
      </c>
      <c r="BA907" s="1">
        <f>IF(OR(_xlfn.XLOOKUP(L907,Pos!B:B,Pos!L:L,FALSE)="ESG Reason",_xlfn.XLOOKUP(L907,Pos!B:B,Pos!L:L,FALSE)="Blacklisted"),1,0)</f>
        <v>0</v>
      </c>
      <c r="BC907" s="11">
        <v>9.1554244683841577E-11</v>
      </c>
      <c r="BD907" s="11">
        <f>_xlfn.XLOOKUP($L907,Pos!$B:$B,Pos!H:H,0, 0)</f>
        <v>0</v>
      </c>
      <c r="BE907" s="11">
        <f>_xlfn.XLOOKUP($L907,Pos!$B:$B,Pos!I:I,0, 0)</f>
        <v>1.7037399504537149E-4</v>
      </c>
      <c r="BF907" s="18">
        <f t="shared" si="244"/>
        <v>1.7037399504537149E-4</v>
      </c>
      <c r="BG907" s="1">
        <f t="shared" si="245"/>
        <v>1</v>
      </c>
      <c r="BH907" s="1">
        <f t="shared" si="246"/>
        <v>38</v>
      </c>
      <c r="BI907" s="18">
        <f t="shared" si="247"/>
        <v>9.1554244683841577E-11</v>
      </c>
      <c r="BJ907" s="3">
        <f t="shared" si="248"/>
        <v>0</v>
      </c>
      <c r="BK907" s="18">
        <f t="shared" si="249"/>
        <v>0</v>
      </c>
    </row>
    <row r="908" spans="3:63" x14ac:dyDescent="0.25">
      <c r="C908" s="3"/>
      <c r="D908" s="3"/>
      <c r="E908" s="3"/>
      <c r="F908" s="3"/>
      <c r="G908" s="51" t="s">
        <v>887</v>
      </c>
      <c r="H908" s="8" t="str">
        <f t="shared" si="239"/>
        <v>0%North America</v>
      </c>
      <c r="I908" s="11" cm="1">
        <f t="array" ref="I908">IF(
   AZ908 = "OUT", 0,IF(
   BD908 &gt;= LARGE(IF(ISNUMBER(BD:BD), BD:BD), 3),
   BE908 - 0.001,
   IF(BE908 &gt;=VLOOKUP(P908,mapping!$A:$B,2,FALSE), BE908,VLOOKUP(P908,mapping!$A$2:$B$8,2,FALSE))
))</f>
        <v>0</v>
      </c>
      <c r="J908" s="11" cm="1">
        <f t="array" ref="J908">IF(
    AZ908="OUT",0,IF(IF(
                      BD908&gt;=LARGE(IF(ISNUMBER(BD:BD),BD:BD),3),
                      BE908+0.001,
                      VLOOKUP(H908,mapping!$D:$E,2,FALSE)
                      )&gt;I908,
                   IF(
                      BD908&gt;=LARGE(IF(ISNUMBER(BD:BD),BD:BD),3),
                      BE908+0.001,
                      VLOOKUP(H908,mapping!$D:$E,2,FALSE)
                      ),
                   I908+0.002))</f>
        <v>0</v>
      </c>
      <c r="K908" s="8">
        <f t="shared" si="240"/>
        <v>1.6985751654610191E-4</v>
      </c>
      <c r="L908" s="1" t="str">
        <f>Pos!B446</f>
        <v>IE00BFRT3W74</v>
      </c>
      <c r="M908" s="1" t="str">
        <f>_xlfn.XLOOKUP($L908,Pos!B:B,Pos!D:D,, 0)</f>
        <v>Allegion Public Limited Company</v>
      </c>
      <c r="N908" s="1" t="str">
        <f>_xlfn.XLOOKUP($L908,Pos!B:B,Pos!E:E,, 0)</f>
        <v>Industrial Goods &amp; Services</v>
      </c>
      <c r="O908" s="1" t="str">
        <f t="shared" si="241"/>
        <v>Industrial Goods &amp; Services_North America</v>
      </c>
      <c r="P908" s="1" t="str">
        <f>_xlfn.XLOOKUP($L908,Pos!B:B,Pos!F:F,, 0)</f>
        <v>North America</v>
      </c>
      <c r="Q908" s="1">
        <v>0</v>
      </c>
      <c r="R908" s="9">
        <f>_xlfn.XLOOKUP($L908,Pos!$B:$B,Pos!N:N,0, 0)</f>
        <v>5.14</v>
      </c>
      <c r="S908" s="9">
        <f>_xlfn.XLOOKUP($L908,Pos!$B:$B,Pos!O:O,0, 0)</f>
        <v>4.9573340000000004</v>
      </c>
      <c r="T908" s="9">
        <f>_xlfn.XLOOKUP($L908,Pos!$B:$B,Pos!P:P,0, 0)</f>
        <v>6.5250000000000004</v>
      </c>
      <c r="U908" s="9">
        <f>_xlfn.XLOOKUP($L908,Pos!$B:$B,Pos!Q:Q,0, 0)</f>
        <v>7.6</v>
      </c>
      <c r="V908" s="9">
        <f>_xlfn.XLOOKUP($L908,Pos!$B:$B,Pos!R:R,0, 0)</f>
        <v>7.7</v>
      </c>
      <c r="W908" s="9">
        <f>_xlfn.XLOOKUP($L908,Pos!$B:$B,Pos!S:S,0, 0)</f>
        <v>5.8433330000000003</v>
      </c>
      <c r="X908" s="9" t="str">
        <f>_xlfn.XLOOKUP($L908,Pos!$B:$B,Pos!J:J,0, 0)</f>
        <v>Hold</v>
      </c>
      <c r="Y908" s="1">
        <v>0</v>
      </c>
      <c r="Z908" s="1">
        <v>0</v>
      </c>
      <c r="AA908" s="1">
        <f t="shared" si="242"/>
        <v>0</v>
      </c>
      <c r="AB908" s="9">
        <f>_xlfn.XLOOKUP(L908,Pos!B:B,Pos!K:K,-1,0)</f>
        <v>4.166666666666667</v>
      </c>
      <c r="AC908" s="1" t="e">
        <f>_xlfn.XLOOKUP($L908,Pos!$A:$A,Pos!S:S,_xlfn.XLOOKUP($L908,#REF!,#REF!, ""), 0)</f>
        <v>#REF!</v>
      </c>
      <c r="AD908" s="1" t="e">
        <f>_xlfn.XLOOKUP($L908,Pos!$A:$A,Pos!T:T,_xlfn.XLOOKUP($L908,#REF!,#REF!, ""), 0)</f>
        <v>#REF!</v>
      </c>
      <c r="AE908" s="1" t="e">
        <f>_xlfn.XLOOKUP($L908,Pos!$A:$A,Pos!U:U,_xlfn.XLOOKUP($L908,#REF!,#REF!, ""), 0)</f>
        <v>#REF!</v>
      </c>
      <c r="AF908" s="1" t="e">
        <f>_xlfn.XLOOKUP($L908,Pos!$A:$A,Pos!V:V,_xlfn.XLOOKUP($L908,#REF!,#REF!, ""), 0)</f>
        <v>#REF!</v>
      </c>
      <c r="AG908" s="1" t="e">
        <f>_xlfn.XLOOKUP($L908,Pos!$A:$A,Pos!W:W,_xlfn.XLOOKUP($L908,#REF!,#REF!, ""), 0)</f>
        <v>#REF!</v>
      </c>
      <c r="AH908" s="1" t="e">
        <f>_xlfn.XLOOKUP($L908,Pos!$A:$A,Pos!X:X,_xlfn.XLOOKUP($L908,#REF!,#REF!, ""), 0)</f>
        <v>#REF!</v>
      </c>
      <c r="AI908" s="1" t="e">
        <f>_xlfn.XLOOKUP($L908,Pos!$A:$A,Pos!Y:Y,_xlfn.XLOOKUP($L908,#REF!,#REF!, ""), 0)</f>
        <v>#REF!</v>
      </c>
      <c r="AJ908" s="1" t="e">
        <f>_xlfn.XLOOKUP($L908,Pos!$A:$A,Pos!Z:Z,_xlfn.XLOOKUP($L908,#REF!,#REF!, ""), 0)</f>
        <v>#REF!</v>
      </c>
      <c r="AK908" s="1" t="e">
        <f>_xlfn.XLOOKUP($L908,Pos!$A:$A,Pos!AA:AA,_xlfn.XLOOKUP($L908,#REF!,#REF!, ""), 0)</f>
        <v>#REF!</v>
      </c>
      <c r="AL908" s="1" t="e">
        <f>_xlfn.XLOOKUP($L908,Pos!$A:$A,Pos!AB:AB,_xlfn.XLOOKUP($L908,#REF!,#REF!, ""), 0)</f>
        <v>#REF!</v>
      </c>
      <c r="AM908" s="1" t="e">
        <f>_xlfn.XLOOKUP($L908,Pos!$A:$A,Pos!AC:AC,_xlfn.XLOOKUP($L908,#REF!,#REF!, ""), 0)</f>
        <v>#REF!</v>
      </c>
      <c r="AN908" s="1" t="e">
        <f>_xlfn.XLOOKUP($L908,Pos!$A:$A,Pos!AD:AD,_xlfn.XLOOKUP($L908,#REF!,#REF!, ""), 0)</f>
        <v>#REF!</v>
      </c>
      <c r="AO908" s="1" t="e">
        <f>_xlfn.XLOOKUP($L908,Pos!$A:$A,Pos!AE:AE,_xlfn.XLOOKUP($L908,#REF!,#REF!, ""), 0)</f>
        <v>#REF!</v>
      </c>
      <c r="AP908" s="1" t="e">
        <f>_xlfn.XLOOKUP($L908,Pos!$A:$A,Pos!AF:AF,_xlfn.XLOOKUP($L908,#REF!,#REF!, ""), 0)</f>
        <v>#REF!</v>
      </c>
      <c r="AQ908" s="1" t="e">
        <f>_xlfn.XLOOKUP($L908,Pos!$A:$A,Pos!AG:AG,_xlfn.XLOOKUP($L908,#REF!,#REF!, ""), 0)</f>
        <v>#REF!</v>
      </c>
      <c r="AR908" s="1" t="e">
        <f>_xlfn.XLOOKUP($L908,Pos!$A:$A,Pos!AH:AH,_xlfn.XLOOKUP($L908,#REF!,#REF!, ""), 0)</f>
        <v>#REF!</v>
      </c>
      <c r="AS908" s="1" t="e">
        <f>_xlfn.XLOOKUP($L908,Pos!$A:$A,Pos!AI:AI,_xlfn.XLOOKUP($L908,#REF!,#REF!, ""), 0)</f>
        <v>#REF!</v>
      </c>
      <c r="AT908" s="1" t="e">
        <f>_xlfn.XLOOKUP($L908,Pos!$A:$A,Pos!AJ:AJ,_xlfn.XLOOKUP($L908,#REF!,#REF!, ""), 0)</f>
        <v>#REF!</v>
      </c>
      <c r="AU908" s="1" t="e">
        <f>_xlfn.XLOOKUP($L908,Pos!$A:$A,Pos!AK:AK,_xlfn.XLOOKUP($L908,#REF!,#REF!, ""), 0)</f>
        <v>#REF!</v>
      </c>
      <c r="AV908" s="1" t="e">
        <f>_xlfn.XLOOKUP($L908,Pos!$A:$A,Pos!AL:AL,_xlfn.XLOOKUP($L908,#REF!,#REF!, ""), 0)</f>
        <v>#REF!</v>
      </c>
      <c r="AW908" s="1" t="e">
        <f>_xlfn.XLOOKUP($L908,Pos!$A:$A,Pos!AM:AM,_xlfn.XLOOKUP($L908,#REF!,#REF!, ""), 0)</f>
        <v>#REF!</v>
      </c>
      <c r="AX908" s="1" t="e">
        <f>_xlfn.XLOOKUP($L908,Pos!$A:$A,Pos!AN:AN,_xlfn.XLOOKUP($L908,#REF!,#REF!, ""), 0)</f>
        <v>#REF!</v>
      </c>
      <c r="AY908" s="1" t="e">
        <f>_xlfn.XLOOKUP($L908,Pos!$A:$A,Pos!AO:AO,_xlfn.XLOOKUP($L908,#REF!,#REF!, ""), 0)</f>
        <v>#REF!</v>
      </c>
      <c r="AZ908" s="7" t="str">
        <f t="shared" si="243"/>
        <v>OUT</v>
      </c>
      <c r="BA908" s="1">
        <f>IF(OR(_xlfn.XLOOKUP(L908,Pos!B:B,Pos!L:L,FALSE)="ESG Reason",_xlfn.XLOOKUP(L908,Pos!B:B,Pos!L:L,FALSE)="Blacklisted"),1,0)</f>
        <v>0</v>
      </c>
      <c r="BC908" s="11">
        <v>8.6308018493313382E-11</v>
      </c>
      <c r="BD908" s="11">
        <f>_xlfn.XLOOKUP($L908,Pos!$B:$B,Pos!H:H,0, 0)</f>
        <v>0</v>
      </c>
      <c r="BE908" s="11">
        <f>_xlfn.XLOOKUP($L908,Pos!$B:$B,Pos!I:I,0, 0)</f>
        <v>1.6985751654610191E-4</v>
      </c>
      <c r="BF908" s="18">
        <f t="shared" si="244"/>
        <v>1.6985751654610191E-4</v>
      </c>
      <c r="BG908" s="1">
        <f t="shared" si="245"/>
        <v>1</v>
      </c>
      <c r="BH908" s="1">
        <f t="shared" si="246"/>
        <v>29</v>
      </c>
      <c r="BI908" s="18">
        <f t="shared" si="247"/>
        <v>8.6308018493313382E-11</v>
      </c>
      <c r="BJ908" s="3">
        <f t="shared" si="248"/>
        <v>0</v>
      </c>
      <c r="BK908" s="18">
        <f t="shared" si="249"/>
        <v>0</v>
      </c>
    </row>
    <row r="909" spans="3:63" x14ac:dyDescent="0.25">
      <c r="C909" s="3"/>
      <c r="D909" s="3"/>
      <c r="E909" s="3"/>
      <c r="F909" s="3"/>
      <c r="G909" s="51" t="s">
        <v>885</v>
      </c>
      <c r="H909" s="8" t="str">
        <f t="shared" si="239"/>
        <v>0%West Europe</v>
      </c>
      <c r="I909" s="11" cm="1">
        <f t="array" ref="I909">IF(
   AZ909 = "OUT", 0,IF(
   BD909 &gt;= LARGE(IF(ISNUMBER(BD:BD), BD:BD), 3),
   BE909 - 0.001,
   IF(BE909 &gt;=VLOOKUP(P909,mapping!$A:$B,2,FALSE), BE909,VLOOKUP(P909,mapping!$A$2:$B$8,2,FALSE))
))</f>
        <v>0</v>
      </c>
      <c r="J909" s="11" cm="1">
        <f t="array" ref="J909">IF(
    AZ909="OUT",0,IF(IF(
                      BD909&gt;=LARGE(IF(ISNUMBER(BD:BD),BD:BD),3),
                      BE909+0.001,
                      VLOOKUP(H909,mapping!$D:$E,2,FALSE)
                      )&gt;I909,
                   IF(
                      BD909&gt;=LARGE(IF(ISNUMBER(BD:BD),BD:BD),3),
                      BE909+0.001,
                      VLOOKUP(H909,mapping!$D:$E,2,FALSE)
                      ),
                   I909+0.002))</f>
        <v>0</v>
      </c>
      <c r="K909" s="8">
        <f t="shared" si="240"/>
        <v>1.6970609353140511E-4</v>
      </c>
      <c r="L909" s="1" t="str">
        <f>Pos!B480</f>
        <v>IT0003242622</v>
      </c>
      <c r="M909" s="1" t="str">
        <f>_xlfn.XLOOKUP($L909,Pos!B:B,Pos!D:D,, 0)</f>
        <v>Terna S.p.A.</v>
      </c>
      <c r="N909" s="1" t="str">
        <f>_xlfn.XLOOKUP($L909,Pos!B:B,Pos!E:E,, 0)</f>
        <v>Utilities</v>
      </c>
      <c r="O909" s="1" t="str">
        <f t="shared" si="241"/>
        <v>Utilities_West Europe</v>
      </c>
      <c r="P909" s="1" t="str">
        <f>_xlfn.XLOOKUP($L909,Pos!B:B,Pos!F:F,, 0)</f>
        <v>West Europe</v>
      </c>
      <c r="Q909" s="1">
        <v>0</v>
      </c>
      <c r="R909" s="9">
        <f>_xlfn.XLOOKUP($L909,Pos!$B:$B,Pos!N:N,0, 0)</f>
        <v>5.31</v>
      </c>
      <c r="S909" s="9">
        <f>_xlfn.XLOOKUP($L909,Pos!$B:$B,Pos!O:O,0, 0)</f>
        <v>2.2577500000000001</v>
      </c>
      <c r="T909" s="9">
        <f>_xlfn.XLOOKUP($L909,Pos!$B:$B,Pos!P:P,0, 0)</f>
        <v>5.6</v>
      </c>
      <c r="U909" s="9">
        <f>_xlfn.XLOOKUP($L909,Pos!$B:$B,Pos!Q:Q,0, 0)</f>
        <v>3.6</v>
      </c>
      <c r="V909" s="9">
        <f>_xlfn.XLOOKUP($L909,Pos!$B:$B,Pos!R:R,0, 0)</f>
        <v>9.6666659999999993</v>
      </c>
      <c r="W909" s="9">
        <f>_xlfn.XLOOKUP($L909,Pos!$B:$B,Pos!S:S,0, 0)</f>
        <v>5.84</v>
      </c>
      <c r="X909" s="9" t="str">
        <f>_xlfn.XLOOKUP($L909,Pos!$B:$B,Pos!J:J,0, 0)</f>
        <v>Hold</v>
      </c>
      <c r="Y909" s="1">
        <v>0</v>
      </c>
      <c r="Z909" s="1">
        <v>0</v>
      </c>
      <c r="AA909" s="1">
        <f t="shared" si="242"/>
        <v>0</v>
      </c>
      <c r="AB909" s="9">
        <f>_xlfn.XLOOKUP(L909,Pos!B:B,Pos!K:K,-1,0)</f>
        <v>2.7272727272727271</v>
      </c>
      <c r="AC909" s="1" t="e">
        <f>_xlfn.XLOOKUP($L909,Pos!$A:$A,Pos!S:S,_xlfn.XLOOKUP($L909,#REF!,#REF!, ""), 0)</f>
        <v>#REF!</v>
      </c>
      <c r="AD909" s="1" t="e">
        <f>_xlfn.XLOOKUP($L909,Pos!$A:$A,Pos!T:T,_xlfn.XLOOKUP($L909,#REF!,#REF!, ""), 0)</f>
        <v>#REF!</v>
      </c>
      <c r="AE909" s="1" t="e">
        <f>_xlfn.XLOOKUP($L909,Pos!$A:$A,Pos!U:U,_xlfn.XLOOKUP($L909,#REF!,#REF!, ""), 0)</f>
        <v>#REF!</v>
      </c>
      <c r="AF909" s="1" t="e">
        <f>_xlfn.XLOOKUP($L909,Pos!$A:$A,Pos!V:V,_xlfn.XLOOKUP($L909,#REF!,#REF!, ""), 0)</f>
        <v>#REF!</v>
      </c>
      <c r="AG909" s="1" t="e">
        <f>_xlfn.XLOOKUP($L909,Pos!$A:$A,Pos!W:W,_xlfn.XLOOKUP($L909,#REF!,#REF!, ""), 0)</f>
        <v>#REF!</v>
      </c>
      <c r="AH909" s="1" t="e">
        <f>_xlfn.XLOOKUP($L909,Pos!$A:$A,Pos!X:X,_xlfn.XLOOKUP($L909,#REF!,#REF!, ""), 0)</f>
        <v>#REF!</v>
      </c>
      <c r="AI909" s="1" t="e">
        <f>_xlfn.XLOOKUP($L909,Pos!$A:$A,Pos!Y:Y,_xlfn.XLOOKUP($L909,#REF!,#REF!, ""), 0)</f>
        <v>#REF!</v>
      </c>
      <c r="AJ909" s="1" t="e">
        <f>_xlfn.XLOOKUP($L909,Pos!$A:$A,Pos!Z:Z,_xlfn.XLOOKUP($L909,#REF!,#REF!, ""), 0)</f>
        <v>#REF!</v>
      </c>
      <c r="AK909" s="1" t="e">
        <f>_xlfn.XLOOKUP($L909,Pos!$A:$A,Pos!AA:AA,_xlfn.XLOOKUP($L909,#REF!,#REF!, ""), 0)</f>
        <v>#REF!</v>
      </c>
      <c r="AL909" s="1" t="e">
        <f>_xlfn.XLOOKUP($L909,Pos!$A:$A,Pos!AB:AB,_xlfn.XLOOKUP($L909,#REF!,#REF!, ""), 0)</f>
        <v>#REF!</v>
      </c>
      <c r="AM909" s="1" t="e">
        <f>_xlfn.XLOOKUP($L909,Pos!$A:$A,Pos!AC:AC,_xlfn.XLOOKUP($L909,#REF!,#REF!, ""), 0)</f>
        <v>#REF!</v>
      </c>
      <c r="AN909" s="1" t="e">
        <f>_xlfn.XLOOKUP($L909,Pos!$A:$A,Pos!AD:AD,_xlfn.XLOOKUP($L909,#REF!,#REF!, ""), 0)</f>
        <v>#REF!</v>
      </c>
      <c r="AO909" s="1" t="e">
        <f>_xlfn.XLOOKUP($L909,Pos!$A:$A,Pos!AE:AE,_xlfn.XLOOKUP($L909,#REF!,#REF!, ""), 0)</f>
        <v>#REF!</v>
      </c>
      <c r="AP909" s="1" t="e">
        <f>_xlfn.XLOOKUP($L909,Pos!$A:$A,Pos!AF:AF,_xlfn.XLOOKUP($L909,#REF!,#REF!, ""), 0)</f>
        <v>#REF!</v>
      </c>
      <c r="AQ909" s="1" t="e">
        <f>_xlfn.XLOOKUP($L909,Pos!$A:$A,Pos!AG:AG,_xlfn.XLOOKUP($L909,#REF!,#REF!, ""), 0)</f>
        <v>#REF!</v>
      </c>
      <c r="AR909" s="1" t="e">
        <f>_xlfn.XLOOKUP($L909,Pos!$A:$A,Pos!AH:AH,_xlfn.XLOOKUP($L909,#REF!,#REF!, ""), 0)</f>
        <v>#REF!</v>
      </c>
      <c r="AS909" s="1" t="e">
        <f>_xlfn.XLOOKUP($L909,Pos!$A:$A,Pos!AI:AI,_xlfn.XLOOKUP($L909,#REF!,#REF!, ""), 0)</f>
        <v>#REF!</v>
      </c>
      <c r="AT909" s="1" t="e">
        <f>_xlfn.XLOOKUP($L909,Pos!$A:$A,Pos!AJ:AJ,_xlfn.XLOOKUP($L909,#REF!,#REF!, ""), 0)</f>
        <v>#REF!</v>
      </c>
      <c r="AU909" s="1" t="e">
        <f>_xlfn.XLOOKUP($L909,Pos!$A:$A,Pos!AK:AK,_xlfn.XLOOKUP($L909,#REF!,#REF!, ""), 0)</f>
        <v>#REF!</v>
      </c>
      <c r="AV909" s="1" t="e">
        <f>_xlfn.XLOOKUP($L909,Pos!$A:$A,Pos!AL:AL,_xlfn.XLOOKUP($L909,#REF!,#REF!, ""), 0)</f>
        <v>#REF!</v>
      </c>
      <c r="AW909" s="1" t="e">
        <f>_xlfn.XLOOKUP($L909,Pos!$A:$A,Pos!AM:AM,_xlfn.XLOOKUP($L909,#REF!,#REF!, ""), 0)</f>
        <v>#REF!</v>
      </c>
      <c r="AX909" s="1" t="e">
        <f>_xlfn.XLOOKUP($L909,Pos!$A:$A,Pos!AN:AN,_xlfn.XLOOKUP($L909,#REF!,#REF!, ""), 0)</f>
        <v>#REF!</v>
      </c>
      <c r="AY909" s="1" t="e">
        <f>_xlfn.XLOOKUP($L909,Pos!$A:$A,Pos!AO:AO,_xlfn.XLOOKUP($L909,#REF!,#REF!, ""), 0)</f>
        <v>#REF!</v>
      </c>
      <c r="AZ909" s="7" t="str">
        <f t="shared" si="243"/>
        <v>OUT</v>
      </c>
      <c r="BA909" s="1">
        <f>IF(OR(_xlfn.XLOOKUP(L909,Pos!B:B,Pos!L:L,FALSE)="ESG Reason",_xlfn.XLOOKUP(L909,Pos!B:B,Pos!L:L,FALSE)="Blacklisted"),1,0)</f>
        <v>0</v>
      </c>
      <c r="BC909" s="11">
        <v>1.034948638491307E-10</v>
      </c>
      <c r="BD909" s="11">
        <f>_xlfn.XLOOKUP($L909,Pos!$B:$B,Pos!H:H,0, 0)</f>
        <v>0</v>
      </c>
      <c r="BE909" s="11">
        <f>_xlfn.XLOOKUP($L909,Pos!$B:$B,Pos!I:I,0, 0)</f>
        <v>1.6970609353140511E-4</v>
      </c>
      <c r="BF909" s="18">
        <f t="shared" si="244"/>
        <v>1.6970609353140511E-4</v>
      </c>
      <c r="BG909" s="1">
        <f t="shared" si="245"/>
        <v>2</v>
      </c>
      <c r="BH909" s="1">
        <f t="shared" si="246"/>
        <v>19</v>
      </c>
      <c r="BI909" s="18">
        <f t="shared" si="247"/>
        <v>1.034948638491307E-10</v>
      </c>
      <c r="BJ909" s="3">
        <f t="shared" si="248"/>
        <v>0</v>
      </c>
      <c r="BK909" s="18">
        <f t="shared" si="249"/>
        <v>0</v>
      </c>
    </row>
    <row r="910" spans="3:63" x14ac:dyDescent="0.25">
      <c r="C910" s="3"/>
      <c r="D910" s="3"/>
      <c r="E910" s="3"/>
      <c r="F910" s="3"/>
      <c r="G910" s="51" t="s">
        <v>889</v>
      </c>
      <c r="H910" s="8" t="str">
        <f t="shared" si="239"/>
        <v>0%Others</v>
      </c>
      <c r="I910" s="11" cm="1">
        <f t="array" ref="I910">IF(
   AZ910 = "OUT", 0,IF(
   BD910 &gt;= LARGE(IF(ISNUMBER(BD:BD), BD:BD), 3),
   BE910 - 0.001,
   IF(BE910 &gt;=VLOOKUP(P910,mapping!$A:$B,2,FALSE), BE910,VLOOKUP(P910,mapping!$A$2:$B$8,2,FALSE))
))</f>
        <v>0</v>
      </c>
      <c r="J910" s="11" cm="1">
        <f t="array" ref="J910">IF(
    AZ910="OUT",0,IF(IF(
                      BD910&gt;=LARGE(IF(ISNUMBER(BD:BD),BD:BD),3),
                      BE910+0.001,
                      VLOOKUP(H910,mapping!$D:$E,2,FALSE)
                      )&gt;I910,
                   IF(
                      BD910&gt;=LARGE(IF(ISNUMBER(BD:BD),BD:BD),3),
                      BE910+0.001,
                      VLOOKUP(H910,mapping!$D:$E,2,FALSE)
                      ),
                   I910+0.002))</f>
        <v>0</v>
      </c>
      <c r="K910" s="8">
        <f t="shared" si="240"/>
        <v>1.694922610311266E-4</v>
      </c>
      <c r="L910" s="1" t="str">
        <f>Pos!B518</f>
        <v>JP3180400008</v>
      </c>
      <c r="M910" s="1" t="str">
        <f>_xlfn.XLOOKUP($L910,Pos!B:B,Pos!D:D,, 0)</f>
        <v>Osaka Gas Co., Ltd.</v>
      </c>
      <c r="N910" s="1" t="str">
        <f>_xlfn.XLOOKUP($L910,Pos!B:B,Pos!E:E,, 0)</f>
        <v>Utilities</v>
      </c>
      <c r="O910" s="1" t="str">
        <f t="shared" si="241"/>
        <v>Utilities_Others</v>
      </c>
      <c r="P910" s="1" t="str">
        <f>_xlfn.XLOOKUP($L910,Pos!B:B,Pos!F:F,, 0)</f>
        <v>Others</v>
      </c>
      <c r="Q910" s="1">
        <v>0</v>
      </c>
      <c r="R910" s="9">
        <f>_xlfn.XLOOKUP($L910,Pos!$B:$B,Pos!N:N,0, 0)</f>
        <v>4.4400000000000004</v>
      </c>
      <c r="S910" s="9">
        <f>_xlfn.XLOOKUP($L910,Pos!$B:$B,Pos!O:O,0, 0)</f>
        <v>5.4569999999999999</v>
      </c>
      <c r="T910" s="9">
        <f>_xlfn.XLOOKUP($L910,Pos!$B:$B,Pos!P:P,0, 0)</f>
        <v>6</v>
      </c>
      <c r="U910" s="9">
        <f>_xlfn.XLOOKUP($L910,Pos!$B:$B,Pos!Q:Q,0, 0)</f>
        <v>9</v>
      </c>
      <c r="V910" s="9">
        <f>_xlfn.XLOOKUP($L910,Pos!$B:$B,Pos!R:R,0, 0)</f>
        <v>3.3666670000000001</v>
      </c>
      <c r="W910" s="9">
        <f>_xlfn.XLOOKUP($L910,Pos!$B:$B,Pos!S:S,0, 0)</f>
        <v>5.9266670000000001</v>
      </c>
      <c r="X910" s="9" t="str">
        <f>_xlfn.XLOOKUP($L910,Pos!$B:$B,Pos!J:J,0, 0)</f>
        <v>Outperform</v>
      </c>
      <c r="Y910" s="1">
        <v>0</v>
      </c>
      <c r="Z910" s="1">
        <v>0</v>
      </c>
      <c r="AA910" s="1">
        <f t="shared" si="242"/>
        <v>0</v>
      </c>
      <c r="AB910" s="9">
        <f>_xlfn.XLOOKUP(L910,Pos!B:B,Pos!K:K,-1,0)</f>
        <v>9</v>
      </c>
      <c r="AC910" s="1" t="e">
        <f>_xlfn.XLOOKUP($L910,Pos!$A:$A,Pos!S:S,_xlfn.XLOOKUP($L910,#REF!,#REF!, ""), 0)</f>
        <v>#REF!</v>
      </c>
      <c r="AD910" s="1" t="e">
        <f>_xlfn.XLOOKUP($L910,Pos!$A:$A,Pos!T:T,_xlfn.XLOOKUP($L910,#REF!,#REF!, ""), 0)</f>
        <v>#REF!</v>
      </c>
      <c r="AE910" s="1" t="e">
        <f>_xlfn.XLOOKUP($L910,Pos!$A:$A,Pos!U:U,_xlfn.XLOOKUP($L910,#REF!,#REF!, ""), 0)</f>
        <v>#REF!</v>
      </c>
      <c r="AF910" s="1" t="e">
        <f>_xlfn.XLOOKUP($L910,Pos!$A:$A,Pos!V:V,_xlfn.XLOOKUP($L910,#REF!,#REF!, ""), 0)</f>
        <v>#REF!</v>
      </c>
      <c r="AG910" s="1" t="e">
        <f>_xlfn.XLOOKUP($L910,Pos!$A:$A,Pos!W:W,_xlfn.XLOOKUP($L910,#REF!,#REF!, ""), 0)</f>
        <v>#REF!</v>
      </c>
      <c r="AH910" s="1" t="e">
        <f>_xlfn.XLOOKUP($L910,Pos!$A:$A,Pos!X:X,_xlfn.XLOOKUP($L910,#REF!,#REF!, ""), 0)</f>
        <v>#REF!</v>
      </c>
      <c r="AI910" s="1" t="e">
        <f>_xlfn.XLOOKUP($L910,Pos!$A:$A,Pos!Y:Y,_xlfn.XLOOKUP($L910,#REF!,#REF!, ""), 0)</f>
        <v>#REF!</v>
      </c>
      <c r="AJ910" s="1" t="e">
        <f>_xlfn.XLOOKUP($L910,Pos!$A:$A,Pos!Z:Z,_xlfn.XLOOKUP($L910,#REF!,#REF!, ""), 0)</f>
        <v>#REF!</v>
      </c>
      <c r="AK910" s="1" t="e">
        <f>_xlfn.XLOOKUP($L910,Pos!$A:$A,Pos!AA:AA,_xlfn.XLOOKUP($L910,#REF!,#REF!, ""), 0)</f>
        <v>#REF!</v>
      </c>
      <c r="AL910" s="1" t="e">
        <f>_xlfn.XLOOKUP($L910,Pos!$A:$A,Pos!AB:AB,_xlfn.XLOOKUP($L910,#REF!,#REF!, ""), 0)</f>
        <v>#REF!</v>
      </c>
      <c r="AM910" s="1" t="e">
        <f>_xlfn.XLOOKUP($L910,Pos!$A:$A,Pos!AC:AC,_xlfn.XLOOKUP($L910,#REF!,#REF!, ""), 0)</f>
        <v>#REF!</v>
      </c>
      <c r="AN910" s="1" t="e">
        <f>_xlfn.XLOOKUP($L910,Pos!$A:$A,Pos!AD:AD,_xlfn.XLOOKUP($L910,#REF!,#REF!, ""), 0)</f>
        <v>#REF!</v>
      </c>
      <c r="AO910" s="1" t="e">
        <f>_xlfn.XLOOKUP($L910,Pos!$A:$A,Pos!AE:AE,_xlfn.XLOOKUP($L910,#REF!,#REF!, ""), 0)</f>
        <v>#REF!</v>
      </c>
      <c r="AP910" s="1" t="e">
        <f>_xlfn.XLOOKUP($L910,Pos!$A:$A,Pos!AF:AF,_xlfn.XLOOKUP($L910,#REF!,#REF!, ""), 0)</f>
        <v>#REF!</v>
      </c>
      <c r="AQ910" s="1" t="e">
        <f>_xlfn.XLOOKUP($L910,Pos!$A:$A,Pos!AG:AG,_xlfn.XLOOKUP($L910,#REF!,#REF!, ""), 0)</f>
        <v>#REF!</v>
      </c>
      <c r="AR910" s="1" t="e">
        <f>_xlfn.XLOOKUP($L910,Pos!$A:$A,Pos!AH:AH,_xlfn.XLOOKUP($L910,#REF!,#REF!, ""), 0)</f>
        <v>#REF!</v>
      </c>
      <c r="AS910" s="1" t="e">
        <f>_xlfn.XLOOKUP($L910,Pos!$A:$A,Pos!AI:AI,_xlfn.XLOOKUP($L910,#REF!,#REF!, ""), 0)</f>
        <v>#REF!</v>
      </c>
      <c r="AT910" s="1" t="e">
        <f>_xlfn.XLOOKUP($L910,Pos!$A:$A,Pos!AJ:AJ,_xlfn.XLOOKUP($L910,#REF!,#REF!, ""), 0)</f>
        <v>#REF!</v>
      </c>
      <c r="AU910" s="1" t="e">
        <f>_xlfn.XLOOKUP($L910,Pos!$A:$A,Pos!AK:AK,_xlfn.XLOOKUP($L910,#REF!,#REF!, ""), 0)</f>
        <v>#REF!</v>
      </c>
      <c r="AV910" s="1" t="e">
        <f>_xlfn.XLOOKUP($L910,Pos!$A:$A,Pos!AL:AL,_xlfn.XLOOKUP($L910,#REF!,#REF!, ""), 0)</f>
        <v>#REF!</v>
      </c>
      <c r="AW910" s="1" t="e">
        <f>_xlfn.XLOOKUP($L910,Pos!$A:$A,Pos!AM:AM,_xlfn.XLOOKUP($L910,#REF!,#REF!, ""), 0)</f>
        <v>#REF!</v>
      </c>
      <c r="AX910" s="1" t="e">
        <f>_xlfn.XLOOKUP($L910,Pos!$A:$A,Pos!AN:AN,_xlfn.XLOOKUP($L910,#REF!,#REF!, ""), 0)</f>
        <v>#REF!</v>
      </c>
      <c r="AY910" s="1" t="e">
        <f>_xlfn.XLOOKUP($L910,Pos!$A:$A,Pos!AO:AO,_xlfn.XLOOKUP($L910,#REF!,#REF!, ""), 0)</f>
        <v>#REF!</v>
      </c>
      <c r="AZ910" s="7" t="str">
        <f t="shared" si="243"/>
        <v>OUT</v>
      </c>
      <c r="BA910" s="1">
        <f>IF(OR(_xlfn.XLOOKUP(L910,Pos!B:B,Pos!L:L,FALSE)="ESG Reason",_xlfn.XLOOKUP(L910,Pos!B:B,Pos!L:L,FALSE)="Blacklisted"),1,0)</f>
        <v>1</v>
      </c>
      <c r="BC910" s="11">
        <v>1.0273431657608021E-10</v>
      </c>
      <c r="BD910" s="11">
        <f>_xlfn.XLOOKUP($L910,Pos!$B:$B,Pos!H:H,0, 0)</f>
        <v>0</v>
      </c>
      <c r="BE910" s="11">
        <f>_xlfn.XLOOKUP($L910,Pos!$B:$B,Pos!I:I,0, 0)</f>
        <v>1.694922610311266E-4</v>
      </c>
      <c r="BF910" s="18">
        <f t="shared" si="244"/>
        <v>1.694922610311266E-4</v>
      </c>
      <c r="BG910" s="1">
        <f t="shared" si="245"/>
        <v>3</v>
      </c>
      <c r="BH910" s="1">
        <f t="shared" si="246"/>
        <v>57</v>
      </c>
      <c r="BI910" s="18">
        <f t="shared" si="247"/>
        <v>1.0273431657608021E-10</v>
      </c>
      <c r="BJ910" s="3">
        <f t="shared" si="248"/>
        <v>0</v>
      </c>
      <c r="BK910" s="18">
        <f t="shared" si="249"/>
        <v>0</v>
      </c>
    </row>
    <row r="911" spans="3:63" x14ac:dyDescent="0.25">
      <c r="C911" s="3"/>
      <c r="D911" s="3"/>
      <c r="E911" s="3"/>
      <c r="F911" s="3"/>
      <c r="G911" s="51" t="s">
        <v>882</v>
      </c>
      <c r="H911" s="8" t="str">
        <f t="shared" si="239"/>
        <v>0%West Europe</v>
      </c>
      <c r="I911" s="11" cm="1">
        <f t="array" ref="I911">IF(
   AZ911 = "OUT", 0,IF(
   BD911 &gt;= LARGE(IF(ISNUMBER(BD:BD), BD:BD), 3),
   BE911 - 0.001,
   IF(BE911 &gt;=VLOOKUP(P911,mapping!$A:$B,2,FALSE), BE911,VLOOKUP(P911,mapping!$A$2:$B$8,2,FALSE))
))</f>
        <v>0</v>
      </c>
      <c r="J911" s="11" cm="1">
        <f t="array" ref="J911">IF(
    AZ911="OUT",0,IF(IF(
                      BD911&gt;=LARGE(IF(ISNUMBER(BD:BD),BD:BD),3),
                      BE911+0.001,
                      VLOOKUP(H911,mapping!$D:$E,2,FALSE)
                      )&gt;I911,
                   IF(
                      BD911&gt;=LARGE(IF(ISNUMBER(BD:BD),BD:BD),3),
                      BE911+0.001,
                      VLOOKUP(H911,mapping!$D:$E,2,FALSE)
                      ),
                   I911+0.002))</f>
        <v>0</v>
      </c>
      <c r="K911" s="8">
        <f t="shared" si="240"/>
        <v>1.6929683132787851E-4</v>
      </c>
      <c r="L911" s="1" t="str">
        <f>Pos!B763</f>
        <v>SE0000695876</v>
      </c>
      <c r="M911" s="1" t="str">
        <f>_xlfn.XLOOKUP($L911,Pos!B:B,Pos!D:D,, 0)</f>
        <v>Alfa Laval AB</v>
      </c>
      <c r="N911" s="1" t="str">
        <f>_xlfn.XLOOKUP($L911,Pos!B:B,Pos!E:E,, 0)</f>
        <v>Industrial Goods &amp; Services</v>
      </c>
      <c r="O911" s="1" t="str">
        <f t="shared" si="241"/>
        <v>Industrial Goods &amp; Services_West Europe</v>
      </c>
      <c r="P911" s="1" t="str">
        <f>_xlfn.XLOOKUP($L911,Pos!B:B,Pos!F:F,, 0)</f>
        <v>West Europe</v>
      </c>
      <c r="Q911" s="1">
        <v>0</v>
      </c>
      <c r="R911" s="9">
        <f>_xlfn.XLOOKUP($L911,Pos!$B:$B,Pos!N:N,0, 0)</f>
        <v>5.1100000000000003</v>
      </c>
      <c r="S911" s="9">
        <f>_xlfn.XLOOKUP($L911,Pos!$B:$B,Pos!O:O,0, 0)</f>
        <v>4.0431670000000004</v>
      </c>
      <c r="T911" s="9">
        <f>_xlfn.XLOOKUP($L911,Pos!$B:$B,Pos!P:P,0, 0)</f>
        <v>6.5250000000000004</v>
      </c>
      <c r="U911" s="9">
        <f>_xlfn.XLOOKUP($L911,Pos!$B:$B,Pos!Q:Q,0, 0)</f>
        <v>3.5</v>
      </c>
      <c r="V911" s="9">
        <f>_xlfn.XLOOKUP($L911,Pos!$B:$B,Pos!R:R,0, 0)</f>
        <v>8.4</v>
      </c>
      <c r="W911" s="9">
        <f>_xlfn.XLOOKUP($L911,Pos!$B:$B,Pos!S:S,0, 0)</f>
        <v>6.7333340000000002</v>
      </c>
      <c r="X911" s="9" t="str">
        <f>_xlfn.XLOOKUP($L911,Pos!$B:$B,Pos!J:J,0, 0)</f>
        <v>Hold</v>
      </c>
      <c r="Y911" s="1">
        <v>0</v>
      </c>
      <c r="Z911" s="1">
        <v>0</v>
      </c>
      <c r="AA911" s="1">
        <f t="shared" si="242"/>
        <v>0</v>
      </c>
      <c r="AB911" s="9">
        <f>_xlfn.XLOOKUP(L911,Pos!B:B,Pos!K:K,-1,0)</f>
        <v>4.6268656716417924</v>
      </c>
      <c r="AC911" s="1" t="e">
        <f>_xlfn.XLOOKUP($L911,Pos!$A:$A,Pos!S:S,_xlfn.XLOOKUP($L911,#REF!,#REF!, ""), 0)</f>
        <v>#REF!</v>
      </c>
      <c r="AD911" s="1" t="e">
        <f>_xlfn.XLOOKUP($L911,Pos!$A:$A,Pos!T:T,_xlfn.XLOOKUP($L911,#REF!,#REF!, ""), 0)</f>
        <v>#REF!</v>
      </c>
      <c r="AE911" s="1" t="e">
        <f>_xlfn.XLOOKUP($L911,Pos!$A:$A,Pos!U:U,_xlfn.XLOOKUP($L911,#REF!,#REF!, ""), 0)</f>
        <v>#REF!</v>
      </c>
      <c r="AF911" s="1" t="e">
        <f>_xlfn.XLOOKUP($L911,Pos!$A:$A,Pos!V:V,_xlfn.XLOOKUP($L911,#REF!,#REF!, ""), 0)</f>
        <v>#REF!</v>
      </c>
      <c r="AG911" s="1" t="e">
        <f>_xlfn.XLOOKUP($L911,Pos!$A:$A,Pos!W:W,_xlfn.XLOOKUP($L911,#REF!,#REF!, ""), 0)</f>
        <v>#REF!</v>
      </c>
      <c r="AH911" s="1" t="e">
        <f>_xlfn.XLOOKUP($L911,Pos!$A:$A,Pos!X:X,_xlfn.XLOOKUP($L911,#REF!,#REF!, ""), 0)</f>
        <v>#REF!</v>
      </c>
      <c r="AI911" s="1" t="e">
        <f>_xlfn.XLOOKUP($L911,Pos!$A:$A,Pos!Y:Y,_xlfn.XLOOKUP($L911,#REF!,#REF!, ""), 0)</f>
        <v>#REF!</v>
      </c>
      <c r="AJ911" s="1" t="e">
        <f>_xlfn.XLOOKUP($L911,Pos!$A:$A,Pos!Z:Z,_xlfn.XLOOKUP($L911,#REF!,#REF!, ""), 0)</f>
        <v>#REF!</v>
      </c>
      <c r="AK911" s="1" t="e">
        <f>_xlfn.XLOOKUP($L911,Pos!$A:$A,Pos!AA:AA,_xlfn.XLOOKUP($L911,#REF!,#REF!, ""), 0)</f>
        <v>#REF!</v>
      </c>
      <c r="AL911" s="1" t="e">
        <f>_xlfn.XLOOKUP($L911,Pos!$A:$A,Pos!AB:AB,_xlfn.XLOOKUP($L911,#REF!,#REF!, ""), 0)</f>
        <v>#REF!</v>
      </c>
      <c r="AM911" s="1" t="e">
        <f>_xlfn.XLOOKUP($L911,Pos!$A:$A,Pos!AC:AC,_xlfn.XLOOKUP($L911,#REF!,#REF!, ""), 0)</f>
        <v>#REF!</v>
      </c>
      <c r="AN911" s="1" t="e">
        <f>_xlfn.XLOOKUP($L911,Pos!$A:$A,Pos!AD:AD,_xlfn.XLOOKUP($L911,#REF!,#REF!, ""), 0)</f>
        <v>#REF!</v>
      </c>
      <c r="AO911" s="1" t="e">
        <f>_xlfn.XLOOKUP($L911,Pos!$A:$A,Pos!AE:AE,_xlfn.XLOOKUP($L911,#REF!,#REF!, ""), 0)</f>
        <v>#REF!</v>
      </c>
      <c r="AP911" s="1" t="e">
        <f>_xlfn.XLOOKUP($L911,Pos!$A:$A,Pos!AF:AF,_xlfn.XLOOKUP($L911,#REF!,#REF!, ""), 0)</f>
        <v>#REF!</v>
      </c>
      <c r="AQ911" s="1" t="e">
        <f>_xlfn.XLOOKUP($L911,Pos!$A:$A,Pos!AG:AG,_xlfn.XLOOKUP($L911,#REF!,#REF!, ""), 0)</f>
        <v>#REF!</v>
      </c>
      <c r="AR911" s="1" t="e">
        <f>_xlfn.XLOOKUP($L911,Pos!$A:$A,Pos!AH:AH,_xlfn.XLOOKUP($L911,#REF!,#REF!, ""), 0)</f>
        <v>#REF!</v>
      </c>
      <c r="AS911" s="1" t="e">
        <f>_xlfn.XLOOKUP($L911,Pos!$A:$A,Pos!AI:AI,_xlfn.XLOOKUP($L911,#REF!,#REF!, ""), 0)</f>
        <v>#REF!</v>
      </c>
      <c r="AT911" s="1" t="e">
        <f>_xlfn.XLOOKUP($L911,Pos!$A:$A,Pos!AJ:AJ,_xlfn.XLOOKUP($L911,#REF!,#REF!, ""), 0)</f>
        <v>#REF!</v>
      </c>
      <c r="AU911" s="1" t="e">
        <f>_xlfn.XLOOKUP($L911,Pos!$A:$A,Pos!AK:AK,_xlfn.XLOOKUP($L911,#REF!,#REF!, ""), 0)</f>
        <v>#REF!</v>
      </c>
      <c r="AV911" s="1" t="e">
        <f>_xlfn.XLOOKUP($L911,Pos!$A:$A,Pos!AL:AL,_xlfn.XLOOKUP($L911,#REF!,#REF!, ""), 0)</f>
        <v>#REF!</v>
      </c>
      <c r="AW911" s="1" t="e">
        <f>_xlfn.XLOOKUP($L911,Pos!$A:$A,Pos!AM:AM,_xlfn.XLOOKUP($L911,#REF!,#REF!, ""), 0)</f>
        <v>#REF!</v>
      </c>
      <c r="AX911" s="1" t="e">
        <f>_xlfn.XLOOKUP($L911,Pos!$A:$A,Pos!AN:AN,_xlfn.XLOOKUP($L911,#REF!,#REF!, ""), 0)</f>
        <v>#REF!</v>
      </c>
      <c r="AY911" s="1" t="e">
        <f>_xlfn.XLOOKUP($L911,Pos!$A:$A,Pos!AO:AO,_xlfn.XLOOKUP($L911,#REF!,#REF!, ""), 0)</f>
        <v>#REF!</v>
      </c>
      <c r="AZ911" s="7" t="str">
        <f t="shared" si="243"/>
        <v>OUT</v>
      </c>
      <c r="BA911" s="1">
        <f>IF(OR(_xlfn.XLOOKUP(L911,Pos!B:B,Pos!L:L,FALSE)="ESG Reason",_xlfn.XLOOKUP(L911,Pos!B:B,Pos!L:L,FALSE)="Blacklisted"),1,0)</f>
        <v>0</v>
      </c>
      <c r="BC911" s="11">
        <v>1.157027983298826E-10</v>
      </c>
      <c r="BD911" s="11">
        <f>_xlfn.XLOOKUP($L911,Pos!$B:$B,Pos!H:H,0, 0)</f>
        <v>0</v>
      </c>
      <c r="BE911" s="11">
        <f>_xlfn.XLOOKUP($L911,Pos!$B:$B,Pos!I:I,0, 0)</f>
        <v>1.6929683132787851E-4</v>
      </c>
      <c r="BF911" s="18">
        <f t="shared" si="244"/>
        <v>1.6929683132787851E-4</v>
      </c>
      <c r="BG911" s="1">
        <f t="shared" si="245"/>
        <v>2</v>
      </c>
      <c r="BH911" s="1">
        <f t="shared" si="246"/>
        <v>10</v>
      </c>
      <c r="BI911" s="18">
        <f t="shared" si="247"/>
        <v>1.157027983298826E-10</v>
      </c>
      <c r="BJ911" s="3">
        <f t="shared" si="248"/>
        <v>0</v>
      </c>
      <c r="BK911" s="18">
        <f t="shared" si="249"/>
        <v>0</v>
      </c>
    </row>
    <row r="912" spans="3:63" x14ac:dyDescent="0.25">
      <c r="C912" s="3"/>
      <c r="D912" s="3"/>
      <c r="E912" s="3"/>
      <c r="F912" s="3"/>
      <c r="G912" s="51" t="s">
        <v>891</v>
      </c>
      <c r="H912" s="8" t="str">
        <f t="shared" si="239"/>
        <v>0%North America</v>
      </c>
      <c r="I912" s="11" cm="1">
        <f t="array" ref="I912">IF(
   AZ912 = "OUT", 0,IF(
   BD912 &gt;= LARGE(IF(ISNUMBER(BD:BD), BD:BD), 3),
   BE912 - 0.001,
   IF(BE912 &gt;=VLOOKUP(P912,mapping!$A:$B,2,FALSE), BE912,VLOOKUP(P912,mapping!$A$2:$B$8,2,FALSE))
))</f>
        <v>0</v>
      </c>
      <c r="J912" s="11" cm="1">
        <f t="array" ref="J912">IF(
    AZ912="OUT",0,IF(IF(
                      BD912&gt;=LARGE(IF(ISNUMBER(BD:BD),BD:BD),3),
                      BE912+0.001,
                      VLOOKUP(H912,mapping!$D:$E,2,FALSE)
                      )&gt;I912,
                   IF(
                      BD912&gt;=LARGE(IF(ISNUMBER(BD:BD),BD:BD),3),
                      BE912+0.001,
                      VLOOKUP(H912,mapping!$D:$E,2,FALSE)
                      ),
                   I912+0.002))</f>
        <v>0</v>
      </c>
      <c r="K912" s="8">
        <f t="shared" si="240"/>
        <v>1.6920581749473851E-4</v>
      </c>
      <c r="L912" s="1" t="str">
        <f>Pos!B911</f>
        <v>US1890541097</v>
      </c>
      <c r="M912" s="1" t="str">
        <f>_xlfn.XLOOKUP($L912,Pos!B:B,Pos!D:D,, 0)</f>
        <v>Clorox Company</v>
      </c>
      <c r="N912" s="1" t="str">
        <f>_xlfn.XLOOKUP($L912,Pos!B:B,Pos!E:E,, 0)</f>
        <v>Personal &amp; Household Goods</v>
      </c>
      <c r="O912" s="1" t="str">
        <f t="shared" si="241"/>
        <v>Personal &amp; Household Goods_North America</v>
      </c>
      <c r="P912" s="1" t="str">
        <f>_xlfn.XLOOKUP($L912,Pos!B:B,Pos!F:F,, 0)</f>
        <v>North America</v>
      </c>
      <c r="Q912" s="1">
        <v>0</v>
      </c>
      <c r="R912" s="9">
        <f>_xlfn.XLOOKUP($L912,Pos!$B:$B,Pos!N:N,0, 0)</f>
        <v>6.41</v>
      </c>
      <c r="S912" s="9">
        <f>_xlfn.XLOOKUP($L912,Pos!$B:$B,Pos!O:O,0, 0)</f>
        <v>3.8379159999999999</v>
      </c>
      <c r="T912" s="9">
        <f>_xlfn.XLOOKUP($L912,Pos!$B:$B,Pos!P:P,0, 0)</f>
        <v>6.4249999999999998</v>
      </c>
      <c r="U912" s="9">
        <f>_xlfn.XLOOKUP($L912,Pos!$B:$B,Pos!Q:Q,0, 0)</f>
        <v>1.4</v>
      </c>
      <c r="V912" s="9">
        <f>_xlfn.XLOOKUP($L912,Pos!$B:$B,Pos!R:R,0, 0)</f>
        <v>5.4666670000000002</v>
      </c>
      <c r="W912" s="9">
        <f>_xlfn.XLOOKUP($L912,Pos!$B:$B,Pos!S:S,0, 0)</f>
        <v>2.3366669999999998</v>
      </c>
      <c r="X912" s="9" t="str">
        <f>_xlfn.XLOOKUP($L912,Pos!$B:$B,Pos!J:J,0, 0)</f>
        <v>Hold</v>
      </c>
      <c r="Y912" s="1">
        <v>0</v>
      </c>
      <c r="Z912" s="1">
        <v>0</v>
      </c>
      <c r="AA912" s="1">
        <f t="shared" si="242"/>
        <v>0</v>
      </c>
      <c r="AB912" s="9">
        <f>_xlfn.XLOOKUP(L912,Pos!B:B,Pos!K:K,-1,0)</f>
        <v>0.71428571428571419</v>
      </c>
      <c r="AC912" s="1" t="e">
        <f>_xlfn.XLOOKUP($L912,Pos!$A:$A,Pos!S:S,_xlfn.XLOOKUP($L912,#REF!,#REF!, ""), 0)</f>
        <v>#REF!</v>
      </c>
      <c r="AD912" s="1" t="e">
        <f>_xlfn.XLOOKUP($L912,Pos!$A:$A,Pos!T:T,_xlfn.XLOOKUP($L912,#REF!,#REF!, ""), 0)</f>
        <v>#REF!</v>
      </c>
      <c r="AE912" s="1" t="e">
        <f>_xlfn.XLOOKUP($L912,Pos!$A:$A,Pos!U:U,_xlfn.XLOOKUP($L912,#REF!,#REF!, ""), 0)</f>
        <v>#REF!</v>
      </c>
      <c r="AF912" s="1" t="e">
        <f>_xlfn.XLOOKUP($L912,Pos!$A:$A,Pos!V:V,_xlfn.XLOOKUP($L912,#REF!,#REF!, ""), 0)</f>
        <v>#REF!</v>
      </c>
      <c r="AG912" s="1" t="e">
        <f>_xlfn.XLOOKUP($L912,Pos!$A:$A,Pos!W:W,_xlfn.XLOOKUP($L912,#REF!,#REF!, ""), 0)</f>
        <v>#REF!</v>
      </c>
      <c r="AH912" s="1" t="e">
        <f>_xlfn.XLOOKUP($L912,Pos!$A:$A,Pos!X:X,_xlfn.XLOOKUP($L912,#REF!,#REF!, ""), 0)</f>
        <v>#REF!</v>
      </c>
      <c r="AI912" s="1" t="e">
        <f>_xlfn.XLOOKUP($L912,Pos!$A:$A,Pos!Y:Y,_xlfn.XLOOKUP($L912,#REF!,#REF!, ""), 0)</f>
        <v>#REF!</v>
      </c>
      <c r="AJ912" s="1" t="e">
        <f>_xlfn.XLOOKUP($L912,Pos!$A:$A,Pos!Z:Z,_xlfn.XLOOKUP($L912,#REF!,#REF!, ""), 0)</f>
        <v>#REF!</v>
      </c>
      <c r="AK912" s="1" t="e">
        <f>_xlfn.XLOOKUP($L912,Pos!$A:$A,Pos!AA:AA,_xlfn.XLOOKUP($L912,#REF!,#REF!, ""), 0)</f>
        <v>#REF!</v>
      </c>
      <c r="AL912" s="1" t="e">
        <f>_xlfn.XLOOKUP($L912,Pos!$A:$A,Pos!AB:AB,_xlfn.XLOOKUP($L912,#REF!,#REF!, ""), 0)</f>
        <v>#REF!</v>
      </c>
      <c r="AM912" s="1" t="e">
        <f>_xlfn.XLOOKUP($L912,Pos!$A:$A,Pos!AC:AC,_xlfn.XLOOKUP($L912,#REF!,#REF!, ""), 0)</f>
        <v>#REF!</v>
      </c>
      <c r="AN912" s="1" t="e">
        <f>_xlfn.XLOOKUP($L912,Pos!$A:$A,Pos!AD:AD,_xlfn.XLOOKUP($L912,#REF!,#REF!, ""), 0)</f>
        <v>#REF!</v>
      </c>
      <c r="AO912" s="1" t="e">
        <f>_xlfn.XLOOKUP($L912,Pos!$A:$A,Pos!AE:AE,_xlfn.XLOOKUP($L912,#REF!,#REF!, ""), 0)</f>
        <v>#REF!</v>
      </c>
      <c r="AP912" s="1" t="e">
        <f>_xlfn.XLOOKUP($L912,Pos!$A:$A,Pos!AF:AF,_xlfn.XLOOKUP($L912,#REF!,#REF!, ""), 0)</f>
        <v>#REF!</v>
      </c>
      <c r="AQ912" s="1" t="e">
        <f>_xlfn.XLOOKUP($L912,Pos!$A:$A,Pos!AG:AG,_xlfn.XLOOKUP($L912,#REF!,#REF!, ""), 0)</f>
        <v>#REF!</v>
      </c>
      <c r="AR912" s="1" t="e">
        <f>_xlfn.XLOOKUP($L912,Pos!$A:$A,Pos!AH:AH,_xlfn.XLOOKUP($L912,#REF!,#REF!, ""), 0)</f>
        <v>#REF!</v>
      </c>
      <c r="AS912" s="1" t="e">
        <f>_xlfn.XLOOKUP($L912,Pos!$A:$A,Pos!AI:AI,_xlfn.XLOOKUP($L912,#REF!,#REF!, ""), 0)</f>
        <v>#REF!</v>
      </c>
      <c r="AT912" s="1" t="e">
        <f>_xlfn.XLOOKUP($L912,Pos!$A:$A,Pos!AJ:AJ,_xlfn.XLOOKUP($L912,#REF!,#REF!, ""), 0)</f>
        <v>#REF!</v>
      </c>
      <c r="AU912" s="1" t="e">
        <f>_xlfn.XLOOKUP($L912,Pos!$A:$A,Pos!AK:AK,_xlfn.XLOOKUP($L912,#REF!,#REF!, ""), 0)</f>
        <v>#REF!</v>
      </c>
      <c r="AV912" s="1" t="e">
        <f>_xlfn.XLOOKUP($L912,Pos!$A:$A,Pos!AL:AL,_xlfn.XLOOKUP($L912,#REF!,#REF!, ""), 0)</f>
        <v>#REF!</v>
      </c>
      <c r="AW912" s="1" t="e">
        <f>_xlfn.XLOOKUP($L912,Pos!$A:$A,Pos!AM:AM,_xlfn.XLOOKUP($L912,#REF!,#REF!, ""), 0)</f>
        <v>#REF!</v>
      </c>
      <c r="AX912" s="1" t="e">
        <f>_xlfn.XLOOKUP($L912,Pos!$A:$A,Pos!AN:AN,_xlfn.XLOOKUP($L912,#REF!,#REF!, ""), 0)</f>
        <v>#REF!</v>
      </c>
      <c r="AY912" s="1" t="e">
        <f>_xlfn.XLOOKUP($L912,Pos!$A:$A,Pos!AO:AO,_xlfn.XLOOKUP($L912,#REF!,#REF!, ""), 0)</f>
        <v>#REF!</v>
      </c>
      <c r="AZ912" s="7" t="str">
        <f t="shared" si="243"/>
        <v>OUT</v>
      </c>
      <c r="BA912" s="1">
        <f>IF(OR(_xlfn.XLOOKUP(L912,Pos!B:B,Pos!L:L,FALSE)="ESG Reason",_xlfn.XLOOKUP(L912,Pos!B:B,Pos!L:L,FALSE)="Blacklisted"),1,0)</f>
        <v>0</v>
      </c>
      <c r="BC912" s="11">
        <v>9.2701377179543352E-11</v>
      </c>
      <c r="BD912" s="11">
        <f>_xlfn.XLOOKUP($L912,Pos!$B:$B,Pos!H:H,0, 0)</f>
        <v>0</v>
      </c>
      <c r="BE912" s="11">
        <f>_xlfn.XLOOKUP($L912,Pos!$B:$B,Pos!I:I,0, 0)</f>
        <v>1.6920581749473851E-4</v>
      </c>
      <c r="BF912" s="18">
        <f t="shared" si="244"/>
        <v>1.6920581749473851E-4</v>
      </c>
      <c r="BG912" s="1">
        <f t="shared" si="245"/>
        <v>1</v>
      </c>
      <c r="BH912" s="1">
        <f t="shared" si="246"/>
        <v>32</v>
      </c>
      <c r="BI912" s="18">
        <f t="shared" si="247"/>
        <v>9.2701377179543352E-11</v>
      </c>
      <c r="BJ912" s="3">
        <f t="shared" si="248"/>
        <v>0</v>
      </c>
      <c r="BK912" s="18">
        <f t="shared" si="249"/>
        <v>0</v>
      </c>
    </row>
    <row r="913" spans="3:63" x14ac:dyDescent="0.25">
      <c r="C913" s="3"/>
      <c r="D913" s="3"/>
      <c r="E913" s="3"/>
      <c r="F913" s="3"/>
      <c r="G913" s="51" t="s">
        <v>884</v>
      </c>
      <c r="H913" s="8" t="str">
        <f t="shared" si="239"/>
        <v>0%Others</v>
      </c>
      <c r="I913" s="11" cm="1">
        <f t="array" ref="I913">IF(
   AZ913 = "OUT", 0,IF(
   BD913 &gt;= LARGE(IF(ISNUMBER(BD:BD), BD:BD), 3),
   BE913 - 0.001,
   IF(BE913 &gt;=VLOOKUP(P913,mapping!$A:$B,2,FALSE), BE913,VLOOKUP(P913,mapping!$A$2:$B$8,2,FALSE))
))</f>
        <v>0</v>
      </c>
      <c r="J913" s="11" cm="1">
        <f t="array" ref="J913">IF(
    AZ913="OUT",0,IF(IF(
                      BD913&gt;=LARGE(IF(ISNUMBER(BD:BD),BD:BD),3),
                      BE913+0.001,
                      VLOOKUP(H913,mapping!$D:$E,2,FALSE)
                      )&gt;I913,
                   IF(
                      BD913&gt;=LARGE(IF(ISNUMBER(BD:BD),BD:BD),3),
                      BE913+0.001,
                      VLOOKUP(H913,mapping!$D:$E,2,FALSE)
                      ),
                   I913+0.002))</f>
        <v>0</v>
      </c>
      <c r="K913" s="8">
        <f t="shared" si="240"/>
        <v>1.689859840823847E-4</v>
      </c>
      <c r="L913" s="1" t="str">
        <f>Pos!B628</f>
        <v>JP3753000003</v>
      </c>
      <c r="M913" s="1" t="str">
        <f>_xlfn.XLOOKUP($L913,Pos!B:B,Pos!D:D,, 0)</f>
        <v>Nippon Yusen Kabushiki Kaisha</v>
      </c>
      <c r="N913" s="1" t="str">
        <f>_xlfn.XLOOKUP($L913,Pos!B:B,Pos!E:E,, 0)</f>
        <v>Industrial Goods &amp; Services</v>
      </c>
      <c r="O913" s="1" t="str">
        <f t="shared" si="241"/>
        <v>Industrial Goods &amp; Services_Others</v>
      </c>
      <c r="P913" s="1" t="str">
        <f>_xlfn.XLOOKUP($L913,Pos!B:B,Pos!F:F,, 0)</f>
        <v>Others</v>
      </c>
      <c r="Q913" s="1">
        <v>0</v>
      </c>
      <c r="R913" s="9">
        <f>_xlfn.XLOOKUP($L913,Pos!$B:$B,Pos!N:N,0, 0)</f>
        <v>6.18</v>
      </c>
      <c r="S913" s="9">
        <f>_xlfn.XLOOKUP($L913,Pos!$B:$B,Pos!O:O,0, 0)</f>
        <v>7.6150000000000002</v>
      </c>
      <c r="T913" s="9">
        <f>_xlfn.XLOOKUP($L913,Pos!$B:$B,Pos!P:P,0, 0)</f>
        <v>4.5</v>
      </c>
      <c r="U913" s="9">
        <f>_xlfn.XLOOKUP($L913,Pos!$B:$B,Pos!Q:Q,0, 0)</f>
        <v>2.1</v>
      </c>
      <c r="V913" s="9">
        <f>_xlfn.XLOOKUP($L913,Pos!$B:$B,Pos!R:R,0, 0)</f>
        <v>7.8666669999999996</v>
      </c>
      <c r="W913" s="9">
        <f>_xlfn.XLOOKUP($L913,Pos!$B:$B,Pos!S:S,0, 0)</f>
        <v>0.68166669999999996</v>
      </c>
      <c r="X913" s="9" t="str">
        <f>_xlfn.XLOOKUP($L913,Pos!$B:$B,Pos!J:J,0, 0)</f>
        <v>Hold</v>
      </c>
      <c r="Y913" s="1">
        <v>0</v>
      </c>
      <c r="Z913" s="1">
        <v>0</v>
      </c>
      <c r="AA913" s="1">
        <f t="shared" si="242"/>
        <v>0</v>
      </c>
      <c r="AB913" s="9">
        <f>_xlfn.XLOOKUP(L913,Pos!B:B,Pos!K:K,-1,0)</f>
        <v>7.9545454545454541</v>
      </c>
      <c r="AC913" s="1" t="e">
        <f>_xlfn.XLOOKUP($L913,Pos!$A:$A,Pos!S:S,_xlfn.XLOOKUP($L913,#REF!,#REF!, ""), 0)</f>
        <v>#REF!</v>
      </c>
      <c r="AD913" s="1" t="e">
        <f>_xlfn.XLOOKUP($L913,Pos!$A:$A,Pos!T:T,_xlfn.XLOOKUP($L913,#REF!,#REF!, ""), 0)</f>
        <v>#REF!</v>
      </c>
      <c r="AE913" s="1" t="e">
        <f>_xlfn.XLOOKUP($L913,Pos!$A:$A,Pos!U:U,_xlfn.XLOOKUP($L913,#REF!,#REF!, ""), 0)</f>
        <v>#REF!</v>
      </c>
      <c r="AF913" s="1" t="e">
        <f>_xlfn.XLOOKUP($L913,Pos!$A:$A,Pos!V:V,_xlfn.XLOOKUP($L913,#REF!,#REF!, ""), 0)</f>
        <v>#REF!</v>
      </c>
      <c r="AG913" s="1" t="e">
        <f>_xlfn.XLOOKUP($L913,Pos!$A:$A,Pos!W:W,_xlfn.XLOOKUP($L913,#REF!,#REF!, ""), 0)</f>
        <v>#REF!</v>
      </c>
      <c r="AH913" s="1" t="e">
        <f>_xlfn.XLOOKUP($L913,Pos!$A:$A,Pos!X:X,_xlfn.XLOOKUP($L913,#REF!,#REF!, ""), 0)</f>
        <v>#REF!</v>
      </c>
      <c r="AI913" s="1" t="e">
        <f>_xlfn.XLOOKUP($L913,Pos!$A:$A,Pos!Y:Y,_xlfn.XLOOKUP($L913,#REF!,#REF!, ""), 0)</f>
        <v>#REF!</v>
      </c>
      <c r="AJ913" s="1" t="e">
        <f>_xlfn.XLOOKUP($L913,Pos!$A:$A,Pos!Z:Z,_xlfn.XLOOKUP($L913,#REF!,#REF!, ""), 0)</f>
        <v>#REF!</v>
      </c>
      <c r="AK913" s="1" t="e">
        <f>_xlfn.XLOOKUP($L913,Pos!$A:$A,Pos!AA:AA,_xlfn.XLOOKUP($L913,#REF!,#REF!, ""), 0)</f>
        <v>#REF!</v>
      </c>
      <c r="AL913" s="1" t="e">
        <f>_xlfn.XLOOKUP($L913,Pos!$A:$A,Pos!AB:AB,_xlfn.XLOOKUP($L913,#REF!,#REF!, ""), 0)</f>
        <v>#REF!</v>
      </c>
      <c r="AM913" s="1" t="e">
        <f>_xlfn.XLOOKUP($L913,Pos!$A:$A,Pos!AC:AC,_xlfn.XLOOKUP($L913,#REF!,#REF!, ""), 0)</f>
        <v>#REF!</v>
      </c>
      <c r="AN913" s="1" t="e">
        <f>_xlfn.XLOOKUP($L913,Pos!$A:$A,Pos!AD:AD,_xlfn.XLOOKUP($L913,#REF!,#REF!, ""), 0)</f>
        <v>#REF!</v>
      </c>
      <c r="AO913" s="1" t="e">
        <f>_xlfn.XLOOKUP($L913,Pos!$A:$A,Pos!AE:AE,_xlfn.XLOOKUP($L913,#REF!,#REF!, ""), 0)</f>
        <v>#REF!</v>
      </c>
      <c r="AP913" s="1" t="e">
        <f>_xlfn.XLOOKUP($L913,Pos!$A:$A,Pos!AF:AF,_xlfn.XLOOKUP($L913,#REF!,#REF!, ""), 0)</f>
        <v>#REF!</v>
      </c>
      <c r="AQ913" s="1" t="e">
        <f>_xlfn.XLOOKUP($L913,Pos!$A:$A,Pos!AG:AG,_xlfn.XLOOKUP($L913,#REF!,#REF!, ""), 0)</f>
        <v>#REF!</v>
      </c>
      <c r="AR913" s="1" t="e">
        <f>_xlfn.XLOOKUP($L913,Pos!$A:$A,Pos!AH:AH,_xlfn.XLOOKUP($L913,#REF!,#REF!, ""), 0)</f>
        <v>#REF!</v>
      </c>
      <c r="AS913" s="1" t="e">
        <f>_xlfn.XLOOKUP($L913,Pos!$A:$A,Pos!AI:AI,_xlfn.XLOOKUP($L913,#REF!,#REF!, ""), 0)</f>
        <v>#REF!</v>
      </c>
      <c r="AT913" s="1" t="e">
        <f>_xlfn.XLOOKUP($L913,Pos!$A:$A,Pos!AJ:AJ,_xlfn.XLOOKUP($L913,#REF!,#REF!, ""), 0)</f>
        <v>#REF!</v>
      </c>
      <c r="AU913" s="1" t="e">
        <f>_xlfn.XLOOKUP($L913,Pos!$A:$A,Pos!AK:AK,_xlfn.XLOOKUP($L913,#REF!,#REF!, ""), 0)</f>
        <v>#REF!</v>
      </c>
      <c r="AV913" s="1" t="e">
        <f>_xlfn.XLOOKUP($L913,Pos!$A:$A,Pos!AL:AL,_xlfn.XLOOKUP($L913,#REF!,#REF!, ""), 0)</f>
        <v>#REF!</v>
      </c>
      <c r="AW913" s="1" t="e">
        <f>_xlfn.XLOOKUP($L913,Pos!$A:$A,Pos!AM:AM,_xlfn.XLOOKUP($L913,#REF!,#REF!, ""), 0)</f>
        <v>#REF!</v>
      </c>
      <c r="AX913" s="1" t="e">
        <f>_xlfn.XLOOKUP($L913,Pos!$A:$A,Pos!AN:AN,_xlfn.XLOOKUP($L913,#REF!,#REF!, ""), 0)</f>
        <v>#REF!</v>
      </c>
      <c r="AY913" s="1" t="e">
        <f>_xlfn.XLOOKUP($L913,Pos!$A:$A,Pos!AO:AO,_xlfn.XLOOKUP($L913,#REF!,#REF!, ""), 0)</f>
        <v>#REF!</v>
      </c>
      <c r="AZ913" s="7" t="str">
        <f t="shared" si="243"/>
        <v>OUT</v>
      </c>
      <c r="BA913" s="1">
        <f>IF(OR(_xlfn.XLOOKUP(L913,Pos!B:B,Pos!L:L,FALSE)="ESG Reason",_xlfn.XLOOKUP(L913,Pos!B:B,Pos!L:L,FALSE)="Blacklisted"),1,0)</f>
        <v>0</v>
      </c>
      <c r="BC913" s="11">
        <v>9.2472168328148355E-11</v>
      </c>
      <c r="BD913" s="11">
        <f>_xlfn.XLOOKUP($L913,Pos!$B:$B,Pos!H:H,0, 0)</f>
        <v>0</v>
      </c>
      <c r="BE913" s="11">
        <f>_xlfn.XLOOKUP($L913,Pos!$B:$B,Pos!I:I,0, 0)</f>
        <v>1.689859840823847E-4</v>
      </c>
      <c r="BF913" s="18">
        <f t="shared" si="244"/>
        <v>1.689859840823847E-4</v>
      </c>
      <c r="BG913" s="1">
        <f t="shared" si="245"/>
        <v>3</v>
      </c>
      <c r="BH913" s="1">
        <f t="shared" si="246"/>
        <v>48</v>
      </c>
      <c r="BI913" s="18">
        <f t="shared" si="247"/>
        <v>9.2472168328148355E-11</v>
      </c>
      <c r="BJ913" s="3">
        <f t="shared" si="248"/>
        <v>0</v>
      </c>
      <c r="BK913" s="18">
        <f t="shared" si="249"/>
        <v>0</v>
      </c>
    </row>
    <row r="914" spans="3:63" x14ac:dyDescent="0.25">
      <c r="C914" s="3"/>
      <c r="D914" s="3"/>
      <c r="E914" s="3"/>
      <c r="F914" s="3"/>
      <c r="G914" s="51" t="s">
        <v>890</v>
      </c>
      <c r="H914" s="8" t="str">
        <f t="shared" si="239"/>
        <v>0%North America</v>
      </c>
      <c r="I914" s="11" cm="1">
        <f t="array" ref="I914">IF(
   AZ914 = "OUT", 0,IF(
   BD914 &gt;= LARGE(IF(ISNUMBER(BD:BD), BD:BD), 3),
   BE914 - 0.001,
   IF(BE914 &gt;=VLOOKUP(P914,mapping!$A:$B,2,FALSE), BE914,VLOOKUP(P914,mapping!$A$2:$B$8,2,FALSE))
))</f>
        <v>0</v>
      </c>
      <c r="J914" s="11" cm="1">
        <f t="array" ref="J914">IF(
    AZ914="OUT",0,IF(IF(
                      BD914&gt;=LARGE(IF(ISNUMBER(BD:BD),BD:BD),3),
                      BE914+0.001,
                      VLOOKUP(H914,mapping!$D:$E,2,FALSE)
                      )&gt;I914,
                   IF(
                      BD914&gt;=LARGE(IF(ISNUMBER(BD:BD),BD:BD),3),
                      BE914+0.001,
                      VLOOKUP(H914,mapping!$D:$E,2,FALSE)
                      ),
                   I914+0.002))</f>
        <v>0</v>
      </c>
      <c r="K914" s="8">
        <f t="shared" si="240"/>
        <v>1.685373158895645E-4</v>
      </c>
      <c r="L914" s="1" t="str">
        <f>Pos!B993</f>
        <v>US3156161024</v>
      </c>
      <c r="M914" s="1" t="str">
        <f>_xlfn.XLOOKUP($L914,Pos!B:B,Pos!D:D,, 0)</f>
        <v>F5, Inc.</v>
      </c>
      <c r="N914" s="1" t="str">
        <f>_xlfn.XLOOKUP($L914,Pos!B:B,Pos!E:E,, 0)</f>
        <v>Technology</v>
      </c>
      <c r="O914" s="1" t="str">
        <f t="shared" si="241"/>
        <v>Technology_North America</v>
      </c>
      <c r="P914" s="1" t="str">
        <f>_xlfn.XLOOKUP($L914,Pos!B:B,Pos!F:F,, 0)</f>
        <v>North America</v>
      </c>
      <c r="Q914" s="1">
        <v>0</v>
      </c>
      <c r="R914" s="9">
        <f>_xlfn.XLOOKUP($L914,Pos!$B:$B,Pos!N:N,0, 0)</f>
        <v>0</v>
      </c>
      <c r="S914" s="9">
        <f>_xlfn.XLOOKUP($L914,Pos!$B:$B,Pos!O:O,0, 0)</f>
        <v>7.2518330000000004</v>
      </c>
      <c r="T914" s="9">
        <f>_xlfn.XLOOKUP($L914,Pos!$B:$B,Pos!P:P,0, 0)</f>
        <v>5.9249999999999998</v>
      </c>
      <c r="U914" s="9">
        <f>_xlfn.XLOOKUP($L914,Pos!$B:$B,Pos!Q:Q,0, 0)</f>
        <v>1</v>
      </c>
      <c r="V914" s="9">
        <f>_xlfn.XLOOKUP($L914,Pos!$B:$B,Pos!R:R,0, 0)</f>
        <v>6.1666670000000003</v>
      </c>
      <c r="W914" s="9">
        <f>_xlfn.XLOOKUP($L914,Pos!$B:$B,Pos!S:S,0, 0)</f>
        <v>3.165</v>
      </c>
      <c r="X914" s="9" t="str">
        <f>_xlfn.XLOOKUP($L914,Pos!$B:$B,Pos!J:J,0, 0)</f>
        <v>Hold</v>
      </c>
      <c r="Y914" s="1">
        <v>0</v>
      </c>
      <c r="Z914" s="1">
        <v>0</v>
      </c>
      <c r="AA914" s="1">
        <f t="shared" si="242"/>
        <v>0</v>
      </c>
      <c r="AB914" s="9">
        <f>_xlfn.XLOOKUP(L914,Pos!B:B,Pos!K:K,-1,0)</f>
        <v>1.6494845360824739</v>
      </c>
      <c r="AC914" s="1" t="e">
        <f>_xlfn.XLOOKUP($L914,Pos!$A:$A,Pos!S:S,_xlfn.XLOOKUP($L914,#REF!,#REF!, ""), 0)</f>
        <v>#REF!</v>
      </c>
      <c r="AD914" s="1" t="e">
        <f>_xlfn.XLOOKUP($L914,Pos!$A:$A,Pos!T:T,_xlfn.XLOOKUP($L914,#REF!,#REF!, ""), 0)</f>
        <v>#REF!</v>
      </c>
      <c r="AE914" s="1" t="e">
        <f>_xlfn.XLOOKUP($L914,Pos!$A:$A,Pos!U:U,_xlfn.XLOOKUP($L914,#REF!,#REF!, ""), 0)</f>
        <v>#REF!</v>
      </c>
      <c r="AF914" s="1" t="e">
        <f>_xlfn.XLOOKUP($L914,Pos!$A:$A,Pos!V:V,_xlfn.XLOOKUP($L914,#REF!,#REF!, ""), 0)</f>
        <v>#REF!</v>
      </c>
      <c r="AG914" s="1" t="e">
        <f>_xlfn.XLOOKUP($L914,Pos!$A:$A,Pos!W:W,_xlfn.XLOOKUP($L914,#REF!,#REF!, ""), 0)</f>
        <v>#REF!</v>
      </c>
      <c r="AH914" s="1" t="e">
        <f>_xlfn.XLOOKUP($L914,Pos!$A:$A,Pos!X:X,_xlfn.XLOOKUP($L914,#REF!,#REF!, ""), 0)</f>
        <v>#REF!</v>
      </c>
      <c r="AI914" s="1" t="e">
        <f>_xlfn.XLOOKUP($L914,Pos!$A:$A,Pos!Y:Y,_xlfn.XLOOKUP($L914,#REF!,#REF!, ""), 0)</f>
        <v>#REF!</v>
      </c>
      <c r="AJ914" s="1" t="e">
        <f>_xlfn.XLOOKUP($L914,Pos!$A:$A,Pos!Z:Z,_xlfn.XLOOKUP($L914,#REF!,#REF!, ""), 0)</f>
        <v>#REF!</v>
      </c>
      <c r="AK914" s="1" t="e">
        <f>_xlfn.XLOOKUP($L914,Pos!$A:$A,Pos!AA:AA,_xlfn.XLOOKUP($L914,#REF!,#REF!, ""), 0)</f>
        <v>#REF!</v>
      </c>
      <c r="AL914" s="1" t="e">
        <f>_xlfn.XLOOKUP($L914,Pos!$A:$A,Pos!AB:AB,_xlfn.XLOOKUP($L914,#REF!,#REF!, ""), 0)</f>
        <v>#REF!</v>
      </c>
      <c r="AM914" s="1" t="e">
        <f>_xlfn.XLOOKUP($L914,Pos!$A:$A,Pos!AC:AC,_xlfn.XLOOKUP($L914,#REF!,#REF!, ""), 0)</f>
        <v>#REF!</v>
      </c>
      <c r="AN914" s="1" t="e">
        <f>_xlfn.XLOOKUP($L914,Pos!$A:$A,Pos!AD:AD,_xlfn.XLOOKUP($L914,#REF!,#REF!, ""), 0)</f>
        <v>#REF!</v>
      </c>
      <c r="AO914" s="1" t="e">
        <f>_xlfn.XLOOKUP($L914,Pos!$A:$A,Pos!AE:AE,_xlfn.XLOOKUP($L914,#REF!,#REF!, ""), 0)</f>
        <v>#REF!</v>
      </c>
      <c r="AP914" s="1" t="e">
        <f>_xlfn.XLOOKUP($L914,Pos!$A:$A,Pos!AF:AF,_xlfn.XLOOKUP($L914,#REF!,#REF!, ""), 0)</f>
        <v>#REF!</v>
      </c>
      <c r="AQ914" s="1" t="e">
        <f>_xlfn.XLOOKUP($L914,Pos!$A:$A,Pos!AG:AG,_xlfn.XLOOKUP($L914,#REF!,#REF!, ""), 0)</f>
        <v>#REF!</v>
      </c>
      <c r="AR914" s="1" t="e">
        <f>_xlfn.XLOOKUP($L914,Pos!$A:$A,Pos!AH:AH,_xlfn.XLOOKUP($L914,#REF!,#REF!, ""), 0)</f>
        <v>#REF!</v>
      </c>
      <c r="AS914" s="1" t="e">
        <f>_xlfn.XLOOKUP($L914,Pos!$A:$A,Pos!AI:AI,_xlfn.XLOOKUP($L914,#REF!,#REF!, ""), 0)</f>
        <v>#REF!</v>
      </c>
      <c r="AT914" s="1" t="e">
        <f>_xlfn.XLOOKUP($L914,Pos!$A:$A,Pos!AJ:AJ,_xlfn.XLOOKUP($L914,#REF!,#REF!, ""), 0)</f>
        <v>#REF!</v>
      </c>
      <c r="AU914" s="1" t="e">
        <f>_xlfn.XLOOKUP($L914,Pos!$A:$A,Pos!AK:AK,_xlfn.XLOOKUP($L914,#REF!,#REF!, ""), 0)</f>
        <v>#REF!</v>
      </c>
      <c r="AV914" s="1" t="e">
        <f>_xlfn.XLOOKUP($L914,Pos!$A:$A,Pos!AL:AL,_xlfn.XLOOKUP($L914,#REF!,#REF!, ""), 0)</f>
        <v>#REF!</v>
      </c>
      <c r="AW914" s="1" t="e">
        <f>_xlfn.XLOOKUP($L914,Pos!$A:$A,Pos!AM:AM,_xlfn.XLOOKUP($L914,#REF!,#REF!, ""), 0)</f>
        <v>#REF!</v>
      </c>
      <c r="AX914" s="1" t="e">
        <f>_xlfn.XLOOKUP($L914,Pos!$A:$A,Pos!AN:AN,_xlfn.XLOOKUP($L914,#REF!,#REF!, ""), 0)</f>
        <v>#REF!</v>
      </c>
      <c r="AY914" s="1" t="e">
        <f>_xlfn.XLOOKUP($L914,Pos!$A:$A,Pos!AO:AO,_xlfn.XLOOKUP($L914,#REF!,#REF!, ""), 0)</f>
        <v>#REF!</v>
      </c>
      <c r="AZ914" s="7" t="str">
        <f t="shared" si="243"/>
        <v>OUT</v>
      </c>
      <c r="BA914" s="1">
        <f>IF(OR(_xlfn.XLOOKUP(L914,Pos!B:B,Pos!L:L,FALSE)="ESG Reason",_xlfn.XLOOKUP(L914,Pos!B:B,Pos!L:L,FALSE)="Blacklisted"),1,0)</f>
        <v>0</v>
      </c>
      <c r="BC914" s="11">
        <v>1.984197716419793E-10</v>
      </c>
      <c r="BD914" s="11">
        <f>_xlfn.XLOOKUP($L914,Pos!$B:$B,Pos!H:H,0, 0)</f>
        <v>0</v>
      </c>
      <c r="BE914" s="11">
        <f>_xlfn.XLOOKUP($L914,Pos!$B:$B,Pos!I:I,0, 0)</f>
        <v>1.685373158895645E-4</v>
      </c>
      <c r="BF914" s="18">
        <f t="shared" si="244"/>
        <v>1.685373158895645E-4</v>
      </c>
      <c r="BG914" s="1">
        <f t="shared" si="245"/>
        <v>1</v>
      </c>
      <c r="BH914" s="1">
        <f t="shared" si="246"/>
        <v>35</v>
      </c>
      <c r="BI914" s="18">
        <f t="shared" si="247"/>
        <v>1.984197716419793E-10</v>
      </c>
      <c r="BJ914" s="3">
        <f t="shared" si="248"/>
        <v>0</v>
      </c>
      <c r="BK914" s="18">
        <f t="shared" si="249"/>
        <v>0</v>
      </c>
    </row>
    <row r="915" spans="3:63" x14ac:dyDescent="0.25">
      <c r="C915" s="3"/>
      <c r="D915" s="3"/>
      <c r="E915" s="3"/>
      <c r="F915" s="3"/>
      <c r="G915" s="51" t="s">
        <v>894</v>
      </c>
      <c r="H915" s="8" t="str">
        <f t="shared" si="239"/>
        <v>0%North America</v>
      </c>
      <c r="I915" s="11" cm="1">
        <f t="array" ref="I915">IF(
   AZ915 = "OUT", 0,IF(
   BD915 &gt;= LARGE(IF(ISNUMBER(BD:BD), BD:BD), 3),
   BE915 - 0.001,
   IF(BE915 &gt;=VLOOKUP(P915,mapping!$A:$B,2,FALSE), BE915,VLOOKUP(P915,mapping!$A$2:$B$8,2,FALSE))
))</f>
        <v>0</v>
      </c>
      <c r="J915" s="11" cm="1">
        <f t="array" ref="J915">IF(
    AZ915="OUT",0,IF(IF(
                      BD915&gt;=LARGE(IF(ISNUMBER(BD:BD),BD:BD),3),
                      BE915+0.001,
                      VLOOKUP(H915,mapping!$D:$E,2,FALSE)
                      )&gt;I915,
                   IF(
                      BD915&gt;=LARGE(IF(ISNUMBER(BD:BD),BD:BD),3),
                      BE915+0.001,
                      VLOOKUP(H915,mapping!$D:$E,2,FALSE)
                      ),
                   I915+0.002))</f>
        <v>0</v>
      </c>
      <c r="K915" s="8">
        <f t="shared" si="240"/>
        <v>1.6538473673087409E-4</v>
      </c>
      <c r="L915" s="1" t="str">
        <f>Pos!B850</f>
        <v>US0536111091</v>
      </c>
      <c r="M915" s="1" t="str">
        <f>_xlfn.XLOOKUP($L915,Pos!B:B,Pos!D:D,, 0)</f>
        <v>Avery Dennison Corporation</v>
      </c>
      <c r="N915" s="1" t="str">
        <f>_xlfn.XLOOKUP($L915,Pos!B:B,Pos!E:E,, 0)</f>
        <v>Basic Resources</v>
      </c>
      <c r="O915" s="1" t="str">
        <f t="shared" si="241"/>
        <v>Basic Resources_North America</v>
      </c>
      <c r="P915" s="1" t="str">
        <f>_xlfn.XLOOKUP($L915,Pos!B:B,Pos!F:F,, 0)</f>
        <v>North America</v>
      </c>
      <c r="Q915" s="1">
        <v>0</v>
      </c>
      <c r="R915" s="9">
        <f>_xlfn.XLOOKUP($L915,Pos!$B:$B,Pos!N:N,0, 0)</f>
        <v>6.84</v>
      </c>
      <c r="S915" s="9">
        <f>_xlfn.XLOOKUP($L915,Pos!$B:$B,Pos!O:O,0, 0)</f>
        <v>5.7633330000000003</v>
      </c>
      <c r="T915" s="9">
        <f>_xlfn.XLOOKUP($L915,Pos!$B:$B,Pos!P:P,0, 0)</f>
        <v>5.85</v>
      </c>
      <c r="U915" s="9">
        <f>_xlfn.XLOOKUP($L915,Pos!$B:$B,Pos!Q:Q,0, 0)</f>
        <v>2</v>
      </c>
      <c r="V915" s="9">
        <f>_xlfn.XLOOKUP($L915,Pos!$B:$B,Pos!R:R,0, 0)</f>
        <v>7.9</v>
      </c>
      <c r="W915" s="9">
        <f>_xlfn.XLOOKUP($L915,Pos!$B:$B,Pos!S:S,0, 0)</f>
        <v>3.5983329999999998</v>
      </c>
      <c r="X915" s="9" t="str">
        <f>_xlfn.XLOOKUP($L915,Pos!$B:$B,Pos!J:J,0, 0)</f>
        <v>Outperform</v>
      </c>
      <c r="Y915" s="1">
        <v>0</v>
      </c>
      <c r="Z915" s="1">
        <v>0</v>
      </c>
      <c r="AA915" s="1">
        <f t="shared" si="242"/>
        <v>0</v>
      </c>
      <c r="AB915" s="9">
        <f>_xlfn.XLOOKUP(L915,Pos!B:B,Pos!K:K,-1,0)</f>
        <v>7.5</v>
      </c>
      <c r="AC915" s="1" t="e">
        <f>_xlfn.XLOOKUP($L915,Pos!$A:$A,Pos!S:S,_xlfn.XLOOKUP($L915,#REF!,#REF!, ""), 0)</f>
        <v>#REF!</v>
      </c>
      <c r="AD915" s="1" t="e">
        <f>_xlfn.XLOOKUP($L915,Pos!$A:$A,Pos!T:T,_xlfn.XLOOKUP($L915,#REF!,#REF!, ""), 0)</f>
        <v>#REF!</v>
      </c>
      <c r="AE915" s="1" t="e">
        <f>_xlfn.XLOOKUP($L915,Pos!$A:$A,Pos!U:U,_xlfn.XLOOKUP($L915,#REF!,#REF!, ""), 0)</f>
        <v>#REF!</v>
      </c>
      <c r="AF915" s="1" t="e">
        <f>_xlfn.XLOOKUP($L915,Pos!$A:$A,Pos!V:V,_xlfn.XLOOKUP($L915,#REF!,#REF!, ""), 0)</f>
        <v>#REF!</v>
      </c>
      <c r="AG915" s="1" t="e">
        <f>_xlfn.XLOOKUP($L915,Pos!$A:$A,Pos!W:W,_xlfn.XLOOKUP($L915,#REF!,#REF!, ""), 0)</f>
        <v>#REF!</v>
      </c>
      <c r="AH915" s="1" t="e">
        <f>_xlfn.XLOOKUP($L915,Pos!$A:$A,Pos!X:X,_xlfn.XLOOKUP($L915,#REF!,#REF!, ""), 0)</f>
        <v>#REF!</v>
      </c>
      <c r="AI915" s="1" t="e">
        <f>_xlfn.XLOOKUP($L915,Pos!$A:$A,Pos!Y:Y,_xlfn.XLOOKUP($L915,#REF!,#REF!, ""), 0)</f>
        <v>#REF!</v>
      </c>
      <c r="AJ915" s="1" t="e">
        <f>_xlfn.XLOOKUP($L915,Pos!$A:$A,Pos!Z:Z,_xlfn.XLOOKUP($L915,#REF!,#REF!, ""), 0)</f>
        <v>#REF!</v>
      </c>
      <c r="AK915" s="1" t="e">
        <f>_xlfn.XLOOKUP($L915,Pos!$A:$A,Pos!AA:AA,_xlfn.XLOOKUP($L915,#REF!,#REF!, ""), 0)</f>
        <v>#REF!</v>
      </c>
      <c r="AL915" s="1" t="e">
        <f>_xlfn.XLOOKUP($L915,Pos!$A:$A,Pos!AB:AB,_xlfn.XLOOKUP($L915,#REF!,#REF!, ""), 0)</f>
        <v>#REF!</v>
      </c>
      <c r="AM915" s="1" t="e">
        <f>_xlfn.XLOOKUP($L915,Pos!$A:$A,Pos!AC:AC,_xlfn.XLOOKUP($L915,#REF!,#REF!, ""), 0)</f>
        <v>#REF!</v>
      </c>
      <c r="AN915" s="1" t="e">
        <f>_xlfn.XLOOKUP($L915,Pos!$A:$A,Pos!AD:AD,_xlfn.XLOOKUP($L915,#REF!,#REF!, ""), 0)</f>
        <v>#REF!</v>
      </c>
      <c r="AO915" s="1" t="e">
        <f>_xlfn.XLOOKUP($L915,Pos!$A:$A,Pos!AE:AE,_xlfn.XLOOKUP($L915,#REF!,#REF!, ""), 0)</f>
        <v>#REF!</v>
      </c>
      <c r="AP915" s="1" t="e">
        <f>_xlfn.XLOOKUP($L915,Pos!$A:$A,Pos!AF:AF,_xlfn.XLOOKUP($L915,#REF!,#REF!, ""), 0)</f>
        <v>#REF!</v>
      </c>
      <c r="AQ915" s="1" t="e">
        <f>_xlfn.XLOOKUP($L915,Pos!$A:$A,Pos!AG:AG,_xlfn.XLOOKUP($L915,#REF!,#REF!, ""), 0)</f>
        <v>#REF!</v>
      </c>
      <c r="AR915" s="1" t="e">
        <f>_xlfn.XLOOKUP($L915,Pos!$A:$A,Pos!AH:AH,_xlfn.XLOOKUP($L915,#REF!,#REF!, ""), 0)</f>
        <v>#REF!</v>
      </c>
      <c r="AS915" s="1" t="e">
        <f>_xlfn.XLOOKUP($L915,Pos!$A:$A,Pos!AI:AI,_xlfn.XLOOKUP($L915,#REF!,#REF!, ""), 0)</f>
        <v>#REF!</v>
      </c>
      <c r="AT915" s="1" t="e">
        <f>_xlfn.XLOOKUP($L915,Pos!$A:$A,Pos!AJ:AJ,_xlfn.XLOOKUP($L915,#REF!,#REF!, ""), 0)</f>
        <v>#REF!</v>
      </c>
      <c r="AU915" s="1" t="e">
        <f>_xlfn.XLOOKUP($L915,Pos!$A:$A,Pos!AK:AK,_xlfn.XLOOKUP($L915,#REF!,#REF!, ""), 0)</f>
        <v>#REF!</v>
      </c>
      <c r="AV915" s="1" t="e">
        <f>_xlfn.XLOOKUP($L915,Pos!$A:$A,Pos!AL:AL,_xlfn.XLOOKUP($L915,#REF!,#REF!, ""), 0)</f>
        <v>#REF!</v>
      </c>
      <c r="AW915" s="1" t="e">
        <f>_xlfn.XLOOKUP($L915,Pos!$A:$A,Pos!AM:AM,_xlfn.XLOOKUP($L915,#REF!,#REF!, ""), 0)</f>
        <v>#REF!</v>
      </c>
      <c r="AX915" s="1" t="e">
        <f>_xlfn.XLOOKUP($L915,Pos!$A:$A,Pos!AN:AN,_xlfn.XLOOKUP($L915,#REF!,#REF!, ""), 0)</f>
        <v>#REF!</v>
      </c>
      <c r="AY915" s="1" t="e">
        <f>_xlfn.XLOOKUP($L915,Pos!$A:$A,Pos!AO:AO,_xlfn.XLOOKUP($L915,#REF!,#REF!, ""), 0)</f>
        <v>#REF!</v>
      </c>
      <c r="AZ915" s="7" t="str">
        <f t="shared" si="243"/>
        <v>OUT</v>
      </c>
      <c r="BA915" s="1">
        <f>IF(OR(_xlfn.XLOOKUP(L915,Pos!B:B,Pos!L:L,FALSE)="ESG Reason",_xlfn.XLOOKUP(L915,Pos!B:B,Pos!L:L,FALSE)="Blacklisted"),1,0)</f>
        <v>0</v>
      </c>
      <c r="BC915" s="11">
        <v>8.7923654052714509E-11</v>
      </c>
      <c r="BD915" s="11">
        <f>_xlfn.XLOOKUP($L915,Pos!$B:$B,Pos!H:H,0, 0)</f>
        <v>0</v>
      </c>
      <c r="BE915" s="11">
        <f>_xlfn.XLOOKUP($L915,Pos!$B:$B,Pos!I:I,0, 0)</f>
        <v>1.6538473673087409E-4</v>
      </c>
      <c r="BF915" s="18">
        <f t="shared" si="244"/>
        <v>1.6538473673087409E-4</v>
      </c>
      <c r="BG915" s="1">
        <f t="shared" si="245"/>
        <v>1</v>
      </c>
      <c r="BH915" s="1">
        <f t="shared" si="246"/>
        <v>22</v>
      </c>
      <c r="BI915" s="18">
        <f t="shared" si="247"/>
        <v>8.7923654052714509E-11</v>
      </c>
      <c r="BJ915" s="3">
        <f t="shared" si="248"/>
        <v>0</v>
      </c>
      <c r="BK915" s="18">
        <f t="shared" si="249"/>
        <v>0</v>
      </c>
    </row>
    <row r="916" spans="3:63" x14ac:dyDescent="0.25">
      <c r="C916" s="3"/>
      <c r="D916" s="3"/>
      <c r="E916" s="3"/>
      <c r="F916" s="3"/>
      <c r="G916" s="51" t="s">
        <v>898</v>
      </c>
      <c r="H916" s="8" t="str">
        <f t="shared" si="239"/>
        <v>0%Others</v>
      </c>
      <c r="I916" s="11" cm="1">
        <f t="array" ref="I916">IF(
   AZ916 = "OUT", 0,IF(
   BD916 &gt;= LARGE(IF(ISNUMBER(BD:BD), BD:BD), 3),
   BE916 - 0.001,
   IF(BE916 &gt;=VLOOKUP(P916,mapping!$A:$B,2,FALSE), BE916,VLOOKUP(P916,mapping!$A$2:$B$8,2,FALSE))
))</f>
        <v>0</v>
      </c>
      <c r="J916" s="11" cm="1">
        <f t="array" ref="J916">IF(
    AZ916="OUT",0,IF(IF(
                      BD916&gt;=LARGE(IF(ISNUMBER(BD:BD),BD:BD),3),
                      BE916+0.001,
                      VLOOKUP(H916,mapping!$D:$E,2,FALSE)
                      )&gt;I916,
                   IF(
                      BD916&gt;=LARGE(IF(ISNUMBER(BD:BD),BD:BD),3),
                      BE916+0.001,
                      VLOOKUP(H916,mapping!$D:$E,2,FALSE)
                      ),
                   I916+0.002))</f>
        <v>0</v>
      </c>
      <c r="K916" s="8">
        <f t="shared" si="240"/>
        <v>1.6522001169441071E-4</v>
      </c>
      <c r="L916" s="1" t="str">
        <f>Pos!B786</f>
        <v>SG1F60858221</v>
      </c>
      <c r="M916" s="1" t="str">
        <f>_xlfn.XLOOKUP($L916,Pos!B:B,Pos!D:D,, 0)</f>
        <v>Singapore Technologies Engineering Ltd</v>
      </c>
      <c r="N916" s="1" t="str">
        <f>_xlfn.XLOOKUP($L916,Pos!B:B,Pos!E:E,, 0)</f>
        <v>Industrial Goods &amp; Services</v>
      </c>
      <c r="O916" s="1" t="str">
        <f t="shared" si="241"/>
        <v>Industrial Goods &amp; Services_Others</v>
      </c>
      <c r="P916" s="1" t="str">
        <f>_xlfn.XLOOKUP($L916,Pos!B:B,Pos!F:F,, 0)</f>
        <v>Others</v>
      </c>
      <c r="Q916" s="1">
        <v>0</v>
      </c>
      <c r="R916" s="9">
        <f>_xlfn.XLOOKUP($L916,Pos!$B:$B,Pos!N:N,0, 0)</f>
        <v>6.47</v>
      </c>
      <c r="S916" s="9">
        <f>_xlfn.XLOOKUP($L916,Pos!$B:$B,Pos!O:O,0, 0)</f>
        <v>2.7098330000000002</v>
      </c>
      <c r="T916" s="9">
        <f>_xlfn.XLOOKUP($L916,Pos!$B:$B,Pos!P:P,0, 0)</f>
        <v>5.85</v>
      </c>
      <c r="U916" s="9">
        <f>_xlfn.XLOOKUP($L916,Pos!$B:$B,Pos!Q:Q,0, 0)</f>
        <v>8.6999999999999993</v>
      </c>
      <c r="V916" s="9">
        <f>_xlfn.XLOOKUP($L916,Pos!$B:$B,Pos!R:R,0, 0)</f>
        <v>6.8666669999999996</v>
      </c>
      <c r="W916" s="9">
        <f>_xlfn.XLOOKUP($L916,Pos!$B:$B,Pos!S:S,0, 0)</f>
        <v>7.4266670000000001</v>
      </c>
      <c r="X916" s="9" t="str">
        <f>_xlfn.XLOOKUP($L916,Pos!$B:$B,Pos!J:J,0, 0)</f>
        <v>Outperform</v>
      </c>
      <c r="Y916" s="1">
        <v>0</v>
      </c>
      <c r="Z916" s="1">
        <v>0</v>
      </c>
      <c r="AA916" s="1">
        <f t="shared" si="242"/>
        <v>0</v>
      </c>
      <c r="AB916" s="9">
        <f>_xlfn.XLOOKUP(L916,Pos!B:B,Pos!K:K,-1,0)</f>
        <v>-1</v>
      </c>
      <c r="AC916" s="1" t="e">
        <f>_xlfn.XLOOKUP($L916,Pos!$A:$A,Pos!S:S,_xlfn.XLOOKUP($L916,#REF!,#REF!, ""), 0)</f>
        <v>#REF!</v>
      </c>
      <c r="AD916" s="1" t="e">
        <f>_xlfn.XLOOKUP($L916,Pos!$A:$A,Pos!T:T,_xlfn.XLOOKUP($L916,#REF!,#REF!, ""), 0)</f>
        <v>#REF!</v>
      </c>
      <c r="AE916" s="1" t="e">
        <f>_xlfn.XLOOKUP($L916,Pos!$A:$A,Pos!U:U,_xlfn.XLOOKUP($L916,#REF!,#REF!, ""), 0)</f>
        <v>#REF!</v>
      </c>
      <c r="AF916" s="1" t="e">
        <f>_xlfn.XLOOKUP($L916,Pos!$A:$A,Pos!V:V,_xlfn.XLOOKUP($L916,#REF!,#REF!, ""), 0)</f>
        <v>#REF!</v>
      </c>
      <c r="AG916" s="1" t="e">
        <f>_xlfn.XLOOKUP($L916,Pos!$A:$A,Pos!W:W,_xlfn.XLOOKUP($L916,#REF!,#REF!, ""), 0)</f>
        <v>#REF!</v>
      </c>
      <c r="AH916" s="1" t="e">
        <f>_xlfn.XLOOKUP($L916,Pos!$A:$A,Pos!X:X,_xlfn.XLOOKUP($L916,#REF!,#REF!, ""), 0)</f>
        <v>#REF!</v>
      </c>
      <c r="AI916" s="1" t="e">
        <f>_xlfn.XLOOKUP($L916,Pos!$A:$A,Pos!Y:Y,_xlfn.XLOOKUP($L916,#REF!,#REF!, ""), 0)</f>
        <v>#REF!</v>
      </c>
      <c r="AJ916" s="1" t="e">
        <f>_xlfn.XLOOKUP($L916,Pos!$A:$A,Pos!Z:Z,_xlfn.XLOOKUP($L916,#REF!,#REF!, ""), 0)</f>
        <v>#REF!</v>
      </c>
      <c r="AK916" s="1" t="e">
        <f>_xlfn.XLOOKUP($L916,Pos!$A:$A,Pos!AA:AA,_xlfn.XLOOKUP($L916,#REF!,#REF!, ""), 0)</f>
        <v>#REF!</v>
      </c>
      <c r="AL916" s="1" t="e">
        <f>_xlfn.XLOOKUP($L916,Pos!$A:$A,Pos!AB:AB,_xlfn.XLOOKUP($L916,#REF!,#REF!, ""), 0)</f>
        <v>#REF!</v>
      </c>
      <c r="AM916" s="1" t="e">
        <f>_xlfn.XLOOKUP($L916,Pos!$A:$A,Pos!AC:AC,_xlfn.XLOOKUP($L916,#REF!,#REF!, ""), 0)</f>
        <v>#REF!</v>
      </c>
      <c r="AN916" s="1" t="e">
        <f>_xlfn.XLOOKUP($L916,Pos!$A:$A,Pos!AD:AD,_xlfn.XLOOKUP($L916,#REF!,#REF!, ""), 0)</f>
        <v>#REF!</v>
      </c>
      <c r="AO916" s="1" t="e">
        <f>_xlfn.XLOOKUP($L916,Pos!$A:$A,Pos!AE:AE,_xlfn.XLOOKUP($L916,#REF!,#REF!, ""), 0)</f>
        <v>#REF!</v>
      </c>
      <c r="AP916" s="1" t="e">
        <f>_xlfn.XLOOKUP($L916,Pos!$A:$A,Pos!AF:AF,_xlfn.XLOOKUP($L916,#REF!,#REF!, ""), 0)</f>
        <v>#REF!</v>
      </c>
      <c r="AQ916" s="1" t="e">
        <f>_xlfn.XLOOKUP($L916,Pos!$A:$A,Pos!AG:AG,_xlfn.XLOOKUP($L916,#REF!,#REF!, ""), 0)</f>
        <v>#REF!</v>
      </c>
      <c r="AR916" s="1" t="e">
        <f>_xlfn.XLOOKUP($L916,Pos!$A:$A,Pos!AH:AH,_xlfn.XLOOKUP($L916,#REF!,#REF!, ""), 0)</f>
        <v>#REF!</v>
      </c>
      <c r="AS916" s="1" t="e">
        <f>_xlfn.XLOOKUP($L916,Pos!$A:$A,Pos!AI:AI,_xlfn.XLOOKUP($L916,#REF!,#REF!, ""), 0)</f>
        <v>#REF!</v>
      </c>
      <c r="AT916" s="1" t="e">
        <f>_xlfn.XLOOKUP($L916,Pos!$A:$A,Pos!AJ:AJ,_xlfn.XLOOKUP($L916,#REF!,#REF!, ""), 0)</f>
        <v>#REF!</v>
      </c>
      <c r="AU916" s="1" t="e">
        <f>_xlfn.XLOOKUP($L916,Pos!$A:$A,Pos!AK:AK,_xlfn.XLOOKUP($L916,#REF!,#REF!, ""), 0)</f>
        <v>#REF!</v>
      </c>
      <c r="AV916" s="1" t="e">
        <f>_xlfn.XLOOKUP($L916,Pos!$A:$A,Pos!AL:AL,_xlfn.XLOOKUP($L916,#REF!,#REF!, ""), 0)</f>
        <v>#REF!</v>
      </c>
      <c r="AW916" s="1" t="e">
        <f>_xlfn.XLOOKUP($L916,Pos!$A:$A,Pos!AM:AM,_xlfn.XLOOKUP($L916,#REF!,#REF!, ""), 0)</f>
        <v>#REF!</v>
      </c>
      <c r="AX916" s="1" t="e">
        <f>_xlfn.XLOOKUP($L916,Pos!$A:$A,Pos!AN:AN,_xlfn.XLOOKUP($L916,#REF!,#REF!, ""), 0)</f>
        <v>#REF!</v>
      </c>
      <c r="AY916" s="1" t="e">
        <f>_xlfn.XLOOKUP($L916,Pos!$A:$A,Pos!AO:AO,_xlfn.XLOOKUP($L916,#REF!,#REF!, ""), 0)</f>
        <v>#REF!</v>
      </c>
      <c r="AZ916" s="7" t="str">
        <f t="shared" si="243"/>
        <v>OUT</v>
      </c>
      <c r="BA916" s="1">
        <f>IF(OR(_xlfn.XLOOKUP(L916,Pos!B:B,Pos!L:L,FALSE)="ESG Reason",_xlfn.XLOOKUP(L916,Pos!B:B,Pos!L:L,FALSE)="Blacklisted"),1,0)</f>
        <v>0</v>
      </c>
      <c r="BC916" s="11">
        <v>9.2472168328148872E-11</v>
      </c>
      <c r="BD916" s="11">
        <f>_xlfn.XLOOKUP($L916,Pos!$B:$B,Pos!H:H,0, 0)</f>
        <v>0</v>
      </c>
      <c r="BE916" s="11">
        <f>_xlfn.XLOOKUP($L916,Pos!$B:$B,Pos!I:I,0, 0)</f>
        <v>1.6522001169441071E-4</v>
      </c>
      <c r="BF916" s="18">
        <f t="shared" si="244"/>
        <v>1.6522001169441071E-4</v>
      </c>
      <c r="BG916" s="1">
        <f t="shared" si="245"/>
        <v>3</v>
      </c>
      <c r="BH916" s="1">
        <f t="shared" si="246"/>
        <v>48</v>
      </c>
      <c r="BI916" s="18">
        <f t="shared" si="247"/>
        <v>9.2472168328148872E-11</v>
      </c>
      <c r="BJ916" s="3">
        <f t="shared" si="248"/>
        <v>0</v>
      </c>
      <c r="BK916" s="18">
        <f t="shared" si="249"/>
        <v>0</v>
      </c>
    </row>
    <row r="917" spans="3:63" x14ac:dyDescent="0.25">
      <c r="C917" s="3"/>
      <c r="D917" s="3"/>
      <c r="E917" s="3"/>
      <c r="F917" s="3"/>
      <c r="G917" s="51" t="s">
        <v>900</v>
      </c>
      <c r="H917" s="8" t="str">
        <f t="shared" si="239"/>
        <v>0%North America</v>
      </c>
      <c r="I917" s="11" cm="1">
        <f t="array" ref="I917">IF(
   AZ917 = "OUT", 0,IF(
   BD917 &gt;= LARGE(IF(ISNUMBER(BD:BD), BD:BD), 3),
   BE917 - 0.001,
   IF(BE917 &gt;=VLOOKUP(P917,mapping!$A:$B,2,FALSE), BE917,VLOOKUP(P917,mapping!$A$2:$B$8,2,FALSE))
))</f>
        <v>0</v>
      </c>
      <c r="J917" s="11" cm="1">
        <f t="array" ref="J917">IF(
    AZ917="OUT",0,IF(IF(
                      BD917&gt;=LARGE(IF(ISNUMBER(BD:BD),BD:BD),3),
                      BE917+0.001,
                      VLOOKUP(H917,mapping!$D:$E,2,FALSE)
                      )&gt;I917,
                   IF(
                      BD917&gt;=LARGE(IF(ISNUMBER(BD:BD),BD:BD),3),
                      BE917+0.001,
                      VLOOKUP(H917,mapping!$D:$E,2,FALSE)
                      ),
                   I917+0.002))</f>
        <v>0</v>
      </c>
      <c r="K917" s="8">
        <f t="shared" si="240"/>
        <v>1.6450280268622659E-4</v>
      </c>
      <c r="L917" s="1" t="str">
        <f>Pos!B194</f>
        <v>CH1300646267</v>
      </c>
      <c r="M917" s="1" t="str">
        <f>_xlfn.XLOOKUP($L917,Pos!B:B,Pos!D:D,, 0)</f>
        <v>Bunge Global SA</v>
      </c>
      <c r="N917" s="1" t="str">
        <f>_xlfn.XLOOKUP($L917,Pos!B:B,Pos!E:E,, 0)</f>
        <v>Food, Beverage &amp; Tobacco</v>
      </c>
      <c r="O917" s="1" t="str">
        <f t="shared" si="241"/>
        <v>Food, Beverage &amp; Tobacco_North America</v>
      </c>
      <c r="P917" s="1" t="str">
        <f>_xlfn.XLOOKUP($L917,Pos!B:B,Pos!F:F,, 0)</f>
        <v>North America</v>
      </c>
      <c r="Q917" s="1">
        <v>0</v>
      </c>
      <c r="R917" s="9">
        <f>_xlfn.XLOOKUP($L917,Pos!$B:$B,Pos!N:N,0, 0)</f>
        <v>7.56</v>
      </c>
      <c r="S917" s="9">
        <f>_xlfn.XLOOKUP($L917,Pos!$B:$B,Pos!O:O,0, 0)</f>
        <v>6.7565</v>
      </c>
      <c r="T917" s="9">
        <f>_xlfn.XLOOKUP($L917,Pos!$B:$B,Pos!P:P,0, 0)</f>
        <v>5.1749999999999998</v>
      </c>
      <c r="U917" s="9">
        <f>_xlfn.XLOOKUP($L917,Pos!$B:$B,Pos!Q:Q,0, 0)</f>
        <v>6.4</v>
      </c>
      <c r="V917" s="9">
        <f>_xlfn.XLOOKUP($L917,Pos!$B:$B,Pos!R:R,0, 0)</f>
        <v>5.8</v>
      </c>
      <c r="W917" s="9">
        <f>_xlfn.XLOOKUP($L917,Pos!$B:$B,Pos!S:S,0, 0)</f>
        <v>3.9266670000000001</v>
      </c>
      <c r="X917" s="9" t="str">
        <f>_xlfn.XLOOKUP($L917,Pos!$B:$B,Pos!J:J,0, 0)</f>
        <v>Outperform</v>
      </c>
      <c r="Y917" s="1">
        <v>0</v>
      </c>
      <c r="Z917" s="1">
        <v>0</v>
      </c>
      <c r="AA917" s="1">
        <f t="shared" si="242"/>
        <v>0</v>
      </c>
      <c r="AB917" s="9">
        <f>_xlfn.XLOOKUP(L917,Pos!B:B,Pos!K:K,-1,0)</f>
        <v>10</v>
      </c>
      <c r="AC917" s="1" t="e">
        <f>_xlfn.XLOOKUP($L917,Pos!$A:$A,Pos!S:S,_xlfn.XLOOKUP($L917,#REF!,#REF!, ""), 0)</f>
        <v>#REF!</v>
      </c>
      <c r="AD917" s="1" t="e">
        <f>_xlfn.XLOOKUP($L917,Pos!$A:$A,Pos!T:T,_xlfn.XLOOKUP($L917,#REF!,#REF!, ""), 0)</f>
        <v>#REF!</v>
      </c>
      <c r="AE917" s="1" t="e">
        <f>_xlfn.XLOOKUP($L917,Pos!$A:$A,Pos!U:U,_xlfn.XLOOKUP($L917,#REF!,#REF!, ""), 0)</f>
        <v>#REF!</v>
      </c>
      <c r="AF917" s="1" t="e">
        <f>_xlfn.XLOOKUP($L917,Pos!$A:$A,Pos!V:V,_xlfn.XLOOKUP($L917,#REF!,#REF!, ""), 0)</f>
        <v>#REF!</v>
      </c>
      <c r="AG917" s="1" t="e">
        <f>_xlfn.XLOOKUP($L917,Pos!$A:$A,Pos!W:W,_xlfn.XLOOKUP($L917,#REF!,#REF!, ""), 0)</f>
        <v>#REF!</v>
      </c>
      <c r="AH917" s="1" t="e">
        <f>_xlfn.XLOOKUP($L917,Pos!$A:$A,Pos!X:X,_xlfn.XLOOKUP($L917,#REF!,#REF!, ""), 0)</f>
        <v>#REF!</v>
      </c>
      <c r="AI917" s="1" t="e">
        <f>_xlfn.XLOOKUP($L917,Pos!$A:$A,Pos!Y:Y,_xlfn.XLOOKUP($L917,#REF!,#REF!, ""), 0)</f>
        <v>#REF!</v>
      </c>
      <c r="AJ917" s="1" t="e">
        <f>_xlfn.XLOOKUP($L917,Pos!$A:$A,Pos!Z:Z,_xlfn.XLOOKUP($L917,#REF!,#REF!, ""), 0)</f>
        <v>#REF!</v>
      </c>
      <c r="AK917" s="1" t="e">
        <f>_xlfn.XLOOKUP($L917,Pos!$A:$A,Pos!AA:AA,_xlfn.XLOOKUP($L917,#REF!,#REF!, ""), 0)</f>
        <v>#REF!</v>
      </c>
      <c r="AL917" s="1" t="e">
        <f>_xlfn.XLOOKUP($L917,Pos!$A:$A,Pos!AB:AB,_xlfn.XLOOKUP($L917,#REF!,#REF!, ""), 0)</f>
        <v>#REF!</v>
      </c>
      <c r="AM917" s="1" t="e">
        <f>_xlfn.XLOOKUP($L917,Pos!$A:$A,Pos!AC:AC,_xlfn.XLOOKUP($L917,#REF!,#REF!, ""), 0)</f>
        <v>#REF!</v>
      </c>
      <c r="AN917" s="1" t="e">
        <f>_xlfn.XLOOKUP($L917,Pos!$A:$A,Pos!AD:AD,_xlfn.XLOOKUP($L917,#REF!,#REF!, ""), 0)</f>
        <v>#REF!</v>
      </c>
      <c r="AO917" s="1" t="e">
        <f>_xlfn.XLOOKUP($L917,Pos!$A:$A,Pos!AE:AE,_xlfn.XLOOKUP($L917,#REF!,#REF!, ""), 0)</f>
        <v>#REF!</v>
      </c>
      <c r="AP917" s="1" t="e">
        <f>_xlfn.XLOOKUP($L917,Pos!$A:$A,Pos!AF:AF,_xlfn.XLOOKUP($L917,#REF!,#REF!, ""), 0)</f>
        <v>#REF!</v>
      </c>
      <c r="AQ917" s="1" t="e">
        <f>_xlfn.XLOOKUP($L917,Pos!$A:$A,Pos!AG:AG,_xlfn.XLOOKUP($L917,#REF!,#REF!, ""), 0)</f>
        <v>#REF!</v>
      </c>
      <c r="AR917" s="1" t="e">
        <f>_xlfn.XLOOKUP($L917,Pos!$A:$A,Pos!AH:AH,_xlfn.XLOOKUP($L917,#REF!,#REF!, ""), 0)</f>
        <v>#REF!</v>
      </c>
      <c r="AS917" s="1" t="e">
        <f>_xlfn.XLOOKUP($L917,Pos!$A:$A,Pos!AI:AI,_xlfn.XLOOKUP($L917,#REF!,#REF!, ""), 0)</f>
        <v>#REF!</v>
      </c>
      <c r="AT917" s="1" t="e">
        <f>_xlfn.XLOOKUP($L917,Pos!$A:$A,Pos!AJ:AJ,_xlfn.XLOOKUP($L917,#REF!,#REF!, ""), 0)</f>
        <v>#REF!</v>
      </c>
      <c r="AU917" s="1" t="e">
        <f>_xlfn.XLOOKUP($L917,Pos!$A:$A,Pos!AK:AK,_xlfn.XLOOKUP($L917,#REF!,#REF!, ""), 0)</f>
        <v>#REF!</v>
      </c>
      <c r="AV917" s="1" t="e">
        <f>_xlfn.XLOOKUP($L917,Pos!$A:$A,Pos!AL:AL,_xlfn.XLOOKUP($L917,#REF!,#REF!, ""), 0)</f>
        <v>#REF!</v>
      </c>
      <c r="AW917" s="1" t="e">
        <f>_xlfn.XLOOKUP($L917,Pos!$A:$A,Pos!AM:AM,_xlfn.XLOOKUP($L917,#REF!,#REF!, ""), 0)</f>
        <v>#REF!</v>
      </c>
      <c r="AX917" s="1" t="e">
        <f>_xlfn.XLOOKUP($L917,Pos!$A:$A,Pos!AN:AN,_xlfn.XLOOKUP($L917,#REF!,#REF!, ""), 0)</f>
        <v>#REF!</v>
      </c>
      <c r="AY917" s="1" t="e">
        <f>_xlfn.XLOOKUP($L917,Pos!$A:$A,Pos!AO:AO,_xlfn.XLOOKUP($L917,#REF!,#REF!, ""), 0)</f>
        <v>#REF!</v>
      </c>
      <c r="AZ917" s="7" t="str">
        <f t="shared" si="243"/>
        <v>OUT</v>
      </c>
      <c r="BA917" s="1">
        <f>IF(OR(_xlfn.XLOOKUP(L917,Pos!B:B,Pos!L:L,FALSE)="ESG Reason",_xlfn.XLOOKUP(L917,Pos!B:B,Pos!L:L,FALSE)="Blacklisted"),1,0)</f>
        <v>1</v>
      </c>
      <c r="BC917" s="11">
        <v>8.7898396531308234E-11</v>
      </c>
      <c r="BD917" s="11">
        <f>_xlfn.XLOOKUP($L917,Pos!$B:$B,Pos!H:H,0, 0)</f>
        <v>0</v>
      </c>
      <c r="BE917" s="11">
        <f>_xlfn.XLOOKUP($L917,Pos!$B:$B,Pos!I:I,0, 0)</f>
        <v>1.6450280268622659E-4</v>
      </c>
      <c r="BF917" s="18">
        <f t="shared" si="244"/>
        <v>1.6450280268622659E-4</v>
      </c>
      <c r="BG917" s="1">
        <f t="shared" si="245"/>
        <v>1</v>
      </c>
      <c r="BH917" s="1">
        <f t="shared" si="246"/>
        <v>27</v>
      </c>
      <c r="BI917" s="18">
        <f t="shared" si="247"/>
        <v>8.7898396531308234E-11</v>
      </c>
      <c r="BJ917" s="3">
        <f t="shared" si="248"/>
        <v>0</v>
      </c>
      <c r="BK917" s="18">
        <f t="shared" si="249"/>
        <v>0</v>
      </c>
    </row>
    <row r="918" spans="3:63" x14ac:dyDescent="0.25">
      <c r="C918" s="3"/>
      <c r="D918" s="3"/>
      <c r="E918" s="3"/>
      <c r="F918" s="3"/>
      <c r="G918" s="51" t="s">
        <v>911</v>
      </c>
      <c r="H918" s="8" t="str">
        <f t="shared" si="239"/>
        <v>0%North America</v>
      </c>
      <c r="I918" s="11" cm="1">
        <f t="array" ref="I918">IF(
   AZ918 = "OUT", 0,IF(
   BD918 &gt;= LARGE(IF(ISNUMBER(BD:BD), BD:BD), 3),
   BE918 - 0.001,
   IF(BE918 &gt;=VLOOKUP(P918,mapping!$A:$B,2,FALSE), BE918,VLOOKUP(P918,mapping!$A$2:$B$8,2,FALSE))
))</f>
        <v>0</v>
      </c>
      <c r="J918" s="11" cm="1">
        <f t="array" ref="J918">IF(
    AZ918="OUT",0,IF(IF(
                      BD918&gt;=LARGE(IF(ISNUMBER(BD:BD),BD:BD),3),
                      BE918+0.001,
                      VLOOKUP(H918,mapping!$D:$E,2,FALSE)
                      )&gt;I918,
                   IF(
                      BD918&gt;=LARGE(IF(ISNUMBER(BD:BD),BD:BD),3),
                      BE918+0.001,
                      VLOOKUP(H918,mapping!$D:$E,2,FALSE)
                      ),
                   I918+0.002))</f>
        <v>0</v>
      </c>
      <c r="K918" s="8">
        <f t="shared" si="240"/>
        <v>1.6404523314049501E-4</v>
      </c>
      <c r="L918" s="1" t="str">
        <f>Pos!B1029</f>
        <v>US4228061093</v>
      </c>
      <c r="M918" s="1" t="str">
        <f>_xlfn.XLOOKUP($L918,Pos!B:B,Pos!D:D,, 0)</f>
        <v>HEICO Corporation</v>
      </c>
      <c r="N918" s="1" t="str">
        <f>_xlfn.XLOOKUP($L918,Pos!B:B,Pos!E:E,, 0)</f>
        <v>Industrial Goods &amp; Services</v>
      </c>
      <c r="O918" s="1" t="str">
        <f t="shared" si="241"/>
        <v>Industrial Goods &amp; Services_North America</v>
      </c>
      <c r="P918" s="1" t="str">
        <f>_xlfn.XLOOKUP($L918,Pos!B:B,Pos!F:F,, 0)</f>
        <v>North America</v>
      </c>
      <c r="Q918" s="1">
        <v>0</v>
      </c>
      <c r="R918" s="9">
        <f>_xlfn.XLOOKUP($L918,Pos!$B:$B,Pos!N:N,0, 0)</f>
        <v>2.46</v>
      </c>
      <c r="S918" s="9">
        <f>_xlfn.XLOOKUP($L918,Pos!$B:$B,Pos!O:O,0, 0)</f>
        <v>0.83599999999999997</v>
      </c>
      <c r="T918" s="9">
        <f>_xlfn.XLOOKUP($L918,Pos!$B:$B,Pos!P:P,0, 0)</f>
        <v>0</v>
      </c>
      <c r="U918" s="9">
        <f>_xlfn.XLOOKUP($L918,Pos!$B:$B,Pos!Q:Q,0, 0)</f>
        <v>6.9</v>
      </c>
      <c r="V918" s="9">
        <f>_xlfn.XLOOKUP($L918,Pos!$B:$B,Pos!R:R,0, 0)</f>
        <v>5.5666669999999998</v>
      </c>
      <c r="W918" s="9">
        <f>_xlfn.XLOOKUP($L918,Pos!$B:$B,Pos!S:S,0, 0)</f>
        <v>7.648333</v>
      </c>
      <c r="X918" s="9" t="str">
        <f>_xlfn.XLOOKUP($L918,Pos!$B:$B,Pos!J:J,0, 0)</f>
        <v>Outperform</v>
      </c>
      <c r="Y918" s="1">
        <v>0</v>
      </c>
      <c r="Z918" s="1">
        <v>0</v>
      </c>
      <c r="AA918" s="1">
        <f t="shared" si="242"/>
        <v>0</v>
      </c>
      <c r="AB918" s="9">
        <f>_xlfn.XLOOKUP(L918,Pos!B:B,Pos!K:K,-1,0)</f>
        <v>1.145833333333333</v>
      </c>
      <c r="AC918" s="1" t="e">
        <f>_xlfn.XLOOKUP($L918,Pos!$A:$A,Pos!S:S,_xlfn.XLOOKUP($L918,#REF!,#REF!, ""), 0)</f>
        <v>#REF!</v>
      </c>
      <c r="AD918" s="1" t="e">
        <f>_xlfn.XLOOKUP($L918,Pos!$A:$A,Pos!T:T,_xlfn.XLOOKUP($L918,#REF!,#REF!, ""), 0)</f>
        <v>#REF!</v>
      </c>
      <c r="AE918" s="1" t="e">
        <f>_xlfn.XLOOKUP($L918,Pos!$A:$A,Pos!U:U,_xlfn.XLOOKUP($L918,#REF!,#REF!, ""), 0)</f>
        <v>#REF!</v>
      </c>
      <c r="AF918" s="1" t="e">
        <f>_xlfn.XLOOKUP($L918,Pos!$A:$A,Pos!V:V,_xlfn.XLOOKUP($L918,#REF!,#REF!, ""), 0)</f>
        <v>#REF!</v>
      </c>
      <c r="AG918" s="1" t="e">
        <f>_xlfn.XLOOKUP($L918,Pos!$A:$A,Pos!W:W,_xlfn.XLOOKUP($L918,#REF!,#REF!, ""), 0)</f>
        <v>#REF!</v>
      </c>
      <c r="AH918" s="1" t="e">
        <f>_xlfn.XLOOKUP($L918,Pos!$A:$A,Pos!X:X,_xlfn.XLOOKUP($L918,#REF!,#REF!, ""), 0)</f>
        <v>#REF!</v>
      </c>
      <c r="AI918" s="1" t="e">
        <f>_xlfn.XLOOKUP($L918,Pos!$A:$A,Pos!Y:Y,_xlfn.XLOOKUP($L918,#REF!,#REF!, ""), 0)</f>
        <v>#REF!</v>
      </c>
      <c r="AJ918" s="1" t="e">
        <f>_xlfn.XLOOKUP($L918,Pos!$A:$A,Pos!Z:Z,_xlfn.XLOOKUP($L918,#REF!,#REF!, ""), 0)</f>
        <v>#REF!</v>
      </c>
      <c r="AK918" s="1" t="e">
        <f>_xlfn.XLOOKUP($L918,Pos!$A:$A,Pos!AA:AA,_xlfn.XLOOKUP($L918,#REF!,#REF!, ""), 0)</f>
        <v>#REF!</v>
      </c>
      <c r="AL918" s="1" t="e">
        <f>_xlfn.XLOOKUP($L918,Pos!$A:$A,Pos!AB:AB,_xlfn.XLOOKUP($L918,#REF!,#REF!, ""), 0)</f>
        <v>#REF!</v>
      </c>
      <c r="AM918" s="1" t="e">
        <f>_xlfn.XLOOKUP($L918,Pos!$A:$A,Pos!AC:AC,_xlfn.XLOOKUP($L918,#REF!,#REF!, ""), 0)</f>
        <v>#REF!</v>
      </c>
      <c r="AN918" s="1" t="e">
        <f>_xlfn.XLOOKUP($L918,Pos!$A:$A,Pos!AD:AD,_xlfn.XLOOKUP($L918,#REF!,#REF!, ""), 0)</f>
        <v>#REF!</v>
      </c>
      <c r="AO918" s="1" t="e">
        <f>_xlfn.XLOOKUP($L918,Pos!$A:$A,Pos!AE:AE,_xlfn.XLOOKUP($L918,#REF!,#REF!, ""), 0)</f>
        <v>#REF!</v>
      </c>
      <c r="AP918" s="1" t="e">
        <f>_xlfn.XLOOKUP($L918,Pos!$A:$A,Pos!AF:AF,_xlfn.XLOOKUP($L918,#REF!,#REF!, ""), 0)</f>
        <v>#REF!</v>
      </c>
      <c r="AQ918" s="1" t="e">
        <f>_xlfn.XLOOKUP($L918,Pos!$A:$A,Pos!AG:AG,_xlfn.XLOOKUP($L918,#REF!,#REF!, ""), 0)</f>
        <v>#REF!</v>
      </c>
      <c r="AR918" s="1" t="e">
        <f>_xlfn.XLOOKUP($L918,Pos!$A:$A,Pos!AH:AH,_xlfn.XLOOKUP($L918,#REF!,#REF!, ""), 0)</f>
        <v>#REF!</v>
      </c>
      <c r="AS918" s="1" t="e">
        <f>_xlfn.XLOOKUP($L918,Pos!$A:$A,Pos!AI:AI,_xlfn.XLOOKUP($L918,#REF!,#REF!, ""), 0)</f>
        <v>#REF!</v>
      </c>
      <c r="AT918" s="1" t="e">
        <f>_xlfn.XLOOKUP($L918,Pos!$A:$A,Pos!AJ:AJ,_xlfn.XLOOKUP($L918,#REF!,#REF!, ""), 0)</f>
        <v>#REF!</v>
      </c>
      <c r="AU918" s="1" t="e">
        <f>_xlfn.XLOOKUP($L918,Pos!$A:$A,Pos!AK:AK,_xlfn.XLOOKUP($L918,#REF!,#REF!, ""), 0)</f>
        <v>#REF!</v>
      </c>
      <c r="AV918" s="1" t="e">
        <f>_xlfn.XLOOKUP($L918,Pos!$A:$A,Pos!AL:AL,_xlfn.XLOOKUP($L918,#REF!,#REF!, ""), 0)</f>
        <v>#REF!</v>
      </c>
      <c r="AW918" s="1" t="e">
        <f>_xlfn.XLOOKUP($L918,Pos!$A:$A,Pos!AM:AM,_xlfn.XLOOKUP($L918,#REF!,#REF!, ""), 0)</f>
        <v>#REF!</v>
      </c>
      <c r="AX918" s="1" t="e">
        <f>_xlfn.XLOOKUP($L918,Pos!$A:$A,Pos!AN:AN,_xlfn.XLOOKUP($L918,#REF!,#REF!, ""), 0)</f>
        <v>#REF!</v>
      </c>
      <c r="AY918" s="1" t="e">
        <f>_xlfn.XLOOKUP($L918,Pos!$A:$A,Pos!AO:AO,_xlfn.XLOOKUP($L918,#REF!,#REF!, ""), 0)</f>
        <v>#REF!</v>
      </c>
      <c r="AZ918" s="7" t="str">
        <f t="shared" si="243"/>
        <v>OUT</v>
      </c>
      <c r="BA918" s="1">
        <f>IF(OR(_xlfn.XLOOKUP(L918,Pos!B:B,Pos!L:L,FALSE)="ESG Reason",_xlfn.XLOOKUP(L918,Pos!B:B,Pos!L:L,FALSE)="Blacklisted"),1,0)</f>
        <v>1</v>
      </c>
      <c r="BC918" s="11">
        <v>8.630801849331187E-11</v>
      </c>
      <c r="BD918" s="11">
        <f>_xlfn.XLOOKUP($L918,Pos!$B:$B,Pos!H:H,0, 0)</f>
        <v>0</v>
      </c>
      <c r="BE918" s="11">
        <f>_xlfn.XLOOKUP($L918,Pos!$B:$B,Pos!I:I,0, 0)</f>
        <v>1.6404523314049501E-4</v>
      </c>
      <c r="BF918" s="18">
        <f t="shared" si="244"/>
        <v>1.6404523314049501E-4</v>
      </c>
      <c r="BG918" s="1">
        <f t="shared" si="245"/>
        <v>1</v>
      </c>
      <c r="BH918" s="1">
        <f t="shared" si="246"/>
        <v>29</v>
      </c>
      <c r="BI918" s="18">
        <f t="shared" si="247"/>
        <v>8.630801849331187E-11</v>
      </c>
      <c r="BJ918" s="3">
        <f t="shared" si="248"/>
        <v>0</v>
      </c>
      <c r="BK918" s="18">
        <f t="shared" si="249"/>
        <v>0</v>
      </c>
    </row>
    <row r="919" spans="3:63" x14ac:dyDescent="0.25">
      <c r="C919" s="3"/>
      <c r="D919" s="3"/>
      <c r="E919" s="3"/>
      <c r="F919" s="3"/>
      <c r="G919" s="51" t="s">
        <v>903</v>
      </c>
      <c r="H919" s="8" t="str">
        <f t="shared" si="239"/>
        <v>0%North America</v>
      </c>
      <c r="I919" s="11" cm="1">
        <f t="array" ref="I919">IF(
   AZ919 = "OUT", 0,IF(
   BD919 &gt;= LARGE(IF(ISNUMBER(BD:BD), BD:BD), 3),
   BE919 - 0.001,
   IF(BE919 &gt;=VLOOKUP(P919,mapping!$A:$B,2,FALSE), BE919,VLOOKUP(P919,mapping!$A$2:$B$8,2,FALSE))
))</f>
        <v>0</v>
      </c>
      <c r="J919" s="11" cm="1">
        <f t="array" ref="J919">IF(
    AZ919="OUT",0,IF(IF(
                      BD919&gt;=LARGE(IF(ISNUMBER(BD:BD),BD:BD),3),
                      BE919+0.001,
                      VLOOKUP(H919,mapping!$D:$E,2,FALSE)
                      )&gt;I919,
                   IF(
                      BD919&gt;=LARGE(IF(ISNUMBER(BD:BD),BD:BD),3),
                      BE919+0.001,
                      VLOOKUP(H919,mapping!$D:$E,2,FALSE)
                      ),
                   I919+0.002))</f>
        <v>0</v>
      </c>
      <c r="K919" s="8">
        <f t="shared" si="240"/>
        <v>1.638932100345906E-4</v>
      </c>
      <c r="L919" s="1" t="str">
        <f>Pos!B1022</f>
        <v>US3841091040</v>
      </c>
      <c r="M919" s="1" t="str">
        <f>_xlfn.XLOOKUP($L919,Pos!B:B,Pos!D:D,, 0)</f>
        <v>Graco Inc.</v>
      </c>
      <c r="N919" s="1" t="str">
        <f>_xlfn.XLOOKUP($L919,Pos!B:B,Pos!E:E,, 0)</f>
        <v>Industrial Goods &amp; Services</v>
      </c>
      <c r="O919" s="1" t="str">
        <f t="shared" si="241"/>
        <v>Industrial Goods &amp; Services_North America</v>
      </c>
      <c r="P919" s="1" t="str">
        <f>_xlfn.XLOOKUP($L919,Pos!B:B,Pos!F:F,, 0)</f>
        <v>North America</v>
      </c>
      <c r="Q919" s="1">
        <v>0</v>
      </c>
      <c r="R919" s="9">
        <f>_xlfn.XLOOKUP($L919,Pos!$B:$B,Pos!N:N,0, 0)</f>
        <v>6.23</v>
      </c>
      <c r="S919" s="9">
        <f>_xlfn.XLOOKUP($L919,Pos!$B:$B,Pos!O:O,0, 0)</f>
        <v>2.400833</v>
      </c>
      <c r="T919" s="9">
        <f>_xlfn.XLOOKUP($L919,Pos!$B:$B,Pos!P:P,0, 0)</f>
        <v>8.0749999999999993</v>
      </c>
      <c r="U919" s="9">
        <f>_xlfn.XLOOKUP($L919,Pos!$B:$B,Pos!Q:Q,0, 0)</f>
        <v>4.5</v>
      </c>
      <c r="V919" s="9">
        <f>_xlfn.XLOOKUP($L919,Pos!$B:$B,Pos!R:R,0, 0)</f>
        <v>9.7333339999999993</v>
      </c>
      <c r="W919" s="9">
        <f>_xlfn.XLOOKUP($L919,Pos!$B:$B,Pos!S:S,0, 0)</f>
        <v>5.9166670000000003</v>
      </c>
      <c r="X919" s="9" t="str">
        <f>_xlfn.XLOOKUP($L919,Pos!$B:$B,Pos!J:J,0, 0)</f>
        <v>Outperform</v>
      </c>
      <c r="Y919" s="1">
        <v>0</v>
      </c>
      <c r="Z919" s="1">
        <v>0</v>
      </c>
      <c r="AA919" s="1">
        <f t="shared" si="242"/>
        <v>0</v>
      </c>
      <c r="AB919" s="9">
        <f>_xlfn.XLOOKUP(L919,Pos!B:B,Pos!K:K,-1,0)</f>
        <v>3.4375</v>
      </c>
      <c r="AC919" s="1" t="e">
        <f>_xlfn.XLOOKUP($L919,Pos!$A:$A,Pos!S:S,_xlfn.XLOOKUP($L919,#REF!,#REF!, ""), 0)</f>
        <v>#REF!</v>
      </c>
      <c r="AD919" s="1" t="e">
        <f>_xlfn.XLOOKUP($L919,Pos!$A:$A,Pos!T:T,_xlfn.XLOOKUP($L919,#REF!,#REF!, ""), 0)</f>
        <v>#REF!</v>
      </c>
      <c r="AE919" s="1" t="e">
        <f>_xlfn.XLOOKUP($L919,Pos!$A:$A,Pos!U:U,_xlfn.XLOOKUP($L919,#REF!,#REF!, ""), 0)</f>
        <v>#REF!</v>
      </c>
      <c r="AF919" s="1" t="e">
        <f>_xlfn.XLOOKUP($L919,Pos!$A:$A,Pos!V:V,_xlfn.XLOOKUP($L919,#REF!,#REF!, ""), 0)</f>
        <v>#REF!</v>
      </c>
      <c r="AG919" s="1" t="e">
        <f>_xlfn.XLOOKUP($L919,Pos!$A:$A,Pos!W:W,_xlfn.XLOOKUP($L919,#REF!,#REF!, ""), 0)</f>
        <v>#REF!</v>
      </c>
      <c r="AH919" s="1" t="e">
        <f>_xlfn.XLOOKUP($L919,Pos!$A:$A,Pos!X:X,_xlfn.XLOOKUP($L919,#REF!,#REF!, ""), 0)</f>
        <v>#REF!</v>
      </c>
      <c r="AI919" s="1" t="e">
        <f>_xlfn.XLOOKUP($L919,Pos!$A:$A,Pos!Y:Y,_xlfn.XLOOKUP($L919,#REF!,#REF!, ""), 0)</f>
        <v>#REF!</v>
      </c>
      <c r="AJ919" s="1" t="e">
        <f>_xlfn.XLOOKUP($L919,Pos!$A:$A,Pos!Z:Z,_xlfn.XLOOKUP($L919,#REF!,#REF!, ""), 0)</f>
        <v>#REF!</v>
      </c>
      <c r="AK919" s="1" t="e">
        <f>_xlfn.XLOOKUP($L919,Pos!$A:$A,Pos!AA:AA,_xlfn.XLOOKUP($L919,#REF!,#REF!, ""), 0)</f>
        <v>#REF!</v>
      </c>
      <c r="AL919" s="1" t="e">
        <f>_xlfn.XLOOKUP($L919,Pos!$A:$A,Pos!AB:AB,_xlfn.XLOOKUP($L919,#REF!,#REF!, ""), 0)</f>
        <v>#REF!</v>
      </c>
      <c r="AM919" s="1" t="e">
        <f>_xlfn.XLOOKUP($L919,Pos!$A:$A,Pos!AC:AC,_xlfn.XLOOKUP($L919,#REF!,#REF!, ""), 0)</f>
        <v>#REF!</v>
      </c>
      <c r="AN919" s="1" t="e">
        <f>_xlfn.XLOOKUP($L919,Pos!$A:$A,Pos!AD:AD,_xlfn.XLOOKUP($L919,#REF!,#REF!, ""), 0)</f>
        <v>#REF!</v>
      </c>
      <c r="AO919" s="1" t="e">
        <f>_xlfn.XLOOKUP($L919,Pos!$A:$A,Pos!AE:AE,_xlfn.XLOOKUP($L919,#REF!,#REF!, ""), 0)</f>
        <v>#REF!</v>
      </c>
      <c r="AP919" s="1" t="e">
        <f>_xlfn.XLOOKUP($L919,Pos!$A:$A,Pos!AF:AF,_xlfn.XLOOKUP($L919,#REF!,#REF!, ""), 0)</f>
        <v>#REF!</v>
      </c>
      <c r="AQ919" s="1" t="e">
        <f>_xlfn.XLOOKUP($L919,Pos!$A:$A,Pos!AG:AG,_xlfn.XLOOKUP($L919,#REF!,#REF!, ""), 0)</f>
        <v>#REF!</v>
      </c>
      <c r="AR919" s="1" t="e">
        <f>_xlfn.XLOOKUP($L919,Pos!$A:$A,Pos!AH:AH,_xlfn.XLOOKUP($L919,#REF!,#REF!, ""), 0)</f>
        <v>#REF!</v>
      </c>
      <c r="AS919" s="1" t="e">
        <f>_xlfn.XLOOKUP($L919,Pos!$A:$A,Pos!AI:AI,_xlfn.XLOOKUP($L919,#REF!,#REF!, ""), 0)</f>
        <v>#REF!</v>
      </c>
      <c r="AT919" s="1" t="e">
        <f>_xlfn.XLOOKUP($L919,Pos!$A:$A,Pos!AJ:AJ,_xlfn.XLOOKUP($L919,#REF!,#REF!, ""), 0)</f>
        <v>#REF!</v>
      </c>
      <c r="AU919" s="1" t="e">
        <f>_xlfn.XLOOKUP($L919,Pos!$A:$A,Pos!AK:AK,_xlfn.XLOOKUP($L919,#REF!,#REF!, ""), 0)</f>
        <v>#REF!</v>
      </c>
      <c r="AV919" s="1" t="e">
        <f>_xlfn.XLOOKUP($L919,Pos!$A:$A,Pos!AL:AL,_xlfn.XLOOKUP($L919,#REF!,#REF!, ""), 0)</f>
        <v>#REF!</v>
      </c>
      <c r="AW919" s="1" t="e">
        <f>_xlfn.XLOOKUP($L919,Pos!$A:$A,Pos!AM:AM,_xlfn.XLOOKUP($L919,#REF!,#REF!, ""), 0)</f>
        <v>#REF!</v>
      </c>
      <c r="AX919" s="1" t="e">
        <f>_xlfn.XLOOKUP($L919,Pos!$A:$A,Pos!AN:AN,_xlfn.XLOOKUP($L919,#REF!,#REF!, ""), 0)</f>
        <v>#REF!</v>
      </c>
      <c r="AY919" s="1" t="e">
        <f>_xlfn.XLOOKUP($L919,Pos!$A:$A,Pos!AO:AO,_xlfn.XLOOKUP($L919,#REF!,#REF!, ""), 0)</f>
        <v>#REF!</v>
      </c>
      <c r="AZ919" s="7" t="str">
        <f t="shared" si="243"/>
        <v>OUT</v>
      </c>
      <c r="BA919" s="1">
        <f>IF(OR(_xlfn.XLOOKUP(L919,Pos!B:B,Pos!L:L,FALSE)="ESG Reason",_xlfn.XLOOKUP(L919,Pos!B:B,Pos!L:L,FALSE)="Blacklisted"),1,0)</f>
        <v>1</v>
      </c>
      <c r="BC919" s="11">
        <v>8.6308018493312814E-11</v>
      </c>
      <c r="BD919" s="11">
        <f>_xlfn.XLOOKUP($L919,Pos!$B:$B,Pos!H:H,0, 0)</f>
        <v>0</v>
      </c>
      <c r="BE919" s="11">
        <f>_xlfn.XLOOKUP($L919,Pos!$B:$B,Pos!I:I,0, 0)</f>
        <v>1.638932100345906E-4</v>
      </c>
      <c r="BF919" s="18">
        <f t="shared" si="244"/>
        <v>1.638932100345906E-4</v>
      </c>
      <c r="BG919" s="1">
        <f t="shared" si="245"/>
        <v>1</v>
      </c>
      <c r="BH919" s="1">
        <f t="shared" si="246"/>
        <v>29</v>
      </c>
      <c r="BI919" s="18">
        <f t="shared" si="247"/>
        <v>8.6308018493312814E-11</v>
      </c>
      <c r="BJ919" s="3">
        <f t="shared" si="248"/>
        <v>0</v>
      </c>
      <c r="BK919" s="18">
        <f t="shared" si="249"/>
        <v>0</v>
      </c>
    </row>
    <row r="920" spans="3:63" x14ac:dyDescent="0.25">
      <c r="C920" s="3"/>
      <c r="D920" s="3"/>
      <c r="E920" s="3"/>
      <c r="F920" s="3"/>
      <c r="G920" s="51" t="s">
        <v>895</v>
      </c>
      <c r="H920" s="8" t="str">
        <f t="shared" si="239"/>
        <v>0%North America</v>
      </c>
      <c r="I920" s="11" cm="1">
        <f t="array" ref="I920">IF(
   AZ920 = "OUT", 0,IF(
   BD920 &gt;= LARGE(IF(ISNUMBER(BD:BD), BD:BD), 3),
   BE920 - 0.001,
   IF(BE920 &gt;=VLOOKUP(P920,mapping!$A:$B,2,FALSE), BE920,VLOOKUP(P920,mapping!$A$2:$B$8,2,FALSE))
))</f>
        <v>0</v>
      </c>
      <c r="J920" s="11" cm="1">
        <f t="array" ref="J920">IF(
    AZ920="OUT",0,IF(IF(
                      BD920&gt;=LARGE(IF(ISNUMBER(BD:BD),BD:BD),3),
                      BE920+0.001,
                      VLOOKUP(H920,mapping!$D:$E,2,FALSE)
                      )&gt;I920,
                   IF(
                      BD920&gt;=LARGE(IF(ISNUMBER(BD:BD),BD:BD),3),
                      BE920+0.001,
                      VLOOKUP(H920,mapping!$D:$E,2,FALSE)
                      ),
                   I920+0.002))</f>
        <v>0</v>
      </c>
      <c r="K920" s="8">
        <f t="shared" si="240"/>
        <v>1.6385940489656721E-4</v>
      </c>
      <c r="L920" s="1" t="str">
        <f>Pos!B960</f>
        <v>US2681501092</v>
      </c>
      <c r="M920" s="1" t="str">
        <f>_xlfn.XLOOKUP($L920,Pos!B:B,Pos!D:D,, 0)</f>
        <v>Dynatrace, Inc.</v>
      </c>
      <c r="N920" s="1" t="str">
        <f>_xlfn.XLOOKUP($L920,Pos!B:B,Pos!E:E,, 0)</f>
        <v>Technology</v>
      </c>
      <c r="O920" s="1" t="str">
        <f t="shared" si="241"/>
        <v>Technology_North America</v>
      </c>
      <c r="P920" s="1" t="str">
        <f>_xlfn.XLOOKUP($L920,Pos!B:B,Pos!F:F,, 0)</f>
        <v>North America</v>
      </c>
      <c r="Q920" s="1">
        <v>0</v>
      </c>
      <c r="R920" s="9">
        <f>_xlfn.XLOOKUP($L920,Pos!$B:$B,Pos!N:N,0, 0)</f>
        <v>0</v>
      </c>
      <c r="S920" s="9">
        <f>_xlfn.XLOOKUP($L920,Pos!$B:$B,Pos!O:O,0, 0)</f>
        <v>2.1755</v>
      </c>
      <c r="T920" s="9">
        <f>_xlfn.XLOOKUP($L920,Pos!$B:$B,Pos!P:P,0, 0)</f>
        <v>7.4</v>
      </c>
      <c r="U920" s="9">
        <f>_xlfn.XLOOKUP($L920,Pos!$B:$B,Pos!Q:Q,0, 0)</f>
        <v>6.7</v>
      </c>
      <c r="V920" s="9">
        <f>_xlfn.XLOOKUP($L920,Pos!$B:$B,Pos!R:R,0, 0)</f>
        <v>7.5333329999999998</v>
      </c>
      <c r="W920" s="9">
        <f>_xlfn.XLOOKUP($L920,Pos!$B:$B,Pos!S:S,0, 0)</f>
        <v>7.8716660000000003</v>
      </c>
      <c r="X920" s="9" t="str">
        <f>_xlfn.XLOOKUP($L920,Pos!$B:$B,Pos!J:J,0, 0)</f>
        <v>Outperform</v>
      </c>
      <c r="Y920" s="1">
        <v>0</v>
      </c>
      <c r="Z920" s="1">
        <v>0</v>
      </c>
      <c r="AA920" s="1">
        <f t="shared" si="242"/>
        <v>0</v>
      </c>
      <c r="AB920" s="9">
        <f>_xlfn.XLOOKUP(L920,Pos!B:B,Pos!K:K,-1,0)</f>
        <v>9.2783505154639183</v>
      </c>
      <c r="AC920" s="1" t="e">
        <f>_xlfn.XLOOKUP($L920,Pos!$A:$A,Pos!S:S,_xlfn.XLOOKUP($L920,#REF!,#REF!, ""), 0)</f>
        <v>#REF!</v>
      </c>
      <c r="AD920" s="1" t="e">
        <f>_xlfn.XLOOKUP($L920,Pos!$A:$A,Pos!T:T,_xlfn.XLOOKUP($L920,#REF!,#REF!, ""), 0)</f>
        <v>#REF!</v>
      </c>
      <c r="AE920" s="1" t="e">
        <f>_xlfn.XLOOKUP($L920,Pos!$A:$A,Pos!U:U,_xlfn.XLOOKUP($L920,#REF!,#REF!, ""), 0)</f>
        <v>#REF!</v>
      </c>
      <c r="AF920" s="1" t="e">
        <f>_xlfn.XLOOKUP($L920,Pos!$A:$A,Pos!V:V,_xlfn.XLOOKUP($L920,#REF!,#REF!, ""), 0)</f>
        <v>#REF!</v>
      </c>
      <c r="AG920" s="1" t="e">
        <f>_xlfn.XLOOKUP($L920,Pos!$A:$A,Pos!W:W,_xlfn.XLOOKUP($L920,#REF!,#REF!, ""), 0)</f>
        <v>#REF!</v>
      </c>
      <c r="AH920" s="1" t="e">
        <f>_xlfn.XLOOKUP($L920,Pos!$A:$A,Pos!X:X,_xlfn.XLOOKUP($L920,#REF!,#REF!, ""), 0)</f>
        <v>#REF!</v>
      </c>
      <c r="AI920" s="1" t="e">
        <f>_xlfn.XLOOKUP($L920,Pos!$A:$A,Pos!Y:Y,_xlfn.XLOOKUP($L920,#REF!,#REF!, ""), 0)</f>
        <v>#REF!</v>
      </c>
      <c r="AJ920" s="1" t="e">
        <f>_xlfn.XLOOKUP($L920,Pos!$A:$A,Pos!Z:Z,_xlfn.XLOOKUP($L920,#REF!,#REF!, ""), 0)</f>
        <v>#REF!</v>
      </c>
      <c r="AK920" s="1" t="e">
        <f>_xlfn.XLOOKUP($L920,Pos!$A:$A,Pos!AA:AA,_xlfn.XLOOKUP($L920,#REF!,#REF!, ""), 0)</f>
        <v>#REF!</v>
      </c>
      <c r="AL920" s="1" t="e">
        <f>_xlfn.XLOOKUP($L920,Pos!$A:$A,Pos!AB:AB,_xlfn.XLOOKUP($L920,#REF!,#REF!, ""), 0)</f>
        <v>#REF!</v>
      </c>
      <c r="AM920" s="1" t="e">
        <f>_xlfn.XLOOKUP($L920,Pos!$A:$A,Pos!AC:AC,_xlfn.XLOOKUP($L920,#REF!,#REF!, ""), 0)</f>
        <v>#REF!</v>
      </c>
      <c r="AN920" s="1" t="e">
        <f>_xlfn.XLOOKUP($L920,Pos!$A:$A,Pos!AD:AD,_xlfn.XLOOKUP($L920,#REF!,#REF!, ""), 0)</f>
        <v>#REF!</v>
      </c>
      <c r="AO920" s="1" t="e">
        <f>_xlfn.XLOOKUP($L920,Pos!$A:$A,Pos!AE:AE,_xlfn.XLOOKUP($L920,#REF!,#REF!, ""), 0)</f>
        <v>#REF!</v>
      </c>
      <c r="AP920" s="1" t="e">
        <f>_xlfn.XLOOKUP($L920,Pos!$A:$A,Pos!AF:AF,_xlfn.XLOOKUP($L920,#REF!,#REF!, ""), 0)</f>
        <v>#REF!</v>
      </c>
      <c r="AQ920" s="1" t="e">
        <f>_xlfn.XLOOKUP($L920,Pos!$A:$A,Pos!AG:AG,_xlfn.XLOOKUP($L920,#REF!,#REF!, ""), 0)</f>
        <v>#REF!</v>
      </c>
      <c r="AR920" s="1" t="e">
        <f>_xlfn.XLOOKUP($L920,Pos!$A:$A,Pos!AH:AH,_xlfn.XLOOKUP($L920,#REF!,#REF!, ""), 0)</f>
        <v>#REF!</v>
      </c>
      <c r="AS920" s="1" t="e">
        <f>_xlfn.XLOOKUP($L920,Pos!$A:$A,Pos!AI:AI,_xlfn.XLOOKUP($L920,#REF!,#REF!, ""), 0)</f>
        <v>#REF!</v>
      </c>
      <c r="AT920" s="1" t="e">
        <f>_xlfn.XLOOKUP($L920,Pos!$A:$A,Pos!AJ:AJ,_xlfn.XLOOKUP($L920,#REF!,#REF!, ""), 0)</f>
        <v>#REF!</v>
      </c>
      <c r="AU920" s="1" t="e">
        <f>_xlfn.XLOOKUP($L920,Pos!$A:$A,Pos!AK:AK,_xlfn.XLOOKUP($L920,#REF!,#REF!, ""), 0)</f>
        <v>#REF!</v>
      </c>
      <c r="AV920" s="1" t="e">
        <f>_xlfn.XLOOKUP($L920,Pos!$A:$A,Pos!AL:AL,_xlfn.XLOOKUP($L920,#REF!,#REF!, ""), 0)</f>
        <v>#REF!</v>
      </c>
      <c r="AW920" s="1" t="e">
        <f>_xlfn.XLOOKUP($L920,Pos!$A:$A,Pos!AM:AM,_xlfn.XLOOKUP($L920,#REF!,#REF!, ""), 0)</f>
        <v>#REF!</v>
      </c>
      <c r="AX920" s="1" t="e">
        <f>_xlfn.XLOOKUP($L920,Pos!$A:$A,Pos!AN:AN,_xlfn.XLOOKUP($L920,#REF!,#REF!, ""), 0)</f>
        <v>#REF!</v>
      </c>
      <c r="AY920" s="1" t="e">
        <f>_xlfn.XLOOKUP($L920,Pos!$A:$A,Pos!AO:AO,_xlfn.XLOOKUP($L920,#REF!,#REF!, ""), 0)</f>
        <v>#REF!</v>
      </c>
      <c r="AZ920" s="7" t="str">
        <f t="shared" si="243"/>
        <v>OUT</v>
      </c>
      <c r="BA920" s="1">
        <f>IF(OR(_xlfn.XLOOKUP(L920,Pos!B:B,Pos!L:L,FALSE)="ESG Reason",_xlfn.XLOOKUP(L920,Pos!B:B,Pos!L:L,FALSE)="Blacklisted"),1,0)</f>
        <v>1</v>
      </c>
      <c r="BC920" s="11">
        <v>1.984197716419811E-10</v>
      </c>
      <c r="BD920" s="11">
        <f>_xlfn.XLOOKUP($L920,Pos!$B:$B,Pos!H:H,0, 0)</f>
        <v>0</v>
      </c>
      <c r="BE920" s="11">
        <f>_xlfn.XLOOKUP($L920,Pos!$B:$B,Pos!I:I,0, 0)</f>
        <v>1.6385940489656721E-4</v>
      </c>
      <c r="BF920" s="18">
        <f t="shared" si="244"/>
        <v>1.6385940489656721E-4</v>
      </c>
      <c r="BG920" s="1">
        <f t="shared" si="245"/>
        <v>1</v>
      </c>
      <c r="BH920" s="1">
        <f t="shared" si="246"/>
        <v>35</v>
      </c>
      <c r="BI920" s="18">
        <f t="shared" si="247"/>
        <v>1.984197716419811E-10</v>
      </c>
      <c r="BJ920" s="3">
        <f t="shared" si="248"/>
        <v>0</v>
      </c>
      <c r="BK920" s="18">
        <f t="shared" si="249"/>
        <v>0</v>
      </c>
    </row>
    <row r="921" spans="3:63" x14ac:dyDescent="0.25">
      <c r="C921" s="3"/>
      <c r="D921" s="3"/>
      <c r="E921" s="3"/>
      <c r="F921" s="3"/>
      <c r="G921" s="51" t="s">
        <v>899</v>
      </c>
      <c r="H921" s="8" t="str">
        <f t="shared" si="239"/>
        <v>0%West Europe</v>
      </c>
      <c r="I921" s="11" cm="1">
        <f t="array" ref="I921">IF(
   AZ921 = "OUT", 0,IF(
   BD921 &gt;= LARGE(IF(ISNUMBER(BD:BD), BD:BD), 3),
   BE921 - 0.001,
   IF(BE921 &gt;=VLOOKUP(P921,mapping!$A:$B,2,FALSE), BE921,VLOOKUP(P921,mapping!$A$2:$B$8,2,FALSE))
))</f>
        <v>0</v>
      </c>
      <c r="J921" s="11" cm="1">
        <f t="array" ref="J921">IF(
    AZ921="OUT",0,IF(IF(
                      BD921&gt;=LARGE(IF(ISNUMBER(BD:BD),BD:BD),3),
                      BE921+0.001,
                      VLOOKUP(H921,mapping!$D:$E,2,FALSE)
                      )&gt;I921,
                   IF(
                      BD921&gt;=LARGE(IF(ISNUMBER(BD:BD),BD:BD),3),
                      BE921+0.001,
                      VLOOKUP(H921,mapping!$D:$E,2,FALSE)
                      ),
                   I921+0.002))</f>
        <v>0</v>
      </c>
      <c r="K921" s="8">
        <f t="shared" si="240"/>
        <v>1.6385260386288201E-4</v>
      </c>
      <c r="L921" s="1" t="str">
        <f>Pos!B746</f>
        <v>PTEDP0AM0009</v>
      </c>
      <c r="M921" s="1" t="str">
        <f>_xlfn.XLOOKUP($L921,Pos!B:B,Pos!D:D,, 0)</f>
        <v>EDP S.A.</v>
      </c>
      <c r="N921" s="1" t="str">
        <f>_xlfn.XLOOKUP($L921,Pos!B:B,Pos!E:E,, 0)</f>
        <v>Utilities</v>
      </c>
      <c r="O921" s="1" t="str">
        <f t="shared" si="241"/>
        <v>Utilities_West Europe</v>
      </c>
      <c r="P921" s="1" t="str">
        <f>_xlfn.XLOOKUP($L921,Pos!B:B,Pos!F:F,, 0)</f>
        <v>West Europe</v>
      </c>
      <c r="Q921" s="1">
        <v>0</v>
      </c>
      <c r="R921" s="9">
        <f>_xlfn.XLOOKUP($L921,Pos!$B:$B,Pos!N:N,0, 0)</f>
        <v>6.74</v>
      </c>
      <c r="S921" s="9">
        <f>_xlfn.XLOOKUP($L921,Pos!$B:$B,Pos!O:O,0, 0)</f>
        <v>5.9837499999999997</v>
      </c>
      <c r="T921" s="9">
        <f>_xlfn.XLOOKUP($L921,Pos!$B:$B,Pos!P:P,0, 0)</f>
        <v>3.4249999999999998</v>
      </c>
      <c r="U921" s="9">
        <f>_xlfn.XLOOKUP($L921,Pos!$B:$B,Pos!Q:Q,0, 0)</f>
        <v>4.5999999999999996</v>
      </c>
      <c r="V921" s="9">
        <f>_xlfn.XLOOKUP($L921,Pos!$B:$B,Pos!R:R,0, 0)</f>
        <v>2.6</v>
      </c>
      <c r="W921" s="9">
        <f>_xlfn.XLOOKUP($L921,Pos!$B:$B,Pos!S:S,0, 0)</f>
        <v>3.96</v>
      </c>
      <c r="X921" s="9" t="str">
        <f>_xlfn.XLOOKUP($L921,Pos!$B:$B,Pos!J:J,0, 0)</f>
        <v>Outperform</v>
      </c>
      <c r="Y921" s="1">
        <v>0</v>
      </c>
      <c r="Z921" s="1">
        <v>0</v>
      </c>
      <c r="AA921" s="1">
        <f t="shared" si="242"/>
        <v>0</v>
      </c>
      <c r="AB921" s="9">
        <f>_xlfn.XLOOKUP(L921,Pos!B:B,Pos!K:K,-1,0)</f>
        <v>6.3636363636363633</v>
      </c>
      <c r="AC921" s="1" t="e">
        <f>_xlfn.XLOOKUP($L921,Pos!$A:$A,Pos!S:S,_xlfn.XLOOKUP($L921,#REF!,#REF!, ""), 0)</f>
        <v>#REF!</v>
      </c>
      <c r="AD921" s="1" t="e">
        <f>_xlfn.XLOOKUP($L921,Pos!$A:$A,Pos!T:T,_xlfn.XLOOKUP($L921,#REF!,#REF!, ""), 0)</f>
        <v>#REF!</v>
      </c>
      <c r="AE921" s="1" t="e">
        <f>_xlfn.XLOOKUP($L921,Pos!$A:$A,Pos!U:U,_xlfn.XLOOKUP($L921,#REF!,#REF!, ""), 0)</f>
        <v>#REF!</v>
      </c>
      <c r="AF921" s="1" t="e">
        <f>_xlfn.XLOOKUP($L921,Pos!$A:$A,Pos!V:V,_xlfn.XLOOKUP($L921,#REF!,#REF!, ""), 0)</f>
        <v>#REF!</v>
      </c>
      <c r="AG921" s="1" t="e">
        <f>_xlfn.XLOOKUP($L921,Pos!$A:$A,Pos!W:W,_xlfn.XLOOKUP($L921,#REF!,#REF!, ""), 0)</f>
        <v>#REF!</v>
      </c>
      <c r="AH921" s="1" t="e">
        <f>_xlfn.XLOOKUP($L921,Pos!$A:$A,Pos!X:X,_xlfn.XLOOKUP($L921,#REF!,#REF!, ""), 0)</f>
        <v>#REF!</v>
      </c>
      <c r="AI921" s="1" t="e">
        <f>_xlfn.XLOOKUP($L921,Pos!$A:$A,Pos!Y:Y,_xlfn.XLOOKUP($L921,#REF!,#REF!, ""), 0)</f>
        <v>#REF!</v>
      </c>
      <c r="AJ921" s="1" t="e">
        <f>_xlfn.XLOOKUP($L921,Pos!$A:$A,Pos!Z:Z,_xlfn.XLOOKUP($L921,#REF!,#REF!, ""), 0)</f>
        <v>#REF!</v>
      </c>
      <c r="AK921" s="1" t="e">
        <f>_xlfn.XLOOKUP($L921,Pos!$A:$A,Pos!AA:AA,_xlfn.XLOOKUP($L921,#REF!,#REF!, ""), 0)</f>
        <v>#REF!</v>
      </c>
      <c r="AL921" s="1" t="e">
        <f>_xlfn.XLOOKUP($L921,Pos!$A:$A,Pos!AB:AB,_xlfn.XLOOKUP($L921,#REF!,#REF!, ""), 0)</f>
        <v>#REF!</v>
      </c>
      <c r="AM921" s="1" t="e">
        <f>_xlfn.XLOOKUP($L921,Pos!$A:$A,Pos!AC:AC,_xlfn.XLOOKUP($L921,#REF!,#REF!, ""), 0)</f>
        <v>#REF!</v>
      </c>
      <c r="AN921" s="1" t="e">
        <f>_xlfn.XLOOKUP($L921,Pos!$A:$A,Pos!AD:AD,_xlfn.XLOOKUP($L921,#REF!,#REF!, ""), 0)</f>
        <v>#REF!</v>
      </c>
      <c r="AO921" s="1" t="e">
        <f>_xlfn.XLOOKUP($L921,Pos!$A:$A,Pos!AE:AE,_xlfn.XLOOKUP($L921,#REF!,#REF!, ""), 0)</f>
        <v>#REF!</v>
      </c>
      <c r="AP921" s="1" t="e">
        <f>_xlfn.XLOOKUP($L921,Pos!$A:$A,Pos!AF:AF,_xlfn.XLOOKUP($L921,#REF!,#REF!, ""), 0)</f>
        <v>#REF!</v>
      </c>
      <c r="AQ921" s="1" t="e">
        <f>_xlfn.XLOOKUP($L921,Pos!$A:$A,Pos!AG:AG,_xlfn.XLOOKUP($L921,#REF!,#REF!, ""), 0)</f>
        <v>#REF!</v>
      </c>
      <c r="AR921" s="1" t="e">
        <f>_xlfn.XLOOKUP($L921,Pos!$A:$A,Pos!AH:AH,_xlfn.XLOOKUP($L921,#REF!,#REF!, ""), 0)</f>
        <v>#REF!</v>
      </c>
      <c r="AS921" s="1" t="e">
        <f>_xlfn.XLOOKUP($L921,Pos!$A:$A,Pos!AI:AI,_xlfn.XLOOKUP($L921,#REF!,#REF!, ""), 0)</f>
        <v>#REF!</v>
      </c>
      <c r="AT921" s="1" t="e">
        <f>_xlfn.XLOOKUP($L921,Pos!$A:$A,Pos!AJ:AJ,_xlfn.XLOOKUP($L921,#REF!,#REF!, ""), 0)</f>
        <v>#REF!</v>
      </c>
      <c r="AU921" s="1" t="e">
        <f>_xlfn.XLOOKUP($L921,Pos!$A:$A,Pos!AK:AK,_xlfn.XLOOKUP($L921,#REF!,#REF!, ""), 0)</f>
        <v>#REF!</v>
      </c>
      <c r="AV921" s="1" t="e">
        <f>_xlfn.XLOOKUP($L921,Pos!$A:$A,Pos!AL:AL,_xlfn.XLOOKUP($L921,#REF!,#REF!, ""), 0)</f>
        <v>#REF!</v>
      </c>
      <c r="AW921" s="1" t="e">
        <f>_xlfn.XLOOKUP($L921,Pos!$A:$A,Pos!AM:AM,_xlfn.XLOOKUP($L921,#REF!,#REF!, ""), 0)</f>
        <v>#REF!</v>
      </c>
      <c r="AX921" s="1" t="e">
        <f>_xlfn.XLOOKUP($L921,Pos!$A:$A,Pos!AN:AN,_xlfn.XLOOKUP($L921,#REF!,#REF!, ""), 0)</f>
        <v>#REF!</v>
      </c>
      <c r="AY921" s="1" t="e">
        <f>_xlfn.XLOOKUP($L921,Pos!$A:$A,Pos!AO:AO,_xlfn.XLOOKUP($L921,#REF!,#REF!, ""), 0)</f>
        <v>#REF!</v>
      </c>
      <c r="AZ921" s="7" t="str">
        <f t="shared" si="243"/>
        <v>OUT</v>
      </c>
      <c r="BA921" s="1">
        <f>IF(OR(_xlfn.XLOOKUP(L921,Pos!B:B,Pos!L:L,FALSE)="ESG Reason",_xlfn.XLOOKUP(L921,Pos!B:B,Pos!L:L,FALSE)="Blacklisted"),1,0)</f>
        <v>0</v>
      </c>
      <c r="BC921" s="11">
        <v>1.034948638491307E-10</v>
      </c>
      <c r="BD921" s="11">
        <f>_xlfn.XLOOKUP($L921,Pos!$B:$B,Pos!H:H,0, 0)</f>
        <v>0</v>
      </c>
      <c r="BE921" s="11">
        <f>_xlfn.XLOOKUP($L921,Pos!$B:$B,Pos!I:I,0, 0)</f>
        <v>1.6385260386288201E-4</v>
      </c>
      <c r="BF921" s="18">
        <f t="shared" si="244"/>
        <v>1.6385260386288201E-4</v>
      </c>
      <c r="BG921" s="1">
        <f t="shared" si="245"/>
        <v>2</v>
      </c>
      <c r="BH921" s="1">
        <f t="shared" si="246"/>
        <v>19</v>
      </c>
      <c r="BI921" s="18">
        <f t="shared" si="247"/>
        <v>1.034948638491307E-10</v>
      </c>
      <c r="BJ921" s="3">
        <f t="shared" si="248"/>
        <v>0</v>
      </c>
      <c r="BK921" s="18">
        <f t="shared" si="249"/>
        <v>0</v>
      </c>
    </row>
    <row r="922" spans="3:63" x14ac:dyDescent="0.25">
      <c r="C922" s="3"/>
      <c r="D922" s="3"/>
      <c r="E922" s="3"/>
      <c r="F922" s="3"/>
      <c r="G922" s="51" t="s">
        <v>908</v>
      </c>
      <c r="H922" s="8" t="str">
        <f t="shared" si="239"/>
        <v>0%West Europe</v>
      </c>
      <c r="I922" s="11" cm="1">
        <f t="array" ref="I922">IF(
   AZ922 = "OUT", 0,IF(
   BD922 &gt;= LARGE(IF(ISNUMBER(BD:BD), BD:BD), 3),
   BE922 - 0.001,
   IF(BE922 &gt;=VLOOKUP(P922,mapping!$A:$B,2,FALSE), BE922,VLOOKUP(P922,mapping!$A$2:$B$8,2,FALSE))
))</f>
        <v>0</v>
      </c>
      <c r="J922" s="11" cm="1">
        <f t="array" ref="J922">IF(
    AZ922="OUT",0,IF(IF(
                      BD922&gt;=LARGE(IF(ISNUMBER(BD:BD),BD:BD),3),
                      BE922+0.001,
                      VLOOKUP(H922,mapping!$D:$E,2,FALSE)
                      )&gt;I922,
                   IF(
                      BD922&gt;=LARGE(IF(ISNUMBER(BD:BD),BD:BD),3),
                      BE922+0.001,
                      VLOOKUP(H922,mapping!$D:$E,2,FALSE)
                      ),
                   I922+0.002))</f>
        <v>0</v>
      </c>
      <c r="K922" s="8">
        <f t="shared" si="240"/>
        <v>1.6347844699499521E-4</v>
      </c>
      <c r="L922" s="1" t="str">
        <f>Pos!B365</f>
        <v>GB0009223206</v>
      </c>
      <c r="M922" s="1" t="str">
        <f>_xlfn.XLOOKUP($L922,Pos!B:B,Pos!D:D,, 0)</f>
        <v>Smith &amp; Nephew plc</v>
      </c>
      <c r="N922" s="1" t="str">
        <f>_xlfn.XLOOKUP($L922,Pos!B:B,Pos!E:E,, 0)</f>
        <v>Health Care</v>
      </c>
      <c r="O922" s="1" t="str">
        <f t="shared" si="241"/>
        <v>Health Care_West Europe</v>
      </c>
      <c r="P922" s="1" t="str">
        <f>_xlfn.XLOOKUP($L922,Pos!B:B,Pos!F:F,, 0)</f>
        <v>West Europe</v>
      </c>
      <c r="Q922" s="1">
        <v>0</v>
      </c>
      <c r="R922" s="9">
        <f>_xlfn.XLOOKUP($L922,Pos!$B:$B,Pos!N:N,0, 0)</f>
        <v>6.34</v>
      </c>
      <c r="S922" s="9">
        <f>_xlfn.XLOOKUP($L922,Pos!$B:$B,Pos!O:O,0, 0)</f>
        <v>6.1013330000000003</v>
      </c>
      <c r="T922" s="9">
        <f>_xlfn.XLOOKUP($L922,Pos!$B:$B,Pos!P:P,0, 0)</f>
        <v>4.0999999999999996</v>
      </c>
      <c r="U922" s="9">
        <f>_xlfn.XLOOKUP($L922,Pos!$B:$B,Pos!Q:Q,0, 0)</f>
        <v>9</v>
      </c>
      <c r="V922" s="9">
        <f>_xlfn.XLOOKUP($L922,Pos!$B:$B,Pos!R:R,0, 0)</f>
        <v>5.2</v>
      </c>
      <c r="W922" s="9">
        <f>_xlfn.XLOOKUP($L922,Pos!$B:$B,Pos!S:S,0, 0)</f>
        <v>4.7850000000000001</v>
      </c>
      <c r="X922" s="9" t="str">
        <f>_xlfn.XLOOKUP($L922,Pos!$B:$B,Pos!J:J,0, 0)</f>
        <v>Outperform</v>
      </c>
      <c r="Y922" s="1">
        <v>0</v>
      </c>
      <c r="Z922" s="1">
        <v>0</v>
      </c>
      <c r="AA922" s="1">
        <f t="shared" si="242"/>
        <v>0</v>
      </c>
      <c r="AB922" s="9">
        <f>_xlfn.XLOOKUP(L922,Pos!B:B,Pos!K:K,-1,0)</f>
        <v>8.1081081081081088</v>
      </c>
      <c r="AC922" s="1" t="e">
        <f>_xlfn.XLOOKUP($L922,Pos!$A:$A,Pos!S:S,_xlfn.XLOOKUP($L922,#REF!,#REF!, ""), 0)</f>
        <v>#REF!</v>
      </c>
      <c r="AD922" s="1" t="e">
        <f>_xlfn.XLOOKUP($L922,Pos!$A:$A,Pos!T:T,_xlfn.XLOOKUP($L922,#REF!,#REF!, ""), 0)</f>
        <v>#REF!</v>
      </c>
      <c r="AE922" s="1" t="e">
        <f>_xlfn.XLOOKUP($L922,Pos!$A:$A,Pos!U:U,_xlfn.XLOOKUP($L922,#REF!,#REF!, ""), 0)</f>
        <v>#REF!</v>
      </c>
      <c r="AF922" s="1" t="e">
        <f>_xlfn.XLOOKUP($L922,Pos!$A:$A,Pos!V:V,_xlfn.XLOOKUP($L922,#REF!,#REF!, ""), 0)</f>
        <v>#REF!</v>
      </c>
      <c r="AG922" s="1" t="e">
        <f>_xlfn.XLOOKUP($L922,Pos!$A:$A,Pos!W:W,_xlfn.XLOOKUP($L922,#REF!,#REF!, ""), 0)</f>
        <v>#REF!</v>
      </c>
      <c r="AH922" s="1" t="e">
        <f>_xlfn.XLOOKUP($L922,Pos!$A:$A,Pos!X:X,_xlfn.XLOOKUP($L922,#REF!,#REF!, ""), 0)</f>
        <v>#REF!</v>
      </c>
      <c r="AI922" s="1" t="e">
        <f>_xlfn.XLOOKUP($L922,Pos!$A:$A,Pos!Y:Y,_xlfn.XLOOKUP($L922,#REF!,#REF!, ""), 0)</f>
        <v>#REF!</v>
      </c>
      <c r="AJ922" s="1" t="e">
        <f>_xlfn.XLOOKUP($L922,Pos!$A:$A,Pos!Z:Z,_xlfn.XLOOKUP($L922,#REF!,#REF!, ""), 0)</f>
        <v>#REF!</v>
      </c>
      <c r="AK922" s="1" t="e">
        <f>_xlfn.XLOOKUP($L922,Pos!$A:$A,Pos!AA:AA,_xlfn.XLOOKUP($L922,#REF!,#REF!, ""), 0)</f>
        <v>#REF!</v>
      </c>
      <c r="AL922" s="1" t="e">
        <f>_xlfn.XLOOKUP($L922,Pos!$A:$A,Pos!AB:AB,_xlfn.XLOOKUP($L922,#REF!,#REF!, ""), 0)</f>
        <v>#REF!</v>
      </c>
      <c r="AM922" s="1" t="e">
        <f>_xlfn.XLOOKUP($L922,Pos!$A:$A,Pos!AC:AC,_xlfn.XLOOKUP($L922,#REF!,#REF!, ""), 0)</f>
        <v>#REF!</v>
      </c>
      <c r="AN922" s="1" t="e">
        <f>_xlfn.XLOOKUP($L922,Pos!$A:$A,Pos!AD:AD,_xlfn.XLOOKUP($L922,#REF!,#REF!, ""), 0)</f>
        <v>#REF!</v>
      </c>
      <c r="AO922" s="1" t="e">
        <f>_xlfn.XLOOKUP($L922,Pos!$A:$A,Pos!AE:AE,_xlfn.XLOOKUP($L922,#REF!,#REF!, ""), 0)</f>
        <v>#REF!</v>
      </c>
      <c r="AP922" s="1" t="e">
        <f>_xlfn.XLOOKUP($L922,Pos!$A:$A,Pos!AF:AF,_xlfn.XLOOKUP($L922,#REF!,#REF!, ""), 0)</f>
        <v>#REF!</v>
      </c>
      <c r="AQ922" s="1" t="e">
        <f>_xlfn.XLOOKUP($L922,Pos!$A:$A,Pos!AG:AG,_xlfn.XLOOKUP($L922,#REF!,#REF!, ""), 0)</f>
        <v>#REF!</v>
      </c>
      <c r="AR922" s="1" t="e">
        <f>_xlfn.XLOOKUP($L922,Pos!$A:$A,Pos!AH:AH,_xlfn.XLOOKUP($L922,#REF!,#REF!, ""), 0)</f>
        <v>#REF!</v>
      </c>
      <c r="AS922" s="1" t="e">
        <f>_xlfn.XLOOKUP($L922,Pos!$A:$A,Pos!AI:AI,_xlfn.XLOOKUP($L922,#REF!,#REF!, ""), 0)</f>
        <v>#REF!</v>
      </c>
      <c r="AT922" s="1" t="e">
        <f>_xlfn.XLOOKUP($L922,Pos!$A:$A,Pos!AJ:AJ,_xlfn.XLOOKUP($L922,#REF!,#REF!, ""), 0)</f>
        <v>#REF!</v>
      </c>
      <c r="AU922" s="1" t="e">
        <f>_xlfn.XLOOKUP($L922,Pos!$A:$A,Pos!AK:AK,_xlfn.XLOOKUP($L922,#REF!,#REF!, ""), 0)</f>
        <v>#REF!</v>
      </c>
      <c r="AV922" s="1" t="e">
        <f>_xlfn.XLOOKUP($L922,Pos!$A:$A,Pos!AL:AL,_xlfn.XLOOKUP($L922,#REF!,#REF!, ""), 0)</f>
        <v>#REF!</v>
      </c>
      <c r="AW922" s="1" t="e">
        <f>_xlfn.XLOOKUP($L922,Pos!$A:$A,Pos!AM:AM,_xlfn.XLOOKUP($L922,#REF!,#REF!, ""), 0)</f>
        <v>#REF!</v>
      </c>
      <c r="AX922" s="1" t="e">
        <f>_xlfn.XLOOKUP($L922,Pos!$A:$A,Pos!AN:AN,_xlfn.XLOOKUP($L922,#REF!,#REF!, ""), 0)</f>
        <v>#REF!</v>
      </c>
      <c r="AY922" s="1" t="e">
        <f>_xlfn.XLOOKUP($L922,Pos!$A:$A,Pos!AO:AO,_xlfn.XLOOKUP($L922,#REF!,#REF!, ""), 0)</f>
        <v>#REF!</v>
      </c>
      <c r="AZ922" s="7" t="str">
        <f t="shared" si="243"/>
        <v>OUT</v>
      </c>
      <c r="BA922" s="1">
        <f>IF(OR(_xlfn.XLOOKUP(L922,Pos!B:B,Pos!L:L,FALSE)="ESG Reason",_xlfn.XLOOKUP(L922,Pos!B:B,Pos!L:L,FALSE)="Blacklisted"),1,0)</f>
        <v>0</v>
      </c>
      <c r="BC922" s="11">
        <v>8.6140575269973142E-11</v>
      </c>
      <c r="BD922" s="11">
        <f>_xlfn.XLOOKUP($L922,Pos!$B:$B,Pos!H:H,0, 0)</f>
        <v>0</v>
      </c>
      <c r="BE922" s="11">
        <f>_xlfn.XLOOKUP($L922,Pos!$B:$B,Pos!I:I,0, 0)</f>
        <v>1.6347844699499521E-4</v>
      </c>
      <c r="BF922" s="18">
        <f t="shared" si="244"/>
        <v>1.6347844699499521E-4</v>
      </c>
      <c r="BG922" s="1">
        <f t="shared" si="245"/>
        <v>2</v>
      </c>
      <c r="BH922" s="1">
        <f t="shared" si="246"/>
        <v>9</v>
      </c>
      <c r="BI922" s="18">
        <f t="shared" si="247"/>
        <v>8.6140575269973142E-11</v>
      </c>
      <c r="BJ922" s="3">
        <f t="shared" si="248"/>
        <v>0</v>
      </c>
      <c r="BK922" s="18">
        <f t="shared" si="249"/>
        <v>0</v>
      </c>
    </row>
    <row r="923" spans="3:63" x14ac:dyDescent="0.25">
      <c r="C923" s="3"/>
      <c r="D923" s="3"/>
      <c r="E923" s="3"/>
      <c r="F923" s="3"/>
      <c r="G923" s="51" t="s">
        <v>905</v>
      </c>
      <c r="H923" s="8" t="str">
        <f t="shared" si="239"/>
        <v>0%North America</v>
      </c>
      <c r="I923" s="11" cm="1">
        <f t="array" ref="I923">IF(
   AZ923 = "OUT", 0,IF(
   BD923 &gt;= LARGE(IF(ISNUMBER(BD:BD), BD:BD), 3),
   BE923 - 0.001,
   IF(BE923 &gt;=VLOOKUP(P923,mapping!$A:$B,2,FALSE), BE923,VLOOKUP(P923,mapping!$A$2:$B$8,2,FALSE))
))</f>
        <v>0</v>
      </c>
      <c r="J923" s="11" cm="1">
        <f t="array" ref="J923">IF(
    AZ923="OUT",0,IF(IF(
                      BD923&gt;=LARGE(IF(ISNUMBER(BD:BD),BD:BD),3),
                      BE923+0.001,
                      VLOOKUP(H923,mapping!$D:$E,2,FALSE)
                      )&gt;I923,
                   IF(
                      BD923&gt;=LARGE(IF(ISNUMBER(BD:BD),BD:BD),3),
                      BE923+0.001,
                      VLOOKUP(H923,mapping!$D:$E,2,FALSE)
                      ),
                   I923+0.002))</f>
        <v>0</v>
      </c>
      <c r="K923" s="8">
        <f t="shared" si="240"/>
        <v>1.6278064093585421E-4</v>
      </c>
      <c r="L923" s="1" t="str">
        <f>Pos!B1188</f>
        <v>US7496851038</v>
      </c>
      <c r="M923" s="1" t="str">
        <f>_xlfn.XLOOKUP($L923,Pos!B:B,Pos!D:D,, 0)</f>
        <v>RPM International Inc.</v>
      </c>
      <c r="N923" s="1" t="str">
        <f>_xlfn.XLOOKUP($L923,Pos!B:B,Pos!E:E,, 0)</f>
        <v>Chemicals</v>
      </c>
      <c r="O923" s="1" t="str">
        <f t="shared" si="241"/>
        <v>Chemicals_North America</v>
      </c>
      <c r="P923" s="1" t="str">
        <f>_xlfn.XLOOKUP($L923,Pos!B:B,Pos!F:F,, 0)</f>
        <v>North America</v>
      </c>
      <c r="Q923" s="1">
        <v>0</v>
      </c>
      <c r="R923" s="9">
        <f>_xlfn.XLOOKUP($L923,Pos!$B:$B,Pos!N:N,0, 0)</f>
        <v>7.64</v>
      </c>
      <c r="S923" s="9">
        <f>_xlfn.XLOOKUP($L923,Pos!$B:$B,Pos!O:O,0, 0)</f>
        <v>3.783833</v>
      </c>
      <c r="T923" s="9">
        <f>_xlfn.XLOOKUP($L923,Pos!$B:$B,Pos!P:P,0, 0)</f>
        <v>6.9749999999999996</v>
      </c>
      <c r="U923" s="9">
        <f>_xlfn.XLOOKUP($L923,Pos!$B:$B,Pos!Q:Q,0, 0)</f>
        <v>2.2000000000000002</v>
      </c>
      <c r="V923" s="9">
        <f>_xlfn.XLOOKUP($L923,Pos!$B:$B,Pos!R:R,0, 0)</f>
        <v>9.1999999999999993</v>
      </c>
      <c r="W923" s="9">
        <f>_xlfn.XLOOKUP($L923,Pos!$B:$B,Pos!S:S,0, 0)</f>
        <v>6.9033329999999999</v>
      </c>
      <c r="X923" s="9" t="str">
        <f>_xlfn.XLOOKUP($L923,Pos!$B:$B,Pos!J:J,0, 0)</f>
        <v>Outperform</v>
      </c>
      <c r="Y923" s="1">
        <v>0</v>
      </c>
      <c r="Z923" s="1">
        <v>0</v>
      </c>
      <c r="AA923" s="1">
        <f t="shared" si="242"/>
        <v>0</v>
      </c>
      <c r="AB923" s="9">
        <f>_xlfn.XLOOKUP(L923,Pos!B:B,Pos!K:K,-1,0)</f>
        <v>8.75</v>
      </c>
      <c r="AC923" s="1" t="e">
        <f>_xlfn.XLOOKUP($L923,Pos!$A:$A,Pos!S:S,_xlfn.XLOOKUP($L923,#REF!,#REF!, ""), 0)</f>
        <v>#REF!</v>
      </c>
      <c r="AD923" s="1" t="e">
        <f>_xlfn.XLOOKUP($L923,Pos!$A:$A,Pos!T:T,_xlfn.XLOOKUP($L923,#REF!,#REF!, ""), 0)</f>
        <v>#REF!</v>
      </c>
      <c r="AE923" s="1" t="e">
        <f>_xlfn.XLOOKUP($L923,Pos!$A:$A,Pos!U:U,_xlfn.XLOOKUP($L923,#REF!,#REF!, ""), 0)</f>
        <v>#REF!</v>
      </c>
      <c r="AF923" s="1" t="e">
        <f>_xlfn.XLOOKUP($L923,Pos!$A:$A,Pos!V:V,_xlfn.XLOOKUP($L923,#REF!,#REF!, ""), 0)</f>
        <v>#REF!</v>
      </c>
      <c r="AG923" s="1" t="e">
        <f>_xlfn.XLOOKUP($L923,Pos!$A:$A,Pos!W:W,_xlfn.XLOOKUP($L923,#REF!,#REF!, ""), 0)</f>
        <v>#REF!</v>
      </c>
      <c r="AH923" s="1" t="e">
        <f>_xlfn.XLOOKUP($L923,Pos!$A:$A,Pos!X:X,_xlfn.XLOOKUP($L923,#REF!,#REF!, ""), 0)</f>
        <v>#REF!</v>
      </c>
      <c r="AI923" s="1" t="e">
        <f>_xlfn.XLOOKUP($L923,Pos!$A:$A,Pos!Y:Y,_xlfn.XLOOKUP($L923,#REF!,#REF!, ""), 0)</f>
        <v>#REF!</v>
      </c>
      <c r="AJ923" s="1" t="e">
        <f>_xlfn.XLOOKUP($L923,Pos!$A:$A,Pos!Z:Z,_xlfn.XLOOKUP($L923,#REF!,#REF!, ""), 0)</f>
        <v>#REF!</v>
      </c>
      <c r="AK923" s="1" t="e">
        <f>_xlfn.XLOOKUP($L923,Pos!$A:$A,Pos!AA:AA,_xlfn.XLOOKUP($L923,#REF!,#REF!, ""), 0)</f>
        <v>#REF!</v>
      </c>
      <c r="AL923" s="1" t="e">
        <f>_xlfn.XLOOKUP($L923,Pos!$A:$A,Pos!AB:AB,_xlfn.XLOOKUP($L923,#REF!,#REF!, ""), 0)</f>
        <v>#REF!</v>
      </c>
      <c r="AM923" s="1" t="e">
        <f>_xlfn.XLOOKUP($L923,Pos!$A:$A,Pos!AC:AC,_xlfn.XLOOKUP($L923,#REF!,#REF!, ""), 0)</f>
        <v>#REF!</v>
      </c>
      <c r="AN923" s="1" t="e">
        <f>_xlfn.XLOOKUP($L923,Pos!$A:$A,Pos!AD:AD,_xlfn.XLOOKUP($L923,#REF!,#REF!, ""), 0)</f>
        <v>#REF!</v>
      </c>
      <c r="AO923" s="1" t="e">
        <f>_xlfn.XLOOKUP($L923,Pos!$A:$A,Pos!AE:AE,_xlfn.XLOOKUP($L923,#REF!,#REF!, ""), 0)</f>
        <v>#REF!</v>
      </c>
      <c r="AP923" s="1" t="e">
        <f>_xlfn.XLOOKUP($L923,Pos!$A:$A,Pos!AF:AF,_xlfn.XLOOKUP($L923,#REF!,#REF!, ""), 0)</f>
        <v>#REF!</v>
      </c>
      <c r="AQ923" s="1" t="e">
        <f>_xlfn.XLOOKUP($L923,Pos!$A:$A,Pos!AG:AG,_xlfn.XLOOKUP($L923,#REF!,#REF!, ""), 0)</f>
        <v>#REF!</v>
      </c>
      <c r="AR923" s="1" t="e">
        <f>_xlfn.XLOOKUP($L923,Pos!$A:$A,Pos!AH:AH,_xlfn.XLOOKUP($L923,#REF!,#REF!, ""), 0)</f>
        <v>#REF!</v>
      </c>
      <c r="AS923" s="1" t="e">
        <f>_xlfn.XLOOKUP($L923,Pos!$A:$A,Pos!AI:AI,_xlfn.XLOOKUP($L923,#REF!,#REF!, ""), 0)</f>
        <v>#REF!</v>
      </c>
      <c r="AT923" s="1" t="e">
        <f>_xlfn.XLOOKUP($L923,Pos!$A:$A,Pos!AJ:AJ,_xlfn.XLOOKUP($L923,#REF!,#REF!, ""), 0)</f>
        <v>#REF!</v>
      </c>
      <c r="AU923" s="1" t="e">
        <f>_xlfn.XLOOKUP($L923,Pos!$A:$A,Pos!AK:AK,_xlfn.XLOOKUP($L923,#REF!,#REF!, ""), 0)</f>
        <v>#REF!</v>
      </c>
      <c r="AV923" s="1" t="e">
        <f>_xlfn.XLOOKUP($L923,Pos!$A:$A,Pos!AL:AL,_xlfn.XLOOKUP($L923,#REF!,#REF!, ""), 0)</f>
        <v>#REF!</v>
      </c>
      <c r="AW923" s="1" t="e">
        <f>_xlfn.XLOOKUP($L923,Pos!$A:$A,Pos!AM:AM,_xlfn.XLOOKUP($L923,#REF!,#REF!, ""), 0)</f>
        <v>#REF!</v>
      </c>
      <c r="AX923" s="1" t="e">
        <f>_xlfn.XLOOKUP($L923,Pos!$A:$A,Pos!AN:AN,_xlfn.XLOOKUP($L923,#REF!,#REF!, ""), 0)</f>
        <v>#REF!</v>
      </c>
      <c r="AY923" s="1" t="e">
        <f>_xlfn.XLOOKUP($L923,Pos!$A:$A,Pos!AO:AO,_xlfn.XLOOKUP($L923,#REF!,#REF!, ""), 0)</f>
        <v>#REF!</v>
      </c>
      <c r="AZ923" s="7" t="str">
        <f t="shared" si="243"/>
        <v>OUT</v>
      </c>
      <c r="BA923" s="1">
        <f>IF(OR(_xlfn.XLOOKUP(L923,Pos!B:B,Pos!L:L,FALSE)="ESG Reason",_xlfn.XLOOKUP(L923,Pos!B:B,Pos!L:L,FALSE)="Blacklisted"),1,0)</f>
        <v>1</v>
      </c>
      <c r="BC923" s="11">
        <v>8.9636689771694883E-11</v>
      </c>
      <c r="BD923" s="11">
        <f>_xlfn.XLOOKUP($L923,Pos!$B:$B,Pos!H:H,0, 0)</f>
        <v>0</v>
      </c>
      <c r="BE923" s="11">
        <f>_xlfn.XLOOKUP($L923,Pos!$B:$B,Pos!I:I,0, 0)</f>
        <v>1.6278064093585421E-4</v>
      </c>
      <c r="BF923" s="18">
        <f t="shared" si="244"/>
        <v>1.6278064093585421E-4</v>
      </c>
      <c r="BG923" s="1">
        <f t="shared" si="245"/>
        <v>1</v>
      </c>
      <c r="BH923" s="1">
        <f t="shared" si="246"/>
        <v>23</v>
      </c>
      <c r="BI923" s="18">
        <f t="shared" si="247"/>
        <v>8.9636689771694883E-11</v>
      </c>
      <c r="BJ923" s="3">
        <f t="shared" si="248"/>
        <v>0</v>
      </c>
      <c r="BK923" s="18">
        <f t="shared" si="249"/>
        <v>0</v>
      </c>
    </row>
    <row r="924" spans="3:63" x14ac:dyDescent="0.25">
      <c r="C924" s="3"/>
      <c r="D924" s="3"/>
      <c r="E924" s="3"/>
      <c r="F924" s="3"/>
      <c r="G924" s="51" t="s">
        <v>904</v>
      </c>
      <c r="H924" s="8" t="str">
        <f t="shared" si="239"/>
        <v>0%Others</v>
      </c>
      <c r="I924" s="11" cm="1">
        <f t="array" ref="I924">IF(
   AZ924 = "OUT", 0,IF(
   BD924 &gt;= LARGE(IF(ISNUMBER(BD:BD), BD:BD), 3),
   BE924 - 0.001,
   IF(BE924 &gt;=VLOOKUP(P924,mapping!$A:$B,2,FALSE), BE924,VLOOKUP(P924,mapping!$A$2:$B$8,2,FALSE))
))</f>
        <v>0</v>
      </c>
      <c r="J924" s="11" cm="1">
        <f t="array" ref="J924">IF(
    AZ924="OUT",0,IF(IF(
                      BD924&gt;=LARGE(IF(ISNUMBER(BD:BD),BD:BD),3),
                      BE924+0.001,
                      VLOOKUP(H924,mapping!$D:$E,2,FALSE)
                      )&gt;I924,
                   IF(
                      BD924&gt;=LARGE(IF(ISNUMBER(BD:BD),BD:BD),3),
                      BE924+0.001,
                      VLOOKUP(H924,mapping!$D:$E,2,FALSE)
                      ),
                   I924+0.002))</f>
        <v>0</v>
      </c>
      <c r="K924" s="8">
        <f t="shared" si="240"/>
        <v>1.6275803750037099E-4</v>
      </c>
      <c r="L924" s="1" t="str">
        <f>Pos!B571</f>
        <v>JP3421800008</v>
      </c>
      <c r="M924" s="1" t="str">
        <f>_xlfn.XLOOKUP($L924,Pos!B:B,Pos!D:D,, 0)</f>
        <v>Secom Co., Ltd.</v>
      </c>
      <c r="N924" s="1" t="str">
        <f>_xlfn.XLOOKUP($L924,Pos!B:B,Pos!E:E,, 0)</f>
        <v>Industrial Goods &amp; Services</v>
      </c>
      <c r="O924" s="1" t="str">
        <f t="shared" si="241"/>
        <v>Industrial Goods &amp; Services_Others</v>
      </c>
      <c r="P924" s="1" t="str">
        <f>_xlfn.XLOOKUP($L924,Pos!B:B,Pos!F:F,, 0)</f>
        <v>Others</v>
      </c>
      <c r="Q924" s="1">
        <v>0</v>
      </c>
      <c r="R924" s="9">
        <f>_xlfn.XLOOKUP($L924,Pos!$B:$B,Pos!N:N,0, 0)</f>
        <v>4.17</v>
      </c>
      <c r="S924" s="9">
        <f>_xlfn.XLOOKUP($L924,Pos!$B:$B,Pos!O:O,0, 0)</f>
        <v>5.0098330000000004</v>
      </c>
      <c r="T924" s="9">
        <f>_xlfn.XLOOKUP($L924,Pos!$B:$B,Pos!P:P,0, 0)</f>
        <v>5.9749999999999996</v>
      </c>
      <c r="U924" s="9">
        <f>_xlfn.XLOOKUP($L924,Pos!$B:$B,Pos!Q:Q,0, 0)</f>
        <v>4.4000000000000004</v>
      </c>
      <c r="V924" s="9">
        <f>_xlfn.XLOOKUP($L924,Pos!$B:$B,Pos!R:R,0, 0)</f>
        <v>9.3333329999999997</v>
      </c>
      <c r="W924" s="9">
        <f>_xlfn.XLOOKUP($L924,Pos!$B:$B,Pos!S:S,0, 0)</f>
        <v>3.226667</v>
      </c>
      <c r="X924" s="9" t="str">
        <f>_xlfn.XLOOKUP($L924,Pos!$B:$B,Pos!J:J,0, 0)</f>
        <v>Hold</v>
      </c>
      <c r="Y924" s="1">
        <v>0</v>
      </c>
      <c r="Z924" s="1">
        <v>0</v>
      </c>
      <c r="AA924" s="1">
        <f t="shared" si="242"/>
        <v>0</v>
      </c>
      <c r="AB924" s="9">
        <f>_xlfn.XLOOKUP(L924,Pos!B:B,Pos!K:K,-1,0)</f>
        <v>2.045454545454545</v>
      </c>
      <c r="AC924" s="1" t="e">
        <f>_xlfn.XLOOKUP($L924,Pos!$A:$A,Pos!S:S,_xlfn.XLOOKUP($L924,#REF!,#REF!, ""), 0)</f>
        <v>#REF!</v>
      </c>
      <c r="AD924" s="1" t="e">
        <f>_xlfn.XLOOKUP($L924,Pos!$A:$A,Pos!T:T,_xlfn.XLOOKUP($L924,#REF!,#REF!, ""), 0)</f>
        <v>#REF!</v>
      </c>
      <c r="AE924" s="1" t="e">
        <f>_xlfn.XLOOKUP($L924,Pos!$A:$A,Pos!U:U,_xlfn.XLOOKUP($L924,#REF!,#REF!, ""), 0)</f>
        <v>#REF!</v>
      </c>
      <c r="AF924" s="1" t="e">
        <f>_xlfn.XLOOKUP($L924,Pos!$A:$A,Pos!V:V,_xlfn.XLOOKUP($L924,#REF!,#REF!, ""), 0)</f>
        <v>#REF!</v>
      </c>
      <c r="AG924" s="1" t="e">
        <f>_xlfn.XLOOKUP($L924,Pos!$A:$A,Pos!W:W,_xlfn.XLOOKUP($L924,#REF!,#REF!, ""), 0)</f>
        <v>#REF!</v>
      </c>
      <c r="AH924" s="1" t="e">
        <f>_xlfn.XLOOKUP($L924,Pos!$A:$A,Pos!X:X,_xlfn.XLOOKUP($L924,#REF!,#REF!, ""), 0)</f>
        <v>#REF!</v>
      </c>
      <c r="AI924" s="1" t="e">
        <f>_xlfn.XLOOKUP($L924,Pos!$A:$A,Pos!Y:Y,_xlfn.XLOOKUP($L924,#REF!,#REF!, ""), 0)</f>
        <v>#REF!</v>
      </c>
      <c r="AJ924" s="1" t="e">
        <f>_xlfn.XLOOKUP($L924,Pos!$A:$A,Pos!Z:Z,_xlfn.XLOOKUP($L924,#REF!,#REF!, ""), 0)</f>
        <v>#REF!</v>
      </c>
      <c r="AK924" s="1" t="e">
        <f>_xlfn.XLOOKUP($L924,Pos!$A:$A,Pos!AA:AA,_xlfn.XLOOKUP($L924,#REF!,#REF!, ""), 0)</f>
        <v>#REF!</v>
      </c>
      <c r="AL924" s="1" t="e">
        <f>_xlfn.XLOOKUP($L924,Pos!$A:$A,Pos!AB:AB,_xlfn.XLOOKUP($L924,#REF!,#REF!, ""), 0)</f>
        <v>#REF!</v>
      </c>
      <c r="AM924" s="1" t="e">
        <f>_xlfn.XLOOKUP($L924,Pos!$A:$A,Pos!AC:AC,_xlfn.XLOOKUP($L924,#REF!,#REF!, ""), 0)</f>
        <v>#REF!</v>
      </c>
      <c r="AN924" s="1" t="e">
        <f>_xlfn.XLOOKUP($L924,Pos!$A:$A,Pos!AD:AD,_xlfn.XLOOKUP($L924,#REF!,#REF!, ""), 0)</f>
        <v>#REF!</v>
      </c>
      <c r="AO924" s="1" t="e">
        <f>_xlfn.XLOOKUP($L924,Pos!$A:$A,Pos!AE:AE,_xlfn.XLOOKUP($L924,#REF!,#REF!, ""), 0)</f>
        <v>#REF!</v>
      </c>
      <c r="AP924" s="1" t="e">
        <f>_xlfn.XLOOKUP($L924,Pos!$A:$A,Pos!AF:AF,_xlfn.XLOOKUP($L924,#REF!,#REF!, ""), 0)</f>
        <v>#REF!</v>
      </c>
      <c r="AQ924" s="1" t="e">
        <f>_xlfn.XLOOKUP($L924,Pos!$A:$A,Pos!AG:AG,_xlfn.XLOOKUP($L924,#REF!,#REF!, ""), 0)</f>
        <v>#REF!</v>
      </c>
      <c r="AR924" s="1" t="e">
        <f>_xlfn.XLOOKUP($L924,Pos!$A:$A,Pos!AH:AH,_xlfn.XLOOKUP($L924,#REF!,#REF!, ""), 0)</f>
        <v>#REF!</v>
      </c>
      <c r="AS924" s="1" t="e">
        <f>_xlfn.XLOOKUP($L924,Pos!$A:$A,Pos!AI:AI,_xlfn.XLOOKUP($L924,#REF!,#REF!, ""), 0)</f>
        <v>#REF!</v>
      </c>
      <c r="AT924" s="1" t="e">
        <f>_xlfn.XLOOKUP($L924,Pos!$A:$A,Pos!AJ:AJ,_xlfn.XLOOKUP($L924,#REF!,#REF!, ""), 0)</f>
        <v>#REF!</v>
      </c>
      <c r="AU924" s="1" t="e">
        <f>_xlfn.XLOOKUP($L924,Pos!$A:$A,Pos!AK:AK,_xlfn.XLOOKUP($L924,#REF!,#REF!, ""), 0)</f>
        <v>#REF!</v>
      </c>
      <c r="AV924" s="1" t="e">
        <f>_xlfn.XLOOKUP($L924,Pos!$A:$A,Pos!AL:AL,_xlfn.XLOOKUP($L924,#REF!,#REF!, ""), 0)</f>
        <v>#REF!</v>
      </c>
      <c r="AW924" s="1" t="e">
        <f>_xlfn.XLOOKUP($L924,Pos!$A:$A,Pos!AM:AM,_xlfn.XLOOKUP($L924,#REF!,#REF!, ""), 0)</f>
        <v>#REF!</v>
      </c>
      <c r="AX924" s="1" t="e">
        <f>_xlfn.XLOOKUP($L924,Pos!$A:$A,Pos!AN:AN,_xlfn.XLOOKUP($L924,#REF!,#REF!, ""), 0)</f>
        <v>#REF!</v>
      </c>
      <c r="AY924" s="1" t="e">
        <f>_xlfn.XLOOKUP($L924,Pos!$A:$A,Pos!AO:AO,_xlfn.XLOOKUP($L924,#REF!,#REF!, ""), 0)</f>
        <v>#REF!</v>
      </c>
      <c r="AZ924" s="7" t="str">
        <f t="shared" si="243"/>
        <v>OUT</v>
      </c>
      <c r="BA924" s="1">
        <f>IF(OR(_xlfn.XLOOKUP(L924,Pos!B:B,Pos!L:L,FALSE)="ESG Reason",_xlfn.XLOOKUP(L924,Pos!B:B,Pos!L:L,FALSE)="Blacklisted"),1,0)</f>
        <v>0</v>
      </c>
      <c r="BC924" s="11">
        <v>9.2472168328149673E-11</v>
      </c>
      <c r="BD924" s="11">
        <f>_xlfn.XLOOKUP($L924,Pos!$B:$B,Pos!H:H,0, 0)</f>
        <v>0</v>
      </c>
      <c r="BE924" s="11">
        <f>_xlfn.XLOOKUP($L924,Pos!$B:$B,Pos!I:I,0, 0)</f>
        <v>1.6275803750037099E-4</v>
      </c>
      <c r="BF924" s="18">
        <f t="shared" si="244"/>
        <v>1.6275803750037099E-4</v>
      </c>
      <c r="BG924" s="1">
        <f t="shared" si="245"/>
        <v>3</v>
      </c>
      <c r="BH924" s="1">
        <f t="shared" si="246"/>
        <v>48</v>
      </c>
      <c r="BI924" s="18">
        <f t="shared" si="247"/>
        <v>9.2472168328149673E-11</v>
      </c>
      <c r="BJ924" s="3">
        <f t="shared" si="248"/>
        <v>0</v>
      </c>
      <c r="BK924" s="18">
        <f t="shared" si="249"/>
        <v>0</v>
      </c>
    </row>
    <row r="925" spans="3:63" x14ac:dyDescent="0.25">
      <c r="C925" s="3"/>
      <c r="D925" s="3"/>
      <c r="E925" s="3"/>
      <c r="F925" s="3"/>
      <c r="G925" s="51" t="s">
        <v>922</v>
      </c>
      <c r="H925" s="8" t="str">
        <f t="shared" si="239"/>
        <v>0%West Europe</v>
      </c>
      <c r="I925" s="11" cm="1">
        <f t="array" ref="I925">IF(
   AZ925 = "OUT", 0,IF(
   BD925 &gt;= LARGE(IF(ISNUMBER(BD:BD), BD:BD), 3),
   BE925 - 0.001,
   IF(BE925 &gt;=VLOOKUP(P925,mapping!$A:$B,2,FALSE), BE925,VLOOKUP(P925,mapping!$A$2:$B$8,2,FALSE))
))</f>
        <v>0</v>
      </c>
      <c r="J925" s="11" cm="1">
        <f t="array" ref="J925">IF(
    AZ925="OUT",0,IF(IF(
                      BD925&gt;=LARGE(IF(ISNUMBER(BD:BD),BD:BD),3),
                      BE925+0.001,
                      VLOOKUP(H925,mapping!$D:$E,2,FALSE)
                      )&gt;I925,
                   IF(
                      BD925&gt;=LARGE(IF(ISNUMBER(BD:BD),BD:BD),3),
                      BE925+0.001,
                      VLOOKUP(H925,mapping!$D:$E,2,FALSE)
                      ),
                   I925+0.002))</f>
        <v>0</v>
      </c>
      <c r="K925" s="8">
        <f t="shared" si="240"/>
        <v>1.6229726746819919E-4</v>
      </c>
      <c r="L925" s="1" t="str">
        <f>Pos!B164</f>
        <v>CH0012410517</v>
      </c>
      <c r="M925" s="1" t="str">
        <f>_xlfn.XLOOKUP($L925,Pos!B:B,Pos!D:D,, 0)</f>
        <v>Baloise-Holding AG</v>
      </c>
      <c r="N925" s="1" t="str">
        <f>_xlfn.XLOOKUP($L925,Pos!B:B,Pos!E:E,, 0)</f>
        <v>Insurance</v>
      </c>
      <c r="O925" s="1" t="str">
        <f t="shared" si="241"/>
        <v>Insurance_West Europe</v>
      </c>
      <c r="P925" s="1" t="str">
        <f>_xlfn.XLOOKUP($L925,Pos!B:B,Pos!F:F,, 0)</f>
        <v>West Europe</v>
      </c>
      <c r="Q925" s="1">
        <v>0</v>
      </c>
      <c r="R925" s="9">
        <f>_xlfn.XLOOKUP($L925,Pos!$B:$B,Pos!N:N,0, 0)</f>
        <v>5.77</v>
      </c>
      <c r="S925" s="9">
        <f>_xlfn.XLOOKUP($L925,Pos!$B:$B,Pos!O:O,0, 0)</f>
        <v>2.7450000000000001</v>
      </c>
      <c r="T925" s="9">
        <f>_xlfn.XLOOKUP($L925,Pos!$B:$B,Pos!P:P,0, 0)</f>
        <v>3.1</v>
      </c>
      <c r="U925" s="9">
        <f>_xlfn.XLOOKUP($L925,Pos!$B:$B,Pos!Q:Q,0, 0)</f>
        <v>5.8</v>
      </c>
      <c r="V925" s="9">
        <f>_xlfn.XLOOKUP($L925,Pos!$B:$B,Pos!R:R,0, 0)</f>
        <v>7.766667</v>
      </c>
      <c r="W925" s="9">
        <f>_xlfn.XLOOKUP($L925,Pos!$B:$B,Pos!S:S,0, 0)</f>
        <v>4.54</v>
      </c>
      <c r="X925" s="9" t="str">
        <f>_xlfn.XLOOKUP($L925,Pos!$B:$B,Pos!J:J,0, 0)</f>
        <v>Buy</v>
      </c>
      <c r="Y925" s="1">
        <v>0</v>
      </c>
      <c r="Z925" s="1">
        <v>0</v>
      </c>
      <c r="AA925" s="1">
        <f t="shared" si="242"/>
        <v>0</v>
      </c>
      <c r="AB925" s="9">
        <f>_xlfn.XLOOKUP(L925,Pos!B:B,Pos!K:K,-1,0)</f>
        <v>3.6</v>
      </c>
      <c r="AC925" s="1" t="e">
        <f>_xlfn.XLOOKUP($L925,Pos!$A:$A,Pos!S:S,_xlfn.XLOOKUP($L925,#REF!,#REF!, ""), 0)</f>
        <v>#REF!</v>
      </c>
      <c r="AD925" s="1" t="e">
        <f>_xlfn.XLOOKUP($L925,Pos!$A:$A,Pos!T:T,_xlfn.XLOOKUP($L925,#REF!,#REF!, ""), 0)</f>
        <v>#REF!</v>
      </c>
      <c r="AE925" s="1" t="e">
        <f>_xlfn.XLOOKUP($L925,Pos!$A:$A,Pos!U:U,_xlfn.XLOOKUP($L925,#REF!,#REF!, ""), 0)</f>
        <v>#REF!</v>
      </c>
      <c r="AF925" s="1" t="e">
        <f>_xlfn.XLOOKUP($L925,Pos!$A:$A,Pos!V:V,_xlfn.XLOOKUP($L925,#REF!,#REF!, ""), 0)</f>
        <v>#REF!</v>
      </c>
      <c r="AG925" s="1" t="e">
        <f>_xlfn.XLOOKUP($L925,Pos!$A:$A,Pos!W:W,_xlfn.XLOOKUP($L925,#REF!,#REF!, ""), 0)</f>
        <v>#REF!</v>
      </c>
      <c r="AH925" s="1" t="e">
        <f>_xlfn.XLOOKUP($L925,Pos!$A:$A,Pos!X:X,_xlfn.XLOOKUP($L925,#REF!,#REF!, ""), 0)</f>
        <v>#REF!</v>
      </c>
      <c r="AI925" s="1" t="e">
        <f>_xlfn.XLOOKUP($L925,Pos!$A:$A,Pos!Y:Y,_xlfn.XLOOKUP($L925,#REF!,#REF!, ""), 0)</f>
        <v>#REF!</v>
      </c>
      <c r="AJ925" s="1" t="e">
        <f>_xlfn.XLOOKUP($L925,Pos!$A:$A,Pos!Z:Z,_xlfn.XLOOKUP($L925,#REF!,#REF!, ""), 0)</f>
        <v>#REF!</v>
      </c>
      <c r="AK925" s="1" t="e">
        <f>_xlfn.XLOOKUP($L925,Pos!$A:$A,Pos!AA:AA,_xlfn.XLOOKUP($L925,#REF!,#REF!, ""), 0)</f>
        <v>#REF!</v>
      </c>
      <c r="AL925" s="1" t="e">
        <f>_xlfn.XLOOKUP($L925,Pos!$A:$A,Pos!AB:AB,_xlfn.XLOOKUP($L925,#REF!,#REF!, ""), 0)</f>
        <v>#REF!</v>
      </c>
      <c r="AM925" s="1" t="e">
        <f>_xlfn.XLOOKUP($L925,Pos!$A:$A,Pos!AC:AC,_xlfn.XLOOKUP($L925,#REF!,#REF!, ""), 0)</f>
        <v>#REF!</v>
      </c>
      <c r="AN925" s="1" t="e">
        <f>_xlfn.XLOOKUP($L925,Pos!$A:$A,Pos!AD:AD,_xlfn.XLOOKUP($L925,#REF!,#REF!, ""), 0)</f>
        <v>#REF!</v>
      </c>
      <c r="AO925" s="1" t="e">
        <f>_xlfn.XLOOKUP($L925,Pos!$A:$A,Pos!AE:AE,_xlfn.XLOOKUP($L925,#REF!,#REF!, ""), 0)</f>
        <v>#REF!</v>
      </c>
      <c r="AP925" s="1" t="e">
        <f>_xlfn.XLOOKUP($L925,Pos!$A:$A,Pos!AF:AF,_xlfn.XLOOKUP($L925,#REF!,#REF!, ""), 0)</f>
        <v>#REF!</v>
      </c>
      <c r="AQ925" s="1" t="e">
        <f>_xlfn.XLOOKUP($L925,Pos!$A:$A,Pos!AG:AG,_xlfn.XLOOKUP($L925,#REF!,#REF!, ""), 0)</f>
        <v>#REF!</v>
      </c>
      <c r="AR925" s="1" t="e">
        <f>_xlfn.XLOOKUP($L925,Pos!$A:$A,Pos!AH:AH,_xlfn.XLOOKUP($L925,#REF!,#REF!, ""), 0)</f>
        <v>#REF!</v>
      </c>
      <c r="AS925" s="1" t="e">
        <f>_xlfn.XLOOKUP($L925,Pos!$A:$A,Pos!AI:AI,_xlfn.XLOOKUP($L925,#REF!,#REF!, ""), 0)</f>
        <v>#REF!</v>
      </c>
      <c r="AT925" s="1" t="e">
        <f>_xlfn.XLOOKUP($L925,Pos!$A:$A,Pos!AJ:AJ,_xlfn.XLOOKUP($L925,#REF!,#REF!, ""), 0)</f>
        <v>#REF!</v>
      </c>
      <c r="AU925" s="1" t="e">
        <f>_xlfn.XLOOKUP($L925,Pos!$A:$A,Pos!AK:AK,_xlfn.XLOOKUP($L925,#REF!,#REF!, ""), 0)</f>
        <v>#REF!</v>
      </c>
      <c r="AV925" s="1" t="e">
        <f>_xlfn.XLOOKUP($L925,Pos!$A:$A,Pos!AL:AL,_xlfn.XLOOKUP($L925,#REF!,#REF!, ""), 0)</f>
        <v>#REF!</v>
      </c>
      <c r="AW925" s="1" t="e">
        <f>_xlfn.XLOOKUP($L925,Pos!$A:$A,Pos!AM:AM,_xlfn.XLOOKUP($L925,#REF!,#REF!, ""), 0)</f>
        <v>#REF!</v>
      </c>
      <c r="AX925" s="1" t="e">
        <f>_xlfn.XLOOKUP($L925,Pos!$A:$A,Pos!AN:AN,_xlfn.XLOOKUP($L925,#REF!,#REF!, ""), 0)</f>
        <v>#REF!</v>
      </c>
      <c r="AY925" s="1" t="e">
        <f>_xlfn.XLOOKUP($L925,Pos!$A:$A,Pos!AO:AO,_xlfn.XLOOKUP($L925,#REF!,#REF!, ""), 0)</f>
        <v>#REF!</v>
      </c>
      <c r="AZ925" s="7" t="str">
        <f t="shared" si="243"/>
        <v>OUT</v>
      </c>
      <c r="BA925" s="1">
        <f>IF(OR(_xlfn.XLOOKUP(L925,Pos!B:B,Pos!L:L,FALSE)="ESG Reason",_xlfn.XLOOKUP(L925,Pos!B:B,Pos!L:L,FALSE)="Blacklisted"),1,0)</f>
        <v>1</v>
      </c>
      <c r="BC925" s="11">
        <v>9.0026660941762184E-11</v>
      </c>
      <c r="BD925" s="11">
        <f>_xlfn.XLOOKUP($L925,Pos!$B:$B,Pos!H:H,0, 0)</f>
        <v>0</v>
      </c>
      <c r="BE925" s="11">
        <f>_xlfn.XLOOKUP($L925,Pos!$B:$B,Pos!I:I,0, 0)</f>
        <v>1.6229726746819919E-4</v>
      </c>
      <c r="BF925" s="18">
        <f t="shared" si="244"/>
        <v>1.6229726746819919E-4</v>
      </c>
      <c r="BG925" s="1">
        <f t="shared" si="245"/>
        <v>2</v>
      </c>
      <c r="BH925" s="1">
        <f t="shared" si="246"/>
        <v>11</v>
      </c>
      <c r="BI925" s="18">
        <f t="shared" si="247"/>
        <v>9.0026660941762184E-11</v>
      </c>
      <c r="BJ925" s="3">
        <f t="shared" si="248"/>
        <v>0</v>
      </c>
      <c r="BK925" s="18">
        <f t="shared" si="249"/>
        <v>0</v>
      </c>
    </row>
    <row r="926" spans="3:63" x14ac:dyDescent="0.25">
      <c r="C926" s="3"/>
      <c r="D926" s="3"/>
      <c r="E926" s="3"/>
      <c r="F926" s="3"/>
      <c r="G926" s="51" t="s">
        <v>888</v>
      </c>
      <c r="H926" s="8" t="str">
        <f t="shared" si="239"/>
        <v>0%West Europe</v>
      </c>
      <c r="I926" s="11" cm="1">
        <f t="array" ref="I926">IF(
   AZ926 = "OUT", 0,IF(
   BD926 &gt;= LARGE(IF(ISNUMBER(BD:BD), BD:BD), 3),
   BE926 - 0.001,
   IF(BE926 &gt;=VLOOKUP(P926,mapping!$A:$B,2,FALSE), BE926,VLOOKUP(P926,mapping!$A$2:$B$8,2,FALSE))
))</f>
        <v>0</v>
      </c>
      <c r="J926" s="11" cm="1">
        <f t="array" ref="J926">IF(
    AZ926="OUT",0,IF(IF(
                      BD926&gt;=LARGE(IF(ISNUMBER(BD:BD),BD:BD),3),
                      BE926+0.001,
                      VLOOKUP(H926,mapping!$D:$E,2,FALSE)
                      )&gt;I926,
                   IF(
                      BD926&gt;=LARGE(IF(ISNUMBER(BD:BD),BD:BD),3),
                      BE926+0.001,
                      VLOOKUP(H926,mapping!$D:$E,2,FALSE)
                      ),
                   I926+0.002))</f>
        <v>0</v>
      </c>
      <c r="K926" s="8">
        <f t="shared" si="240"/>
        <v>1.6137532734305059E-4</v>
      </c>
      <c r="L926" s="1" t="str">
        <f>Pos!B347</f>
        <v>GB0000456144</v>
      </c>
      <c r="M926" s="1" t="str">
        <f>_xlfn.XLOOKUP($L926,Pos!B:B,Pos!D:D,, 0)</f>
        <v>Antofagasta plc</v>
      </c>
      <c r="N926" s="1" t="str">
        <f>_xlfn.XLOOKUP($L926,Pos!B:B,Pos!E:E,, 0)</f>
        <v>Basic Resources</v>
      </c>
      <c r="O926" s="1" t="str">
        <f t="shared" si="241"/>
        <v>Basic Resources_West Europe</v>
      </c>
      <c r="P926" s="1" t="str">
        <f>_xlfn.XLOOKUP($L926,Pos!B:B,Pos!F:F,, 0)</f>
        <v>West Europe</v>
      </c>
      <c r="Q926" s="1">
        <v>0</v>
      </c>
      <c r="R926" s="9">
        <f>_xlfn.XLOOKUP($L926,Pos!$B:$B,Pos!N:N,0, 0)</f>
        <v>2.4300000000000002</v>
      </c>
      <c r="S926" s="9">
        <f>_xlfn.XLOOKUP($L926,Pos!$B:$B,Pos!O:O,0, 0)</f>
        <v>2.504</v>
      </c>
      <c r="T926" s="9">
        <f>_xlfn.XLOOKUP($L926,Pos!$B:$B,Pos!P:P,0, 0)</f>
        <v>5.7</v>
      </c>
      <c r="U926" s="9">
        <f>_xlfn.XLOOKUP($L926,Pos!$B:$B,Pos!Q:Q,0, 0)</f>
        <v>8.9</v>
      </c>
      <c r="V926" s="9">
        <f>_xlfn.XLOOKUP($L926,Pos!$B:$B,Pos!R:R,0, 0)</f>
        <v>1.4</v>
      </c>
      <c r="W926" s="9">
        <f>_xlfn.XLOOKUP($L926,Pos!$B:$B,Pos!S:S,0, 0)</f>
        <v>8.1616669999999996</v>
      </c>
      <c r="X926" s="9" t="str">
        <f>_xlfn.XLOOKUP($L926,Pos!$B:$B,Pos!J:J,0, 0)</f>
        <v>Hold</v>
      </c>
      <c r="Y926" s="1">
        <v>0</v>
      </c>
      <c r="Z926" s="1">
        <v>0</v>
      </c>
      <c r="AA926" s="1">
        <f t="shared" si="242"/>
        <v>0</v>
      </c>
      <c r="AB926" s="9">
        <f>_xlfn.XLOOKUP(L926,Pos!B:B,Pos!K:K,-1,0)</f>
        <v>3.5714285714285721</v>
      </c>
      <c r="AC926" s="1" t="e">
        <f>_xlfn.XLOOKUP($L926,Pos!$A:$A,Pos!S:S,_xlfn.XLOOKUP($L926,#REF!,#REF!, ""), 0)</f>
        <v>#REF!</v>
      </c>
      <c r="AD926" s="1" t="e">
        <f>_xlfn.XLOOKUP($L926,Pos!$A:$A,Pos!T:T,_xlfn.XLOOKUP($L926,#REF!,#REF!, ""), 0)</f>
        <v>#REF!</v>
      </c>
      <c r="AE926" s="1" t="e">
        <f>_xlfn.XLOOKUP($L926,Pos!$A:$A,Pos!U:U,_xlfn.XLOOKUP($L926,#REF!,#REF!, ""), 0)</f>
        <v>#REF!</v>
      </c>
      <c r="AF926" s="1" t="e">
        <f>_xlfn.XLOOKUP($L926,Pos!$A:$A,Pos!V:V,_xlfn.XLOOKUP($L926,#REF!,#REF!, ""), 0)</f>
        <v>#REF!</v>
      </c>
      <c r="AG926" s="1" t="e">
        <f>_xlfn.XLOOKUP($L926,Pos!$A:$A,Pos!W:W,_xlfn.XLOOKUP($L926,#REF!,#REF!, ""), 0)</f>
        <v>#REF!</v>
      </c>
      <c r="AH926" s="1" t="e">
        <f>_xlfn.XLOOKUP($L926,Pos!$A:$A,Pos!X:X,_xlfn.XLOOKUP($L926,#REF!,#REF!, ""), 0)</f>
        <v>#REF!</v>
      </c>
      <c r="AI926" s="1" t="e">
        <f>_xlfn.XLOOKUP($L926,Pos!$A:$A,Pos!Y:Y,_xlfn.XLOOKUP($L926,#REF!,#REF!, ""), 0)</f>
        <v>#REF!</v>
      </c>
      <c r="AJ926" s="1" t="e">
        <f>_xlfn.XLOOKUP($L926,Pos!$A:$A,Pos!Z:Z,_xlfn.XLOOKUP($L926,#REF!,#REF!, ""), 0)</f>
        <v>#REF!</v>
      </c>
      <c r="AK926" s="1" t="e">
        <f>_xlfn.XLOOKUP($L926,Pos!$A:$A,Pos!AA:AA,_xlfn.XLOOKUP($L926,#REF!,#REF!, ""), 0)</f>
        <v>#REF!</v>
      </c>
      <c r="AL926" s="1" t="e">
        <f>_xlfn.XLOOKUP($L926,Pos!$A:$A,Pos!AB:AB,_xlfn.XLOOKUP($L926,#REF!,#REF!, ""), 0)</f>
        <v>#REF!</v>
      </c>
      <c r="AM926" s="1" t="e">
        <f>_xlfn.XLOOKUP($L926,Pos!$A:$A,Pos!AC:AC,_xlfn.XLOOKUP($L926,#REF!,#REF!, ""), 0)</f>
        <v>#REF!</v>
      </c>
      <c r="AN926" s="1" t="e">
        <f>_xlfn.XLOOKUP($L926,Pos!$A:$A,Pos!AD:AD,_xlfn.XLOOKUP($L926,#REF!,#REF!, ""), 0)</f>
        <v>#REF!</v>
      </c>
      <c r="AO926" s="1" t="e">
        <f>_xlfn.XLOOKUP($L926,Pos!$A:$A,Pos!AE:AE,_xlfn.XLOOKUP($L926,#REF!,#REF!, ""), 0)</f>
        <v>#REF!</v>
      </c>
      <c r="AP926" s="1" t="e">
        <f>_xlfn.XLOOKUP($L926,Pos!$A:$A,Pos!AF:AF,_xlfn.XLOOKUP($L926,#REF!,#REF!, ""), 0)</f>
        <v>#REF!</v>
      </c>
      <c r="AQ926" s="1" t="e">
        <f>_xlfn.XLOOKUP($L926,Pos!$A:$A,Pos!AG:AG,_xlfn.XLOOKUP($L926,#REF!,#REF!, ""), 0)</f>
        <v>#REF!</v>
      </c>
      <c r="AR926" s="1" t="e">
        <f>_xlfn.XLOOKUP($L926,Pos!$A:$A,Pos!AH:AH,_xlfn.XLOOKUP($L926,#REF!,#REF!, ""), 0)</f>
        <v>#REF!</v>
      </c>
      <c r="AS926" s="1" t="e">
        <f>_xlfn.XLOOKUP($L926,Pos!$A:$A,Pos!AI:AI,_xlfn.XLOOKUP($L926,#REF!,#REF!, ""), 0)</f>
        <v>#REF!</v>
      </c>
      <c r="AT926" s="1" t="e">
        <f>_xlfn.XLOOKUP($L926,Pos!$A:$A,Pos!AJ:AJ,_xlfn.XLOOKUP($L926,#REF!,#REF!, ""), 0)</f>
        <v>#REF!</v>
      </c>
      <c r="AU926" s="1" t="e">
        <f>_xlfn.XLOOKUP($L926,Pos!$A:$A,Pos!AK:AK,_xlfn.XLOOKUP($L926,#REF!,#REF!, ""), 0)</f>
        <v>#REF!</v>
      </c>
      <c r="AV926" s="1" t="e">
        <f>_xlfn.XLOOKUP($L926,Pos!$A:$A,Pos!AL:AL,_xlfn.XLOOKUP($L926,#REF!,#REF!, ""), 0)</f>
        <v>#REF!</v>
      </c>
      <c r="AW926" s="1" t="e">
        <f>_xlfn.XLOOKUP($L926,Pos!$A:$A,Pos!AM:AM,_xlfn.XLOOKUP($L926,#REF!,#REF!, ""), 0)</f>
        <v>#REF!</v>
      </c>
      <c r="AX926" s="1" t="e">
        <f>_xlfn.XLOOKUP($L926,Pos!$A:$A,Pos!AN:AN,_xlfn.XLOOKUP($L926,#REF!,#REF!, ""), 0)</f>
        <v>#REF!</v>
      </c>
      <c r="AY926" s="1" t="e">
        <f>_xlfn.XLOOKUP($L926,Pos!$A:$A,Pos!AO:AO,_xlfn.XLOOKUP($L926,#REF!,#REF!, ""), 0)</f>
        <v>#REF!</v>
      </c>
      <c r="AZ926" s="7" t="str">
        <f t="shared" si="243"/>
        <v>OUT</v>
      </c>
      <c r="BA926" s="1">
        <f>IF(OR(_xlfn.XLOOKUP(L926,Pos!B:B,Pos!L:L,FALSE)="ESG Reason",_xlfn.XLOOKUP(L926,Pos!B:B,Pos!L:L,FALSE)="Blacklisted"),1,0)</f>
        <v>1</v>
      </c>
      <c r="BC926" s="11">
        <v>8.666313748365683E-11</v>
      </c>
      <c r="BD926" s="11">
        <f>_xlfn.XLOOKUP($L926,Pos!$B:$B,Pos!H:H,0, 0)</f>
        <v>0</v>
      </c>
      <c r="BE926" s="11">
        <f>_xlfn.XLOOKUP($L926,Pos!$B:$B,Pos!I:I,0, 0)</f>
        <v>1.6137532734305059E-4</v>
      </c>
      <c r="BF926" s="18">
        <f t="shared" si="244"/>
        <v>1.6137532734305059E-4</v>
      </c>
      <c r="BG926" s="1">
        <f t="shared" si="245"/>
        <v>2</v>
      </c>
      <c r="BH926" s="1">
        <f t="shared" si="246"/>
        <v>3</v>
      </c>
      <c r="BI926" s="18">
        <f t="shared" si="247"/>
        <v>8.666313748365683E-11</v>
      </c>
      <c r="BJ926" s="3">
        <f t="shared" si="248"/>
        <v>0</v>
      </c>
      <c r="BK926" s="18">
        <f t="shared" si="249"/>
        <v>0</v>
      </c>
    </row>
    <row r="927" spans="3:63" x14ac:dyDescent="0.25">
      <c r="C927" s="3"/>
      <c r="D927" s="3"/>
      <c r="E927" s="3"/>
      <c r="F927" s="3"/>
      <c r="G927" s="51" t="s">
        <v>881</v>
      </c>
      <c r="H927" s="8" t="str">
        <f t="shared" si="239"/>
        <v>0%North America</v>
      </c>
      <c r="I927" s="11" cm="1">
        <f t="array" ref="I927">IF(
   AZ927 = "OUT", 0,IF(
   BD927 &gt;= LARGE(IF(ISNUMBER(BD:BD), BD:BD), 3),
   BE927 - 0.001,
   IF(BE927 &gt;=VLOOKUP(P927,mapping!$A:$B,2,FALSE), BE927,VLOOKUP(P927,mapping!$A$2:$B$8,2,FALSE))
))</f>
        <v>0</v>
      </c>
      <c r="J927" s="11" cm="1">
        <f t="array" ref="J927">IF(
    AZ927="OUT",0,IF(IF(
                      BD927&gt;=LARGE(IF(ISNUMBER(BD:BD),BD:BD),3),
                      BE927+0.001,
                      VLOOKUP(H927,mapping!$D:$E,2,FALSE)
                      )&gt;I927,
                   IF(
                      BD927&gt;=LARGE(IF(ISNUMBER(BD:BD),BD:BD),3),
                      BE927+0.001,
                      VLOOKUP(H927,mapping!$D:$E,2,FALSE)
                      ),
                   I927+0.002))</f>
        <v>0</v>
      </c>
      <c r="K927" s="8">
        <f t="shared" si="240"/>
        <v>1.6130891724941879E-4</v>
      </c>
      <c r="L927" s="1" t="str">
        <f>Pos!B1199</f>
        <v>US76954A1034</v>
      </c>
      <c r="M927" s="1" t="str">
        <f>_xlfn.XLOOKUP($L927,Pos!B:B,Pos!D:D,, 0)</f>
        <v>Rivian Automotive, Inc. Class A</v>
      </c>
      <c r="N927" s="1" t="str">
        <f>_xlfn.XLOOKUP($L927,Pos!B:B,Pos!E:E,, 0)</f>
        <v>Auto &amp; Parts</v>
      </c>
      <c r="O927" s="1" t="str">
        <f t="shared" si="241"/>
        <v>Auto &amp; Parts_North America</v>
      </c>
      <c r="P927" s="1" t="str">
        <f>_xlfn.XLOOKUP($L927,Pos!B:B,Pos!F:F,, 0)</f>
        <v>North America</v>
      </c>
      <c r="Q927" s="1">
        <v>0</v>
      </c>
      <c r="R927" s="9">
        <f>_xlfn.XLOOKUP($L927,Pos!$B:$B,Pos!N:N,0, 0)</f>
        <v>0</v>
      </c>
      <c r="S927" s="9">
        <f>_xlfn.XLOOKUP($L927,Pos!$B:$B,Pos!O:O,0, 0)</f>
        <v>6.4749990000000004</v>
      </c>
      <c r="T927" s="9">
        <f>_xlfn.XLOOKUP($L927,Pos!$B:$B,Pos!P:P,0, 0)</f>
        <v>0.1</v>
      </c>
      <c r="U927" s="9">
        <f>_xlfn.XLOOKUP($L927,Pos!$B:$B,Pos!Q:Q,0, 0)</f>
        <v>3.8</v>
      </c>
      <c r="V927" s="9">
        <f>_xlfn.XLOOKUP($L927,Pos!$B:$B,Pos!R:R,0, 0)</f>
        <v>0.63333329999999999</v>
      </c>
      <c r="W927" s="9">
        <f>_xlfn.XLOOKUP($L927,Pos!$B:$B,Pos!S:S,0, 0)</f>
        <v>3.0125000000000002</v>
      </c>
      <c r="X927" s="9" t="str">
        <f>_xlfn.XLOOKUP($L927,Pos!$B:$B,Pos!J:J,0, 0)</f>
        <v>Hold</v>
      </c>
      <c r="Y927" s="1">
        <v>0</v>
      </c>
      <c r="Z927" s="1">
        <v>0</v>
      </c>
      <c r="AA927" s="1">
        <f t="shared" si="242"/>
        <v>0</v>
      </c>
      <c r="AB927" s="9">
        <f>_xlfn.XLOOKUP(L927,Pos!B:B,Pos!K:K,-1,0)</f>
        <v>1.666666666666667</v>
      </c>
      <c r="AC927" s="1" t="e">
        <f>_xlfn.XLOOKUP($L927,Pos!$A:$A,Pos!S:S,_xlfn.XLOOKUP($L927,#REF!,#REF!, ""), 0)</f>
        <v>#REF!</v>
      </c>
      <c r="AD927" s="1" t="e">
        <f>_xlfn.XLOOKUP($L927,Pos!$A:$A,Pos!T:T,_xlfn.XLOOKUP($L927,#REF!,#REF!, ""), 0)</f>
        <v>#REF!</v>
      </c>
      <c r="AE927" s="1" t="e">
        <f>_xlfn.XLOOKUP($L927,Pos!$A:$A,Pos!U:U,_xlfn.XLOOKUP($L927,#REF!,#REF!, ""), 0)</f>
        <v>#REF!</v>
      </c>
      <c r="AF927" s="1" t="e">
        <f>_xlfn.XLOOKUP($L927,Pos!$A:$A,Pos!V:V,_xlfn.XLOOKUP($L927,#REF!,#REF!, ""), 0)</f>
        <v>#REF!</v>
      </c>
      <c r="AG927" s="1" t="e">
        <f>_xlfn.XLOOKUP($L927,Pos!$A:$A,Pos!W:W,_xlfn.XLOOKUP($L927,#REF!,#REF!, ""), 0)</f>
        <v>#REF!</v>
      </c>
      <c r="AH927" s="1" t="e">
        <f>_xlfn.XLOOKUP($L927,Pos!$A:$A,Pos!X:X,_xlfn.XLOOKUP($L927,#REF!,#REF!, ""), 0)</f>
        <v>#REF!</v>
      </c>
      <c r="AI927" s="1" t="e">
        <f>_xlfn.XLOOKUP($L927,Pos!$A:$A,Pos!Y:Y,_xlfn.XLOOKUP($L927,#REF!,#REF!, ""), 0)</f>
        <v>#REF!</v>
      </c>
      <c r="AJ927" s="1" t="e">
        <f>_xlfn.XLOOKUP($L927,Pos!$A:$A,Pos!Z:Z,_xlfn.XLOOKUP($L927,#REF!,#REF!, ""), 0)</f>
        <v>#REF!</v>
      </c>
      <c r="AK927" s="1" t="e">
        <f>_xlfn.XLOOKUP($L927,Pos!$A:$A,Pos!AA:AA,_xlfn.XLOOKUP($L927,#REF!,#REF!, ""), 0)</f>
        <v>#REF!</v>
      </c>
      <c r="AL927" s="1" t="e">
        <f>_xlfn.XLOOKUP($L927,Pos!$A:$A,Pos!AB:AB,_xlfn.XLOOKUP($L927,#REF!,#REF!, ""), 0)</f>
        <v>#REF!</v>
      </c>
      <c r="AM927" s="1" t="e">
        <f>_xlfn.XLOOKUP($L927,Pos!$A:$A,Pos!AC:AC,_xlfn.XLOOKUP($L927,#REF!,#REF!, ""), 0)</f>
        <v>#REF!</v>
      </c>
      <c r="AN927" s="1" t="e">
        <f>_xlfn.XLOOKUP($L927,Pos!$A:$A,Pos!AD:AD,_xlfn.XLOOKUP($L927,#REF!,#REF!, ""), 0)</f>
        <v>#REF!</v>
      </c>
      <c r="AO927" s="1" t="e">
        <f>_xlfn.XLOOKUP($L927,Pos!$A:$A,Pos!AE:AE,_xlfn.XLOOKUP($L927,#REF!,#REF!, ""), 0)</f>
        <v>#REF!</v>
      </c>
      <c r="AP927" s="1" t="e">
        <f>_xlfn.XLOOKUP($L927,Pos!$A:$A,Pos!AF:AF,_xlfn.XLOOKUP($L927,#REF!,#REF!, ""), 0)</f>
        <v>#REF!</v>
      </c>
      <c r="AQ927" s="1" t="e">
        <f>_xlfn.XLOOKUP($L927,Pos!$A:$A,Pos!AG:AG,_xlfn.XLOOKUP($L927,#REF!,#REF!, ""), 0)</f>
        <v>#REF!</v>
      </c>
      <c r="AR927" s="1" t="e">
        <f>_xlfn.XLOOKUP($L927,Pos!$A:$A,Pos!AH:AH,_xlfn.XLOOKUP($L927,#REF!,#REF!, ""), 0)</f>
        <v>#REF!</v>
      </c>
      <c r="AS927" s="1" t="e">
        <f>_xlfn.XLOOKUP($L927,Pos!$A:$A,Pos!AI:AI,_xlfn.XLOOKUP($L927,#REF!,#REF!, ""), 0)</f>
        <v>#REF!</v>
      </c>
      <c r="AT927" s="1" t="e">
        <f>_xlfn.XLOOKUP($L927,Pos!$A:$A,Pos!AJ:AJ,_xlfn.XLOOKUP($L927,#REF!,#REF!, ""), 0)</f>
        <v>#REF!</v>
      </c>
      <c r="AU927" s="1" t="e">
        <f>_xlfn.XLOOKUP($L927,Pos!$A:$A,Pos!AK:AK,_xlfn.XLOOKUP($L927,#REF!,#REF!, ""), 0)</f>
        <v>#REF!</v>
      </c>
      <c r="AV927" s="1" t="e">
        <f>_xlfn.XLOOKUP($L927,Pos!$A:$A,Pos!AL:AL,_xlfn.XLOOKUP($L927,#REF!,#REF!, ""), 0)</f>
        <v>#REF!</v>
      </c>
      <c r="AW927" s="1" t="e">
        <f>_xlfn.XLOOKUP($L927,Pos!$A:$A,Pos!AM:AM,_xlfn.XLOOKUP($L927,#REF!,#REF!, ""), 0)</f>
        <v>#REF!</v>
      </c>
      <c r="AX927" s="1" t="e">
        <f>_xlfn.XLOOKUP($L927,Pos!$A:$A,Pos!AN:AN,_xlfn.XLOOKUP($L927,#REF!,#REF!, ""), 0)</f>
        <v>#REF!</v>
      </c>
      <c r="AY927" s="1" t="e">
        <f>_xlfn.XLOOKUP($L927,Pos!$A:$A,Pos!AO:AO,_xlfn.XLOOKUP($L927,#REF!,#REF!, ""), 0)</f>
        <v>#REF!</v>
      </c>
      <c r="AZ927" s="7" t="str">
        <f t="shared" si="243"/>
        <v>OUT</v>
      </c>
      <c r="BA927" s="1">
        <f>IF(OR(_xlfn.XLOOKUP(L927,Pos!B:B,Pos!L:L,FALSE)="ESG Reason",_xlfn.XLOOKUP(L927,Pos!B:B,Pos!L:L,FALSE)="Blacklisted"),1,0)</f>
        <v>1</v>
      </c>
      <c r="BC927" s="11">
        <v>1.7569451917114379E-10</v>
      </c>
      <c r="BD927" s="11">
        <f>_xlfn.XLOOKUP($L927,Pos!$B:$B,Pos!H:H,0, 0)</f>
        <v>0</v>
      </c>
      <c r="BE927" s="11">
        <f>_xlfn.XLOOKUP($L927,Pos!$B:$B,Pos!I:I,0, 0)</f>
        <v>1.6130891724941879E-4</v>
      </c>
      <c r="BF927" s="18">
        <f t="shared" si="244"/>
        <v>1.6130891724941879E-4</v>
      </c>
      <c r="BG927" s="1">
        <f t="shared" si="245"/>
        <v>1</v>
      </c>
      <c r="BH927" s="1">
        <f t="shared" si="246"/>
        <v>20</v>
      </c>
      <c r="BI927" s="18">
        <f t="shared" si="247"/>
        <v>1.7569451917114379E-10</v>
      </c>
      <c r="BJ927" s="3">
        <f t="shared" si="248"/>
        <v>0</v>
      </c>
      <c r="BK927" s="18">
        <f t="shared" si="249"/>
        <v>0</v>
      </c>
    </row>
    <row r="928" spans="3:63" x14ac:dyDescent="0.25">
      <c r="C928" s="3"/>
      <c r="D928" s="3"/>
      <c r="E928" s="3"/>
      <c r="F928" s="3"/>
      <c r="G928" s="51" t="s">
        <v>917</v>
      </c>
      <c r="H928" s="8" t="str">
        <f t="shared" si="239"/>
        <v>0%North America</v>
      </c>
      <c r="I928" s="11" cm="1">
        <f t="array" ref="I928">IF(
   AZ928 = "OUT", 0,IF(
   BD928 &gt;= LARGE(IF(ISNUMBER(BD:BD), BD:BD), 3),
   BE928 - 0.001,
   IF(BE928 &gt;=VLOOKUP(P928,mapping!$A:$B,2,FALSE), BE928,VLOOKUP(P928,mapping!$A$2:$B$8,2,FALSE))
))</f>
        <v>0</v>
      </c>
      <c r="J928" s="11" cm="1">
        <f t="array" ref="J928">IF(
    AZ928="OUT",0,IF(IF(
                      BD928&gt;=LARGE(IF(ISNUMBER(BD:BD),BD:BD),3),
                      BE928+0.001,
                      VLOOKUP(H928,mapping!$D:$E,2,FALSE)
                      )&gt;I928,
                   IF(
                      BD928&gt;=LARGE(IF(ISNUMBER(BD:BD),BD:BD),3),
                      BE928+0.001,
                      VLOOKUP(H928,mapping!$D:$E,2,FALSE)
                      ),
                   I928+0.002))</f>
        <v>0</v>
      </c>
      <c r="K928" s="8">
        <f t="shared" si="240"/>
        <v>1.6083334496746159E-4</v>
      </c>
      <c r="L928" s="1" t="str">
        <f>Pos!B1139</f>
        <v>US6556631025</v>
      </c>
      <c r="M928" s="1" t="str">
        <f>_xlfn.XLOOKUP($L928,Pos!B:B,Pos!D:D,, 0)</f>
        <v>Nordson Corporation</v>
      </c>
      <c r="N928" s="1" t="str">
        <f>_xlfn.XLOOKUP($L928,Pos!B:B,Pos!E:E,, 0)</f>
        <v>Industrial Goods &amp; Services</v>
      </c>
      <c r="O928" s="1" t="str">
        <f t="shared" si="241"/>
        <v>Industrial Goods &amp; Services_North America</v>
      </c>
      <c r="P928" s="1" t="str">
        <f>_xlfn.XLOOKUP($L928,Pos!B:B,Pos!F:F,, 0)</f>
        <v>North America</v>
      </c>
      <c r="Q928" s="1">
        <v>0</v>
      </c>
      <c r="R928" s="9">
        <f>_xlfn.XLOOKUP($L928,Pos!$B:$B,Pos!N:N,0, 0)</f>
        <v>6.59</v>
      </c>
      <c r="S928" s="9">
        <f>_xlfn.XLOOKUP($L928,Pos!$B:$B,Pos!O:O,0, 0)</f>
        <v>3.3</v>
      </c>
      <c r="T928" s="9">
        <f>_xlfn.XLOOKUP($L928,Pos!$B:$B,Pos!P:P,0, 0)</f>
        <v>0</v>
      </c>
      <c r="U928" s="9">
        <f>_xlfn.XLOOKUP($L928,Pos!$B:$B,Pos!Q:Q,0, 0)</f>
        <v>4.5</v>
      </c>
      <c r="V928" s="9">
        <f>_xlfn.XLOOKUP($L928,Pos!$B:$B,Pos!R:R,0, 0)</f>
        <v>9.1333330000000004</v>
      </c>
      <c r="W928" s="9">
        <f>_xlfn.XLOOKUP($L928,Pos!$B:$B,Pos!S:S,0, 0)</f>
        <v>5.8049999999999997</v>
      </c>
      <c r="X928" s="9" t="str">
        <f>_xlfn.XLOOKUP($L928,Pos!$B:$B,Pos!J:J,0, 0)</f>
        <v>Outperform</v>
      </c>
      <c r="Y928" s="1">
        <v>0</v>
      </c>
      <c r="Z928" s="1">
        <v>0</v>
      </c>
      <c r="AA928" s="1">
        <f t="shared" si="242"/>
        <v>0</v>
      </c>
      <c r="AB928" s="9">
        <f>_xlfn.XLOOKUP(L928,Pos!B:B,Pos!K:K,-1,0)</f>
        <v>3.541666666666667</v>
      </c>
      <c r="AC928" s="1" t="e">
        <f>_xlfn.XLOOKUP($L928,Pos!$A:$A,Pos!S:S,_xlfn.XLOOKUP($L928,#REF!,#REF!, ""), 0)</f>
        <v>#REF!</v>
      </c>
      <c r="AD928" s="1" t="e">
        <f>_xlfn.XLOOKUP($L928,Pos!$A:$A,Pos!T:T,_xlfn.XLOOKUP($L928,#REF!,#REF!, ""), 0)</f>
        <v>#REF!</v>
      </c>
      <c r="AE928" s="1" t="e">
        <f>_xlfn.XLOOKUP($L928,Pos!$A:$A,Pos!U:U,_xlfn.XLOOKUP($L928,#REF!,#REF!, ""), 0)</f>
        <v>#REF!</v>
      </c>
      <c r="AF928" s="1" t="e">
        <f>_xlfn.XLOOKUP($L928,Pos!$A:$A,Pos!V:V,_xlfn.XLOOKUP($L928,#REF!,#REF!, ""), 0)</f>
        <v>#REF!</v>
      </c>
      <c r="AG928" s="1" t="e">
        <f>_xlfn.XLOOKUP($L928,Pos!$A:$A,Pos!W:W,_xlfn.XLOOKUP($L928,#REF!,#REF!, ""), 0)</f>
        <v>#REF!</v>
      </c>
      <c r="AH928" s="1" t="e">
        <f>_xlfn.XLOOKUP($L928,Pos!$A:$A,Pos!X:X,_xlfn.XLOOKUP($L928,#REF!,#REF!, ""), 0)</f>
        <v>#REF!</v>
      </c>
      <c r="AI928" s="1" t="e">
        <f>_xlfn.XLOOKUP($L928,Pos!$A:$A,Pos!Y:Y,_xlfn.XLOOKUP($L928,#REF!,#REF!, ""), 0)</f>
        <v>#REF!</v>
      </c>
      <c r="AJ928" s="1" t="e">
        <f>_xlfn.XLOOKUP($L928,Pos!$A:$A,Pos!Z:Z,_xlfn.XLOOKUP($L928,#REF!,#REF!, ""), 0)</f>
        <v>#REF!</v>
      </c>
      <c r="AK928" s="1" t="e">
        <f>_xlfn.XLOOKUP($L928,Pos!$A:$A,Pos!AA:AA,_xlfn.XLOOKUP($L928,#REF!,#REF!, ""), 0)</f>
        <v>#REF!</v>
      </c>
      <c r="AL928" s="1" t="e">
        <f>_xlfn.XLOOKUP($L928,Pos!$A:$A,Pos!AB:AB,_xlfn.XLOOKUP($L928,#REF!,#REF!, ""), 0)</f>
        <v>#REF!</v>
      </c>
      <c r="AM928" s="1" t="e">
        <f>_xlfn.XLOOKUP($L928,Pos!$A:$A,Pos!AC:AC,_xlfn.XLOOKUP($L928,#REF!,#REF!, ""), 0)</f>
        <v>#REF!</v>
      </c>
      <c r="AN928" s="1" t="e">
        <f>_xlfn.XLOOKUP($L928,Pos!$A:$A,Pos!AD:AD,_xlfn.XLOOKUP($L928,#REF!,#REF!, ""), 0)</f>
        <v>#REF!</v>
      </c>
      <c r="AO928" s="1" t="e">
        <f>_xlfn.XLOOKUP($L928,Pos!$A:$A,Pos!AE:AE,_xlfn.XLOOKUP($L928,#REF!,#REF!, ""), 0)</f>
        <v>#REF!</v>
      </c>
      <c r="AP928" s="1" t="e">
        <f>_xlfn.XLOOKUP($L928,Pos!$A:$A,Pos!AF:AF,_xlfn.XLOOKUP($L928,#REF!,#REF!, ""), 0)</f>
        <v>#REF!</v>
      </c>
      <c r="AQ928" s="1" t="e">
        <f>_xlfn.XLOOKUP($L928,Pos!$A:$A,Pos!AG:AG,_xlfn.XLOOKUP($L928,#REF!,#REF!, ""), 0)</f>
        <v>#REF!</v>
      </c>
      <c r="AR928" s="1" t="e">
        <f>_xlfn.XLOOKUP($L928,Pos!$A:$A,Pos!AH:AH,_xlfn.XLOOKUP($L928,#REF!,#REF!, ""), 0)</f>
        <v>#REF!</v>
      </c>
      <c r="AS928" s="1" t="e">
        <f>_xlfn.XLOOKUP($L928,Pos!$A:$A,Pos!AI:AI,_xlfn.XLOOKUP($L928,#REF!,#REF!, ""), 0)</f>
        <v>#REF!</v>
      </c>
      <c r="AT928" s="1" t="e">
        <f>_xlfn.XLOOKUP($L928,Pos!$A:$A,Pos!AJ:AJ,_xlfn.XLOOKUP($L928,#REF!,#REF!, ""), 0)</f>
        <v>#REF!</v>
      </c>
      <c r="AU928" s="1" t="e">
        <f>_xlfn.XLOOKUP($L928,Pos!$A:$A,Pos!AK:AK,_xlfn.XLOOKUP($L928,#REF!,#REF!, ""), 0)</f>
        <v>#REF!</v>
      </c>
      <c r="AV928" s="1" t="e">
        <f>_xlfn.XLOOKUP($L928,Pos!$A:$A,Pos!AL:AL,_xlfn.XLOOKUP($L928,#REF!,#REF!, ""), 0)</f>
        <v>#REF!</v>
      </c>
      <c r="AW928" s="1" t="e">
        <f>_xlfn.XLOOKUP($L928,Pos!$A:$A,Pos!AM:AM,_xlfn.XLOOKUP($L928,#REF!,#REF!, ""), 0)</f>
        <v>#REF!</v>
      </c>
      <c r="AX928" s="1" t="e">
        <f>_xlfn.XLOOKUP($L928,Pos!$A:$A,Pos!AN:AN,_xlfn.XLOOKUP($L928,#REF!,#REF!, ""), 0)</f>
        <v>#REF!</v>
      </c>
      <c r="AY928" s="1" t="e">
        <f>_xlfn.XLOOKUP($L928,Pos!$A:$A,Pos!AO:AO,_xlfn.XLOOKUP($L928,#REF!,#REF!, ""), 0)</f>
        <v>#REF!</v>
      </c>
      <c r="AZ928" s="7" t="str">
        <f t="shared" si="243"/>
        <v>OUT</v>
      </c>
      <c r="BA928" s="1">
        <f>IF(OR(_xlfn.XLOOKUP(L928,Pos!B:B,Pos!L:L,FALSE)="ESG Reason",_xlfn.XLOOKUP(L928,Pos!B:B,Pos!L:L,FALSE)="Blacklisted"),1,0)</f>
        <v>0</v>
      </c>
      <c r="BC928" s="11">
        <v>8.6308018493312206E-11</v>
      </c>
      <c r="BD928" s="11">
        <f>_xlfn.XLOOKUP($L928,Pos!$B:$B,Pos!H:H,0, 0)</f>
        <v>0</v>
      </c>
      <c r="BE928" s="11">
        <f>_xlfn.XLOOKUP($L928,Pos!$B:$B,Pos!I:I,0, 0)</f>
        <v>1.6083334496746159E-4</v>
      </c>
      <c r="BF928" s="18">
        <f t="shared" si="244"/>
        <v>1.6083334496746159E-4</v>
      </c>
      <c r="BG928" s="1">
        <f t="shared" si="245"/>
        <v>1</v>
      </c>
      <c r="BH928" s="1">
        <f t="shared" si="246"/>
        <v>29</v>
      </c>
      <c r="BI928" s="18">
        <f t="shared" si="247"/>
        <v>8.6308018493312206E-11</v>
      </c>
      <c r="BJ928" s="3">
        <f t="shared" si="248"/>
        <v>0</v>
      </c>
      <c r="BK928" s="18">
        <f t="shared" si="249"/>
        <v>0</v>
      </c>
    </row>
    <row r="929" spans="3:63" x14ac:dyDescent="0.25">
      <c r="C929" s="3"/>
      <c r="D929" s="3"/>
      <c r="E929" s="3"/>
      <c r="F929" s="3"/>
      <c r="G929" s="51" t="s">
        <v>893</v>
      </c>
      <c r="H929" s="8" t="str">
        <f t="shared" si="239"/>
        <v>0%Others</v>
      </c>
      <c r="I929" s="11" cm="1">
        <f t="array" ref="I929">IF(
   AZ929 = "OUT", 0,IF(
   BD929 &gt;= LARGE(IF(ISNUMBER(BD:BD), BD:BD), 3),
   BE929 - 0.001,
   IF(BE929 &gt;=VLOOKUP(P929,mapping!$A:$B,2,FALSE), BE929,VLOOKUP(P929,mapping!$A$2:$B$8,2,FALSE))
))</f>
        <v>0</v>
      </c>
      <c r="J929" s="11" cm="1">
        <f t="array" ref="J929">IF(
    AZ929="OUT",0,IF(IF(
                      BD929&gt;=LARGE(IF(ISNUMBER(BD:BD),BD:BD),3),
                      BE929+0.001,
                      VLOOKUP(H929,mapping!$D:$E,2,FALSE)
                      )&gt;I929,
                   IF(
                      BD929&gt;=LARGE(IF(ISNUMBER(BD:BD),BD:BD),3),
                      BE929+0.001,
                      VLOOKUP(H929,mapping!$D:$E,2,FALSE)
                      ),
                   I929+0.002))</f>
        <v>0</v>
      </c>
      <c r="K929" s="8">
        <f t="shared" si="240"/>
        <v>1.6074853207679921E-4</v>
      </c>
      <c r="L929" s="1" t="str">
        <f>Pos!B540</f>
        <v>JP3266400005</v>
      </c>
      <c r="M929" s="1" t="str">
        <f>_xlfn.XLOOKUP($L929,Pos!B:B,Pos!D:D,, 0)</f>
        <v>Kubota Corporation</v>
      </c>
      <c r="N929" s="1" t="str">
        <f>_xlfn.XLOOKUP($L929,Pos!B:B,Pos!E:E,, 0)</f>
        <v>Industrial Goods &amp; Services</v>
      </c>
      <c r="O929" s="1" t="str">
        <f t="shared" si="241"/>
        <v>Industrial Goods &amp; Services_Others</v>
      </c>
      <c r="P929" s="1" t="str">
        <f>_xlfn.XLOOKUP($L929,Pos!B:B,Pos!F:F,, 0)</f>
        <v>Others</v>
      </c>
      <c r="Q929" s="1">
        <v>0</v>
      </c>
      <c r="R929" s="9">
        <f>_xlfn.XLOOKUP($L929,Pos!$B:$B,Pos!N:N,0, 0)</f>
        <v>4.24</v>
      </c>
      <c r="S929" s="9">
        <f>_xlfn.XLOOKUP($L929,Pos!$B:$B,Pos!O:O,0, 0)</f>
        <v>6.0335000000000001</v>
      </c>
      <c r="T929" s="9">
        <f>_xlfn.XLOOKUP($L929,Pos!$B:$B,Pos!P:P,0, 0)</f>
        <v>3.2</v>
      </c>
      <c r="U929" s="9">
        <f>_xlfn.XLOOKUP($L929,Pos!$B:$B,Pos!Q:Q,0, 0)</f>
        <v>4.9000000000000004</v>
      </c>
      <c r="V929" s="9">
        <f>_xlfn.XLOOKUP($L929,Pos!$B:$B,Pos!R:R,0, 0)</f>
        <v>6.1</v>
      </c>
      <c r="W929" s="9">
        <f>_xlfn.XLOOKUP($L929,Pos!$B:$B,Pos!S:S,0, 0)</f>
        <v>2.4366669999999999</v>
      </c>
      <c r="X929" s="9" t="str">
        <f>_xlfn.XLOOKUP($L929,Pos!$B:$B,Pos!J:J,0, 0)</f>
        <v>Outperform</v>
      </c>
      <c r="Y929" s="1">
        <v>0</v>
      </c>
      <c r="Z929" s="1">
        <v>0</v>
      </c>
      <c r="AA929" s="1">
        <f t="shared" si="242"/>
        <v>0</v>
      </c>
      <c r="AB929" s="9">
        <f>_xlfn.XLOOKUP(L929,Pos!B:B,Pos!K:K,-1,0)</f>
        <v>4.7727272727272734</v>
      </c>
      <c r="AC929" s="1" t="e">
        <f>_xlfn.XLOOKUP($L929,Pos!$A:$A,Pos!S:S,_xlfn.XLOOKUP($L929,#REF!,#REF!, ""), 0)</f>
        <v>#REF!</v>
      </c>
      <c r="AD929" s="1" t="e">
        <f>_xlfn.XLOOKUP($L929,Pos!$A:$A,Pos!T:T,_xlfn.XLOOKUP($L929,#REF!,#REF!, ""), 0)</f>
        <v>#REF!</v>
      </c>
      <c r="AE929" s="1" t="e">
        <f>_xlfn.XLOOKUP($L929,Pos!$A:$A,Pos!U:U,_xlfn.XLOOKUP($L929,#REF!,#REF!, ""), 0)</f>
        <v>#REF!</v>
      </c>
      <c r="AF929" s="1" t="e">
        <f>_xlfn.XLOOKUP($L929,Pos!$A:$A,Pos!V:V,_xlfn.XLOOKUP($L929,#REF!,#REF!, ""), 0)</f>
        <v>#REF!</v>
      </c>
      <c r="AG929" s="1" t="e">
        <f>_xlfn.XLOOKUP($L929,Pos!$A:$A,Pos!W:W,_xlfn.XLOOKUP($L929,#REF!,#REF!, ""), 0)</f>
        <v>#REF!</v>
      </c>
      <c r="AH929" s="1" t="e">
        <f>_xlfn.XLOOKUP($L929,Pos!$A:$A,Pos!X:X,_xlfn.XLOOKUP($L929,#REF!,#REF!, ""), 0)</f>
        <v>#REF!</v>
      </c>
      <c r="AI929" s="1" t="e">
        <f>_xlfn.XLOOKUP($L929,Pos!$A:$A,Pos!Y:Y,_xlfn.XLOOKUP($L929,#REF!,#REF!, ""), 0)</f>
        <v>#REF!</v>
      </c>
      <c r="AJ929" s="1" t="e">
        <f>_xlfn.XLOOKUP($L929,Pos!$A:$A,Pos!Z:Z,_xlfn.XLOOKUP($L929,#REF!,#REF!, ""), 0)</f>
        <v>#REF!</v>
      </c>
      <c r="AK929" s="1" t="e">
        <f>_xlfn.XLOOKUP($L929,Pos!$A:$A,Pos!AA:AA,_xlfn.XLOOKUP($L929,#REF!,#REF!, ""), 0)</f>
        <v>#REF!</v>
      </c>
      <c r="AL929" s="1" t="e">
        <f>_xlfn.XLOOKUP($L929,Pos!$A:$A,Pos!AB:AB,_xlfn.XLOOKUP($L929,#REF!,#REF!, ""), 0)</f>
        <v>#REF!</v>
      </c>
      <c r="AM929" s="1" t="e">
        <f>_xlfn.XLOOKUP($L929,Pos!$A:$A,Pos!AC:AC,_xlfn.XLOOKUP($L929,#REF!,#REF!, ""), 0)</f>
        <v>#REF!</v>
      </c>
      <c r="AN929" s="1" t="e">
        <f>_xlfn.XLOOKUP($L929,Pos!$A:$A,Pos!AD:AD,_xlfn.XLOOKUP($L929,#REF!,#REF!, ""), 0)</f>
        <v>#REF!</v>
      </c>
      <c r="AO929" s="1" t="e">
        <f>_xlfn.XLOOKUP($L929,Pos!$A:$A,Pos!AE:AE,_xlfn.XLOOKUP($L929,#REF!,#REF!, ""), 0)</f>
        <v>#REF!</v>
      </c>
      <c r="AP929" s="1" t="e">
        <f>_xlfn.XLOOKUP($L929,Pos!$A:$A,Pos!AF:AF,_xlfn.XLOOKUP($L929,#REF!,#REF!, ""), 0)</f>
        <v>#REF!</v>
      </c>
      <c r="AQ929" s="1" t="e">
        <f>_xlfn.XLOOKUP($L929,Pos!$A:$A,Pos!AG:AG,_xlfn.XLOOKUP($L929,#REF!,#REF!, ""), 0)</f>
        <v>#REF!</v>
      </c>
      <c r="AR929" s="1" t="e">
        <f>_xlfn.XLOOKUP($L929,Pos!$A:$A,Pos!AH:AH,_xlfn.XLOOKUP($L929,#REF!,#REF!, ""), 0)</f>
        <v>#REF!</v>
      </c>
      <c r="AS929" s="1" t="e">
        <f>_xlfn.XLOOKUP($L929,Pos!$A:$A,Pos!AI:AI,_xlfn.XLOOKUP($L929,#REF!,#REF!, ""), 0)</f>
        <v>#REF!</v>
      </c>
      <c r="AT929" s="1" t="e">
        <f>_xlfn.XLOOKUP($L929,Pos!$A:$A,Pos!AJ:AJ,_xlfn.XLOOKUP($L929,#REF!,#REF!, ""), 0)</f>
        <v>#REF!</v>
      </c>
      <c r="AU929" s="1" t="e">
        <f>_xlfn.XLOOKUP($L929,Pos!$A:$A,Pos!AK:AK,_xlfn.XLOOKUP($L929,#REF!,#REF!, ""), 0)</f>
        <v>#REF!</v>
      </c>
      <c r="AV929" s="1" t="e">
        <f>_xlfn.XLOOKUP($L929,Pos!$A:$A,Pos!AL:AL,_xlfn.XLOOKUP($L929,#REF!,#REF!, ""), 0)</f>
        <v>#REF!</v>
      </c>
      <c r="AW929" s="1" t="e">
        <f>_xlfn.XLOOKUP($L929,Pos!$A:$A,Pos!AM:AM,_xlfn.XLOOKUP($L929,#REF!,#REF!, ""), 0)</f>
        <v>#REF!</v>
      </c>
      <c r="AX929" s="1" t="e">
        <f>_xlfn.XLOOKUP($L929,Pos!$A:$A,Pos!AN:AN,_xlfn.XLOOKUP($L929,#REF!,#REF!, ""), 0)</f>
        <v>#REF!</v>
      </c>
      <c r="AY929" s="1" t="e">
        <f>_xlfn.XLOOKUP($L929,Pos!$A:$A,Pos!AO:AO,_xlfn.XLOOKUP($L929,#REF!,#REF!, ""), 0)</f>
        <v>#REF!</v>
      </c>
      <c r="AZ929" s="7" t="str">
        <f t="shared" si="243"/>
        <v>OUT</v>
      </c>
      <c r="BA929" s="1">
        <f>IF(OR(_xlfn.XLOOKUP(L929,Pos!B:B,Pos!L:L,FALSE)="ESG Reason",_xlfn.XLOOKUP(L929,Pos!B:B,Pos!L:L,FALSE)="Blacklisted"),1,0)</f>
        <v>0</v>
      </c>
      <c r="BC929" s="11">
        <v>9.2472168328156911E-11</v>
      </c>
      <c r="BD929" s="11">
        <f>_xlfn.XLOOKUP($L929,Pos!$B:$B,Pos!H:H,0, 0)</f>
        <v>0</v>
      </c>
      <c r="BE929" s="11">
        <f>_xlfn.XLOOKUP($L929,Pos!$B:$B,Pos!I:I,0, 0)</f>
        <v>1.6074853207679921E-4</v>
      </c>
      <c r="BF929" s="18">
        <f t="shared" si="244"/>
        <v>1.6074853207679921E-4</v>
      </c>
      <c r="BG929" s="1">
        <f t="shared" si="245"/>
        <v>3</v>
      </c>
      <c r="BH929" s="1">
        <f t="shared" si="246"/>
        <v>48</v>
      </c>
      <c r="BI929" s="18">
        <f t="shared" si="247"/>
        <v>9.2472168328156911E-11</v>
      </c>
      <c r="BJ929" s="3">
        <f t="shared" si="248"/>
        <v>0</v>
      </c>
      <c r="BK929" s="18">
        <f t="shared" si="249"/>
        <v>0</v>
      </c>
    </row>
    <row r="930" spans="3:63" x14ac:dyDescent="0.25">
      <c r="C930" s="3"/>
      <c r="D930" s="3"/>
      <c r="E930" s="3"/>
      <c r="F930" s="3"/>
      <c r="G930" s="51" t="s">
        <v>914</v>
      </c>
      <c r="H930" s="8" t="str">
        <f t="shared" si="239"/>
        <v>0%North America</v>
      </c>
      <c r="I930" s="11" cm="1">
        <f t="array" ref="I930">IF(
   AZ930 = "OUT", 0,IF(
   BD930 &gt;= LARGE(IF(ISNUMBER(BD:BD), BD:BD), 3),
   BE930 - 0.001,
   IF(BE930 &gt;=VLOOKUP(P930,mapping!$A:$B,2,FALSE), BE930,VLOOKUP(P930,mapping!$A$2:$B$8,2,FALSE))
))</f>
        <v>0</v>
      </c>
      <c r="J930" s="11" cm="1">
        <f t="array" ref="J930">IF(
    AZ930="OUT",0,IF(IF(
                      BD930&gt;=LARGE(IF(ISNUMBER(BD:BD),BD:BD),3),
                      BE930+0.001,
                      VLOOKUP(H930,mapping!$D:$E,2,FALSE)
                      )&gt;I930,
                   IF(
                      BD930&gt;=LARGE(IF(ISNUMBER(BD:BD),BD:BD),3),
                      BE930+0.001,
                      VLOOKUP(H930,mapping!$D:$E,2,FALSE)
                      ),
                   I930+0.002))</f>
        <v>0</v>
      </c>
      <c r="K930" s="8">
        <f t="shared" si="240"/>
        <v>1.6059440865166859E-4</v>
      </c>
      <c r="L930" s="1" t="str">
        <f>Pos!B109</f>
        <v>CA39138C1068</v>
      </c>
      <c r="M930" s="1" t="str">
        <f>_xlfn.XLOOKUP($L930,Pos!B:B,Pos!D:D,, 0)</f>
        <v>Great-West Lifeco Inc.</v>
      </c>
      <c r="N930" s="1" t="str">
        <f>_xlfn.XLOOKUP($L930,Pos!B:B,Pos!E:E,, 0)</f>
        <v>Insurance</v>
      </c>
      <c r="O930" s="1" t="str">
        <f t="shared" si="241"/>
        <v>Insurance_North America</v>
      </c>
      <c r="P930" s="1" t="str">
        <f>_xlfn.XLOOKUP($L930,Pos!B:B,Pos!F:F,, 0)</f>
        <v>North America</v>
      </c>
      <c r="Q930" s="1">
        <v>0</v>
      </c>
      <c r="R930" s="9">
        <f>_xlfn.XLOOKUP($L930,Pos!$B:$B,Pos!N:N,0, 0)</f>
        <v>7.48</v>
      </c>
      <c r="S930" s="9">
        <f>_xlfn.XLOOKUP($L930,Pos!$B:$B,Pos!O:O,0, 0)</f>
        <v>4.6500000000000004</v>
      </c>
      <c r="T930" s="9">
        <f>_xlfn.XLOOKUP($L930,Pos!$B:$B,Pos!P:P,0, 0)</f>
        <v>3.75</v>
      </c>
      <c r="U930" s="9">
        <f>_xlfn.XLOOKUP($L930,Pos!$B:$B,Pos!Q:Q,0, 0)</f>
        <v>8.3000000000000007</v>
      </c>
      <c r="V930" s="9">
        <f>_xlfn.XLOOKUP($L930,Pos!$B:$B,Pos!R:R,0, 0)</f>
        <v>8.8333340000000007</v>
      </c>
      <c r="W930" s="9">
        <f>_xlfn.XLOOKUP($L930,Pos!$B:$B,Pos!S:S,0, 0)</f>
        <v>2.0133329999999998</v>
      </c>
      <c r="X930" s="9" t="str">
        <f>_xlfn.XLOOKUP($L930,Pos!$B:$B,Pos!J:J,0, 0)</f>
        <v>Outperform</v>
      </c>
      <c r="Y930" s="1">
        <v>0</v>
      </c>
      <c r="Z930" s="1">
        <v>0</v>
      </c>
      <c r="AA930" s="1">
        <f t="shared" si="242"/>
        <v>0</v>
      </c>
      <c r="AB930" s="9">
        <f>_xlfn.XLOOKUP(L930,Pos!B:B,Pos!K:K,-1,0)</f>
        <v>-1</v>
      </c>
      <c r="AC930" s="1" t="e">
        <f>_xlfn.XLOOKUP($L930,Pos!$A:$A,Pos!S:S,_xlfn.XLOOKUP($L930,#REF!,#REF!, ""), 0)</f>
        <v>#REF!</v>
      </c>
      <c r="AD930" s="1" t="e">
        <f>_xlfn.XLOOKUP($L930,Pos!$A:$A,Pos!T:T,_xlfn.XLOOKUP($L930,#REF!,#REF!, ""), 0)</f>
        <v>#REF!</v>
      </c>
      <c r="AE930" s="1" t="e">
        <f>_xlfn.XLOOKUP($L930,Pos!$A:$A,Pos!U:U,_xlfn.XLOOKUP($L930,#REF!,#REF!, ""), 0)</f>
        <v>#REF!</v>
      </c>
      <c r="AF930" s="1" t="e">
        <f>_xlfn.XLOOKUP($L930,Pos!$A:$A,Pos!V:V,_xlfn.XLOOKUP($L930,#REF!,#REF!, ""), 0)</f>
        <v>#REF!</v>
      </c>
      <c r="AG930" s="1" t="e">
        <f>_xlfn.XLOOKUP($L930,Pos!$A:$A,Pos!W:W,_xlfn.XLOOKUP($L930,#REF!,#REF!, ""), 0)</f>
        <v>#REF!</v>
      </c>
      <c r="AH930" s="1" t="e">
        <f>_xlfn.XLOOKUP($L930,Pos!$A:$A,Pos!X:X,_xlfn.XLOOKUP($L930,#REF!,#REF!, ""), 0)</f>
        <v>#REF!</v>
      </c>
      <c r="AI930" s="1" t="e">
        <f>_xlfn.XLOOKUP($L930,Pos!$A:$A,Pos!Y:Y,_xlfn.XLOOKUP($L930,#REF!,#REF!, ""), 0)</f>
        <v>#REF!</v>
      </c>
      <c r="AJ930" s="1" t="e">
        <f>_xlfn.XLOOKUP($L930,Pos!$A:$A,Pos!Z:Z,_xlfn.XLOOKUP($L930,#REF!,#REF!, ""), 0)</f>
        <v>#REF!</v>
      </c>
      <c r="AK930" s="1" t="e">
        <f>_xlfn.XLOOKUP($L930,Pos!$A:$A,Pos!AA:AA,_xlfn.XLOOKUP($L930,#REF!,#REF!, ""), 0)</f>
        <v>#REF!</v>
      </c>
      <c r="AL930" s="1" t="e">
        <f>_xlfn.XLOOKUP($L930,Pos!$A:$A,Pos!AB:AB,_xlfn.XLOOKUP($L930,#REF!,#REF!, ""), 0)</f>
        <v>#REF!</v>
      </c>
      <c r="AM930" s="1" t="e">
        <f>_xlfn.XLOOKUP($L930,Pos!$A:$A,Pos!AC:AC,_xlfn.XLOOKUP($L930,#REF!,#REF!, ""), 0)</f>
        <v>#REF!</v>
      </c>
      <c r="AN930" s="1" t="e">
        <f>_xlfn.XLOOKUP($L930,Pos!$A:$A,Pos!AD:AD,_xlfn.XLOOKUP($L930,#REF!,#REF!, ""), 0)</f>
        <v>#REF!</v>
      </c>
      <c r="AO930" s="1" t="e">
        <f>_xlfn.XLOOKUP($L930,Pos!$A:$A,Pos!AE:AE,_xlfn.XLOOKUP($L930,#REF!,#REF!, ""), 0)</f>
        <v>#REF!</v>
      </c>
      <c r="AP930" s="1" t="e">
        <f>_xlfn.XLOOKUP($L930,Pos!$A:$A,Pos!AF:AF,_xlfn.XLOOKUP($L930,#REF!,#REF!, ""), 0)</f>
        <v>#REF!</v>
      </c>
      <c r="AQ930" s="1" t="e">
        <f>_xlfn.XLOOKUP($L930,Pos!$A:$A,Pos!AG:AG,_xlfn.XLOOKUP($L930,#REF!,#REF!, ""), 0)</f>
        <v>#REF!</v>
      </c>
      <c r="AR930" s="1" t="e">
        <f>_xlfn.XLOOKUP($L930,Pos!$A:$A,Pos!AH:AH,_xlfn.XLOOKUP($L930,#REF!,#REF!, ""), 0)</f>
        <v>#REF!</v>
      </c>
      <c r="AS930" s="1" t="e">
        <f>_xlfn.XLOOKUP($L930,Pos!$A:$A,Pos!AI:AI,_xlfn.XLOOKUP($L930,#REF!,#REF!, ""), 0)</f>
        <v>#REF!</v>
      </c>
      <c r="AT930" s="1" t="e">
        <f>_xlfn.XLOOKUP($L930,Pos!$A:$A,Pos!AJ:AJ,_xlfn.XLOOKUP($L930,#REF!,#REF!, ""), 0)</f>
        <v>#REF!</v>
      </c>
      <c r="AU930" s="1" t="e">
        <f>_xlfn.XLOOKUP($L930,Pos!$A:$A,Pos!AK:AK,_xlfn.XLOOKUP($L930,#REF!,#REF!, ""), 0)</f>
        <v>#REF!</v>
      </c>
      <c r="AV930" s="1" t="e">
        <f>_xlfn.XLOOKUP($L930,Pos!$A:$A,Pos!AL:AL,_xlfn.XLOOKUP($L930,#REF!,#REF!, ""), 0)</f>
        <v>#REF!</v>
      </c>
      <c r="AW930" s="1" t="e">
        <f>_xlfn.XLOOKUP($L930,Pos!$A:$A,Pos!AM:AM,_xlfn.XLOOKUP($L930,#REF!,#REF!, ""), 0)</f>
        <v>#REF!</v>
      </c>
      <c r="AX930" s="1" t="e">
        <f>_xlfn.XLOOKUP($L930,Pos!$A:$A,Pos!AN:AN,_xlfn.XLOOKUP($L930,#REF!,#REF!, ""), 0)</f>
        <v>#REF!</v>
      </c>
      <c r="AY930" s="1" t="e">
        <f>_xlfn.XLOOKUP($L930,Pos!$A:$A,Pos!AO:AO,_xlfn.XLOOKUP($L930,#REF!,#REF!, ""), 0)</f>
        <v>#REF!</v>
      </c>
      <c r="AZ930" s="7" t="str">
        <f t="shared" si="243"/>
        <v>OUT</v>
      </c>
      <c r="BA930" s="1">
        <f>IF(OR(_xlfn.XLOOKUP(L930,Pos!B:B,Pos!L:L,FALSE)="ESG Reason",_xlfn.XLOOKUP(L930,Pos!B:B,Pos!L:L,FALSE)="Blacklisted"),1,0)</f>
        <v>0</v>
      </c>
      <c r="BC930" s="11">
        <v>9.140894014565815E-11</v>
      </c>
      <c r="BD930" s="11">
        <f>_xlfn.XLOOKUP($L930,Pos!$B:$B,Pos!H:H,0, 0)</f>
        <v>0</v>
      </c>
      <c r="BE930" s="11">
        <f>_xlfn.XLOOKUP($L930,Pos!$B:$B,Pos!I:I,0, 0)</f>
        <v>1.6059440865166859E-4</v>
      </c>
      <c r="BF930" s="18">
        <f t="shared" si="244"/>
        <v>1.6059440865166859E-4</v>
      </c>
      <c r="BG930" s="1">
        <f t="shared" si="245"/>
        <v>1</v>
      </c>
      <c r="BH930" s="1">
        <f t="shared" si="246"/>
        <v>30</v>
      </c>
      <c r="BI930" s="18">
        <f t="shared" si="247"/>
        <v>9.140894014565815E-11</v>
      </c>
      <c r="BJ930" s="3">
        <f t="shared" si="248"/>
        <v>0</v>
      </c>
      <c r="BK930" s="18">
        <f t="shared" si="249"/>
        <v>0</v>
      </c>
    </row>
    <row r="931" spans="3:63" x14ac:dyDescent="0.25">
      <c r="C931" s="3"/>
      <c r="D931" s="3"/>
      <c r="E931" s="3"/>
      <c r="F931" s="3"/>
      <c r="G931" s="51" t="s">
        <v>906</v>
      </c>
      <c r="H931" s="8" t="str">
        <f t="shared" si="239"/>
        <v>0%North America</v>
      </c>
      <c r="I931" s="11" cm="1">
        <f t="array" ref="I931">IF(
   AZ931 = "OUT", 0,IF(
   BD931 &gt;= LARGE(IF(ISNUMBER(BD:BD), BD:BD), 3),
   BE931 - 0.001,
   IF(BE931 &gt;=VLOOKUP(P931,mapping!$A:$B,2,FALSE), BE931,VLOOKUP(P931,mapping!$A$2:$B$8,2,FALSE))
))</f>
        <v>0</v>
      </c>
      <c r="J931" s="11" cm="1">
        <f t="array" ref="J931">IF(
    AZ931="OUT",0,IF(IF(
                      BD931&gt;=LARGE(IF(ISNUMBER(BD:BD),BD:BD),3),
                      BE931+0.001,
                      VLOOKUP(H931,mapping!$D:$E,2,FALSE)
                      )&gt;I931,
                   IF(
                      BD931&gt;=LARGE(IF(ISNUMBER(BD:BD),BD:BD),3),
                      BE931+0.001,
                      VLOOKUP(H931,mapping!$D:$E,2,FALSE)
                      ),
                   I931+0.002))</f>
        <v>0</v>
      </c>
      <c r="K931" s="8">
        <f t="shared" si="240"/>
        <v>1.6036467373439081E-4</v>
      </c>
      <c r="L931" s="1" t="str">
        <f>Pos!B121</f>
        <v>CA5592224011</v>
      </c>
      <c r="M931" s="1" t="str">
        <f>_xlfn.XLOOKUP($L931,Pos!B:B,Pos!D:D,, 0)</f>
        <v>Magna International Inc.</v>
      </c>
      <c r="N931" s="1" t="str">
        <f>_xlfn.XLOOKUP($L931,Pos!B:B,Pos!E:E,, 0)</f>
        <v>Auto &amp; Parts</v>
      </c>
      <c r="O931" s="1" t="str">
        <f t="shared" si="241"/>
        <v>Auto &amp; Parts_North America</v>
      </c>
      <c r="P931" s="1" t="str">
        <f>_xlfn.XLOOKUP($L931,Pos!B:B,Pos!F:F,, 0)</f>
        <v>North America</v>
      </c>
      <c r="Q931" s="1">
        <v>0</v>
      </c>
      <c r="R931" s="9">
        <f>_xlfn.XLOOKUP($L931,Pos!$B:$B,Pos!N:N,0, 0)</f>
        <v>7.17</v>
      </c>
      <c r="S931" s="9">
        <f>_xlfn.XLOOKUP($L931,Pos!$B:$B,Pos!O:O,0, 0)</f>
        <v>9.5183330000000002</v>
      </c>
      <c r="T931" s="9">
        <f>_xlfn.XLOOKUP($L931,Pos!$B:$B,Pos!P:P,0, 0)</f>
        <v>3.95</v>
      </c>
      <c r="U931" s="9">
        <f>_xlfn.XLOOKUP($L931,Pos!$B:$B,Pos!Q:Q,0, 0)</f>
        <v>7.6</v>
      </c>
      <c r="V931" s="9">
        <f>_xlfn.XLOOKUP($L931,Pos!$B:$B,Pos!R:R,0, 0)</f>
        <v>6.1666670000000003</v>
      </c>
      <c r="W931" s="9">
        <f>_xlfn.XLOOKUP($L931,Pos!$B:$B,Pos!S:S,0, 0)</f>
        <v>2.2483330000000001</v>
      </c>
      <c r="X931" s="9" t="str">
        <f>_xlfn.XLOOKUP($L931,Pos!$B:$B,Pos!J:J,0, 0)</f>
        <v>Hold</v>
      </c>
      <c r="Y931" s="1">
        <v>0</v>
      </c>
      <c r="Z931" s="1">
        <v>0</v>
      </c>
      <c r="AA931" s="1">
        <f t="shared" si="242"/>
        <v>0</v>
      </c>
      <c r="AB931" s="9">
        <f>_xlfn.XLOOKUP(L931,Pos!B:B,Pos!K:K,-1,0)</f>
        <v>-1</v>
      </c>
      <c r="AC931" s="1" t="e">
        <f>_xlfn.XLOOKUP($L931,Pos!$A:$A,Pos!S:S,_xlfn.XLOOKUP($L931,#REF!,#REF!, ""), 0)</f>
        <v>#REF!</v>
      </c>
      <c r="AD931" s="1" t="e">
        <f>_xlfn.XLOOKUP($L931,Pos!$A:$A,Pos!T:T,_xlfn.XLOOKUP($L931,#REF!,#REF!, ""), 0)</f>
        <v>#REF!</v>
      </c>
      <c r="AE931" s="1" t="e">
        <f>_xlfn.XLOOKUP($L931,Pos!$A:$A,Pos!U:U,_xlfn.XLOOKUP($L931,#REF!,#REF!, ""), 0)</f>
        <v>#REF!</v>
      </c>
      <c r="AF931" s="1" t="e">
        <f>_xlfn.XLOOKUP($L931,Pos!$A:$A,Pos!V:V,_xlfn.XLOOKUP($L931,#REF!,#REF!, ""), 0)</f>
        <v>#REF!</v>
      </c>
      <c r="AG931" s="1" t="e">
        <f>_xlfn.XLOOKUP($L931,Pos!$A:$A,Pos!W:W,_xlfn.XLOOKUP($L931,#REF!,#REF!, ""), 0)</f>
        <v>#REF!</v>
      </c>
      <c r="AH931" s="1" t="e">
        <f>_xlfn.XLOOKUP($L931,Pos!$A:$A,Pos!X:X,_xlfn.XLOOKUP($L931,#REF!,#REF!, ""), 0)</f>
        <v>#REF!</v>
      </c>
      <c r="AI931" s="1" t="e">
        <f>_xlfn.XLOOKUP($L931,Pos!$A:$A,Pos!Y:Y,_xlfn.XLOOKUP($L931,#REF!,#REF!, ""), 0)</f>
        <v>#REF!</v>
      </c>
      <c r="AJ931" s="1" t="e">
        <f>_xlfn.XLOOKUP($L931,Pos!$A:$A,Pos!Z:Z,_xlfn.XLOOKUP($L931,#REF!,#REF!, ""), 0)</f>
        <v>#REF!</v>
      </c>
      <c r="AK931" s="1" t="e">
        <f>_xlfn.XLOOKUP($L931,Pos!$A:$A,Pos!AA:AA,_xlfn.XLOOKUP($L931,#REF!,#REF!, ""), 0)</f>
        <v>#REF!</v>
      </c>
      <c r="AL931" s="1" t="e">
        <f>_xlfn.XLOOKUP($L931,Pos!$A:$A,Pos!AB:AB,_xlfn.XLOOKUP($L931,#REF!,#REF!, ""), 0)</f>
        <v>#REF!</v>
      </c>
      <c r="AM931" s="1" t="e">
        <f>_xlfn.XLOOKUP($L931,Pos!$A:$A,Pos!AC:AC,_xlfn.XLOOKUP($L931,#REF!,#REF!, ""), 0)</f>
        <v>#REF!</v>
      </c>
      <c r="AN931" s="1" t="e">
        <f>_xlfn.XLOOKUP($L931,Pos!$A:$A,Pos!AD:AD,_xlfn.XLOOKUP($L931,#REF!,#REF!, ""), 0)</f>
        <v>#REF!</v>
      </c>
      <c r="AO931" s="1" t="e">
        <f>_xlfn.XLOOKUP($L931,Pos!$A:$A,Pos!AE:AE,_xlfn.XLOOKUP($L931,#REF!,#REF!, ""), 0)</f>
        <v>#REF!</v>
      </c>
      <c r="AP931" s="1" t="e">
        <f>_xlfn.XLOOKUP($L931,Pos!$A:$A,Pos!AF:AF,_xlfn.XLOOKUP($L931,#REF!,#REF!, ""), 0)</f>
        <v>#REF!</v>
      </c>
      <c r="AQ931" s="1" t="e">
        <f>_xlfn.XLOOKUP($L931,Pos!$A:$A,Pos!AG:AG,_xlfn.XLOOKUP($L931,#REF!,#REF!, ""), 0)</f>
        <v>#REF!</v>
      </c>
      <c r="AR931" s="1" t="e">
        <f>_xlfn.XLOOKUP($L931,Pos!$A:$A,Pos!AH:AH,_xlfn.XLOOKUP($L931,#REF!,#REF!, ""), 0)</f>
        <v>#REF!</v>
      </c>
      <c r="AS931" s="1" t="e">
        <f>_xlfn.XLOOKUP($L931,Pos!$A:$A,Pos!AI:AI,_xlfn.XLOOKUP($L931,#REF!,#REF!, ""), 0)</f>
        <v>#REF!</v>
      </c>
      <c r="AT931" s="1" t="e">
        <f>_xlfn.XLOOKUP($L931,Pos!$A:$A,Pos!AJ:AJ,_xlfn.XLOOKUP($L931,#REF!,#REF!, ""), 0)</f>
        <v>#REF!</v>
      </c>
      <c r="AU931" s="1" t="e">
        <f>_xlfn.XLOOKUP($L931,Pos!$A:$A,Pos!AK:AK,_xlfn.XLOOKUP($L931,#REF!,#REF!, ""), 0)</f>
        <v>#REF!</v>
      </c>
      <c r="AV931" s="1" t="e">
        <f>_xlfn.XLOOKUP($L931,Pos!$A:$A,Pos!AL:AL,_xlfn.XLOOKUP($L931,#REF!,#REF!, ""), 0)</f>
        <v>#REF!</v>
      </c>
      <c r="AW931" s="1" t="e">
        <f>_xlfn.XLOOKUP($L931,Pos!$A:$A,Pos!AM:AM,_xlfn.XLOOKUP($L931,#REF!,#REF!, ""), 0)</f>
        <v>#REF!</v>
      </c>
      <c r="AX931" s="1" t="e">
        <f>_xlfn.XLOOKUP($L931,Pos!$A:$A,Pos!AN:AN,_xlfn.XLOOKUP($L931,#REF!,#REF!, ""), 0)</f>
        <v>#REF!</v>
      </c>
      <c r="AY931" s="1" t="e">
        <f>_xlfn.XLOOKUP($L931,Pos!$A:$A,Pos!AO:AO,_xlfn.XLOOKUP($L931,#REF!,#REF!, ""), 0)</f>
        <v>#REF!</v>
      </c>
      <c r="AZ931" s="7" t="str">
        <f t="shared" si="243"/>
        <v>OUT</v>
      </c>
      <c r="BA931" s="1">
        <f>IF(OR(_xlfn.XLOOKUP(L931,Pos!B:B,Pos!L:L,FALSE)="ESG Reason",_xlfn.XLOOKUP(L931,Pos!B:B,Pos!L:L,FALSE)="Blacklisted"),1,0)</f>
        <v>0</v>
      </c>
      <c r="BC931" s="11">
        <v>1.7569451917114459E-10</v>
      </c>
      <c r="BD931" s="11">
        <f>_xlfn.XLOOKUP($L931,Pos!$B:$B,Pos!H:H,0, 0)</f>
        <v>0</v>
      </c>
      <c r="BE931" s="11">
        <f>_xlfn.XLOOKUP($L931,Pos!$B:$B,Pos!I:I,0, 0)</f>
        <v>1.6036467373439081E-4</v>
      </c>
      <c r="BF931" s="18">
        <f t="shared" si="244"/>
        <v>1.6036467373439081E-4</v>
      </c>
      <c r="BG931" s="1">
        <f t="shared" si="245"/>
        <v>1</v>
      </c>
      <c r="BH931" s="1">
        <f t="shared" si="246"/>
        <v>20</v>
      </c>
      <c r="BI931" s="18">
        <f t="shared" si="247"/>
        <v>1.7569451917114459E-10</v>
      </c>
      <c r="BJ931" s="3">
        <f t="shared" si="248"/>
        <v>0</v>
      </c>
      <c r="BK931" s="18">
        <f t="shared" si="249"/>
        <v>0</v>
      </c>
    </row>
    <row r="932" spans="3:63" x14ac:dyDescent="0.25">
      <c r="C932" s="3"/>
      <c r="D932" s="3"/>
      <c r="E932" s="3"/>
      <c r="F932" s="3"/>
      <c r="G932" s="51" t="s">
        <v>918</v>
      </c>
      <c r="H932" s="8" t="str">
        <f t="shared" si="239"/>
        <v>0%North America</v>
      </c>
      <c r="I932" s="11" cm="1">
        <f t="array" ref="I932">IF(
   AZ932 = "OUT", 0,IF(
   BD932 &gt;= LARGE(IF(ISNUMBER(BD:BD), BD:BD), 3),
   BE932 - 0.001,
   IF(BE932 &gt;=VLOOKUP(P932,mapping!$A:$B,2,FALSE), BE932,VLOOKUP(P932,mapping!$A$2:$B$8,2,FALSE))
))</f>
        <v>0</v>
      </c>
      <c r="J932" s="11" cm="1">
        <f t="array" ref="J932">IF(
    AZ932="OUT",0,IF(IF(
                      BD932&gt;=LARGE(IF(ISNUMBER(BD:BD),BD:BD),3),
                      BE932+0.001,
                      VLOOKUP(H932,mapping!$D:$E,2,FALSE)
                      )&gt;I932,
                   IF(
                      BD932&gt;=LARGE(IF(ISNUMBER(BD:BD),BD:BD),3),
                      BE932+0.001,
                      VLOOKUP(H932,mapping!$D:$E,2,FALSE)
                      ),
                   I932+0.002))</f>
        <v>0</v>
      </c>
      <c r="K932" s="8">
        <f t="shared" si="240"/>
        <v>1.600923323413794E-4</v>
      </c>
      <c r="L932" s="1" t="str">
        <f>Pos!B853</f>
        <v>US0584981064</v>
      </c>
      <c r="M932" s="1" t="str">
        <f>_xlfn.XLOOKUP($L932,Pos!B:B,Pos!D:D,, 0)</f>
        <v>Ball Corporation</v>
      </c>
      <c r="N932" s="1" t="str">
        <f>_xlfn.XLOOKUP($L932,Pos!B:B,Pos!E:E,, 0)</f>
        <v>Industrial Goods &amp; Services</v>
      </c>
      <c r="O932" s="1" t="str">
        <f t="shared" si="241"/>
        <v>Industrial Goods &amp; Services_North America</v>
      </c>
      <c r="P932" s="1" t="str">
        <f>_xlfn.XLOOKUP($L932,Pos!B:B,Pos!F:F,, 0)</f>
        <v>North America</v>
      </c>
      <c r="Q932" s="1">
        <v>0</v>
      </c>
      <c r="R932" s="9">
        <f>_xlfn.XLOOKUP($L932,Pos!$B:$B,Pos!N:N,0, 0)</f>
        <v>4.9800000000000004</v>
      </c>
      <c r="S932" s="9">
        <f>_xlfn.XLOOKUP($L932,Pos!$B:$B,Pos!O:O,0, 0)</f>
        <v>7.7638340000000001</v>
      </c>
      <c r="T932" s="9">
        <f>_xlfn.XLOOKUP($L932,Pos!$B:$B,Pos!P:P,0, 0)</f>
        <v>2.75</v>
      </c>
      <c r="U932" s="9">
        <f>_xlfn.XLOOKUP($L932,Pos!$B:$B,Pos!Q:Q,0, 0)</f>
        <v>1.7</v>
      </c>
      <c r="V932" s="9">
        <f>_xlfn.XLOOKUP($L932,Pos!$B:$B,Pos!R:R,0, 0)</f>
        <v>5.1666670000000003</v>
      </c>
      <c r="W932" s="9">
        <f>_xlfn.XLOOKUP($L932,Pos!$B:$B,Pos!S:S,0, 0)</f>
        <v>3.798333</v>
      </c>
      <c r="X932" s="9" t="str">
        <f>_xlfn.XLOOKUP($L932,Pos!$B:$B,Pos!J:J,0, 0)</f>
        <v>Outperform</v>
      </c>
      <c r="Y932" s="1">
        <v>0</v>
      </c>
      <c r="Z932" s="1">
        <v>0</v>
      </c>
      <c r="AA932" s="1">
        <f t="shared" si="242"/>
        <v>0</v>
      </c>
      <c r="AB932" s="9">
        <f>_xlfn.XLOOKUP(L932,Pos!B:B,Pos!K:K,-1,0)</f>
        <v>7.8125</v>
      </c>
      <c r="AC932" s="1" t="e">
        <f>_xlfn.XLOOKUP($L932,Pos!$A:$A,Pos!S:S,_xlfn.XLOOKUP($L932,#REF!,#REF!, ""), 0)</f>
        <v>#REF!</v>
      </c>
      <c r="AD932" s="1" t="e">
        <f>_xlfn.XLOOKUP($L932,Pos!$A:$A,Pos!T:T,_xlfn.XLOOKUP($L932,#REF!,#REF!, ""), 0)</f>
        <v>#REF!</v>
      </c>
      <c r="AE932" s="1" t="e">
        <f>_xlfn.XLOOKUP($L932,Pos!$A:$A,Pos!U:U,_xlfn.XLOOKUP($L932,#REF!,#REF!, ""), 0)</f>
        <v>#REF!</v>
      </c>
      <c r="AF932" s="1" t="e">
        <f>_xlfn.XLOOKUP($L932,Pos!$A:$A,Pos!V:V,_xlfn.XLOOKUP($L932,#REF!,#REF!, ""), 0)</f>
        <v>#REF!</v>
      </c>
      <c r="AG932" s="1" t="e">
        <f>_xlfn.XLOOKUP($L932,Pos!$A:$A,Pos!W:W,_xlfn.XLOOKUP($L932,#REF!,#REF!, ""), 0)</f>
        <v>#REF!</v>
      </c>
      <c r="AH932" s="1" t="e">
        <f>_xlfn.XLOOKUP($L932,Pos!$A:$A,Pos!X:X,_xlfn.XLOOKUP($L932,#REF!,#REF!, ""), 0)</f>
        <v>#REF!</v>
      </c>
      <c r="AI932" s="1" t="e">
        <f>_xlfn.XLOOKUP($L932,Pos!$A:$A,Pos!Y:Y,_xlfn.XLOOKUP($L932,#REF!,#REF!, ""), 0)</f>
        <v>#REF!</v>
      </c>
      <c r="AJ932" s="1" t="e">
        <f>_xlfn.XLOOKUP($L932,Pos!$A:$A,Pos!Z:Z,_xlfn.XLOOKUP($L932,#REF!,#REF!, ""), 0)</f>
        <v>#REF!</v>
      </c>
      <c r="AK932" s="1" t="e">
        <f>_xlfn.XLOOKUP($L932,Pos!$A:$A,Pos!AA:AA,_xlfn.XLOOKUP($L932,#REF!,#REF!, ""), 0)</f>
        <v>#REF!</v>
      </c>
      <c r="AL932" s="1" t="e">
        <f>_xlfn.XLOOKUP($L932,Pos!$A:$A,Pos!AB:AB,_xlfn.XLOOKUP($L932,#REF!,#REF!, ""), 0)</f>
        <v>#REF!</v>
      </c>
      <c r="AM932" s="1" t="e">
        <f>_xlfn.XLOOKUP($L932,Pos!$A:$A,Pos!AC:AC,_xlfn.XLOOKUP($L932,#REF!,#REF!, ""), 0)</f>
        <v>#REF!</v>
      </c>
      <c r="AN932" s="1" t="e">
        <f>_xlfn.XLOOKUP($L932,Pos!$A:$A,Pos!AD:AD,_xlfn.XLOOKUP($L932,#REF!,#REF!, ""), 0)</f>
        <v>#REF!</v>
      </c>
      <c r="AO932" s="1" t="e">
        <f>_xlfn.XLOOKUP($L932,Pos!$A:$A,Pos!AE:AE,_xlfn.XLOOKUP($L932,#REF!,#REF!, ""), 0)</f>
        <v>#REF!</v>
      </c>
      <c r="AP932" s="1" t="e">
        <f>_xlfn.XLOOKUP($L932,Pos!$A:$A,Pos!AF:AF,_xlfn.XLOOKUP($L932,#REF!,#REF!, ""), 0)</f>
        <v>#REF!</v>
      </c>
      <c r="AQ932" s="1" t="e">
        <f>_xlfn.XLOOKUP($L932,Pos!$A:$A,Pos!AG:AG,_xlfn.XLOOKUP($L932,#REF!,#REF!, ""), 0)</f>
        <v>#REF!</v>
      </c>
      <c r="AR932" s="1" t="e">
        <f>_xlfn.XLOOKUP($L932,Pos!$A:$A,Pos!AH:AH,_xlfn.XLOOKUP($L932,#REF!,#REF!, ""), 0)</f>
        <v>#REF!</v>
      </c>
      <c r="AS932" s="1" t="e">
        <f>_xlfn.XLOOKUP($L932,Pos!$A:$A,Pos!AI:AI,_xlfn.XLOOKUP($L932,#REF!,#REF!, ""), 0)</f>
        <v>#REF!</v>
      </c>
      <c r="AT932" s="1" t="e">
        <f>_xlfn.XLOOKUP($L932,Pos!$A:$A,Pos!AJ:AJ,_xlfn.XLOOKUP($L932,#REF!,#REF!, ""), 0)</f>
        <v>#REF!</v>
      </c>
      <c r="AU932" s="1" t="e">
        <f>_xlfn.XLOOKUP($L932,Pos!$A:$A,Pos!AK:AK,_xlfn.XLOOKUP($L932,#REF!,#REF!, ""), 0)</f>
        <v>#REF!</v>
      </c>
      <c r="AV932" s="1" t="e">
        <f>_xlfn.XLOOKUP($L932,Pos!$A:$A,Pos!AL:AL,_xlfn.XLOOKUP($L932,#REF!,#REF!, ""), 0)</f>
        <v>#REF!</v>
      </c>
      <c r="AW932" s="1" t="e">
        <f>_xlfn.XLOOKUP($L932,Pos!$A:$A,Pos!AM:AM,_xlfn.XLOOKUP($L932,#REF!,#REF!, ""), 0)</f>
        <v>#REF!</v>
      </c>
      <c r="AX932" s="1" t="e">
        <f>_xlfn.XLOOKUP($L932,Pos!$A:$A,Pos!AN:AN,_xlfn.XLOOKUP($L932,#REF!,#REF!, ""), 0)</f>
        <v>#REF!</v>
      </c>
      <c r="AY932" s="1" t="e">
        <f>_xlfn.XLOOKUP($L932,Pos!$A:$A,Pos!AO:AO,_xlfn.XLOOKUP($L932,#REF!,#REF!, ""), 0)</f>
        <v>#REF!</v>
      </c>
      <c r="AZ932" s="7" t="str">
        <f t="shared" si="243"/>
        <v>OUT</v>
      </c>
      <c r="BA932" s="1">
        <f>IF(OR(_xlfn.XLOOKUP(L932,Pos!B:B,Pos!L:L,FALSE)="ESG Reason",_xlfn.XLOOKUP(L932,Pos!B:B,Pos!L:L,FALSE)="Blacklisted"),1,0)</f>
        <v>0</v>
      </c>
      <c r="BC932" s="11">
        <v>8.6308018493311198E-11</v>
      </c>
      <c r="BD932" s="11">
        <f>_xlfn.XLOOKUP($L932,Pos!$B:$B,Pos!H:H,0, 0)</f>
        <v>0</v>
      </c>
      <c r="BE932" s="11">
        <f>_xlfn.XLOOKUP($L932,Pos!$B:$B,Pos!I:I,0, 0)</f>
        <v>1.600923323413794E-4</v>
      </c>
      <c r="BF932" s="18">
        <f t="shared" si="244"/>
        <v>1.600923323413794E-4</v>
      </c>
      <c r="BG932" s="1">
        <f t="shared" si="245"/>
        <v>1</v>
      </c>
      <c r="BH932" s="1">
        <f t="shared" si="246"/>
        <v>29</v>
      </c>
      <c r="BI932" s="18">
        <f t="shared" si="247"/>
        <v>8.6308018493311198E-11</v>
      </c>
      <c r="BJ932" s="3">
        <f t="shared" si="248"/>
        <v>0</v>
      </c>
      <c r="BK932" s="18">
        <f t="shared" si="249"/>
        <v>0</v>
      </c>
    </row>
    <row r="933" spans="3:63" x14ac:dyDescent="0.25">
      <c r="C933" s="3"/>
      <c r="D933" s="3"/>
      <c r="E933" s="3"/>
      <c r="F933" s="3"/>
      <c r="G933" s="51" t="s">
        <v>907</v>
      </c>
      <c r="H933" s="8" t="str">
        <f t="shared" si="239"/>
        <v>0%West Europe</v>
      </c>
      <c r="I933" s="11" cm="1">
        <f t="array" ref="I933">IF(
   AZ933 = "OUT", 0,IF(
   BD933 &gt;= LARGE(IF(ISNUMBER(BD:BD), BD:BD), 3),
   BE933 - 0.001,
   IF(BE933 &gt;=VLOOKUP(P933,mapping!$A:$B,2,FALSE), BE933,VLOOKUP(P933,mapping!$A$2:$B$8,2,FALSE))
))</f>
        <v>0</v>
      </c>
      <c r="J933" s="11" cm="1">
        <f t="array" ref="J933">IF(
    AZ933="OUT",0,IF(IF(
                      BD933&gt;=LARGE(IF(ISNUMBER(BD:BD),BD:BD),3),
                      BE933+0.001,
                      VLOOKUP(H933,mapping!$D:$E,2,FALSE)
                      )&gt;I933,
                   IF(
                      BD933&gt;=LARGE(IF(ISNUMBER(BD:BD),BD:BD),3),
                      BE933+0.001,
                      VLOOKUP(H933,mapping!$D:$E,2,FALSE)
                      ),
                   I933+0.002))</f>
        <v>0</v>
      </c>
      <c r="K933" s="8">
        <f t="shared" si="240"/>
        <v>1.5949014081463611E-4</v>
      </c>
      <c r="L933" s="1" t="str">
        <f>Pos!B165</f>
        <v>CH0012549785</v>
      </c>
      <c r="M933" s="1" t="str">
        <f>_xlfn.XLOOKUP($L933,Pos!B:B,Pos!D:D,, 0)</f>
        <v>Sonova Holding AG</v>
      </c>
      <c r="N933" s="1" t="str">
        <f>_xlfn.XLOOKUP($L933,Pos!B:B,Pos!E:E,, 0)</f>
        <v>Health Care</v>
      </c>
      <c r="O933" s="1" t="str">
        <f t="shared" si="241"/>
        <v>Health Care_West Europe</v>
      </c>
      <c r="P933" s="1" t="str">
        <f>_xlfn.XLOOKUP($L933,Pos!B:B,Pos!F:F,, 0)</f>
        <v>West Europe</v>
      </c>
      <c r="Q933" s="1">
        <v>0</v>
      </c>
      <c r="R933" s="9">
        <f>_xlfn.XLOOKUP($L933,Pos!$B:$B,Pos!N:N,0, 0)</f>
        <v>5.48</v>
      </c>
      <c r="S933" s="9">
        <f>_xlfn.XLOOKUP($L933,Pos!$B:$B,Pos!O:O,0, 0)</f>
        <v>4.2889999999999997</v>
      </c>
      <c r="T933" s="9">
        <f>_xlfn.XLOOKUP($L933,Pos!$B:$B,Pos!P:P,0, 0)</f>
        <v>6.4249999999999998</v>
      </c>
      <c r="U933" s="9">
        <f>_xlfn.XLOOKUP($L933,Pos!$B:$B,Pos!Q:Q,0, 0)</f>
        <v>0.5</v>
      </c>
      <c r="V933" s="9">
        <f>_xlfn.XLOOKUP($L933,Pos!$B:$B,Pos!R:R,0, 0)</f>
        <v>8.3000000000000007</v>
      </c>
      <c r="W933" s="9">
        <f>_xlfn.XLOOKUP($L933,Pos!$B:$B,Pos!S:S,0, 0)</f>
        <v>3.076667</v>
      </c>
      <c r="X933" s="9" t="str">
        <f>_xlfn.XLOOKUP($L933,Pos!$B:$B,Pos!J:J,0, 0)</f>
        <v>Hold</v>
      </c>
      <c r="Y933" s="1">
        <v>0</v>
      </c>
      <c r="Z933" s="1">
        <v>0</v>
      </c>
      <c r="AA933" s="1">
        <f t="shared" si="242"/>
        <v>0</v>
      </c>
      <c r="AB933" s="9">
        <f>_xlfn.XLOOKUP(L933,Pos!B:B,Pos!K:K,-1,0)</f>
        <v>2.432432432432432</v>
      </c>
      <c r="AC933" s="1" t="e">
        <f>_xlfn.XLOOKUP($L933,Pos!$A:$A,Pos!S:S,_xlfn.XLOOKUP($L933,#REF!,#REF!, ""), 0)</f>
        <v>#REF!</v>
      </c>
      <c r="AD933" s="1" t="e">
        <f>_xlfn.XLOOKUP($L933,Pos!$A:$A,Pos!T:T,_xlfn.XLOOKUP($L933,#REF!,#REF!, ""), 0)</f>
        <v>#REF!</v>
      </c>
      <c r="AE933" s="1" t="e">
        <f>_xlfn.XLOOKUP($L933,Pos!$A:$A,Pos!U:U,_xlfn.XLOOKUP($L933,#REF!,#REF!, ""), 0)</f>
        <v>#REF!</v>
      </c>
      <c r="AF933" s="1" t="e">
        <f>_xlfn.XLOOKUP($L933,Pos!$A:$A,Pos!V:V,_xlfn.XLOOKUP($L933,#REF!,#REF!, ""), 0)</f>
        <v>#REF!</v>
      </c>
      <c r="AG933" s="1" t="e">
        <f>_xlfn.XLOOKUP($L933,Pos!$A:$A,Pos!W:W,_xlfn.XLOOKUP($L933,#REF!,#REF!, ""), 0)</f>
        <v>#REF!</v>
      </c>
      <c r="AH933" s="1" t="e">
        <f>_xlfn.XLOOKUP($L933,Pos!$A:$A,Pos!X:X,_xlfn.XLOOKUP($L933,#REF!,#REF!, ""), 0)</f>
        <v>#REF!</v>
      </c>
      <c r="AI933" s="1" t="e">
        <f>_xlfn.XLOOKUP($L933,Pos!$A:$A,Pos!Y:Y,_xlfn.XLOOKUP($L933,#REF!,#REF!, ""), 0)</f>
        <v>#REF!</v>
      </c>
      <c r="AJ933" s="1" t="e">
        <f>_xlfn.XLOOKUP($L933,Pos!$A:$A,Pos!Z:Z,_xlfn.XLOOKUP($L933,#REF!,#REF!, ""), 0)</f>
        <v>#REF!</v>
      </c>
      <c r="AK933" s="1" t="e">
        <f>_xlfn.XLOOKUP($L933,Pos!$A:$A,Pos!AA:AA,_xlfn.XLOOKUP($L933,#REF!,#REF!, ""), 0)</f>
        <v>#REF!</v>
      </c>
      <c r="AL933" s="1" t="e">
        <f>_xlfn.XLOOKUP($L933,Pos!$A:$A,Pos!AB:AB,_xlfn.XLOOKUP($L933,#REF!,#REF!, ""), 0)</f>
        <v>#REF!</v>
      </c>
      <c r="AM933" s="1" t="e">
        <f>_xlfn.XLOOKUP($L933,Pos!$A:$A,Pos!AC:AC,_xlfn.XLOOKUP($L933,#REF!,#REF!, ""), 0)</f>
        <v>#REF!</v>
      </c>
      <c r="AN933" s="1" t="e">
        <f>_xlfn.XLOOKUP($L933,Pos!$A:$A,Pos!AD:AD,_xlfn.XLOOKUP($L933,#REF!,#REF!, ""), 0)</f>
        <v>#REF!</v>
      </c>
      <c r="AO933" s="1" t="e">
        <f>_xlfn.XLOOKUP($L933,Pos!$A:$A,Pos!AE:AE,_xlfn.XLOOKUP($L933,#REF!,#REF!, ""), 0)</f>
        <v>#REF!</v>
      </c>
      <c r="AP933" s="1" t="e">
        <f>_xlfn.XLOOKUP($L933,Pos!$A:$A,Pos!AF:AF,_xlfn.XLOOKUP($L933,#REF!,#REF!, ""), 0)</f>
        <v>#REF!</v>
      </c>
      <c r="AQ933" s="1" t="e">
        <f>_xlfn.XLOOKUP($L933,Pos!$A:$A,Pos!AG:AG,_xlfn.XLOOKUP($L933,#REF!,#REF!, ""), 0)</f>
        <v>#REF!</v>
      </c>
      <c r="AR933" s="1" t="e">
        <f>_xlfn.XLOOKUP($L933,Pos!$A:$A,Pos!AH:AH,_xlfn.XLOOKUP($L933,#REF!,#REF!, ""), 0)</f>
        <v>#REF!</v>
      </c>
      <c r="AS933" s="1" t="e">
        <f>_xlfn.XLOOKUP($L933,Pos!$A:$A,Pos!AI:AI,_xlfn.XLOOKUP($L933,#REF!,#REF!, ""), 0)</f>
        <v>#REF!</v>
      </c>
      <c r="AT933" s="1" t="e">
        <f>_xlfn.XLOOKUP($L933,Pos!$A:$A,Pos!AJ:AJ,_xlfn.XLOOKUP($L933,#REF!,#REF!, ""), 0)</f>
        <v>#REF!</v>
      </c>
      <c r="AU933" s="1" t="e">
        <f>_xlfn.XLOOKUP($L933,Pos!$A:$A,Pos!AK:AK,_xlfn.XLOOKUP($L933,#REF!,#REF!, ""), 0)</f>
        <v>#REF!</v>
      </c>
      <c r="AV933" s="1" t="e">
        <f>_xlfn.XLOOKUP($L933,Pos!$A:$A,Pos!AL:AL,_xlfn.XLOOKUP($L933,#REF!,#REF!, ""), 0)</f>
        <v>#REF!</v>
      </c>
      <c r="AW933" s="1" t="e">
        <f>_xlfn.XLOOKUP($L933,Pos!$A:$A,Pos!AM:AM,_xlfn.XLOOKUP($L933,#REF!,#REF!, ""), 0)</f>
        <v>#REF!</v>
      </c>
      <c r="AX933" s="1" t="e">
        <f>_xlfn.XLOOKUP($L933,Pos!$A:$A,Pos!AN:AN,_xlfn.XLOOKUP($L933,#REF!,#REF!, ""), 0)</f>
        <v>#REF!</v>
      </c>
      <c r="AY933" s="1" t="e">
        <f>_xlfn.XLOOKUP($L933,Pos!$A:$A,Pos!AO:AO,_xlfn.XLOOKUP($L933,#REF!,#REF!, ""), 0)</f>
        <v>#REF!</v>
      </c>
      <c r="AZ933" s="7" t="str">
        <f t="shared" si="243"/>
        <v>OUT</v>
      </c>
      <c r="BA933" s="1">
        <f>IF(OR(_xlfn.XLOOKUP(L933,Pos!B:B,Pos!L:L,FALSE)="ESG Reason",_xlfn.XLOOKUP(L933,Pos!B:B,Pos!L:L,FALSE)="Blacklisted"),1,0)</f>
        <v>0</v>
      </c>
      <c r="BC933" s="11">
        <v>8.6140575269848225E-11</v>
      </c>
      <c r="BD933" s="11">
        <f>_xlfn.XLOOKUP($L933,Pos!$B:$B,Pos!H:H,0, 0)</f>
        <v>0</v>
      </c>
      <c r="BE933" s="11">
        <f>_xlfn.XLOOKUP($L933,Pos!$B:$B,Pos!I:I,0, 0)</f>
        <v>1.5949014081463611E-4</v>
      </c>
      <c r="BF933" s="18">
        <f t="shared" si="244"/>
        <v>1.5949014081463611E-4</v>
      </c>
      <c r="BG933" s="1">
        <f t="shared" si="245"/>
        <v>2</v>
      </c>
      <c r="BH933" s="1">
        <f t="shared" si="246"/>
        <v>9</v>
      </c>
      <c r="BI933" s="18">
        <f t="shared" si="247"/>
        <v>8.6140575269848225E-11</v>
      </c>
      <c r="BJ933" s="3">
        <f t="shared" si="248"/>
        <v>0</v>
      </c>
      <c r="BK933" s="18">
        <f t="shared" si="249"/>
        <v>0</v>
      </c>
    </row>
    <row r="934" spans="3:63" x14ac:dyDescent="0.25">
      <c r="C934" s="3"/>
      <c r="D934" s="3"/>
      <c r="E934" s="3"/>
      <c r="F934" s="3"/>
      <c r="G934" s="51" t="s">
        <v>934</v>
      </c>
      <c r="H934" s="8" t="str">
        <f t="shared" si="239"/>
        <v>0%North America</v>
      </c>
      <c r="I934" s="11" cm="1">
        <f t="array" ref="I934">IF(
   AZ934 = "OUT", 0,IF(
   BD934 &gt;= LARGE(IF(ISNUMBER(BD:BD), BD:BD), 3),
   BE934 - 0.001,
   IF(BE934 &gt;=VLOOKUP(P934,mapping!$A:$B,2,FALSE), BE934,VLOOKUP(P934,mapping!$A$2:$B$8,2,FALSE))
))</f>
        <v>0</v>
      </c>
      <c r="J934" s="11" cm="1">
        <f t="array" ref="J934">IF(
    AZ934="OUT",0,IF(IF(
                      BD934&gt;=LARGE(IF(ISNUMBER(BD:BD),BD:BD),3),
                      BE934+0.001,
                      VLOOKUP(H934,mapping!$D:$E,2,FALSE)
                      )&gt;I934,
                   IF(
                      BD934&gt;=LARGE(IF(ISNUMBER(BD:BD),BD:BD),3),
                      BE934+0.001,
                      VLOOKUP(H934,mapping!$D:$E,2,FALSE)
                      ),
                   I934+0.002))</f>
        <v>0</v>
      </c>
      <c r="K934" s="8">
        <f t="shared" si="240"/>
        <v>1.5939602651025709E-4</v>
      </c>
      <c r="L934" s="1" t="str">
        <f>Pos!B806</f>
        <v>US00766T1007</v>
      </c>
      <c r="M934" s="1" t="str">
        <f>_xlfn.XLOOKUP($L934,Pos!B:B,Pos!D:D,, 0)</f>
        <v>AECOM</v>
      </c>
      <c r="N934" s="1" t="str">
        <f>_xlfn.XLOOKUP($L934,Pos!B:B,Pos!E:E,, 0)</f>
        <v>Construction</v>
      </c>
      <c r="O934" s="1" t="str">
        <f t="shared" si="241"/>
        <v>Construction_North America</v>
      </c>
      <c r="P934" s="1" t="str">
        <f>_xlfn.XLOOKUP($L934,Pos!B:B,Pos!F:F,, 0)</f>
        <v>North America</v>
      </c>
      <c r="Q934" s="1">
        <v>0</v>
      </c>
      <c r="R934" s="9">
        <f>_xlfn.XLOOKUP($L934,Pos!$B:$B,Pos!N:N,0, 0)</f>
        <v>7.27</v>
      </c>
      <c r="S934" s="9">
        <f>_xlfn.XLOOKUP($L934,Pos!$B:$B,Pos!O:O,0, 0)</f>
        <v>3.7484999999999999</v>
      </c>
      <c r="T934" s="9">
        <f>_xlfn.XLOOKUP($L934,Pos!$B:$B,Pos!P:P,0, 0)</f>
        <v>7.2249999999999996</v>
      </c>
      <c r="U934" s="9">
        <f>_xlfn.XLOOKUP($L934,Pos!$B:$B,Pos!Q:Q,0, 0)</f>
        <v>4.9000000000000004</v>
      </c>
      <c r="V934" s="9">
        <f>_xlfn.XLOOKUP($L934,Pos!$B:$B,Pos!R:R,0, 0)</f>
        <v>6.1666670000000003</v>
      </c>
      <c r="W934" s="9">
        <f>_xlfn.XLOOKUP($L934,Pos!$B:$B,Pos!S:S,0, 0)</f>
        <v>6.0549999999999997</v>
      </c>
      <c r="X934" s="9" t="str">
        <f>_xlfn.XLOOKUP($L934,Pos!$B:$B,Pos!J:J,0, 0)</f>
        <v>Outperform</v>
      </c>
      <c r="Y934" s="1">
        <v>0</v>
      </c>
      <c r="Z934" s="1">
        <v>0</v>
      </c>
      <c r="AA934" s="1">
        <f t="shared" si="242"/>
        <v>0</v>
      </c>
      <c r="AB934" s="9">
        <f>_xlfn.XLOOKUP(L934,Pos!B:B,Pos!K:K,-1,0)</f>
        <v>5.7142857142857144</v>
      </c>
      <c r="AC934" s="1" t="e">
        <f>_xlfn.XLOOKUP($L934,Pos!$A:$A,Pos!S:S,_xlfn.XLOOKUP($L934,#REF!,#REF!, ""), 0)</f>
        <v>#REF!</v>
      </c>
      <c r="AD934" s="1" t="e">
        <f>_xlfn.XLOOKUP($L934,Pos!$A:$A,Pos!T:T,_xlfn.XLOOKUP($L934,#REF!,#REF!, ""), 0)</f>
        <v>#REF!</v>
      </c>
      <c r="AE934" s="1" t="e">
        <f>_xlfn.XLOOKUP($L934,Pos!$A:$A,Pos!U:U,_xlfn.XLOOKUP($L934,#REF!,#REF!, ""), 0)</f>
        <v>#REF!</v>
      </c>
      <c r="AF934" s="1" t="e">
        <f>_xlfn.XLOOKUP($L934,Pos!$A:$A,Pos!V:V,_xlfn.XLOOKUP($L934,#REF!,#REF!, ""), 0)</f>
        <v>#REF!</v>
      </c>
      <c r="AG934" s="1" t="e">
        <f>_xlfn.XLOOKUP($L934,Pos!$A:$A,Pos!W:W,_xlfn.XLOOKUP($L934,#REF!,#REF!, ""), 0)</f>
        <v>#REF!</v>
      </c>
      <c r="AH934" s="1" t="e">
        <f>_xlfn.XLOOKUP($L934,Pos!$A:$A,Pos!X:X,_xlfn.XLOOKUP($L934,#REF!,#REF!, ""), 0)</f>
        <v>#REF!</v>
      </c>
      <c r="AI934" s="1" t="e">
        <f>_xlfn.XLOOKUP($L934,Pos!$A:$A,Pos!Y:Y,_xlfn.XLOOKUP($L934,#REF!,#REF!, ""), 0)</f>
        <v>#REF!</v>
      </c>
      <c r="AJ934" s="1" t="e">
        <f>_xlfn.XLOOKUP($L934,Pos!$A:$A,Pos!Z:Z,_xlfn.XLOOKUP($L934,#REF!,#REF!, ""), 0)</f>
        <v>#REF!</v>
      </c>
      <c r="AK934" s="1" t="e">
        <f>_xlfn.XLOOKUP($L934,Pos!$A:$A,Pos!AA:AA,_xlfn.XLOOKUP($L934,#REF!,#REF!, ""), 0)</f>
        <v>#REF!</v>
      </c>
      <c r="AL934" s="1" t="e">
        <f>_xlfn.XLOOKUP($L934,Pos!$A:$A,Pos!AB:AB,_xlfn.XLOOKUP($L934,#REF!,#REF!, ""), 0)</f>
        <v>#REF!</v>
      </c>
      <c r="AM934" s="1" t="e">
        <f>_xlfn.XLOOKUP($L934,Pos!$A:$A,Pos!AC:AC,_xlfn.XLOOKUP($L934,#REF!,#REF!, ""), 0)</f>
        <v>#REF!</v>
      </c>
      <c r="AN934" s="1" t="e">
        <f>_xlfn.XLOOKUP($L934,Pos!$A:$A,Pos!AD:AD,_xlfn.XLOOKUP($L934,#REF!,#REF!, ""), 0)</f>
        <v>#REF!</v>
      </c>
      <c r="AO934" s="1" t="e">
        <f>_xlfn.XLOOKUP($L934,Pos!$A:$A,Pos!AE:AE,_xlfn.XLOOKUP($L934,#REF!,#REF!, ""), 0)</f>
        <v>#REF!</v>
      </c>
      <c r="AP934" s="1" t="e">
        <f>_xlfn.XLOOKUP($L934,Pos!$A:$A,Pos!AF:AF,_xlfn.XLOOKUP($L934,#REF!,#REF!, ""), 0)</f>
        <v>#REF!</v>
      </c>
      <c r="AQ934" s="1" t="e">
        <f>_xlfn.XLOOKUP($L934,Pos!$A:$A,Pos!AG:AG,_xlfn.XLOOKUP($L934,#REF!,#REF!, ""), 0)</f>
        <v>#REF!</v>
      </c>
      <c r="AR934" s="1" t="e">
        <f>_xlfn.XLOOKUP($L934,Pos!$A:$A,Pos!AH:AH,_xlfn.XLOOKUP($L934,#REF!,#REF!, ""), 0)</f>
        <v>#REF!</v>
      </c>
      <c r="AS934" s="1" t="e">
        <f>_xlfn.XLOOKUP($L934,Pos!$A:$A,Pos!AI:AI,_xlfn.XLOOKUP($L934,#REF!,#REF!, ""), 0)</f>
        <v>#REF!</v>
      </c>
      <c r="AT934" s="1" t="e">
        <f>_xlfn.XLOOKUP($L934,Pos!$A:$A,Pos!AJ:AJ,_xlfn.XLOOKUP($L934,#REF!,#REF!, ""), 0)</f>
        <v>#REF!</v>
      </c>
      <c r="AU934" s="1" t="e">
        <f>_xlfn.XLOOKUP($L934,Pos!$A:$A,Pos!AK:AK,_xlfn.XLOOKUP($L934,#REF!,#REF!, ""), 0)</f>
        <v>#REF!</v>
      </c>
      <c r="AV934" s="1" t="e">
        <f>_xlfn.XLOOKUP($L934,Pos!$A:$A,Pos!AL:AL,_xlfn.XLOOKUP($L934,#REF!,#REF!, ""), 0)</f>
        <v>#REF!</v>
      </c>
      <c r="AW934" s="1" t="e">
        <f>_xlfn.XLOOKUP($L934,Pos!$A:$A,Pos!AM:AM,_xlfn.XLOOKUP($L934,#REF!,#REF!, ""), 0)</f>
        <v>#REF!</v>
      </c>
      <c r="AX934" s="1" t="e">
        <f>_xlfn.XLOOKUP($L934,Pos!$A:$A,Pos!AN:AN,_xlfn.XLOOKUP($L934,#REF!,#REF!, ""), 0)</f>
        <v>#REF!</v>
      </c>
      <c r="AY934" s="1" t="e">
        <f>_xlfn.XLOOKUP($L934,Pos!$A:$A,Pos!AO:AO,_xlfn.XLOOKUP($L934,#REF!,#REF!, ""), 0)</f>
        <v>#REF!</v>
      </c>
      <c r="AZ934" s="7" t="str">
        <f t="shared" si="243"/>
        <v>OUT</v>
      </c>
      <c r="BA934" s="1">
        <f>IF(OR(_xlfn.XLOOKUP(L934,Pos!B:B,Pos!L:L,FALSE)="ESG Reason",_xlfn.XLOOKUP(L934,Pos!B:B,Pos!L:L,FALSE)="Blacklisted"),1,0)</f>
        <v>0</v>
      </c>
      <c r="BC934" s="11">
        <v>1.6402837566081461E-10</v>
      </c>
      <c r="BD934" s="11">
        <f>_xlfn.XLOOKUP($L934,Pos!$B:$B,Pos!H:H,0, 0)</f>
        <v>0</v>
      </c>
      <c r="BE934" s="11">
        <f>_xlfn.XLOOKUP($L934,Pos!$B:$B,Pos!I:I,0, 0)</f>
        <v>1.5939602651025709E-4</v>
      </c>
      <c r="BF934" s="18">
        <f t="shared" si="244"/>
        <v>1.5939602651025709E-4</v>
      </c>
      <c r="BG934" s="1">
        <f t="shared" si="245"/>
        <v>1</v>
      </c>
      <c r="BH934" s="1">
        <f t="shared" si="246"/>
        <v>24</v>
      </c>
      <c r="BI934" s="18">
        <f t="shared" si="247"/>
        <v>1.6402837566081461E-10</v>
      </c>
      <c r="BJ934" s="3">
        <f t="shared" si="248"/>
        <v>0</v>
      </c>
      <c r="BK934" s="18">
        <f t="shared" si="249"/>
        <v>0</v>
      </c>
    </row>
    <row r="935" spans="3:63" x14ac:dyDescent="0.25">
      <c r="C935" s="3"/>
      <c r="D935" s="3"/>
      <c r="E935" s="3"/>
      <c r="F935" s="3"/>
      <c r="G935" s="51" t="s">
        <v>909</v>
      </c>
      <c r="H935" s="8" t="str">
        <f t="shared" si="239"/>
        <v>0%North America</v>
      </c>
      <c r="I935" s="11" cm="1">
        <f t="array" ref="I935">IF(
   AZ935 = "OUT", 0,IF(
   BD935 &gt;= LARGE(IF(ISNUMBER(BD:BD), BD:BD), 3),
   BE935 - 0.001,
   IF(BE935 &gt;=VLOOKUP(P935,mapping!$A:$B,2,FALSE), BE935,VLOOKUP(P935,mapping!$A$2:$B$8,2,FALSE))
))</f>
        <v>0</v>
      </c>
      <c r="J935" s="11" cm="1">
        <f t="array" ref="J935">IF(
    AZ935="OUT",0,IF(IF(
                      BD935&gt;=LARGE(IF(ISNUMBER(BD:BD),BD:BD),3),
                      BE935+0.001,
                      VLOOKUP(H935,mapping!$D:$E,2,FALSE)
                      )&gt;I935,
                   IF(
                      BD935&gt;=LARGE(IF(ISNUMBER(BD:BD),BD:BD),3),
                      BE935+0.001,
                      VLOOKUP(H935,mapping!$D:$E,2,FALSE)
                      ),
                   I935+0.002))</f>
        <v>0</v>
      </c>
      <c r="K935" s="8">
        <f t="shared" si="240"/>
        <v>1.5934451868161199E-4</v>
      </c>
      <c r="L935" s="1" t="str">
        <f>Pos!B876</f>
        <v>US12008R1077</v>
      </c>
      <c r="M935" s="1" t="str">
        <f>_xlfn.XLOOKUP($L935,Pos!B:B,Pos!D:D,, 0)</f>
        <v>Builders FirstSource, Inc.</v>
      </c>
      <c r="N935" s="1" t="str">
        <f>_xlfn.XLOOKUP($L935,Pos!B:B,Pos!E:E,, 0)</f>
        <v>Construction</v>
      </c>
      <c r="O935" s="1" t="str">
        <f t="shared" si="241"/>
        <v>Construction_North America</v>
      </c>
      <c r="P935" s="1" t="str">
        <f>_xlfn.XLOOKUP($L935,Pos!B:B,Pos!F:F,, 0)</f>
        <v>North America</v>
      </c>
      <c r="Q935" s="1">
        <v>0</v>
      </c>
      <c r="R935" s="9">
        <f>_xlfn.XLOOKUP($L935,Pos!$B:$B,Pos!N:N,0, 0)</f>
        <v>0</v>
      </c>
      <c r="S935" s="9">
        <f>_xlfn.XLOOKUP($L935,Pos!$B:$B,Pos!O:O,0, 0)</f>
        <v>8.000667</v>
      </c>
      <c r="T935" s="9">
        <f>_xlfn.XLOOKUP($L935,Pos!$B:$B,Pos!P:P,0, 0)</f>
        <v>4.25</v>
      </c>
      <c r="U935" s="9">
        <f>_xlfn.XLOOKUP($L935,Pos!$B:$B,Pos!Q:Q,0, 0)</f>
        <v>0.7</v>
      </c>
      <c r="V935" s="9">
        <f>_xlfn.XLOOKUP($L935,Pos!$B:$B,Pos!R:R,0, 0)</f>
        <v>0.66666669999999995</v>
      </c>
      <c r="W935" s="9">
        <f>_xlfn.XLOOKUP($L935,Pos!$B:$B,Pos!S:S,0, 0)</f>
        <v>0.55333330000000003</v>
      </c>
      <c r="X935" s="9" t="str">
        <f>_xlfn.XLOOKUP($L935,Pos!$B:$B,Pos!J:J,0, 0)</f>
        <v>Outperform</v>
      </c>
      <c r="Y935" s="1">
        <v>0</v>
      </c>
      <c r="Z935" s="1">
        <v>0</v>
      </c>
      <c r="AA935" s="1">
        <f t="shared" si="242"/>
        <v>0</v>
      </c>
      <c r="AB935" s="9">
        <f>_xlfn.XLOOKUP(L935,Pos!B:B,Pos!K:K,-1,0)</f>
        <v>0.71428571428571419</v>
      </c>
      <c r="AC935" s="1" t="e">
        <f>_xlfn.XLOOKUP($L935,Pos!$A:$A,Pos!S:S,_xlfn.XLOOKUP($L935,#REF!,#REF!, ""), 0)</f>
        <v>#REF!</v>
      </c>
      <c r="AD935" s="1" t="e">
        <f>_xlfn.XLOOKUP($L935,Pos!$A:$A,Pos!T:T,_xlfn.XLOOKUP($L935,#REF!,#REF!, ""), 0)</f>
        <v>#REF!</v>
      </c>
      <c r="AE935" s="1" t="e">
        <f>_xlfn.XLOOKUP($L935,Pos!$A:$A,Pos!U:U,_xlfn.XLOOKUP($L935,#REF!,#REF!, ""), 0)</f>
        <v>#REF!</v>
      </c>
      <c r="AF935" s="1" t="e">
        <f>_xlfn.XLOOKUP($L935,Pos!$A:$A,Pos!V:V,_xlfn.XLOOKUP($L935,#REF!,#REF!, ""), 0)</f>
        <v>#REF!</v>
      </c>
      <c r="AG935" s="1" t="e">
        <f>_xlfn.XLOOKUP($L935,Pos!$A:$A,Pos!W:W,_xlfn.XLOOKUP($L935,#REF!,#REF!, ""), 0)</f>
        <v>#REF!</v>
      </c>
      <c r="AH935" s="1" t="e">
        <f>_xlfn.XLOOKUP($L935,Pos!$A:$A,Pos!X:X,_xlfn.XLOOKUP($L935,#REF!,#REF!, ""), 0)</f>
        <v>#REF!</v>
      </c>
      <c r="AI935" s="1" t="e">
        <f>_xlfn.XLOOKUP($L935,Pos!$A:$A,Pos!Y:Y,_xlfn.XLOOKUP($L935,#REF!,#REF!, ""), 0)</f>
        <v>#REF!</v>
      </c>
      <c r="AJ935" s="1" t="e">
        <f>_xlfn.XLOOKUP($L935,Pos!$A:$A,Pos!Z:Z,_xlfn.XLOOKUP($L935,#REF!,#REF!, ""), 0)</f>
        <v>#REF!</v>
      </c>
      <c r="AK935" s="1" t="e">
        <f>_xlfn.XLOOKUP($L935,Pos!$A:$A,Pos!AA:AA,_xlfn.XLOOKUP($L935,#REF!,#REF!, ""), 0)</f>
        <v>#REF!</v>
      </c>
      <c r="AL935" s="1" t="e">
        <f>_xlfn.XLOOKUP($L935,Pos!$A:$A,Pos!AB:AB,_xlfn.XLOOKUP($L935,#REF!,#REF!, ""), 0)</f>
        <v>#REF!</v>
      </c>
      <c r="AM935" s="1" t="e">
        <f>_xlfn.XLOOKUP($L935,Pos!$A:$A,Pos!AC:AC,_xlfn.XLOOKUP($L935,#REF!,#REF!, ""), 0)</f>
        <v>#REF!</v>
      </c>
      <c r="AN935" s="1" t="e">
        <f>_xlfn.XLOOKUP($L935,Pos!$A:$A,Pos!AD:AD,_xlfn.XLOOKUP($L935,#REF!,#REF!, ""), 0)</f>
        <v>#REF!</v>
      </c>
      <c r="AO935" s="1" t="e">
        <f>_xlfn.XLOOKUP($L935,Pos!$A:$A,Pos!AE:AE,_xlfn.XLOOKUP($L935,#REF!,#REF!, ""), 0)</f>
        <v>#REF!</v>
      </c>
      <c r="AP935" s="1" t="e">
        <f>_xlfn.XLOOKUP($L935,Pos!$A:$A,Pos!AF:AF,_xlfn.XLOOKUP($L935,#REF!,#REF!, ""), 0)</f>
        <v>#REF!</v>
      </c>
      <c r="AQ935" s="1" t="e">
        <f>_xlfn.XLOOKUP($L935,Pos!$A:$A,Pos!AG:AG,_xlfn.XLOOKUP($L935,#REF!,#REF!, ""), 0)</f>
        <v>#REF!</v>
      </c>
      <c r="AR935" s="1" t="e">
        <f>_xlfn.XLOOKUP($L935,Pos!$A:$A,Pos!AH:AH,_xlfn.XLOOKUP($L935,#REF!,#REF!, ""), 0)</f>
        <v>#REF!</v>
      </c>
      <c r="AS935" s="1" t="e">
        <f>_xlfn.XLOOKUP($L935,Pos!$A:$A,Pos!AI:AI,_xlfn.XLOOKUP($L935,#REF!,#REF!, ""), 0)</f>
        <v>#REF!</v>
      </c>
      <c r="AT935" s="1" t="e">
        <f>_xlfn.XLOOKUP($L935,Pos!$A:$A,Pos!AJ:AJ,_xlfn.XLOOKUP($L935,#REF!,#REF!, ""), 0)</f>
        <v>#REF!</v>
      </c>
      <c r="AU935" s="1" t="e">
        <f>_xlfn.XLOOKUP($L935,Pos!$A:$A,Pos!AK:AK,_xlfn.XLOOKUP($L935,#REF!,#REF!, ""), 0)</f>
        <v>#REF!</v>
      </c>
      <c r="AV935" s="1" t="e">
        <f>_xlfn.XLOOKUP($L935,Pos!$A:$A,Pos!AL:AL,_xlfn.XLOOKUP($L935,#REF!,#REF!, ""), 0)</f>
        <v>#REF!</v>
      </c>
      <c r="AW935" s="1" t="e">
        <f>_xlfn.XLOOKUP($L935,Pos!$A:$A,Pos!AM:AM,_xlfn.XLOOKUP($L935,#REF!,#REF!, ""), 0)</f>
        <v>#REF!</v>
      </c>
      <c r="AX935" s="1" t="e">
        <f>_xlfn.XLOOKUP($L935,Pos!$A:$A,Pos!AN:AN,_xlfn.XLOOKUP($L935,#REF!,#REF!, ""), 0)</f>
        <v>#REF!</v>
      </c>
      <c r="AY935" s="1" t="e">
        <f>_xlfn.XLOOKUP($L935,Pos!$A:$A,Pos!AO:AO,_xlfn.XLOOKUP($L935,#REF!,#REF!, ""), 0)</f>
        <v>#REF!</v>
      </c>
      <c r="AZ935" s="7" t="str">
        <f t="shared" si="243"/>
        <v>OUT</v>
      </c>
      <c r="BA935" s="1">
        <f>IF(OR(_xlfn.XLOOKUP(L935,Pos!B:B,Pos!L:L,FALSE)="ESG Reason",_xlfn.XLOOKUP(L935,Pos!B:B,Pos!L:L,FALSE)="Blacklisted"),1,0)</f>
        <v>1</v>
      </c>
      <c r="BC935" s="11">
        <v>1.6402837566081549E-10</v>
      </c>
      <c r="BD935" s="11">
        <f>_xlfn.XLOOKUP($L935,Pos!$B:$B,Pos!H:H,0, 0)</f>
        <v>0</v>
      </c>
      <c r="BE935" s="11">
        <f>_xlfn.XLOOKUP($L935,Pos!$B:$B,Pos!I:I,0, 0)</f>
        <v>1.5934451868161199E-4</v>
      </c>
      <c r="BF935" s="18">
        <f t="shared" si="244"/>
        <v>1.5934451868161199E-4</v>
      </c>
      <c r="BG935" s="1">
        <f t="shared" si="245"/>
        <v>1</v>
      </c>
      <c r="BH935" s="1">
        <f t="shared" si="246"/>
        <v>24</v>
      </c>
      <c r="BI935" s="18">
        <f t="shared" si="247"/>
        <v>1.6402837566081549E-10</v>
      </c>
      <c r="BJ935" s="3">
        <f t="shared" si="248"/>
        <v>0</v>
      </c>
      <c r="BK935" s="18">
        <f t="shared" si="249"/>
        <v>0</v>
      </c>
    </row>
    <row r="936" spans="3:63" x14ac:dyDescent="0.25">
      <c r="C936" s="3"/>
      <c r="D936" s="3"/>
      <c r="E936" s="3"/>
      <c r="F936" s="3"/>
      <c r="G936" s="51" t="s">
        <v>896</v>
      </c>
      <c r="H936" s="8" t="str">
        <f t="shared" si="239"/>
        <v>0%West Europe</v>
      </c>
      <c r="I936" s="11" cm="1">
        <f t="array" ref="I936">IF(
   AZ936 = "OUT", 0,IF(
   BD936 &gt;= LARGE(IF(ISNUMBER(BD:BD), BD:BD), 3),
   BE936 - 0.001,
   IF(BE936 &gt;=VLOOKUP(P936,mapping!$A:$B,2,FALSE), BE936,VLOOKUP(P936,mapping!$A$2:$B$8,2,FALSE))
))</f>
        <v>0</v>
      </c>
      <c r="J936" s="11" cm="1">
        <f t="array" ref="J936">IF(
    AZ936="OUT",0,IF(IF(
                      BD936&gt;=LARGE(IF(ISNUMBER(BD:BD),BD:BD),3),
                      BE936+0.001,
                      VLOOKUP(H936,mapping!$D:$E,2,FALSE)
                      )&gt;I936,
                   IF(
                      BD936&gt;=LARGE(IF(ISNUMBER(BD:BD),BD:BD),3),
                      BE936+0.001,
                      VLOOKUP(H936,mapping!$D:$E,2,FALSE)
                      ),
                   I936+0.002))</f>
        <v>0</v>
      </c>
      <c r="K936" s="8">
        <f t="shared" si="240"/>
        <v>1.5880573679246291E-4</v>
      </c>
      <c r="L936" s="1" t="str">
        <f>Pos!B184</f>
        <v>CH0311864901</v>
      </c>
      <c r="M936" s="1" t="str">
        <f>_xlfn.XLOOKUP($L936,Pos!B:B,Pos!D:D,, 0)</f>
        <v>VAT Group AG</v>
      </c>
      <c r="N936" s="1" t="str">
        <f>_xlfn.XLOOKUP($L936,Pos!B:B,Pos!E:E,, 0)</f>
        <v>Industrial Goods &amp; Services</v>
      </c>
      <c r="O936" s="1" t="str">
        <f t="shared" si="241"/>
        <v>Industrial Goods &amp; Services_West Europe</v>
      </c>
      <c r="P936" s="1" t="str">
        <f>_xlfn.XLOOKUP($L936,Pos!B:B,Pos!F:F,, 0)</f>
        <v>West Europe</v>
      </c>
      <c r="Q936" s="1">
        <v>0</v>
      </c>
      <c r="R936" s="9">
        <f>_xlfn.XLOOKUP($L936,Pos!$B:$B,Pos!N:N,0, 0)</f>
        <v>5.62</v>
      </c>
      <c r="S936" s="9">
        <f>_xlfn.XLOOKUP($L936,Pos!$B:$B,Pos!O:O,0, 0)</f>
        <v>0.59016670000000004</v>
      </c>
      <c r="T936" s="9">
        <f>_xlfn.XLOOKUP($L936,Pos!$B:$B,Pos!P:P,0, 0)</f>
        <v>7.4749999999999996</v>
      </c>
      <c r="U936" s="9">
        <f>_xlfn.XLOOKUP($L936,Pos!$B:$B,Pos!Q:Q,0, 0)</f>
        <v>1.7</v>
      </c>
      <c r="V936" s="9">
        <f>_xlfn.XLOOKUP($L936,Pos!$B:$B,Pos!R:R,0, 0)</f>
        <v>0.96666669999999999</v>
      </c>
      <c r="W936" s="9">
        <f>_xlfn.XLOOKUP($L936,Pos!$B:$B,Pos!S:S,0, 0)</f>
        <v>5.1116669999999997</v>
      </c>
      <c r="X936" s="9" t="str">
        <f>_xlfn.XLOOKUP($L936,Pos!$B:$B,Pos!J:J,0, 0)</f>
        <v>Outperform</v>
      </c>
      <c r="Y936" s="1">
        <v>0</v>
      </c>
      <c r="Z936" s="1">
        <v>0</v>
      </c>
      <c r="AA936" s="1">
        <f t="shared" si="242"/>
        <v>0</v>
      </c>
      <c r="AB936" s="9">
        <f>_xlfn.XLOOKUP(L936,Pos!B:B,Pos!K:K,-1,0)</f>
        <v>1.044776119402985</v>
      </c>
      <c r="AC936" s="1" t="e">
        <f>_xlfn.XLOOKUP($L936,Pos!$A:$A,Pos!S:S,_xlfn.XLOOKUP($L936,#REF!,#REF!, ""), 0)</f>
        <v>#REF!</v>
      </c>
      <c r="AD936" s="1" t="e">
        <f>_xlfn.XLOOKUP($L936,Pos!$A:$A,Pos!T:T,_xlfn.XLOOKUP($L936,#REF!,#REF!, ""), 0)</f>
        <v>#REF!</v>
      </c>
      <c r="AE936" s="1" t="e">
        <f>_xlfn.XLOOKUP($L936,Pos!$A:$A,Pos!U:U,_xlfn.XLOOKUP($L936,#REF!,#REF!, ""), 0)</f>
        <v>#REF!</v>
      </c>
      <c r="AF936" s="1" t="e">
        <f>_xlfn.XLOOKUP($L936,Pos!$A:$A,Pos!V:V,_xlfn.XLOOKUP($L936,#REF!,#REF!, ""), 0)</f>
        <v>#REF!</v>
      </c>
      <c r="AG936" s="1" t="e">
        <f>_xlfn.XLOOKUP($L936,Pos!$A:$A,Pos!W:W,_xlfn.XLOOKUP($L936,#REF!,#REF!, ""), 0)</f>
        <v>#REF!</v>
      </c>
      <c r="AH936" s="1" t="e">
        <f>_xlfn.XLOOKUP($L936,Pos!$A:$A,Pos!X:X,_xlfn.XLOOKUP($L936,#REF!,#REF!, ""), 0)</f>
        <v>#REF!</v>
      </c>
      <c r="AI936" s="1" t="e">
        <f>_xlfn.XLOOKUP($L936,Pos!$A:$A,Pos!Y:Y,_xlfn.XLOOKUP($L936,#REF!,#REF!, ""), 0)</f>
        <v>#REF!</v>
      </c>
      <c r="AJ936" s="1" t="e">
        <f>_xlfn.XLOOKUP($L936,Pos!$A:$A,Pos!Z:Z,_xlfn.XLOOKUP($L936,#REF!,#REF!, ""), 0)</f>
        <v>#REF!</v>
      </c>
      <c r="AK936" s="1" t="e">
        <f>_xlfn.XLOOKUP($L936,Pos!$A:$A,Pos!AA:AA,_xlfn.XLOOKUP($L936,#REF!,#REF!, ""), 0)</f>
        <v>#REF!</v>
      </c>
      <c r="AL936" s="1" t="e">
        <f>_xlfn.XLOOKUP($L936,Pos!$A:$A,Pos!AB:AB,_xlfn.XLOOKUP($L936,#REF!,#REF!, ""), 0)</f>
        <v>#REF!</v>
      </c>
      <c r="AM936" s="1" t="e">
        <f>_xlfn.XLOOKUP($L936,Pos!$A:$A,Pos!AC:AC,_xlfn.XLOOKUP($L936,#REF!,#REF!, ""), 0)</f>
        <v>#REF!</v>
      </c>
      <c r="AN936" s="1" t="e">
        <f>_xlfn.XLOOKUP($L936,Pos!$A:$A,Pos!AD:AD,_xlfn.XLOOKUP($L936,#REF!,#REF!, ""), 0)</f>
        <v>#REF!</v>
      </c>
      <c r="AO936" s="1" t="e">
        <f>_xlfn.XLOOKUP($L936,Pos!$A:$A,Pos!AE:AE,_xlfn.XLOOKUP($L936,#REF!,#REF!, ""), 0)</f>
        <v>#REF!</v>
      </c>
      <c r="AP936" s="1" t="e">
        <f>_xlfn.XLOOKUP($L936,Pos!$A:$A,Pos!AF:AF,_xlfn.XLOOKUP($L936,#REF!,#REF!, ""), 0)</f>
        <v>#REF!</v>
      </c>
      <c r="AQ936" s="1" t="e">
        <f>_xlfn.XLOOKUP($L936,Pos!$A:$A,Pos!AG:AG,_xlfn.XLOOKUP($L936,#REF!,#REF!, ""), 0)</f>
        <v>#REF!</v>
      </c>
      <c r="AR936" s="1" t="e">
        <f>_xlfn.XLOOKUP($L936,Pos!$A:$A,Pos!AH:AH,_xlfn.XLOOKUP($L936,#REF!,#REF!, ""), 0)</f>
        <v>#REF!</v>
      </c>
      <c r="AS936" s="1" t="e">
        <f>_xlfn.XLOOKUP($L936,Pos!$A:$A,Pos!AI:AI,_xlfn.XLOOKUP($L936,#REF!,#REF!, ""), 0)</f>
        <v>#REF!</v>
      </c>
      <c r="AT936" s="1" t="e">
        <f>_xlfn.XLOOKUP($L936,Pos!$A:$A,Pos!AJ:AJ,_xlfn.XLOOKUP($L936,#REF!,#REF!, ""), 0)</f>
        <v>#REF!</v>
      </c>
      <c r="AU936" s="1" t="e">
        <f>_xlfn.XLOOKUP($L936,Pos!$A:$A,Pos!AK:AK,_xlfn.XLOOKUP($L936,#REF!,#REF!, ""), 0)</f>
        <v>#REF!</v>
      </c>
      <c r="AV936" s="1" t="e">
        <f>_xlfn.XLOOKUP($L936,Pos!$A:$A,Pos!AL:AL,_xlfn.XLOOKUP($L936,#REF!,#REF!, ""), 0)</f>
        <v>#REF!</v>
      </c>
      <c r="AW936" s="1" t="e">
        <f>_xlfn.XLOOKUP($L936,Pos!$A:$A,Pos!AM:AM,_xlfn.XLOOKUP($L936,#REF!,#REF!, ""), 0)</f>
        <v>#REF!</v>
      </c>
      <c r="AX936" s="1" t="e">
        <f>_xlfn.XLOOKUP($L936,Pos!$A:$A,Pos!AN:AN,_xlfn.XLOOKUP($L936,#REF!,#REF!, ""), 0)</f>
        <v>#REF!</v>
      </c>
      <c r="AY936" s="1" t="e">
        <f>_xlfn.XLOOKUP($L936,Pos!$A:$A,Pos!AO:AO,_xlfn.XLOOKUP($L936,#REF!,#REF!, ""), 0)</f>
        <v>#REF!</v>
      </c>
      <c r="AZ936" s="7" t="str">
        <f t="shared" si="243"/>
        <v>OUT</v>
      </c>
      <c r="BA936" s="1">
        <f>IF(OR(_xlfn.XLOOKUP(L936,Pos!B:B,Pos!L:L,FALSE)="ESG Reason",_xlfn.XLOOKUP(L936,Pos!B:B,Pos!L:L,FALSE)="Blacklisted"),1,0)</f>
        <v>0</v>
      </c>
      <c r="BC936" s="11">
        <v>1.1570279832988359E-10</v>
      </c>
      <c r="BD936" s="11">
        <f>_xlfn.XLOOKUP($L936,Pos!$B:$B,Pos!H:H,0, 0)</f>
        <v>0</v>
      </c>
      <c r="BE936" s="11">
        <f>_xlfn.XLOOKUP($L936,Pos!$B:$B,Pos!I:I,0, 0)</f>
        <v>1.5880573679246291E-4</v>
      </c>
      <c r="BF936" s="18">
        <f t="shared" si="244"/>
        <v>1.5880573679246291E-4</v>
      </c>
      <c r="BG936" s="1">
        <f t="shared" si="245"/>
        <v>2</v>
      </c>
      <c r="BH936" s="1">
        <f t="shared" si="246"/>
        <v>10</v>
      </c>
      <c r="BI936" s="18">
        <f t="shared" si="247"/>
        <v>1.1570279832988359E-10</v>
      </c>
      <c r="BJ936" s="3">
        <f t="shared" si="248"/>
        <v>0</v>
      </c>
      <c r="BK936" s="18">
        <f t="shared" si="249"/>
        <v>0</v>
      </c>
    </row>
    <row r="937" spans="3:63" ht="14.65" customHeight="1" x14ac:dyDescent="0.25">
      <c r="C937" s="3"/>
      <c r="D937" s="3"/>
      <c r="E937" s="3"/>
      <c r="F937" s="3"/>
      <c r="G937" s="51" t="s">
        <v>925</v>
      </c>
      <c r="H937" s="8" t="str">
        <f t="shared" si="239"/>
        <v>0%North America</v>
      </c>
      <c r="I937" s="11" cm="1">
        <f t="array" ref="I937">IF(
   AZ937 = "OUT", 0,IF(
   BD937 &gt;= LARGE(IF(ISNUMBER(BD:BD), BD:BD), 3),
   BE937 - 0.001,
   IF(BE937 &gt;=VLOOKUP(P937,mapping!$A:$B,2,FALSE), BE937,VLOOKUP(P937,mapping!$A$2:$B$8,2,FALSE))
))</f>
        <v>0</v>
      </c>
      <c r="J937" s="11" cm="1">
        <f t="array" ref="J937">IF(
    AZ937="OUT",0,IF(IF(
                      BD937&gt;=LARGE(IF(ISNUMBER(BD:BD),BD:BD),3),
                      BE937+0.001,
                      VLOOKUP(H937,mapping!$D:$E,2,FALSE)
                      )&gt;I937,
                   IF(
                      BD937&gt;=LARGE(IF(ISNUMBER(BD:BD),BD:BD),3),
                      BE937+0.001,
                      VLOOKUP(H937,mapping!$D:$E,2,FALSE)
                      ),
                   I937+0.002))</f>
        <v>0</v>
      </c>
      <c r="K937" s="8">
        <f t="shared" si="240"/>
        <v>1.587856337370111E-4</v>
      </c>
      <c r="L937" s="1" t="str">
        <f>Pos!B1254</f>
        <v>US8926721064</v>
      </c>
      <c r="M937" s="1" t="str">
        <f>_xlfn.XLOOKUP($L937,Pos!B:B,Pos!D:D,, 0)</f>
        <v>Tradeweb Markets, Inc. Class A</v>
      </c>
      <c r="N937" s="1" t="str">
        <f>_xlfn.XLOOKUP($L937,Pos!B:B,Pos!E:E,, 0)</f>
        <v>Financial Services</v>
      </c>
      <c r="O937" s="1" t="str">
        <f t="shared" si="241"/>
        <v>Financial Services_North America</v>
      </c>
      <c r="P937" s="1" t="str">
        <f>_xlfn.XLOOKUP($L937,Pos!B:B,Pos!F:F,, 0)</f>
        <v>North America</v>
      </c>
      <c r="Q937" s="1">
        <v>0</v>
      </c>
      <c r="R937" s="9">
        <f>_xlfn.XLOOKUP($L937,Pos!$B:$B,Pos!N:N,0, 0)</f>
        <v>6.96</v>
      </c>
      <c r="S937" s="9">
        <f>_xlfn.XLOOKUP($L937,Pos!$B:$B,Pos!O:O,0, 0)</f>
        <v>2.0939999999999999</v>
      </c>
      <c r="T937" s="9">
        <f>_xlfn.XLOOKUP($L937,Pos!$B:$B,Pos!P:P,0, 0)</f>
        <v>7.1749999999999998</v>
      </c>
      <c r="U937" s="9">
        <f>_xlfn.XLOOKUP($L937,Pos!$B:$B,Pos!Q:Q,0, 0)</f>
        <v>3.2</v>
      </c>
      <c r="V937" s="9">
        <f>_xlfn.XLOOKUP($L937,Pos!$B:$B,Pos!R:R,0, 0)</f>
        <v>9.1999999999999993</v>
      </c>
      <c r="W937" s="9">
        <f>_xlfn.XLOOKUP($L937,Pos!$B:$B,Pos!S:S,0, 0)</f>
        <v>8.125</v>
      </c>
      <c r="X937" s="9" t="str">
        <f>_xlfn.XLOOKUP($L937,Pos!$B:$B,Pos!J:J,0, 0)</f>
        <v>Outperform</v>
      </c>
      <c r="Y937" s="1">
        <v>0</v>
      </c>
      <c r="Z937" s="1">
        <v>0</v>
      </c>
      <c r="AA937" s="1">
        <f t="shared" si="242"/>
        <v>0</v>
      </c>
      <c r="AB937" s="9">
        <f>_xlfn.XLOOKUP(L937,Pos!B:B,Pos!K:K,-1,0)</f>
        <v>6.3888888888888884</v>
      </c>
      <c r="AC937" s="1" t="e">
        <f>_xlfn.XLOOKUP($L937,Pos!$A:$A,Pos!S:S,_xlfn.XLOOKUP($L937,#REF!,#REF!, ""), 0)</f>
        <v>#REF!</v>
      </c>
      <c r="AD937" s="1" t="e">
        <f>_xlfn.XLOOKUP($L937,Pos!$A:$A,Pos!T:T,_xlfn.XLOOKUP($L937,#REF!,#REF!, ""), 0)</f>
        <v>#REF!</v>
      </c>
      <c r="AE937" s="1" t="e">
        <f>_xlfn.XLOOKUP($L937,Pos!$A:$A,Pos!U:U,_xlfn.XLOOKUP($L937,#REF!,#REF!, ""), 0)</f>
        <v>#REF!</v>
      </c>
      <c r="AF937" s="1" t="e">
        <f>_xlfn.XLOOKUP($L937,Pos!$A:$A,Pos!V:V,_xlfn.XLOOKUP($L937,#REF!,#REF!, ""), 0)</f>
        <v>#REF!</v>
      </c>
      <c r="AG937" s="1" t="e">
        <f>_xlfn.XLOOKUP($L937,Pos!$A:$A,Pos!W:W,_xlfn.XLOOKUP($L937,#REF!,#REF!, ""), 0)</f>
        <v>#REF!</v>
      </c>
      <c r="AH937" s="1" t="e">
        <f>_xlfn.XLOOKUP($L937,Pos!$A:$A,Pos!X:X,_xlfn.XLOOKUP($L937,#REF!,#REF!, ""), 0)</f>
        <v>#REF!</v>
      </c>
      <c r="AI937" s="1" t="e">
        <f>_xlfn.XLOOKUP($L937,Pos!$A:$A,Pos!Y:Y,_xlfn.XLOOKUP($L937,#REF!,#REF!, ""), 0)</f>
        <v>#REF!</v>
      </c>
      <c r="AJ937" s="1" t="e">
        <f>_xlfn.XLOOKUP($L937,Pos!$A:$A,Pos!Z:Z,_xlfn.XLOOKUP($L937,#REF!,#REF!, ""), 0)</f>
        <v>#REF!</v>
      </c>
      <c r="AK937" s="1" t="e">
        <f>_xlfn.XLOOKUP($L937,Pos!$A:$A,Pos!AA:AA,_xlfn.XLOOKUP($L937,#REF!,#REF!, ""), 0)</f>
        <v>#REF!</v>
      </c>
      <c r="AL937" s="1" t="e">
        <f>_xlfn.XLOOKUP($L937,Pos!$A:$A,Pos!AB:AB,_xlfn.XLOOKUP($L937,#REF!,#REF!, ""), 0)</f>
        <v>#REF!</v>
      </c>
      <c r="AM937" s="1" t="e">
        <f>_xlfn.XLOOKUP($L937,Pos!$A:$A,Pos!AC:AC,_xlfn.XLOOKUP($L937,#REF!,#REF!, ""), 0)</f>
        <v>#REF!</v>
      </c>
      <c r="AN937" s="1" t="e">
        <f>_xlfn.XLOOKUP($L937,Pos!$A:$A,Pos!AD:AD,_xlfn.XLOOKUP($L937,#REF!,#REF!, ""), 0)</f>
        <v>#REF!</v>
      </c>
      <c r="AO937" s="1" t="e">
        <f>_xlfn.XLOOKUP($L937,Pos!$A:$A,Pos!AE:AE,_xlfn.XLOOKUP($L937,#REF!,#REF!, ""), 0)</f>
        <v>#REF!</v>
      </c>
      <c r="AP937" s="1" t="e">
        <f>_xlfn.XLOOKUP($L937,Pos!$A:$A,Pos!AF:AF,_xlfn.XLOOKUP($L937,#REF!,#REF!, ""), 0)</f>
        <v>#REF!</v>
      </c>
      <c r="AQ937" s="1" t="e">
        <f>_xlfn.XLOOKUP($L937,Pos!$A:$A,Pos!AG:AG,_xlfn.XLOOKUP($L937,#REF!,#REF!, ""), 0)</f>
        <v>#REF!</v>
      </c>
      <c r="AR937" s="1" t="e">
        <f>_xlfn.XLOOKUP($L937,Pos!$A:$A,Pos!AH:AH,_xlfn.XLOOKUP($L937,#REF!,#REF!, ""), 0)</f>
        <v>#REF!</v>
      </c>
      <c r="AS937" s="1" t="e">
        <f>_xlfn.XLOOKUP($L937,Pos!$A:$A,Pos!AI:AI,_xlfn.XLOOKUP($L937,#REF!,#REF!, ""), 0)</f>
        <v>#REF!</v>
      </c>
      <c r="AT937" s="1" t="e">
        <f>_xlfn.XLOOKUP($L937,Pos!$A:$A,Pos!AJ:AJ,_xlfn.XLOOKUP($L937,#REF!,#REF!, ""), 0)</f>
        <v>#REF!</v>
      </c>
      <c r="AU937" s="1" t="e">
        <f>_xlfn.XLOOKUP($L937,Pos!$A:$A,Pos!AK:AK,_xlfn.XLOOKUP($L937,#REF!,#REF!, ""), 0)</f>
        <v>#REF!</v>
      </c>
      <c r="AV937" s="1" t="e">
        <f>_xlfn.XLOOKUP($L937,Pos!$A:$A,Pos!AL:AL,_xlfn.XLOOKUP($L937,#REF!,#REF!, ""), 0)</f>
        <v>#REF!</v>
      </c>
      <c r="AW937" s="1" t="e">
        <f>_xlfn.XLOOKUP($L937,Pos!$A:$A,Pos!AM:AM,_xlfn.XLOOKUP($L937,#REF!,#REF!, ""), 0)</f>
        <v>#REF!</v>
      </c>
      <c r="AX937" s="1" t="e">
        <f>_xlfn.XLOOKUP($L937,Pos!$A:$A,Pos!AN:AN,_xlfn.XLOOKUP($L937,#REF!,#REF!, ""), 0)</f>
        <v>#REF!</v>
      </c>
      <c r="AY937" s="1" t="e">
        <f>_xlfn.XLOOKUP($L937,Pos!$A:$A,Pos!AO:AO,_xlfn.XLOOKUP($L937,#REF!,#REF!, ""), 0)</f>
        <v>#REF!</v>
      </c>
      <c r="AZ937" s="7" t="str">
        <f t="shared" si="243"/>
        <v>OUT</v>
      </c>
      <c r="BA937" s="1">
        <f>IF(OR(_xlfn.XLOOKUP(L937,Pos!B:B,Pos!L:L,FALSE)="ESG Reason",_xlfn.XLOOKUP(L937,Pos!B:B,Pos!L:L,FALSE)="Blacklisted"),1,0)</f>
        <v>0</v>
      </c>
      <c r="BC937" s="11">
        <v>1.519705595239853E-10</v>
      </c>
      <c r="BD937" s="11">
        <f>_xlfn.XLOOKUP($L937,Pos!$B:$B,Pos!H:H,0, 0)</f>
        <v>0</v>
      </c>
      <c r="BE937" s="11">
        <f>_xlfn.XLOOKUP($L937,Pos!$B:$B,Pos!I:I,0, 0)</f>
        <v>1.587856337370111E-4</v>
      </c>
      <c r="BF937" s="18">
        <f t="shared" si="244"/>
        <v>1.587856337370111E-4</v>
      </c>
      <c r="BG937" s="1">
        <f t="shared" si="245"/>
        <v>1</v>
      </c>
      <c r="BH937" s="1">
        <f t="shared" si="246"/>
        <v>26</v>
      </c>
      <c r="BI937" s="18">
        <f t="shared" si="247"/>
        <v>1.519705595239853E-10</v>
      </c>
      <c r="BJ937" s="3">
        <f t="shared" si="248"/>
        <v>0</v>
      </c>
      <c r="BK937" s="18">
        <f t="shared" si="249"/>
        <v>0</v>
      </c>
    </row>
    <row r="938" spans="3:63" x14ac:dyDescent="0.25">
      <c r="C938" s="3"/>
      <c r="D938" s="3"/>
      <c r="E938" s="3"/>
      <c r="F938" s="3"/>
      <c r="G938" s="51" t="s">
        <v>924</v>
      </c>
      <c r="H938" s="8" t="str">
        <f t="shared" si="239"/>
        <v>0%Others</v>
      </c>
      <c r="I938" s="11" cm="1">
        <f t="array" ref="I938">IF(
   AZ938 = "OUT", 0,IF(
   BD938 &gt;= LARGE(IF(ISNUMBER(BD:BD), BD:BD), 3),
   BE938 - 0.001,
   IF(BE938 &gt;=VLOOKUP(P938,mapping!$A:$B,2,FALSE), BE938,VLOOKUP(P938,mapping!$A$2:$B$8,2,FALSE))
))</f>
        <v>0</v>
      </c>
      <c r="J938" s="11" cm="1">
        <f t="array" ref="J938">IF(
    AZ938="OUT",0,IF(IF(
                      BD938&gt;=LARGE(IF(ISNUMBER(BD:BD),BD:BD),3),
                      BE938+0.001,
                      VLOOKUP(H938,mapping!$D:$E,2,FALSE)
                      )&gt;I938,
                   IF(
                      BD938&gt;=LARGE(IF(ISNUMBER(BD:BD),BD:BD),3),
                      BE938+0.001,
                      VLOOKUP(H938,mapping!$D:$E,2,FALSE)
                      ),
                   I938+0.002))</f>
        <v>0</v>
      </c>
      <c r="K938" s="8">
        <f t="shared" si="240"/>
        <v>1.5857390155595889E-4</v>
      </c>
      <c r="L938" s="1" t="str">
        <f>Pos!B743</f>
        <v>NZXROE0001S2</v>
      </c>
      <c r="M938" s="1" t="str">
        <f>_xlfn.XLOOKUP($L938,Pos!B:B,Pos!D:D,, 0)</f>
        <v>Xero Limited</v>
      </c>
      <c r="N938" s="1" t="str">
        <f>_xlfn.XLOOKUP($L938,Pos!B:B,Pos!E:E,, 0)</f>
        <v>Technology</v>
      </c>
      <c r="O938" s="1" t="str">
        <f t="shared" si="241"/>
        <v>Technology_Others</v>
      </c>
      <c r="P938" s="1" t="str">
        <f>_xlfn.XLOOKUP($L938,Pos!B:B,Pos!F:F,, 0)</f>
        <v>Others</v>
      </c>
      <c r="Q938" s="1">
        <v>0</v>
      </c>
      <c r="R938" s="9">
        <f>_xlfn.XLOOKUP($L938,Pos!$B:$B,Pos!N:N,0, 0)</f>
        <v>0</v>
      </c>
      <c r="S938" s="9">
        <f>_xlfn.XLOOKUP($L938,Pos!$B:$B,Pos!O:O,0, 0)</f>
        <v>5.1273340000000003</v>
      </c>
      <c r="T938" s="9">
        <f>_xlfn.XLOOKUP($L938,Pos!$B:$B,Pos!P:P,0, 0)</f>
        <v>5.5250000000000004</v>
      </c>
      <c r="U938" s="9">
        <f>_xlfn.XLOOKUP($L938,Pos!$B:$B,Pos!Q:Q,0, 0)</f>
        <v>1</v>
      </c>
      <c r="V938" s="9">
        <f>_xlfn.XLOOKUP($L938,Pos!$B:$B,Pos!R:R,0, 0)</f>
        <v>7</v>
      </c>
      <c r="W938" s="9">
        <f>_xlfn.XLOOKUP($L938,Pos!$B:$B,Pos!S:S,0, 0)</f>
        <v>6.1033330000000001</v>
      </c>
      <c r="X938" s="9" t="str">
        <f>_xlfn.XLOOKUP($L938,Pos!$B:$B,Pos!J:J,0, 0)</f>
        <v>Outperform</v>
      </c>
      <c r="Y938" s="1">
        <v>0</v>
      </c>
      <c r="Z938" s="1">
        <v>0</v>
      </c>
      <c r="AA938" s="1">
        <f t="shared" si="242"/>
        <v>0</v>
      </c>
      <c r="AB938" s="9">
        <f>_xlfn.XLOOKUP(L938,Pos!B:B,Pos!K:K,-1,0)</f>
        <v>3.166666666666667</v>
      </c>
      <c r="AC938" s="1" t="e">
        <f>_xlfn.XLOOKUP($L938,Pos!$A:$A,Pos!S:S,_xlfn.XLOOKUP($L938,#REF!,#REF!, ""), 0)</f>
        <v>#REF!</v>
      </c>
      <c r="AD938" s="1" t="e">
        <f>_xlfn.XLOOKUP($L938,Pos!$A:$A,Pos!T:T,_xlfn.XLOOKUP($L938,#REF!,#REF!, ""), 0)</f>
        <v>#REF!</v>
      </c>
      <c r="AE938" s="1" t="e">
        <f>_xlfn.XLOOKUP($L938,Pos!$A:$A,Pos!U:U,_xlfn.XLOOKUP($L938,#REF!,#REF!, ""), 0)</f>
        <v>#REF!</v>
      </c>
      <c r="AF938" s="1" t="e">
        <f>_xlfn.XLOOKUP($L938,Pos!$A:$A,Pos!V:V,_xlfn.XLOOKUP($L938,#REF!,#REF!, ""), 0)</f>
        <v>#REF!</v>
      </c>
      <c r="AG938" s="1" t="e">
        <f>_xlfn.XLOOKUP($L938,Pos!$A:$A,Pos!W:W,_xlfn.XLOOKUP($L938,#REF!,#REF!, ""), 0)</f>
        <v>#REF!</v>
      </c>
      <c r="AH938" s="1" t="e">
        <f>_xlfn.XLOOKUP($L938,Pos!$A:$A,Pos!X:X,_xlfn.XLOOKUP($L938,#REF!,#REF!, ""), 0)</f>
        <v>#REF!</v>
      </c>
      <c r="AI938" s="1" t="e">
        <f>_xlfn.XLOOKUP($L938,Pos!$A:$A,Pos!Y:Y,_xlfn.XLOOKUP($L938,#REF!,#REF!, ""), 0)</f>
        <v>#REF!</v>
      </c>
      <c r="AJ938" s="1" t="e">
        <f>_xlfn.XLOOKUP($L938,Pos!$A:$A,Pos!Z:Z,_xlfn.XLOOKUP($L938,#REF!,#REF!, ""), 0)</f>
        <v>#REF!</v>
      </c>
      <c r="AK938" s="1" t="e">
        <f>_xlfn.XLOOKUP($L938,Pos!$A:$A,Pos!AA:AA,_xlfn.XLOOKUP($L938,#REF!,#REF!, ""), 0)</f>
        <v>#REF!</v>
      </c>
      <c r="AL938" s="1" t="e">
        <f>_xlfn.XLOOKUP($L938,Pos!$A:$A,Pos!AB:AB,_xlfn.XLOOKUP($L938,#REF!,#REF!, ""), 0)</f>
        <v>#REF!</v>
      </c>
      <c r="AM938" s="1" t="e">
        <f>_xlfn.XLOOKUP($L938,Pos!$A:$A,Pos!AC:AC,_xlfn.XLOOKUP($L938,#REF!,#REF!, ""), 0)</f>
        <v>#REF!</v>
      </c>
      <c r="AN938" s="1" t="e">
        <f>_xlfn.XLOOKUP($L938,Pos!$A:$A,Pos!AD:AD,_xlfn.XLOOKUP($L938,#REF!,#REF!, ""), 0)</f>
        <v>#REF!</v>
      </c>
      <c r="AO938" s="1" t="e">
        <f>_xlfn.XLOOKUP($L938,Pos!$A:$A,Pos!AE:AE,_xlfn.XLOOKUP($L938,#REF!,#REF!, ""), 0)</f>
        <v>#REF!</v>
      </c>
      <c r="AP938" s="1" t="e">
        <f>_xlfn.XLOOKUP($L938,Pos!$A:$A,Pos!AF:AF,_xlfn.XLOOKUP($L938,#REF!,#REF!, ""), 0)</f>
        <v>#REF!</v>
      </c>
      <c r="AQ938" s="1" t="e">
        <f>_xlfn.XLOOKUP($L938,Pos!$A:$A,Pos!AG:AG,_xlfn.XLOOKUP($L938,#REF!,#REF!, ""), 0)</f>
        <v>#REF!</v>
      </c>
      <c r="AR938" s="1" t="e">
        <f>_xlfn.XLOOKUP($L938,Pos!$A:$A,Pos!AH:AH,_xlfn.XLOOKUP($L938,#REF!,#REF!, ""), 0)</f>
        <v>#REF!</v>
      </c>
      <c r="AS938" s="1" t="e">
        <f>_xlfn.XLOOKUP($L938,Pos!$A:$A,Pos!AI:AI,_xlfn.XLOOKUP($L938,#REF!,#REF!, ""), 0)</f>
        <v>#REF!</v>
      </c>
      <c r="AT938" s="1" t="e">
        <f>_xlfn.XLOOKUP($L938,Pos!$A:$A,Pos!AJ:AJ,_xlfn.XLOOKUP($L938,#REF!,#REF!, ""), 0)</f>
        <v>#REF!</v>
      </c>
      <c r="AU938" s="1" t="e">
        <f>_xlfn.XLOOKUP($L938,Pos!$A:$A,Pos!AK:AK,_xlfn.XLOOKUP($L938,#REF!,#REF!, ""), 0)</f>
        <v>#REF!</v>
      </c>
      <c r="AV938" s="1" t="e">
        <f>_xlfn.XLOOKUP($L938,Pos!$A:$A,Pos!AL:AL,_xlfn.XLOOKUP($L938,#REF!,#REF!, ""), 0)</f>
        <v>#REF!</v>
      </c>
      <c r="AW938" s="1" t="e">
        <f>_xlfn.XLOOKUP($L938,Pos!$A:$A,Pos!AM:AM,_xlfn.XLOOKUP($L938,#REF!,#REF!, ""), 0)</f>
        <v>#REF!</v>
      </c>
      <c r="AX938" s="1" t="e">
        <f>_xlfn.XLOOKUP($L938,Pos!$A:$A,Pos!AN:AN,_xlfn.XLOOKUP($L938,#REF!,#REF!, ""), 0)</f>
        <v>#REF!</v>
      </c>
      <c r="AY938" s="1" t="e">
        <f>_xlfn.XLOOKUP($L938,Pos!$A:$A,Pos!AO:AO,_xlfn.XLOOKUP($L938,#REF!,#REF!, ""), 0)</f>
        <v>#REF!</v>
      </c>
      <c r="AZ938" s="7" t="str">
        <f t="shared" si="243"/>
        <v>OUT</v>
      </c>
      <c r="BA938" s="1">
        <f>IF(OR(_xlfn.XLOOKUP(L938,Pos!B:B,Pos!L:L,FALSE)="ESG Reason",_xlfn.XLOOKUP(L938,Pos!B:B,Pos!L:L,FALSE)="Blacklisted"),1,0)</f>
        <v>0</v>
      </c>
      <c r="BC938" s="11">
        <v>9.3201660071329155E-11</v>
      </c>
      <c r="BD938" s="11">
        <f>_xlfn.XLOOKUP($L938,Pos!$B:$B,Pos!H:H,0, 0)</f>
        <v>0</v>
      </c>
      <c r="BE938" s="11">
        <f>_xlfn.XLOOKUP($L938,Pos!$B:$B,Pos!I:I,0, 0)</f>
        <v>1.5857390155595889E-4</v>
      </c>
      <c r="BF938" s="18">
        <f t="shared" si="244"/>
        <v>1.5857390155595889E-4</v>
      </c>
      <c r="BG938" s="1">
        <f t="shared" si="245"/>
        <v>3</v>
      </c>
      <c r="BH938" s="1">
        <f t="shared" si="246"/>
        <v>54</v>
      </c>
      <c r="BI938" s="18">
        <f t="shared" si="247"/>
        <v>9.3201660071329155E-11</v>
      </c>
      <c r="BJ938" s="3">
        <f t="shared" si="248"/>
        <v>0</v>
      </c>
      <c r="BK938" s="18">
        <f t="shared" si="249"/>
        <v>0</v>
      </c>
    </row>
    <row r="939" spans="3:63" x14ac:dyDescent="0.25">
      <c r="C939" s="3"/>
      <c r="D939" s="3"/>
      <c r="E939" s="3"/>
      <c r="F939" s="3"/>
      <c r="G939" s="51" t="s">
        <v>923</v>
      </c>
      <c r="H939" s="8" t="str">
        <f t="shared" si="239"/>
        <v>0%North America</v>
      </c>
      <c r="I939" s="11" cm="1">
        <f t="array" ref="I939">IF(
   AZ939 = "OUT", 0,IF(
   BD939 &gt;= LARGE(IF(ISNUMBER(BD:BD), BD:BD), 3),
   BE939 - 0.001,
   IF(BE939 &gt;=VLOOKUP(P939,mapping!$A:$B,2,FALSE), BE939,VLOOKUP(P939,mapping!$A$2:$B$8,2,FALSE))
))</f>
        <v>0</v>
      </c>
      <c r="J939" s="11" cm="1">
        <f t="array" ref="J939">IF(
    AZ939="OUT",0,IF(IF(
                      BD939&gt;=LARGE(IF(ISNUMBER(BD:BD),BD:BD),3),
                      BE939+0.001,
                      VLOOKUP(H939,mapping!$D:$E,2,FALSE)
                      )&gt;I939,
                   IF(
                      BD939&gt;=LARGE(IF(ISNUMBER(BD:BD),BD:BD),3),
                      BE939+0.001,
                      VLOOKUP(H939,mapping!$D:$E,2,FALSE)
                      ),
                   I939+0.002))</f>
        <v>0</v>
      </c>
      <c r="K939" s="8">
        <f t="shared" si="240"/>
        <v>1.5835786872125281E-4</v>
      </c>
      <c r="L939" s="1" t="str">
        <f>Pos!B1193</f>
        <v>US7588491032</v>
      </c>
      <c r="M939" s="1" t="str">
        <f>_xlfn.XLOOKUP($L939,Pos!B:B,Pos!D:D,, 0)</f>
        <v>Regency Centers Corporation</v>
      </c>
      <c r="N939" s="1" t="str">
        <f>_xlfn.XLOOKUP($L939,Pos!B:B,Pos!E:E,, 0)</f>
        <v>Real Estate</v>
      </c>
      <c r="O939" s="1" t="str">
        <f t="shared" si="241"/>
        <v>Real Estate_North America</v>
      </c>
      <c r="P939" s="1" t="str">
        <f>_xlfn.XLOOKUP($L939,Pos!B:B,Pos!F:F,, 0)</f>
        <v>North America</v>
      </c>
      <c r="Q939" s="1">
        <v>0</v>
      </c>
      <c r="R939" s="9">
        <f>_xlfn.XLOOKUP($L939,Pos!$B:$B,Pos!N:N,0, 0)</f>
        <v>5.87</v>
      </c>
      <c r="S939" s="9">
        <f>_xlfn.XLOOKUP($L939,Pos!$B:$B,Pos!O:O,0, 0)</f>
        <v>4.9560000000000004</v>
      </c>
      <c r="T939" s="9">
        <f>_xlfn.XLOOKUP($L939,Pos!$B:$B,Pos!P:P,0, 0)</f>
        <v>5.2</v>
      </c>
      <c r="U939" s="9">
        <f>_xlfn.XLOOKUP($L939,Pos!$B:$B,Pos!Q:Q,0, 0)</f>
        <v>7.2</v>
      </c>
      <c r="V939" s="9">
        <f>_xlfn.XLOOKUP($L939,Pos!$B:$B,Pos!R:R,0, 0)</f>
        <v>9.3333329999999997</v>
      </c>
      <c r="W939" s="9">
        <f>_xlfn.XLOOKUP($L939,Pos!$B:$B,Pos!S:S,0, 0)</f>
        <v>5.4916669999999996</v>
      </c>
      <c r="X939" s="9" t="str">
        <f>_xlfn.XLOOKUP($L939,Pos!$B:$B,Pos!J:J,0, 0)</f>
        <v>Outperform</v>
      </c>
      <c r="Y939" s="1">
        <v>0</v>
      </c>
      <c r="Z939" s="1">
        <v>0</v>
      </c>
      <c r="AA939" s="1">
        <f t="shared" si="242"/>
        <v>0</v>
      </c>
      <c r="AB939" s="9">
        <f>_xlfn.XLOOKUP(L939,Pos!B:B,Pos!K:K,-1,0)</f>
        <v>5.4285714285714279</v>
      </c>
      <c r="AC939" s="1" t="e">
        <f>_xlfn.XLOOKUP($L939,Pos!$A:$A,Pos!S:S,_xlfn.XLOOKUP($L939,#REF!,#REF!, ""), 0)</f>
        <v>#REF!</v>
      </c>
      <c r="AD939" s="1" t="e">
        <f>_xlfn.XLOOKUP($L939,Pos!$A:$A,Pos!T:T,_xlfn.XLOOKUP($L939,#REF!,#REF!, ""), 0)</f>
        <v>#REF!</v>
      </c>
      <c r="AE939" s="1" t="e">
        <f>_xlfn.XLOOKUP($L939,Pos!$A:$A,Pos!U:U,_xlfn.XLOOKUP($L939,#REF!,#REF!, ""), 0)</f>
        <v>#REF!</v>
      </c>
      <c r="AF939" s="1" t="e">
        <f>_xlfn.XLOOKUP($L939,Pos!$A:$A,Pos!V:V,_xlfn.XLOOKUP($L939,#REF!,#REF!, ""), 0)</f>
        <v>#REF!</v>
      </c>
      <c r="AG939" s="1" t="e">
        <f>_xlfn.XLOOKUP($L939,Pos!$A:$A,Pos!W:W,_xlfn.XLOOKUP($L939,#REF!,#REF!, ""), 0)</f>
        <v>#REF!</v>
      </c>
      <c r="AH939" s="1" t="e">
        <f>_xlfn.XLOOKUP($L939,Pos!$A:$A,Pos!X:X,_xlfn.XLOOKUP($L939,#REF!,#REF!, ""), 0)</f>
        <v>#REF!</v>
      </c>
      <c r="AI939" s="1" t="e">
        <f>_xlfn.XLOOKUP($L939,Pos!$A:$A,Pos!Y:Y,_xlfn.XLOOKUP($L939,#REF!,#REF!, ""), 0)</f>
        <v>#REF!</v>
      </c>
      <c r="AJ939" s="1" t="e">
        <f>_xlfn.XLOOKUP($L939,Pos!$A:$A,Pos!Z:Z,_xlfn.XLOOKUP($L939,#REF!,#REF!, ""), 0)</f>
        <v>#REF!</v>
      </c>
      <c r="AK939" s="1" t="e">
        <f>_xlfn.XLOOKUP($L939,Pos!$A:$A,Pos!AA:AA,_xlfn.XLOOKUP($L939,#REF!,#REF!, ""), 0)</f>
        <v>#REF!</v>
      </c>
      <c r="AL939" s="1" t="e">
        <f>_xlfn.XLOOKUP($L939,Pos!$A:$A,Pos!AB:AB,_xlfn.XLOOKUP($L939,#REF!,#REF!, ""), 0)</f>
        <v>#REF!</v>
      </c>
      <c r="AM939" s="1" t="e">
        <f>_xlfn.XLOOKUP($L939,Pos!$A:$A,Pos!AC:AC,_xlfn.XLOOKUP($L939,#REF!,#REF!, ""), 0)</f>
        <v>#REF!</v>
      </c>
      <c r="AN939" s="1" t="e">
        <f>_xlfn.XLOOKUP($L939,Pos!$A:$A,Pos!AD:AD,_xlfn.XLOOKUP($L939,#REF!,#REF!, ""), 0)</f>
        <v>#REF!</v>
      </c>
      <c r="AO939" s="1" t="e">
        <f>_xlfn.XLOOKUP($L939,Pos!$A:$A,Pos!AE:AE,_xlfn.XLOOKUP($L939,#REF!,#REF!, ""), 0)</f>
        <v>#REF!</v>
      </c>
      <c r="AP939" s="1" t="e">
        <f>_xlfn.XLOOKUP($L939,Pos!$A:$A,Pos!AF:AF,_xlfn.XLOOKUP($L939,#REF!,#REF!, ""), 0)</f>
        <v>#REF!</v>
      </c>
      <c r="AQ939" s="1" t="e">
        <f>_xlfn.XLOOKUP($L939,Pos!$A:$A,Pos!AG:AG,_xlfn.XLOOKUP($L939,#REF!,#REF!, ""), 0)</f>
        <v>#REF!</v>
      </c>
      <c r="AR939" s="1" t="e">
        <f>_xlfn.XLOOKUP($L939,Pos!$A:$A,Pos!AH:AH,_xlfn.XLOOKUP($L939,#REF!,#REF!, ""), 0)</f>
        <v>#REF!</v>
      </c>
      <c r="AS939" s="1" t="e">
        <f>_xlfn.XLOOKUP($L939,Pos!$A:$A,Pos!AI:AI,_xlfn.XLOOKUP($L939,#REF!,#REF!, ""), 0)</f>
        <v>#REF!</v>
      </c>
      <c r="AT939" s="1" t="e">
        <f>_xlfn.XLOOKUP($L939,Pos!$A:$A,Pos!AJ:AJ,_xlfn.XLOOKUP($L939,#REF!,#REF!, ""), 0)</f>
        <v>#REF!</v>
      </c>
      <c r="AU939" s="1" t="e">
        <f>_xlfn.XLOOKUP($L939,Pos!$A:$A,Pos!AK:AK,_xlfn.XLOOKUP($L939,#REF!,#REF!, ""), 0)</f>
        <v>#REF!</v>
      </c>
      <c r="AV939" s="1" t="e">
        <f>_xlfn.XLOOKUP($L939,Pos!$A:$A,Pos!AL:AL,_xlfn.XLOOKUP($L939,#REF!,#REF!, ""), 0)</f>
        <v>#REF!</v>
      </c>
      <c r="AW939" s="1" t="e">
        <f>_xlfn.XLOOKUP($L939,Pos!$A:$A,Pos!AM:AM,_xlfn.XLOOKUP($L939,#REF!,#REF!, ""), 0)</f>
        <v>#REF!</v>
      </c>
      <c r="AX939" s="1" t="e">
        <f>_xlfn.XLOOKUP($L939,Pos!$A:$A,Pos!AN:AN,_xlfn.XLOOKUP($L939,#REF!,#REF!, ""), 0)</f>
        <v>#REF!</v>
      </c>
      <c r="AY939" s="1" t="e">
        <f>_xlfn.XLOOKUP($L939,Pos!$A:$A,Pos!AO:AO,_xlfn.XLOOKUP($L939,#REF!,#REF!, ""), 0)</f>
        <v>#REF!</v>
      </c>
      <c r="AZ939" s="7" t="str">
        <f t="shared" si="243"/>
        <v>OUT</v>
      </c>
      <c r="BA939" s="1">
        <f>IF(OR(_xlfn.XLOOKUP(L939,Pos!B:B,Pos!L:L,FALSE)="ESG Reason",_xlfn.XLOOKUP(L939,Pos!B:B,Pos!L:L,FALSE)="Blacklisted"),1,0)</f>
        <v>0</v>
      </c>
      <c r="BC939" s="11">
        <v>9.6619474476458299E-11</v>
      </c>
      <c r="BD939" s="11">
        <f>_xlfn.XLOOKUP($L939,Pos!$B:$B,Pos!H:H,0, 0)</f>
        <v>0</v>
      </c>
      <c r="BE939" s="11">
        <f>_xlfn.XLOOKUP($L939,Pos!$B:$B,Pos!I:I,0, 0)</f>
        <v>1.5835786872125281E-4</v>
      </c>
      <c r="BF939" s="18">
        <f t="shared" si="244"/>
        <v>1.5835786872125281E-4</v>
      </c>
      <c r="BG939" s="1">
        <f t="shared" si="245"/>
        <v>1</v>
      </c>
      <c r="BH939" s="1">
        <f t="shared" si="246"/>
        <v>33</v>
      </c>
      <c r="BI939" s="18">
        <f t="shared" si="247"/>
        <v>9.6619474476458299E-11</v>
      </c>
      <c r="BJ939" s="3">
        <f t="shared" si="248"/>
        <v>0</v>
      </c>
      <c r="BK939" s="18">
        <f t="shared" si="249"/>
        <v>0</v>
      </c>
    </row>
    <row r="940" spans="3:63" ht="15.4" customHeight="1" x14ac:dyDescent="0.25">
      <c r="C940" s="3"/>
      <c r="D940" s="3"/>
      <c r="E940" s="3"/>
      <c r="F940" s="3"/>
      <c r="G940" s="51" t="s">
        <v>915</v>
      </c>
      <c r="H940" s="8" t="str">
        <f t="shared" si="239"/>
        <v>0%North America</v>
      </c>
      <c r="I940" s="11" cm="1">
        <f t="array" ref="I940">IF(
   AZ940 = "OUT", 0,IF(
   BD940 &gt;= LARGE(IF(ISNUMBER(BD:BD), BD:BD), 3),
   BE940 - 0.001,
   IF(BE940 &gt;=VLOOKUP(P940,mapping!$A:$B,2,FALSE), BE940,VLOOKUP(P940,mapping!$A$2:$B$8,2,FALSE))
))</f>
        <v>0</v>
      </c>
      <c r="J940" s="11" cm="1">
        <f t="array" ref="J940">IF(
    AZ940="OUT",0,IF(IF(
                      BD940&gt;=LARGE(IF(ISNUMBER(BD:BD),BD:BD),3),
                      BE940+0.001,
                      VLOOKUP(H940,mapping!$D:$E,2,FALSE)
                      )&gt;I940,
                   IF(
                      BD940&gt;=LARGE(IF(ISNUMBER(BD:BD),BD:BD),3),
                      BE940+0.001,
                      VLOOKUP(H940,mapping!$D:$E,2,FALSE)
                      ),
                   I940+0.002))</f>
        <v>0</v>
      </c>
      <c r="K940" s="8">
        <f t="shared" si="240"/>
        <v>1.581754409941676E-4</v>
      </c>
      <c r="L940" s="1" t="str">
        <f>Pos!B132</f>
        <v>CA7751092007</v>
      </c>
      <c r="M940" s="1" t="str">
        <f>_xlfn.XLOOKUP($L940,Pos!B:B,Pos!D:D,, 0)</f>
        <v>Rogers Communications Inc. Class B</v>
      </c>
      <c r="N940" s="1" t="str">
        <f>_xlfn.XLOOKUP($L940,Pos!B:B,Pos!E:E,, 0)</f>
        <v>Telecommunications</v>
      </c>
      <c r="O940" s="1" t="str">
        <f t="shared" si="241"/>
        <v>Telecommunications_North America</v>
      </c>
      <c r="P940" s="1" t="str">
        <f>_xlfn.XLOOKUP($L940,Pos!B:B,Pos!F:F,, 0)</f>
        <v>North America</v>
      </c>
      <c r="Q940" s="1">
        <v>0</v>
      </c>
      <c r="R940" s="9">
        <f>_xlfn.XLOOKUP($L940,Pos!$B:$B,Pos!N:N,0, 0)</f>
        <v>6.33</v>
      </c>
      <c r="S940" s="9">
        <f>_xlfn.XLOOKUP($L940,Pos!$B:$B,Pos!O:O,0, 0)</f>
        <v>5.9645000000000001</v>
      </c>
      <c r="T940" s="9">
        <f>_xlfn.XLOOKUP($L940,Pos!$B:$B,Pos!P:P,0, 0)</f>
        <v>6.1</v>
      </c>
      <c r="U940" s="9">
        <f>_xlfn.XLOOKUP($L940,Pos!$B:$B,Pos!Q:Q,0, 0)</f>
        <v>5.3</v>
      </c>
      <c r="V940" s="9">
        <f>_xlfn.XLOOKUP($L940,Pos!$B:$B,Pos!R:R,0, 0)</f>
        <v>8.9333329999999993</v>
      </c>
      <c r="W940" s="9">
        <f>_xlfn.XLOOKUP($L940,Pos!$B:$B,Pos!S:S,0, 0)</f>
        <v>6.0983330000000002</v>
      </c>
      <c r="X940" s="9" t="str">
        <f>_xlfn.XLOOKUP($L940,Pos!$B:$B,Pos!J:J,0, 0)</f>
        <v>Outperform</v>
      </c>
      <c r="Y940" s="1">
        <v>0</v>
      </c>
      <c r="Z940" s="1">
        <v>0</v>
      </c>
      <c r="AA940" s="1">
        <f t="shared" si="242"/>
        <v>0</v>
      </c>
      <c r="AB940" s="9">
        <f>_xlfn.XLOOKUP(L940,Pos!B:B,Pos!K:K,-1,0)</f>
        <v>-1</v>
      </c>
      <c r="AC940" s="1" t="e">
        <f>_xlfn.XLOOKUP($L940,Pos!$A:$A,Pos!S:S,_xlfn.XLOOKUP($L940,#REF!,#REF!, ""), 0)</f>
        <v>#REF!</v>
      </c>
      <c r="AD940" s="1" t="e">
        <f>_xlfn.XLOOKUP($L940,Pos!$A:$A,Pos!T:T,_xlfn.XLOOKUP($L940,#REF!,#REF!, ""), 0)</f>
        <v>#REF!</v>
      </c>
      <c r="AE940" s="1" t="e">
        <f>_xlfn.XLOOKUP($L940,Pos!$A:$A,Pos!U:U,_xlfn.XLOOKUP($L940,#REF!,#REF!, ""), 0)</f>
        <v>#REF!</v>
      </c>
      <c r="AF940" s="1" t="e">
        <f>_xlfn.XLOOKUP($L940,Pos!$A:$A,Pos!V:V,_xlfn.XLOOKUP($L940,#REF!,#REF!, ""), 0)</f>
        <v>#REF!</v>
      </c>
      <c r="AG940" s="1" t="e">
        <f>_xlfn.XLOOKUP($L940,Pos!$A:$A,Pos!W:W,_xlfn.XLOOKUP($L940,#REF!,#REF!, ""), 0)</f>
        <v>#REF!</v>
      </c>
      <c r="AH940" s="1" t="e">
        <f>_xlfn.XLOOKUP($L940,Pos!$A:$A,Pos!X:X,_xlfn.XLOOKUP($L940,#REF!,#REF!, ""), 0)</f>
        <v>#REF!</v>
      </c>
      <c r="AI940" s="1" t="e">
        <f>_xlfn.XLOOKUP($L940,Pos!$A:$A,Pos!Y:Y,_xlfn.XLOOKUP($L940,#REF!,#REF!, ""), 0)</f>
        <v>#REF!</v>
      </c>
      <c r="AJ940" s="1" t="e">
        <f>_xlfn.XLOOKUP($L940,Pos!$A:$A,Pos!Z:Z,_xlfn.XLOOKUP($L940,#REF!,#REF!, ""), 0)</f>
        <v>#REF!</v>
      </c>
      <c r="AK940" s="1" t="e">
        <f>_xlfn.XLOOKUP($L940,Pos!$A:$A,Pos!AA:AA,_xlfn.XLOOKUP($L940,#REF!,#REF!, ""), 0)</f>
        <v>#REF!</v>
      </c>
      <c r="AL940" s="1" t="e">
        <f>_xlfn.XLOOKUP($L940,Pos!$A:$A,Pos!AB:AB,_xlfn.XLOOKUP($L940,#REF!,#REF!, ""), 0)</f>
        <v>#REF!</v>
      </c>
      <c r="AM940" s="1" t="e">
        <f>_xlfn.XLOOKUP($L940,Pos!$A:$A,Pos!AC:AC,_xlfn.XLOOKUP($L940,#REF!,#REF!, ""), 0)</f>
        <v>#REF!</v>
      </c>
      <c r="AN940" s="1" t="e">
        <f>_xlfn.XLOOKUP($L940,Pos!$A:$A,Pos!AD:AD,_xlfn.XLOOKUP($L940,#REF!,#REF!, ""), 0)</f>
        <v>#REF!</v>
      </c>
      <c r="AO940" s="1" t="e">
        <f>_xlfn.XLOOKUP($L940,Pos!$A:$A,Pos!AE:AE,_xlfn.XLOOKUP($L940,#REF!,#REF!, ""), 0)</f>
        <v>#REF!</v>
      </c>
      <c r="AP940" s="1" t="e">
        <f>_xlfn.XLOOKUP($L940,Pos!$A:$A,Pos!AF:AF,_xlfn.XLOOKUP($L940,#REF!,#REF!, ""), 0)</f>
        <v>#REF!</v>
      </c>
      <c r="AQ940" s="1" t="e">
        <f>_xlfn.XLOOKUP($L940,Pos!$A:$A,Pos!AG:AG,_xlfn.XLOOKUP($L940,#REF!,#REF!, ""), 0)</f>
        <v>#REF!</v>
      </c>
      <c r="AR940" s="1" t="e">
        <f>_xlfn.XLOOKUP($L940,Pos!$A:$A,Pos!AH:AH,_xlfn.XLOOKUP($L940,#REF!,#REF!, ""), 0)</f>
        <v>#REF!</v>
      </c>
      <c r="AS940" s="1" t="e">
        <f>_xlfn.XLOOKUP($L940,Pos!$A:$A,Pos!AI:AI,_xlfn.XLOOKUP($L940,#REF!,#REF!, ""), 0)</f>
        <v>#REF!</v>
      </c>
      <c r="AT940" s="1" t="e">
        <f>_xlfn.XLOOKUP($L940,Pos!$A:$A,Pos!AJ:AJ,_xlfn.XLOOKUP($L940,#REF!,#REF!, ""), 0)</f>
        <v>#REF!</v>
      </c>
      <c r="AU940" s="1" t="e">
        <f>_xlfn.XLOOKUP($L940,Pos!$A:$A,Pos!AK:AK,_xlfn.XLOOKUP($L940,#REF!,#REF!, ""), 0)</f>
        <v>#REF!</v>
      </c>
      <c r="AV940" s="1" t="e">
        <f>_xlfn.XLOOKUP($L940,Pos!$A:$A,Pos!AL:AL,_xlfn.XLOOKUP($L940,#REF!,#REF!, ""), 0)</f>
        <v>#REF!</v>
      </c>
      <c r="AW940" s="1" t="e">
        <f>_xlfn.XLOOKUP($L940,Pos!$A:$A,Pos!AM:AM,_xlfn.XLOOKUP($L940,#REF!,#REF!, ""), 0)</f>
        <v>#REF!</v>
      </c>
      <c r="AX940" s="1" t="e">
        <f>_xlfn.XLOOKUP($L940,Pos!$A:$A,Pos!AN:AN,_xlfn.XLOOKUP($L940,#REF!,#REF!, ""), 0)</f>
        <v>#REF!</v>
      </c>
      <c r="AY940" s="1" t="e">
        <f>_xlfn.XLOOKUP($L940,Pos!$A:$A,Pos!AO:AO,_xlfn.XLOOKUP($L940,#REF!,#REF!, ""), 0)</f>
        <v>#REF!</v>
      </c>
      <c r="AZ940" s="7" t="str">
        <f t="shared" si="243"/>
        <v>OUT</v>
      </c>
      <c r="BA940" s="1">
        <f>IF(OR(_xlfn.XLOOKUP(L940,Pos!B:B,Pos!L:L,FALSE)="ESG Reason",_xlfn.XLOOKUP(L940,Pos!B:B,Pos!L:L,FALSE)="Blacklisted"),1,0)</f>
        <v>0</v>
      </c>
      <c r="BC940" s="11">
        <v>9.4763446256977722E-11</v>
      </c>
      <c r="BD940" s="11">
        <f>_xlfn.XLOOKUP($L940,Pos!$B:$B,Pos!H:H,0, 0)</f>
        <v>0</v>
      </c>
      <c r="BE940" s="11">
        <f>_xlfn.XLOOKUP($L940,Pos!$B:$B,Pos!I:I,0, 0)</f>
        <v>1.581754409941676E-4</v>
      </c>
      <c r="BF940" s="18">
        <f t="shared" si="244"/>
        <v>1.581754409941676E-4</v>
      </c>
      <c r="BG940" s="1">
        <f t="shared" si="245"/>
        <v>1</v>
      </c>
      <c r="BH940" s="1">
        <f t="shared" si="246"/>
        <v>36</v>
      </c>
      <c r="BI940" s="18">
        <f t="shared" si="247"/>
        <v>9.4763446256977722E-11</v>
      </c>
      <c r="BJ940" s="3">
        <f t="shared" si="248"/>
        <v>0</v>
      </c>
      <c r="BK940" s="18">
        <f t="shared" si="249"/>
        <v>0</v>
      </c>
    </row>
    <row r="941" spans="3:63" x14ac:dyDescent="0.25">
      <c r="C941" s="3"/>
      <c r="D941" s="3"/>
      <c r="E941" s="3"/>
      <c r="F941" s="3"/>
      <c r="G941" s="51" t="s">
        <v>919</v>
      </c>
      <c r="H941" s="8" t="str">
        <f t="shared" si="239"/>
        <v>0%North America</v>
      </c>
      <c r="I941" s="11" cm="1">
        <f t="array" ref="I941">IF(
   AZ941 = "OUT", 0,IF(
   BD941 &gt;= LARGE(IF(ISNUMBER(BD:BD), BD:BD), 3),
   BE941 - 0.001,
   IF(BE941 &gt;=VLOOKUP(P941,mapping!$A:$B,2,FALSE), BE941,VLOOKUP(P941,mapping!$A$2:$B$8,2,FALSE))
))</f>
        <v>2E-3</v>
      </c>
      <c r="J941" s="11" cm="1">
        <f t="array" ref="J941">IF(
    AZ941="OUT",0,IF(IF(
                      BD941&gt;=LARGE(IF(ISNUMBER(BD:BD),BD:BD),3),
                      BE941+0.001,
                      VLOOKUP(H941,mapping!$D:$E,2,FALSE)
                      )&gt;I941,
                   IF(
                      BD941&gt;=LARGE(IF(ISNUMBER(BD:BD),BD:BD),3),
                      BE941+0.001,
                      VLOOKUP(H941,mapping!$D:$E,2,FALSE)
                      ),
                   I941+0.002))</f>
        <v>0.01</v>
      </c>
      <c r="K941" s="8">
        <f t="shared" si="240"/>
        <v>1.581147317670072E-4</v>
      </c>
      <c r="L941" s="1" t="str">
        <f>Pos!B1149</f>
        <v>US6792951054</v>
      </c>
      <c r="M941" s="1" t="str">
        <f>_xlfn.XLOOKUP($L941,Pos!B:B,Pos!D:D,, 0)</f>
        <v>Okta, Inc. Class A</v>
      </c>
      <c r="N941" s="1" t="str">
        <f>_xlfn.XLOOKUP($L941,Pos!B:B,Pos!E:E,, 0)</f>
        <v>Technology</v>
      </c>
      <c r="O941" s="1" t="str">
        <f t="shared" si="241"/>
        <v>Technology_North America</v>
      </c>
      <c r="P941" s="1" t="str">
        <f>_xlfn.XLOOKUP($L941,Pos!B:B,Pos!F:F,, 0)</f>
        <v>North America</v>
      </c>
      <c r="Q941" s="1">
        <v>0</v>
      </c>
      <c r="R941" s="9">
        <f>_xlfn.XLOOKUP($L941,Pos!$B:$B,Pos!N:N,0, 0)</f>
        <v>0</v>
      </c>
      <c r="S941" s="9">
        <f>_xlfn.XLOOKUP($L941,Pos!$B:$B,Pos!O:O,0, 0)</f>
        <v>5.8918330000000001</v>
      </c>
      <c r="T941" s="9">
        <f>_xlfn.XLOOKUP($L941,Pos!$B:$B,Pos!P:P,0, 0)</f>
        <v>3.5</v>
      </c>
      <c r="U941" s="9">
        <f>_xlfn.XLOOKUP($L941,Pos!$B:$B,Pos!Q:Q,0, 0)</f>
        <v>3.8</v>
      </c>
      <c r="V941" s="9">
        <f>_xlfn.XLOOKUP($L941,Pos!$B:$B,Pos!R:R,0, 0)</f>
        <v>5.6333330000000004</v>
      </c>
      <c r="W941" s="9">
        <f>_xlfn.XLOOKUP($L941,Pos!$B:$B,Pos!S:S,0, 0)</f>
        <v>4.988334</v>
      </c>
      <c r="X941" s="9" t="str">
        <f>_xlfn.XLOOKUP($L941,Pos!$B:$B,Pos!J:J,0, 0)</f>
        <v>Outperform</v>
      </c>
      <c r="Y941" s="1">
        <v>0</v>
      </c>
      <c r="Z941" s="1">
        <v>0</v>
      </c>
      <c r="AA941" s="1">
        <f t="shared" si="242"/>
        <v>0</v>
      </c>
      <c r="AB941" s="9">
        <f>_xlfn.XLOOKUP(L941,Pos!B:B,Pos!K:K,-1,0)</f>
        <v>8.2474226804123703</v>
      </c>
      <c r="AC941" s="1" t="e">
        <f>_xlfn.XLOOKUP($L941,Pos!$A:$A,Pos!S:S,_xlfn.XLOOKUP($L941,#REF!,#REF!, ""), 0)</f>
        <v>#REF!</v>
      </c>
      <c r="AD941" s="1" t="e">
        <f>_xlfn.XLOOKUP($L941,Pos!$A:$A,Pos!T:T,_xlfn.XLOOKUP($L941,#REF!,#REF!, ""), 0)</f>
        <v>#REF!</v>
      </c>
      <c r="AE941" s="1" t="e">
        <f>_xlfn.XLOOKUP($L941,Pos!$A:$A,Pos!U:U,_xlfn.XLOOKUP($L941,#REF!,#REF!, ""), 0)</f>
        <v>#REF!</v>
      </c>
      <c r="AF941" s="1" t="e">
        <f>_xlfn.XLOOKUP($L941,Pos!$A:$A,Pos!V:V,_xlfn.XLOOKUP($L941,#REF!,#REF!, ""), 0)</f>
        <v>#REF!</v>
      </c>
      <c r="AG941" s="1" t="e">
        <f>_xlfn.XLOOKUP($L941,Pos!$A:$A,Pos!W:W,_xlfn.XLOOKUP($L941,#REF!,#REF!, ""), 0)</f>
        <v>#REF!</v>
      </c>
      <c r="AH941" s="1" t="e">
        <f>_xlfn.XLOOKUP($L941,Pos!$A:$A,Pos!X:X,_xlfn.XLOOKUP($L941,#REF!,#REF!, ""), 0)</f>
        <v>#REF!</v>
      </c>
      <c r="AI941" s="1" t="e">
        <f>_xlfn.XLOOKUP($L941,Pos!$A:$A,Pos!Y:Y,_xlfn.XLOOKUP($L941,#REF!,#REF!, ""), 0)</f>
        <v>#REF!</v>
      </c>
      <c r="AJ941" s="1" t="e">
        <f>_xlfn.XLOOKUP($L941,Pos!$A:$A,Pos!Z:Z,_xlfn.XLOOKUP($L941,#REF!,#REF!, ""), 0)</f>
        <v>#REF!</v>
      </c>
      <c r="AK941" s="1" t="e">
        <f>_xlfn.XLOOKUP($L941,Pos!$A:$A,Pos!AA:AA,_xlfn.XLOOKUP($L941,#REF!,#REF!, ""), 0)</f>
        <v>#REF!</v>
      </c>
      <c r="AL941" s="1" t="e">
        <f>_xlfn.XLOOKUP($L941,Pos!$A:$A,Pos!AB:AB,_xlfn.XLOOKUP($L941,#REF!,#REF!, ""), 0)</f>
        <v>#REF!</v>
      </c>
      <c r="AM941" s="1" t="e">
        <f>_xlfn.XLOOKUP($L941,Pos!$A:$A,Pos!AC:AC,_xlfn.XLOOKUP($L941,#REF!,#REF!, ""), 0)</f>
        <v>#REF!</v>
      </c>
      <c r="AN941" s="1" t="e">
        <f>_xlfn.XLOOKUP($L941,Pos!$A:$A,Pos!AD:AD,_xlfn.XLOOKUP($L941,#REF!,#REF!, ""), 0)</f>
        <v>#REF!</v>
      </c>
      <c r="AO941" s="1" t="e">
        <f>_xlfn.XLOOKUP($L941,Pos!$A:$A,Pos!AE:AE,_xlfn.XLOOKUP($L941,#REF!,#REF!, ""), 0)</f>
        <v>#REF!</v>
      </c>
      <c r="AP941" s="1" t="e">
        <f>_xlfn.XLOOKUP($L941,Pos!$A:$A,Pos!AF:AF,_xlfn.XLOOKUP($L941,#REF!,#REF!, ""), 0)</f>
        <v>#REF!</v>
      </c>
      <c r="AQ941" s="1" t="e">
        <f>_xlfn.XLOOKUP($L941,Pos!$A:$A,Pos!AG:AG,_xlfn.XLOOKUP($L941,#REF!,#REF!, ""), 0)</f>
        <v>#REF!</v>
      </c>
      <c r="AR941" s="1" t="e">
        <f>_xlfn.XLOOKUP($L941,Pos!$A:$A,Pos!AH:AH,_xlfn.XLOOKUP($L941,#REF!,#REF!, ""), 0)</f>
        <v>#REF!</v>
      </c>
      <c r="AS941" s="1" t="e">
        <f>_xlfn.XLOOKUP($L941,Pos!$A:$A,Pos!AI:AI,_xlfn.XLOOKUP($L941,#REF!,#REF!, ""), 0)</f>
        <v>#REF!</v>
      </c>
      <c r="AT941" s="1" t="e">
        <f>_xlfn.XLOOKUP($L941,Pos!$A:$A,Pos!AJ:AJ,_xlfn.XLOOKUP($L941,#REF!,#REF!, ""), 0)</f>
        <v>#REF!</v>
      </c>
      <c r="AU941" s="1" t="e">
        <f>_xlfn.XLOOKUP($L941,Pos!$A:$A,Pos!AK:AK,_xlfn.XLOOKUP($L941,#REF!,#REF!, ""), 0)</f>
        <v>#REF!</v>
      </c>
      <c r="AV941" s="1" t="e">
        <f>_xlfn.XLOOKUP($L941,Pos!$A:$A,Pos!AL:AL,_xlfn.XLOOKUP($L941,#REF!,#REF!, ""), 0)</f>
        <v>#REF!</v>
      </c>
      <c r="AW941" s="1" t="e">
        <f>_xlfn.XLOOKUP($L941,Pos!$A:$A,Pos!AM:AM,_xlfn.XLOOKUP($L941,#REF!,#REF!, ""), 0)</f>
        <v>#REF!</v>
      </c>
      <c r="AX941" s="1" t="e">
        <f>_xlfn.XLOOKUP($L941,Pos!$A:$A,Pos!AN:AN,_xlfn.XLOOKUP($L941,#REF!,#REF!, ""), 0)</f>
        <v>#REF!</v>
      </c>
      <c r="AY941" s="1" t="e">
        <f>_xlfn.XLOOKUP($L941,Pos!$A:$A,Pos!AO:AO,_xlfn.XLOOKUP($L941,#REF!,#REF!, ""), 0)</f>
        <v>#REF!</v>
      </c>
      <c r="AZ941" s="7" t="s">
        <v>4184</v>
      </c>
      <c r="BA941" s="1">
        <f>IF(OR(_xlfn.XLOOKUP(L941,Pos!B:B,Pos!L:L,FALSE)="ESG Reason",_xlfn.XLOOKUP(L941,Pos!B:B,Pos!L:L,FALSE)="Blacklisted"),1,0)</f>
        <v>0</v>
      </c>
      <c r="BC941" s="11">
        <v>9.3109090930428035E-3</v>
      </c>
      <c r="BD941" s="11">
        <f>_xlfn.XLOOKUP($L941,Pos!$B:$B,Pos!H:H,0, 0)</f>
        <v>0</v>
      </c>
      <c r="BE941" s="11">
        <f>_xlfn.XLOOKUP($L941,Pos!$B:$B,Pos!I:I,0, 0)</f>
        <v>1.581147317670072E-4</v>
      </c>
      <c r="BF941" s="18">
        <f t="shared" si="244"/>
        <v>1.581147317670072E-4</v>
      </c>
      <c r="BG941" s="1">
        <f t="shared" si="245"/>
        <v>1</v>
      </c>
      <c r="BH941" s="1">
        <f t="shared" si="246"/>
        <v>35</v>
      </c>
      <c r="BI941" s="18">
        <f t="shared" si="247"/>
        <v>9.3109090930428035E-3</v>
      </c>
      <c r="BJ941" s="3">
        <f t="shared" si="248"/>
        <v>9.1527943612757963E-3</v>
      </c>
      <c r="BK941" s="18">
        <f t="shared" si="249"/>
        <v>9.3109090930428035E-3</v>
      </c>
    </row>
    <row r="942" spans="3:63" x14ac:dyDescent="0.25">
      <c r="C942" s="3"/>
      <c r="D942" s="3"/>
      <c r="E942" s="3"/>
      <c r="F942" s="3"/>
      <c r="G942" s="51" t="s">
        <v>921</v>
      </c>
      <c r="H942" s="8" t="str">
        <f t="shared" si="239"/>
        <v>0%North America</v>
      </c>
      <c r="I942" s="11" cm="1">
        <f t="array" ref="I942">IF(
   AZ942 = "OUT", 0,IF(
   BD942 &gt;= LARGE(IF(ISNUMBER(BD:BD), BD:BD), 3),
   BE942 - 0.001,
   IF(BE942 &gt;=VLOOKUP(P942,mapping!$A:$B,2,FALSE), BE942,VLOOKUP(P942,mapping!$A$2:$B$8,2,FALSE))
))</f>
        <v>0</v>
      </c>
      <c r="J942" s="11" cm="1">
        <f t="array" ref="J942">IF(
    AZ942="OUT",0,IF(IF(
                      BD942&gt;=LARGE(IF(ISNUMBER(BD:BD),BD:BD),3),
                      BE942+0.001,
                      VLOOKUP(H942,mapping!$D:$E,2,FALSE)
                      )&gt;I942,
                   IF(
                      BD942&gt;=LARGE(IF(ISNUMBER(BD:BD),BD:BD),3),
                      BE942+0.001,
                      VLOOKUP(H942,mapping!$D:$E,2,FALSE)
                      ),
                   I942+0.002))</f>
        <v>0</v>
      </c>
      <c r="K942" s="8">
        <f t="shared" si="240"/>
        <v>1.5756414808411031E-4</v>
      </c>
      <c r="L942" s="1" t="str">
        <f>Pos!B1306</f>
        <v>US9892071054</v>
      </c>
      <c r="M942" s="1" t="str">
        <f>_xlfn.XLOOKUP($L942,Pos!B:B,Pos!D:D,, 0)</f>
        <v>Zebra Technologies Corporation Class A</v>
      </c>
      <c r="N942" s="1" t="str">
        <f>_xlfn.XLOOKUP($L942,Pos!B:B,Pos!E:E,, 0)</f>
        <v>Industrial Goods &amp; Services</v>
      </c>
      <c r="O942" s="1" t="str">
        <f t="shared" si="241"/>
        <v>Industrial Goods &amp; Services_North America</v>
      </c>
      <c r="P942" s="1" t="str">
        <f>_xlfn.XLOOKUP($L942,Pos!B:B,Pos!F:F,, 0)</f>
        <v>North America</v>
      </c>
      <c r="Q942" s="1">
        <v>0</v>
      </c>
      <c r="R942" s="9">
        <f>_xlfn.XLOOKUP($L942,Pos!$B:$B,Pos!N:N,0, 0)</f>
        <v>0</v>
      </c>
      <c r="S942" s="9">
        <f>_xlfn.XLOOKUP($L942,Pos!$B:$B,Pos!O:O,0, 0)</f>
        <v>6.5283340000000001</v>
      </c>
      <c r="T942" s="9">
        <f>_xlfn.XLOOKUP($L942,Pos!$B:$B,Pos!P:P,0, 0)</f>
        <v>4.8499999999999996</v>
      </c>
      <c r="U942" s="9">
        <f>_xlfn.XLOOKUP($L942,Pos!$B:$B,Pos!Q:Q,0, 0)</f>
        <v>4.8</v>
      </c>
      <c r="V942" s="9">
        <f>_xlfn.XLOOKUP($L942,Pos!$B:$B,Pos!R:R,0, 0)</f>
        <v>1.1000000000000001</v>
      </c>
      <c r="W942" s="9">
        <f>_xlfn.XLOOKUP($L942,Pos!$B:$B,Pos!S:S,0, 0)</f>
        <v>4.3333329999999997</v>
      </c>
      <c r="X942" s="9" t="str">
        <f>_xlfn.XLOOKUP($L942,Pos!$B:$B,Pos!J:J,0, 0)</f>
        <v>Outperform</v>
      </c>
      <c r="Y942" s="1">
        <v>0</v>
      </c>
      <c r="Z942" s="1">
        <v>0</v>
      </c>
      <c r="AA942" s="1">
        <f t="shared" si="242"/>
        <v>0</v>
      </c>
      <c r="AB942" s="9">
        <f>_xlfn.XLOOKUP(L942,Pos!B:B,Pos!K:K,-1,0)</f>
        <v>7.7083333333333339</v>
      </c>
      <c r="AC942" s="1" t="e">
        <f>_xlfn.XLOOKUP($L942,Pos!$A:$A,Pos!S:S,_xlfn.XLOOKUP($L942,#REF!,#REF!, ""), 0)</f>
        <v>#REF!</v>
      </c>
      <c r="AD942" s="1" t="e">
        <f>_xlfn.XLOOKUP($L942,Pos!$A:$A,Pos!T:T,_xlfn.XLOOKUP($L942,#REF!,#REF!, ""), 0)</f>
        <v>#REF!</v>
      </c>
      <c r="AE942" s="1" t="e">
        <f>_xlfn.XLOOKUP($L942,Pos!$A:$A,Pos!U:U,_xlfn.XLOOKUP($L942,#REF!,#REF!, ""), 0)</f>
        <v>#REF!</v>
      </c>
      <c r="AF942" s="1" t="e">
        <f>_xlfn.XLOOKUP($L942,Pos!$A:$A,Pos!V:V,_xlfn.XLOOKUP($L942,#REF!,#REF!, ""), 0)</f>
        <v>#REF!</v>
      </c>
      <c r="AG942" s="1" t="e">
        <f>_xlfn.XLOOKUP($L942,Pos!$A:$A,Pos!W:W,_xlfn.XLOOKUP($L942,#REF!,#REF!, ""), 0)</f>
        <v>#REF!</v>
      </c>
      <c r="AH942" s="1" t="e">
        <f>_xlfn.XLOOKUP($L942,Pos!$A:$A,Pos!X:X,_xlfn.XLOOKUP($L942,#REF!,#REF!, ""), 0)</f>
        <v>#REF!</v>
      </c>
      <c r="AI942" s="1" t="e">
        <f>_xlfn.XLOOKUP($L942,Pos!$A:$A,Pos!Y:Y,_xlfn.XLOOKUP($L942,#REF!,#REF!, ""), 0)</f>
        <v>#REF!</v>
      </c>
      <c r="AJ942" s="1" t="e">
        <f>_xlfn.XLOOKUP($L942,Pos!$A:$A,Pos!Z:Z,_xlfn.XLOOKUP($L942,#REF!,#REF!, ""), 0)</f>
        <v>#REF!</v>
      </c>
      <c r="AK942" s="1" t="e">
        <f>_xlfn.XLOOKUP($L942,Pos!$A:$A,Pos!AA:AA,_xlfn.XLOOKUP($L942,#REF!,#REF!, ""), 0)</f>
        <v>#REF!</v>
      </c>
      <c r="AL942" s="1" t="e">
        <f>_xlfn.XLOOKUP($L942,Pos!$A:$A,Pos!AB:AB,_xlfn.XLOOKUP($L942,#REF!,#REF!, ""), 0)</f>
        <v>#REF!</v>
      </c>
      <c r="AM942" s="1" t="e">
        <f>_xlfn.XLOOKUP($L942,Pos!$A:$A,Pos!AC:AC,_xlfn.XLOOKUP($L942,#REF!,#REF!, ""), 0)</f>
        <v>#REF!</v>
      </c>
      <c r="AN942" s="1" t="e">
        <f>_xlfn.XLOOKUP($L942,Pos!$A:$A,Pos!AD:AD,_xlfn.XLOOKUP($L942,#REF!,#REF!, ""), 0)</f>
        <v>#REF!</v>
      </c>
      <c r="AO942" s="1" t="e">
        <f>_xlfn.XLOOKUP($L942,Pos!$A:$A,Pos!AE:AE,_xlfn.XLOOKUP($L942,#REF!,#REF!, ""), 0)</f>
        <v>#REF!</v>
      </c>
      <c r="AP942" s="1" t="e">
        <f>_xlfn.XLOOKUP($L942,Pos!$A:$A,Pos!AF:AF,_xlfn.XLOOKUP($L942,#REF!,#REF!, ""), 0)</f>
        <v>#REF!</v>
      </c>
      <c r="AQ942" s="1" t="e">
        <f>_xlfn.XLOOKUP($L942,Pos!$A:$A,Pos!AG:AG,_xlfn.XLOOKUP($L942,#REF!,#REF!, ""), 0)</f>
        <v>#REF!</v>
      </c>
      <c r="AR942" s="1" t="e">
        <f>_xlfn.XLOOKUP($L942,Pos!$A:$A,Pos!AH:AH,_xlfn.XLOOKUP($L942,#REF!,#REF!, ""), 0)</f>
        <v>#REF!</v>
      </c>
      <c r="AS942" s="1" t="e">
        <f>_xlfn.XLOOKUP($L942,Pos!$A:$A,Pos!AI:AI,_xlfn.XLOOKUP($L942,#REF!,#REF!, ""), 0)</f>
        <v>#REF!</v>
      </c>
      <c r="AT942" s="1" t="e">
        <f>_xlfn.XLOOKUP($L942,Pos!$A:$A,Pos!AJ:AJ,_xlfn.XLOOKUP($L942,#REF!,#REF!, ""), 0)</f>
        <v>#REF!</v>
      </c>
      <c r="AU942" s="1" t="e">
        <f>_xlfn.XLOOKUP($L942,Pos!$A:$A,Pos!AK:AK,_xlfn.XLOOKUP($L942,#REF!,#REF!, ""), 0)</f>
        <v>#REF!</v>
      </c>
      <c r="AV942" s="1" t="e">
        <f>_xlfn.XLOOKUP($L942,Pos!$A:$A,Pos!AL:AL,_xlfn.XLOOKUP($L942,#REF!,#REF!, ""), 0)</f>
        <v>#REF!</v>
      </c>
      <c r="AW942" s="1" t="e">
        <f>_xlfn.XLOOKUP($L942,Pos!$A:$A,Pos!AM:AM,_xlfn.XLOOKUP($L942,#REF!,#REF!, ""), 0)</f>
        <v>#REF!</v>
      </c>
      <c r="AX942" s="1" t="e">
        <f>_xlfn.XLOOKUP($L942,Pos!$A:$A,Pos!AN:AN,_xlfn.XLOOKUP($L942,#REF!,#REF!, ""), 0)</f>
        <v>#REF!</v>
      </c>
      <c r="AY942" s="1" t="e">
        <f>_xlfn.XLOOKUP($L942,Pos!$A:$A,Pos!AO:AO,_xlfn.XLOOKUP($L942,#REF!,#REF!, ""), 0)</f>
        <v>#REF!</v>
      </c>
      <c r="AZ942" s="7" t="str">
        <f t="shared" si="243"/>
        <v>OUT</v>
      </c>
      <c r="BA942" s="1">
        <f>IF(OR(_xlfn.XLOOKUP(L942,Pos!B:B,Pos!L:L,FALSE)="ESG Reason",_xlfn.XLOOKUP(L942,Pos!B:B,Pos!L:L,FALSE)="Blacklisted"),1,0)</f>
        <v>0</v>
      </c>
      <c r="BC942" s="11">
        <v>8.6308018493312801E-11</v>
      </c>
      <c r="BD942" s="11">
        <f>_xlfn.XLOOKUP($L942,Pos!$B:$B,Pos!H:H,0, 0)</f>
        <v>0</v>
      </c>
      <c r="BE942" s="11">
        <f>_xlfn.XLOOKUP($L942,Pos!$B:$B,Pos!I:I,0, 0)</f>
        <v>1.5756414808411031E-4</v>
      </c>
      <c r="BF942" s="18">
        <f t="shared" si="244"/>
        <v>1.5756414808411031E-4</v>
      </c>
      <c r="BG942" s="1">
        <f t="shared" si="245"/>
        <v>1</v>
      </c>
      <c r="BH942" s="1">
        <f t="shared" si="246"/>
        <v>29</v>
      </c>
      <c r="BI942" s="18">
        <f t="shared" si="247"/>
        <v>8.6308018493312801E-11</v>
      </c>
      <c r="BJ942" s="3">
        <f t="shared" si="248"/>
        <v>0</v>
      </c>
      <c r="BK942" s="18">
        <f t="shared" si="249"/>
        <v>0</v>
      </c>
    </row>
    <row r="943" spans="3:63" x14ac:dyDescent="0.25">
      <c r="C943" s="3"/>
      <c r="D943" s="3"/>
      <c r="E943" s="3"/>
      <c r="F943" s="3"/>
      <c r="G943" s="51" t="s">
        <v>913</v>
      </c>
      <c r="H943" s="8" t="str">
        <f t="shared" si="239"/>
        <v>0%West Europe</v>
      </c>
      <c r="I943" s="11" cm="1">
        <f t="array" ref="I943">IF(
   AZ943 = "OUT", 0,IF(
   BD943 &gt;= LARGE(IF(ISNUMBER(BD:BD), BD:BD), 3),
   BE943 - 0.001,
   IF(BE943 &gt;=VLOOKUP(P943,mapping!$A:$B,2,FALSE), BE943,VLOOKUP(P943,mapping!$A$2:$B$8,2,FALSE))
))</f>
        <v>0</v>
      </c>
      <c r="J943" s="11" cm="1">
        <f t="array" ref="J943">IF(
    AZ943="OUT",0,IF(IF(
                      BD943&gt;=LARGE(IF(ISNUMBER(BD:BD),BD:BD),3),
                      BE943+0.001,
                      VLOOKUP(H943,mapping!$D:$E,2,FALSE)
                      )&gt;I943,
                   IF(
                      BD943&gt;=LARGE(IF(ISNUMBER(BD:BD),BD:BD),3),
                      BE943+0.001,
                      VLOOKUP(H943,mapping!$D:$E,2,FALSE)
                      ),
                   I943+0.002))</f>
        <v>0</v>
      </c>
      <c r="K943" s="8">
        <f t="shared" si="240"/>
        <v>1.571874908361922E-4</v>
      </c>
      <c r="L943" s="1" t="str">
        <f>Pos!B377</f>
        <v>GB00B082RF11</v>
      </c>
      <c r="M943" s="1" t="str">
        <f>_xlfn.XLOOKUP($L943,Pos!B:B,Pos!D:D,, 0)</f>
        <v>Rentokil Initial plc</v>
      </c>
      <c r="N943" s="1" t="str">
        <f>_xlfn.XLOOKUP($L943,Pos!B:B,Pos!E:E,, 0)</f>
        <v>Industrial Goods &amp; Services</v>
      </c>
      <c r="O943" s="1" t="str">
        <f t="shared" si="241"/>
        <v>Industrial Goods &amp; Services_West Europe</v>
      </c>
      <c r="P943" s="1" t="str">
        <f>_xlfn.XLOOKUP($L943,Pos!B:B,Pos!F:F,, 0)</f>
        <v>West Europe</v>
      </c>
      <c r="Q943" s="1">
        <v>0</v>
      </c>
      <c r="R943" s="9">
        <f>_xlfn.XLOOKUP($L943,Pos!$B:$B,Pos!N:N,0, 0)</f>
        <v>4.55</v>
      </c>
      <c r="S943" s="9">
        <f>_xlfn.XLOOKUP($L943,Pos!$B:$B,Pos!O:O,0, 0)</f>
        <v>4.9275000000000002</v>
      </c>
      <c r="T943" s="9">
        <f>_xlfn.XLOOKUP($L943,Pos!$B:$B,Pos!P:P,0, 0)</f>
        <v>2.4750000000000001</v>
      </c>
      <c r="U943" s="9">
        <f>_xlfn.XLOOKUP($L943,Pos!$B:$B,Pos!Q:Q,0, 0)</f>
        <v>4.9000000000000004</v>
      </c>
      <c r="V943" s="9">
        <f>_xlfn.XLOOKUP($L943,Pos!$B:$B,Pos!R:R,0, 0)</f>
        <v>5.1333330000000004</v>
      </c>
      <c r="W943" s="9">
        <f>_xlfn.XLOOKUP($L943,Pos!$B:$B,Pos!S:S,0, 0)</f>
        <v>4.5466670000000002</v>
      </c>
      <c r="X943" s="9" t="str">
        <f>_xlfn.XLOOKUP($L943,Pos!$B:$B,Pos!J:J,0, 0)</f>
        <v>Outperform</v>
      </c>
      <c r="Y943" s="1">
        <v>0</v>
      </c>
      <c r="Z943" s="1">
        <v>0</v>
      </c>
      <c r="AA943" s="1">
        <f t="shared" si="242"/>
        <v>0</v>
      </c>
      <c r="AB943" s="9">
        <f>_xlfn.XLOOKUP(L943,Pos!B:B,Pos!K:K,-1,0)</f>
        <v>3.7313432835820901</v>
      </c>
      <c r="AC943" s="1" t="e">
        <f>_xlfn.XLOOKUP($L943,Pos!$A:$A,Pos!S:S,_xlfn.XLOOKUP($L943,#REF!,#REF!, ""), 0)</f>
        <v>#REF!</v>
      </c>
      <c r="AD943" s="1" t="e">
        <f>_xlfn.XLOOKUP($L943,Pos!$A:$A,Pos!T:T,_xlfn.XLOOKUP($L943,#REF!,#REF!, ""), 0)</f>
        <v>#REF!</v>
      </c>
      <c r="AE943" s="1" t="e">
        <f>_xlfn.XLOOKUP($L943,Pos!$A:$A,Pos!U:U,_xlfn.XLOOKUP($L943,#REF!,#REF!, ""), 0)</f>
        <v>#REF!</v>
      </c>
      <c r="AF943" s="1" t="e">
        <f>_xlfn.XLOOKUP($L943,Pos!$A:$A,Pos!V:V,_xlfn.XLOOKUP($L943,#REF!,#REF!, ""), 0)</f>
        <v>#REF!</v>
      </c>
      <c r="AG943" s="1" t="e">
        <f>_xlfn.XLOOKUP($L943,Pos!$A:$A,Pos!W:W,_xlfn.XLOOKUP($L943,#REF!,#REF!, ""), 0)</f>
        <v>#REF!</v>
      </c>
      <c r="AH943" s="1" t="e">
        <f>_xlfn.XLOOKUP($L943,Pos!$A:$A,Pos!X:X,_xlfn.XLOOKUP($L943,#REF!,#REF!, ""), 0)</f>
        <v>#REF!</v>
      </c>
      <c r="AI943" s="1" t="e">
        <f>_xlfn.XLOOKUP($L943,Pos!$A:$A,Pos!Y:Y,_xlfn.XLOOKUP($L943,#REF!,#REF!, ""), 0)</f>
        <v>#REF!</v>
      </c>
      <c r="AJ943" s="1" t="e">
        <f>_xlfn.XLOOKUP($L943,Pos!$A:$A,Pos!Z:Z,_xlfn.XLOOKUP($L943,#REF!,#REF!, ""), 0)</f>
        <v>#REF!</v>
      </c>
      <c r="AK943" s="1" t="e">
        <f>_xlfn.XLOOKUP($L943,Pos!$A:$A,Pos!AA:AA,_xlfn.XLOOKUP($L943,#REF!,#REF!, ""), 0)</f>
        <v>#REF!</v>
      </c>
      <c r="AL943" s="1" t="e">
        <f>_xlfn.XLOOKUP($L943,Pos!$A:$A,Pos!AB:AB,_xlfn.XLOOKUP($L943,#REF!,#REF!, ""), 0)</f>
        <v>#REF!</v>
      </c>
      <c r="AM943" s="1" t="e">
        <f>_xlfn.XLOOKUP($L943,Pos!$A:$A,Pos!AC:AC,_xlfn.XLOOKUP($L943,#REF!,#REF!, ""), 0)</f>
        <v>#REF!</v>
      </c>
      <c r="AN943" s="1" t="e">
        <f>_xlfn.XLOOKUP($L943,Pos!$A:$A,Pos!AD:AD,_xlfn.XLOOKUP($L943,#REF!,#REF!, ""), 0)</f>
        <v>#REF!</v>
      </c>
      <c r="AO943" s="1" t="e">
        <f>_xlfn.XLOOKUP($L943,Pos!$A:$A,Pos!AE:AE,_xlfn.XLOOKUP($L943,#REF!,#REF!, ""), 0)</f>
        <v>#REF!</v>
      </c>
      <c r="AP943" s="1" t="e">
        <f>_xlfn.XLOOKUP($L943,Pos!$A:$A,Pos!AF:AF,_xlfn.XLOOKUP($L943,#REF!,#REF!, ""), 0)</f>
        <v>#REF!</v>
      </c>
      <c r="AQ943" s="1" t="e">
        <f>_xlfn.XLOOKUP($L943,Pos!$A:$A,Pos!AG:AG,_xlfn.XLOOKUP($L943,#REF!,#REF!, ""), 0)</f>
        <v>#REF!</v>
      </c>
      <c r="AR943" s="1" t="e">
        <f>_xlfn.XLOOKUP($L943,Pos!$A:$A,Pos!AH:AH,_xlfn.XLOOKUP($L943,#REF!,#REF!, ""), 0)</f>
        <v>#REF!</v>
      </c>
      <c r="AS943" s="1" t="e">
        <f>_xlfn.XLOOKUP($L943,Pos!$A:$A,Pos!AI:AI,_xlfn.XLOOKUP($L943,#REF!,#REF!, ""), 0)</f>
        <v>#REF!</v>
      </c>
      <c r="AT943" s="1" t="e">
        <f>_xlfn.XLOOKUP($L943,Pos!$A:$A,Pos!AJ:AJ,_xlfn.XLOOKUP($L943,#REF!,#REF!, ""), 0)</f>
        <v>#REF!</v>
      </c>
      <c r="AU943" s="1" t="e">
        <f>_xlfn.XLOOKUP($L943,Pos!$A:$A,Pos!AK:AK,_xlfn.XLOOKUP($L943,#REF!,#REF!, ""), 0)</f>
        <v>#REF!</v>
      </c>
      <c r="AV943" s="1" t="e">
        <f>_xlfn.XLOOKUP($L943,Pos!$A:$A,Pos!AL:AL,_xlfn.XLOOKUP($L943,#REF!,#REF!, ""), 0)</f>
        <v>#REF!</v>
      </c>
      <c r="AW943" s="1" t="e">
        <f>_xlfn.XLOOKUP($L943,Pos!$A:$A,Pos!AM:AM,_xlfn.XLOOKUP($L943,#REF!,#REF!, ""), 0)</f>
        <v>#REF!</v>
      </c>
      <c r="AX943" s="1" t="e">
        <f>_xlfn.XLOOKUP($L943,Pos!$A:$A,Pos!AN:AN,_xlfn.XLOOKUP($L943,#REF!,#REF!, ""), 0)</f>
        <v>#REF!</v>
      </c>
      <c r="AY943" s="1" t="e">
        <f>_xlfn.XLOOKUP($L943,Pos!$A:$A,Pos!AO:AO,_xlfn.XLOOKUP($L943,#REF!,#REF!, ""), 0)</f>
        <v>#REF!</v>
      </c>
      <c r="AZ943" s="7" t="str">
        <f t="shared" si="243"/>
        <v>OUT</v>
      </c>
      <c r="BA943" s="1">
        <f>IF(OR(_xlfn.XLOOKUP(L943,Pos!B:B,Pos!L:L,FALSE)="ESG Reason",_xlfn.XLOOKUP(L943,Pos!B:B,Pos!L:L,FALSE)="Blacklisted"),1,0)</f>
        <v>0</v>
      </c>
      <c r="BC943" s="11">
        <v>1.157027983298839E-10</v>
      </c>
      <c r="BD943" s="11">
        <f>_xlfn.XLOOKUP($L943,Pos!$B:$B,Pos!H:H,0, 0)</f>
        <v>0</v>
      </c>
      <c r="BE943" s="11">
        <f>_xlfn.XLOOKUP($L943,Pos!$B:$B,Pos!I:I,0, 0)</f>
        <v>1.571874908361922E-4</v>
      </c>
      <c r="BF943" s="18">
        <f t="shared" si="244"/>
        <v>1.571874908361922E-4</v>
      </c>
      <c r="BG943" s="1">
        <f t="shared" si="245"/>
        <v>2</v>
      </c>
      <c r="BH943" s="1">
        <f t="shared" si="246"/>
        <v>10</v>
      </c>
      <c r="BI943" s="18">
        <f t="shared" si="247"/>
        <v>1.157027983298839E-10</v>
      </c>
      <c r="BJ943" s="3">
        <f t="shared" si="248"/>
        <v>0</v>
      </c>
      <c r="BK943" s="18">
        <f t="shared" si="249"/>
        <v>0</v>
      </c>
    </row>
    <row r="944" spans="3:63" x14ac:dyDescent="0.25">
      <c r="C944" s="3"/>
      <c r="D944" s="3"/>
      <c r="E944" s="3"/>
      <c r="F944" s="3"/>
      <c r="G944" s="51" t="s">
        <v>928</v>
      </c>
      <c r="H944" s="8" t="str">
        <f t="shared" si="239"/>
        <v>0%North America</v>
      </c>
      <c r="I944" s="11" cm="1">
        <f t="array" ref="I944">IF(
   AZ944 = "OUT", 0,IF(
   BD944 &gt;= LARGE(IF(ISNUMBER(BD:BD), BD:BD), 3),
   BE944 - 0.001,
   IF(BE944 &gt;=VLOOKUP(P944,mapping!$A:$B,2,FALSE), BE944,VLOOKUP(P944,mapping!$A$2:$B$8,2,FALSE))
))</f>
        <v>0</v>
      </c>
      <c r="J944" s="11" cm="1">
        <f t="array" ref="J944">IF(
    AZ944="OUT",0,IF(IF(
                      BD944&gt;=LARGE(IF(ISNUMBER(BD:BD),BD:BD),3),
                      BE944+0.001,
                      VLOOKUP(H944,mapping!$D:$E,2,FALSE)
                      )&gt;I944,
                   IF(
                      BD944&gt;=LARGE(IF(ISNUMBER(BD:BD),BD:BD),3),
                      BE944+0.001,
                      VLOOKUP(H944,mapping!$D:$E,2,FALSE)
                      ),
                   I944+0.002))</f>
        <v>0</v>
      </c>
      <c r="K944" s="8">
        <f t="shared" si="240"/>
        <v>1.562361462418753E-4</v>
      </c>
      <c r="L944" s="1" t="str">
        <f>Pos!B1031</f>
        <v>US4262811015</v>
      </c>
      <c r="M944" s="1" t="str">
        <f>_xlfn.XLOOKUP($L944,Pos!B:B,Pos!D:D,, 0)</f>
        <v>Jack Henry &amp; Associates, Inc.</v>
      </c>
      <c r="N944" s="1" t="str">
        <f>_xlfn.XLOOKUP($L944,Pos!B:B,Pos!E:E,, 0)</f>
        <v>Industrial Goods &amp; Services</v>
      </c>
      <c r="O944" s="1" t="str">
        <f t="shared" si="241"/>
        <v>Industrial Goods &amp; Services_North America</v>
      </c>
      <c r="P944" s="1" t="str">
        <f>_xlfn.XLOOKUP($L944,Pos!B:B,Pos!F:F,, 0)</f>
        <v>North America</v>
      </c>
      <c r="Q944" s="1">
        <v>0</v>
      </c>
      <c r="R944" s="9">
        <f>_xlfn.XLOOKUP($L944,Pos!$B:$B,Pos!N:N,0, 0)</f>
        <v>5.14</v>
      </c>
      <c r="S944" s="9">
        <f>_xlfn.XLOOKUP($L944,Pos!$B:$B,Pos!O:O,0, 0)</f>
        <v>4.5529999999999999</v>
      </c>
      <c r="T944" s="9">
        <f>_xlfn.XLOOKUP($L944,Pos!$B:$B,Pos!P:P,0, 0)</f>
        <v>6.95</v>
      </c>
      <c r="U944" s="9">
        <f>_xlfn.XLOOKUP($L944,Pos!$B:$B,Pos!Q:Q,0, 0)</f>
        <v>4.0999999999999996</v>
      </c>
      <c r="V944" s="9">
        <f>_xlfn.XLOOKUP($L944,Pos!$B:$B,Pos!R:R,0, 0)</f>
        <v>6.0666669999999998</v>
      </c>
      <c r="W944" s="9">
        <f>_xlfn.XLOOKUP($L944,Pos!$B:$B,Pos!S:S,0, 0)</f>
        <v>4.5866670000000003</v>
      </c>
      <c r="X944" s="9" t="str">
        <f>_xlfn.XLOOKUP($L944,Pos!$B:$B,Pos!J:J,0, 0)</f>
        <v>Outperform</v>
      </c>
      <c r="Y944" s="1">
        <v>0</v>
      </c>
      <c r="Z944" s="1">
        <v>0</v>
      </c>
      <c r="AA944" s="1">
        <f t="shared" si="242"/>
        <v>0</v>
      </c>
      <c r="AB944" s="9">
        <f>_xlfn.XLOOKUP(L944,Pos!B:B,Pos!K:K,-1,0)</f>
        <v>3.125</v>
      </c>
      <c r="AC944" s="1" t="e">
        <f>_xlfn.XLOOKUP($L944,Pos!$A:$A,Pos!S:S,_xlfn.XLOOKUP($L944,#REF!,#REF!, ""), 0)</f>
        <v>#REF!</v>
      </c>
      <c r="AD944" s="1" t="e">
        <f>_xlfn.XLOOKUP($L944,Pos!$A:$A,Pos!T:T,_xlfn.XLOOKUP($L944,#REF!,#REF!, ""), 0)</f>
        <v>#REF!</v>
      </c>
      <c r="AE944" s="1" t="e">
        <f>_xlfn.XLOOKUP($L944,Pos!$A:$A,Pos!U:U,_xlfn.XLOOKUP($L944,#REF!,#REF!, ""), 0)</f>
        <v>#REF!</v>
      </c>
      <c r="AF944" s="1" t="e">
        <f>_xlfn.XLOOKUP($L944,Pos!$A:$A,Pos!V:V,_xlfn.XLOOKUP($L944,#REF!,#REF!, ""), 0)</f>
        <v>#REF!</v>
      </c>
      <c r="AG944" s="1" t="e">
        <f>_xlfn.XLOOKUP($L944,Pos!$A:$A,Pos!W:W,_xlfn.XLOOKUP($L944,#REF!,#REF!, ""), 0)</f>
        <v>#REF!</v>
      </c>
      <c r="AH944" s="1" t="e">
        <f>_xlfn.XLOOKUP($L944,Pos!$A:$A,Pos!X:X,_xlfn.XLOOKUP($L944,#REF!,#REF!, ""), 0)</f>
        <v>#REF!</v>
      </c>
      <c r="AI944" s="1" t="e">
        <f>_xlfn.XLOOKUP($L944,Pos!$A:$A,Pos!Y:Y,_xlfn.XLOOKUP($L944,#REF!,#REF!, ""), 0)</f>
        <v>#REF!</v>
      </c>
      <c r="AJ944" s="1" t="e">
        <f>_xlfn.XLOOKUP($L944,Pos!$A:$A,Pos!Z:Z,_xlfn.XLOOKUP($L944,#REF!,#REF!, ""), 0)</f>
        <v>#REF!</v>
      </c>
      <c r="AK944" s="1" t="e">
        <f>_xlfn.XLOOKUP($L944,Pos!$A:$A,Pos!AA:AA,_xlfn.XLOOKUP($L944,#REF!,#REF!, ""), 0)</f>
        <v>#REF!</v>
      </c>
      <c r="AL944" s="1" t="e">
        <f>_xlfn.XLOOKUP($L944,Pos!$A:$A,Pos!AB:AB,_xlfn.XLOOKUP($L944,#REF!,#REF!, ""), 0)</f>
        <v>#REF!</v>
      </c>
      <c r="AM944" s="1" t="e">
        <f>_xlfn.XLOOKUP($L944,Pos!$A:$A,Pos!AC:AC,_xlfn.XLOOKUP($L944,#REF!,#REF!, ""), 0)</f>
        <v>#REF!</v>
      </c>
      <c r="AN944" s="1" t="e">
        <f>_xlfn.XLOOKUP($L944,Pos!$A:$A,Pos!AD:AD,_xlfn.XLOOKUP($L944,#REF!,#REF!, ""), 0)</f>
        <v>#REF!</v>
      </c>
      <c r="AO944" s="1" t="e">
        <f>_xlfn.XLOOKUP($L944,Pos!$A:$A,Pos!AE:AE,_xlfn.XLOOKUP($L944,#REF!,#REF!, ""), 0)</f>
        <v>#REF!</v>
      </c>
      <c r="AP944" s="1" t="e">
        <f>_xlfn.XLOOKUP($L944,Pos!$A:$A,Pos!AF:AF,_xlfn.XLOOKUP($L944,#REF!,#REF!, ""), 0)</f>
        <v>#REF!</v>
      </c>
      <c r="AQ944" s="1" t="e">
        <f>_xlfn.XLOOKUP($L944,Pos!$A:$A,Pos!AG:AG,_xlfn.XLOOKUP($L944,#REF!,#REF!, ""), 0)</f>
        <v>#REF!</v>
      </c>
      <c r="AR944" s="1" t="e">
        <f>_xlfn.XLOOKUP($L944,Pos!$A:$A,Pos!AH:AH,_xlfn.XLOOKUP($L944,#REF!,#REF!, ""), 0)</f>
        <v>#REF!</v>
      </c>
      <c r="AS944" s="1" t="e">
        <f>_xlfn.XLOOKUP($L944,Pos!$A:$A,Pos!AI:AI,_xlfn.XLOOKUP($L944,#REF!,#REF!, ""), 0)</f>
        <v>#REF!</v>
      </c>
      <c r="AT944" s="1" t="e">
        <f>_xlfn.XLOOKUP($L944,Pos!$A:$A,Pos!AJ:AJ,_xlfn.XLOOKUP($L944,#REF!,#REF!, ""), 0)</f>
        <v>#REF!</v>
      </c>
      <c r="AU944" s="1" t="e">
        <f>_xlfn.XLOOKUP($L944,Pos!$A:$A,Pos!AK:AK,_xlfn.XLOOKUP($L944,#REF!,#REF!, ""), 0)</f>
        <v>#REF!</v>
      </c>
      <c r="AV944" s="1" t="e">
        <f>_xlfn.XLOOKUP($L944,Pos!$A:$A,Pos!AL:AL,_xlfn.XLOOKUP($L944,#REF!,#REF!, ""), 0)</f>
        <v>#REF!</v>
      </c>
      <c r="AW944" s="1" t="e">
        <f>_xlfn.XLOOKUP($L944,Pos!$A:$A,Pos!AM:AM,_xlfn.XLOOKUP($L944,#REF!,#REF!, ""), 0)</f>
        <v>#REF!</v>
      </c>
      <c r="AX944" s="1" t="e">
        <f>_xlfn.XLOOKUP($L944,Pos!$A:$A,Pos!AN:AN,_xlfn.XLOOKUP($L944,#REF!,#REF!, ""), 0)</f>
        <v>#REF!</v>
      </c>
      <c r="AY944" s="1" t="e">
        <f>_xlfn.XLOOKUP($L944,Pos!$A:$A,Pos!AO:AO,_xlfn.XLOOKUP($L944,#REF!,#REF!, ""), 0)</f>
        <v>#REF!</v>
      </c>
      <c r="AZ944" s="7" t="str">
        <f t="shared" si="243"/>
        <v>OUT</v>
      </c>
      <c r="BA944" s="1">
        <f>IF(OR(_xlfn.XLOOKUP(L944,Pos!B:B,Pos!L:L,FALSE)="ESG Reason",_xlfn.XLOOKUP(L944,Pos!B:B,Pos!L:L,FALSE)="Blacklisted"),1,0)</f>
        <v>0</v>
      </c>
      <c r="BC944" s="11">
        <v>8.6308018493313731E-11</v>
      </c>
      <c r="BD944" s="11">
        <f>_xlfn.XLOOKUP($L944,Pos!$B:$B,Pos!H:H,0, 0)</f>
        <v>0</v>
      </c>
      <c r="BE944" s="11">
        <f>_xlfn.XLOOKUP($L944,Pos!$B:$B,Pos!I:I,0, 0)</f>
        <v>1.562361462418753E-4</v>
      </c>
      <c r="BF944" s="18">
        <f t="shared" si="244"/>
        <v>1.562361462418753E-4</v>
      </c>
      <c r="BG944" s="1">
        <f t="shared" si="245"/>
        <v>1</v>
      </c>
      <c r="BH944" s="1">
        <f t="shared" si="246"/>
        <v>29</v>
      </c>
      <c r="BI944" s="18">
        <f t="shared" si="247"/>
        <v>8.6308018493313731E-11</v>
      </c>
      <c r="BJ944" s="3">
        <f t="shared" si="248"/>
        <v>0</v>
      </c>
      <c r="BK944" s="18">
        <f t="shared" si="249"/>
        <v>0</v>
      </c>
    </row>
    <row r="945" spans="3:63" x14ac:dyDescent="0.25">
      <c r="C945" s="3"/>
      <c r="D945" s="3"/>
      <c r="E945" s="3"/>
      <c r="F945" s="3"/>
      <c r="G945" s="51" t="s">
        <v>920</v>
      </c>
      <c r="H945" s="8" t="str">
        <f t="shared" si="239"/>
        <v>0%Others</v>
      </c>
      <c r="I945" s="11" cm="1">
        <f t="array" ref="I945">IF(
   AZ945 = "OUT", 0,IF(
   BD945 &gt;= LARGE(IF(ISNUMBER(BD:BD), BD:BD), 3),
   BE945 - 0.001,
   IF(BE945 &gt;=VLOOKUP(P945,mapping!$A:$B,2,FALSE), BE945,VLOOKUP(P945,mapping!$A$2:$B$8,2,FALSE))
))</f>
        <v>0</v>
      </c>
      <c r="J945" s="11" cm="1">
        <f t="array" ref="J945">IF(
    AZ945="OUT",0,IF(IF(
                      BD945&gt;=LARGE(IF(ISNUMBER(BD:BD),BD:BD),3),
                      BE945+0.001,
                      VLOOKUP(H945,mapping!$D:$E,2,FALSE)
                      )&gt;I945,
                   IF(
                      BD945&gt;=LARGE(IF(ISNUMBER(BD:BD),BD:BD),3),
                      BE945+0.001,
                      VLOOKUP(H945,mapping!$D:$E,2,FALSE)
                      ),
                   I945+0.002))</f>
        <v>0</v>
      </c>
      <c r="K945" s="8">
        <f t="shared" si="240"/>
        <v>1.5601471258630149E-4</v>
      </c>
      <c r="L945" s="1" t="str">
        <f>Pos!B27</f>
        <v>AU000000ORG5</v>
      </c>
      <c r="M945" s="1" t="str">
        <f>_xlfn.XLOOKUP($L945,Pos!B:B,Pos!D:D,, 0)</f>
        <v>Origin Energy Limited</v>
      </c>
      <c r="N945" s="1" t="str">
        <f>_xlfn.XLOOKUP($L945,Pos!B:B,Pos!E:E,, 0)</f>
        <v>Utilities</v>
      </c>
      <c r="O945" s="1" t="str">
        <f t="shared" si="241"/>
        <v>Utilities_Others</v>
      </c>
      <c r="P945" s="1" t="str">
        <f>_xlfn.XLOOKUP($L945,Pos!B:B,Pos!F:F,, 0)</f>
        <v>Others</v>
      </c>
      <c r="Q945" s="1">
        <v>0</v>
      </c>
      <c r="R945" s="9">
        <f>_xlfn.XLOOKUP($L945,Pos!$B:$B,Pos!N:N,0, 0)</f>
        <v>6.94</v>
      </c>
      <c r="S945" s="9">
        <f>_xlfn.XLOOKUP($L945,Pos!$B:$B,Pos!O:O,0, 0)</f>
        <v>5.939584</v>
      </c>
      <c r="T945" s="9">
        <f>_xlfn.XLOOKUP($L945,Pos!$B:$B,Pos!P:P,0, 0)</f>
        <v>7.125</v>
      </c>
      <c r="U945" s="9">
        <f>_xlfn.XLOOKUP($L945,Pos!$B:$B,Pos!Q:Q,0, 0)</f>
        <v>5</v>
      </c>
      <c r="V945" s="9">
        <f>_xlfn.XLOOKUP($L945,Pos!$B:$B,Pos!R:R,0, 0)</f>
        <v>4.5666669999999998</v>
      </c>
      <c r="W945" s="9">
        <f>_xlfn.XLOOKUP($L945,Pos!$B:$B,Pos!S:S,0, 0)</f>
        <v>4.58</v>
      </c>
      <c r="X945" s="9" t="str">
        <f>_xlfn.XLOOKUP($L945,Pos!$B:$B,Pos!J:J,0, 0)</f>
        <v>Hold</v>
      </c>
      <c r="Y945" s="1">
        <v>0</v>
      </c>
      <c r="Z945" s="1">
        <v>0</v>
      </c>
      <c r="AA945" s="1">
        <f t="shared" si="242"/>
        <v>0</v>
      </c>
      <c r="AB945" s="9">
        <f>_xlfn.XLOOKUP(L945,Pos!B:B,Pos!K:K,-1,0)</f>
        <v>9</v>
      </c>
      <c r="AC945" s="1" t="e">
        <f>_xlfn.XLOOKUP($L945,Pos!$A:$A,Pos!S:S,_xlfn.XLOOKUP($L945,#REF!,#REF!, ""), 0)</f>
        <v>#REF!</v>
      </c>
      <c r="AD945" s="1" t="e">
        <f>_xlfn.XLOOKUP($L945,Pos!$A:$A,Pos!T:T,_xlfn.XLOOKUP($L945,#REF!,#REF!, ""), 0)</f>
        <v>#REF!</v>
      </c>
      <c r="AE945" s="1" t="e">
        <f>_xlfn.XLOOKUP($L945,Pos!$A:$A,Pos!U:U,_xlfn.XLOOKUP($L945,#REF!,#REF!, ""), 0)</f>
        <v>#REF!</v>
      </c>
      <c r="AF945" s="1" t="e">
        <f>_xlfn.XLOOKUP($L945,Pos!$A:$A,Pos!V:V,_xlfn.XLOOKUP($L945,#REF!,#REF!, ""), 0)</f>
        <v>#REF!</v>
      </c>
      <c r="AG945" s="1" t="e">
        <f>_xlfn.XLOOKUP($L945,Pos!$A:$A,Pos!W:W,_xlfn.XLOOKUP($L945,#REF!,#REF!, ""), 0)</f>
        <v>#REF!</v>
      </c>
      <c r="AH945" s="1" t="e">
        <f>_xlfn.XLOOKUP($L945,Pos!$A:$A,Pos!X:X,_xlfn.XLOOKUP($L945,#REF!,#REF!, ""), 0)</f>
        <v>#REF!</v>
      </c>
      <c r="AI945" s="1" t="e">
        <f>_xlfn.XLOOKUP($L945,Pos!$A:$A,Pos!Y:Y,_xlfn.XLOOKUP($L945,#REF!,#REF!, ""), 0)</f>
        <v>#REF!</v>
      </c>
      <c r="AJ945" s="1" t="e">
        <f>_xlfn.XLOOKUP($L945,Pos!$A:$A,Pos!Z:Z,_xlfn.XLOOKUP($L945,#REF!,#REF!, ""), 0)</f>
        <v>#REF!</v>
      </c>
      <c r="AK945" s="1" t="e">
        <f>_xlfn.XLOOKUP($L945,Pos!$A:$A,Pos!AA:AA,_xlfn.XLOOKUP($L945,#REF!,#REF!, ""), 0)</f>
        <v>#REF!</v>
      </c>
      <c r="AL945" s="1" t="e">
        <f>_xlfn.XLOOKUP($L945,Pos!$A:$A,Pos!AB:AB,_xlfn.XLOOKUP($L945,#REF!,#REF!, ""), 0)</f>
        <v>#REF!</v>
      </c>
      <c r="AM945" s="1" t="e">
        <f>_xlfn.XLOOKUP($L945,Pos!$A:$A,Pos!AC:AC,_xlfn.XLOOKUP($L945,#REF!,#REF!, ""), 0)</f>
        <v>#REF!</v>
      </c>
      <c r="AN945" s="1" t="e">
        <f>_xlfn.XLOOKUP($L945,Pos!$A:$A,Pos!AD:AD,_xlfn.XLOOKUP($L945,#REF!,#REF!, ""), 0)</f>
        <v>#REF!</v>
      </c>
      <c r="AO945" s="1" t="e">
        <f>_xlfn.XLOOKUP($L945,Pos!$A:$A,Pos!AE:AE,_xlfn.XLOOKUP($L945,#REF!,#REF!, ""), 0)</f>
        <v>#REF!</v>
      </c>
      <c r="AP945" s="1" t="e">
        <f>_xlfn.XLOOKUP($L945,Pos!$A:$A,Pos!AF:AF,_xlfn.XLOOKUP($L945,#REF!,#REF!, ""), 0)</f>
        <v>#REF!</v>
      </c>
      <c r="AQ945" s="1" t="e">
        <f>_xlfn.XLOOKUP($L945,Pos!$A:$A,Pos!AG:AG,_xlfn.XLOOKUP($L945,#REF!,#REF!, ""), 0)</f>
        <v>#REF!</v>
      </c>
      <c r="AR945" s="1" t="e">
        <f>_xlfn.XLOOKUP($L945,Pos!$A:$A,Pos!AH:AH,_xlfn.XLOOKUP($L945,#REF!,#REF!, ""), 0)</f>
        <v>#REF!</v>
      </c>
      <c r="AS945" s="1" t="e">
        <f>_xlfn.XLOOKUP($L945,Pos!$A:$A,Pos!AI:AI,_xlfn.XLOOKUP($L945,#REF!,#REF!, ""), 0)</f>
        <v>#REF!</v>
      </c>
      <c r="AT945" s="1" t="e">
        <f>_xlfn.XLOOKUP($L945,Pos!$A:$A,Pos!AJ:AJ,_xlfn.XLOOKUP($L945,#REF!,#REF!, ""), 0)</f>
        <v>#REF!</v>
      </c>
      <c r="AU945" s="1" t="e">
        <f>_xlfn.XLOOKUP($L945,Pos!$A:$A,Pos!AK:AK,_xlfn.XLOOKUP($L945,#REF!,#REF!, ""), 0)</f>
        <v>#REF!</v>
      </c>
      <c r="AV945" s="1" t="e">
        <f>_xlfn.XLOOKUP($L945,Pos!$A:$A,Pos!AL:AL,_xlfn.XLOOKUP($L945,#REF!,#REF!, ""), 0)</f>
        <v>#REF!</v>
      </c>
      <c r="AW945" s="1" t="e">
        <f>_xlfn.XLOOKUP($L945,Pos!$A:$A,Pos!AM:AM,_xlfn.XLOOKUP($L945,#REF!,#REF!, ""), 0)</f>
        <v>#REF!</v>
      </c>
      <c r="AX945" s="1" t="e">
        <f>_xlfn.XLOOKUP($L945,Pos!$A:$A,Pos!AN:AN,_xlfn.XLOOKUP($L945,#REF!,#REF!, ""), 0)</f>
        <v>#REF!</v>
      </c>
      <c r="AY945" s="1" t="e">
        <f>_xlfn.XLOOKUP($L945,Pos!$A:$A,Pos!AO:AO,_xlfn.XLOOKUP($L945,#REF!,#REF!, ""), 0)</f>
        <v>#REF!</v>
      </c>
      <c r="AZ945" s="7" t="str">
        <f t="shared" si="243"/>
        <v>OUT</v>
      </c>
      <c r="BA945" s="1">
        <f>IF(OR(_xlfn.XLOOKUP(L945,Pos!B:B,Pos!L:L,FALSE)="ESG Reason",_xlfn.XLOOKUP(L945,Pos!B:B,Pos!L:L,FALSE)="Blacklisted"),1,0)</f>
        <v>1</v>
      </c>
      <c r="BC945" s="11">
        <v>1.027343165760797E-10</v>
      </c>
      <c r="BD945" s="11">
        <f>_xlfn.XLOOKUP($L945,Pos!$B:$B,Pos!H:H,0, 0)</f>
        <v>0</v>
      </c>
      <c r="BE945" s="11">
        <f>_xlfn.XLOOKUP($L945,Pos!$B:$B,Pos!I:I,0, 0)</f>
        <v>1.5601471258630149E-4</v>
      </c>
      <c r="BF945" s="18">
        <f t="shared" si="244"/>
        <v>1.5601471258630149E-4</v>
      </c>
      <c r="BG945" s="1">
        <f t="shared" si="245"/>
        <v>3</v>
      </c>
      <c r="BH945" s="1">
        <f t="shared" si="246"/>
        <v>57</v>
      </c>
      <c r="BI945" s="18">
        <f t="shared" si="247"/>
        <v>1.027343165760797E-10</v>
      </c>
      <c r="BJ945" s="3">
        <f t="shared" si="248"/>
        <v>0</v>
      </c>
      <c r="BK945" s="18">
        <f t="shared" si="249"/>
        <v>0</v>
      </c>
    </row>
    <row r="946" spans="3:63" x14ac:dyDescent="0.25">
      <c r="C946" s="3"/>
      <c r="D946" s="3"/>
      <c r="E946" s="3"/>
      <c r="F946" s="3"/>
      <c r="G946" s="51" t="s">
        <v>927</v>
      </c>
      <c r="H946" s="8" t="str">
        <f t="shared" si="239"/>
        <v>0%North America</v>
      </c>
      <c r="I946" s="11" cm="1">
        <f t="array" ref="I946">IF(
   AZ946 = "OUT", 0,IF(
   BD946 &gt;= LARGE(IF(ISNUMBER(BD:BD), BD:BD), 3),
   BE946 - 0.001,
   IF(BE946 &gt;=VLOOKUP(P946,mapping!$A:$B,2,FALSE), BE946,VLOOKUP(P946,mapping!$A$2:$B$8,2,FALSE))
))</f>
        <v>0</v>
      </c>
      <c r="J946" s="11" cm="1">
        <f t="array" ref="J946">IF(
    AZ946="OUT",0,IF(IF(
                      BD946&gt;=LARGE(IF(ISNUMBER(BD:BD),BD:BD),3),
                      BE946+0.001,
                      VLOOKUP(H946,mapping!$D:$E,2,FALSE)
                      )&gt;I946,
                   IF(
                      BD946&gt;=LARGE(IF(ISNUMBER(BD:BD),BD:BD),3),
                      BE946+0.001,
                      VLOOKUP(H946,mapping!$D:$E,2,FALSE)
                      ),
                   I946+0.002))</f>
        <v>0</v>
      </c>
      <c r="K946" s="8">
        <f t="shared" si="240"/>
        <v>1.5600951179583629E-4</v>
      </c>
      <c r="L946" s="1" t="str">
        <f>Pos!B1046</f>
        <v>US45167R1041</v>
      </c>
      <c r="M946" s="1" t="str">
        <f>_xlfn.XLOOKUP($L946,Pos!B:B,Pos!D:D,, 0)</f>
        <v>IDEX Corporation</v>
      </c>
      <c r="N946" s="1" t="str">
        <f>_xlfn.XLOOKUP($L946,Pos!B:B,Pos!E:E,, 0)</f>
        <v>Industrial Goods &amp; Services</v>
      </c>
      <c r="O946" s="1" t="str">
        <f t="shared" si="241"/>
        <v>Industrial Goods &amp; Services_North America</v>
      </c>
      <c r="P946" s="1" t="str">
        <f>_xlfn.XLOOKUP($L946,Pos!B:B,Pos!F:F,, 0)</f>
        <v>North America</v>
      </c>
      <c r="Q946" s="1">
        <v>0</v>
      </c>
      <c r="R946" s="9">
        <f>_xlfn.XLOOKUP($L946,Pos!$B:$B,Pos!N:N,0, 0)</f>
        <v>6.07</v>
      </c>
      <c r="S946" s="9">
        <f>_xlfn.XLOOKUP($L946,Pos!$B:$B,Pos!O:O,0, 0)</f>
        <v>5.45</v>
      </c>
      <c r="T946" s="9">
        <f>_xlfn.XLOOKUP($L946,Pos!$B:$B,Pos!P:P,0, 0)</f>
        <v>4.5999999999999996</v>
      </c>
      <c r="U946" s="9">
        <f>_xlfn.XLOOKUP($L946,Pos!$B:$B,Pos!Q:Q,0, 0)</f>
        <v>0.8</v>
      </c>
      <c r="V946" s="9">
        <f>_xlfn.XLOOKUP($L946,Pos!$B:$B,Pos!R:R,0, 0)</f>
        <v>5.6666670000000003</v>
      </c>
      <c r="W946" s="9">
        <f>_xlfn.XLOOKUP($L946,Pos!$B:$B,Pos!S:S,0, 0)</f>
        <v>3.5766659999999999</v>
      </c>
      <c r="X946" s="9" t="str">
        <f>_xlfn.XLOOKUP($L946,Pos!$B:$B,Pos!J:J,0, 0)</f>
        <v>Outperform</v>
      </c>
      <c r="Y946" s="1">
        <v>0</v>
      </c>
      <c r="Z946" s="1">
        <v>0</v>
      </c>
      <c r="AA946" s="1">
        <f t="shared" si="242"/>
        <v>0</v>
      </c>
      <c r="AB946" s="9">
        <f>_xlfn.XLOOKUP(L946,Pos!B:B,Pos!K:K,-1,0)</f>
        <v>3.75</v>
      </c>
      <c r="AC946" s="1" t="e">
        <f>_xlfn.XLOOKUP($L946,Pos!$A:$A,Pos!S:S,_xlfn.XLOOKUP($L946,#REF!,#REF!, ""), 0)</f>
        <v>#REF!</v>
      </c>
      <c r="AD946" s="1" t="e">
        <f>_xlfn.XLOOKUP($L946,Pos!$A:$A,Pos!T:T,_xlfn.XLOOKUP($L946,#REF!,#REF!, ""), 0)</f>
        <v>#REF!</v>
      </c>
      <c r="AE946" s="1" t="e">
        <f>_xlfn.XLOOKUP($L946,Pos!$A:$A,Pos!U:U,_xlfn.XLOOKUP($L946,#REF!,#REF!, ""), 0)</f>
        <v>#REF!</v>
      </c>
      <c r="AF946" s="1" t="e">
        <f>_xlfn.XLOOKUP($L946,Pos!$A:$A,Pos!V:V,_xlfn.XLOOKUP($L946,#REF!,#REF!, ""), 0)</f>
        <v>#REF!</v>
      </c>
      <c r="AG946" s="1" t="e">
        <f>_xlfn.XLOOKUP($L946,Pos!$A:$A,Pos!W:W,_xlfn.XLOOKUP($L946,#REF!,#REF!, ""), 0)</f>
        <v>#REF!</v>
      </c>
      <c r="AH946" s="1" t="e">
        <f>_xlfn.XLOOKUP($L946,Pos!$A:$A,Pos!X:X,_xlfn.XLOOKUP($L946,#REF!,#REF!, ""), 0)</f>
        <v>#REF!</v>
      </c>
      <c r="AI946" s="1" t="e">
        <f>_xlfn.XLOOKUP($L946,Pos!$A:$A,Pos!Y:Y,_xlfn.XLOOKUP($L946,#REF!,#REF!, ""), 0)</f>
        <v>#REF!</v>
      </c>
      <c r="AJ946" s="1" t="e">
        <f>_xlfn.XLOOKUP($L946,Pos!$A:$A,Pos!Z:Z,_xlfn.XLOOKUP($L946,#REF!,#REF!, ""), 0)</f>
        <v>#REF!</v>
      </c>
      <c r="AK946" s="1" t="e">
        <f>_xlfn.XLOOKUP($L946,Pos!$A:$A,Pos!AA:AA,_xlfn.XLOOKUP($L946,#REF!,#REF!, ""), 0)</f>
        <v>#REF!</v>
      </c>
      <c r="AL946" s="1" t="e">
        <f>_xlfn.XLOOKUP($L946,Pos!$A:$A,Pos!AB:AB,_xlfn.XLOOKUP($L946,#REF!,#REF!, ""), 0)</f>
        <v>#REF!</v>
      </c>
      <c r="AM946" s="1" t="e">
        <f>_xlfn.XLOOKUP($L946,Pos!$A:$A,Pos!AC:AC,_xlfn.XLOOKUP($L946,#REF!,#REF!, ""), 0)</f>
        <v>#REF!</v>
      </c>
      <c r="AN946" s="1" t="e">
        <f>_xlfn.XLOOKUP($L946,Pos!$A:$A,Pos!AD:AD,_xlfn.XLOOKUP($L946,#REF!,#REF!, ""), 0)</f>
        <v>#REF!</v>
      </c>
      <c r="AO946" s="1" t="e">
        <f>_xlfn.XLOOKUP($L946,Pos!$A:$A,Pos!AE:AE,_xlfn.XLOOKUP($L946,#REF!,#REF!, ""), 0)</f>
        <v>#REF!</v>
      </c>
      <c r="AP946" s="1" t="e">
        <f>_xlfn.XLOOKUP($L946,Pos!$A:$A,Pos!AF:AF,_xlfn.XLOOKUP($L946,#REF!,#REF!, ""), 0)</f>
        <v>#REF!</v>
      </c>
      <c r="AQ946" s="1" t="e">
        <f>_xlfn.XLOOKUP($L946,Pos!$A:$A,Pos!AG:AG,_xlfn.XLOOKUP($L946,#REF!,#REF!, ""), 0)</f>
        <v>#REF!</v>
      </c>
      <c r="AR946" s="1" t="e">
        <f>_xlfn.XLOOKUP($L946,Pos!$A:$A,Pos!AH:AH,_xlfn.XLOOKUP($L946,#REF!,#REF!, ""), 0)</f>
        <v>#REF!</v>
      </c>
      <c r="AS946" s="1" t="e">
        <f>_xlfn.XLOOKUP($L946,Pos!$A:$A,Pos!AI:AI,_xlfn.XLOOKUP($L946,#REF!,#REF!, ""), 0)</f>
        <v>#REF!</v>
      </c>
      <c r="AT946" s="1" t="e">
        <f>_xlfn.XLOOKUP($L946,Pos!$A:$A,Pos!AJ:AJ,_xlfn.XLOOKUP($L946,#REF!,#REF!, ""), 0)</f>
        <v>#REF!</v>
      </c>
      <c r="AU946" s="1" t="e">
        <f>_xlfn.XLOOKUP($L946,Pos!$A:$A,Pos!AK:AK,_xlfn.XLOOKUP($L946,#REF!,#REF!, ""), 0)</f>
        <v>#REF!</v>
      </c>
      <c r="AV946" s="1" t="e">
        <f>_xlfn.XLOOKUP($L946,Pos!$A:$A,Pos!AL:AL,_xlfn.XLOOKUP($L946,#REF!,#REF!, ""), 0)</f>
        <v>#REF!</v>
      </c>
      <c r="AW946" s="1" t="e">
        <f>_xlfn.XLOOKUP($L946,Pos!$A:$A,Pos!AM:AM,_xlfn.XLOOKUP($L946,#REF!,#REF!, ""), 0)</f>
        <v>#REF!</v>
      </c>
      <c r="AX946" s="1" t="e">
        <f>_xlfn.XLOOKUP($L946,Pos!$A:$A,Pos!AN:AN,_xlfn.XLOOKUP($L946,#REF!,#REF!, ""), 0)</f>
        <v>#REF!</v>
      </c>
      <c r="AY946" s="1" t="e">
        <f>_xlfn.XLOOKUP($L946,Pos!$A:$A,Pos!AO:AO,_xlfn.XLOOKUP($L946,#REF!,#REF!, ""), 0)</f>
        <v>#REF!</v>
      </c>
      <c r="AZ946" s="7" t="str">
        <f t="shared" si="243"/>
        <v>OUT</v>
      </c>
      <c r="BA946" s="1">
        <f>IF(OR(_xlfn.XLOOKUP(L946,Pos!B:B,Pos!L:L,FALSE)="ESG Reason",_xlfn.XLOOKUP(L946,Pos!B:B,Pos!L:L,FALSE)="Blacklisted"),1,0)</f>
        <v>0</v>
      </c>
      <c r="BC946" s="11">
        <v>8.6308018493311599E-11</v>
      </c>
      <c r="BD946" s="11">
        <f>_xlfn.XLOOKUP($L946,Pos!$B:$B,Pos!H:H,0, 0)</f>
        <v>0</v>
      </c>
      <c r="BE946" s="11">
        <f>_xlfn.XLOOKUP($L946,Pos!$B:$B,Pos!I:I,0, 0)</f>
        <v>1.5600951179583629E-4</v>
      </c>
      <c r="BF946" s="18">
        <f t="shared" si="244"/>
        <v>1.5600951179583629E-4</v>
      </c>
      <c r="BG946" s="1">
        <f t="shared" si="245"/>
        <v>1</v>
      </c>
      <c r="BH946" s="1">
        <f t="shared" si="246"/>
        <v>29</v>
      </c>
      <c r="BI946" s="18">
        <f t="shared" si="247"/>
        <v>8.6308018493311599E-11</v>
      </c>
      <c r="BJ946" s="3">
        <f t="shared" si="248"/>
        <v>0</v>
      </c>
      <c r="BK946" s="18">
        <f t="shared" si="249"/>
        <v>0</v>
      </c>
    </row>
    <row r="947" spans="3:63" x14ac:dyDescent="0.25">
      <c r="C947" s="3"/>
      <c r="D947" s="3"/>
      <c r="E947" s="3"/>
      <c r="F947" s="3"/>
      <c r="G947" s="51" t="s">
        <v>926</v>
      </c>
      <c r="H947" s="8" t="str">
        <f t="shared" si="239"/>
        <v>0%North America</v>
      </c>
      <c r="I947" s="11" cm="1">
        <f t="array" ref="I947">IF(
   AZ947 = "OUT", 0,IF(
   BD947 &gt;= LARGE(IF(ISNUMBER(BD:BD), BD:BD), 3),
   BE947 - 0.001,
   IF(BE947 &gt;=VLOOKUP(P947,mapping!$A:$B,2,FALSE), BE947,VLOOKUP(P947,mapping!$A$2:$B$8,2,FALSE))
))</f>
        <v>0</v>
      </c>
      <c r="J947" s="11" cm="1">
        <f t="array" ref="J947">IF(
    AZ947="OUT",0,IF(IF(
                      BD947&gt;=LARGE(IF(ISNUMBER(BD:BD),BD:BD),3),
                      BE947+0.001,
                      VLOOKUP(H947,mapping!$D:$E,2,FALSE)
                      )&gt;I947,
                   IF(
                      BD947&gt;=LARGE(IF(ISNUMBER(BD:BD),BD:BD),3),
                      BE947+0.001,
                      VLOOKUP(H947,mapping!$D:$E,2,FALSE)
                      ),
                   I947+0.002))</f>
        <v>0</v>
      </c>
      <c r="K947" s="8">
        <f t="shared" si="240"/>
        <v>1.555687448039151E-4</v>
      </c>
      <c r="L947" s="1" t="str">
        <f>Pos!B893</f>
        <v>US14316J1088</v>
      </c>
      <c r="M947" s="1" t="str">
        <f>_xlfn.XLOOKUP($L947,Pos!B:B,Pos!D:D,, 0)</f>
        <v>Carlyle Group Inc</v>
      </c>
      <c r="N947" s="1" t="str">
        <f>_xlfn.XLOOKUP($L947,Pos!B:B,Pos!E:E,, 0)</f>
        <v>Financial Services</v>
      </c>
      <c r="O947" s="1" t="str">
        <f t="shared" si="241"/>
        <v>Financial Services_North America</v>
      </c>
      <c r="P947" s="1" t="str">
        <f>_xlfn.XLOOKUP($L947,Pos!B:B,Pos!F:F,, 0)</f>
        <v>North America</v>
      </c>
      <c r="Q947" s="1">
        <v>0</v>
      </c>
      <c r="R947" s="9">
        <f>_xlfn.XLOOKUP($L947,Pos!$B:$B,Pos!N:N,0, 0)</f>
        <v>5.22</v>
      </c>
      <c r="S947" s="9">
        <f>_xlfn.XLOOKUP($L947,Pos!$B:$B,Pos!O:O,0, 0)</f>
        <v>3.2275</v>
      </c>
      <c r="T947" s="9">
        <f>_xlfn.XLOOKUP($L947,Pos!$B:$B,Pos!P:P,0, 0)</f>
        <v>5</v>
      </c>
      <c r="U947" s="9">
        <f>_xlfn.XLOOKUP($L947,Pos!$B:$B,Pos!Q:Q,0, 0)</f>
        <v>1.5</v>
      </c>
      <c r="V947" s="9">
        <f>_xlfn.XLOOKUP($L947,Pos!$B:$B,Pos!R:R,0, 0)</f>
        <v>0.76666670000000003</v>
      </c>
      <c r="W947" s="9">
        <f>_xlfn.XLOOKUP($L947,Pos!$B:$B,Pos!S:S,0, 0)</f>
        <v>3.0083329999999999</v>
      </c>
      <c r="X947" s="9" t="str">
        <f>_xlfn.XLOOKUP($L947,Pos!$B:$B,Pos!J:J,0, 0)</f>
        <v>Outperform</v>
      </c>
      <c r="Y947" s="1">
        <v>0</v>
      </c>
      <c r="Z947" s="1">
        <v>0</v>
      </c>
      <c r="AA947" s="1">
        <f t="shared" si="242"/>
        <v>0</v>
      </c>
      <c r="AB947" s="9">
        <f>_xlfn.XLOOKUP(L947,Pos!B:B,Pos!K:K,-1,0)</f>
        <v>2.2222222222222219</v>
      </c>
      <c r="AC947" s="1" t="e">
        <f>_xlfn.XLOOKUP($L947,Pos!$A:$A,Pos!S:S,_xlfn.XLOOKUP($L947,#REF!,#REF!, ""), 0)</f>
        <v>#REF!</v>
      </c>
      <c r="AD947" s="1" t="e">
        <f>_xlfn.XLOOKUP($L947,Pos!$A:$A,Pos!T:T,_xlfn.XLOOKUP($L947,#REF!,#REF!, ""), 0)</f>
        <v>#REF!</v>
      </c>
      <c r="AE947" s="1" t="e">
        <f>_xlfn.XLOOKUP($L947,Pos!$A:$A,Pos!U:U,_xlfn.XLOOKUP($L947,#REF!,#REF!, ""), 0)</f>
        <v>#REF!</v>
      </c>
      <c r="AF947" s="1" t="e">
        <f>_xlfn.XLOOKUP($L947,Pos!$A:$A,Pos!V:V,_xlfn.XLOOKUP($L947,#REF!,#REF!, ""), 0)</f>
        <v>#REF!</v>
      </c>
      <c r="AG947" s="1" t="e">
        <f>_xlfn.XLOOKUP($L947,Pos!$A:$A,Pos!W:W,_xlfn.XLOOKUP($L947,#REF!,#REF!, ""), 0)</f>
        <v>#REF!</v>
      </c>
      <c r="AH947" s="1" t="e">
        <f>_xlfn.XLOOKUP($L947,Pos!$A:$A,Pos!X:X,_xlfn.XLOOKUP($L947,#REF!,#REF!, ""), 0)</f>
        <v>#REF!</v>
      </c>
      <c r="AI947" s="1" t="e">
        <f>_xlfn.XLOOKUP($L947,Pos!$A:$A,Pos!Y:Y,_xlfn.XLOOKUP($L947,#REF!,#REF!, ""), 0)</f>
        <v>#REF!</v>
      </c>
      <c r="AJ947" s="1" t="e">
        <f>_xlfn.XLOOKUP($L947,Pos!$A:$A,Pos!Z:Z,_xlfn.XLOOKUP($L947,#REF!,#REF!, ""), 0)</f>
        <v>#REF!</v>
      </c>
      <c r="AK947" s="1" t="e">
        <f>_xlfn.XLOOKUP($L947,Pos!$A:$A,Pos!AA:AA,_xlfn.XLOOKUP($L947,#REF!,#REF!, ""), 0)</f>
        <v>#REF!</v>
      </c>
      <c r="AL947" s="1" t="e">
        <f>_xlfn.XLOOKUP($L947,Pos!$A:$A,Pos!AB:AB,_xlfn.XLOOKUP($L947,#REF!,#REF!, ""), 0)</f>
        <v>#REF!</v>
      </c>
      <c r="AM947" s="1" t="e">
        <f>_xlfn.XLOOKUP($L947,Pos!$A:$A,Pos!AC:AC,_xlfn.XLOOKUP($L947,#REF!,#REF!, ""), 0)</f>
        <v>#REF!</v>
      </c>
      <c r="AN947" s="1" t="e">
        <f>_xlfn.XLOOKUP($L947,Pos!$A:$A,Pos!AD:AD,_xlfn.XLOOKUP($L947,#REF!,#REF!, ""), 0)</f>
        <v>#REF!</v>
      </c>
      <c r="AO947" s="1" t="e">
        <f>_xlfn.XLOOKUP($L947,Pos!$A:$A,Pos!AE:AE,_xlfn.XLOOKUP($L947,#REF!,#REF!, ""), 0)</f>
        <v>#REF!</v>
      </c>
      <c r="AP947" s="1" t="e">
        <f>_xlfn.XLOOKUP($L947,Pos!$A:$A,Pos!AF:AF,_xlfn.XLOOKUP($L947,#REF!,#REF!, ""), 0)</f>
        <v>#REF!</v>
      </c>
      <c r="AQ947" s="1" t="e">
        <f>_xlfn.XLOOKUP($L947,Pos!$A:$A,Pos!AG:AG,_xlfn.XLOOKUP($L947,#REF!,#REF!, ""), 0)</f>
        <v>#REF!</v>
      </c>
      <c r="AR947" s="1" t="e">
        <f>_xlfn.XLOOKUP($L947,Pos!$A:$A,Pos!AH:AH,_xlfn.XLOOKUP($L947,#REF!,#REF!, ""), 0)</f>
        <v>#REF!</v>
      </c>
      <c r="AS947" s="1" t="e">
        <f>_xlfn.XLOOKUP($L947,Pos!$A:$A,Pos!AI:AI,_xlfn.XLOOKUP($L947,#REF!,#REF!, ""), 0)</f>
        <v>#REF!</v>
      </c>
      <c r="AT947" s="1" t="e">
        <f>_xlfn.XLOOKUP($L947,Pos!$A:$A,Pos!AJ:AJ,_xlfn.XLOOKUP($L947,#REF!,#REF!, ""), 0)</f>
        <v>#REF!</v>
      </c>
      <c r="AU947" s="1" t="e">
        <f>_xlfn.XLOOKUP($L947,Pos!$A:$A,Pos!AK:AK,_xlfn.XLOOKUP($L947,#REF!,#REF!, ""), 0)</f>
        <v>#REF!</v>
      </c>
      <c r="AV947" s="1" t="e">
        <f>_xlfn.XLOOKUP($L947,Pos!$A:$A,Pos!AL:AL,_xlfn.XLOOKUP($L947,#REF!,#REF!, ""), 0)</f>
        <v>#REF!</v>
      </c>
      <c r="AW947" s="1" t="e">
        <f>_xlfn.XLOOKUP($L947,Pos!$A:$A,Pos!AM:AM,_xlfn.XLOOKUP($L947,#REF!,#REF!, ""), 0)</f>
        <v>#REF!</v>
      </c>
      <c r="AX947" s="1" t="e">
        <f>_xlfn.XLOOKUP($L947,Pos!$A:$A,Pos!AN:AN,_xlfn.XLOOKUP($L947,#REF!,#REF!, ""), 0)</f>
        <v>#REF!</v>
      </c>
      <c r="AY947" s="1" t="e">
        <f>_xlfn.XLOOKUP($L947,Pos!$A:$A,Pos!AO:AO,_xlfn.XLOOKUP($L947,#REF!,#REF!, ""), 0)</f>
        <v>#REF!</v>
      </c>
      <c r="AZ947" s="7" t="str">
        <f t="shared" si="243"/>
        <v>OUT</v>
      </c>
      <c r="BA947" s="1">
        <f>IF(OR(_xlfn.XLOOKUP(L947,Pos!B:B,Pos!L:L,FALSE)="ESG Reason",_xlfn.XLOOKUP(L947,Pos!B:B,Pos!L:L,FALSE)="Blacklisted"),1,0)</f>
        <v>1</v>
      </c>
      <c r="BC947" s="11">
        <v>1.519705595239822E-10</v>
      </c>
      <c r="BD947" s="11">
        <f>_xlfn.XLOOKUP($L947,Pos!$B:$B,Pos!H:H,0, 0)</f>
        <v>0</v>
      </c>
      <c r="BE947" s="11">
        <f>_xlfn.XLOOKUP($L947,Pos!$B:$B,Pos!I:I,0, 0)</f>
        <v>1.555687448039151E-4</v>
      </c>
      <c r="BF947" s="18">
        <f t="shared" si="244"/>
        <v>1.555687448039151E-4</v>
      </c>
      <c r="BG947" s="1">
        <f t="shared" si="245"/>
        <v>1</v>
      </c>
      <c r="BH947" s="1">
        <f t="shared" si="246"/>
        <v>26</v>
      </c>
      <c r="BI947" s="18">
        <f t="shared" si="247"/>
        <v>1.519705595239822E-10</v>
      </c>
      <c r="BJ947" s="3">
        <f t="shared" si="248"/>
        <v>0</v>
      </c>
      <c r="BK947" s="18">
        <f t="shared" si="249"/>
        <v>0</v>
      </c>
    </row>
    <row r="948" spans="3:63" x14ac:dyDescent="0.25">
      <c r="C948" s="3"/>
      <c r="D948" s="3"/>
      <c r="E948" s="3"/>
      <c r="F948" s="3"/>
      <c r="G948" s="51" t="s">
        <v>910</v>
      </c>
      <c r="H948" s="8" t="str">
        <f t="shared" si="239"/>
        <v>0%North America</v>
      </c>
      <c r="I948" s="11" cm="1">
        <f t="array" ref="I948">IF(
   AZ948 = "OUT", 0,IF(
   BD948 &gt;= LARGE(IF(ISNUMBER(BD:BD), BD:BD), 3),
   BE948 - 0.001,
   IF(BE948 &gt;=VLOOKUP(P948,mapping!$A:$B,2,FALSE), BE948,VLOOKUP(P948,mapping!$A$2:$B$8,2,FALSE))
))</f>
        <v>0</v>
      </c>
      <c r="J948" s="11" cm="1">
        <f t="array" ref="J948">IF(
    AZ948="OUT",0,IF(IF(
                      BD948&gt;=LARGE(IF(ISNUMBER(BD:BD),BD:BD),3),
                      BE948+0.001,
                      VLOOKUP(H948,mapping!$D:$E,2,FALSE)
                      )&gt;I948,
                   IF(
                      BD948&gt;=LARGE(IF(ISNUMBER(BD:BD),BD:BD),3),
                      BE948+0.001,
                      VLOOKUP(H948,mapping!$D:$E,2,FALSE)
                      ),
                   I948+0.002))</f>
        <v>0</v>
      </c>
      <c r="K948" s="8">
        <f t="shared" si="240"/>
        <v>1.5552283782654011E-4</v>
      </c>
      <c r="L948" s="1" t="str">
        <f>Pos!B925</f>
        <v>US21873S1087</v>
      </c>
      <c r="M948" s="1" t="str">
        <f>_xlfn.XLOOKUP($L948,Pos!B:B,Pos!D:D,, 0)</f>
        <v>CoreWeave, Inc. Class A</v>
      </c>
      <c r="N948" s="1" t="str">
        <f>_xlfn.XLOOKUP($L948,Pos!B:B,Pos!E:E,, 0)</f>
        <v>Technology</v>
      </c>
      <c r="O948" s="1" t="str">
        <f t="shared" si="241"/>
        <v>Technology_North America</v>
      </c>
      <c r="P948" s="1" t="str">
        <f>_xlfn.XLOOKUP($L948,Pos!B:B,Pos!F:F,, 0)</f>
        <v>North America</v>
      </c>
      <c r="Q948" s="1">
        <v>0</v>
      </c>
      <c r="R948" s="9">
        <f>_xlfn.XLOOKUP($L948,Pos!$B:$B,Pos!N:N,0, 0)</f>
        <v>0</v>
      </c>
      <c r="S948" s="9">
        <f>_xlfn.XLOOKUP($L948,Pos!$B:$B,Pos!O:O,0, 0)</f>
        <v>1.0262500000000001</v>
      </c>
      <c r="T948" s="9">
        <f>_xlfn.XLOOKUP($L948,Pos!$B:$B,Pos!P:P,0, 0)</f>
        <v>2.7749999999999999</v>
      </c>
      <c r="U948" s="9">
        <f>_xlfn.XLOOKUP($L948,Pos!$B:$B,Pos!Q:Q,0, 0)</f>
        <v>1.7</v>
      </c>
      <c r="V948" s="9">
        <f>_xlfn.XLOOKUP($L948,Pos!$B:$B,Pos!R:R,0, 0)</f>
        <v>0.9</v>
      </c>
      <c r="W948" s="9">
        <f>_xlfn.XLOOKUP($L948,Pos!$B:$B,Pos!S:S,0, 0)</f>
        <v>9.7350010000000005</v>
      </c>
      <c r="X948" s="9" t="str">
        <f>_xlfn.XLOOKUP($L948,Pos!$B:$B,Pos!J:J,0, 0)</f>
        <v>Outperform</v>
      </c>
      <c r="Y948" s="1">
        <v>0</v>
      </c>
      <c r="Z948" s="1">
        <v>0</v>
      </c>
      <c r="AA948" s="1">
        <f t="shared" si="242"/>
        <v>0</v>
      </c>
      <c r="AB948" s="9">
        <f>_xlfn.XLOOKUP(L948,Pos!B:B,Pos!K:K,-1,0)</f>
        <v>0.30927835051546387</v>
      </c>
      <c r="AC948" s="1" t="e">
        <f>_xlfn.XLOOKUP($L948,Pos!$A:$A,Pos!S:S,_xlfn.XLOOKUP($L948,#REF!,#REF!, ""), 0)</f>
        <v>#REF!</v>
      </c>
      <c r="AD948" s="1" t="e">
        <f>_xlfn.XLOOKUP($L948,Pos!$A:$A,Pos!T:T,_xlfn.XLOOKUP($L948,#REF!,#REF!, ""), 0)</f>
        <v>#REF!</v>
      </c>
      <c r="AE948" s="1" t="e">
        <f>_xlfn.XLOOKUP($L948,Pos!$A:$A,Pos!U:U,_xlfn.XLOOKUP($L948,#REF!,#REF!, ""), 0)</f>
        <v>#REF!</v>
      </c>
      <c r="AF948" s="1" t="e">
        <f>_xlfn.XLOOKUP($L948,Pos!$A:$A,Pos!V:V,_xlfn.XLOOKUP($L948,#REF!,#REF!, ""), 0)</f>
        <v>#REF!</v>
      </c>
      <c r="AG948" s="1" t="e">
        <f>_xlfn.XLOOKUP($L948,Pos!$A:$A,Pos!W:W,_xlfn.XLOOKUP($L948,#REF!,#REF!, ""), 0)</f>
        <v>#REF!</v>
      </c>
      <c r="AH948" s="1" t="e">
        <f>_xlfn.XLOOKUP($L948,Pos!$A:$A,Pos!X:X,_xlfn.XLOOKUP($L948,#REF!,#REF!, ""), 0)</f>
        <v>#REF!</v>
      </c>
      <c r="AI948" s="1" t="e">
        <f>_xlfn.XLOOKUP($L948,Pos!$A:$A,Pos!Y:Y,_xlfn.XLOOKUP($L948,#REF!,#REF!, ""), 0)</f>
        <v>#REF!</v>
      </c>
      <c r="AJ948" s="1" t="e">
        <f>_xlfn.XLOOKUP($L948,Pos!$A:$A,Pos!Z:Z,_xlfn.XLOOKUP($L948,#REF!,#REF!, ""), 0)</f>
        <v>#REF!</v>
      </c>
      <c r="AK948" s="1" t="e">
        <f>_xlfn.XLOOKUP($L948,Pos!$A:$A,Pos!AA:AA,_xlfn.XLOOKUP($L948,#REF!,#REF!, ""), 0)</f>
        <v>#REF!</v>
      </c>
      <c r="AL948" s="1" t="e">
        <f>_xlfn.XLOOKUP($L948,Pos!$A:$A,Pos!AB:AB,_xlfn.XLOOKUP($L948,#REF!,#REF!, ""), 0)</f>
        <v>#REF!</v>
      </c>
      <c r="AM948" s="1" t="e">
        <f>_xlfn.XLOOKUP($L948,Pos!$A:$A,Pos!AC:AC,_xlfn.XLOOKUP($L948,#REF!,#REF!, ""), 0)</f>
        <v>#REF!</v>
      </c>
      <c r="AN948" s="1" t="e">
        <f>_xlfn.XLOOKUP($L948,Pos!$A:$A,Pos!AD:AD,_xlfn.XLOOKUP($L948,#REF!,#REF!, ""), 0)</f>
        <v>#REF!</v>
      </c>
      <c r="AO948" s="1" t="e">
        <f>_xlfn.XLOOKUP($L948,Pos!$A:$A,Pos!AE:AE,_xlfn.XLOOKUP($L948,#REF!,#REF!, ""), 0)</f>
        <v>#REF!</v>
      </c>
      <c r="AP948" s="1" t="e">
        <f>_xlfn.XLOOKUP($L948,Pos!$A:$A,Pos!AF:AF,_xlfn.XLOOKUP($L948,#REF!,#REF!, ""), 0)</f>
        <v>#REF!</v>
      </c>
      <c r="AQ948" s="1" t="e">
        <f>_xlfn.XLOOKUP($L948,Pos!$A:$A,Pos!AG:AG,_xlfn.XLOOKUP($L948,#REF!,#REF!, ""), 0)</f>
        <v>#REF!</v>
      </c>
      <c r="AR948" s="1" t="e">
        <f>_xlfn.XLOOKUP($L948,Pos!$A:$A,Pos!AH:AH,_xlfn.XLOOKUP($L948,#REF!,#REF!, ""), 0)</f>
        <v>#REF!</v>
      </c>
      <c r="AS948" s="1" t="e">
        <f>_xlfn.XLOOKUP($L948,Pos!$A:$A,Pos!AI:AI,_xlfn.XLOOKUP($L948,#REF!,#REF!, ""), 0)</f>
        <v>#REF!</v>
      </c>
      <c r="AT948" s="1" t="e">
        <f>_xlfn.XLOOKUP($L948,Pos!$A:$A,Pos!AJ:AJ,_xlfn.XLOOKUP($L948,#REF!,#REF!, ""), 0)</f>
        <v>#REF!</v>
      </c>
      <c r="AU948" s="1" t="e">
        <f>_xlfn.XLOOKUP($L948,Pos!$A:$A,Pos!AK:AK,_xlfn.XLOOKUP($L948,#REF!,#REF!, ""), 0)</f>
        <v>#REF!</v>
      </c>
      <c r="AV948" s="1" t="e">
        <f>_xlfn.XLOOKUP($L948,Pos!$A:$A,Pos!AL:AL,_xlfn.XLOOKUP($L948,#REF!,#REF!, ""), 0)</f>
        <v>#REF!</v>
      </c>
      <c r="AW948" s="1" t="e">
        <f>_xlfn.XLOOKUP($L948,Pos!$A:$A,Pos!AM:AM,_xlfn.XLOOKUP($L948,#REF!,#REF!, ""), 0)</f>
        <v>#REF!</v>
      </c>
      <c r="AX948" s="1" t="e">
        <f>_xlfn.XLOOKUP($L948,Pos!$A:$A,Pos!AN:AN,_xlfn.XLOOKUP($L948,#REF!,#REF!, ""), 0)</f>
        <v>#REF!</v>
      </c>
      <c r="AY948" s="1" t="e">
        <f>_xlfn.XLOOKUP($L948,Pos!$A:$A,Pos!AO:AO,_xlfn.XLOOKUP($L948,#REF!,#REF!, ""), 0)</f>
        <v>#REF!</v>
      </c>
      <c r="AZ948" s="7" t="str">
        <f t="shared" si="243"/>
        <v>OUT</v>
      </c>
      <c r="BA948" s="1">
        <f>IF(OR(_xlfn.XLOOKUP(L948,Pos!B:B,Pos!L:L,FALSE)="ESG Reason",_xlfn.XLOOKUP(L948,Pos!B:B,Pos!L:L,FALSE)="Blacklisted"),1,0)</f>
        <v>1</v>
      </c>
      <c r="BC948" s="11">
        <v>1.984197716419811E-10</v>
      </c>
      <c r="BD948" s="11">
        <f>_xlfn.XLOOKUP($L948,Pos!$B:$B,Pos!H:H,0, 0)</f>
        <v>0</v>
      </c>
      <c r="BE948" s="11">
        <f>_xlfn.XLOOKUP($L948,Pos!$B:$B,Pos!I:I,0, 0)</f>
        <v>1.5552283782654011E-4</v>
      </c>
      <c r="BF948" s="18">
        <f t="shared" si="244"/>
        <v>1.5552283782654011E-4</v>
      </c>
      <c r="BG948" s="1">
        <f t="shared" si="245"/>
        <v>1</v>
      </c>
      <c r="BH948" s="1">
        <f t="shared" si="246"/>
        <v>35</v>
      </c>
      <c r="BI948" s="18">
        <f t="shared" si="247"/>
        <v>1.984197716419811E-10</v>
      </c>
      <c r="BJ948" s="3">
        <f t="shared" si="248"/>
        <v>0</v>
      </c>
      <c r="BK948" s="18">
        <f t="shared" si="249"/>
        <v>0</v>
      </c>
    </row>
    <row r="949" spans="3:63" x14ac:dyDescent="0.25">
      <c r="C949" s="3"/>
      <c r="D949" s="3"/>
      <c r="E949" s="3"/>
      <c r="F949" s="3"/>
      <c r="G949" s="51" t="s">
        <v>932</v>
      </c>
      <c r="H949" s="8" t="str">
        <f t="shared" si="239"/>
        <v>0%West Europe</v>
      </c>
      <c r="I949" s="11" cm="1">
        <f t="array" ref="I949">IF(
   AZ949 = "OUT", 0,IF(
   BD949 &gt;= LARGE(IF(ISNUMBER(BD:BD), BD:BD), 3),
   BE949 - 0.001,
   IF(BE949 &gt;=VLOOKUP(P949,mapping!$A:$B,2,FALSE), BE949,VLOOKUP(P949,mapping!$A$2:$B$8,2,FALSE))
))</f>
        <v>0</v>
      </c>
      <c r="J949" s="11" cm="1">
        <f t="array" ref="J949">IF(
    AZ949="OUT",0,IF(IF(
                      BD949&gt;=LARGE(IF(ISNUMBER(BD:BD),BD:BD),3),
                      BE949+0.001,
                      VLOOKUP(H949,mapping!$D:$E,2,FALSE)
                      )&gt;I949,
                   IF(
                      BD949&gt;=LARGE(IF(ISNUMBER(BD:BD),BD:BD),3),
                      BE949+0.001,
                      VLOOKUP(H949,mapping!$D:$E,2,FALSE)
                      ),
                   I949+0.002))</f>
        <v>0</v>
      </c>
      <c r="K949" s="8">
        <f t="shared" si="240"/>
        <v>1.5430465267528059E-4</v>
      </c>
      <c r="L949" s="1" t="str">
        <f>Pos!B190</f>
        <v>CH1175448666</v>
      </c>
      <c r="M949" s="1" t="str">
        <f>_xlfn.XLOOKUP($L949,Pos!B:B,Pos!D:D,, 0)</f>
        <v>Straumann Holding AG</v>
      </c>
      <c r="N949" s="1" t="str">
        <f>_xlfn.XLOOKUP($L949,Pos!B:B,Pos!E:E,, 0)</f>
        <v>Health Care</v>
      </c>
      <c r="O949" s="1" t="str">
        <f t="shared" si="241"/>
        <v>Health Care_West Europe</v>
      </c>
      <c r="P949" s="1" t="str">
        <f>_xlfn.XLOOKUP($L949,Pos!B:B,Pos!F:F,, 0)</f>
        <v>West Europe</v>
      </c>
      <c r="Q949" s="1">
        <v>0</v>
      </c>
      <c r="R949" s="9">
        <f>_xlfn.XLOOKUP($L949,Pos!$B:$B,Pos!N:N,0, 0)</f>
        <v>4</v>
      </c>
      <c r="S949" s="9">
        <f>_xlfn.XLOOKUP($L949,Pos!$B:$B,Pos!O:O,0, 0)</f>
        <v>1.429333</v>
      </c>
      <c r="T949" s="9">
        <f>_xlfn.XLOOKUP($L949,Pos!$B:$B,Pos!P:P,0, 0)</f>
        <v>7.1749999999999998</v>
      </c>
      <c r="U949" s="9">
        <f>_xlfn.XLOOKUP($L949,Pos!$B:$B,Pos!Q:Q,0, 0)</f>
        <v>1.5</v>
      </c>
      <c r="V949" s="9">
        <f>_xlfn.XLOOKUP($L949,Pos!$B:$B,Pos!R:R,0, 0)</f>
        <v>3.4</v>
      </c>
      <c r="W949" s="9">
        <f>_xlfn.XLOOKUP($L949,Pos!$B:$B,Pos!S:S,0, 0)</f>
        <v>5.1883340000000002</v>
      </c>
      <c r="X949" s="9" t="str">
        <f>_xlfn.XLOOKUP($L949,Pos!$B:$B,Pos!J:J,0, 0)</f>
        <v>Outperform</v>
      </c>
      <c r="Y949" s="1">
        <v>0</v>
      </c>
      <c r="Z949" s="1">
        <v>0</v>
      </c>
      <c r="AA949" s="1">
        <f t="shared" si="242"/>
        <v>0</v>
      </c>
      <c r="AB949" s="9">
        <f>_xlfn.XLOOKUP(L949,Pos!B:B,Pos!K:K,-1,0)</f>
        <v>0.54054054054054057</v>
      </c>
      <c r="AC949" s="1" t="e">
        <f>_xlfn.XLOOKUP($L949,Pos!$A:$A,Pos!S:S,_xlfn.XLOOKUP($L949,#REF!,#REF!, ""), 0)</f>
        <v>#REF!</v>
      </c>
      <c r="AD949" s="1" t="e">
        <f>_xlfn.XLOOKUP($L949,Pos!$A:$A,Pos!T:T,_xlfn.XLOOKUP($L949,#REF!,#REF!, ""), 0)</f>
        <v>#REF!</v>
      </c>
      <c r="AE949" s="1" t="e">
        <f>_xlfn.XLOOKUP($L949,Pos!$A:$A,Pos!U:U,_xlfn.XLOOKUP($L949,#REF!,#REF!, ""), 0)</f>
        <v>#REF!</v>
      </c>
      <c r="AF949" s="1" t="e">
        <f>_xlfn.XLOOKUP($L949,Pos!$A:$A,Pos!V:V,_xlfn.XLOOKUP($L949,#REF!,#REF!, ""), 0)</f>
        <v>#REF!</v>
      </c>
      <c r="AG949" s="1" t="e">
        <f>_xlfn.XLOOKUP($L949,Pos!$A:$A,Pos!W:W,_xlfn.XLOOKUP($L949,#REF!,#REF!, ""), 0)</f>
        <v>#REF!</v>
      </c>
      <c r="AH949" s="1" t="e">
        <f>_xlfn.XLOOKUP($L949,Pos!$A:$A,Pos!X:X,_xlfn.XLOOKUP($L949,#REF!,#REF!, ""), 0)</f>
        <v>#REF!</v>
      </c>
      <c r="AI949" s="1" t="e">
        <f>_xlfn.XLOOKUP($L949,Pos!$A:$A,Pos!Y:Y,_xlfn.XLOOKUP($L949,#REF!,#REF!, ""), 0)</f>
        <v>#REF!</v>
      </c>
      <c r="AJ949" s="1" t="e">
        <f>_xlfn.XLOOKUP($L949,Pos!$A:$A,Pos!Z:Z,_xlfn.XLOOKUP($L949,#REF!,#REF!, ""), 0)</f>
        <v>#REF!</v>
      </c>
      <c r="AK949" s="1" t="e">
        <f>_xlfn.XLOOKUP($L949,Pos!$A:$A,Pos!AA:AA,_xlfn.XLOOKUP($L949,#REF!,#REF!, ""), 0)</f>
        <v>#REF!</v>
      </c>
      <c r="AL949" s="1" t="e">
        <f>_xlfn.XLOOKUP($L949,Pos!$A:$A,Pos!AB:AB,_xlfn.XLOOKUP($L949,#REF!,#REF!, ""), 0)</f>
        <v>#REF!</v>
      </c>
      <c r="AM949" s="1" t="e">
        <f>_xlfn.XLOOKUP($L949,Pos!$A:$A,Pos!AC:AC,_xlfn.XLOOKUP($L949,#REF!,#REF!, ""), 0)</f>
        <v>#REF!</v>
      </c>
      <c r="AN949" s="1" t="e">
        <f>_xlfn.XLOOKUP($L949,Pos!$A:$A,Pos!AD:AD,_xlfn.XLOOKUP($L949,#REF!,#REF!, ""), 0)</f>
        <v>#REF!</v>
      </c>
      <c r="AO949" s="1" t="e">
        <f>_xlfn.XLOOKUP($L949,Pos!$A:$A,Pos!AE:AE,_xlfn.XLOOKUP($L949,#REF!,#REF!, ""), 0)</f>
        <v>#REF!</v>
      </c>
      <c r="AP949" s="1" t="e">
        <f>_xlfn.XLOOKUP($L949,Pos!$A:$A,Pos!AF:AF,_xlfn.XLOOKUP($L949,#REF!,#REF!, ""), 0)</f>
        <v>#REF!</v>
      </c>
      <c r="AQ949" s="1" t="e">
        <f>_xlfn.XLOOKUP($L949,Pos!$A:$A,Pos!AG:AG,_xlfn.XLOOKUP($L949,#REF!,#REF!, ""), 0)</f>
        <v>#REF!</v>
      </c>
      <c r="AR949" s="1" t="e">
        <f>_xlfn.XLOOKUP($L949,Pos!$A:$A,Pos!AH:AH,_xlfn.XLOOKUP($L949,#REF!,#REF!, ""), 0)</f>
        <v>#REF!</v>
      </c>
      <c r="AS949" s="1" t="e">
        <f>_xlfn.XLOOKUP($L949,Pos!$A:$A,Pos!AI:AI,_xlfn.XLOOKUP($L949,#REF!,#REF!, ""), 0)</f>
        <v>#REF!</v>
      </c>
      <c r="AT949" s="1" t="e">
        <f>_xlfn.XLOOKUP($L949,Pos!$A:$A,Pos!AJ:AJ,_xlfn.XLOOKUP($L949,#REF!,#REF!, ""), 0)</f>
        <v>#REF!</v>
      </c>
      <c r="AU949" s="1" t="e">
        <f>_xlfn.XLOOKUP($L949,Pos!$A:$A,Pos!AK:AK,_xlfn.XLOOKUP($L949,#REF!,#REF!, ""), 0)</f>
        <v>#REF!</v>
      </c>
      <c r="AV949" s="1" t="e">
        <f>_xlfn.XLOOKUP($L949,Pos!$A:$A,Pos!AL:AL,_xlfn.XLOOKUP($L949,#REF!,#REF!, ""), 0)</f>
        <v>#REF!</v>
      </c>
      <c r="AW949" s="1" t="e">
        <f>_xlfn.XLOOKUP($L949,Pos!$A:$A,Pos!AM:AM,_xlfn.XLOOKUP($L949,#REF!,#REF!, ""), 0)</f>
        <v>#REF!</v>
      </c>
      <c r="AX949" s="1" t="e">
        <f>_xlfn.XLOOKUP($L949,Pos!$A:$A,Pos!AN:AN,_xlfn.XLOOKUP($L949,#REF!,#REF!, ""), 0)</f>
        <v>#REF!</v>
      </c>
      <c r="AY949" s="1" t="e">
        <f>_xlfn.XLOOKUP($L949,Pos!$A:$A,Pos!AO:AO,_xlfn.XLOOKUP($L949,#REF!,#REF!, ""), 0)</f>
        <v>#REF!</v>
      </c>
      <c r="AZ949" s="7" t="str">
        <f t="shared" si="243"/>
        <v>OUT</v>
      </c>
      <c r="BA949" s="1">
        <f>IF(OR(_xlfn.XLOOKUP(L949,Pos!B:B,Pos!L:L,FALSE)="ESG Reason",_xlfn.XLOOKUP(L949,Pos!B:B,Pos!L:L,FALSE)="Blacklisted"),1,0)</f>
        <v>0</v>
      </c>
      <c r="BC949" s="11">
        <v>8.6140575269852206E-11</v>
      </c>
      <c r="BD949" s="11">
        <f>_xlfn.XLOOKUP($L949,Pos!$B:$B,Pos!H:H,0, 0)</f>
        <v>0</v>
      </c>
      <c r="BE949" s="11">
        <f>_xlfn.XLOOKUP($L949,Pos!$B:$B,Pos!I:I,0, 0)</f>
        <v>1.5430465267528059E-4</v>
      </c>
      <c r="BF949" s="18">
        <f t="shared" si="244"/>
        <v>1.5430465267528059E-4</v>
      </c>
      <c r="BG949" s="1">
        <f t="shared" si="245"/>
        <v>2</v>
      </c>
      <c r="BH949" s="1">
        <f t="shared" si="246"/>
        <v>9</v>
      </c>
      <c r="BI949" s="18">
        <f t="shared" si="247"/>
        <v>8.6140575269852206E-11</v>
      </c>
      <c r="BJ949" s="3">
        <f t="shared" si="248"/>
        <v>0</v>
      </c>
      <c r="BK949" s="18">
        <f t="shared" si="249"/>
        <v>0</v>
      </c>
    </row>
    <row r="950" spans="3:63" x14ac:dyDescent="0.25">
      <c r="C950" s="3"/>
      <c r="D950" s="3"/>
      <c r="E950" s="3"/>
      <c r="F950" s="3"/>
      <c r="G950" s="51" t="s">
        <v>931</v>
      </c>
      <c r="H950" s="8" t="str">
        <f t="shared" si="239"/>
        <v>0%North America</v>
      </c>
      <c r="I950" s="11" cm="1">
        <f t="array" ref="I950">IF(
   AZ950 = "OUT", 0,IF(
   BD950 &gt;= LARGE(IF(ISNUMBER(BD:BD), BD:BD), 3),
   BE950 - 0.001,
   IF(BE950 &gt;=VLOOKUP(P950,mapping!$A:$B,2,FALSE), BE950,VLOOKUP(P950,mapping!$A$2:$B$8,2,FALSE))
))</f>
        <v>0</v>
      </c>
      <c r="J950" s="11" cm="1">
        <f t="array" ref="J950">IF(
    AZ950="OUT",0,IF(IF(
                      BD950&gt;=LARGE(IF(ISNUMBER(BD:BD),BD:BD),3),
                      BE950+0.001,
                      VLOOKUP(H950,mapping!$D:$E,2,FALSE)
                      )&gt;I950,
                   IF(
                      BD950&gt;=LARGE(IF(ISNUMBER(BD:BD),BD:BD),3),
                      BE950+0.001,
                      VLOOKUP(H950,mapping!$D:$E,2,FALSE)
                      ),
                   I950+0.002))</f>
        <v>0</v>
      </c>
      <c r="K950" s="8">
        <f t="shared" si="240"/>
        <v>1.540910202054046E-4</v>
      </c>
      <c r="L950" s="1" t="str">
        <f>Pos!B66</f>
        <v>BMG3223R1088</v>
      </c>
      <c r="M950" s="1" t="str">
        <f>_xlfn.XLOOKUP($L950,Pos!B:B,Pos!D:D,, 0)</f>
        <v>Everest Group, Ltd.</v>
      </c>
      <c r="N950" s="1" t="str">
        <f>_xlfn.XLOOKUP($L950,Pos!B:B,Pos!E:E,, 0)</f>
        <v>Insurance</v>
      </c>
      <c r="O950" s="1" t="str">
        <f t="shared" si="241"/>
        <v>Insurance_North America</v>
      </c>
      <c r="P950" s="1" t="str">
        <f>_xlfn.XLOOKUP($L950,Pos!B:B,Pos!F:F,, 0)</f>
        <v>North America</v>
      </c>
      <c r="Q950" s="1">
        <v>0</v>
      </c>
      <c r="R950" s="9">
        <f>_xlfn.XLOOKUP($L950,Pos!$B:$B,Pos!N:N,0, 0)</f>
        <v>5.9</v>
      </c>
      <c r="S950" s="9">
        <f>_xlfn.XLOOKUP($L950,Pos!$B:$B,Pos!O:O,0, 0)</f>
        <v>8.7200000000000006</v>
      </c>
      <c r="T950" s="9">
        <f>_xlfn.XLOOKUP($L950,Pos!$B:$B,Pos!P:P,0, 0)</f>
        <v>0.46666669999999999</v>
      </c>
      <c r="U950" s="9">
        <f>_xlfn.XLOOKUP($L950,Pos!$B:$B,Pos!Q:Q,0, 0)</f>
        <v>0.2</v>
      </c>
      <c r="V950" s="9">
        <f>_xlfn.XLOOKUP($L950,Pos!$B:$B,Pos!R:R,0, 0)</f>
        <v>4.2</v>
      </c>
      <c r="W950" s="9">
        <f>_xlfn.XLOOKUP($L950,Pos!$B:$B,Pos!S:S,0, 0)</f>
        <v>5.6375000000000002</v>
      </c>
      <c r="X950" s="9" t="str">
        <f>_xlfn.XLOOKUP($L950,Pos!$B:$B,Pos!J:J,0, 0)</f>
        <v>Outperform</v>
      </c>
      <c r="Y950" s="1">
        <v>0</v>
      </c>
      <c r="Z950" s="1">
        <v>0</v>
      </c>
      <c r="AA950" s="1">
        <f t="shared" si="242"/>
        <v>0</v>
      </c>
      <c r="AB950" s="9">
        <f>_xlfn.XLOOKUP(L950,Pos!B:B,Pos!K:K,-1,0)</f>
        <v>5.2173913043478262</v>
      </c>
      <c r="AC950" s="1" t="e">
        <f>_xlfn.XLOOKUP($L950,Pos!$A:$A,Pos!S:S,_xlfn.XLOOKUP($L950,#REF!,#REF!, ""), 0)</f>
        <v>#REF!</v>
      </c>
      <c r="AD950" s="1" t="e">
        <f>_xlfn.XLOOKUP($L950,Pos!$A:$A,Pos!T:T,_xlfn.XLOOKUP($L950,#REF!,#REF!, ""), 0)</f>
        <v>#REF!</v>
      </c>
      <c r="AE950" s="1" t="e">
        <f>_xlfn.XLOOKUP($L950,Pos!$A:$A,Pos!U:U,_xlfn.XLOOKUP($L950,#REF!,#REF!, ""), 0)</f>
        <v>#REF!</v>
      </c>
      <c r="AF950" s="1" t="e">
        <f>_xlfn.XLOOKUP($L950,Pos!$A:$A,Pos!V:V,_xlfn.XLOOKUP($L950,#REF!,#REF!, ""), 0)</f>
        <v>#REF!</v>
      </c>
      <c r="AG950" s="1" t="e">
        <f>_xlfn.XLOOKUP($L950,Pos!$A:$A,Pos!W:W,_xlfn.XLOOKUP($L950,#REF!,#REF!, ""), 0)</f>
        <v>#REF!</v>
      </c>
      <c r="AH950" s="1" t="e">
        <f>_xlfn.XLOOKUP($L950,Pos!$A:$A,Pos!X:X,_xlfn.XLOOKUP($L950,#REF!,#REF!, ""), 0)</f>
        <v>#REF!</v>
      </c>
      <c r="AI950" s="1" t="e">
        <f>_xlfn.XLOOKUP($L950,Pos!$A:$A,Pos!Y:Y,_xlfn.XLOOKUP($L950,#REF!,#REF!, ""), 0)</f>
        <v>#REF!</v>
      </c>
      <c r="AJ950" s="1" t="e">
        <f>_xlfn.XLOOKUP($L950,Pos!$A:$A,Pos!Z:Z,_xlfn.XLOOKUP($L950,#REF!,#REF!, ""), 0)</f>
        <v>#REF!</v>
      </c>
      <c r="AK950" s="1" t="e">
        <f>_xlfn.XLOOKUP($L950,Pos!$A:$A,Pos!AA:AA,_xlfn.XLOOKUP($L950,#REF!,#REF!, ""), 0)</f>
        <v>#REF!</v>
      </c>
      <c r="AL950" s="1" t="e">
        <f>_xlfn.XLOOKUP($L950,Pos!$A:$A,Pos!AB:AB,_xlfn.XLOOKUP($L950,#REF!,#REF!, ""), 0)</f>
        <v>#REF!</v>
      </c>
      <c r="AM950" s="1" t="e">
        <f>_xlfn.XLOOKUP($L950,Pos!$A:$A,Pos!AC:AC,_xlfn.XLOOKUP($L950,#REF!,#REF!, ""), 0)</f>
        <v>#REF!</v>
      </c>
      <c r="AN950" s="1" t="e">
        <f>_xlfn.XLOOKUP($L950,Pos!$A:$A,Pos!AD:AD,_xlfn.XLOOKUP($L950,#REF!,#REF!, ""), 0)</f>
        <v>#REF!</v>
      </c>
      <c r="AO950" s="1" t="e">
        <f>_xlfn.XLOOKUP($L950,Pos!$A:$A,Pos!AE:AE,_xlfn.XLOOKUP($L950,#REF!,#REF!, ""), 0)</f>
        <v>#REF!</v>
      </c>
      <c r="AP950" s="1" t="e">
        <f>_xlfn.XLOOKUP($L950,Pos!$A:$A,Pos!AF:AF,_xlfn.XLOOKUP($L950,#REF!,#REF!, ""), 0)</f>
        <v>#REF!</v>
      </c>
      <c r="AQ950" s="1" t="e">
        <f>_xlfn.XLOOKUP($L950,Pos!$A:$A,Pos!AG:AG,_xlfn.XLOOKUP($L950,#REF!,#REF!, ""), 0)</f>
        <v>#REF!</v>
      </c>
      <c r="AR950" s="1" t="e">
        <f>_xlfn.XLOOKUP($L950,Pos!$A:$A,Pos!AH:AH,_xlfn.XLOOKUP($L950,#REF!,#REF!, ""), 0)</f>
        <v>#REF!</v>
      </c>
      <c r="AS950" s="1" t="e">
        <f>_xlfn.XLOOKUP($L950,Pos!$A:$A,Pos!AI:AI,_xlfn.XLOOKUP($L950,#REF!,#REF!, ""), 0)</f>
        <v>#REF!</v>
      </c>
      <c r="AT950" s="1" t="e">
        <f>_xlfn.XLOOKUP($L950,Pos!$A:$A,Pos!AJ:AJ,_xlfn.XLOOKUP($L950,#REF!,#REF!, ""), 0)</f>
        <v>#REF!</v>
      </c>
      <c r="AU950" s="1" t="e">
        <f>_xlfn.XLOOKUP($L950,Pos!$A:$A,Pos!AK:AK,_xlfn.XLOOKUP($L950,#REF!,#REF!, ""), 0)</f>
        <v>#REF!</v>
      </c>
      <c r="AV950" s="1" t="e">
        <f>_xlfn.XLOOKUP($L950,Pos!$A:$A,Pos!AL:AL,_xlfn.XLOOKUP($L950,#REF!,#REF!, ""), 0)</f>
        <v>#REF!</v>
      </c>
      <c r="AW950" s="1" t="e">
        <f>_xlfn.XLOOKUP($L950,Pos!$A:$A,Pos!AM:AM,_xlfn.XLOOKUP($L950,#REF!,#REF!, ""), 0)</f>
        <v>#REF!</v>
      </c>
      <c r="AX950" s="1" t="e">
        <f>_xlfn.XLOOKUP($L950,Pos!$A:$A,Pos!AN:AN,_xlfn.XLOOKUP($L950,#REF!,#REF!, ""), 0)</f>
        <v>#REF!</v>
      </c>
      <c r="AY950" s="1" t="e">
        <f>_xlfn.XLOOKUP($L950,Pos!$A:$A,Pos!AO:AO,_xlfn.XLOOKUP($L950,#REF!,#REF!, ""), 0)</f>
        <v>#REF!</v>
      </c>
      <c r="AZ950" s="7" t="str">
        <f t="shared" si="243"/>
        <v>OUT</v>
      </c>
      <c r="BA950" s="1">
        <f>IF(OR(_xlfn.XLOOKUP(L950,Pos!B:B,Pos!L:L,FALSE)="ESG Reason",_xlfn.XLOOKUP(L950,Pos!B:B,Pos!L:L,FALSE)="Blacklisted"),1,0)</f>
        <v>1</v>
      </c>
      <c r="BC950" s="11">
        <v>9.1408940145659494E-11</v>
      </c>
      <c r="BD950" s="11">
        <f>_xlfn.XLOOKUP($L950,Pos!$B:$B,Pos!H:H,0, 0)</f>
        <v>0</v>
      </c>
      <c r="BE950" s="11">
        <f>_xlfn.XLOOKUP($L950,Pos!$B:$B,Pos!I:I,0, 0)</f>
        <v>1.540910202054046E-4</v>
      </c>
      <c r="BF950" s="18">
        <f t="shared" si="244"/>
        <v>1.540910202054046E-4</v>
      </c>
      <c r="BG950" s="1">
        <f t="shared" si="245"/>
        <v>1</v>
      </c>
      <c r="BH950" s="1">
        <f t="shared" si="246"/>
        <v>30</v>
      </c>
      <c r="BI950" s="18">
        <f t="shared" si="247"/>
        <v>9.1408940145659494E-11</v>
      </c>
      <c r="BJ950" s="3">
        <f t="shared" si="248"/>
        <v>0</v>
      </c>
      <c r="BK950" s="18">
        <f t="shared" si="249"/>
        <v>0</v>
      </c>
    </row>
    <row r="951" spans="3:63" x14ac:dyDescent="0.25">
      <c r="C951" s="3"/>
      <c r="D951" s="3"/>
      <c r="E951" s="3"/>
      <c r="F951" s="3"/>
      <c r="G951" s="51" t="s">
        <v>933</v>
      </c>
      <c r="H951" s="8" t="str">
        <f t="shared" si="239"/>
        <v>0%West Europe</v>
      </c>
      <c r="I951" s="11" cm="1">
        <f t="array" ref="I951">IF(
   AZ951 = "OUT", 0,IF(
   BD951 &gt;= LARGE(IF(ISNUMBER(BD:BD), BD:BD), 3),
   BE951 - 0.001,
   IF(BE951 &gt;=VLOOKUP(P951,mapping!$A:$B,2,FALSE), BE951,VLOOKUP(P951,mapping!$A$2:$B$8,2,FALSE))
))</f>
        <v>0</v>
      </c>
      <c r="J951" s="11" cm="1">
        <f t="array" ref="J951">IF(
    AZ951="OUT",0,IF(IF(
                      BD951&gt;=LARGE(IF(ISNUMBER(BD:BD),BD:BD),3),
                      BE951+0.001,
                      VLOOKUP(H951,mapping!$D:$E,2,FALSE)
                      )&gt;I951,
                   IF(
                      BD951&gt;=LARGE(IF(ISNUMBER(BD:BD),BD:BD),3),
                      BE951+0.001,
                      VLOOKUP(H951,mapping!$D:$E,2,FALSE)
                      ),
                   I951+0.002))</f>
        <v>0</v>
      </c>
      <c r="K951" s="8">
        <f t="shared" si="240"/>
        <v>1.5390549200708061E-4</v>
      </c>
      <c r="L951" s="1" t="str">
        <f>Pos!B153</f>
        <v>CH0008038389</v>
      </c>
      <c r="M951" s="1" t="str">
        <f>_xlfn.XLOOKUP($L951,Pos!B:B,Pos!D:D,, 0)</f>
        <v>Swiss Prime Site AG</v>
      </c>
      <c r="N951" s="1" t="str">
        <f>_xlfn.XLOOKUP($L951,Pos!B:B,Pos!E:E,, 0)</f>
        <v>Real Estate</v>
      </c>
      <c r="O951" s="1" t="str">
        <f t="shared" si="241"/>
        <v>Real Estate_West Europe</v>
      </c>
      <c r="P951" s="1" t="str">
        <f>_xlfn.XLOOKUP($L951,Pos!B:B,Pos!F:F,, 0)</f>
        <v>West Europe</v>
      </c>
      <c r="Q951" s="1">
        <v>0</v>
      </c>
      <c r="R951" s="9">
        <f>_xlfn.XLOOKUP($L951,Pos!$B:$B,Pos!N:N,0, 0)</f>
        <v>3.69</v>
      </c>
      <c r="S951" s="9">
        <f>_xlfn.XLOOKUP($L951,Pos!$B:$B,Pos!O:O,0, 0)</f>
        <v>1.266167</v>
      </c>
      <c r="T951" s="9">
        <f>_xlfn.XLOOKUP($L951,Pos!$B:$B,Pos!P:P,0, 0)</f>
        <v>2.625</v>
      </c>
      <c r="U951" s="9">
        <f>_xlfn.XLOOKUP($L951,Pos!$B:$B,Pos!Q:Q,0, 0)</f>
        <v>7.3</v>
      </c>
      <c r="V951" s="9">
        <f>_xlfn.XLOOKUP($L951,Pos!$B:$B,Pos!R:R,0, 0)</f>
        <v>9.4666669999999993</v>
      </c>
      <c r="W951" s="9">
        <f>_xlfn.XLOOKUP($L951,Pos!$B:$B,Pos!S:S,0, 0)</f>
        <v>2.931667</v>
      </c>
      <c r="X951" s="9" t="str">
        <f>_xlfn.XLOOKUP($L951,Pos!$B:$B,Pos!J:J,0, 0)</f>
        <v>Hold</v>
      </c>
      <c r="Y951" s="1">
        <v>0</v>
      </c>
      <c r="Z951" s="1">
        <v>0</v>
      </c>
      <c r="AA951" s="1">
        <f t="shared" si="242"/>
        <v>0</v>
      </c>
      <c r="AB951" s="9">
        <f>_xlfn.XLOOKUP(L951,Pos!B:B,Pos!K:K,-1,0)</f>
        <v>2.7272727272727271</v>
      </c>
      <c r="AC951" s="1" t="e">
        <f>_xlfn.XLOOKUP($L951,Pos!$A:$A,Pos!S:S,_xlfn.XLOOKUP($L951,#REF!,#REF!, ""), 0)</f>
        <v>#REF!</v>
      </c>
      <c r="AD951" s="1" t="e">
        <f>_xlfn.XLOOKUP($L951,Pos!$A:$A,Pos!T:T,_xlfn.XLOOKUP($L951,#REF!,#REF!, ""), 0)</f>
        <v>#REF!</v>
      </c>
      <c r="AE951" s="1" t="e">
        <f>_xlfn.XLOOKUP($L951,Pos!$A:$A,Pos!U:U,_xlfn.XLOOKUP($L951,#REF!,#REF!, ""), 0)</f>
        <v>#REF!</v>
      </c>
      <c r="AF951" s="1" t="e">
        <f>_xlfn.XLOOKUP($L951,Pos!$A:$A,Pos!V:V,_xlfn.XLOOKUP($L951,#REF!,#REF!, ""), 0)</f>
        <v>#REF!</v>
      </c>
      <c r="AG951" s="1" t="e">
        <f>_xlfn.XLOOKUP($L951,Pos!$A:$A,Pos!W:W,_xlfn.XLOOKUP($L951,#REF!,#REF!, ""), 0)</f>
        <v>#REF!</v>
      </c>
      <c r="AH951" s="1" t="e">
        <f>_xlfn.XLOOKUP($L951,Pos!$A:$A,Pos!X:X,_xlfn.XLOOKUP($L951,#REF!,#REF!, ""), 0)</f>
        <v>#REF!</v>
      </c>
      <c r="AI951" s="1" t="e">
        <f>_xlfn.XLOOKUP($L951,Pos!$A:$A,Pos!Y:Y,_xlfn.XLOOKUP($L951,#REF!,#REF!, ""), 0)</f>
        <v>#REF!</v>
      </c>
      <c r="AJ951" s="1" t="e">
        <f>_xlfn.XLOOKUP($L951,Pos!$A:$A,Pos!Z:Z,_xlfn.XLOOKUP($L951,#REF!,#REF!, ""), 0)</f>
        <v>#REF!</v>
      </c>
      <c r="AK951" s="1" t="e">
        <f>_xlfn.XLOOKUP($L951,Pos!$A:$A,Pos!AA:AA,_xlfn.XLOOKUP($L951,#REF!,#REF!, ""), 0)</f>
        <v>#REF!</v>
      </c>
      <c r="AL951" s="1" t="e">
        <f>_xlfn.XLOOKUP($L951,Pos!$A:$A,Pos!AB:AB,_xlfn.XLOOKUP($L951,#REF!,#REF!, ""), 0)</f>
        <v>#REF!</v>
      </c>
      <c r="AM951" s="1" t="e">
        <f>_xlfn.XLOOKUP($L951,Pos!$A:$A,Pos!AC:AC,_xlfn.XLOOKUP($L951,#REF!,#REF!, ""), 0)</f>
        <v>#REF!</v>
      </c>
      <c r="AN951" s="1" t="e">
        <f>_xlfn.XLOOKUP($L951,Pos!$A:$A,Pos!AD:AD,_xlfn.XLOOKUP($L951,#REF!,#REF!, ""), 0)</f>
        <v>#REF!</v>
      </c>
      <c r="AO951" s="1" t="e">
        <f>_xlfn.XLOOKUP($L951,Pos!$A:$A,Pos!AE:AE,_xlfn.XLOOKUP($L951,#REF!,#REF!, ""), 0)</f>
        <v>#REF!</v>
      </c>
      <c r="AP951" s="1" t="e">
        <f>_xlfn.XLOOKUP($L951,Pos!$A:$A,Pos!AF:AF,_xlfn.XLOOKUP($L951,#REF!,#REF!, ""), 0)</f>
        <v>#REF!</v>
      </c>
      <c r="AQ951" s="1" t="e">
        <f>_xlfn.XLOOKUP($L951,Pos!$A:$A,Pos!AG:AG,_xlfn.XLOOKUP($L951,#REF!,#REF!, ""), 0)</f>
        <v>#REF!</v>
      </c>
      <c r="AR951" s="1" t="e">
        <f>_xlfn.XLOOKUP($L951,Pos!$A:$A,Pos!AH:AH,_xlfn.XLOOKUP($L951,#REF!,#REF!, ""), 0)</f>
        <v>#REF!</v>
      </c>
      <c r="AS951" s="1" t="e">
        <f>_xlfn.XLOOKUP($L951,Pos!$A:$A,Pos!AI:AI,_xlfn.XLOOKUP($L951,#REF!,#REF!, ""), 0)</f>
        <v>#REF!</v>
      </c>
      <c r="AT951" s="1" t="e">
        <f>_xlfn.XLOOKUP($L951,Pos!$A:$A,Pos!AJ:AJ,_xlfn.XLOOKUP($L951,#REF!,#REF!, ""), 0)</f>
        <v>#REF!</v>
      </c>
      <c r="AU951" s="1" t="e">
        <f>_xlfn.XLOOKUP($L951,Pos!$A:$A,Pos!AK:AK,_xlfn.XLOOKUP($L951,#REF!,#REF!, ""), 0)</f>
        <v>#REF!</v>
      </c>
      <c r="AV951" s="1" t="e">
        <f>_xlfn.XLOOKUP($L951,Pos!$A:$A,Pos!AL:AL,_xlfn.XLOOKUP($L951,#REF!,#REF!, ""), 0)</f>
        <v>#REF!</v>
      </c>
      <c r="AW951" s="1" t="e">
        <f>_xlfn.XLOOKUP($L951,Pos!$A:$A,Pos!AM:AM,_xlfn.XLOOKUP($L951,#REF!,#REF!, ""), 0)</f>
        <v>#REF!</v>
      </c>
      <c r="AX951" s="1" t="e">
        <f>_xlfn.XLOOKUP($L951,Pos!$A:$A,Pos!AN:AN,_xlfn.XLOOKUP($L951,#REF!,#REF!, ""), 0)</f>
        <v>#REF!</v>
      </c>
      <c r="AY951" s="1" t="e">
        <f>_xlfn.XLOOKUP($L951,Pos!$A:$A,Pos!AO:AO,_xlfn.XLOOKUP($L951,#REF!,#REF!, ""), 0)</f>
        <v>#REF!</v>
      </c>
      <c r="AZ951" s="7" t="str">
        <f t="shared" si="243"/>
        <v>OUT</v>
      </c>
      <c r="BA951" s="1">
        <f>IF(OR(_xlfn.XLOOKUP(L951,Pos!B:B,Pos!L:L,FALSE)="ESG Reason",_xlfn.XLOOKUP(L951,Pos!B:B,Pos!L:L,FALSE)="Blacklisted"),1,0)</f>
        <v>0</v>
      </c>
      <c r="BC951" s="11">
        <v>8.4477852371072605E-11</v>
      </c>
      <c r="BD951" s="11">
        <f>_xlfn.XLOOKUP($L951,Pos!$B:$B,Pos!H:H,0, 0)</f>
        <v>0</v>
      </c>
      <c r="BE951" s="11">
        <f>_xlfn.XLOOKUP($L951,Pos!$B:$B,Pos!I:I,0, 0)</f>
        <v>1.5390549200708061E-4</v>
      </c>
      <c r="BF951" s="18">
        <f t="shared" si="244"/>
        <v>1.5390549200708061E-4</v>
      </c>
      <c r="BG951" s="1">
        <f t="shared" si="245"/>
        <v>2</v>
      </c>
      <c r="BH951" s="1">
        <f t="shared" si="246"/>
        <v>14</v>
      </c>
      <c r="BI951" s="18">
        <f t="shared" si="247"/>
        <v>8.4477852371072605E-11</v>
      </c>
      <c r="BJ951" s="3">
        <f t="shared" si="248"/>
        <v>0</v>
      </c>
      <c r="BK951" s="18">
        <f t="shared" si="249"/>
        <v>0</v>
      </c>
    </row>
    <row r="952" spans="3:63" x14ac:dyDescent="0.25">
      <c r="C952" s="3"/>
      <c r="D952" s="3"/>
      <c r="E952" s="3"/>
      <c r="F952" s="3"/>
      <c r="G952" s="51" t="s">
        <v>929</v>
      </c>
      <c r="H952" s="8" t="str">
        <f t="shared" si="239"/>
        <v>0%West Europe</v>
      </c>
      <c r="I952" s="11" cm="1">
        <f t="array" ref="I952">IF(
   AZ952 = "OUT", 0,IF(
   BD952 &gt;= LARGE(IF(ISNUMBER(BD:BD), BD:BD), 3),
   BE952 - 0.001,
   IF(BE952 &gt;=VLOOKUP(P952,mapping!$A:$B,2,FALSE), BE952,VLOOKUP(P952,mapping!$A$2:$B$8,2,FALSE))
))</f>
        <v>0</v>
      </c>
      <c r="J952" s="11" cm="1">
        <f t="array" ref="J952">IF(
    AZ952="OUT",0,IF(IF(
                      BD952&gt;=LARGE(IF(ISNUMBER(BD:BD),BD:BD),3),
                      BE952+0.001,
                      VLOOKUP(H952,mapping!$D:$E,2,FALSE)
                      )&gt;I952,
                   IF(
                      BD952&gt;=LARGE(IF(ISNUMBER(BD:BD),BD:BD),3),
                      BE952+0.001,
                      VLOOKUP(H952,mapping!$D:$E,2,FALSE)
                      ),
                   I952+0.002))</f>
        <v>0</v>
      </c>
      <c r="K952" s="8">
        <f t="shared" si="240"/>
        <v>1.538746873250947E-4</v>
      </c>
      <c r="L952" s="1" t="str">
        <f>Pos!B479</f>
        <v>IT0003153415</v>
      </c>
      <c r="M952" s="1" t="str">
        <f>_xlfn.XLOOKUP($L952,Pos!B:B,Pos!D:D,, 0)</f>
        <v>Snam S.p.A.</v>
      </c>
      <c r="N952" s="1" t="str">
        <f>_xlfn.XLOOKUP($L952,Pos!B:B,Pos!E:E,, 0)</f>
        <v>Energy</v>
      </c>
      <c r="O952" s="1" t="str">
        <f t="shared" si="241"/>
        <v>Energy_West Europe</v>
      </c>
      <c r="P952" s="1" t="str">
        <f>_xlfn.XLOOKUP($L952,Pos!B:B,Pos!F:F,, 0)</f>
        <v>West Europe</v>
      </c>
      <c r="Q952" s="1">
        <v>0</v>
      </c>
      <c r="R952" s="9">
        <f>_xlfn.XLOOKUP($L952,Pos!$B:$B,Pos!N:N,0, 0)</f>
        <v>4.5</v>
      </c>
      <c r="S952" s="9">
        <f>_xlfn.XLOOKUP($L952,Pos!$B:$B,Pos!O:O,0, 0)</f>
        <v>2.0255000000000001</v>
      </c>
      <c r="T952" s="9">
        <f>_xlfn.XLOOKUP($L952,Pos!$B:$B,Pos!P:P,0, 0)</f>
        <v>4.5</v>
      </c>
      <c r="U952" s="9">
        <f>_xlfn.XLOOKUP($L952,Pos!$B:$B,Pos!Q:Q,0, 0)</f>
        <v>4.7</v>
      </c>
      <c r="V952" s="9">
        <f>_xlfn.XLOOKUP($L952,Pos!$B:$B,Pos!R:R,0, 0)</f>
        <v>9.8000000000000007</v>
      </c>
      <c r="W952" s="9">
        <f>_xlfn.XLOOKUP($L952,Pos!$B:$B,Pos!S:S,0, 0)</f>
        <v>6.2249999999999996</v>
      </c>
      <c r="X952" s="9" t="str">
        <f>_xlfn.XLOOKUP($L952,Pos!$B:$B,Pos!J:J,0, 0)</f>
        <v>Hold</v>
      </c>
      <c r="Y952" s="1">
        <v>0</v>
      </c>
      <c r="Z952" s="1">
        <v>0</v>
      </c>
      <c r="AA952" s="1">
        <f t="shared" si="242"/>
        <v>0</v>
      </c>
      <c r="AB952" s="9">
        <f>_xlfn.XLOOKUP(L952,Pos!B:B,Pos!K:K,-1,0)</f>
        <v>5</v>
      </c>
      <c r="AC952" s="1" t="e">
        <f>_xlfn.XLOOKUP($L952,Pos!$A:$A,Pos!S:S,_xlfn.XLOOKUP($L952,#REF!,#REF!, ""), 0)</f>
        <v>#REF!</v>
      </c>
      <c r="AD952" s="1" t="e">
        <f>_xlfn.XLOOKUP($L952,Pos!$A:$A,Pos!T:T,_xlfn.XLOOKUP($L952,#REF!,#REF!, ""), 0)</f>
        <v>#REF!</v>
      </c>
      <c r="AE952" s="1" t="e">
        <f>_xlfn.XLOOKUP($L952,Pos!$A:$A,Pos!U:U,_xlfn.XLOOKUP($L952,#REF!,#REF!, ""), 0)</f>
        <v>#REF!</v>
      </c>
      <c r="AF952" s="1" t="e">
        <f>_xlfn.XLOOKUP($L952,Pos!$A:$A,Pos!V:V,_xlfn.XLOOKUP($L952,#REF!,#REF!, ""), 0)</f>
        <v>#REF!</v>
      </c>
      <c r="AG952" s="1" t="e">
        <f>_xlfn.XLOOKUP($L952,Pos!$A:$A,Pos!W:W,_xlfn.XLOOKUP($L952,#REF!,#REF!, ""), 0)</f>
        <v>#REF!</v>
      </c>
      <c r="AH952" s="1" t="e">
        <f>_xlfn.XLOOKUP($L952,Pos!$A:$A,Pos!X:X,_xlfn.XLOOKUP($L952,#REF!,#REF!, ""), 0)</f>
        <v>#REF!</v>
      </c>
      <c r="AI952" s="1" t="e">
        <f>_xlfn.XLOOKUP($L952,Pos!$A:$A,Pos!Y:Y,_xlfn.XLOOKUP($L952,#REF!,#REF!, ""), 0)</f>
        <v>#REF!</v>
      </c>
      <c r="AJ952" s="1" t="e">
        <f>_xlfn.XLOOKUP($L952,Pos!$A:$A,Pos!Z:Z,_xlfn.XLOOKUP($L952,#REF!,#REF!, ""), 0)</f>
        <v>#REF!</v>
      </c>
      <c r="AK952" s="1" t="e">
        <f>_xlfn.XLOOKUP($L952,Pos!$A:$A,Pos!AA:AA,_xlfn.XLOOKUP($L952,#REF!,#REF!, ""), 0)</f>
        <v>#REF!</v>
      </c>
      <c r="AL952" s="1" t="e">
        <f>_xlfn.XLOOKUP($L952,Pos!$A:$A,Pos!AB:AB,_xlfn.XLOOKUP($L952,#REF!,#REF!, ""), 0)</f>
        <v>#REF!</v>
      </c>
      <c r="AM952" s="1" t="e">
        <f>_xlfn.XLOOKUP($L952,Pos!$A:$A,Pos!AC:AC,_xlfn.XLOOKUP($L952,#REF!,#REF!, ""), 0)</f>
        <v>#REF!</v>
      </c>
      <c r="AN952" s="1" t="e">
        <f>_xlfn.XLOOKUP($L952,Pos!$A:$A,Pos!AD:AD,_xlfn.XLOOKUP($L952,#REF!,#REF!, ""), 0)</f>
        <v>#REF!</v>
      </c>
      <c r="AO952" s="1" t="e">
        <f>_xlfn.XLOOKUP($L952,Pos!$A:$A,Pos!AE:AE,_xlfn.XLOOKUP($L952,#REF!,#REF!, ""), 0)</f>
        <v>#REF!</v>
      </c>
      <c r="AP952" s="1" t="e">
        <f>_xlfn.XLOOKUP($L952,Pos!$A:$A,Pos!AF:AF,_xlfn.XLOOKUP($L952,#REF!,#REF!, ""), 0)</f>
        <v>#REF!</v>
      </c>
      <c r="AQ952" s="1" t="e">
        <f>_xlfn.XLOOKUP($L952,Pos!$A:$A,Pos!AG:AG,_xlfn.XLOOKUP($L952,#REF!,#REF!, ""), 0)</f>
        <v>#REF!</v>
      </c>
      <c r="AR952" s="1" t="e">
        <f>_xlfn.XLOOKUP($L952,Pos!$A:$A,Pos!AH:AH,_xlfn.XLOOKUP($L952,#REF!,#REF!, ""), 0)</f>
        <v>#REF!</v>
      </c>
      <c r="AS952" s="1" t="e">
        <f>_xlfn.XLOOKUP($L952,Pos!$A:$A,Pos!AI:AI,_xlfn.XLOOKUP($L952,#REF!,#REF!, ""), 0)</f>
        <v>#REF!</v>
      </c>
      <c r="AT952" s="1" t="e">
        <f>_xlfn.XLOOKUP($L952,Pos!$A:$A,Pos!AJ:AJ,_xlfn.XLOOKUP($L952,#REF!,#REF!, ""), 0)</f>
        <v>#REF!</v>
      </c>
      <c r="AU952" s="1" t="e">
        <f>_xlfn.XLOOKUP($L952,Pos!$A:$A,Pos!AK:AK,_xlfn.XLOOKUP($L952,#REF!,#REF!, ""), 0)</f>
        <v>#REF!</v>
      </c>
      <c r="AV952" s="1" t="e">
        <f>_xlfn.XLOOKUP($L952,Pos!$A:$A,Pos!AL:AL,_xlfn.XLOOKUP($L952,#REF!,#REF!, ""), 0)</f>
        <v>#REF!</v>
      </c>
      <c r="AW952" s="1" t="e">
        <f>_xlfn.XLOOKUP($L952,Pos!$A:$A,Pos!AM:AM,_xlfn.XLOOKUP($L952,#REF!,#REF!, ""), 0)</f>
        <v>#REF!</v>
      </c>
      <c r="AX952" s="1" t="e">
        <f>_xlfn.XLOOKUP($L952,Pos!$A:$A,Pos!AN:AN,_xlfn.XLOOKUP($L952,#REF!,#REF!, ""), 0)</f>
        <v>#REF!</v>
      </c>
      <c r="AY952" s="1" t="e">
        <f>_xlfn.XLOOKUP($L952,Pos!$A:$A,Pos!AO:AO,_xlfn.XLOOKUP($L952,#REF!,#REF!, ""), 0)</f>
        <v>#REF!</v>
      </c>
      <c r="AZ952" s="7" t="str">
        <f t="shared" si="243"/>
        <v>OUT</v>
      </c>
      <c r="BA952" s="1">
        <f>IF(OR(_xlfn.XLOOKUP(L952,Pos!B:B,Pos!L:L,FALSE)="ESG Reason",_xlfn.XLOOKUP(L952,Pos!B:B,Pos!L:L,FALSE)="Blacklisted"),1,0)</f>
        <v>0</v>
      </c>
      <c r="BC952" s="11">
        <v>8.5287612527796783E-11</v>
      </c>
      <c r="BD952" s="11">
        <f>_xlfn.XLOOKUP($L952,Pos!$B:$B,Pos!H:H,0, 0)</f>
        <v>0</v>
      </c>
      <c r="BE952" s="11">
        <f>_xlfn.XLOOKUP($L952,Pos!$B:$B,Pos!I:I,0, 0)</f>
        <v>1.538746873250947E-4</v>
      </c>
      <c r="BF952" s="18">
        <f t="shared" si="244"/>
        <v>1.538746873250947E-4</v>
      </c>
      <c r="BG952" s="1">
        <f t="shared" si="245"/>
        <v>2</v>
      </c>
      <c r="BH952" s="1">
        <f t="shared" si="246"/>
        <v>6</v>
      </c>
      <c r="BI952" s="18">
        <f t="shared" si="247"/>
        <v>8.5287612527796783E-11</v>
      </c>
      <c r="BJ952" s="3">
        <f t="shared" si="248"/>
        <v>0</v>
      </c>
      <c r="BK952" s="18">
        <f t="shared" si="249"/>
        <v>0</v>
      </c>
    </row>
    <row r="953" spans="3:63" x14ac:dyDescent="0.25">
      <c r="C953" s="3"/>
      <c r="D953" s="3"/>
      <c r="E953" s="3"/>
      <c r="F953" s="3"/>
      <c r="G953" s="51" t="s">
        <v>947</v>
      </c>
      <c r="H953" s="8" t="str">
        <f t="shared" si="239"/>
        <v>0%Others</v>
      </c>
      <c r="I953" s="11" cm="1">
        <f t="array" ref="I953">IF(
   AZ953 = "OUT", 0,IF(
   BD953 &gt;= LARGE(IF(ISNUMBER(BD:BD), BD:BD), 3),
   BE953 - 0.001,
   IF(BE953 &gt;=VLOOKUP(P953,mapping!$A:$B,2,FALSE), BE953,VLOOKUP(P953,mapping!$A$2:$B$8,2,FALSE))
))</f>
        <v>0</v>
      </c>
      <c r="J953" s="11" cm="1">
        <f t="array" ref="J953">IF(
    AZ953="OUT",0,IF(IF(
                      BD953&gt;=LARGE(IF(ISNUMBER(BD:BD),BD:BD),3),
                      BE953+0.001,
                      VLOOKUP(H953,mapping!$D:$E,2,FALSE)
                      )&gt;I953,
                   IF(
                      BD953&gt;=LARGE(IF(ISNUMBER(BD:BD),BD:BD),3),
                      BE953+0.001,
                      VLOOKUP(H953,mapping!$D:$E,2,FALSE)
                      ),
                   I953+0.002))</f>
        <v>0</v>
      </c>
      <c r="K953" s="8">
        <f t="shared" si="240"/>
        <v>1.535343355952313E-4</v>
      </c>
      <c r="L953" s="1" t="str">
        <f>Pos!B614</f>
        <v>JP3639650005</v>
      </c>
      <c r="M953" s="1" t="str">
        <f>_xlfn.XLOOKUP($L953,Pos!B:B,Pos!D:D,, 0)</f>
        <v>Pan Pacific International Holdings Corporation</v>
      </c>
      <c r="N953" s="1" t="str">
        <f>_xlfn.XLOOKUP($L953,Pos!B:B,Pos!E:E,, 0)</f>
        <v>Retail</v>
      </c>
      <c r="O953" s="1" t="str">
        <f t="shared" si="241"/>
        <v>Retail_Others</v>
      </c>
      <c r="P953" s="1" t="str">
        <f>_xlfn.XLOOKUP($L953,Pos!B:B,Pos!F:F,, 0)</f>
        <v>Others</v>
      </c>
      <c r="Q953" s="1">
        <v>0</v>
      </c>
      <c r="R953" s="9">
        <f>_xlfn.XLOOKUP($L953,Pos!$B:$B,Pos!N:N,0, 0)</f>
        <v>3.76</v>
      </c>
      <c r="S953" s="9">
        <f>_xlfn.XLOOKUP($L953,Pos!$B:$B,Pos!O:O,0, 0)</f>
        <v>3.2290000000000001</v>
      </c>
      <c r="T953" s="9">
        <f>_xlfn.XLOOKUP($L953,Pos!$B:$B,Pos!P:P,0, 0)</f>
        <v>6.1</v>
      </c>
      <c r="U953" s="9">
        <f>_xlfn.XLOOKUP($L953,Pos!$B:$B,Pos!Q:Q,0, 0)</f>
        <v>3.9</v>
      </c>
      <c r="V953" s="9">
        <f>_xlfn.XLOOKUP($L953,Pos!$B:$B,Pos!R:R,0, 0)</f>
        <v>5.233333</v>
      </c>
      <c r="W953" s="9">
        <f>_xlfn.XLOOKUP($L953,Pos!$B:$B,Pos!S:S,0, 0)</f>
        <v>5.4616670000000003</v>
      </c>
      <c r="X953" s="9" t="str">
        <f>_xlfn.XLOOKUP($L953,Pos!$B:$B,Pos!J:J,0, 0)</f>
        <v>Outperform</v>
      </c>
      <c r="Y953" s="1">
        <v>0</v>
      </c>
      <c r="Z953" s="1">
        <v>0</v>
      </c>
      <c r="AA953" s="1">
        <f t="shared" si="242"/>
        <v>0</v>
      </c>
      <c r="AB953" s="9">
        <f>_xlfn.XLOOKUP(L953,Pos!B:B,Pos!K:K,-1,0)</f>
        <v>6.333333333333333</v>
      </c>
      <c r="AC953" s="1" t="e">
        <f>_xlfn.XLOOKUP($L953,Pos!$A:$A,Pos!S:S,_xlfn.XLOOKUP($L953,#REF!,#REF!, ""), 0)</f>
        <v>#REF!</v>
      </c>
      <c r="AD953" s="1" t="e">
        <f>_xlfn.XLOOKUP($L953,Pos!$A:$A,Pos!T:T,_xlfn.XLOOKUP($L953,#REF!,#REF!, ""), 0)</f>
        <v>#REF!</v>
      </c>
      <c r="AE953" s="1" t="e">
        <f>_xlfn.XLOOKUP($L953,Pos!$A:$A,Pos!U:U,_xlfn.XLOOKUP($L953,#REF!,#REF!, ""), 0)</f>
        <v>#REF!</v>
      </c>
      <c r="AF953" s="1" t="e">
        <f>_xlfn.XLOOKUP($L953,Pos!$A:$A,Pos!V:V,_xlfn.XLOOKUP($L953,#REF!,#REF!, ""), 0)</f>
        <v>#REF!</v>
      </c>
      <c r="AG953" s="1" t="e">
        <f>_xlfn.XLOOKUP($L953,Pos!$A:$A,Pos!W:W,_xlfn.XLOOKUP($L953,#REF!,#REF!, ""), 0)</f>
        <v>#REF!</v>
      </c>
      <c r="AH953" s="1" t="e">
        <f>_xlfn.XLOOKUP($L953,Pos!$A:$A,Pos!X:X,_xlfn.XLOOKUP($L953,#REF!,#REF!, ""), 0)</f>
        <v>#REF!</v>
      </c>
      <c r="AI953" s="1" t="e">
        <f>_xlfn.XLOOKUP($L953,Pos!$A:$A,Pos!Y:Y,_xlfn.XLOOKUP($L953,#REF!,#REF!, ""), 0)</f>
        <v>#REF!</v>
      </c>
      <c r="AJ953" s="1" t="e">
        <f>_xlfn.XLOOKUP($L953,Pos!$A:$A,Pos!Z:Z,_xlfn.XLOOKUP($L953,#REF!,#REF!, ""), 0)</f>
        <v>#REF!</v>
      </c>
      <c r="AK953" s="1" t="e">
        <f>_xlfn.XLOOKUP($L953,Pos!$A:$A,Pos!AA:AA,_xlfn.XLOOKUP($L953,#REF!,#REF!, ""), 0)</f>
        <v>#REF!</v>
      </c>
      <c r="AL953" s="1" t="e">
        <f>_xlfn.XLOOKUP($L953,Pos!$A:$A,Pos!AB:AB,_xlfn.XLOOKUP($L953,#REF!,#REF!, ""), 0)</f>
        <v>#REF!</v>
      </c>
      <c r="AM953" s="1" t="e">
        <f>_xlfn.XLOOKUP($L953,Pos!$A:$A,Pos!AC:AC,_xlfn.XLOOKUP($L953,#REF!,#REF!, ""), 0)</f>
        <v>#REF!</v>
      </c>
      <c r="AN953" s="1" t="e">
        <f>_xlfn.XLOOKUP($L953,Pos!$A:$A,Pos!AD:AD,_xlfn.XLOOKUP($L953,#REF!,#REF!, ""), 0)</f>
        <v>#REF!</v>
      </c>
      <c r="AO953" s="1" t="e">
        <f>_xlfn.XLOOKUP($L953,Pos!$A:$A,Pos!AE:AE,_xlfn.XLOOKUP($L953,#REF!,#REF!, ""), 0)</f>
        <v>#REF!</v>
      </c>
      <c r="AP953" s="1" t="e">
        <f>_xlfn.XLOOKUP($L953,Pos!$A:$A,Pos!AF:AF,_xlfn.XLOOKUP($L953,#REF!,#REF!, ""), 0)</f>
        <v>#REF!</v>
      </c>
      <c r="AQ953" s="1" t="e">
        <f>_xlfn.XLOOKUP($L953,Pos!$A:$A,Pos!AG:AG,_xlfn.XLOOKUP($L953,#REF!,#REF!, ""), 0)</f>
        <v>#REF!</v>
      </c>
      <c r="AR953" s="1" t="e">
        <f>_xlfn.XLOOKUP($L953,Pos!$A:$A,Pos!AH:AH,_xlfn.XLOOKUP($L953,#REF!,#REF!, ""), 0)</f>
        <v>#REF!</v>
      </c>
      <c r="AS953" s="1" t="e">
        <f>_xlfn.XLOOKUP($L953,Pos!$A:$A,Pos!AI:AI,_xlfn.XLOOKUP($L953,#REF!,#REF!, ""), 0)</f>
        <v>#REF!</v>
      </c>
      <c r="AT953" s="1" t="e">
        <f>_xlfn.XLOOKUP($L953,Pos!$A:$A,Pos!AJ:AJ,_xlfn.XLOOKUP($L953,#REF!,#REF!, ""), 0)</f>
        <v>#REF!</v>
      </c>
      <c r="AU953" s="1" t="e">
        <f>_xlfn.XLOOKUP($L953,Pos!$A:$A,Pos!AK:AK,_xlfn.XLOOKUP($L953,#REF!,#REF!, ""), 0)</f>
        <v>#REF!</v>
      </c>
      <c r="AV953" s="1" t="e">
        <f>_xlfn.XLOOKUP($L953,Pos!$A:$A,Pos!AL:AL,_xlfn.XLOOKUP($L953,#REF!,#REF!, ""), 0)</f>
        <v>#REF!</v>
      </c>
      <c r="AW953" s="1" t="e">
        <f>_xlfn.XLOOKUP($L953,Pos!$A:$A,Pos!AM:AM,_xlfn.XLOOKUP($L953,#REF!,#REF!, ""), 0)</f>
        <v>#REF!</v>
      </c>
      <c r="AX953" s="1" t="e">
        <f>_xlfn.XLOOKUP($L953,Pos!$A:$A,Pos!AN:AN,_xlfn.XLOOKUP($L953,#REF!,#REF!, ""), 0)</f>
        <v>#REF!</v>
      </c>
      <c r="AY953" s="1" t="e">
        <f>_xlfn.XLOOKUP($L953,Pos!$A:$A,Pos!AO:AO,_xlfn.XLOOKUP($L953,#REF!,#REF!, ""), 0)</f>
        <v>#REF!</v>
      </c>
      <c r="AZ953" s="7" t="str">
        <f t="shared" si="243"/>
        <v>OUT</v>
      </c>
      <c r="BA953" s="1">
        <f>IF(OR(_xlfn.XLOOKUP(L953,Pos!B:B,Pos!L:L,FALSE)="ESG Reason",_xlfn.XLOOKUP(L953,Pos!B:B,Pos!L:L,FALSE)="Blacklisted"),1,0)</f>
        <v>1</v>
      </c>
      <c r="BC953" s="11">
        <v>9.0558527940406495E-11</v>
      </c>
      <c r="BD953" s="11">
        <f>_xlfn.XLOOKUP($L953,Pos!$B:$B,Pos!H:H,0, 0)</f>
        <v>0</v>
      </c>
      <c r="BE953" s="11">
        <f>_xlfn.XLOOKUP($L953,Pos!$B:$B,Pos!I:I,0, 0)</f>
        <v>1.535343355952313E-4</v>
      </c>
      <c r="BF953" s="18">
        <f t="shared" si="244"/>
        <v>1.535343355952313E-4</v>
      </c>
      <c r="BG953" s="1">
        <f t="shared" si="245"/>
        <v>3</v>
      </c>
      <c r="BH953" s="1">
        <f t="shared" si="246"/>
        <v>53</v>
      </c>
      <c r="BI953" s="18">
        <f t="shared" si="247"/>
        <v>9.0558527940406495E-11</v>
      </c>
      <c r="BJ953" s="3">
        <f t="shared" si="248"/>
        <v>0</v>
      </c>
      <c r="BK953" s="18">
        <f t="shared" si="249"/>
        <v>0</v>
      </c>
    </row>
    <row r="954" spans="3:63" x14ac:dyDescent="0.25">
      <c r="C954" s="3"/>
      <c r="D954" s="3"/>
      <c r="E954" s="3"/>
      <c r="F954" s="3"/>
      <c r="G954" s="51" t="s">
        <v>937</v>
      </c>
      <c r="H954" s="8" t="str">
        <f t="shared" si="239"/>
        <v>0%North America</v>
      </c>
      <c r="I954" s="11" cm="1">
        <f t="array" ref="I954">IF(
   AZ954 = "OUT", 0,IF(
   BD954 &gt;= LARGE(IF(ISNUMBER(BD:BD), BD:BD), 3),
   BE954 - 0.001,
   IF(BE954 &gt;=VLOOKUP(P954,mapping!$A:$B,2,FALSE), BE954,VLOOKUP(P954,mapping!$A$2:$B$8,2,FALSE))
))</f>
        <v>0</v>
      </c>
      <c r="J954" s="11" cm="1">
        <f t="array" ref="J954">IF(
    AZ954="OUT",0,IF(IF(
                      BD954&gt;=LARGE(IF(ISNUMBER(BD:BD),BD:BD),3),
                      BE954+0.001,
                      VLOOKUP(H954,mapping!$D:$E,2,FALSE)
                      )&gt;I954,
                   IF(
                      BD954&gt;=LARGE(IF(ISNUMBER(BD:BD),BD:BD),3),
                      BE954+0.001,
                      VLOOKUP(H954,mapping!$D:$E,2,FALSE)
                      ),
                   I954+0.002))</f>
        <v>0</v>
      </c>
      <c r="K954" s="8">
        <f t="shared" si="240"/>
        <v>1.5345222311500281E-4</v>
      </c>
      <c r="L954" s="1" t="str">
        <f>Pos!B1028</f>
        <v>US42250P1030</v>
      </c>
      <c r="M954" s="1" t="str">
        <f>_xlfn.XLOOKUP($L954,Pos!B:B,Pos!D:D,, 0)</f>
        <v>Healthpeak Properties, Inc.</v>
      </c>
      <c r="N954" s="1" t="str">
        <f>_xlfn.XLOOKUP($L954,Pos!B:B,Pos!E:E,, 0)</f>
        <v>Real Estate</v>
      </c>
      <c r="O954" s="1" t="str">
        <f t="shared" si="241"/>
        <v>Real Estate_North America</v>
      </c>
      <c r="P954" s="1" t="str">
        <f>_xlfn.XLOOKUP($L954,Pos!B:B,Pos!F:F,, 0)</f>
        <v>North America</v>
      </c>
      <c r="Q954" s="1">
        <v>0</v>
      </c>
      <c r="R954" s="9">
        <f>_xlfn.XLOOKUP($L954,Pos!$B:$B,Pos!N:N,0, 0)</f>
        <v>7.57</v>
      </c>
      <c r="S954" s="9">
        <f>_xlfn.XLOOKUP($L954,Pos!$B:$B,Pos!O:O,0, 0)</f>
        <v>3.6608329999999998</v>
      </c>
      <c r="T954" s="9">
        <f>_xlfn.XLOOKUP($L954,Pos!$B:$B,Pos!P:P,0, 0)</f>
        <v>4.0999999999999996</v>
      </c>
      <c r="U954" s="9">
        <f>_xlfn.XLOOKUP($L954,Pos!$B:$B,Pos!Q:Q,0, 0)</f>
        <v>1.7</v>
      </c>
      <c r="V954" s="9">
        <f>_xlfn.XLOOKUP($L954,Pos!$B:$B,Pos!R:R,0, 0)</f>
        <v>9.0333330000000007</v>
      </c>
      <c r="W954" s="9">
        <f>_xlfn.XLOOKUP($L954,Pos!$B:$B,Pos!S:S,0, 0)</f>
        <v>5.1533329999999999</v>
      </c>
      <c r="X954" s="9" t="str">
        <f>_xlfn.XLOOKUP($L954,Pos!$B:$B,Pos!J:J,0, 0)</f>
        <v>Outperform</v>
      </c>
      <c r="Y954" s="1">
        <v>0</v>
      </c>
      <c r="Z954" s="1">
        <v>0</v>
      </c>
      <c r="AA954" s="1">
        <f t="shared" si="242"/>
        <v>0</v>
      </c>
      <c r="AB954" s="9">
        <f>_xlfn.XLOOKUP(L954,Pos!B:B,Pos!K:K,-1,0)</f>
        <v>0.5714285714285714</v>
      </c>
      <c r="AC954" s="1" t="e">
        <f>_xlfn.XLOOKUP($L954,Pos!$A:$A,Pos!S:S,_xlfn.XLOOKUP($L954,#REF!,#REF!, ""), 0)</f>
        <v>#REF!</v>
      </c>
      <c r="AD954" s="1" t="e">
        <f>_xlfn.XLOOKUP($L954,Pos!$A:$A,Pos!T:T,_xlfn.XLOOKUP($L954,#REF!,#REF!, ""), 0)</f>
        <v>#REF!</v>
      </c>
      <c r="AE954" s="1" t="e">
        <f>_xlfn.XLOOKUP($L954,Pos!$A:$A,Pos!U:U,_xlfn.XLOOKUP($L954,#REF!,#REF!, ""), 0)</f>
        <v>#REF!</v>
      </c>
      <c r="AF954" s="1" t="e">
        <f>_xlfn.XLOOKUP($L954,Pos!$A:$A,Pos!V:V,_xlfn.XLOOKUP($L954,#REF!,#REF!, ""), 0)</f>
        <v>#REF!</v>
      </c>
      <c r="AG954" s="1" t="e">
        <f>_xlfn.XLOOKUP($L954,Pos!$A:$A,Pos!W:W,_xlfn.XLOOKUP($L954,#REF!,#REF!, ""), 0)</f>
        <v>#REF!</v>
      </c>
      <c r="AH954" s="1" t="e">
        <f>_xlfn.XLOOKUP($L954,Pos!$A:$A,Pos!X:X,_xlfn.XLOOKUP($L954,#REF!,#REF!, ""), 0)</f>
        <v>#REF!</v>
      </c>
      <c r="AI954" s="1" t="e">
        <f>_xlfn.XLOOKUP($L954,Pos!$A:$A,Pos!Y:Y,_xlfn.XLOOKUP($L954,#REF!,#REF!, ""), 0)</f>
        <v>#REF!</v>
      </c>
      <c r="AJ954" s="1" t="e">
        <f>_xlfn.XLOOKUP($L954,Pos!$A:$A,Pos!Z:Z,_xlfn.XLOOKUP($L954,#REF!,#REF!, ""), 0)</f>
        <v>#REF!</v>
      </c>
      <c r="AK954" s="1" t="e">
        <f>_xlfn.XLOOKUP($L954,Pos!$A:$A,Pos!AA:AA,_xlfn.XLOOKUP($L954,#REF!,#REF!, ""), 0)</f>
        <v>#REF!</v>
      </c>
      <c r="AL954" s="1" t="e">
        <f>_xlfn.XLOOKUP($L954,Pos!$A:$A,Pos!AB:AB,_xlfn.XLOOKUP($L954,#REF!,#REF!, ""), 0)</f>
        <v>#REF!</v>
      </c>
      <c r="AM954" s="1" t="e">
        <f>_xlfn.XLOOKUP($L954,Pos!$A:$A,Pos!AC:AC,_xlfn.XLOOKUP($L954,#REF!,#REF!, ""), 0)</f>
        <v>#REF!</v>
      </c>
      <c r="AN954" s="1" t="e">
        <f>_xlfn.XLOOKUP($L954,Pos!$A:$A,Pos!AD:AD,_xlfn.XLOOKUP($L954,#REF!,#REF!, ""), 0)</f>
        <v>#REF!</v>
      </c>
      <c r="AO954" s="1" t="e">
        <f>_xlfn.XLOOKUP($L954,Pos!$A:$A,Pos!AE:AE,_xlfn.XLOOKUP($L954,#REF!,#REF!, ""), 0)</f>
        <v>#REF!</v>
      </c>
      <c r="AP954" s="1" t="e">
        <f>_xlfn.XLOOKUP($L954,Pos!$A:$A,Pos!AF:AF,_xlfn.XLOOKUP($L954,#REF!,#REF!, ""), 0)</f>
        <v>#REF!</v>
      </c>
      <c r="AQ954" s="1" t="e">
        <f>_xlfn.XLOOKUP($L954,Pos!$A:$A,Pos!AG:AG,_xlfn.XLOOKUP($L954,#REF!,#REF!, ""), 0)</f>
        <v>#REF!</v>
      </c>
      <c r="AR954" s="1" t="e">
        <f>_xlfn.XLOOKUP($L954,Pos!$A:$A,Pos!AH:AH,_xlfn.XLOOKUP($L954,#REF!,#REF!, ""), 0)</f>
        <v>#REF!</v>
      </c>
      <c r="AS954" s="1" t="e">
        <f>_xlfn.XLOOKUP($L954,Pos!$A:$A,Pos!AI:AI,_xlfn.XLOOKUP($L954,#REF!,#REF!, ""), 0)</f>
        <v>#REF!</v>
      </c>
      <c r="AT954" s="1" t="e">
        <f>_xlfn.XLOOKUP($L954,Pos!$A:$A,Pos!AJ:AJ,_xlfn.XLOOKUP($L954,#REF!,#REF!, ""), 0)</f>
        <v>#REF!</v>
      </c>
      <c r="AU954" s="1" t="e">
        <f>_xlfn.XLOOKUP($L954,Pos!$A:$A,Pos!AK:AK,_xlfn.XLOOKUP($L954,#REF!,#REF!, ""), 0)</f>
        <v>#REF!</v>
      </c>
      <c r="AV954" s="1" t="e">
        <f>_xlfn.XLOOKUP($L954,Pos!$A:$A,Pos!AL:AL,_xlfn.XLOOKUP($L954,#REF!,#REF!, ""), 0)</f>
        <v>#REF!</v>
      </c>
      <c r="AW954" s="1" t="e">
        <f>_xlfn.XLOOKUP($L954,Pos!$A:$A,Pos!AM:AM,_xlfn.XLOOKUP($L954,#REF!,#REF!, ""), 0)</f>
        <v>#REF!</v>
      </c>
      <c r="AX954" s="1" t="e">
        <f>_xlfn.XLOOKUP($L954,Pos!$A:$A,Pos!AN:AN,_xlfn.XLOOKUP($L954,#REF!,#REF!, ""), 0)</f>
        <v>#REF!</v>
      </c>
      <c r="AY954" s="1" t="e">
        <f>_xlfn.XLOOKUP($L954,Pos!$A:$A,Pos!AO:AO,_xlfn.XLOOKUP($L954,#REF!,#REF!, ""), 0)</f>
        <v>#REF!</v>
      </c>
      <c r="AZ954" s="7" t="str">
        <f t="shared" si="243"/>
        <v>OUT</v>
      </c>
      <c r="BA954" s="1">
        <f>IF(OR(_xlfn.XLOOKUP(L954,Pos!B:B,Pos!L:L,FALSE)="ESG Reason",_xlfn.XLOOKUP(L954,Pos!B:B,Pos!L:L,FALSE)="Blacklisted"),1,0)</f>
        <v>0</v>
      </c>
      <c r="BC954" s="11">
        <v>9.6619474476459321E-11</v>
      </c>
      <c r="BD954" s="11">
        <f>_xlfn.XLOOKUP($L954,Pos!$B:$B,Pos!H:H,0, 0)</f>
        <v>0</v>
      </c>
      <c r="BE954" s="11">
        <f>_xlfn.XLOOKUP($L954,Pos!$B:$B,Pos!I:I,0, 0)</f>
        <v>1.5345222311500281E-4</v>
      </c>
      <c r="BF954" s="18">
        <f t="shared" si="244"/>
        <v>1.5345222311500281E-4</v>
      </c>
      <c r="BG954" s="1">
        <f t="shared" si="245"/>
        <v>1</v>
      </c>
      <c r="BH954" s="1">
        <f t="shared" si="246"/>
        <v>33</v>
      </c>
      <c r="BI954" s="18">
        <f t="shared" si="247"/>
        <v>9.6619474476459321E-11</v>
      </c>
      <c r="BJ954" s="3">
        <f t="shared" si="248"/>
        <v>0</v>
      </c>
      <c r="BK954" s="18">
        <f t="shared" si="249"/>
        <v>0</v>
      </c>
    </row>
    <row r="955" spans="3:63" x14ac:dyDescent="0.25">
      <c r="C955" s="3"/>
      <c r="D955" s="3"/>
      <c r="E955" s="3"/>
      <c r="F955" s="3"/>
      <c r="G955" s="51" t="s">
        <v>936</v>
      </c>
      <c r="H955" s="8" t="str">
        <f t="shared" si="239"/>
        <v>0%West Europe</v>
      </c>
      <c r="I955" s="11" cm="1">
        <f t="array" ref="I955">IF(
   AZ955 = "OUT", 0,IF(
   BD955 &gt;= LARGE(IF(ISNUMBER(BD:BD), BD:BD), 3),
   BE955 - 0.001,
   IF(BE955 &gt;=VLOOKUP(P955,mapping!$A:$B,2,FALSE), BE955,VLOOKUP(P955,mapping!$A$2:$B$8,2,FALSE))
))</f>
        <v>0</v>
      </c>
      <c r="J955" s="11" cm="1">
        <f t="array" ref="J955">IF(
    AZ955="OUT",0,IF(IF(
                      BD955&gt;=LARGE(IF(ISNUMBER(BD:BD),BD:BD),3),
                      BE955+0.001,
                      VLOOKUP(H955,mapping!$D:$E,2,FALSE)
                      )&gt;I955,
                   IF(
                      BD955&gt;=LARGE(IF(ISNUMBER(BD:BD),BD:BD),3),
                      BE955+0.001,
                      VLOOKUP(H955,mapping!$D:$E,2,FALSE)
                      ),
                   I955+0.002))</f>
        <v>0</v>
      </c>
      <c r="K955" s="8">
        <f t="shared" si="240"/>
        <v>1.5331090163563251E-4</v>
      </c>
      <c r="L955" s="1" t="str">
        <f>Pos!B341</f>
        <v>FR0013326246</v>
      </c>
      <c r="M955" s="1" t="str">
        <f>_xlfn.XLOOKUP($L955,Pos!B:B,Pos!D:D,, 0)</f>
        <v>Unibail-Rodamco-Westfield SE Stapled Secs Cons of 1 Sh Unibail Rodamco + 1 Sh WFD Unib Rod</v>
      </c>
      <c r="N955" s="1" t="str">
        <f>_xlfn.XLOOKUP($L955,Pos!B:B,Pos!E:E,, 0)</f>
        <v>Real Estate</v>
      </c>
      <c r="O955" s="1" t="str">
        <f t="shared" si="241"/>
        <v>Real Estate_West Europe</v>
      </c>
      <c r="P955" s="1" t="str">
        <f>_xlfn.XLOOKUP($L955,Pos!B:B,Pos!F:F,, 0)</f>
        <v>West Europe</v>
      </c>
      <c r="Q955" s="1">
        <v>0</v>
      </c>
      <c r="R955" s="9">
        <f>_xlfn.XLOOKUP($L955,Pos!$B:$B,Pos!N:N,0, 0)</f>
        <v>6.84</v>
      </c>
      <c r="S955" s="9">
        <f>_xlfn.XLOOKUP($L955,Pos!$B:$B,Pos!O:O,0, 0)</f>
        <v>7.0768329999999997</v>
      </c>
      <c r="T955" s="9">
        <f>_xlfn.XLOOKUP($L955,Pos!$B:$B,Pos!P:P,0, 0)</f>
        <v>3.375</v>
      </c>
      <c r="U955" s="9">
        <f>_xlfn.XLOOKUP($L955,Pos!$B:$B,Pos!Q:Q,0, 0)</f>
        <v>6.9</v>
      </c>
      <c r="V955" s="9">
        <f>_xlfn.XLOOKUP($L955,Pos!$B:$B,Pos!R:R,0, 0)</f>
        <v>7.1333330000000004</v>
      </c>
      <c r="W955" s="9">
        <f>_xlfn.XLOOKUP($L955,Pos!$B:$B,Pos!S:S,0, 0)</f>
        <v>6.7850000000000001</v>
      </c>
      <c r="X955" s="9" t="str">
        <f>_xlfn.XLOOKUP($L955,Pos!$B:$B,Pos!J:J,0, 0)</f>
        <v>Outperform</v>
      </c>
      <c r="Y955" s="1">
        <v>0</v>
      </c>
      <c r="Z955" s="1">
        <v>0</v>
      </c>
      <c r="AA955" s="1">
        <f t="shared" si="242"/>
        <v>0</v>
      </c>
      <c r="AB955" s="9">
        <f>_xlfn.XLOOKUP(L955,Pos!B:B,Pos!K:K,-1,0)</f>
        <v>7.2727272727272734</v>
      </c>
      <c r="AC955" s="1" t="e">
        <f>_xlfn.XLOOKUP($L955,Pos!$A:$A,Pos!S:S,_xlfn.XLOOKUP($L955,#REF!,#REF!, ""), 0)</f>
        <v>#REF!</v>
      </c>
      <c r="AD955" s="1" t="e">
        <f>_xlfn.XLOOKUP($L955,Pos!$A:$A,Pos!T:T,_xlfn.XLOOKUP($L955,#REF!,#REF!, ""), 0)</f>
        <v>#REF!</v>
      </c>
      <c r="AE955" s="1" t="e">
        <f>_xlfn.XLOOKUP($L955,Pos!$A:$A,Pos!U:U,_xlfn.XLOOKUP($L955,#REF!,#REF!, ""), 0)</f>
        <v>#REF!</v>
      </c>
      <c r="AF955" s="1" t="e">
        <f>_xlfn.XLOOKUP($L955,Pos!$A:$A,Pos!V:V,_xlfn.XLOOKUP($L955,#REF!,#REF!, ""), 0)</f>
        <v>#REF!</v>
      </c>
      <c r="AG955" s="1" t="e">
        <f>_xlfn.XLOOKUP($L955,Pos!$A:$A,Pos!W:W,_xlfn.XLOOKUP($L955,#REF!,#REF!, ""), 0)</f>
        <v>#REF!</v>
      </c>
      <c r="AH955" s="1" t="e">
        <f>_xlfn.XLOOKUP($L955,Pos!$A:$A,Pos!X:X,_xlfn.XLOOKUP($L955,#REF!,#REF!, ""), 0)</f>
        <v>#REF!</v>
      </c>
      <c r="AI955" s="1" t="e">
        <f>_xlfn.XLOOKUP($L955,Pos!$A:$A,Pos!Y:Y,_xlfn.XLOOKUP($L955,#REF!,#REF!, ""), 0)</f>
        <v>#REF!</v>
      </c>
      <c r="AJ955" s="1" t="e">
        <f>_xlfn.XLOOKUP($L955,Pos!$A:$A,Pos!Z:Z,_xlfn.XLOOKUP($L955,#REF!,#REF!, ""), 0)</f>
        <v>#REF!</v>
      </c>
      <c r="AK955" s="1" t="e">
        <f>_xlfn.XLOOKUP($L955,Pos!$A:$A,Pos!AA:AA,_xlfn.XLOOKUP($L955,#REF!,#REF!, ""), 0)</f>
        <v>#REF!</v>
      </c>
      <c r="AL955" s="1" t="e">
        <f>_xlfn.XLOOKUP($L955,Pos!$A:$A,Pos!AB:AB,_xlfn.XLOOKUP($L955,#REF!,#REF!, ""), 0)</f>
        <v>#REF!</v>
      </c>
      <c r="AM955" s="1" t="e">
        <f>_xlfn.XLOOKUP($L955,Pos!$A:$A,Pos!AC:AC,_xlfn.XLOOKUP($L955,#REF!,#REF!, ""), 0)</f>
        <v>#REF!</v>
      </c>
      <c r="AN955" s="1" t="e">
        <f>_xlfn.XLOOKUP($L955,Pos!$A:$A,Pos!AD:AD,_xlfn.XLOOKUP($L955,#REF!,#REF!, ""), 0)</f>
        <v>#REF!</v>
      </c>
      <c r="AO955" s="1" t="e">
        <f>_xlfn.XLOOKUP($L955,Pos!$A:$A,Pos!AE:AE,_xlfn.XLOOKUP($L955,#REF!,#REF!, ""), 0)</f>
        <v>#REF!</v>
      </c>
      <c r="AP955" s="1" t="e">
        <f>_xlfn.XLOOKUP($L955,Pos!$A:$A,Pos!AF:AF,_xlfn.XLOOKUP($L955,#REF!,#REF!, ""), 0)</f>
        <v>#REF!</v>
      </c>
      <c r="AQ955" s="1" t="e">
        <f>_xlfn.XLOOKUP($L955,Pos!$A:$A,Pos!AG:AG,_xlfn.XLOOKUP($L955,#REF!,#REF!, ""), 0)</f>
        <v>#REF!</v>
      </c>
      <c r="AR955" s="1" t="e">
        <f>_xlfn.XLOOKUP($L955,Pos!$A:$A,Pos!AH:AH,_xlfn.XLOOKUP($L955,#REF!,#REF!, ""), 0)</f>
        <v>#REF!</v>
      </c>
      <c r="AS955" s="1" t="e">
        <f>_xlfn.XLOOKUP($L955,Pos!$A:$A,Pos!AI:AI,_xlfn.XLOOKUP($L955,#REF!,#REF!, ""), 0)</f>
        <v>#REF!</v>
      </c>
      <c r="AT955" s="1" t="e">
        <f>_xlfn.XLOOKUP($L955,Pos!$A:$A,Pos!AJ:AJ,_xlfn.XLOOKUP($L955,#REF!,#REF!, ""), 0)</f>
        <v>#REF!</v>
      </c>
      <c r="AU955" s="1" t="e">
        <f>_xlfn.XLOOKUP($L955,Pos!$A:$A,Pos!AK:AK,_xlfn.XLOOKUP($L955,#REF!,#REF!, ""), 0)</f>
        <v>#REF!</v>
      </c>
      <c r="AV955" s="1" t="e">
        <f>_xlfn.XLOOKUP($L955,Pos!$A:$A,Pos!AL:AL,_xlfn.XLOOKUP($L955,#REF!,#REF!, ""), 0)</f>
        <v>#REF!</v>
      </c>
      <c r="AW955" s="1" t="e">
        <f>_xlfn.XLOOKUP($L955,Pos!$A:$A,Pos!AM:AM,_xlfn.XLOOKUP($L955,#REF!,#REF!, ""), 0)</f>
        <v>#REF!</v>
      </c>
      <c r="AX955" s="1" t="e">
        <f>_xlfn.XLOOKUP($L955,Pos!$A:$A,Pos!AN:AN,_xlfn.XLOOKUP($L955,#REF!,#REF!, ""), 0)</f>
        <v>#REF!</v>
      </c>
      <c r="AY955" s="1" t="e">
        <f>_xlfn.XLOOKUP($L955,Pos!$A:$A,Pos!AO:AO,_xlfn.XLOOKUP($L955,#REF!,#REF!, ""), 0)</f>
        <v>#REF!</v>
      </c>
      <c r="AZ955" s="7" t="str">
        <f t="shared" si="243"/>
        <v>OUT</v>
      </c>
      <c r="BA955" s="1">
        <f>IF(OR(_xlfn.XLOOKUP(L955,Pos!B:B,Pos!L:L,FALSE)="ESG Reason",_xlfn.XLOOKUP(L955,Pos!B:B,Pos!L:L,FALSE)="Blacklisted"),1,0)</f>
        <v>0</v>
      </c>
      <c r="BC955" s="11">
        <v>8.4477852371065846E-11</v>
      </c>
      <c r="BD955" s="11">
        <f>_xlfn.XLOOKUP($L955,Pos!$B:$B,Pos!H:H,0, 0)</f>
        <v>0</v>
      </c>
      <c r="BE955" s="11">
        <f>_xlfn.XLOOKUP($L955,Pos!$B:$B,Pos!I:I,0, 0)</f>
        <v>1.5331090163563251E-4</v>
      </c>
      <c r="BF955" s="18">
        <f t="shared" si="244"/>
        <v>1.5331090163563251E-4</v>
      </c>
      <c r="BG955" s="1">
        <f t="shared" si="245"/>
        <v>2</v>
      </c>
      <c r="BH955" s="1">
        <f t="shared" si="246"/>
        <v>14</v>
      </c>
      <c r="BI955" s="18">
        <f t="shared" si="247"/>
        <v>8.4477852371065846E-11</v>
      </c>
      <c r="BJ955" s="3">
        <f t="shared" si="248"/>
        <v>0</v>
      </c>
      <c r="BK955" s="18">
        <f t="shared" si="249"/>
        <v>0</v>
      </c>
    </row>
    <row r="956" spans="3:63" x14ac:dyDescent="0.25">
      <c r="C956" s="3"/>
      <c r="D956" s="3"/>
      <c r="E956" s="3"/>
      <c r="F956" s="3"/>
      <c r="G956" s="51" t="s">
        <v>944</v>
      </c>
      <c r="H956" s="8" t="str">
        <f t="shared" si="239"/>
        <v>0%West Europe</v>
      </c>
      <c r="I956" s="11" cm="1">
        <f t="array" ref="I956">IF(
   AZ956 = "OUT", 0,IF(
   BD956 &gt;= LARGE(IF(ISNUMBER(BD:BD), BD:BD), 3),
   BE956 - 0.001,
   IF(BE956 &gt;=VLOOKUP(P956,mapping!$A:$B,2,FALSE), BE956,VLOOKUP(P956,mapping!$A$2:$B$8,2,FALSE))
))</f>
        <v>0</v>
      </c>
      <c r="J956" s="11" cm="1">
        <f t="array" ref="J956">IF(
    AZ956="OUT",0,IF(IF(
                      BD956&gt;=LARGE(IF(ISNUMBER(BD:BD),BD:BD),3),
                      BE956+0.001,
                      VLOOKUP(H956,mapping!$D:$E,2,FALSE)
                      )&gt;I956,
                   IF(
                      BD956&gt;=LARGE(IF(ISNUMBER(BD:BD),BD:BD),3),
                      BE956+0.001,
                      VLOOKUP(H956,mapping!$D:$E,2,FALSE)
                      ),
                   I956+0.002))</f>
        <v>0</v>
      </c>
      <c r="K956" s="8">
        <f t="shared" si="240"/>
        <v>1.5290333969052719E-4</v>
      </c>
      <c r="L956" s="1" t="str">
        <f>Pos!B702</f>
        <v>NL0006294274</v>
      </c>
      <c r="M956" s="1" t="str">
        <f>_xlfn.XLOOKUP($L956,Pos!B:B,Pos!D:D,, 0)</f>
        <v>Euronext NV</v>
      </c>
      <c r="N956" s="1" t="str">
        <f>_xlfn.XLOOKUP($L956,Pos!B:B,Pos!E:E,, 0)</f>
        <v>Financial Services</v>
      </c>
      <c r="O956" s="1" t="str">
        <f t="shared" si="241"/>
        <v>Financial Services_West Europe</v>
      </c>
      <c r="P956" s="1" t="str">
        <f>_xlfn.XLOOKUP($L956,Pos!B:B,Pos!F:F,, 0)</f>
        <v>West Europe</v>
      </c>
      <c r="Q956" s="1">
        <v>0</v>
      </c>
      <c r="R956" s="9">
        <f>_xlfn.XLOOKUP($L956,Pos!$B:$B,Pos!N:N,0, 0)</f>
        <v>3.92</v>
      </c>
      <c r="S956" s="9">
        <f>_xlfn.XLOOKUP($L956,Pos!$B:$B,Pos!O:O,0, 0)</f>
        <v>2.04</v>
      </c>
      <c r="T956" s="9">
        <f>_xlfn.XLOOKUP($L956,Pos!$B:$B,Pos!P:P,0, 0)</f>
        <v>7.4</v>
      </c>
      <c r="U956" s="9">
        <f>_xlfn.XLOOKUP($L956,Pos!$B:$B,Pos!Q:Q,0, 0)</f>
        <v>2.4</v>
      </c>
      <c r="V956" s="9">
        <f>_xlfn.XLOOKUP($L956,Pos!$B:$B,Pos!R:R,0, 0)</f>
        <v>7.4666670000000002</v>
      </c>
      <c r="W956" s="9">
        <f>_xlfn.XLOOKUP($L956,Pos!$B:$B,Pos!S:S,0, 0)</f>
        <v>6.71</v>
      </c>
      <c r="X956" s="9" t="str">
        <f>_xlfn.XLOOKUP($L956,Pos!$B:$B,Pos!J:J,0, 0)</f>
        <v>Outperform</v>
      </c>
      <c r="Y956" s="1">
        <v>0</v>
      </c>
      <c r="Z956" s="1">
        <v>0</v>
      </c>
      <c r="AA956" s="1">
        <f t="shared" si="242"/>
        <v>0</v>
      </c>
      <c r="AB956" s="9">
        <f>_xlfn.XLOOKUP(L956,Pos!B:B,Pos!K:K,-1,0)</f>
        <v>4.2857142857142856</v>
      </c>
      <c r="AC956" s="1" t="e">
        <f>_xlfn.XLOOKUP($L956,Pos!$A:$A,Pos!S:S,_xlfn.XLOOKUP($L956,#REF!,#REF!, ""), 0)</f>
        <v>#REF!</v>
      </c>
      <c r="AD956" s="1" t="e">
        <f>_xlfn.XLOOKUP($L956,Pos!$A:$A,Pos!T:T,_xlfn.XLOOKUP($L956,#REF!,#REF!, ""), 0)</f>
        <v>#REF!</v>
      </c>
      <c r="AE956" s="1" t="e">
        <f>_xlfn.XLOOKUP($L956,Pos!$A:$A,Pos!U:U,_xlfn.XLOOKUP($L956,#REF!,#REF!, ""), 0)</f>
        <v>#REF!</v>
      </c>
      <c r="AF956" s="1" t="e">
        <f>_xlfn.XLOOKUP($L956,Pos!$A:$A,Pos!V:V,_xlfn.XLOOKUP($L956,#REF!,#REF!, ""), 0)</f>
        <v>#REF!</v>
      </c>
      <c r="AG956" s="1" t="e">
        <f>_xlfn.XLOOKUP($L956,Pos!$A:$A,Pos!W:W,_xlfn.XLOOKUP($L956,#REF!,#REF!, ""), 0)</f>
        <v>#REF!</v>
      </c>
      <c r="AH956" s="1" t="e">
        <f>_xlfn.XLOOKUP($L956,Pos!$A:$A,Pos!X:X,_xlfn.XLOOKUP($L956,#REF!,#REF!, ""), 0)</f>
        <v>#REF!</v>
      </c>
      <c r="AI956" s="1" t="e">
        <f>_xlfn.XLOOKUP($L956,Pos!$A:$A,Pos!Y:Y,_xlfn.XLOOKUP($L956,#REF!,#REF!, ""), 0)</f>
        <v>#REF!</v>
      </c>
      <c r="AJ956" s="1" t="e">
        <f>_xlfn.XLOOKUP($L956,Pos!$A:$A,Pos!Z:Z,_xlfn.XLOOKUP($L956,#REF!,#REF!, ""), 0)</f>
        <v>#REF!</v>
      </c>
      <c r="AK956" s="1" t="e">
        <f>_xlfn.XLOOKUP($L956,Pos!$A:$A,Pos!AA:AA,_xlfn.XLOOKUP($L956,#REF!,#REF!, ""), 0)</f>
        <v>#REF!</v>
      </c>
      <c r="AL956" s="1" t="e">
        <f>_xlfn.XLOOKUP($L956,Pos!$A:$A,Pos!AB:AB,_xlfn.XLOOKUP($L956,#REF!,#REF!, ""), 0)</f>
        <v>#REF!</v>
      </c>
      <c r="AM956" s="1" t="e">
        <f>_xlfn.XLOOKUP($L956,Pos!$A:$A,Pos!AC:AC,_xlfn.XLOOKUP($L956,#REF!,#REF!, ""), 0)</f>
        <v>#REF!</v>
      </c>
      <c r="AN956" s="1" t="e">
        <f>_xlfn.XLOOKUP($L956,Pos!$A:$A,Pos!AD:AD,_xlfn.XLOOKUP($L956,#REF!,#REF!, ""), 0)</f>
        <v>#REF!</v>
      </c>
      <c r="AO956" s="1" t="e">
        <f>_xlfn.XLOOKUP($L956,Pos!$A:$A,Pos!AE:AE,_xlfn.XLOOKUP($L956,#REF!,#REF!, ""), 0)</f>
        <v>#REF!</v>
      </c>
      <c r="AP956" s="1" t="e">
        <f>_xlfn.XLOOKUP($L956,Pos!$A:$A,Pos!AF:AF,_xlfn.XLOOKUP($L956,#REF!,#REF!, ""), 0)</f>
        <v>#REF!</v>
      </c>
      <c r="AQ956" s="1" t="e">
        <f>_xlfn.XLOOKUP($L956,Pos!$A:$A,Pos!AG:AG,_xlfn.XLOOKUP($L956,#REF!,#REF!, ""), 0)</f>
        <v>#REF!</v>
      </c>
      <c r="AR956" s="1" t="e">
        <f>_xlfn.XLOOKUP($L956,Pos!$A:$A,Pos!AH:AH,_xlfn.XLOOKUP($L956,#REF!,#REF!, ""), 0)</f>
        <v>#REF!</v>
      </c>
      <c r="AS956" s="1" t="e">
        <f>_xlfn.XLOOKUP($L956,Pos!$A:$A,Pos!AI:AI,_xlfn.XLOOKUP($L956,#REF!,#REF!, ""), 0)</f>
        <v>#REF!</v>
      </c>
      <c r="AT956" s="1" t="e">
        <f>_xlfn.XLOOKUP($L956,Pos!$A:$A,Pos!AJ:AJ,_xlfn.XLOOKUP($L956,#REF!,#REF!, ""), 0)</f>
        <v>#REF!</v>
      </c>
      <c r="AU956" s="1" t="e">
        <f>_xlfn.XLOOKUP($L956,Pos!$A:$A,Pos!AK:AK,_xlfn.XLOOKUP($L956,#REF!,#REF!, ""), 0)</f>
        <v>#REF!</v>
      </c>
      <c r="AV956" s="1" t="e">
        <f>_xlfn.XLOOKUP($L956,Pos!$A:$A,Pos!AL:AL,_xlfn.XLOOKUP($L956,#REF!,#REF!, ""), 0)</f>
        <v>#REF!</v>
      </c>
      <c r="AW956" s="1" t="e">
        <f>_xlfn.XLOOKUP($L956,Pos!$A:$A,Pos!AM:AM,_xlfn.XLOOKUP($L956,#REF!,#REF!, ""), 0)</f>
        <v>#REF!</v>
      </c>
      <c r="AX956" s="1" t="e">
        <f>_xlfn.XLOOKUP($L956,Pos!$A:$A,Pos!AN:AN,_xlfn.XLOOKUP($L956,#REF!,#REF!, ""), 0)</f>
        <v>#REF!</v>
      </c>
      <c r="AY956" s="1" t="e">
        <f>_xlfn.XLOOKUP($L956,Pos!$A:$A,Pos!AO:AO,_xlfn.XLOOKUP($L956,#REF!,#REF!, ""), 0)</f>
        <v>#REF!</v>
      </c>
      <c r="AZ956" s="7" t="str">
        <f t="shared" si="243"/>
        <v>OUT</v>
      </c>
      <c r="BA956" s="1">
        <f>IF(OR(_xlfn.XLOOKUP(L956,Pos!B:B,Pos!L:L,FALSE)="ESG Reason",_xlfn.XLOOKUP(L956,Pos!B:B,Pos!L:L,FALSE)="Blacklisted"),1,0)</f>
        <v>0</v>
      </c>
      <c r="BC956" s="11">
        <v>8.8494049048348216E-11</v>
      </c>
      <c r="BD956" s="11">
        <f>_xlfn.XLOOKUP($L956,Pos!$B:$B,Pos!H:H,0, 0)</f>
        <v>0</v>
      </c>
      <c r="BE956" s="11">
        <f>_xlfn.XLOOKUP($L956,Pos!$B:$B,Pos!I:I,0, 0)</f>
        <v>1.5290333969052719E-4</v>
      </c>
      <c r="BF956" s="18">
        <f t="shared" si="244"/>
        <v>1.5290333969052719E-4</v>
      </c>
      <c r="BG956" s="1">
        <f t="shared" si="245"/>
        <v>2</v>
      </c>
      <c r="BH956" s="1">
        <f t="shared" si="246"/>
        <v>7</v>
      </c>
      <c r="BI956" s="18">
        <f t="shared" si="247"/>
        <v>8.8494049048348216E-11</v>
      </c>
      <c r="BJ956" s="3">
        <f t="shared" si="248"/>
        <v>0</v>
      </c>
      <c r="BK956" s="18">
        <f t="shared" si="249"/>
        <v>0</v>
      </c>
    </row>
    <row r="957" spans="3:63" x14ac:dyDescent="0.25">
      <c r="C957" s="3"/>
      <c r="D957" s="3"/>
      <c r="E957" s="3"/>
      <c r="F957" s="3"/>
      <c r="G957" s="51" t="s">
        <v>941</v>
      </c>
      <c r="H957" s="8" t="str">
        <f t="shared" si="239"/>
        <v>0%North America</v>
      </c>
      <c r="I957" s="11" cm="1">
        <f t="array" ref="I957">IF(
   AZ957 = "OUT", 0,IF(
   BD957 &gt;= LARGE(IF(ISNUMBER(BD:BD), BD:BD), 3),
   BE957 - 0.001,
   IF(BE957 &gt;=VLOOKUP(P957,mapping!$A:$B,2,FALSE), BE957,VLOOKUP(P957,mapping!$A$2:$B$8,2,FALSE))
))</f>
        <v>0</v>
      </c>
      <c r="J957" s="11" cm="1">
        <f t="array" ref="J957">IF(
    AZ957="OUT",0,IF(IF(
                      BD957&gt;=LARGE(IF(ISNUMBER(BD:BD),BD:BD),3),
                      BE957+0.001,
                      VLOOKUP(H957,mapping!$D:$E,2,FALSE)
                      )&gt;I957,
                   IF(
                      BD957&gt;=LARGE(IF(ISNUMBER(BD:BD),BD:BD),3),
                      BE957+0.001,
                      VLOOKUP(H957,mapping!$D:$E,2,FALSE)
                      ),
                   I957+0.002))</f>
        <v>0</v>
      </c>
      <c r="K957" s="8">
        <f t="shared" si="240"/>
        <v>1.528736351757551E-4</v>
      </c>
      <c r="L957" s="1" t="str">
        <f>Pos!B682</f>
        <v>KYG4124C1096</v>
      </c>
      <c r="M957" s="1" t="str">
        <f>_xlfn.XLOOKUP($L957,Pos!B:B,Pos!D:D,, 0)</f>
        <v>Grab Holdings Limited Class A</v>
      </c>
      <c r="N957" s="1" t="str">
        <f>_xlfn.XLOOKUP($L957,Pos!B:B,Pos!E:E,, 0)</f>
        <v>Industrial Goods &amp; Services</v>
      </c>
      <c r="O957" s="1" t="str">
        <f t="shared" si="241"/>
        <v>Industrial Goods &amp; Services_North America</v>
      </c>
      <c r="P957" s="1" t="str">
        <f>_xlfn.XLOOKUP($L957,Pos!B:B,Pos!F:F,, 0)</f>
        <v>North America</v>
      </c>
      <c r="Q957" s="1">
        <v>0</v>
      </c>
      <c r="R957" s="9">
        <f>_xlfn.XLOOKUP($L957,Pos!$B:$B,Pos!N:N,0, 0)</f>
        <v>0</v>
      </c>
      <c r="S957" s="9">
        <f>_xlfn.XLOOKUP($L957,Pos!$B:$B,Pos!O:O,0, 0)</f>
        <v>1.306</v>
      </c>
      <c r="T957" s="9">
        <f>_xlfn.XLOOKUP($L957,Pos!$B:$B,Pos!P:P,0, 0)</f>
        <v>5.55</v>
      </c>
      <c r="U957" s="9">
        <f>_xlfn.XLOOKUP($L957,Pos!$B:$B,Pos!Q:Q,0, 0)</f>
        <v>6.7</v>
      </c>
      <c r="V957" s="9">
        <f>_xlfn.XLOOKUP($L957,Pos!$B:$B,Pos!R:R,0, 0)</f>
        <v>4.5</v>
      </c>
      <c r="W957" s="9">
        <f>_xlfn.XLOOKUP($L957,Pos!$B:$B,Pos!S:S,0, 0)</f>
        <v>7.6174999999999997</v>
      </c>
      <c r="X957" s="9" t="str">
        <f>_xlfn.XLOOKUP($L957,Pos!$B:$B,Pos!J:J,0, 0)</f>
        <v>Buy</v>
      </c>
      <c r="Y957" s="1">
        <v>0</v>
      </c>
      <c r="Z957" s="1">
        <v>0</v>
      </c>
      <c r="AA957" s="1">
        <f t="shared" si="242"/>
        <v>0</v>
      </c>
      <c r="AB957" s="9">
        <f>_xlfn.XLOOKUP(L957,Pos!B:B,Pos!K:K,-1,0)</f>
        <v>2.083333333333333</v>
      </c>
      <c r="AC957" s="1" t="e">
        <f>_xlfn.XLOOKUP($L957,Pos!$A:$A,Pos!S:S,_xlfn.XLOOKUP($L957,#REF!,#REF!, ""), 0)</f>
        <v>#REF!</v>
      </c>
      <c r="AD957" s="1" t="e">
        <f>_xlfn.XLOOKUP($L957,Pos!$A:$A,Pos!T:T,_xlfn.XLOOKUP($L957,#REF!,#REF!, ""), 0)</f>
        <v>#REF!</v>
      </c>
      <c r="AE957" s="1" t="e">
        <f>_xlfn.XLOOKUP($L957,Pos!$A:$A,Pos!U:U,_xlfn.XLOOKUP($L957,#REF!,#REF!, ""), 0)</f>
        <v>#REF!</v>
      </c>
      <c r="AF957" s="1" t="e">
        <f>_xlfn.XLOOKUP($L957,Pos!$A:$A,Pos!V:V,_xlfn.XLOOKUP($L957,#REF!,#REF!, ""), 0)</f>
        <v>#REF!</v>
      </c>
      <c r="AG957" s="1" t="e">
        <f>_xlfn.XLOOKUP($L957,Pos!$A:$A,Pos!W:W,_xlfn.XLOOKUP($L957,#REF!,#REF!, ""), 0)</f>
        <v>#REF!</v>
      </c>
      <c r="AH957" s="1" t="e">
        <f>_xlfn.XLOOKUP($L957,Pos!$A:$A,Pos!X:X,_xlfn.XLOOKUP($L957,#REF!,#REF!, ""), 0)</f>
        <v>#REF!</v>
      </c>
      <c r="AI957" s="1" t="e">
        <f>_xlfn.XLOOKUP($L957,Pos!$A:$A,Pos!Y:Y,_xlfn.XLOOKUP($L957,#REF!,#REF!, ""), 0)</f>
        <v>#REF!</v>
      </c>
      <c r="AJ957" s="1" t="e">
        <f>_xlfn.XLOOKUP($L957,Pos!$A:$A,Pos!Z:Z,_xlfn.XLOOKUP($L957,#REF!,#REF!, ""), 0)</f>
        <v>#REF!</v>
      </c>
      <c r="AK957" s="1" t="e">
        <f>_xlfn.XLOOKUP($L957,Pos!$A:$A,Pos!AA:AA,_xlfn.XLOOKUP($L957,#REF!,#REF!, ""), 0)</f>
        <v>#REF!</v>
      </c>
      <c r="AL957" s="1" t="e">
        <f>_xlfn.XLOOKUP($L957,Pos!$A:$A,Pos!AB:AB,_xlfn.XLOOKUP($L957,#REF!,#REF!, ""), 0)</f>
        <v>#REF!</v>
      </c>
      <c r="AM957" s="1" t="e">
        <f>_xlfn.XLOOKUP($L957,Pos!$A:$A,Pos!AC:AC,_xlfn.XLOOKUP($L957,#REF!,#REF!, ""), 0)</f>
        <v>#REF!</v>
      </c>
      <c r="AN957" s="1" t="e">
        <f>_xlfn.XLOOKUP($L957,Pos!$A:$A,Pos!AD:AD,_xlfn.XLOOKUP($L957,#REF!,#REF!, ""), 0)</f>
        <v>#REF!</v>
      </c>
      <c r="AO957" s="1" t="e">
        <f>_xlfn.XLOOKUP($L957,Pos!$A:$A,Pos!AE:AE,_xlfn.XLOOKUP($L957,#REF!,#REF!, ""), 0)</f>
        <v>#REF!</v>
      </c>
      <c r="AP957" s="1" t="e">
        <f>_xlfn.XLOOKUP($L957,Pos!$A:$A,Pos!AF:AF,_xlfn.XLOOKUP($L957,#REF!,#REF!, ""), 0)</f>
        <v>#REF!</v>
      </c>
      <c r="AQ957" s="1" t="e">
        <f>_xlfn.XLOOKUP($L957,Pos!$A:$A,Pos!AG:AG,_xlfn.XLOOKUP($L957,#REF!,#REF!, ""), 0)</f>
        <v>#REF!</v>
      </c>
      <c r="AR957" s="1" t="e">
        <f>_xlfn.XLOOKUP($L957,Pos!$A:$A,Pos!AH:AH,_xlfn.XLOOKUP($L957,#REF!,#REF!, ""), 0)</f>
        <v>#REF!</v>
      </c>
      <c r="AS957" s="1" t="e">
        <f>_xlfn.XLOOKUP($L957,Pos!$A:$A,Pos!AI:AI,_xlfn.XLOOKUP($L957,#REF!,#REF!, ""), 0)</f>
        <v>#REF!</v>
      </c>
      <c r="AT957" s="1" t="e">
        <f>_xlfn.XLOOKUP($L957,Pos!$A:$A,Pos!AJ:AJ,_xlfn.XLOOKUP($L957,#REF!,#REF!, ""), 0)</f>
        <v>#REF!</v>
      </c>
      <c r="AU957" s="1" t="e">
        <f>_xlfn.XLOOKUP($L957,Pos!$A:$A,Pos!AK:AK,_xlfn.XLOOKUP($L957,#REF!,#REF!, ""), 0)</f>
        <v>#REF!</v>
      </c>
      <c r="AV957" s="1" t="e">
        <f>_xlfn.XLOOKUP($L957,Pos!$A:$A,Pos!AL:AL,_xlfn.XLOOKUP($L957,#REF!,#REF!, ""), 0)</f>
        <v>#REF!</v>
      </c>
      <c r="AW957" s="1" t="e">
        <f>_xlfn.XLOOKUP($L957,Pos!$A:$A,Pos!AM:AM,_xlfn.XLOOKUP($L957,#REF!,#REF!, ""), 0)</f>
        <v>#REF!</v>
      </c>
      <c r="AX957" s="1" t="e">
        <f>_xlfn.XLOOKUP($L957,Pos!$A:$A,Pos!AN:AN,_xlfn.XLOOKUP($L957,#REF!,#REF!, ""), 0)</f>
        <v>#REF!</v>
      </c>
      <c r="AY957" s="1" t="e">
        <f>_xlfn.XLOOKUP($L957,Pos!$A:$A,Pos!AO:AO,_xlfn.XLOOKUP($L957,#REF!,#REF!, ""), 0)</f>
        <v>#REF!</v>
      </c>
      <c r="AZ957" s="7" t="str">
        <f t="shared" si="243"/>
        <v>OUT</v>
      </c>
      <c r="BA957" s="1">
        <f>IF(OR(_xlfn.XLOOKUP(L957,Pos!B:B,Pos!L:L,FALSE)="ESG Reason",_xlfn.XLOOKUP(L957,Pos!B:B,Pos!L:L,FALSE)="Blacklisted"),1,0)</f>
        <v>1</v>
      </c>
      <c r="BC957" s="11">
        <v>8.6308018493307902E-11</v>
      </c>
      <c r="BD957" s="11">
        <f>_xlfn.XLOOKUP($L957,Pos!$B:$B,Pos!H:H,0, 0)</f>
        <v>0</v>
      </c>
      <c r="BE957" s="11">
        <f>_xlfn.XLOOKUP($L957,Pos!$B:$B,Pos!I:I,0, 0)</f>
        <v>1.528736351757551E-4</v>
      </c>
      <c r="BF957" s="18">
        <f t="shared" si="244"/>
        <v>1.528736351757551E-4</v>
      </c>
      <c r="BG957" s="1">
        <f t="shared" si="245"/>
        <v>1</v>
      </c>
      <c r="BH957" s="1">
        <f t="shared" si="246"/>
        <v>29</v>
      </c>
      <c r="BI957" s="18">
        <f t="shared" si="247"/>
        <v>8.6308018493307902E-11</v>
      </c>
      <c r="BJ957" s="3">
        <f t="shared" si="248"/>
        <v>0</v>
      </c>
      <c r="BK957" s="18">
        <f t="shared" si="249"/>
        <v>0</v>
      </c>
    </row>
    <row r="958" spans="3:63" x14ac:dyDescent="0.25">
      <c r="C958" s="3"/>
      <c r="D958" s="3"/>
      <c r="E958" s="3"/>
      <c r="F958" s="3"/>
      <c r="G958" s="51" t="s">
        <v>945</v>
      </c>
      <c r="H958" s="8" t="str">
        <f t="shared" si="239"/>
        <v>0%North America</v>
      </c>
      <c r="I958" s="11" cm="1">
        <f t="array" ref="I958">IF(
   AZ958 = "OUT", 0,IF(
   BD958 &gt;= LARGE(IF(ISNUMBER(BD:BD), BD:BD), 3),
   BE958 - 0.001,
   IF(BE958 &gt;=VLOOKUP(P958,mapping!$A:$B,2,FALSE), BE958,VLOOKUP(P958,mapping!$A$2:$B$8,2,FALSE))
))</f>
        <v>0</v>
      </c>
      <c r="J958" s="11" cm="1">
        <f t="array" ref="J958">IF(
    AZ958="OUT",0,IF(IF(
                      BD958&gt;=LARGE(IF(ISNUMBER(BD:BD),BD:BD),3),
                      BE958+0.001,
                      VLOOKUP(H958,mapping!$D:$E,2,FALSE)
                      )&gt;I958,
                   IF(
                      BD958&gt;=LARGE(IF(ISNUMBER(BD:BD),BD:BD),3),
                      BE958+0.001,
                      VLOOKUP(H958,mapping!$D:$E,2,FALSE)
                      ),
                   I958+0.002))</f>
        <v>0</v>
      </c>
      <c r="K958" s="8">
        <f t="shared" si="240"/>
        <v>1.524394691871166E-4</v>
      </c>
      <c r="L958" s="1" t="str">
        <f>Pos!B1307</f>
        <v>US98954M2008</v>
      </c>
      <c r="M958" s="1" t="str">
        <f>_xlfn.XLOOKUP($L958,Pos!B:B,Pos!D:D,, 0)</f>
        <v>Zillow Group, Inc. Class C</v>
      </c>
      <c r="N958" s="1" t="str">
        <f>_xlfn.XLOOKUP($L958,Pos!B:B,Pos!E:E,, 0)</f>
        <v>Real Estate</v>
      </c>
      <c r="O958" s="1" t="str">
        <f t="shared" si="241"/>
        <v>Real Estate_North America</v>
      </c>
      <c r="P958" s="1" t="str">
        <f>_xlfn.XLOOKUP($L958,Pos!B:B,Pos!F:F,, 0)</f>
        <v>North America</v>
      </c>
      <c r="Q958" s="1">
        <v>0</v>
      </c>
      <c r="R958" s="9">
        <f>_xlfn.XLOOKUP($L958,Pos!$B:$B,Pos!N:N,0, 0)</f>
        <v>0</v>
      </c>
      <c r="S958" s="9">
        <f>_xlfn.XLOOKUP($L958,Pos!$B:$B,Pos!O:O,0, 0)</f>
        <v>2.9997500000000001</v>
      </c>
      <c r="T958" s="9">
        <f>_xlfn.XLOOKUP($L958,Pos!$B:$B,Pos!P:P,0, 0)</f>
        <v>4.9249999999999998</v>
      </c>
      <c r="U958" s="9">
        <f>_xlfn.XLOOKUP($L958,Pos!$B:$B,Pos!Q:Q,0, 0)</f>
        <v>6.4</v>
      </c>
      <c r="V958" s="9">
        <f>_xlfn.XLOOKUP($L958,Pos!$B:$B,Pos!R:R,0, 0)</f>
        <v>1.1333329999999999</v>
      </c>
      <c r="W958" s="9">
        <f>_xlfn.XLOOKUP($L958,Pos!$B:$B,Pos!S:S,0, 0)</f>
        <v>5.14</v>
      </c>
      <c r="X958" s="9" t="str">
        <f>_xlfn.XLOOKUP($L958,Pos!$B:$B,Pos!J:J,0, 0)</f>
        <v>Outperform</v>
      </c>
      <c r="Y958" s="1">
        <v>0</v>
      </c>
      <c r="Z958" s="1">
        <v>0</v>
      </c>
      <c r="AA958" s="1">
        <f t="shared" si="242"/>
        <v>0</v>
      </c>
      <c r="AB958" s="9">
        <f>_xlfn.XLOOKUP(L958,Pos!B:B,Pos!K:K,-1,0)</f>
        <v>1.4285714285714279</v>
      </c>
      <c r="AC958" s="1" t="e">
        <f>_xlfn.XLOOKUP($L958,Pos!$A:$A,Pos!S:S,_xlfn.XLOOKUP($L958,#REF!,#REF!, ""), 0)</f>
        <v>#REF!</v>
      </c>
      <c r="AD958" s="1" t="e">
        <f>_xlfn.XLOOKUP($L958,Pos!$A:$A,Pos!T:T,_xlfn.XLOOKUP($L958,#REF!,#REF!, ""), 0)</f>
        <v>#REF!</v>
      </c>
      <c r="AE958" s="1" t="e">
        <f>_xlfn.XLOOKUP($L958,Pos!$A:$A,Pos!U:U,_xlfn.XLOOKUP($L958,#REF!,#REF!, ""), 0)</f>
        <v>#REF!</v>
      </c>
      <c r="AF958" s="1" t="e">
        <f>_xlfn.XLOOKUP($L958,Pos!$A:$A,Pos!V:V,_xlfn.XLOOKUP($L958,#REF!,#REF!, ""), 0)</f>
        <v>#REF!</v>
      </c>
      <c r="AG958" s="1" t="e">
        <f>_xlfn.XLOOKUP($L958,Pos!$A:$A,Pos!W:W,_xlfn.XLOOKUP($L958,#REF!,#REF!, ""), 0)</f>
        <v>#REF!</v>
      </c>
      <c r="AH958" s="1" t="e">
        <f>_xlfn.XLOOKUP($L958,Pos!$A:$A,Pos!X:X,_xlfn.XLOOKUP($L958,#REF!,#REF!, ""), 0)</f>
        <v>#REF!</v>
      </c>
      <c r="AI958" s="1" t="e">
        <f>_xlfn.XLOOKUP($L958,Pos!$A:$A,Pos!Y:Y,_xlfn.XLOOKUP($L958,#REF!,#REF!, ""), 0)</f>
        <v>#REF!</v>
      </c>
      <c r="AJ958" s="1" t="e">
        <f>_xlfn.XLOOKUP($L958,Pos!$A:$A,Pos!Z:Z,_xlfn.XLOOKUP($L958,#REF!,#REF!, ""), 0)</f>
        <v>#REF!</v>
      </c>
      <c r="AK958" s="1" t="e">
        <f>_xlfn.XLOOKUP($L958,Pos!$A:$A,Pos!AA:AA,_xlfn.XLOOKUP($L958,#REF!,#REF!, ""), 0)</f>
        <v>#REF!</v>
      </c>
      <c r="AL958" s="1" t="e">
        <f>_xlfn.XLOOKUP($L958,Pos!$A:$A,Pos!AB:AB,_xlfn.XLOOKUP($L958,#REF!,#REF!, ""), 0)</f>
        <v>#REF!</v>
      </c>
      <c r="AM958" s="1" t="e">
        <f>_xlfn.XLOOKUP($L958,Pos!$A:$A,Pos!AC:AC,_xlfn.XLOOKUP($L958,#REF!,#REF!, ""), 0)</f>
        <v>#REF!</v>
      </c>
      <c r="AN958" s="1" t="e">
        <f>_xlfn.XLOOKUP($L958,Pos!$A:$A,Pos!AD:AD,_xlfn.XLOOKUP($L958,#REF!,#REF!, ""), 0)</f>
        <v>#REF!</v>
      </c>
      <c r="AO958" s="1" t="e">
        <f>_xlfn.XLOOKUP($L958,Pos!$A:$A,Pos!AE:AE,_xlfn.XLOOKUP($L958,#REF!,#REF!, ""), 0)</f>
        <v>#REF!</v>
      </c>
      <c r="AP958" s="1" t="e">
        <f>_xlfn.XLOOKUP($L958,Pos!$A:$A,Pos!AF:AF,_xlfn.XLOOKUP($L958,#REF!,#REF!, ""), 0)</f>
        <v>#REF!</v>
      </c>
      <c r="AQ958" s="1" t="e">
        <f>_xlfn.XLOOKUP($L958,Pos!$A:$A,Pos!AG:AG,_xlfn.XLOOKUP($L958,#REF!,#REF!, ""), 0)</f>
        <v>#REF!</v>
      </c>
      <c r="AR958" s="1" t="e">
        <f>_xlfn.XLOOKUP($L958,Pos!$A:$A,Pos!AH:AH,_xlfn.XLOOKUP($L958,#REF!,#REF!, ""), 0)</f>
        <v>#REF!</v>
      </c>
      <c r="AS958" s="1" t="e">
        <f>_xlfn.XLOOKUP($L958,Pos!$A:$A,Pos!AI:AI,_xlfn.XLOOKUP($L958,#REF!,#REF!, ""), 0)</f>
        <v>#REF!</v>
      </c>
      <c r="AT958" s="1" t="e">
        <f>_xlfn.XLOOKUP($L958,Pos!$A:$A,Pos!AJ:AJ,_xlfn.XLOOKUP($L958,#REF!,#REF!, ""), 0)</f>
        <v>#REF!</v>
      </c>
      <c r="AU958" s="1" t="e">
        <f>_xlfn.XLOOKUP($L958,Pos!$A:$A,Pos!AK:AK,_xlfn.XLOOKUP($L958,#REF!,#REF!, ""), 0)</f>
        <v>#REF!</v>
      </c>
      <c r="AV958" s="1" t="e">
        <f>_xlfn.XLOOKUP($L958,Pos!$A:$A,Pos!AL:AL,_xlfn.XLOOKUP($L958,#REF!,#REF!, ""), 0)</f>
        <v>#REF!</v>
      </c>
      <c r="AW958" s="1" t="e">
        <f>_xlfn.XLOOKUP($L958,Pos!$A:$A,Pos!AM:AM,_xlfn.XLOOKUP($L958,#REF!,#REF!, ""), 0)</f>
        <v>#REF!</v>
      </c>
      <c r="AX958" s="1" t="e">
        <f>_xlfn.XLOOKUP($L958,Pos!$A:$A,Pos!AN:AN,_xlfn.XLOOKUP($L958,#REF!,#REF!, ""), 0)</f>
        <v>#REF!</v>
      </c>
      <c r="AY958" s="1" t="e">
        <f>_xlfn.XLOOKUP($L958,Pos!$A:$A,Pos!AO:AO,_xlfn.XLOOKUP($L958,#REF!,#REF!, ""), 0)</f>
        <v>#REF!</v>
      </c>
      <c r="AZ958" s="7" t="str">
        <f t="shared" si="243"/>
        <v>OUT</v>
      </c>
      <c r="BA958" s="1">
        <f>IF(OR(_xlfn.XLOOKUP(L958,Pos!B:B,Pos!L:L,FALSE)="ESG Reason",_xlfn.XLOOKUP(L958,Pos!B:B,Pos!L:L,FALSE)="Blacklisted"),1,0)</f>
        <v>0</v>
      </c>
      <c r="BC958" s="11">
        <v>9.6619474476453763E-11</v>
      </c>
      <c r="BD958" s="11">
        <f>_xlfn.XLOOKUP($L958,Pos!$B:$B,Pos!H:H,0, 0)</f>
        <v>0</v>
      </c>
      <c r="BE958" s="11">
        <f>_xlfn.XLOOKUP($L958,Pos!$B:$B,Pos!I:I,0, 0)</f>
        <v>1.524394691871166E-4</v>
      </c>
      <c r="BF958" s="18">
        <f t="shared" si="244"/>
        <v>1.524394691871166E-4</v>
      </c>
      <c r="BG958" s="1">
        <f t="shared" si="245"/>
        <v>1</v>
      </c>
      <c r="BH958" s="1">
        <f t="shared" si="246"/>
        <v>33</v>
      </c>
      <c r="BI958" s="18">
        <f t="shared" si="247"/>
        <v>9.6619474476453763E-11</v>
      </c>
      <c r="BJ958" s="3">
        <f t="shared" si="248"/>
        <v>0</v>
      </c>
      <c r="BK958" s="18">
        <f t="shared" si="249"/>
        <v>0</v>
      </c>
    </row>
    <row r="959" spans="3:63" x14ac:dyDescent="0.25">
      <c r="C959" s="3"/>
      <c r="D959" s="3"/>
      <c r="E959" s="3"/>
      <c r="F959" s="3"/>
      <c r="G959" s="51" t="s">
        <v>935</v>
      </c>
      <c r="H959" s="8" t="str">
        <f t="shared" si="239"/>
        <v>0%West Europe</v>
      </c>
      <c r="I959" s="11" cm="1">
        <f t="array" ref="I959">IF(
   AZ959 = "OUT", 0,IF(
   BD959 &gt;= LARGE(IF(ISNUMBER(BD:BD), BD:BD), 3),
   BE959 - 0.001,
   IF(BE959 &gt;=VLOOKUP(P959,mapping!$A:$B,2,FALSE), BE959,VLOOKUP(P959,mapping!$A$2:$B$8,2,FALSE))
))</f>
        <v>0</v>
      </c>
      <c r="J959" s="11" cm="1">
        <f t="array" ref="J959">IF(
    AZ959="OUT",0,IF(IF(
                      BD959&gt;=LARGE(IF(ISNUMBER(BD:BD),BD:BD),3),
                      BE959+0.001,
                      VLOOKUP(H959,mapping!$D:$E,2,FALSE)
                      )&gt;I959,
                   IF(
                      BD959&gt;=LARGE(IF(ISNUMBER(BD:BD),BD:BD),3),
                      BE959+0.001,
                      VLOOKUP(H959,mapping!$D:$E,2,FALSE)
                      ),
                   I959+0.002))</f>
        <v>0</v>
      </c>
      <c r="K959" s="8">
        <f t="shared" si="240"/>
        <v>1.5222413645881919E-4</v>
      </c>
      <c r="L959" s="1" t="str">
        <f>Pos!B181</f>
        <v>CH0198251305</v>
      </c>
      <c r="M959" s="1" t="str">
        <f>_xlfn.XLOOKUP($L959,Pos!B:B,Pos!D:D,, 0)</f>
        <v>Coca-Cola HBC AG</v>
      </c>
      <c r="N959" s="1" t="str">
        <f>_xlfn.XLOOKUP($L959,Pos!B:B,Pos!E:E,, 0)</f>
        <v>Food, Beverage &amp; Tobacco</v>
      </c>
      <c r="O959" s="1" t="str">
        <f t="shared" si="241"/>
        <v>Food, Beverage &amp; Tobacco_West Europe</v>
      </c>
      <c r="P959" s="1" t="str">
        <f>_xlfn.XLOOKUP($L959,Pos!B:B,Pos!F:F,, 0)</f>
        <v>West Europe</v>
      </c>
      <c r="Q959" s="1">
        <v>0</v>
      </c>
      <c r="R959" s="9">
        <f>_xlfn.XLOOKUP($L959,Pos!$B:$B,Pos!N:N,0, 0)</f>
        <v>4.79</v>
      </c>
      <c r="S959" s="9">
        <f>_xlfn.XLOOKUP($L959,Pos!$B:$B,Pos!O:O,0, 0)</f>
        <v>4.9721669999999998</v>
      </c>
      <c r="T959" s="9">
        <f>_xlfn.XLOOKUP($L959,Pos!$B:$B,Pos!P:P,0, 0)</f>
        <v>6.3</v>
      </c>
      <c r="U959" s="9">
        <f>_xlfn.XLOOKUP($L959,Pos!$B:$B,Pos!Q:Q,0, 0)</f>
        <v>7.8</v>
      </c>
      <c r="V959" s="9">
        <f>_xlfn.XLOOKUP($L959,Pos!$B:$B,Pos!R:R,0, 0)</f>
        <v>4.8666669999999996</v>
      </c>
      <c r="W959" s="9">
        <f>_xlfn.XLOOKUP($L959,Pos!$B:$B,Pos!S:S,0, 0)</f>
        <v>8.1100010000000005</v>
      </c>
      <c r="X959" s="9" t="str">
        <f>_xlfn.XLOOKUP($L959,Pos!$B:$B,Pos!J:J,0, 0)</f>
        <v>Outperform</v>
      </c>
      <c r="Y959" s="1">
        <v>0</v>
      </c>
      <c r="Z959" s="1">
        <v>0</v>
      </c>
      <c r="AA959" s="1">
        <f t="shared" si="242"/>
        <v>0</v>
      </c>
      <c r="AB959" s="9">
        <f>_xlfn.XLOOKUP(L959,Pos!B:B,Pos!K:K,-1,0)</f>
        <v>6.8181818181818166</v>
      </c>
      <c r="AC959" s="1" t="e">
        <f>_xlfn.XLOOKUP($L959,Pos!$A:$A,Pos!S:S,_xlfn.XLOOKUP($L959,#REF!,#REF!, ""), 0)</f>
        <v>#REF!</v>
      </c>
      <c r="AD959" s="1" t="e">
        <f>_xlfn.XLOOKUP($L959,Pos!$A:$A,Pos!T:T,_xlfn.XLOOKUP($L959,#REF!,#REF!, ""), 0)</f>
        <v>#REF!</v>
      </c>
      <c r="AE959" s="1" t="e">
        <f>_xlfn.XLOOKUP($L959,Pos!$A:$A,Pos!U:U,_xlfn.XLOOKUP($L959,#REF!,#REF!, ""), 0)</f>
        <v>#REF!</v>
      </c>
      <c r="AF959" s="1" t="e">
        <f>_xlfn.XLOOKUP($L959,Pos!$A:$A,Pos!V:V,_xlfn.XLOOKUP($L959,#REF!,#REF!, ""), 0)</f>
        <v>#REF!</v>
      </c>
      <c r="AG959" s="1" t="e">
        <f>_xlfn.XLOOKUP($L959,Pos!$A:$A,Pos!W:W,_xlfn.XLOOKUP($L959,#REF!,#REF!, ""), 0)</f>
        <v>#REF!</v>
      </c>
      <c r="AH959" s="1" t="e">
        <f>_xlfn.XLOOKUP($L959,Pos!$A:$A,Pos!X:X,_xlfn.XLOOKUP($L959,#REF!,#REF!, ""), 0)</f>
        <v>#REF!</v>
      </c>
      <c r="AI959" s="1" t="e">
        <f>_xlfn.XLOOKUP($L959,Pos!$A:$A,Pos!Y:Y,_xlfn.XLOOKUP($L959,#REF!,#REF!, ""), 0)</f>
        <v>#REF!</v>
      </c>
      <c r="AJ959" s="1" t="e">
        <f>_xlfn.XLOOKUP($L959,Pos!$A:$A,Pos!Z:Z,_xlfn.XLOOKUP($L959,#REF!,#REF!, ""), 0)</f>
        <v>#REF!</v>
      </c>
      <c r="AK959" s="1" t="e">
        <f>_xlfn.XLOOKUP($L959,Pos!$A:$A,Pos!AA:AA,_xlfn.XLOOKUP($L959,#REF!,#REF!, ""), 0)</f>
        <v>#REF!</v>
      </c>
      <c r="AL959" s="1" t="e">
        <f>_xlfn.XLOOKUP($L959,Pos!$A:$A,Pos!AB:AB,_xlfn.XLOOKUP($L959,#REF!,#REF!, ""), 0)</f>
        <v>#REF!</v>
      </c>
      <c r="AM959" s="1" t="e">
        <f>_xlfn.XLOOKUP($L959,Pos!$A:$A,Pos!AC:AC,_xlfn.XLOOKUP($L959,#REF!,#REF!, ""), 0)</f>
        <v>#REF!</v>
      </c>
      <c r="AN959" s="1" t="e">
        <f>_xlfn.XLOOKUP($L959,Pos!$A:$A,Pos!AD:AD,_xlfn.XLOOKUP($L959,#REF!,#REF!, ""), 0)</f>
        <v>#REF!</v>
      </c>
      <c r="AO959" s="1" t="e">
        <f>_xlfn.XLOOKUP($L959,Pos!$A:$A,Pos!AE:AE,_xlfn.XLOOKUP($L959,#REF!,#REF!, ""), 0)</f>
        <v>#REF!</v>
      </c>
      <c r="AP959" s="1" t="e">
        <f>_xlfn.XLOOKUP($L959,Pos!$A:$A,Pos!AF:AF,_xlfn.XLOOKUP($L959,#REF!,#REF!, ""), 0)</f>
        <v>#REF!</v>
      </c>
      <c r="AQ959" s="1" t="e">
        <f>_xlfn.XLOOKUP($L959,Pos!$A:$A,Pos!AG:AG,_xlfn.XLOOKUP($L959,#REF!,#REF!, ""), 0)</f>
        <v>#REF!</v>
      </c>
      <c r="AR959" s="1" t="e">
        <f>_xlfn.XLOOKUP($L959,Pos!$A:$A,Pos!AH:AH,_xlfn.XLOOKUP($L959,#REF!,#REF!, ""), 0)</f>
        <v>#REF!</v>
      </c>
      <c r="AS959" s="1" t="e">
        <f>_xlfn.XLOOKUP($L959,Pos!$A:$A,Pos!AI:AI,_xlfn.XLOOKUP($L959,#REF!,#REF!, ""), 0)</f>
        <v>#REF!</v>
      </c>
      <c r="AT959" s="1" t="e">
        <f>_xlfn.XLOOKUP($L959,Pos!$A:$A,Pos!AJ:AJ,_xlfn.XLOOKUP($L959,#REF!,#REF!, ""), 0)</f>
        <v>#REF!</v>
      </c>
      <c r="AU959" s="1" t="e">
        <f>_xlfn.XLOOKUP($L959,Pos!$A:$A,Pos!AK:AK,_xlfn.XLOOKUP($L959,#REF!,#REF!, ""), 0)</f>
        <v>#REF!</v>
      </c>
      <c r="AV959" s="1" t="e">
        <f>_xlfn.XLOOKUP($L959,Pos!$A:$A,Pos!AL:AL,_xlfn.XLOOKUP($L959,#REF!,#REF!, ""), 0)</f>
        <v>#REF!</v>
      </c>
      <c r="AW959" s="1" t="e">
        <f>_xlfn.XLOOKUP($L959,Pos!$A:$A,Pos!AM:AM,_xlfn.XLOOKUP($L959,#REF!,#REF!, ""), 0)</f>
        <v>#REF!</v>
      </c>
      <c r="AX959" s="1" t="e">
        <f>_xlfn.XLOOKUP($L959,Pos!$A:$A,Pos!AN:AN,_xlfn.XLOOKUP($L959,#REF!,#REF!, ""), 0)</f>
        <v>#REF!</v>
      </c>
      <c r="AY959" s="1" t="e">
        <f>_xlfn.XLOOKUP($L959,Pos!$A:$A,Pos!AO:AO,_xlfn.XLOOKUP($L959,#REF!,#REF!, ""), 0)</f>
        <v>#REF!</v>
      </c>
      <c r="AZ959" s="7" t="str">
        <f t="shared" si="243"/>
        <v>OUT</v>
      </c>
      <c r="BA959" s="1">
        <f>IF(OR(_xlfn.XLOOKUP(L959,Pos!B:B,Pos!L:L,FALSE)="ESG Reason",_xlfn.XLOOKUP(L959,Pos!B:B,Pos!L:L,FALSE)="Blacklisted"),1,0)</f>
        <v>0</v>
      </c>
      <c r="BC959" s="11">
        <v>8.6677404614892792E-11</v>
      </c>
      <c r="BD959" s="11">
        <f>_xlfn.XLOOKUP($L959,Pos!$B:$B,Pos!H:H,0, 0)</f>
        <v>0</v>
      </c>
      <c r="BE959" s="11">
        <f>_xlfn.XLOOKUP($L959,Pos!$B:$B,Pos!I:I,0, 0)</f>
        <v>1.5222413645881919E-4</v>
      </c>
      <c r="BF959" s="18">
        <f t="shared" si="244"/>
        <v>1.5222413645881919E-4</v>
      </c>
      <c r="BG959" s="1">
        <f t="shared" si="245"/>
        <v>2</v>
      </c>
      <c r="BH959" s="1">
        <f t="shared" si="246"/>
        <v>8</v>
      </c>
      <c r="BI959" s="18">
        <f t="shared" si="247"/>
        <v>8.6677404614892792E-11</v>
      </c>
      <c r="BJ959" s="3">
        <f t="shared" si="248"/>
        <v>0</v>
      </c>
      <c r="BK959" s="18">
        <f t="shared" si="249"/>
        <v>0</v>
      </c>
    </row>
    <row r="960" spans="3:63" x14ac:dyDescent="0.25">
      <c r="C960" s="3"/>
      <c r="D960" s="3"/>
      <c r="E960" s="3"/>
      <c r="F960" s="3"/>
      <c r="G960" s="51" t="s">
        <v>949</v>
      </c>
      <c r="H960" s="8" t="str">
        <f t="shared" si="239"/>
        <v>0%Others</v>
      </c>
      <c r="I960" s="11" cm="1">
        <f t="array" ref="I960">IF(
   AZ960 = "OUT", 0,IF(
   BD960 &gt;= LARGE(IF(ISNUMBER(BD:BD), BD:BD), 3),
   BE960 - 0.001,
   IF(BE960 &gt;=VLOOKUP(P960,mapping!$A:$B,2,FALSE), BE960,VLOOKUP(P960,mapping!$A$2:$B$8,2,FALSE))
))</f>
        <v>0</v>
      </c>
      <c r="J960" s="11" cm="1">
        <f t="array" ref="J960">IF(
    AZ960="OUT",0,IF(IF(
                      BD960&gt;=LARGE(IF(ISNUMBER(BD:BD),BD:BD),3),
                      BE960+0.001,
                      VLOOKUP(H960,mapping!$D:$E,2,FALSE)
                      )&gt;I960,
                   IF(
                      BD960&gt;=LARGE(IF(ISNUMBER(BD:BD),BD:BD),3),
                      BE960+0.001,
                      VLOOKUP(H960,mapping!$D:$E,2,FALSE)
                      ),
                   I960+0.002))</f>
        <v>0</v>
      </c>
      <c r="K960" s="8">
        <f t="shared" si="240"/>
        <v>1.5214702473865331E-4</v>
      </c>
      <c r="L960" s="1" t="str">
        <f>Pos!B15</f>
        <v>AU000000COH5</v>
      </c>
      <c r="M960" s="1" t="str">
        <f>_xlfn.XLOOKUP($L960,Pos!B:B,Pos!D:D,, 0)</f>
        <v>Cochlear Limited</v>
      </c>
      <c r="N960" s="1" t="str">
        <f>_xlfn.XLOOKUP($L960,Pos!B:B,Pos!E:E,, 0)</f>
        <v>Health Care</v>
      </c>
      <c r="O960" s="1" t="str">
        <f t="shared" si="241"/>
        <v>Health Care_Others</v>
      </c>
      <c r="P960" s="1" t="str">
        <f>_xlfn.XLOOKUP($L960,Pos!B:B,Pos!F:F,, 0)</f>
        <v>Others</v>
      </c>
      <c r="Q960" s="1">
        <v>0</v>
      </c>
      <c r="R960" s="9">
        <f>_xlfn.XLOOKUP($L960,Pos!$B:$B,Pos!N:N,0, 0)</f>
        <v>5.62</v>
      </c>
      <c r="S960" s="9">
        <f>_xlfn.XLOOKUP($L960,Pos!$B:$B,Pos!O:O,0, 0)</f>
        <v>3.1755</v>
      </c>
      <c r="T960" s="9">
        <f>_xlfn.XLOOKUP($L960,Pos!$B:$B,Pos!P:P,0, 0)</f>
        <v>7.2750000000000004</v>
      </c>
      <c r="U960" s="9">
        <f>_xlfn.XLOOKUP($L960,Pos!$B:$B,Pos!Q:Q,0, 0)</f>
        <v>4</v>
      </c>
      <c r="V960" s="9">
        <f>_xlfn.XLOOKUP($L960,Pos!$B:$B,Pos!R:R,0, 0)</f>
        <v>8.5</v>
      </c>
      <c r="W960" s="9">
        <f>_xlfn.XLOOKUP($L960,Pos!$B:$B,Pos!S:S,0, 0)</f>
        <v>6.6166669999999996</v>
      </c>
      <c r="X960" s="9" t="str">
        <f>_xlfn.XLOOKUP($L960,Pos!$B:$B,Pos!J:J,0, 0)</f>
        <v>Hold</v>
      </c>
      <c r="Y960" s="1">
        <v>0</v>
      </c>
      <c r="Z960" s="1">
        <v>0</v>
      </c>
      <c r="AA960" s="1">
        <f t="shared" si="242"/>
        <v>0</v>
      </c>
      <c r="AB960" s="9">
        <f>_xlfn.XLOOKUP(L960,Pos!B:B,Pos!K:K,-1,0)</f>
        <v>7.7777777777777777</v>
      </c>
      <c r="AC960" s="1" t="e">
        <f>_xlfn.XLOOKUP($L960,Pos!$A:$A,Pos!S:S,_xlfn.XLOOKUP($L960,#REF!,#REF!, ""), 0)</f>
        <v>#REF!</v>
      </c>
      <c r="AD960" s="1" t="e">
        <f>_xlfn.XLOOKUP($L960,Pos!$A:$A,Pos!T:T,_xlfn.XLOOKUP($L960,#REF!,#REF!, ""), 0)</f>
        <v>#REF!</v>
      </c>
      <c r="AE960" s="1" t="e">
        <f>_xlfn.XLOOKUP($L960,Pos!$A:$A,Pos!U:U,_xlfn.XLOOKUP($L960,#REF!,#REF!, ""), 0)</f>
        <v>#REF!</v>
      </c>
      <c r="AF960" s="1" t="e">
        <f>_xlfn.XLOOKUP($L960,Pos!$A:$A,Pos!V:V,_xlfn.XLOOKUP($L960,#REF!,#REF!, ""), 0)</f>
        <v>#REF!</v>
      </c>
      <c r="AG960" s="1" t="e">
        <f>_xlfn.XLOOKUP($L960,Pos!$A:$A,Pos!W:W,_xlfn.XLOOKUP($L960,#REF!,#REF!, ""), 0)</f>
        <v>#REF!</v>
      </c>
      <c r="AH960" s="1" t="e">
        <f>_xlfn.XLOOKUP($L960,Pos!$A:$A,Pos!X:X,_xlfn.XLOOKUP($L960,#REF!,#REF!, ""), 0)</f>
        <v>#REF!</v>
      </c>
      <c r="AI960" s="1" t="e">
        <f>_xlfn.XLOOKUP($L960,Pos!$A:$A,Pos!Y:Y,_xlfn.XLOOKUP($L960,#REF!,#REF!, ""), 0)</f>
        <v>#REF!</v>
      </c>
      <c r="AJ960" s="1" t="e">
        <f>_xlfn.XLOOKUP($L960,Pos!$A:$A,Pos!Z:Z,_xlfn.XLOOKUP($L960,#REF!,#REF!, ""), 0)</f>
        <v>#REF!</v>
      </c>
      <c r="AK960" s="1" t="e">
        <f>_xlfn.XLOOKUP($L960,Pos!$A:$A,Pos!AA:AA,_xlfn.XLOOKUP($L960,#REF!,#REF!, ""), 0)</f>
        <v>#REF!</v>
      </c>
      <c r="AL960" s="1" t="e">
        <f>_xlfn.XLOOKUP($L960,Pos!$A:$A,Pos!AB:AB,_xlfn.XLOOKUP($L960,#REF!,#REF!, ""), 0)</f>
        <v>#REF!</v>
      </c>
      <c r="AM960" s="1" t="e">
        <f>_xlfn.XLOOKUP($L960,Pos!$A:$A,Pos!AC:AC,_xlfn.XLOOKUP($L960,#REF!,#REF!, ""), 0)</f>
        <v>#REF!</v>
      </c>
      <c r="AN960" s="1" t="e">
        <f>_xlfn.XLOOKUP($L960,Pos!$A:$A,Pos!AD:AD,_xlfn.XLOOKUP($L960,#REF!,#REF!, ""), 0)</f>
        <v>#REF!</v>
      </c>
      <c r="AO960" s="1" t="e">
        <f>_xlfn.XLOOKUP($L960,Pos!$A:$A,Pos!AE:AE,_xlfn.XLOOKUP($L960,#REF!,#REF!, ""), 0)</f>
        <v>#REF!</v>
      </c>
      <c r="AP960" s="1" t="e">
        <f>_xlfn.XLOOKUP($L960,Pos!$A:$A,Pos!AF:AF,_xlfn.XLOOKUP($L960,#REF!,#REF!, ""), 0)</f>
        <v>#REF!</v>
      </c>
      <c r="AQ960" s="1" t="e">
        <f>_xlfn.XLOOKUP($L960,Pos!$A:$A,Pos!AG:AG,_xlfn.XLOOKUP($L960,#REF!,#REF!, ""), 0)</f>
        <v>#REF!</v>
      </c>
      <c r="AR960" s="1" t="e">
        <f>_xlfn.XLOOKUP($L960,Pos!$A:$A,Pos!AH:AH,_xlfn.XLOOKUP($L960,#REF!,#REF!, ""), 0)</f>
        <v>#REF!</v>
      </c>
      <c r="AS960" s="1" t="e">
        <f>_xlfn.XLOOKUP($L960,Pos!$A:$A,Pos!AI:AI,_xlfn.XLOOKUP($L960,#REF!,#REF!, ""), 0)</f>
        <v>#REF!</v>
      </c>
      <c r="AT960" s="1" t="e">
        <f>_xlfn.XLOOKUP($L960,Pos!$A:$A,Pos!AJ:AJ,_xlfn.XLOOKUP($L960,#REF!,#REF!, ""), 0)</f>
        <v>#REF!</v>
      </c>
      <c r="AU960" s="1" t="e">
        <f>_xlfn.XLOOKUP($L960,Pos!$A:$A,Pos!AK:AK,_xlfn.XLOOKUP($L960,#REF!,#REF!, ""), 0)</f>
        <v>#REF!</v>
      </c>
      <c r="AV960" s="1" t="e">
        <f>_xlfn.XLOOKUP($L960,Pos!$A:$A,Pos!AL:AL,_xlfn.XLOOKUP($L960,#REF!,#REF!, ""), 0)</f>
        <v>#REF!</v>
      </c>
      <c r="AW960" s="1" t="e">
        <f>_xlfn.XLOOKUP($L960,Pos!$A:$A,Pos!AM:AM,_xlfn.XLOOKUP($L960,#REF!,#REF!, ""), 0)</f>
        <v>#REF!</v>
      </c>
      <c r="AX960" s="1" t="e">
        <f>_xlfn.XLOOKUP($L960,Pos!$A:$A,Pos!AN:AN,_xlfn.XLOOKUP($L960,#REF!,#REF!, ""), 0)</f>
        <v>#REF!</v>
      </c>
      <c r="AY960" s="1" t="e">
        <f>_xlfn.XLOOKUP($L960,Pos!$A:$A,Pos!AO:AO,_xlfn.XLOOKUP($L960,#REF!,#REF!, ""), 0)</f>
        <v>#REF!</v>
      </c>
      <c r="AZ960" s="7" t="str">
        <f t="shared" si="243"/>
        <v>OUT</v>
      </c>
      <c r="BA960" s="1">
        <f>IF(OR(_xlfn.XLOOKUP(L960,Pos!B:B,Pos!L:L,FALSE)="ESG Reason",_xlfn.XLOOKUP(L960,Pos!B:B,Pos!L:L,FALSE)="Blacklisted"),1,0)</f>
        <v>0</v>
      </c>
      <c r="BC960" s="11">
        <v>9.1540825851849303E-11</v>
      </c>
      <c r="BD960" s="11">
        <f>_xlfn.XLOOKUP($L960,Pos!$B:$B,Pos!H:H,0, 0)</f>
        <v>0</v>
      </c>
      <c r="BE960" s="11">
        <f>_xlfn.XLOOKUP($L960,Pos!$B:$B,Pos!I:I,0, 0)</f>
        <v>1.5214702473865331E-4</v>
      </c>
      <c r="BF960" s="18">
        <f t="shared" si="244"/>
        <v>1.5214702473865331E-4</v>
      </c>
      <c r="BG960" s="1">
        <f t="shared" si="245"/>
        <v>3</v>
      </c>
      <c r="BH960" s="1">
        <f t="shared" si="246"/>
        <v>47</v>
      </c>
      <c r="BI960" s="18">
        <f t="shared" si="247"/>
        <v>9.1540825851849303E-11</v>
      </c>
      <c r="BJ960" s="3">
        <f t="shared" si="248"/>
        <v>0</v>
      </c>
      <c r="BK960" s="18">
        <f t="shared" si="249"/>
        <v>0</v>
      </c>
    </row>
    <row r="961" spans="3:63" x14ac:dyDescent="0.25">
      <c r="C961" s="3"/>
      <c r="D961" s="3"/>
      <c r="E961" s="3"/>
      <c r="F961" s="3"/>
      <c r="G961" s="51" t="s">
        <v>930</v>
      </c>
      <c r="H961" s="8" t="str">
        <f t="shared" si="239"/>
        <v>0%West Europe</v>
      </c>
      <c r="I961" s="11" cm="1">
        <f t="array" ref="I961">IF(
   AZ961 = "OUT", 0,IF(
   BD961 &gt;= LARGE(IF(ISNUMBER(BD:BD), BD:BD), 3),
   BE961 - 0.001,
   IF(BE961 &gt;=VLOOKUP(P961,mapping!$A:$B,2,FALSE), BE961,VLOOKUP(P961,mapping!$A$2:$B$8,2,FALSE))
))</f>
        <v>0</v>
      </c>
      <c r="J961" s="11" cm="1">
        <f t="array" ref="J961">IF(
    AZ961="OUT",0,IF(IF(
                      BD961&gt;=LARGE(IF(ISNUMBER(BD:BD),BD:BD),3),
                      BE961+0.001,
                      VLOOKUP(H961,mapping!$D:$E,2,FALSE)
                      )&gt;I961,
                   IF(
                      BD961&gt;=LARGE(IF(ISNUMBER(BD:BD),BD:BD),3),
                      BE961+0.001,
                      VLOOKUP(H961,mapping!$D:$E,2,FALSE)
                      ),
                   I961+0.002))</f>
        <v>0</v>
      </c>
      <c r="K961" s="8">
        <f t="shared" si="240"/>
        <v>1.5178566981652691E-4</v>
      </c>
      <c r="L961" s="1" t="str">
        <f>Pos!B438</f>
        <v>IE0004927939</v>
      </c>
      <c r="M961" s="1" t="str">
        <f>_xlfn.XLOOKUP($L961,Pos!B:B,Pos!D:D,, 0)</f>
        <v>Kingspan Group Plc</v>
      </c>
      <c r="N961" s="1" t="str">
        <f>_xlfn.XLOOKUP($L961,Pos!B:B,Pos!E:E,, 0)</f>
        <v>Construction</v>
      </c>
      <c r="O961" s="1" t="str">
        <f t="shared" si="241"/>
        <v>Construction_West Europe</v>
      </c>
      <c r="P961" s="1" t="str">
        <f>_xlfn.XLOOKUP($L961,Pos!B:B,Pos!F:F,, 0)</f>
        <v>West Europe</v>
      </c>
      <c r="Q961" s="1">
        <v>0</v>
      </c>
      <c r="R961" s="9">
        <f>_xlfn.XLOOKUP($L961,Pos!$B:$B,Pos!N:N,0, 0)</f>
        <v>1.78</v>
      </c>
      <c r="S961" s="9">
        <f>_xlfn.XLOOKUP($L961,Pos!$B:$B,Pos!O:O,0, 0)</f>
        <v>5.2923340000000003</v>
      </c>
      <c r="T961" s="9">
        <f>_xlfn.XLOOKUP($L961,Pos!$B:$B,Pos!P:P,0, 0)</f>
        <v>5</v>
      </c>
      <c r="U961" s="9">
        <f>_xlfn.XLOOKUP($L961,Pos!$B:$B,Pos!Q:Q,0, 0)</f>
        <v>3.3</v>
      </c>
      <c r="V961" s="9">
        <f>_xlfn.XLOOKUP($L961,Pos!$B:$B,Pos!R:R,0, 0)</f>
        <v>2.8</v>
      </c>
      <c r="W961" s="9">
        <f>_xlfn.XLOOKUP($L961,Pos!$B:$B,Pos!S:S,0, 0)</f>
        <v>6.0616659999999998</v>
      </c>
      <c r="X961" s="9" t="str">
        <f>_xlfn.XLOOKUP($L961,Pos!$B:$B,Pos!J:J,0, 0)</f>
        <v>Outperform</v>
      </c>
      <c r="Y961" s="1">
        <v>0</v>
      </c>
      <c r="Z961" s="1">
        <v>0</v>
      </c>
      <c r="AA961" s="1">
        <f t="shared" si="242"/>
        <v>0</v>
      </c>
      <c r="AB961" s="9">
        <f>_xlfn.XLOOKUP(L961,Pos!B:B,Pos!K:K,-1,0)</f>
        <v>0.52631578947368418</v>
      </c>
      <c r="AC961" s="1" t="e">
        <f>_xlfn.XLOOKUP($L961,Pos!$A:$A,Pos!S:S,_xlfn.XLOOKUP($L961,#REF!,#REF!, ""), 0)</f>
        <v>#REF!</v>
      </c>
      <c r="AD961" s="1" t="e">
        <f>_xlfn.XLOOKUP($L961,Pos!$A:$A,Pos!T:T,_xlfn.XLOOKUP($L961,#REF!,#REF!, ""), 0)</f>
        <v>#REF!</v>
      </c>
      <c r="AE961" s="1" t="e">
        <f>_xlfn.XLOOKUP($L961,Pos!$A:$A,Pos!U:U,_xlfn.XLOOKUP($L961,#REF!,#REF!, ""), 0)</f>
        <v>#REF!</v>
      </c>
      <c r="AF961" s="1" t="e">
        <f>_xlfn.XLOOKUP($L961,Pos!$A:$A,Pos!V:V,_xlfn.XLOOKUP($L961,#REF!,#REF!, ""), 0)</f>
        <v>#REF!</v>
      </c>
      <c r="AG961" s="1" t="e">
        <f>_xlfn.XLOOKUP($L961,Pos!$A:$A,Pos!W:W,_xlfn.XLOOKUP($L961,#REF!,#REF!, ""), 0)</f>
        <v>#REF!</v>
      </c>
      <c r="AH961" s="1" t="e">
        <f>_xlfn.XLOOKUP($L961,Pos!$A:$A,Pos!X:X,_xlfn.XLOOKUP($L961,#REF!,#REF!, ""), 0)</f>
        <v>#REF!</v>
      </c>
      <c r="AI961" s="1" t="e">
        <f>_xlfn.XLOOKUP($L961,Pos!$A:$A,Pos!Y:Y,_xlfn.XLOOKUP($L961,#REF!,#REF!, ""), 0)</f>
        <v>#REF!</v>
      </c>
      <c r="AJ961" s="1" t="e">
        <f>_xlfn.XLOOKUP($L961,Pos!$A:$A,Pos!Z:Z,_xlfn.XLOOKUP($L961,#REF!,#REF!, ""), 0)</f>
        <v>#REF!</v>
      </c>
      <c r="AK961" s="1" t="e">
        <f>_xlfn.XLOOKUP($L961,Pos!$A:$A,Pos!AA:AA,_xlfn.XLOOKUP($L961,#REF!,#REF!, ""), 0)</f>
        <v>#REF!</v>
      </c>
      <c r="AL961" s="1" t="e">
        <f>_xlfn.XLOOKUP($L961,Pos!$A:$A,Pos!AB:AB,_xlfn.XLOOKUP($L961,#REF!,#REF!, ""), 0)</f>
        <v>#REF!</v>
      </c>
      <c r="AM961" s="1" t="e">
        <f>_xlfn.XLOOKUP($L961,Pos!$A:$A,Pos!AC:AC,_xlfn.XLOOKUP($L961,#REF!,#REF!, ""), 0)</f>
        <v>#REF!</v>
      </c>
      <c r="AN961" s="1" t="e">
        <f>_xlfn.XLOOKUP($L961,Pos!$A:$A,Pos!AD:AD,_xlfn.XLOOKUP($L961,#REF!,#REF!, ""), 0)</f>
        <v>#REF!</v>
      </c>
      <c r="AO961" s="1" t="e">
        <f>_xlfn.XLOOKUP($L961,Pos!$A:$A,Pos!AE:AE,_xlfn.XLOOKUP($L961,#REF!,#REF!, ""), 0)</f>
        <v>#REF!</v>
      </c>
      <c r="AP961" s="1" t="e">
        <f>_xlfn.XLOOKUP($L961,Pos!$A:$A,Pos!AF:AF,_xlfn.XLOOKUP($L961,#REF!,#REF!, ""), 0)</f>
        <v>#REF!</v>
      </c>
      <c r="AQ961" s="1" t="e">
        <f>_xlfn.XLOOKUP($L961,Pos!$A:$A,Pos!AG:AG,_xlfn.XLOOKUP($L961,#REF!,#REF!, ""), 0)</f>
        <v>#REF!</v>
      </c>
      <c r="AR961" s="1" t="e">
        <f>_xlfn.XLOOKUP($L961,Pos!$A:$A,Pos!AH:AH,_xlfn.XLOOKUP($L961,#REF!,#REF!, ""), 0)</f>
        <v>#REF!</v>
      </c>
      <c r="AS961" s="1" t="e">
        <f>_xlfn.XLOOKUP($L961,Pos!$A:$A,Pos!AI:AI,_xlfn.XLOOKUP($L961,#REF!,#REF!, ""), 0)</f>
        <v>#REF!</v>
      </c>
      <c r="AT961" s="1" t="e">
        <f>_xlfn.XLOOKUP($L961,Pos!$A:$A,Pos!AJ:AJ,_xlfn.XLOOKUP($L961,#REF!,#REF!, ""), 0)</f>
        <v>#REF!</v>
      </c>
      <c r="AU961" s="1" t="e">
        <f>_xlfn.XLOOKUP($L961,Pos!$A:$A,Pos!AK:AK,_xlfn.XLOOKUP($L961,#REF!,#REF!, ""), 0)</f>
        <v>#REF!</v>
      </c>
      <c r="AV961" s="1" t="e">
        <f>_xlfn.XLOOKUP($L961,Pos!$A:$A,Pos!AL:AL,_xlfn.XLOOKUP($L961,#REF!,#REF!, ""), 0)</f>
        <v>#REF!</v>
      </c>
      <c r="AW961" s="1" t="e">
        <f>_xlfn.XLOOKUP($L961,Pos!$A:$A,Pos!AM:AM,_xlfn.XLOOKUP($L961,#REF!,#REF!, ""), 0)</f>
        <v>#REF!</v>
      </c>
      <c r="AX961" s="1" t="e">
        <f>_xlfn.XLOOKUP($L961,Pos!$A:$A,Pos!AN:AN,_xlfn.XLOOKUP($L961,#REF!,#REF!, ""), 0)</f>
        <v>#REF!</v>
      </c>
      <c r="AY961" s="1" t="e">
        <f>_xlfn.XLOOKUP($L961,Pos!$A:$A,Pos!AO:AO,_xlfn.XLOOKUP($L961,#REF!,#REF!, ""), 0)</f>
        <v>#REF!</v>
      </c>
      <c r="AZ961" s="7" t="str">
        <f t="shared" si="243"/>
        <v>OUT</v>
      </c>
      <c r="BA961" s="1">
        <f>IF(OR(_xlfn.XLOOKUP(L961,Pos!B:B,Pos!L:L,FALSE)="ESG Reason",_xlfn.XLOOKUP(L961,Pos!B:B,Pos!L:L,FALSE)="Blacklisted"),1,0)</f>
        <v>0</v>
      </c>
      <c r="BC961" s="11">
        <v>8.8848921802177889E-11</v>
      </c>
      <c r="BD961" s="11">
        <f>_xlfn.XLOOKUP($L961,Pos!$B:$B,Pos!H:H,0, 0)</f>
        <v>0</v>
      </c>
      <c r="BE961" s="11">
        <f>_xlfn.XLOOKUP($L961,Pos!$B:$B,Pos!I:I,0, 0)</f>
        <v>1.5178566981652691E-4</v>
      </c>
      <c r="BF961" s="18">
        <f t="shared" si="244"/>
        <v>1.5178566981652691E-4</v>
      </c>
      <c r="BG961" s="1">
        <f t="shared" si="245"/>
        <v>2</v>
      </c>
      <c r="BH961" s="1">
        <f t="shared" si="246"/>
        <v>5</v>
      </c>
      <c r="BI961" s="18">
        <f t="shared" si="247"/>
        <v>8.8848921802177889E-11</v>
      </c>
      <c r="BJ961" s="3">
        <f t="shared" si="248"/>
        <v>0</v>
      </c>
      <c r="BK961" s="18">
        <f t="shared" si="249"/>
        <v>0</v>
      </c>
    </row>
    <row r="962" spans="3:63" x14ac:dyDescent="0.25">
      <c r="C962" s="3"/>
      <c r="D962" s="3"/>
      <c r="E962" s="3"/>
      <c r="F962" s="3"/>
      <c r="G962" s="51" t="s">
        <v>946</v>
      </c>
      <c r="H962" s="8" t="str">
        <f t="shared" si="239"/>
        <v>0%Others</v>
      </c>
      <c r="I962" s="11" cm="1">
        <f t="array" ref="I962">IF(
   AZ962 = "OUT", 0,IF(
   BD962 &gt;= LARGE(IF(ISNUMBER(BD:BD), BD:BD), 3),
   BE962 - 0.001,
   IF(BE962 &gt;=VLOOKUP(P962,mapping!$A:$B,2,FALSE), BE962,VLOOKUP(P962,mapping!$A$2:$B$8,2,FALSE))
))</f>
        <v>0</v>
      </c>
      <c r="J962" s="11" cm="1">
        <f t="array" ref="J962">IF(
    AZ962="OUT",0,IF(IF(
                      BD962&gt;=LARGE(IF(ISNUMBER(BD:BD),BD:BD),3),
                      BE962+0.001,
                      VLOOKUP(H962,mapping!$D:$E,2,FALSE)
                      )&gt;I962,
                   IF(
                      BD962&gt;=LARGE(IF(ISNUMBER(BD:BD),BD:BD),3),
                      BE962+0.001,
                      VLOOKUP(H962,mapping!$D:$E,2,FALSE)
                      ),
                   I962+0.002))</f>
        <v>0</v>
      </c>
      <c r="K962" s="8">
        <f t="shared" si="240"/>
        <v>1.5161544394399451E-4</v>
      </c>
      <c r="L962" s="1" t="str">
        <f>Pos!B42</f>
        <v>AU000000TLS2</v>
      </c>
      <c r="M962" s="1" t="str">
        <f>_xlfn.XLOOKUP($L962,Pos!B:B,Pos!D:D,, 0)</f>
        <v>Telstra Group Limited</v>
      </c>
      <c r="N962" s="1" t="str">
        <f>_xlfn.XLOOKUP($L962,Pos!B:B,Pos!E:E,, 0)</f>
        <v>Telecommunications</v>
      </c>
      <c r="O962" s="1" t="str">
        <f t="shared" si="241"/>
        <v>Telecommunications_Others</v>
      </c>
      <c r="P962" s="1" t="str">
        <f>_xlfn.XLOOKUP($L962,Pos!B:B,Pos!F:F,, 0)</f>
        <v>Others</v>
      </c>
      <c r="Q962" s="1">
        <v>0</v>
      </c>
      <c r="R962" s="9">
        <f>_xlfn.XLOOKUP($L962,Pos!$B:$B,Pos!N:N,0, 0)</f>
        <v>3.3</v>
      </c>
      <c r="S962" s="9">
        <f>_xlfn.XLOOKUP($L962,Pos!$B:$B,Pos!O:O,0, 0)</f>
        <v>2.6739999999999999</v>
      </c>
      <c r="T962" s="9">
        <f>_xlfn.XLOOKUP($L962,Pos!$B:$B,Pos!P:P,0, 0)</f>
        <v>5.7750000000000004</v>
      </c>
      <c r="U962" s="9">
        <f>_xlfn.XLOOKUP($L962,Pos!$B:$B,Pos!Q:Q,0, 0)</f>
        <v>5</v>
      </c>
      <c r="V962" s="9">
        <f>_xlfn.XLOOKUP($L962,Pos!$B:$B,Pos!R:R,0, 0)</f>
        <v>8.4</v>
      </c>
      <c r="W962" s="9">
        <f>_xlfn.XLOOKUP($L962,Pos!$B:$B,Pos!S:S,0, 0)</f>
        <v>8.3000000000000007</v>
      </c>
      <c r="X962" s="9" t="str">
        <f>_xlfn.XLOOKUP($L962,Pos!$B:$B,Pos!J:J,0, 0)</f>
        <v>Outperform</v>
      </c>
      <c r="Y962" s="1">
        <v>0</v>
      </c>
      <c r="Z962" s="1">
        <v>0</v>
      </c>
      <c r="AA962" s="1">
        <f t="shared" si="242"/>
        <v>0</v>
      </c>
      <c r="AB962" s="9">
        <f>_xlfn.XLOOKUP(L962,Pos!B:B,Pos!K:K,-1,0)</f>
        <v>9.1666666666666661</v>
      </c>
      <c r="AC962" s="1" t="e">
        <f>_xlfn.XLOOKUP($L962,Pos!$A:$A,Pos!S:S,_xlfn.XLOOKUP($L962,#REF!,#REF!, ""), 0)</f>
        <v>#REF!</v>
      </c>
      <c r="AD962" s="1" t="e">
        <f>_xlfn.XLOOKUP($L962,Pos!$A:$A,Pos!T:T,_xlfn.XLOOKUP($L962,#REF!,#REF!, ""), 0)</f>
        <v>#REF!</v>
      </c>
      <c r="AE962" s="1" t="e">
        <f>_xlfn.XLOOKUP($L962,Pos!$A:$A,Pos!U:U,_xlfn.XLOOKUP($L962,#REF!,#REF!, ""), 0)</f>
        <v>#REF!</v>
      </c>
      <c r="AF962" s="1" t="e">
        <f>_xlfn.XLOOKUP($L962,Pos!$A:$A,Pos!V:V,_xlfn.XLOOKUP($L962,#REF!,#REF!, ""), 0)</f>
        <v>#REF!</v>
      </c>
      <c r="AG962" s="1" t="e">
        <f>_xlfn.XLOOKUP($L962,Pos!$A:$A,Pos!W:W,_xlfn.XLOOKUP($L962,#REF!,#REF!, ""), 0)</f>
        <v>#REF!</v>
      </c>
      <c r="AH962" s="1" t="e">
        <f>_xlfn.XLOOKUP($L962,Pos!$A:$A,Pos!X:X,_xlfn.XLOOKUP($L962,#REF!,#REF!, ""), 0)</f>
        <v>#REF!</v>
      </c>
      <c r="AI962" s="1" t="e">
        <f>_xlfn.XLOOKUP($L962,Pos!$A:$A,Pos!Y:Y,_xlfn.XLOOKUP($L962,#REF!,#REF!, ""), 0)</f>
        <v>#REF!</v>
      </c>
      <c r="AJ962" s="1" t="e">
        <f>_xlfn.XLOOKUP($L962,Pos!$A:$A,Pos!Z:Z,_xlfn.XLOOKUP($L962,#REF!,#REF!, ""), 0)</f>
        <v>#REF!</v>
      </c>
      <c r="AK962" s="1" t="e">
        <f>_xlfn.XLOOKUP($L962,Pos!$A:$A,Pos!AA:AA,_xlfn.XLOOKUP($L962,#REF!,#REF!, ""), 0)</f>
        <v>#REF!</v>
      </c>
      <c r="AL962" s="1" t="e">
        <f>_xlfn.XLOOKUP($L962,Pos!$A:$A,Pos!AB:AB,_xlfn.XLOOKUP($L962,#REF!,#REF!, ""), 0)</f>
        <v>#REF!</v>
      </c>
      <c r="AM962" s="1" t="e">
        <f>_xlfn.XLOOKUP($L962,Pos!$A:$A,Pos!AC:AC,_xlfn.XLOOKUP($L962,#REF!,#REF!, ""), 0)</f>
        <v>#REF!</v>
      </c>
      <c r="AN962" s="1" t="e">
        <f>_xlfn.XLOOKUP($L962,Pos!$A:$A,Pos!AD:AD,_xlfn.XLOOKUP($L962,#REF!,#REF!, ""), 0)</f>
        <v>#REF!</v>
      </c>
      <c r="AO962" s="1" t="e">
        <f>_xlfn.XLOOKUP($L962,Pos!$A:$A,Pos!AE:AE,_xlfn.XLOOKUP($L962,#REF!,#REF!, ""), 0)</f>
        <v>#REF!</v>
      </c>
      <c r="AP962" s="1" t="e">
        <f>_xlfn.XLOOKUP($L962,Pos!$A:$A,Pos!AF:AF,_xlfn.XLOOKUP($L962,#REF!,#REF!, ""), 0)</f>
        <v>#REF!</v>
      </c>
      <c r="AQ962" s="1" t="e">
        <f>_xlfn.XLOOKUP($L962,Pos!$A:$A,Pos!AG:AG,_xlfn.XLOOKUP($L962,#REF!,#REF!, ""), 0)</f>
        <v>#REF!</v>
      </c>
      <c r="AR962" s="1" t="e">
        <f>_xlfn.XLOOKUP($L962,Pos!$A:$A,Pos!AH:AH,_xlfn.XLOOKUP($L962,#REF!,#REF!, ""), 0)</f>
        <v>#REF!</v>
      </c>
      <c r="AS962" s="1" t="e">
        <f>_xlfn.XLOOKUP($L962,Pos!$A:$A,Pos!AI:AI,_xlfn.XLOOKUP($L962,#REF!,#REF!, ""), 0)</f>
        <v>#REF!</v>
      </c>
      <c r="AT962" s="1" t="e">
        <f>_xlfn.XLOOKUP($L962,Pos!$A:$A,Pos!AJ:AJ,_xlfn.XLOOKUP($L962,#REF!,#REF!, ""), 0)</f>
        <v>#REF!</v>
      </c>
      <c r="AU962" s="1" t="e">
        <f>_xlfn.XLOOKUP($L962,Pos!$A:$A,Pos!AK:AK,_xlfn.XLOOKUP($L962,#REF!,#REF!, ""), 0)</f>
        <v>#REF!</v>
      </c>
      <c r="AV962" s="1" t="e">
        <f>_xlfn.XLOOKUP($L962,Pos!$A:$A,Pos!AL:AL,_xlfn.XLOOKUP($L962,#REF!,#REF!, ""), 0)</f>
        <v>#REF!</v>
      </c>
      <c r="AW962" s="1" t="e">
        <f>_xlfn.XLOOKUP($L962,Pos!$A:$A,Pos!AM:AM,_xlfn.XLOOKUP($L962,#REF!,#REF!, ""), 0)</f>
        <v>#REF!</v>
      </c>
      <c r="AX962" s="1" t="e">
        <f>_xlfn.XLOOKUP($L962,Pos!$A:$A,Pos!AN:AN,_xlfn.XLOOKUP($L962,#REF!,#REF!, ""), 0)</f>
        <v>#REF!</v>
      </c>
      <c r="AY962" s="1" t="e">
        <f>_xlfn.XLOOKUP($L962,Pos!$A:$A,Pos!AO:AO,_xlfn.XLOOKUP($L962,#REF!,#REF!, ""), 0)</f>
        <v>#REF!</v>
      </c>
      <c r="AZ962" s="7" t="str">
        <f t="shared" si="243"/>
        <v>OUT</v>
      </c>
      <c r="BA962" s="1">
        <f>IF(OR(_xlfn.XLOOKUP(L962,Pos!B:B,Pos!L:L,FALSE)="ESG Reason",_xlfn.XLOOKUP(L962,Pos!B:B,Pos!L:L,FALSE)="Blacklisted"),1,0)</f>
        <v>0</v>
      </c>
      <c r="BC962" s="11">
        <v>9.1140390294164762E-11</v>
      </c>
      <c r="BD962" s="11">
        <f>_xlfn.XLOOKUP($L962,Pos!$B:$B,Pos!H:H,0, 0)</f>
        <v>0</v>
      </c>
      <c r="BE962" s="11">
        <f>_xlfn.XLOOKUP($L962,Pos!$B:$B,Pos!I:I,0, 0)</f>
        <v>1.5161544394399451E-4</v>
      </c>
      <c r="BF962" s="18">
        <f t="shared" si="244"/>
        <v>1.5161544394399451E-4</v>
      </c>
      <c r="BG962" s="1">
        <f t="shared" si="245"/>
        <v>3</v>
      </c>
      <c r="BH962" s="1">
        <f t="shared" si="246"/>
        <v>55</v>
      </c>
      <c r="BI962" s="18">
        <f t="shared" si="247"/>
        <v>9.1140390294164762E-11</v>
      </c>
      <c r="BJ962" s="3">
        <f t="shared" si="248"/>
        <v>0</v>
      </c>
      <c r="BK962" s="18">
        <f t="shared" si="249"/>
        <v>0</v>
      </c>
    </row>
    <row r="963" spans="3:63" x14ac:dyDescent="0.25">
      <c r="C963" s="3"/>
      <c r="D963" s="3"/>
      <c r="E963" s="3"/>
      <c r="F963" s="3"/>
      <c r="G963" s="51" t="s">
        <v>940</v>
      </c>
      <c r="H963" s="8" t="str">
        <f t="shared" ref="H963:H1026" si="250">VLOOKUP(BE963,$A$100:$B$105,2,TRUE) &amp; IF(AND(P963&lt;&gt;"Asia",P963&lt;&gt;"Others"),P963,"Others")</f>
        <v>0%North America</v>
      </c>
      <c r="I963" s="11" cm="1">
        <f t="array" ref="I963">IF(
   AZ963 = "OUT", 0,IF(
   BD963 &gt;= LARGE(IF(ISNUMBER(BD:BD), BD:BD), 3),
   BE963 - 0.001,
   IF(BE963 &gt;=VLOOKUP(P963,mapping!$A:$B,2,FALSE), BE963,VLOOKUP(P963,mapping!$A$2:$B$8,2,FALSE))
))</f>
        <v>0</v>
      </c>
      <c r="J963" s="11" cm="1">
        <f t="array" ref="J963">IF(
    AZ963="OUT",0,IF(IF(
                      BD963&gt;=LARGE(IF(ISNUMBER(BD:BD),BD:BD),3),
                      BE963+0.001,
                      VLOOKUP(H963,mapping!$D:$E,2,FALSE)
                      )&gt;I963,
                   IF(
                      BD963&gt;=LARGE(IF(ISNUMBER(BD:BD),BD:BD),3),
                      BE963+0.001,
                      VLOOKUP(H963,mapping!$D:$E,2,FALSE)
                      ),
                   I963+0.002))</f>
        <v>0</v>
      </c>
      <c r="K963" s="8">
        <f t="shared" ref="K963:K1026" si="251">BE963</f>
        <v>1.511079668128377E-4</v>
      </c>
      <c r="L963" s="1" t="str">
        <f>Pos!B110</f>
        <v>CA4488112083</v>
      </c>
      <c r="M963" s="1" t="str">
        <f>_xlfn.XLOOKUP($L963,Pos!B:B,Pos!D:D,, 0)</f>
        <v>Hydro One Limited</v>
      </c>
      <c r="N963" s="1" t="str">
        <f>_xlfn.XLOOKUP($L963,Pos!B:B,Pos!E:E,, 0)</f>
        <v>Utilities</v>
      </c>
      <c r="O963" s="1" t="str">
        <f t="shared" ref="O963:O1026" si="252">N963&amp;"_"&amp;P963</f>
        <v>Utilities_North America</v>
      </c>
      <c r="P963" s="1" t="str">
        <f>_xlfn.XLOOKUP($L963,Pos!B:B,Pos!F:F,, 0)</f>
        <v>North America</v>
      </c>
      <c r="Q963" s="1">
        <v>0</v>
      </c>
      <c r="R963" s="9">
        <f>_xlfn.XLOOKUP($L963,Pos!$B:$B,Pos!N:N,0, 0)</f>
        <v>3.69</v>
      </c>
      <c r="S963" s="9">
        <f>_xlfn.XLOOKUP($L963,Pos!$B:$B,Pos!O:O,0, 0)</f>
        <v>3.556667</v>
      </c>
      <c r="T963" s="9">
        <f>_xlfn.XLOOKUP($L963,Pos!$B:$B,Pos!P:P,0, 0)</f>
        <v>5.5</v>
      </c>
      <c r="U963" s="9">
        <f>_xlfn.XLOOKUP($L963,Pos!$B:$B,Pos!Q:Q,0, 0)</f>
        <v>7.7</v>
      </c>
      <c r="V963" s="9">
        <f>_xlfn.XLOOKUP($L963,Pos!$B:$B,Pos!R:R,0, 0)</f>
        <v>7.8666669999999996</v>
      </c>
      <c r="W963" s="9">
        <f>_xlfn.XLOOKUP($L963,Pos!$B:$B,Pos!S:S,0, 0)</f>
        <v>4.7649999999999997</v>
      </c>
      <c r="X963" s="9" t="str">
        <f>_xlfn.XLOOKUP($L963,Pos!$B:$B,Pos!J:J,0, 0)</f>
        <v>Hold</v>
      </c>
      <c r="Y963" s="1">
        <v>0</v>
      </c>
      <c r="Z963" s="1">
        <v>0</v>
      </c>
      <c r="AA963" s="1">
        <f t="shared" ref="AA963:AA1026" si="253">IF(BE963&gt;0,0,1)</f>
        <v>0</v>
      </c>
      <c r="AB963" s="9">
        <f>_xlfn.XLOOKUP(L963,Pos!B:B,Pos!K:K,-1,0)</f>
        <v>-1</v>
      </c>
      <c r="AC963" s="1" t="e">
        <f>_xlfn.XLOOKUP($L963,Pos!$A:$A,Pos!S:S,_xlfn.XLOOKUP($L963,#REF!,#REF!, ""), 0)</f>
        <v>#REF!</v>
      </c>
      <c r="AD963" s="1" t="e">
        <f>_xlfn.XLOOKUP($L963,Pos!$A:$A,Pos!T:T,_xlfn.XLOOKUP($L963,#REF!,#REF!, ""), 0)</f>
        <v>#REF!</v>
      </c>
      <c r="AE963" s="1" t="e">
        <f>_xlfn.XLOOKUP($L963,Pos!$A:$A,Pos!U:U,_xlfn.XLOOKUP($L963,#REF!,#REF!, ""), 0)</f>
        <v>#REF!</v>
      </c>
      <c r="AF963" s="1" t="e">
        <f>_xlfn.XLOOKUP($L963,Pos!$A:$A,Pos!V:V,_xlfn.XLOOKUP($L963,#REF!,#REF!, ""), 0)</f>
        <v>#REF!</v>
      </c>
      <c r="AG963" s="1" t="e">
        <f>_xlfn.XLOOKUP($L963,Pos!$A:$A,Pos!W:W,_xlfn.XLOOKUP($L963,#REF!,#REF!, ""), 0)</f>
        <v>#REF!</v>
      </c>
      <c r="AH963" s="1" t="e">
        <f>_xlfn.XLOOKUP($L963,Pos!$A:$A,Pos!X:X,_xlfn.XLOOKUP($L963,#REF!,#REF!, ""), 0)</f>
        <v>#REF!</v>
      </c>
      <c r="AI963" s="1" t="e">
        <f>_xlfn.XLOOKUP($L963,Pos!$A:$A,Pos!Y:Y,_xlfn.XLOOKUP($L963,#REF!,#REF!, ""), 0)</f>
        <v>#REF!</v>
      </c>
      <c r="AJ963" s="1" t="e">
        <f>_xlfn.XLOOKUP($L963,Pos!$A:$A,Pos!Z:Z,_xlfn.XLOOKUP($L963,#REF!,#REF!, ""), 0)</f>
        <v>#REF!</v>
      </c>
      <c r="AK963" s="1" t="e">
        <f>_xlfn.XLOOKUP($L963,Pos!$A:$A,Pos!AA:AA,_xlfn.XLOOKUP($L963,#REF!,#REF!, ""), 0)</f>
        <v>#REF!</v>
      </c>
      <c r="AL963" s="1" t="e">
        <f>_xlfn.XLOOKUP($L963,Pos!$A:$A,Pos!AB:AB,_xlfn.XLOOKUP($L963,#REF!,#REF!, ""), 0)</f>
        <v>#REF!</v>
      </c>
      <c r="AM963" s="1" t="e">
        <f>_xlfn.XLOOKUP($L963,Pos!$A:$A,Pos!AC:AC,_xlfn.XLOOKUP($L963,#REF!,#REF!, ""), 0)</f>
        <v>#REF!</v>
      </c>
      <c r="AN963" s="1" t="e">
        <f>_xlfn.XLOOKUP($L963,Pos!$A:$A,Pos!AD:AD,_xlfn.XLOOKUP($L963,#REF!,#REF!, ""), 0)</f>
        <v>#REF!</v>
      </c>
      <c r="AO963" s="1" t="e">
        <f>_xlfn.XLOOKUP($L963,Pos!$A:$A,Pos!AE:AE,_xlfn.XLOOKUP($L963,#REF!,#REF!, ""), 0)</f>
        <v>#REF!</v>
      </c>
      <c r="AP963" s="1" t="e">
        <f>_xlfn.XLOOKUP($L963,Pos!$A:$A,Pos!AF:AF,_xlfn.XLOOKUP($L963,#REF!,#REF!, ""), 0)</f>
        <v>#REF!</v>
      </c>
      <c r="AQ963" s="1" t="e">
        <f>_xlfn.XLOOKUP($L963,Pos!$A:$A,Pos!AG:AG,_xlfn.XLOOKUP($L963,#REF!,#REF!, ""), 0)</f>
        <v>#REF!</v>
      </c>
      <c r="AR963" s="1" t="e">
        <f>_xlfn.XLOOKUP($L963,Pos!$A:$A,Pos!AH:AH,_xlfn.XLOOKUP($L963,#REF!,#REF!, ""), 0)</f>
        <v>#REF!</v>
      </c>
      <c r="AS963" s="1" t="e">
        <f>_xlfn.XLOOKUP($L963,Pos!$A:$A,Pos!AI:AI,_xlfn.XLOOKUP($L963,#REF!,#REF!, ""), 0)</f>
        <v>#REF!</v>
      </c>
      <c r="AT963" s="1" t="e">
        <f>_xlfn.XLOOKUP($L963,Pos!$A:$A,Pos!AJ:AJ,_xlfn.XLOOKUP($L963,#REF!,#REF!, ""), 0)</f>
        <v>#REF!</v>
      </c>
      <c r="AU963" s="1" t="e">
        <f>_xlfn.XLOOKUP($L963,Pos!$A:$A,Pos!AK:AK,_xlfn.XLOOKUP($L963,#REF!,#REF!, ""), 0)</f>
        <v>#REF!</v>
      </c>
      <c r="AV963" s="1" t="e">
        <f>_xlfn.XLOOKUP($L963,Pos!$A:$A,Pos!AL:AL,_xlfn.XLOOKUP($L963,#REF!,#REF!, ""), 0)</f>
        <v>#REF!</v>
      </c>
      <c r="AW963" s="1" t="e">
        <f>_xlfn.XLOOKUP($L963,Pos!$A:$A,Pos!AM:AM,_xlfn.XLOOKUP($L963,#REF!,#REF!, ""), 0)</f>
        <v>#REF!</v>
      </c>
      <c r="AX963" s="1" t="e">
        <f>_xlfn.XLOOKUP($L963,Pos!$A:$A,Pos!AN:AN,_xlfn.XLOOKUP($L963,#REF!,#REF!, ""), 0)</f>
        <v>#REF!</v>
      </c>
      <c r="AY963" s="1" t="e">
        <f>_xlfn.XLOOKUP($L963,Pos!$A:$A,Pos!AO:AO,_xlfn.XLOOKUP($L963,#REF!,#REF!, ""), 0)</f>
        <v>#REF!</v>
      </c>
      <c r="AZ963" s="7" t="str">
        <f t="shared" ref="AZ963:AZ1026" si="254">IF(BD963&gt;0,"IN","OUT")</f>
        <v>OUT</v>
      </c>
      <c r="BA963" s="1">
        <f>IF(OR(_xlfn.XLOOKUP(L963,Pos!B:B,Pos!L:L,FALSE)="ESG Reason",_xlfn.XLOOKUP(L963,Pos!B:B,Pos!L:L,FALSE)="Blacklisted"),1,0)</f>
        <v>0</v>
      </c>
      <c r="BC963" s="11">
        <v>9.1554244683841163E-11</v>
      </c>
      <c r="BD963" s="11">
        <f>_xlfn.XLOOKUP($L963,Pos!$B:$B,Pos!H:H,0, 0)</f>
        <v>0</v>
      </c>
      <c r="BE963" s="11">
        <f>_xlfn.XLOOKUP($L963,Pos!$B:$B,Pos!I:I,0, 0)</f>
        <v>1.511079668128377E-4</v>
      </c>
      <c r="BF963" s="18">
        <f t="shared" ref="BF963:BF1026" si="255">ABS(BD963-BE963)</f>
        <v>1.511079668128377E-4</v>
      </c>
      <c r="BG963" s="1">
        <f t="shared" ref="BG963:BG1026" si="256">IFERROR(VLOOKUP(P963,$A$6:$D$8,2,FALSE),3)</f>
        <v>1</v>
      </c>
      <c r="BH963" s="1">
        <f t="shared" ref="BH963:BH1026" si="257">IFERROR(VLOOKUP(O963,$A$12:$D$68,2,FALSE),"")</f>
        <v>38</v>
      </c>
      <c r="BI963" s="18">
        <f t="shared" ref="BI963:BI1026" si="258">ABS(BC963-BD963)</f>
        <v>9.1554244683841163E-11</v>
      </c>
      <c r="BJ963" s="3">
        <f t="shared" ref="BJ963:BJ1026" si="259">IF(BC963&lt;0.0001,0,BC963-BE963)</f>
        <v>0</v>
      </c>
      <c r="BK963" s="18">
        <f t="shared" ref="BK963:BK1026" si="260">IF(BC963&lt;0.00001,0,BC963-BD963)</f>
        <v>0</v>
      </c>
    </row>
    <row r="964" spans="3:63" x14ac:dyDescent="0.25">
      <c r="C964" s="3"/>
      <c r="D964" s="3"/>
      <c r="E964" s="3"/>
      <c r="F964" s="3"/>
      <c r="G964" s="51" t="s">
        <v>942</v>
      </c>
      <c r="H964" s="8" t="str">
        <f t="shared" si="250"/>
        <v>0%North America</v>
      </c>
      <c r="I964" s="11" cm="1">
        <f t="array" ref="I964">IF(
   AZ964 = "OUT", 0,IF(
   BD964 &gt;= LARGE(IF(ISNUMBER(BD:BD), BD:BD), 3),
   BE964 - 0.001,
   IF(BE964 &gt;=VLOOKUP(P964,mapping!$A:$B,2,FALSE), BE964,VLOOKUP(P964,mapping!$A$2:$B$8,2,FALSE))
))</f>
        <v>0</v>
      </c>
      <c r="J964" s="11" cm="1">
        <f t="array" ref="J964">IF(
    AZ964="OUT",0,IF(IF(
                      BD964&gt;=LARGE(IF(ISNUMBER(BD:BD),BD:BD),3),
                      BE964+0.001,
                      VLOOKUP(H964,mapping!$D:$E,2,FALSE)
                      )&gt;I964,
                   IF(
                      BD964&gt;=LARGE(IF(ISNUMBER(BD:BD),BD:BD),3),
                      BE964+0.001,
                      VLOOKUP(H964,mapping!$D:$E,2,FALSE)
                      ),
                   I964+0.002))</f>
        <v>0</v>
      </c>
      <c r="K964" s="8">
        <f t="shared" si="251"/>
        <v>1.506854025875445E-4</v>
      </c>
      <c r="L964" s="1" t="str">
        <f>Pos!B946</f>
        <v>US2533931026</v>
      </c>
      <c r="M964" s="1" t="str">
        <f>_xlfn.XLOOKUP($L964,Pos!B:B,Pos!D:D,, 0)</f>
        <v>Dick's Sporting Goods, Inc.</v>
      </c>
      <c r="N964" s="1" t="str">
        <f>_xlfn.XLOOKUP($L964,Pos!B:B,Pos!E:E,, 0)</f>
        <v>Retail</v>
      </c>
      <c r="O964" s="1" t="str">
        <f t="shared" si="252"/>
        <v>Retail_North America</v>
      </c>
      <c r="P964" s="1" t="str">
        <f>_xlfn.XLOOKUP($L964,Pos!B:B,Pos!F:F,, 0)</f>
        <v>North America</v>
      </c>
      <c r="Q964" s="1">
        <v>0</v>
      </c>
      <c r="R964" s="9">
        <f>_xlfn.XLOOKUP($L964,Pos!$B:$B,Pos!N:N,0, 0)</f>
        <v>7.8</v>
      </c>
      <c r="S964" s="9">
        <f>_xlfn.XLOOKUP($L964,Pos!$B:$B,Pos!O:O,0, 0)</f>
        <v>4.069</v>
      </c>
      <c r="T964" s="9">
        <f>_xlfn.XLOOKUP($L964,Pos!$B:$B,Pos!P:P,0, 0)</f>
        <v>7.5</v>
      </c>
      <c r="U964" s="9">
        <f>_xlfn.XLOOKUP($L964,Pos!$B:$B,Pos!Q:Q,0, 0)</f>
        <v>4.2</v>
      </c>
      <c r="V964" s="9">
        <f>_xlfn.XLOOKUP($L964,Pos!$B:$B,Pos!R:R,0, 0)</f>
        <v>6.6666670000000003</v>
      </c>
      <c r="W964" s="9">
        <f>_xlfn.XLOOKUP($L964,Pos!$B:$B,Pos!S:S,0, 0)</f>
        <v>6.2416669999999996</v>
      </c>
      <c r="X964" s="9" t="str">
        <f>_xlfn.XLOOKUP($L964,Pos!$B:$B,Pos!J:J,0, 0)</f>
        <v>Outperform</v>
      </c>
      <c r="Y964" s="1">
        <v>0</v>
      </c>
      <c r="Z964" s="1">
        <v>0</v>
      </c>
      <c r="AA964" s="1">
        <f t="shared" si="253"/>
        <v>0</v>
      </c>
      <c r="AB964" s="9">
        <f>_xlfn.XLOOKUP(L964,Pos!B:B,Pos!K:K,-1,0)</f>
        <v>8.518518518518519</v>
      </c>
      <c r="AC964" s="1" t="e">
        <f>_xlfn.XLOOKUP($L964,Pos!$A:$A,Pos!S:S,_xlfn.XLOOKUP($L964,#REF!,#REF!, ""), 0)</f>
        <v>#REF!</v>
      </c>
      <c r="AD964" s="1" t="e">
        <f>_xlfn.XLOOKUP($L964,Pos!$A:$A,Pos!T:T,_xlfn.XLOOKUP($L964,#REF!,#REF!, ""), 0)</f>
        <v>#REF!</v>
      </c>
      <c r="AE964" s="1" t="e">
        <f>_xlfn.XLOOKUP($L964,Pos!$A:$A,Pos!U:U,_xlfn.XLOOKUP($L964,#REF!,#REF!, ""), 0)</f>
        <v>#REF!</v>
      </c>
      <c r="AF964" s="1" t="e">
        <f>_xlfn.XLOOKUP($L964,Pos!$A:$A,Pos!V:V,_xlfn.XLOOKUP($L964,#REF!,#REF!, ""), 0)</f>
        <v>#REF!</v>
      </c>
      <c r="AG964" s="1" t="e">
        <f>_xlfn.XLOOKUP($L964,Pos!$A:$A,Pos!W:W,_xlfn.XLOOKUP($L964,#REF!,#REF!, ""), 0)</f>
        <v>#REF!</v>
      </c>
      <c r="AH964" s="1" t="e">
        <f>_xlfn.XLOOKUP($L964,Pos!$A:$A,Pos!X:X,_xlfn.XLOOKUP($L964,#REF!,#REF!, ""), 0)</f>
        <v>#REF!</v>
      </c>
      <c r="AI964" s="1" t="e">
        <f>_xlfn.XLOOKUP($L964,Pos!$A:$A,Pos!Y:Y,_xlfn.XLOOKUP($L964,#REF!,#REF!, ""), 0)</f>
        <v>#REF!</v>
      </c>
      <c r="AJ964" s="1" t="e">
        <f>_xlfn.XLOOKUP($L964,Pos!$A:$A,Pos!Z:Z,_xlfn.XLOOKUP($L964,#REF!,#REF!, ""), 0)</f>
        <v>#REF!</v>
      </c>
      <c r="AK964" s="1" t="e">
        <f>_xlfn.XLOOKUP($L964,Pos!$A:$A,Pos!AA:AA,_xlfn.XLOOKUP($L964,#REF!,#REF!, ""), 0)</f>
        <v>#REF!</v>
      </c>
      <c r="AL964" s="1" t="e">
        <f>_xlfn.XLOOKUP($L964,Pos!$A:$A,Pos!AB:AB,_xlfn.XLOOKUP($L964,#REF!,#REF!, ""), 0)</f>
        <v>#REF!</v>
      </c>
      <c r="AM964" s="1" t="e">
        <f>_xlfn.XLOOKUP($L964,Pos!$A:$A,Pos!AC:AC,_xlfn.XLOOKUP($L964,#REF!,#REF!, ""), 0)</f>
        <v>#REF!</v>
      </c>
      <c r="AN964" s="1" t="e">
        <f>_xlfn.XLOOKUP($L964,Pos!$A:$A,Pos!AD:AD,_xlfn.XLOOKUP($L964,#REF!,#REF!, ""), 0)</f>
        <v>#REF!</v>
      </c>
      <c r="AO964" s="1" t="e">
        <f>_xlfn.XLOOKUP($L964,Pos!$A:$A,Pos!AE:AE,_xlfn.XLOOKUP($L964,#REF!,#REF!, ""), 0)</f>
        <v>#REF!</v>
      </c>
      <c r="AP964" s="1" t="e">
        <f>_xlfn.XLOOKUP($L964,Pos!$A:$A,Pos!AF:AF,_xlfn.XLOOKUP($L964,#REF!,#REF!, ""), 0)</f>
        <v>#REF!</v>
      </c>
      <c r="AQ964" s="1" t="e">
        <f>_xlfn.XLOOKUP($L964,Pos!$A:$A,Pos!AG:AG,_xlfn.XLOOKUP($L964,#REF!,#REF!, ""), 0)</f>
        <v>#REF!</v>
      </c>
      <c r="AR964" s="1" t="e">
        <f>_xlfn.XLOOKUP($L964,Pos!$A:$A,Pos!AH:AH,_xlfn.XLOOKUP($L964,#REF!,#REF!, ""), 0)</f>
        <v>#REF!</v>
      </c>
      <c r="AS964" s="1" t="e">
        <f>_xlfn.XLOOKUP($L964,Pos!$A:$A,Pos!AI:AI,_xlfn.XLOOKUP($L964,#REF!,#REF!, ""), 0)</f>
        <v>#REF!</v>
      </c>
      <c r="AT964" s="1" t="e">
        <f>_xlfn.XLOOKUP($L964,Pos!$A:$A,Pos!AJ:AJ,_xlfn.XLOOKUP($L964,#REF!,#REF!, ""), 0)</f>
        <v>#REF!</v>
      </c>
      <c r="AU964" s="1" t="e">
        <f>_xlfn.XLOOKUP($L964,Pos!$A:$A,Pos!AK:AK,_xlfn.XLOOKUP($L964,#REF!,#REF!, ""), 0)</f>
        <v>#REF!</v>
      </c>
      <c r="AV964" s="1" t="e">
        <f>_xlfn.XLOOKUP($L964,Pos!$A:$A,Pos!AL:AL,_xlfn.XLOOKUP($L964,#REF!,#REF!, ""), 0)</f>
        <v>#REF!</v>
      </c>
      <c r="AW964" s="1" t="e">
        <f>_xlfn.XLOOKUP($L964,Pos!$A:$A,Pos!AM:AM,_xlfn.XLOOKUP($L964,#REF!,#REF!, ""), 0)</f>
        <v>#REF!</v>
      </c>
      <c r="AX964" s="1" t="e">
        <f>_xlfn.XLOOKUP($L964,Pos!$A:$A,Pos!AN:AN,_xlfn.XLOOKUP($L964,#REF!,#REF!, ""), 0)</f>
        <v>#REF!</v>
      </c>
      <c r="AY964" s="1" t="e">
        <f>_xlfn.XLOOKUP($L964,Pos!$A:$A,Pos!AO:AO,_xlfn.XLOOKUP($L964,#REF!,#REF!, ""), 0)</f>
        <v>#REF!</v>
      </c>
      <c r="AZ964" s="7" t="str">
        <f t="shared" si="254"/>
        <v>OUT</v>
      </c>
      <c r="BA964" s="1">
        <f>IF(OR(_xlfn.XLOOKUP(L964,Pos!B:B,Pos!L:L,FALSE)="ESG Reason",_xlfn.XLOOKUP(L964,Pos!B:B,Pos!L:L,FALSE)="Blacklisted"),1,0)</f>
        <v>1</v>
      </c>
      <c r="BC964" s="11">
        <v>2.0074831905517121E-10</v>
      </c>
      <c r="BD964" s="11">
        <f>_xlfn.XLOOKUP($L964,Pos!$B:$B,Pos!H:H,0, 0)</f>
        <v>0</v>
      </c>
      <c r="BE964" s="11">
        <f>_xlfn.XLOOKUP($L964,Pos!$B:$B,Pos!I:I,0, 0)</f>
        <v>1.506854025875445E-4</v>
      </c>
      <c r="BF964" s="18">
        <f t="shared" si="255"/>
        <v>1.506854025875445E-4</v>
      </c>
      <c r="BG964" s="1">
        <f t="shared" si="256"/>
        <v>1</v>
      </c>
      <c r="BH964" s="1">
        <f t="shared" si="257"/>
        <v>34</v>
      </c>
      <c r="BI964" s="18">
        <f t="shared" si="258"/>
        <v>2.0074831905517121E-10</v>
      </c>
      <c r="BJ964" s="3">
        <f t="shared" si="259"/>
        <v>0</v>
      </c>
      <c r="BK964" s="18">
        <f t="shared" si="260"/>
        <v>0</v>
      </c>
    </row>
    <row r="965" spans="3:63" x14ac:dyDescent="0.25">
      <c r="C965" s="3"/>
      <c r="D965" s="3"/>
      <c r="E965" s="3"/>
      <c r="F965" s="3"/>
      <c r="G965" s="51" t="s">
        <v>943</v>
      </c>
      <c r="H965" s="8" t="str">
        <f t="shared" si="250"/>
        <v>0%Others</v>
      </c>
      <c r="I965" s="11" cm="1">
        <f t="array" ref="I965">IF(
   AZ965 = "OUT", 0,IF(
   BD965 &gt;= LARGE(IF(ISNUMBER(BD:BD), BD:BD), 3),
   BE965 - 0.001,
   IF(BE965 &gt;=VLOOKUP(P965,mapping!$A:$B,2,FALSE), BE965,VLOOKUP(P965,mapping!$A$2:$B$8,2,FALSE))
))</f>
        <v>0</v>
      </c>
      <c r="J965" s="11" cm="1">
        <f t="array" ref="J965">IF(
    AZ965="OUT",0,IF(IF(
                      BD965&gt;=LARGE(IF(ISNUMBER(BD:BD),BD:BD),3),
                      BE965+0.001,
                      VLOOKUP(H965,mapping!$D:$E,2,FALSE)
                      )&gt;I965,
                   IF(
                      BD965&gt;=LARGE(IF(ISNUMBER(BD:BD),BD:BD),3),
                      BE965+0.001,
                      VLOOKUP(H965,mapping!$D:$E,2,FALSE)
                      ),
                   I965+0.002))</f>
        <v>0</v>
      </c>
      <c r="K965" s="8">
        <f t="shared" si="251"/>
        <v>1.4964844498095511E-4</v>
      </c>
      <c r="L965" s="1" t="str">
        <f>Pos!B432</f>
        <v>HK0823032773</v>
      </c>
      <c r="M965" s="1" t="str">
        <f>_xlfn.XLOOKUP($L965,Pos!B:B,Pos!D:D,, 0)</f>
        <v>Link Real Estate Investment Trust</v>
      </c>
      <c r="N965" s="1" t="str">
        <f>_xlfn.XLOOKUP($L965,Pos!B:B,Pos!E:E,, 0)</f>
        <v>Real Estate</v>
      </c>
      <c r="O965" s="1" t="str">
        <f t="shared" si="252"/>
        <v>Real Estate_Others</v>
      </c>
      <c r="P965" s="1" t="str">
        <f>_xlfn.XLOOKUP($L965,Pos!B:B,Pos!F:F,, 0)</f>
        <v>Others</v>
      </c>
      <c r="Q965" s="1">
        <v>0</v>
      </c>
      <c r="R965" s="9">
        <f>_xlfn.XLOOKUP($L965,Pos!$B:$B,Pos!N:N,0, 0)</f>
        <v>5.82</v>
      </c>
      <c r="S965" s="9">
        <f>_xlfn.XLOOKUP($L965,Pos!$B:$B,Pos!O:O,0, 0)</f>
        <v>6.23</v>
      </c>
      <c r="T965" s="9">
        <f>_xlfn.XLOOKUP($L965,Pos!$B:$B,Pos!P:P,0, 0)</f>
        <v>4.4000000000000004</v>
      </c>
      <c r="U965" s="9">
        <f>_xlfn.XLOOKUP($L965,Pos!$B:$B,Pos!Q:Q,0, 0)</f>
        <v>1.7</v>
      </c>
      <c r="V965" s="9">
        <f>_xlfn.XLOOKUP($L965,Pos!$B:$B,Pos!R:R,0, 0)</f>
        <v>2.8333330000000001</v>
      </c>
      <c r="W965" s="9">
        <f>_xlfn.XLOOKUP($L965,Pos!$B:$B,Pos!S:S,0, 0)</f>
        <v>2.9533330000000002</v>
      </c>
      <c r="X965" s="9" t="str">
        <f>_xlfn.XLOOKUP($L965,Pos!$B:$B,Pos!J:J,0, 0)</f>
        <v>Outperform</v>
      </c>
      <c r="Y965" s="1">
        <v>0</v>
      </c>
      <c r="Z965" s="1">
        <v>0</v>
      </c>
      <c r="AA965" s="1">
        <f t="shared" si="253"/>
        <v>0</v>
      </c>
      <c r="AB965" s="9">
        <f>_xlfn.XLOOKUP(L965,Pos!B:B,Pos!K:K,-1,0)</f>
        <v>-1</v>
      </c>
      <c r="AC965" s="1" t="e">
        <f>_xlfn.XLOOKUP($L965,Pos!$A:$A,Pos!S:S,_xlfn.XLOOKUP($L965,#REF!,#REF!, ""), 0)</f>
        <v>#REF!</v>
      </c>
      <c r="AD965" s="1" t="e">
        <f>_xlfn.XLOOKUP($L965,Pos!$A:$A,Pos!T:T,_xlfn.XLOOKUP($L965,#REF!,#REF!, ""), 0)</f>
        <v>#REF!</v>
      </c>
      <c r="AE965" s="1" t="e">
        <f>_xlfn.XLOOKUP($L965,Pos!$A:$A,Pos!U:U,_xlfn.XLOOKUP($L965,#REF!,#REF!, ""), 0)</f>
        <v>#REF!</v>
      </c>
      <c r="AF965" s="1" t="e">
        <f>_xlfn.XLOOKUP($L965,Pos!$A:$A,Pos!V:V,_xlfn.XLOOKUP($L965,#REF!,#REF!, ""), 0)</f>
        <v>#REF!</v>
      </c>
      <c r="AG965" s="1" t="e">
        <f>_xlfn.XLOOKUP($L965,Pos!$A:$A,Pos!W:W,_xlfn.XLOOKUP($L965,#REF!,#REF!, ""), 0)</f>
        <v>#REF!</v>
      </c>
      <c r="AH965" s="1" t="e">
        <f>_xlfn.XLOOKUP($L965,Pos!$A:$A,Pos!X:X,_xlfn.XLOOKUP($L965,#REF!,#REF!, ""), 0)</f>
        <v>#REF!</v>
      </c>
      <c r="AI965" s="1" t="e">
        <f>_xlfn.XLOOKUP($L965,Pos!$A:$A,Pos!Y:Y,_xlfn.XLOOKUP($L965,#REF!,#REF!, ""), 0)</f>
        <v>#REF!</v>
      </c>
      <c r="AJ965" s="1" t="e">
        <f>_xlfn.XLOOKUP($L965,Pos!$A:$A,Pos!Z:Z,_xlfn.XLOOKUP($L965,#REF!,#REF!, ""), 0)</f>
        <v>#REF!</v>
      </c>
      <c r="AK965" s="1" t="e">
        <f>_xlfn.XLOOKUP($L965,Pos!$A:$A,Pos!AA:AA,_xlfn.XLOOKUP($L965,#REF!,#REF!, ""), 0)</f>
        <v>#REF!</v>
      </c>
      <c r="AL965" s="1" t="e">
        <f>_xlfn.XLOOKUP($L965,Pos!$A:$A,Pos!AB:AB,_xlfn.XLOOKUP($L965,#REF!,#REF!, ""), 0)</f>
        <v>#REF!</v>
      </c>
      <c r="AM965" s="1" t="e">
        <f>_xlfn.XLOOKUP($L965,Pos!$A:$A,Pos!AC:AC,_xlfn.XLOOKUP($L965,#REF!,#REF!, ""), 0)</f>
        <v>#REF!</v>
      </c>
      <c r="AN965" s="1" t="e">
        <f>_xlfn.XLOOKUP($L965,Pos!$A:$A,Pos!AD:AD,_xlfn.XLOOKUP($L965,#REF!,#REF!, ""), 0)</f>
        <v>#REF!</v>
      </c>
      <c r="AO965" s="1" t="e">
        <f>_xlfn.XLOOKUP($L965,Pos!$A:$A,Pos!AE:AE,_xlfn.XLOOKUP($L965,#REF!,#REF!, ""), 0)</f>
        <v>#REF!</v>
      </c>
      <c r="AP965" s="1" t="e">
        <f>_xlfn.XLOOKUP($L965,Pos!$A:$A,Pos!AF:AF,_xlfn.XLOOKUP($L965,#REF!,#REF!, ""), 0)</f>
        <v>#REF!</v>
      </c>
      <c r="AQ965" s="1" t="e">
        <f>_xlfn.XLOOKUP($L965,Pos!$A:$A,Pos!AG:AG,_xlfn.XLOOKUP($L965,#REF!,#REF!, ""), 0)</f>
        <v>#REF!</v>
      </c>
      <c r="AR965" s="1" t="e">
        <f>_xlfn.XLOOKUP($L965,Pos!$A:$A,Pos!AH:AH,_xlfn.XLOOKUP($L965,#REF!,#REF!, ""), 0)</f>
        <v>#REF!</v>
      </c>
      <c r="AS965" s="1" t="e">
        <f>_xlfn.XLOOKUP($L965,Pos!$A:$A,Pos!AI:AI,_xlfn.XLOOKUP($L965,#REF!,#REF!, ""), 0)</f>
        <v>#REF!</v>
      </c>
      <c r="AT965" s="1" t="e">
        <f>_xlfn.XLOOKUP($L965,Pos!$A:$A,Pos!AJ:AJ,_xlfn.XLOOKUP($L965,#REF!,#REF!, ""), 0)</f>
        <v>#REF!</v>
      </c>
      <c r="AU965" s="1" t="e">
        <f>_xlfn.XLOOKUP($L965,Pos!$A:$A,Pos!AK:AK,_xlfn.XLOOKUP($L965,#REF!,#REF!, ""), 0)</f>
        <v>#REF!</v>
      </c>
      <c r="AV965" s="1" t="e">
        <f>_xlfn.XLOOKUP($L965,Pos!$A:$A,Pos!AL:AL,_xlfn.XLOOKUP($L965,#REF!,#REF!, ""), 0)</f>
        <v>#REF!</v>
      </c>
      <c r="AW965" s="1" t="e">
        <f>_xlfn.XLOOKUP($L965,Pos!$A:$A,Pos!AM:AM,_xlfn.XLOOKUP($L965,#REF!,#REF!, ""), 0)</f>
        <v>#REF!</v>
      </c>
      <c r="AX965" s="1" t="e">
        <f>_xlfn.XLOOKUP($L965,Pos!$A:$A,Pos!AN:AN,_xlfn.XLOOKUP($L965,#REF!,#REF!, ""), 0)</f>
        <v>#REF!</v>
      </c>
      <c r="AY965" s="1" t="e">
        <f>_xlfn.XLOOKUP($L965,Pos!$A:$A,Pos!AO:AO,_xlfn.XLOOKUP($L965,#REF!,#REF!, ""), 0)</f>
        <v>#REF!</v>
      </c>
      <c r="AZ965" s="7" t="str">
        <f t="shared" si="254"/>
        <v>OUT</v>
      </c>
      <c r="BA965" s="1">
        <f>IF(OR(_xlfn.XLOOKUP(L965,Pos!B:B,Pos!L:L,FALSE)="ESG Reason",_xlfn.XLOOKUP(L965,Pos!B:B,Pos!L:L,FALSE)="Blacklisted"),1,0)</f>
        <v>0</v>
      </c>
      <c r="BC965" s="11">
        <v>9.6185907372532539E-11</v>
      </c>
      <c r="BD965" s="11">
        <f>_xlfn.XLOOKUP($L965,Pos!$B:$B,Pos!H:H,0, 0)</f>
        <v>0</v>
      </c>
      <c r="BE965" s="11">
        <f>_xlfn.XLOOKUP($L965,Pos!$B:$B,Pos!I:I,0, 0)</f>
        <v>1.4964844498095511E-4</v>
      </c>
      <c r="BF965" s="18">
        <f t="shared" si="255"/>
        <v>1.4964844498095511E-4</v>
      </c>
      <c r="BG965" s="1">
        <f t="shared" si="256"/>
        <v>3</v>
      </c>
      <c r="BH965" s="1">
        <f t="shared" si="257"/>
        <v>52</v>
      </c>
      <c r="BI965" s="18">
        <f t="shared" si="258"/>
        <v>9.6185907372532539E-11</v>
      </c>
      <c r="BJ965" s="3">
        <f t="shared" si="259"/>
        <v>0</v>
      </c>
      <c r="BK965" s="18">
        <f t="shared" si="260"/>
        <v>0</v>
      </c>
    </row>
    <row r="966" spans="3:63" x14ac:dyDescent="0.25">
      <c r="C966" s="3"/>
      <c r="D966" s="3"/>
      <c r="E966" s="3"/>
      <c r="F966" s="3"/>
      <c r="G966" s="51" t="s">
        <v>952</v>
      </c>
      <c r="H966" s="8" t="str">
        <f t="shared" si="250"/>
        <v>0%Others</v>
      </c>
      <c r="I966" s="11" cm="1">
        <f t="array" ref="I966">IF(
   AZ966 = "OUT", 0,IF(
   BD966 &gt;= LARGE(IF(ISNUMBER(BD:BD), BD:BD), 3),
   BE966 - 0.001,
   IF(BE966 &gt;=VLOOKUP(P966,mapping!$A:$B,2,FALSE), BE966,VLOOKUP(P966,mapping!$A$2:$B$8,2,FALSE))
))</f>
        <v>0</v>
      </c>
      <c r="J966" s="11" cm="1">
        <f t="array" ref="J966">IF(
    AZ966="OUT",0,IF(IF(
                      BD966&gt;=LARGE(IF(ISNUMBER(BD:BD),BD:BD),3),
                      BE966+0.001,
                      VLOOKUP(H966,mapping!$D:$E,2,FALSE)
                      )&gt;I966,
                   IF(
                      BD966&gt;=LARGE(IF(ISNUMBER(BD:BD),BD:BD),3),
                      BE966+0.001,
                      VLOOKUP(H966,mapping!$D:$E,2,FALSE)
                      ),
                   I966+0.002))</f>
        <v>0</v>
      </c>
      <c r="K966" s="8">
        <f t="shared" si="251"/>
        <v>1.489306358815636E-4</v>
      </c>
      <c r="L966" s="1" t="str">
        <f>Pos!B740</f>
        <v>NZFAPE0001S2</v>
      </c>
      <c r="M966" s="1" t="str">
        <f>_xlfn.XLOOKUP($L966,Pos!B:B,Pos!D:D,, 0)</f>
        <v>Fisher &amp; Paykel Healthcare Corporation Limited</v>
      </c>
      <c r="N966" s="1" t="str">
        <f>_xlfn.XLOOKUP($L966,Pos!B:B,Pos!E:E,, 0)</f>
        <v>Health Care</v>
      </c>
      <c r="O966" s="1" t="str">
        <f t="shared" si="252"/>
        <v>Health Care_Others</v>
      </c>
      <c r="P966" s="1" t="str">
        <f>_xlfn.XLOOKUP($L966,Pos!B:B,Pos!F:F,, 0)</f>
        <v>Others</v>
      </c>
      <c r="Q966" s="1">
        <v>0</v>
      </c>
      <c r="R966" s="9">
        <f>_xlfn.XLOOKUP($L966,Pos!$B:$B,Pos!N:N,0, 0)</f>
        <v>4.46</v>
      </c>
      <c r="S966" s="9">
        <f>_xlfn.XLOOKUP($L966,Pos!$B:$B,Pos!O:O,0, 0)</f>
        <v>2.4163329999999998</v>
      </c>
      <c r="T966" s="9">
        <f>_xlfn.XLOOKUP($L966,Pos!$B:$B,Pos!P:P,0, 0)</f>
        <v>7.8250000000000002</v>
      </c>
      <c r="U966" s="9">
        <f>_xlfn.XLOOKUP($L966,Pos!$B:$B,Pos!Q:Q,0, 0)</f>
        <v>9.5</v>
      </c>
      <c r="V966" s="9">
        <f>_xlfn.XLOOKUP($L966,Pos!$B:$B,Pos!R:R,0, 0)</f>
        <v>9.1666670000000003</v>
      </c>
      <c r="W966" s="9">
        <f>_xlfn.XLOOKUP($L966,Pos!$B:$B,Pos!S:S,0, 0)</f>
        <v>5.55</v>
      </c>
      <c r="X966" s="9" t="str">
        <f>_xlfn.XLOOKUP($L966,Pos!$B:$B,Pos!J:J,0, 0)</f>
        <v>Hold</v>
      </c>
      <c r="Y966" s="1">
        <v>0</v>
      </c>
      <c r="Z966" s="1">
        <v>0</v>
      </c>
      <c r="AA966" s="1">
        <f t="shared" si="253"/>
        <v>0</v>
      </c>
      <c r="AB966" s="9">
        <f>_xlfn.XLOOKUP(L966,Pos!B:B,Pos!K:K,-1,0)</f>
        <v>-1</v>
      </c>
      <c r="AC966" s="1" t="e">
        <f>_xlfn.XLOOKUP($L966,Pos!$A:$A,Pos!S:S,_xlfn.XLOOKUP($L966,#REF!,#REF!, ""), 0)</f>
        <v>#REF!</v>
      </c>
      <c r="AD966" s="1" t="e">
        <f>_xlfn.XLOOKUP($L966,Pos!$A:$A,Pos!T:T,_xlfn.XLOOKUP($L966,#REF!,#REF!, ""), 0)</f>
        <v>#REF!</v>
      </c>
      <c r="AE966" s="1" t="e">
        <f>_xlfn.XLOOKUP($L966,Pos!$A:$A,Pos!U:U,_xlfn.XLOOKUP($L966,#REF!,#REF!, ""), 0)</f>
        <v>#REF!</v>
      </c>
      <c r="AF966" s="1" t="e">
        <f>_xlfn.XLOOKUP($L966,Pos!$A:$A,Pos!V:V,_xlfn.XLOOKUP($L966,#REF!,#REF!, ""), 0)</f>
        <v>#REF!</v>
      </c>
      <c r="AG966" s="1" t="e">
        <f>_xlfn.XLOOKUP($L966,Pos!$A:$A,Pos!W:W,_xlfn.XLOOKUP($L966,#REF!,#REF!, ""), 0)</f>
        <v>#REF!</v>
      </c>
      <c r="AH966" s="1" t="e">
        <f>_xlfn.XLOOKUP($L966,Pos!$A:$A,Pos!X:X,_xlfn.XLOOKUP($L966,#REF!,#REF!, ""), 0)</f>
        <v>#REF!</v>
      </c>
      <c r="AI966" s="1" t="e">
        <f>_xlfn.XLOOKUP($L966,Pos!$A:$A,Pos!Y:Y,_xlfn.XLOOKUP($L966,#REF!,#REF!, ""), 0)</f>
        <v>#REF!</v>
      </c>
      <c r="AJ966" s="1" t="e">
        <f>_xlfn.XLOOKUP($L966,Pos!$A:$A,Pos!Z:Z,_xlfn.XLOOKUP($L966,#REF!,#REF!, ""), 0)</f>
        <v>#REF!</v>
      </c>
      <c r="AK966" s="1" t="e">
        <f>_xlfn.XLOOKUP($L966,Pos!$A:$A,Pos!AA:AA,_xlfn.XLOOKUP($L966,#REF!,#REF!, ""), 0)</f>
        <v>#REF!</v>
      </c>
      <c r="AL966" s="1" t="e">
        <f>_xlfn.XLOOKUP($L966,Pos!$A:$A,Pos!AB:AB,_xlfn.XLOOKUP($L966,#REF!,#REF!, ""), 0)</f>
        <v>#REF!</v>
      </c>
      <c r="AM966" s="1" t="e">
        <f>_xlfn.XLOOKUP($L966,Pos!$A:$A,Pos!AC:AC,_xlfn.XLOOKUP($L966,#REF!,#REF!, ""), 0)</f>
        <v>#REF!</v>
      </c>
      <c r="AN966" s="1" t="e">
        <f>_xlfn.XLOOKUP($L966,Pos!$A:$A,Pos!AD:AD,_xlfn.XLOOKUP($L966,#REF!,#REF!, ""), 0)</f>
        <v>#REF!</v>
      </c>
      <c r="AO966" s="1" t="e">
        <f>_xlfn.XLOOKUP($L966,Pos!$A:$A,Pos!AE:AE,_xlfn.XLOOKUP($L966,#REF!,#REF!, ""), 0)</f>
        <v>#REF!</v>
      </c>
      <c r="AP966" s="1" t="e">
        <f>_xlfn.XLOOKUP($L966,Pos!$A:$A,Pos!AF:AF,_xlfn.XLOOKUP($L966,#REF!,#REF!, ""), 0)</f>
        <v>#REF!</v>
      </c>
      <c r="AQ966" s="1" t="e">
        <f>_xlfn.XLOOKUP($L966,Pos!$A:$A,Pos!AG:AG,_xlfn.XLOOKUP($L966,#REF!,#REF!, ""), 0)</f>
        <v>#REF!</v>
      </c>
      <c r="AR966" s="1" t="e">
        <f>_xlfn.XLOOKUP($L966,Pos!$A:$A,Pos!AH:AH,_xlfn.XLOOKUP($L966,#REF!,#REF!, ""), 0)</f>
        <v>#REF!</v>
      </c>
      <c r="AS966" s="1" t="e">
        <f>_xlfn.XLOOKUP($L966,Pos!$A:$A,Pos!AI:AI,_xlfn.XLOOKUP($L966,#REF!,#REF!, ""), 0)</f>
        <v>#REF!</v>
      </c>
      <c r="AT966" s="1" t="e">
        <f>_xlfn.XLOOKUP($L966,Pos!$A:$A,Pos!AJ:AJ,_xlfn.XLOOKUP($L966,#REF!,#REF!, ""), 0)</f>
        <v>#REF!</v>
      </c>
      <c r="AU966" s="1" t="e">
        <f>_xlfn.XLOOKUP($L966,Pos!$A:$A,Pos!AK:AK,_xlfn.XLOOKUP($L966,#REF!,#REF!, ""), 0)</f>
        <v>#REF!</v>
      </c>
      <c r="AV966" s="1" t="e">
        <f>_xlfn.XLOOKUP($L966,Pos!$A:$A,Pos!AL:AL,_xlfn.XLOOKUP($L966,#REF!,#REF!, ""), 0)</f>
        <v>#REF!</v>
      </c>
      <c r="AW966" s="1" t="e">
        <f>_xlfn.XLOOKUP($L966,Pos!$A:$A,Pos!AM:AM,_xlfn.XLOOKUP($L966,#REF!,#REF!, ""), 0)</f>
        <v>#REF!</v>
      </c>
      <c r="AX966" s="1" t="e">
        <f>_xlfn.XLOOKUP($L966,Pos!$A:$A,Pos!AN:AN,_xlfn.XLOOKUP($L966,#REF!,#REF!, ""), 0)</f>
        <v>#REF!</v>
      </c>
      <c r="AY966" s="1" t="e">
        <f>_xlfn.XLOOKUP($L966,Pos!$A:$A,Pos!AO:AO,_xlfn.XLOOKUP($L966,#REF!,#REF!, ""), 0)</f>
        <v>#REF!</v>
      </c>
      <c r="AZ966" s="7" t="str">
        <f t="shared" si="254"/>
        <v>OUT</v>
      </c>
      <c r="BA966" s="1">
        <f>IF(OR(_xlfn.XLOOKUP(L966,Pos!B:B,Pos!L:L,FALSE)="ESG Reason",_xlfn.XLOOKUP(L966,Pos!B:B,Pos!L:L,FALSE)="Blacklisted"),1,0)</f>
        <v>0</v>
      </c>
      <c r="BC966" s="11">
        <v>9.1540825851849742E-11</v>
      </c>
      <c r="BD966" s="11">
        <f>_xlfn.XLOOKUP($L966,Pos!$B:$B,Pos!H:H,0, 0)</f>
        <v>0</v>
      </c>
      <c r="BE966" s="11">
        <f>_xlfn.XLOOKUP($L966,Pos!$B:$B,Pos!I:I,0, 0)</f>
        <v>1.489306358815636E-4</v>
      </c>
      <c r="BF966" s="18">
        <f t="shared" si="255"/>
        <v>1.489306358815636E-4</v>
      </c>
      <c r="BG966" s="1">
        <f t="shared" si="256"/>
        <v>3</v>
      </c>
      <c r="BH966" s="1">
        <f t="shared" si="257"/>
        <v>47</v>
      </c>
      <c r="BI966" s="18">
        <f t="shared" si="258"/>
        <v>9.1540825851849742E-11</v>
      </c>
      <c r="BJ966" s="3">
        <f t="shared" si="259"/>
        <v>0</v>
      </c>
      <c r="BK966" s="18">
        <f t="shared" si="260"/>
        <v>0</v>
      </c>
    </row>
    <row r="967" spans="3:63" x14ac:dyDescent="0.25">
      <c r="C967" s="3"/>
      <c r="D967" s="3"/>
      <c r="E967" s="3"/>
      <c r="F967" s="3"/>
      <c r="G967" s="51" t="s">
        <v>956</v>
      </c>
      <c r="H967" s="8" t="str">
        <f t="shared" si="250"/>
        <v>0%West Europe</v>
      </c>
      <c r="I967" s="11" cm="1">
        <f t="array" ref="I967">IF(
   AZ967 = "OUT", 0,IF(
   BD967 &gt;= LARGE(IF(ISNUMBER(BD:BD), BD:BD), 3),
   BE967 - 0.001,
   IF(BE967 &gt;=VLOOKUP(P967,mapping!$A:$B,2,FALSE), BE967,VLOOKUP(P967,mapping!$A$2:$B$8,2,FALSE))
))</f>
        <v>0</v>
      </c>
      <c r="J967" s="11" cm="1">
        <f t="array" ref="J967">IF(
    AZ967="OUT",0,IF(IF(
                      BD967&gt;=LARGE(IF(ISNUMBER(BD:BD),BD:BD),3),
                      BE967+0.001,
                      VLOOKUP(H967,mapping!$D:$E,2,FALSE)
                      )&gt;I967,
                   IF(
                      BD967&gt;=LARGE(IF(ISNUMBER(BD:BD),BD:BD),3),
                      BE967+0.001,
                      VLOOKUP(H967,mapping!$D:$E,2,FALSE)
                      ),
                   I967+0.002))</f>
        <v>0</v>
      </c>
      <c r="K967" s="8">
        <f t="shared" si="251"/>
        <v>1.4892863557753851E-4</v>
      </c>
      <c r="L967" s="1" t="str">
        <f>Pos!B375</f>
        <v>GB00B033F229</v>
      </c>
      <c r="M967" s="1" t="str">
        <f>_xlfn.XLOOKUP($L967,Pos!B:B,Pos!D:D,, 0)</f>
        <v>Centrica plc</v>
      </c>
      <c r="N967" s="1" t="str">
        <f>_xlfn.XLOOKUP($L967,Pos!B:B,Pos!E:E,, 0)</f>
        <v>Utilities</v>
      </c>
      <c r="O967" s="1" t="str">
        <f t="shared" si="252"/>
        <v>Utilities_West Europe</v>
      </c>
      <c r="P967" s="1" t="str">
        <f>_xlfn.XLOOKUP($L967,Pos!B:B,Pos!F:F,, 0)</f>
        <v>West Europe</v>
      </c>
      <c r="Q967" s="1">
        <v>0</v>
      </c>
      <c r="R967" s="9">
        <f>_xlfn.XLOOKUP($L967,Pos!$B:$B,Pos!N:N,0, 0)</f>
        <v>3.92</v>
      </c>
      <c r="S967" s="9">
        <f>_xlfn.XLOOKUP($L967,Pos!$B:$B,Pos!O:O,0, 0)</f>
        <v>6.3784999999999998</v>
      </c>
      <c r="T967" s="9">
        <f>_xlfn.XLOOKUP($L967,Pos!$B:$B,Pos!P:P,0, 0)</f>
        <v>6.625</v>
      </c>
      <c r="U967" s="9">
        <f>_xlfn.XLOOKUP($L967,Pos!$B:$B,Pos!Q:Q,0, 0)</f>
        <v>8.1</v>
      </c>
      <c r="V967" s="9">
        <f>_xlfn.XLOOKUP($L967,Pos!$B:$B,Pos!R:R,0, 0)</f>
        <v>3.6666669999999999</v>
      </c>
      <c r="W967" s="9">
        <f>_xlfn.XLOOKUP($L967,Pos!$B:$B,Pos!S:S,0, 0)</f>
        <v>3.2450000000000001</v>
      </c>
      <c r="X967" s="9" t="str">
        <f>_xlfn.XLOOKUP($L967,Pos!$B:$B,Pos!J:J,0, 0)</f>
        <v>Outperform</v>
      </c>
      <c r="Y967" s="1">
        <v>0</v>
      </c>
      <c r="Z967" s="1">
        <v>0</v>
      </c>
      <c r="AA967" s="1">
        <f t="shared" si="253"/>
        <v>0</v>
      </c>
      <c r="AB967" s="9">
        <f>_xlfn.XLOOKUP(L967,Pos!B:B,Pos!K:K,-1,0)</f>
        <v>5</v>
      </c>
      <c r="AC967" s="1" t="e">
        <f>_xlfn.XLOOKUP($L967,Pos!$A:$A,Pos!S:S,_xlfn.XLOOKUP($L967,#REF!,#REF!, ""), 0)</f>
        <v>#REF!</v>
      </c>
      <c r="AD967" s="1" t="e">
        <f>_xlfn.XLOOKUP($L967,Pos!$A:$A,Pos!T:T,_xlfn.XLOOKUP($L967,#REF!,#REF!, ""), 0)</f>
        <v>#REF!</v>
      </c>
      <c r="AE967" s="1" t="e">
        <f>_xlfn.XLOOKUP($L967,Pos!$A:$A,Pos!U:U,_xlfn.XLOOKUP($L967,#REF!,#REF!, ""), 0)</f>
        <v>#REF!</v>
      </c>
      <c r="AF967" s="1" t="e">
        <f>_xlfn.XLOOKUP($L967,Pos!$A:$A,Pos!V:V,_xlfn.XLOOKUP($L967,#REF!,#REF!, ""), 0)</f>
        <v>#REF!</v>
      </c>
      <c r="AG967" s="1" t="e">
        <f>_xlfn.XLOOKUP($L967,Pos!$A:$A,Pos!W:W,_xlfn.XLOOKUP($L967,#REF!,#REF!, ""), 0)</f>
        <v>#REF!</v>
      </c>
      <c r="AH967" s="1" t="e">
        <f>_xlfn.XLOOKUP($L967,Pos!$A:$A,Pos!X:X,_xlfn.XLOOKUP($L967,#REF!,#REF!, ""), 0)</f>
        <v>#REF!</v>
      </c>
      <c r="AI967" s="1" t="e">
        <f>_xlfn.XLOOKUP($L967,Pos!$A:$A,Pos!Y:Y,_xlfn.XLOOKUP($L967,#REF!,#REF!, ""), 0)</f>
        <v>#REF!</v>
      </c>
      <c r="AJ967" s="1" t="e">
        <f>_xlfn.XLOOKUP($L967,Pos!$A:$A,Pos!Z:Z,_xlfn.XLOOKUP($L967,#REF!,#REF!, ""), 0)</f>
        <v>#REF!</v>
      </c>
      <c r="AK967" s="1" t="e">
        <f>_xlfn.XLOOKUP($L967,Pos!$A:$A,Pos!AA:AA,_xlfn.XLOOKUP($L967,#REF!,#REF!, ""), 0)</f>
        <v>#REF!</v>
      </c>
      <c r="AL967" s="1" t="e">
        <f>_xlfn.XLOOKUP($L967,Pos!$A:$A,Pos!AB:AB,_xlfn.XLOOKUP($L967,#REF!,#REF!, ""), 0)</f>
        <v>#REF!</v>
      </c>
      <c r="AM967" s="1" t="e">
        <f>_xlfn.XLOOKUP($L967,Pos!$A:$A,Pos!AC:AC,_xlfn.XLOOKUP($L967,#REF!,#REF!, ""), 0)</f>
        <v>#REF!</v>
      </c>
      <c r="AN967" s="1" t="e">
        <f>_xlfn.XLOOKUP($L967,Pos!$A:$A,Pos!AD:AD,_xlfn.XLOOKUP($L967,#REF!,#REF!, ""), 0)</f>
        <v>#REF!</v>
      </c>
      <c r="AO967" s="1" t="e">
        <f>_xlfn.XLOOKUP($L967,Pos!$A:$A,Pos!AE:AE,_xlfn.XLOOKUP($L967,#REF!,#REF!, ""), 0)</f>
        <v>#REF!</v>
      </c>
      <c r="AP967" s="1" t="e">
        <f>_xlfn.XLOOKUP($L967,Pos!$A:$A,Pos!AF:AF,_xlfn.XLOOKUP($L967,#REF!,#REF!, ""), 0)</f>
        <v>#REF!</v>
      </c>
      <c r="AQ967" s="1" t="e">
        <f>_xlfn.XLOOKUP($L967,Pos!$A:$A,Pos!AG:AG,_xlfn.XLOOKUP($L967,#REF!,#REF!, ""), 0)</f>
        <v>#REF!</v>
      </c>
      <c r="AR967" s="1" t="e">
        <f>_xlfn.XLOOKUP($L967,Pos!$A:$A,Pos!AH:AH,_xlfn.XLOOKUP($L967,#REF!,#REF!, ""), 0)</f>
        <v>#REF!</v>
      </c>
      <c r="AS967" s="1" t="e">
        <f>_xlfn.XLOOKUP($L967,Pos!$A:$A,Pos!AI:AI,_xlfn.XLOOKUP($L967,#REF!,#REF!, ""), 0)</f>
        <v>#REF!</v>
      </c>
      <c r="AT967" s="1" t="e">
        <f>_xlfn.XLOOKUP($L967,Pos!$A:$A,Pos!AJ:AJ,_xlfn.XLOOKUP($L967,#REF!,#REF!, ""), 0)</f>
        <v>#REF!</v>
      </c>
      <c r="AU967" s="1" t="e">
        <f>_xlfn.XLOOKUP($L967,Pos!$A:$A,Pos!AK:AK,_xlfn.XLOOKUP($L967,#REF!,#REF!, ""), 0)</f>
        <v>#REF!</v>
      </c>
      <c r="AV967" s="1" t="e">
        <f>_xlfn.XLOOKUP($L967,Pos!$A:$A,Pos!AL:AL,_xlfn.XLOOKUP($L967,#REF!,#REF!, ""), 0)</f>
        <v>#REF!</v>
      </c>
      <c r="AW967" s="1" t="e">
        <f>_xlfn.XLOOKUP($L967,Pos!$A:$A,Pos!AM:AM,_xlfn.XLOOKUP($L967,#REF!,#REF!, ""), 0)</f>
        <v>#REF!</v>
      </c>
      <c r="AX967" s="1" t="e">
        <f>_xlfn.XLOOKUP($L967,Pos!$A:$A,Pos!AN:AN,_xlfn.XLOOKUP($L967,#REF!,#REF!, ""), 0)</f>
        <v>#REF!</v>
      </c>
      <c r="AY967" s="1" t="e">
        <f>_xlfn.XLOOKUP($L967,Pos!$A:$A,Pos!AO:AO,_xlfn.XLOOKUP($L967,#REF!,#REF!, ""), 0)</f>
        <v>#REF!</v>
      </c>
      <c r="AZ967" s="7" t="str">
        <f t="shared" si="254"/>
        <v>OUT</v>
      </c>
      <c r="BA967" s="1">
        <f>IF(OR(_xlfn.XLOOKUP(L967,Pos!B:B,Pos!L:L,FALSE)="ESG Reason",_xlfn.XLOOKUP(L967,Pos!B:B,Pos!L:L,FALSE)="Blacklisted"),1,0)</f>
        <v>0</v>
      </c>
      <c r="BC967" s="11">
        <v>1.034948638491304E-10</v>
      </c>
      <c r="BD967" s="11">
        <f>_xlfn.XLOOKUP($L967,Pos!$B:$B,Pos!H:H,0, 0)</f>
        <v>0</v>
      </c>
      <c r="BE967" s="11">
        <f>_xlfn.XLOOKUP($L967,Pos!$B:$B,Pos!I:I,0, 0)</f>
        <v>1.4892863557753851E-4</v>
      </c>
      <c r="BF967" s="18">
        <f t="shared" si="255"/>
        <v>1.4892863557753851E-4</v>
      </c>
      <c r="BG967" s="1">
        <f t="shared" si="256"/>
        <v>2</v>
      </c>
      <c r="BH967" s="1">
        <f t="shared" si="257"/>
        <v>19</v>
      </c>
      <c r="BI967" s="18">
        <f t="shared" si="258"/>
        <v>1.034948638491304E-10</v>
      </c>
      <c r="BJ967" s="3">
        <f t="shared" si="259"/>
        <v>0</v>
      </c>
      <c r="BK967" s="18">
        <f t="shared" si="260"/>
        <v>0</v>
      </c>
    </row>
    <row r="968" spans="3:63" x14ac:dyDescent="0.25">
      <c r="C968" s="3"/>
      <c r="D968" s="3"/>
      <c r="E968" s="3"/>
      <c r="F968" s="3"/>
      <c r="G968" s="51" t="s">
        <v>958</v>
      </c>
      <c r="H968" s="8" t="str">
        <f t="shared" si="250"/>
        <v>0%Others</v>
      </c>
      <c r="I968" s="11" cm="1">
        <f t="array" ref="I968">IF(
   AZ968 = "OUT", 0,IF(
   BD968 &gt;= LARGE(IF(ISNUMBER(BD:BD), BD:BD), 3),
   BE968 - 0.001,
   IF(BE968 &gt;=VLOOKUP(P968,mapping!$A:$B,2,FALSE), BE968,VLOOKUP(P968,mapping!$A$2:$B$8,2,FALSE))
))</f>
        <v>0</v>
      </c>
      <c r="J968" s="11" cm="1">
        <f t="array" ref="J968">IF(
    AZ968="OUT",0,IF(IF(
                      BD968&gt;=LARGE(IF(ISNUMBER(BD:BD),BD:BD),3),
                      BE968+0.001,
                      VLOOKUP(H968,mapping!$D:$E,2,FALSE)
                      )&gt;I968,
                   IF(
                      BD968&gt;=LARGE(IF(ISNUMBER(BD:BD),BD:BD),3),
                      BE968+0.001,
                      VLOOKUP(H968,mapping!$D:$E,2,FALSE)
                      ),
                   I968+0.002))</f>
        <v>0</v>
      </c>
      <c r="K968" s="8">
        <f t="shared" si="251"/>
        <v>1.4736819840759191E-4</v>
      </c>
      <c r="L968" s="1" t="str">
        <f>Pos!B21</f>
        <v>AU000000IAG3</v>
      </c>
      <c r="M968" s="1" t="str">
        <f>_xlfn.XLOOKUP($L968,Pos!B:B,Pos!D:D,, 0)</f>
        <v>Insurance Australia Group Ltd</v>
      </c>
      <c r="N968" s="1" t="str">
        <f>_xlfn.XLOOKUP($L968,Pos!B:B,Pos!E:E,, 0)</f>
        <v>Insurance</v>
      </c>
      <c r="O968" s="1" t="str">
        <f t="shared" si="252"/>
        <v>Insurance_Others</v>
      </c>
      <c r="P968" s="1" t="str">
        <f>_xlfn.XLOOKUP($L968,Pos!B:B,Pos!F:F,, 0)</f>
        <v>Others</v>
      </c>
      <c r="Q968" s="1">
        <v>0</v>
      </c>
      <c r="R968" s="9">
        <f>_xlfn.XLOOKUP($L968,Pos!$B:$B,Pos!N:N,0, 0)</f>
        <v>4.6500000000000004</v>
      </c>
      <c r="S968" s="9">
        <f>_xlfn.XLOOKUP($L968,Pos!$B:$B,Pos!O:O,0, 0)</f>
        <v>6.1862500000000002</v>
      </c>
      <c r="T968" s="9">
        <f>_xlfn.XLOOKUP($L968,Pos!$B:$B,Pos!P:P,0, 0)</f>
        <v>6.8</v>
      </c>
      <c r="U968" s="9">
        <f>_xlfn.XLOOKUP($L968,Pos!$B:$B,Pos!Q:Q,0, 0)</f>
        <v>4.7</v>
      </c>
      <c r="V968" s="9">
        <f>_xlfn.XLOOKUP($L968,Pos!$B:$B,Pos!R:R,0, 0)</f>
        <v>7.5</v>
      </c>
      <c r="W968" s="9">
        <f>_xlfn.XLOOKUP($L968,Pos!$B:$B,Pos!S:S,0, 0)</f>
        <v>5.4124999999999996</v>
      </c>
      <c r="X968" s="9" t="str">
        <f>_xlfn.XLOOKUP($L968,Pos!$B:$B,Pos!J:J,0, 0)</f>
        <v>Outperform</v>
      </c>
      <c r="Y968" s="1">
        <v>0</v>
      </c>
      <c r="Z968" s="1">
        <v>0</v>
      </c>
      <c r="AA968" s="1">
        <f t="shared" si="253"/>
        <v>0</v>
      </c>
      <c r="AB968" s="9">
        <f>_xlfn.XLOOKUP(L968,Pos!B:B,Pos!K:K,-1,0)</f>
        <v>7.0833333333333339</v>
      </c>
      <c r="AC968" s="1" t="e">
        <f>_xlfn.XLOOKUP($L968,Pos!$A:$A,Pos!S:S,_xlfn.XLOOKUP($L968,#REF!,#REF!, ""), 0)</f>
        <v>#REF!</v>
      </c>
      <c r="AD968" s="1" t="e">
        <f>_xlfn.XLOOKUP($L968,Pos!$A:$A,Pos!T:T,_xlfn.XLOOKUP($L968,#REF!,#REF!, ""), 0)</f>
        <v>#REF!</v>
      </c>
      <c r="AE968" s="1" t="e">
        <f>_xlfn.XLOOKUP($L968,Pos!$A:$A,Pos!U:U,_xlfn.XLOOKUP($L968,#REF!,#REF!, ""), 0)</f>
        <v>#REF!</v>
      </c>
      <c r="AF968" s="1" t="e">
        <f>_xlfn.XLOOKUP($L968,Pos!$A:$A,Pos!V:V,_xlfn.XLOOKUP($L968,#REF!,#REF!, ""), 0)</f>
        <v>#REF!</v>
      </c>
      <c r="AG968" s="1" t="e">
        <f>_xlfn.XLOOKUP($L968,Pos!$A:$A,Pos!W:W,_xlfn.XLOOKUP($L968,#REF!,#REF!, ""), 0)</f>
        <v>#REF!</v>
      </c>
      <c r="AH968" s="1" t="e">
        <f>_xlfn.XLOOKUP($L968,Pos!$A:$A,Pos!X:X,_xlfn.XLOOKUP($L968,#REF!,#REF!, ""), 0)</f>
        <v>#REF!</v>
      </c>
      <c r="AI968" s="1" t="e">
        <f>_xlfn.XLOOKUP($L968,Pos!$A:$A,Pos!Y:Y,_xlfn.XLOOKUP($L968,#REF!,#REF!, ""), 0)</f>
        <v>#REF!</v>
      </c>
      <c r="AJ968" s="1" t="e">
        <f>_xlfn.XLOOKUP($L968,Pos!$A:$A,Pos!Z:Z,_xlfn.XLOOKUP($L968,#REF!,#REF!, ""), 0)</f>
        <v>#REF!</v>
      </c>
      <c r="AK968" s="1" t="e">
        <f>_xlfn.XLOOKUP($L968,Pos!$A:$A,Pos!AA:AA,_xlfn.XLOOKUP($L968,#REF!,#REF!, ""), 0)</f>
        <v>#REF!</v>
      </c>
      <c r="AL968" s="1" t="e">
        <f>_xlfn.XLOOKUP($L968,Pos!$A:$A,Pos!AB:AB,_xlfn.XLOOKUP($L968,#REF!,#REF!, ""), 0)</f>
        <v>#REF!</v>
      </c>
      <c r="AM968" s="1" t="e">
        <f>_xlfn.XLOOKUP($L968,Pos!$A:$A,Pos!AC:AC,_xlfn.XLOOKUP($L968,#REF!,#REF!, ""), 0)</f>
        <v>#REF!</v>
      </c>
      <c r="AN968" s="1" t="e">
        <f>_xlfn.XLOOKUP($L968,Pos!$A:$A,Pos!AD:AD,_xlfn.XLOOKUP($L968,#REF!,#REF!, ""), 0)</f>
        <v>#REF!</v>
      </c>
      <c r="AO968" s="1" t="e">
        <f>_xlfn.XLOOKUP($L968,Pos!$A:$A,Pos!AE:AE,_xlfn.XLOOKUP($L968,#REF!,#REF!, ""), 0)</f>
        <v>#REF!</v>
      </c>
      <c r="AP968" s="1" t="e">
        <f>_xlfn.XLOOKUP($L968,Pos!$A:$A,Pos!AF:AF,_xlfn.XLOOKUP($L968,#REF!,#REF!, ""), 0)</f>
        <v>#REF!</v>
      </c>
      <c r="AQ968" s="1" t="e">
        <f>_xlfn.XLOOKUP($L968,Pos!$A:$A,Pos!AG:AG,_xlfn.XLOOKUP($L968,#REF!,#REF!, ""), 0)</f>
        <v>#REF!</v>
      </c>
      <c r="AR968" s="1" t="e">
        <f>_xlfn.XLOOKUP($L968,Pos!$A:$A,Pos!AH:AH,_xlfn.XLOOKUP($L968,#REF!,#REF!, ""), 0)</f>
        <v>#REF!</v>
      </c>
      <c r="AS968" s="1" t="e">
        <f>_xlfn.XLOOKUP($L968,Pos!$A:$A,Pos!AI:AI,_xlfn.XLOOKUP($L968,#REF!,#REF!, ""), 0)</f>
        <v>#REF!</v>
      </c>
      <c r="AT968" s="1" t="e">
        <f>_xlfn.XLOOKUP($L968,Pos!$A:$A,Pos!AJ:AJ,_xlfn.XLOOKUP($L968,#REF!,#REF!, ""), 0)</f>
        <v>#REF!</v>
      </c>
      <c r="AU968" s="1" t="e">
        <f>_xlfn.XLOOKUP($L968,Pos!$A:$A,Pos!AK:AK,_xlfn.XLOOKUP($L968,#REF!,#REF!, ""), 0)</f>
        <v>#REF!</v>
      </c>
      <c r="AV968" s="1" t="e">
        <f>_xlfn.XLOOKUP($L968,Pos!$A:$A,Pos!AL:AL,_xlfn.XLOOKUP($L968,#REF!,#REF!, ""), 0)</f>
        <v>#REF!</v>
      </c>
      <c r="AW968" s="1" t="e">
        <f>_xlfn.XLOOKUP($L968,Pos!$A:$A,Pos!AM:AM,_xlfn.XLOOKUP($L968,#REF!,#REF!, ""), 0)</f>
        <v>#REF!</v>
      </c>
      <c r="AX968" s="1" t="e">
        <f>_xlfn.XLOOKUP($L968,Pos!$A:$A,Pos!AN:AN,_xlfn.XLOOKUP($L968,#REF!,#REF!, ""), 0)</f>
        <v>#REF!</v>
      </c>
      <c r="AY968" s="1" t="e">
        <f>_xlfn.XLOOKUP($L968,Pos!$A:$A,Pos!AO:AO,_xlfn.XLOOKUP($L968,#REF!,#REF!, ""), 0)</f>
        <v>#REF!</v>
      </c>
      <c r="AZ968" s="7" t="str">
        <f t="shared" si="254"/>
        <v>OUT</v>
      </c>
      <c r="BA968" s="1">
        <f>IF(OR(_xlfn.XLOOKUP(L968,Pos!B:B,Pos!L:L,FALSE)="ESG Reason",_xlfn.XLOOKUP(L968,Pos!B:B,Pos!L:L,FALSE)="Blacklisted"),1,0)</f>
        <v>0</v>
      </c>
      <c r="BC968" s="11">
        <v>9.0095449491887883E-11</v>
      </c>
      <c r="BD968" s="11">
        <f>_xlfn.XLOOKUP($L968,Pos!$B:$B,Pos!H:H,0, 0)</f>
        <v>0</v>
      </c>
      <c r="BE968" s="11">
        <f>_xlfn.XLOOKUP($L968,Pos!$B:$B,Pos!I:I,0, 0)</f>
        <v>1.4736819840759191E-4</v>
      </c>
      <c r="BF968" s="18">
        <f t="shared" si="255"/>
        <v>1.4736819840759191E-4</v>
      </c>
      <c r="BG968" s="1">
        <f t="shared" si="256"/>
        <v>3</v>
      </c>
      <c r="BH968" s="1">
        <f t="shared" si="257"/>
        <v>49</v>
      </c>
      <c r="BI968" s="18">
        <f t="shared" si="258"/>
        <v>9.0095449491887883E-11</v>
      </c>
      <c r="BJ968" s="3">
        <f t="shared" si="259"/>
        <v>0</v>
      </c>
      <c r="BK968" s="18">
        <f t="shared" si="260"/>
        <v>0</v>
      </c>
    </row>
    <row r="969" spans="3:63" x14ac:dyDescent="0.25">
      <c r="C969" s="3"/>
      <c r="D969" s="3"/>
      <c r="E969" s="3"/>
      <c r="F969" s="3"/>
      <c r="G969" s="51" t="s">
        <v>948</v>
      </c>
      <c r="H969" s="8" t="str">
        <f t="shared" si="250"/>
        <v>0%North America</v>
      </c>
      <c r="I969" s="11" cm="1">
        <f t="array" ref="I969">IF(
   AZ969 = "OUT", 0,IF(
   BD969 &gt;= LARGE(IF(ISNUMBER(BD:BD), BD:BD), 3),
   BE969 - 0.001,
   IF(BE969 &gt;=VLOOKUP(P969,mapping!$A:$B,2,FALSE), BE969,VLOOKUP(P969,mapping!$A$2:$B$8,2,FALSE))
))</f>
        <v>0</v>
      </c>
      <c r="J969" s="11" cm="1">
        <f t="array" ref="J969">IF(
    AZ969="OUT",0,IF(IF(
                      BD969&gt;=LARGE(IF(ISNUMBER(BD:BD),BD:BD),3),
                      BE969+0.001,
                      VLOOKUP(H969,mapping!$D:$E,2,FALSE)
                      )&gt;I969,
                   IF(
                      BD969&gt;=LARGE(IF(ISNUMBER(BD:BD),BD:BD),3),
                      BE969+0.001,
                      VLOOKUP(H969,mapping!$D:$E,2,FALSE)
                      ),
                   I969+0.002))</f>
        <v>0</v>
      </c>
      <c r="K969" s="8">
        <f t="shared" si="251"/>
        <v>1.4734829538254259E-4</v>
      </c>
      <c r="L969" s="1" t="str">
        <f>Pos!B703</f>
        <v>NL0009434992</v>
      </c>
      <c r="M969" s="1" t="str">
        <f>_xlfn.XLOOKUP($L969,Pos!B:B,Pos!D:D,, 0)</f>
        <v>LyondellBasell Industries NV</v>
      </c>
      <c r="N969" s="1" t="str">
        <f>_xlfn.XLOOKUP($L969,Pos!B:B,Pos!E:E,, 0)</f>
        <v>Chemicals</v>
      </c>
      <c r="O969" s="1" t="str">
        <f t="shared" si="252"/>
        <v>Chemicals_North America</v>
      </c>
      <c r="P969" s="1" t="str">
        <f>_xlfn.XLOOKUP($L969,Pos!B:B,Pos!F:F,, 0)</f>
        <v>North America</v>
      </c>
      <c r="Q969" s="1">
        <v>0</v>
      </c>
      <c r="R969" s="9">
        <f>_xlfn.XLOOKUP($L969,Pos!$B:$B,Pos!N:N,0, 0)</f>
        <v>8.7200000000000006</v>
      </c>
      <c r="S969" s="9">
        <f>_xlfn.XLOOKUP($L969,Pos!$B:$B,Pos!O:O,0, 0)</f>
        <v>6.6379169999999998</v>
      </c>
      <c r="T969" s="9">
        <f>_xlfn.XLOOKUP($L969,Pos!$B:$B,Pos!P:P,0, 0)</f>
        <v>3</v>
      </c>
      <c r="U969" s="9">
        <f>_xlfn.XLOOKUP($L969,Pos!$B:$B,Pos!Q:Q,0, 0)</f>
        <v>0.4</v>
      </c>
      <c r="V969" s="9">
        <f>_xlfn.XLOOKUP($L969,Pos!$B:$B,Pos!R:R,0, 0)</f>
        <v>4.266667</v>
      </c>
      <c r="W969" s="9">
        <f>_xlfn.XLOOKUP($L969,Pos!$B:$B,Pos!S:S,0, 0)</f>
        <v>0.4116667</v>
      </c>
      <c r="X969" s="9" t="str">
        <f>_xlfn.XLOOKUP($L969,Pos!$B:$B,Pos!J:J,0, 0)</f>
        <v>Hold</v>
      </c>
      <c r="Y969" s="1">
        <v>0</v>
      </c>
      <c r="Z969" s="1">
        <v>0</v>
      </c>
      <c r="AA969" s="1">
        <f t="shared" si="253"/>
        <v>0</v>
      </c>
      <c r="AB969" s="9">
        <f>_xlfn.XLOOKUP(L969,Pos!B:B,Pos!K:K,-1,0)</f>
        <v>7.5</v>
      </c>
      <c r="AC969" s="1" t="e">
        <f>_xlfn.XLOOKUP($L969,Pos!$A:$A,Pos!S:S,_xlfn.XLOOKUP($L969,#REF!,#REF!, ""), 0)</f>
        <v>#REF!</v>
      </c>
      <c r="AD969" s="1" t="e">
        <f>_xlfn.XLOOKUP($L969,Pos!$A:$A,Pos!T:T,_xlfn.XLOOKUP($L969,#REF!,#REF!, ""), 0)</f>
        <v>#REF!</v>
      </c>
      <c r="AE969" s="1" t="e">
        <f>_xlfn.XLOOKUP($L969,Pos!$A:$A,Pos!U:U,_xlfn.XLOOKUP($L969,#REF!,#REF!, ""), 0)</f>
        <v>#REF!</v>
      </c>
      <c r="AF969" s="1" t="e">
        <f>_xlfn.XLOOKUP($L969,Pos!$A:$A,Pos!V:V,_xlfn.XLOOKUP($L969,#REF!,#REF!, ""), 0)</f>
        <v>#REF!</v>
      </c>
      <c r="AG969" s="1" t="e">
        <f>_xlfn.XLOOKUP($L969,Pos!$A:$A,Pos!W:W,_xlfn.XLOOKUP($L969,#REF!,#REF!, ""), 0)</f>
        <v>#REF!</v>
      </c>
      <c r="AH969" s="1" t="e">
        <f>_xlfn.XLOOKUP($L969,Pos!$A:$A,Pos!X:X,_xlfn.XLOOKUP($L969,#REF!,#REF!, ""), 0)</f>
        <v>#REF!</v>
      </c>
      <c r="AI969" s="1" t="e">
        <f>_xlfn.XLOOKUP($L969,Pos!$A:$A,Pos!Y:Y,_xlfn.XLOOKUP($L969,#REF!,#REF!, ""), 0)</f>
        <v>#REF!</v>
      </c>
      <c r="AJ969" s="1" t="e">
        <f>_xlfn.XLOOKUP($L969,Pos!$A:$A,Pos!Z:Z,_xlfn.XLOOKUP($L969,#REF!,#REF!, ""), 0)</f>
        <v>#REF!</v>
      </c>
      <c r="AK969" s="1" t="e">
        <f>_xlfn.XLOOKUP($L969,Pos!$A:$A,Pos!AA:AA,_xlfn.XLOOKUP($L969,#REF!,#REF!, ""), 0)</f>
        <v>#REF!</v>
      </c>
      <c r="AL969" s="1" t="e">
        <f>_xlfn.XLOOKUP($L969,Pos!$A:$A,Pos!AB:AB,_xlfn.XLOOKUP($L969,#REF!,#REF!, ""), 0)</f>
        <v>#REF!</v>
      </c>
      <c r="AM969" s="1" t="e">
        <f>_xlfn.XLOOKUP($L969,Pos!$A:$A,Pos!AC:AC,_xlfn.XLOOKUP($L969,#REF!,#REF!, ""), 0)</f>
        <v>#REF!</v>
      </c>
      <c r="AN969" s="1" t="e">
        <f>_xlfn.XLOOKUP($L969,Pos!$A:$A,Pos!AD:AD,_xlfn.XLOOKUP($L969,#REF!,#REF!, ""), 0)</f>
        <v>#REF!</v>
      </c>
      <c r="AO969" s="1" t="e">
        <f>_xlfn.XLOOKUP($L969,Pos!$A:$A,Pos!AE:AE,_xlfn.XLOOKUP($L969,#REF!,#REF!, ""), 0)</f>
        <v>#REF!</v>
      </c>
      <c r="AP969" s="1" t="e">
        <f>_xlfn.XLOOKUP($L969,Pos!$A:$A,Pos!AF:AF,_xlfn.XLOOKUP($L969,#REF!,#REF!, ""), 0)</f>
        <v>#REF!</v>
      </c>
      <c r="AQ969" s="1" t="e">
        <f>_xlfn.XLOOKUP($L969,Pos!$A:$A,Pos!AG:AG,_xlfn.XLOOKUP($L969,#REF!,#REF!, ""), 0)</f>
        <v>#REF!</v>
      </c>
      <c r="AR969" s="1" t="e">
        <f>_xlfn.XLOOKUP($L969,Pos!$A:$A,Pos!AH:AH,_xlfn.XLOOKUP($L969,#REF!,#REF!, ""), 0)</f>
        <v>#REF!</v>
      </c>
      <c r="AS969" s="1" t="e">
        <f>_xlfn.XLOOKUP($L969,Pos!$A:$A,Pos!AI:AI,_xlfn.XLOOKUP($L969,#REF!,#REF!, ""), 0)</f>
        <v>#REF!</v>
      </c>
      <c r="AT969" s="1" t="e">
        <f>_xlfn.XLOOKUP($L969,Pos!$A:$A,Pos!AJ:AJ,_xlfn.XLOOKUP($L969,#REF!,#REF!, ""), 0)</f>
        <v>#REF!</v>
      </c>
      <c r="AU969" s="1" t="e">
        <f>_xlfn.XLOOKUP($L969,Pos!$A:$A,Pos!AK:AK,_xlfn.XLOOKUP($L969,#REF!,#REF!, ""), 0)</f>
        <v>#REF!</v>
      </c>
      <c r="AV969" s="1" t="e">
        <f>_xlfn.XLOOKUP($L969,Pos!$A:$A,Pos!AL:AL,_xlfn.XLOOKUP($L969,#REF!,#REF!, ""), 0)</f>
        <v>#REF!</v>
      </c>
      <c r="AW969" s="1" t="e">
        <f>_xlfn.XLOOKUP($L969,Pos!$A:$A,Pos!AM:AM,_xlfn.XLOOKUP($L969,#REF!,#REF!, ""), 0)</f>
        <v>#REF!</v>
      </c>
      <c r="AX969" s="1" t="e">
        <f>_xlfn.XLOOKUP($L969,Pos!$A:$A,Pos!AN:AN,_xlfn.XLOOKUP($L969,#REF!,#REF!, ""), 0)</f>
        <v>#REF!</v>
      </c>
      <c r="AY969" s="1" t="e">
        <f>_xlfn.XLOOKUP($L969,Pos!$A:$A,Pos!AO:AO,_xlfn.XLOOKUP($L969,#REF!,#REF!, ""), 0)</f>
        <v>#REF!</v>
      </c>
      <c r="AZ969" s="7" t="str">
        <f t="shared" si="254"/>
        <v>OUT</v>
      </c>
      <c r="BA969" s="1">
        <f>IF(OR(_xlfn.XLOOKUP(L969,Pos!B:B,Pos!L:L,FALSE)="ESG Reason",_xlfn.XLOOKUP(L969,Pos!B:B,Pos!L:L,FALSE)="Blacklisted"),1,0)</f>
        <v>0</v>
      </c>
      <c r="BC969" s="11">
        <v>8.963668977169518E-11</v>
      </c>
      <c r="BD969" s="11">
        <f>_xlfn.XLOOKUP($L969,Pos!$B:$B,Pos!H:H,0, 0)</f>
        <v>0</v>
      </c>
      <c r="BE969" s="11">
        <f>_xlfn.XLOOKUP($L969,Pos!$B:$B,Pos!I:I,0, 0)</f>
        <v>1.4734829538254259E-4</v>
      </c>
      <c r="BF969" s="18">
        <f t="shared" si="255"/>
        <v>1.4734829538254259E-4</v>
      </c>
      <c r="BG969" s="1">
        <f t="shared" si="256"/>
        <v>1</v>
      </c>
      <c r="BH969" s="1">
        <f t="shared" si="257"/>
        <v>23</v>
      </c>
      <c r="BI969" s="18">
        <f t="shared" si="258"/>
        <v>8.963668977169518E-11</v>
      </c>
      <c r="BJ969" s="3">
        <f t="shared" si="259"/>
        <v>0</v>
      </c>
      <c r="BK969" s="18">
        <f t="shared" si="260"/>
        <v>0</v>
      </c>
    </row>
    <row r="970" spans="3:63" x14ac:dyDescent="0.25">
      <c r="C970" s="3"/>
      <c r="D970" s="3"/>
      <c r="E970" s="3"/>
      <c r="F970" s="3"/>
      <c r="G970" s="51" t="s">
        <v>960</v>
      </c>
      <c r="H970" s="8" t="str">
        <f t="shared" si="250"/>
        <v>0%West Europe</v>
      </c>
      <c r="I970" s="11" cm="1">
        <f t="array" ref="I970">IF(
   AZ970 = "OUT", 0,IF(
   BD970 &gt;= LARGE(IF(ISNUMBER(BD:BD), BD:BD), 3),
   BE970 - 0.001,
   IF(BE970 &gt;=VLOOKUP(P970,mapping!$A:$B,2,FALSE), BE970,VLOOKUP(P970,mapping!$A$2:$B$8,2,FALSE))
))</f>
        <v>0</v>
      </c>
      <c r="J970" s="11" cm="1">
        <f t="array" ref="J970">IF(
    AZ970="OUT",0,IF(IF(
                      BD970&gt;=LARGE(IF(ISNUMBER(BD:BD),BD:BD),3),
                      BE970+0.001,
                      VLOOKUP(H970,mapping!$D:$E,2,FALSE)
                      )&gt;I970,
                   IF(
                      BD970&gt;=LARGE(IF(ISNUMBER(BD:BD),BD:BD),3),
                      BE970+0.001,
                      VLOOKUP(H970,mapping!$D:$E,2,FALSE)
                      ),
                   I970+0.002))</f>
        <v>0</v>
      </c>
      <c r="K970" s="8">
        <f t="shared" si="251"/>
        <v>1.4709165637612781E-4</v>
      </c>
      <c r="L970" s="1" t="str">
        <f>Pos!B390</f>
        <v>GB00B5ZN1N88</v>
      </c>
      <c r="M970" s="1" t="str">
        <f>_xlfn.XLOOKUP($L970,Pos!B:B,Pos!D:D,, 0)</f>
        <v>SEGRO plc</v>
      </c>
      <c r="N970" s="1" t="str">
        <f>_xlfn.XLOOKUP($L970,Pos!B:B,Pos!E:E,, 0)</f>
        <v>Real Estate</v>
      </c>
      <c r="O970" s="1" t="str">
        <f t="shared" si="252"/>
        <v>Real Estate_West Europe</v>
      </c>
      <c r="P970" s="1" t="str">
        <f>_xlfn.XLOOKUP($L970,Pos!B:B,Pos!F:F,, 0)</f>
        <v>West Europe</v>
      </c>
      <c r="Q970" s="1">
        <v>0</v>
      </c>
      <c r="R970" s="9">
        <f>_xlfn.XLOOKUP($L970,Pos!$B:$B,Pos!N:N,0, 0)</f>
        <v>5.27</v>
      </c>
      <c r="S970" s="9">
        <f>_xlfn.XLOOKUP($L970,Pos!$B:$B,Pos!O:O,0, 0)</f>
        <v>3.1526670000000001</v>
      </c>
      <c r="T970" s="9">
        <f>_xlfn.XLOOKUP($L970,Pos!$B:$B,Pos!P:P,0, 0)</f>
        <v>2.9</v>
      </c>
      <c r="U970" s="9">
        <f>_xlfn.XLOOKUP($L970,Pos!$B:$B,Pos!Q:Q,0, 0)</f>
        <v>4.5</v>
      </c>
      <c r="V970" s="9">
        <f>_xlfn.XLOOKUP($L970,Pos!$B:$B,Pos!R:R,0, 0)</f>
        <v>2.8333330000000001</v>
      </c>
      <c r="W970" s="9">
        <f>_xlfn.XLOOKUP($L970,Pos!$B:$B,Pos!S:S,0, 0)</f>
        <v>4.4749999999999996</v>
      </c>
      <c r="X970" s="9" t="str">
        <f>_xlfn.XLOOKUP($L970,Pos!$B:$B,Pos!J:J,0, 0)</f>
        <v>Outperform</v>
      </c>
      <c r="Y970" s="1">
        <v>0</v>
      </c>
      <c r="Z970" s="1">
        <v>0</v>
      </c>
      <c r="AA970" s="1">
        <f t="shared" si="253"/>
        <v>0</v>
      </c>
      <c r="AB970" s="9">
        <f>_xlfn.XLOOKUP(L970,Pos!B:B,Pos!K:K,-1,0)</f>
        <v>3.6363636363636371</v>
      </c>
      <c r="AC970" s="1" t="e">
        <f>_xlfn.XLOOKUP($L970,Pos!$A:$A,Pos!S:S,_xlfn.XLOOKUP($L970,#REF!,#REF!, ""), 0)</f>
        <v>#REF!</v>
      </c>
      <c r="AD970" s="1" t="e">
        <f>_xlfn.XLOOKUP($L970,Pos!$A:$A,Pos!T:T,_xlfn.XLOOKUP($L970,#REF!,#REF!, ""), 0)</f>
        <v>#REF!</v>
      </c>
      <c r="AE970" s="1" t="e">
        <f>_xlfn.XLOOKUP($L970,Pos!$A:$A,Pos!U:U,_xlfn.XLOOKUP($L970,#REF!,#REF!, ""), 0)</f>
        <v>#REF!</v>
      </c>
      <c r="AF970" s="1" t="e">
        <f>_xlfn.XLOOKUP($L970,Pos!$A:$A,Pos!V:V,_xlfn.XLOOKUP($L970,#REF!,#REF!, ""), 0)</f>
        <v>#REF!</v>
      </c>
      <c r="AG970" s="1" t="e">
        <f>_xlfn.XLOOKUP($L970,Pos!$A:$A,Pos!W:W,_xlfn.XLOOKUP($L970,#REF!,#REF!, ""), 0)</f>
        <v>#REF!</v>
      </c>
      <c r="AH970" s="1" t="e">
        <f>_xlfn.XLOOKUP($L970,Pos!$A:$A,Pos!X:X,_xlfn.XLOOKUP($L970,#REF!,#REF!, ""), 0)</f>
        <v>#REF!</v>
      </c>
      <c r="AI970" s="1" t="e">
        <f>_xlfn.XLOOKUP($L970,Pos!$A:$A,Pos!Y:Y,_xlfn.XLOOKUP($L970,#REF!,#REF!, ""), 0)</f>
        <v>#REF!</v>
      </c>
      <c r="AJ970" s="1" t="e">
        <f>_xlfn.XLOOKUP($L970,Pos!$A:$A,Pos!Z:Z,_xlfn.XLOOKUP($L970,#REF!,#REF!, ""), 0)</f>
        <v>#REF!</v>
      </c>
      <c r="AK970" s="1" t="e">
        <f>_xlfn.XLOOKUP($L970,Pos!$A:$A,Pos!AA:AA,_xlfn.XLOOKUP($L970,#REF!,#REF!, ""), 0)</f>
        <v>#REF!</v>
      </c>
      <c r="AL970" s="1" t="e">
        <f>_xlfn.XLOOKUP($L970,Pos!$A:$A,Pos!AB:AB,_xlfn.XLOOKUP($L970,#REF!,#REF!, ""), 0)</f>
        <v>#REF!</v>
      </c>
      <c r="AM970" s="1" t="e">
        <f>_xlfn.XLOOKUP($L970,Pos!$A:$A,Pos!AC:AC,_xlfn.XLOOKUP($L970,#REF!,#REF!, ""), 0)</f>
        <v>#REF!</v>
      </c>
      <c r="AN970" s="1" t="e">
        <f>_xlfn.XLOOKUP($L970,Pos!$A:$A,Pos!AD:AD,_xlfn.XLOOKUP($L970,#REF!,#REF!, ""), 0)</f>
        <v>#REF!</v>
      </c>
      <c r="AO970" s="1" t="e">
        <f>_xlfn.XLOOKUP($L970,Pos!$A:$A,Pos!AE:AE,_xlfn.XLOOKUP($L970,#REF!,#REF!, ""), 0)</f>
        <v>#REF!</v>
      </c>
      <c r="AP970" s="1" t="e">
        <f>_xlfn.XLOOKUP($L970,Pos!$A:$A,Pos!AF:AF,_xlfn.XLOOKUP($L970,#REF!,#REF!, ""), 0)</f>
        <v>#REF!</v>
      </c>
      <c r="AQ970" s="1" t="e">
        <f>_xlfn.XLOOKUP($L970,Pos!$A:$A,Pos!AG:AG,_xlfn.XLOOKUP($L970,#REF!,#REF!, ""), 0)</f>
        <v>#REF!</v>
      </c>
      <c r="AR970" s="1" t="e">
        <f>_xlfn.XLOOKUP($L970,Pos!$A:$A,Pos!AH:AH,_xlfn.XLOOKUP($L970,#REF!,#REF!, ""), 0)</f>
        <v>#REF!</v>
      </c>
      <c r="AS970" s="1" t="e">
        <f>_xlfn.XLOOKUP($L970,Pos!$A:$A,Pos!AI:AI,_xlfn.XLOOKUP($L970,#REF!,#REF!, ""), 0)</f>
        <v>#REF!</v>
      </c>
      <c r="AT970" s="1" t="e">
        <f>_xlfn.XLOOKUP($L970,Pos!$A:$A,Pos!AJ:AJ,_xlfn.XLOOKUP($L970,#REF!,#REF!, ""), 0)</f>
        <v>#REF!</v>
      </c>
      <c r="AU970" s="1" t="e">
        <f>_xlfn.XLOOKUP($L970,Pos!$A:$A,Pos!AK:AK,_xlfn.XLOOKUP($L970,#REF!,#REF!, ""), 0)</f>
        <v>#REF!</v>
      </c>
      <c r="AV970" s="1" t="e">
        <f>_xlfn.XLOOKUP($L970,Pos!$A:$A,Pos!AL:AL,_xlfn.XLOOKUP($L970,#REF!,#REF!, ""), 0)</f>
        <v>#REF!</v>
      </c>
      <c r="AW970" s="1" t="e">
        <f>_xlfn.XLOOKUP($L970,Pos!$A:$A,Pos!AM:AM,_xlfn.XLOOKUP($L970,#REF!,#REF!, ""), 0)</f>
        <v>#REF!</v>
      </c>
      <c r="AX970" s="1" t="e">
        <f>_xlfn.XLOOKUP($L970,Pos!$A:$A,Pos!AN:AN,_xlfn.XLOOKUP($L970,#REF!,#REF!, ""), 0)</f>
        <v>#REF!</v>
      </c>
      <c r="AY970" s="1" t="e">
        <f>_xlfn.XLOOKUP($L970,Pos!$A:$A,Pos!AO:AO,_xlfn.XLOOKUP($L970,#REF!,#REF!, ""), 0)</f>
        <v>#REF!</v>
      </c>
      <c r="AZ970" s="7" t="str">
        <f t="shared" si="254"/>
        <v>OUT</v>
      </c>
      <c r="BA970" s="1">
        <f>IF(OR(_xlfn.XLOOKUP(L970,Pos!B:B,Pos!L:L,FALSE)="ESG Reason",_xlfn.XLOOKUP(L970,Pos!B:B,Pos!L:L,FALSE)="Blacklisted"),1,0)</f>
        <v>0</v>
      </c>
      <c r="BC970" s="11">
        <v>8.4477852371073006E-11</v>
      </c>
      <c r="BD970" s="11">
        <f>_xlfn.XLOOKUP($L970,Pos!$B:$B,Pos!H:H,0, 0)</f>
        <v>0</v>
      </c>
      <c r="BE970" s="11">
        <f>_xlfn.XLOOKUP($L970,Pos!$B:$B,Pos!I:I,0, 0)</f>
        <v>1.4709165637612781E-4</v>
      </c>
      <c r="BF970" s="18">
        <f t="shared" si="255"/>
        <v>1.4709165637612781E-4</v>
      </c>
      <c r="BG970" s="1">
        <f t="shared" si="256"/>
        <v>2</v>
      </c>
      <c r="BH970" s="1">
        <f t="shared" si="257"/>
        <v>14</v>
      </c>
      <c r="BI970" s="18">
        <f t="shared" si="258"/>
        <v>8.4477852371073006E-11</v>
      </c>
      <c r="BJ970" s="3">
        <f t="shared" si="259"/>
        <v>0</v>
      </c>
      <c r="BK970" s="18">
        <f t="shared" si="260"/>
        <v>0</v>
      </c>
    </row>
    <row r="971" spans="3:63" x14ac:dyDescent="0.25">
      <c r="C971" s="3"/>
      <c r="D971" s="3"/>
      <c r="E971" s="3"/>
      <c r="F971" s="3"/>
      <c r="G971" s="51" t="s">
        <v>953</v>
      </c>
      <c r="H971" s="8" t="str">
        <f t="shared" si="250"/>
        <v>0%North America</v>
      </c>
      <c r="I971" s="11" cm="1">
        <f t="array" ref="I971">IF(
   AZ971 = "OUT", 0,IF(
   BD971 &gt;= LARGE(IF(ISNUMBER(BD:BD), BD:BD), 3),
   BE971 - 0.001,
   IF(BE971 &gt;=VLOOKUP(P971,mapping!$A:$B,2,FALSE), BE971,VLOOKUP(P971,mapping!$A$2:$B$8,2,FALSE))
))</f>
        <v>0</v>
      </c>
      <c r="J971" s="11" cm="1">
        <f t="array" ref="J971">IF(
    AZ971="OUT",0,IF(IF(
                      BD971&gt;=LARGE(IF(ISNUMBER(BD:BD),BD:BD),3),
                      BE971+0.001,
                      VLOOKUP(H971,mapping!$D:$E,2,FALSE)
                      )&gt;I971,
                   IF(
                      BD971&gt;=LARGE(IF(ISNUMBER(BD:BD),BD:BD),3),
                      BE971+0.001,
                      VLOOKUP(H971,mapping!$D:$E,2,FALSE)
                      ),
                   I971+0.002))</f>
        <v>0</v>
      </c>
      <c r="K971" s="8">
        <f t="shared" si="251"/>
        <v>1.4680951349339361E-4</v>
      </c>
      <c r="L971" s="1" t="str">
        <f>Pos!B120</f>
        <v>CA5503721063</v>
      </c>
      <c r="M971" s="1" t="str">
        <f>_xlfn.XLOOKUP($L971,Pos!B:B,Pos!D:D,, 0)</f>
        <v>Lundin Mining Corporation</v>
      </c>
      <c r="N971" s="1" t="str">
        <f>_xlfn.XLOOKUP($L971,Pos!B:B,Pos!E:E,, 0)</f>
        <v>Basic Resources</v>
      </c>
      <c r="O971" s="1" t="str">
        <f t="shared" si="252"/>
        <v>Basic Resources_North America</v>
      </c>
      <c r="P971" s="1" t="str">
        <f>_xlfn.XLOOKUP($L971,Pos!B:B,Pos!F:F,, 0)</f>
        <v>North America</v>
      </c>
      <c r="Q971" s="1">
        <v>0</v>
      </c>
      <c r="R971" s="9">
        <f>_xlfn.XLOOKUP($L971,Pos!$B:$B,Pos!N:N,0, 0)</f>
        <v>3.69</v>
      </c>
      <c r="S971" s="9">
        <f>_xlfn.XLOOKUP($L971,Pos!$B:$B,Pos!O:O,0, 0)</f>
        <v>5.2743330000000004</v>
      </c>
      <c r="T971" s="9">
        <f>_xlfn.XLOOKUP($L971,Pos!$B:$B,Pos!P:P,0, 0)</f>
        <v>4.7</v>
      </c>
      <c r="U971" s="9">
        <f>_xlfn.XLOOKUP($L971,Pos!$B:$B,Pos!Q:Q,0, 0)</f>
        <v>8.5</v>
      </c>
      <c r="V971" s="9">
        <f>_xlfn.XLOOKUP($L971,Pos!$B:$B,Pos!R:R,0, 0)</f>
        <v>3.1</v>
      </c>
      <c r="W971" s="9">
        <f>_xlfn.XLOOKUP($L971,Pos!$B:$B,Pos!S:S,0, 0)</f>
        <v>4.3816670000000002</v>
      </c>
      <c r="X971" s="9" t="str">
        <f>_xlfn.XLOOKUP($L971,Pos!$B:$B,Pos!J:J,0, 0)</f>
        <v>Outperform</v>
      </c>
      <c r="Y971" s="1">
        <v>0</v>
      </c>
      <c r="Z971" s="1">
        <v>0</v>
      </c>
      <c r="AA971" s="1">
        <f t="shared" si="253"/>
        <v>0</v>
      </c>
      <c r="AB971" s="9">
        <f>_xlfn.XLOOKUP(L971,Pos!B:B,Pos!K:K,-1,0)</f>
        <v>-1</v>
      </c>
      <c r="AC971" s="1" t="e">
        <f>_xlfn.XLOOKUP($L971,Pos!$A:$A,Pos!S:S,_xlfn.XLOOKUP($L971,#REF!,#REF!, ""), 0)</f>
        <v>#REF!</v>
      </c>
      <c r="AD971" s="1" t="e">
        <f>_xlfn.XLOOKUP($L971,Pos!$A:$A,Pos!T:T,_xlfn.XLOOKUP($L971,#REF!,#REF!, ""), 0)</f>
        <v>#REF!</v>
      </c>
      <c r="AE971" s="1" t="e">
        <f>_xlfn.XLOOKUP($L971,Pos!$A:$A,Pos!U:U,_xlfn.XLOOKUP($L971,#REF!,#REF!, ""), 0)</f>
        <v>#REF!</v>
      </c>
      <c r="AF971" s="1" t="e">
        <f>_xlfn.XLOOKUP($L971,Pos!$A:$A,Pos!V:V,_xlfn.XLOOKUP($L971,#REF!,#REF!, ""), 0)</f>
        <v>#REF!</v>
      </c>
      <c r="AG971" s="1" t="e">
        <f>_xlfn.XLOOKUP($L971,Pos!$A:$A,Pos!W:W,_xlfn.XLOOKUP($L971,#REF!,#REF!, ""), 0)</f>
        <v>#REF!</v>
      </c>
      <c r="AH971" s="1" t="e">
        <f>_xlfn.XLOOKUP($L971,Pos!$A:$A,Pos!X:X,_xlfn.XLOOKUP($L971,#REF!,#REF!, ""), 0)</f>
        <v>#REF!</v>
      </c>
      <c r="AI971" s="1" t="e">
        <f>_xlfn.XLOOKUP($L971,Pos!$A:$A,Pos!Y:Y,_xlfn.XLOOKUP($L971,#REF!,#REF!, ""), 0)</f>
        <v>#REF!</v>
      </c>
      <c r="AJ971" s="1" t="e">
        <f>_xlfn.XLOOKUP($L971,Pos!$A:$A,Pos!Z:Z,_xlfn.XLOOKUP($L971,#REF!,#REF!, ""), 0)</f>
        <v>#REF!</v>
      </c>
      <c r="AK971" s="1" t="e">
        <f>_xlfn.XLOOKUP($L971,Pos!$A:$A,Pos!AA:AA,_xlfn.XLOOKUP($L971,#REF!,#REF!, ""), 0)</f>
        <v>#REF!</v>
      </c>
      <c r="AL971" s="1" t="e">
        <f>_xlfn.XLOOKUP($L971,Pos!$A:$A,Pos!AB:AB,_xlfn.XLOOKUP($L971,#REF!,#REF!, ""), 0)</f>
        <v>#REF!</v>
      </c>
      <c r="AM971" s="1" t="e">
        <f>_xlfn.XLOOKUP($L971,Pos!$A:$A,Pos!AC:AC,_xlfn.XLOOKUP($L971,#REF!,#REF!, ""), 0)</f>
        <v>#REF!</v>
      </c>
      <c r="AN971" s="1" t="e">
        <f>_xlfn.XLOOKUP($L971,Pos!$A:$A,Pos!AD:AD,_xlfn.XLOOKUP($L971,#REF!,#REF!, ""), 0)</f>
        <v>#REF!</v>
      </c>
      <c r="AO971" s="1" t="e">
        <f>_xlfn.XLOOKUP($L971,Pos!$A:$A,Pos!AE:AE,_xlfn.XLOOKUP($L971,#REF!,#REF!, ""), 0)</f>
        <v>#REF!</v>
      </c>
      <c r="AP971" s="1" t="e">
        <f>_xlfn.XLOOKUP($L971,Pos!$A:$A,Pos!AF:AF,_xlfn.XLOOKUP($L971,#REF!,#REF!, ""), 0)</f>
        <v>#REF!</v>
      </c>
      <c r="AQ971" s="1" t="e">
        <f>_xlfn.XLOOKUP($L971,Pos!$A:$A,Pos!AG:AG,_xlfn.XLOOKUP($L971,#REF!,#REF!, ""), 0)</f>
        <v>#REF!</v>
      </c>
      <c r="AR971" s="1" t="e">
        <f>_xlfn.XLOOKUP($L971,Pos!$A:$A,Pos!AH:AH,_xlfn.XLOOKUP($L971,#REF!,#REF!, ""), 0)</f>
        <v>#REF!</v>
      </c>
      <c r="AS971" s="1" t="e">
        <f>_xlfn.XLOOKUP($L971,Pos!$A:$A,Pos!AI:AI,_xlfn.XLOOKUP($L971,#REF!,#REF!, ""), 0)</f>
        <v>#REF!</v>
      </c>
      <c r="AT971" s="1" t="e">
        <f>_xlfn.XLOOKUP($L971,Pos!$A:$A,Pos!AJ:AJ,_xlfn.XLOOKUP($L971,#REF!,#REF!, ""), 0)</f>
        <v>#REF!</v>
      </c>
      <c r="AU971" s="1" t="e">
        <f>_xlfn.XLOOKUP($L971,Pos!$A:$A,Pos!AK:AK,_xlfn.XLOOKUP($L971,#REF!,#REF!, ""), 0)</f>
        <v>#REF!</v>
      </c>
      <c r="AV971" s="1" t="e">
        <f>_xlfn.XLOOKUP($L971,Pos!$A:$A,Pos!AL:AL,_xlfn.XLOOKUP($L971,#REF!,#REF!, ""), 0)</f>
        <v>#REF!</v>
      </c>
      <c r="AW971" s="1" t="e">
        <f>_xlfn.XLOOKUP($L971,Pos!$A:$A,Pos!AM:AM,_xlfn.XLOOKUP($L971,#REF!,#REF!, ""), 0)</f>
        <v>#REF!</v>
      </c>
      <c r="AX971" s="1" t="e">
        <f>_xlfn.XLOOKUP($L971,Pos!$A:$A,Pos!AN:AN,_xlfn.XLOOKUP($L971,#REF!,#REF!, ""), 0)</f>
        <v>#REF!</v>
      </c>
      <c r="AY971" s="1" t="e">
        <f>_xlfn.XLOOKUP($L971,Pos!$A:$A,Pos!AO:AO,_xlfn.XLOOKUP($L971,#REF!,#REF!, ""), 0)</f>
        <v>#REF!</v>
      </c>
      <c r="AZ971" s="7" t="str">
        <f t="shared" si="254"/>
        <v>OUT</v>
      </c>
      <c r="BA971" s="1">
        <f>IF(OR(_xlfn.XLOOKUP(L971,Pos!B:B,Pos!L:L,FALSE)="ESG Reason",_xlfn.XLOOKUP(L971,Pos!B:B,Pos!L:L,FALSE)="Blacklisted"),1,0)</f>
        <v>0</v>
      </c>
      <c r="BC971" s="11">
        <v>8.7923654052713591E-11</v>
      </c>
      <c r="BD971" s="11">
        <f>_xlfn.XLOOKUP($L971,Pos!$B:$B,Pos!H:H,0, 0)</f>
        <v>0</v>
      </c>
      <c r="BE971" s="11">
        <f>_xlfn.XLOOKUP($L971,Pos!$B:$B,Pos!I:I,0, 0)</f>
        <v>1.4680951349339361E-4</v>
      </c>
      <c r="BF971" s="18">
        <f t="shared" si="255"/>
        <v>1.4680951349339361E-4</v>
      </c>
      <c r="BG971" s="1">
        <f t="shared" si="256"/>
        <v>1</v>
      </c>
      <c r="BH971" s="1">
        <f t="shared" si="257"/>
        <v>22</v>
      </c>
      <c r="BI971" s="18">
        <f t="shared" si="258"/>
        <v>8.7923654052713591E-11</v>
      </c>
      <c r="BJ971" s="3">
        <f t="shared" si="259"/>
        <v>0</v>
      </c>
      <c r="BK971" s="18">
        <f t="shared" si="260"/>
        <v>0</v>
      </c>
    </row>
    <row r="972" spans="3:63" x14ac:dyDescent="0.25">
      <c r="C972" s="3"/>
      <c r="D972" s="3"/>
      <c r="E972" s="3"/>
      <c r="F972" s="3"/>
      <c r="G972" s="51" t="s">
        <v>938</v>
      </c>
      <c r="H972" s="8" t="str">
        <f t="shared" si="250"/>
        <v>0%West Europe</v>
      </c>
      <c r="I972" s="11" cm="1">
        <f t="array" ref="I972">IF(
   AZ972 = "OUT", 0,IF(
   BD972 &gt;= LARGE(IF(ISNUMBER(BD:BD), BD:BD), 3),
   BE972 - 0.001,
   IF(BE972 &gt;=VLOOKUP(P972,mapping!$A:$B,2,FALSE), BE972,VLOOKUP(P972,mapping!$A$2:$B$8,2,FALSE))
))</f>
        <v>0</v>
      </c>
      <c r="J972" s="11" cm="1">
        <f t="array" ref="J972">IF(
    AZ972="OUT",0,IF(IF(
                      BD972&gt;=LARGE(IF(ISNUMBER(BD:BD),BD:BD),3),
                      BE972+0.001,
                      VLOOKUP(H972,mapping!$D:$E,2,FALSE)
                      )&gt;I972,
                   IF(
                      BD972&gt;=LARGE(IF(ISNUMBER(BD:BD),BD:BD),3),
                      BE972+0.001,
                      VLOOKUP(H972,mapping!$D:$E,2,FALSE)
                      ),
                   I972+0.002))</f>
        <v>0</v>
      </c>
      <c r="K972" s="8">
        <f t="shared" si="251"/>
        <v>1.4677580837057141E-4</v>
      </c>
      <c r="L972" s="1" t="str">
        <f>Pos!B784</f>
        <v>SE0020050417</v>
      </c>
      <c r="M972" s="1" t="str">
        <f>_xlfn.XLOOKUP($L972,Pos!B:B,Pos!D:D,, 0)</f>
        <v>Boliden AB</v>
      </c>
      <c r="N972" s="1" t="str">
        <f>_xlfn.XLOOKUP($L972,Pos!B:B,Pos!E:E,, 0)</f>
        <v>Basic Resources</v>
      </c>
      <c r="O972" s="1" t="str">
        <f t="shared" si="252"/>
        <v>Basic Resources_West Europe</v>
      </c>
      <c r="P972" s="1" t="str">
        <f>_xlfn.XLOOKUP($L972,Pos!B:B,Pos!F:F,, 0)</f>
        <v>West Europe</v>
      </c>
      <c r="Q972" s="1">
        <v>0</v>
      </c>
      <c r="R972" s="9">
        <f>_xlfn.XLOOKUP($L972,Pos!$B:$B,Pos!N:N,0, 0)</f>
        <v>2.76</v>
      </c>
      <c r="S972" s="9">
        <f>_xlfn.XLOOKUP($L972,Pos!$B:$B,Pos!O:O,0, 0)</f>
        <v>5.2569999999999997</v>
      </c>
      <c r="T972" s="9">
        <f>_xlfn.XLOOKUP($L972,Pos!$B:$B,Pos!P:P,0, 0)</f>
        <v>6.0250000000000004</v>
      </c>
      <c r="U972" s="9">
        <f>_xlfn.XLOOKUP($L972,Pos!$B:$B,Pos!Q:Q,0, 0)</f>
        <v>9.1999999999999993</v>
      </c>
      <c r="V972" s="9">
        <f>_xlfn.XLOOKUP($L972,Pos!$B:$B,Pos!R:R,0, 0)</f>
        <v>3.1</v>
      </c>
      <c r="W972" s="9">
        <f>_xlfn.XLOOKUP($L972,Pos!$B:$B,Pos!S:S,0, 0)</f>
        <v>4.6266670000000003</v>
      </c>
      <c r="X972" s="9" t="str">
        <f>_xlfn.XLOOKUP($L972,Pos!$B:$B,Pos!J:J,0, 0)</f>
        <v>Hold</v>
      </c>
      <c r="Y972" s="1">
        <v>0</v>
      </c>
      <c r="Z972" s="1">
        <v>0</v>
      </c>
      <c r="AA972" s="1">
        <f t="shared" si="253"/>
        <v>0</v>
      </c>
      <c r="AB972" s="9">
        <f>_xlfn.XLOOKUP(L972,Pos!B:B,Pos!K:K,-1,0)</f>
        <v>2.1428571428571428</v>
      </c>
      <c r="AC972" s="1" t="e">
        <f>_xlfn.XLOOKUP($L972,Pos!$A:$A,Pos!S:S,_xlfn.XLOOKUP($L972,#REF!,#REF!, ""), 0)</f>
        <v>#REF!</v>
      </c>
      <c r="AD972" s="1" t="e">
        <f>_xlfn.XLOOKUP($L972,Pos!$A:$A,Pos!T:T,_xlfn.XLOOKUP($L972,#REF!,#REF!, ""), 0)</f>
        <v>#REF!</v>
      </c>
      <c r="AE972" s="1" t="e">
        <f>_xlfn.XLOOKUP($L972,Pos!$A:$A,Pos!U:U,_xlfn.XLOOKUP($L972,#REF!,#REF!, ""), 0)</f>
        <v>#REF!</v>
      </c>
      <c r="AF972" s="1" t="e">
        <f>_xlfn.XLOOKUP($L972,Pos!$A:$A,Pos!V:V,_xlfn.XLOOKUP($L972,#REF!,#REF!, ""), 0)</f>
        <v>#REF!</v>
      </c>
      <c r="AG972" s="1" t="e">
        <f>_xlfn.XLOOKUP($L972,Pos!$A:$A,Pos!W:W,_xlfn.XLOOKUP($L972,#REF!,#REF!, ""), 0)</f>
        <v>#REF!</v>
      </c>
      <c r="AH972" s="1" t="e">
        <f>_xlfn.XLOOKUP($L972,Pos!$A:$A,Pos!X:X,_xlfn.XLOOKUP($L972,#REF!,#REF!, ""), 0)</f>
        <v>#REF!</v>
      </c>
      <c r="AI972" s="1" t="e">
        <f>_xlfn.XLOOKUP($L972,Pos!$A:$A,Pos!Y:Y,_xlfn.XLOOKUP($L972,#REF!,#REF!, ""), 0)</f>
        <v>#REF!</v>
      </c>
      <c r="AJ972" s="1" t="e">
        <f>_xlfn.XLOOKUP($L972,Pos!$A:$A,Pos!Z:Z,_xlfn.XLOOKUP($L972,#REF!,#REF!, ""), 0)</f>
        <v>#REF!</v>
      </c>
      <c r="AK972" s="1" t="e">
        <f>_xlfn.XLOOKUP($L972,Pos!$A:$A,Pos!AA:AA,_xlfn.XLOOKUP($L972,#REF!,#REF!, ""), 0)</f>
        <v>#REF!</v>
      </c>
      <c r="AL972" s="1" t="e">
        <f>_xlfn.XLOOKUP($L972,Pos!$A:$A,Pos!AB:AB,_xlfn.XLOOKUP($L972,#REF!,#REF!, ""), 0)</f>
        <v>#REF!</v>
      </c>
      <c r="AM972" s="1" t="e">
        <f>_xlfn.XLOOKUP($L972,Pos!$A:$A,Pos!AC:AC,_xlfn.XLOOKUP($L972,#REF!,#REF!, ""), 0)</f>
        <v>#REF!</v>
      </c>
      <c r="AN972" s="1" t="e">
        <f>_xlfn.XLOOKUP($L972,Pos!$A:$A,Pos!AD:AD,_xlfn.XLOOKUP($L972,#REF!,#REF!, ""), 0)</f>
        <v>#REF!</v>
      </c>
      <c r="AO972" s="1" t="e">
        <f>_xlfn.XLOOKUP($L972,Pos!$A:$A,Pos!AE:AE,_xlfn.XLOOKUP($L972,#REF!,#REF!, ""), 0)</f>
        <v>#REF!</v>
      </c>
      <c r="AP972" s="1" t="e">
        <f>_xlfn.XLOOKUP($L972,Pos!$A:$A,Pos!AF:AF,_xlfn.XLOOKUP($L972,#REF!,#REF!, ""), 0)</f>
        <v>#REF!</v>
      </c>
      <c r="AQ972" s="1" t="e">
        <f>_xlfn.XLOOKUP($L972,Pos!$A:$A,Pos!AG:AG,_xlfn.XLOOKUP($L972,#REF!,#REF!, ""), 0)</f>
        <v>#REF!</v>
      </c>
      <c r="AR972" s="1" t="e">
        <f>_xlfn.XLOOKUP($L972,Pos!$A:$A,Pos!AH:AH,_xlfn.XLOOKUP($L972,#REF!,#REF!, ""), 0)</f>
        <v>#REF!</v>
      </c>
      <c r="AS972" s="1" t="e">
        <f>_xlfn.XLOOKUP($L972,Pos!$A:$A,Pos!AI:AI,_xlfn.XLOOKUP($L972,#REF!,#REF!, ""), 0)</f>
        <v>#REF!</v>
      </c>
      <c r="AT972" s="1" t="e">
        <f>_xlfn.XLOOKUP($L972,Pos!$A:$A,Pos!AJ:AJ,_xlfn.XLOOKUP($L972,#REF!,#REF!, ""), 0)</f>
        <v>#REF!</v>
      </c>
      <c r="AU972" s="1" t="e">
        <f>_xlfn.XLOOKUP($L972,Pos!$A:$A,Pos!AK:AK,_xlfn.XLOOKUP($L972,#REF!,#REF!, ""), 0)</f>
        <v>#REF!</v>
      </c>
      <c r="AV972" s="1" t="e">
        <f>_xlfn.XLOOKUP($L972,Pos!$A:$A,Pos!AL:AL,_xlfn.XLOOKUP($L972,#REF!,#REF!, ""), 0)</f>
        <v>#REF!</v>
      </c>
      <c r="AW972" s="1" t="e">
        <f>_xlfn.XLOOKUP($L972,Pos!$A:$A,Pos!AM:AM,_xlfn.XLOOKUP($L972,#REF!,#REF!, ""), 0)</f>
        <v>#REF!</v>
      </c>
      <c r="AX972" s="1" t="e">
        <f>_xlfn.XLOOKUP($L972,Pos!$A:$A,Pos!AN:AN,_xlfn.XLOOKUP($L972,#REF!,#REF!, ""), 0)</f>
        <v>#REF!</v>
      </c>
      <c r="AY972" s="1" t="e">
        <f>_xlfn.XLOOKUP($L972,Pos!$A:$A,Pos!AO:AO,_xlfn.XLOOKUP($L972,#REF!,#REF!, ""), 0)</f>
        <v>#REF!</v>
      </c>
      <c r="AZ972" s="7" t="str">
        <f t="shared" si="254"/>
        <v>OUT</v>
      </c>
      <c r="BA972" s="1">
        <f>IF(OR(_xlfn.XLOOKUP(L972,Pos!B:B,Pos!L:L,FALSE)="ESG Reason",_xlfn.XLOOKUP(L972,Pos!B:B,Pos!L:L,FALSE)="Blacklisted"),1,0)</f>
        <v>0</v>
      </c>
      <c r="BC972" s="11">
        <v>8.6663137483658381E-11</v>
      </c>
      <c r="BD972" s="11">
        <f>_xlfn.XLOOKUP($L972,Pos!$B:$B,Pos!H:H,0, 0)</f>
        <v>0</v>
      </c>
      <c r="BE972" s="11">
        <f>_xlfn.XLOOKUP($L972,Pos!$B:$B,Pos!I:I,0, 0)</f>
        <v>1.4677580837057141E-4</v>
      </c>
      <c r="BF972" s="18">
        <f t="shared" si="255"/>
        <v>1.4677580837057141E-4</v>
      </c>
      <c r="BG972" s="1">
        <f t="shared" si="256"/>
        <v>2</v>
      </c>
      <c r="BH972" s="1">
        <f t="shared" si="257"/>
        <v>3</v>
      </c>
      <c r="BI972" s="18">
        <f t="shared" si="258"/>
        <v>8.6663137483658381E-11</v>
      </c>
      <c r="BJ972" s="3">
        <f t="shared" si="259"/>
        <v>0</v>
      </c>
      <c r="BK972" s="18">
        <f t="shared" si="260"/>
        <v>0</v>
      </c>
    </row>
    <row r="973" spans="3:63" x14ac:dyDescent="0.25">
      <c r="C973" s="3"/>
      <c r="D973" s="3"/>
      <c r="E973" s="3"/>
      <c r="F973" s="3"/>
      <c r="G973" s="51" t="s">
        <v>961</v>
      </c>
      <c r="H973" s="8" t="str">
        <f t="shared" si="250"/>
        <v>0%Others</v>
      </c>
      <c r="I973" s="11" cm="1">
        <f t="array" ref="I973">IF(
   AZ973 = "OUT", 0,IF(
   BD973 &gt;= LARGE(IF(ISNUMBER(BD:BD), BD:BD), 3),
   BE973 - 0.001,
   IF(BE973 &gt;=VLOOKUP(P973,mapping!$A:$B,2,FALSE), BE973,VLOOKUP(P973,mapping!$A$2:$B$8,2,FALSE))
))</f>
        <v>0</v>
      </c>
      <c r="J973" s="11" cm="1">
        <f t="array" ref="J973">IF(
    AZ973="OUT",0,IF(IF(
                      BD973&gt;=LARGE(IF(ISNUMBER(BD:BD),BD:BD),3),
                      BE973+0.001,
                      VLOOKUP(H973,mapping!$D:$E,2,FALSE)
                      )&gt;I973,
                   IF(
                      BD973&gt;=LARGE(IF(ISNUMBER(BD:BD),BD:BD),3),
                      BE973+0.001,
                      VLOOKUP(H973,mapping!$D:$E,2,FALSE)
                      ),
                   I973+0.002))</f>
        <v>0</v>
      </c>
      <c r="K973" s="8">
        <f t="shared" si="251"/>
        <v>1.464459582368395E-4</v>
      </c>
      <c r="L973" s="1" t="str">
        <f>Pos!B643</f>
        <v>JP3814800003</v>
      </c>
      <c r="M973" s="1" t="str">
        <f>_xlfn.XLOOKUP($L973,Pos!B:B,Pos!D:D,, 0)</f>
        <v>Subaru Corporation</v>
      </c>
      <c r="N973" s="1" t="str">
        <f>_xlfn.XLOOKUP($L973,Pos!B:B,Pos!E:E,, 0)</f>
        <v>Auto &amp; Parts</v>
      </c>
      <c r="O973" s="1" t="str">
        <f t="shared" si="252"/>
        <v>Auto &amp; Parts_Others</v>
      </c>
      <c r="P973" s="1" t="str">
        <f>_xlfn.XLOOKUP($L973,Pos!B:B,Pos!F:F,, 0)</f>
        <v>Others</v>
      </c>
      <c r="Q973" s="1">
        <v>0</v>
      </c>
      <c r="R973" s="9">
        <f>_xlfn.XLOOKUP($L973,Pos!$B:$B,Pos!N:N,0, 0)</f>
        <v>6.05</v>
      </c>
      <c r="S973" s="9">
        <f>_xlfn.XLOOKUP($L973,Pos!$B:$B,Pos!O:O,0, 0)</f>
        <v>7.8728340000000001</v>
      </c>
      <c r="T973" s="9">
        <f>_xlfn.XLOOKUP($L973,Pos!$B:$B,Pos!P:P,0, 0)</f>
        <v>5.7249999999999996</v>
      </c>
      <c r="U973" s="9">
        <f>_xlfn.XLOOKUP($L973,Pos!$B:$B,Pos!Q:Q,0, 0)</f>
        <v>9.4</v>
      </c>
      <c r="V973" s="9">
        <f>_xlfn.XLOOKUP($L973,Pos!$B:$B,Pos!R:R,0, 0)</f>
        <v>5.3333329999999997</v>
      </c>
      <c r="W973" s="9">
        <f>_xlfn.XLOOKUP($L973,Pos!$B:$B,Pos!S:S,0, 0)</f>
        <v>4.3816670000000002</v>
      </c>
      <c r="X973" s="9" t="str">
        <f>_xlfn.XLOOKUP($L973,Pos!$B:$B,Pos!J:J,0, 0)</f>
        <v>Hold</v>
      </c>
      <c r="Y973" s="1">
        <v>0</v>
      </c>
      <c r="Z973" s="1">
        <v>0</v>
      </c>
      <c r="AA973" s="1">
        <f t="shared" si="253"/>
        <v>0</v>
      </c>
      <c r="AB973" s="9">
        <f>_xlfn.XLOOKUP(L973,Pos!B:B,Pos!K:K,-1,0)</f>
        <v>7.5</v>
      </c>
      <c r="AC973" s="1" t="e">
        <f>_xlfn.XLOOKUP($L973,Pos!$A:$A,Pos!S:S,_xlfn.XLOOKUP($L973,#REF!,#REF!, ""), 0)</f>
        <v>#REF!</v>
      </c>
      <c r="AD973" s="1" t="e">
        <f>_xlfn.XLOOKUP($L973,Pos!$A:$A,Pos!T:T,_xlfn.XLOOKUP($L973,#REF!,#REF!, ""), 0)</f>
        <v>#REF!</v>
      </c>
      <c r="AE973" s="1" t="e">
        <f>_xlfn.XLOOKUP($L973,Pos!$A:$A,Pos!U:U,_xlfn.XLOOKUP($L973,#REF!,#REF!, ""), 0)</f>
        <v>#REF!</v>
      </c>
      <c r="AF973" s="1" t="e">
        <f>_xlfn.XLOOKUP($L973,Pos!$A:$A,Pos!V:V,_xlfn.XLOOKUP($L973,#REF!,#REF!, ""), 0)</f>
        <v>#REF!</v>
      </c>
      <c r="AG973" s="1" t="e">
        <f>_xlfn.XLOOKUP($L973,Pos!$A:$A,Pos!W:W,_xlfn.XLOOKUP($L973,#REF!,#REF!, ""), 0)</f>
        <v>#REF!</v>
      </c>
      <c r="AH973" s="1" t="e">
        <f>_xlfn.XLOOKUP($L973,Pos!$A:$A,Pos!X:X,_xlfn.XLOOKUP($L973,#REF!,#REF!, ""), 0)</f>
        <v>#REF!</v>
      </c>
      <c r="AI973" s="1" t="e">
        <f>_xlfn.XLOOKUP($L973,Pos!$A:$A,Pos!Y:Y,_xlfn.XLOOKUP($L973,#REF!,#REF!, ""), 0)</f>
        <v>#REF!</v>
      </c>
      <c r="AJ973" s="1" t="e">
        <f>_xlfn.XLOOKUP($L973,Pos!$A:$A,Pos!Z:Z,_xlfn.XLOOKUP($L973,#REF!,#REF!, ""), 0)</f>
        <v>#REF!</v>
      </c>
      <c r="AK973" s="1" t="e">
        <f>_xlfn.XLOOKUP($L973,Pos!$A:$A,Pos!AA:AA,_xlfn.XLOOKUP($L973,#REF!,#REF!, ""), 0)</f>
        <v>#REF!</v>
      </c>
      <c r="AL973" s="1" t="e">
        <f>_xlfn.XLOOKUP($L973,Pos!$A:$A,Pos!AB:AB,_xlfn.XLOOKUP($L973,#REF!,#REF!, ""), 0)</f>
        <v>#REF!</v>
      </c>
      <c r="AM973" s="1" t="e">
        <f>_xlfn.XLOOKUP($L973,Pos!$A:$A,Pos!AC:AC,_xlfn.XLOOKUP($L973,#REF!,#REF!, ""), 0)</f>
        <v>#REF!</v>
      </c>
      <c r="AN973" s="1" t="e">
        <f>_xlfn.XLOOKUP($L973,Pos!$A:$A,Pos!AD:AD,_xlfn.XLOOKUP($L973,#REF!,#REF!, ""), 0)</f>
        <v>#REF!</v>
      </c>
      <c r="AO973" s="1" t="e">
        <f>_xlfn.XLOOKUP($L973,Pos!$A:$A,Pos!AE:AE,_xlfn.XLOOKUP($L973,#REF!,#REF!, ""), 0)</f>
        <v>#REF!</v>
      </c>
      <c r="AP973" s="1" t="e">
        <f>_xlfn.XLOOKUP($L973,Pos!$A:$A,Pos!AF:AF,_xlfn.XLOOKUP($L973,#REF!,#REF!, ""), 0)</f>
        <v>#REF!</v>
      </c>
      <c r="AQ973" s="1" t="e">
        <f>_xlfn.XLOOKUP($L973,Pos!$A:$A,Pos!AG:AG,_xlfn.XLOOKUP($L973,#REF!,#REF!, ""), 0)</f>
        <v>#REF!</v>
      </c>
      <c r="AR973" s="1" t="e">
        <f>_xlfn.XLOOKUP($L973,Pos!$A:$A,Pos!AH:AH,_xlfn.XLOOKUP($L973,#REF!,#REF!, ""), 0)</f>
        <v>#REF!</v>
      </c>
      <c r="AS973" s="1" t="e">
        <f>_xlfn.XLOOKUP($L973,Pos!$A:$A,Pos!AI:AI,_xlfn.XLOOKUP($L973,#REF!,#REF!, ""), 0)</f>
        <v>#REF!</v>
      </c>
      <c r="AT973" s="1" t="e">
        <f>_xlfn.XLOOKUP($L973,Pos!$A:$A,Pos!AJ:AJ,_xlfn.XLOOKUP($L973,#REF!,#REF!, ""), 0)</f>
        <v>#REF!</v>
      </c>
      <c r="AU973" s="1" t="e">
        <f>_xlfn.XLOOKUP($L973,Pos!$A:$A,Pos!AK:AK,_xlfn.XLOOKUP($L973,#REF!,#REF!, ""), 0)</f>
        <v>#REF!</v>
      </c>
      <c r="AV973" s="1" t="e">
        <f>_xlfn.XLOOKUP($L973,Pos!$A:$A,Pos!AL:AL,_xlfn.XLOOKUP($L973,#REF!,#REF!, ""), 0)</f>
        <v>#REF!</v>
      </c>
      <c r="AW973" s="1" t="e">
        <f>_xlfn.XLOOKUP($L973,Pos!$A:$A,Pos!AM:AM,_xlfn.XLOOKUP($L973,#REF!,#REF!, ""), 0)</f>
        <v>#REF!</v>
      </c>
      <c r="AX973" s="1" t="e">
        <f>_xlfn.XLOOKUP($L973,Pos!$A:$A,Pos!AN:AN,_xlfn.XLOOKUP($L973,#REF!,#REF!, ""), 0)</f>
        <v>#REF!</v>
      </c>
      <c r="AY973" s="1" t="e">
        <f>_xlfn.XLOOKUP($L973,Pos!$A:$A,Pos!AO:AO,_xlfn.XLOOKUP($L973,#REF!,#REF!, ""), 0)</f>
        <v>#REF!</v>
      </c>
      <c r="AZ973" s="7" t="str">
        <f t="shared" si="254"/>
        <v>OUT</v>
      </c>
      <c r="BA973" s="1">
        <f>IF(OR(_xlfn.XLOOKUP(L973,Pos!B:B,Pos!L:L,FALSE)="ESG Reason",_xlfn.XLOOKUP(L973,Pos!B:B,Pos!L:L,FALSE)="Blacklisted"),1,0)</f>
        <v>0</v>
      </c>
      <c r="BC973" s="11">
        <v>8.8616387329652453E-11</v>
      </c>
      <c r="BD973" s="11">
        <f>_xlfn.XLOOKUP($L973,Pos!$B:$B,Pos!H:H,0, 0)</f>
        <v>0</v>
      </c>
      <c r="BE973" s="11">
        <f>_xlfn.XLOOKUP($L973,Pos!$B:$B,Pos!I:I,0, 0)</f>
        <v>1.464459582368395E-4</v>
      </c>
      <c r="BF973" s="18">
        <f t="shared" si="255"/>
        <v>1.464459582368395E-4</v>
      </c>
      <c r="BG973" s="1">
        <f t="shared" si="256"/>
        <v>3</v>
      </c>
      <c r="BH973" s="1">
        <f t="shared" si="257"/>
        <v>39</v>
      </c>
      <c r="BI973" s="18">
        <f t="shared" si="258"/>
        <v>8.8616387329652453E-11</v>
      </c>
      <c r="BJ973" s="3">
        <f t="shared" si="259"/>
        <v>0</v>
      </c>
      <c r="BK973" s="18">
        <f t="shared" si="260"/>
        <v>0</v>
      </c>
    </row>
    <row r="974" spans="3:63" x14ac:dyDescent="0.25">
      <c r="C974" s="3"/>
      <c r="D974" s="3"/>
      <c r="E974" s="3"/>
      <c r="F974" s="3"/>
      <c r="G974" s="51" t="s">
        <v>962</v>
      </c>
      <c r="H974" s="8" t="str">
        <f t="shared" si="250"/>
        <v>0%North America</v>
      </c>
      <c r="I974" s="11" cm="1">
        <f t="array" ref="I974">IF(
   AZ974 = "OUT", 0,IF(
   BD974 &gt;= LARGE(IF(ISNUMBER(BD:BD), BD:BD), 3),
   BE974 - 0.001,
   IF(BE974 &gt;=VLOOKUP(P974,mapping!$A:$B,2,FALSE), BE974,VLOOKUP(P974,mapping!$A$2:$B$8,2,FALSE))
))</f>
        <v>0</v>
      </c>
      <c r="J974" s="11" cm="1">
        <f t="array" ref="J974">IF(
    AZ974="OUT",0,IF(IF(
                      BD974&gt;=LARGE(IF(ISNUMBER(BD:BD),BD:BD),3),
                      BE974+0.001,
                      VLOOKUP(H974,mapping!$D:$E,2,FALSE)
                      )&gt;I974,
                   IF(
                      BD974&gt;=LARGE(IF(ISNUMBER(BD:BD),BD:BD),3),
                      BE974+0.001,
                      VLOOKUP(H974,mapping!$D:$E,2,FALSE)
                      ),
                   I974+0.002))</f>
        <v>0</v>
      </c>
      <c r="K974" s="8">
        <f t="shared" si="251"/>
        <v>1.4638124840162889E-4</v>
      </c>
      <c r="L974" s="1" t="str">
        <f>Pos!B1294</f>
        <v>US9426222009</v>
      </c>
      <c r="M974" s="1" t="str">
        <f>_xlfn.XLOOKUP($L974,Pos!B:B,Pos!D:D,, 0)</f>
        <v>Watsco, Inc.</v>
      </c>
      <c r="N974" s="1" t="str">
        <f>_xlfn.XLOOKUP($L974,Pos!B:B,Pos!E:E,, 0)</f>
        <v>Construction</v>
      </c>
      <c r="O974" s="1" t="str">
        <f t="shared" si="252"/>
        <v>Construction_North America</v>
      </c>
      <c r="P974" s="1" t="str">
        <f>_xlfn.XLOOKUP($L974,Pos!B:B,Pos!F:F,, 0)</f>
        <v>North America</v>
      </c>
      <c r="Q974" s="1">
        <v>0</v>
      </c>
      <c r="R974" s="9">
        <f>_xlfn.XLOOKUP($L974,Pos!$B:$B,Pos!N:N,0, 0)</f>
        <v>7.21</v>
      </c>
      <c r="S974" s="9">
        <f>_xlfn.XLOOKUP($L974,Pos!$B:$B,Pos!O:O,0, 0)</f>
        <v>3.0106670000000002</v>
      </c>
      <c r="T974" s="9">
        <f>_xlfn.XLOOKUP($L974,Pos!$B:$B,Pos!P:P,0, 0)</f>
        <v>7.85</v>
      </c>
      <c r="U974" s="9">
        <f>_xlfn.XLOOKUP($L974,Pos!$B:$B,Pos!Q:Q,0, 0)</f>
        <v>0.7</v>
      </c>
      <c r="V974" s="9">
        <f>_xlfn.XLOOKUP($L974,Pos!$B:$B,Pos!R:R,0, 0)</f>
        <v>7.1666670000000003</v>
      </c>
      <c r="W974" s="9">
        <f>_xlfn.XLOOKUP($L974,Pos!$B:$B,Pos!S:S,0, 0)</f>
        <v>5.233333</v>
      </c>
      <c r="X974" s="9" t="str">
        <f>_xlfn.XLOOKUP($L974,Pos!$B:$B,Pos!J:J,0, 0)</f>
        <v>Hold</v>
      </c>
      <c r="Y974" s="1">
        <v>0</v>
      </c>
      <c r="Z974" s="1">
        <v>0</v>
      </c>
      <c r="AA974" s="1">
        <f t="shared" si="253"/>
        <v>0</v>
      </c>
      <c r="AB974" s="9">
        <f>_xlfn.XLOOKUP(L974,Pos!B:B,Pos!K:K,-1,0)</f>
        <v>3.5714285714285721</v>
      </c>
      <c r="AC974" s="1" t="e">
        <f>_xlfn.XLOOKUP($L974,Pos!$A:$A,Pos!S:S,_xlfn.XLOOKUP($L974,#REF!,#REF!, ""), 0)</f>
        <v>#REF!</v>
      </c>
      <c r="AD974" s="1" t="e">
        <f>_xlfn.XLOOKUP($L974,Pos!$A:$A,Pos!T:T,_xlfn.XLOOKUP($L974,#REF!,#REF!, ""), 0)</f>
        <v>#REF!</v>
      </c>
      <c r="AE974" s="1" t="e">
        <f>_xlfn.XLOOKUP($L974,Pos!$A:$A,Pos!U:U,_xlfn.XLOOKUP($L974,#REF!,#REF!, ""), 0)</f>
        <v>#REF!</v>
      </c>
      <c r="AF974" s="1" t="e">
        <f>_xlfn.XLOOKUP($L974,Pos!$A:$A,Pos!V:V,_xlfn.XLOOKUP($L974,#REF!,#REF!, ""), 0)</f>
        <v>#REF!</v>
      </c>
      <c r="AG974" s="1" t="e">
        <f>_xlfn.XLOOKUP($L974,Pos!$A:$A,Pos!W:W,_xlfn.XLOOKUP($L974,#REF!,#REF!, ""), 0)</f>
        <v>#REF!</v>
      </c>
      <c r="AH974" s="1" t="e">
        <f>_xlfn.XLOOKUP($L974,Pos!$A:$A,Pos!X:X,_xlfn.XLOOKUP($L974,#REF!,#REF!, ""), 0)</f>
        <v>#REF!</v>
      </c>
      <c r="AI974" s="1" t="e">
        <f>_xlfn.XLOOKUP($L974,Pos!$A:$A,Pos!Y:Y,_xlfn.XLOOKUP($L974,#REF!,#REF!, ""), 0)</f>
        <v>#REF!</v>
      </c>
      <c r="AJ974" s="1" t="e">
        <f>_xlfn.XLOOKUP($L974,Pos!$A:$A,Pos!Z:Z,_xlfn.XLOOKUP($L974,#REF!,#REF!, ""), 0)</f>
        <v>#REF!</v>
      </c>
      <c r="AK974" s="1" t="e">
        <f>_xlfn.XLOOKUP($L974,Pos!$A:$A,Pos!AA:AA,_xlfn.XLOOKUP($L974,#REF!,#REF!, ""), 0)</f>
        <v>#REF!</v>
      </c>
      <c r="AL974" s="1" t="e">
        <f>_xlfn.XLOOKUP($L974,Pos!$A:$A,Pos!AB:AB,_xlfn.XLOOKUP($L974,#REF!,#REF!, ""), 0)</f>
        <v>#REF!</v>
      </c>
      <c r="AM974" s="1" t="e">
        <f>_xlfn.XLOOKUP($L974,Pos!$A:$A,Pos!AC:AC,_xlfn.XLOOKUP($L974,#REF!,#REF!, ""), 0)</f>
        <v>#REF!</v>
      </c>
      <c r="AN974" s="1" t="e">
        <f>_xlfn.XLOOKUP($L974,Pos!$A:$A,Pos!AD:AD,_xlfn.XLOOKUP($L974,#REF!,#REF!, ""), 0)</f>
        <v>#REF!</v>
      </c>
      <c r="AO974" s="1" t="e">
        <f>_xlfn.XLOOKUP($L974,Pos!$A:$A,Pos!AE:AE,_xlfn.XLOOKUP($L974,#REF!,#REF!, ""), 0)</f>
        <v>#REF!</v>
      </c>
      <c r="AP974" s="1" t="e">
        <f>_xlfn.XLOOKUP($L974,Pos!$A:$A,Pos!AF:AF,_xlfn.XLOOKUP($L974,#REF!,#REF!, ""), 0)</f>
        <v>#REF!</v>
      </c>
      <c r="AQ974" s="1" t="e">
        <f>_xlfn.XLOOKUP($L974,Pos!$A:$A,Pos!AG:AG,_xlfn.XLOOKUP($L974,#REF!,#REF!, ""), 0)</f>
        <v>#REF!</v>
      </c>
      <c r="AR974" s="1" t="e">
        <f>_xlfn.XLOOKUP($L974,Pos!$A:$A,Pos!AH:AH,_xlfn.XLOOKUP($L974,#REF!,#REF!, ""), 0)</f>
        <v>#REF!</v>
      </c>
      <c r="AS974" s="1" t="e">
        <f>_xlfn.XLOOKUP($L974,Pos!$A:$A,Pos!AI:AI,_xlfn.XLOOKUP($L974,#REF!,#REF!, ""), 0)</f>
        <v>#REF!</v>
      </c>
      <c r="AT974" s="1" t="e">
        <f>_xlfn.XLOOKUP($L974,Pos!$A:$A,Pos!AJ:AJ,_xlfn.XLOOKUP($L974,#REF!,#REF!, ""), 0)</f>
        <v>#REF!</v>
      </c>
      <c r="AU974" s="1" t="e">
        <f>_xlfn.XLOOKUP($L974,Pos!$A:$A,Pos!AK:AK,_xlfn.XLOOKUP($L974,#REF!,#REF!, ""), 0)</f>
        <v>#REF!</v>
      </c>
      <c r="AV974" s="1" t="e">
        <f>_xlfn.XLOOKUP($L974,Pos!$A:$A,Pos!AL:AL,_xlfn.XLOOKUP($L974,#REF!,#REF!, ""), 0)</f>
        <v>#REF!</v>
      </c>
      <c r="AW974" s="1" t="e">
        <f>_xlfn.XLOOKUP($L974,Pos!$A:$A,Pos!AM:AM,_xlfn.XLOOKUP($L974,#REF!,#REF!, ""), 0)</f>
        <v>#REF!</v>
      </c>
      <c r="AX974" s="1" t="e">
        <f>_xlfn.XLOOKUP($L974,Pos!$A:$A,Pos!AN:AN,_xlfn.XLOOKUP($L974,#REF!,#REF!, ""), 0)</f>
        <v>#REF!</v>
      </c>
      <c r="AY974" s="1" t="e">
        <f>_xlfn.XLOOKUP($L974,Pos!$A:$A,Pos!AO:AO,_xlfn.XLOOKUP($L974,#REF!,#REF!, ""), 0)</f>
        <v>#REF!</v>
      </c>
      <c r="AZ974" s="7" t="str">
        <f t="shared" si="254"/>
        <v>OUT</v>
      </c>
      <c r="BA974" s="1">
        <f>IF(OR(_xlfn.XLOOKUP(L974,Pos!B:B,Pos!L:L,FALSE)="ESG Reason",_xlfn.XLOOKUP(L974,Pos!B:B,Pos!L:L,FALSE)="Blacklisted"),1,0)</f>
        <v>1</v>
      </c>
      <c r="BC974" s="11">
        <v>1.640283756608143E-10</v>
      </c>
      <c r="BD974" s="11">
        <f>_xlfn.XLOOKUP($L974,Pos!$B:$B,Pos!H:H,0, 0)</f>
        <v>0</v>
      </c>
      <c r="BE974" s="11">
        <f>_xlfn.XLOOKUP($L974,Pos!$B:$B,Pos!I:I,0, 0)</f>
        <v>1.4638124840162889E-4</v>
      </c>
      <c r="BF974" s="18">
        <f t="shared" si="255"/>
        <v>1.4638124840162889E-4</v>
      </c>
      <c r="BG974" s="1">
        <f t="shared" si="256"/>
        <v>1</v>
      </c>
      <c r="BH974" s="1">
        <f t="shared" si="257"/>
        <v>24</v>
      </c>
      <c r="BI974" s="18">
        <f t="shared" si="258"/>
        <v>1.640283756608143E-10</v>
      </c>
      <c r="BJ974" s="3">
        <f t="shared" si="259"/>
        <v>0</v>
      </c>
      <c r="BK974" s="18">
        <f t="shared" si="260"/>
        <v>0</v>
      </c>
    </row>
    <row r="975" spans="3:63" x14ac:dyDescent="0.25">
      <c r="C975" s="3"/>
      <c r="D975" s="3"/>
      <c r="E975" s="3"/>
      <c r="F975" s="3"/>
      <c r="G975" s="51" t="s">
        <v>951</v>
      </c>
      <c r="H975" s="8" t="str">
        <f t="shared" si="250"/>
        <v>0%North America</v>
      </c>
      <c r="I975" s="11" cm="1">
        <f t="array" ref="I975">IF(
   AZ975 = "OUT", 0,IF(
   BD975 &gt;= LARGE(IF(ISNUMBER(BD:BD), BD:BD), 3),
   BE975 - 0.001,
   IF(BE975 &gt;=VLOOKUP(P975,mapping!$A:$B,2,FALSE), BE975,VLOOKUP(P975,mapping!$A$2:$B$8,2,FALSE))
))</f>
        <v>0</v>
      </c>
      <c r="J975" s="11" cm="1">
        <f t="array" ref="J975">IF(
    AZ975="OUT",0,IF(IF(
                      BD975&gt;=LARGE(IF(ISNUMBER(BD:BD),BD:BD),3),
                      BE975+0.001,
                      VLOOKUP(H975,mapping!$D:$E,2,FALSE)
                      )&gt;I975,
                   IF(
                      BD975&gt;=LARGE(IF(ISNUMBER(BD:BD),BD:BD),3),
                      BE975+0.001,
                      VLOOKUP(H975,mapping!$D:$E,2,FALSE)
                      ),
                   I975+0.002))</f>
        <v>0</v>
      </c>
      <c r="K975" s="8">
        <f t="shared" si="251"/>
        <v>1.4612971017047811E-4</v>
      </c>
      <c r="L975" s="1" t="str">
        <f>Pos!B971</f>
        <v>US29362U1043</v>
      </c>
      <c r="M975" s="1" t="str">
        <f>_xlfn.XLOOKUP($L975,Pos!B:B,Pos!D:D,, 0)</f>
        <v>Entegris, Inc.</v>
      </c>
      <c r="N975" s="1" t="str">
        <f>_xlfn.XLOOKUP($L975,Pos!B:B,Pos!E:E,, 0)</f>
        <v>Industrial Goods &amp; Services</v>
      </c>
      <c r="O975" s="1" t="str">
        <f t="shared" si="252"/>
        <v>Industrial Goods &amp; Services_North America</v>
      </c>
      <c r="P975" s="1" t="str">
        <f>_xlfn.XLOOKUP($L975,Pos!B:B,Pos!F:F,, 0)</f>
        <v>North America</v>
      </c>
      <c r="Q975" s="1">
        <v>0</v>
      </c>
      <c r="R975" s="9">
        <f>_xlfn.XLOOKUP($L975,Pos!$B:$B,Pos!N:N,0, 0)</f>
        <v>6</v>
      </c>
      <c r="S975" s="9">
        <f>_xlfn.XLOOKUP($L975,Pos!$B:$B,Pos!O:O,0, 0)</f>
        <v>2.4126669999999999</v>
      </c>
      <c r="T975" s="9">
        <f>_xlfn.XLOOKUP($L975,Pos!$B:$B,Pos!P:P,0, 0)</f>
        <v>5.125</v>
      </c>
      <c r="U975" s="9">
        <f>_xlfn.XLOOKUP($L975,Pos!$B:$B,Pos!Q:Q,0, 0)</f>
        <v>1.7</v>
      </c>
      <c r="V975" s="9">
        <f>_xlfn.XLOOKUP($L975,Pos!$B:$B,Pos!R:R,0, 0)</f>
        <v>3.9666670000000002</v>
      </c>
      <c r="W975" s="9">
        <f>_xlfn.XLOOKUP($L975,Pos!$B:$B,Pos!S:S,0, 0)</f>
        <v>4.2549999999999999</v>
      </c>
      <c r="X975" s="9" t="str">
        <f>_xlfn.XLOOKUP($L975,Pos!$B:$B,Pos!J:J,0, 0)</f>
        <v>Outperform</v>
      </c>
      <c r="Y975" s="1">
        <v>0</v>
      </c>
      <c r="Z975" s="1">
        <v>0</v>
      </c>
      <c r="AA975" s="1">
        <f t="shared" si="253"/>
        <v>0</v>
      </c>
      <c r="AB975" s="9">
        <f>_xlfn.XLOOKUP(L975,Pos!B:B,Pos!K:K,-1,0)</f>
        <v>1.979166666666667</v>
      </c>
      <c r="AC975" s="1" t="e">
        <f>_xlfn.XLOOKUP($L975,Pos!$A:$A,Pos!S:S,_xlfn.XLOOKUP($L975,#REF!,#REF!, ""), 0)</f>
        <v>#REF!</v>
      </c>
      <c r="AD975" s="1" t="e">
        <f>_xlfn.XLOOKUP($L975,Pos!$A:$A,Pos!T:T,_xlfn.XLOOKUP($L975,#REF!,#REF!, ""), 0)</f>
        <v>#REF!</v>
      </c>
      <c r="AE975" s="1" t="e">
        <f>_xlfn.XLOOKUP($L975,Pos!$A:$A,Pos!U:U,_xlfn.XLOOKUP($L975,#REF!,#REF!, ""), 0)</f>
        <v>#REF!</v>
      </c>
      <c r="AF975" s="1" t="e">
        <f>_xlfn.XLOOKUP($L975,Pos!$A:$A,Pos!V:V,_xlfn.XLOOKUP($L975,#REF!,#REF!, ""), 0)</f>
        <v>#REF!</v>
      </c>
      <c r="AG975" s="1" t="e">
        <f>_xlfn.XLOOKUP($L975,Pos!$A:$A,Pos!W:W,_xlfn.XLOOKUP($L975,#REF!,#REF!, ""), 0)</f>
        <v>#REF!</v>
      </c>
      <c r="AH975" s="1" t="e">
        <f>_xlfn.XLOOKUP($L975,Pos!$A:$A,Pos!X:X,_xlfn.XLOOKUP($L975,#REF!,#REF!, ""), 0)</f>
        <v>#REF!</v>
      </c>
      <c r="AI975" s="1" t="e">
        <f>_xlfn.XLOOKUP($L975,Pos!$A:$A,Pos!Y:Y,_xlfn.XLOOKUP($L975,#REF!,#REF!, ""), 0)</f>
        <v>#REF!</v>
      </c>
      <c r="AJ975" s="1" t="e">
        <f>_xlfn.XLOOKUP($L975,Pos!$A:$A,Pos!Z:Z,_xlfn.XLOOKUP($L975,#REF!,#REF!, ""), 0)</f>
        <v>#REF!</v>
      </c>
      <c r="AK975" s="1" t="e">
        <f>_xlfn.XLOOKUP($L975,Pos!$A:$A,Pos!AA:AA,_xlfn.XLOOKUP($L975,#REF!,#REF!, ""), 0)</f>
        <v>#REF!</v>
      </c>
      <c r="AL975" s="1" t="e">
        <f>_xlfn.XLOOKUP($L975,Pos!$A:$A,Pos!AB:AB,_xlfn.XLOOKUP($L975,#REF!,#REF!, ""), 0)</f>
        <v>#REF!</v>
      </c>
      <c r="AM975" s="1" t="e">
        <f>_xlfn.XLOOKUP($L975,Pos!$A:$A,Pos!AC:AC,_xlfn.XLOOKUP($L975,#REF!,#REF!, ""), 0)</f>
        <v>#REF!</v>
      </c>
      <c r="AN975" s="1" t="e">
        <f>_xlfn.XLOOKUP($L975,Pos!$A:$A,Pos!AD:AD,_xlfn.XLOOKUP($L975,#REF!,#REF!, ""), 0)</f>
        <v>#REF!</v>
      </c>
      <c r="AO975" s="1" t="e">
        <f>_xlfn.XLOOKUP($L975,Pos!$A:$A,Pos!AE:AE,_xlfn.XLOOKUP($L975,#REF!,#REF!, ""), 0)</f>
        <v>#REF!</v>
      </c>
      <c r="AP975" s="1" t="e">
        <f>_xlfn.XLOOKUP($L975,Pos!$A:$A,Pos!AF:AF,_xlfn.XLOOKUP($L975,#REF!,#REF!, ""), 0)</f>
        <v>#REF!</v>
      </c>
      <c r="AQ975" s="1" t="e">
        <f>_xlfn.XLOOKUP($L975,Pos!$A:$A,Pos!AG:AG,_xlfn.XLOOKUP($L975,#REF!,#REF!, ""), 0)</f>
        <v>#REF!</v>
      </c>
      <c r="AR975" s="1" t="e">
        <f>_xlfn.XLOOKUP($L975,Pos!$A:$A,Pos!AH:AH,_xlfn.XLOOKUP($L975,#REF!,#REF!, ""), 0)</f>
        <v>#REF!</v>
      </c>
      <c r="AS975" s="1" t="e">
        <f>_xlfn.XLOOKUP($L975,Pos!$A:$A,Pos!AI:AI,_xlfn.XLOOKUP($L975,#REF!,#REF!, ""), 0)</f>
        <v>#REF!</v>
      </c>
      <c r="AT975" s="1" t="e">
        <f>_xlfn.XLOOKUP($L975,Pos!$A:$A,Pos!AJ:AJ,_xlfn.XLOOKUP($L975,#REF!,#REF!, ""), 0)</f>
        <v>#REF!</v>
      </c>
      <c r="AU975" s="1" t="e">
        <f>_xlfn.XLOOKUP($L975,Pos!$A:$A,Pos!AK:AK,_xlfn.XLOOKUP($L975,#REF!,#REF!, ""), 0)</f>
        <v>#REF!</v>
      </c>
      <c r="AV975" s="1" t="e">
        <f>_xlfn.XLOOKUP($L975,Pos!$A:$A,Pos!AL:AL,_xlfn.XLOOKUP($L975,#REF!,#REF!, ""), 0)</f>
        <v>#REF!</v>
      </c>
      <c r="AW975" s="1" t="e">
        <f>_xlfn.XLOOKUP($L975,Pos!$A:$A,Pos!AM:AM,_xlfn.XLOOKUP($L975,#REF!,#REF!, ""), 0)</f>
        <v>#REF!</v>
      </c>
      <c r="AX975" s="1" t="e">
        <f>_xlfn.XLOOKUP($L975,Pos!$A:$A,Pos!AN:AN,_xlfn.XLOOKUP($L975,#REF!,#REF!, ""), 0)</f>
        <v>#REF!</v>
      </c>
      <c r="AY975" s="1" t="e">
        <f>_xlfn.XLOOKUP($L975,Pos!$A:$A,Pos!AO:AO,_xlfn.XLOOKUP($L975,#REF!,#REF!, ""), 0)</f>
        <v>#REF!</v>
      </c>
      <c r="AZ975" s="7" t="str">
        <f t="shared" si="254"/>
        <v>OUT</v>
      </c>
      <c r="BA975" s="1">
        <f>IF(OR(_xlfn.XLOOKUP(L975,Pos!B:B,Pos!L:L,FALSE)="ESG Reason",_xlfn.XLOOKUP(L975,Pos!B:B,Pos!L:L,FALSE)="Blacklisted"),1,0)</f>
        <v>0</v>
      </c>
      <c r="BC975" s="11">
        <v>8.6308018493311974E-11</v>
      </c>
      <c r="BD975" s="11">
        <f>_xlfn.XLOOKUP($L975,Pos!$B:$B,Pos!H:H,0, 0)</f>
        <v>0</v>
      </c>
      <c r="BE975" s="11">
        <f>_xlfn.XLOOKUP($L975,Pos!$B:$B,Pos!I:I,0, 0)</f>
        <v>1.4612971017047811E-4</v>
      </c>
      <c r="BF975" s="18">
        <f t="shared" si="255"/>
        <v>1.4612971017047811E-4</v>
      </c>
      <c r="BG975" s="1">
        <f t="shared" si="256"/>
        <v>1</v>
      </c>
      <c r="BH975" s="1">
        <f t="shared" si="257"/>
        <v>29</v>
      </c>
      <c r="BI975" s="18">
        <f t="shared" si="258"/>
        <v>8.6308018493311974E-11</v>
      </c>
      <c r="BJ975" s="3">
        <f t="shared" si="259"/>
        <v>0</v>
      </c>
      <c r="BK975" s="18">
        <f t="shared" si="260"/>
        <v>0</v>
      </c>
    </row>
    <row r="976" spans="3:63" x14ac:dyDescent="0.25">
      <c r="C976" s="3"/>
      <c r="D976" s="3"/>
      <c r="E976" s="3"/>
      <c r="F976" s="3"/>
      <c r="G976" s="51" t="s">
        <v>957</v>
      </c>
      <c r="H976" s="8" t="str">
        <f t="shared" si="250"/>
        <v>0%North America</v>
      </c>
      <c r="I976" s="11" cm="1">
        <f t="array" ref="I976">IF(
   AZ976 = "OUT", 0,IF(
   BD976 &gt;= LARGE(IF(ISNUMBER(BD:BD), BD:BD), 3),
   BE976 - 0.001,
   IF(BE976 &gt;=VLOOKUP(P976,mapping!$A:$B,2,FALSE), BE976,VLOOKUP(P976,mapping!$A$2:$B$8,2,FALSE))
))</f>
        <v>0</v>
      </c>
      <c r="J976" s="11" cm="1">
        <f t="array" ref="J976">IF(
    AZ976="OUT",0,IF(IF(
                      BD976&gt;=LARGE(IF(ISNUMBER(BD:BD),BD:BD),3),
                      BE976+0.001,
                      VLOOKUP(H976,mapping!$D:$E,2,FALSE)
                      )&gt;I976,
                   IF(
                      BD976&gt;=LARGE(IF(ISNUMBER(BD:BD),BD:BD),3),
                      BE976+0.001,
                      VLOOKUP(H976,mapping!$D:$E,2,FALSE)
                      ),
                   I976+0.002))</f>
        <v>0</v>
      </c>
      <c r="K976" s="8">
        <f t="shared" si="251"/>
        <v>1.4570244523072601E-4</v>
      </c>
      <c r="L976" s="1" t="str">
        <f>Pos!B112</f>
        <v>CA45075E1043</v>
      </c>
      <c r="M976" s="1" t="str">
        <f>_xlfn.XLOOKUP($L976,Pos!B:B,Pos!D:D,, 0)</f>
        <v>iA Financial Corporation Inc.</v>
      </c>
      <c r="N976" s="1" t="str">
        <f>_xlfn.XLOOKUP($L976,Pos!B:B,Pos!E:E,, 0)</f>
        <v>Insurance</v>
      </c>
      <c r="O976" s="1" t="str">
        <f t="shared" si="252"/>
        <v>Insurance_North America</v>
      </c>
      <c r="P976" s="1" t="str">
        <f>_xlfn.XLOOKUP($L976,Pos!B:B,Pos!F:F,, 0)</f>
        <v>North America</v>
      </c>
      <c r="Q976" s="1">
        <v>0</v>
      </c>
      <c r="R976" s="9">
        <f>_xlfn.XLOOKUP($L976,Pos!$B:$B,Pos!N:N,0, 0)</f>
        <v>5.94</v>
      </c>
      <c r="S976" s="9">
        <f>_xlfn.XLOOKUP($L976,Pos!$B:$B,Pos!O:O,0, 0)</f>
        <v>5.0750000000000002</v>
      </c>
      <c r="T976" s="9">
        <f>_xlfn.XLOOKUP($L976,Pos!$B:$B,Pos!P:P,0, 0)</f>
        <v>3.5</v>
      </c>
      <c r="U976" s="9">
        <f>_xlfn.XLOOKUP($L976,Pos!$B:$B,Pos!Q:Q,0, 0)</f>
        <v>7.9</v>
      </c>
      <c r="V976" s="9">
        <f>_xlfn.XLOOKUP($L976,Pos!$B:$B,Pos!R:R,0, 0)</f>
        <v>6.1</v>
      </c>
      <c r="W976" s="9">
        <f>_xlfn.XLOOKUP($L976,Pos!$B:$B,Pos!S:S,0, 0)</f>
        <v>4.8724999999999996</v>
      </c>
      <c r="X976" s="9" t="str">
        <f>_xlfn.XLOOKUP($L976,Pos!$B:$B,Pos!J:J,0, 0)</f>
        <v>Outperform</v>
      </c>
      <c r="Y976" s="1">
        <v>0</v>
      </c>
      <c r="Z976" s="1">
        <v>0</v>
      </c>
      <c r="AA976" s="1">
        <f t="shared" si="253"/>
        <v>0</v>
      </c>
      <c r="AB976" s="9">
        <f>_xlfn.XLOOKUP(L976,Pos!B:B,Pos!K:K,-1,0)</f>
        <v>-1</v>
      </c>
      <c r="AC976" s="1" t="e">
        <f>_xlfn.XLOOKUP($L976,Pos!$A:$A,Pos!S:S,_xlfn.XLOOKUP($L976,#REF!,#REF!, ""), 0)</f>
        <v>#REF!</v>
      </c>
      <c r="AD976" s="1" t="e">
        <f>_xlfn.XLOOKUP($L976,Pos!$A:$A,Pos!T:T,_xlfn.XLOOKUP($L976,#REF!,#REF!, ""), 0)</f>
        <v>#REF!</v>
      </c>
      <c r="AE976" s="1" t="e">
        <f>_xlfn.XLOOKUP($L976,Pos!$A:$A,Pos!U:U,_xlfn.XLOOKUP($L976,#REF!,#REF!, ""), 0)</f>
        <v>#REF!</v>
      </c>
      <c r="AF976" s="1" t="e">
        <f>_xlfn.XLOOKUP($L976,Pos!$A:$A,Pos!V:V,_xlfn.XLOOKUP($L976,#REF!,#REF!, ""), 0)</f>
        <v>#REF!</v>
      </c>
      <c r="AG976" s="1" t="e">
        <f>_xlfn.XLOOKUP($L976,Pos!$A:$A,Pos!W:W,_xlfn.XLOOKUP($L976,#REF!,#REF!, ""), 0)</f>
        <v>#REF!</v>
      </c>
      <c r="AH976" s="1" t="e">
        <f>_xlfn.XLOOKUP($L976,Pos!$A:$A,Pos!X:X,_xlfn.XLOOKUP($L976,#REF!,#REF!, ""), 0)</f>
        <v>#REF!</v>
      </c>
      <c r="AI976" s="1" t="e">
        <f>_xlfn.XLOOKUP($L976,Pos!$A:$A,Pos!Y:Y,_xlfn.XLOOKUP($L976,#REF!,#REF!, ""), 0)</f>
        <v>#REF!</v>
      </c>
      <c r="AJ976" s="1" t="e">
        <f>_xlfn.XLOOKUP($L976,Pos!$A:$A,Pos!Z:Z,_xlfn.XLOOKUP($L976,#REF!,#REF!, ""), 0)</f>
        <v>#REF!</v>
      </c>
      <c r="AK976" s="1" t="e">
        <f>_xlfn.XLOOKUP($L976,Pos!$A:$A,Pos!AA:AA,_xlfn.XLOOKUP($L976,#REF!,#REF!, ""), 0)</f>
        <v>#REF!</v>
      </c>
      <c r="AL976" s="1" t="e">
        <f>_xlfn.XLOOKUP($L976,Pos!$A:$A,Pos!AB:AB,_xlfn.XLOOKUP($L976,#REF!,#REF!, ""), 0)</f>
        <v>#REF!</v>
      </c>
      <c r="AM976" s="1" t="e">
        <f>_xlfn.XLOOKUP($L976,Pos!$A:$A,Pos!AC:AC,_xlfn.XLOOKUP($L976,#REF!,#REF!, ""), 0)</f>
        <v>#REF!</v>
      </c>
      <c r="AN976" s="1" t="e">
        <f>_xlfn.XLOOKUP($L976,Pos!$A:$A,Pos!AD:AD,_xlfn.XLOOKUP($L976,#REF!,#REF!, ""), 0)</f>
        <v>#REF!</v>
      </c>
      <c r="AO976" s="1" t="e">
        <f>_xlfn.XLOOKUP($L976,Pos!$A:$A,Pos!AE:AE,_xlfn.XLOOKUP($L976,#REF!,#REF!, ""), 0)</f>
        <v>#REF!</v>
      </c>
      <c r="AP976" s="1" t="e">
        <f>_xlfn.XLOOKUP($L976,Pos!$A:$A,Pos!AF:AF,_xlfn.XLOOKUP($L976,#REF!,#REF!, ""), 0)</f>
        <v>#REF!</v>
      </c>
      <c r="AQ976" s="1" t="e">
        <f>_xlfn.XLOOKUP($L976,Pos!$A:$A,Pos!AG:AG,_xlfn.XLOOKUP($L976,#REF!,#REF!, ""), 0)</f>
        <v>#REF!</v>
      </c>
      <c r="AR976" s="1" t="e">
        <f>_xlfn.XLOOKUP($L976,Pos!$A:$A,Pos!AH:AH,_xlfn.XLOOKUP($L976,#REF!,#REF!, ""), 0)</f>
        <v>#REF!</v>
      </c>
      <c r="AS976" s="1" t="e">
        <f>_xlfn.XLOOKUP($L976,Pos!$A:$A,Pos!AI:AI,_xlfn.XLOOKUP($L976,#REF!,#REF!, ""), 0)</f>
        <v>#REF!</v>
      </c>
      <c r="AT976" s="1" t="e">
        <f>_xlfn.XLOOKUP($L976,Pos!$A:$A,Pos!AJ:AJ,_xlfn.XLOOKUP($L976,#REF!,#REF!, ""), 0)</f>
        <v>#REF!</v>
      </c>
      <c r="AU976" s="1" t="e">
        <f>_xlfn.XLOOKUP($L976,Pos!$A:$A,Pos!AK:AK,_xlfn.XLOOKUP($L976,#REF!,#REF!, ""), 0)</f>
        <v>#REF!</v>
      </c>
      <c r="AV976" s="1" t="e">
        <f>_xlfn.XLOOKUP($L976,Pos!$A:$A,Pos!AL:AL,_xlfn.XLOOKUP($L976,#REF!,#REF!, ""), 0)</f>
        <v>#REF!</v>
      </c>
      <c r="AW976" s="1" t="e">
        <f>_xlfn.XLOOKUP($L976,Pos!$A:$A,Pos!AM:AM,_xlfn.XLOOKUP($L976,#REF!,#REF!, ""), 0)</f>
        <v>#REF!</v>
      </c>
      <c r="AX976" s="1" t="e">
        <f>_xlfn.XLOOKUP($L976,Pos!$A:$A,Pos!AN:AN,_xlfn.XLOOKUP($L976,#REF!,#REF!, ""), 0)</f>
        <v>#REF!</v>
      </c>
      <c r="AY976" s="1" t="e">
        <f>_xlfn.XLOOKUP($L976,Pos!$A:$A,Pos!AO:AO,_xlfn.XLOOKUP($L976,#REF!,#REF!, ""), 0)</f>
        <v>#REF!</v>
      </c>
      <c r="AZ976" s="7" t="str">
        <f t="shared" si="254"/>
        <v>OUT</v>
      </c>
      <c r="BA976" s="1">
        <f>IF(OR(_xlfn.XLOOKUP(L976,Pos!B:B,Pos!L:L,FALSE)="ESG Reason",_xlfn.XLOOKUP(L976,Pos!B:B,Pos!L:L,FALSE)="Blacklisted"),1,0)</f>
        <v>0</v>
      </c>
      <c r="BC976" s="11">
        <v>9.1408940145659946E-11</v>
      </c>
      <c r="BD976" s="11">
        <f>_xlfn.XLOOKUP($L976,Pos!$B:$B,Pos!H:H,0, 0)</f>
        <v>0</v>
      </c>
      <c r="BE976" s="11">
        <f>_xlfn.XLOOKUP($L976,Pos!$B:$B,Pos!I:I,0, 0)</f>
        <v>1.4570244523072601E-4</v>
      </c>
      <c r="BF976" s="18">
        <f t="shared" si="255"/>
        <v>1.4570244523072601E-4</v>
      </c>
      <c r="BG976" s="1">
        <f t="shared" si="256"/>
        <v>1</v>
      </c>
      <c r="BH976" s="1">
        <f t="shared" si="257"/>
        <v>30</v>
      </c>
      <c r="BI976" s="18">
        <f t="shared" si="258"/>
        <v>9.1408940145659946E-11</v>
      </c>
      <c r="BJ976" s="3">
        <f t="shared" si="259"/>
        <v>0</v>
      </c>
      <c r="BK976" s="18">
        <f t="shared" si="260"/>
        <v>0</v>
      </c>
    </row>
    <row r="977" spans="3:63" x14ac:dyDescent="0.25">
      <c r="C977" s="3"/>
      <c r="D977" s="3"/>
      <c r="E977" s="3"/>
      <c r="F977" s="3"/>
      <c r="G977" s="51" t="s">
        <v>965</v>
      </c>
      <c r="H977" s="8" t="str">
        <f t="shared" si="250"/>
        <v>0%Others</v>
      </c>
      <c r="I977" s="11" cm="1">
        <f t="array" ref="I977">IF(
   AZ977 = "OUT", 0,IF(
   BD977 &gt;= LARGE(IF(ISNUMBER(BD:BD), BD:BD), 3),
   BE977 - 0.001,
   IF(BE977 &gt;=VLOOKUP(P977,mapping!$A:$B,2,FALSE), BE977,VLOOKUP(P977,mapping!$A$2:$B$8,2,FALSE))
))</f>
        <v>0</v>
      </c>
      <c r="J977" s="11" cm="1">
        <f t="array" ref="J977">IF(
    AZ977="OUT",0,IF(IF(
                      BD977&gt;=LARGE(IF(ISNUMBER(BD:BD),BD:BD),3),
                      BE977+0.001,
                      VLOOKUP(H977,mapping!$D:$E,2,FALSE)
                      )&gt;I977,
                   IF(
                      BD977&gt;=LARGE(IF(ISNUMBER(BD:BD),BD:BD),3),
                      BE977+0.001,
                      VLOOKUP(H977,mapping!$D:$E,2,FALSE)
                      ),
                   I977+0.002))</f>
        <v>0</v>
      </c>
      <c r="K977" s="8">
        <f t="shared" si="251"/>
        <v>1.4541080090387269E-4</v>
      </c>
      <c r="L977" s="1" t="str">
        <f>Pos!B463</f>
        <v>IL0010811243</v>
      </c>
      <c r="M977" s="1" t="str">
        <f>_xlfn.XLOOKUP($L977,Pos!B:B,Pos!D:D,, 0)</f>
        <v>Elbit Systems Ltd</v>
      </c>
      <c r="N977" s="1" t="str">
        <f>_xlfn.XLOOKUP($L977,Pos!B:B,Pos!E:E,, 0)</f>
        <v>Industrial Goods &amp; Services</v>
      </c>
      <c r="O977" s="1" t="str">
        <f t="shared" si="252"/>
        <v>Industrial Goods &amp; Services_Others</v>
      </c>
      <c r="P977" s="1" t="str">
        <f>_xlfn.XLOOKUP($L977,Pos!B:B,Pos!F:F,, 0)</f>
        <v>Others</v>
      </c>
      <c r="Q977" s="1">
        <v>0</v>
      </c>
      <c r="R977" s="9">
        <f>_xlfn.XLOOKUP($L977,Pos!$B:$B,Pos!N:N,0, 0)</f>
        <v>0</v>
      </c>
      <c r="S977" s="9">
        <f>_xlfn.XLOOKUP($L977,Pos!$B:$B,Pos!O:O,0, 0)</f>
        <v>2.8258329999999998</v>
      </c>
      <c r="T977" s="9">
        <f>_xlfn.XLOOKUP($L977,Pos!$B:$B,Pos!P:P,0, 0)</f>
        <v>5.6749999999999998</v>
      </c>
      <c r="U977" s="9">
        <f>_xlfn.XLOOKUP($L977,Pos!$B:$B,Pos!Q:Q,0, 0)</f>
        <v>6.5</v>
      </c>
      <c r="V977" s="9">
        <f>_xlfn.XLOOKUP($L977,Pos!$B:$B,Pos!R:R,0, 0)</f>
        <v>5.8333329999999997</v>
      </c>
      <c r="W977" s="9">
        <f>_xlfn.XLOOKUP($L977,Pos!$B:$B,Pos!S:S,0, 0)</f>
        <v>6.915</v>
      </c>
      <c r="X977" s="9" t="str">
        <f>_xlfn.XLOOKUP($L977,Pos!$B:$B,Pos!J:J,0, 0)</f>
        <v>Buy</v>
      </c>
      <c r="Y977" s="1">
        <v>0</v>
      </c>
      <c r="Z977" s="1">
        <v>0</v>
      </c>
      <c r="AA977" s="1">
        <f t="shared" si="253"/>
        <v>0</v>
      </c>
      <c r="AB977" s="9">
        <f>_xlfn.XLOOKUP(L977,Pos!B:B,Pos!K:K,-1,0)</f>
        <v>-1</v>
      </c>
      <c r="AC977" s="1" t="e">
        <f>_xlfn.XLOOKUP($L977,Pos!$A:$A,Pos!S:S,_xlfn.XLOOKUP($L977,#REF!,#REF!, ""), 0)</f>
        <v>#REF!</v>
      </c>
      <c r="AD977" s="1" t="e">
        <f>_xlfn.XLOOKUP($L977,Pos!$A:$A,Pos!T:T,_xlfn.XLOOKUP($L977,#REF!,#REF!, ""), 0)</f>
        <v>#REF!</v>
      </c>
      <c r="AE977" s="1" t="e">
        <f>_xlfn.XLOOKUP($L977,Pos!$A:$A,Pos!U:U,_xlfn.XLOOKUP($L977,#REF!,#REF!, ""), 0)</f>
        <v>#REF!</v>
      </c>
      <c r="AF977" s="1" t="e">
        <f>_xlfn.XLOOKUP($L977,Pos!$A:$A,Pos!V:V,_xlfn.XLOOKUP($L977,#REF!,#REF!, ""), 0)</f>
        <v>#REF!</v>
      </c>
      <c r="AG977" s="1" t="e">
        <f>_xlfn.XLOOKUP($L977,Pos!$A:$A,Pos!W:W,_xlfn.XLOOKUP($L977,#REF!,#REF!, ""), 0)</f>
        <v>#REF!</v>
      </c>
      <c r="AH977" s="1" t="e">
        <f>_xlfn.XLOOKUP($L977,Pos!$A:$A,Pos!X:X,_xlfn.XLOOKUP($L977,#REF!,#REF!, ""), 0)</f>
        <v>#REF!</v>
      </c>
      <c r="AI977" s="1" t="e">
        <f>_xlfn.XLOOKUP($L977,Pos!$A:$A,Pos!Y:Y,_xlfn.XLOOKUP($L977,#REF!,#REF!, ""), 0)</f>
        <v>#REF!</v>
      </c>
      <c r="AJ977" s="1" t="e">
        <f>_xlfn.XLOOKUP($L977,Pos!$A:$A,Pos!Z:Z,_xlfn.XLOOKUP($L977,#REF!,#REF!, ""), 0)</f>
        <v>#REF!</v>
      </c>
      <c r="AK977" s="1" t="e">
        <f>_xlfn.XLOOKUP($L977,Pos!$A:$A,Pos!AA:AA,_xlfn.XLOOKUP($L977,#REF!,#REF!, ""), 0)</f>
        <v>#REF!</v>
      </c>
      <c r="AL977" s="1" t="e">
        <f>_xlfn.XLOOKUP($L977,Pos!$A:$A,Pos!AB:AB,_xlfn.XLOOKUP($L977,#REF!,#REF!, ""), 0)</f>
        <v>#REF!</v>
      </c>
      <c r="AM977" s="1" t="e">
        <f>_xlfn.XLOOKUP($L977,Pos!$A:$A,Pos!AC:AC,_xlfn.XLOOKUP($L977,#REF!,#REF!, ""), 0)</f>
        <v>#REF!</v>
      </c>
      <c r="AN977" s="1" t="e">
        <f>_xlfn.XLOOKUP($L977,Pos!$A:$A,Pos!AD:AD,_xlfn.XLOOKUP($L977,#REF!,#REF!, ""), 0)</f>
        <v>#REF!</v>
      </c>
      <c r="AO977" s="1" t="e">
        <f>_xlfn.XLOOKUP($L977,Pos!$A:$A,Pos!AE:AE,_xlfn.XLOOKUP($L977,#REF!,#REF!, ""), 0)</f>
        <v>#REF!</v>
      </c>
      <c r="AP977" s="1" t="e">
        <f>_xlfn.XLOOKUP($L977,Pos!$A:$A,Pos!AF:AF,_xlfn.XLOOKUP($L977,#REF!,#REF!, ""), 0)</f>
        <v>#REF!</v>
      </c>
      <c r="AQ977" s="1" t="e">
        <f>_xlfn.XLOOKUP($L977,Pos!$A:$A,Pos!AG:AG,_xlfn.XLOOKUP($L977,#REF!,#REF!, ""), 0)</f>
        <v>#REF!</v>
      </c>
      <c r="AR977" s="1" t="e">
        <f>_xlfn.XLOOKUP($L977,Pos!$A:$A,Pos!AH:AH,_xlfn.XLOOKUP($L977,#REF!,#REF!, ""), 0)</f>
        <v>#REF!</v>
      </c>
      <c r="AS977" s="1" t="e">
        <f>_xlfn.XLOOKUP($L977,Pos!$A:$A,Pos!AI:AI,_xlfn.XLOOKUP($L977,#REF!,#REF!, ""), 0)</f>
        <v>#REF!</v>
      </c>
      <c r="AT977" s="1" t="e">
        <f>_xlfn.XLOOKUP($L977,Pos!$A:$A,Pos!AJ:AJ,_xlfn.XLOOKUP($L977,#REF!,#REF!, ""), 0)</f>
        <v>#REF!</v>
      </c>
      <c r="AU977" s="1" t="e">
        <f>_xlfn.XLOOKUP($L977,Pos!$A:$A,Pos!AK:AK,_xlfn.XLOOKUP($L977,#REF!,#REF!, ""), 0)</f>
        <v>#REF!</v>
      </c>
      <c r="AV977" s="1" t="e">
        <f>_xlfn.XLOOKUP($L977,Pos!$A:$A,Pos!AL:AL,_xlfn.XLOOKUP($L977,#REF!,#REF!, ""), 0)</f>
        <v>#REF!</v>
      </c>
      <c r="AW977" s="1" t="e">
        <f>_xlfn.XLOOKUP($L977,Pos!$A:$A,Pos!AM:AM,_xlfn.XLOOKUP($L977,#REF!,#REF!, ""), 0)</f>
        <v>#REF!</v>
      </c>
      <c r="AX977" s="1" t="e">
        <f>_xlfn.XLOOKUP($L977,Pos!$A:$A,Pos!AN:AN,_xlfn.XLOOKUP($L977,#REF!,#REF!, ""), 0)</f>
        <v>#REF!</v>
      </c>
      <c r="AY977" s="1" t="e">
        <f>_xlfn.XLOOKUP($L977,Pos!$A:$A,Pos!AO:AO,_xlfn.XLOOKUP($L977,#REF!,#REF!, ""), 0)</f>
        <v>#REF!</v>
      </c>
      <c r="AZ977" s="7" t="str">
        <f t="shared" si="254"/>
        <v>OUT</v>
      </c>
      <c r="BA977" s="1">
        <f>IF(OR(_xlfn.XLOOKUP(L977,Pos!B:B,Pos!L:L,FALSE)="ESG Reason",_xlfn.XLOOKUP(L977,Pos!B:B,Pos!L:L,FALSE)="Blacklisted"),1,0)</f>
        <v>0</v>
      </c>
      <c r="BC977" s="11">
        <v>9.2472168328159703E-11</v>
      </c>
      <c r="BD977" s="11">
        <f>_xlfn.XLOOKUP($L977,Pos!$B:$B,Pos!H:H,0, 0)</f>
        <v>0</v>
      </c>
      <c r="BE977" s="11">
        <f>_xlfn.XLOOKUP($L977,Pos!$B:$B,Pos!I:I,0, 0)</f>
        <v>1.4541080090387269E-4</v>
      </c>
      <c r="BF977" s="18">
        <f t="shared" si="255"/>
        <v>1.4541080090387269E-4</v>
      </c>
      <c r="BG977" s="1">
        <f t="shared" si="256"/>
        <v>3</v>
      </c>
      <c r="BH977" s="1">
        <f t="shared" si="257"/>
        <v>48</v>
      </c>
      <c r="BI977" s="18">
        <f t="shared" si="258"/>
        <v>9.2472168328159703E-11</v>
      </c>
      <c r="BJ977" s="3">
        <f t="shared" si="259"/>
        <v>0</v>
      </c>
      <c r="BK977" s="18">
        <f t="shared" si="260"/>
        <v>0</v>
      </c>
    </row>
    <row r="978" spans="3:63" x14ac:dyDescent="0.25">
      <c r="C978" s="3"/>
      <c r="D978" s="3"/>
      <c r="E978" s="3"/>
      <c r="F978" s="3"/>
      <c r="G978" s="51" t="s">
        <v>967</v>
      </c>
      <c r="H978" s="8" t="str">
        <f t="shared" si="250"/>
        <v>0%West Europe</v>
      </c>
      <c r="I978" s="11" cm="1">
        <f t="array" ref="I978">IF(
   AZ978 = "OUT", 0,IF(
   BD978 &gt;= LARGE(IF(ISNUMBER(BD:BD), BD:BD), 3),
   BE978 - 0.001,
   IF(BE978 &gt;=VLOOKUP(P978,mapping!$A:$B,2,FALSE), BE978,VLOOKUP(P978,mapping!$A$2:$B$8,2,FALSE))
))</f>
        <v>0</v>
      </c>
      <c r="J978" s="11" cm="1">
        <f t="array" ref="J978">IF(
    AZ978="OUT",0,IF(IF(
                      BD978&gt;=LARGE(IF(ISNUMBER(BD:BD),BD:BD),3),
                      BE978+0.001,
                      VLOOKUP(H978,mapping!$D:$E,2,FALSE)
                      )&gt;I978,
                   IF(
                      BD978&gt;=LARGE(IF(ISNUMBER(BD:BD),BD:BD),3),
                      BE978+0.001,
                      VLOOKUP(H978,mapping!$D:$E,2,FALSE)
                      ),
                   I978+0.002))</f>
        <v>0</v>
      </c>
      <c r="K978" s="8">
        <f t="shared" si="251"/>
        <v>1.4361992871023959E-4</v>
      </c>
      <c r="L978" s="1" t="str">
        <f>Pos!B384</f>
        <v>GB00B1WY2338</v>
      </c>
      <c r="M978" s="1" t="str">
        <f>_xlfn.XLOOKUP($L978,Pos!B:B,Pos!D:D,, 0)</f>
        <v>Smiths Group Plc</v>
      </c>
      <c r="N978" s="1" t="str">
        <f>_xlfn.XLOOKUP($L978,Pos!B:B,Pos!E:E,, 0)</f>
        <v>Industrial Goods &amp; Services</v>
      </c>
      <c r="O978" s="1" t="str">
        <f t="shared" si="252"/>
        <v>Industrial Goods &amp; Services_West Europe</v>
      </c>
      <c r="P978" s="1" t="str">
        <f>_xlfn.XLOOKUP($L978,Pos!B:B,Pos!F:F,, 0)</f>
        <v>West Europe</v>
      </c>
      <c r="Q978" s="1">
        <v>0</v>
      </c>
      <c r="R978" s="9">
        <f>_xlfn.XLOOKUP($L978,Pos!$B:$B,Pos!N:N,0, 0)</f>
        <v>4.67</v>
      </c>
      <c r="S978" s="9">
        <f>_xlfn.XLOOKUP($L978,Pos!$B:$B,Pos!O:O,0, 0)</f>
        <v>4.8321670000000001</v>
      </c>
      <c r="T978" s="9">
        <f>_xlfn.XLOOKUP($L978,Pos!$B:$B,Pos!P:P,0, 0)</f>
        <v>5.2</v>
      </c>
      <c r="U978" s="9">
        <f>_xlfn.XLOOKUP($L978,Pos!$B:$B,Pos!Q:Q,0, 0)</f>
        <v>4.5</v>
      </c>
      <c r="V978" s="9">
        <f>_xlfn.XLOOKUP($L978,Pos!$B:$B,Pos!R:R,0, 0)</f>
        <v>9.8000000000000007</v>
      </c>
      <c r="W978" s="9">
        <f>_xlfn.XLOOKUP($L978,Pos!$B:$B,Pos!S:S,0, 0)</f>
        <v>3.62</v>
      </c>
      <c r="X978" s="9" t="str">
        <f>_xlfn.XLOOKUP($L978,Pos!$B:$B,Pos!J:J,0, 0)</f>
        <v>Outperform</v>
      </c>
      <c r="Y978" s="1">
        <v>0</v>
      </c>
      <c r="Z978" s="1">
        <v>0</v>
      </c>
      <c r="AA978" s="1">
        <f t="shared" si="253"/>
        <v>0</v>
      </c>
      <c r="AB978" s="9">
        <f>_xlfn.XLOOKUP(L978,Pos!B:B,Pos!K:K,-1,0)</f>
        <v>3.1343283582089549</v>
      </c>
      <c r="AC978" s="1" t="e">
        <f>_xlfn.XLOOKUP($L978,Pos!$A:$A,Pos!S:S,_xlfn.XLOOKUP($L978,#REF!,#REF!, ""), 0)</f>
        <v>#REF!</v>
      </c>
      <c r="AD978" s="1" t="e">
        <f>_xlfn.XLOOKUP($L978,Pos!$A:$A,Pos!T:T,_xlfn.XLOOKUP($L978,#REF!,#REF!, ""), 0)</f>
        <v>#REF!</v>
      </c>
      <c r="AE978" s="1" t="e">
        <f>_xlfn.XLOOKUP($L978,Pos!$A:$A,Pos!U:U,_xlfn.XLOOKUP($L978,#REF!,#REF!, ""), 0)</f>
        <v>#REF!</v>
      </c>
      <c r="AF978" s="1" t="e">
        <f>_xlfn.XLOOKUP($L978,Pos!$A:$A,Pos!V:V,_xlfn.XLOOKUP($L978,#REF!,#REF!, ""), 0)</f>
        <v>#REF!</v>
      </c>
      <c r="AG978" s="1" t="e">
        <f>_xlfn.XLOOKUP($L978,Pos!$A:$A,Pos!W:W,_xlfn.XLOOKUP($L978,#REF!,#REF!, ""), 0)</f>
        <v>#REF!</v>
      </c>
      <c r="AH978" s="1" t="e">
        <f>_xlfn.XLOOKUP($L978,Pos!$A:$A,Pos!X:X,_xlfn.XLOOKUP($L978,#REF!,#REF!, ""), 0)</f>
        <v>#REF!</v>
      </c>
      <c r="AI978" s="1" t="e">
        <f>_xlfn.XLOOKUP($L978,Pos!$A:$A,Pos!Y:Y,_xlfn.XLOOKUP($L978,#REF!,#REF!, ""), 0)</f>
        <v>#REF!</v>
      </c>
      <c r="AJ978" s="1" t="e">
        <f>_xlfn.XLOOKUP($L978,Pos!$A:$A,Pos!Z:Z,_xlfn.XLOOKUP($L978,#REF!,#REF!, ""), 0)</f>
        <v>#REF!</v>
      </c>
      <c r="AK978" s="1" t="e">
        <f>_xlfn.XLOOKUP($L978,Pos!$A:$A,Pos!AA:AA,_xlfn.XLOOKUP($L978,#REF!,#REF!, ""), 0)</f>
        <v>#REF!</v>
      </c>
      <c r="AL978" s="1" t="e">
        <f>_xlfn.XLOOKUP($L978,Pos!$A:$A,Pos!AB:AB,_xlfn.XLOOKUP($L978,#REF!,#REF!, ""), 0)</f>
        <v>#REF!</v>
      </c>
      <c r="AM978" s="1" t="e">
        <f>_xlfn.XLOOKUP($L978,Pos!$A:$A,Pos!AC:AC,_xlfn.XLOOKUP($L978,#REF!,#REF!, ""), 0)</f>
        <v>#REF!</v>
      </c>
      <c r="AN978" s="1" t="e">
        <f>_xlfn.XLOOKUP($L978,Pos!$A:$A,Pos!AD:AD,_xlfn.XLOOKUP($L978,#REF!,#REF!, ""), 0)</f>
        <v>#REF!</v>
      </c>
      <c r="AO978" s="1" t="e">
        <f>_xlfn.XLOOKUP($L978,Pos!$A:$A,Pos!AE:AE,_xlfn.XLOOKUP($L978,#REF!,#REF!, ""), 0)</f>
        <v>#REF!</v>
      </c>
      <c r="AP978" s="1" t="e">
        <f>_xlfn.XLOOKUP($L978,Pos!$A:$A,Pos!AF:AF,_xlfn.XLOOKUP($L978,#REF!,#REF!, ""), 0)</f>
        <v>#REF!</v>
      </c>
      <c r="AQ978" s="1" t="e">
        <f>_xlfn.XLOOKUP($L978,Pos!$A:$A,Pos!AG:AG,_xlfn.XLOOKUP($L978,#REF!,#REF!, ""), 0)</f>
        <v>#REF!</v>
      </c>
      <c r="AR978" s="1" t="e">
        <f>_xlfn.XLOOKUP($L978,Pos!$A:$A,Pos!AH:AH,_xlfn.XLOOKUP($L978,#REF!,#REF!, ""), 0)</f>
        <v>#REF!</v>
      </c>
      <c r="AS978" s="1" t="e">
        <f>_xlfn.XLOOKUP($L978,Pos!$A:$A,Pos!AI:AI,_xlfn.XLOOKUP($L978,#REF!,#REF!, ""), 0)</f>
        <v>#REF!</v>
      </c>
      <c r="AT978" s="1" t="e">
        <f>_xlfn.XLOOKUP($L978,Pos!$A:$A,Pos!AJ:AJ,_xlfn.XLOOKUP($L978,#REF!,#REF!, ""), 0)</f>
        <v>#REF!</v>
      </c>
      <c r="AU978" s="1" t="e">
        <f>_xlfn.XLOOKUP($L978,Pos!$A:$A,Pos!AK:AK,_xlfn.XLOOKUP($L978,#REF!,#REF!, ""), 0)</f>
        <v>#REF!</v>
      </c>
      <c r="AV978" s="1" t="e">
        <f>_xlfn.XLOOKUP($L978,Pos!$A:$A,Pos!AL:AL,_xlfn.XLOOKUP($L978,#REF!,#REF!, ""), 0)</f>
        <v>#REF!</v>
      </c>
      <c r="AW978" s="1" t="e">
        <f>_xlfn.XLOOKUP($L978,Pos!$A:$A,Pos!AM:AM,_xlfn.XLOOKUP($L978,#REF!,#REF!, ""), 0)</f>
        <v>#REF!</v>
      </c>
      <c r="AX978" s="1" t="e">
        <f>_xlfn.XLOOKUP($L978,Pos!$A:$A,Pos!AN:AN,_xlfn.XLOOKUP($L978,#REF!,#REF!, ""), 0)</f>
        <v>#REF!</v>
      </c>
      <c r="AY978" s="1" t="e">
        <f>_xlfn.XLOOKUP($L978,Pos!$A:$A,Pos!AO:AO,_xlfn.XLOOKUP($L978,#REF!,#REF!, ""), 0)</f>
        <v>#REF!</v>
      </c>
      <c r="AZ978" s="7" t="str">
        <f t="shared" si="254"/>
        <v>OUT</v>
      </c>
      <c r="BA978" s="1">
        <f>IF(OR(_xlfn.XLOOKUP(L978,Pos!B:B,Pos!L:L,FALSE)="ESG Reason",_xlfn.XLOOKUP(L978,Pos!B:B,Pos!L:L,FALSE)="Blacklisted"),1,0)</f>
        <v>0</v>
      </c>
      <c r="BC978" s="11">
        <v>1.157027983298848E-10</v>
      </c>
      <c r="BD978" s="11">
        <f>_xlfn.XLOOKUP($L978,Pos!$B:$B,Pos!H:H,0, 0)</f>
        <v>0</v>
      </c>
      <c r="BE978" s="11">
        <f>_xlfn.XLOOKUP($L978,Pos!$B:$B,Pos!I:I,0, 0)</f>
        <v>1.4361992871023959E-4</v>
      </c>
      <c r="BF978" s="18">
        <f t="shared" si="255"/>
        <v>1.4361992871023959E-4</v>
      </c>
      <c r="BG978" s="1">
        <f t="shared" si="256"/>
        <v>2</v>
      </c>
      <c r="BH978" s="1">
        <f t="shared" si="257"/>
        <v>10</v>
      </c>
      <c r="BI978" s="18">
        <f t="shared" si="258"/>
        <v>1.157027983298848E-10</v>
      </c>
      <c r="BJ978" s="3">
        <f t="shared" si="259"/>
        <v>0</v>
      </c>
      <c r="BK978" s="18">
        <f t="shared" si="260"/>
        <v>0</v>
      </c>
    </row>
    <row r="979" spans="3:63" x14ac:dyDescent="0.25">
      <c r="C979" s="3"/>
      <c r="D979" s="3"/>
      <c r="E979" s="3"/>
      <c r="F979" s="3"/>
      <c r="G979" s="51" t="s">
        <v>966</v>
      </c>
      <c r="H979" s="8" t="str">
        <f t="shared" si="250"/>
        <v>0%Others</v>
      </c>
      <c r="I979" s="11" cm="1">
        <f t="array" ref="I979">IF(
   AZ979 = "OUT", 0,IF(
   BD979 &gt;= LARGE(IF(ISNUMBER(BD:BD), BD:BD), 3),
   BE979 - 0.001,
   IF(BE979 &gt;=VLOOKUP(P979,mapping!$A:$B,2,FALSE), BE979,VLOOKUP(P979,mapping!$A$2:$B$8,2,FALSE))
))</f>
        <v>0</v>
      </c>
      <c r="J979" s="11" cm="1">
        <f t="array" ref="J979">IF(
    AZ979="OUT",0,IF(IF(
                      BD979&gt;=LARGE(IF(ISNUMBER(BD:BD),BD:BD),3),
                      BE979+0.001,
                      VLOOKUP(H979,mapping!$D:$E,2,FALSE)
                      )&gt;I979,
                   IF(
                      BD979&gt;=LARGE(IF(ISNUMBER(BD:BD),BD:BD),3),
                      BE979+0.001,
                      VLOOKUP(H979,mapping!$D:$E,2,FALSE)
                      ),
                   I979+0.002))</f>
        <v>0</v>
      </c>
      <c r="K979" s="8">
        <f t="shared" si="251"/>
        <v>1.4347070602997039E-4</v>
      </c>
      <c r="L979" s="1" t="str">
        <f>Pos!B517</f>
        <v>JP3173400007</v>
      </c>
      <c r="M979" s="1" t="str">
        <f>_xlfn.XLOOKUP($L979,Pos!B:B,Pos!D:D,, 0)</f>
        <v>OBIC Co., Ltd.</v>
      </c>
      <c r="N979" s="1" t="str">
        <f>_xlfn.XLOOKUP($L979,Pos!B:B,Pos!E:E,, 0)</f>
        <v>Technology</v>
      </c>
      <c r="O979" s="1" t="str">
        <f t="shared" si="252"/>
        <v>Technology_Others</v>
      </c>
      <c r="P979" s="1" t="str">
        <f>_xlfn.XLOOKUP($L979,Pos!B:B,Pos!F:F,, 0)</f>
        <v>Others</v>
      </c>
      <c r="Q979" s="1">
        <v>0</v>
      </c>
      <c r="R979" s="9">
        <f>_xlfn.XLOOKUP($L979,Pos!$B:$B,Pos!N:N,0, 0)</f>
        <v>5.64</v>
      </c>
      <c r="S979" s="9">
        <f>_xlfn.XLOOKUP($L979,Pos!$B:$B,Pos!O:O,0, 0)</f>
        <v>2.4386670000000001</v>
      </c>
      <c r="T979" s="9">
        <f>_xlfn.XLOOKUP($L979,Pos!$B:$B,Pos!P:P,0, 0)</f>
        <v>6.1749999999999998</v>
      </c>
      <c r="U979" s="9">
        <f>_xlfn.XLOOKUP($L979,Pos!$B:$B,Pos!Q:Q,0, 0)</f>
        <v>3.6</v>
      </c>
      <c r="V979" s="9">
        <f>_xlfn.XLOOKUP($L979,Pos!$B:$B,Pos!R:R,0, 0)</f>
        <v>9.3333329999999997</v>
      </c>
      <c r="W979" s="9">
        <f>_xlfn.XLOOKUP($L979,Pos!$B:$B,Pos!S:S,0, 0)</f>
        <v>6.1266670000000003</v>
      </c>
      <c r="X979" s="9" t="str">
        <f>_xlfn.XLOOKUP($L979,Pos!$B:$B,Pos!J:J,0, 0)</f>
        <v>Outperform</v>
      </c>
      <c r="Y979" s="1">
        <v>0</v>
      </c>
      <c r="Z979" s="1">
        <v>0</v>
      </c>
      <c r="AA979" s="1">
        <f t="shared" si="253"/>
        <v>0</v>
      </c>
      <c r="AB979" s="9">
        <f>_xlfn.XLOOKUP(L979,Pos!B:B,Pos!K:K,-1,0)</f>
        <v>6.5</v>
      </c>
      <c r="AC979" s="1" t="e">
        <f>_xlfn.XLOOKUP($L979,Pos!$A:$A,Pos!S:S,_xlfn.XLOOKUP($L979,#REF!,#REF!, ""), 0)</f>
        <v>#REF!</v>
      </c>
      <c r="AD979" s="1" t="e">
        <f>_xlfn.XLOOKUP($L979,Pos!$A:$A,Pos!T:T,_xlfn.XLOOKUP($L979,#REF!,#REF!, ""), 0)</f>
        <v>#REF!</v>
      </c>
      <c r="AE979" s="1" t="e">
        <f>_xlfn.XLOOKUP($L979,Pos!$A:$A,Pos!U:U,_xlfn.XLOOKUP($L979,#REF!,#REF!, ""), 0)</f>
        <v>#REF!</v>
      </c>
      <c r="AF979" s="1" t="e">
        <f>_xlfn.XLOOKUP($L979,Pos!$A:$A,Pos!V:V,_xlfn.XLOOKUP($L979,#REF!,#REF!, ""), 0)</f>
        <v>#REF!</v>
      </c>
      <c r="AG979" s="1" t="e">
        <f>_xlfn.XLOOKUP($L979,Pos!$A:$A,Pos!W:W,_xlfn.XLOOKUP($L979,#REF!,#REF!, ""), 0)</f>
        <v>#REF!</v>
      </c>
      <c r="AH979" s="1" t="e">
        <f>_xlfn.XLOOKUP($L979,Pos!$A:$A,Pos!X:X,_xlfn.XLOOKUP($L979,#REF!,#REF!, ""), 0)</f>
        <v>#REF!</v>
      </c>
      <c r="AI979" s="1" t="e">
        <f>_xlfn.XLOOKUP($L979,Pos!$A:$A,Pos!Y:Y,_xlfn.XLOOKUP($L979,#REF!,#REF!, ""), 0)</f>
        <v>#REF!</v>
      </c>
      <c r="AJ979" s="1" t="e">
        <f>_xlfn.XLOOKUP($L979,Pos!$A:$A,Pos!Z:Z,_xlfn.XLOOKUP($L979,#REF!,#REF!, ""), 0)</f>
        <v>#REF!</v>
      </c>
      <c r="AK979" s="1" t="e">
        <f>_xlfn.XLOOKUP($L979,Pos!$A:$A,Pos!AA:AA,_xlfn.XLOOKUP($L979,#REF!,#REF!, ""), 0)</f>
        <v>#REF!</v>
      </c>
      <c r="AL979" s="1" t="e">
        <f>_xlfn.XLOOKUP($L979,Pos!$A:$A,Pos!AB:AB,_xlfn.XLOOKUP($L979,#REF!,#REF!, ""), 0)</f>
        <v>#REF!</v>
      </c>
      <c r="AM979" s="1" t="e">
        <f>_xlfn.XLOOKUP($L979,Pos!$A:$A,Pos!AC:AC,_xlfn.XLOOKUP($L979,#REF!,#REF!, ""), 0)</f>
        <v>#REF!</v>
      </c>
      <c r="AN979" s="1" t="e">
        <f>_xlfn.XLOOKUP($L979,Pos!$A:$A,Pos!AD:AD,_xlfn.XLOOKUP($L979,#REF!,#REF!, ""), 0)</f>
        <v>#REF!</v>
      </c>
      <c r="AO979" s="1" t="e">
        <f>_xlfn.XLOOKUP($L979,Pos!$A:$A,Pos!AE:AE,_xlfn.XLOOKUP($L979,#REF!,#REF!, ""), 0)</f>
        <v>#REF!</v>
      </c>
      <c r="AP979" s="1" t="e">
        <f>_xlfn.XLOOKUP($L979,Pos!$A:$A,Pos!AF:AF,_xlfn.XLOOKUP($L979,#REF!,#REF!, ""), 0)</f>
        <v>#REF!</v>
      </c>
      <c r="AQ979" s="1" t="e">
        <f>_xlfn.XLOOKUP($L979,Pos!$A:$A,Pos!AG:AG,_xlfn.XLOOKUP($L979,#REF!,#REF!, ""), 0)</f>
        <v>#REF!</v>
      </c>
      <c r="AR979" s="1" t="e">
        <f>_xlfn.XLOOKUP($L979,Pos!$A:$A,Pos!AH:AH,_xlfn.XLOOKUP($L979,#REF!,#REF!, ""), 0)</f>
        <v>#REF!</v>
      </c>
      <c r="AS979" s="1" t="e">
        <f>_xlfn.XLOOKUP($L979,Pos!$A:$A,Pos!AI:AI,_xlfn.XLOOKUP($L979,#REF!,#REF!, ""), 0)</f>
        <v>#REF!</v>
      </c>
      <c r="AT979" s="1" t="e">
        <f>_xlfn.XLOOKUP($L979,Pos!$A:$A,Pos!AJ:AJ,_xlfn.XLOOKUP($L979,#REF!,#REF!, ""), 0)</f>
        <v>#REF!</v>
      </c>
      <c r="AU979" s="1" t="e">
        <f>_xlfn.XLOOKUP($L979,Pos!$A:$A,Pos!AK:AK,_xlfn.XLOOKUP($L979,#REF!,#REF!, ""), 0)</f>
        <v>#REF!</v>
      </c>
      <c r="AV979" s="1" t="e">
        <f>_xlfn.XLOOKUP($L979,Pos!$A:$A,Pos!AL:AL,_xlfn.XLOOKUP($L979,#REF!,#REF!, ""), 0)</f>
        <v>#REF!</v>
      </c>
      <c r="AW979" s="1" t="e">
        <f>_xlfn.XLOOKUP($L979,Pos!$A:$A,Pos!AM:AM,_xlfn.XLOOKUP($L979,#REF!,#REF!, ""), 0)</f>
        <v>#REF!</v>
      </c>
      <c r="AX979" s="1" t="e">
        <f>_xlfn.XLOOKUP($L979,Pos!$A:$A,Pos!AN:AN,_xlfn.XLOOKUP($L979,#REF!,#REF!, ""), 0)</f>
        <v>#REF!</v>
      </c>
      <c r="AY979" s="1" t="e">
        <f>_xlfn.XLOOKUP($L979,Pos!$A:$A,Pos!AO:AO,_xlfn.XLOOKUP($L979,#REF!,#REF!, ""), 0)</f>
        <v>#REF!</v>
      </c>
      <c r="AZ979" s="7" t="str">
        <f t="shared" si="254"/>
        <v>OUT</v>
      </c>
      <c r="BA979" s="1">
        <f>IF(OR(_xlfn.XLOOKUP(L979,Pos!B:B,Pos!L:L,FALSE)="ESG Reason",_xlfn.XLOOKUP(L979,Pos!B:B,Pos!L:L,FALSE)="Blacklisted"),1,0)</f>
        <v>1</v>
      </c>
      <c r="BC979" s="11">
        <v>9.3201660071328353E-11</v>
      </c>
      <c r="BD979" s="11">
        <f>_xlfn.XLOOKUP($L979,Pos!$B:$B,Pos!H:H,0, 0)</f>
        <v>0</v>
      </c>
      <c r="BE979" s="11">
        <f>_xlfn.XLOOKUP($L979,Pos!$B:$B,Pos!I:I,0, 0)</f>
        <v>1.4347070602997039E-4</v>
      </c>
      <c r="BF979" s="18">
        <f t="shared" si="255"/>
        <v>1.4347070602997039E-4</v>
      </c>
      <c r="BG979" s="1">
        <f t="shared" si="256"/>
        <v>3</v>
      </c>
      <c r="BH979" s="1">
        <f t="shared" si="257"/>
        <v>54</v>
      </c>
      <c r="BI979" s="18">
        <f t="shared" si="258"/>
        <v>9.3201660071328353E-11</v>
      </c>
      <c r="BJ979" s="3">
        <f t="shared" si="259"/>
        <v>0</v>
      </c>
      <c r="BK979" s="18">
        <f t="shared" si="260"/>
        <v>0</v>
      </c>
    </row>
    <row r="980" spans="3:63" x14ac:dyDescent="0.25">
      <c r="C980" s="3"/>
      <c r="D980" s="3"/>
      <c r="E980" s="3"/>
      <c r="F980" s="3"/>
      <c r="G980" s="51" t="s">
        <v>950</v>
      </c>
      <c r="H980" s="8" t="str">
        <f t="shared" si="250"/>
        <v>0%Others</v>
      </c>
      <c r="I980" s="11" cm="1">
        <f t="array" ref="I980">IF(
   AZ980 = "OUT", 0,IF(
   BD980 &gt;= LARGE(IF(ISNUMBER(BD:BD), BD:BD), 3),
   BE980 - 0.001,
   IF(BE980 &gt;=VLOOKUP(P980,mapping!$A:$B,2,FALSE), BE980,VLOOKUP(P980,mapping!$A$2:$B$8,2,FALSE))
))</f>
        <v>0</v>
      </c>
      <c r="J980" s="11" cm="1">
        <f t="array" ref="J980">IF(
    AZ980="OUT",0,IF(IF(
                      BD980&gt;=LARGE(IF(ISNUMBER(BD:BD),BD:BD),3),
                      BE980+0.001,
                      VLOOKUP(H980,mapping!$D:$E,2,FALSE)
                      )&gt;I980,
                   IF(
                      BD980&gt;=LARGE(IF(ISNUMBER(BD:BD),BD:BD),3),
                      BE980+0.001,
                      VLOOKUP(H980,mapping!$D:$E,2,FALSE)
                      ),
                   I980+0.002))</f>
        <v>0</v>
      </c>
      <c r="K980" s="8">
        <f t="shared" si="251"/>
        <v>1.4340909666599861E-4</v>
      </c>
      <c r="L980" s="1" t="str">
        <f>Pos!B460</f>
        <v>IL0006912120</v>
      </c>
      <c r="M980" s="1" t="str">
        <f>_xlfn.XLOOKUP($L980,Pos!B:B,Pos!D:D,, 0)</f>
        <v>Israel Discount Bank Limited Class A</v>
      </c>
      <c r="N980" s="1" t="str">
        <f>_xlfn.XLOOKUP($L980,Pos!B:B,Pos!E:E,, 0)</f>
        <v>Banks</v>
      </c>
      <c r="O980" s="1" t="str">
        <f t="shared" si="252"/>
        <v>Banks_Others</v>
      </c>
      <c r="P980" s="1" t="str">
        <f>_xlfn.XLOOKUP($L980,Pos!B:B,Pos!F:F,, 0)</f>
        <v>Others</v>
      </c>
      <c r="Q980" s="1">
        <v>0</v>
      </c>
      <c r="R980" s="9">
        <f>_xlfn.XLOOKUP($L980,Pos!$B:$B,Pos!N:N,0, 0)</f>
        <v>5.08</v>
      </c>
      <c r="S980" s="9">
        <f>_xlfn.XLOOKUP($L980,Pos!$B:$B,Pos!O:O,0, 0)</f>
        <v>7.9625009999999996</v>
      </c>
      <c r="T980" s="9">
        <f>_xlfn.XLOOKUP($L980,Pos!$B:$B,Pos!P:P,0, 0)</f>
        <v>2.4333330000000002</v>
      </c>
      <c r="U980" s="9">
        <f>_xlfn.XLOOKUP($L980,Pos!$B:$B,Pos!Q:Q,0, 0)</f>
        <v>5.4</v>
      </c>
      <c r="V980" s="9">
        <f>_xlfn.XLOOKUP($L980,Pos!$B:$B,Pos!R:R,0, 0)</f>
        <v>4.1333330000000004</v>
      </c>
      <c r="W980" s="9">
        <f>_xlfn.XLOOKUP($L980,Pos!$B:$B,Pos!S:S,0, 0)</f>
        <v>3.7825000000000002</v>
      </c>
      <c r="X980" s="9" t="str">
        <f>_xlfn.XLOOKUP($L980,Pos!$B:$B,Pos!J:J,0, 0)</f>
        <v>Outperform</v>
      </c>
      <c r="Y980" s="1">
        <v>0</v>
      </c>
      <c r="Z980" s="1">
        <v>0</v>
      </c>
      <c r="AA980" s="1">
        <f t="shared" si="253"/>
        <v>0</v>
      </c>
      <c r="AB980" s="9">
        <f>_xlfn.XLOOKUP(L980,Pos!B:B,Pos!K:K,-1,0)</f>
        <v>-1</v>
      </c>
      <c r="AC980" s="1" t="e">
        <f>_xlfn.XLOOKUP($L980,Pos!$A:$A,Pos!S:S,_xlfn.XLOOKUP($L980,#REF!,#REF!, ""), 0)</f>
        <v>#REF!</v>
      </c>
      <c r="AD980" s="1" t="e">
        <f>_xlfn.XLOOKUP($L980,Pos!$A:$A,Pos!T:T,_xlfn.XLOOKUP($L980,#REF!,#REF!, ""), 0)</f>
        <v>#REF!</v>
      </c>
      <c r="AE980" s="1" t="e">
        <f>_xlfn.XLOOKUP($L980,Pos!$A:$A,Pos!U:U,_xlfn.XLOOKUP($L980,#REF!,#REF!, ""), 0)</f>
        <v>#REF!</v>
      </c>
      <c r="AF980" s="1" t="e">
        <f>_xlfn.XLOOKUP($L980,Pos!$A:$A,Pos!V:V,_xlfn.XLOOKUP($L980,#REF!,#REF!, ""), 0)</f>
        <v>#REF!</v>
      </c>
      <c r="AG980" s="1" t="e">
        <f>_xlfn.XLOOKUP($L980,Pos!$A:$A,Pos!W:W,_xlfn.XLOOKUP($L980,#REF!,#REF!, ""), 0)</f>
        <v>#REF!</v>
      </c>
      <c r="AH980" s="1" t="e">
        <f>_xlfn.XLOOKUP($L980,Pos!$A:$A,Pos!X:X,_xlfn.XLOOKUP($L980,#REF!,#REF!, ""), 0)</f>
        <v>#REF!</v>
      </c>
      <c r="AI980" s="1" t="e">
        <f>_xlfn.XLOOKUP($L980,Pos!$A:$A,Pos!Y:Y,_xlfn.XLOOKUP($L980,#REF!,#REF!, ""), 0)</f>
        <v>#REF!</v>
      </c>
      <c r="AJ980" s="1" t="e">
        <f>_xlfn.XLOOKUP($L980,Pos!$A:$A,Pos!Z:Z,_xlfn.XLOOKUP($L980,#REF!,#REF!, ""), 0)</f>
        <v>#REF!</v>
      </c>
      <c r="AK980" s="1" t="e">
        <f>_xlfn.XLOOKUP($L980,Pos!$A:$A,Pos!AA:AA,_xlfn.XLOOKUP($L980,#REF!,#REF!, ""), 0)</f>
        <v>#REF!</v>
      </c>
      <c r="AL980" s="1" t="e">
        <f>_xlfn.XLOOKUP($L980,Pos!$A:$A,Pos!AB:AB,_xlfn.XLOOKUP($L980,#REF!,#REF!, ""), 0)</f>
        <v>#REF!</v>
      </c>
      <c r="AM980" s="1" t="e">
        <f>_xlfn.XLOOKUP($L980,Pos!$A:$A,Pos!AC:AC,_xlfn.XLOOKUP($L980,#REF!,#REF!, ""), 0)</f>
        <v>#REF!</v>
      </c>
      <c r="AN980" s="1" t="e">
        <f>_xlfn.XLOOKUP($L980,Pos!$A:$A,Pos!AD:AD,_xlfn.XLOOKUP($L980,#REF!,#REF!, ""), 0)</f>
        <v>#REF!</v>
      </c>
      <c r="AO980" s="1" t="e">
        <f>_xlfn.XLOOKUP($L980,Pos!$A:$A,Pos!AE:AE,_xlfn.XLOOKUP($L980,#REF!,#REF!, ""), 0)</f>
        <v>#REF!</v>
      </c>
      <c r="AP980" s="1" t="e">
        <f>_xlfn.XLOOKUP($L980,Pos!$A:$A,Pos!AF:AF,_xlfn.XLOOKUP($L980,#REF!,#REF!, ""), 0)</f>
        <v>#REF!</v>
      </c>
      <c r="AQ980" s="1" t="e">
        <f>_xlfn.XLOOKUP($L980,Pos!$A:$A,Pos!AG:AG,_xlfn.XLOOKUP($L980,#REF!,#REF!, ""), 0)</f>
        <v>#REF!</v>
      </c>
      <c r="AR980" s="1" t="e">
        <f>_xlfn.XLOOKUP($L980,Pos!$A:$A,Pos!AH:AH,_xlfn.XLOOKUP($L980,#REF!,#REF!, ""), 0)</f>
        <v>#REF!</v>
      </c>
      <c r="AS980" s="1" t="e">
        <f>_xlfn.XLOOKUP($L980,Pos!$A:$A,Pos!AI:AI,_xlfn.XLOOKUP($L980,#REF!,#REF!, ""), 0)</f>
        <v>#REF!</v>
      </c>
      <c r="AT980" s="1" t="e">
        <f>_xlfn.XLOOKUP($L980,Pos!$A:$A,Pos!AJ:AJ,_xlfn.XLOOKUP($L980,#REF!,#REF!, ""), 0)</f>
        <v>#REF!</v>
      </c>
      <c r="AU980" s="1" t="e">
        <f>_xlfn.XLOOKUP($L980,Pos!$A:$A,Pos!AK:AK,_xlfn.XLOOKUP($L980,#REF!,#REF!, ""), 0)</f>
        <v>#REF!</v>
      </c>
      <c r="AV980" s="1" t="e">
        <f>_xlfn.XLOOKUP($L980,Pos!$A:$A,Pos!AL:AL,_xlfn.XLOOKUP($L980,#REF!,#REF!, ""), 0)</f>
        <v>#REF!</v>
      </c>
      <c r="AW980" s="1" t="e">
        <f>_xlfn.XLOOKUP($L980,Pos!$A:$A,Pos!AM:AM,_xlfn.XLOOKUP($L980,#REF!,#REF!, ""), 0)</f>
        <v>#REF!</v>
      </c>
      <c r="AX980" s="1" t="e">
        <f>_xlfn.XLOOKUP($L980,Pos!$A:$A,Pos!AN:AN,_xlfn.XLOOKUP($L980,#REF!,#REF!, ""), 0)</f>
        <v>#REF!</v>
      </c>
      <c r="AY980" s="1" t="e">
        <f>_xlfn.XLOOKUP($L980,Pos!$A:$A,Pos!AO:AO,_xlfn.XLOOKUP($L980,#REF!,#REF!, ""), 0)</f>
        <v>#REF!</v>
      </c>
      <c r="AZ980" s="7" t="str">
        <f t="shared" si="254"/>
        <v>OUT</v>
      </c>
      <c r="BA980" s="1">
        <f>IF(OR(_xlfn.XLOOKUP(L980,Pos!B:B,Pos!L:L,FALSE)="ESG Reason",_xlfn.XLOOKUP(L980,Pos!B:B,Pos!L:L,FALSE)="Blacklisted"),1,0)</f>
        <v>0</v>
      </c>
      <c r="BC980" s="11">
        <v>1.3221080800123351E-10</v>
      </c>
      <c r="BD980" s="11">
        <f>_xlfn.XLOOKUP($L980,Pos!$B:$B,Pos!H:H,0, 0)</f>
        <v>0</v>
      </c>
      <c r="BE980" s="11">
        <f>_xlfn.XLOOKUP($L980,Pos!$B:$B,Pos!I:I,0, 0)</f>
        <v>1.4340909666599861E-4</v>
      </c>
      <c r="BF980" s="18">
        <f t="shared" si="255"/>
        <v>1.4340909666599861E-4</v>
      </c>
      <c r="BG980" s="1">
        <f t="shared" si="256"/>
        <v>3</v>
      </c>
      <c r="BH980" s="1">
        <f t="shared" si="257"/>
        <v>40</v>
      </c>
      <c r="BI980" s="18">
        <f t="shared" si="258"/>
        <v>1.3221080800123351E-10</v>
      </c>
      <c r="BJ980" s="3">
        <f t="shared" si="259"/>
        <v>0</v>
      </c>
      <c r="BK980" s="18">
        <f t="shared" si="260"/>
        <v>0</v>
      </c>
    </row>
    <row r="981" spans="3:63" x14ac:dyDescent="0.25">
      <c r="C981" s="3"/>
      <c r="D981" s="3"/>
      <c r="E981" s="3"/>
      <c r="F981" s="3"/>
      <c r="G981" s="51" t="s">
        <v>974</v>
      </c>
      <c r="H981" s="8" t="str">
        <f t="shared" si="250"/>
        <v>0%Others</v>
      </c>
      <c r="I981" s="11" cm="1">
        <f t="array" ref="I981">IF(
   AZ981 = "OUT", 0,IF(
   BD981 &gt;= LARGE(IF(ISNUMBER(BD:BD), BD:BD), 3),
   BE981 - 0.001,
   IF(BE981 &gt;=VLOOKUP(P981,mapping!$A:$B,2,FALSE), BE981,VLOOKUP(P981,mapping!$A$2:$B$8,2,FALSE))
))</f>
        <v>0</v>
      </c>
      <c r="J981" s="11" cm="1">
        <f t="array" ref="J981">IF(
    AZ981="OUT",0,IF(IF(
                      BD981&gt;=LARGE(IF(ISNUMBER(BD:BD),BD:BD),3),
                      BE981+0.001,
                      VLOOKUP(H981,mapping!$D:$E,2,FALSE)
                      )&gt;I981,
                   IF(
                      BD981&gt;=LARGE(IF(ISNUMBER(BD:BD),BD:BD),3),
                      BE981+0.001,
                      VLOOKUP(H981,mapping!$D:$E,2,FALSE)
                      ),
                   I981+0.002))</f>
        <v>0</v>
      </c>
      <c r="K981" s="8">
        <f t="shared" si="251"/>
        <v>1.4301113618021361E-4</v>
      </c>
      <c r="L981" s="1" t="str">
        <f>Pos!B516</f>
        <v>JP3166000004</v>
      </c>
      <c r="M981" s="1" t="str">
        <f>_xlfn.XLOOKUP($L981,Pos!B:B,Pos!D:D,, 0)</f>
        <v>Ebara Corporation</v>
      </c>
      <c r="N981" s="1" t="str">
        <f>_xlfn.XLOOKUP($L981,Pos!B:B,Pos!E:E,, 0)</f>
        <v>Industrial Goods &amp; Services</v>
      </c>
      <c r="O981" s="1" t="str">
        <f t="shared" si="252"/>
        <v>Industrial Goods &amp; Services_Others</v>
      </c>
      <c r="P981" s="1" t="str">
        <f>_xlfn.XLOOKUP($L981,Pos!B:B,Pos!F:F,, 0)</f>
        <v>Others</v>
      </c>
      <c r="Q981" s="1">
        <v>0</v>
      </c>
      <c r="R981" s="9">
        <f>_xlfn.XLOOKUP($L981,Pos!$B:$B,Pos!N:N,0, 0)</f>
        <v>3.71</v>
      </c>
      <c r="S981" s="9">
        <f>_xlfn.XLOOKUP($L981,Pos!$B:$B,Pos!O:O,0, 0)</f>
        <v>3.7583329999999999</v>
      </c>
      <c r="T981" s="9">
        <f>_xlfn.XLOOKUP($L981,Pos!$B:$B,Pos!P:P,0, 0)</f>
        <v>7.2750000000000004</v>
      </c>
      <c r="U981" s="9">
        <f>_xlfn.XLOOKUP($L981,Pos!$B:$B,Pos!Q:Q,0, 0)</f>
        <v>8.5</v>
      </c>
      <c r="V981" s="9">
        <f>_xlfn.XLOOKUP($L981,Pos!$B:$B,Pos!R:R,0, 0)</f>
        <v>1.4666669999999999</v>
      </c>
      <c r="W981" s="9">
        <f>_xlfn.XLOOKUP($L981,Pos!$B:$B,Pos!S:S,0, 0)</f>
        <v>6.3983340000000002</v>
      </c>
      <c r="X981" s="9" t="str">
        <f>_xlfn.XLOOKUP($L981,Pos!$B:$B,Pos!J:J,0, 0)</f>
        <v>Buy</v>
      </c>
      <c r="Y981" s="1">
        <v>0</v>
      </c>
      <c r="Z981" s="1">
        <v>0</v>
      </c>
      <c r="AA981" s="1">
        <f t="shared" si="253"/>
        <v>0</v>
      </c>
      <c r="AB981" s="9">
        <f>_xlfn.XLOOKUP(L981,Pos!B:B,Pos!K:K,-1,0)</f>
        <v>4.545454545454545</v>
      </c>
      <c r="AC981" s="1" t="e">
        <f>_xlfn.XLOOKUP($L981,Pos!$A:$A,Pos!S:S,_xlfn.XLOOKUP($L981,#REF!,#REF!, ""), 0)</f>
        <v>#REF!</v>
      </c>
      <c r="AD981" s="1" t="e">
        <f>_xlfn.XLOOKUP($L981,Pos!$A:$A,Pos!T:T,_xlfn.XLOOKUP($L981,#REF!,#REF!, ""), 0)</f>
        <v>#REF!</v>
      </c>
      <c r="AE981" s="1" t="e">
        <f>_xlfn.XLOOKUP($L981,Pos!$A:$A,Pos!U:U,_xlfn.XLOOKUP($L981,#REF!,#REF!, ""), 0)</f>
        <v>#REF!</v>
      </c>
      <c r="AF981" s="1" t="e">
        <f>_xlfn.XLOOKUP($L981,Pos!$A:$A,Pos!V:V,_xlfn.XLOOKUP($L981,#REF!,#REF!, ""), 0)</f>
        <v>#REF!</v>
      </c>
      <c r="AG981" s="1" t="e">
        <f>_xlfn.XLOOKUP($L981,Pos!$A:$A,Pos!W:W,_xlfn.XLOOKUP($L981,#REF!,#REF!, ""), 0)</f>
        <v>#REF!</v>
      </c>
      <c r="AH981" s="1" t="e">
        <f>_xlfn.XLOOKUP($L981,Pos!$A:$A,Pos!X:X,_xlfn.XLOOKUP($L981,#REF!,#REF!, ""), 0)</f>
        <v>#REF!</v>
      </c>
      <c r="AI981" s="1" t="e">
        <f>_xlfn.XLOOKUP($L981,Pos!$A:$A,Pos!Y:Y,_xlfn.XLOOKUP($L981,#REF!,#REF!, ""), 0)</f>
        <v>#REF!</v>
      </c>
      <c r="AJ981" s="1" t="e">
        <f>_xlfn.XLOOKUP($L981,Pos!$A:$A,Pos!Z:Z,_xlfn.XLOOKUP($L981,#REF!,#REF!, ""), 0)</f>
        <v>#REF!</v>
      </c>
      <c r="AK981" s="1" t="e">
        <f>_xlfn.XLOOKUP($L981,Pos!$A:$A,Pos!AA:AA,_xlfn.XLOOKUP($L981,#REF!,#REF!, ""), 0)</f>
        <v>#REF!</v>
      </c>
      <c r="AL981" s="1" t="e">
        <f>_xlfn.XLOOKUP($L981,Pos!$A:$A,Pos!AB:AB,_xlfn.XLOOKUP($L981,#REF!,#REF!, ""), 0)</f>
        <v>#REF!</v>
      </c>
      <c r="AM981" s="1" t="e">
        <f>_xlfn.XLOOKUP($L981,Pos!$A:$A,Pos!AC:AC,_xlfn.XLOOKUP($L981,#REF!,#REF!, ""), 0)</f>
        <v>#REF!</v>
      </c>
      <c r="AN981" s="1" t="e">
        <f>_xlfn.XLOOKUP($L981,Pos!$A:$A,Pos!AD:AD,_xlfn.XLOOKUP($L981,#REF!,#REF!, ""), 0)</f>
        <v>#REF!</v>
      </c>
      <c r="AO981" s="1" t="e">
        <f>_xlfn.XLOOKUP($L981,Pos!$A:$A,Pos!AE:AE,_xlfn.XLOOKUP($L981,#REF!,#REF!, ""), 0)</f>
        <v>#REF!</v>
      </c>
      <c r="AP981" s="1" t="e">
        <f>_xlfn.XLOOKUP($L981,Pos!$A:$A,Pos!AF:AF,_xlfn.XLOOKUP($L981,#REF!,#REF!, ""), 0)</f>
        <v>#REF!</v>
      </c>
      <c r="AQ981" s="1" t="e">
        <f>_xlfn.XLOOKUP($L981,Pos!$A:$A,Pos!AG:AG,_xlfn.XLOOKUP($L981,#REF!,#REF!, ""), 0)</f>
        <v>#REF!</v>
      </c>
      <c r="AR981" s="1" t="e">
        <f>_xlfn.XLOOKUP($L981,Pos!$A:$A,Pos!AH:AH,_xlfn.XLOOKUP($L981,#REF!,#REF!, ""), 0)</f>
        <v>#REF!</v>
      </c>
      <c r="AS981" s="1" t="e">
        <f>_xlfn.XLOOKUP($L981,Pos!$A:$A,Pos!AI:AI,_xlfn.XLOOKUP($L981,#REF!,#REF!, ""), 0)</f>
        <v>#REF!</v>
      </c>
      <c r="AT981" s="1" t="e">
        <f>_xlfn.XLOOKUP($L981,Pos!$A:$A,Pos!AJ:AJ,_xlfn.XLOOKUP($L981,#REF!,#REF!, ""), 0)</f>
        <v>#REF!</v>
      </c>
      <c r="AU981" s="1" t="e">
        <f>_xlfn.XLOOKUP($L981,Pos!$A:$A,Pos!AK:AK,_xlfn.XLOOKUP($L981,#REF!,#REF!, ""), 0)</f>
        <v>#REF!</v>
      </c>
      <c r="AV981" s="1" t="e">
        <f>_xlfn.XLOOKUP($L981,Pos!$A:$A,Pos!AL:AL,_xlfn.XLOOKUP($L981,#REF!,#REF!, ""), 0)</f>
        <v>#REF!</v>
      </c>
      <c r="AW981" s="1" t="e">
        <f>_xlfn.XLOOKUP($L981,Pos!$A:$A,Pos!AM:AM,_xlfn.XLOOKUP($L981,#REF!,#REF!, ""), 0)</f>
        <v>#REF!</v>
      </c>
      <c r="AX981" s="1" t="e">
        <f>_xlfn.XLOOKUP($L981,Pos!$A:$A,Pos!AN:AN,_xlfn.XLOOKUP($L981,#REF!,#REF!, ""), 0)</f>
        <v>#REF!</v>
      </c>
      <c r="AY981" s="1" t="e">
        <f>_xlfn.XLOOKUP($L981,Pos!$A:$A,Pos!AO:AO,_xlfn.XLOOKUP($L981,#REF!,#REF!, ""), 0)</f>
        <v>#REF!</v>
      </c>
      <c r="AZ981" s="7" t="str">
        <f t="shared" si="254"/>
        <v>OUT</v>
      </c>
      <c r="BA981" s="1">
        <f>IF(OR(_xlfn.XLOOKUP(L981,Pos!B:B,Pos!L:L,FALSE)="ESG Reason",_xlfn.XLOOKUP(L981,Pos!B:B,Pos!L:L,FALSE)="Blacklisted"),1,0)</f>
        <v>0</v>
      </c>
      <c r="BC981" s="11">
        <v>9.2472168328149854E-11</v>
      </c>
      <c r="BD981" s="11">
        <f>_xlfn.XLOOKUP($L981,Pos!$B:$B,Pos!H:H,0, 0)</f>
        <v>0</v>
      </c>
      <c r="BE981" s="11">
        <f>_xlfn.XLOOKUP($L981,Pos!$B:$B,Pos!I:I,0, 0)</f>
        <v>1.4301113618021361E-4</v>
      </c>
      <c r="BF981" s="18">
        <f t="shared" si="255"/>
        <v>1.4301113618021361E-4</v>
      </c>
      <c r="BG981" s="1">
        <f t="shared" si="256"/>
        <v>3</v>
      </c>
      <c r="BH981" s="1">
        <f t="shared" si="257"/>
        <v>48</v>
      </c>
      <c r="BI981" s="18">
        <f t="shared" si="258"/>
        <v>9.2472168328149854E-11</v>
      </c>
      <c r="BJ981" s="3">
        <f t="shared" si="259"/>
        <v>0</v>
      </c>
      <c r="BK981" s="18">
        <f t="shared" si="260"/>
        <v>0</v>
      </c>
    </row>
    <row r="982" spans="3:63" x14ac:dyDescent="0.25">
      <c r="C982" s="3"/>
      <c r="D982" s="3"/>
      <c r="E982" s="3"/>
      <c r="F982" s="3"/>
      <c r="G982" s="51" t="s">
        <v>982</v>
      </c>
      <c r="H982" s="8" t="str">
        <f t="shared" si="250"/>
        <v>0%Others</v>
      </c>
      <c r="I982" s="11" cm="1">
        <f t="array" ref="I982">IF(
   AZ982 = "OUT", 0,IF(
   BD982 &gt;= LARGE(IF(ISNUMBER(BD:BD), BD:BD), 3),
   BE982 - 0.001,
   IF(BE982 &gt;=VLOOKUP(P982,mapping!$A:$B,2,FALSE), BE982,VLOOKUP(P982,mapping!$A$2:$B$8,2,FALSE))
))</f>
        <v>0</v>
      </c>
      <c r="J982" s="11" cm="1">
        <f t="array" ref="J982">IF(
    AZ982="OUT",0,IF(IF(
                      BD982&gt;=LARGE(IF(ISNUMBER(BD:BD),BD:BD),3),
                      BE982+0.001,
                      VLOOKUP(H982,mapping!$D:$E,2,FALSE)
                      )&gt;I982,
                   IF(
                      BD982&gt;=LARGE(IF(ISNUMBER(BD:BD),BD:BD),3),
                      BE982+0.001,
                      VLOOKUP(H982,mapping!$D:$E,2,FALSE)
                      ),
                   I982+0.002))</f>
        <v>0</v>
      </c>
      <c r="K982" s="8">
        <f t="shared" si="251"/>
        <v>1.429434258889654E-4</v>
      </c>
      <c r="L982" s="1" t="str">
        <f>Pos!B40</f>
        <v>AU000000SUN6</v>
      </c>
      <c r="M982" s="1" t="str">
        <f>_xlfn.XLOOKUP($L982,Pos!B:B,Pos!D:D,, 0)</f>
        <v>Suncorp Group Limited</v>
      </c>
      <c r="N982" s="1" t="str">
        <f>_xlfn.XLOOKUP($L982,Pos!B:B,Pos!E:E,, 0)</f>
        <v>Insurance</v>
      </c>
      <c r="O982" s="1" t="str">
        <f t="shared" si="252"/>
        <v>Insurance_Others</v>
      </c>
      <c r="P982" s="1" t="str">
        <f>_xlfn.XLOOKUP($L982,Pos!B:B,Pos!F:F,, 0)</f>
        <v>Others</v>
      </c>
      <c r="Q982" s="1">
        <v>0</v>
      </c>
      <c r="R982" s="9">
        <f>_xlfn.XLOOKUP($L982,Pos!$B:$B,Pos!N:N,0, 0)</f>
        <v>5.0999999999999996</v>
      </c>
      <c r="S982" s="9">
        <f>_xlfn.XLOOKUP($L982,Pos!$B:$B,Pos!O:O,0, 0)</f>
        <v>6.4550000000000001</v>
      </c>
      <c r="T982" s="9">
        <f>_xlfn.XLOOKUP($L982,Pos!$B:$B,Pos!P:P,0, 0)</f>
        <v>4.8333329999999997</v>
      </c>
      <c r="U982" s="9">
        <f>_xlfn.XLOOKUP($L982,Pos!$B:$B,Pos!Q:Q,0, 0)</f>
        <v>2.8</v>
      </c>
      <c r="V982" s="9">
        <f>_xlfn.XLOOKUP($L982,Pos!$B:$B,Pos!R:R,0, 0)</f>
        <v>7.6666670000000003</v>
      </c>
      <c r="W982" s="9">
        <f>_xlfn.XLOOKUP($L982,Pos!$B:$B,Pos!S:S,0, 0)</f>
        <v>5.4516669999999996</v>
      </c>
      <c r="X982" s="9" t="str">
        <f>_xlfn.XLOOKUP($L982,Pos!$B:$B,Pos!J:J,0, 0)</f>
        <v>Hold</v>
      </c>
      <c r="Y982" s="1">
        <v>0</v>
      </c>
      <c r="Z982" s="1">
        <v>0</v>
      </c>
      <c r="AA982" s="1">
        <f t="shared" si="253"/>
        <v>0</v>
      </c>
      <c r="AB982" s="9">
        <f>_xlfn.XLOOKUP(L982,Pos!B:B,Pos!K:K,-1,0)</f>
        <v>2.083333333333333</v>
      </c>
      <c r="AC982" s="1" t="e">
        <f>_xlfn.XLOOKUP($L982,Pos!$A:$A,Pos!S:S,_xlfn.XLOOKUP($L982,#REF!,#REF!, ""), 0)</f>
        <v>#REF!</v>
      </c>
      <c r="AD982" s="1" t="e">
        <f>_xlfn.XLOOKUP($L982,Pos!$A:$A,Pos!T:T,_xlfn.XLOOKUP($L982,#REF!,#REF!, ""), 0)</f>
        <v>#REF!</v>
      </c>
      <c r="AE982" s="1" t="e">
        <f>_xlfn.XLOOKUP($L982,Pos!$A:$A,Pos!U:U,_xlfn.XLOOKUP($L982,#REF!,#REF!, ""), 0)</f>
        <v>#REF!</v>
      </c>
      <c r="AF982" s="1" t="e">
        <f>_xlfn.XLOOKUP($L982,Pos!$A:$A,Pos!V:V,_xlfn.XLOOKUP($L982,#REF!,#REF!, ""), 0)</f>
        <v>#REF!</v>
      </c>
      <c r="AG982" s="1" t="e">
        <f>_xlfn.XLOOKUP($L982,Pos!$A:$A,Pos!W:W,_xlfn.XLOOKUP($L982,#REF!,#REF!, ""), 0)</f>
        <v>#REF!</v>
      </c>
      <c r="AH982" s="1" t="e">
        <f>_xlfn.XLOOKUP($L982,Pos!$A:$A,Pos!X:X,_xlfn.XLOOKUP($L982,#REF!,#REF!, ""), 0)</f>
        <v>#REF!</v>
      </c>
      <c r="AI982" s="1" t="e">
        <f>_xlfn.XLOOKUP($L982,Pos!$A:$A,Pos!Y:Y,_xlfn.XLOOKUP($L982,#REF!,#REF!, ""), 0)</f>
        <v>#REF!</v>
      </c>
      <c r="AJ982" s="1" t="e">
        <f>_xlfn.XLOOKUP($L982,Pos!$A:$A,Pos!Z:Z,_xlfn.XLOOKUP($L982,#REF!,#REF!, ""), 0)</f>
        <v>#REF!</v>
      </c>
      <c r="AK982" s="1" t="e">
        <f>_xlfn.XLOOKUP($L982,Pos!$A:$A,Pos!AA:AA,_xlfn.XLOOKUP($L982,#REF!,#REF!, ""), 0)</f>
        <v>#REF!</v>
      </c>
      <c r="AL982" s="1" t="e">
        <f>_xlfn.XLOOKUP($L982,Pos!$A:$A,Pos!AB:AB,_xlfn.XLOOKUP($L982,#REF!,#REF!, ""), 0)</f>
        <v>#REF!</v>
      </c>
      <c r="AM982" s="1" t="e">
        <f>_xlfn.XLOOKUP($L982,Pos!$A:$A,Pos!AC:AC,_xlfn.XLOOKUP($L982,#REF!,#REF!, ""), 0)</f>
        <v>#REF!</v>
      </c>
      <c r="AN982" s="1" t="e">
        <f>_xlfn.XLOOKUP($L982,Pos!$A:$A,Pos!AD:AD,_xlfn.XLOOKUP($L982,#REF!,#REF!, ""), 0)</f>
        <v>#REF!</v>
      </c>
      <c r="AO982" s="1" t="e">
        <f>_xlfn.XLOOKUP($L982,Pos!$A:$A,Pos!AE:AE,_xlfn.XLOOKUP($L982,#REF!,#REF!, ""), 0)</f>
        <v>#REF!</v>
      </c>
      <c r="AP982" s="1" t="e">
        <f>_xlfn.XLOOKUP($L982,Pos!$A:$A,Pos!AF:AF,_xlfn.XLOOKUP($L982,#REF!,#REF!, ""), 0)</f>
        <v>#REF!</v>
      </c>
      <c r="AQ982" s="1" t="e">
        <f>_xlfn.XLOOKUP($L982,Pos!$A:$A,Pos!AG:AG,_xlfn.XLOOKUP($L982,#REF!,#REF!, ""), 0)</f>
        <v>#REF!</v>
      </c>
      <c r="AR982" s="1" t="e">
        <f>_xlfn.XLOOKUP($L982,Pos!$A:$A,Pos!AH:AH,_xlfn.XLOOKUP($L982,#REF!,#REF!, ""), 0)</f>
        <v>#REF!</v>
      </c>
      <c r="AS982" s="1" t="e">
        <f>_xlfn.XLOOKUP($L982,Pos!$A:$A,Pos!AI:AI,_xlfn.XLOOKUP($L982,#REF!,#REF!, ""), 0)</f>
        <v>#REF!</v>
      </c>
      <c r="AT982" s="1" t="e">
        <f>_xlfn.XLOOKUP($L982,Pos!$A:$A,Pos!AJ:AJ,_xlfn.XLOOKUP($L982,#REF!,#REF!, ""), 0)</f>
        <v>#REF!</v>
      </c>
      <c r="AU982" s="1" t="e">
        <f>_xlfn.XLOOKUP($L982,Pos!$A:$A,Pos!AK:AK,_xlfn.XLOOKUP($L982,#REF!,#REF!, ""), 0)</f>
        <v>#REF!</v>
      </c>
      <c r="AV982" s="1" t="e">
        <f>_xlfn.XLOOKUP($L982,Pos!$A:$A,Pos!AL:AL,_xlfn.XLOOKUP($L982,#REF!,#REF!, ""), 0)</f>
        <v>#REF!</v>
      </c>
      <c r="AW982" s="1" t="e">
        <f>_xlfn.XLOOKUP($L982,Pos!$A:$A,Pos!AM:AM,_xlfn.XLOOKUP($L982,#REF!,#REF!, ""), 0)</f>
        <v>#REF!</v>
      </c>
      <c r="AX982" s="1" t="e">
        <f>_xlfn.XLOOKUP($L982,Pos!$A:$A,Pos!AN:AN,_xlfn.XLOOKUP($L982,#REF!,#REF!, ""), 0)</f>
        <v>#REF!</v>
      </c>
      <c r="AY982" s="1" t="e">
        <f>_xlfn.XLOOKUP($L982,Pos!$A:$A,Pos!AO:AO,_xlfn.XLOOKUP($L982,#REF!,#REF!, ""), 0)</f>
        <v>#REF!</v>
      </c>
      <c r="AZ982" s="7" t="str">
        <f t="shared" si="254"/>
        <v>OUT</v>
      </c>
      <c r="BA982" s="1">
        <f>IF(OR(_xlfn.XLOOKUP(L982,Pos!B:B,Pos!L:L,FALSE)="ESG Reason",_xlfn.XLOOKUP(L982,Pos!B:B,Pos!L:L,FALSE)="Blacklisted"),1,0)</f>
        <v>0</v>
      </c>
      <c r="BC982" s="11">
        <v>9.0095449491888969E-11</v>
      </c>
      <c r="BD982" s="11">
        <f>_xlfn.XLOOKUP($L982,Pos!$B:$B,Pos!H:H,0, 0)</f>
        <v>0</v>
      </c>
      <c r="BE982" s="11">
        <f>_xlfn.XLOOKUP($L982,Pos!$B:$B,Pos!I:I,0, 0)</f>
        <v>1.429434258889654E-4</v>
      </c>
      <c r="BF982" s="18">
        <f t="shared" si="255"/>
        <v>1.429434258889654E-4</v>
      </c>
      <c r="BG982" s="1">
        <f t="shared" si="256"/>
        <v>3</v>
      </c>
      <c r="BH982" s="1">
        <f t="shared" si="257"/>
        <v>49</v>
      </c>
      <c r="BI982" s="18">
        <f t="shared" si="258"/>
        <v>9.0095449491888969E-11</v>
      </c>
      <c r="BJ982" s="3">
        <f t="shared" si="259"/>
        <v>0</v>
      </c>
      <c r="BK982" s="18">
        <f t="shared" si="260"/>
        <v>0</v>
      </c>
    </row>
    <row r="983" spans="3:63" x14ac:dyDescent="0.25">
      <c r="C983" s="3"/>
      <c r="D983" s="3"/>
      <c r="E983" s="3"/>
      <c r="F983" s="3"/>
      <c r="G983" s="51" t="s">
        <v>969</v>
      </c>
      <c r="H983" s="8" t="str">
        <f t="shared" si="250"/>
        <v>0%North America</v>
      </c>
      <c r="I983" s="11" cm="1">
        <f t="array" ref="I983">IF(
   AZ983 = "OUT", 0,IF(
   BD983 &gt;= LARGE(IF(ISNUMBER(BD:BD), BD:BD), 3),
   BE983 - 0.001,
   IF(BE983 &gt;=VLOOKUP(P983,mapping!$A:$B,2,FALSE), BE983,VLOOKUP(P983,mapping!$A$2:$B$8,2,FALSE))
))</f>
        <v>0</v>
      </c>
      <c r="J983" s="11" cm="1">
        <f t="array" ref="J983">IF(
    AZ983="OUT",0,IF(IF(
                      BD983&gt;=LARGE(IF(ISNUMBER(BD:BD),BD:BD),3),
                      BE983+0.001,
                      VLOOKUP(H983,mapping!$D:$E,2,FALSE)
                      )&gt;I983,
                   IF(
                      BD983&gt;=LARGE(IF(ISNUMBER(BD:BD),BD:BD),3),
                      BE983+0.001,
                      VLOOKUP(H983,mapping!$D:$E,2,FALSE)
                      ),
                   I983+0.002))</f>
        <v>0</v>
      </c>
      <c r="K983" s="8">
        <f t="shared" si="251"/>
        <v>1.4284141038368751E-4</v>
      </c>
      <c r="L983" s="1" t="str">
        <f>Pos!B98</f>
        <v>CA2861812014</v>
      </c>
      <c r="M983" s="1" t="str">
        <f>_xlfn.XLOOKUP($L983,Pos!B:B,Pos!D:D,, 0)</f>
        <v>Element Fleet Management Corporation</v>
      </c>
      <c r="N983" s="1" t="str">
        <f>_xlfn.XLOOKUP($L983,Pos!B:B,Pos!E:E,, 0)</f>
        <v>Industrial Goods &amp; Services</v>
      </c>
      <c r="O983" s="1" t="str">
        <f t="shared" si="252"/>
        <v>Industrial Goods &amp; Services_North America</v>
      </c>
      <c r="P983" s="1" t="str">
        <f>_xlfn.XLOOKUP($L983,Pos!B:B,Pos!F:F,, 0)</f>
        <v>North America</v>
      </c>
      <c r="Q983" s="1">
        <v>0</v>
      </c>
      <c r="R983" s="9">
        <f>_xlfn.XLOOKUP($L983,Pos!$B:$B,Pos!N:N,0, 0)</f>
        <v>5.62</v>
      </c>
      <c r="S983" s="9">
        <f>_xlfn.XLOOKUP($L983,Pos!$B:$B,Pos!O:O,0, 0)</f>
        <v>6.0674999999999999</v>
      </c>
      <c r="T983" s="9">
        <f>_xlfn.XLOOKUP($L983,Pos!$B:$B,Pos!P:P,0, 0)</f>
        <v>3.875</v>
      </c>
      <c r="U983" s="9">
        <f>_xlfn.XLOOKUP($L983,Pos!$B:$B,Pos!Q:Q,0, 0)</f>
        <v>7.8</v>
      </c>
      <c r="V983" s="9">
        <f>_xlfn.XLOOKUP($L983,Pos!$B:$B,Pos!R:R,0, 0)</f>
        <v>8.4666669999999993</v>
      </c>
      <c r="W983" s="9">
        <f>_xlfn.XLOOKUP($L983,Pos!$B:$B,Pos!S:S,0, 0)</f>
        <v>5.2583330000000004</v>
      </c>
      <c r="X983" s="9" t="str">
        <f>_xlfn.XLOOKUP($L983,Pos!$B:$B,Pos!J:J,0, 0)</f>
        <v>Outperform</v>
      </c>
      <c r="Y983" s="1">
        <v>0</v>
      </c>
      <c r="Z983" s="1">
        <v>0</v>
      </c>
      <c r="AA983" s="1">
        <f t="shared" si="253"/>
        <v>0</v>
      </c>
      <c r="AB983" s="9">
        <f>_xlfn.XLOOKUP(L983,Pos!B:B,Pos!K:K,-1,0)</f>
        <v>-1</v>
      </c>
      <c r="AC983" s="1" t="e">
        <f>_xlfn.XLOOKUP($L983,Pos!$A:$A,Pos!S:S,_xlfn.XLOOKUP($L983,#REF!,#REF!, ""), 0)</f>
        <v>#REF!</v>
      </c>
      <c r="AD983" s="1" t="e">
        <f>_xlfn.XLOOKUP($L983,Pos!$A:$A,Pos!T:T,_xlfn.XLOOKUP($L983,#REF!,#REF!, ""), 0)</f>
        <v>#REF!</v>
      </c>
      <c r="AE983" s="1" t="e">
        <f>_xlfn.XLOOKUP($L983,Pos!$A:$A,Pos!U:U,_xlfn.XLOOKUP($L983,#REF!,#REF!, ""), 0)</f>
        <v>#REF!</v>
      </c>
      <c r="AF983" s="1" t="e">
        <f>_xlfn.XLOOKUP($L983,Pos!$A:$A,Pos!V:V,_xlfn.XLOOKUP($L983,#REF!,#REF!, ""), 0)</f>
        <v>#REF!</v>
      </c>
      <c r="AG983" s="1" t="e">
        <f>_xlfn.XLOOKUP($L983,Pos!$A:$A,Pos!W:W,_xlfn.XLOOKUP($L983,#REF!,#REF!, ""), 0)</f>
        <v>#REF!</v>
      </c>
      <c r="AH983" s="1" t="e">
        <f>_xlfn.XLOOKUP($L983,Pos!$A:$A,Pos!X:X,_xlfn.XLOOKUP($L983,#REF!,#REF!, ""), 0)</f>
        <v>#REF!</v>
      </c>
      <c r="AI983" s="1" t="e">
        <f>_xlfn.XLOOKUP($L983,Pos!$A:$A,Pos!Y:Y,_xlfn.XLOOKUP($L983,#REF!,#REF!, ""), 0)</f>
        <v>#REF!</v>
      </c>
      <c r="AJ983" s="1" t="e">
        <f>_xlfn.XLOOKUP($L983,Pos!$A:$A,Pos!Z:Z,_xlfn.XLOOKUP($L983,#REF!,#REF!, ""), 0)</f>
        <v>#REF!</v>
      </c>
      <c r="AK983" s="1" t="e">
        <f>_xlfn.XLOOKUP($L983,Pos!$A:$A,Pos!AA:AA,_xlfn.XLOOKUP($L983,#REF!,#REF!, ""), 0)</f>
        <v>#REF!</v>
      </c>
      <c r="AL983" s="1" t="e">
        <f>_xlfn.XLOOKUP($L983,Pos!$A:$A,Pos!AB:AB,_xlfn.XLOOKUP($L983,#REF!,#REF!, ""), 0)</f>
        <v>#REF!</v>
      </c>
      <c r="AM983" s="1" t="e">
        <f>_xlfn.XLOOKUP($L983,Pos!$A:$A,Pos!AC:AC,_xlfn.XLOOKUP($L983,#REF!,#REF!, ""), 0)</f>
        <v>#REF!</v>
      </c>
      <c r="AN983" s="1" t="e">
        <f>_xlfn.XLOOKUP($L983,Pos!$A:$A,Pos!AD:AD,_xlfn.XLOOKUP($L983,#REF!,#REF!, ""), 0)</f>
        <v>#REF!</v>
      </c>
      <c r="AO983" s="1" t="e">
        <f>_xlfn.XLOOKUP($L983,Pos!$A:$A,Pos!AE:AE,_xlfn.XLOOKUP($L983,#REF!,#REF!, ""), 0)</f>
        <v>#REF!</v>
      </c>
      <c r="AP983" s="1" t="e">
        <f>_xlfn.XLOOKUP($L983,Pos!$A:$A,Pos!AF:AF,_xlfn.XLOOKUP($L983,#REF!,#REF!, ""), 0)</f>
        <v>#REF!</v>
      </c>
      <c r="AQ983" s="1" t="e">
        <f>_xlfn.XLOOKUP($L983,Pos!$A:$A,Pos!AG:AG,_xlfn.XLOOKUP($L983,#REF!,#REF!, ""), 0)</f>
        <v>#REF!</v>
      </c>
      <c r="AR983" s="1" t="e">
        <f>_xlfn.XLOOKUP($L983,Pos!$A:$A,Pos!AH:AH,_xlfn.XLOOKUP($L983,#REF!,#REF!, ""), 0)</f>
        <v>#REF!</v>
      </c>
      <c r="AS983" s="1" t="e">
        <f>_xlfn.XLOOKUP($L983,Pos!$A:$A,Pos!AI:AI,_xlfn.XLOOKUP($L983,#REF!,#REF!, ""), 0)</f>
        <v>#REF!</v>
      </c>
      <c r="AT983" s="1" t="e">
        <f>_xlfn.XLOOKUP($L983,Pos!$A:$A,Pos!AJ:AJ,_xlfn.XLOOKUP($L983,#REF!,#REF!, ""), 0)</f>
        <v>#REF!</v>
      </c>
      <c r="AU983" s="1" t="e">
        <f>_xlfn.XLOOKUP($L983,Pos!$A:$A,Pos!AK:AK,_xlfn.XLOOKUP($L983,#REF!,#REF!, ""), 0)</f>
        <v>#REF!</v>
      </c>
      <c r="AV983" s="1" t="e">
        <f>_xlfn.XLOOKUP($L983,Pos!$A:$A,Pos!AL:AL,_xlfn.XLOOKUP($L983,#REF!,#REF!, ""), 0)</f>
        <v>#REF!</v>
      </c>
      <c r="AW983" s="1" t="e">
        <f>_xlfn.XLOOKUP($L983,Pos!$A:$A,Pos!AM:AM,_xlfn.XLOOKUP($L983,#REF!,#REF!, ""), 0)</f>
        <v>#REF!</v>
      </c>
      <c r="AX983" s="1" t="e">
        <f>_xlfn.XLOOKUP($L983,Pos!$A:$A,Pos!AN:AN,_xlfn.XLOOKUP($L983,#REF!,#REF!, ""), 0)</f>
        <v>#REF!</v>
      </c>
      <c r="AY983" s="1" t="e">
        <f>_xlfn.XLOOKUP($L983,Pos!$A:$A,Pos!AO:AO,_xlfn.XLOOKUP($L983,#REF!,#REF!, ""), 0)</f>
        <v>#REF!</v>
      </c>
      <c r="AZ983" s="7" t="str">
        <f t="shared" si="254"/>
        <v>OUT</v>
      </c>
      <c r="BA983" s="1">
        <f>IF(OR(_xlfn.XLOOKUP(L983,Pos!B:B,Pos!L:L,FALSE)="ESG Reason",_xlfn.XLOOKUP(L983,Pos!B:B,Pos!L:L,FALSE)="Blacklisted"),1,0)</f>
        <v>0</v>
      </c>
      <c r="BC983" s="11">
        <v>8.6308018493311702E-11</v>
      </c>
      <c r="BD983" s="11">
        <f>_xlfn.XLOOKUP($L983,Pos!$B:$B,Pos!H:H,0, 0)</f>
        <v>0</v>
      </c>
      <c r="BE983" s="11">
        <f>_xlfn.XLOOKUP($L983,Pos!$B:$B,Pos!I:I,0, 0)</f>
        <v>1.4284141038368751E-4</v>
      </c>
      <c r="BF983" s="18">
        <f t="shared" si="255"/>
        <v>1.4284141038368751E-4</v>
      </c>
      <c r="BG983" s="1">
        <f t="shared" si="256"/>
        <v>1</v>
      </c>
      <c r="BH983" s="1">
        <f t="shared" si="257"/>
        <v>29</v>
      </c>
      <c r="BI983" s="18">
        <f t="shared" si="258"/>
        <v>8.6308018493311702E-11</v>
      </c>
      <c r="BJ983" s="3">
        <f t="shared" si="259"/>
        <v>0</v>
      </c>
      <c r="BK983" s="18">
        <f t="shared" si="260"/>
        <v>0</v>
      </c>
    </row>
    <row r="984" spans="3:63" x14ac:dyDescent="0.25">
      <c r="C984" s="3"/>
      <c r="D984" s="3"/>
      <c r="E984" s="3"/>
      <c r="F984" s="3"/>
      <c r="G984" s="51" t="s">
        <v>963</v>
      </c>
      <c r="H984" s="8" t="str">
        <f t="shared" si="250"/>
        <v>0%West Europe</v>
      </c>
      <c r="I984" s="11" cm="1">
        <f t="array" ref="I984">IF(
   AZ984 = "OUT", 0,IF(
   BD984 &gt;= LARGE(IF(ISNUMBER(BD:BD), BD:BD), 3),
   BE984 - 0.001,
   IF(BE984 &gt;=VLOOKUP(P984,mapping!$A:$B,2,FALSE), BE984,VLOOKUP(P984,mapping!$A$2:$B$8,2,FALSE))
))</f>
        <v>0</v>
      </c>
      <c r="J984" s="11" cm="1">
        <f t="array" ref="J984">IF(
    AZ984="OUT",0,IF(IF(
                      BD984&gt;=LARGE(IF(ISNUMBER(BD:BD),BD:BD),3),
                      BE984+0.001,
                      VLOOKUP(H984,mapping!$D:$E,2,FALSE)
                      )&gt;I984,
                   IF(
                      BD984&gt;=LARGE(IF(ISNUMBER(BD:BD),BD:BD),3),
                      BE984+0.001,
                      VLOOKUP(H984,mapping!$D:$E,2,FALSE)
                      ),
                   I984+0.002))</f>
        <v>0</v>
      </c>
      <c r="K984" s="8">
        <f t="shared" si="251"/>
        <v>1.4257146935550609E-4</v>
      </c>
      <c r="L984" s="1" t="str">
        <f>Pos!B256</f>
        <v>DK0060448595</v>
      </c>
      <c r="M984" s="1" t="str">
        <f>_xlfn.XLOOKUP($L984,Pos!B:B,Pos!D:D,, 0)</f>
        <v>Coloplast A/S Class B</v>
      </c>
      <c r="N984" s="1" t="str">
        <f>_xlfn.XLOOKUP($L984,Pos!B:B,Pos!E:E,, 0)</f>
        <v>Health Care</v>
      </c>
      <c r="O984" s="1" t="str">
        <f t="shared" si="252"/>
        <v>Health Care_West Europe</v>
      </c>
      <c r="P984" s="1" t="str">
        <f>_xlfn.XLOOKUP($L984,Pos!B:B,Pos!F:F,, 0)</f>
        <v>West Europe</v>
      </c>
      <c r="Q984" s="1">
        <v>0</v>
      </c>
      <c r="R984" s="9">
        <f>_xlfn.XLOOKUP($L984,Pos!$B:$B,Pos!N:N,0, 0)</f>
        <v>7.59</v>
      </c>
      <c r="S984" s="9">
        <f>_xlfn.XLOOKUP($L984,Pos!$B:$B,Pos!O:O,0, 0)</f>
        <v>2.4378329999999999</v>
      </c>
      <c r="T984" s="9">
        <f>_xlfn.XLOOKUP($L984,Pos!$B:$B,Pos!P:P,0, 0)</f>
        <v>6.3250000000000002</v>
      </c>
      <c r="U984" s="9">
        <f>_xlfn.XLOOKUP($L984,Pos!$B:$B,Pos!Q:Q,0, 0)</f>
        <v>2</v>
      </c>
      <c r="V984" s="9">
        <f>_xlfn.XLOOKUP($L984,Pos!$B:$B,Pos!R:R,0, 0)</f>
        <v>8.533334</v>
      </c>
      <c r="W984" s="9">
        <f>_xlfn.XLOOKUP($L984,Pos!$B:$B,Pos!S:S,0, 0)</f>
        <v>6.3266660000000003</v>
      </c>
      <c r="X984" s="9" t="str">
        <f>_xlfn.XLOOKUP($L984,Pos!$B:$B,Pos!J:J,0, 0)</f>
        <v>Outperform</v>
      </c>
      <c r="Y984" s="1">
        <v>0</v>
      </c>
      <c r="Z984" s="1">
        <v>0</v>
      </c>
      <c r="AA984" s="1">
        <f t="shared" si="253"/>
        <v>0</v>
      </c>
      <c r="AB984" s="9">
        <f>_xlfn.XLOOKUP(L984,Pos!B:B,Pos!K:K,-1,0)</f>
        <v>7.5675675675675684</v>
      </c>
      <c r="AC984" s="1" t="e">
        <f>_xlfn.XLOOKUP($L984,Pos!$A:$A,Pos!S:S,_xlfn.XLOOKUP($L984,#REF!,#REF!, ""), 0)</f>
        <v>#REF!</v>
      </c>
      <c r="AD984" s="1" t="e">
        <f>_xlfn.XLOOKUP($L984,Pos!$A:$A,Pos!T:T,_xlfn.XLOOKUP($L984,#REF!,#REF!, ""), 0)</f>
        <v>#REF!</v>
      </c>
      <c r="AE984" s="1" t="e">
        <f>_xlfn.XLOOKUP($L984,Pos!$A:$A,Pos!U:U,_xlfn.XLOOKUP($L984,#REF!,#REF!, ""), 0)</f>
        <v>#REF!</v>
      </c>
      <c r="AF984" s="1" t="e">
        <f>_xlfn.XLOOKUP($L984,Pos!$A:$A,Pos!V:V,_xlfn.XLOOKUP($L984,#REF!,#REF!, ""), 0)</f>
        <v>#REF!</v>
      </c>
      <c r="AG984" s="1" t="e">
        <f>_xlfn.XLOOKUP($L984,Pos!$A:$A,Pos!W:W,_xlfn.XLOOKUP($L984,#REF!,#REF!, ""), 0)</f>
        <v>#REF!</v>
      </c>
      <c r="AH984" s="1" t="e">
        <f>_xlfn.XLOOKUP($L984,Pos!$A:$A,Pos!X:X,_xlfn.XLOOKUP($L984,#REF!,#REF!, ""), 0)</f>
        <v>#REF!</v>
      </c>
      <c r="AI984" s="1" t="e">
        <f>_xlfn.XLOOKUP($L984,Pos!$A:$A,Pos!Y:Y,_xlfn.XLOOKUP($L984,#REF!,#REF!, ""), 0)</f>
        <v>#REF!</v>
      </c>
      <c r="AJ984" s="1" t="e">
        <f>_xlfn.XLOOKUP($L984,Pos!$A:$A,Pos!Z:Z,_xlfn.XLOOKUP($L984,#REF!,#REF!, ""), 0)</f>
        <v>#REF!</v>
      </c>
      <c r="AK984" s="1" t="e">
        <f>_xlfn.XLOOKUP($L984,Pos!$A:$A,Pos!AA:AA,_xlfn.XLOOKUP($L984,#REF!,#REF!, ""), 0)</f>
        <v>#REF!</v>
      </c>
      <c r="AL984" s="1" t="e">
        <f>_xlfn.XLOOKUP($L984,Pos!$A:$A,Pos!AB:AB,_xlfn.XLOOKUP($L984,#REF!,#REF!, ""), 0)</f>
        <v>#REF!</v>
      </c>
      <c r="AM984" s="1" t="e">
        <f>_xlfn.XLOOKUP($L984,Pos!$A:$A,Pos!AC:AC,_xlfn.XLOOKUP($L984,#REF!,#REF!, ""), 0)</f>
        <v>#REF!</v>
      </c>
      <c r="AN984" s="1" t="e">
        <f>_xlfn.XLOOKUP($L984,Pos!$A:$A,Pos!AD:AD,_xlfn.XLOOKUP($L984,#REF!,#REF!, ""), 0)</f>
        <v>#REF!</v>
      </c>
      <c r="AO984" s="1" t="e">
        <f>_xlfn.XLOOKUP($L984,Pos!$A:$A,Pos!AE:AE,_xlfn.XLOOKUP($L984,#REF!,#REF!, ""), 0)</f>
        <v>#REF!</v>
      </c>
      <c r="AP984" s="1" t="e">
        <f>_xlfn.XLOOKUP($L984,Pos!$A:$A,Pos!AF:AF,_xlfn.XLOOKUP($L984,#REF!,#REF!, ""), 0)</f>
        <v>#REF!</v>
      </c>
      <c r="AQ984" s="1" t="e">
        <f>_xlfn.XLOOKUP($L984,Pos!$A:$A,Pos!AG:AG,_xlfn.XLOOKUP($L984,#REF!,#REF!, ""), 0)</f>
        <v>#REF!</v>
      </c>
      <c r="AR984" s="1" t="e">
        <f>_xlfn.XLOOKUP($L984,Pos!$A:$A,Pos!AH:AH,_xlfn.XLOOKUP($L984,#REF!,#REF!, ""), 0)</f>
        <v>#REF!</v>
      </c>
      <c r="AS984" s="1" t="e">
        <f>_xlfn.XLOOKUP($L984,Pos!$A:$A,Pos!AI:AI,_xlfn.XLOOKUP($L984,#REF!,#REF!, ""), 0)</f>
        <v>#REF!</v>
      </c>
      <c r="AT984" s="1" t="e">
        <f>_xlfn.XLOOKUP($L984,Pos!$A:$A,Pos!AJ:AJ,_xlfn.XLOOKUP($L984,#REF!,#REF!, ""), 0)</f>
        <v>#REF!</v>
      </c>
      <c r="AU984" s="1" t="e">
        <f>_xlfn.XLOOKUP($L984,Pos!$A:$A,Pos!AK:AK,_xlfn.XLOOKUP($L984,#REF!,#REF!, ""), 0)</f>
        <v>#REF!</v>
      </c>
      <c r="AV984" s="1" t="e">
        <f>_xlfn.XLOOKUP($L984,Pos!$A:$A,Pos!AL:AL,_xlfn.XLOOKUP($L984,#REF!,#REF!, ""), 0)</f>
        <v>#REF!</v>
      </c>
      <c r="AW984" s="1" t="e">
        <f>_xlfn.XLOOKUP($L984,Pos!$A:$A,Pos!AM:AM,_xlfn.XLOOKUP($L984,#REF!,#REF!, ""), 0)</f>
        <v>#REF!</v>
      </c>
      <c r="AX984" s="1" t="e">
        <f>_xlfn.XLOOKUP($L984,Pos!$A:$A,Pos!AN:AN,_xlfn.XLOOKUP($L984,#REF!,#REF!, ""), 0)</f>
        <v>#REF!</v>
      </c>
      <c r="AY984" s="1" t="e">
        <f>_xlfn.XLOOKUP($L984,Pos!$A:$A,Pos!AO:AO,_xlfn.XLOOKUP($L984,#REF!,#REF!, ""), 0)</f>
        <v>#REF!</v>
      </c>
      <c r="AZ984" s="7" t="str">
        <f t="shared" si="254"/>
        <v>OUT</v>
      </c>
      <c r="BA984" s="1">
        <f>IF(OR(_xlfn.XLOOKUP(L984,Pos!B:B,Pos!L:L,FALSE)="ESG Reason",_xlfn.XLOOKUP(L984,Pos!B:B,Pos!L:L,FALSE)="Blacklisted"),1,0)</f>
        <v>0</v>
      </c>
      <c r="BC984" s="11">
        <v>8.6140575269855385E-11</v>
      </c>
      <c r="BD984" s="11">
        <f>_xlfn.XLOOKUP($L984,Pos!$B:$B,Pos!H:H,0, 0)</f>
        <v>0</v>
      </c>
      <c r="BE984" s="11">
        <f>_xlfn.XLOOKUP($L984,Pos!$B:$B,Pos!I:I,0, 0)</f>
        <v>1.4257146935550609E-4</v>
      </c>
      <c r="BF984" s="18">
        <f t="shared" si="255"/>
        <v>1.4257146935550609E-4</v>
      </c>
      <c r="BG984" s="1">
        <f t="shared" si="256"/>
        <v>2</v>
      </c>
      <c r="BH984" s="1">
        <f t="shared" si="257"/>
        <v>9</v>
      </c>
      <c r="BI984" s="18">
        <f t="shared" si="258"/>
        <v>8.6140575269855385E-11</v>
      </c>
      <c r="BJ984" s="3">
        <f t="shared" si="259"/>
        <v>0</v>
      </c>
      <c r="BK984" s="18">
        <f t="shared" si="260"/>
        <v>0</v>
      </c>
    </row>
    <row r="985" spans="3:63" x14ac:dyDescent="0.25">
      <c r="C985" s="3"/>
      <c r="D985" s="3"/>
      <c r="E985" s="3"/>
      <c r="F985" s="3"/>
      <c r="G985" s="51" t="s">
        <v>954</v>
      </c>
      <c r="H985" s="8" t="str">
        <f t="shared" si="250"/>
        <v>0%North America</v>
      </c>
      <c r="I985" s="11" cm="1">
        <f t="array" ref="I985">IF(
   AZ985 = "OUT", 0,IF(
   BD985 &gt;= LARGE(IF(ISNUMBER(BD:BD), BD:BD), 3),
   BE985 - 0.001,
   IF(BE985 &gt;=VLOOKUP(P985,mapping!$A:$B,2,FALSE), BE985,VLOOKUP(P985,mapping!$A$2:$B$8,2,FALSE))
))</f>
        <v>0</v>
      </c>
      <c r="J985" s="11" cm="1">
        <f t="array" ref="J985">IF(
    AZ985="OUT",0,IF(IF(
                      BD985&gt;=LARGE(IF(ISNUMBER(BD:BD),BD:BD),3),
                      BE985+0.001,
                      VLOOKUP(H985,mapping!$D:$E,2,FALSE)
                      )&gt;I985,
                   IF(
                      BD985&gt;=LARGE(IF(ISNUMBER(BD:BD),BD:BD),3),
                      BE985+0.001,
                      VLOOKUP(H985,mapping!$D:$E,2,FALSE)
                      ),
                   I985+0.002))</f>
        <v>0</v>
      </c>
      <c r="K985" s="8">
        <f t="shared" si="251"/>
        <v>1.4245405150923541E-4</v>
      </c>
      <c r="L985" s="1" t="str">
        <f>Pos!B69</f>
        <v>CA00208D4084</v>
      </c>
      <c r="M985" s="1" t="str">
        <f>_xlfn.XLOOKUP($L985,Pos!B:B,Pos!D:D,, 0)</f>
        <v>ARC Resources Ltd.</v>
      </c>
      <c r="N985" s="1" t="str">
        <f>_xlfn.XLOOKUP($L985,Pos!B:B,Pos!E:E,, 0)</f>
        <v>Energy</v>
      </c>
      <c r="O985" s="1" t="str">
        <f t="shared" si="252"/>
        <v>Energy_North America</v>
      </c>
      <c r="P985" s="1" t="str">
        <f>_xlfn.XLOOKUP($L985,Pos!B:B,Pos!F:F,, 0)</f>
        <v>North America</v>
      </c>
      <c r="Q985" s="1">
        <v>0</v>
      </c>
      <c r="R985" s="9">
        <f>_xlfn.XLOOKUP($L985,Pos!$B:$B,Pos!N:N,0, 0)</f>
        <v>4.75</v>
      </c>
      <c r="S985" s="9">
        <f>_xlfn.XLOOKUP($L985,Pos!$B:$B,Pos!O:O,0, 0)</f>
        <v>7.0335000000000001</v>
      </c>
      <c r="T985" s="9">
        <f>_xlfn.XLOOKUP($L985,Pos!$B:$B,Pos!P:P,0, 0)</f>
        <v>6.1</v>
      </c>
      <c r="U985" s="9">
        <f>_xlfn.XLOOKUP($L985,Pos!$B:$B,Pos!Q:Q,0, 0)</f>
        <v>1.5</v>
      </c>
      <c r="V985" s="9">
        <f>_xlfn.XLOOKUP($L985,Pos!$B:$B,Pos!R:R,0, 0)</f>
        <v>5.9</v>
      </c>
      <c r="W985" s="9">
        <f>_xlfn.XLOOKUP($L985,Pos!$B:$B,Pos!S:S,0, 0)</f>
        <v>5.2050000000000001</v>
      </c>
      <c r="X985" s="9" t="str">
        <f>_xlfn.XLOOKUP($L985,Pos!$B:$B,Pos!J:J,0, 0)</f>
        <v>Buy</v>
      </c>
      <c r="Y985" s="1">
        <v>0</v>
      </c>
      <c r="Z985" s="1">
        <v>0</v>
      </c>
      <c r="AA985" s="1">
        <f t="shared" si="253"/>
        <v>0</v>
      </c>
      <c r="AB985" s="9">
        <f>_xlfn.XLOOKUP(L985,Pos!B:B,Pos!K:K,-1,0)</f>
        <v>-1</v>
      </c>
      <c r="AC985" s="1" t="e">
        <f>_xlfn.XLOOKUP($L985,Pos!$A:$A,Pos!S:S,_xlfn.XLOOKUP($L985,#REF!,#REF!, ""), 0)</f>
        <v>#REF!</v>
      </c>
      <c r="AD985" s="1" t="e">
        <f>_xlfn.XLOOKUP($L985,Pos!$A:$A,Pos!T:T,_xlfn.XLOOKUP($L985,#REF!,#REF!, ""), 0)</f>
        <v>#REF!</v>
      </c>
      <c r="AE985" s="1" t="e">
        <f>_xlfn.XLOOKUP($L985,Pos!$A:$A,Pos!U:U,_xlfn.XLOOKUP($L985,#REF!,#REF!, ""), 0)</f>
        <v>#REF!</v>
      </c>
      <c r="AF985" s="1" t="e">
        <f>_xlfn.XLOOKUP($L985,Pos!$A:$A,Pos!V:V,_xlfn.XLOOKUP($L985,#REF!,#REF!, ""), 0)</f>
        <v>#REF!</v>
      </c>
      <c r="AG985" s="1" t="e">
        <f>_xlfn.XLOOKUP($L985,Pos!$A:$A,Pos!W:W,_xlfn.XLOOKUP($L985,#REF!,#REF!, ""), 0)</f>
        <v>#REF!</v>
      </c>
      <c r="AH985" s="1" t="e">
        <f>_xlfn.XLOOKUP($L985,Pos!$A:$A,Pos!X:X,_xlfn.XLOOKUP($L985,#REF!,#REF!, ""), 0)</f>
        <v>#REF!</v>
      </c>
      <c r="AI985" s="1" t="e">
        <f>_xlfn.XLOOKUP($L985,Pos!$A:$A,Pos!Y:Y,_xlfn.XLOOKUP($L985,#REF!,#REF!, ""), 0)</f>
        <v>#REF!</v>
      </c>
      <c r="AJ985" s="1" t="e">
        <f>_xlfn.XLOOKUP($L985,Pos!$A:$A,Pos!Z:Z,_xlfn.XLOOKUP($L985,#REF!,#REF!, ""), 0)</f>
        <v>#REF!</v>
      </c>
      <c r="AK985" s="1" t="e">
        <f>_xlfn.XLOOKUP($L985,Pos!$A:$A,Pos!AA:AA,_xlfn.XLOOKUP($L985,#REF!,#REF!, ""), 0)</f>
        <v>#REF!</v>
      </c>
      <c r="AL985" s="1" t="e">
        <f>_xlfn.XLOOKUP($L985,Pos!$A:$A,Pos!AB:AB,_xlfn.XLOOKUP($L985,#REF!,#REF!, ""), 0)</f>
        <v>#REF!</v>
      </c>
      <c r="AM985" s="1" t="e">
        <f>_xlfn.XLOOKUP($L985,Pos!$A:$A,Pos!AC:AC,_xlfn.XLOOKUP($L985,#REF!,#REF!, ""), 0)</f>
        <v>#REF!</v>
      </c>
      <c r="AN985" s="1" t="e">
        <f>_xlfn.XLOOKUP($L985,Pos!$A:$A,Pos!AD:AD,_xlfn.XLOOKUP($L985,#REF!,#REF!, ""), 0)</f>
        <v>#REF!</v>
      </c>
      <c r="AO985" s="1" t="e">
        <f>_xlfn.XLOOKUP($L985,Pos!$A:$A,Pos!AE:AE,_xlfn.XLOOKUP($L985,#REF!,#REF!, ""), 0)</f>
        <v>#REF!</v>
      </c>
      <c r="AP985" s="1" t="e">
        <f>_xlfn.XLOOKUP($L985,Pos!$A:$A,Pos!AF:AF,_xlfn.XLOOKUP($L985,#REF!,#REF!, ""), 0)</f>
        <v>#REF!</v>
      </c>
      <c r="AQ985" s="1" t="e">
        <f>_xlfn.XLOOKUP($L985,Pos!$A:$A,Pos!AG:AG,_xlfn.XLOOKUP($L985,#REF!,#REF!, ""), 0)</f>
        <v>#REF!</v>
      </c>
      <c r="AR985" s="1" t="e">
        <f>_xlfn.XLOOKUP($L985,Pos!$A:$A,Pos!AH:AH,_xlfn.XLOOKUP($L985,#REF!,#REF!, ""), 0)</f>
        <v>#REF!</v>
      </c>
      <c r="AS985" s="1" t="e">
        <f>_xlfn.XLOOKUP($L985,Pos!$A:$A,Pos!AI:AI,_xlfn.XLOOKUP($L985,#REF!,#REF!, ""), 0)</f>
        <v>#REF!</v>
      </c>
      <c r="AT985" s="1" t="e">
        <f>_xlfn.XLOOKUP($L985,Pos!$A:$A,Pos!AJ:AJ,_xlfn.XLOOKUP($L985,#REF!,#REF!, ""), 0)</f>
        <v>#REF!</v>
      </c>
      <c r="AU985" s="1" t="e">
        <f>_xlfn.XLOOKUP($L985,Pos!$A:$A,Pos!AK:AK,_xlfn.XLOOKUP($L985,#REF!,#REF!, ""), 0)</f>
        <v>#REF!</v>
      </c>
      <c r="AV985" s="1" t="e">
        <f>_xlfn.XLOOKUP($L985,Pos!$A:$A,Pos!AL:AL,_xlfn.XLOOKUP($L985,#REF!,#REF!, ""), 0)</f>
        <v>#REF!</v>
      </c>
      <c r="AW985" s="1" t="e">
        <f>_xlfn.XLOOKUP($L985,Pos!$A:$A,Pos!AM:AM,_xlfn.XLOOKUP($L985,#REF!,#REF!, ""), 0)</f>
        <v>#REF!</v>
      </c>
      <c r="AX985" s="1" t="e">
        <f>_xlfn.XLOOKUP($L985,Pos!$A:$A,Pos!AN:AN,_xlfn.XLOOKUP($L985,#REF!,#REF!, ""), 0)</f>
        <v>#REF!</v>
      </c>
      <c r="AY985" s="1" t="e">
        <f>_xlfn.XLOOKUP($L985,Pos!$A:$A,Pos!AO:AO,_xlfn.XLOOKUP($L985,#REF!,#REF!, ""), 0)</f>
        <v>#REF!</v>
      </c>
      <c r="AZ985" s="7" t="str">
        <f t="shared" si="254"/>
        <v>OUT</v>
      </c>
      <c r="BA985" s="1">
        <f>IF(OR(_xlfn.XLOOKUP(L985,Pos!B:B,Pos!L:L,FALSE)="ESG Reason",_xlfn.XLOOKUP(L985,Pos!B:B,Pos!L:L,FALSE)="Blacklisted"),1,0)</f>
        <v>0</v>
      </c>
      <c r="BC985" s="11">
        <v>1.931272102736584E-10</v>
      </c>
      <c r="BD985" s="11">
        <f>_xlfn.XLOOKUP($L985,Pos!$B:$B,Pos!H:H,0, 0)</f>
        <v>0</v>
      </c>
      <c r="BE985" s="11">
        <f>_xlfn.XLOOKUP($L985,Pos!$B:$B,Pos!I:I,0, 0)</f>
        <v>1.4245405150923541E-4</v>
      </c>
      <c r="BF985" s="18">
        <f t="shared" si="255"/>
        <v>1.4245405150923541E-4</v>
      </c>
      <c r="BG985" s="1">
        <f t="shared" si="256"/>
        <v>1</v>
      </c>
      <c r="BH985" s="1">
        <f t="shared" si="257"/>
        <v>25</v>
      </c>
      <c r="BI985" s="18">
        <f t="shared" si="258"/>
        <v>1.931272102736584E-10</v>
      </c>
      <c r="BJ985" s="3">
        <f t="shared" si="259"/>
        <v>0</v>
      </c>
      <c r="BK985" s="18">
        <f t="shared" si="260"/>
        <v>0</v>
      </c>
    </row>
    <row r="986" spans="3:63" x14ac:dyDescent="0.25">
      <c r="C986" s="3"/>
      <c r="D986" s="3"/>
      <c r="E986" s="3"/>
      <c r="F986" s="3"/>
      <c r="G986" s="51" t="s">
        <v>959</v>
      </c>
      <c r="H986" s="8" t="str">
        <f t="shared" si="250"/>
        <v>0%West Europe</v>
      </c>
      <c r="I986" s="11" cm="1">
        <f t="array" ref="I986">IF(
   AZ986 = "OUT", 0,IF(
   BD986 &gt;= LARGE(IF(ISNUMBER(BD:BD), BD:BD), 3),
   BE986 - 0.001,
   IF(BE986 &gt;=VLOOKUP(P986,mapping!$A:$B,2,FALSE), BE986,VLOOKUP(P986,mapping!$A$2:$B$8,2,FALSE))
))</f>
        <v>0</v>
      </c>
      <c r="J986" s="11" cm="1">
        <f t="array" ref="J986">IF(
    AZ986="OUT",0,IF(IF(
                      BD986&gt;=LARGE(IF(ISNUMBER(BD:BD),BD:BD),3),
                      BE986+0.001,
                      VLOOKUP(H986,mapping!$D:$E,2,FALSE)
                      )&gt;I986,
                   IF(
                      BD986&gt;=LARGE(IF(ISNUMBER(BD:BD),BD:BD),3),
                      BE986+0.001,
                      VLOOKUP(H986,mapping!$D:$E,2,FALSE)
                      ),
                   I986+0.002))</f>
        <v>0</v>
      </c>
      <c r="K986" s="8">
        <f t="shared" si="251"/>
        <v>1.421726087329099E-4</v>
      </c>
      <c r="L986" s="1" t="str">
        <f>Pos!B253</f>
        <v>DK0060094928</v>
      </c>
      <c r="M986" s="1" t="str">
        <f>_xlfn.XLOOKUP($L986,Pos!B:B,Pos!D:D,, 0)</f>
        <v>Orsted</v>
      </c>
      <c r="N986" s="1" t="str">
        <f>_xlfn.XLOOKUP($L986,Pos!B:B,Pos!E:E,, 0)</f>
        <v>Utilities</v>
      </c>
      <c r="O986" s="1" t="str">
        <f t="shared" si="252"/>
        <v>Utilities_West Europe</v>
      </c>
      <c r="P986" s="1" t="str">
        <f>_xlfn.XLOOKUP($L986,Pos!B:B,Pos!F:F,, 0)</f>
        <v>West Europe</v>
      </c>
      <c r="Q986" s="1">
        <v>0</v>
      </c>
      <c r="R986" s="9">
        <f>_xlfn.XLOOKUP($L986,Pos!$B:$B,Pos!N:N,0, 0)</f>
        <v>0</v>
      </c>
      <c r="S986" s="9">
        <f>_xlfn.XLOOKUP($L986,Pos!$B:$B,Pos!O:O,0, 0)</f>
        <v>4.901999</v>
      </c>
      <c r="T986" s="9">
        <f>_xlfn.XLOOKUP($L986,Pos!$B:$B,Pos!P:P,0, 0)</f>
        <v>1.0249999999999999</v>
      </c>
      <c r="U986" s="9">
        <f>_xlfn.XLOOKUP($L986,Pos!$B:$B,Pos!Q:Q,0, 0)</f>
        <v>0.1</v>
      </c>
      <c r="V986" s="9">
        <f>_xlfn.XLOOKUP($L986,Pos!$B:$B,Pos!R:R,0, 0)</f>
        <v>0.43333329999999998</v>
      </c>
      <c r="W986" s="9">
        <f>_xlfn.XLOOKUP($L986,Pos!$B:$B,Pos!S:S,0, 0)</f>
        <v>1.5049999999999999</v>
      </c>
      <c r="X986" s="9" t="str">
        <f>_xlfn.XLOOKUP($L986,Pos!$B:$B,Pos!J:J,0, 0)</f>
        <v>Hold</v>
      </c>
      <c r="Y986" s="1">
        <v>0</v>
      </c>
      <c r="Z986" s="1">
        <v>0</v>
      </c>
      <c r="AA986" s="1">
        <f t="shared" si="253"/>
        <v>0</v>
      </c>
      <c r="AB986" s="9">
        <f>_xlfn.XLOOKUP(L986,Pos!B:B,Pos!K:K,-1,0)</f>
        <v>0.45454545454545459</v>
      </c>
      <c r="AC986" s="1" t="e">
        <f>_xlfn.XLOOKUP($L986,Pos!$A:$A,Pos!S:S,_xlfn.XLOOKUP($L986,#REF!,#REF!, ""), 0)</f>
        <v>#REF!</v>
      </c>
      <c r="AD986" s="1" t="e">
        <f>_xlfn.XLOOKUP($L986,Pos!$A:$A,Pos!T:T,_xlfn.XLOOKUP($L986,#REF!,#REF!, ""), 0)</f>
        <v>#REF!</v>
      </c>
      <c r="AE986" s="1" t="e">
        <f>_xlfn.XLOOKUP($L986,Pos!$A:$A,Pos!U:U,_xlfn.XLOOKUP($L986,#REF!,#REF!, ""), 0)</f>
        <v>#REF!</v>
      </c>
      <c r="AF986" s="1" t="e">
        <f>_xlfn.XLOOKUP($L986,Pos!$A:$A,Pos!V:V,_xlfn.XLOOKUP($L986,#REF!,#REF!, ""), 0)</f>
        <v>#REF!</v>
      </c>
      <c r="AG986" s="1" t="e">
        <f>_xlfn.XLOOKUP($L986,Pos!$A:$A,Pos!W:W,_xlfn.XLOOKUP($L986,#REF!,#REF!, ""), 0)</f>
        <v>#REF!</v>
      </c>
      <c r="AH986" s="1" t="e">
        <f>_xlfn.XLOOKUP($L986,Pos!$A:$A,Pos!X:X,_xlfn.XLOOKUP($L986,#REF!,#REF!, ""), 0)</f>
        <v>#REF!</v>
      </c>
      <c r="AI986" s="1" t="e">
        <f>_xlfn.XLOOKUP($L986,Pos!$A:$A,Pos!Y:Y,_xlfn.XLOOKUP($L986,#REF!,#REF!, ""), 0)</f>
        <v>#REF!</v>
      </c>
      <c r="AJ986" s="1" t="e">
        <f>_xlfn.XLOOKUP($L986,Pos!$A:$A,Pos!Z:Z,_xlfn.XLOOKUP($L986,#REF!,#REF!, ""), 0)</f>
        <v>#REF!</v>
      </c>
      <c r="AK986" s="1" t="e">
        <f>_xlfn.XLOOKUP($L986,Pos!$A:$A,Pos!AA:AA,_xlfn.XLOOKUP($L986,#REF!,#REF!, ""), 0)</f>
        <v>#REF!</v>
      </c>
      <c r="AL986" s="1" t="e">
        <f>_xlfn.XLOOKUP($L986,Pos!$A:$A,Pos!AB:AB,_xlfn.XLOOKUP($L986,#REF!,#REF!, ""), 0)</f>
        <v>#REF!</v>
      </c>
      <c r="AM986" s="1" t="e">
        <f>_xlfn.XLOOKUP($L986,Pos!$A:$A,Pos!AC:AC,_xlfn.XLOOKUP($L986,#REF!,#REF!, ""), 0)</f>
        <v>#REF!</v>
      </c>
      <c r="AN986" s="1" t="e">
        <f>_xlfn.XLOOKUP($L986,Pos!$A:$A,Pos!AD:AD,_xlfn.XLOOKUP($L986,#REF!,#REF!, ""), 0)</f>
        <v>#REF!</v>
      </c>
      <c r="AO986" s="1" t="e">
        <f>_xlfn.XLOOKUP($L986,Pos!$A:$A,Pos!AE:AE,_xlfn.XLOOKUP($L986,#REF!,#REF!, ""), 0)</f>
        <v>#REF!</v>
      </c>
      <c r="AP986" s="1" t="e">
        <f>_xlfn.XLOOKUP($L986,Pos!$A:$A,Pos!AF:AF,_xlfn.XLOOKUP($L986,#REF!,#REF!, ""), 0)</f>
        <v>#REF!</v>
      </c>
      <c r="AQ986" s="1" t="e">
        <f>_xlfn.XLOOKUP($L986,Pos!$A:$A,Pos!AG:AG,_xlfn.XLOOKUP($L986,#REF!,#REF!, ""), 0)</f>
        <v>#REF!</v>
      </c>
      <c r="AR986" s="1" t="e">
        <f>_xlfn.XLOOKUP($L986,Pos!$A:$A,Pos!AH:AH,_xlfn.XLOOKUP($L986,#REF!,#REF!, ""), 0)</f>
        <v>#REF!</v>
      </c>
      <c r="AS986" s="1" t="e">
        <f>_xlfn.XLOOKUP($L986,Pos!$A:$A,Pos!AI:AI,_xlfn.XLOOKUP($L986,#REF!,#REF!, ""), 0)</f>
        <v>#REF!</v>
      </c>
      <c r="AT986" s="1" t="e">
        <f>_xlfn.XLOOKUP($L986,Pos!$A:$A,Pos!AJ:AJ,_xlfn.XLOOKUP($L986,#REF!,#REF!, ""), 0)</f>
        <v>#REF!</v>
      </c>
      <c r="AU986" s="1" t="e">
        <f>_xlfn.XLOOKUP($L986,Pos!$A:$A,Pos!AK:AK,_xlfn.XLOOKUP($L986,#REF!,#REF!, ""), 0)</f>
        <v>#REF!</v>
      </c>
      <c r="AV986" s="1" t="e">
        <f>_xlfn.XLOOKUP($L986,Pos!$A:$A,Pos!AL:AL,_xlfn.XLOOKUP($L986,#REF!,#REF!, ""), 0)</f>
        <v>#REF!</v>
      </c>
      <c r="AW986" s="1" t="e">
        <f>_xlfn.XLOOKUP($L986,Pos!$A:$A,Pos!AM:AM,_xlfn.XLOOKUP($L986,#REF!,#REF!, ""), 0)</f>
        <v>#REF!</v>
      </c>
      <c r="AX986" s="1" t="e">
        <f>_xlfn.XLOOKUP($L986,Pos!$A:$A,Pos!AN:AN,_xlfn.XLOOKUP($L986,#REF!,#REF!, ""), 0)</f>
        <v>#REF!</v>
      </c>
      <c r="AY986" s="1" t="e">
        <f>_xlfn.XLOOKUP($L986,Pos!$A:$A,Pos!AO:AO,_xlfn.XLOOKUP($L986,#REF!,#REF!, ""), 0)</f>
        <v>#REF!</v>
      </c>
      <c r="AZ986" s="7" t="str">
        <f t="shared" si="254"/>
        <v>OUT</v>
      </c>
      <c r="BA986" s="1">
        <f>IF(OR(_xlfn.XLOOKUP(L986,Pos!B:B,Pos!L:L,FALSE)="ESG Reason",_xlfn.XLOOKUP(L986,Pos!B:B,Pos!L:L,FALSE)="Blacklisted"),1,0)</f>
        <v>0</v>
      </c>
      <c r="BC986" s="11">
        <v>1.0349486384912989E-10</v>
      </c>
      <c r="BD986" s="11">
        <f>_xlfn.XLOOKUP($L986,Pos!$B:$B,Pos!H:H,0, 0)</f>
        <v>0</v>
      </c>
      <c r="BE986" s="11">
        <f>_xlfn.XLOOKUP($L986,Pos!$B:$B,Pos!I:I,0, 0)</f>
        <v>1.421726087329099E-4</v>
      </c>
      <c r="BF986" s="18">
        <f t="shared" si="255"/>
        <v>1.421726087329099E-4</v>
      </c>
      <c r="BG986" s="1">
        <f t="shared" si="256"/>
        <v>2</v>
      </c>
      <c r="BH986" s="1">
        <f t="shared" si="257"/>
        <v>19</v>
      </c>
      <c r="BI986" s="18">
        <f t="shared" si="258"/>
        <v>1.0349486384912989E-10</v>
      </c>
      <c r="BJ986" s="3">
        <f t="shared" si="259"/>
        <v>0</v>
      </c>
      <c r="BK986" s="18">
        <f t="shared" si="260"/>
        <v>0</v>
      </c>
    </row>
    <row r="987" spans="3:63" x14ac:dyDescent="0.25">
      <c r="C987" s="3"/>
      <c r="D987" s="3"/>
      <c r="E987" s="3"/>
      <c r="F987" s="3"/>
      <c r="G987" s="51" t="s">
        <v>970</v>
      </c>
      <c r="H987" s="8" t="str">
        <f t="shared" si="250"/>
        <v>0%North America</v>
      </c>
      <c r="I987" s="11" cm="1">
        <f t="array" ref="I987">IF(
   AZ987 = "OUT", 0,IF(
   BD987 &gt;= LARGE(IF(ISNUMBER(BD:BD), BD:BD), 3),
   BE987 - 0.001,
   IF(BE987 &gt;=VLOOKUP(P987,mapping!$A:$B,2,FALSE), BE987,VLOOKUP(P987,mapping!$A$2:$B$8,2,FALSE))
))</f>
        <v>0</v>
      </c>
      <c r="J987" s="11" cm="1">
        <f t="array" ref="J987">IF(
    AZ987="OUT",0,IF(IF(
                      BD987&gt;=LARGE(IF(ISNUMBER(BD:BD),BD:BD),3),
                      BE987+0.001,
                      VLOOKUP(H987,mapping!$D:$E,2,FALSE)
                      )&gt;I987,
                   IF(
                      BD987&gt;=LARGE(IF(ISNUMBER(BD:BD),BD:BD),3),
                      BE987+0.001,
                      VLOOKUP(H987,mapping!$D:$E,2,FALSE)
                      ),
                   I987+0.002))</f>
        <v>0</v>
      </c>
      <c r="K987" s="8">
        <f t="shared" si="251"/>
        <v>1.41992281325051E-4</v>
      </c>
      <c r="L987" s="1" t="str">
        <f>Pos!B1224</f>
        <v>US83444M1018</v>
      </c>
      <c r="M987" s="1" t="str">
        <f>_xlfn.XLOOKUP($L987,Pos!B:B,Pos!D:D,, 0)</f>
        <v>Solventum Corporation</v>
      </c>
      <c r="N987" s="1" t="str">
        <f>_xlfn.XLOOKUP($L987,Pos!B:B,Pos!E:E,, 0)</f>
        <v>Health Care</v>
      </c>
      <c r="O987" s="1" t="str">
        <f t="shared" si="252"/>
        <v>Health Care_North America</v>
      </c>
      <c r="P987" s="1" t="str">
        <f>_xlfn.XLOOKUP($L987,Pos!B:B,Pos!F:F,, 0)</f>
        <v>North America</v>
      </c>
      <c r="Q987" s="1">
        <v>0</v>
      </c>
      <c r="R987" s="9">
        <f>_xlfn.XLOOKUP($L987,Pos!$B:$B,Pos!N:N,0, 0)</f>
        <v>0</v>
      </c>
      <c r="S987" s="9">
        <f>_xlfn.XLOOKUP($L987,Pos!$B:$B,Pos!O:O,0, 0)</f>
        <v>5.0190000000000001</v>
      </c>
      <c r="T987" s="9">
        <f>_xlfn.XLOOKUP($L987,Pos!$B:$B,Pos!P:P,0, 0)</f>
        <v>6.5250000000000004</v>
      </c>
      <c r="U987" s="9">
        <f>_xlfn.XLOOKUP($L987,Pos!$B:$B,Pos!Q:Q,0, 0)</f>
        <v>7.7</v>
      </c>
      <c r="V987" s="9">
        <f>_xlfn.XLOOKUP($L987,Pos!$B:$B,Pos!R:R,0, 0)</f>
        <v>7.9666670000000002</v>
      </c>
      <c r="W987" s="9">
        <f>_xlfn.XLOOKUP($L987,Pos!$B:$B,Pos!S:S,0, 0)</f>
        <v>4.4050000000000002</v>
      </c>
      <c r="X987" s="9" t="str">
        <f>_xlfn.XLOOKUP($L987,Pos!$B:$B,Pos!J:J,0, 0)</f>
        <v>Hold</v>
      </c>
      <c r="Y987" s="1">
        <v>0</v>
      </c>
      <c r="Z987" s="1">
        <v>0</v>
      </c>
      <c r="AA987" s="1">
        <f t="shared" si="253"/>
        <v>0</v>
      </c>
      <c r="AB987" s="9">
        <f>_xlfn.XLOOKUP(L987,Pos!B:B,Pos!K:K,-1,0)</f>
        <v>7.2881355932203382</v>
      </c>
      <c r="AC987" s="1" t="e">
        <f>_xlfn.XLOOKUP($L987,Pos!$A:$A,Pos!S:S,_xlfn.XLOOKUP($L987,#REF!,#REF!, ""), 0)</f>
        <v>#REF!</v>
      </c>
      <c r="AD987" s="1" t="e">
        <f>_xlfn.XLOOKUP($L987,Pos!$A:$A,Pos!T:T,_xlfn.XLOOKUP($L987,#REF!,#REF!, ""), 0)</f>
        <v>#REF!</v>
      </c>
      <c r="AE987" s="1" t="e">
        <f>_xlfn.XLOOKUP($L987,Pos!$A:$A,Pos!U:U,_xlfn.XLOOKUP($L987,#REF!,#REF!, ""), 0)</f>
        <v>#REF!</v>
      </c>
      <c r="AF987" s="1" t="e">
        <f>_xlfn.XLOOKUP($L987,Pos!$A:$A,Pos!V:V,_xlfn.XLOOKUP($L987,#REF!,#REF!, ""), 0)</f>
        <v>#REF!</v>
      </c>
      <c r="AG987" s="1" t="e">
        <f>_xlfn.XLOOKUP($L987,Pos!$A:$A,Pos!W:W,_xlfn.XLOOKUP($L987,#REF!,#REF!, ""), 0)</f>
        <v>#REF!</v>
      </c>
      <c r="AH987" s="1" t="e">
        <f>_xlfn.XLOOKUP($L987,Pos!$A:$A,Pos!X:X,_xlfn.XLOOKUP($L987,#REF!,#REF!, ""), 0)</f>
        <v>#REF!</v>
      </c>
      <c r="AI987" s="1" t="e">
        <f>_xlfn.XLOOKUP($L987,Pos!$A:$A,Pos!Y:Y,_xlfn.XLOOKUP($L987,#REF!,#REF!, ""), 0)</f>
        <v>#REF!</v>
      </c>
      <c r="AJ987" s="1" t="e">
        <f>_xlfn.XLOOKUP($L987,Pos!$A:$A,Pos!Z:Z,_xlfn.XLOOKUP($L987,#REF!,#REF!, ""), 0)</f>
        <v>#REF!</v>
      </c>
      <c r="AK987" s="1" t="e">
        <f>_xlfn.XLOOKUP($L987,Pos!$A:$A,Pos!AA:AA,_xlfn.XLOOKUP($L987,#REF!,#REF!, ""), 0)</f>
        <v>#REF!</v>
      </c>
      <c r="AL987" s="1" t="e">
        <f>_xlfn.XLOOKUP($L987,Pos!$A:$A,Pos!AB:AB,_xlfn.XLOOKUP($L987,#REF!,#REF!, ""), 0)</f>
        <v>#REF!</v>
      </c>
      <c r="AM987" s="1" t="e">
        <f>_xlfn.XLOOKUP($L987,Pos!$A:$A,Pos!AC:AC,_xlfn.XLOOKUP($L987,#REF!,#REF!, ""), 0)</f>
        <v>#REF!</v>
      </c>
      <c r="AN987" s="1" t="e">
        <f>_xlfn.XLOOKUP($L987,Pos!$A:$A,Pos!AD:AD,_xlfn.XLOOKUP($L987,#REF!,#REF!, ""), 0)</f>
        <v>#REF!</v>
      </c>
      <c r="AO987" s="1" t="e">
        <f>_xlfn.XLOOKUP($L987,Pos!$A:$A,Pos!AE:AE,_xlfn.XLOOKUP($L987,#REF!,#REF!, ""), 0)</f>
        <v>#REF!</v>
      </c>
      <c r="AP987" s="1" t="e">
        <f>_xlfn.XLOOKUP($L987,Pos!$A:$A,Pos!AF:AF,_xlfn.XLOOKUP($L987,#REF!,#REF!, ""), 0)</f>
        <v>#REF!</v>
      </c>
      <c r="AQ987" s="1" t="e">
        <f>_xlfn.XLOOKUP($L987,Pos!$A:$A,Pos!AG:AG,_xlfn.XLOOKUP($L987,#REF!,#REF!, ""), 0)</f>
        <v>#REF!</v>
      </c>
      <c r="AR987" s="1" t="e">
        <f>_xlfn.XLOOKUP($L987,Pos!$A:$A,Pos!AH:AH,_xlfn.XLOOKUP($L987,#REF!,#REF!, ""), 0)</f>
        <v>#REF!</v>
      </c>
      <c r="AS987" s="1" t="e">
        <f>_xlfn.XLOOKUP($L987,Pos!$A:$A,Pos!AI:AI,_xlfn.XLOOKUP($L987,#REF!,#REF!, ""), 0)</f>
        <v>#REF!</v>
      </c>
      <c r="AT987" s="1" t="e">
        <f>_xlfn.XLOOKUP($L987,Pos!$A:$A,Pos!AJ:AJ,_xlfn.XLOOKUP($L987,#REF!,#REF!, ""), 0)</f>
        <v>#REF!</v>
      </c>
      <c r="AU987" s="1" t="e">
        <f>_xlfn.XLOOKUP($L987,Pos!$A:$A,Pos!AK:AK,_xlfn.XLOOKUP($L987,#REF!,#REF!, ""), 0)</f>
        <v>#REF!</v>
      </c>
      <c r="AV987" s="1" t="e">
        <f>_xlfn.XLOOKUP($L987,Pos!$A:$A,Pos!AL:AL,_xlfn.XLOOKUP($L987,#REF!,#REF!, ""), 0)</f>
        <v>#REF!</v>
      </c>
      <c r="AW987" s="1" t="e">
        <f>_xlfn.XLOOKUP($L987,Pos!$A:$A,Pos!AM:AM,_xlfn.XLOOKUP($L987,#REF!,#REF!, ""), 0)</f>
        <v>#REF!</v>
      </c>
      <c r="AX987" s="1" t="e">
        <f>_xlfn.XLOOKUP($L987,Pos!$A:$A,Pos!AN:AN,_xlfn.XLOOKUP($L987,#REF!,#REF!, ""), 0)</f>
        <v>#REF!</v>
      </c>
      <c r="AY987" s="1" t="e">
        <f>_xlfn.XLOOKUP($L987,Pos!$A:$A,Pos!AO:AO,_xlfn.XLOOKUP($L987,#REF!,#REF!, ""), 0)</f>
        <v>#REF!</v>
      </c>
      <c r="AZ987" s="7" t="str">
        <f t="shared" si="254"/>
        <v>OUT</v>
      </c>
      <c r="BA987" s="1">
        <f>IF(OR(_xlfn.XLOOKUP(L987,Pos!B:B,Pos!L:L,FALSE)="ESG Reason",_xlfn.XLOOKUP(L987,Pos!B:B,Pos!L:L,FALSE)="Blacklisted"),1,0)</f>
        <v>1</v>
      </c>
      <c r="BC987" s="11">
        <v>9.1208690037907174E-11</v>
      </c>
      <c r="BD987" s="11">
        <f>_xlfn.XLOOKUP($L987,Pos!$B:$B,Pos!H:H,0, 0)</f>
        <v>0</v>
      </c>
      <c r="BE987" s="11">
        <f>_xlfn.XLOOKUP($L987,Pos!$B:$B,Pos!I:I,0, 0)</f>
        <v>1.41992281325051E-4</v>
      </c>
      <c r="BF987" s="18">
        <f t="shared" si="255"/>
        <v>1.41992281325051E-4</v>
      </c>
      <c r="BG987" s="1">
        <f t="shared" si="256"/>
        <v>1</v>
      </c>
      <c r="BH987" s="1">
        <f t="shared" si="257"/>
        <v>28</v>
      </c>
      <c r="BI987" s="18">
        <f t="shared" si="258"/>
        <v>9.1208690037907174E-11</v>
      </c>
      <c r="BJ987" s="3">
        <f t="shared" si="259"/>
        <v>0</v>
      </c>
      <c r="BK987" s="18">
        <f t="shared" si="260"/>
        <v>0</v>
      </c>
    </row>
    <row r="988" spans="3:63" x14ac:dyDescent="0.25">
      <c r="C988" s="3"/>
      <c r="D988" s="3"/>
      <c r="E988" s="3"/>
      <c r="F988" s="3"/>
      <c r="G988" s="51" t="s">
        <v>976</v>
      </c>
      <c r="H988" s="8" t="str">
        <f t="shared" si="250"/>
        <v>0%Others</v>
      </c>
      <c r="I988" s="11" cm="1">
        <f t="array" ref="I988">IF(
   AZ988 = "OUT", 0,IF(
   BD988 &gt;= LARGE(IF(ISNUMBER(BD:BD), BD:BD), 3),
   BE988 - 0.001,
   IF(BE988 &gt;=VLOOKUP(P988,mapping!$A:$B,2,FALSE), BE988,VLOOKUP(P988,mapping!$A$2:$B$8,2,FALSE))
))</f>
        <v>0</v>
      </c>
      <c r="J988" s="11" cm="1">
        <f t="array" ref="J988">IF(
    AZ988="OUT",0,IF(IF(
                      BD988&gt;=LARGE(IF(ISNUMBER(BD:BD),BD:BD),3),
                      BE988+0.001,
                      VLOOKUP(H988,mapping!$D:$E,2,FALSE)
                      )&gt;I988,
                   IF(
                      BD988&gt;=LARGE(IF(ISNUMBER(BD:BD),BD:BD),3),
                      BE988+0.001,
                      VLOOKUP(H988,mapping!$D:$E,2,FALSE)
                      ),
                   I988+0.002))</f>
        <v>0</v>
      </c>
      <c r="K988" s="8">
        <f t="shared" si="251"/>
        <v>1.4198818070179959E-4</v>
      </c>
      <c r="L988" s="1" t="str">
        <f>Pos!B16</f>
        <v>AU000000CPU5</v>
      </c>
      <c r="M988" s="1" t="str">
        <f>_xlfn.XLOOKUP($L988,Pos!B:B,Pos!D:D,, 0)</f>
        <v>Computershare Limited</v>
      </c>
      <c r="N988" s="1" t="str">
        <f>_xlfn.XLOOKUP($L988,Pos!B:B,Pos!E:E,, 0)</f>
        <v>Financial Services</v>
      </c>
      <c r="O988" s="1" t="str">
        <f t="shared" si="252"/>
        <v>Financial Services_Others</v>
      </c>
      <c r="P988" s="1" t="str">
        <f>_xlfn.XLOOKUP($L988,Pos!B:B,Pos!F:F,, 0)</f>
        <v>Others</v>
      </c>
      <c r="Q988" s="1">
        <v>0</v>
      </c>
      <c r="R988" s="9">
        <f>_xlfn.XLOOKUP($L988,Pos!$B:$B,Pos!N:N,0, 0)</f>
        <v>4.3499999999999996</v>
      </c>
      <c r="S988" s="9">
        <f>_xlfn.XLOOKUP($L988,Pos!$B:$B,Pos!O:O,0, 0)</f>
        <v>4.4366659999999998</v>
      </c>
      <c r="T988" s="9">
        <f>_xlfn.XLOOKUP($L988,Pos!$B:$B,Pos!P:P,0, 0)</f>
        <v>8.25</v>
      </c>
      <c r="U988" s="9">
        <f>_xlfn.XLOOKUP($L988,Pos!$B:$B,Pos!Q:Q,0, 0)</f>
        <v>5.8</v>
      </c>
      <c r="V988" s="9">
        <f>_xlfn.XLOOKUP($L988,Pos!$B:$B,Pos!R:R,0, 0)</f>
        <v>5.3333329999999997</v>
      </c>
      <c r="W988" s="9">
        <f>_xlfn.XLOOKUP($L988,Pos!$B:$B,Pos!S:S,0, 0)</f>
        <v>5.55</v>
      </c>
      <c r="X988" s="9" t="str">
        <f>_xlfn.XLOOKUP($L988,Pos!$B:$B,Pos!J:J,0, 0)</f>
        <v>Hold</v>
      </c>
      <c r="Y988" s="1">
        <v>0</v>
      </c>
      <c r="Z988" s="1">
        <v>0</v>
      </c>
      <c r="AA988" s="1">
        <f t="shared" si="253"/>
        <v>0</v>
      </c>
      <c r="AB988" s="9">
        <f>_xlfn.XLOOKUP(L988,Pos!B:B,Pos!K:K,-1,0)</f>
        <v>9.4444444444444446</v>
      </c>
      <c r="AC988" s="1" t="e">
        <f>_xlfn.XLOOKUP($L988,Pos!$A:$A,Pos!S:S,_xlfn.XLOOKUP($L988,#REF!,#REF!, ""), 0)</f>
        <v>#REF!</v>
      </c>
      <c r="AD988" s="1" t="e">
        <f>_xlfn.XLOOKUP($L988,Pos!$A:$A,Pos!T:T,_xlfn.XLOOKUP($L988,#REF!,#REF!, ""), 0)</f>
        <v>#REF!</v>
      </c>
      <c r="AE988" s="1" t="e">
        <f>_xlfn.XLOOKUP($L988,Pos!$A:$A,Pos!U:U,_xlfn.XLOOKUP($L988,#REF!,#REF!, ""), 0)</f>
        <v>#REF!</v>
      </c>
      <c r="AF988" s="1" t="e">
        <f>_xlfn.XLOOKUP($L988,Pos!$A:$A,Pos!V:V,_xlfn.XLOOKUP($L988,#REF!,#REF!, ""), 0)</f>
        <v>#REF!</v>
      </c>
      <c r="AG988" s="1" t="e">
        <f>_xlfn.XLOOKUP($L988,Pos!$A:$A,Pos!W:W,_xlfn.XLOOKUP($L988,#REF!,#REF!, ""), 0)</f>
        <v>#REF!</v>
      </c>
      <c r="AH988" s="1" t="e">
        <f>_xlfn.XLOOKUP($L988,Pos!$A:$A,Pos!X:X,_xlfn.XLOOKUP($L988,#REF!,#REF!, ""), 0)</f>
        <v>#REF!</v>
      </c>
      <c r="AI988" s="1" t="e">
        <f>_xlfn.XLOOKUP($L988,Pos!$A:$A,Pos!Y:Y,_xlfn.XLOOKUP($L988,#REF!,#REF!, ""), 0)</f>
        <v>#REF!</v>
      </c>
      <c r="AJ988" s="1" t="e">
        <f>_xlfn.XLOOKUP($L988,Pos!$A:$A,Pos!Z:Z,_xlfn.XLOOKUP($L988,#REF!,#REF!, ""), 0)</f>
        <v>#REF!</v>
      </c>
      <c r="AK988" s="1" t="e">
        <f>_xlfn.XLOOKUP($L988,Pos!$A:$A,Pos!AA:AA,_xlfn.XLOOKUP($L988,#REF!,#REF!, ""), 0)</f>
        <v>#REF!</v>
      </c>
      <c r="AL988" s="1" t="e">
        <f>_xlfn.XLOOKUP($L988,Pos!$A:$A,Pos!AB:AB,_xlfn.XLOOKUP($L988,#REF!,#REF!, ""), 0)</f>
        <v>#REF!</v>
      </c>
      <c r="AM988" s="1" t="e">
        <f>_xlfn.XLOOKUP($L988,Pos!$A:$A,Pos!AC:AC,_xlfn.XLOOKUP($L988,#REF!,#REF!, ""), 0)</f>
        <v>#REF!</v>
      </c>
      <c r="AN988" s="1" t="e">
        <f>_xlfn.XLOOKUP($L988,Pos!$A:$A,Pos!AD:AD,_xlfn.XLOOKUP($L988,#REF!,#REF!, ""), 0)</f>
        <v>#REF!</v>
      </c>
      <c r="AO988" s="1" t="e">
        <f>_xlfn.XLOOKUP($L988,Pos!$A:$A,Pos!AE:AE,_xlfn.XLOOKUP($L988,#REF!,#REF!, ""), 0)</f>
        <v>#REF!</v>
      </c>
      <c r="AP988" s="1" t="e">
        <f>_xlfn.XLOOKUP($L988,Pos!$A:$A,Pos!AF:AF,_xlfn.XLOOKUP($L988,#REF!,#REF!, ""), 0)</f>
        <v>#REF!</v>
      </c>
      <c r="AQ988" s="1" t="e">
        <f>_xlfn.XLOOKUP($L988,Pos!$A:$A,Pos!AG:AG,_xlfn.XLOOKUP($L988,#REF!,#REF!, ""), 0)</f>
        <v>#REF!</v>
      </c>
      <c r="AR988" s="1" t="e">
        <f>_xlfn.XLOOKUP($L988,Pos!$A:$A,Pos!AH:AH,_xlfn.XLOOKUP($L988,#REF!,#REF!, ""), 0)</f>
        <v>#REF!</v>
      </c>
      <c r="AS988" s="1" t="e">
        <f>_xlfn.XLOOKUP($L988,Pos!$A:$A,Pos!AI:AI,_xlfn.XLOOKUP($L988,#REF!,#REF!, ""), 0)</f>
        <v>#REF!</v>
      </c>
      <c r="AT988" s="1" t="e">
        <f>_xlfn.XLOOKUP($L988,Pos!$A:$A,Pos!AJ:AJ,_xlfn.XLOOKUP($L988,#REF!,#REF!, ""), 0)</f>
        <v>#REF!</v>
      </c>
      <c r="AU988" s="1" t="e">
        <f>_xlfn.XLOOKUP($L988,Pos!$A:$A,Pos!AK:AK,_xlfn.XLOOKUP($L988,#REF!,#REF!, ""), 0)</f>
        <v>#REF!</v>
      </c>
      <c r="AV988" s="1" t="e">
        <f>_xlfn.XLOOKUP($L988,Pos!$A:$A,Pos!AL:AL,_xlfn.XLOOKUP($L988,#REF!,#REF!, ""), 0)</f>
        <v>#REF!</v>
      </c>
      <c r="AW988" s="1" t="e">
        <f>_xlfn.XLOOKUP($L988,Pos!$A:$A,Pos!AM:AM,_xlfn.XLOOKUP($L988,#REF!,#REF!, ""), 0)</f>
        <v>#REF!</v>
      </c>
      <c r="AX988" s="1" t="e">
        <f>_xlfn.XLOOKUP($L988,Pos!$A:$A,Pos!AN:AN,_xlfn.XLOOKUP($L988,#REF!,#REF!, ""), 0)</f>
        <v>#REF!</v>
      </c>
      <c r="AY988" s="1" t="e">
        <f>_xlfn.XLOOKUP($L988,Pos!$A:$A,Pos!AO:AO,_xlfn.XLOOKUP($L988,#REF!,#REF!, ""), 0)</f>
        <v>#REF!</v>
      </c>
      <c r="AZ988" s="7" t="str">
        <f t="shared" si="254"/>
        <v>OUT</v>
      </c>
      <c r="BA988" s="1">
        <f>IF(OR(_xlfn.XLOOKUP(L988,Pos!B:B,Pos!L:L,FALSE)="ESG Reason",_xlfn.XLOOKUP(L988,Pos!B:B,Pos!L:L,FALSE)="Blacklisted"),1,0)</f>
        <v>0</v>
      </c>
      <c r="BC988" s="11">
        <v>9.2514918586464328E-11</v>
      </c>
      <c r="BD988" s="11">
        <f>_xlfn.XLOOKUP($L988,Pos!$B:$B,Pos!H:H,0, 0)</f>
        <v>0</v>
      </c>
      <c r="BE988" s="11">
        <f>_xlfn.XLOOKUP($L988,Pos!$B:$B,Pos!I:I,0, 0)</f>
        <v>1.4198818070179959E-4</v>
      </c>
      <c r="BF988" s="18">
        <f t="shared" si="255"/>
        <v>1.4198818070179959E-4</v>
      </c>
      <c r="BG988" s="1">
        <f t="shared" si="256"/>
        <v>3</v>
      </c>
      <c r="BH988" s="1">
        <f t="shared" si="257"/>
        <v>45</v>
      </c>
      <c r="BI988" s="18">
        <f t="shared" si="258"/>
        <v>9.2514918586464328E-11</v>
      </c>
      <c r="BJ988" s="3">
        <f t="shared" si="259"/>
        <v>0</v>
      </c>
      <c r="BK988" s="18">
        <f t="shared" si="260"/>
        <v>0</v>
      </c>
    </row>
    <row r="989" spans="3:63" x14ac:dyDescent="0.25">
      <c r="C989" s="3"/>
      <c r="D989" s="3"/>
      <c r="E989" s="3"/>
      <c r="F989" s="3"/>
      <c r="G989" s="51" t="s">
        <v>972</v>
      </c>
      <c r="H989" s="8" t="str">
        <f t="shared" si="250"/>
        <v>0%Others</v>
      </c>
      <c r="I989" s="11" cm="1">
        <f t="array" ref="I989">IF(
   AZ989 = "OUT", 0,IF(
   BD989 &gt;= LARGE(IF(ISNUMBER(BD:BD), BD:BD), 3),
   BE989 - 0.001,
   IF(BE989 &gt;=VLOOKUP(P989,mapping!$A:$B,2,FALSE), BE989,VLOOKUP(P989,mapping!$A$2:$B$8,2,FALSE))
))</f>
        <v>0</v>
      </c>
      <c r="J989" s="11" cm="1">
        <f t="array" ref="J989">IF(
    AZ989="OUT",0,IF(IF(
                      BD989&gt;=LARGE(IF(ISNUMBER(BD:BD),BD:BD),3),
                      BE989+0.001,
                      VLOOKUP(H989,mapping!$D:$E,2,FALSE)
                      )&gt;I989,
                   IF(
                      BD989&gt;=LARGE(IF(ISNUMBER(BD:BD),BD:BD),3),
                      BE989+0.001,
                      VLOOKUP(H989,mapping!$D:$E,2,FALSE)
                      ),
                   I989+0.002))</f>
        <v>0</v>
      </c>
      <c r="K989" s="8">
        <f t="shared" si="251"/>
        <v>1.4139619072558421E-4</v>
      </c>
      <c r="L989" s="1" t="str">
        <f>Pos!B420</f>
        <v>HK0003000038</v>
      </c>
      <c r="M989" s="1" t="str">
        <f>_xlfn.XLOOKUP($L989,Pos!B:B,Pos!D:D,, 0)</f>
        <v>Hong Kong &amp; China Gas Co. Ltd.</v>
      </c>
      <c r="N989" s="1" t="str">
        <f>_xlfn.XLOOKUP($L989,Pos!B:B,Pos!E:E,, 0)</f>
        <v>Utilities</v>
      </c>
      <c r="O989" s="1" t="str">
        <f t="shared" si="252"/>
        <v>Utilities_Others</v>
      </c>
      <c r="P989" s="1" t="str">
        <f>_xlfn.XLOOKUP($L989,Pos!B:B,Pos!F:F,, 0)</f>
        <v>Others</v>
      </c>
      <c r="Q989" s="1">
        <v>0</v>
      </c>
      <c r="R989" s="9">
        <f>_xlfn.XLOOKUP($L989,Pos!$B:$B,Pos!N:N,0, 0)</f>
        <v>6.78</v>
      </c>
      <c r="S989" s="9">
        <f>_xlfn.XLOOKUP($L989,Pos!$B:$B,Pos!O:O,0, 0)</f>
        <v>2.5179999999999998</v>
      </c>
      <c r="T989" s="9">
        <f>_xlfn.XLOOKUP($L989,Pos!$B:$B,Pos!P:P,0, 0)</f>
        <v>5.0250000000000004</v>
      </c>
      <c r="U989" s="9">
        <f>_xlfn.XLOOKUP($L989,Pos!$B:$B,Pos!Q:Q,0, 0)</f>
        <v>6.8</v>
      </c>
      <c r="V989" s="9">
        <f>_xlfn.XLOOKUP($L989,Pos!$B:$B,Pos!R:R,0, 0)</f>
        <v>8.7333339999999993</v>
      </c>
      <c r="W989" s="9">
        <f>_xlfn.XLOOKUP($L989,Pos!$B:$B,Pos!S:S,0, 0)</f>
        <v>5.4233330000000004</v>
      </c>
      <c r="X989" s="9" t="str">
        <f>_xlfn.XLOOKUP($L989,Pos!$B:$B,Pos!J:J,0, 0)</f>
        <v>Outperform</v>
      </c>
      <c r="Y989" s="1">
        <v>0</v>
      </c>
      <c r="Z989" s="1">
        <v>0</v>
      </c>
      <c r="AA989" s="1">
        <f t="shared" si="253"/>
        <v>0</v>
      </c>
      <c r="AB989" s="9">
        <f>_xlfn.XLOOKUP(L989,Pos!B:B,Pos!K:K,-1,0)</f>
        <v>-1</v>
      </c>
      <c r="AC989" s="1" t="e">
        <f>_xlfn.XLOOKUP($L989,Pos!$A:$A,Pos!S:S,_xlfn.XLOOKUP($L989,#REF!,#REF!, ""), 0)</f>
        <v>#REF!</v>
      </c>
      <c r="AD989" s="1" t="e">
        <f>_xlfn.XLOOKUP($L989,Pos!$A:$A,Pos!T:T,_xlfn.XLOOKUP($L989,#REF!,#REF!, ""), 0)</f>
        <v>#REF!</v>
      </c>
      <c r="AE989" s="1" t="e">
        <f>_xlfn.XLOOKUP($L989,Pos!$A:$A,Pos!U:U,_xlfn.XLOOKUP($L989,#REF!,#REF!, ""), 0)</f>
        <v>#REF!</v>
      </c>
      <c r="AF989" s="1" t="e">
        <f>_xlfn.XLOOKUP($L989,Pos!$A:$A,Pos!V:V,_xlfn.XLOOKUP($L989,#REF!,#REF!, ""), 0)</f>
        <v>#REF!</v>
      </c>
      <c r="AG989" s="1" t="e">
        <f>_xlfn.XLOOKUP($L989,Pos!$A:$A,Pos!W:W,_xlfn.XLOOKUP($L989,#REF!,#REF!, ""), 0)</f>
        <v>#REF!</v>
      </c>
      <c r="AH989" s="1" t="e">
        <f>_xlfn.XLOOKUP($L989,Pos!$A:$A,Pos!X:X,_xlfn.XLOOKUP($L989,#REF!,#REF!, ""), 0)</f>
        <v>#REF!</v>
      </c>
      <c r="AI989" s="1" t="e">
        <f>_xlfn.XLOOKUP($L989,Pos!$A:$A,Pos!Y:Y,_xlfn.XLOOKUP($L989,#REF!,#REF!, ""), 0)</f>
        <v>#REF!</v>
      </c>
      <c r="AJ989" s="1" t="e">
        <f>_xlfn.XLOOKUP($L989,Pos!$A:$A,Pos!Z:Z,_xlfn.XLOOKUP($L989,#REF!,#REF!, ""), 0)</f>
        <v>#REF!</v>
      </c>
      <c r="AK989" s="1" t="e">
        <f>_xlfn.XLOOKUP($L989,Pos!$A:$A,Pos!AA:AA,_xlfn.XLOOKUP($L989,#REF!,#REF!, ""), 0)</f>
        <v>#REF!</v>
      </c>
      <c r="AL989" s="1" t="e">
        <f>_xlfn.XLOOKUP($L989,Pos!$A:$A,Pos!AB:AB,_xlfn.XLOOKUP($L989,#REF!,#REF!, ""), 0)</f>
        <v>#REF!</v>
      </c>
      <c r="AM989" s="1" t="e">
        <f>_xlfn.XLOOKUP($L989,Pos!$A:$A,Pos!AC:AC,_xlfn.XLOOKUP($L989,#REF!,#REF!, ""), 0)</f>
        <v>#REF!</v>
      </c>
      <c r="AN989" s="1" t="e">
        <f>_xlfn.XLOOKUP($L989,Pos!$A:$A,Pos!AD:AD,_xlfn.XLOOKUP($L989,#REF!,#REF!, ""), 0)</f>
        <v>#REF!</v>
      </c>
      <c r="AO989" s="1" t="e">
        <f>_xlfn.XLOOKUP($L989,Pos!$A:$A,Pos!AE:AE,_xlfn.XLOOKUP($L989,#REF!,#REF!, ""), 0)</f>
        <v>#REF!</v>
      </c>
      <c r="AP989" s="1" t="e">
        <f>_xlfn.XLOOKUP($L989,Pos!$A:$A,Pos!AF:AF,_xlfn.XLOOKUP($L989,#REF!,#REF!, ""), 0)</f>
        <v>#REF!</v>
      </c>
      <c r="AQ989" s="1" t="e">
        <f>_xlfn.XLOOKUP($L989,Pos!$A:$A,Pos!AG:AG,_xlfn.XLOOKUP($L989,#REF!,#REF!, ""), 0)</f>
        <v>#REF!</v>
      </c>
      <c r="AR989" s="1" t="e">
        <f>_xlfn.XLOOKUP($L989,Pos!$A:$A,Pos!AH:AH,_xlfn.XLOOKUP($L989,#REF!,#REF!, ""), 0)</f>
        <v>#REF!</v>
      </c>
      <c r="AS989" s="1" t="e">
        <f>_xlfn.XLOOKUP($L989,Pos!$A:$A,Pos!AI:AI,_xlfn.XLOOKUP($L989,#REF!,#REF!, ""), 0)</f>
        <v>#REF!</v>
      </c>
      <c r="AT989" s="1" t="e">
        <f>_xlfn.XLOOKUP($L989,Pos!$A:$A,Pos!AJ:AJ,_xlfn.XLOOKUP($L989,#REF!,#REF!, ""), 0)</f>
        <v>#REF!</v>
      </c>
      <c r="AU989" s="1" t="e">
        <f>_xlfn.XLOOKUP($L989,Pos!$A:$A,Pos!AK:AK,_xlfn.XLOOKUP($L989,#REF!,#REF!, ""), 0)</f>
        <v>#REF!</v>
      </c>
      <c r="AV989" s="1" t="e">
        <f>_xlfn.XLOOKUP($L989,Pos!$A:$A,Pos!AL:AL,_xlfn.XLOOKUP($L989,#REF!,#REF!, ""), 0)</f>
        <v>#REF!</v>
      </c>
      <c r="AW989" s="1" t="e">
        <f>_xlfn.XLOOKUP($L989,Pos!$A:$A,Pos!AM:AM,_xlfn.XLOOKUP($L989,#REF!,#REF!, ""), 0)</f>
        <v>#REF!</v>
      </c>
      <c r="AX989" s="1" t="e">
        <f>_xlfn.XLOOKUP($L989,Pos!$A:$A,Pos!AN:AN,_xlfn.XLOOKUP($L989,#REF!,#REF!, ""), 0)</f>
        <v>#REF!</v>
      </c>
      <c r="AY989" s="1" t="e">
        <f>_xlfn.XLOOKUP($L989,Pos!$A:$A,Pos!AO:AO,_xlfn.XLOOKUP($L989,#REF!,#REF!, ""), 0)</f>
        <v>#REF!</v>
      </c>
      <c r="AZ989" s="7" t="str">
        <f t="shared" si="254"/>
        <v>OUT</v>
      </c>
      <c r="BA989" s="1">
        <f>IF(OR(_xlfn.XLOOKUP(L989,Pos!B:B,Pos!L:L,FALSE)="ESG Reason",_xlfn.XLOOKUP(L989,Pos!B:B,Pos!L:L,FALSE)="Blacklisted"),1,0)</f>
        <v>0</v>
      </c>
      <c r="BC989" s="11">
        <v>1.0273431657608139E-10</v>
      </c>
      <c r="BD989" s="11">
        <f>_xlfn.XLOOKUP($L989,Pos!$B:$B,Pos!H:H,0, 0)</f>
        <v>0</v>
      </c>
      <c r="BE989" s="11">
        <f>_xlfn.XLOOKUP($L989,Pos!$B:$B,Pos!I:I,0, 0)</f>
        <v>1.4139619072558421E-4</v>
      </c>
      <c r="BF989" s="18">
        <f t="shared" si="255"/>
        <v>1.4139619072558421E-4</v>
      </c>
      <c r="BG989" s="1">
        <f t="shared" si="256"/>
        <v>3</v>
      </c>
      <c r="BH989" s="1">
        <f t="shared" si="257"/>
        <v>57</v>
      </c>
      <c r="BI989" s="18">
        <f t="shared" si="258"/>
        <v>1.0273431657608139E-10</v>
      </c>
      <c r="BJ989" s="3">
        <f t="shared" si="259"/>
        <v>0</v>
      </c>
      <c r="BK989" s="18">
        <f t="shared" si="260"/>
        <v>0</v>
      </c>
    </row>
    <row r="990" spans="3:63" x14ac:dyDescent="0.25">
      <c r="C990" s="3"/>
      <c r="D990" s="3"/>
      <c r="E990" s="3"/>
      <c r="F990" s="3"/>
      <c r="G990" s="51" t="s">
        <v>985</v>
      </c>
      <c r="H990" s="8" t="str">
        <f t="shared" si="250"/>
        <v>0%Others</v>
      </c>
      <c r="I990" s="11" cm="1">
        <f t="array" ref="I990">IF(
   AZ990 = "OUT", 0,IF(
   BD990 &gt;= LARGE(IF(ISNUMBER(BD:BD), BD:BD), 3),
   BE990 - 0.001,
   IF(BE990 &gt;=VLOOKUP(P990,mapping!$A:$B,2,FALSE), BE990,VLOOKUP(P990,mapping!$A$2:$B$8,2,FALSE))
))</f>
        <v>0</v>
      </c>
      <c r="J990" s="11" cm="1">
        <f t="array" ref="J990">IF(
    AZ990="OUT",0,IF(IF(
                      BD990&gt;=LARGE(IF(ISNUMBER(BD:BD),BD:BD),3),
                      BE990+0.001,
                      VLOOKUP(H990,mapping!$D:$E,2,FALSE)
                      )&gt;I990,
                   IF(
                      BD990&gt;=LARGE(IF(ISNUMBER(BD:BD),BD:BD),3),
                      BE990+0.001,
                      VLOOKUP(H990,mapping!$D:$E,2,FALSE)
                      ),
                   I990+0.002))</f>
        <v>0</v>
      </c>
      <c r="K990" s="8">
        <f t="shared" si="251"/>
        <v>1.408313048689082E-4</v>
      </c>
      <c r="L990" s="1" t="str">
        <f>Pos!B543</f>
        <v>JP3300200007</v>
      </c>
      <c r="M990" s="1" t="str">
        <f>_xlfn.XLOOKUP($L990,Pos!B:B,Pos!D:D,, 0)</f>
        <v>KONAMI Group Corporation</v>
      </c>
      <c r="N990" s="1" t="str">
        <f>_xlfn.XLOOKUP($L990,Pos!B:B,Pos!E:E,, 0)</f>
        <v>Technology</v>
      </c>
      <c r="O990" s="1" t="str">
        <f t="shared" si="252"/>
        <v>Technology_Others</v>
      </c>
      <c r="P990" s="1" t="str">
        <f>_xlfn.XLOOKUP($L990,Pos!B:B,Pos!F:F,, 0)</f>
        <v>Others</v>
      </c>
      <c r="Q990" s="1">
        <v>0</v>
      </c>
      <c r="R990" s="9">
        <f>_xlfn.XLOOKUP($L990,Pos!$B:$B,Pos!N:N,0, 0)</f>
        <v>4.43</v>
      </c>
      <c r="S990" s="9">
        <f>_xlfn.XLOOKUP($L990,Pos!$B:$B,Pos!O:O,0, 0)</f>
        <v>1.6274999999999999</v>
      </c>
      <c r="T990" s="9">
        <f>_xlfn.XLOOKUP($L990,Pos!$B:$B,Pos!P:P,0, 0)</f>
        <v>7.125</v>
      </c>
      <c r="U990" s="9">
        <f>_xlfn.XLOOKUP($L990,Pos!$B:$B,Pos!Q:Q,0, 0)</f>
        <v>9.1</v>
      </c>
      <c r="V990" s="9">
        <f>_xlfn.XLOOKUP($L990,Pos!$B:$B,Pos!R:R,0, 0)</f>
        <v>1.733333</v>
      </c>
      <c r="W990" s="9">
        <f>_xlfn.XLOOKUP($L990,Pos!$B:$B,Pos!S:S,0, 0)</f>
        <v>7.3150009999999996</v>
      </c>
      <c r="X990" s="9" t="str">
        <f>_xlfn.XLOOKUP($L990,Pos!$B:$B,Pos!J:J,0, 0)</f>
        <v>Outperform</v>
      </c>
      <c r="Y990" s="1">
        <v>0</v>
      </c>
      <c r="Z990" s="1">
        <v>0</v>
      </c>
      <c r="AA990" s="1">
        <f t="shared" si="253"/>
        <v>0</v>
      </c>
      <c r="AB990" s="9">
        <f>_xlfn.XLOOKUP(L990,Pos!B:B,Pos!K:K,-1,0)</f>
        <v>6</v>
      </c>
      <c r="AC990" s="1" t="e">
        <f>_xlfn.XLOOKUP($L990,Pos!$A:$A,Pos!S:S,_xlfn.XLOOKUP($L990,#REF!,#REF!, ""), 0)</f>
        <v>#REF!</v>
      </c>
      <c r="AD990" s="1" t="e">
        <f>_xlfn.XLOOKUP($L990,Pos!$A:$A,Pos!T:T,_xlfn.XLOOKUP($L990,#REF!,#REF!, ""), 0)</f>
        <v>#REF!</v>
      </c>
      <c r="AE990" s="1" t="e">
        <f>_xlfn.XLOOKUP($L990,Pos!$A:$A,Pos!U:U,_xlfn.XLOOKUP($L990,#REF!,#REF!, ""), 0)</f>
        <v>#REF!</v>
      </c>
      <c r="AF990" s="1" t="e">
        <f>_xlfn.XLOOKUP($L990,Pos!$A:$A,Pos!V:V,_xlfn.XLOOKUP($L990,#REF!,#REF!, ""), 0)</f>
        <v>#REF!</v>
      </c>
      <c r="AG990" s="1" t="e">
        <f>_xlfn.XLOOKUP($L990,Pos!$A:$A,Pos!W:W,_xlfn.XLOOKUP($L990,#REF!,#REF!, ""), 0)</f>
        <v>#REF!</v>
      </c>
      <c r="AH990" s="1" t="e">
        <f>_xlfn.XLOOKUP($L990,Pos!$A:$A,Pos!X:X,_xlfn.XLOOKUP($L990,#REF!,#REF!, ""), 0)</f>
        <v>#REF!</v>
      </c>
      <c r="AI990" s="1" t="e">
        <f>_xlfn.XLOOKUP($L990,Pos!$A:$A,Pos!Y:Y,_xlfn.XLOOKUP($L990,#REF!,#REF!, ""), 0)</f>
        <v>#REF!</v>
      </c>
      <c r="AJ990" s="1" t="e">
        <f>_xlfn.XLOOKUP($L990,Pos!$A:$A,Pos!Z:Z,_xlfn.XLOOKUP($L990,#REF!,#REF!, ""), 0)</f>
        <v>#REF!</v>
      </c>
      <c r="AK990" s="1" t="e">
        <f>_xlfn.XLOOKUP($L990,Pos!$A:$A,Pos!AA:AA,_xlfn.XLOOKUP($L990,#REF!,#REF!, ""), 0)</f>
        <v>#REF!</v>
      </c>
      <c r="AL990" s="1" t="e">
        <f>_xlfn.XLOOKUP($L990,Pos!$A:$A,Pos!AB:AB,_xlfn.XLOOKUP($L990,#REF!,#REF!, ""), 0)</f>
        <v>#REF!</v>
      </c>
      <c r="AM990" s="1" t="e">
        <f>_xlfn.XLOOKUP($L990,Pos!$A:$A,Pos!AC:AC,_xlfn.XLOOKUP($L990,#REF!,#REF!, ""), 0)</f>
        <v>#REF!</v>
      </c>
      <c r="AN990" s="1" t="e">
        <f>_xlfn.XLOOKUP($L990,Pos!$A:$A,Pos!AD:AD,_xlfn.XLOOKUP($L990,#REF!,#REF!, ""), 0)</f>
        <v>#REF!</v>
      </c>
      <c r="AO990" s="1" t="e">
        <f>_xlfn.XLOOKUP($L990,Pos!$A:$A,Pos!AE:AE,_xlfn.XLOOKUP($L990,#REF!,#REF!, ""), 0)</f>
        <v>#REF!</v>
      </c>
      <c r="AP990" s="1" t="e">
        <f>_xlfn.XLOOKUP($L990,Pos!$A:$A,Pos!AF:AF,_xlfn.XLOOKUP($L990,#REF!,#REF!, ""), 0)</f>
        <v>#REF!</v>
      </c>
      <c r="AQ990" s="1" t="e">
        <f>_xlfn.XLOOKUP($L990,Pos!$A:$A,Pos!AG:AG,_xlfn.XLOOKUP($L990,#REF!,#REF!, ""), 0)</f>
        <v>#REF!</v>
      </c>
      <c r="AR990" s="1" t="e">
        <f>_xlfn.XLOOKUP($L990,Pos!$A:$A,Pos!AH:AH,_xlfn.XLOOKUP($L990,#REF!,#REF!, ""), 0)</f>
        <v>#REF!</v>
      </c>
      <c r="AS990" s="1" t="e">
        <f>_xlfn.XLOOKUP($L990,Pos!$A:$A,Pos!AI:AI,_xlfn.XLOOKUP($L990,#REF!,#REF!, ""), 0)</f>
        <v>#REF!</v>
      </c>
      <c r="AT990" s="1" t="e">
        <f>_xlfn.XLOOKUP($L990,Pos!$A:$A,Pos!AJ:AJ,_xlfn.XLOOKUP($L990,#REF!,#REF!, ""), 0)</f>
        <v>#REF!</v>
      </c>
      <c r="AU990" s="1" t="e">
        <f>_xlfn.XLOOKUP($L990,Pos!$A:$A,Pos!AK:AK,_xlfn.XLOOKUP($L990,#REF!,#REF!, ""), 0)</f>
        <v>#REF!</v>
      </c>
      <c r="AV990" s="1" t="e">
        <f>_xlfn.XLOOKUP($L990,Pos!$A:$A,Pos!AL:AL,_xlfn.XLOOKUP($L990,#REF!,#REF!, ""), 0)</f>
        <v>#REF!</v>
      </c>
      <c r="AW990" s="1" t="e">
        <f>_xlfn.XLOOKUP($L990,Pos!$A:$A,Pos!AM:AM,_xlfn.XLOOKUP($L990,#REF!,#REF!, ""), 0)</f>
        <v>#REF!</v>
      </c>
      <c r="AX990" s="1" t="e">
        <f>_xlfn.XLOOKUP($L990,Pos!$A:$A,Pos!AN:AN,_xlfn.XLOOKUP($L990,#REF!,#REF!, ""), 0)</f>
        <v>#REF!</v>
      </c>
      <c r="AY990" s="1" t="e">
        <f>_xlfn.XLOOKUP($L990,Pos!$A:$A,Pos!AO:AO,_xlfn.XLOOKUP($L990,#REF!,#REF!, ""), 0)</f>
        <v>#REF!</v>
      </c>
      <c r="AZ990" s="7" t="str">
        <f t="shared" si="254"/>
        <v>OUT</v>
      </c>
      <c r="BA990" s="1">
        <f>IF(OR(_xlfn.XLOOKUP(L990,Pos!B:B,Pos!L:L,FALSE)="ESG Reason",_xlfn.XLOOKUP(L990,Pos!B:B,Pos!L:L,FALSE)="Blacklisted"),1,0)</f>
        <v>1</v>
      </c>
      <c r="BC990" s="11">
        <v>9.3201660071331003E-11</v>
      </c>
      <c r="BD990" s="11">
        <f>_xlfn.XLOOKUP($L990,Pos!$B:$B,Pos!H:H,0, 0)</f>
        <v>0</v>
      </c>
      <c r="BE990" s="11">
        <f>_xlfn.XLOOKUP($L990,Pos!$B:$B,Pos!I:I,0, 0)</f>
        <v>1.408313048689082E-4</v>
      </c>
      <c r="BF990" s="18">
        <f t="shared" si="255"/>
        <v>1.408313048689082E-4</v>
      </c>
      <c r="BG990" s="1">
        <f t="shared" si="256"/>
        <v>3</v>
      </c>
      <c r="BH990" s="1">
        <f t="shared" si="257"/>
        <v>54</v>
      </c>
      <c r="BI990" s="18">
        <f t="shared" si="258"/>
        <v>9.3201660071331003E-11</v>
      </c>
      <c r="BJ990" s="3">
        <f t="shared" si="259"/>
        <v>0</v>
      </c>
      <c r="BK990" s="18">
        <f t="shared" si="260"/>
        <v>0</v>
      </c>
    </row>
    <row r="991" spans="3:63" x14ac:dyDescent="0.25">
      <c r="C991" s="3"/>
      <c r="D991" s="3"/>
      <c r="E991" s="3"/>
      <c r="F991" s="3"/>
      <c r="G991" s="51" t="s">
        <v>971</v>
      </c>
      <c r="H991" s="8" t="str">
        <f t="shared" si="250"/>
        <v>0%West Europe</v>
      </c>
      <c r="I991" s="11" cm="1">
        <f t="array" ref="I991">IF(
   AZ991 = "OUT", 0,IF(
   BD991 &gt;= LARGE(IF(ISNUMBER(BD:BD), BD:BD), 3),
   BE991 - 0.001,
   IF(BE991 &gt;=VLOOKUP(P991,mapping!$A:$B,2,FALSE), BE991,VLOOKUP(P991,mapping!$A$2:$B$8,2,FALSE))
))</f>
        <v>0</v>
      </c>
      <c r="J991" s="11" cm="1">
        <f t="array" ref="J991">IF(
    AZ991="OUT",0,IF(IF(
                      BD991&gt;=LARGE(IF(ISNUMBER(BD:BD),BD:BD),3),
                      BE991+0.001,
                      VLOOKUP(H991,mapping!$D:$E,2,FALSE)
                      )&gt;I991,
                   IF(
                      BD991&gt;=LARGE(IF(ISNUMBER(BD:BD),BD:BD),3),
                      BE991+0.001,
                      VLOOKUP(H991,mapping!$D:$E,2,FALSE)
                      ),
                   I991+0.002))</f>
        <v>0</v>
      </c>
      <c r="K991" s="8">
        <f t="shared" si="251"/>
        <v>1.4063527507445259E-4</v>
      </c>
      <c r="L991" s="1" t="str">
        <f>Pos!B248</f>
        <v>DK0010181759</v>
      </c>
      <c r="M991" s="1" t="str">
        <f>_xlfn.XLOOKUP($L991,Pos!B:B,Pos!D:D,, 0)</f>
        <v>Carlsberg AS Class B</v>
      </c>
      <c r="N991" s="1" t="str">
        <f>_xlfn.XLOOKUP($L991,Pos!B:B,Pos!E:E,, 0)</f>
        <v>Food, Beverage &amp; Tobacco</v>
      </c>
      <c r="O991" s="1" t="str">
        <f t="shared" si="252"/>
        <v>Food, Beverage &amp; Tobacco_West Europe</v>
      </c>
      <c r="P991" s="1" t="str">
        <f>_xlfn.XLOOKUP($L991,Pos!B:B,Pos!F:F,, 0)</f>
        <v>West Europe</v>
      </c>
      <c r="Q991" s="1">
        <v>0</v>
      </c>
      <c r="R991" s="9">
        <f>_xlfn.XLOOKUP($L991,Pos!$B:$B,Pos!N:N,0, 0)</f>
        <v>6.18</v>
      </c>
      <c r="S991" s="9">
        <f>_xlfn.XLOOKUP($L991,Pos!$B:$B,Pos!O:O,0, 0)</f>
        <v>5.851</v>
      </c>
      <c r="T991" s="9">
        <f>_xlfn.XLOOKUP($L991,Pos!$B:$B,Pos!P:P,0, 0)</f>
        <v>5</v>
      </c>
      <c r="U991" s="9">
        <f>_xlfn.XLOOKUP($L991,Pos!$B:$B,Pos!Q:Q,0, 0)</f>
        <v>3.4</v>
      </c>
      <c r="V991" s="9">
        <f>_xlfn.XLOOKUP($L991,Pos!$B:$B,Pos!R:R,0, 0)</f>
        <v>6.9666670000000002</v>
      </c>
      <c r="W991" s="9">
        <f>_xlfn.XLOOKUP($L991,Pos!$B:$B,Pos!S:S,0, 0)</f>
        <v>6.3266669999999996</v>
      </c>
      <c r="X991" s="9" t="str">
        <f>_xlfn.XLOOKUP($L991,Pos!$B:$B,Pos!J:J,0, 0)</f>
        <v>Outperform</v>
      </c>
      <c r="Y991" s="1">
        <v>0</v>
      </c>
      <c r="Z991" s="1">
        <v>0</v>
      </c>
      <c r="AA991" s="1">
        <f t="shared" si="253"/>
        <v>0</v>
      </c>
      <c r="AB991" s="9">
        <f>_xlfn.XLOOKUP(L991,Pos!B:B,Pos!K:K,-1,0)</f>
        <v>8.6363636363636367</v>
      </c>
      <c r="AC991" s="1" t="e">
        <f>_xlfn.XLOOKUP($L991,Pos!$A:$A,Pos!S:S,_xlfn.XLOOKUP($L991,#REF!,#REF!, ""), 0)</f>
        <v>#REF!</v>
      </c>
      <c r="AD991" s="1" t="e">
        <f>_xlfn.XLOOKUP($L991,Pos!$A:$A,Pos!T:T,_xlfn.XLOOKUP($L991,#REF!,#REF!, ""), 0)</f>
        <v>#REF!</v>
      </c>
      <c r="AE991" s="1" t="e">
        <f>_xlfn.XLOOKUP($L991,Pos!$A:$A,Pos!U:U,_xlfn.XLOOKUP($L991,#REF!,#REF!, ""), 0)</f>
        <v>#REF!</v>
      </c>
      <c r="AF991" s="1" t="e">
        <f>_xlfn.XLOOKUP($L991,Pos!$A:$A,Pos!V:V,_xlfn.XLOOKUP($L991,#REF!,#REF!, ""), 0)</f>
        <v>#REF!</v>
      </c>
      <c r="AG991" s="1" t="e">
        <f>_xlfn.XLOOKUP($L991,Pos!$A:$A,Pos!W:W,_xlfn.XLOOKUP($L991,#REF!,#REF!, ""), 0)</f>
        <v>#REF!</v>
      </c>
      <c r="AH991" s="1" t="e">
        <f>_xlfn.XLOOKUP($L991,Pos!$A:$A,Pos!X:X,_xlfn.XLOOKUP($L991,#REF!,#REF!, ""), 0)</f>
        <v>#REF!</v>
      </c>
      <c r="AI991" s="1" t="e">
        <f>_xlfn.XLOOKUP($L991,Pos!$A:$A,Pos!Y:Y,_xlfn.XLOOKUP($L991,#REF!,#REF!, ""), 0)</f>
        <v>#REF!</v>
      </c>
      <c r="AJ991" s="1" t="e">
        <f>_xlfn.XLOOKUP($L991,Pos!$A:$A,Pos!Z:Z,_xlfn.XLOOKUP($L991,#REF!,#REF!, ""), 0)</f>
        <v>#REF!</v>
      </c>
      <c r="AK991" s="1" t="e">
        <f>_xlfn.XLOOKUP($L991,Pos!$A:$A,Pos!AA:AA,_xlfn.XLOOKUP($L991,#REF!,#REF!, ""), 0)</f>
        <v>#REF!</v>
      </c>
      <c r="AL991" s="1" t="e">
        <f>_xlfn.XLOOKUP($L991,Pos!$A:$A,Pos!AB:AB,_xlfn.XLOOKUP($L991,#REF!,#REF!, ""), 0)</f>
        <v>#REF!</v>
      </c>
      <c r="AM991" s="1" t="e">
        <f>_xlfn.XLOOKUP($L991,Pos!$A:$A,Pos!AC:AC,_xlfn.XLOOKUP($L991,#REF!,#REF!, ""), 0)</f>
        <v>#REF!</v>
      </c>
      <c r="AN991" s="1" t="e">
        <f>_xlfn.XLOOKUP($L991,Pos!$A:$A,Pos!AD:AD,_xlfn.XLOOKUP($L991,#REF!,#REF!, ""), 0)</f>
        <v>#REF!</v>
      </c>
      <c r="AO991" s="1" t="e">
        <f>_xlfn.XLOOKUP($L991,Pos!$A:$A,Pos!AE:AE,_xlfn.XLOOKUP($L991,#REF!,#REF!, ""), 0)</f>
        <v>#REF!</v>
      </c>
      <c r="AP991" s="1" t="e">
        <f>_xlfn.XLOOKUP($L991,Pos!$A:$A,Pos!AF:AF,_xlfn.XLOOKUP($L991,#REF!,#REF!, ""), 0)</f>
        <v>#REF!</v>
      </c>
      <c r="AQ991" s="1" t="e">
        <f>_xlfn.XLOOKUP($L991,Pos!$A:$A,Pos!AG:AG,_xlfn.XLOOKUP($L991,#REF!,#REF!, ""), 0)</f>
        <v>#REF!</v>
      </c>
      <c r="AR991" s="1" t="e">
        <f>_xlfn.XLOOKUP($L991,Pos!$A:$A,Pos!AH:AH,_xlfn.XLOOKUP($L991,#REF!,#REF!, ""), 0)</f>
        <v>#REF!</v>
      </c>
      <c r="AS991" s="1" t="e">
        <f>_xlfn.XLOOKUP($L991,Pos!$A:$A,Pos!AI:AI,_xlfn.XLOOKUP($L991,#REF!,#REF!, ""), 0)</f>
        <v>#REF!</v>
      </c>
      <c r="AT991" s="1" t="e">
        <f>_xlfn.XLOOKUP($L991,Pos!$A:$A,Pos!AJ:AJ,_xlfn.XLOOKUP($L991,#REF!,#REF!, ""), 0)</f>
        <v>#REF!</v>
      </c>
      <c r="AU991" s="1" t="e">
        <f>_xlfn.XLOOKUP($L991,Pos!$A:$A,Pos!AK:AK,_xlfn.XLOOKUP($L991,#REF!,#REF!, ""), 0)</f>
        <v>#REF!</v>
      </c>
      <c r="AV991" s="1" t="e">
        <f>_xlfn.XLOOKUP($L991,Pos!$A:$A,Pos!AL:AL,_xlfn.XLOOKUP($L991,#REF!,#REF!, ""), 0)</f>
        <v>#REF!</v>
      </c>
      <c r="AW991" s="1" t="e">
        <f>_xlfn.XLOOKUP($L991,Pos!$A:$A,Pos!AM:AM,_xlfn.XLOOKUP($L991,#REF!,#REF!, ""), 0)</f>
        <v>#REF!</v>
      </c>
      <c r="AX991" s="1" t="e">
        <f>_xlfn.XLOOKUP($L991,Pos!$A:$A,Pos!AN:AN,_xlfn.XLOOKUP($L991,#REF!,#REF!, ""), 0)</f>
        <v>#REF!</v>
      </c>
      <c r="AY991" s="1" t="e">
        <f>_xlfn.XLOOKUP($L991,Pos!$A:$A,Pos!AO:AO,_xlfn.XLOOKUP($L991,#REF!,#REF!, ""), 0)</f>
        <v>#REF!</v>
      </c>
      <c r="AZ991" s="7" t="str">
        <f t="shared" si="254"/>
        <v>OUT</v>
      </c>
      <c r="BA991" s="1">
        <f>IF(OR(_xlfn.XLOOKUP(L991,Pos!B:B,Pos!L:L,FALSE)="ESG Reason",_xlfn.XLOOKUP(L991,Pos!B:B,Pos!L:L,FALSE)="Blacklisted"),1,0)</f>
        <v>0</v>
      </c>
      <c r="BC991" s="11">
        <v>8.6677404614892998E-11</v>
      </c>
      <c r="BD991" s="11">
        <f>_xlfn.XLOOKUP($L991,Pos!$B:$B,Pos!H:H,0, 0)</f>
        <v>0</v>
      </c>
      <c r="BE991" s="11">
        <f>_xlfn.XLOOKUP($L991,Pos!$B:$B,Pos!I:I,0, 0)</f>
        <v>1.4063527507445259E-4</v>
      </c>
      <c r="BF991" s="18">
        <f t="shared" si="255"/>
        <v>1.4063527507445259E-4</v>
      </c>
      <c r="BG991" s="1">
        <f t="shared" si="256"/>
        <v>2</v>
      </c>
      <c r="BH991" s="1">
        <f t="shared" si="257"/>
        <v>8</v>
      </c>
      <c r="BI991" s="18">
        <f t="shared" si="258"/>
        <v>8.6677404614892998E-11</v>
      </c>
      <c r="BJ991" s="3">
        <f t="shared" si="259"/>
        <v>0</v>
      </c>
      <c r="BK991" s="18">
        <f t="shared" si="260"/>
        <v>0</v>
      </c>
    </row>
    <row r="992" spans="3:63" x14ac:dyDescent="0.25">
      <c r="C992" s="3"/>
      <c r="D992" s="3"/>
      <c r="E992" s="3"/>
      <c r="F992" s="3"/>
      <c r="G992" s="51" t="s">
        <v>979</v>
      </c>
      <c r="H992" s="8" t="str">
        <f t="shared" si="250"/>
        <v>0%Others</v>
      </c>
      <c r="I992" s="11" cm="1">
        <f t="array" ref="I992">IF(
   AZ992 = "OUT", 0,IF(
   BD992 &gt;= LARGE(IF(ISNUMBER(BD:BD), BD:BD), 3),
   BE992 - 0.001,
   IF(BE992 &gt;=VLOOKUP(P992,mapping!$A:$B,2,FALSE), BE992,VLOOKUP(P992,mapping!$A$2:$B$8,2,FALSE))
))</f>
        <v>0</v>
      </c>
      <c r="J992" s="11" cm="1">
        <f t="array" ref="J992">IF(
    AZ992="OUT",0,IF(IF(
                      BD992&gt;=LARGE(IF(ISNUMBER(BD:BD),BD:BD),3),
                      BE992+0.001,
                      VLOOKUP(H992,mapping!$D:$E,2,FALSE)
                      )&gt;I992,
                   IF(
                      BD992&gt;=LARGE(IF(ISNUMBER(BD:BD),BD:BD),3),
                      BE992+0.001,
                      VLOOKUP(H992,mapping!$D:$E,2,FALSE)
                      ),
                   I992+0.002))</f>
        <v>0</v>
      </c>
      <c r="K992" s="8">
        <f t="shared" si="251"/>
        <v>1.4050695557124519E-4</v>
      </c>
      <c r="L992" s="1" t="str">
        <f>Pos!B790</f>
        <v>SG1M51904654</v>
      </c>
      <c r="M992" s="1" t="str">
        <f>_xlfn.XLOOKUP($L992,Pos!B:B,Pos!D:D,, 0)</f>
        <v>CapitaLand Integrated Commercial Trust</v>
      </c>
      <c r="N992" s="1" t="str">
        <f>_xlfn.XLOOKUP($L992,Pos!B:B,Pos!E:E,, 0)</f>
        <v>Real Estate</v>
      </c>
      <c r="O992" s="1" t="str">
        <f t="shared" si="252"/>
        <v>Real Estate_Others</v>
      </c>
      <c r="P992" s="1" t="str">
        <f>_xlfn.XLOOKUP($L992,Pos!B:B,Pos!F:F,, 0)</f>
        <v>Others</v>
      </c>
      <c r="Q992" s="1">
        <v>0</v>
      </c>
      <c r="R992" s="9">
        <f>_xlfn.XLOOKUP($L992,Pos!$B:$B,Pos!N:N,0, 0)</f>
        <v>6.39</v>
      </c>
      <c r="S992" s="9">
        <f>_xlfn.XLOOKUP($L992,Pos!$B:$B,Pos!O:O,0, 0)</f>
        <v>3.3610000000000002</v>
      </c>
      <c r="T992" s="9">
        <f>_xlfn.XLOOKUP($L992,Pos!$B:$B,Pos!P:P,0, 0)</f>
        <v>4.875</v>
      </c>
      <c r="U992" s="9">
        <f>_xlfn.XLOOKUP($L992,Pos!$B:$B,Pos!Q:Q,0, 0)</f>
        <v>8.1</v>
      </c>
      <c r="V992" s="9">
        <f>_xlfn.XLOOKUP($L992,Pos!$B:$B,Pos!R:R,0, 0)</f>
        <v>7.5666669999999998</v>
      </c>
      <c r="W992" s="9">
        <f>_xlfn.XLOOKUP($L992,Pos!$B:$B,Pos!S:S,0, 0)</f>
        <v>4.875</v>
      </c>
      <c r="X992" s="9" t="str">
        <f>_xlfn.XLOOKUP($L992,Pos!$B:$B,Pos!J:J,0, 0)</f>
        <v>Outperform</v>
      </c>
      <c r="Y992" s="1">
        <v>0</v>
      </c>
      <c r="Z992" s="1">
        <v>0</v>
      </c>
      <c r="AA992" s="1">
        <f t="shared" si="253"/>
        <v>0</v>
      </c>
      <c r="AB992" s="9">
        <f>_xlfn.XLOOKUP(L992,Pos!B:B,Pos!K:K,-1,0)</f>
        <v>-1</v>
      </c>
      <c r="AC992" s="1" t="e">
        <f>_xlfn.XLOOKUP($L992,Pos!$A:$A,Pos!S:S,_xlfn.XLOOKUP($L992,#REF!,#REF!, ""), 0)</f>
        <v>#REF!</v>
      </c>
      <c r="AD992" s="1" t="e">
        <f>_xlfn.XLOOKUP($L992,Pos!$A:$A,Pos!T:T,_xlfn.XLOOKUP($L992,#REF!,#REF!, ""), 0)</f>
        <v>#REF!</v>
      </c>
      <c r="AE992" s="1" t="e">
        <f>_xlfn.XLOOKUP($L992,Pos!$A:$A,Pos!U:U,_xlfn.XLOOKUP($L992,#REF!,#REF!, ""), 0)</f>
        <v>#REF!</v>
      </c>
      <c r="AF992" s="1" t="e">
        <f>_xlfn.XLOOKUP($L992,Pos!$A:$A,Pos!V:V,_xlfn.XLOOKUP($L992,#REF!,#REF!, ""), 0)</f>
        <v>#REF!</v>
      </c>
      <c r="AG992" s="1" t="e">
        <f>_xlfn.XLOOKUP($L992,Pos!$A:$A,Pos!W:W,_xlfn.XLOOKUP($L992,#REF!,#REF!, ""), 0)</f>
        <v>#REF!</v>
      </c>
      <c r="AH992" s="1" t="e">
        <f>_xlfn.XLOOKUP($L992,Pos!$A:$A,Pos!X:X,_xlfn.XLOOKUP($L992,#REF!,#REF!, ""), 0)</f>
        <v>#REF!</v>
      </c>
      <c r="AI992" s="1" t="e">
        <f>_xlfn.XLOOKUP($L992,Pos!$A:$A,Pos!Y:Y,_xlfn.XLOOKUP($L992,#REF!,#REF!, ""), 0)</f>
        <v>#REF!</v>
      </c>
      <c r="AJ992" s="1" t="e">
        <f>_xlfn.XLOOKUP($L992,Pos!$A:$A,Pos!Z:Z,_xlfn.XLOOKUP($L992,#REF!,#REF!, ""), 0)</f>
        <v>#REF!</v>
      </c>
      <c r="AK992" s="1" t="e">
        <f>_xlfn.XLOOKUP($L992,Pos!$A:$A,Pos!AA:AA,_xlfn.XLOOKUP($L992,#REF!,#REF!, ""), 0)</f>
        <v>#REF!</v>
      </c>
      <c r="AL992" s="1" t="e">
        <f>_xlfn.XLOOKUP($L992,Pos!$A:$A,Pos!AB:AB,_xlfn.XLOOKUP($L992,#REF!,#REF!, ""), 0)</f>
        <v>#REF!</v>
      </c>
      <c r="AM992" s="1" t="e">
        <f>_xlfn.XLOOKUP($L992,Pos!$A:$A,Pos!AC:AC,_xlfn.XLOOKUP($L992,#REF!,#REF!, ""), 0)</f>
        <v>#REF!</v>
      </c>
      <c r="AN992" s="1" t="e">
        <f>_xlfn.XLOOKUP($L992,Pos!$A:$A,Pos!AD:AD,_xlfn.XLOOKUP($L992,#REF!,#REF!, ""), 0)</f>
        <v>#REF!</v>
      </c>
      <c r="AO992" s="1" t="e">
        <f>_xlfn.XLOOKUP($L992,Pos!$A:$A,Pos!AE:AE,_xlfn.XLOOKUP($L992,#REF!,#REF!, ""), 0)</f>
        <v>#REF!</v>
      </c>
      <c r="AP992" s="1" t="e">
        <f>_xlfn.XLOOKUP($L992,Pos!$A:$A,Pos!AF:AF,_xlfn.XLOOKUP($L992,#REF!,#REF!, ""), 0)</f>
        <v>#REF!</v>
      </c>
      <c r="AQ992" s="1" t="e">
        <f>_xlfn.XLOOKUP($L992,Pos!$A:$A,Pos!AG:AG,_xlfn.XLOOKUP($L992,#REF!,#REF!, ""), 0)</f>
        <v>#REF!</v>
      </c>
      <c r="AR992" s="1" t="e">
        <f>_xlfn.XLOOKUP($L992,Pos!$A:$A,Pos!AH:AH,_xlfn.XLOOKUP($L992,#REF!,#REF!, ""), 0)</f>
        <v>#REF!</v>
      </c>
      <c r="AS992" s="1" t="e">
        <f>_xlfn.XLOOKUP($L992,Pos!$A:$A,Pos!AI:AI,_xlfn.XLOOKUP($L992,#REF!,#REF!, ""), 0)</f>
        <v>#REF!</v>
      </c>
      <c r="AT992" s="1" t="e">
        <f>_xlfn.XLOOKUP($L992,Pos!$A:$A,Pos!AJ:AJ,_xlfn.XLOOKUP($L992,#REF!,#REF!, ""), 0)</f>
        <v>#REF!</v>
      </c>
      <c r="AU992" s="1" t="e">
        <f>_xlfn.XLOOKUP($L992,Pos!$A:$A,Pos!AK:AK,_xlfn.XLOOKUP($L992,#REF!,#REF!, ""), 0)</f>
        <v>#REF!</v>
      </c>
      <c r="AV992" s="1" t="e">
        <f>_xlfn.XLOOKUP($L992,Pos!$A:$A,Pos!AL:AL,_xlfn.XLOOKUP($L992,#REF!,#REF!, ""), 0)</f>
        <v>#REF!</v>
      </c>
      <c r="AW992" s="1" t="e">
        <f>_xlfn.XLOOKUP($L992,Pos!$A:$A,Pos!AM:AM,_xlfn.XLOOKUP($L992,#REF!,#REF!, ""), 0)</f>
        <v>#REF!</v>
      </c>
      <c r="AX992" s="1" t="e">
        <f>_xlfn.XLOOKUP($L992,Pos!$A:$A,Pos!AN:AN,_xlfn.XLOOKUP($L992,#REF!,#REF!, ""), 0)</f>
        <v>#REF!</v>
      </c>
      <c r="AY992" s="1" t="e">
        <f>_xlfn.XLOOKUP($L992,Pos!$A:$A,Pos!AO:AO,_xlfn.XLOOKUP($L992,#REF!,#REF!, ""), 0)</f>
        <v>#REF!</v>
      </c>
      <c r="AZ992" s="7" t="str">
        <f t="shared" si="254"/>
        <v>OUT</v>
      </c>
      <c r="BA992" s="1">
        <f>IF(OR(_xlfn.XLOOKUP(L992,Pos!B:B,Pos!L:L,FALSE)="ESG Reason",_xlfn.XLOOKUP(L992,Pos!B:B,Pos!L:L,FALSE)="Blacklisted"),1,0)</f>
        <v>0</v>
      </c>
      <c r="BC992" s="11">
        <v>9.6185907372529347E-11</v>
      </c>
      <c r="BD992" s="11">
        <f>_xlfn.XLOOKUP($L992,Pos!$B:$B,Pos!H:H,0, 0)</f>
        <v>0</v>
      </c>
      <c r="BE992" s="11">
        <f>_xlfn.XLOOKUP($L992,Pos!$B:$B,Pos!I:I,0, 0)</f>
        <v>1.4050695557124519E-4</v>
      </c>
      <c r="BF992" s="18">
        <f t="shared" si="255"/>
        <v>1.4050695557124519E-4</v>
      </c>
      <c r="BG992" s="1">
        <f t="shared" si="256"/>
        <v>3</v>
      </c>
      <c r="BH992" s="1">
        <f t="shared" si="257"/>
        <v>52</v>
      </c>
      <c r="BI992" s="18">
        <f t="shared" si="258"/>
        <v>9.6185907372529347E-11</v>
      </c>
      <c r="BJ992" s="3">
        <f t="shared" si="259"/>
        <v>0</v>
      </c>
      <c r="BK992" s="18">
        <f t="shared" si="260"/>
        <v>0</v>
      </c>
    </row>
    <row r="993" spans="3:63" x14ac:dyDescent="0.25">
      <c r="C993" s="3"/>
      <c r="D993" s="3"/>
      <c r="E993" s="3"/>
      <c r="F993" s="3"/>
      <c r="G993" s="51" t="s">
        <v>975</v>
      </c>
      <c r="H993" s="8" t="str">
        <f t="shared" si="250"/>
        <v>0%North America</v>
      </c>
      <c r="I993" s="11" cm="1">
        <f t="array" ref="I993">IF(
   AZ993 = "OUT", 0,IF(
   BD993 &gt;= LARGE(IF(ISNUMBER(BD:BD), BD:BD), 3),
   BE993 - 0.001,
   IF(BE993 &gt;=VLOOKUP(P993,mapping!$A:$B,2,FALSE), BE993,VLOOKUP(P993,mapping!$A$2:$B$8,2,FALSE))
))</f>
        <v>0</v>
      </c>
      <c r="J993" s="11" cm="1">
        <f t="array" ref="J993">IF(
    AZ993="OUT",0,IF(IF(
                      BD993&gt;=LARGE(IF(ISNUMBER(BD:BD),BD:BD),3),
                      BE993+0.001,
                      VLOOKUP(H993,mapping!$D:$E,2,FALSE)
                      )&gt;I993,
                   IF(
                      BD993&gt;=LARGE(IF(ISNUMBER(BD:BD),BD:BD),3),
                      BE993+0.001,
                      VLOOKUP(H993,mapping!$D:$E,2,FALSE)
                      ),
                   I993+0.002))</f>
        <v>0</v>
      </c>
      <c r="K993" s="8">
        <f t="shared" si="251"/>
        <v>1.4020630987627921E-4</v>
      </c>
      <c r="L993" s="1" t="str">
        <f>Pos!B868</f>
        <v>US0995021062</v>
      </c>
      <c r="M993" s="1" t="str">
        <f>_xlfn.XLOOKUP($L993,Pos!B:B,Pos!D:D,, 0)</f>
        <v>Booz Allen Hamilton Holding Corporation Class A</v>
      </c>
      <c r="N993" s="1" t="str">
        <f>_xlfn.XLOOKUP($L993,Pos!B:B,Pos!E:E,, 0)</f>
        <v>Media</v>
      </c>
      <c r="O993" s="1" t="str">
        <f t="shared" si="252"/>
        <v>Media_North America</v>
      </c>
      <c r="P993" s="1" t="str">
        <f>_xlfn.XLOOKUP($L993,Pos!B:B,Pos!F:F,, 0)</f>
        <v>North America</v>
      </c>
      <c r="Q993" s="1">
        <v>0</v>
      </c>
      <c r="R993" s="9">
        <f>_xlfn.XLOOKUP($L993,Pos!$B:$B,Pos!N:N,0, 0)</f>
        <v>8.17</v>
      </c>
      <c r="S993" s="9">
        <f>_xlfn.XLOOKUP($L993,Pos!$B:$B,Pos!O:O,0, 0)</f>
        <v>4.8573329999999997</v>
      </c>
      <c r="T993" s="9">
        <f>_xlfn.XLOOKUP($L993,Pos!$B:$B,Pos!P:P,0, 0)</f>
        <v>7.25</v>
      </c>
      <c r="U993" s="9">
        <f>_xlfn.XLOOKUP($L993,Pos!$B:$B,Pos!Q:Q,0, 0)</f>
        <v>0.4</v>
      </c>
      <c r="V993" s="9">
        <f>_xlfn.XLOOKUP($L993,Pos!$B:$B,Pos!R:R,0, 0)</f>
        <v>7.8</v>
      </c>
      <c r="W993" s="9">
        <f>_xlfn.XLOOKUP($L993,Pos!$B:$B,Pos!S:S,0, 0)</f>
        <v>5.27</v>
      </c>
      <c r="X993" s="9" t="str">
        <f>_xlfn.XLOOKUP($L993,Pos!$B:$B,Pos!J:J,0, 0)</f>
        <v>Hold</v>
      </c>
      <c r="Y993" s="1">
        <v>0</v>
      </c>
      <c r="Z993" s="1">
        <v>0</v>
      </c>
      <c r="AA993" s="1">
        <f t="shared" si="253"/>
        <v>0</v>
      </c>
      <c r="AB993" s="9">
        <f>_xlfn.XLOOKUP(L993,Pos!B:B,Pos!K:K,-1,0)</f>
        <v>3.8461538461538458</v>
      </c>
      <c r="AC993" s="1" t="e">
        <f>_xlfn.XLOOKUP($L993,Pos!$A:$A,Pos!S:S,_xlfn.XLOOKUP($L993,#REF!,#REF!, ""), 0)</f>
        <v>#REF!</v>
      </c>
      <c r="AD993" s="1" t="e">
        <f>_xlfn.XLOOKUP($L993,Pos!$A:$A,Pos!T:T,_xlfn.XLOOKUP($L993,#REF!,#REF!, ""), 0)</f>
        <v>#REF!</v>
      </c>
      <c r="AE993" s="1" t="e">
        <f>_xlfn.XLOOKUP($L993,Pos!$A:$A,Pos!U:U,_xlfn.XLOOKUP($L993,#REF!,#REF!, ""), 0)</f>
        <v>#REF!</v>
      </c>
      <c r="AF993" s="1" t="e">
        <f>_xlfn.XLOOKUP($L993,Pos!$A:$A,Pos!V:V,_xlfn.XLOOKUP($L993,#REF!,#REF!, ""), 0)</f>
        <v>#REF!</v>
      </c>
      <c r="AG993" s="1" t="e">
        <f>_xlfn.XLOOKUP($L993,Pos!$A:$A,Pos!W:W,_xlfn.XLOOKUP($L993,#REF!,#REF!, ""), 0)</f>
        <v>#REF!</v>
      </c>
      <c r="AH993" s="1" t="e">
        <f>_xlfn.XLOOKUP($L993,Pos!$A:$A,Pos!X:X,_xlfn.XLOOKUP($L993,#REF!,#REF!, ""), 0)</f>
        <v>#REF!</v>
      </c>
      <c r="AI993" s="1" t="e">
        <f>_xlfn.XLOOKUP($L993,Pos!$A:$A,Pos!Y:Y,_xlfn.XLOOKUP($L993,#REF!,#REF!, ""), 0)</f>
        <v>#REF!</v>
      </c>
      <c r="AJ993" s="1" t="e">
        <f>_xlfn.XLOOKUP($L993,Pos!$A:$A,Pos!Z:Z,_xlfn.XLOOKUP($L993,#REF!,#REF!, ""), 0)</f>
        <v>#REF!</v>
      </c>
      <c r="AK993" s="1" t="e">
        <f>_xlfn.XLOOKUP($L993,Pos!$A:$A,Pos!AA:AA,_xlfn.XLOOKUP($L993,#REF!,#REF!, ""), 0)</f>
        <v>#REF!</v>
      </c>
      <c r="AL993" s="1" t="e">
        <f>_xlfn.XLOOKUP($L993,Pos!$A:$A,Pos!AB:AB,_xlfn.XLOOKUP($L993,#REF!,#REF!, ""), 0)</f>
        <v>#REF!</v>
      </c>
      <c r="AM993" s="1" t="e">
        <f>_xlfn.XLOOKUP($L993,Pos!$A:$A,Pos!AC:AC,_xlfn.XLOOKUP($L993,#REF!,#REF!, ""), 0)</f>
        <v>#REF!</v>
      </c>
      <c r="AN993" s="1" t="e">
        <f>_xlfn.XLOOKUP($L993,Pos!$A:$A,Pos!AD:AD,_xlfn.XLOOKUP($L993,#REF!,#REF!, ""), 0)</f>
        <v>#REF!</v>
      </c>
      <c r="AO993" s="1" t="e">
        <f>_xlfn.XLOOKUP($L993,Pos!$A:$A,Pos!AE:AE,_xlfn.XLOOKUP($L993,#REF!,#REF!, ""), 0)</f>
        <v>#REF!</v>
      </c>
      <c r="AP993" s="1" t="e">
        <f>_xlfn.XLOOKUP($L993,Pos!$A:$A,Pos!AF:AF,_xlfn.XLOOKUP($L993,#REF!,#REF!, ""), 0)</f>
        <v>#REF!</v>
      </c>
      <c r="AQ993" s="1" t="e">
        <f>_xlfn.XLOOKUP($L993,Pos!$A:$A,Pos!AG:AG,_xlfn.XLOOKUP($L993,#REF!,#REF!, ""), 0)</f>
        <v>#REF!</v>
      </c>
      <c r="AR993" s="1" t="e">
        <f>_xlfn.XLOOKUP($L993,Pos!$A:$A,Pos!AH:AH,_xlfn.XLOOKUP($L993,#REF!,#REF!, ""), 0)</f>
        <v>#REF!</v>
      </c>
      <c r="AS993" s="1" t="e">
        <f>_xlfn.XLOOKUP($L993,Pos!$A:$A,Pos!AI:AI,_xlfn.XLOOKUP($L993,#REF!,#REF!, ""), 0)</f>
        <v>#REF!</v>
      </c>
      <c r="AT993" s="1" t="e">
        <f>_xlfn.XLOOKUP($L993,Pos!$A:$A,Pos!AJ:AJ,_xlfn.XLOOKUP($L993,#REF!,#REF!, ""), 0)</f>
        <v>#REF!</v>
      </c>
      <c r="AU993" s="1" t="e">
        <f>_xlfn.XLOOKUP($L993,Pos!$A:$A,Pos!AK:AK,_xlfn.XLOOKUP($L993,#REF!,#REF!, ""), 0)</f>
        <v>#REF!</v>
      </c>
      <c r="AV993" s="1" t="e">
        <f>_xlfn.XLOOKUP($L993,Pos!$A:$A,Pos!AL:AL,_xlfn.XLOOKUP($L993,#REF!,#REF!, ""), 0)</f>
        <v>#REF!</v>
      </c>
      <c r="AW993" s="1" t="e">
        <f>_xlfn.XLOOKUP($L993,Pos!$A:$A,Pos!AM:AM,_xlfn.XLOOKUP($L993,#REF!,#REF!, ""), 0)</f>
        <v>#REF!</v>
      </c>
      <c r="AX993" s="1" t="e">
        <f>_xlfn.XLOOKUP($L993,Pos!$A:$A,Pos!AN:AN,_xlfn.XLOOKUP($L993,#REF!,#REF!, ""), 0)</f>
        <v>#REF!</v>
      </c>
      <c r="AY993" s="1" t="e">
        <f>_xlfn.XLOOKUP($L993,Pos!$A:$A,Pos!AO:AO,_xlfn.XLOOKUP($L993,#REF!,#REF!, ""), 0)</f>
        <v>#REF!</v>
      </c>
      <c r="AZ993" s="7" t="str">
        <f t="shared" si="254"/>
        <v>OUT</v>
      </c>
      <c r="BA993" s="1">
        <f>IF(OR(_xlfn.XLOOKUP(L993,Pos!B:B,Pos!L:L,FALSE)="ESG Reason",_xlfn.XLOOKUP(L993,Pos!B:B,Pos!L:L,FALSE)="Blacklisted"),1,0)</f>
        <v>0</v>
      </c>
      <c r="BC993" s="11">
        <v>8.1484712026518046E-11</v>
      </c>
      <c r="BD993" s="11">
        <f>_xlfn.XLOOKUP($L993,Pos!$B:$B,Pos!H:H,0, 0)</f>
        <v>0</v>
      </c>
      <c r="BE993" s="11">
        <f>_xlfn.XLOOKUP($L993,Pos!$B:$B,Pos!I:I,0, 0)</f>
        <v>1.4020630987627921E-4</v>
      </c>
      <c r="BF993" s="18">
        <f t="shared" si="255"/>
        <v>1.4020630987627921E-4</v>
      </c>
      <c r="BG993" s="1">
        <f t="shared" si="256"/>
        <v>1</v>
      </c>
      <c r="BH993" s="1">
        <f t="shared" si="257"/>
        <v>31</v>
      </c>
      <c r="BI993" s="18">
        <f t="shared" si="258"/>
        <v>8.1484712026518046E-11</v>
      </c>
      <c r="BJ993" s="3">
        <f t="shared" si="259"/>
        <v>0</v>
      </c>
      <c r="BK993" s="18">
        <f t="shared" si="260"/>
        <v>0</v>
      </c>
    </row>
    <row r="994" spans="3:63" x14ac:dyDescent="0.25">
      <c r="C994" s="3"/>
      <c r="D994" s="3"/>
      <c r="E994" s="3"/>
      <c r="F994" s="3"/>
      <c r="G994" s="51" t="s">
        <v>984</v>
      </c>
      <c r="H994" s="8" t="str">
        <f t="shared" si="250"/>
        <v>0%North America</v>
      </c>
      <c r="I994" s="11" cm="1">
        <f t="array" ref="I994">IF(
   AZ994 = "OUT", 0,IF(
   BD994 &gt;= LARGE(IF(ISNUMBER(BD:BD), BD:BD), 3),
   BE994 - 0.001,
   IF(BE994 &gt;=VLOOKUP(P994,mapping!$A:$B,2,FALSE), BE994,VLOOKUP(P994,mapping!$A$2:$B$8,2,FALSE))
))</f>
        <v>0</v>
      </c>
      <c r="J994" s="11" cm="1">
        <f t="array" ref="J994">IF(
    AZ994="OUT",0,IF(IF(
                      BD994&gt;=LARGE(IF(ISNUMBER(BD:BD),BD:BD),3),
                      BE994+0.001,
                      VLOOKUP(H994,mapping!$D:$E,2,FALSE)
                      )&gt;I994,
                   IF(
                      BD994&gt;=LARGE(IF(ISNUMBER(BD:BD),BD:BD),3),
                      BE994+0.001,
                      VLOOKUP(H994,mapping!$D:$E,2,FALSE)
                      ),
                   I994+0.002))</f>
        <v>0</v>
      </c>
      <c r="K994" s="8">
        <f t="shared" si="251"/>
        <v>1.3999947844008841E-4</v>
      </c>
      <c r="L994" s="1" t="str">
        <f>Pos!B1145</f>
        <v>US67059N1081</v>
      </c>
      <c r="M994" s="1" t="str">
        <f>_xlfn.XLOOKUP($L994,Pos!B:B,Pos!D:D,, 0)</f>
        <v>Nutanix, Inc. Class A</v>
      </c>
      <c r="N994" s="1" t="str">
        <f>_xlfn.XLOOKUP($L994,Pos!B:B,Pos!E:E,, 0)</f>
        <v>Technology</v>
      </c>
      <c r="O994" s="1" t="str">
        <f t="shared" si="252"/>
        <v>Technology_North America</v>
      </c>
      <c r="P994" s="1" t="str">
        <f>_xlfn.XLOOKUP($L994,Pos!B:B,Pos!F:F,, 0)</f>
        <v>North America</v>
      </c>
      <c r="Q994" s="1">
        <v>0</v>
      </c>
      <c r="R994" s="9">
        <f>_xlfn.XLOOKUP($L994,Pos!$B:$B,Pos!N:N,0, 0)</f>
        <v>0</v>
      </c>
      <c r="S994" s="9">
        <f>_xlfn.XLOOKUP($L994,Pos!$B:$B,Pos!O:O,0, 0)</f>
        <v>2.3672499999999999</v>
      </c>
      <c r="T994" s="9">
        <f>_xlfn.XLOOKUP($L994,Pos!$B:$B,Pos!P:P,0, 0)</f>
        <v>7.266667</v>
      </c>
      <c r="U994" s="9">
        <f>_xlfn.XLOOKUP($L994,Pos!$B:$B,Pos!Q:Q,0, 0)</f>
        <v>4.2</v>
      </c>
      <c r="V994" s="9">
        <f>_xlfn.XLOOKUP($L994,Pos!$B:$B,Pos!R:R,0, 0)</f>
        <v>4.6666670000000003</v>
      </c>
      <c r="W994" s="9">
        <f>_xlfn.XLOOKUP($L994,Pos!$B:$B,Pos!S:S,0, 0)</f>
        <v>7.4133339999999999</v>
      </c>
      <c r="X994" s="9" t="str">
        <f>_xlfn.XLOOKUP($L994,Pos!$B:$B,Pos!J:J,0, 0)</f>
        <v>Outperform</v>
      </c>
      <c r="Y994" s="1">
        <v>0</v>
      </c>
      <c r="Z994" s="1">
        <v>0</v>
      </c>
      <c r="AA994" s="1">
        <f t="shared" si="253"/>
        <v>0</v>
      </c>
      <c r="AB994" s="9">
        <f>_xlfn.XLOOKUP(L994,Pos!B:B,Pos!K:K,-1,0)</f>
        <v>5.2577319587628866</v>
      </c>
      <c r="AC994" s="1" t="e">
        <f>_xlfn.XLOOKUP($L994,Pos!$A:$A,Pos!S:S,_xlfn.XLOOKUP($L994,#REF!,#REF!, ""), 0)</f>
        <v>#REF!</v>
      </c>
      <c r="AD994" s="1" t="e">
        <f>_xlfn.XLOOKUP($L994,Pos!$A:$A,Pos!T:T,_xlfn.XLOOKUP($L994,#REF!,#REF!, ""), 0)</f>
        <v>#REF!</v>
      </c>
      <c r="AE994" s="1" t="e">
        <f>_xlfn.XLOOKUP($L994,Pos!$A:$A,Pos!U:U,_xlfn.XLOOKUP($L994,#REF!,#REF!, ""), 0)</f>
        <v>#REF!</v>
      </c>
      <c r="AF994" s="1" t="e">
        <f>_xlfn.XLOOKUP($L994,Pos!$A:$A,Pos!V:V,_xlfn.XLOOKUP($L994,#REF!,#REF!, ""), 0)</f>
        <v>#REF!</v>
      </c>
      <c r="AG994" s="1" t="e">
        <f>_xlfn.XLOOKUP($L994,Pos!$A:$A,Pos!W:W,_xlfn.XLOOKUP($L994,#REF!,#REF!, ""), 0)</f>
        <v>#REF!</v>
      </c>
      <c r="AH994" s="1" t="e">
        <f>_xlfn.XLOOKUP($L994,Pos!$A:$A,Pos!X:X,_xlfn.XLOOKUP($L994,#REF!,#REF!, ""), 0)</f>
        <v>#REF!</v>
      </c>
      <c r="AI994" s="1" t="e">
        <f>_xlfn.XLOOKUP($L994,Pos!$A:$A,Pos!Y:Y,_xlfn.XLOOKUP($L994,#REF!,#REF!, ""), 0)</f>
        <v>#REF!</v>
      </c>
      <c r="AJ994" s="1" t="e">
        <f>_xlfn.XLOOKUP($L994,Pos!$A:$A,Pos!Z:Z,_xlfn.XLOOKUP($L994,#REF!,#REF!, ""), 0)</f>
        <v>#REF!</v>
      </c>
      <c r="AK994" s="1" t="e">
        <f>_xlfn.XLOOKUP($L994,Pos!$A:$A,Pos!AA:AA,_xlfn.XLOOKUP($L994,#REF!,#REF!, ""), 0)</f>
        <v>#REF!</v>
      </c>
      <c r="AL994" s="1" t="e">
        <f>_xlfn.XLOOKUP($L994,Pos!$A:$A,Pos!AB:AB,_xlfn.XLOOKUP($L994,#REF!,#REF!, ""), 0)</f>
        <v>#REF!</v>
      </c>
      <c r="AM994" s="1" t="e">
        <f>_xlfn.XLOOKUP($L994,Pos!$A:$A,Pos!AC:AC,_xlfn.XLOOKUP($L994,#REF!,#REF!, ""), 0)</f>
        <v>#REF!</v>
      </c>
      <c r="AN994" s="1" t="e">
        <f>_xlfn.XLOOKUP($L994,Pos!$A:$A,Pos!AD:AD,_xlfn.XLOOKUP($L994,#REF!,#REF!, ""), 0)</f>
        <v>#REF!</v>
      </c>
      <c r="AO994" s="1" t="e">
        <f>_xlfn.XLOOKUP($L994,Pos!$A:$A,Pos!AE:AE,_xlfn.XLOOKUP($L994,#REF!,#REF!, ""), 0)</f>
        <v>#REF!</v>
      </c>
      <c r="AP994" s="1" t="e">
        <f>_xlfn.XLOOKUP($L994,Pos!$A:$A,Pos!AF:AF,_xlfn.XLOOKUP($L994,#REF!,#REF!, ""), 0)</f>
        <v>#REF!</v>
      </c>
      <c r="AQ994" s="1" t="e">
        <f>_xlfn.XLOOKUP($L994,Pos!$A:$A,Pos!AG:AG,_xlfn.XLOOKUP($L994,#REF!,#REF!, ""), 0)</f>
        <v>#REF!</v>
      </c>
      <c r="AR994" s="1" t="e">
        <f>_xlfn.XLOOKUP($L994,Pos!$A:$A,Pos!AH:AH,_xlfn.XLOOKUP($L994,#REF!,#REF!, ""), 0)</f>
        <v>#REF!</v>
      </c>
      <c r="AS994" s="1" t="e">
        <f>_xlfn.XLOOKUP($L994,Pos!$A:$A,Pos!AI:AI,_xlfn.XLOOKUP($L994,#REF!,#REF!, ""), 0)</f>
        <v>#REF!</v>
      </c>
      <c r="AT994" s="1" t="e">
        <f>_xlfn.XLOOKUP($L994,Pos!$A:$A,Pos!AJ:AJ,_xlfn.XLOOKUP($L994,#REF!,#REF!, ""), 0)</f>
        <v>#REF!</v>
      </c>
      <c r="AU994" s="1" t="e">
        <f>_xlfn.XLOOKUP($L994,Pos!$A:$A,Pos!AK:AK,_xlfn.XLOOKUP($L994,#REF!,#REF!, ""), 0)</f>
        <v>#REF!</v>
      </c>
      <c r="AV994" s="1" t="e">
        <f>_xlfn.XLOOKUP($L994,Pos!$A:$A,Pos!AL:AL,_xlfn.XLOOKUP($L994,#REF!,#REF!, ""), 0)</f>
        <v>#REF!</v>
      </c>
      <c r="AW994" s="1" t="e">
        <f>_xlfn.XLOOKUP($L994,Pos!$A:$A,Pos!AM:AM,_xlfn.XLOOKUP($L994,#REF!,#REF!, ""), 0)</f>
        <v>#REF!</v>
      </c>
      <c r="AX994" s="1" t="e">
        <f>_xlfn.XLOOKUP($L994,Pos!$A:$A,Pos!AN:AN,_xlfn.XLOOKUP($L994,#REF!,#REF!, ""), 0)</f>
        <v>#REF!</v>
      </c>
      <c r="AY994" s="1" t="e">
        <f>_xlfn.XLOOKUP($L994,Pos!$A:$A,Pos!AO:AO,_xlfn.XLOOKUP($L994,#REF!,#REF!, ""), 0)</f>
        <v>#REF!</v>
      </c>
      <c r="AZ994" s="7" t="str">
        <f t="shared" si="254"/>
        <v>OUT</v>
      </c>
      <c r="BA994" s="1">
        <f>IF(OR(_xlfn.XLOOKUP(L994,Pos!B:B,Pos!L:L,FALSE)="ESG Reason",_xlfn.XLOOKUP(L994,Pos!B:B,Pos!L:L,FALSE)="Blacklisted"),1,0)</f>
        <v>1</v>
      </c>
      <c r="BC994" s="11">
        <v>1.984197716419818E-10</v>
      </c>
      <c r="BD994" s="11">
        <f>_xlfn.XLOOKUP($L994,Pos!$B:$B,Pos!H:H,0, 0)</f>
        <v>0</v>
      </c>
      <c r="BE994" s="11">
        <f>_xlfn.XLOOKUP($L994,Pos!$B:$B,Pos!I:I,0, 0)</f>
        <v>1.3999947844008841E-4</v>
      </c>
      <c r="BF994" s="18">
        <f t="shared" si="255"/>
        <v>1.3999947844008841E-4</v>
      </c>
      <c r="BG994" s="1">
        <f t="shared" si="256"/>
        <v>1</v>
      </c>
      <c r="BH994" s="1">
        <f t="shared" si="257"/>
        <v>35</v>
      </c>
      <c r="BI994" s="18">
        <f t="shared" si="258"/>
        <v>1.984197716419818E-10</v>
      </c>
      <c r="BJ994" s="3">
        <f t="shared" si="259"/>
        <v>0</v>
      </c>
      <c r="BK994" s="18">
        <f t="shared" si="260"/>
        <v>0</v>
      </c>
    </row>
    <row r="995" spans="3:63" x14ac:dyDescent="0.25">
      <c r="C995" s="3"/>
      <c r="D995" s="3"/>
      <c r="E995" s="3"/>
      <c r="F995" s="3"/>
      <c r="G995" s="51" t="s">
        <v>973</v>
      </c>
      <c r="H995" s="8" t="str">
        <f t="shared" si="250"/>
        <v>0%West Europe</v>
      </c>
      <c r="I995" s="11" cm="1">
        <f t="array" ref="I995">IF(
   AZ995 = "OUT", 0,IF(
   BD995 &gt;= LARGE(IF(ISNUMBER(BD:BD), BD:BD), 3),
   BE995 - 0.001,
   IF(BE995 &gt;=VLOOKUP(P995,mapping!$A:$B,2,FALSE), BE995,VLOOKUP(P995,mapping!$A$2:$B$8,2,FALSE))
))</f>
        <v>0</v>
      </c>
      <c r="J995" s="11" cm="1">
        <f t="array" ref="J995">IF(
    AZ995="OUT",0,IF(IF(
                      BD995&gt;=LARGE(IF(ISNUMBER(BD:BD),BD:BD),3),
                      BE995+0.001,
                      VLOOKUP(H995,mapping!$D:$E,2,FALSE)
                      )&gt;I995,
                   IF(
                      BD995&gt;=LARGE(IF(ISNUMBER(BD:BD),BD:BD),3),
                      BE995+0.001,
                      VLOOKUP(H995,mapping!$D:$E,2,FALSE)
                      ),
                   I995+0.002))</f>
        <v>0</v>
      </c>
      <c r="K995" s="8">
        <f t="shared" si="251"/>
        <v>1.389545196173988E-4</v>
      </c>
      <c r="L995" s="1" t="str">
        <f>Pos!B719</f>
        <v>NL0013267909</v>
      </c>
      <c r="M995" s="1" t="str">
        <f>_xlfn.XLOOKUP($L995,Pos!B:B,Pos!D:D,, 0)</f>
        <v>Akzo Nobel N.V.</v>
      </c>
      <c r="N995" s="1" t="str">
        <f>_xlfn.XLOOKUP($L995,Pos!B:B,Pos!E:E,, 0)</f>
        <v>Chemicals</v>
      </c>
      <c r="O995" s="1" t="str">
        <f t="shared" si="252"/>
        <v>Chemicals_West Europe</v>
      </c>
      <c r="P995" s="1" t="str">
        <f>_xlfn.XLOOKUP($L995,Pos!B:B,Pos!F:F,, 0)</f>
        <v>West Europe</v>
      </c>
      <c r="Q995" s="1">
        <v>0</v>
      </c>
      <c r="R995" s="9">
        <f>_xlfn.XLOOKUP($L995,Pos!$B:$B,Pos!N:N,0, 0)</f>
        <v>6.88</v>
      </c>
      <c r="S995" s="9">
        <f>_xlfn.XLOOKUP($L995,Pos!$B:$B,Pos!O:O,0, 0)</f>
        <v>4.3541670000000003</v>
      </c>
      <c r="T995" s="9">
        <f>_xlfn.XLOOKUP($L995,Pos!$B:$B,Pos!P:P,0, 0)</f>
        <v>3.65</v>
      </c>
      <c r="U995" s="9">
        <f>_xlfn.XLOOKUP($L995,Pos!$B:$B,Pos!Q:Q,0, 0)</f>
        <v>4.3</v>
      </c>
      <c r="V995" s="9">
        <f>_xlfn.XLOOKUP($L995,Pos!$B:$B,Pos!R:R,0, 0)</f>
        <v>5.8666669999999996</v>
      </c>
      <c r="W995" s="9">
        <f>_xlfn.XLOOKUP($L995,Pos!$B:$B,Pos!S:S,0, 0)</f>
        <v>3.7416670000000001</v>
      </c>
      <c r="X995" s="9" t="str">
        <f>_xlfn.XLOOKUP($L995,Pos!$B:$B,Pos!J:J,0, 0)</f>
        <v>Outperform</v>
      </c>
      <c r="Y995" s="1">
        <v>0</v>
      </c>
      <c r="Z995" s="1">
        <v>0</v>
      </c>
      <c r="AA995" s="1">
        <f t="shared" si="253"/>
        <v>0</v>
      </c>
      <c r="AB995" s="9">
        <f>_xlfn.XLOOKUP(L995,Pos!B:B,Pos!K:K,-1,0)</f>
        <v>3.6363636363636371</v>
      </c>
      <c r="AC995" s="1" t="e">
        <f>_xlfn.XLOOKUP($L995,Pos!$A:$A,Pos!S:S,_xlfn.XLOOKUP($L995,#REF!,#REF!, ""), 0)</f>
        <v>#REF!</v>
      </c>
      <c r="AD995" s="1" t="e">
        <f>_xlfn.XLOOKUP($L995,Pos!$A:$A,Pos!T:T,_xlfn.XLOOKUP($L995,#REF!,#REF!, ""), 0)</f>
        <v>#REF!</v>
      </c>
      <c r="AE995" s="1" t="e">
        <f>_xlfn.XLOOKUP($L995,Pos!$A:$A,Pos!U:U,_xlfn.XLOOKUP($L995,#REF!,#REF!, ""), 0)</f>
        <v>#REF!</v>
      </c>
      <c r="AF995" s="1" t="e">
        <f>_xlfn.XLOOKUP($L995,Pos!$A:$A,Pos!V:V,_xlfn.XLOOKUP($L995,#REF!,#REF!, ""), 0)</f>
        <v>#REF!</v>
      </c>
      <c r="AG995" s="1" t="e">
        <f>_xlfn.XLOOKUP($L995,Pos!$A:$A,Pos!W:W,_xlfn.XLOOKUP($L995,#REF!,#REF!, ""), 0)</f>
        <v>#REF!</v>
      </c>
      <c r="AH995" s="1" t="e">
        <f>_xlfn.XLOOKUP($L995,Pos!$A:$A,Pos!X:X,_xlfn.XLOOKUP($L995,#REF!,#REF!, ""), 0)</f>
        <v>#REF!</v>
      </c>
      <c r="AI995" s="1" t="e">
        <f>_xlfn.XLOOKUP($L995,Pos!$A:$A,Pos!Y:Y,_xlfn.XLOOKUP($L995,#REF!,#REF!, ""), 0)</f>
        <v>#REF!</v>
      </c>
      <c r="AJ995" s="1" t="e">
        <f>_xlfn.XLOOKUP($L995,Pos!$A:$A,Pos!Z:Z,_xlfn.XLOOKUP($L995,#REF!,#REF!, ""), 0)</f>
        <v>#REF!</v>
      </c>
      <c r="AK995" s="1" t="e">
        <f>_xlfn.XLOOKUP($L995,Pos!$A:$A,Pos!AA:AA,_xlfn.XLOOKUP($L995,#REF!,#REF!, ""), 0)</f>
        <v>#REF!</v>
      </c>
      <c r="AL995" s="1" t="e">
        <f>_xlfn.XLOOKUP($L995,Pos!$A:$A,Pos!AB:AB,_xlfn.XLOOKUP($L995,#REF!,#REF!, ""), 0)</f>
        <v>#REF!</v>
      </c>
      <c r="AM995" s="1" t="e">
        <f>_xlfn.XLOOKUP($L995,Pos!$A:$A,Pos!AC:AC,_xlfn.XLOOKUP($L995,#REF!,#REF!, ""), 0)</f>
        <v>#REF!</v>
      </c>
      <c r="AN995" s="1" t="e">
        <f>_xlfn.XLOOKUP($L995,Pos!$A:$A,Pos!AD:AD,_xlfn.XLOOKUP($L995,#REF!,#REF!, ""), 0)</f>
        <v>#REF!</v>
      </c>
      <c r="AO995" s="1" t="e">
        <f>_xlfn.XLOOKUP($L995,Pos!$A:$A,Pos!AE:AE,_xlfn.XLOOKUP($L995,#REF!,#REF!, ""), 0)</f>
        <v>#REF!</v>
      </c>
      <c r="AP995" s="1" t="e">
        <f>_xlfn.XLOOKUP($L995,Pos!$A:$A,Pos!AF:AF,_xlfn.XLOOKUP($L995,#REF!,#REF!, ""), 0)</f>
        <v>#REF!</v>
      </c>
      <c r="AQ995" s="1" t="e">
        <f>_xlfn.XLOOKUP($L995,Pos!$A:$A,Pos!AG:AG,_xlfn.XLOOKUP($L995,#REF!,#REF!, ""), 0)</f>
        <v>#REF!</v>
      </c>
      <c r="AR995" s="1" t="e">
        <f>_xlfn.XLOOKUP($L995,Pos!$A:$A,Pos!AH:AH,_xlfn.XLOOKUP($L995,#REF!,#REF!, ""), 0)</f>
        <v>#REF!</v>
      </c>
      <c r="AS995" s="1" t="e">
        <f>_xlfn.XLOOKUP($L995,Pos!$A:$A,Pos!AI:AI,_xlfn.XLOOKUP($L995,#REF!,#REF!, ""), 0)</f>
        <v>#REF!</v>
      </c>
      <c r="AT995" s="1" t="e">
        <f>_xlfn.XLOOKUP($L995,Pos!$A:$A,Pos!AJ:AJ,_xlfn.XLOOKUP($L995,#REF!,#REF!, ""), 0)</f>
        <v>#REF!</v>
      </c>
      <c r="AU995" s="1" t="e">
        <f>_xlfn.XLOOKUP($L995,Pos!$A:$A,Pos!AK:AK,_xlfn.XLOOKUP($L995,#REF!,#REF!, ""), 0)</f>
        <v>#REF!</v>
      </c>
      <c r="AV995" s="1" t="e">
        <f>_xlfn.XLOOKUP($L995,Pos!$A:$A,Pos!AL:AL,_xlfn.XLOOKUP($L995,#REF!,#REF!, ""), 0)</f>
        <v>#REF!</v>
      </c>
      <c r="AW995" s="1" t="e">
        <f>_xlfn.XLOOKUP($L995,Pos!$A:$A,Pos!AM:AM,_xlfn.XLOOKUP($L995,#REF!,#REF!, ""), 0)</f>
        <v>#REF!</v>
      </c>
      <c r="AX995" s="1" t="e">
        <f>_xlfn.XLOOKUP($L995,Pos!$A:$A,Pos!AN:AN,_xlfn.XLOOKUP($L995,#REF!,#REF!, ""), 0)</f>
        <v>#REF!</v>
      </c>
      <c r="AY995" s="1" t="e">
        <f>_xlfn.XLOOKUP($L995,Pos!$A:$A,Pos!AO:AO,_xlfn.XLOOKUP($L995,#REF!,#REF!, ""), 0)</f>
        <v>#REF!</v>
      </c>
      <c r="AZ995" s="7" t="str">
        <f t="shared" si="254"/>
        <v>OUT</v>
      </c>
      <c r="BA995" s="1">
        <f>IF(OR(_xlfn.XLOOKUP(L995,Pos!B:B,Pos!L:L,FALSE)="ESG Reason",_xlfn.XLOOKUP(L995,Pos!B:B,Pos!L:L,FALSE)="Blacklisted"),1,0)</f>
        <v>0</v>
      </c>
      <c r="BC995" s="11">
        <v>8.6970564110122982E-11</v>
      </c>
      <c r="BD995" s="11">
        <f>_xlfn.XLOOKUP($L995,Pos!$B:$B,Pos!H:H,0, 0)</f>
        <v>0</v>
      </c>
      <c r="BE995" s="11">
        <f>_xlfn.XLOOKUP($L995,Pos!$B:$B,Pos!I:I,0, 0)</f>
        <v>1.389545196173988E-4</v>
      </c>
      <c r="BF995" s="18">
        <f t="shared" si="255"/>
        <v>1.389545196173988E-4</v>
      </c>
      <c r="BG995" s="1">
        <f t="shared" si="256"/>
        <v>2</v>
      </c>
      <c r="BH995" s="1">
        <f t="shared" si="257"/>
        <v>4</v>
      </c>
      <c r="BI995" s="18">
        <f t="shared" si="258"/>
        <v>8.6970564110122982E-11</v>
      </c>
      <c r="BJ995" s="3">
        <f t="shared" si="259"/>
        <v>0</v>
      </c>
      <c r="BK995" s="18">
        <f t="shared" si="260"/>
        <v>0</v>
      </c>
    </row>
    <row r="996" spans="3:63" x14ac:dyDescent="0.25">
      <c r="C996" s="3"/>
      <c r="D996" s="3"/>
      <c r="E996" s="3"/>
      <c r="F996" s="3"/>
      <c r="G996" s="51" t="s">
        <v>992</v>
      </c>
      <c r="H996" s="8" t="str">
        <f t="shared" si="250"/>
        <v>0%Others</v>
      </c>
      <c r="I996" s="11" cm="1">
        <f t="array" ref="I996">IF(
   AZ996 = "OUT", 0,IF(
   BD996 &gt;= LARGE(IF(ISNUMBER(BD:BD), BD:BD), 3),
   BE996 - 0.001,
   IF(BE996 &gt;=VLOOKUP(P996,mapping!$A:$B,2,FALSE), BE996,VLOOKUP(P996,mapping!$A$2:$B$8,2,FALSE))
))</f>
        <v>0</v>
      </c>
      <c r="J996" s="11" cm="1">
        <f t="array" ref="J996">IF(
    AZ996="OUT",0,IF(IF(
                      BD996&gt;=LARGE(IF(ISNUMBER(BD:BD),BD:BD),3),
                      BE996+0.001,
                      VLOOKUP(H996,mapping!$D:$E,2,FALSE)
                      )&gt;I996,
                   IF(
                      BD996&gt;=LARGE(IF(ISNUMBER(BD:BD),BD:BD),3),
                      BE996+0.001,
                      VLOOKUP(H996,mapping!$D:$E,2,FALSE)
                      ),
                   I996+0.002))</f>
        <v>0</v>
      </c>
      <c r="K996" s="8">
        <f t="shared" si="251"/>
        <v>1.3775953799282999E-4</v>
      </c>
      <c r="L996" s="1" t="str">
        <f>Pos!B596</f>
        <v>JP3526600006</v>
      </c>
      <c r="M996" s="1" t="str">
        <f>_xlfn.XLOOKUP($L996,Pos!B:B,Pos!D:D,, 0)</f>
        <v>Chubu Electric Power Company,Incorporated</v>
      </c>
      <c r="N996" s="1" t="str">
        <f>_xlfn.XLOOKUP($L996,Pos!B:B,Pos!E:E,, 0)</f>
        <v>Utilities</v>
      </c>
      <c r="O996" s="1" t="str">
        <f t="shared" si="252"/>
        <v>Utilities_Others</v>
      </c>
      <c r="P996" s="1" t="str">
        <f>_xlfn.XLOOKUP($L996,Pos!B:B,Pos!F:F,, 0)</f>
        <v>Others</v>
      </c>
      <c r="Q996" s="1">
        <v>0</v>
      </c>
      <c r="R996" s="9">
        <f>_xlfn.XLOOKUP($L996,Pos!$B:$B,Pos!N:N,0, 0)</f>
        <v>3.98</v>
      </c>
      <c r="S996" s="9">
        <f>_xlfn.XLOOKUP($L996,Pos!$B:$B,Pos!O:O,0, 0)</f>
        <v>5.9390000000000001</v>
      </c>
      <c r="T996" s="9">
        <f>_xlfn.XLOOKUP($L996,Pos!$B:$B,Pos!P:P,0, 0)</f>
        <v>3.6</v>
      </c>
      <c r="U996" s="9">
        <f>_xlfn.XLOOKUP($L996,Pos!$B:$B,Pos!Q:Q,0, 0)</f>
        <v>4.8</v>
      </c>
      <c r="V996" s="9">
        <f>_xlfn.XLOOKUP($L996,Pos!$B:$B,Pos!R:R,0, 0)</f>
        <v>7.7</v>
      </c>
      <c r="W996" s="9">
        <f>_xlfn.XLOOKUP($L996,Pos!$B:$B,Pos!S:S,0, 0)</f>
        <v>3.8316669999999999</v>
      </c>
      <c r="X996" s="9" t="str">
        <f>_xlfn.XLOOKUP($L996,Pos!$B:$B,Pos!J:J,0, 0)</f>
        <v>Outperform</v>
      </c>
      <c r="Y996" s="1">
        <v>0</v>
      </c>
      <c r="Z996" s="1">
        <v>0</v>
      </c>
      <c r="AA996" s="1">
        <f t="shared" si="253"/>
        <v>0</v>
      </c>
      <c r="AB996" s="9">
        <f>_xlfn.XLOOKUP(L996,Pos!B:B,Pos!K:K,-1,0)</f>
        <v>4</v>
      </c>
      <c r="AC996" s="1" t="e">
        <f>_xlfn.XLOOKUP($L996,Pos!$A:$A,Pos!S:S,_xlfn.XLOOKUP($L996,#REF!,#REF!, ""), 0)</f>
        <v>#REF!</v>
      </c>
      <c r="AD996" s="1" t="e">
        <f>_xlfn.XLOOKUP($L996,Pos!$A:$A,Pos!T:T,_xlfn.XLOOKUP($L996,#REF!,#REF!, ""), 0)</f>
        <v>#REF!</v>
      </c>
      <c r="AE996" s="1" t="e">
        <f>_xlfn.XLOOKUP($L996,Pos!$A:$A,Pos!U:U,_xlfn.XLOOKUP($L996,#REF!,#REF!, ""), 0)</f>
        <v>#REF!</v>
      </c>
      <c r="AF996" s="1" t="e">
        <f>_xlfn.XLOOKUP($L996,Pos!$A:$A,Pos!V:V,_xlfn.XLOOKUP($L996,#REF!,#REF!, ""), 0)</f>
        <v>#REF!</v>
      </c>
      <c r="AG996" s="1" t="e">
        <f>_xlfn.XLOOKUP($L996,Pos!$A:$A,Pos!W:W,_xlfn.XLOOKUP($L996,#REF!,#REF!, ""), 0)</f>
        <v>#REF!</v>
      </c>
      <c r="AH996" s="1" t="e">
        <f>_xlfn.XLOOKUP($L996,Pos!$A:$A,Pos!X:X,_xlfn.XLOOKUP($L996,#REF!,#REF!, ""), 0)</f>
        <v>#REF!</v>
      </c>
      <c r="AI996" s="1" t="e">
        <f>_xlfn.XLOOKUP($L996,Pos!$A:$A,Pos!Y:Y,_xlfn.XLOOKUP($L996,#REF!,#REF!, ""), 0)</f>
        <v>#REF!</v>
      </c>
      <c r="AJ996" s="1" t="e">
        <f>_xlfn.XLOOKUP($L996,Pos!$A:$A,Pos!Z:Z,_xlfn.XLOOKUP($L996,#REF!,#REF!, ""), 0)</f>
        <v>#REF!</v>
      </c>
      <c r="AK996" s="1" t="e">
        <f>_xlfn.XLOOKUP($L996,Pos!$A:$A,Pos!AA:AA,_xlfn.XLOOKUP($L996,#REF!,#REF!, ""), 0)</f>
        <v>#REF!</v>
      </c>
      <c r="AL996" s="1" t="e">
        <f>_xlfn.XLOOKUP($L996,Pos!$A:$A,Pos!AB:AB,_xlfn.XLOOKUP($L996,#REF!,#REF!, ""), 0)</f>
        <v>#REF!</v>
      </c>
      <c r="AM996" s="1" t="e">
        <f>_xlfn.XLOOKUP($L996,Pos!$A:$A,Pos!AC:AC,_xlfn.XLOOKUP($L996,#REF!,#REF!, ""), 0)</f>
        <v>#REF!</v>
      </c>
      <c r="AN996" s="1" t="e">
        <f>_xlfn.XLOOKUP($L996,Pos!$A:$A,Pos!AD:AD,_xlfn.XLOOKUP($L996,#REF!,#REF!, ""), 0)</f>
        <v>#REF!</v>
      </c>
      <c r="AO996" s="1" t="e">
        <f>_xlfn.XLOOKUP($L996,Pos!$A:$A,Pos!AE:AE,_xlfn.XLOOKUP($L996,#REF!,#REF!, ""), 0)</f>
        <v>#REF!</v>
      </c>
      <c r="AP996" s="1" t="e">
        <f>_xlfn.XLOOKUP($L996,Pos!$A:$A,Pos!AF:AF,_xlfn.XLOOKUP($L996,#REF!,#REF!, ""), 0)</f>
        <v>#REF!</v>
      </c>
      <c r="AQ996" s="1" t="e">
        <f>_xlfn.XLOOKUP($L996,Pos!$A:$A,Pos!AG:AG,_xlfn.XLOOKUP($L996,#REF!,#REF!, ""), 0)</f>
        <v>#REF!</v>
      </c>
      <c r="AR996" s="1" t="e">
        <f>_xlfn.XLOOKUP($L996,Pos!$A:$A,Pos!AH:AH,_xlfn.XLOOKUP($L996,#REF!,#REF!, ""), 0)</f>
        <v>#REF!</v>
      </c>
      <c r="AS996" s="1" t="e">
        <f>_xlfn.XLOOKUP($L996,Pos!$A:$A,Pos!AI:AI,_xlfn.XLOOKUP($L996,#REF!,#REF!, ""), 0)</f>
        <v>#REF!</v>
      </c>
      <c r="AT996" s="1" t="e">
        <f>_xlfn.XLOOKUP($L996,Pos!$A:$A,Pos!AJ:AJ,_xlfn.XLOOKUP($L996,#REF!,#REF!, ""), 0)</f>
        <v>#REF!</v>
      </c>
      <c r="AU996" s="1" t="e">
        <f>_xlfn.XLOOKUP($L996,Pos!$A:$A,Pos!AK:AK,_xlfn.XLOOKUP($L996,#REF!,#REF!, ""), 0)</f>
        <v>#REF!</v>
      </c>
      <c r="AV996" s="1" t="e">
        <f>_xlfn.XLOOKUP($L996,Pos!$A:$A,Pos!AL:AL,_xlfn.XLOOKUP($L996,#REF!,#REF!, ""), 0)</f>
        <v>#REF!</v>
      </c>
      <c r="AW996" s="1" t="e">
        <f>_xlfn.XLOOKUP($L996,Pos!$A:$A,Pos!AM:AM,_xlfn.XLOOKUP($L996,#REF!,#REF!, ""), 0)</f>
        <v>#REF!</v>
      </c>
      <c r="AX996" s="1" t="e">
        <f>_xlfn.XLOOKUP($L996,Pos!$A:$A,Pos!AN:AN,_xlfn.XLOOKUP($L996,#REF!,#REF!, ""), 0)</f>
        <v>#REF!</v>
      </c>
      <c r="AY996" s="1" t="e">
        <f>_xlfn.XLOOKUP($L996,Pos!$A:$A,Pos!AO:AO,_xlfn.XLOOKUP($L996,#REF!,#REF!, ""), 0)</f>
        <v>#REF!</v>
      </c>
      <c r="AZ996" s="7" t="str">
        <f t="shared" si="254"/>
        <v>OUT</v>
      </c>
      <c r="BA996" s="1">
        <f>IF(OR(_xlfn.XLOOKUP(L996,Pos!B:B,Pos!L:L,FALSE)="ESG Reason",_xlfn.XLOOKUP(L996,Pos!B:B,Pos!L:L,FALSE)="Blacklisted"),1,0)</f>
        <v>1</v>
      </c>
      <c r="BC996" s="11">
        <v>1.0273431657608171E-10</v>
      </c>
      <c r="BD996" s="11">
        <f>_xlfn.XLOOKUP($L996,Pos!$B:$B,Pos!H:H,0, 0)</f>
        <v>0</v>
      </c>
      <c r="BE996" s="11">
        <f>_xlfn.XLOOKUP($L996,Pos!$B:$B,Pos!I:I,0, 0)</f>
        <v>1.3775953799282999E-4</v>
      </c>
      <c r="BF996" s="18">
        <f t="shared" si="255"/>
        <v>1.3775953799282999E-4</v>
      </c>
      <c r="BG996" s="1">
        <f t="shared" si="256"/>
        <v>3</v>
      </c>
      <c r="BH996" s="1">
        <f t="shared" si="257"/>
        <v>57</v>
      </c>
      <c r="BI996" s="18">
        <f t="shared" si="258"/>
        <v>1.0273431657608171E-10</v>
      </c>
      <c r="BJ996" s="3">
        <f t="shared" si="259"/>
        <v>0</v>
      </c>
      <c r="BK996" s="18">
        <f t="shared" si="260"/>
        <v>0</v>
      </c>
    </row>
    <row r="997" spans="3:63" x14ac:dyDescent="0.25">
      <c r="C997" s="3"/>
      <c r="D997" s="3"/>
      <c r="E997" s="3"/>
      <c r="F997" s="3"/>
      <c r="G997" s="51" t="s">
        <v>977</v>
      </c>
      <c r="H997" s="8" t="str">
        <f t="shared" si="250"/>
        <v>0%North America</v>
      </c>
      <c r="I997" s="11" cm="1">
        <f t="array" ref="I997">IF(
   AZ997 = "OUT", 0,IF(
   BD997 &gt;= LARGE(IF(ISNUMBER(BD:BD), BD:BD), 3),
   BE997 - 0.001,
   IF(BE997 &gt;=VLOOKUP(P997,mapping!$A:$B,2,FALSE), BE997,VLOOKUP(P997,mapping!$A$2:$B$8,2,FALSE))
))</f>
        <v>0</v>
      </c>
      <c r="J997" s="11" cm="1">
        <f t="array" ref="J997">IF(
    AZ997="OUT",0,IF(IF(
                      BD997&gt;=LARGE(IF(ISNUMBER(BD:BD),BD:BD),3),
                      BE997+0.001,
                      VLOOKUP(H997,mapping!$D:$E,2,FALSE)
                      )&gt;I997,
                   IF(
                      BD997&gt;=LARGE(IF(ISNUMBER(BD:BD),BD:BD),3),
                      BE997+0.001,
                      VLOOKUP(H997,mapping!$D:$E,2,FALSE)
                      ),
                   I997+0.002))</f>
        <v>0</v>
      </c>
      <c r="K997" s="8">
        <f t="shared" si="251"/>
        <v>1.3703542793575951E-4</v>
      </c>
      <c r="L997" s="1" t="str">
        <f>Pos!B150</f>
        <v>CA9611485090</v>
      </c>
      <c r="M997" s="1" t="str">
        <f>_xlfn.XLOOKUP($L997,Pos!B:B,Pos!D:D,, 0)</f>
        <v>George Weston Limited</v>
      </c>
      <c r="N997" s="1" t="str">
        <f>_xlfn.XLOOKUP($L997,Pos!B:B,Pos!E:E,, 0)</f>
        <v>Retail</v>
      </c>
      <c r="O997" s="1" t="str">
        <f t="shared" si="252"/>
        <v>Retail_North America</v>
      </c>
      <c r="P997" s="1" t="str">
        <f>_xlfn.XLOOKUP($L997,Pos!B:B,Pos!F:F,, 0)</f>
        <v>North America</v>
      </c>
      <c r="Q997" s="1">
        <v>0</v>
      </c>
      <c r="R997" s="9">
        <f>_xlfn.XLOOKUP($L997,Pos!$B:$B,Pos!N:N,0, 0)</f>
        <v>3.38</v>
      </c>
      <c r="S997" s="9">
        <f>_xlfn.XLOOKUP($L997,Pos!$B:$B,Pos!O:O,0, 0)</f>
        <v>6.4188340000000004</v>
      </c>
      <c r="T997" s="9">
        <f>_xlfn.XLOOKUP($L997,Pos!$B:$B,Pos!P:P,0, 0)</f>
        <v>4.75</v>
      </c>
      <c r="U997" s="9">
        <f>_xlfn.XLOOKUP($L997,Pos!$B:$B,Pos!Q:Q,0, 0)</f>
        <v>8</v>
      </c>
      <c r="V997" s="9">
        <f>_xlfn.XLOOKUP($L997,Pos!$B:$B,Pos!R:R,0, 0)</f>
        <v>7.9666670000000002</v>
      </c>
      <c r="W997" s="9">
        <f>_xlfn.XLOOKUP($L997,Pos!$B:$B,Pos!S:S,0, 0)</f>
        <v>6.2266659999999998</v>
      </c>
      <c r="X997" s="9" t="str">
        <f>_xlfn.XLOOKUP($L997,Pos!$B:$B,Pos!J:J,0, 0)</f>
        <v>Outperform</v>
      </c>
      <c r="Y997" s="1">
        <v>0</v>
      </c>
      <c r="Z997" s="1">
        <v>0</v>
      </c>
      <c r="AA997" s="1">
        <f t="shared" si="253"/>
        <v>0</v>
      </c>
      <c r="AB997" s="9">
        <f>_xlfn.XLOOKUP(L997,Pos!B:B,Pos!K:K,-1,0)</f>
        <v>-1</v>
      </c>
      <c r="AC997" s="1" t="e">
        <f>_xlfn.XLOOKUP($L997,Pos!$A:$A,Pos!S:S,_xlfn.XLOOKUP($L997,#REF!,#REF!, ""), 0)</f>
        <v>#REF!</v>
      </c>
      <c r="AD997" s="1" t="e">
        <f>_xlfn.XLOOKUP($L997,Pos!$A:$A,Pos!T:T,_xlfn.XLOOKUP($L997,#REF!,#REF!, ""), 0)</f>
        <v>#REF!</v>
      </c>
      <c r="AE997" s="1" t="e">
        <f>_xlfn.XLOOKUP($L997,Pos!$A:$A,Pos!U:U,_xlfn.XLOOKUP($L997,#REF!,#REF!, ""), 0)</f>
        <v>#REF!</v>
      </c>
      <c r="AF997" s="1" t="e">
        <f>_xlfn.XLOOKUP($L997,Pos!$A:$A,Pos!V:V,_xlfn.XLOOKUP($L997,#REF!,#REF!, ""), 0)</f>
        <v>#REF!</v>
      </c>
      <c r="AG997" s="1" t="e">
        <f>_xlfn.XLOOKUP($L997,Pos!$A:$A,Pos!W:W,_xlfn.XLOOKUP($L997,#REF!,#REF!, ""), 0)</f>
        <v>#REF!</v>
      </c>
      <c r="AH997" s="1" t="e">
        <f>_xlfn.XLOOKUP($L997,Pos!$A:$A,Pos!X:X,_xlfn.XLOOKUP($L997,#REF!,#REF!, ""), 0)</f>
        <v>#REF!</v>
      </c>
      <c r="AI997" s="1" t="e">
        <f>_xlfn.XLOOKUP($L997,Pos!$A:$A,Pos!Y:Y,_xlfn.XLOOKUP($L997,#REF!,#REF!, ""), 0)</f>
        <v>#REF!</v>
      </c>
      <c r="AJ997" s="1" t="e">
        <f>_xlfn.XLOOKUP($L997,Pos!$A:$A,Pos!Z:Z,_xlfn.XLOOKUP($L997,#REF!,#REF!, ""), 0)</f>
        <v>#REF!</v>
      </c>
      <c r="AK997" s="1" t="e">
        <f>_xlfn.XLOOKUP($L997,Pos!$A:$A,Pos!AA:AA,_xlfn.XLOOKUP($L997,#REF!,#REF!, ""), 0)</f>
        <v>#REF!</v>
      </c>
      <c r="AL997" s="1" t="e">
        <f>_xlfn.XLOOKUP($L997,Pos!$A:$A,Pos!AB:AB,_xlfn.XLOOKUP($L997,#REF!,#REF!, ""), 0)</f>
        <v>#REF!</v>
      </c>
      <c r="AM997" s="1" t="e">
        <f>_xlfn.XLOOKUP($L997,Pos!$A:$A,Pos!AC:AC,_xlfn.XLOOKUP($L997,#REF!,#REF!, ""), 0)</f>
        <v>#REF!</v>
      </c>
      <c r="AN997" s="1" t="e">
        <f>_xlfn.XLOOKUP($L997,Pos!$A:$A,Pos!AD:AD,_xlfn.XLOOKUP($L997,#REF!,#REF!, ""), 0)</f>
        <v>#REF!</v>
      </c>
      <c r="AO997" s="1" t="e">
        <f>_xlfn.XLOOKUP($L997,Pos!$A:$A,Pos!AE:AE,_xlfn.XLOOKUP($L997,#REF!,#REF!, ""), 0)</f>
        <v>#REF!</v>
      </c>
      <c r="AP997" s="1" t="e">
        <f>_xlfn.XLOOKUP($L997,Pos!$A:$A,Pos!AF:AF,_xlfn.XLOOKUP($L997,#REF!,#REF!, ""), 0)</f>
        <v>#REF!</v>
      </c>
      <c r="AQ997" s="1" t="e">
        <f>_xlfn.XLOOKUP($L997,Pos!$A:$A,Pos!AG:AG,_xlfn.XLOOKUP($L997,#REF!,#REF!, ""), 0)</f>
        <v>#REF!</v>
      </c>
      <c r="AR997" s="1" t="e">
        <f>_xlfn.XLOOKUP($L997,Pos!$A:$A,Pos!AH:AH,_xlfn.XLOOKUP($L997,#REF!,#REF!, ""), 0)</f>
        <v>#REF!</v>
      </c>
      <c r="AS997" s="1" t="e">
        <f>_xlfn.XLOOKUP($L997,Pos!$A:$A,Pos!AI:AI,_xlfn.XLOOKUP($L997,#REF!,#REF!, ""), 0)</f>
        <v>#REF!</v>
      </c>
      <c r="AT997" s="1" t="e">
        <f>_xlfn.XLOOKUP($L997,Pos!$A:$A,Pos!AJ:AJ,_xlfn.XLOOKUP($L997,#REF!,#REF!, ""), 0)</f>
        <v>#REF!</v>
      </c>
      <c r="AU997" s="1" t="e">
        <f>_xlfn.XLOOKUP($L997,Pos!$A:$A,Pos!AK:AK,_xlfn.XLOOKUP($L997,#REF!,#REF!, ""), 0)</f>
        <v>#REF!</v>
      </c>
      <c r="AV997" s="1" t="e">
        <f>_xlfn.XLOOKUP($L997,Pos!$A:$A,Pos!AL:AL,_xlfn.XLOOKUP($L997,#REF!,#REF!, ""), 0)</f>
        <v>#REF!</v>
      </c>
      <c r="AW997" s="1" t="e">
        <f>_xlfn.XLOOKUP($L997,Pos!$A:$A,Pos!AM:AM,_xlfn.XLOOKUP($L997,#REF!,#REF!, ""), 0)</f>
        <v>#REF!</v>
      </c>
      <c r="AX997" s="1" t="e">
        <f>_xlfn.XLOOKUP($L997,Pos!$A:$A,Pos!AN:AN,_xlfn.XLOOKUP($L997,#REF!,#REF!, ""), 0)</f>
        <v>#REF!</v>
      </c>
      <c r="AY997" s="1" t="e">
        <f>_xlfn.XLOOKUP($L997,Pos!$A:$A,Pos!AO:AO,_xlfn.XLOOKUP($L997,#REF!,#REF!, ""), 0)</f>
        <v>#REF!</v>
      </c>
      <c r="AZ997" s="7" t="str">
        <f t="shared" si="254"/>
        <v>OUT</v>
      </c>
      <c r="BA997" s="1">
        <f>IF(OR(_xlfn.XLOOKUP(L997,Pos!B:B,Pos!L:L,FALSE)="ESG Reason",_xlfn.XLOOKUP(L997,Pos!B:B,Pos!L:L,FALSE)="Blacklisted"),1,0)</f>
        <v>0</v>
      </c>
      <c r="BC997" s="11">
        <v>2.007483190551707E-10</v>
      </c>
      <c r="BD997" s="11">
        <f>_xlfn.XLOOKUP($L997,Pos!$B:$B,Pos!H:H,0, 0)</f>
        <v>0</v>
      </c>
      <c r="BE997" s="11">
        <f>_xlfn.XLOOKUP($L997,Pos!$B:$B,Pos!I:I,0, 0)</f>
        <v>1.3703542793575951E-4</v>
      </c>
      <c r="BF997" s="18">
        <f t="shared" si="255"/>
        <v>1.3703542793575951E-4</v>
      </c>
      <c r="BG997" s="1">
        <f t="shared" si="256"/>
        <v>1</v>
      </c>
      <c r="BH997" s="1">
        <f t="shared" si="257"/>
        <v>34</v>
      </c>
      <c r="BI997" s="18">
        <f t="shared" si="258"/>
        <v>2.007483190551707E-10</v>
      </c>
      <c r="BJ997" s="3">
        <f t="shared" si="259"/>
        <v>0</v>
      </c>
      <c r="BK997" s="18">
        <f t="shared" si="260"/>
        <v>0</v>
      </c>
    </row>
    <row r="998" spans="3:63" x14ac:dyDescent="0.25">
      <c r="C998" s="3"/>
      <c r="D998" s="3"/>
      <c r="E998" s="3"/>
      <c r="F998" s="3"/>
      <c r="G998" s="51" t="s">
        <v>981</v>
      </c>
      <c r="H998" s="8" t="str">
        <f t="shared" si="250"/>
        <v>0%West Europe</v>
      </c>
      <c r="I998" s="11" cm="1">
        <f t="array" ref="I998">IF(
   AZ998 = "OUT", 0,IF(
   BD998 &gt;= LARGE(IF(ISNUMBER(BD:BD), BD:BD), 3),
   BE998 - 0.001,
   IF(BE998 &gt;=VLOOKUP(P998,mapping!$A:$B,2,FALSE), BE998,VLOOKUP(P998,mapping!$A$2:$B$8,2,FALSE))
))</f>
        <v>0</v>
      </c>
      <c r="J998" s="11" cm="1">
        <f t="array" ref="J998">IF(
    AZ998="OUT",0,IF(IF(
                      BD998&gt;=LARGE(IF(ISNUMBER(BD:BD),BD:BD),3),
                      BE998+0.001,
                      VLOOKUP(H998,mapping!$D:$E,2,FALSE)
                      )&gt;I998,
                   IF(
                      BD998&gt;=LARGE(IF(ISNUMBER(BD:BD),BD:BD),3),
                      BE998+0.001,
                      VLOOKUP(H998,mapping!$D:$E,2,FALSE)
                      ),
                   I998+0.002))</f>
        <v>0</v>
      </c>
      <c r="K998" s="8">
        <f t="shared" si="251"/>
        <v>1.3661706434891889E-4</v>
      </c>
      <c r="L998" s="1" t="str">
        <f>Pos!B245</f>
        <v>DE000SYM9999</v>
      </c>
      <c r="M998" s="1" t="str">
        <f>_xlfn.XLOOKUP($L998,Pos!B:B,Pos!D:D,, 0)</f>
        <v>Symrise AG</v>
      </c>
      <c r="N998" s="1" t="str">
        <f>_xlfn.XLOOKUP($L998,Pos!B:B,Pos!E:E,, 0)</f>
        <v>Chemicals</v>
      </c>
      <c r="O998" s="1" t="str">
        <f t="shared" si="252"/>
        <v>Chemicals_West Europe</v>
      </c>
      <c r="P998" s="1" t="str">
        <f>_xlfn.XLOOKUP($L998,Pos!B:B,Pos!F:F,, 0)</f>
        <v>West Europe</v>
      </c>
      <c r="Q998" s="1">
        <v>0</v>
      </c>
      <c r="R998" s="9">
        <f>_xlfn.XLOOKUP($L998,Pos!$B:$B,Pos!N:N,0, 0)</f>
        <v>2.95</v>
      </c>
      <c r="S998" s="9">
        <f>_xlfn.XLOOKUP($L998,Pos!$B:$B,Pos!O:O,0, 0)</f>
        <v>3.2371669999999999</v>
      </c>
      <c r="T998" s="9">
        <f>_xlfn.XLOOKUP($L998,Pos!$B:$B,Pos!P:P,0, 0)</f>
        <v>5.3250000000000002</v>
      </c>
      <c r="U998" s="9">
        <f>_xlfn.XLOOKUP($L998,Pos!$B:$B,Pos!Q:Q,0, 0)</f>
        <v>1</v>
      </c>
      <c r="V998" s="9">
        <f>_xlfn.XLOOKUP($L998,Pos!$B:$B,Pos!R:R,0, 0)</f>
        <v>4.8333329999999997</v>
      </c>
      <c r="W998" s="9">
        <f>_xlfn.XLOOKUP($L998,Pos!$B:$B,Pos!S:S,0, 0)</f>
        <v>7.1016659999999998</v>
      </c>
      <c r="X998" s="9" t="str">
        <f>_xlfn.XLOOKUP($L998,Pos!$B:$B,Pos!J:J,0, 0)</f>
        <v>Outperform</v>
      </c>
      <c r="Y998" s="1">
        <v>0</v>
      </c>
      <c r="Z998" s="1">
        <v>0</v>
      </c>
      <c r="AA998" s="1">
        <f t="shared" si="253"/>
        <v>0</v>
      </c>
      <c r="AB998" s="9">
        <f>_xlfn.XLOOKUP(L998,Pos!B:B,Pos!K:K,-1,0)</f>
        <v>0.90909090909090917</v>
      </c>
      <c r="AC998" s="1" t="e">
        <f>_xlfn.XLOOKUP($L998,Pos!$A:$A,Pos!S:S,_xlfn.XLOOKUP($L998,#REF!,#REF!, ""), 0)</f>
        <v>#REF!</v>
      </c>
      <c r="AD998" s="1" t="e">
        <f>_xlfn.XLOOKUP($L998,Pos!$A:$A,Pos!T:T,_xlfn.XLOOKUP($L998,#REF!,#REF!, ""), 0)</f>
        <v>#REF!</v>
      </c>
      <c r="AE998" s="1" t="e">
        <f>_xlfn.XLOOKUP($L998,Pos!$A:$A,Pos!U:U,_xlfn.XLOOKUP($L998,#REF!,#REF!, ""), 0)</f>
        <v>#REF!</v>
      </c>
      <c r="AF998" s="1" t="e">
        <f>_xlfn.XLOOKUP($L998,Pos!$A:$A,Pos!V:V,_xlfn.XLOOKUP($L998,#REF!,#REF!, ""), 0)</f>
        <v>#REF!</v>
      </c>
      <c r="AG998" s="1" t="e">
        <f>_xlfn.XLOOKUP($L998,Pos!$A:$A,Pos!W:W,_xlfn.XLOOKUP($L998,#REF!,#REF!, ""), 0)</f>
        <v>#REF!</v>
      </c>
      <c r="AH998" s="1" t="e">
        <f>_xlfn.XLOOKUP($L998,Pos!$A:$A,Pos!X:X,_xlfn.XLOOKUP($L998,#REF!,#REF!, ""), 0)</f>
        <v>#REF!</v>
      </c>
      <c r="AI998" s="1" t="e">
        <f>_xlfn.XLOOKUP($L998,Pos!$A:$A,Pos!Y:Y,_xlfn.XLOOKUP($L998,#REF!,#REF!, ""), 0)</f>
        <v>#REF!</v>
      </c>
      <c r="AJ998" s="1" t="e">
        <f>_xlfn.XLOOKUP($L998,Pos!$A:$A,Pos!Z:Z,_xlfn.XLOOKUP($L998,#REF!,#REF!, ""), 0)</f>
        <v>#REF!</v>
      </c>
      <c r="AK998" s="1" t="e">
        <f>_xlfn.XLOOKUP($L998,Pos!$A:$A,Pos!AA:AA,_xlfn.XLOOKUP($L998,#REF!,#REF!, ""), 0)</f>
        <v>#REF!</v>
      </c>
      <c r="AL998" s="1" t="e">
        <f>_xlfn.XLOOKUP($L998,Pos!$A:$A,Pos!AB:AB,_xlfn.XLOOKUP($L998,#REF!,#REF!, ""), 0)</f>
        <v>#REF!</v>
      </c>
      <c r="AM998" s="1" t="e">
        <f>_xlfn.XLOOKUP($L998,Pos!$A:$A,Pos!AC:AC,_xlfn.XLOOKUP($L998,#REF!,#REF!, ""), 0)</f>
        <v>#REF!</v>
      </c>
      <c r="AN998" s="1" t="e">
        <f>_xlfn.XLOOKUP($L998,Pos!$A:$A,Pos!AD:AD,_xlfn.XLOOKUP($L998,#REF!,#REF!, ""), 0)</f>
        <v>#REF!</v>
      </c>
      <c r="AO998" s="1" t="e">
        <f>_xlfn.XLOOKUP($L998,Pos!$A:$A,Pos!AE:AE,_xlfn.XLOOKUP($L998,#REF!,#REF!, ""), 0)</f>
        <v>#REF!</v>
      </c>
      <c r="AP998" s="1" t="e">
        <f>_xlfn.XLOOKUP($L998,Pos!$A:$A,Pos!AF:AF,_xlfn.XLOOKUP($L998,#REF!,#REF!, ""), 0)</f>
        <v>#REF!</v>
      </c>
      <c r="AQ998" s="1" t="e">
        <f>_xlfn.XLOOKUP($L998,Pos!$A:$A,Pos!AG:AG,_xlfn.XLOOKUP($L998,#REF!,#REF!, ""), 0)</f>
        <v>#REF!</v>
      </c>
      <c r="AR998" s="1" t="e">
        <f>_xlfn.XLOOKUP($L998,Pos!$A:$A,Pos!AH:AH,_xlfn.XLOOKUP($L998,#REF!,#REF!, ""), 0)</f>
        <v>#REF!</v>
      </c>
      <c r="AS998" s="1" t="e">
        <f>_xlfn.XLOOKUP($L998,Pos!$A:$A,Pos!AI:AI,_xlfn.XLOOKUP($L998,#REF!,#REF!, ""), 0)</f>
        <v>#REF!</v>
      </c>
      <c r="AT998" s="1" t="e">
        <f>_xlfn.XLOOKUP($L998,Pos!$A:$A,Pos!AJ:AJ,_xlfn.XLOOKUP($L998,#REF!,#REF!, ""), 0)</f>
        <v>#REF!</v>
      </c>
      <c r="AU998" s="1" t="e">
        <f>_xlfn.XLOOKUP($L998,Pos!$A:$A,Pos!AK:AK,_xlfn.XLOOKUP($L998,#REF!,#REF!, ""), 0)</f>
        <v>#REF!</v>
      </c>
      <c r="AV998" s="1" t="e">
        <f>_xlfn.XLOOKUP($L998,Pos!$A:$A,Pos!AL:AL,_xlfn.XLOOKUP($L998,#REF!,#REF!, ""), 0)</f>
        <v>#REF!</v>
      </c>
      <c r="AW998" s="1" t="e">
        <f>_xlfn.XLOOKUP($L998,Pos!$A:$A,Pos!AM:AM,_xlfn.XLOOKUP($L998,#REF!,#REF!, ""), 0)</f>
        <v>#REF!</v>
      </c>
      <c r="AX998" s="1" t="e">
        <f>_xlfn.XLOOKUP($L998,Pos!$A:$A,Pos!AN:AN,_xlfn.XLOOKUP($L998,#REF!,#REF!, ""), 0)</f>
        <v>#REF!</v>
      </c>
      <c r="AY998" s="1" t="e">
        <f>_xlfn.XLOOKUP($L998,Pos!$A:$A,Pos!AO:AO,_xlfn.XLOOKUP($L998,#REF!,#REF!, ""), 0)</f>
        <v>#REF!</v>
      </c>
      <c r="AZ998" s="7" t="str">
        <f t="shared" si="254"/>
        <v>OUT</v>
      </c>
      <c r="BA998" s="1">
        <f>IF(OR(_xlfn.XLOOKUP(L998,Pos!B:B,Pos!L:L,FALSE)="ESG Reason",_xlfn.XLOOKUP(L998,Pos!B:B,Pos!L:L,FALSE)="Blacklisted"),1,0)</f>
        <v>0</v>
      </c>
      <c r="BC998" s="11">
        <v>8.6970564110123253E-11</v>
      </c>
      <c r="BD998" s="11">
        <f>_xlfn.XLOOKUP($L998,Pos!$B:$B,Pos!H:H,0, 0)</f>
        <v>0</v>
      </c>
      <c r="BE998" s="11">
        <f>_xlfn.XLOOKUP($L998,Pos!$B:$B,Pos!I:I,0, 0)</f>
        <v>1.3661706434891889E-4</v>
      </c>
      <c r="BF998" s="18">
        <f t="shared" si="255"/>
        <v>1.3661706434891889E-4</v>
      </c>
      <c r="BG998" s="1">
        <f t="shared" si="256"/>
        <v>2</v>
      </c>
      <c r="BH998" s="1">
        <f t="shared" si="257"/>
        <v>4</v>
      </c>
      <c r="BI998" s="18">
        <f t="shared" si="258"/>
        <v>8.6970564110123253E-11</v>
      </c>
      <c r="BJ998" s="3">
        <f t="shared" si="259"/>
        <v>0</v>
      </c>
      <c r="BK998" s="18">
        <f t="shared" si="260"/>
        <v>0</v>
      </c>
    </row>
    <row r="999" spans="3:63" x14ac:dyDescent="0.25">
      <c r="C999" s="3"/>
      <c r="D999" s="3"/>
      <c r="E999" s="3"/>
      <c r="F999" s="3"/>
      <c r="G999" s="51" t="s">
        <v>987</v>
      </c>
      <c r="H999" s="8" t="str">
        <f t="shared" si="250"/>
        <v>0%West Europe</v>
      </c>
      <c r="I999" s="11" cm="1">
        <f t="array" ref="I999">IF(
   AZ999 = "OUT", 0,IF(
   BD999 &gt;= LARGE(IF(ISNUMBER(BD:BD), BD:BD), 3),
   BE999 - 0.001,
   IF(BE999 &gt;=VLOOKUP(P999,mapping!$A:$B,2,FALSE), BE999,VLOOKUP(P999,mapping!$A$2:$B$8,2,FALSE))
))</f>
        <v>0</v>
      </c>
      <c r="J999" s="11" cm="1">
        <f t="array" ref="J999">IF(
    AZ999="OUT",0,IF(IF(
                      BD999&gt;=LARGE(IF(ISNUMBER(BD:BD),BD:BD),3),
                      BE999+0.001,
                      VLOOKUP(H999,mapping!$D:$E,2,FALSE)
                      )&gt;I999,
                   IF(
                      BD999&gt;=LARGE(IF(ISNUMBER(BD:BD),BD:BD),3),
                      BE999+0.001,
                      VLOOKUP(H999,mapping!$D:$E,2,FALSE)
                      ),
                   I999+0.002))</f>
        <v>0</v>
      </c>
      <c r="K999" s="8">
        <f t="shared" si="251"/>
        <v>1.3587335131240289E-4</v>
      </c>
      <c r="L999" s="1" t="str">
        <f>Pos!B60</f>
        <v>BE0974264930</v>
      </c>
      <c r="M999" s="1" t="str">
        <f>_xlfn.XLOOKUP($L999,Pos!B:B,Pos!D:D,, 0)</f>
        <v>ageas SA/NV</v>
      </c>
      <c r="N999" s="1" t="str">
        <f>_xlfn.XLOOKUP($L999,Pos!B:B,Pos!E:E,, 0)</f>
        <v>Insurance</v>
      </c>
      <c r="O999" s="1" t="str">
        <f t="shared" si="252"/>
        <v>Insurance_West Europe</v>
      </c>
      <c r="P999" s="1" t="str">
        <f>_xlfn.XLOOKUP($L999,Pos!B:B,Pos!F:F,, 0)</f>
        <v>West Europe</v>
      </c>
      <c r="Q999" s="1">
        <v>0</v>
      </c>
      <c r="R999" s="9">
        <f>_xlfn.XLOOKUP($L999,Pos!$B:$B,Pos!N:N,0, 0)</f>
        <v>5.89</v>
      </c>
      <c r="S999" s="9">
        <f>_xlfn.XLOOKUP($L999,Pos!$B:$B,Pos!O:O,0, 0)</f>
        <v>6.3387500000000001</v>
      </c>
      <c r="T999" s="9">
        <f>_xlfn.XLOOKUP($L999,Pos!$B:$B,Pos!P:P,0, 0)</f>
        <v>3.6</v>
      </c>
      <c r="U999" s="9">
        <f>_xlfn.XLOOKUP($L999,Pos!$B:$B,Pos!Q:Q,0, 0)</f>
        <v>2.1</v>
      </c>
      <c r="V999" s="9">
        <f>_xlfn.XLOOKUP($L999,Pos!$B:$B,Pos!R:R,0, 0)</f>
        <v>9.9333329999999993</v>
      </c>
      <c r="W999" s="9">
        <f>_xlfn.XLOOKUP($L999,Pos!$B:$B,Pos!S:S,0, 0)</f>
        <v>4.9691669999999997</v>
      </c>
      <c r="X999" s="9" t="str">
        <f>_xlfn.XLOOKUP($L999,Pos!$B:$B,Pos!J:J,0, 0)</f>
        <v>Outperform</v>
      </c>
      <c r="Y999" s="1">
        <v>0</v>
      </c>
      <c r="Z999" s="1">
        <v>0</v>
      </c>
      <c r="AA999" s="1">
        <f t="shared" si="253"/>
        <v>0</v>
      </c>
      <c r="AB999" s="9">
        <f>_xlfn.XLOOKUP(L999,Pos!B:B,Pos!K:K,-1,0)</f>
        <v>8.4</v>
      </c>
      <c r="AC999" s="1" t="e">
        <f>_xlfn.XLOOKUP($L999,Pos!$A:$A,Pos!S:S,_xlfn.XLOOKUP($L999,#REF!,#REF!, ""), 0)</f>
        <v>#REF!</v>
      </c>
      <c r="AD999" s="1" t="e">
        <f>_xlfn.XLOOKUP($L999,Pos!$A:$A,Pos!T:T,_xlfn.XLOOKUP($L999,#REF!,#REF!, ""), 0)</f>
        <v>#REF!</v>
      </c>
      <c r="AE999" s="1" t="e">
        <f>_xlfn.XLOOKUP($L999,Pos!$A:$A,Pos!U:U,_xlfn.XLOOKUP($L999,#REF!,#REF!, ""), 0)</f>
        <v>#REF!</v>
      </c>
      <c r="AF999" s="1" t="e">
        <f>_xlfn.XLOOKUP($L999,Pos!$A:$A,Pos!V:V,_xlfn.XLOOKUP($L999,#REF!,#REF!, ""), 0)</f>
        <v>#REF!</v>
      </c>
      <c r="AG999" s="1" t="e">
        <f>_xlfn.XLOOKUP($L999,Pos!$A:$A,Pos!W:W,_xlfn.XLOOKUP($L999,#REF!,#REF!, ""), 0)</f>
        <v>#REF!</v>
      </c>
      <c r="AH999" s="1" t="e">
        <f>_xlfn.XLOOKUP($L999,Pos!$A:$A,Pos!X:X,_xlfn.XLOOKUP($L999,#REF!,#REF!, ""), 0)</f>
        <v>#REF!</v>
      </c>
      <c r="AI999" s="1" t="e">
        <f>_xlfn.XLOOKUP($L999,Pos!$A:$A,Pos!Y:Y,_xlfn.XLOOKUP($L999,#REF!,#REF!, ""), 0)</f>
        <v>#REF!</v>
      </c>
      <c r="AJ999" s="1" t="e">
        <f>_xlfn.XLOOKUP($L999,Pos!$A:$A,Pos!Z:Z,_xlfn.XLOOKUP($L999,#REF!,#REF!, ""), 0)</f>
        <v>#REF!</v>
      </c>
      <c r="AK999" s="1" t="e">
        <f>_xlfn.XLOOKUP($L999,Pos!$A:$A,Pos!AA:AA,_xlfn.XLOOKUP($L999,#REF!,#REF!, ""), 0)</f>
        <v>#REF!</v>
      </c>
      <c r="AL999" s="1" t="e">
        <f>_xlfn.XLOOKUP($L999,Pos!$A:$A,Pos!AB:AB,_xlfn.XLOOKUP($L999,#REF!,#REF!, ""), 0)</f>
        <v>#REF!</v>
      </c>
      <c r="AM999" s="1" t="e">
        <f>_xlfn.XLOOKUP($L999,Pos!$A:$A,Pos!AC:AC,_xlfn.XLOOKUP($L999,#REF!,#REF!, ""), 0)</f>
        <v>#REF!</v>
      </c>
      <c r="AN999" s="1" t="e">
        <f>_xlfn.XLOOKUP($L999,Pos!$A:$A,Pos!AD:AD,_xlfn.XLOOKUP($L999,#REF!,#REF!, ""), 0)</f>
        <v>#REF!</v>
      </c>
      <c r="AO999" s="1" t="e">
        <f>_xlfn.XLOOKUP($L999,Pos!$A:$A,Pos!AE:AE,_xlfn.XLOOKUP($L999,#REF!,#REF!, ""), 0)</f>
        <v>#REF!</v>
      </c>
      <c r="AP999" s="1" t="e">
        <f>_xlfn.XLOOKUP($L999,Pos!$A:$A,Pos!AF:AF,_xlfn.XLOOKUP($L999,#REF!,#REF!, ""), 0)</f>
        <v>#REF!</v>
      </c>
      <c r="AQ999" s="1" t="e">
        <f>_xlfn.XLOOKUP($L999,Pos!$A:$A,Pos!AG:AG,_xlfn.XLOOKUP($L999,#REF!,#REF!, ""), 0)</f>
        <v>#REF!</v>
      </c>
      <c r="AR999" s="1" t="e">
        <f>_xlfn.XLOOKUP($L999,Pos!$A:$A,Pos!AH:AH,_xlfn.XLOOKUP($L999,#REF!,#REF!, ""), 0)</f>
        <v>#REF!</v>
      </c>
      <c r="AS999" s="1" t="e">
        <f>_xlfn.XLOOKUP($L999,Pos!$A:$A,Pos!AI:AI,_xlfn.XLOOKUP($L999,#REF!,#REF!, ""), 0)</f>
        <v>#REF!</v>
      </c>
      <c r="AT999" s="1" t="e">
        <f>_xlfn.XLOOKUP($L999,Pos!$A:$A,Pos!AJ:AJ,_xlfn.XLOOKUP($L999,#REF!,#REF!, ""), 0)</f>
        <v>#REF!</v>
      </c>
      <c r="AU999" s="1" t="e">
        <f>_xlfn.XLOOKUP($L999,Pos!$A:$A,Pos!AK:AK,_xlfn.XLOOKUP($L999,#REF!,#REF!, ""), 0)</f>
        <v>#REF!</v>
      </c>
      <c r="AV999" s="1" t="e">
        <f>_xlfn.XLOOKUP($L999,Pos!$A:$A,Pos!AL:AL,_xlfn.XLOOKUP($L999,#REF!,#REF!, ""), 0)</f>
        <v>#REF!</v>
      </c>
      <c r="AW999" s="1" t="e">
        <f>_xlfn.XLOOKUP($L999,Pos!$A:$A,Pos!AM:AM,_xlfn.XLOOKUP($L999,#REF!,#REF!, ""), 0)</f>
        <v>#REF!</v>
      </c>
      <c r="AX999" s="1" t="e">
        <f>_xlfn.XLOOKUP($L999,Pos!$A:$A,Pos!AN:AN,_xlfn.XLOOKUP($L999,#REF!,#REF!, ""), 0)</f>
        <v>#REF!</v>
      </c>
      <c r="AY999" s="1" t="e">
        <f>_xlfn.XLOOKUP($L999,Pos!$A:$A,Pos!AO:AO,_xlfn.XLOOKUP($L999,#REF!,#REF!, ""), 0)</f>
        <v>#REF!</v>
      </c>
      <c r="AZ999" s="7" t="str">
        <f t="shared" si="254"/>
        <v>OUT</v>
      </c>
      <c r="BA999" s="1">
        <f>IF(OR(_xlfn.XLOOKUP(L999,Pos!B:B,Pos!L:L,FALSE)="ESG Reason",_xlfn.XLOOKUP(L999,Pos!B:B,Pos!L:L,FALSE)="Blacklisted"),1,0)</f>
        <v>0</v>
      </c>
      <c r="BC999" s="11">
        <v>9.0026660941761189E-11</v>
      </c>
      <c r="BD999" s="11">
        <f>_xlfn.XLOOKUP($L999,Pos!$B:$B,Pos!H:H,0, 0)</f>
        <v>0</v>
      </c>
      <c r="BE999" s="11">
        <f>_xlfn.XLOOKUP($L999,Pos!$B:$B,Pos!I:I,0, 0)</f>
        <v>1.3587335131240289E-4</v>
      </c>
      <c r="BF999" s="18">
        <f t="shared" si="255"/>
        <v>1.3587335131240289E-4</v>
      </c>
      <c r="BG999" s="1">
        <f t="shared" si="256"/>
        <v>2</v>
      </c>
      <c r="BH999" s="1">
        <f t="shared" si="257"/>
        <v>11</v>
      </c>
      <c r="BI999" s="18">
        <f t="shared" si="258"/>
        <v>9.0026660941761189E-11</v>
      </c>
      <c r="BJ999" s="3">
        <f t="shared" si="259"/>
        <v>0</v>
      </c>
      <c r="BK999" s="18">
        <f t="shared" si="260"/>
        <v>0</v>
      </c>
    </row>
    <row r="1000" spans="3:63" x14ac:dyDescent="0.25">
      <c r="C1000" s="3"/>
      <c r="D1000" s="3"/>
      <c r="E1000" s="3"/>
      <c r="F1000" s="3"/>
      <c r="G1000" s="51" t="s">
        <v>986</v>
      </c>
      <c r="H1000" s="8" t="str">
        <f t="shared" si="250"/>
        <v>0%North America</v>
      </c>
      <c r="I1000" s="11" cm="1">
        <f t="array" ref="I1000">IF(
   AZ1000 = "OUT", 0,IF(
   BD1000 &gt;= LARGE(IF(ISNUMBER(BD:BD), BD:BD), 3),
   BE1000 - 0.001,
   IF(BE1000 &gt;=VLOOKUP(P1000,mapping!$A:$B,2,FALSE), BE1000,VLOOKUP(P1000,mapping!$A$2:$B$8,2,FALSE))
))</f>
        <v>0</v>
      </c>
      <c r="J1000" s="11" cm="1">
        <f t="array" ref="J1000">IF(
    AZ1000="OUT",0,IF(IF(
                      BD1000&gt;=LARGE(IF(ISNUMBER(BD:BD),BD:BD),3),
                      BE1000+0.001,
                      VLOOKUP(H1000,mapping!$D:$E,2,FALSE)
                      )&gt;I1000,
                   IF(
                      BD1000&gt;=LARGE(IF(ISNUMBER(BD:BD),BD:BD),3),
                      BE1000+0.001,
                      VLOOKUP(H1000,mapping!$D:$E,2,FALSE)
                      ),
                   I1000+0.002))</f>
        <v>0</v>
      </c>
      <c r="K1000" s="8">
        <f t="shared" si="251"/>
        <v>1.3540618030735089E-4</v>
      </c>
      <c r="L1000" s="1" t="str">
        <f>Pos!B979</f>
        <v>US29670G1022</v>
      </c>
      <c r="M1000" s="1" t="str">
        <f>_xlfn.XLOOKUP($L1000,Pos!B:B,Pos!D:D,, 0)</f>
        <v>Essential Utilities, Inc.</v>
      </c>
      <c r="N1000" s="1" t="str">
        <f>_xlfn.XLOOKUP($L1000,Pos!B:B,Pos!E:E,, 0)</f>
        <v>Utilities</v>
      </c>
      <c r="O1000" s="1" t="str">
        <f t="shared" si="252"/>
        <v>Utilities_North America</v>
      </c>
      <c r="P1000" s="1" t="str">
        <f>_xlfn.XLOOKUP($L1000,Pos!B:B,Pos!F:F,, 0)</f>
        <v>North America</v>
      </c>
      <c r="Q1000" s="1">
        <v>0</v>
      </c>
      <c r="R1000" s="9">
        <f>_xlfn.XLOOKUP($L1000,Pos!$B:$B,Pos!N:N,0, 0)</f>
        <v>7.95</v>
      </c>
      <c r="S1000" s="9">
        <f>_xlfn.XLOOKUP($L1000,Pos!$B:$B,Pos!O:O,0, 0)</f>
        <v>3.7679999999999998</v>
      </c>
      <c r="T1000" s="9">
        <f>_xlfn.XLOOKUP($L1000,Pos!$B:$B,Pos!P:P,0, 0)</f>
        <v>5.1749999999999998</v>
      </c>
      <c r="U1000" s="9">
        <f>_xlfn.XLOOKUP($L1000,Pos!$B:$B,Pos!Q:Q,0, 0)</f>
        <v>5</v>
      </c>
      <c r="V1000" s="9">
        <f>_xlfn.XLOOKUP($L1000,Pos!$B:$B,Pos!R:R,0, 0)</f>
        <v>9.5</v>
      </c>
      <c r="W1000" s="9">
        <f>_xlfn.XLOOKUP($L1000,Pos!$B:$B,Pos!S:S,0, 0)</f>
        <v>7.1283339999999997</v>
      </c>
      <c r="X1000" s="9" t="str">
        <f>_xlfn.XLOOKUP($L1000,Pos!$B:$B,Pos!J:J,0, 0)</f>
        <v>Hold</v>
      </c>
      <c r="Y1000" s="1">
        <v>0</v>
      </c>
      <c r="Z1000" s="1">
        <v>0</v>
      </c>
      <c r="AA1000" s="1">
        <f t="shared" si="253"/>
        <v>0</v>
      </c>
      <c r="AB1000" s="9">
        <f>_xlfn.XLOOKUP(L1000,Pos!B:B,Pos!K:K,-1,0)</f>
        <v>5.7575757575757578</v>
      </c>
      <c r="AC1000" s="1" t="e">
        <f>_xlfn.XLOOKUP($L1000,Pos!$A:$A,Pos!S:S,_xlfn.XLOOKUP($L1000,#REF!,#REF!, ""), 0)</f>
        <v>#REF!</v>
      </c>
      <c r="AD1000" s="1" t="e">
        <f>_xlfn.XLOOKUP($L1000,Pos!$A:$A,Pos!T:T,_xlfn.XLOOKUP($L1000,#REF!,#REF!, ""), 0)</f>
        <v>#REF!</v>
      </c>
      <c r="AE1000" s="1" t="e">
        <f>_xlfn.XLOOKUP($L1000,Pos!$A:$A,Pos!U:U,_xlfn.XLOOKUP($L1000,#REF!,#REF!, ""), 0)</f>
        <v>#REF!</v>
      </c>
      <c r="AF1000" s="1" t="e">
        <f>_xlfn.XLOOKUP($L1000,Pos!$A:$A,Pos!V:V,_xlfn.XLOOKUP($L1000,#REF!,#REF!, ""), 0)</f>
        <v>#REF!</v>
      </c>
      <c r="AG1000" s="1" t="e">
        <f>_xlfn.XLOOKUP($L1000,Pos!$A:$A,Pos!W:W,_xlfn.XLOOKUP($L1000,#REF!,#REF!, ""), 0)</f>
        <v>#REF!</v>
      </c>
      <c r="AH1000" s="1" t="e">
        <f>_xlfn.XLOOKUP($L1000,Pos!$A:$A,Pos!X:X,_xlfn.XLOOKUP($L1000,#REF!,#REF!, ""), 0)</f>
        <v>#REF!</v>
      </c>
      <c r="AI1000" s="1" t="e">
        <f>_xlfn.XLOOKUP($L1000,Pos!$A:$A,Pos!Y:Y,_xlfn.XLOOKUP($L1000,#REF!,#REF!, ""), 0)</f>
        <v>#REF!</v>
      </c>
      <c r="AJ1000" s="1" t="e">
        <f>_xlfn.XLOOKUP($L1000,Pos!$A:$A,Pos!Z:Z,_xlfn.XLOOKUP($L1000,#REF!,#REF!, ""), 0)</f>
        <v>#REF!</v>
      </c>
      <c r="AK1000" s="1" t="e">
        <f>_xlfn.XLOOKUP($L1000,Pos!$A:$A,Pos!AA:AA,_xlfn.XLOOKUP($L1000,#REF!,#REF!, ""), 0)</f>
        <v>#REF!</v>
      </c>
      <c r="AL1000" s="1" t="e">
        <f>_xlfn.XLOOKUP($L1000,Pos!$A:$A,Pos!AB:AB,_xlfn.XLOOKUP($L1000,#REF!,#REF!, ""), 0)</f>
        <v>#REF!</v>
      </c>
      <c r="AM1000" s="1" t="e">
        <f>_xlfn.XLOOKUP($L1000,Pos!$A:$A,Pos!AC:AC,_xlfn.XLOOKUP($L1000,#REF!,#REF!, ""), 0)</f>
        <v>#REF!</v>
      </c>
      <c r="AN1000" s="1" t="e">
        <f>_xlfn.XLOOKUP($L1000,Pos!$A:$A,Pos!AD:AD,_xlfn.XLOOKUP($L1000,#REF!,#REF!, ""), 0)</f>
        <v>#REF!</v>
      </c>
      <c r="AO1000" s="1" t="e">
        <f>_xlfn.XLOOKUP($L1000,Pos!$A:$A,Pos!AE:AE,_xlfn.XLOOKUP($L1000,#REF!,#REF!, ""), 0)</f>
        <v>#REF!</v>
      </c>
      <c r="AP1000" s="1" t="e">
        <f>_xlfn.XLOOKUP($L1000,Pos!$A:$A,Pos!AF:AF,_xlfn.XLOOKUP($L1000,#REF!,#REF!, ""), 0)</f>
        <v>#REF!</v>
      </c>
      <c r="AQ1000" s="1" t="e">
        <f>_xlfn.XLOOKUP($L1000,Pos!$A:$A,Pos!AG:AG,_xlfn.XLOOKUP($L1000,#REF!,#REF!, ""), 0)</f>
        <v>#REF!</v>
      </c>
      <c r="AR1000" s="1" t="e">
        <f>_xlfn.XLOOKUP($L1000,Pos!$A:$A,Pos!AH:AH,_xlfn.XLOOKUP($L1000,#REF!,#REF!, ""), 0)</f>
        <v>#REF!</v>
      </c>
      <c r="AS1000" s="1" t="e">
        <f>_xlfn.XLOOKUP($L1000,Pos!$A:$A,Pos!AI:AI,_xlfn.XLOOKUP($L1000,#REF!,#REF!, ""), 0)</f>
        <v>#REF!</v>
      </c>
      <c r="AT1000" s="1" t="e">
        <f>_xlfn.XLOOKUP($L1000,Pos!$A:$A,Pos!AJ:AJ,_xlfn.XLOOKUP($L1000,#REF!,#REF!, ""), 0)</f>
        <v>#REF!</v>
      </c>
      <c r="AU1000" s="1" t="e">
        <f>_xlfn.XLOOKUP($L1000,Pos!$A:$A,Pos!AK:AK,_xlfn.XLOOKUP($L1000,#REF!,#REF!, ""), 0)</f>
        <v>#REF!</v>
      </c>
      <c r="AV1000" s="1" t="e">
        <f>_xlfn.XLOOKUP($L1000,Pos!$A:$A,Pos!AL:AL,_xlfn.XLOOKUP($L1000,#REF!,#REF!, ""), 0)</f>
        <v>#REF!</v>
      </c>
      <c r="AW1000" s="1" t="e">
        <f>_xlfn.XLOOKUP($L1000,Pos!$A:$A,Pos!AM:AM,_xlfn.XLOOKUP($L1000,#REF!,#REF!, ""), 0)</f>
        <v>#REF!</v>
      </c>
      <c r="AX1000" s="1" t="e">
        <f>_xlfn.XLOOKUP($L1000,Pos!$A:$A,Pos!AN:AN,_xlfn.XLOOKUP($L1000,#REF!,#REF!, ""), 0)</f>
        <v>#REF!</v>
      </c>
      <c r="AY1000" s="1" t="e">
        <f>_xlfn.XLOOKUP($L1000,Pos!$A:$A,Pos!AO:AO,_xlfn.XLOOKUP($L1000,#REF!,#REF!, ""), 0)</f>
        <v>#REF!</v>
      </c>
      <c r="AZ1000" s="7" t="str">
        <f t="shared" si="254"/>
        <v>OUT</v>
      </c>
      <c r="BA1000" s="1">
        <f>IF(OR(_xlfn.XLOOKUP(L1000,Pos!B:B,Pos!L:L,FALSE)="ESG Reason",_xlfn.XLOOKUP(L1000,Pos!B:B,Pos!L:L,FALSE)="Blacklisted"),1,0)</f>
        <v>0</v>
      </c>
      <c r="BC1000" s="11">
        <v>9.1554244683842327E-11</v>
      </c>
      <c r="BD1000" s="11">
        <f>_xlfn.XLOOKUP($L1000,Pos!$B:$B,Pos!H:H,0, 0)</f>
        <v>0</v>
      </c>
      <c r="BE1000" s="11">
        <f>_xlfn.XLOOKUP($L1000,Pos!$B:$B,Pos!I:I,0, 0)</f>
        <v>1.3540618030735089E-4</v>
      </c>
      <c r="BF1000" s="18">
        <f t="shared" si="255"/>
        <v>1.3540618030735089E-4</v>
      </c>
      <c r="BG1000" s="1">
        <f t="shared" si="256"/>
        <v>1</v>
      </c>
      <c r="BH1000" s="1">
        <f t="shared" si="257"/>
        <v>38</v>
      </c>
      <c r="BI1000" s="18">
        <f t="shared" si="258"/>
        <v>9.1554244683842327E-11</v>
      </c>
      <c r="BJ1000" s="3">
        <f t="shared" si="259"/>
        <v>0</v>
      </c>
      <c r="BK1000" s="18">
        <f t="shared" si="260"/>
        <v>0</v>
      </c>
    </row>
    <row r="1001" spans="3:63" x14ac:dyDescent="0.25">
      <c r="C1001" s="3"/>
      <c r="D1001" s="3"/>
      <c r="E1001" s="3"/>
      <c r="F1001" s="3"/>
      <c r="G1001" s="51" t="s">
        <v>996</v>
      </c>
      <c r="H1001" s="8" t="str">
        <f t="shared" si="250"/>
        <v>0%Others</v>
      </c>
      <c r="I1001" s="11" cm="1">
        <f t="array" ref="I1001">IF(
   AZ1001 = "OUT", 0,IF(
   BD1001 &gt;= LARGE(IF(ISNUMBER(BD:BD), BD:BD), 3),
   BE1001 - 0.001,
   IF(BE1001 &gt;=VLOOKUP(P1001,mapping!$A:$B,2,FALSE), BE1001,VLOOKUP(P1001,mapping!$A$2:$B$8,2,FALSE))
))</f>
        <v>0</v>
      </c>
      <c r="J1001" s="11" cm="1">
        <f t="array" ref="J1001">IF(
    AZ1001="OUT",0,IF(IF(
                      BD1001&gt;=LARGE(IF(ISNUMBER(BD:BD),BD:BD),3),
                      BE1001+0.001,
                      VLOOKUP(H1001,mapping!$D:$E,2,FALSE)
                      )&gt;I1001,
                   IF(
                      BD1001&gt;=LARGE(IF(ISNUMBER(BD:BD),BD:BD),3),
                      BE1001+0.001,
                      VLOOKUP(H1001,mapping!$D:$E,2,FALSE)
                      ),
                   I1001+0.002))</f>
        <v>0</v>
      </c>
      <c r="K1001" s="8">
        <f t="shared" si="251"/>
        <v>1.350252224057789E-4</v>
      </c>
      <c r="L1001" s="1" t="str">
        <f>Pos!B609</f>
        <v>JP3629000005</v>
      </c>
      <c r="M1001" s="1" t="str">
        <f>_xlfn.XLOOKUP($L1001,Pos!B:B,Pos!D:D,, 0)</f>
        <v>TOPPAN Holdings Inc.</v>
      </c>
      <c r="N1001" s="1" t="str">
        <f>_xlfn.XLOOKUP($L1001,Pos!B:B,Pos!E:E,, 0)</f>
        <v>Industrial Goods &amp; Services</v>
      </c>
      <c r="O1001" s="1" t="str">
        <f t="shared" si="252"/>
        <v>Industrial Goods &amp; Services_Others</v>
      </c>
      <c r="P1001" s="1" t="str">
        <f>_xlfn.XLOOKUP($L1001,Pos!B:B,Pos!F:F,, 0)</f>
        <v>Others</v>
      </c>
      <c r="Q1001" s="1">
        <v>0</v>
      </c>
      <c r="R1001" s="9">
        <f>_xlfn.XLOOKUP($L1001,Pos!$B:$B,Pos!N:N,0, 0)</f>
        <v>2.48</v>
      </c>
      <c r="S1001" s="9">
        <f>_xlfn.XLOOKUP($L1001,Pos!$B:$B,Pos!O:O,0, 0)</f>
        <v>6.819</v>
      </c>
      <c r="T1001" s="9">
        <f>_xlfn.XLOOKUP($L1001,Pos!$B:$B,Pos!P:P,0, 0)</f>
        <v>4.25</v>
      </c>
      <c r="U1001" s="9">
        <f>_xlfn.XLOOKUP($L1001,Pos!$B:$B,Pos!Q:Q,0, 0)</f>
        <v>0.5</v>
      </c>
      <c r="V1001" s="9">
        <f>_xlfn.XLOOKUP($L1001,Pos!$B:$B,Pos!R:R,0, 0)</f>
        <v>1.933333</v>
      </c>
      <c r="W1001" s="9">
        <f>_xlfn.XLOOKUP($L1001,Pos!$B:$B,Pos!S:S,0, 0)</f>
        <v>3.5266670000000002</v>
      </c>
      <c r="X1001" s="9" t="str">
        <f>_xlfn.XLOOKUP($L1001,Pos!$B:$B,Pos!J:J,0, 0)</f>
        <v>Buy</v>
      </c>
      <c r="Y1001" s="1">
        <v>0</v>
      </c>
      <c r="Z1001" s="1">
        <v>0</v>
      </c>
      <c r="AA1001" s="1">
        <f t="shared" si="253"/>
        <v>0</v>
      </c>
      <c r="AB1001" s="9">
        <f>_xlfn.XLOOKUP(L1001,Pos!B:B,Pos!K:K,-1,0)</f>
        <v>0.90909090909090917</v>
      </c>
      <c r="AC1001" s="1" t="e">
        <f>_xlfn.XLOOKUP($L1001,Pos!$A:$A,Pos!S:S,_xlfn.XLOOKUP($L1001,#REF!,#REF!, ""), 0)</f>
        <v>#REF!</v>
      </c>
      <c r="AD1001" s="1" t="e">
        <f>_xlfn.XLOOKUP($L1001,Pos!$A:$A,Pos!T:T,_xlfn.XLOOKUP($L1001,#REF!,#REF!, ""), 0)</f>
        <v>#REF!</v>
      </c>
      <c r="AE1001" s="1" t="e">
        <f>_xlfn.XLOOKUP($L1001,Pos!$A:$A,Pos!U:U,_xlfn.XLOOKUP($L1001,#REF!,#REF!, ""), 0)</f>
        <v>#REF!</v>
      </c>
      <c r="AF1001" s="1" t="e">
        <f>_xlfn.XLOOKUP($L1001,Pos!$A:$A,Pos!V:V,_xlfn.XLOOKUP($L1001,#REF!,#REF!, ""), 0)</f>
        <v>#REF!</v>
      </c>
      <c r="AG1001" s="1" t="e">
        <f>_xlfn.XLOOKUP($L1001,Pos!$A:$A,Pos!W:W,_xlfn.XLOOKUP($L1001,#REF!,#REF!, ""), 0)</f>
        <v>#REF!</v>
      </c>
      <c r="AH1001" s="1" t="e">
        <f>_xlfn.XLOOKUP($L1001,Pos!$A:$A,Pos!X:X,_xlfn.XLOOKUP($L1001,#REF!,#REF!, ""), 0)</f>
        <v>#REF!</v>
      </c>
      <c r="AI1001" s="1" t="e">
        <f>_xlfn.XLOOKUP($L1001,Pos!$A:$A,Pos!Y:Y,_xlfn.XLOOKUP($L1001,#REF!,#REF!, ""), 0)</f>
        <v>#REF!</v>
      </c>
      <c r="AJ1001" s="1" t="e">
        <f>_xlfn.XLOOKUP($L1001,Pos!$A:$A,Pos!Z:Z,_xlfn.XLOOKUP($L1001,#REF!,#REF!, ""), 0)</f>
        <v>#REF!</v>
      </c>
      <c r="AK1001" s="1" t="e">
        <f>_xlfn.XLOOKUP($L1001,Pos!$A:$A,Pos!AA:AA,_xlfn.XLOOKUP($L1001,#REF!,#REF!, ""), 0)</f>
        <v>#REF!</v>
      </c>
      <c r="AL1001" s="1" t="e">
        <f>_xlfn.XLOOKUP($L1001,Pos!$A:$A,Pos!AB:AB,_xlfn.XLOOKUP($L1001,#REF!,#REF!, ""), 0)</f>
        <v>#REF!</v>
      </c>
      <c r="AM1001" s="1" t="e">
        <f>_xlfn.XLOOKUP($L1001,Pos!$A:$A,Pos!AC:AC,_xlfn.XLOOKUP($L1001,#REF!,#REF!, ""), 0)</f>
        <v>#REF!</v>
      </c>
      <c r="AN1001" s="1" t="e">
        <f>_xlfn.XLOOKUP($L1001,Pos!$A:$A,Pos!AD:AD,_xlfn.XLOOKUP($L1001,#REF!,#REF!, ""), 0)</f>
        <v>#REF!</v>
      </c>
      <c r="AO1001" s="1" t="e">
        <f>_xlfn.XLOOKUP($L1001,Pos!$A:$A,Pos!AE:AE,_xlfn.XLOOKUP($L1001,#REF!,#REF!, ""), 0)</f>
        <v>#REF!</v>
      </c>
      <c r="AP1001" s="1" t="e">
        <f>_xlfn.XLOOKUP($L1001,Pos!$A:$A,Pos!AF:AF,_xlfn.XLOOKUP($L1001,#REF!,#REF!, ""), 0)</f>
        <v>#REF!</v>
      </c>
      <c r="AQ1001" s="1" t="e">
        <f>_xlfn.XLOOKUP($L1001,Pos!$A:$A,Pos!AG:AG,_xlfn.XLOOKUP($L1001,#REF!,#REF!, ""), 0)</f>
        <v>#REF!</v>
      </c>
      <c r="AR1001" s="1" t="e">
        <f>_xlfn.XLOOKUP($L1001,Pos!$A:$A,Pos!AH:AH,_xlfn.XLOOKUP($L1001,#REF!,#REF!, ""), 0)</f>
        <v>#REF!</v>
      </c>
      <c r="AS1001" s="1" t="e">
        <f>_xlfn.XLOOKUP($L1001,Pos!$A:$A,Pos!AI:AI,_xlfn.XLOOKUP($L1001,#REF!,#REF!, ""), 0)</f>
        <v>#REF!</v>
      </c>
      <c r="AT1001" s="1" t="e">
        <f>_xlfn.XLOOKUP($L1001,Pos!$A:$A,Pos!AJ:AJ,_xlfn.XLOOKUP($L1001,#REF!,#REF!, ""), 0)</f>
        <v>#REF!</v>
      </c>
      <c r="AU1001" s="1" t="e">
        <f>_xlfn.XLOOKUP($L1001,Pos!$A:$A,Pos!AK:AK,_xlfn.XLOOKUP($L1001,#REF!,#REF!, ""), 0)</f>
        <v>#REF!</v>
      </c>
      <c r="AV1001" s="1" t="e">
        <f>_xlfn.XLOOKUP($L1001,Pos!$A:$A,Pos!AL:AL,_xlfn.XLOOKUP($L1001,#REF!,#REF!, ""), 0)</f>
        <v>#REF!</v>
      </c>
      <c r="AW1001" s="1" t="e">
        <f>_xlfn.XLOOKUP($L1001,Pos!$A:$A,Pos!AM:AM,_xlfn.XLOOKUP($L1001,#REF!,#REF!, ""), 0)</f>
        <v>#REF!</v>
      </c>
      <c r="AX1001" s="1" t="e">
        <f>_xlfn.XLOOKUP($L1001,Pos!$A:$A,Pos!AN:AN,_xlfn.XLOOKUP($L1001,#REF!,#REF!, ""), 0)</f>
        <v>#REF!</v>
      </c>
      <c r="AY1001" s="1" t="e">
        <f>_xlfn.XLOOKUP($L1001,Pos!$A:$A,Pos!AO:AO,_xlfn.XLOOKUP($L1001,#REF!,#REF!, ""), 0)</f>
        <v>#REF!</v>
      </c>
      <c r="AZ1001" s="7" t="str">
        <f t="shared" si="254"/>
        <v>OUT</v>
      </c>
      <c r="BA1001" s="1">
        <f>IF(OR(_xlfn.XLOOKUP(L1001,Pos!B:B,Pos!L:L,FALSE)="ESG Reason",_xlfn.XLOOKUP(L1001,Pos!B:B,Pos!L:L,FALSE)="Blacklisted"),1,0)</f>
        <v>0</v>
      </c>
      <c r="BC1001" s="11">
        <v>9.2472168328149415E-11</v>
      </c>
      <c r="BD1001" s="11">
        <f>_xlfn.XLOOKUP($L1001,Pos!$B:$B,Pos!H:H,0, 0)</f>
        <v>0</v>
      </c>
      <c r="BE1001" s="11">
        <f>_xlfn.XLOOKUP($L1001,Pos!$B:$B,Pos!I:I,0, 0)</f>
        <v>1.350252224057789E-4</v>
      </c>
      <c r="BF1001" s="18">
        <f t="shared" si="255"/>
        <v>1.350252224057789E-4</v>
      </c>
      <c r="BG1001" s="1">
        <f t="shared" si="256"/>
        <v>3</v>
      </c>
      <c r="BH1001" s="1">
        <f t="shared" si="257"/>
        <v>48</v>
      </c>
      <c r="BI1001" s="18">
        <f t="shared" si="258"/>
        <v>9.2472168328149415E-11</v>
      </c>
      <c r="BJ1001" s="3">
        <f t="shared" si="259"/>
        <v>0</v>
      </c>
      <c r="BK1001" s="18">
        <f t="shared" si="260"/>
        <v>0</v>
      </c>
    </row>
    <row r="1002" spans="3:63" x14ac:dyDescent="0.25">
      <c r="C1002" s="3"/>
      <c r="D1002" s="3"/>
      <c r="E1002" s="3"/>
      <c r="F1002" s="3"/>
      <c r="G1002" s="51" t="s">
        <v>1181</v>
      </c>
      <c r="H1002" s="8" t="str">
        <f t="shared" si="250"/>
        <v>0%West Europe</v>
      </c>
      <c r="I1002" s="11" cm="1">
        <f t="array" ref="I1002">IF(
   AZ1002 = "OUT", 0,IF(
   BD1002 &gt;= LARGE(IF(ISNUMBER(BD:BD), BD:BD), 3),
   BE1002 - 0.001,
   IF(BE1002 &gt;=VLOOKUP(P1002,mapping!$A:$B,2,FALSE), BE1002,VLOOKUP(P1002,mapping!$A$2:$B$8,2,FALSE))
))</f>
        <v>0</v>
      </c>
      <c r="J1002" s="11" cm="1">
        <f t="array" ref="J1002">IF(
    AZ1002="OUT",0,IF(IF(
                      BD1002&gt;=LARGE(IF(ISNUMBER(BD:BD),BD:BD),3),
                      BE1002+0.001,
                      VLOOKUP(H1002,mapping!$D:$E,2,FALSE)
                      )&gt;I1002,
                   IF(
                      BD1002&gt;=LARGE(IF(ISNUMBER(BD:BD),BD:BD),3),
                      BE1002+0.001,
                      VLOOKUP(H1002,mapping!$D:$E,2,FALSE)
                      ),
                   I1002+0.002))</f>
        <v>0</v>
      </c>
      <c r="K1002" s="8">
        <f t="shared" si="251"/>
        <v>1.349335784768709E-4</v>
      </c>
      <c r="L1002" s="1" t="str">
        <f>Pos!B750</f>
        <v>SE0000107203</v>
      </c>
      <c r="M1002" s="1" t="str">
        <f>_xlfn.XLOOKUP($L1002,Pos!B:B,Pos!D:D,, 0)</f>
        <v>Industrivarden AB Class C</v>
      </c>
      <c r="N1002" s="1" t="str">
        <f>_xlfn.XLOOKUP($L1002,Pos!B:B,Pos!E:E,, 0)</f>
        <v>Financial Services</v>
      </c>
      <c r="O1002" s="1" t="str">
        <f t="shared" si="252"/>
        <v>Financial Services_West Europe</v>
      </c>
      <c r="P1002" s="1" t="str">
        <f>_xlfn.XLOOKUP($L1002,Pos!B:B,Pos!F:F,, 0)</f>
        <v>West Europe</v>
      </c>
      <c r="Q1002" s="1">
        <v>0</v>
      </c>
      <c r="R1002" s="9">
        <f>_xlfn.XLOOKUP($L1002,Pos!$B:$B,Pos!N:N,0, 0)</f>
        <v>1.87</v>
      </c>
      <c r="S1002" s="9">
        <f>_xlfn.XLOOKUP($L1002,Pos!$B:$B,Pos!O:O,0, 0)</f>
        <v>5.9974999999999996</v>
      </c>
      <c r="T1002" s="9">
        <f>_xlfn.XLOOKUP($L1002,Pos!$B:$B,Pos!P:P,0, 0)</f>
        <v>5.7</v>
      </c>
      <c r="U1002" s="9">
        <f>_xlfn.XLOOKUP($L1002,Pos!$B:$B,Pos!Q:Q,0, 0)</f>
        <v>6.9</v>
      </c>
      <c r="V1002" s="9">
        <f>_xlfn.XLOOKUP($L1002,Pos!$B:$B,Pos!R:R,0, 0)</f>
        <v>8.1333330000000004</v>
      </c>
      <c r="W1002" s="9">
        <f>_xlfn.XLOOKUP($L1002,Pos!$B:$B,Pos!S:S,0, 0)</f>
        <v>7.0475000000000003</v>
      </c>
      <c r="X1002" s="9" t="str">
        <f>_xlfn.XLOOKUP($L1002,Pos!$B:$B,Pos!J:J,0, 0)</f>
        <v>Outperform</v>
      </c>
      <c r="Y1002" s="1">
        <v>0</v>
      </c>
      <c r="Z1002" s="1">
        <v>0</v>
      </c>
      <c r="AA1002" s="1">
        <f t="shared" si="253"/>
        <v>0</v>
      </c>
      <c r="AB1002" s="9">
        <f>_xlfn.XLOOKUP(L1002,Pos!B:B,Pos!K:K,-1,0)</f>
        <v>10</v>
      </c>
      <c r="AC1002" s="1" t="e">
        <f>_xlfn.XLOOKUP($L1002,Pos!$A:$A,Pos!S:S,_xlfn.XLOOKUP($L1002,#REF!,#REF!, ""), 0)</f>
        <v>#REF!</v>
      </c>
      <c r="AD1002" s="1" t="e">
        <f>_xlfn.XLOOKUP($L1002,Pos!$A:$A,Pos!T:T,_xlfn.XLOOKUP($L1002,#REF!,#REF!, ""), 0)</f>
        <v>#REF!</v>
      </c>
      <c r="AE1002" s="1" t="e">
        <f>_xlfn.XLOOKUP($L1002,Pos!$A:$A,Pos!U:U,_xlfn.XLOOKUP($L1002,#REF!,#REF!, ""), 0)</f>
        <v>#REF!</v>
      </c>
      <c r="AF1002" s="1" t="e">
        <f>_xlfn.XLOOKUP($L1002,Pos!$A:$A,Pos!V:V,_xlfn.XLOOKUP($L1002,#REF!,#REF!, ""), 0)</f>
        <v>#REF!</v>
      </c>
      <c r="AG1002" s="1" t="e">
        <f>_xlfn.XLOOKUP($L1002,Pos!$A:$A,Pos!W:W,_xlfn.XLOOKUP($L1002,#REF!,#REF!, ""), 0)</f>
        <v>#REF!</v>
      </c>
      <c r="AH1002" s="1" t="e">
        <f>_xlfn.XLOOKUP($L1002,Pos!$A:$A,Pos!X:X,_xlfn.XLOOKUP($L1002,#REF!,#REF!, ""), 0)</f>
        <v>#REF!</v>
      </c>
      <c r="AI1002" s="1" t="e">
        <f>_xlfn.XLOOKUP($L1002,Pos!$A:$A,Pos!Y:Y,_xlfn.XLOOKUP($L1002,#REF!,#REF!, ""), 0)</f>
        <v>#REF!</v>
      </c>
      <c r="AJ1002" s="1" t="e">
        <f>_xlfn.XLOOKUP($L1002,Pos!$A:$A,Pos!Z:Z,_xlfn.XLOOKUP($L1002,#REF!,#REF!, ""), 0)</f>
        <v>#REF!</v>
      </c>
      <c r="AK1002" s="1" t="e">
        <f>_xlfn.XLOOKUP($L1002,Pos!$A:$A,Pos!AA:AA,_xlfn.XLOOKUP($L1002,#REF!,#REF!, ""), 0)</f>
        <v>#REF!</v>
      </c>
      <c r="AL1002" s="1" t="e">
        <f>_xlfn.XLOOKUP($L1002,Pos!$A:$A,Pos!AB:AB,_xlfn.XLOOKUP($L1002,#REF!,#REF!, ""), 0)</f>
        <v>#REF!</v>
      </c>
      <c r="AM1002" s="1" t="e">
        <f>_xlfn.XLOOKUP($L1002,Pos!$A:$A,Pos!AC:AC,_xlfn.XLOOKUP($L1002,#REF!,#REF!, ""), 0)</f>
        <v>#REF!</v>
      </c>
      <c r="AN1002" s="1" t="e">
        <f>_xlfn.XLOOKUP($L1002,Pos!$A:$A,Pos!AD:AD,_xlfn.XLOOKUP($L1002,#REF!,#REF!, ""), 0)</f>
        <v>#REF!</v>
      </c>
      <c r="AO1002" s="1" t="e">
        <f>_xlfn.XLOOKUP($L1002,Pos!$A:$A,Pos!AE:AE,_xlfn.XLOOKUP($L1002,#REF!,#REF!, ""), 0)</f>
        <v>#REF!</v>
      </c>
      <c r="AP1002" s="1" t="e">
        <f>_xlfn.XLOOKUP($L1002,Pos!$A:$A,Pos!AF:AF,_xlfn.XLOOKUP($L1002,#REF!,#REF!, ""), 0)</f>
        <v>#REF!</v>
      </c>
      <c r="AQ1002" s="1" t="e">
        <f>_xlfn.XLOOKUP($L1002,Pos!$A:$A,Pos!AG:AG,_xlfn.XLOOKUP($L1002,#REF!,#REF!, ""), 0)</f>
        <v>#REF!</v>
      </c>
      <c r="AR1002" s="1" t="e">
        <f>_xlfn.XLOOKUP($L1002,Pos!$A:$A,Pos!AH:AH,_xlfn.XLOOKUP($L1002,#REF!,#REF!, ""), 0)</f>
        <v>#REF!</v>
      </c>
      <c r="AS1002" s="1" t="e">
        <f>_xlfn.XLOOKUP($L1002,Pos!$A:$A,Pos!AI:AI,_xlfn.XLOOKUP($L1002,#REF!,#REF!, ""), 0)</f>
        <v>#REF!</v>
      </c>
      <c r="AT1002" s="1" t="e">
        <f>_xlfn.XLOOKUP($L1002,Pos!$A:$A,Pos!AJ:AJ,_xlfn.XLOOKUP($L1002,#REF!,#REF!, ""), 0)</f>
        <v>#REF!</v>
      </c>
      <c r="AU1002" s="1" t="e">
        <f>_xlfn.XLOOKUP($L1002,Pos!$A:$A,Pos!AK:AK,_xlfn.XLOOKUP($L1002,#REF!,#REF!, ""), 0)</f>
        <v>#REF!</v>
      </c>
      <c r="AV1002" s="1" t="e">
        <f>_xlfn.XLOOKUP($L1002,Pos!$A:$A,Pos!AL:AL,_xlfn.XLOOKUP($L1002,#REF!,#REF!, ""), 0)</f>
        <v>#REF!</v>
      </c>
      <c r="AW1002" s="1" t="e">
        <f>_xlfn.XLOOKUP($L1002,Pos!$A:$A,Pos!AM:AM,_xlfn.XLOOKUP($L1002,#REF!,#REF!, ""), 0)</f>
        <v>#REF!</v>
      </c>
      <c r="AX1002" s="1" t="e">
        <f>_xlfn.XLOOKUP($L1002,Pos!$A:$A,Pos!AN:AN,_xlfn.XLOOKUP($L1002,#REF!,#REF!, ""), 0)</f>
        <v>#REF!</v>
      </c>
      <c r="AY1002" s="1" t="e">
        <f>_xlfn.XLOOKUP($L1002,Pos!$A:$A,Pos!AO:AO,_xlfn.XLOOKUP($L1002,#REF!,#REF!, ""), 0)</f>
        <v>#REF!</v>
      </c>
      <c r="AZ1002" s="7" t="str">
        <f t="shared" si="254"/>
        <v>OUT</v>
      </c>
      <c r="BA1002" s="1">
        <f>IF(OR(_xlfn.XLOOKUP(L1002,Pos!B:B,Pos!L:L,FALSE)="ESG Reason",_xlfn.XLOOKUP(L1002,Pos!B:B,Pos!L:L,FALSE)="Blacklisted"),1,0)</f>
        <v>1</v>
      </c>
      <c r="BC1002" s="11">
        <v>8.8494049048350129E-11</v>
      </c>
      <c r="BD1002" s="11">
        <f>_xlfn.XLOOKUP($L1002,Pos!$B:$B,Pos!H:H,0, 0)</f>
        <v>0</v>
      </c>
      <c r="BE1002" s="11">
        <f>_xlfn.XLOOKUP($L1002,Pos!$B:$B,Pos!I:I,0, 0)</f>
        <v>1.349335784768709E-4</v>
      </c>
      <c r="BF1002" s="18">
        <f t="shared" si="255"/>
        <v>1.349335784768709E-4</v>
      </c>
      <c r="BG1002" s="1">
        <f t="shared" si="256"/>
        <v>2</v>
      </c>
      <c r="BH1002" s="1">
        <f t="shared" si="257"/>
        <v>7</v>
      </c>
      <c r="BI1002" s="18">
        <f t="shared" si="258"/>
        <v>8.8494049048350129E-11</v>
      </c>
      <c r="BJ1002" s="3">
        <f t="shared" si="259"/>
        <v>0</v>
      </c>
      <c r="BK1002" s="18">
        <f t="shared" si="260"/>
        <v>0</v>
      </c>
    </row>
    <row r="1003" spans="3:63" x14ac:dyDescent="0.25">
      <c r="C1003" s="3"/>
      <c r="D1003" s="3"/>
      <c r="E1003" s="3"/>
      <c r="F1003" s="3"/>
      <c r="G1003" s="51" t="s">
        <v>988</v>
      </c>
      <c r="H1003" s="8" t="str">
        <f t="shared" si="250"/>
        <v>0%West Europe</v>
      </c>
      <c r="I1003" s="11" cm="1">
        <f t="array" ref="I1003">IF(
   AZ1003 = "OUT", 0,IF(
   BD1003 &gt;= LARGE(IF(ISNUMBER(BD:BD), BD:BD), 3),
   BE1003 - 0.001,
   IF(BE1003 &gt;=VLOOKUP(P1003,mapping!$A:$B,2,FALSE), BE1003,VLOOKUP(P1003,mapping!$A$2:$B$8,2,FALSE))
))</f>
        <v>0</v>
      </c>
      <c r="J1003" s="11" cm="1">
        <f t="array" ref="J1003">IF(
    AZ1003="OUT",0,IF(IF(
                      BD1003&gt;=LARGE(IF(ISNUMBER(BD:BD),BD:BD),3),
                      BE1003+0.001,
                      VLOOKUP(H1003,mapping!$D:$E,2,FALSE)
                      )&gt;I1003,
                   IF(
                      BD1003&gt;=LARGE(IF(ISNUMBER(BD:BD),BD:BD),3),
                      BE1003+0.001,
                      VLOOKUP(H1003,mapping!$D:$E,2,FALSE)
                      ),
                   I1003+0.002))</f>
        <v>0</v>
      </c>
      <c r="K1003" s="8">
        <f t="shared" si="251"/>
        <v>1.3486529809897559E-4</v>
      </c>
      <c r="L1003" s="1" t="str">
        <f>Pos!B717</f>
        <v>NL0012866412</v>
      </c>
      <c r="M1003" s="1" t="str">
        <f>_xlfn.XLOOKUP($L1003,Pos!B:B,Pos!D:D,, 0)</f>
        <v>BE Semiconductor Industries N.V.</v>
      </c>
      <c r="N1003" s="1" t="str">
        <f>_xlfn.XLOOKUP($L1003,Pos!B:B,Pos!E:E,, 0)</f>
        <v>Technology</v>
      </c>
      <c r="O1003" s="1" t="str">
        <f t="shared" si="252"/>
        <v>Technology_West Europe</v>
      </c>
      <c r="P1003" s="1" t="str">
        <f>_xlfn.XLOOKUP($L1003,Pos!B:B,Pos!F:F,, 0)</f>
        <v>West Europe</v>
      </c>
      <c r="Q1003" s="1">
        <v>0</v>
      </c>
      <c r="R1003" s="9">
        <f>_xlfn.XLOOKUP($L1003,Pos!$B:$B,Pos!N:N,0, 0)</f>
        <v>5.32</v>
      </c>
      <c r="S1003" s="9">
        <f>_xlfn.XLOOKUP($L1003,Pos!$B:$B,Pos!O:O,0, 0)</f>
        <v>0.69933330000000005</v>
      </c>
      <c r="T1003" s="9">
        <f>_xlfn.XLOOKUP($L1003,Pos!$B:$B,Pos!P:P,0, 0)</f>
        <v>5.9249999999999998</v>
      </c>
      <c r="U1003" s="9">
        <f>_xlfn.XLOOKUP($L1003,Pos!$B:$B,Pos!Q:Q,0, 0)</f>
        <v>7.3</v>
      </c>
      <c r="V1003" s="9">
        <f>_xlfn.XLOOKUP($L1003,Pos!$B:$B,Pos!R:R,0, 0)</f>
        <v>2.7</v>
      </c>
      <c r="W1003" s="9">
        <f>_xlfn.XLOOKUP($L1003,Pos!$B:$B,Pos!S:S,0, 0)</f>
        <v>1.148333</v>
      </c>
      <c r="X1003" s="9" t="str">
        <f>_xlfn.XLOOKUP($L1003,Pos!$B:$B,Pos!J:J,0, 0)</f>
        <v>Outperform</v>
      </c>
      <c r="Y1003" s="1">
        <v>0</v>
      </c>
      <c r="Z1003" s="1">
        <v>0</v>
      </c>
      <c r="AA1003" s="1">
        <f t="shared" si="253"/>
        <v>0</v>
      </c>
      <c r="AB1003" s="9">
        <f>_xlfn.XLOOKUP(L1003,Pos!B:B,Pos!K:K,-1,0)</f>
        <v>1.1764705882352939</v>
      </c>
      <c r="AC1003" s="1" t="e">
        <f>_xlfn.XLOOKUP($L1003,Pos!$A:$A,Pos!S:S,_xlfn.XLOOKUP($L1003,#REF!,#REF!, ""), 0)</f>
        <v>#REF!</v>
      </c>
      <c r="AD1003" s="1" t="e">
        <f>_xlfn.XLOOKUP($L1003,Pos!$A:$A,Pos!T:T,_xlfn.XLOOKUP($L1003,#REF!,#REF!, ""), 0)</f>
        <v>#REF!</v>
      </c>
      <c r="AE1003" s="1" t="e">
        <f>_xlfn.XLOOKUP($L1003,Pos!$A:$A,Pos!U:U,_xlfn.XLOOKUP($L1003,#REF!,#REF!, ""), 0)</f>
        <v>#REF!</v>
      </c>
      <c r="AF1003" s="1" t="e">
        <f>_xlfn.XLOOKUP($L1003,Pos!$A:$A,Pos!V:V,_xlfn.XLOOKUP($L1003,#REF!,#REF!, ""), 0)</f>
        <v>#REF!</v>
      </c>
      <c r="AG1003" s="1" t="e">
        <f>_xlfn.XLOOKUP($L1003,Pos!$A:$A,Pos!W:W,_xlfn.XLOOKUP($L1003,#REF!,#REF!, ""), 0)</f>
        <v>#REF!</v>
      </c>
      <c r="AH1003" s="1" t="e">
        <f>_xlfn.XLOOKUP($L1003,Pos!$A:$A,Pos!X:X,_xlfn.XLOOKUP($L1003,#REF!,#REF!, ""), 0)</f>
        <v>#REF!</v>
      </c>
      <c r="AI1003" s="1" t="e">
        <f>_xlfn.XLOOKUP($L1003,Pos!$A:$A,Pos!Y:Y,_xlfn.XLOOKUP($L1003,#REF!,#REF!, ""), 0)</f>
        <v>#REF!</v>
      </c>
      <c r="AJ1003" s="1" t="e">
        <f>_xlfn.XLOOKUP($L1003,Pos!$A:$A,Pos!Z:Z,_xlfn.XLOOKUP($L1003,#REF!,#REF!, ""), 0)</f>
        <v>#REF!</v>
      </c>
      <c r="AK1003" s="1" t="e">
        <f>_xlfn.XLOOKUP($L1003,Pos!$A:$A,Pos!AA:AA,_xlfn.XLOOKUP($L1003,#REF!,#REF!, ""), 0)</f>
        <v>#REF!</v>
      </c>
      <c r="AL1003" s="1" t="e">
        <f>_xlfn.XLOOKUP($L1003,Pos!$A:$A,Pos!AB:AB,_xlfn.XLOOKUP($L1003,#REF!,#REF!, ""), 0)</f>
        <v>#REF!</v>
      </c>
      <c r="AM1003" s="1" t="e">
        <f>_xlfn.XLOOKUP($L1003,Pos!$A:$A,Pos!AC:AC,_xlfn.XLOOKUP($L1003,#REF!,#REF!, ""), 0)</f>
        <v>#REF!</v>
      </c>
      <c r="AN1003" s="1" t="e">
        <f>_xlfn.XLOOKUP($L1003,Pos!$A:$A,Pos!AD:AD,_xlfn.XLOOKUP($L1003,#REF!,#REF!, ""), 0)</f>
        <v>#REF!</v>
      </c>
      <c r="AO1003" s="1" t="e">
        <f>_xlfn.XLOOKUP($L1003,Pos!$A:$A,Pos!AE:AE,_xlfn.XLOOKUP($L1003,#REF!,#REF!, ""), 0)</f>
        <v>#REF!</v>
      </c>
      <c r="AP1003" s="1" t="e">
        <f>_xlfn.XLOOKUP($L1003,Pos!$A:$A,Pos!AF:AF,_xlfn.XLOOKUP($L1003,#REF!,#REF!, ""), 0)</f>
        <v>#REF!</v>
      </c>
      <c r="AQ1003" s="1" t="e">
        <f>_xlfn.XLOOKUP($L1003,Pos!$A:$A,Pos!AG:AG,_xlfn.XLOOKUP($L1003,#REF!,#REF!, ""), 0)</f>
        <v>#REF!</v>
      </c>
      <c r="AR1003" s="1" t="e">
        <f>_xlfn.XLOOKUP($L1003,Pos!$A:$A,Pos!AH:AH,_xlfn.XLOOKUP($L1003,#REF!,#REF!, ""), 0)</f>
        <v>#REF!</v>
      </c>
      <c r="AS1003" s="1" t="e">
        <f>_xlfn.XLOOKUP($L1003,Pos!$A:$A,Pos!AI:AI,_xlfn.XLOOKUP($L1003,#REF!,#REF!, ""), 0)</f>
        <v>#REF!</v>
      </c>
      <c r="AT1003" s="1" t="e">
        <f>_xlfn.XLOOKUP($L1003,Pos!$A:$A,Pos!AJ:AJ,_xlfn.XLOOKUP($L1003,#REF!,#REF!, ""), 0)</f>
        <v>#REF!</v>
      </c>
      <c r="AU1003" s="1" t="e">
        <f>_xlfn.XLOOKUP($L1003,Pos!$A:$A,Pos!AK:AK,_xlfn.XLOOKUP($L1003,#REF!,#REF!, ""), 0)</f>
        <v>#REF!</v>
      </c>
      <c r="AV1003" s="1" t="e">
        <f>_xlfn.XLOOKUP($L1003,Pos!$A:$A,Pos!AL:AL,_xlfn.XLOOKUP($L1003,#REF!,#REF!, ""), 0)</f>
        <v>#REF!</v>
      </c>
      <c r="AW1003" s="1" t="e">
        <f>_xlfn.XLOOKUP($L1003,Pos!$A:$A,Pos!AM:AM,_xlfn.XLOOKUP($L1003,#REF!,#REF!, ""), 0)</f>
        <v>#REF!</v>
      </c>
      <c r="AX1003" s="1" t="e">
        <f>_xlfn.XLOOKUP($L1003,Pos!$A:$A,Pos!AN:AN,_xlfn.XLOOKUP($L1003,#REF!,#REF!, ""), 0)</f>
        <v>#REF!</v>
      </c>
      <c r="AY1003" s="1" t="e">
        <f>_xlfn.XLOOKUP($L1003,Pos!$A:$A,Pos!AO:AO,_xlfn.XLOOKUP($L1003,#REF!,#REF!, ""), 0)</f>
        <v>#REF!</v>
      </c>
      <c r="AZ1003" s="7" t="str">
        <f t="shared" si="254"/>
        <v>OUT</v>
      </c>
      <c r="BA1003" s="1">
        <f>IF(OR(_xlfn.XLOOKUP(L1003,Pos!B:B,Pos!L:L,FALSE)="ESG Reason",_xlfn.XLOOKUP(L1003,Pos!B:B,Pos!L:L,FALSE)="Blacklisted"),1,0)</f>
        <v>0</v>
      </c>
      <c r="BC1003" s="11">
        <v>9.0847940026703111E-11</v>
      </c>
      <c r="BD1003" s="11">
        <f>_xlfn.XLOOKUP($L1003,Pos!$B:$B,Pos!H:H,0, 0)</f>
        <v>0</v>
      </c>
      <c r="BE1003" s="11">
        <f>_xlfn.XLOOKUP($L1003,Pos!$B:$B,Pos!I:I,0, 0)</f>
        <v>1.3486529809897559E-4</v>
      </c>
      <c r="BF1003" s="18">
        <f t="shared" si="255"/>
        <v>1.3486529809897559E-4</v>
      </c>
      <c r="BG1003" s="1">
        <f t="shared" si="256"/>
        <v>2</v>
      </c>
      <c r="BH1003" s="1">
        <f t="shared" si="257"/>
        <v>16</v>
      </c>
      <c r="BI1003" s="18">
        <f t="shared" si="258"/>
        <v>9.0847940026703111E-11</v>
      </c>
      <c r="BJ1003" s="3">
        <f t="shared" si="259"/>
        <v>0</v>
      </c>
      <c r="BK1003" s="18">
        <f t="shared" si="260"/>
        <v>0</v>
      </c>
    </row>
    <row r="1004" spans="3:63" x14ac:dyDescent="0.25">
      <c r="C1004" s="3"/>
      <c r="D1004" s="3"/>
      <c r="E1004" s="3"/>
      <c r="F1004" s="3"/>
      <c r="G1004" s="51" t="s">
        <v>980</v>
      </c>
      <c r="H1004" s="8" t="str">
        <f t="shared" si="250"/>
        <v>0%Others</v>
      </c>
      <c r="I1004" s="11" cm="1">
        <f t="array" ref="I1004">IF(
   AZ1004 = "OUT", 0,IF(
   BD1004 &gt;= LARGE(IF(ISNUMBER(BD:BD), BD:BD), 3),
   BE1004 - 0.001,
   IF(BE1004 &gt;=VLOOKUP(P1004,mapping!$A:$B,2,FALSE), BE1004,VLOOKUP(P1004,mapping!$A$2:$B$8,2,FALSE))
))</f>
        <v>0</v>
      </c>
      <c r="J1004" s="11" cm="1">
        <f t="array" ref="J1004">IF(
    AZ1004="OUT",0,IF(IF(
                      BD1004&gt;=LARGE(IF(ISNUMBER(BD:BD),BD:BD),3),
                      BE1004+0.001,
                      VLOOKUP(H1004,mapping!$D:$E,2,FALSE)
                      )&gt;I1004,
                   IF(
                      BD1004&gt;=LARGE(IF(ISNUMBER(BD:BD),BD:BD),3),
                      BE1004+0.001,
                      VLOOKUP(H1004,mapping!$D:$E,2,FALSE)
                      ),
                   I1004+0.002))</f>
        <v>0</v>
      </c>
      <c r="K1004" s="8">
        <f t="shared" si="251"/>
        <v>1.3466556774207369E-4</v>
      </c>
      <c r="L1004" s="1" t="str">
        <f>Pos!B589</f>
        <v>JP3497400006</v>
      </c>
      <c r="M1004" s="1" t="str">
        <f>_xlfn.XLOOKUP($L1004,Pos!B:B,Pos!D:D,, 0)</f>
        <v>Daifuku Co., Ltd.</v>
      </c>
      <c r="N1004" s="1" t="str">
        <f>_xlfn.XLOOKUP($L1004,Pos!B:B,Pos!E:E,, 0)</f>
        <v>Industrial Goods &amp; Services</v>
      </c>
      <c r="O1004" s="1" t="str">
        <f t="shared" si="252"/>
        <v>Industrial Goods &amp; Services_Others</v>
      </c>
      <c r="P1004" s="1" t="str">
        <f>_xlfn.XLOOKUP($L1004,Pos!B:B,Pos!F:F,, 0)</f>
        <v>Others</v>
      </c>
      <c r="Q1004" s="1">
        <v>0</v>
      </c>
      <c r="R1004" s="9">
        <f>_xlfn.XLOOKUP($L1004,Pos!$B:$B,Pos!N:N,0, 0)</f>
        <v>5.05</v>
      </c>
      <c r="S1004" s="9">
        <f>_xlfn.XLOOKUP($L1004,Pos!$B:$B,Pos!O:O,0, 0)</f>
        <v>2.919333</v>
      </c>
      <c r="T1004" s="9">
        <f>_xlfn.XLOOKUP($L1004,Pos!$B:$B,Pos!P:P,0, 0)</f>
        <v>8.2666660000000007</v>
      </c>
      <c r="U1004" s="9">
        <f>_xlfn.XLOOKUP($L1004,Pos!$B:$B,Pos!Q:Q,0, 0)</f>
        <v>9.3000000000000007</v>
      </c>
      <c r="V1004" s="9">
        <f>_xlfn.XLOOKUP($L1004,Pos!$B:$B,Pos!R:R,0, 0)</f>
        <v>5.3666669999999996</v>
      </c>
      <c r="W1004" s="9">
        <f>_xlfn.XLOOKUP($L1004,Pos!$B:$B,Pos!S:S,0, 0)</f>
        <v>7.0949999999999998</v>
      </c>
      <c r="X1004" s="9" t="str">
        <f>_xlfn.XLOOKUP($L1004,Pos!$B:$B,Pos!J:J,0, 0)</f>
        <v>Outperform</v>
      </c>
      <c r="Y1004" s="1">
        <v>0</v>
      </c>
      <c r="Z1004" s="1">
        <v>0</v>
      </c>
      <c r="AA1004" s="1">
        <f t="shared" si="253"/>
        <v>0</v>
      </c>
      <c r="AB1004" s="9">
        <f>_xlfn.XLOOKUP(L1004,Pos!B:B,Pos!K:K,-1,0)</f>
        <v>7.0454545454545459</v>
      </c>
      <c r="AC1004" s="1" t="e">
        <f>_xlfn.XLOOKUP($L1004,Pos!$A:$A,Pos!S:S,_xlfn.XLOOKUP($L1004,#REF!,#REF!, ""), 0)</f>
        <v>#REF!</v>
      </c>
      <c r="AD1004" s="1" t="e">
        <f>_xlfn.XLOOKUP($L1004,Pos!$A:$A,Pos!T:T,_xlfn.XLOOKUP($L1004,#REF!,#REF!, ""), 0)</f>
        <v>#REF!</v>
      </c>
      <c r="AE1004" s="1" t="e">
        <f>_xlfn.XLOOKUP($L1004,Pos!$A:$A,Pos!U:U,_xlfn.XLOOKUP($L1004,#REF!,#REF!, ""), 0)</f>
        <v>#REF!</v>
      </c>
      <c r="AF1004" s="1" t="e">
        <f>_xlfn.XLOOKUP($L1004,Pos!$A:$A,Pos!V:V,_xlfn.XLOOKUP($L1004,#REF!,#REF!, ""), 0)</f>
        <v>#REF!</v>
      </c>
      <c r="AG1004" s="1" t="e">
        <f>_xlfn.XLOOKUP($L1004,Pos!$A:$A,Pos!W:W,_xlfn.XLOOKUP($L1004,#REF!,#REF!, ""), 0)</f>
        <v>#REF!</v>
      </c>
      <c r="AH1004" s="1" t="e">
        <f>_xlfn.XLOOKUP($L1004,Pos!$A:$A,Pos!X:X,_xlfn.XLOOKUP($L1004,#REF!,#REF!, ""), 0)</f>
        <v>#REF!</v>
      </c>
      <c r="AI1004" s="1" t="e">
        <f>_xlfn.XLOOKUP($L1004,Pos!$A:$A,Pos!Y:Y,_xlfn.XLOOKUP($L1004,#REF!,#REF!, ""), 0)</f>
        <v>#REF!</v>
      </c>
      <c r="AJ1004" s="1" t="e">
        <f>_xlfn.XLOOKUP($L1004,Pos!$A:$A,Pos!Z:Z,_xlfn.XLOOKUP($L1004,#REF!,#REF!, ""), 0)</f>
        <v>#REF!</v>
      </c>
      <c r="AK1004" s="1" t="e">
        <f>_xlfn.XLOOKUP($L1004,Pos!$A:$A,Pos!AA:AA,_xlfn.XLOOKUP($L1004,#REF!,#REF!, ""), 0)</f>
        <v>#REF!</v>
      </c>
      <c r="AL1004" s="1" t="e">
        <f>_xlfn.XLOOKUP($L1004,Pos!$A:$A,Pos!AB:AB,_xlfn.XLOOKUP($L1004,#REF!,#REF!, ""), 0)</f>
        <v>#REF!</v>
      </c>
      <c r="AM1004" s="1" t="e">
        <f>_xlfn.XLOOKUP($L1004,Pos!$A:$A,Pos!AC:AC,_xlfn.XLOOKUP($L1004,#REF!,#REF!, ""), 0)</f>
        <v>#REF!</v>
      </c>
      <c r="AN1004" s="1" t="e">
        <f>_xlfn.XLOOKUP($L1004,Pos!$A:$A,Pos!AD:AD,_xlfn.XLOOKUP($L1004,#REF!,#REF!, ""), 0)</f>
        <v>#REF!</v>
      </c>
      <c r="AO1004" s="1" t="e">
        <f>_xlfn.XLOOKUP($L1004,Pos!$A:$A,Pos!AE:AE,_xlfn.XLOOKUP($L1004,#REF!,#REF!, ""), 0)</f>
        <v>#REF!</v>
      </c>
      <c r="AP1004" s="1" t="e">
        <f>_xlfn.XLOOKUP($L1004,Pos!$A:$A,Pos!AF:AF,_xlfn.XLOOKUP($L1004,#REF!,#REF!, ""), 0)</f>
        <v>#REF!</v>
      </c>
      <c r="AQ1004" s="1" t="e">
        <f>_xlfn.XLOOKUP($L1004,Pos!$A:$A,Pos!AG:AG,_xlfn.XLOOKUP($L1004,#REF!,#REF!, ""), 0)</f>
        <v>#REF!</v>
      </c>
      <c r="AR1004" s="1" t="e">
        <f>_xlfn.XLOOKUP($L1004,Pos!$A:$A,Pos!AH:AH,_xlfn.XLOOKUP($L1004,#REF!,#REF!, ""), 0)</f>
        <v>#REF!</v>
      </c>
      <c r="AS1004" s="1" t="e">
        <f>_xlfn.XLOOKUP($L1004,Pos!$A:$A,Pos!AI:AI,_xlfn.XLOOKUP($L1004,#REF!,#REF!, ""), 0)</f>
        <v>#REF!</v>
      </c>
      <c r="AT1004" s="1" t="e">
        <f>_xlfn.XLOOKUP($L1004,Pos!$A:$A,Pos!AJ:AJ,_xlfn.XLOOKUP($L1004,#REF!,#REF!, ""), 0)</f>
        <v>#REF!</v>
      </c>
      <c r="AU1004" s="1" t="e">
        <f>_xlfn.XLOOKUP($L1004,Pos!$A:$A,Pos!AK:AK,_xlfn.XLOOKUP($L1004,#REF!,#REF!, ""), 0)</f>
        <v>#REF!</v>
      </c>
      <c r="AV1004" s="1" t="e">
        <f>_xlfn.XLOOKUP($L1004,Pos!$A:$A,Pos!AL:AL,_xlfn.XLOOKUP($L1004,#REF!,#REF!, ""), 0)</f>
        <v>#REF!</v>
      </c>
      <c r="AW1004" s="1" t="e">
        <f>_xlfn.XLOOKUP($L1004,Pos!$A:$A,Pos!AM:AM,_xlfn.XLOOKUP($L1004,#REF!,#REF!, ""), 0)</f>
        <v>#REF!</v>
      </c>
      <c r="AX1004" s="1" t="e">
        <f>_xlfn.XLOOKUP($L1004,Pos!$A:$A,Pos!AN:AN,_xlfn.XLOOKUP($L1004,#REF!,#REF!, ""), 0)</f>
        <v>#REF!</v>
      </c>
      <c r="AY1004" s="1" t="e">
        <f>_xlfn.XLOOKUP($L1004,Pos!$A:$A,Pos!AO:AO,_xlfn.XLOOKUP($L1004,#REF!,#REF!, ""), 0)</f>
        <v>#REF!</v>
      </c>
      <c r="AZ1004" s="7" t="str">
        <f t="shared" si="254"/>
        <v>OUT</v>
      </c>
      <c r="BA1004" s="1">
        <f>IF(OR(_xlfn.XLOOKUP(L1004,Pos!B:B,Pos!L:L,FALSE)="ESG Reason",_xlfn.XLOOKUP(L1004,Pos!B:B,Pos!L:L,FALSE)="Blacklisted"),1,0)</f>
        <v>0</v>
      </c>
      <c r="BC1004" s="11">
        <v>9.2472168328149311E-11</v>
      </c>
      <c r="BD1004" s="11">
        <f>_xlfn.XLOOKUP($L1004,Pos!$B:$B,Pos!H:H,0, 0)</f>
        <v>0</v>
      </c>
      <c r="BE1004" s="11">
        <f>_xlfn.XLOOKUP($L1004,Pos!$B:$B,Pos!I:I,0, 0)</f>
        <v>1.3466556774207369E-4</v>
      </c>
      <c r="BF1004" s="18">
        <f t="shared" si="255"/>
        <v>1.3466556774207369E-4</v>
      </c>
      <c r="BG1004" s="1">
        <f t="shared" si="256"/>
        <v>3</v>
      </c>
      <c r="BH1004" s="1">
        <f t="shared" si="257"/>
        <v>48</v>
      </c>
      <c r="BI1004" s="18">
        <f t="shared" si="258"/>
        <v>9.2472168328149311E-11</v>
      </c>
      <c r="BJ1004" s="3">
        <f t="shared" si="259"/>
        <v>0</v>
      </c>
      <c r="BK1004" s="18">
        <f t="shared" si="260"/>
        <v>0</v>
      </c>
    </row>
    <row r="1005" spans="3:63" x14ac:dyDescent="0.25">
      <c r="C1005" s="3"/>
      <c r="D1005" s="3"/>
      <c r="E1005" s="3"/>
      <c r="F1005" s="3"/>
      <c r="G1005" s="51" t="s">
        <v>989</v>
      </c>
      <c r="H1005" s="8" t="str">
        <f t="shared" si="250"/>
        <v>0%West Europe</v>
      </c>
      <c r="I1005" s="11" cm="1">
        <f t="array" ref="I1005">IF(
   AZ1005 = "OUT", 0,IF(
   BD1005 &gt;= LARGE(IF(ISNUMBER(BD:BD), BD:BD), 3),
   BE1005 - 0.001,
   IF(BE1005 &gt;=VLOOKUP(P1005,mapping!$A:$B,2,FALSE), BE1005,VLOOKUP(P1005,mapping!$A$2:$B$8,2,FALSE))
))</f>
        <v>0</v>
      </c>
      <c r="J1005" s="11" cm="1">
        <f t="array" ref="J1005">IF(
    AZ1005="OUT",0,IF(IF(
                      BD1005&gt;=LARGE(IF(ISNUMBER(BD:BD),BD:BD),3),
                      BE1005+0.001,
                      VLOOKUP(H1005,mapping!$D:$E,2,FALSE)
                      )&gt;I1005,
                   IF(
                      BD1005&gt;=LARGE(IF(ISNUMBER(BD:BD),BD:BD),3),
                      BE1005+0.001,
                      VLOOKUP(H1005,mapping!$D:$E,2,FALSE)
                      ),
                   I1005+0.002))</f>
        <v>0</v>
      </c>
      <c r="K1005" s="8">
        <f t="shared" si="251"/>
        <v>1.3448404015179981E-4</v>
      </c>
      <c r="L1005" s="1" t="str">
        <f>Pos!B254</f>
        <v>DK0060252690</v>
      </c>
      <c r="M1005" s="1" t="str">
        <f>_xlfn.XLOOKUP($L1005,Pos!B:B,Pos!D:D,, 0)</f>
        <v>Pandora A/S</v>
      </c>
      <c r="N1005" s="1" t="str">
        <f>_xlfn.XLOOKUP($L1005,Pos!B:B,Pos!E:E,, 0)</f>
        <v>Personal &amp; Household Goods</v>
      </c>
      <c r="O1005" s="1" t="str">
        <f t="shared" si="252"/>
        <v>Personal &amp; Household Goods_West Europe</v>
      </c>
      <c r="P1005" s="1" t="str">
        <f>_xlfn.XLOOKUP($L1005,Pos!B:B,Pos!F:F,, 0)</f>
        <v>West Europe</v>
      </c>
      <c r="Q1005" s="1">
        <v>0</v>
      </c>
      <c r="R1005" s="9">
        <f>_xlfn.XLOOKUP($L1005,Pos!$B:$B,Pos!N:N,0, 0)</f>
        <v>5.13</v>
      </c>
      <c r="S1005" s="9">
        <f>_xlfn.XLOOKUP($L1005,Pos!$B:$B,Pos!O:O,0, 0)</f>
        <v>5.0359999999999996</v>
      </c>
      <c r="T1005" s="9">
        <f>_xlfn.XLOOKUP($L1005,Pos!$B:$B,Pos!P:P,0, 0)</f>
        <v>7.85</v>
      </c>
      <c r="U1005" s="9">
        <f>_xlfn.XLOOKUP($L1005,Pos!$B:$B,Pos!Q:Q,0, 0)</f>
        <v>1.1000000000000001</v>
      </c>
      <c r="V1005" s="9">
        <f>_xlfn.XLOOKUP($L1005,Pos!$B:$B,Pos!R:R,0, 0)</f>
        <v>2.1666669999999999</v>
      </c>
      <c r="W1005" s="9">
        <f>_xlfn.XLOOKUP($L1005,Pos!$B:$B,Pos!S:S,0, 0)</f>
        <v>6.3333329999999997</v>
      </c>
      <c r="X1005" s="9" t="str">
        <f>_xlfn.XLOOKUP($L1005,Pos!$B:$B,Pos!J:J,0, 0)</f>
        <v>Outperform</v>
      </c>
      <c r="Y1005" s="1">
        <v>0</v>
      </c>
      <c r="Z1005" s="1">
        <v>0</v>
      </c>
      <c r="AA1005" s="1">
        <f t="shared" si="253"/>
        <v>0</v>
      </c>
      <c r="AB1005" s="9">
        <f>_xlfn.XLOOKUP(L1005,Pos!B:B,Pos!K:K,-1,0)</f>
        <v>6.4285714285714288</v>
      </c>
      <c r="AC1005" s="1" t="e">
        <f>_xlfn.XLOOKUP($L1005,Pos!$A:$A,Pos!S:S,_xlfn.XLOOKUP($L1005,#REF!,#REF!, ""), 0)</f>
        <v>#REF!</v>
      </c>
      <c r="AD1005" s="1" t="e">
        <f>_xlfn.XLOOKUP($L1005,Pos!$A:$A,Pos!T:T,_xlfn.XLOOKUP($L1005,#REF!,#REF!, ""), 0)</f>
        <v>#REF!</v>
      </c>
      <c r="AE1005" s="1" t="e">
        <f>_xlfn.XLOOKUP($L1005,Pos!$A:$A,Pos!U:U,_xlfn.XLOOKUP($L1005,#REF!,#REF!, ""), 0)</f>
        <v>#REF!</v>
      </c>
      <c r="AF1005" s="1" t="e">
        <f>_xlfn.XLOOKUP($L1005,Pos!$A:$A,Pos!V:V,_xlfn.XLOOKUP($L1005,#REF!,#REF!, ""), 0)</f>
        <v>#REF!</v>
      </c>
      <c r="AG1005" s="1" t="e">
        <f>_xlfn.XLOOKUP($L1005,Pos!$A:$A,Pos!W:W,_xlfn.XLOOKUP($L1005,#REF!,#REF!, ""), 0)</f>
        <v>#REF!</v>
      </c>
      <c r="AH1005" s="1" t="e">
        <f>_xlfn.XLOOKUP($L1005,Pos!$A:$A,Pos!X:X,_xlfn.XLOOKUP($L1005,#REF!,#REF!, ""), 0)</f>
        <v>#REF!</v>
      </c>
      <c r="AI1005" s="1" t="e">
        <f>_xlfn.XLOOKUP($L1005,Pos!$A:$A,Pos!Y:Y,_xlfn.XLOOKUP($L1005,#REF!,#REF!, ""), 0)</f>
        <v>#REF!</v>
      </c>
      <c r="AJ1005" s="1" t="e">
        <f>_xlfn.XLOOKUP($L1005,Pos!$A:$A,Pos!Z:Z,_xlfn.XLOOKUP($L1005,#REF!,#REF!, ""), 0)</f>
        <v>#REF!</v>
      </c>
      <c r="AK1005" s="1" t="e">
        <f>_xlfn.XLOOKUP($L1005,Pos!$A:$A,Pos!AA:AA,_xlfn.XLOOKUP($L1005,#REF!,#REF!, ""), 0)</f>
        <v>#REF!</v>
      </c>
      <c r="AL1005" s="1" t="e">
        <f>_xlfn.XLOOKUP($L1005,Pos!$A:$A,Pos!AB:AB,_xlfn.XLOOKUP($L1005,#REF!,#REF!, ""), 0)</f>
        <v>#REF!</v>
      </c>
      <c r="AM1005" s="1" t="e">
        <f>_xlfn.XLOOKUP($L1005,Pos!$A:$A,Pos!AC:AC,_xlfn.XLOOKUP($L1005,#REF!,#REF!, ""), 0)</f>
        <v>#REF!</v>
      </c>
      <c r="AN1005" s="1" t="e">
        <f>_xlfn.XLOOKUP($L1005,Pos!$A:$A,Pos!AD:AD,_xlfn.XLOOKUP($L1005,#REF!,#REF!, ""), 0)</f>
        <v>#REF!</v>
      </c>
      <c r="AO1005" s="1" t="e">
        <f>_xlfn.XLOOKUP($L1005,Pos!$A:$A,Pos!AE:AE,_xlfn.XLOOKUP($L1005,#REF!,#REF!, ""), 0)</f>
        <v>#REF!</v>
      </c>
      <c r="AP1005" s="1" t="e">
        <f>_xlfn.XLOOKUP($L1005,Pos!$A:$A,Pos!AF:AF,_xlfn.XLOOKUP($L1005,#REF!,#REF!, ""), 0)</f>
        <v>#REF!</v>
      </c>
      <c r="AQ1005" s="1" t="e">
        <f>_xlfn.XLOOKUP($L1005,Pos!$A:$A,Pos!AG:AG,_xlfn.XLOOKUP($L1005,#REF!,#REF!, ""), 0)</f>
        <v>#REF!</v>
      </c>
      <c r="AR1005" s="1" t="e">
        <f>_xlfn.XLOOKUP($L1005,Pos!$A:$A,Pos!AH:AH,_xlfn.XLOOKUP($L1005,#REF!,#REF!, ""), 0)</f>
        <v>#REF!</v>
      </c>
      <c r="AS1005" s="1" t="e">
        <f>_xlfn.XLOOKUP($L1005,Pos!$A:$A,Pos!AI:AI,_xlfn.XLOOKUP($L1005,#REF!,#REF!, ""), 0)</f>
        <v>#REF!</v>
      </c>
      <c r="AT1005" s="1" t="e">
        <f>_xlfn.XLOOKUP($L1005,Pos!$A:$A,Pos!AJ:AJ,_xlfn.XLOOKUP($L1005,#REF!,#REF!, ""), 0)</f>
        <v>#REF!</v>
      </c>
      <c r="AU1005" s="1" t="e">
        <f>_xlfn.XLOOKUP($L1005,Pos!$A:$A,Pos!AK:AK,_xlfn.XLOOKUP($L1005,#REF!,#REF!, ""), 0)</f>
        <v>#REF!</v>
      </c>
      <c r="AV1005" s="1" t="e">
        <f>_xlfn.XLOOKUP($L1005,Pos!$A:$A,Pos!AL:AL,_xlfn.XLOOKUP($L1005,#REF!,#REF!, ""), 0)</f>
        <v>#REF!</v>
      </c>
      <c r="AW1005" s="1" t="e">
        <f>_xlfn.XLOOKUP($L1005,Pos!$A:$A,Pos!AM:AM,_xlfn.XLOOKUP($L1005,#REF!,#REF!, ""), 0)</f>
        <v>#REF!</v>
      </c>
      <c r="AX1005" s="1" t="e">
        <f>_xlfn.XLOOKUP($L1005,Pos!$A:$A,Pos!AN:AN,_xlfn.XLOOKUP($L1005,#REF!,#REF!, ""), 0)</f>
        <v>#REF!</v>
      </c>
      <c r="AY1005" s="1" t="e">
        <f>_xlfn.XLOOKUP($L1005,Pos!$A:$A,Pos!AO:AO,_xlfn.XLOOKUP($L1005,#REF!,#REF!, ""), 0)</f>
        <v>#REF!</v>
      </c>
      <c r="AZ1005" s="7" t="str">
        <f t="shared" si="254"/>
        <v>OUT</v>
      </c>
      <c r="BA1005" s="1">
        <f>IF(OR(_xlfn.XLOOKUP(L1005,Pos!B:B,Pos!L:L,FALSE)="ESG Reason",_xlfn.XLOOKUP(L1005,Pos!B:B,Pos!L:L,FALSE)="Blacklisted"),1,0)</f>
        <v>0</v>
      </c>
      <c r="BC1005" s="11">
        <v>8.8095871631379633E-11</v>
      </c>
      <c r="BD1005" s="11">
        <f>_xlfn.XLOOKUP($L1005,Pos!$B:$B,Pos!H:H,0, 0)</f>
        <v>0</v>
      </c>
      <c r="BE1005" s="11">
        <f>_xlfn.XLOOKUP($L1005,Pos!$B:$B,Pos!I:I,0, 0)</f>
        <v>1.3448404015179981E-4</v>
      </c>
      <c r="BF1005" s="18">
        <f t="shared" si="255"/>
        <v>1.3448404015179981E-4</v>
      </c>
      <c r="BG1005" s="1">
        <f t="shared" si="256"/>
        <v>2</v>
      </c>
      <c r="BH1005" s="1">
        <f t="shared" si="257"/>
        <v>13</v>
      </c>
      <c r="BI1005" s="18">
        <f t="shared" si="258"/>
        <v>8.8095871631379633E-11</v>
      </c>
      <c r="BJ1005" s="3">
        <f t="shared" si="259"/>
        <v>0</v>
      </c>
      <c r="BK1005" s="18">
        <f t="shared" si="260"/>
        <v>0</v>
      </c>
    </row>
    <row r="1006" spans="3:63" x14ac:dyDescent="0.25">
      <c r="C1006" s="3"/>
      <c r="D1006" s="3"/>
      <c r="E1006" s="3"/>
      <c r="F1006" s="3"/>
      <c r="G1006" s="51" t="s">
        <v>983</v>
      </c>
      <c r="H1006" s="8" t="str">
        <f t="shared" si="250"/>
        <v>0%Others</v>
      </c>
      <c r="I1006" s="11" cm="1">
        <f t="array" ref="I1006">IF(
   AZ1006 = "OUT", 0,IF(
   BD1006 &gt;= LARGE(IF(ISNUMBER(BD:BD), BD:BD), 3),
   BE1006 - 0.001,
   IF(BE1006 &gt;=VLOOKUP(P1006,mapping!$A:$B,2,FALSE), BE1006,VLOOKUP(P1006,mapping!$A$2:$B$8,2,FALSE))
))</f>
        <v>0</v>
      </c>
      <c r="J1006" s="11" cm="1">
        <f t="array" ref="J1006">IF(
    AZ1006="OUT",0,IF(IF(
                      BD1006&gt;=LARGE(IF(ISNUMBER(BD:BD),BD:BD),3),
                      BE1006+0.001,
                      VLOOKUP(H1006,mapping!$D:$E,2,FALSE)
                      )&gt;I1006,
                   IF(
                      BD1006&gt;=LARGE(IF(ISNUMBER(BD:BD),BD:BD),3),
                      BE1006+0.001,
                      VLOOKUP(H1006,mapping!$D:$E,2,FALSE)
                      ),
                   I1006+0.002))</f>
        <v>0</v>
      </c>
      <c r="K1006" s="8">
        <f t="shared" si="251"/>
        <v>1.3346288494700851E-4</v>
      </c>
      <c r="L1006" s="1" t="str">
        <f>Pos!B624</f>
        <v>JP3734800000</v>
      </c>
      <c r="M1006" s="1" t="str">
        <f>_xlfn.XLOOKUP($L1006,Pos!B:B,Pos!D:D,, 0)</f>
        <v>Nidec Corporation</v>
      </c>
      <c r="N1006" s="1" t="str">
        <f>_xlfn.XLOOKUP($L1006,Pos!B:B,Pos!E:E,, 0)</f>
        <v>Industrial Goods &amp; Services</v>
      </c>
      <c r="O1006" s="1" t="str">
        <f t="shared" si="252"/>
        <v>Industrial Goods &amp; Services_Others</v>
      </c>
      <c r="P1006" s="1" t="str">
        <f>_xlfn.XLOOKUP($L1006,Pos!B:B,Pos!F:F,, 0)</f>
        <v>Others</v>
      </c>
      <c r="Q1006" s="1">
        <v>0</v>
      </c>
      <c r="R1006" s="9">
        <f>_xlfn.XLOOKUP($L1006,Pos!$B:$B,Pos!N:N,0, 0)</f>
        <v>4.33</v>
      </c>
      <c r="S1006" s="9">
        <f>_xlfn.XLOOKUP($L1006,Pos!$B:$B,Pos!O:O,0, 0)</f>
        <v>5.9569999999999999</v>
      </c>
      <c r="T1006" s="9">
        <f>_xlfn.XLOOKUP($L1006,Pos!$B:$B,Pos!P:P,0, 0)</f>
        <v>4.5250000000000004</v>
      </c>
      <c r="U1006" s="9">
        <f>_xlfn.XLOOKUP($L1006,Pos!$B:$B,Pos!Q:Q,0, 0)</f>
        <v>0.7</v>
      </c>
      <c r="V1006" s="9">
        <f>_xlfn.XLOOKUP($L1006,Pos!$B:$B,Pos!R:R,0, 0)</f>
        <v>0.63333329999999999</v>
      </c>
      <c r="W1006" s="9">
        <f>_xlfn.XLOOKUP($L1006,Pos!$B:$B,Pos!S:S,0, 0)</f>
        <v>3.9016670000000002</v>
      </c>
      <c r="X1006" s="9" t="str">
        <f>_xlfn.XLOOKUP($L1006,Pos!$B:$B,Pos!J:J,0, 0)</f>
        <v>Outperform</v>
      </c>
      <c r="Y1006" s="1">
        <v>0</v>
      </c>
      <c r="Z1006" s="1">
        <v>0</v>
      </c>
      <c r="AA1006" s="1">
        <f t="shared" si="253"/>
        <v>0</v>
      </c>
      <c r="AB1006" s="9">
        <f>_xlfn.XLOOKUP(L1006,Pos!B:B,Pos!K:K,-1,0)</f>
        <v>0.68181818181818177</v>
      </c>
      <c r="AC1006" s="1" t="e">
        <f>_xlfn.XLOOKUP($L1006,Pos!$A:$A,Pos!S:S,_xlfn.XLOOKUP($L1006,#REF!,#REF!, ""), 0)</f>
        <v>#REF!</v>
      </c>
      <c r="AD1006" s="1" t="e">
        <f>_xlfn.XLOOKUP($L1006,Pos!$A:$A,Pos!T:T,_xlfn.XLOOKUP($L1006,#REF!,#REF!, ""), 0)</f>
        <v>#REF!</v>
      </c>
      <c r="AE1006" s="1" t="e">
        <f>_xlfn.XLOOKUP($L1006,Pos!$A:$A,Pos!U:U,_xlfn.XLOOKUP($L1006,#REF!,#REF!, ""), 0)</f>
        <v>#REF!</v>
      </c>
      <c r="AF1006" s="1" t="e">
        <f>_xlfn.XLOOKUP($L1006,Pos!$A:$A,Pos!V:V,_xlfn.XLOOKUP($L1006,#REF!,#REF!, ""), 0)</f>
        <v>#REF!</v>
      </c>
      <c r="AG1006" s="1" t="e">
        <f>_xlfn.XLOOKUP($L1006,Pos!$A:$A,Pos!W:W,_xlfn.XLOOKUP($L1006,#REF!,#REF!, ""), 0)</f>
        <v>#REF!</v>
      </c>
      <c r="AH1006" s="1" t="e">
        <f>_xlfn.XLOOKUP($L1006,Pos!$A:$A,Pos!X:X,_xlfn.XLOOKUP($L1006,#REF!,#REF!, ""), 0)</f>
        <v>#REF!</v>
      </c>
      <c r="AI1006" s="1" t="e">
        <f>_xlfn.XLOOKUP($L1006,Pos!$A:$A,Pos!Y:Y,_xlfn.XLOOKUP($L1006,#REF!,#REF!, ""), 0)</f>
        <v>#REF!</v>
      </c>
      <c r="AJ1006" s="1" t="e">
        <f>_xlfn.XLOOKUP($L1006,Pos!$A:$A,Pos!Z:Z,_xlfn.XLOOKUP($L1006,#REF!,#REF!, ""), 0)</f>
        <v>#REF!</v>
      </c>
      <c r="AK1006" s="1" t="e">
        <f>_xlfn.XLOOKUP($L1006,Pos!$A:$A,Pos!AA:AA,_xlfn.XLOOKUP($L1006,#REF!,#REF!, ""), 0)</f>
        <v>#REF!</v>
      </c>
      <c r="AL1006" s="1" t="e">
        <f>_xlfn.XLOOKUP($L1006,Pos!$A:$A,Pos!AB:AB,_xlfn.XLOOKUP($L1006,#REF!,#REF!, ""), 0)</f>
        <v>#REF!</v>
      </c>
      <c r="AM1006" s="1" t="e">
        <f>_xlfn.XLOOKUP($L1006,Pos!$A:$A,Pos!AC:AC,_xlfn.XLOOKUP($L1006,#REF!,#REF!, ""), 0)</f>
        <v>#REF!</v>
      </c>
      <c r="AN1006" s="1" t="e">
        <f>_xlfn.XLOOKUP($L1006,Pos!$A:$A,Pos!AD:AD,_xlfn.XLOOKUP($L1006,#REF!,#REF!, ""), 0)</f>
        <v>#REF!</v>
      </c>
      <c r="AO1006" s="1" t="e">
        <f>_xlfn.XLOOKUP($L1006,Pos!$A:$A,Pos!AE:AE,_xlfn.XLOOKUP($L1006,#REF!,#REF!, ""), 0)</f>
        <v>#REF!</v>
      </c>
      <c r="AP1006" s="1" t="e">
        <f>_xlfn.XLOOKUP($L1006,Pos!$A:$A,Pos!AF:AF,_xlfn.XLOOKUP($L1006,#REF!,#REF!, ""), 0)</f>
        <v>#REF!</v>
      </c>
      <c r="AQ1006" s="1" t="e">
        <f>_xlfn.XLOOKUP($L1006,Pos!$A:$A,Pos!AG:AG,_xlfn.XLOOKUP($L1006,#REF!,#REF!, ""), 0)</f>
        <v>#REF!</v>
      </c>
      <c r="AR1006" s="1" t="e">
        <f>_xlfn.XLOOKUP($L1006,Pos!$A:$A,Pos!AH:AH,_xlfn.XLOOKUP($L1006,#REF!,#REF!, ""), 0)</f>
        <v>#REF!</v>
      </c>
      <c r="AS1006" s="1" t="e">
        <f>_xlfn.XLOOKUP($L1006,Pos!$A:$A,Pos!AI:AI,_xlfn.XLOOKUP($L1006,#REF!,#REF!, ""), 0)</f>
        <v>#REF!</v>
      </c>
      <c r="AT1006" s="1" t="e">
        <f>_xlfn.XLOOKUP($L1006,Pos!$A:$A,Pos!AJ:AJ,_xlfn.XLOOKUP($L1006,#REF!,#REF!, ""), 0)</f>
        <v>#REF!</v>
      </c>
      <c r="AU1006" s="1" t="e">
        <f>_xlfn.XLOOKUP($L1006,Pos!$A:$A,Pos!AK:AK,_xlfn.XLOOKUP($L1006,#REF!,#REF!, ""), 0)</f>
        <v>#REF!</v>
      </c>
      <c r="AV1006" s="1" t="e">
        <f>_xlfn.XLOOKUP($L1006,Pos!$A:$A,Pos!AL:AL,_xlfn.XLOOKUP($L1006,#REF!,#REF!, ""), 0)</f>
        <v>#REF!</v>
      </c>
      <c r="AW1006" s="1" t="e">
        <f>_xlfn.XLOOKUP($L1006,Pos!$A:$A,Pos!AM:AM,_xlfn.XLOOKUP($L1006,#REF!,#REF!, ""), 0)</f>
        <v>#REF!</v>
      </c>
      <c r="AX1006" s="1" t="e">
        <f>_xlfn.XLOOKUP($L1006,Pos!$A:$A,Pos!AN:AN,_xlfn.XLOOKUP($L1006,#REF!,#REF!, ""), 0)</f>
        <v>#REF!</v>
      </c>
      <c r="AY1006" s="1" t="e">
        <f>_xlfn.XLOOKUP($L1006,Pos!$A:$A,Pos!AO:AO,_xlfn.XLOOKUP($L1006,#REF!,#REF!, ""), 0)</f>
        <v>#REF!</v>
      </c>
      <c r="AZ1006" s="7" t="str">
        <f t="shared" si="254"/>
        <v>OUT</v>
      </c>
      <c r="BA1006" s="1">
        <f>IF(OR(_xlfn.XLOOKUP(L1006,Pos!B:B,Pos!L:L,FALSE)="ESG Reason",_xlfn.XLOOKUP(L1006,Pos!B:B,Pos!L:L,FALSE)="Blacklisted"),1,0)</f>
        <v>0</v>
      </c>
      <c r="BC1006" s="11">
        <v>9.2472168328150694E-11</v>
      </c>
      <c r="BD1006" s="11">
        <f>_xlfn.XLOOKUP($L1006,Pos!$B:$B,Pos!H:H,0, 0)</f>
        <v>0</v>
      </c>
      <c r="BE1006" s="11">
        <f>_xlfn.XLOOKUP($L1006,Pos!$B:$B,Pos!I:I,0, 0)</f>
        <v>1.3346288494700851E-4</v>
      </c>
      <c r="BF1006" s="18">
        <f t="shared" si="255"/>
        <v>1.3346288494700851E-4</v>
      </c>
      <c r="BG1006" s="1">
        <f t="shared" si="256"/>
        <v>3</v>
      </c>
      <c r="BH1006" s="1">
        <f t="shared" si="257"/>
        <v>48</v>
      </c>
      <c r="BI1006" s="18">
        <f t="shared" si="258"/>
        <v>9.2472168328150694E-11</v>
      </c>
      <c r="BJ1006" s="3">
        <f t="shared" si="259"/>
        <v>0</v>
      </c>
      <c r="BK1006" s="18">
        <f t="shared" si="260"/>
        <v>0</v>
      </c>
    </row>
    <row r="1007" spans="3:63" x14ac:dyDescent="0.25">
      <c r="C1007" s="3"/>
      <c r="D1007" s="3"/>
      <c r="E1007" s="3"/>
      <c r="F1007" s="3"/>
      <c r="G1007" s="51" t="s">
        <v>1000</v>
      </c>
      <c r="H1007" s="8" t="str">
        <f t="shared" si="250"/>
        <v>0%West Europe</v>
      </c>
      <c r="I1007" s="11" cm="1">
        <f t="array" ref="I1007">IF(
   AZ1007 = "OUT", 0,IF(
   BD1007 &gt;= LARGE(IF(ISNUMBER(BD:BD), BD:BD), 3),
   BE1007 - 0.001,
   IF(BE1007 &gt;=VLOOKUP(P1007,mapping!$A:$B,2,FALSE), BE1007,VLOOKUP(P1007,mapping!$A$2:$B$8,2,FALSE))
))</f>
        <v>0</v>
      </c>
      <c r="J1007" s="11" cm="1">
        <f t="array" ref="J1007">IF(
    AZ1007="OUT",0,IF(IF(
                      BD1007&gt;=LARGE(IF(ISNUMBER(BD:BD),BD:BD),3),
                      BE1007+0.001,
                      VLOOKUP(H1007,mapping!$D:$E,2,FALSE)
                      )&gt;I1007,
                   IF(
                      BD1007&gt;=LARGE(IF(ISNUMBER(BD:BD),BD:BD),3),
                      BE1007+0.001,
                      VLOOKUP(H1007,mapping!$D:$E,2,FALSE)
                      ),
                   I1007+0.002))</f>
        <v>0</v>
      </c>
      <c r="K1007" s="8">
        <f t="shared" si="251"/>
        <v>1.3309322876317801E-4</v>
      </c>
      <c r="L1007" s="1" t="str">
        <f>Pos!B273</f>
        <v>ES0130670112</v>
      </c>
      <c r="M1007" s="1" t="str">
        <f>_xlfn.XLOOKUP($L1007,Pos!B:B,Pos!D:D,, 0)</f>
        <v>Endesa S.A.</v>
      </c>
      <c r="N1007" s="1" t="str">
        <f>_xlfn.XLOOKUP($L1007,Pos!B:B,Pos!E:E,, 0)</f>
        <v>Utilities</v>
      </c>
      <c r="O1007" s="1" t="str">
        <f t="shared" si="252"/>
        <v>Utilities_West Europe</v>
      </c>
      <c r="P1007" s="1" t="str">
        <f>_xlfn.XLOOKUP($L1007,Pos!B:B,Pos!F:F,, 0)</f>
        <v>West Europe</v>
      </c>
      <c r="Q1007" s="1">
        <v>0</v>
      </c>
      <c r="R1007" s="9">
        <f>_xlfn.XLOOKUP($L1007,Pos!$B:$B,Pos!N:N,0, 0)</f>
        <v>5.88</v>
      </c>
      <c r="S1007" s="9">
        <f>_xlfn.XLOOKUP($L1007,Pos!$B:$B,Pos!O:O,0, 0)</f>
        <v>4.8715000000000002</v>
      </c>
      <c r="T1007" s="9">
        <f>_xlfn.XLOOKUP($L1007,Pos!$B:$B,Pos!P:P,0, 0)</f>
        <v>7.6</v>
      </c>
      <c r="U1007" s="9">
        <f>_xlfn.XLOOKUP($L1007,Pos!$B:$B,Pos!Q:Q,0, 0)</f>
        <v>9.1</v>
      </c>
      <c r="V1007" s="9">
        <f>_xlfn.XLOOKUP($L1007,Pos!$B:$B,Pos!R:R,0, 0)</f>
        <v>6.4333330000000002</v>
      </c>
      <c r="W1007" s="9">
        <f>_xlfn.XLOOKUP($L1007,Pos!$B:$B,Pos!S:S,0, 0)</f>
        <v>5.0350000000000001</v>
      </c>
      <c r="X1007" s="9" t="str">
        <f>_xlfn.XLOOKUP($L1007,Pos!$B:$B,Pos!J:J,0, 0)</f>
        <v>Hold</v>
      </c>
      <c r="Y1007" s="1">
        <v>0</v>
      </c>
      <c r="Z1007" s="1">
        <v>0</v>
      </c>
      <c r="AA1007" s="1">
        <f t="shared" si="253"/>
        <v>0</v>
      </c>
      <c r="AB1007" s="9">
        <f>_xlfn.XLOOKUP(L1007,Pos!B:B,Pos!K:K,-1,0)</f>
        <v>5.4545454545454541</v>
      </c>
      <c r="AC1007" s="1" t="e">
        <f>_xlfn.XLOOKUP($L1007,Pos!$A:$A,Pos!S:S,_xlfn.XLOOKUP($L1007,#REF!,#REF!, ""), 0)</f>
        <v>#REF!</v>
      </c>
      <c r="AD1007" s="1" t="e">
        <f>_xlfn.XLOOKUP($L1007,Pos!$A:$A,Pos!T:T,_xlfn.XLOOKUP($L1007,#REF!,#REF!, ""), 0)</f>
        <v>#REF!</v>
      </c>
      <c r="AE1007" s="1" t="e">
        <f>_xlfn.XLOOKUP($L1007,Pos!$A:$A,Pos!U:U,_xlfn.XLOOKUP($L1007,#REF!,#REF!, ""), 0)</f>
        <v>#REF!</v>
      </c>
      <c r="AF1007" s="1" t="e">
        <f>_xlfn.XLOOKUP($L1007,Pos!$A:$A,Pos!V:V,_xlfn.XLOOKUP($L1007,#REF!,#REF!, ""), 0)</f>
        <v>#REF!</v>
      </c>
      <c r="AG1007" s="1" t="e">
        <f>_xlfn.XLOOKUP($L1007,Pos!$A:$A,Pos!W:W,_xlfn.XLOOKUP($L1007,#REF!,#REF!, ""), 0)</f>
        <v>#REF!</v>
      </c>
      <c r="AH1007" s="1" t="e">
        <f>_xlfn.XLOOKUP($L1007,Pos!$A:$A,Pos!X:X,_xlfn.XLOOKUP($L1007,#REF!,#REF!, ""), 0)</f>
        <v>#REF!</v>
      </c>
      <c r="AI1007" s="1" t="e">
        <f>_xlfn.XLOOKUP($L1007,Pos!$A:$A,Pos!Y:Y,_xlfn.XLOOKUP($L1007,#REF!,#REF!, ""), 0)</f>
        <v>#REF!</v>
      </c>
      <c r="AJ1007" s="1" t="e">
        <f>_xlfn.XLOOKUP($L1007,Pos!$A:$A,Pos!Z:Z,_xlfn.XLOOKUP($L1007,#REF!,#REF!, ""), 0)</f>
        <v>#REF!</v>
      </c>
      <c r="AK1007" s="1" t="e">
        <f>_xlfn.XLOOKUP($L1007,Pos!$A:$A,Pos!AA:AA,_xlfn.XLOOKUP($L1007,#REF!,#REF!, ""), 0)</f>
        <v>#REF!</v>
      </c>
      <c r="AL1007" s="1" t="e">
        <f>_xlfn.XLOOKUP($L1007,Pos!$A:$A,Pos!AB:AB,_xlfn.XLOOKUP($L1007,#REF!,#REF!, ""), 0)</f>
        <v>#REF!</v>
      </c>
      <c r="AM1007" s="1" t="e">
        <f>_xlfn.XLOOKUP($L1007,Pos!$A:$A,Pos!AC:AC,_xlfn.XLOOKUP($L1007,#REF!,#REF!, ""), 0)</f>
        <v>#REF!</v>
      </c>
      <c r="AN1007" s="1" t="e">
        <f>_xlfn.XLOOKUP($L1007,Pos!$A:$A,Pos!AD:AD,_xlfn.XLOOKUP($L1007,#REF!,#REF!, ""), 0)</f>
        <v>#REF!</v>
      </c>
      <c r="AO1007" s="1" t="e">
        <f>_xlfn.XLOOKUP($L1007,Pos!$A:$A,Pos!AE:AE,_xlfn.XLOOKUP($L1007,#REF!,#REF!, ""), 0)</f>
        <v>#REF!</v>
      </c>
      <c r="AP1007" s="1" t="e">
        <f>_xlfn.XLOOKUP($L1007,Pos!$A:$A,Pos!AF:AF,_xlfn.XLOOKUP($L1007,#REF!,#REF!, ""), 0)</f>
        <v>#REF!</v>
      </c>
      <c r="AQ1007" s="1" t="e">
        <f>_xlfn.XLOOKUP($L1007,Pos!$A:$A,Pos!AG:AG,_xlfn.XLOOKUP($L1007,#REF!,#REF!, ""), 0)</f>
        <v>#REF!</v>
      </c>
      <c r="AR1007" s="1" t="e">
        <f>_xlfn.XLOOKUP($L1007,Pos!$A:$A,Pos!AH:AH,_xlfn.XLOOKUP($L1007,#REF!,#REF!, ""), 0)</f>
        <v>#REF!</v>
      </c>
      <c r="AS1007" s="1" t="e">
        <f>_xlfn.XLOOKUP($L1007,Pos!$A:$A,Pos!AI:AI,_xlfn.XLOOKUP($L1007,#REF!,#REF!, ""), 0)</f>
        <v>#REF!</v>
      </c>
      <c r="AT1007" s="1" t="e">
        <f>_xlfn.XLOOKUP($L1007,Pos!$A:$A,Pos!AJ:AJ,_xlfn.XLOOKUP($L1007,#REF!,#REF!, ""), 0)</f>
        <v>#REF!</v>
      </c>
      <c r="AU1007" s="1" t="e">
        <f>_xlfn.XLOOKUP($L1007,Pos!$A:$A,Pos!AK:AK,_xlfn.XLOOKUP($L1007,#REF!,#REF!, ""), 0)</f>
        <v>#REF!</v>
      </c>
      <c r="AV1007" s="1" t="e">
        <f>_xlfn.XLOOKUP($L1007,Pos!$A:$A,Pos!AL:AL,_xlfn.XLOOKUP($L1007,#REF!,#REF!, ""), 0)</f>
        <v>#REF!</v>
      </c>
      <c r="AW1007" s="1" t="e">
        <f>_xlfn.XLOOKUP($L1007,Pos!$A:$A,Pos!AM:AM,_xlfn.XLOOKUP($L1007,#REF!,#REF!, ""), 0)</f>
        <v>#REF!</v>
      </c>
      <c r="AX1007" s="1" t="e">
        <f>_xlfn.XLOOKUP($L1007,Pos!$A:$A,Pos!AN:AN,_xlfn.XLOOKUP($L1007,#REF!,#REF!, ""), 0)</f>
        <v>#REF!</v>
      </c>
      <c r="AY1007" s="1" t="e">
        <f>_xlfn.XLOOKUP($L1007,Pos!$A:$A,Pos!AO:AO,_xlfn.XLOOKUP($L1007,#REF!,#REF!, ""), 0)</f>
        <v>#REF!</v>
      </c>
      <c r="AZ1007" s="7" t="str">
        <f t="shared" si="254"/>
        <v>OUT</v>
      </c>
      <c r="BA1007" s="1">
        <f>IF(OR(_xlfn.XLOOKUP(L1007,Pos!B:B,Pos!L:L,FALSE)="ESG Reason",_xlfn.XLOOKUP(L1007,Pos!B:B,Pos!L:L,FALSE)="Blacklisted"),1,0)</f>
        <v>1</v>
      </c>
      <c r="BC1007" s="11">
        <v>1.034948638491311E-10</v>
      </c>
      <c r="BD1007" s="11">
        <f>_xlfn.XLOOKUP($L1007,Pos!$B:$B,Pos!H:H,0, 0)</f>
        <v>0</v>
      </c>
      <c r="BE1007" s="11">
        <f>_xlfn.XLOOKUP($L1007,Pos!$B:$B,Pos!I:I,0, 0)</f>
        <v>1.3309322876317801E-4</v>
      </c>
      <c r="BF1007" s="18">
        <f t="shared" si="255"/>
        <v>1.3309322876317801E-4</v>
      </c>
      <c r="BG1007" s="1">
        <f t="shared" si="256"/>
        <v>2</v>
      </c>
      <c r="BH1007" s="1">
        <f t="shared" si="257"/>
        <v>19</v>
      </c>
      <c r="BI1007" s="18">
        <f t="shared" si="258"/>
        <v>1.034948638491311E-10</v>
      </c>
      <c r="BJ1007" s="3">
        <f t="shared" si="259"/>
        <v>0</v>
      </c>
      <c r="BK1007" s="18">
        <f t="shared" si="260"/>
        <v>0</v>
      </c>
    </row>
    <row r="1008" spans="3:63" x14ac:dyDescent="0.25">
      <c r="C1008" s="3"/>
      <c r="D1008" s="3"/>
      <c r="E1008" s="3"/>
      <c r="F1008" s="3"/>
      <c r="G1008" s="51" t="s">
        <v>999</v>
      </c>
      <c r="H1008" s="8" t="str">
        <f t="shared" si="250"/>
        <v>0%North America</v>
      </c>
      <c r="I1008" s="11" cm="1">
        <f t="array" ref="I1008">IF(
   AZ1008 = "OUT", 0,IF(
   BD1008 &gt;= LARGE(IF(ISNUMBER(BD:BD), BD:BD), 3),
   BE1008 - 0.001,
   IF(BE1008 &gt;=VLOOKUP(P1008,mapping!$A:$B,2,FALSE), BE1008,VLOOKUP(P1008,mapping!$A$2:$B$8,2,FALSE))
))</f>
        <v>0</v>
      </c>
      <c r="J1008" s="11" cm="1">
        <f t="array" ref="J1008">IF(
    AZ1008="OUT",0,IF(IF(
                      BD1008&gt;=LARGE(IF(ISNUMBER(BD:BD),BD:BD),3),
                      BE1008+0.001,
                      VLOOKUP(H1008,mapping!$D:$E,2,FALSE)
                      )&gt;I1008,
                   IF(
                      BD1008&gt;=LARGE(IF(ISNUMBER(BD:BD),BD:BD),3),
                      BE1008+0.001,
                      VLOOKUP(H1008,mapping!$D:$E,2,FALSE)
                      ),
                   I1008+0.002))</f>
        <v>0</v>
      </c>
      <c r="K1008" s="8">
        <f t="shared" si="251"/>
        <v>1.3215638637304269E-4</v>
      </c>
      <c r="L1008" s="1" t="str">
        <f>Pos!B1263</f>
        <v>US9026531049</v>
      </c>
      <c r="M1008" s="1" t="str">
        <f>_xlfn.XLOOKUP($L1008,Pos!B:B,Pos!D:D,, 0)</f>
        <v>UDR, Inc.</v>
      </c>
      <c r="N1008" s="1" t="str">
        <f>_xlfn.XLOOKUP($L1008,Pos!B:B,Pos!E:E,, 0)</f>
        <v>Real Estate</v>
      </c>
      <c r="O1008" s="1" t="str">
        <f t="shared" si="252"/>
        <v>Real Estate_North America</v>
      </c>
      <c r="P1008" s="1" t="str">
        <f>_xlfn.XLOOKUP($L1008,Pos!B:B,Pos!F:F,, 0)</f>
        <v>North America</v>
      </c>
      <c r="Q1008" s="1">
        <v>0</v>
      </c>
      <c r="R1008" s="9">
        <f>_xlfn.XLOOKUP($L1008,Pos!$B:$B,Pos!N:N,0, 0)</f>
        <v>6.38</v>
      </c>
      <c r="S1008" s="9">
        <f>_xlfn.XLOOKUP($L1008,Pos!$B:$B,Pos!O:O,0, 0)</f>
        <v>3.8523329999999998</v>
      </c>
      <c r="T1008" s="9">
        <f>_xlfn.XLOOKUP($L1008,Pos!$B:$B,Pos!P:P,0, 0)</f>
        <v>4.3499999999999996</v>
      </c>
      <c r="U1008" s="9">
        <f>_xlfn.XLOOKUP($L1008,Pos!$B:$B,Pos!Q:Q,0, 0)</f>
        <v>1</v>
      </c>
      <c r="V1008" s="9">
        <f>_xlfn.XLOOKUP($L1008,Pos!$B:$B,Pos!R:R,0, 0)</f>
        <v>6.8666669999999996</v>
      </c>
      <c r="W1008" s="9">
        <f>_xlfn.XLOOKUP($L1008,Pos!$B:$B,Pos!S:S,0, 0)</f>
        <v>4.3666669999999996</v>
      </c>
      <c r="X1008" s="9" t="str">
        <f>_xlfn.XLOOKUP($L1008,Pos!$B:$B,Pos!J:J,0, 0)</f>
        <v>Hold</v>
      </c>
      <c r="Y1008" s="1">
        <v>0</v>
      </c>
      <c r="Z1008" s="1">
        <v>0</v>
      </c>
      <c r="AA1008" s="1">
        <f t="shared" si="253"/>
        <v>0</v>
      </c>
      <c r="AB1008" s="9">
        <f>_xlfn.XLOOKUP(L1008,Pos!B:B,Pos!K:K,-1,0)</f>
        <v>2.8571428571428572</v>
      </c>
      <c r="AC1008" s="1" t="e">
        <f>_xlfn.XLOOKUP($L1008,Pos!$A:$A,Pos!S:S,_xlfn.XLOOKUP($L1008,#REF!,#REF!, ""), 0)</f>
        <v>#REF!</v>
      </c>
      <c r="AD1008" s="1" t="e">
        <f>_xlfn.XLOOKUP($L1008,Pos!$A:$A,Pos!T:T,_xlfn.XLOOKUP($L1008,#REF!,#REF!, ""), 0)</f>
        <v>#REF!</v>
      </c>
      <c r="AE1008" s="1" t="e">
        <f>_xlfn.XLOOKUP($L1008,Pos!$A:$A,Pos!U:U,_xlfn.XLOOKUP($L1008,#REF!,#REF!, ""), 0)</f>
        <v>#REF!</v>
      </c>
      <c r="AF1008" s="1" t="e">
        <f>_xlfn.XLOOKUP($L1008,Pos!$A:$A,Pos!V:V,_xlfn.XLOOKUP($L1008,#REF!,#REF!, ""), 0)</f>
        <v>#REF!</v>
      </c>
      <c r="AG1008" s="1" t="e">
        <f>_xlfn.XLOOKUP($L1008,Pos!$A:$A,Pos!W:W,_xlfn.XLOOKUP($L1008,#REF!,#REF!, ""), 0)</f>
        <v>#REF!</v>
      </c>
      <c r="AH1008" s="1" t="e">
        <f>_xlfn.XLOOKUP($L1008,Pos!$A:$A,Pos!X:X,_xlfn.XLOOKUP($L1008,#REF!,#REF!, ""), 0)</f>
        <v>#REF!</v>
      </c>
      <c r="AI1008" s="1" t="e">
        <f>_xlfn.XLOOKUP($L1008,Pos!$A:$A,Pos!Y:Y,_xlfn.XLOOKUP($L1008,#REF!,#REF!, ""), 0)</f>
        <v>#REF!</v>
      </c>
      <c r="AJ1008" s="1" t="e">
        <f>_xlfn.XLOOKUP($L1008,Pos!$A:$A,Pos!Z:Z,_xlfn.XLOOKUP($L1008,#REF!,#REF!, ""), 0)</f>
        <v>#REF!</v>
      </c>
      <c r="AK1008" s="1" t="e">
        <f>_xlfn.XLOOKUP($L1008,Pos!$A:$A,Pos!AA:AA,_xlfn.XLOOKUP($L1008,#REF!,#REF!, ""), 0)</f>
        <v>#REF!</v>
      </c>
      <c r="AL1008" s="1" t="e">
        <f>_xlfn.XLOOKUP($L1008,Pos!$A:$A,Pos!AB:AB,_xlfn.XLOOKUP($L1008,#REF!,#REF!, ""), 0)</f>
        <v>#REF!</v>
      </c>
      <c r="AM1008" s="1" t="e">
        <f>_xlfn.XLOOKUP($L1008,Pos!$A:$A,Pos!AC:AC,_xlfn.XLOOKUP($L1008,#REF!,#REF!, ""), 0)</f>
        <v>#REF!</v>
      </c>
      <c r="AN1008" s="1" t="e">
        <f>_xlfn.XLOOKUP($L1008,Pos!$A:$A,Pos!AD:AD,_xlfn.XLOOKUP($L1008,#REF!,#REF!, ""), 0)</f>
        <v>#REF!</v>
      </c>
      <c r="AO1008" s="1" t="e">
        <f>_xlfn.XLOOKUP($L1008,Pos!$A:$A,Pos!AE:AE,_xlfn.XLOOKUP($L1008,#REF!,#REF!, ""), 0)</f>
        <v>#REF!</v>
      </c>
      <c r="AP1008" s="1" t="e">
        <f>_xlfn.XLOOKUP($L1008,Pos!$A:$A,Pos!AF:AF,_xlfn.XLOOKUP($L1008,#REF!,#REF!, ""), 0)</f>
        <v>#REF!</v>
      </c>
      <c r="AQ1008" s="1" t="e">
        <f>_xlfn.XLOOKUP($L1008,Pos!$A:$A,Pos!AG:AG,_xlfn.XLOOKUP($L1008,#REF!,#REF!, ""), 0)</f>
        <v>#REF!</v>
      </c>
      <c r="AR1008" s="1" t="e">
        <f>_xlfn.XLOOKUP($L1008,Pos!$A:$A,Pos!AH:AH,_xlfn.XLOOKUP($L1008,#REF!,#REF!, ""), 0)</f>
        <v>#REF!</v>
      </c>
      <c r="AS1008" s="1" t="e">
        <f>_xlfn.XLOOKUP($L1008,Pos!$A:$A,Pos!AI:AI,_xlfn.XLOOKUP($L1008,#REF!,#REF!, ""), 0)</f>
        <v>#REF!</v>
      </c>
      <c r="AT1008" s="1" t="e">
        <f>_xlfn.XLOOKUP($L1008,Pos!$A:$A,Pos!AJ:AJ,_xlfn.XLOOKUP($L1008,#REF!,#REF!, ""), 0)</f>
        <v>#REF!</v>
      </c>
      <c r="AU1008" s="1" t="e">
        <f>_xlfn.XLOOKUP($L1008,Pos!$A:$A,Pos!AK:AK,_xlfn.XLOOKUP($L1008,#REF!,#REF!, ""), 0)</f>
        <v>#REF!</v>
      </c>
      <c r="AV1008" s="1" t="e">
        <f>_xlfn.XLOOKUP($L1008,Pos!$A:$A,Pos!AL:AL,_xlfn.XLOOKUP($L1008,#REF!,#REF!, ""), 0)</f>
        <v>#REF!</v>
      </c>
      <c r="AW1008" s="1" t="e">
        <f>_xlfn.XLOOKUP($L1008,Pos!$A:$A,Pos!AM:AM,_xlfn.XLOOKUP($L1008,#REF!,#REF!, ""), 0)</f>
        <v>#REF!</v>
      </c>
      <c r="AX1008" s="1" t="e">
        <f>_xlfn.XLOOKUP($L1008,Pos!$A:$A,Pos!AN:AN,_xlfn.XLOOKUP($L1008,#REF!,#REF!, ""), 0)</f>
        <v>#REF!</v>
      </c>
      <c r="AY1008" s="1" t="e">
        <f>_xlfn.XLOOKUP($L1008,Pos!$A:$A,Pos!AO:AO,_xlfn.XLOOKUP($L1008,#REF!,#REF!, ""), 0)</f>
        <v>#REF!</v>
      </c>
      <c r="AZ1008" s="7" t="str">
        <f t="shared" si="254"/>
        <v>OUT</v>
      </c>
      <c r="BA1008" s="1">
        <f>IF(OR(_xlfn.XLOOKUP(L1008,Pos!B:B,Pos!L:L,FALSE)="ESG Reason",_xlfn.XLOOKUP(L1008,Pos!B:B,Pos!L:L,FALSE)="Blacklisted"),1,0)</f>
        <v>0</v>
      </c>
      <c r="BC1008" s="11">
        <v>9.6619474476459747E-11</v>
      </c>
      <c r="BD1008" s="11">
        <f>_xlfn.XLOOKUP($L1008,Pos!$B:$B,Pos!H:H,0, 0)</f>
        <v>0</v>
      </c>
      <c r="BE1008" s="11">
        <f>_xlfn.XLOOKUP($L1008,Pos!$B:$B,Pos!I:I,0, 0)</f>
        <v>1.3215638637304269E-4</v>
      </c>
      <c r="BF1008" s="18">
        <f t="shared" si="255"/>
        <v>1.3215638637304269E-4</v>
      </c>
      <c r="BG1008" s="1">
        <f t="shared" si="256"/>
        <v>1</v>
      </c>
      <c r="BH1008" s="1">
        <f t="shared" si="257"/>
        <v>33</v>
      </c>
      <c r="BI1008" s="18">
        <f t="shared" si="258"/>
        <v>9.6619474476459747E-11</v>
      </c>
      <c r="BJ1008" s="3">
        <f t="shared" si="259"/>
        <v>0</v>
      </c>
      <c r="BK1008" s="18">
        <f t="shared" si="260"/>
        <v>0</v>
      </c>
    </row>
    <row r="1009" spans="3:63" x14ac:dyDescent="0.25">
      <c r="C1009" s="3"/>
      <c r="D1009" s="3"/>
      <c r="E1009" s="3"/>
      <c r="F1009" s="3"/>
      <c r="G1009" s="51" t="s">
        <v>990</v>
      </c>
      <c r="H1009" s="8" t="str">
        <f t="shared" si="250"/>
        <v>0%Others</v>
      </c>
      <c r="I1009" s="11" cm="1">
        <f t="array" ref="I1009">IF(
   AZ1009 = "OUT", 0,IF(
   BD1009 &gt;= LARGE(IF(ISNUMBER(BD:BD), BD:BD), 3),
   BE1009 - 0.001,
   IF(BE1009 &gt;=VLOOKUP(P1009,mapping!$A:$B,2,FALSE), BE1009,VLOOKUP(P1009,mapping!$A$2:$B$8,2,FALSE))
))</f>
        <v>0</v>
      </c>
      <c r="J1009" s="11" cm="1">
        <f t="array" ref="J1009">IF(
    AZ1009="OUT",0,IF(IF(
                      BD1009&gt;=LARGE(IF(ISNUMBER(BD:BD),BD:BD),3),
                      BE1009+0.001,
                      VLOOKUP(H1009,mapping!$D:$E,2,FALSE)
                      )&gt;I1009,
                   IF(
                      BD1009&gt;=LARGE(IF(ISNUMBER(BD:BD),BD:BD),3),
                      BE1009+0.001,
                      VLOOKUP(H1009,mapping!$D:$E,2,FALSE)
                      ),
                   I1009+0.002))</f>
        <v>0</v>
      </c>
      <c r="K1009" s="8">
        <f t="shared" si="251"/>
        <v>1.321334828919558E-4</v>
      </c>
      <c r="L1009" s="1" t="str">
        <f>Pos!B631</f>
        <v>JP3758190007</v>
      </c>
      <c r="M1009" s="1" t="str">
        <f>_xlfn.XLOOKUP($L1009,Pos!B:B,Pos!D:D,, 0)</f>
        <v>NEXON Co., Ltd.</v>
      </c>
      <c r="N1009" s="1" t="str">
        <f>_xlfn.XLOOKUP($L1009,Pos!B:B,Pos!E:E,, 0)</f>
        <v>Technology</v>
      </c>
      <c r="O1009" s="1" t="str">
        <f t="shared" si="252"/>
        <v>Technology_Others</v>
      </c>
      <c r="P1009" s="1" t="str">
        <f>_xlfn.XLOOKUP($L1009,Pos!B:B,Pos!F:F,, 0)</f>
        <v>Others</v>
      </c>
      <c r="Q1009" s="1">
        <v>0</v>
      </c>
      <c r="R1009" s="9">
        <f>_xlfn.XLOOKUP($L1009,Pos!$B:$B,Pos!N:N,0, 0)</f>
        <v>4.3</v>
      </c>
      <c r="S1009" s="9">
        <f>_xlfn.XLOOKUP($L1009,Pos!$B:$B,Pos!O:O,0, 0)</f>
        <v>2.8056670000000001</v>
      </c>
      <c r="T1009" s="9">
        <f>_xlfn.XLOOKUP($L1009,Pos!$B:$B,Pos!P:P,0, 0)</f>
        <v>6.35</v>
      </c>
      <c r="U1009" s="9">
        <f>_xlfn.XLOOKUP($L1009,Pos!$B:$B,Pos!Q:Q,0, 0)</f>
        <v>7.9</v>
      </c>
      <c r="V1009" s="9">
        <f>_xlfn.XLOOKUP($L1009,Pos!$B:$B,Pos!R:R,0, 0)</f>
        <v>3.7</v>
      </c>
      <c r="W1009" s="9">
        <f>_xlfn.XLOOKUP($L1009,Pos!$B:$B,Pos!S:S,0, 0)</f>
        <v>3.4366669999999999</v>
      </c>
      <c r="X1009" s="9" t="str">
        <f>_xlfn.XLOOKUP($L1009,Pos!$B:$B,Pos!J:J,0, 0)</f>
        <v>Hold</v>
      </c>
      <c r="Y1009" s="1">
        <v>0</v>
      </c>
      <c r="Z1009" s="1">
        <v>0</v>
      </c>
      <c r="AA1009" s="1">
        <f t="shared" si="253"/>
        <v>0</v>
      </c>
      <c r="AB1009" s="9">
        <f>_xlfn.XLOOKUP(L1009,Pos!B:B,Pos!K:K,-1,0)</f>
        <v>0.33333333333333331</v>
      </c>
      <c r="AC1009" s="1" t="e">
        <f>_xlfn.XLOOKUP($L1009,Pos!$A:$A,Pos!S:S,_xlfn.XLOOKUP($L1009,#REF!,#REF!, ""), 0)</f>
        <v>#REF!</v>
      </c>
      <c r="AD1009" s="1" t="e">
        <f>_xlfn.XLOOKUP($L1009,Pos!$A:$A,Pos!T:T,_xlfn.XLOOKUP($L1009,#REF!,#REF!, ""), 0)</f>
        <v>#REF!</v>
      </c>
      <c r="AE1009" s="1" t="e">
        <f>_xlfn.XLOOKUP($L1009,Pos!$A:$A,Pos!U:U,_xlfn.XLOOKUP($L1009,#REF!,#REF!, ""), 0)</f>
        <v>#REF!</v>
      </c>
      <c r="AF1009" s="1" t="e">
        <f>_xlfn.XLOOKUP($L1009,Pos!$A:$A,Pos!V:V,_xlfn.XLOOKUP($L1009,#REF!,#REF!, ""), 0)</f>
        <v>#REF!</v>
      </c>
      <c r="AG1009" s="1" t="e">
        <f>_xlfn.XLOOKUP($L1009,Pos!$A:$A,Pos!W:W,_xlfn.XLOOKUP($L1009,#REF!,#REF!, ""), 0)</f>
        <v>#REF!</v>
      </c>
      <c r="AH1009" s="1" t="e">
        <f>_xlfn.XLOOKUP($L1009,Pos!$A:$A,Pos!X:X,_xlfn.XLOOKUP($L1009,#REF!,#REF!, ""), 0)</f>
        <v>#REF!</v>
      </c>
      <c r="AI1009" s="1" t="e">
        <f>_xlfn.XLOOKUP($L1009,Pos!$A:$A,Pos!Y:Y,_xlfn.XLOOKUP($L1009,#REF!,#REF!, ""), 0)</f>
        <v>#REF!</v>
      </c>
      <c r="AJ1009" s="1" t="e">
        <f>_xlfn.XLOOKUP($L1009,Pos!$A:$A,Pos!Z:Z,_xlfn.XLOOKUP($L1009,#REF!,#REF!, ""), 0)</f>
        <v>#REF!</v>
      </c>
      <c r="AK1009" s="1" t="e">
        <f>_xlfn.XLOOKUP($L1009,Pos!$A:$A,Pos!AA:AA,_xlfn.XLOOKUP($L1009,#REF!,#REF!, ""), 0)</f>
        <v>#REF!</v>
      </c>
      <c r="AL1009" s="1" t="e">
        <f>_xlfn.XLOOKUP($L1009,Pos!$A:$A,Pos!AB:AB,_xlfn.XLOOKUP($L1009,#REF!,#REF!, ""), 0)</f>
        <v>#REF!</v>
      </c>
      <c r="AM1009" s="1" t="e">
        <f>_xlfn.XLOOKUP($L1009,Pos!$A:$A,Pos!AC:AC,_xlfn.XLOOKUP($L1009,#REF!,#REF!, ""), 0)</f>
        <v>#REF!</v>
      </c>
      <c r="AN1009" s="1" t="e">
        <f>_xlfn.XLOOKUP($L1009,Pos!$A:$A,Pos!AD:AD,_xlfn.XLOOKUP($L1009,#REF!,#REF!, ""), 0)</f>
        <v>#REF!</v>
      </c>
      <c r="AO1009" s="1" t="e">
        <f>_xlfn.XLOOKUP($L1009,Pos!$A:$A,Pos!AE:AE,_xlfn.XLOOKUP($L1009,#REF!,#REF!, ""), 0)</f>
        <v>#REF!</v>
      </c>
      <c r="AP1009" s="1" t="e">
        <f>_xlfn.XLOOKUP($L1009,Pos!$A:$A,Pos!AF:AF,_xlfn.XLOOKUP($L1009,#REF!,#REF!, ""), 0)</f>
        <v>#REF!</v>
      </c>
      <c r="AQ1009" s="1" t="e">
        <f>_xlfn.XLOOKUP($L1009,Pos!$A:$A,Pos!AG:AG,_xlfn.XLOOKUP($L1009,#REF!,#REF!, ""), 0)</f>
        <v>#REF!</v>
      </c>
      <c r="AR1009" s="1" t="e">
        <f>_xlfn.XLOOKUP($L1009,Pos!$A:$A,Pos!AH:AH,_xlfn.XLOOKUP($L1009,#REF!,#REF!, ""), 0)</f>
        <v>#REF!</v>
      </c>
      <c r="AS1009" s="1" t="e">
        <f>_xlfn.XLOOKUP($L1009,Pos!$A:$A,Pos!AI:AI,_xlfn.XLOOKUP($L1009,#REF!,#REF!, ""), 0)</f>
        <v>#REF!</v>
      </c>
      <c r="AT1009" s="1" t="e">
        <f>_xlfn.XLOOKUP($L1009,Pos!$A:$A,Pos!AJ:AJ,_xlfn.XLOOKUP($L1009,#REF!,#REF!, ""), 0)</f>
        <v>#REF!</v>
      </c>
      <c r="AU1009" s="1" t="e">
        <f>_xlfn.XLOOKUP($L1009,Pos!$A:$A,Pos!AK:AK,_xlfn.XLOOKUP($L1009,#REF!,#REF!, ""), 0)</f>
        <v>#REF!</v>
      </c>
      <c r="AV1009" s="1" t="e">
        <f>_xlfn.XLOOKUP($L1009,Pos!$A:$A,Pos!AL:AL,_xlfn.XLOOKUP($L1009,#REF!,#REF!, ""), 0)</f>
        <v>#REF!</v>
      </c>
      <c r="AW1009" s="1" t="e">
        <f>_xlfn.XLOOKUP($L1009,Pos!$A:$A,Pos!AM:AM,_xlfn.XLOOKUP($L1009,#REF!,#REF!, ""), 0)</f>
        <v>#REF!</v>
      </c>
      <c r="AX1009" s="1" t="e">
        <f>_xlfn.XLOOKUP($L1009,Pos!$A:$A,Pos!AN:AN,_xlfn.XLOOKUP($L1009,#REF!,#REF!, ""), 0)</f>
        <v>#REF!</v>
      </c>
      <c r="AY1009" s="1" t="e">
        <f>_xlfn.XLOOKUP($L1009,Pos!$A:$A,Pos!AO:AO,_xlfn.XLOOKUP($L1009,#REF!,#REF!, ""), 0)</f>
        <v>#REF!</v>
      </c>
      <c r="AZ1009" s="7" t="str">
        <f t="shared" si="254"/>
        <v>OUT</v>
      </c>
      <c r="BA1009" s="1">
        <f>IF(OR(_xlfn.XLOOKUP(L1009,Pos!B:B,Pos!L:L,FALSE)="ESG Reason",_xlfn.XLOOKUP(L1009,Pos!B:B,Pos!L:L,FALSE)="Blacklisted"),1,0)</f>
        <v>1</v>
      </c>
      <c r="BC1009" s="11">
        <v>9.3201660071332748E-11</v>
      </c>
      <c r="BD1009" s="11">
        <f>_xlfn.XLOOKUP($L1009,Pos!$B:$B,Pos!H:H,0, 0)</f>
        <v>0</v>
      </c>
      <c r="BE1009" s="11">
        <f>_xlfn.XLOOKUP($L1009,Pos!$B:$B,Pos!I:I,0, 0)</f>
        <v>1.321334828919558E-4</v>
      </c>
      <c r="BF1009" s="18">
        <f t="shared" si="255"/>
        <v>1.321334828919558E-4</v>
      </c>
      <c r="BG1009" s="1">
        <f t="shared" si="256"/>
        <v>3</v>
      </c>
      <c r="BH1009" s="1">
        <f t="shared" si="257"/>
        <v>54</v>
      </c>
      <c r="BI1009" s="18">
        <f t="shared" si="258"/>
        <v>9.3201660071332748E-11</v>
      </c>
      <c r="BJ1009" s="3">
        <f t="shared" si="259"/>
        <v>0</v>
      </c>
      <c r="BK1009" s="18">
        <f t="shared" si="260"/>
        <v>0</v>
      </c>
    </row>
    <row r="1010" spans="3:63" x14ac:dyDescent="0.25">
      <c r="C1010" s="3"/>
      <c r="D1010" s="3"/>
      <c r="E1010" s="3"/>
      <c r="F1010" s="3"/>
      <c r="G1010" s="51" t="s">
        <v>991</v>
      </c>
      <c r="H1010" s="8" t="str">
        <f t="shared" si="250"/>
        <v>0%West Europe</v>
      </c>
      <c r="I1010" s="11" cm="1">
        <f t="array" ref="I1010">IF(
   AZ1010 = "OUT", 0,IF(
   BD1010 &gt;= LARGE(IF(ISNUMBER(BD:BD), BD:BD), 3),
   BE1010 - 0.001,
   IF(BE1010 &gt;=VLOOKUP(P1010,mapping!$A:$B,2,FALSE), BE1010,VLOOKUP(P1010,mapping!$A$2:$B$8,2,FALSE))
))</f>
        <v>0</v>
      </c>
      <c r="J1010" s="11" cm="1">
        <f t="array" ref="J1010">IF(
    AZ1010="OUT",0,IF(IF(
                      BD1010&gt;=LARGE(IF(ISNUMBER(BD:BD),BD:BD),3),
                      BE1010+0.001,
                      VLOOKUP(H1010,mapping!$D:$E,2,FALSE)
                      )&gt;I1010,
                   IF(
                      BD1010&gt;=LARGE(IF(ISNUMBER(BD:BD),BD:BD),3),
                      BE1010+0.001,
                      VLOOKUP(H1010,mapping!$D:$E,2,FALSE)
                      ),
                   I1010+0.002))</f>
        <v>0</v>
      </c>
      <c r="K1010" s="8">
        <f t="shared" si="251"/>
        <v>1.3194155372075171E-4</v>
      </c>
      <c r="L1010" s="1" t="str">
        <f>Pos!B727</f>
        <v>NO0003054108</v>
      </c>
      <c r="M1010" s="1" t="str">
        <f>_xlfn.XLOOKUP($L1010,Pos!B:B,Pos!D:D,, 0)</f>
        <v>Mowi ASA</v>
      </c>
      <c r="N1010" s="1" t="str">
        <f>_xlfn.XLOOKUP($L1010,Pos!B:B,Pos!E:E,, 0)</f>
        <v>Food, Beverage &amp; Tobacco</v>
      </c>
      <c r="O1010" s="1" t="str">
        <f t="shared" si="252"/>
        <v>Food, Beverage &amp; Tobacco_West Europe</v>
      </c>
      <c r="P1010" s="1" t="str">
        <f>_xlfn.XLOOKUP($L1010,Pos!B:B,Pos!F:F,, 0)</f>
        <v>West Europe</v>
      </c>
      <c r="Q1010" s="1">
        <v>0</v>
      </c>
      <c r="R1010" s="9">
        <f>_xlfn.XLOOKUP($L1010,Pos!$B:$B,Pos!N:N,0, 0)</f>
        <v>4.1100000000000003</v>
      </c>
      <c r="S1010" s="9">
        <f>_xlfn.XLOOKUP($L1010,Pos!$B:$B,Pos!O:O,0, 0)</f>
        <v>3.8493330000000001</v>
      </c>
      <c r="T1010" s="9">
        <f>_xlfn.XLOOKUP($L1010,Pos!$B:$B,Pos!P:P,0, 0)</f>
        <v>3.85</v>
      </c>
      <c r="U1010" s="9">
        <f>_xlfn.XLOOKUP($L1010,Pos!$B:$B,Pos!Q:Q,0, 0)</f>
        <v>8.5</v>
      </c>
      <c r="V1010" s="9">
        <f>_xlfn.XLOOKUP($L1010,Pos!$B:$B,Pos!R:R,0, 0)</f>
        <v>6.9333330000000002</v>
      </c>
      <c r="W1010" s="9">
        <f>_xlfn.XLOOKUP($L1010,Pos!$B:$B,Pos!S:S,0, 0)</f>
        <v>4.0516670000000001</v>
      </c>
      <c r="X1010" s="9" t="str">
        <f>_xlfn.XLOOKUP($L1010,Pos!$B:$B,Pos!J:J,0, 0)</f>
        <v>Outperform</v>
      </c>
      <c r="Y1010" s="1">
        <v>0</v>
      </c>
      <c r="Z1010" s="1">
        <v>0</v>
      </c>
      <c r="AA1010" s="1">
        <f t="shared" si="253"/>
        <v>0</v>
      </c>
      <c r="AB1010" s="9">
        <f>_xlfn.XLOOKUP(L1010,Pos!B:B,Pos!K:K,-1,0)</f>
        <v>2.272727272727272</v>
      </c>
      <c r="AC1010" s="1" t="e">
        <f>_xlfn.XLOOKUP($L1010,Pos!$A:$A,Pos!S:S,_xlfn.XLOOKUP($L1010,#REF!,#REF!, ""), 0)</f>
        <v>#REF!</v>
      </c>
      <c r="AD1010" s="1" t="e">
        <f>_xlfn.XLOOKUP($L1010,Pos!$A:$A,Pos!T:T,_xlfn.XLOOKUP($L1010,#REF!,#REF!, ""), 0)</f>
        <v>#REF!</v>
      </c>
      <c r="AE1010" s="1" t="e">
        <f>_xlfn.XLOOKUP($L1010,Pos!$A:$A,Pos!U:U,_xlfn.XLOOKUP($L1010,#REF!,#REF!, ""), 0)</f>
        <v>#REF!</v>
      </c>
      <c r="AF1010" s="1" t="e">
        <f>_xlfn.XLOOKUP($L1010,Pos!$A:$A,Pos!V:V,_xlfn.XLOOKUP($L1010,#REF!,#REF!, ""), 0)</f>
        <v>#REF!</v>
      </c>
      <c r="AG1010" s="1" t="e">
        <f>_xlfn.XLOOKUP($L1010,Pos!$A:$A,Pos!W:W,_xlfn.XLOOKUP($L1010,#REF!,#REF!, ""), 0)</f>
        <v>#REF!</v>
      </c>
      <c r="AH1010" s="1" t="e">
        <f>_xlfn.XLOOKUP($L1010,Pos!$A:$A,Pos!X:X,_xlfn.XLOOKUP($L1010,#REF!,#REF!, ""), 0)</f>
        <v>#REF!</v>
      </c>
      <c r="AI1010" s="1" t="e">
        <f>_xlfn.XLOOKUP($L1010,Pos!$A:$A,Pos!Y:Y,_xlfn.XLOOKUP($L1010,#REF!,#REF!, ""), 0)</f>
        <v>#REF!</v>
      </c>
      <c r="AJ1010" s="1" t="e">
        <f>_xlfn.XLOOKUP($L1010,Pos!$A:$A,Pos!Z:Z,_xlfn.XLOOKUP($L1010,#REF!,#REF!, ""), 0)</f>
        <v>#REF!</v>
      </c>
      <c r="AK1010" s="1" t="e">
        <f>_xlfn.XLOOKUP($L1010,Pos!$A:$A,Pos!AA:AA,_xlfn.XLOOKUP($L1010,#REF!,#REF!, ""), 0)</f>
        <v>#REF!</v>
      </c>
      <c r="AL1010" s="1" t="e">
        <f>_xlfn.XLOOKUP($L1010,Pos!$A:$A,Pos!AB:AB,_xlfn.XLOOKUP($L1010,#REF!,#REF!, ""), 0)</f>
        <v>#REF!</v>
      </c>
      <c r="AM1010" s="1" t="e">
        <f>_xlfn.XLOOKUP($L1010,Pos!$A:$A,Pos!AC:AC,_xlfn.XLOOKUP($L1010,#REF!,#REF!, ""), 0)</f>
        <v>#REF!</v>
      </c>
      <c r="AN1010" s="1" t="e">
        <f>_xlfn.XLOOKUP($L1010,Pos!$A:$A,Pos!AD:AD,_xlfn.XLOOKUP($L1010,#REF!,#REF!, ""), 0)</f>
        <v>#REF!</v>
      </c>
      <c r="AO1010" s="1" t="e">
        <f>_xlfn.XLOOKUP($L1010,Pos!$A:$A,Pos!AE:AE,_xlfn.XLOOKUP($L1010,#REF!,#REF!, ""), 0)</f>
        <v>#REF!</v>
      </c>
      <c r="AP1010" s="1" t="e">
        <f>_xlfn.XLOOKUP($L1010,Pos!$A:$A,Pos!AF:AF,_xlfn.XLOOKUP($L1010,#REF!,#REF!, ""), 0)</f>
        <v>#REF!</v>
      </c>
      <c r="AQ1010" s="1" t="e">
        <f>_xlfn.XLOOKUP($L1010,Pos!$A:$A,Pos!AG:AG,_xlfn.XLOOKUP($L1010,#REF!,#REF!, ""), 0)</f>
        <v>#REF!</v>
      </c>
      <c r="AR1010" s="1" t="e">
        <f>_xlfn.XLOOKUP($L1010,Pos!$A:$A,Pos!AH:AH,_xlfn.XLOOKUP($L1010,#REF!,#REF!, ""), 0)</f>
        <v>#REF!</v>
      </c>
      <c r="AS1010" s="1" t="e">
        <f>_xlfn.XLOOKUP($L1010,Pos!$A:$A,Pos!AI:AI,_xlfn.XLOOKUP($L1010,#REF!,#REF!, ""), 0)</f>
        <v>#REF!</v>
      </c>
      <c r="AT1010" s="1" t="e">
        <f>_xlfn.XLOOKUP($L1010,Pos!$A:$A,Pos!AJ:AJ,_xlfn.XLOOKUP($L1010,#REF!,#REF!, ""), 0)</f>
        <v>#REF!</v>
      </c>
      <c r="AU1010" s="1" t="e">
        <f>_xlfn.XLOOKUP($L1010,Pos!$A:$A,Pos!AK:AK,_xlfn.XLOOKUP($L1010,#REF!,#REF!, ""), 0)</f>
        <v>#REF!</v>
      </c>
      <c r="AV1010" s="1" t="e">
        <f>_xlfn.XLOOKUP($L1010,Pos!$A:$A,Pos!AL:AL,_xlfn.XLOOKUP($L1010,#REF!,#REF!, ""), 0)</f>
        <v>#REF!</v>
      </c>
      <c r="AW1010" s="1" t="e">
        <f>_xlfn.XLOOKUP($L1010,Pos!$A:$A,Pos!AM:AM,_xlfn.XLOOKUP($L1010,#REF!,#REF!, ""), 0)</f>
        <v>#REF!</v>
      </c>
      <c r="AX1010" s="1" t="e">
        <f>_xlfn.XLOOKUP($L1010,Pos!$A:$A,Pos!AN:AN,_xlfn.XLOOKUP($L1010,#REF!,#REF!, ""), 0)</f>
        <v>#REF!</v>
      </c>
      <c r="AY1010" s="1" t="e">
        <f>_xlfn.XLOOKUP($L1010,Pos!$A:$A,Pos!AO:AO,_xlfn.XLOOKUP($L1010,#REF!,#REF!, ""), 0)</f>
        <v>#REF!</v>
      </c>
      <c r="AZ1010" s="7" t="str">
        <f t="shared" si="254"/>
        <v>OUT</v>
      </c>
      <c r="BA1010" s="1">
        <f>IF(OR(_xlfn.XLOOKUP(L1010,Pos!B:B,Pos!L:L,FALSE)="ESG Reason",_xlfn.XLOOKUP(L1010,Pos!B:B,Pos!L:L,FALSE)="Blacklisted"),1,0)</f>
        <v>0</v>
      </c>
      <c r="BC1010" s="11">
        <v>8.6677404614900934E-11</v>
      </c>
      <c r="BD1010" s="11">
        <f>_xlfn.XLOOKUP($L1010,Pos!$B:$B,Pos!H:H,0, 0)</f>
        <v>0</v>
      </c>
      <c r="BE1010" s="11">
        <f>_xlfn.XLOOKUP($L1010,Pos!$B:$B,Pos!I:I,0, 0)</f>
        <v>1.3194155372075171E-4</v>
      </c>
      <c r="BF1010" s="18">
        <f t="shared" si="255"/>
        <v>1.3194155372075171E-4</v>
      </c>
      <c r="BG1010" s="1">
        <f t="shared" si="256"/>
        <v>2</v>
      </c>
      <c r="BH1010" s="1">
        <f t="shared" si="257"/>
        <v>8</v>
      </c>
      <c r="BI1010" s="18">
        <f t="shared" si="258"/>
        <v>8.6677404614900934E-11</v>
      </c>
      <c r="BJ1010" s="3">
        <f t="shared" si="259"/>
        <v>0</v>
      </c>
      <c r="BK1010" s="18">
        <f t="shared" si="260"/>
        <v>0</v>
      </c>
    </row>
    <row r="1011" spans="3:63" x14ac:dyDescent="0.25">
      <c r="C1011" s="3"/>
      <c r="D1011" s="3"/>
      <c r="E1011" s="3"/>
      <c r="F1011" s="3"/>
      <c r="G1011" s="51" t="s">
        <v>993</v>
      </c>
      <c r="H1011" s="8" t="str">
        <f t="shared" si="250"/>
        <v>0%West Europe</v>
      </c>
      <c r="I1011" s="11" cm="1">
        <f t="array" ref="I1011">IF(
   AZ1011 = "OUT", 0,IF(
   BD1011 &gt;= LARGE(IF(ISNUMBER(BD:BD), BD:BD), 3),
   BE1011 - 0.001,
   IF(BE1011 &gt;=VLOOKUP(P1011,mapping!$A:$B,2,FALSE), BE1011,VLOOKUP(P1011,mapping!$A$2:$B$8,2,FALSE))
))</f>
        <v>0</v>
      </c>
      <c r="J1011" s="11" cm="1">
        <f t="array" ref="J1011">IF(
    AZ1011="OUT",0,IF(IF(
                      BD1011&gt;=LARGE(IF(ISNUMBER(BD:BD),BD:BD),3),
                      BE1011+0.001,
                      VLOOKUP(H1011,mapping!$D:$E,2,FALSE)
                      )&gt;I1011,
                   IF(
                      BD1011&gt;=LARGE(IF(ISNUMBER(BD:BD),BD:BD),3),
                      BE1011+0.001,
                      VLOOKUP(H1011,mapping!$D:$E,2,FALSE)
                      ),
                   I1011+0.002))</f>
        <v>0</v>
      </c>
      <c r="K1011" s="8">
        <f t="shared" si="251"/>
        <v>1.3180913359429289E-4</v>
      </c>
      <c r="L1011" s="1" t="str">
        <f>Pos!B306</f>
        <v>FR0000120503</v>
      </c>
      <c r="M1011" s="1" t="str">
        <f>_xlfn.XLOOKUP($L1011,Pos!B:B,Pos!D:D,, 0)</f>
        <v>Bouygues SA</v>
      </c>
      <c r="N1011" s="1" t="str">
        <f>_xlfn.XLOOKUP($L1011,Pos!B:B,Pos!E:E,, 0)</f>
        <v>Construction</v>
      </c>
      <c r="O1011" s="1" t="str">
        <f t="shared" si="252"/>
        <v>Construction_West Europe</v>
      </c>
      <c r="P1011" s="1" t="str">
        <f>_xlfn.XLOOKUP($L1011,Pos!B:B,Pos!F:F,, 0)</f>
        <v>West Europe</v>
      </c>
      <c r="Q1011" s="1">
        <v>0</v>
      </c>
      <c r="R1011" s="9">
        <f>_xlfn.XLOOKUP($L1011,Pos!$B:$B,Pos!N:N,0, 0)</f>
        <v>7.22</v>
      </c>
      <c r="S1011" s="9">
        <f>_xlfn.XLOOKUP($L1011,Pos!$B:$B,Pos!O:O,0, 0)</f>
        <v>9.1348330000000004</v>
      </c>
      <c r="T1011" s="9">
        <f>_xlfn.XLOOKUP($L1011,Pos!$B:$B,Pos!P:P,0, 0)</f>
        <v>3.35</v>
      </c>
      <c r="U1011" s="9">
        <f>_xlfn.XLOOKUP($L1011,Pos!$B:$B,Pos!Q:Q,0, 0)</f>
        <v>6.6</v>
      </c>
      <c r="V1011" s="9">
        <f>_xlfn.XLOOKUP($L1011,Pos!$B:$B,Pos!R:R,0, 0)</f>
        <v>6.6333330000000004</v>
      </c>
      <c r="W1011" s="9">
        <f>_xlfn.XLOOKUP($L1011,Pos!$B:$B,Pos!S:S,0, 0)</f>
        <v>5.1016659999999998</v>
      </c>
      <c r="X1011" s="9" t="str">
        <f>_xlfn.XLOOKUP($L1011,Pos!$B:$B,Pos!J:J,0, 0)</f>
        <v>Outperform</v>
      </c>
      <c r="Y1011" s="1">
        <v>0</v>
      </c>
      <c r="Z1011" s="1">
        <v>0</v>
      </c>
      <c r="AA1011" s="1">
        <f t="shared" si="253"/>
        <v>0</v>
      </c>
      <c r="AB1011" s="9">
        <f>_xlfn.XLOOKUP(L1011,Pos!B:B,Pos!K:K,-1,0)</f>
        <v>8.4210526315789469</v>
      </c>
      <c r="AC1011" s="1" t="e">
        <f>_xlfn.XLOOKUP($L1011,Pos!$A:$A,Pos!S:S,_xlfn.XLOOKUP($L1011,#REF!,#REF!, ""), 0)</f>
        <v>#REF!</v>
      </c>
      <c r="AD1011" s="1" t="e">
        <f>_xlfn.XLOOKUP($L1011,Pos!$A:$A,Pos!T:T,_xlfn.XLOOKUP($L1011,#REF!,#REF!, ""), 0)</f>
        <v>#REF!</v>
      </c>
      <c r="AE1011" s="1" t="e">
        <f>_xlfn.XLOOKUP($L1011,Pos!$A:$A,Pos!U:U,_xlfn.XLOOKUP($L1011,#REF!,#REF!, ""), 0)</f>
        <v>#REF!</v>
      </c>
      <c r="AF1011" s="1" t="e">
        <f>_xlfn.XLOOKUP($L1011,Pos!$A:$A,Pos!V:V,_xlfn.XLOOKUP($L1011,#REF!,#REF!, ""), 0)</f>
        <v>#REF!</v>
      </c>
      <c r="AG1011" s="1" t="e">
        <f>_xlfn.XLOOKUP($L1011,Pos!$A:$A,Pos!W:W,_xlfn.XLOOKUP($L1011,#REF!,#REF!, ""), 0)</f>
        <v>#REF!</v>
      </c>
      <c r="AH1011" s="1" t="e">
        <f>_xlfn.XLOOKUP($L1011,Pos!$A:$A,Pos!X:X,_xlfn.XLOOKUP($L1011,#REF!,#REF!, ""), 0)</f>
        <v>#REF!</v>
      </c>
      <c r="AI1011" s="1" t="e">
        <f>_xlfn.XLOOKUP($L1011,Pos!$A:$A,Pos!Y:Y,_xlfn.XLOOKUP($L1011,#REF!,#REF!, ""), 0)</f>
        <v>#REF!</v>
      </c>
      <c r="AJ1011" s="1" t="e">
        <f>_xlfn.XLOOKUP($L1011,Pos!$A:$A,Pos!Z:Z,_xlfn.XLOOKUP($L1011,#REF!,#REF!, ""), 0)</f>
        <v>#REF!</v>
      </c>
      <c r="AK1011" s="1" t="e">
        <f>_xlfn.XLOOKUP($L1011,Pos!$A:$A,Pos!AA:AA,_xlfn.XLOOKUP($L1011,#REF!,#REF!, ""), 0)</f>
        <v>#REF!</v>
      </c>
      <c r="AL1011" s="1" t="e">
        <f>_xlfn.XLOOKUP($L1011,Pos!$A:$A,Pos!AB:AB,_xlfn.XLOOKUP($L1011,#REF!,#REF!, ""), 0)</f>
        <v>#REF!</v>
      </c>
      <c r="AM1011" s="1" t="e">
        <f>_xlfn.XLOOKUP($L1011,Pos!$A:$A,Pos!AC:AC,_xlfn.XLOOKUP($L1011,#REF!,#REF!, ""), 0)</f>
        <v>#REF!</v>
      </c>
      <c r="AN1011" s="1" t="e">
        <f>_xlfn.XLOOKUP($L1011,Pos!$A:$A,Pos!AD:AD,_xlfn.XLOOKUP($L1011,#REF!,#REF!, ""), 0)</f>
        <v>#REF!</v>
      </c>
      <c r="AO1011" s="1" t="e">
        <f>_xlfn.XLOOKUP($L1011,Pos!$A:$A,Pos!AE:AE,_xlfn.XLOOKUP($L1011,#REF!,#REF!, ""), 0)</f>
        <v>#REF!</v>
      </c>
      <c r="AP1011" s="1" t="e">
        <f>_xlfn.XLOOKUP($L1011,Pos!$A:$A,Pos!AF:AF,_xlfn.XLOOKUP($L1011,#REF!,#REF!, ""), 0)</f>
        <v>#REF!</v>
      </c>
      <c r="AQ1011" s="1" t="e">
        <f>_xlfn.XLOOKUP($L1011,Pos!$A:$A,Pos!AG:AG,_xlfn.XLOOKUP($L1011,#REF!,#REF!, ""), 0)</f>
        <v>#REF!</v>
      </c>
      <c r="AR1011" s="1" t="e">
        <f>_xlfn.XLOOKUP($L1011,Pos!$A:$A,Pos!AH:AH,_xlfn.XLOOKUP($L1011,#REF!,#REF!, ""), 0)</f>
        <v>#REF!</v>
      </c>
      <c r="AS1011" s="1" t="e">
        <f>_xlfn.XLOOKUP($L1011,Pos!$A:$A,Pos!AI:AI,_xlfn.XLOOKUP($L1011,#REF!,#REF!, ""), 0)</f>
        <v>#REF!</v>
      </c>
      <c r="AT1011" s="1" t="e">
        <f>_xlfn.XLOOKUP($L1011,Pos!$A:$A,Pos!AJ:AJ,_xlfn.XLOOKUP($L1011,#REF!,#REF!, ""), 0)</f>
        <v>#REF!</v>
      </c>
      <c r="AU1011" s="1" t="e">
        <f>_xlfn.XLOOKUP($L1011,Pos!$A:$A,Pos!AK:AK,_xlfn.XLOOKUP($L1011,#REF!,#REF!, ""), 0)</f>
        <v>#REF!</v>
      </c>
      <c r="AV1011" s="1" t="e">
        <f>_xlfn.XLOOKUP($L1011,Pos!$A:$A,Pos!AL:AL,_xlfn.XLOOKUP($L1011,#REF!,#REF!, ""), 0)</f>
        <v>#REF!</v>
      </c>
      <c r="AW1011" s="1" t="e">
        <f>_xlfn.XLOOKUP($L1011,Pos!$A:$A,Pos!AM:AM,_xlfn.XLOOKUP($L1011,#REF!,#REF!, ""), 0)</f>
        <v>#REF!</v>
      </c>
      <c r="AX1011" s="1" t="e">
        <f>_xlfn.XLOOKUP($L1011,Pos!$A:$A,Pos!AN:AN,_xlfn.XLOOKUP($L1011,#REF!,#REF!, ""), 0)</f>
        <v>#REF!</v>
      </c>
      <c r="AY1011" s="1" t="e">
        <f>_xlfn.XLOOKUP($L1011,Pos!$A:$A,Pos!AO:AO,_xlfn.XLOOKUP($L1011,#REF!,#REF!, ""), 0)</f>
        <v>#REF!</v>
      </c>
      <c r="AZ1011" s="7" t="str">
        <f t="shared" si="254"/>
        <v>OUT</v>
      </c>
      <c r="BA1011" s="1">
        <f>IF(OR(_xlfn.XLOOKUP(L1011,Pos!B:B,Pos!L:L,FALSE)="ESG Reason",_xlfn.XLOOKUP(L1011,Pos!B:B,Pos!L:L,FALSE)="Blacklisted"),1,0)</f>
        <v>1</v>
      </c>
      <c r="BC1011" s="11">
        <v>8.8848921802176273E-11</v>
      </c>
      <c r="BD1011" s="11">
        <f>_xlfn.XLOOKUP($L1011,Pos!$B:$B,Pos!H:H,0, 0)</f>
        <v>0</v>
      </c>
      <c r="BE1011" s="11">
        <f>_xlfn.XLOOKUP($L1011,Pos!$B:$B,Pos!I:I,0, 0)</f>
        <v>1.3180913359429289E-4</v>
      </c>
      <c r="BF1011" s="18">
        <f t="shared" si="255"/>
        <v>1.3180913359429289E-4</v>
      </c>
      <c r="BG1011" s="1">
        <f t="shared" si="256"/>
        <v>2</v>
      </c>
      <c r="BH1011" s="1">
        <f t="shared" si="257"/>
        <v>5</v>
      </c>
      <c r="BI1011" s="18">
        <f t="shared" si="258"/>
        <v>8.8848921802176273E-11</v>
      </c>
      <c r="BJ1011" s="3">
        <f t="shared" si="259"/>
        <v>0</v>
      </c>
      <c r="BK1011" s="18">
        <f t="shared" si="260"/>
        <v>0</v>
      </c>
    </row>
    <row r="1012" spans="3:63" x14ac:dyDescent="0.25">
      <c r="C1012" s="3"/>
      <c r="D1012" s="3"/>
      <c r="E1012" s="3"/>
      <c r="F1012" s="3"/>
      <c r="G1012" s="51" t="s">
        <v>1006</v>
      </c>
      <c r="H1012" s="8" t="str">
        <f t="shared" si="250"/>
        <v>0%North America</v>
      </c>
      <c r="I1012" s="11" cm="1">
        <f t="array" ref="I1012">IF(
   AZ1012 = "OUT", 0,IF(
   BD1012 &gt;= LARGE(IF(ISNUMBER(BD:BD), BD:BD), 3),
   BE1012 - 0.001,
   IF(BE1012 &gt;=VLOOKUP(P1012,mapping!$A:$B,2,FALSE), BE1012,VLOOKUP(P1012,mapping!$A$2:$B$8,2,FALSE))
))</f>
        <v>0</v>
      </c>
      <c r="J1012" s="11" cm="1">
        <f t="array" ref="J1012">IF(
    AZ1012="OUT",0,IF(IF(
                      BD1012&gt;=LARGE(IF(ISNUMBER(BD:BD),BD:BD),3),
                      BE1012+0.001,
                      VLOOKUP(H1012,mapping!$D:$E,2,FALSE)
                      )&gt;I1012,
                   IF(
                      BD1012&gt;=LARGE(IF(ISNUMBER(BD:BD),BD:BD),3),
                      BE1012+0.001,
                      VLOOKUP(H1012,mapping!$D:$E,2,FALSE)
                      ),
                   I1012+0.002))</f>
        <v>0</v>
      </c>
      <c r="K1012" s="8">
        <f t="shared" si="251"/>
        <v>1.31803232697419E-4</v>
      </c>
      <c r="L1012" s="1" t="str">
        <f>Pos!B107</f>
        <v>CA36168Q1046</v>
      </c>
      <c r="M1012" s="1" t="str">
        <f>_xlfn.XLOOKUP($L1012,Pos!B:B,Pos!D:D,, 0)</f>
        <v>GFL Environmental Inc</v>
      </c>
      <c r="N1012" s="1" t="str">
        <f>_xlfn.XLOOKUP($L1012,Pos!B:B,Pos!E:E,, 0)</f>
        <v>Utilities</v>
      </c>
      <c r="O1012" s="1" t="str">
        <f t="shared" si="252"/>
        <v>Utilities_North America</v>
      </c>
      <c r="P1012" s="1" t="str">
        <f>_xlfn.XLOOKUP($L1012,Pos!B:B,Pos!F:F,, 0)</f>
        <v>North America</v>
      </c>
      <c r="Q1012" s="1">
        <v>0</v>
      </c>
      <c r="R1012" s="9">
        <f>_xlfn.XLOOKUP($L1012,Pos!$B:$B,Pos!N:N,0, 0)</f>
        <v>1.1299999999999999</v>
      </c>
      <c r="S1012" s="9">
        <f>_xlfn.XLOOKUP($L1012,Pos!$B:$B,Pos!O:O,0, 0)</f>
        <v>3.1183329999999998</v>
      </c>
      <c r="T1012" s="9">
        <f>_xlfn.XLOOKUP($L1012,Pos!$B:$B,Pos!P:P,0, 0)</f>
        <v>3.4750000000000001</v>
      </c>
      <c r="U1012" s="9">
        <f>_xlfn.XLOOKUP($L1012,Pos!$B:$B,Pos!Q:Q,0, 0)</f>
        <v>1.4</v>
      </c>
      <c r="V1012" s="9">
        <f>_xlfn.XLOOKUP($L1012,Pos!$B:$B,Pos!R:R,0, 0)</f>
        <v>4.4333330000000002</v>
      </c>
      <c r="W1012" s="9">
        <f>_xlfn.XLOOKUP($L1012,Pos!$B:$B,Pos!S:S,0, 0)</f>
        <v>0.96499999999999997</v>
      </c>
      <c r="X1012" s="9" t="str">
        <f>_xlfn.XLOOKUP($L1012,Pos!$B:$B,Pos!J:J,0, 0)</f>
        <v>Outperform</v>
      </c>
      <c r="Y1012" s="1">
        <v>0</v>
      </c>
      <c r="Z1012" s="1">
        <v>0</v>
      </c>
      <c r="AA1012" s="1">
        <f t="shared" si="253"/>
        <v>0</v>
      </c>
      <c r="AB1012" s="9">
        <f>_xlfn.XLOOKUP(L1012,Pos!B:B,Pos!K:K,-1,0)</f>
        <v>-1</v>
      </c>
      <c r="AC1012" s="1" t="e">
        <f>_xlfn.XLOOKUP($L1012,Pos!$A:$A,Pos!S:S,_xlfn.XLOOKUP($L1012,#REF!,#REF!, ""), 0)</f>
        <v>#REF!</v>
      </c>
      <c r="AD1012" s="1" t="e">
        <f>_xlfn.XLOOKUP($L1012,Pos!$A:$A,Pos!T:T,_xlfn.XLOOKUP($L1012,#REF!,#REF!, ""), 0)</f>
        <v>#REF!</v>
      </c>
      <c r="AE1012" s="1" t="e">
        <f>_xlfn.XLOOKUP($L1012,Pos!$A:$A,Pos!U:U,_xlfn.XLOOKUP($L1012,#REF!,#REF!, ""), 0)</f>
        <v>#REF!</v>
      </c>
      <c r="AF1012" s="1" t="e">
        <f>_xlfn.XLOOKUP($L1012,Pos!$A:$A,Pos!V:V,_xlfn.XLOOKUP($L1012,#REF!,#REF!, ""), 0)</f>
        <v>#REF!</v>
      </c>
      <c r="AG1012" s="1" t="e">
        <f>_xlfn.XLOOKUP($L1012,Pos!$A:$A,Pos!W:W,_xlfn.XLOOKUP($L1012,#REF!,#REF!, ""), 0)</f>
        <v>#REF!</v>
      </c>
      <c r="AH1012" s="1" t="e">
        <f>_xlfn.XLOOKUP($L1012,Pos!$A:$A,Pos!X:X,_xlfn.XLOOKUP($L1012,#REF!,#REF!, ""), 0)</f>
        <v>#REF!</v>
      </c>
      <c r="AI1012" s="1" t="e">
        <f>_xlfn.XLOOKUP($L1012,Pos!$A:$A,Pos!Y:Y,_xlfn.XLOOKUP($L1012,#REF!,#REF!, ""), 0)</f>
        <v>#REF!</v>
      </c>
      <c r="AJ1012" s="1" t="e">
        <f>_xlfn.XLOOKUP($L1012,Pos!$A:$A,Pos!Z:Z,_xlfn.XLOOKUP($L1012,#REF!,#REF!, ""), 0)</f>
        <v>#REF!</v>
      </c>
      <c r="AK1012" s="1" t="e">
        <f>_xlfn.XLOOKUP($L1012,Pos!$A:$A,Pos!AA:AA,_xlfn.XLOOKUP($L1012,#REF!,#REF!, ""), 0)</f>
        <v>#REF!</v>
      </c>
      <c r="AL1012" s="1" t="e">
        <f>_xlfn.XLOOKUP($L1012,Pos!$A:$A,Pos!AB:AB,_xlfn.XLOOKUP($L1012,#REF!,#REF!, ""), 0)</f>
        <v>#REF!</v>
      </c>
      <c r="AM1012" s="1" t="e">
        <f>_xlfn.XLOOKUP($L1012,Pos!$A:$A,Pos!AC:AC,_xlfn.XLOOKUP($L1012,#REF!,#REF!, ""), 0)</f>
        <v>#REF!</v>
      </c>
      <c r="AN1012" s="1" t="e">
        <f>_xlfn.XLOOKUP($L1012,Pos!$A:$A,Pos!AD:AD,_xlfn.XLOOKUP($L1012,#REF!,#REF!, ""), 0)</f>
        <v>#REF!</v>
      </c>
      <c r="AO1012" s="1" t="e">
        <f>_xlfn.XLOOKUP($L1012,Pos!$A:$A,Pos!AE:AE,_xlfn.XLOOKUP($L1012,#REF!,#REF!, ""), 0)</f>
        <v>#REF!</v>
      </c>
      <c r="AP1012" s="1" t="e">
        <f>_xlfn.XLOOKUP($L1012,Pos!$A:$A,Pos!AF:AF,_xlfn.XLOOKUP($L1012,#REF!,#REF!, ""), 0)</f>
        <v>#REF!</v>
      </c>
      <c r="AQ1012" s="1" t="e">
        <f>_xlfn.XLOOKUP($L1012,Pos!$A:$A,Pos!AG:AG,_xlfn.XLOOKUP($L1012,#REF!,#REF!, ""), 0)</f>
        <v>#REF!</v>
      </c>
      <c r="AR1012" s="1" t="e">
        <f>_xlfn.XLOOKUP($L1012,Pos!$A:$A,Pos!AH:AH,_xlfn.XLOOKUP($L1012,#REF!,#REF!, ""), 0)</f>
        <v>#REF!</v>
      </c>
      <c r="AS1012" s="1" t="e">
        <f>_xlfn.XLOOKUP($L1012,Pos!$A:$A,Pos!AI:AI,_xlfn.XLOOKUP($L1012,#REF!,#REF!, ""), 0)</f>
        <v>#REF!</v>
      </c>
      <c r="AT1012" s="1" t="e">
        <f>_xlfn.XLOOKUP($L1012,Pos!$A:$A,Pos!AJ:AJ,_xlfn.XLOOKUP($L1012,#REF!,#REF!, ""), 0)</f>
        <v>#REF!</v>
      </c>
      <c r="AU1012" s="1" t="e">
        <f>_xlfn.XLOOKUP($L1012,Pos!$A:$A,Pos!AK:AK,_xlfn.XLOOKUP($L1012,#REF!,#REF!, ""), 0)</f>
        <v>#REF!</v>
      </c>
      <c r="AV1012" s="1" t="e">
        <f>_xlfn.XLOOKUP($L1012,Pos!$A:$A,Pos!AL:AL,_xlfn.XLOOKUP($L1012,#REF!,#REF!, ""), 0)</f>
        <v>#REF!</v>
      </c>
      <c r="AW1012" s="1" t="e">
        <f>_xlfn.XLOOKUP($L1012,Pos!$A:$A,Pos!AM:AM,_xlfn.XLOOKUP($L1012,#REF!,#REF!, ""), 0)</f>
        <v>#REF!</v>
      </c>
      <c r="AX1012" s="1" t="e">
        <f>_xlfn.XLOOKUP($L1012,Pos!$A:$A,Pos!AN:AN,_xlfn.XLOOKUP($L1012,#REF!,#REF!, ""), 0)</f>
        <v>#REF!</v>
      </c>
      <c r="AY1012" s="1" t="e">
        <f>_xlfn.XLOOKUP($L1012,Pos!$A:$A,Pos!AO:AO,_xlfn.XLOOKUP($L1012,#REF!,#REF!, ""), 0)</f>
        <v>#REF!</v>
      </c>
      <c r="AZ1012" s="7" t="str">
        <f t="shared" si="254"/>
        <v>OUT</v>
      </c>
      <c r="BA1012" s="1">
        <f>IF(OR(_xlfn.XLOOKUP(L1012,Pos!B:B,Pos!L:L,FALSE)="ESG Reason",_xlfn.XLOOKUP(L1012,Pos!B:B,Pos!L:L,FALSE)="Blacklisted"),1,0)</f>
        <v>0</v>
      </c>
      <c r="BC1012" s="11">
        <v>9.155424468384128E-11</v>
      </c>
      <c r="BD1012" s="11">
        <f>_xlfn.XLOOKUP($L1012,Pos!$B:$B,Pos!H:H,0, 0)</f>
        <v>0</v>
      </c>
      <c r="BE1012" s="11">
        <f>_xlfn.XLOOKUP($L1012,Pos!$B:$B,Pos!I:I,0, 0)</f>
        <v>1.31803232697419E-4</v>
      </c>
      <c r="BF1012" s="18">
        <f t="shared" si="255"/>
        <v>1.31803232697419E-4</v>
      </c>
      <c r="BG1012" s="1">
        <f t="shared" si="256"/>
        <v>1</v>
      </c>
      <c r="BH1012" s="1">
        <f t="shared" si="257"/>
        <v>38</v>
      </c>
      <c r="BI1012" s="18">
        <f t="shared" si="258"/>
        <v>9.155424468384128E-11</v>
      </c>
      <c r="BJ1012" s="3">
        <f t="shared" si="259"/>
        <v>0</v>
      </c>
      <c r="BK1012" s="18">
        <f t="shared" si="260"/>
        <v>0</v>
      </c>
    </row>
    <row r="1013" spans="3:63" x14ac:dyDescent="0.25">
      <c r="C1013" s="3"/>
      <c r="D1013" s="3"/>
      <c r="E1013" s="3"/>
      <c r="F1013" s="3"/>
      <c r="G1013" s="51" t="s">
        <v>995</v>
      </c>
      <c r="H1013" s="8" t="str">
        <f t="shared" si="250"/>
        <v>0%Others</v>
      </c>
      <c r="I1013" s="11" cm="1">
        <f t="array" ref="I1013">IF(
   AZ1013 = "OUT", 0,IF(
   BD1013 &gt;= LARGE(IF(ISNUMBER(BD:BD), BD:BD), 3),
   BE1013 - 0.001,
   IF(BE1013 &gt;=VLOOKUP(P1013,mapping!$A:$B,2,FALSE), BE1013,VLOOKUP(P1013,mapping!$A$2:$B$8,2,FALSE))
))</f>
        <v>0</v>
      </c>
      <c r="J1013" s="11" cm="1">
        <f t="array" ref="J1013">IF(
    AZ1013="OUT",0,IF(IF(
                      BD1013&gt;=LARGE(IF(ISNUMBER(BD:BD),BD:BD),3),
                      BE1013+0.001,
                      VLOOKUP(H1013,mapping!$D:$E,2,FALSE)
                      )&gt;I1013,
                   IF(
                      BD1013&gt;=LARGE(IF(ISNUMBER(BD:BD),BD:BD),3),
                      BE1013+0.001,
                      VLOOKUP(H1013,mapping!$D:$E,2,FALSE)
                      ),
                   I1013+0.002))</f>
        <v>0</v>
      </c>
      <c r="K1013" s="8">
        <f t="shared" si="251"/>
        <v>1.3153429182125021E-4</v>
      </c>
      <c r="L1013" s="1" t="str">
        <f>Pos!B680</f>
        <v>KYG2177B1014</v>
      </c>
      <c r="M1013" s="1" t="str">
        <f>_xlfn.XLOOKUP($L1013,Pos!B:B,Pos!D:D,, 0)</f>
        <v>CK Asset Holdings Limited</v>
      </c>
      <c r="N1013" s="1" t="str">
        <f>_xlfn.XLOOKUP($L1013,Pos!B:B,Pos!E:E,, 0)</f>
        <v>Real Estate</v>
      </c>
      <c r="O1013" s="1" t="str">
        <f t="shared" si="252"/>
        <v>Real Estate_Others</v>
      </c>
      <c r="P1013" s="1" t="str">
        <f>_xlfn.XLOOKUP($L1013,Pos!B:B,Pos!F:F,, 0)</f>
        <v>Others</v>
      </c>
      <c r="Q1013" s="1">
        <v>0</v>
      </c>
      <c r="R1013" s="9">
        <f>_xlfn.XLOOKUP($L1013,Pos!$B:$B,Pos!N:N,0, 0)</f>
        <v>5.4</v>
      </c>
      <c r="S1013" s="9">
        <f>_xlfn.XLOOKUP($L1013,Pos!$B:$B,Pos!O:O,0, 0)</f>
        <v>8.0820000000000007</v>
      </c>
      <c r="T1013" s="9">
        <f>_xlfn.XLOOKUP($L1013,Pos!$B:$B,Pos!P:P,0, 0)</f>
        <v>4.55</v>
      </c>
      <c r="U1013" s="9">
        <f>_xlfn.XLOOKUP($L1013,Pos!$B:$B,Pos!Q:Q,0, 0)</f>
        <v>5.2</v>
      </c>
      <c r="V1013" s="9">
        <f>_xlfn.XLOOKUP($L1013,Pos!$B:$B,Pos!R:R,0, 0)</f>
        <v>5.4666670000000002</v>
      </c>
      <c r="W1013" s="9">
        <f>_xlfn.XLOOKUP($L1013,Pos!$B:$B,Pos!S:S,0, 0)</f>
        <v>5.3150000000000004</v>
      </c>
      <c r="X1013" s="9" t="str">
        <f>_xlfn.XLOOKUP($L1013,Pos!$B:$B,Pos!J:J,0, 0)</f>
        <v>Outperform</v>
      </c>
      <c r="Y1013" s="1">
        <v>0</v>
      </c>
      <c r="Z1013" s="1">
        <v>0</v>
      </c>
      <c r="AA1013" s="1">
        <f t="shared" si="253"/>
        <v>0</v>
      </c>
      <c r="AB1013" s="9">
        <f>_xlfn.XLOOKUP(L1013,Pos!B:B,Pos!K:K,-1,0)</f>
        <v>-1</v>
      </c>
      <c r="AC1013" s="1" t="e">
        <f>_xlfn.XLOOKUP($L1013,Pos!$A:$A,Pos!S:S,_xlfn.XLOOKUP($L1013,#REF!,#REF!, ""), 0)</f>
        <v>#REF!</v>
      </c>
      <c r="AD1013" s="1" t="e">
        <f>_xlfn.XLOOKUP($L1013,Pos!$A:$A,Pos!T:T,_xlfn.XLOOKUP($L1013,#REF!,#REF!, ""), 0)</f>
        <v>#REF!</v>
      </c>
      <c r="AE1013" s="1" t="e">
        <f>_xlfn.XLOOKUP($L1013,Pos!$A:$A,Pos!U:U,_xlfn.XLOOKUP($L1013,#REF!,#REF!, ""), 0)</f>
        <v>#REF!</v>
      </c>
      <c r="AF1013" s="1" t="e">
        <f>_xlfn.XLOOKUP($L1013,Pos!$A:$A,Pos!V:V,_xlfn.XLOOKUP($L1013,#REF!,#REF!, ""), 0)</f>
        <v>#REF!</v>
      </c>
      <c r="AG1013" s="1" t="e">
        <f>_xlfn.XLOOKUP($L1013,Pos!$A:$A,Pos!W:W,_xlfn.XLOOKUP($L1013,#REF!,#REF!, ""), 0)</f>
        <v>#REF!</v>
      </c>
      <c r="AH1013" s="1" t="e">
        <f>_xlfn.XLOOKUP($L1013,Pos!$A:$A,Pos!X:X,_xlfn.XLOOKUP($L1013,#REF!,#REF!, ""), 0)</f>
        <v>#REF!</v>
      </c>
      <c r="AI1013" s="1" t="e">
        <f>_xlfn.XLOOKUP($L1013,Pos!$A:$A,Pos!Y:Y,_xlfn.XLOOKUP($L1013,#REF!,#REF!, ""), 0)</f>
        <v>#REF!</v>
      </c>
      <c r="AJ1013" s="1" t="e">
        <f>_xlfn.XLOOKUP($L1013,Pos!$A:$A,Pos!Z:Z,_xlfn.XLOOKUP($L1013,#REF!,#REF!, ""), 0)</f>
        <v>#REF!</v>
      </c>
      <c r="AK1013" s="1" t="e">
        <f>_xlfn.XLOOKUP($L1013,Pos!$A:$A,Pos!AA:AA,_xlfn.XLOOKUP($L1013,#REF!,#REF!, ""), 0)</f>
        <v>#REF!</v>
      </c>
      <c r="AL1013" s="1" t="e">
        <f>_xlfn.XLOOKUP($L1013,Pos!$A:$A,Pos!AB:AB,_xlfn.XLOOKUP($L1013,#REF!,#REF!, ""), 0)</f>
        <v>#REF!</v>
      </c>
      <c r="AM1013" s="1" t="e">
        <f>_xlfn.XLOOKUP($L1013,Pos!$A:$A,Pos!AC:AC,_xlfn.XLOOKUP($L1013,#REF!,#REF!, ""), 0)</f>
        <v>#REF!</v>
      </c>
      <c r="AN1013" s="1" t="e">
        <f>_xlfn.XLOOKUP($L1013,Pos!$A:$A,Pos!AD:AD,_xlfn.XLOOKUP($L1013,#REF!,#REF!, ""), 0)</f>
        <v>#REF!</v>
      </c>
      <c r="AO1013" s="1" t="e">
        <f>_xlfn.XLOOKUP($L1013,Pos!$A:$A,Pos!AE:AE,_xlfn.XLOOKUP($L1013,#REF!,#REF!, ""), 0)</f>
        <v>#REF!</v>
      </c>
      <c r="AP1013" s="1" t="e">
        <f>_xlfn.XLOOKUP($L1013,Pos!$A:$A,Pos!AF:AF,_xlfn.XLOOKUP($L1013,#REF!,#REF!, ""), 0)</f>
        <v>#REF!</v>
      </c>
      <c r="AQ1013" s="1" t="e">
        <f>_xlfn.XLOOKUP($L1013,Pos!$A:$A,Pos!AG:AG,_xlfn.XLOOKUP($L1013,#REF!,#REF!, ""), 0)</f>
        <v>#REF!</v>
      </c>
      <c r="AR1013" s="1" t="e">
        <f>_xlfn.XLOOKUP($L1013,Pos!$A:$A,Pos!AH:AH,_xlfn.XLOOKUP($L1013,#REF!,#REF!, ""), 0)</f>
        <v>#REF!</v>
      </c>
      <c r="AS1013" s="1" t="e">
        <f>_xlfn.XLOOKUP($L1013,Pos!$A:$A,Pos!AI:AI,_xlfn.XLOOKUP($L1013,#REF!,#REF!, ""), 0)</f>
        <v>#REF!</v>
      </c>
      <c r="AT1013" s="1" t="e">
        <f>_xlfn.XLOOKUP($L1013,Pos!$A:$A,Pos!AJ:AJ,_xlfn.XLOOKUP($L1013,#REF!,#REF!, ""), 0)</f>
        <v>#REF!</v>
      </c>
      <c r="AU1013" s="1" t="e">
        <f>_xlfn.XLOOKUP($L1013,Pos!$A:$A,Pos!AK:AK,_xlfn.XLOOKUP($L1013,#REF!,#REF!, ""), 0)</f>
        <v>#REF!</v>
      </c>
      <c r="AV1013" s="1" t="e">
        <f>_xlfn.XLOOKUP($L1013,Pos!$A:$A,Pos!AL:AL,_xlfn.XLOOKUP($L1013,#REF!,#REF!, ""), 0)</f>
        <v>#REF!</v>
      </c>
      <c r="AW1013" s="1" t="e">
        <f>_xlfn.XLOOKUP($L1013,Pos!$A:$A,Pos!AM:AM,_xlfn.XLOOKUP($L1013,#REF!,#REF!, ""), 0)</f>
        <v>#REF!</v>
      </c>
      <c r="AX1013" s="1" t="e">
        <f>_xlfn.XLOOKUP($L1013,Pos!$A:$A,Pos!AN:AN,_xlfn.XLOOKUP($L1013,#REF!,#REF!, ""), 0)</f>
        <v>#REF!</v>
      </c>
      <c r="AY1013" s="1" t="e">
        <f>_xlfn.XLOOKUP($L1013,Pos!$A:$A,Pos!AO:AO,_xlfn.XLOOKUP($L1013,#REF!,#REF!, ""), 0)</f>
        <v>#REF!</v>
      </c>
      <c r="AZ1013" s="7" t="str">
        <f t="shared" si="254"/>
        <v>OUT</v>
      </c>
      <c r="BA1013" s="1">
        <f>IF(OR(_xlfn.XLOOKUP(L1013,Pos!B:B,Pos!L:L,FALSE)="ESG Reason",_xlfn.XLOOKUP(L1013,Pos!B:B,Pos!L:L,FALSE)="Blacklisted"),1,0)</f>
        <v>0</v>
      </c>
      <c r="BC1013" s="11">
        <v>9.6185907372531079E-11</v>
      </c>
      <c r="BD1013" s="11">
        <f>_xlfn.XLOOKUP($L1013,Pos!$B:$B,Pos!H:H,0, 0)</f>
        <v>0</v>
      </c>
      <c r="BE1013" s="11">
        <f>_xlfn.XLOOKUP($L1013,Pos!$B:$B,Pos!I:I,0, 0)</f>
        <v>1.3153429182125021E-4</v>
      </c>
      <c r="BF1013" s="18">
        <f t="shared" si="255"/>
        <v>1.3153429182125021E-4</v>
      </c>
      <c r="BG1013" s="1">
        <f t="shared" si="256"/>
        <v>3</v>
      </c>
      <c r="BH1013" s="1">
        <f t="shared" si="257"/>
        <v>52</v>
      </c>
      <c r="BI1013" s="18">
        <f t="shared" si="258"/>
        <v>9.6185907372531079E-11</v>
      </c>
      <c r="BJ1013" s="3">
        <f t="shared" si="259"/>
        <v>0</v>
      </c>
      <c r="BK1013" s="18">
        <f t="shared" si="260"/>
        <v>0</v>
      </c>
    </row>
    <row r="1014" spans="3:63" x14ac:dyDescent="0.25">
      <c r="C1014" s="3"/>
      <c r="D1014" s="3"/>
      <c r="E1014" s="3"/>
      <c r="F1014" s="3"/>
      <c r="G1014" s="51" t="s">
        <v>1002</v>
      </c>
      <c r="H1014" s="8" t="str">
        <f t="shared" si="250"/>
        <v>0%West Europe</v>
      </c>
      <c r="I1014" s="11" cm="1">
        <f t="array" ref="I1014">IF(
   AZ1014 = "OUT", 0,IF(
   BD1014 &gt;= LARGE(IF(ISNUMBER(BD:BD), BD:BD), 3),
   BE1014 - 0.001,
   IF(BE1014 &gt;=VLOOKUP(P1014,mapping!$A:$B,2,FALSE), BE1014,VLOOKUP(P1014,mapping!$A$2:$B$8,2,FALSE))
))</f>
        <v>0</v>
      </c>
      <c r="J1014" s="11" cm="1">
        <f t="array" ref="J1014">IF(
    AZ1014="OUT",0,IF(IF(
                      BD1014&gt;=LARGE(IF(ISNUMBER(BD:BD),BD:BD),3),
                      BE1014+0.001,
                      VLOOKUP(H1014,mapping!$D:$E,2,FALSE)
                      )&gt;I1014,
                   IF(
                      BD1014&gt;=LARGE(IF(ISNUMBER(BD:BD),BD:BD),3),
                      BE1014+0.001,
                      VLOOKUP(H1014,mapping!$D:$E,2,FALSE)
                      ),
                   I1014+0.002))</f>
        <v>0</v>
      </c>
      <c r="K1014" s="8">
        <f t="shared" si="251"/>
        <v>1.3102161389962809E-4</v>
      </c>
      <c r="L1014" s="1" t="str">
        <f>Pos!B382</f>
        <v>GB00B1FH8J72</v>
      </c>
      <c r="M1014" s="1" t="str">
        <f>_xlfn.XLOOKUP($L1014,Pos!B:B,Pos!D:D,, 0)</f>
        <v>Severn Trent Plc</v>
      </c>
      <c r="N1014" s="1" t="str">
        <f>_xlfn.XLOOKUP($L1014,Pos!B:B,Pos!E:E,, 0)</f>
        <v>Utilities</v>
      </c>
      <c r="O1014" s="1" t="str">
        <f t="shared" si="252"/>
        <v>Utilities_West Europe</v>
      </c>
      <c r="P1014" s="1" t="str">
        <f>_xlfn.XLOOKUP($L1014,Pos!B:B,Pos!F:F,, 0)</f>
        <v>West Europe</v>
      </c>
      <c r="Q1014" s="1">
        <v>0</v>
      </c>
      <c r="R1014" s="9">
        <f>_xlfn.XLOOKUP($L1014,Pos!$B:$B,Pos!N:N,0, 0)</f>
        <v>7.14</v>
      </c>
      <c r="S1014" s="9">
        <f>_xlfn.XLOOKUP($L1014,Pos!$B:$B,Pos!O:O,0, 0)</f>
        <v>1.4375</v>
      </c>
      <c r="T1014" s="9">
        <f>_xlfn.XLOOKUP($L1014,Pos!$B:$B,Pos!P:P,0, 0)</f>
        <v>3.95</v>
      </c>
      <c r="U1014" s="9">
        <f>_xlfn.XLOOKUP($L1014,Pos!$B:$B,Pos!Q:Q,0, 0)</f>
        <v>6</v>
      </c>
      <c r="V1014" s="9">
        <f>_xlfn.XLOOKUP($L1014,Pos!$B:$B,Pos!R:R,0, 0)</f>
        <v>6.766667</v>
      </c>
      <c r="W1014" s="9">
        <f>_xlfn.XLOOKUP($L1014,Pos!$B:$B,Pos!S:S,0, 0)</f>
        <v>6.8533330000000001</v>
      </c>
      <c r="X1014" s="9" t="str">
        <f>_xlfn.XLOOKUP($L1014,Pos!$B:$B,Pos!J:J,0, 0)</f>
        <v>Hold</v>
      </c>
      <c r="Y1014" s="1">
        <v>0</v>
      </c>
      <c r="Z1014" s="1">
        <v>0</v>
      </c>
      <c r="AA1014" s="1">
        <f t="shared" si="253"/>
        <v>0</v>
      </c>
      <c r="AB1014" s="9">
        <f>_xlfn.XLOOKUP(L1014,Pos!B:B,Pos!K:K,-1,0)</f>
        <v>7.7272727272727266</v>
      </c>
      <c r="AC1014" s="1" t="e">
        <f>_xlfn.XLOOKUP($L1014,Pos!$A:$A,Pos!S:S,_xlfn.XLOOKUP($L1014,#REF!,#REF!, ""), 0)</f>
        <v>#REF!</v>
      </c>
      <c r="AD1014" s="1" t="e">
        <f>_xlfn.XLOOKUP($L1014,Pos!$A:$A,Pos!T:T,_xlfn.XLOOKUP($L1014,#REF!,#REF!, ""), 0)</f>
        <v>#REF!</v>
      </c>
      <c r="AE1014" s="1" t="e">
        <f>_xlfn.XLOOKUP($L1014,Pos!$A:$A,Pos!U:U,_xlfn.XLOOKUP($L1014,#REF!,#REF!, ""), 0)</f>
        <v>#REF!</v>
      </c>
      <c r="AF1014" s="1" t="e">
        <f>_xlfn.XLOOKUP($L1014,Pos!$A:$A,Pos!V:V,_xlfn.XLOOKUP($L1014,#REF!,#REF!, ""), 0)</f>
        <v>#REF!</v>
      </c>
      <c r="AG1014" s="1" t="e">
        <f>_xlfn.XLOOKUP($L1014,Pos!$A:$A,Pos!W:W,_xlfn.XLOOKUP($L1014,#REF!,#REF!, ""), 0)</f>
        <v>#REF!</v>
      </c>
      <c r="AH1014" s="1" t="e">
        <f>_xlfn.XLOOKUP($L1014,Pos!$A:$A,Pos!X:X,_xlfn.XLOOKUP($L1014,#REF!,#REF!, ""), 0)</f>
        <v>#REF!</v>
      </c>
      <c r="AI1014" s="1" t="e">
        <f>_xlfn.XLOOKUP($L1014,Pos!$A:$A,Pos!Y:Y,_xlfn.XLOOKUP($L1014,#REF!,#REF!, ""), 0)</f>
        <v>#REF!</v>
      </c>
      <c r="AJ1014" s="1" t="e">
        <f>_xlfn.XLOOKUP($L1014,Pos!$A:$A,Pos!Z:Z,_xlfn.XLOOKUP($L1014,#REF!,#REF!, ""), 0)</f>
        <v>#REF!</v>
      </c>
      <c r="AK1014" s="1" t="e">
        <f>_xlfn.XLOOKUP($L1014,Pos!$A:$A,Pos!AA:AA,_xlfn.XLOOKUP($L1014,#REF!,#REF!, ""), 0)</f>
        <v>#REF!</v>
      </c>
      <c r="AL1014" s="1" t="e">
        <f>_xlfn.XLOOKUP($L1014,Pos!$A:$A,Pos!AB:AB,_xlfn.XLOOKUP($L1014,#REF!,#REF!, ""), 0)</f>
        <v>#REF!</v>
      </c>
      <c r="AM1014" s="1" t="e">
        <f>_xlfn.XLOOKUP($L1014,Pos!$A:$A,Pos!AC:AC,_xlfn.XLOOKUP($L1014,#REF!,#REF!, ""), 0)</f>
        <v>#REF!</v>
      </c>
      <c r="AN1014" s="1" t="e">
        <f>_xlfn.XLOOKUP($L1014,Pos!$A:$A,Pos!AD:AD,_xlfn.XLOOKUP($L1014,#REF!,#REF!, ""), 0)</f>
        <v>#REF!</v>
      </c>
      <c r="AO1014" s="1" t="e">
        <f>_xlfn.XLOOKUP($L1014,Pos!$A:$A,Pos!AE:AE,_xlfn.XLOOKUP($L1014,#REF!,#REF!, ""), 0)</f>
        <v>#REF!</v>
      </c>
      <c r="AP1014" s="1" t="e">
        <f>_xlfn.XLOOKUP($L1014,Pos!$A:$A,Pos!AF:AF,_xlfn.XLOOKUP($L1014,#REF!,#REF!, ""), 0)</f>
        <v>#REF!</v>
      </c>
      <c r="AQ1014" s="1" t="e">
        <f>_xlfn.XLOOKUP($L1014,Pos!$A:$A,Pos!AG:AG,_xlfn.XLOOKUP($L1014,#REF!,#REF!, ""), 0)</f>
        <v>#REF!</v>
      </c>
      <c r="AR1014" s="1" t="e">
        <f>_xlfn.XLOOKUP($L1014,Pos!$A:$A,Pos!AH:AH,_xlfn.XLOOKUP($L1014,#REF!,#REF!, ""), 0)</f>
        <v>#REF!</v>
      </c>
      <c r="AS1014" s="1" t="e">
        <f>_xlfn.XLOOKUP($L1014,Pos!$A:$A,Pos!AI:AI,_xlfn.XLOOKUP($L1014,#REF!,#REF!, ""), 0)</f>
        <v>#REF!</v>
      </c>
      <c r="AT1014" s="1" t="e">
        <f>_xlfn.XLOOKUP($L1014,Pos!$A:$A,Pos!AJ:AJ,_xlfn.XLOOKUP($L1014,#REF!,#REF!, ""), 0)</f>
        <v>#REF!</v>
      </c>
      <c r="AU1014" s="1" t="e">
        <f>_xlfn.XLOOKUP($L1014,Pos!$A:$A,Pos!AK:AK,_xlfn.XLOOKUP($L1014,#REF!,#REF!, ""), 0)</f>
        <v>#REF!</v>
      </c>
      <c r="AV1014" s="1" t="e">
        <f>_xlfn.XLOOKUP($L1014,Pos!$A:$A,Pos!AL:AL,_xlfn.XLOOKUP($L1014,#REF!,#REF!, ""), 0)</f>
        <v>#REF!</v>
      </c>
      <c r="AW1014" s="1" t="e">
        <f>_xlfn.XLOOKUP($L1014,Pos!$A:$A,Pos!AM:AM,_xlfn.XLOOKUP($L1014,#REF!,#REF!, ""), 0)</f>
        <v>#REF!</v>
      </c>
      <c r="AX1014" s="1" t="e">
        <f>_xlfn.XLOOKUP($L1014,Pos!$A:$A,Pos!AN:AN,_xlfn.XLOOKUP($L1014,#REF!,#REF!, ""), 0)</f>
        <v>#REF!</v>
      </c>
      <c r="AY1014" s="1" t="e">
        <f>_xlfn.XLOOKUP($L1014,Pos!$A:$A,Pos!AO:AO,_xlfn.XLOOKUP($L1014,#REF!,#REF!, ""), 0)</f>
        <v>#REF!</v>
      </c>
      <c r="AZ1014" s="7" t="str">
        <f t="shared" si="254"/>
        <v>OUT</v>
      </c>
      <c r="BA1014" s="1">
        <f>IF(OR(_xlfn.XLOOKUP(L1014,Pos!B:B,Pos!L:L,FALSE)="ESG Reason",_xlfn.XLOOKUP(L1014,Pos!B:B,Pos!L:L,FALSE)="Blacklisted"),1,0)</f>
        <v>0</v>
      </c>
      <c r="BC1014" s="11">
        <v>1.034948638491317E-10</v>
      </c>
      <c r="BD1014" s="11">
        <f>_xlfn.XLOOKUP($L1014,Pos!$B:$B,Pos!H:H,0, 0)</f>
        <v>0</v>
      </c>
      <c r="BE1014" s="11">
        <f>_xlfn.XLOOKUP($L1014,Pos!$B:$B,Pos!I:I,0, 0)</f>
        <v>1.3102161389962809E-4</v>
      </c>
      <c r="BF1014" s="18">
        <f t="shared" si="255"/>
        <v>1.3102161389962809E-4</v>
      </c>
      <c r="BG1014" s="1">
        <f t="shared" si="256"/>
        <v>2</v>
      </c>
      <c r="BH1014" s="1">
        <f t="shared" si="257"/>
        <v>19</v>
      </c>
      <c r="BI1014" s="18">
        <f t="shared" si="258"/>
        <v>1.034948638491317E-10</v>
      </c>
      <c r="BJ1014" s="3">
        <f t="shared" si="259"/>
        <v>0</v>
      </c>
      <c r="BK1014" s="18">
        <f t="shared" si="260"/>
        <v>0</v>
      </c>
    </row>
    <row r="1015" spans="3:63" x14ac:dyDescent="0.25">
      <c r="C1015" s="3"/>
      <c r="D1015" s="3"/>
      <c r="E1015" s="3"/>
      <c r="F1015" s="3"/>
      <c r="G1015" s="51" t="s">
        <v>997</v>
      </c>
      <c r="H1015" s="8" t="str">
        <f t="shared" si="250"/>
        <v>0%Others</v>
      </c>
      <c r="I1015" s="11" cm="1">
        <f t="array" ref="I1015">IF(
   AZ1015 = "OUT", 0,IF(
   BD1015 &gt;= LARGE(IF(ISNUMBER(BD:BD), BD:BD), 3),
   BE1015 - 0.001,
   IF(BE1015 &gt;=VLOOKUP(P1015,mapping!$A:$B,2,FALSE), BE1015,VLOOKUP(P1015,mapping!$A$2:$B$8,2,FALSE))
))</f>
        <v>0</v>
      </c>
      <c r="J1015" s="11" cm="1">
        <f t="array" ref="J1015">IF(
    AZ1015="OUT",0,IF(IF(
                      BD1015&gt;=LARGE(IF(ISNUMBER(BD:BD),BD:BD),3),
                      BE1015+0.001,
                      VLOOKUP(H1015,mapping!$D:$E,2,FALSE)
                      )&gt;I1015,
                   IF(
                      BD1015&gt;=LARGE(IF(ISNUMBER(BD:BD),BD:BD),3),
                      BE1015+0.001,
                      VLOOKUP(H1015,mapping!$D:$E,2,FALSE)
                      ),
                   I1015+0.002))</f>
        <v>0</v>
      </c>
      <c r="K1015" s="8">
        <f t="shared" si="251"/>
        <v>1.309093968438225E-4</v>
      </c>
      <c r="L1015" s="1" t="str">
        <f>Pos!B554</f>
        <v>JP3362700001</v>
      </c>
      <c r="M1015" s="1" t="str">
        <f>_xlfn.XLOOKUP($L1015,Pos!B:B,Pos!D:D,, 0)</f>
        <v>Mitsui O.S.K.Lines,Ltd.</v>
      </c>
      <c r="N1015" s="1" t="str">
        <f>_xlfn.XLOOKUP($L1015,Pos!B:B,Pos!E:E,, 0)</f>
        <v>Industrial Goods &amp; Services</v>
      </c>
      <c r="O1015" s="1" t="str">
        <f t="shared" si="252"/>
        <v>Industrial Goods &amp; Services_Others</v>
      </c>
      <c r="P1015" s="1" t="str">
        <f>_xlfn.XLOOKUP($L1015,Pos!B:B,Pos!F:F,, 0)</f>
        <v>Others</v>
      </c>
      <c r="Q1015" s="1">
        <v>0</v>
      </c>
      <c r="R1015" s="9">
        <f>_xlfn.XLOOKUP($L1015,Pos!$B:$B,Pos!N:N,0, 0)</f>
        <v>5.94</v>
      </c>
      <c r="S1015" s="9">
        <f>_xlfn.XLOOKUP($L1015,Pos!$B:$B,Pos!O:O,0, 0)</f>
        <v>5.9124999999999996</v>
      </c>
      <c r="T1015" s="9">
        <f>_xlfn.XLOOKUP($L1015,Pos!$B:$B,Pos!P:P,0, 0)</f>
        <v>3.125</v>
      </c>
      <c r="U1015" s="9">
        <f>_xlfn.XLOOKUP($L1015,Pos!$B:$B,Pos!Q:Q,0, 0)</f>
        <v>0.5</v>
      </c>
      <c r="V1015" s="9">
        <f>_xlfn.XLOOKUP($L1015,Pos!$B:$B,Pos!R:R,0, 0)</f>
        <v>8.1999999999999993</v>
      </c>
      <c r="W1015" s="9">
        <f>_xlfn.XLOOKUP($L1015,Pos!$B:$B,Pos!S:S,0, 0)</f>
        <v>1.625</v>
      </c>
      <c r="X1015" s="9" t="str">
        <f>_xlfn.XLOOKUP($L1015,Pos!$B:$B,Pos!J:J,0, 0)</f>
        <v>Hold</v>
      </c>
      <c r="Y1015" s="1">
        <v>0</v>
      </c>
      <c r="Z1015" s="1">
        <v>0</v>
      </c>
      <c r="AA1015" s="1">
        <f t="shared" si="253"/>
        <v>0</v>
      </c>
      <c r="AB1015" s="9">
        <f>_xlfn.XLOOKUP(L1015,Pos!B:B,Pos!K:K,-1,0)</f>
        <v>6.3636363636363633</v>
      </c>
      <c r="AC1015" s="1" t="e">
        <f>_xlfn.XLOOKUP($L1015,Pos!$A:$A,Pos!S:S,_xlfn.XLOOKUP($L1015,#REF!,#REF!, ""), 0)</f>
        <v>#REF!</v>
      </c>
      <c r="AD1015" s="1" t="e">
        <f>_xlfn.XLOOKUP($L1015,Pos!$A:$A,Pos!T:T,_xlfn.XLOOKUP($L1015,#REF!,#REF!, ""), 0)</f>
        <v>#REF!</v>
      </c>
      <c r="AE1015" s="1" t="e">
        <f>_xlfn.XLOOKUP($L1015,Pos!$A:$A,Pos!U:U,_xlfn.XLOOKUP($L1015,#REF!,#REF!, ""), 0)</f>
        <v>#REF!</v>
      </c>
      <c r="AF1015" s="1" t="e">
        <f>_xlfn.XLOOKUP($L1015,Pos!$A:$A,Pos!V:V,_xlfn.XLOOKUP($L1015,#REF!,#REF!, ""), 0)</f>
        <v>#REF!</v>
      </c>
      <c r="AG1015" s="1" t="e">
        <f>_xlfn.XLOOKUP($L1015,Pos!$A:$A,Pos!W:W,_xlfn.XLOOKUP($L1015,#REF!,#REF!, ""), 0)</f>
        <v>#REF!</v>
      </c>
      <c r="AH1015" s="1" t="e">
        <f>_xlfn.XLOOKUP($L1015,Pos!$A:$A,Pos!X:X,_xlfn.XLOOKUP($L1015,#REF!,#REF!, ""), 0)</f>
        <v>#REF!</v>
      </c>
      <c r="AI1015" s="1" t="e">
        <f>_xlfn.XLOOKUP($L1015,Pos!$A:$A,Pos!Y:Y,_xlfn.XLOOKUP($L1015,#REF!,#REF!, ""), 0)</f>
        <v>#REF!</v>
      </c>
      <c r="AJ1015" s="1" t="e">
        <f>_xlfn.XLOOKUP($L1015,Pos!$A:$A,Pos!Z:Z,_xlfn.XLOOKUP($L1015,#REF!,#REF!, ""), 0)</f>
        <v>#REF!</v>
      </c>
      <c r="AK1015" s="1" t="e">
        <f>_xlfn.XLOOKUP($L1015,Pos!$A:$A,Pos!AA:AA,_xlfn.XLOOKUP($L1015,#REF!,#REF!, ""), 0)</f>
        <v>#REF!</v>
      </c>
      <c r="AL1015" s="1" t="e">
        <f>_xlfn.XLOOKUP($L1015,Pos!$A:$A,Pos!AB:AB,_xlfn.XLOOKUP($L1015,#REF!,#REF!, ""), 0)</f>
        <v>#REF!</v>
      </c>
      <c r="AM1015" s="1" t="e">
        <f>_xlfn.XLOOKUP($L1015,Pos!$A:$A,Pos!AC:AC,_xlfn.XLOOKUP($L1015,#REF!,#REF!, ""), 0)</f>
        <v>#REF!</v>
      </c>
      <c r="AN1015" s="1" t="e">
        <f>_xlfn.XLOOKUP($L1015,Pos!$A:$A,Pos!AD:AD,_xlfn.XLOOKUP($L1015,#REF!,#REF!, ""), 0)</f>
        <v>#REF!</v>
      </c>
      <c r="AO1015" s="1" t="e">
        <f>_xlfn.XLOOKUP($L1015,Pos!$A:$A,Pos!AE:AE,_xlfn.XLOOKUP($L1015,#REF!,#REF!, ""), 0)</f>
        <v>#REF!</v>
      </c>
      <c r="AP1015" s="1" t="e">
        <f>_xlfn.XLOOKUP($L1015,Pos!$A:$A,Pos!AF:AF,_xlfn.XLOOKUP($L1015,#REF!,#REF!, ""), 0)</f>
        <v>#REF!</v>
      </c>
      <c r="AQ1015" s="1" t="e">
        <f>_xlfn.XLOOKUP($L1015,Pos!$A:$A,Pos!AG:AG,_xlfn.XLOOKUP($L1015,#REF!,#REF!, ""), 0)</f>
        <v>#REF!</v>
      </c>
      <c r="AR1015" s="1" t="e">
        <f>_xlfn.XLOOKUP($L1015,Pos!$A:$A,Pos!AH:AH,_xlfn.XLOOKUP($L1015,#REF!,#REF!, ""), 0)</f>
        <v>#REF!</v>
      </c>
      <c r="AS1015" s="1" t="e">
        <f>_xlfn.XLOOKUP($L1015,Pos!$A:$A,Pos!AI:AI,_xlfn.XLOOKUP($L1015,#REF!,#REF!, ""), 0)</f>
        <v>#REF!</v>
      </c>
      <c r="AT1015" s="1" t="e">
        <f>_xlfn.XLOOKUP($L1015,Pos!$A:$A,Pos!AJ:AJ,_xlfn.XLOOKUP($L1015,#REF!,#REF!, ""), 0)</f>
        <v>#REF!</v>
      </c>
      <c r="AU1015" s="1" t="e">
        <f>_xlfn.XLOOKUP($L1015,Pos!$A:$A,Pos!AK:AK,_xlfn.XLOOKUP($L1015,#REF!,#REF!, ""), 0)</f>
        <v>#REF!</v>
      </c>
      <c r="AV1015" s="1" t="e">
        <f>_xlfn.XLOOKUP($L1015,Pos!$A:$A,Pos!AL:AL,_xlfn.XLOOKUP($L1015,#REF!,#REF!, ""), 0)</f>
        <v>#REF!</v>
      </c>
      <c r="AW1015" s="1" t="e">
        <f>_xlfn.XLOOKUP($L1015,Pos!$A:$A,Pos!AM:AM,_xlfn.XLOOKUP($L1015,#REF!,#REF!, ""), 0)</f>
        <v>#REF!</v>
      </c>
      <c r="AX1015" s="1" t="e">
        <f>_xlfn.XLOOKUP($L1015,Pos!$A:$A,Pos!AN:AN,_xlfn.XLOOKUP($L1015,#REF!,#REF!, ""), 0)</f>
        <v>#REF!</v>
      </c>
      <c r="AY1015" s="1" t="e">
        <f>_xlfn.XLOOKUP($L1015,Pos!$A:$A,Pos!AO:AO,_xlfn.XLOOKUP($L1015,#REF!,#REF!, ""), 0)</f>
        <v>#REF!</v>
      </c>
      <c r="AZ1015" s="7" t="str">
        <f t="shared" si="254"/>
        <v>OUT</v>
      </c>
      <c r="BA1015" s="1">
        <f>IF(OR(_xlfn.XLOOKUP(L1015,Pos!B:B,Pos!L:L,FALSE)="ESG Reason",_xlfn.XLOOKUP(L1015,Pos!B:B,Pos!L:L,FALSE)="Blacklisted"),1,0)</f>
        <v>0</v>
      </c>
      <c r="BC1015" s="11">
        <v>9.2472168328151418E-11</v>
      </c>
      <c r="BD1015" s="11">
        <f>_xlfn.XLOOKUP($L1015,Pos!$B:$B,Pos!H:H,0, 0)</f>
        <v>0</v>
      </c>
      <c r="BE1015" s="11">
        <f>_xlfn.XLOOKUP($L1015,Pos!$B:$B,Pos!I:I,0, 0)</f>
        <v>1.309093968438225E-4</v>
      </c>
      <c r="BF1015" s="18">
        <f t="shared" si="255"/>
        <v>1.309093968438225E-4</v>
      </c>
      <c r="BG1015" s="1">
        <f t="shared" si="256"/>
        <v>3</v>
      </c>
      <c r="BH1015" s="1">
        <f t="shared" si="257"/>
        <v>48</v>
      </c>
      <c r="BI1015" s="18">
        <f t="shared" si="258"/>
        <v>9.2472168328151418E-11</v>
      </c>
      <c r="BJ1015" s="3">
        <f t="shared" si="259"/>
        <v>0</v>
      </c>
      <c r="BK1015" s="18">
        <f t="shared" si="260"/>
        <v>0</v>
      </c>
    </row>
    <row r="1016" spans="3:63" x14ac:dyDescent="0.25">
      <c r="C1016" s="3"/>
      <c r="D1016" s="3"/>
      <c r="E1016" s="3"/>
      <c r="F1016" s="3"/>
      <c r="G1016" s="51" t="s">
        <v>1009</v>
      </c>
      <c r="H1016" s="8" t="str">
        <f t="shared" si="250"/>
        <v>0%North America</v>
      </c>
      <c r="I1016" s="11" cm="1">
        <f t="array" ref="I1016">IF(
   AZ1016 = "OUT", 0,IF(
   BD1016 &gt;= LARGE(IF(ISNUMBER(BD:BD), BD:BD), 3),
   BE1016 - 0.001,
   IF(BE1016 &gt;=VLOOKUP(P1016,mapping!$A:$B,2,FALSE), BE1016,VLOOKUP(P1016,mapping!$A$2:$B$8,2,FALSE))
))</f>
        <v>0</v>
      </c>
      <c r="J1016" s="11" cm="1">
        <f t="array" ref="J1016">IF(
    AZ1016="OUT",0,IF(IF(
                      BD1016&gt;=LARGE(IF(ISNUMBER(BD:BD),BD:BD),3),
                      BE1016+0.001,
                      VLOOKUP(H1016,mapping!$D:$E,2,FALSE)
                      )&gt;I1016,
                   IF(
                      BD1016&gt;=LARGE(IF(ISNUMBER(BD:BD),BD:BD),3),
                      BE1016+0.001,
                      VLOOKUP(H1016,mapping!$D:$E,2,FALSE)
                      ),
                   I1016+0.002))</f>
        <v>0</v>
      </c>
      <c r="K1016" s="8">
        <f t="shared" si="251"/>
        <v>1.3087609178180531E-4</v>
      </c>
      <c r="L1016" s="1" t="str">
        <f>Pos!B823</f>
        <v>US0259321042</v>
      </c>
      <c r="M1016" s="1" t="str">
        <f>_xlfn.XLOOKUP($L1016,Pos!B:B,Pos!D:D,, 0)</f>
        <v>American Financial Group, Inc.</v>
      </c>
      <c r="N1016" s="1" t="str">
        <f>_xlfn.XLOOKUP($L1016,Pos!B:B,Pos!E:E,, 0)</f>
        <v>Insurance</v>
      </c>
      <c r="O1016" s="1" t="str">
        <f t="shared" si="252"/>
        <v>Insurance_North America</v>
      </c>
      <c r="P1016" s="1" t="str">
        <f>_xlfn.XLOOKUP($L1016,Pos!B:B,Pos!F:F,, 0)</f>
        <v>North America</v>
      </c>
      <c r="Q1016" s="1">
        <v>0</v>
      </c>
      <c r="R1016" s="9">
        <f>_xlfn.XLOOKUP($L1016,Pos!$B:$B,Pos!N:N,0, 0)</f>
        <v>7.36</v>
      </c>
      <c r="S1016" s="9">
        <f>_xlfn.XLOOKUP($L1016,Pos!$B:$B,Pos!O:O,0, 0)</f>
        <v>5.4662499999999996</v>
      </c>
      <c r="T1016" s="9">
        <f>_xlfn.XLOOKUP($L1016,Pos!$B:$B,Pos!P:P,0, 0)</f>
        <v>5.85</v>
      </c>
      <c r="U1016" s="9">
        <f>_xlfn.XLOOKUP($L1016,Pos!$B:$B,Pos!Q:Q,0, 0)</f>
        <v>5.9</v>
      </c>
      <c r="V1016" s="9">
        <f>_xlfn.XLOOKUP($L1016,Pos!$B:$B,Pos!R:R,0, 0)</f>
        <v>8.6666670000000003</v>
      </c>
      <c r="W1016" s="9">
        <f>_xlfn.XLOOKUP($L1016,Pos!$B:$B,Pos!S:S,0, 0)</f>
        <v>3.6633330000000002</v>
      </c>
      <c r="X1016" s="9" t="str">
        <f>_xlfn.XLOOKUP($L1016,Pos!$B:$B,Pos!J:J,0, 0)</f>
        <v>Hold</v>
      </c>
      <c r="Y1016" s="1">
        <v>0</v>
      </c>
      <c r="Z1016" s="1">
        <v>0</v>
      </c>
      <c r="AA1016" s="1">
        <f t="shared" si="253"/>
        <v>0</v>
      </c>
      <c r="AB1016" s="9">
        <f>_xlfn.XLOOKUP(L1016,Pos!B:B,Pos!K:K,-1,0)</f>
        <v>2.6086956521739131</v>
      </c>
      <c r="AC1016" s="1" t="e">
        <f>_xlfn.XLOOKUP($L1016,Pos!$A:$A,Pos!S:S,_xlfn.XLOOKUP($L1016,#REF!,#REF!, ""), 0)</f>
        <v>#REF!</v>
      </c>
      <c r="AD1016" s="1" t="e">
        <f>_xlfn.XLOOKUP($L1016,Pos!$A:$A,Pos!T:T,_xlfn.XLOOKUP($L1016,#REF!,#REF!, ""), 0)</f>
        <v>#REF!</v>
      </c>
      <c r="AE1016" s="1" t="e">
        <f>_xlfn.XLOOKUP($L1016,Pos!$A:$A,Pos!U:U,_xlfn.XLOOKUP($L1016,#REF!,#REF!, ""), 0)</f>
        <v>#REF!</v>
      </c>
      <c r="AF1016" s="1" t="e">
        <f>_xlfn.XLOOKUP($L1016,Pos!$A:$A,Pos!V:V,_xlfn.XLOOKUP($L1016,#REF!,#REF!, ""), 0)</f>
        <v>#REF!</v>
      </c>
      <c r="AG1016" s="1" t="e">
        <f>_xlfn.XLOOKUP($L1016,Pos!$A:$A,Pos!W:W,_xlfn.XLOOKUP($L1016,#REF!,#REF!, ""), 0)</f>
        <v>#REF!</v>
      </c>
      <c r="AH1016" s="1" t="e">
        <f>_xlfn.XLOOKUP($L1016,Pos!$A:$A,Pos!X:X,_xlfn.XLOOKUP($L1016,#REF!,#REF!, ""), 0)</f>
        <v>#REF!</v>
      </c>
      <c r="AI1016" s="1" t="e">
        <f>_xlfn.XLOOKUP($L1016,Pos!$A:$A,Pos!Y:Y,_xlfn.XLOOKUP($L1016,#REF!,#REF!, ""), 0)</f>
        <v>#REF!</v>
      </c>
      <c r="AJ1016" s="1" t="e">
        <f>_xlfn.XLOOKUP($L1016,Pos!$A:$A,Pos!Z:Z,_xlfn.XLOOKUP($L1016,#REF!,#REF!, ""), 0)</f>
        <v>#REF!</v>
      </c>
      <c r="AK1016" s="1" t="e">
        <f>_xlfn.XLOOKUP($L1016,Pos!$A:$A,Pos!AA:AA,_xlfn.XLOOKUP($L1016,#REF!,#REF!, ""), 0)</f>
        <v>#REF!</v>
      </c>
      <c r="AL1016" s="1" t="e">
        <f>_xlfn.XLOOKUP($L1016,Pos!$A:$A,Pos!AB:AB,_xlfn.XLOOKUP($L1016,#REF!,#REF!, ""), 0)</f>
        <v>#REF!</v>
      </c>
      <c r="AM1016" s="1" t="e">
        <f>_xlfn.XLOOKUP($L1016,Pos!$A:$A,Pos!AC:AC,_xlfn.XLOOKUP($L1016,#REF!,#REF!, ""), 0)</f>
        <v>#REF!</v>
      </c>
      <c r="AN1016" s="1" t="e">
        <f>_xlfn.XLOOKUP($L1016,Pos!$A:$A,Pos!AD:AD,_xlfn.XLOOKUP($L1016,#REF!,#REF!, ""), 0)</f>
        <v>#REF!</v>
      </c>
      <c r="AO1016" s="1" t="e">
        <f>_xlfn.XLOOKUP($L1016,Pos!$A:$A,Pos!AE:AE,_xlfn.XLOOKUP($L1016,#REF!,#REF!, ""), 0)</f>
        <v>#REF!</v>
      </c>
      <c r="AP1016" s="1" t="e">
        <f>_xlfn.XLOOKUP($L1016,Pos!$A:$A,Pos!AF:AF,_xlfn.XLOOKUP($L1016,#REF!,#REF!, ""), 0)</f>
        <v>#REF!</v>
      </c>
      <c r="AQ1016" s="1" t="e">
        <f>_xlfn.XLOOKUP($L1016,Pos!$A:$A,Pos!AG:AG,_xlfn.XLOOKUP($L1016,#REF!,#REF!, ""), 0)</f>
        <v>#REF!</v>
      </c>
      <c r="AR1016" s="1" t="e">
        <f>_xlfn.XLOOKUP($L1016,Pos!$A:$A,Pos!AH:AH,_xlfn.XLOOKUP($L1016,#REF!,#REF!, ""), 0)</f>
        <v>#REF!</v>
      </c>
      <c r="AS1016" s="1" t="e">
        <f>_xlfn.XLOOKUP($L1016,Pos!$A:$A,Pos!AI:AI,_xlfn.XLOOKUP($L1016,#REF!,#REF!, ""), 0)</f>
        <v>#REF!</v>
      </c>
      <c r="AT1016" s="1" t="e">
        <f>_xlfn.XLOOKUP($L1016,Pos!$A:$A,Pos!AJ:AJ,_xlfn.XLOOKUP($L1016,#REF!,#REF!, ""), 0)</f>
        <v>#REF!</v>
      </c>
      <c r="AU1016" s="1" t="e">
        <f>_xlfn.XLOOKUP($L1016,Pos!$A:$A,Pos!AK:AK,_xlfn.XLOOKUP($L1016,#REF!,#REF!, ""), 0)</f>
        <v>#REF!</v>
      </c>
      <c r="AV1016" s="1" t="e">
        <f>_xlfn.XLOOKUP($L1016,Pos!$A:$A,Pos!AL:AL,_xlfn.XLOOKUP($L1016,#REF!,#REF!, ""), 0)</f>
        <v>#REF!</v>
      </c>
      <c r="AW1016" s="1" t="e">
        <f>_xlfn.XLOOKUP($L1016,Pos!$A:$A,Pos!AM:AM,_xlfn.XLOOKUP($L1016,#REF!,#REF!, ""), 0)</f>
        <v>#REF!</v>
      </c>
      <c r="AX1016" s="1" t="e">
        <f>_xlfn.XLOOKUP($L1016,Pos!$A:$A,Pos!AN:AN,_xlfn.XLOOKUP($L1016,#REF!,#REF!, ""), 0)</f>
        <v>#REF!</v>
      </c>
      <c r="AY1016" s="1" t="e">
        <f>_xlfn.XLOOKUP($L1016,Pos!$A:$A,Pos!AO:AO,_xlfn.XLOOKUP($L1016,#REF!,#REF!, ""), 0)</f>
        <v>#REF!</v>
      </c>
      <c r="AZ1016" s="7" t="str">
        <f t="shared" si="254"/>
        <v>OUT</v>
      </c>
      <c r="BA1016" s="1">
        <f>IF(OR(_xlfn.XLOOKUP(L1016,Pos!B:B,Pos!L:L,FALSE)="ESG Reason",_xlfn.XLOOKUP(L1016,Pos!B:B,Pos!L:L,FALSE)="Blacklisted"),1,0)</f>
        <v>1</v>
      </c>
      <c r="BC1016" s="11">
        <v>9.1408940145664147E-11</v>
      </c>
      <c r="BD1016" s="11">
        <f>_xlfn.XLOOKUP($L1016,Pos!$B:$B,Pos!H:H,0, 0)</f>
        <v>0</v>
      </c>
      <c r="BE1016" s="11">
        <f>_xlfn.XLOOKUP($L1016,Pos!$B:$B,Pos!I:I,0, 0)</f>
        <v>1.3087609178180531E-4</v>
      </c>
      <c r="BF1016" s="18">
        <f t="shared" si="255"/>
        <v>1.3087609178180531E-4</v>
      </c>
      <c r="BG1016" s="1">
        <f t="shared" si="256"/>
        <v>1</v>
      </c>
      <c r="BH1016" s="1">
        <f t="shared" si="257"/>
        <v>30</v>
      </c>
      <c r="BI1016" s="18">
        <f t="shared" si="258"/>
        <v>9.1408940145664147E-11</v>
      </c>
      <c r="BJ1016" s="3">
        <f t="shared" si="259"/>
        <v>0</v>
      </c>
      <c r="BK1016" s="18">
        <f t="shared" si="260"/>
        <v>0</v>
      </c>
    </row>
    <row r="1017" spans="3:63" x14ac:dyDescent="0.25">
      <c r="C1017" s="3"/>
      <c r="D1017" s="3"/>
      <c r="E1017" s="3"/>
      <c r="F1017" s="3"/>
      <c r="G1017" s="51" t="s">
        <v>1008</v>
      </c>
      <c r="H1017" s="8" t="str">
        <f t="shared" si="250"/>
        <v>0%North America</v>
      </c>
      <c r="I1017" s="11" cm="1">
        <f t="array" ref="I1017">IF(
   AZ1017 = "OUT", 0,IF(
   BD1017 &gt;= LARGE(IF(ISNUMBER(BD:BD), BD:BD), 3),
   BE1017 - 0.001,
   IF(BE1017 &gt;=VLOOKUP(P1017,mapping!$A:$B,2,FALSE), BE1017,VLOOKUP(P1017,mapping!$A$2:$B$8,2,FALSE))
))</f>
        <v>0</v>
      </c>
      <c r="J1017" s="11" cm="1">
        <f t="array" ref="J1017">IF(
    AZ1017="OUT",0,IF(IF(
                      BD1017&gt;=LARGE(IF(ISNUMBER(BD:BD),BD:BD),3),
                      BE1017+0.001,
                      VLOOKUP(H1017,mapping!$D:$E,2,FALSE)
                      )&gt;I1017,
                   IF(
                      BD1017&gt;=LARGE(IF(ISNUMBER(BD:BD),BD:BD),3),
                      BE1017+0.001,
                      VLOOKUP(H1017,mapping!$D:$E,2,FALSE)
                      ),
                   I1017+0.002))</f>
        <v>0</v>
      </c>
      <c r="K1017" s="8">
        <f t="shared" si="251"/>
        <v>1.295781945151473E-4</v>
      </c>
      <c r="L1017" s="1" t="str">
        <f>Pos!B942</f>
        <v>US2473617023</v>
      </c>
      <c r="M1017" s="1" t="str">
        <f>_xlfn.XLOOKUP($L1017,Pos!B:B,Pos!D:D,, 0)</f>
        <v>Delta Air Lines, Inc.</v>
      </c>
      <c r="N1017" s="1" t="str">
        <f>_xlfn.XLOOKUP($L1017,Pos!B:B,Pos!E:E,, 0)</f>
        <v>Travel &amp; Leisure</v>
      </c>
      <c r="O1017" s="1" t="str">
        <f t="shared" si="252"/>
        <v>Travel &amp; Leisure_North America</v>
      </c>
      <c r="P1017" s="1" t="str">
        <f>_xlfn.XLOOKUP($L1017,Pos!B:B,Pos!F:F,, 0)</f>
        <v>North America</v>
      </c>
      <c r="Q1017" s="1">
        <v>0</v>
      </c>
      <c r="R1017" s="9">
        <f>_xlfn.XLOOKUP($L1017,Pos!$B:$B,Pos!N:N,0, 0)</f>
        <v>5.87</v>
      </c>
      <c r="S1017" s="9">
        <f>_xlfn.XLOOKUP($L1017,Pos!$B:$B,Pos!O:O,0, 0)</f>
        <v>8.8258329999999994</v>
      </c>
      <c r="T1017" s="9">
        <f>_xlfn.XLOOKUP($L1017,Pos!$B:$B,Pos!P:P,0, 0)</f>
        <v>4.55</v>
      </c>
      <c r="U1017" s="9">
        <f>_xlfn.XLOOKUP($L1017,Pos!$B:$B,Pos!Q:Q,0, 0)</f>
        <v>6.5</v>
      </c>
      <c r="V1017" s="9">
        <f>_xlfn.XLOOKUP($L1017,Pos!$B:$B,Pos!R:R,0, 0)</f>
        <v>3.4333330000000002</v>
      </c>
      <c r="W1017" s="9">
        <f>_xlfn.XLOOKUP($L1017,Pos!$B:$B,Pos!S:S,0, 0)</f>
        <v>5.59</v>
      </c>
      <c r="X1017" s="9" t="str">
        <f>_xlfn.XLOOKUP($L1017,Pos!$B:$B,Pos!J:J,0, 0)</f>
        <v>Buy</v>
      </c>
      <c r="Y1017" s="1">
        <v>0</v>
      </c>
      <c r="Z1017" s="1">
        <v>0</v>
      </c>
      <c r="AA1017" s="1">
        <f t="shared" si="253"/>
        <v>0</v>
      </c>
      <c r="AB1017" s="9">
        <f>_xlfn.XLOOKUP(L1017,Pos!B:B,Pos!K:K,-1,0)</f>
        <v>8</v>
      </c>
      <c r="AC1017" s="1" t="e">
        <f>_xlfn.XLOOKUP($L1017,Pos!$A:$A,Pos!S:S,_xlfn.XLOOKUP($L1017,#REF!,#REF!, ""), 0)</f>
        <v>#REF!</v>
      </c>
      <c r="AD1017" s="1" t="e">
        <f>_xlfn.XLOOKUP($L1017,Pos!$A:$A,Pos!T:T,_xlfn.XLOOKUP($L1017,#REF!,#REF!, ""), 0)</f>
        <v>#REF!</v>
      </c>
      <c r="AE1017" s="1" t="e">
        <f>_xlfn.XLOOKUP($L1017,Pos!$A:$A,Pos!U:U,_xlfn.XLOOKUP($L1017,#REF!,#REF!, ""), 0)</f>
        <v>#REF!</v>
      </c>
      <c r="AF1017" s="1" t="e">
        <f>_xlfn.XLOOKUP($L1017,Pos!$A:$A,Pos!V:V,_xlfn.XLOOKUP($L1017,#REF!,#REF!, ""), 0)</f>
        <v>#REF!</v>
      </c>
      <c r="AG1017" s="1" t="e">
        <f>_xlfn.XLOOKUP($L1017,Pos!$A:$A,Pos!W:W,_xlfn.XLOOKUP($L1017,#REF!,#REF!, ""), 0)</f>
        <v>#REF!</v>
      </c>
      <c r="AH1017" s="1" t="e">
        <f>_xlfn.XLOOKUP($L1017,Pos!$A:$A,Pos!X:X,_xlfn.XLOOKUP($L1017,#REF!,#REF!, ""), 0)</f>
        <v>#REF!</v>
      </c>
      <c r="AI1017" s="1" t="e">
        <f>_xlfn.XLOOKUP($L1017,Pos!$A:$A,Pos!Y:Y,_xlfn.XLOOKUP($L1017,#REF!,#REF!, ""), 0)</f>
        <v>#REF!</v>
      </c>
      <c r="AJ1017" s="1" t="e">
        <f>_xlfn.XLOOKUP($L1017,Pos!$A:$A,Pos!Z:Z,_xlfn.XLOOKUP($L1017,#REF!,#REF!, ""), 0)</f>
        <v>#REF!</v>
      </c>
      <c r="AK1017" s="1" t="e">
        <f>_xlfn.XLOOKUP($L1017,Pos!$A:$A,Pos!AA:AA,_xlfn.XLOOKUP($L1017,#REF!,#REF!, ""), 0)</f>
        <v>#REF!</v>
      </c>
      <c r="AL1017" s="1" t="e">
        <f>_xlfn.XLOOKUP($L1017,Pos!$A:$A,Pos!AB:AB,_xlfn.XLOOKUP($L1017,#REF!,#REF!, ""), 0)</f>
        <v>#REF!</v>
      </c>
      <c r="AM1017" s="1" t="e">
        <f>_xlfn.XLOOKUP($L1017,Pos!$A:$A,Pos!AC:AC,_xlfn.XLOOKUP($L1017,#REF!,#REF!, ""), 0)</f>
        <v>#REF!</v>
      </c>
      <c r="AN1017" s="1" t="e">
        <f>_xlfn.XLOOKUP($L1017,Pos!$A:$A,Pos!AD:AD,_xlfn.XLOOKUP($L1017,#REF!,#REF!, ""), 0)</f>
        <v>#REF!</v>
      </c>
      <c r="AO1017" s="1" t="e">
        <f>_xlfn.XLOOKUP($L1017,Pos!$A:$A,Pos!AE:AE,_xlfn.XLOOKUP($L1017,#REF!,#REF!, ""), 0)</f>
        <v>#REF!</v>
      </c>
      <c r="AP1017" s="1" t="e">
        <f>_xlfn.XLOOKUP($L1017,Pos!$A:$A,Pos!AF:AF,_xlfn.XLOOKUP($L1017,#REF!,#REF!, ""), 0)</f>
        <v>#REF!</v>
      </c>
      <c r="AQ1017" s="1" t="e">
        <f>_xlfn.XLOOKUP($L1017,Pos!$A:$A,Pos!AG:AG,_xlfn.XLOOKUP($L1017,#REF!,#REF!, ""), 0)</f>
        <v>#REF!</v>
      </c>
      <c r="AR1017" s="1" t="e">
        <f>_xlfn.XLOOKUP($L1017,Pos!$A:$A,Pos!AH:AH,_xlfn.XLOOKUP($L1017,#REF!,#REF!, ""), 0)</f>
        <v>#REF!</v>
      </c>
      <c r="AS1017" s="1" t="e">
        <f>_xlfn.XLOOKUP($L1017,Pos!$A:$A,Pos!AI:AI,_xlfn.XLOOKUP($L1017,#REF!,#REF!, ""), 0)</f>
        <v>#REF!</v>
      </c>
      <c r="AT1017" s="1" t="e">
        <f>_xlfn.XLOOKUP($L1017,Pos!$A:$A,Pos!AJ:AJ,_xlfn.XLOOKUP($L1017,#REF!,#REF!, ""), 0)</f>
        <v>#REF!</v>
      </c>
      <c r="AU1017" s="1" t="e">
        <f>_xlfn.XLOOKUP($L1017,Pos!$A:$A,Pos!AK:AK,_xlfn.XLOOKUP($L1017,#REF!,#REF!, ""), 0)</f>
        <v>#REF!</v>
      </c>
      <c r="AV1017" s="1" t="e">
        <f>_xlfn.XLOOKUP($L1017,Pos!$A:$A,Pos!AL:AL,_xlfn.XLOOKUP($L1017,#REF!,#REF!, ""), 0)</f>
        <v>#REF!</v>
      </c>
      <c r="AW1017" s="1" t="e">
        <f>_xlfn.XLOOKUP($L1017,Pos!$A:$A,Pos!AM:AM,_xlfn.XLOOKUP($L1017,#REF!,#REF!, ""), 0)</f>
        <v>#REF!</v>
      </c>
      <c r="AX1017" s="1" t="e">
        <f>_xlfn.XLOOKUP($L1017,Pos!$A:$A,Pos!AN:AN,_xlfn.XLOOKUP($L1017,#REF!,#REF!, ""), 0)</f>
        <v>#REF!</v>
      </c>
      <c r="AY1017" s="1" t="e">
        <f>_xlfn.XLOOKUP($L1017,Pos!$A:$A,Pos!AO:AO,_xlfn.XLOOKUP($L1017,#REF!,#REF!, ""), 0)</f>
        <v>#REF!</v>
      </c>
      <c r="AZ1017" s="7" t="str">
        <f t="shared" si="254"/>
        <v>OUT</v>
      </c>
      <c r="BA1017" s="1">
        <f>IF(OR(_xlfn.XLOOKUP(L1017,Pos!B:B,Pos!L:L,FALSE)="ESG Reason",_xlfn.XLOOKUP(L1017,Pos!B:B,Pos!L:L,FALSE)="Blacklisted"),1,0)</f>
        <v>0</v>
      </c>
      <c r="BC1017" s="11">
        <v>9.3791844021766519E-11</v>
      </c>
      <c r="BD1017" s="11">
        <f>_xlfn.XLOOKUP($L1017,Pos!$B:$B,Pos!H:H,0, 0)</f>
        <v>0</v>
      </c>
      <c r="BE1017" s="11">
        <f>_xlfn.XLOOKUP($L1017,Pos!$B:$B,Pos!I:I,0, 0)</f>
        <v>1.295781945151473E-4</v>
      </c>
      <c r="BF1017" s="18">
        <f t="shared" si="255"/>
        <v>1.295781945151473E-4</v>
      </c>
      <c r="BG1017" s="1">
        <f t="shared" si="256"/>
        <v>1</v>
      </c>
      <c r="BH1017" s="1">
        <f t="shared" si="257"/>
        <v>37</v>
      </c>
      <c r="BI1017" s="18">
        <f t="shared" si="258"/>
        <v>9.3791844021766519E-11</v>
      </c>
      <c r="BJ1017" s="3">
        <f t="shared" si="259"/>
        <v>0</v>
      </c>
      <c r="BK1017" s="18">
        <f t="shared" si="260"/>
        <v>0</v>
      </c>
    </row>
    <row r="1018" spans="3:63" x14ac:dyDescent="0.25">
      <c r="C1018" s="3"/>
      <c r="D1018" s="3"/>
      <c r="E1018" s="3"/>
      <c r="F1018" s="3"/>
      <c r="G1018" s="51" t="s">
        <v>1021</v>
      </c>
      <c r="H1018" s="8" t="str">
        <f t="shared" si="250"/>
        <v>0%North America</v>
      </c>
      <c r="I1018" s="11" cm="1">
        <f t="array" ref="I1018">IF(
   AZ1018 = "OUT", 0,IF(
   BD1018 &gt;= LARGE(IF(ISNUMBER(BD:BD), BD:BD), 3),
   BE1018 - 0.001,
   IF(BE1018 &gt;=VLOOKUP(P1018,mapping!$A:$B,2,FALSE), BE1018,VLOOKUP(P1018,mapping!$A$2:$B$8,2,FALSE))
))</f>
        <v>0</v>
      </c>
      <c r="J1018" s="11" cm="1">
        <f t="array" ref="J1018">IF(
    AZ1018="OUT",0,IF(IF(
                      BD1018&gt;=LARGE(IF(ISNUMBER(BD:BD),BD:BD),3),
                      BE1018+0.001,
                      VLOOKUP(H1018,mapping!$D:$E,2,FALSE)
                      )&gt;I1018,
                   IF(
                      BD1018&gt;=LARGE(IF(ISNUMBER(BD:BD),BD:BD),3),
                      BE1018+0.001,
                      VLOOKUP(H1018,mapping!$D:$E,2,FALSE)
                      ),
                   I1018+0.002))</f>
        <v>0</v>
      </c>
      <c r="K1018" s="8">
        <f t="shared" si="251"/>
        <v>1.2934165856418441E-4</v>
      </c>
      <c r="L1018" s="1" t="str">
        <f>Pos!B975</f>
        <v>US29452E1010</v>
      </c>
      <c r="M1018" s="1" t="str">
        <f>_xlfn.XLOOKUP($L1018,Pos!B:B,Pos!D:D,, 0)</f>
        <v>Equitable Holdings, Inc.</v>
      </c>
      <c r="N1018" s="1" t="str">
        <f>_xlfn.XLOOKUP($L1018,Pos!B:B,Pos!E:E,, 0)</f>
        <v>Financial Services</v>
      </c>
      <c r="O1018" s="1" t="str">
        <f t="shared" si="252"/>
        <v>Financial Services_North America</v>
      </c>
      <c r="P1018" s="1" t="str">
        <f>_xlfn.XLOOKUP($L1018,Pos!B:B,Pos!F:F,, 0)</f>
        <v>North America</v>
      </c>
      <c r="Q1018" s="1">
        <v>0</v>
      </c>
      <c r="R1018" s="9">
        <f>_xlfn.XLOOKUP($L1018,Pos!$B:$B,Pos!N:N,0, 0)</f>
        <v>5.13</v>
      </c>
      <c r="S1018" s="9">
        <f>_xlfn.XLOOKUP($L1018,Pos!$B:$B,Pos!O:O,0, 0)</f>
        <v>8.1500009999999996</v>
      </c>
      <c r="T1018" s="9">
        <f>_xlfn.XLOOKUP($L1018,Pos!$B:$B,Pos!P:P,0, 0)</f>
        <v>0.13333329999999999</v>
      </c>
      <c r="U1018" s="9">
        <f>_xlfn.XLOOKUP($L1018,Pos!$B:$B,Pos!Q:Q,0, 0)</f>
        <v>4.3</v>
      </c>
      <c r="V1018" s="9">
        <f>_xlfn.XLOOKUP($L1018,Pos!$B:$B,Pos!R:R,0, 0)</f>
        <v>2.4333330000000002</v>
      </c>
      <c r="W1018" s="9">
        <f>_xlfn.XLOOKUP($L1018,Pos!$B:$B,Pos!S:S,0, 0)</f>
        <v>1.095</v>
      </c>
      <c r="X1018" s="9" t="str">
        <f>_xlfn.XLOOKUP($L1018,Pos!$B:$B,Pos!J:J,0, 0)</f>
        <v>Outperform</v>
      </c>
      <c r="Y1018" s="1">
        <v>0</v>
      </c>
      <c r="Z1018" s="1">
        <v>0</v>
      </c>
      <c r="AA1018" s="1">
        <f t="shared" si="253"/>
        <v>0</v>
      </c>
      <c r="AB1018" s="9">
        <f>_xlfn.XLOOKUP(L1018,Pos!B:B,Pos!K:K,-1,0)</f>
        <v>5.2777777777777777</v>
      </c>
      <c r="AC1018" s="1" t="e">
        <f>_xlfn.XLOOKUP($L1018,Pos!$A:$A,Pos!S:S,_xlfn.XLOOKUP($L1018,#REF!,#REF!, ""), 0)</f>
        <v>#REF!</v>
      </c>
      <c r="AD1018" s="1" t="e">
        <f>_xlfn.XLOOKUP($L1018,Pos!$A:$A,Pos!T:T,_xlfn.XLOOKUP($L1018,#REF!,#REF!, ""), 0)</f>
        <v>#REF!</v>
      </c>
      <c r="AE1018" s="1" t="e">
        <f>_xlfn.XLOOKUP($L1018,Pos!$A:$A,Pos!U:U,_xlfn.XLOOKUP($L1018,#REF!,#REF!, ""), 0)</f>
        <v>#REF!</v>
      </c>
      <c r="AF1018" s="1" t="e">
        <f>_xlfn.XLOOKUP($L1018,Pos!$A:$A,Pos!V:V,_xlfn.XLOOKUP($L1018,#REF!,#REF!, ""), 0)</f>
        <v>#REF!</v>
      </c>
      <c r="AG1018" s="1" t="e">
        <f>_xlfn.XLOOKUP($L1018,Pos!$A:$A,Pos!W:W,_xlfn.XLOOKUP($L1018,#REF!,#REF!, ""), 0)</f>
        <v>#REF!</v>
      </c>
      <c r="AH1018" s="1" t="e">
        <f>_xlfn.XLOOKUP($L1018,Pos!$A:$A,Pos!X:X,_xlfn.XLOOKUP($L1018,#REF!,#REF!, ""), 0)</f>
        <v>#REF!</v>
      </c>
      <c r="AI1018" s="1" t="e">
        <f>_xlfn.XLOOKUP($L1018,Pos!$A:$A,Pos!Y:Y,_xlfn.XLOOKUP($L1018,#REF!,#REF!, ""), 0)</f>
        <v>#REF!</v>
      </c>
      <c r="AJ1018" s="1" t="e">
        <f>_xlfn.XLOOKUP($L1018,Pos!$A:$A,Pos!Z:Z,_xlfn.XLOOKUP($L1018,#REF!,#REF!, ""), 0)</f>
        <v>#REF!</v>
      </c>
      <c r="AK1018" s="1" t="e">
        <f>_xlfn.XLOOKUP($L1018,Pos!$A:$A,Pos!AA:AA,_xlfn.XLOOKUP($L1018,#REF!,#REF!, ""), 0)</f>
        <v>#REF!</v>
      </c>
      <c r="AL1018" s="1" t="e">
        <f>_xlfn.XLOOKUP($L1018,Pos!$A:$A,Pos!AB:AB,_xlfn.XLOOKUP($L1018,#REF!,#REF!, ""), 0)</f>
        <v>#REF!</v>
      </c>
      <c r="AM1018" s="1" t="e">
        <f>_xlfn.XLOOKUP($L1018,Pos!$A:$A,Pos!AC:AC,_xlfn.XLOOKUP($L1018,#REF!,#REF!, ""), 0)</f>
        <v>#REF!</v>
      </c>
      <c r="AN1018" s="1" t="e">
        <f>_xlfn.XLOOKUP($L1018,Pos!$A:$A,Pos!AD:AD,_xlfn.XLOOKUP($L1018,#REF!,#REF!, ""), 0)</f>
        <v>#REF!</v>
      </c>
      <c r="AO1018" s="1" t="e">
        <f>_xlfn.XLOOKUP($L1018,Pos!$A:$A,Pos!AE:AE,_xlfn.XLOOKUP($L1018,#REF!,#REF!, ""), 0)</f>
        <v>#REF!</v>
      </c>
      <c r="AP1018" s="1" t="e">
        <f>_xlfn.XLOOKUP($L1018,Pos!$A:$A,Pos!AF:AF,_xlfn.XLOOKUP($L1018,#REF!,#REF!, ""), 0)</f>
        <v>#REF!</v>
      </c>
      <c r="AQ1018" s="1" t="e">
        <f>_xlfn.XLOOKUP($L1018,Pos!$A:$A,Pos!AG:AG,_xlfn.XLOOKUP($L1018,#REF!,#REF!, ""), 0)</f>
        <v>#REF!</v>
      </c>
      <c r="AR1018" s="1" t="e">
        <f>_xlfn.XLOOKUP($L1018,Pos!$A:$A,Pos!AH:AH,_xlfn.XLOOKUP($L1018,#REF!,#REF!, ""), 0)</f>
        <v>#REF!</v>
      </c>
      <c r="AS1018" s="1" t="e">
        <f>_xlfn.XLOOKUP($L1018,Pos!$A:$A,Pos!AI:AI,_xlfn.XLOOKUP($L1018,#REF!,#REF!, ""), 0)</f>
        <v>#REF!</v>
      </c>
      <c r="AT1018" s="1" t="e">
        <f>_xlfn.XLOOKUP($L1018,Pos!$A:$A,Pos!AJ:AJ,_xlfn.XLOOKUP($L1018,#REF!,#REF!, ""), 0)</f>
        <v>#REF!</v>
      </c>
      <c r="AU1018" s="1" t="e">
        <f>_xlfn.XLOOKUP($L1018,Pos!$A:$A,Pos!AK:AK,_xlfn.XLOOKUP($L1018,#REF!,#REF!, ""), 0)</f>
        <v>#REF!</v>
      </c>
      <c r="AV1018" s="1" t="e">
        <f>_xlfn.XLOOKUP($L1018,Pos!$A:$A,Pos!AL:AL,_xlfn.XLOOKUP($L1018,#REF!,#REF!, ""), 0)</f>
        <v>#REF!</v>
      </c>
      <c r="AW1018" s="1" t="e">
        <f>_xlfn.XLOOKUP($L1018,Pos!$A:$A,Pos!AM:AM,_xlfn.XLOOKUP($L1018,#REF!,#REF!, ""), 0)</f>
        <v>#REF!</v>
      </c>
      <c r="AX1018" s="1" t="e">
        <f>_xlfn.XLOOKUP($L1018,Pos!$A:$A,Pos!AN:AN,_xlfn.XLOOKUP($L1018,#REF!,#REF!, ""), 0)</f>
        <v>#REF!</v>
      </c>
      <c r="AY1018" s="1" t="e">
        <f>_xlfn.XLOOKUP($L1018,Pos!$A:$A,Pos!AO:AO,_xlfn.XLOOKUP($L1018,#REF!,#REF!, ""), 0)</f>
        <v>#REF!</v>
      </c>
      <c r="AZ1018" s="7" t="str">
        <f t="shared" si="254"/>
        <v>OUT</v>
      </c>
      <c r="BA1018" s="1">
        <f>IF(OR(_xlfn.XLOOKUP(L1018,Pos!B:B,Pos!L:L,FALSE)="ESG Reason",_xlfn.XLOOKUP(L1018,Pos!B:B,Pos!L:L,FALSE)="Blacklisted"),1,0)</f>
        <v>0</v>
      </c>
      <c r="BC1018" s="11">
        <v>1.5197055952398339E-10</v>
      </c>
      <c r="BD1018" s="11">
        <f>_xlfn.XLOOKUP($L1018,Pos!$B:$B,Pos!H:H,0, 0)</f>
        <v>0</v>
      </c>
      <c r="BE1018" s="11">
        <f>_xlfn.XLOOKUP($L1018,Pos!$B:$B,Pos!I:I,0, 0)</f>
        <v>1.2934165856418441E-4</v>
      </c>
      <c r="BF1018" s="18">
        <f t="shared" si="255"/>
        <v>1.2934165856418441E-4</v>
      </c>
      <c r="BG1018" s="1">
        <f t="shared" si="256"/>
        <v>1</v>
      </c>
      <c r="BH1018" s="1">
        <f t="shared" si="257"/>
        <v>26</v>
      </c>
      <c r="BI1018" s="18">
        <f t="shared" si="258"/>
        <v>1.5197055952398339E-10</v>
      </c>
      <c r="BJ1018" s="3">
        <f t="shared" si="259"/>
        <v>0</v>
      </c>
      <c r="BK1018" s="18">
        <f t="shared" si="260"/>
        <v>0</v>
      </c>
    </row>
    <row r="1019" spans="3:63" x14ac:dyDescent="0.25">
      <c r="C1019" s="3"/>
      <c r="D1019" s="3"/>
      <c r="E1019" s="3"/>
      <c r="F1019" s="3"/>
      <c r="G1019" s="51" t="s">
        <v>1003</v>
      </c>
      <c r="H1019" s="8" t="str">
        <f t="shared" si="250"/>
        <v>0%West Europe</v>
      </c>
      <c r="I1019" s="11" cm="1">
        <f t="array" ref="I1019">IF(
   AZ1019 = "OUT", 0,IF(
   BD1019 &gt;= LARGE(IF(ISNUMBER(BD:BD), BD:BD), 3),
   BE1019 - 0.001,
   IF(BE1019 &gt;=VLOOKUP(P1019,mapping!$A:$B,2,FALSE), BE1019,VLOOKUP(P1019,mapping!$A$2:$B$8,2,FALSE))
))</f>
        <v>0</v>
      </c>
      <c r="J1019" s="11" cm="1">
        <f t="array" ref="J1019">IF(
    AZ1019="OUT",0,IF(IF(
                      BD1019&gt;=LARGE(IF(ISNUMBER(BD:BD),BD:BD),3),
                      BE1019+0.001,
                      VLOOKUP(H1019,mapping!$D:$E,2,FALSE)
                      )&gt;I1019,
                   IF(
                      BD1019&gt;=LARGE(IF(ISNUMBER(BD:BD),BD:BD),3),
                      BE1019+0.001,
                      VLOOKUP(H1019,mapping!$D:$E,2,FALSE)
                      ),
                   I1019+0.002))</f>
        <v>0</v>
      </c>
      <c r="K1019" s="8">
        <f t="shared" si="251"/>
        <v>1.29294051328388E-4</v>
      </c>
      <c r="L1019" s="1" t="str">
        <f>Pos!B322</f>
        <v>FR0000130452</v>
      </c>
      <c r="M1019" s="1" t="str">
        <f>_xlfn.XLOOKUP($L1019,Pos!B:B,Pos!D:D,, 0)</f>
        <v>Eiffage SA</v>
      </c>
      <c r="N1019" s="1" t="str">
        <f>_xlfn.XLOOKUP($L1019,Pos!B:B,Pos!E:E,, 0)</f>
        <v>Construction</v>
      </c>
      <c r="O1019" s="1" t="str">
        <f t="shared" si="252"/>
        <v>Construction_West Europe</v>
      </c>
      <c r="P1019" s="1" t="str">
        <f>_xlfn.XLOOKUP($L1019,Pos!B:B,Pos!F:F,, 0)</f>
        <v>West Europe</v>
      </c>
      <c r="Q1019" s="1">
        <v>0</v>
      </c>
      <c r="R1019" s="9">
        <f>_xlfn.XLOOKUP($L1019,Pos!$B:$B,Pos!N:N,0, 0)</f>
        <v>6.44</v>
      </c>
      <c r="S1019" s="9">
        <f>_xlfn.XLOOKUP($L1019,Pos!$B:$B,Pos!O:O,0, 0)</f>
        <v>9.1006660000000004</v>
      </c>
      <c r="T1019" s="9">
        <f>_xlfn.XLOOKUP($L1019,Pos!$B:$B,Pos!P:P,0, 0)</f>
        <v>3.375</v>
      </c>
      <c r="U1019" s="9">
        <f>_xlfn.XLOOKUP($L1019,Pos!$B:$B,Pos!Q:Q,0, 0)</f>
        <v>5.7</v>
      </c>
      <c r="V1019" s="9">
        <f>_xlfn.XLOOKUP($L1019,Pos!$B:$B,Pos!R:R,0, 0)</f>
        <v>4</v>
      </c>
      <c r="W1019" s="9">
        <f>_xlfn.XLOOKUP($L1019,Pos!$B:$B,Pos!S:S,0, 0)</f>
        <v>6.6233329999999997</v>
      </c>
      <c r="X1019" s="9" t="str">
        <f>_xlfn.XLOOKUP($L1019,Pos!$B:$B,Pos!J:J,0, 0)</f>
        <v>Outperform</v>
      </c>
      <c r="Y1019" s="1">
        <v>0</v>
      </c>
      <c r="Z1019" s="1">
        <v>0</v>
      </c>
      <c r="AA1019" s="1">
        <f t="shared" si="253"/>
        <v>0</v>
      </c>
      <c r="AB1019" s="9">
        <f>_xlfn.XLOOKUP(L1019,Pos!B:B,Pos!K:K,-1,0)</f>
        <v>9.473684210526315</v>
      </c>
      <c r="AC1019" s="1" t="e">
        <f>_xlfn.XLOOKUP($L1019,Pos!$A:$A,Pos!S:S,_xlfn.XLOOKUP($L1019,#REF!,#REF!, ""), 0)</f>
        <v>#REF!</v>
      </c>
      <c r="AD1019" s="1" t="e">
        <f>_xlfn.XLOOKUP($L1019,Pos!$A:$A,Pos!T:T,_xlfn.XLOOKUP($L1019,#REF!,#REF!, ""), 0)</f>
        <v>#REF!</v>
      </c>
      <c r="AE1019" s="1" t="e">
        <f>_xlfn.XLOOKUP($L1019,Pos!$A:$A,Pos!U:U,_xlfn.XLOOKUP($L1019,#REF!,#REF!, ""), 0)</f>
        <v>#REF!</v>
      </c>
      <c r="AF1019" s="1" t="e">
        <f>_xlfn.XLOOKUP($L1019,Pos!$A:$A,Pos!V:V,_xlfn.XLOOKUP($L1019,#REF!,#REF!, ""), 0)</f>
        <v>#REF!</v>
      </c>
      <c r="AG1019" s="1" t="e">
        <f>_xlfn.XLOOKUP($L1019,Pos!$A:$A,Pos!W:W,_xlfn.XLOOKUP($L1019,#REF!,#REF!, ""), 0)</f>
        <v>#REF!</v>
      </c>
      <c r="AH1019" s="1" t="e">
        <f>_xlfn.XLOOKUP($L1019,Pos!$A:$A,Pos!X:X,_xlfn.XLOOKUP($L1019,#REF!,#REF!, ""), 0)</f>
        <v>#REF!</v>
      </c>
      <c r="AI1019" s="1" t="e">
        <f>_xlfn.XLOOKUP($L1019,Pos!$A:$A,Pos!Y:Y,_xlfn.XLOOKUP($L1019,#REF!,#REF!, ""), 0)</f>
        <v>#REF!</v>
      </c>
      <c r="AJ1019" s="1" t="e">
        <f>_xlfn.XLOOKUP($L1019,Pos!$A:$A,Pos!Z:Z,_xlfn.XLOOKUP($L1019,#REF!,#REF!, ""), 0)</f>
        <v>#REF!</v>
      </c>
      <c r="AK1019" s="1" t="e">
        <f>_xlfn.XLOOKUP($L1019,Pos!$A:$A,Pos!AA:AA,_xlfn.XLOOKUP($L1019,#REF!,#REF!, ""), 0)</f>
        <v>#REF!</v>
      </c>
      <c r="AL1019" s="1" t="e">
        <f>_xlfn.XLOOKUP($L1019,Pos!$A:$A,Pos!AB:AB,_xlfn.XLOOKUP($L1019,#REF!,#REF!, ""), 0)</f>
        <v>#REF!</v>
      </c>
      <c r="AM1019" s="1" t="e">
        <f>_xlfn.XLOOKUP($L1019,Pos!$A:$A,Pos!AC:AC,_xlfn.XLOOKUP($L1019,#REF!,#REF!, ""), 0)</f>
        <v>#REF!</v>
      </c>
      <c r="AN1019" s="1" t="e">
        <f>_xlfn.XLOOKUP($L1019,Pos!$A:$A,Pos!AD:AD,_xlfn.XLOOKUP($L1019,#REF!,#REF!, ""), 0)</f>
        <v>#REF!</v>
      </c>
      <c r="AO1019" s="1" t="e">
        <f>_xlfn.XLOOKUP($L1019,Pos!$A:$A,Pos!AE:AE,_xlfn.XLOOKUP($L1019,#REF!,#REF!, ""), 0)</f>
        <v>#REF!</v>
      </c>
      <c r="AP1019" s="1" t="e">
        <f>_xlfn.XLOOKUP($L1019,Pos!$A:$A,Pos!AF:AF,_xlfn.XLOOKUP($L1019,#REF!,#REF!, ""), 0)</f>
        <v>#REF!</v>
      </c>
      <c r="AQ1019" s="1" t="e">
        <f>_xlfn.XLOOKUP($L1019,Pos!$A:$A,Pos!AG:AG,_xlfn.XLOOKUP($L1019,#REF!,#REF!, ""), 0)</f>
        <v>#REF!</v>
      </c>
      <c r="AR1019" s="1" t="e">
        <f>_xlfn.XLOOKUP($L1019,Pos!$A:$A,Pos!AH:AH,_xlfn.XLOOKUP($L1019,#REF!,#REF!, ""), 0)</f>
        <v>#REF!</v>
      </c>
      <c r="AS1019" s="1" t="e">
        <f>_xlfn.XLOOKUP($L1019,Pos!$A:$A,Pos!AI:AI,_xlfn.XLOOKUP($L1019,#REF!,#REF!, ""), 0)</f>
        <v>#REF!</v>
      </c>
      <c r="AT1019" s="1" t="e">
        <f>_xlfn.XLOOKUP($L1019,Pos!$A:$A,Pos!AJ:AJ,_xlfn.XLOOKUP($L1019,#REF!,#REF!, ""), 0)</f>
        <v>#REF!</v>
      </c>
      <c r="AU1019" s="1" t="e">
        <f>_xlfn.XLOOKUP($L1019,Pos!$A:$A,Pos!AK:AK,_xlfn.XLOOKUP($L1019,#REF!,#REF!, ""), 0)</f>
        <v>#REF!</v>
      </c>
      <c r="AV1019" s="1" t="e">
        <f>_xlfn.XLOOKUP($L1019,Pos!$A:$A,Pos!AL:AL,_xlfn.XLOOKUP($L1019,#REF!,#REF!, ""), 0)</f>
        <v>#REF!</v>
      </c>
      <c r="AW1019" s="1" t="e">
        <f>_xlfn.XLOOKUP($L1019,Pos!$A:$A,Pos!AM:AM,_xlfn.XLOOKUP($L1019,#REF!,#REF!, ""), 0)</f>
        <v>#REF!</v>
      </c>
      <c r="AX1019" s="1" t="e">
        <f>_xlfn.XLOOKUP($L1019,Pos!$A:$A,Pos!AN:AN,_xlfn.XLOOKUP($L1019,#REF!,#REF!, ""), 0)</f>
        <v>#REF!</v>
      </c>
      <c r="AY1019" s="1" t="e">
        <f>_xlfn.XLOOKUP($L1019,Pos!$A:$A,Pos!AO:AO,_xlfn.XLOOKUP($L1019,#REF!,#REF!, ""), 0)</f>
        <v>#REF!</v>
      </c>
      <c r="AZ1019" s="7" t="str">
        <f t="shared" si="254"/>
        <v>OUT</v>
      </c>
      <c r="BA1019" s="1">
        <f>IF(OR(_xlfn.XLOOKUP(L1019,Pos!B:B,Pos!L:L,FALSE)="ESG Reason",_xlfn.XLOOKUP(L1019,Pos!B:B,Pos!L:L,FALSE)="Blacklisted"),1,0)</f>
        <v>1</v>
      </c>
      <c r="BC1019" s="11">
        <v>8.8848921802176713E-11</v>
      </c>
      <c r="BD1019" s="11">
        <f>_xlfn.XLOOKUP($L1019,Pos!$B:$B,Pos!H:H,0, 0)</f>
        <v>0</v>
      </c>
      <c r="BE1019" s="11">
        <f>_xlfn.XLOOKUP($L1019,Pos!$B:$B,Pos!I:I,0, 0)</f>
        <v>1.29294051328388E-4</v>
      </c>
      <c r="BF1019" s="18">
        <f t="shared" si="255"/>
        <v>1.29294051328388E-4</v>
      </c>
      <c r="BG1019" s="1">
        <f t="shared" si="256"/>
        <v>2</v>
      </c>
      <c r="BH1019" s="1">
        <f t="shared" si="257"/>
        <v>5</v>
      </c>
      <c r="BI1019" s="18">
        <f t="shared" si="258"/>
        <v>8.8848921802176713E-11</v>
      </c>
      <c r="BJ1019" s="3">
        <f t="shared" si="259"/>
        <v>0</v>
      </c>
      <c r="BK1019" s="18">
        <f t="shared" si="260"/>
        <v>0</v>
      </c>
    </row>
    <row r="1020" spans="3:63" x14ac:dyDescent="0.25">
      <c r="C1020" s="3"/>
      <c r="D1020" s="3"/>
      <c r="E1020" s="3"/>
      <c r="F1020" s="3"/>
      <c r="G1020" s="51" t="s">
        <v>1005</v>
      </c>
      <c r="H1020" s="8" t="str">
        <f t="shared" si="250"/>
        <v>0%West Europe</v>
      </c>
      <c r="I1020" s="11" cm="1">
        <f t="array" ref="I1020">IF(
   AZ1020 = "OUT", 0,IF(
   BD1020 &gt;= LARGE(IF(ISNUMBER(BD:BD), BD:BD), 3),
   BE1020 - 0.001,
   IF(BE1020 &gt;=VLOOKUP(P1020,mapping!$A:$B,2,FALSE), BE1020,VLOOKUP(P1020,mapping!$A$2:$B$8,2,FALSE))
))</f>
        <v>0</v>
      </c>
      <c r="J1020" s="11" cm="1">
        <f t="array" ref="J1020">IF(
    AZ1020="OUT",0,IF(IF(
                      BD1020&gt;=LARGE(IF(ISNUMBER(BD:BD),BD:BD),3),
                      BE1020+0.001,
                      VLOOKUP(H1020,mapping!$D:$E,2,FALSE)
                      )&gt;I1020,
                   IF(
                      BD1020&gt;=LARGE(IF(ISNUMBER(BD:BD),BD:BD),3),
                      BE1020+0.001,
                      VLOOKUP(H1020,mapping!$D:$E,2,FALSE)
                      ),
                   I1020+0.002))</f>
        <v>0</v>
      </c>
      <c r="K1020" s="8">
        <f t="shared" si="251"/>
        <v>1.2909012033303349E-4</v>
      </c>
      <c r="L1020" s="1" t="str">
        <f>Pos!B266</f>
        <v>ES0113679I37</v>
      </c>
      <c r="M1020" s="1" t="str">
        <f>_xlfn.XLOOKUP($L1020,Pos!B:B,Pos!D:D,, 0)</f>
        <v>Bankinter SA</v>
      </c>
      <c r="N1020" s="1" t="str">
        <f>_xlfn.XLOOKUP($L1020,Pos!B:B,Pos!E:E,, 0)</f>
        <v>Banks</v>
      </c>
      <c r="O1020" s="1" t="str">
        <f t="shared" si="252"/>
        <v>Banks_West Europe</v>
      </c>
      <c r="P1020" s="1" t="str">
        <f>_xlfn.XLOOKUP($L1020,Pos!B:B,Pos!F:F,, 0)</f>
        <v>West Europe</v>
      </c>
      <c r="Q1020" s="1">
        <v>0</v>
      </c>
      <c r="R1020" s="9">
        <f>_xlfn.XLOOKUP($L1020,Pos!$B:$B,Pos!N:N,0, 0)</f>
        <v>4.67</v>
      </c>
      <c r="S1020" s="9">
        <f>_xlfn.XLOOKUP($L1020,Pos!$B:$B,Pos!O:O,0, 0)</f>
        <v>4.4574999999999996</v>
      </c>
      <c r="T1020" s="9">
        <f>_xlfn.XLOOKUP($L1020,Pos!$B:$B,Pos!P:P,0, 0)</f>
        <v>5.25</v>
      </c>
      <c r="U1020" s="9">
        <f>_xlfn.XLOOKUP($L1020,Pos!$B:$B,Pos!Q:Q,0, 0)</f>
        <v>7.9</v>
      </c>
      <c r="V1020" s="9">
        <f>_xlfn.XLOOKUP($L1020,Pos!$B:$B,Pos!R:R,0, 0)</f>
        <v>5.5333329999999998</v>
      </c>
      <c r="W1020" s="9">
        <f>_xlfn.XLOOKUP($L1020,Pos!$B:$B,Pos!S:S,0, 0)</f>
        <v>4.9625000000000004</v>
      </c>
      <c r="X1020" s="9" t="str">
        <f>_xlfn.XLOOKUP($L1020,Pos!$B:$B,Pos!J:J,0, 0)</f>
        <v>Hold</v>
      </c>
      <c r="Y1020" s="1">
        <v>0</v>
      </c>
      <c r="Z1020" s="1">
        <v>0</v>
      </c>
      <c r="AA1020" s="1">
        <f t="shared" si="253"/>
        <v>0</v>
      </c>
      <c r="AB1020" s="9">
        <f>_xlfn.XLOOKUP(L1020,Pos!B:B,Pos!K:K,-1,0)</f>
        <v>0.83333333333333326</v>
      </c>
      <c r="AC1020" s="1" t="e">
        <f>_xlfn.XLOOKUP($L1020,Pos!$A:$A,Pos!S:S,_xlfn.XLOOKUP($L1020,#REF!,#REF!, ""), 0)</f>
        <v>#REF!</v>
      </c>
      <c r="AD1020" s="1" t="e">
        <f>_xlfn.XLOOKUP($L1020,Pos!$A:$A,Pos!T:T,_xlfn.XLOOKUP($L1020,#REF!,#REF!, ""), 0)</f>
        <v>#REF!</v>
      </c>
      <c r="AE1020" s="1" t="e">
        <f>_xlfn.XLOOKUP($L1020,Pos!$A:$A,Pos!U:U,_xlfn.XLOOKUP($L1020,#REF!,#REF!, ""), 0)</f>
        <v>#REF!</v>
      </c>
      <c r="AF1020" s="1" t="e">
        <f>_xlfn.XLOOKUP($L1020,Pos!$A:$A,Pos!V:V,_xlfn.XLOOKUP($L1020,#REF!,#REF!, ""), 0)</f>
        <v>#REF!</v>
      </c>
      <c r="AG1020" s="1" t="e">
        <f>_xlfn.XLOOKUP($L1020,Pos!$A:$A,Pos!W:W,_xlfn.XLOOKUP($L1020,#REF!,#REF!, ""), 0)</f>
        <v>#REF!</v>
      </c>
      <c r="AH1020" s="1" t="e">
        <f>_xlfn.XLOOKUP($L1020,Pos!$A:$A,Pos!X:X,_xlfn.XLOOKUP($L1020,#REF!,#REF!, ""), 0)</f>
        <v>#REF!</v>
      </c>
      <c r="AI1020" s="1" t="e">
        <f>_xlfn.XLOOKUP($L1020,Pos!$A:$A,Pos!Y:Y,_xlfn.XLOOKUP($L1020,#REF!,#REF!, ""), 0)</f>
        <v>#REF!</v>
      </c>
      <c r="AJ1020" s="1" t="e">
        <f>_xlfn.XLOOKUP($L1020,Pos!$A:$A,Pos!Z:Z,_xlfn.XLOOKUP($L1020,#REF!,#REF!, ""), 0)</f>
        <v>#REF!</v>
      </c>
      <c r="AK1020" s="1" t="e">
        <f>_xlfn.XLOOKUP($L1020,Pos!$A:$A,Pos!AA:AA,_xlfn.XLOOKUP($L1020,#REF!,#REF!, ""), 0)</f>
        <v>#REF!</v>
      </c>
      <c r="AL1020" s="1" t="e">
        <f>_xlfn.XLOOKUP($L1020,Pos!$A:$A,Pos!AB:AB,_xlfn.XLOOKUP($L1020,#REF!,#REF!, ""), 0)</f>
        <v>#REF!</v>
      </c>
      <c r="AM1020" s="1" t="e">
        <f>_xlfn.XLOOKUP($L1020,Pos!$A:$A,Pos!AC:AC,_xlfn.XLOOKUP($L1020,#REF!,#REF!, ""), 0)</f>
        <v>#REF!</v>
      </c>
      <c r="AN1020" s="1" t="e">
        <f>_xlfn.XLOOKUP($L1020,Pos!$A:$A,Pos!AD:AD,_xlfn.XLOOKUP($L1020,#REF!,#REF!, ""), 0)</f>
        <v>#REF!</v>
      </c>
      <c r="AO1020" s="1" t="e">
        <f>_xlfn.XLOOKUP($L1020,Pos!$A:$A,Pos!AE:AE,_xlfn.XLOOKUP($L1020,#REF!,#REF!, ""), 0)</f>
        <v>#REF!</v>
      </c>
      <c r="AP1020" s="1" t="e">
        <f>_xlfn.XLOOKUP($L1020,Pos!$A:$A,Pos!AF:AF,_xlfn.XLOOKUP($L1020,#REF!,#REF!, ""), 0)</f>
        <v>#REF!</v>
      </c>
      <c r="AQ1020" s="1" t="e">
        <f>_xlfn.XLOOKUP($L1020,Pos!$A:$A,Pos!AG:AG,_xlfn.XLOOKUP($L1020,#REF!,#REF!, ""), 0)</f>
        <v>#REF!</v>
      </c>
      <c r="AR1020" s="1" t="e">
        <f>_xlfn.XLOOKUP($L1020,Pos!$A:$A,Pos!AH:AH,_xlfn.XLOOKUP($L1020,#REF!,#REF!, ""), 0)</f>
        <v>#REF!</v>
      </c>
      <c r="AS1020" s="1" t="e">
        <f>_xlfn.XLOOKUP($L1020,Pos!$A:$A,Pos!AI:AI,_xlfn.XLOOKUP($L1020,#REF!,#REF!, ""), 0)</f>
        <v>#REF!</v>
      </c>
      <c r="AT1020" s="1" t="e">
        <f>_xlfn.XLOOKUP($L1020,Pos!$A:$A,Pos!AJ:AJ,_xlfn.XLOOKUP($L1020,#REF!,#REF!, ""), 0)</f>
        <v>#REF!</v>
      </c>
      <c r="AU1020" s="1" t="e">
        <f>_xlfn.XLOOKUP($L1020,Pos!$A:$A,Pos!AK:AK,_xlfn.XLOOKUP($L1020,#REF!,#REF!, ""), 0)</f>
        <v>#REF!</v>
      </c>
      <c r="AV1020" s="1" t="e">
        <f>_xlfn.XLOOKUP($L1020,Pos!$A:$A,Pos!AL:AL,_xlfn.XLOOKUP($L1020,#REF!,#REF!, ""), 0)</f>
        <v>#REF!</v>
      </c>
      <c r="AW1020" s="1" t="e">
        <f>_xlfn.XLOOKUP($L1020,Pos!$A:$A,Pos!AM:AM,_xlfn.XLOOKUP($L1020,#REF!,#REF!, ""), 0)</f>
        <v>#REF!</v>
      </c>
      <c r="AX1020" s="1" t="e">
        <f>_xlfn.XLOOKUP($L1020,Pos!$A:$A,Pos!AN:AN,_xlfn.XLOOKUP($L1020,#REF!,#REF!, ""), 0)</f>
        <v>#REF!</v>
      </c>
      <c r="AY1020" s="1" t="e">
        <f>_xlfn.XLOOKUP($L1020,Pos!$A:$A,Pos!AO:AO,_xlfn.XLOOKUP($L1020,#REF!,#REF!, ""), 0)</f>
        <v>#REF!</v>
      </c>
      <c r="AZ1020" s="7" t="str">
        <f t="shared" si="254"/>
        <v>OUT</v>
      </c>
      <c r="BA1020" s="1">
        <f>IF(OR(_xlfn.XLOOKUP(L1020,Pos!B:B,Pos!L:L,FALSE)="ESG Reason",_xlfn.XLOOKUP(L1020,Pos!B:B,Pos!L:L,FALSE)="Blacklisted"),1,0)</f>
        <v>0</v>
      </c>
      <c r="BC1020" s="11">
        <v>1.2725784536927299E-10</v>
      </c>
      <c r="BD1020" s="11">
        <f>_xlfn.XLOOKUP($L1020,Pos!$B:$B,Pos!H:H,0, 0)</f>
        <v>0</v>
      </c>
      <c r="BE1020" s="11">
        <f>_xlfn.XLOOKUP($L1020,Pos!$B:$B,Pos!I:I,0, 0)</f>
        <v>1.2909012033303349E-4</v>
      </c>
      <c r="BF1020" s="18">
        <f t="shared" si="255"/>
        <v>1.2909012033303349E-4</v>
      </c>
      <c r="BG1020" s="1">
        <f t="shared" si="256"/>
        <v>2</v>
      </c>
      <c r="BH1020" s="1">
        <f t="shared" si="257"/>
        <v>2</v>
      </c>
      <c r="BI1020" s="18">
        <f t="shared" si="258"/>
        <v>1.2725784536927299E-10</v>
      </c>
      <c r="BJ1020" s="3">
        <f t="shared" si="259"/>
        <v>0</v>
      </c>
      <c r="BK1020" s="18">
        <f t="shared" si="260"/>
        <v>0</v>
      </c>
    </row>
    <row r="1021" spans="3:63" x14ac:dyDescent="0.25">
      <c r="C1021" s="3"/>
      <c r="D1021" s="3"/>
      <c r="E1021" s="3"/>
      <c r="F1021" s="3"/>
      <c r="G1021" s="51" t="s">
        <v>1004</v>
      </c>
      <c r="H1021" s="8" t="str">
        <f t="shared" si="250"/>
        <v>0%Others</v>
      </c>
      <c r="I1021" s="11" cm="1">
        <f t="array" ref="I1021">IF(
   AZ1021 = "OUT", 0,IF(
   BD1021 &gt;= LARGE(IF(ISNUMBER(BD:BD), BD:BD), 3),
   BE1021 - 0.001,
   IF(BE1021 &gt;=VLOOKUP(P1021,mapping!$A:$B,2,FALSE), BE1021,VLOOKUP(P1021,mapping!$A$2:$B$8,2,FALSE))
))</f>
        <v>0</v>
      </c>
      <c r="J1021" s="11" cm="1">
        <f t="array" ref="J1021">IF(
    AZ1021="OUT",0,IF(IF(
                      BD1021&gt;=LARGE(IF(ISNUMBER(BD:BD),BD:BD),3),
                      BE1021+0.001,
                      VLOOKUP(H1021,mapping!$D:$E,2,FALSE)
                      )&gt;I1021,
                   IF(
                      BD1021&gt;=LARGE(IF(ISNUMBER(BD:BD),BD:BD),3),
                      BE1021+0.001,
                      VLOOKUP(H1021,mapping!$D:$E,2,FALSE)
                      ),
                   I1021+0.002))</f>
        <v>0</v>
      </c>
      <c r="K1021" s="8">
        <f t="shared" si="251"/>
        <v>1.2818728311132419E-4</v>
      </c>
      <c r="L1021" s="1" t="str">
        <f>Pos!B68</f>
        <v>BMG507361001</v>
      </c>
      <c r="M1021" s="1" t="str">
        <f>_xlfn.XLOOKUP($L1021,Pos!B:B,Pos!D:D,, 0)</f>
        <v>Jardine Matheson Holdings Limited</v>
      </c>
      <c r="N1021" s="1" t="str">
        <f>_xlfn.XLOOKUP($L1021,Pos!B:B,Pos!E:E,, 0)</f>
        <v>Industrial Goods &amp; Services</v>
      </c>
      <c r="O1021" s="1" t="str">
        <f t="shared" si="252"/>
        <v>Industrial Goods &amp; Services_Others</v>
      </c>
      <c r="P1021" s="1" t="str">
        <f>_xlfn.XLOOKUP($L1021,Pos!B:B,Pos!F:F,, 0)</f>
        <v>Others</v>
      </c>
      <c r="Q1021" s="1">
        <v>0</v>
      </c>
      <c r="R1021" s="9">
        <f>_xlfn.XLOOKUP($L1021,Pos!$B:$B,Pos!N:N,0, 0)</f>
        <v>7.28</v>
      </c>
      <c r="S1021" s="9">
        <f>_xlfn.XLOOKUP($L1021,Pos!$B:$B,Pos!O:O,0, 0)</f>
        <v>7.3123329999999997</v>
      </c>
      <c r="T1021" s="9">
        <f>_xlfn.XLOOKUP($L1021,Pos!$B:$B,Pos!P:P,0, 0)</f>
        <v>2.9</v>
      </c>
      <c r="U1021" s="9">
        <f>_xlfn.XLOOKUP($L1021,Pos!$B:$B,Pos!Q:Q,0, 0)</f>
        <v>5.9</v>
      </c>
      <c r="V1021" s="9">
        <f>_xlfn.XLOOKUP($L1021,Pos!$B:$B,Pos!R:R,0, 0)</f>
        <v>4.3333329999999997</v>
      </c>
      <c r="W1021" s="9">
        <f>_xlfn.XLOOKUP($L1021,Pos!$B:$B,Pos!S:S,0, 0)</f>
        <v>3.24</v>
      </c>
      <c r="X1021" s="9" t="str">
        <f>_xlfn.XLOOKUP($L1021,Pos!$B:$B,Pos!J:J,0, 0)</f>
        <v>Buy</v>
      </c>
      <c r="Y1021" s="1">
        <v>0</v>
      </c>
      <c r="Z1021" s="1">
        <v>0</v>
      </c>
      <c r="AA1021" s="1">
        <f t="shared" si="253"/>
        <v>0</v>
      </c>
      <c r="AB1021" s="9">
        <f>_xlfn.XLOOKUP(L1021,Pos!B:B,Pos!K:K,-1,0)</f>
        <v>-1</v>
      </c>
      <c r="AC1021" s="1" t="e">
        <f>_xlfn.XLOOKUP($L1021,Pos!$A:$A,Pos!S:S,_xlfn.XLOOKUP($L1021,#REF!,#REF!, ""), 0)</f>
        <v>#REF!</v>
      </c>
      <c r="AD1021" s="1" t="e">
        <f>_xlfn.XLOOKUP($L1021,Pos!$A:$A,Pos!T:T,_xlfn.XLOOKUP($L1021,#REF!,#REF!, ""), 0)</f>
        <v>#REF!</v>
      </c>
      <c r="AE1021" s="1" t="e">
        <f>_xlfn.XLOOKUP($L1021,Pos!$A:$A,Pos!U:U,_xlfn.XLOOKUP($L1021,#REF!,#REF!, ""), 0)</f>
        <v>#REF!</v>
      </c>
      <c r="AF1021" s="1" t="e">
        <f>_xlfn.XLOOKUP($L1021,Pos!$A:$A,Pos!V:V,_xlfn.XLOOKUP($L1021,#REF!,#REF!, ""), 0)</f>
        <v>#REF!</v>
      </c>
      <c r="AG1021" s="1" t="e">
        <f>_xlfn.XLOOKUP($L1021,Pos!$A:$A,Pos!W:W,_xlfn.XLOOKUP($L1021,#REF!,#REF!, ""), 0)</f>
        <v>#REF!</v>
      </c>
      <c r="AH1021" s="1" t="e">
        <f>_xlfn.XLOOKUP($L1021,Pos!$A:$A,Pos!X:X,_xlfn.XLOOKUP($L1021,#REF!,#REF!, ""), 0)</f>
        <v>#REF!</v>
      </c>
      <c r="AI1021" s="1" t="e">
        <f>_xlfn.XLOOKUP($L1021,Pos!$A:$A,Pos!Y:Y,_xlfn.XLOOKUP($L1021,#REF!,#REF!, ""), 0)</f>
        <v>#REF!</v>
      </c>
      <c r="AJ1021" s="1" t="e">
        <f>_xlfn.XLOOKUP($L1021,Pos!$A:$A,Pos!Z:Z,_xlfn.XLOOKUP($L1021,#REF!,#REF!, ""), 0)</f>
        <v>#REF!</v>
      </c>
      <c r="AK1021" s="1" t="e">
        <f>_xlfn.XLOOKUP($L1021,Pos!$A:$A,Pos!AA:AA,_xlfn.XLOOKUP($L1021,#REF!,#REF!, ""), 0)</f>
        <v>#REF!</v>
      </c>
      <c r="AL1021" s="1" t="e">
        <f>_xlfn.XLOOKUP($L1021,Pos!$A:$A,Pos!AB:AB,_xlfn.XLOOKUP($L1021,#REF!,#REF!, ""), 0)</f>
        <v>#REF!</v>
      </c>
      <c r="AM1021" s="1" t="e">
        <f>_xlfn.XLOOKUP($L1021,Pos!$A:$A,Pos!AC:AC,_xlfn.XLOOKUP($L1021,#REF!,#REF!, ""), 0)</f>
        <v>#REF!</v>
      </c>
      <c r="AN1021" s="1" t="e">
        <f>_xlfn.XLOOKUP($L1021,Pos!$A:$A,Pos!AD:AD,_xlfn.XLOOKUP($L1021,#REF!,#REF!, ""), 0)</f>
        <v>#REF!</v>
      </c>
      <c r="AO1021" s="1" t="e">
        <f>_xlfn.XLOOKUP($L1021,Pos!$A:$A,Pos!AE:AE,_xlfn.XLOOKUP($L1021,#REF!,#REF!, ""), 0)</f>
        <v>#REF!</v>
      </c>
      <c r="AP1021" s="1" t="e">
        <f>_xlfn.XLOOKUP($L1021,Pos!$A:$A,Pos!AF:AF,_xlfn.XLOOKUP($L1021,#REF!,#REF!, ""), 0)</f>
        <v>#REF!</v>
      </c>
      <c r="AQ1021" s="1" t="e">
        <f>_xlfn.XLOOKUP($L1021,Pos!$A:$A,Pos!AG:AG,_xlfn.XLOOKUP($L1021,#REF!,#REF!, ""), 0)</f>
        <v>#REF!</v>
      </c>
      <c r="AR1021" s="1" t="e">
        <f>_xlfn.XLOOKUP($L1021,Pos!$A:$A,Pos!AH:AH,_xlfn.XLOOKUP($L1021,#REF!,#REF!, ""), 0)</f>
        <v>#REF!</v>
      </c>
      <c r="AS1021" s="1" t="e">
        <f>_xlfn.XLOOKUP($L1021,Pos!$A:$A,Pos!AI:AI,_xlfn.XLOOKUP($L1021,#REF!,#REF!, ""), 0)</f>
        <v>#REF!</v>
      </c>
      <c r="AT1021" s="1" t="e">
        <f>_xlfn.XLOOKUP($L1021,Pos!$A:$A,Pos!AJ:AJ,_xlfn.XLOOKUP($L1021,#REF!,#REF!, ""), 0)</f>
        <v>#REF!</v>
      </c>
      <c r="AU1021" s="1" t="e">
        <f>_xlfn.XLOOKUP($L1021,Pos!$A:$A,Pos!AK:AK,_xlfn.XLOOKUP($L1021,#REF!,#REF!, ""), 0)</f>
        <v>#REF!</v>
      </c>
      <c r="AV1021" s="1" t="e">
        <f>_xlfn.XLOOKUP($L1021,Pos!$A:$A,Pos!AL:AL,_xlfn.XLOOKUP($L1021,#REF!,#REF!, ""), 0)</f>
        <v>#REF!</v>
      </c>
      <c r="AW1021" s="1" t="e">
        <f>_xlfn.XLOOKUP($L1021,Pos!$A:$A,Pos!AM:AM,_xlfn.XLOOKUP($L1021,#REF!,#REF!, ""), 0)</f>
        <v>#REF!</v>
      </c>
      <c r="AX1021" s="1" t="e">
        <f>_xlfn.XLOOKUP($L1021,Pos!$A:$A,Pos!AN:AN,_xlfn.XLOOKUP($L1021,#REF!,#REF!, ""), 0)</f>
        <v>#REF!</v>
      </c>
      <c r="AY1021" s="1" t="e">
        <f>_xlfn.XLOOKUP($L1021,Pos!$A:$A,Pos!AO:AO,_xlfn.XLOOKUP($L1021,#REF!,#REF!, ""), 0)</f>
        <v>#REF!</v>
      </c>
      <c r="AZ1021" s="7" t="str">
        <f t="shared" si="254"/>
        <v>OUT</v>
      </c>
      <c r="BA1021" s="1">
        <f>IF(OR(_xlfn.XLOOKUP(L1021,Pos!B:B,Pos!L:L,FALSE)="ESG Reason",_xlfn.XLOOKUP(L1021,Pos!B:B,Pos!L:L,FALSE)="Blacklisted"),1,0)</f>
        <v>0</v>
      </c>
      <c r="BC1021" s="11">
        <v>9.247216832815041E-11</v>
      </c>
      <c r="BD1021" s="11">
        <f>_xlfn.XLOOKUP($L1021,Pos!$B:$B,Pos!H:H,0, 0)</f>
        <v>0</v>
      </c>
      <c r="BE1021" s="11">
        <f>_xlfn.XLOOKUP($L1021,Pos!$B:$B,Pos!I:I,0, 0)</f>
        <v>1.2818728311132419E-4</v>
      </c>
      <c r="BF1021" s="18">
        <f t="shared" si="255"/>
        <v>1.2818728311132419E-4</v>
      </c>
      <c r="BG1021" s="1">
        <f t="shared" si="256"/>
        <v>3</v>
      </c>
      <c r="BH1021" s="1">
        <f t="shared" si="257"/>
        <v>48</v>
      </c>
      <c r="BI1021" s="18">
        <f t="shared" si="258"/>
        <v>9.247216832815041E-11</v>
      </c>
      <c r="BJ1021" s="3">
        <f t="shared" si="259"/>
        <v>0</v>
      </c>
      <c r="BK1021" s="18">
        <f t="shared" si="260"/>
        <v>0</v>
      </c>
    </row>
    <row r="1022" spans="3:63" x14ac:dyDescent="0.25">
      <c r="C1022" s="3"/>
      <c r="D1022" s="3"/>
      <c r="E1022" s="3"/>
      <c r="F1022" s="3"/>
      <c r="G1022" s="51" t="s">
        <v>1018</v>
      </c>
      <c r="H1022" s="8" t="str">
        <f t="shared" si="250"/>
        <v>0%North America</v>
      </c>
      <c r="I1022" s="11" cm="1">
        <f t="array" ref="I1022">IF(
   AZ1022 = "OUT", 0,IF(
   BD1022 &gt;= LARGE(IF(ISNUMBER(BD:BD), BD:BD), 3),
   BE1022 - 0.001,
   IF(BE1022 &gt;=VLOOKUP(P1022,mapping!$A:$B,2,FALSE), BE1022,VLOOKUP(P1022,mapping!$A$2:$B$8,2,FALSE))
))</f>
        <v>0</v>
      </c>
      <c r="J1022" s="11" cm="1">
        <f t="array" ref="J1022">IF(
    AZ1022="OUT",0,IF(IF(
                      BD1022&gt;=LARGE(IF(ISNUMBER(BD:BD),BD:BD),3),
                      BE1022+0.001,
                      VLOOKUP(H1022,mapping!$D:$E,2,FALSE)
                      )&gt;I1022,
                   IF(
                      BD1022&gt;=LARGE(IF(ISNUMBER(BD:BD),BD:BD),3),
                      BE1022+0.001,
                      VLOOKUP(H1022,mapping!$D:$E,2,FALSE)
                      ),
                   I1022+0.002))</f>
        <v>0</v>
      </c>
      <c r="K1022" s="8">
        <f t="shared" si="251"/>
        <v>1.2816127915899839E-4</v>
      </c>
      <c r="L1022" s="1" t="str">
        <f>Pos!B869</f>
        <v>US1011211018</v>
      </c>
      <c r="M1022" s="1" t="str">
        <f>_xlfn.XLOOKUP($L1022,Pos!B:B,Pos!D:D,, 0)</f>
        <v>BXP Inc</v>
      </c>
      <c r="N1022" s="1" t="str">
        <f>_xlfn.XLOOKUP($L1022,Pos!B:B,Pos!E:E,, 0)</f>
        <v>Real Estate</v>
      </c>
      <c r="O1022" s="1" t="str">
        <f t="shared" si="252"/>
        <v>Real Estate_North America</v>
      </c>
      <c r="P1022" s="1" t="str">
        <f>_xlfn.XLOOKUP($L1022,Pos!B:B,Pos!F:F,, 0)</f>
        <v>North America</v>
      </c>
      <c r="Q1022" s="1">
        <v>0</v>
      </c>
      <c r="R1022" s="9">
        <f>_xlfn.XLOOKUP($L1022,Pos!$B:$B,Pos!N:N,0, 0)</f>
        <v>7.39</v>
      </c>
      <c r="S1022" s="9">
        <f>_xlfn.XLOOKUP($L1022,Pos!$B:$B,Pos!O:O,0, 0)</f>
        <v>2.9015</v>
      </c>
      <c r="T1022" s="9">
        <f>_xlfn.XLOOKUP($L1022,Pos!$B:$B,Pos!P:P,0, 0)</f>
        <v>4.0750000000000002</v>
      </c>
      <c r="U1022" s="9">
        <f>_xlfn.XLOOKUP($L1022,Pos!$B:$B,Pos!Q:Q,0, 0)</f>
        <v>4.5</v>
      </c>
      <c r="V1022" s="9">
        <f>_xlfn.XLOOKUP($L1022,Pos!$B:$B,Pos!R:R,0, 0)</f>
        <v>7.3</v>
      </c>
      <c r="W1022" s="9">
        <f>_xlfn.XLOOKUP($L1022,Pos!$B:$B,Pos!S:S,0, 0)</f>
        <v>4.2975000000000003</v>
      </c>
      <c r="X1022" s="9" t="str">
        <f>_xlfn.XLOOKUP($L1022,Pos!$B:$B,Pos!J:J,0, 0)</f>
        <v>Outperform</v>
      </c>
      <c r="Y1022" s="1">
        <v>0</v>
      </c>
      <c r="Z1022" s="1">
        <v>0</v>
      </c>
      <c r="AA1022" s="1">
        <f t="shared" si="253"/>
        <v>0</v>
      </c>
      <c r="AB1022" s="9">
        <f>_xlfn.XLOOKUP(L1022,Pos!B:B,Pos!K:K,-1,0)</f>
        <v>0.2857142857142857</v>
      </c>
      <c r="AC1022" s="1" t="e">
        <f>_xlfn.XLOOKUP($L1022,Pos!$A:$A,Pos!S:S,_xlfn.XLOOKUP($L1022,#REF!,#REF!, ""), 0)</f>
        <v>#REF!</v>
      </c>
      <c r="AD1022" s="1" t="e">
        <f>_xlfn.XLOOKUP($L1022,Pos!$A:$A,Pos!T:T,_xlfn.XLOOKUP($L1022,#REF!,#REF!, ""), 0)</f>
        <v>#REF!</v>
      </c>
      <c r="AE1022" s="1" t="e">
        <f>_xlfn.XLOOKUP($L1022,Pos!$A:$A,Pos!U:U,_xlfn.XLOOKUP($L1022,#REF!,#REF!, ""), 0)</f>
        <v>#REF!</v>
      </c>
      <c r="AF1022" s="1" t="e">
        <f>_xlfn.XLOOKUP($L1022,Pos!$A:$A,Pos!V:V,_xlfn.XLOOKUP($L1022,#REF!,#REF!, ""), 0)</f>
        <v>#REF!</v>
      </c>
      <c r="AG1022" s="1" t="e">
        <f>_xlfn.XLOOKUP($L1022,Pos!$A:$A,Pos!W:W,_xlfn.XLOOKUP($L1022,#REF!,#REF!, ""), 0)</f>
        <v>#REF!</v>
      </c>
      <c r="AH1022" s="1" t="e">
        <f>_xlfn.XLOOKUP($L1022,Pos!$A:$A,Pos!X:X,_xlfn.XLOOKUP($L1022,#REF!,#REF!, ""), 0)</f>
        <v>#REF!</v>
      </c>
      <c r="AI1022" s="1" t="e">
        <f>_xlfn.XLOOKUP($L1022,Pos!$A:$A,Pos!Y:Y,_xlfn.XLOOKUP($L1022,#REF!,#REF!, ""), 0)</f>
        <v>#REF!</v>
      </c>
      <c r="AJ1022" s="1" t="e">
        <f>_xlfn.XLOOKUP($L1022,Pos!$A:$A,Pos!Z:Z,_xlfn.XLOOKUP($L1022,#REF!,#REF!, ""), 0)</f>
        <v>#REF!</v>
      </c>
      <c r="AK1022" s="1" t="e">
        <f>_xlfn.XLOOKUP($L1022,Pos!$A:$A,Pos!AA:AA,_xlfn.XLOOKUP($L1022,#REF!,#REF!, ""), 0)</f>
        <v>#REF!</v>
      </c>
      <c r="AL1022" s="1" t="e">
        <f>_xlfn.XLOOKUP($L1022,Pos!$A:$A,Pos!AB:AB,_xlfn.XLOOKUP($L1022,#REF!,#REF!, ""), 0)</f>
        <v>#REF!</v>
      </c>
      <c r="AM1022" s="1" t="e">
        <f>_xlfn.XLOOKUP($L1022,Pos!$A:$A,Pos!AC:AC,_xlfn.XLOOKUP($L1022,#REF!,#REF!, ""), 0)</f>
        <v>#REF!</v>
      </c>
      <c r="AN1022" s="1" t="e">
        <f>_xlfn.XLOOKUP($L1022,Pos!$A:$A,Pos!AD:AD,_xlfn.XLOOKUP($L1022,#REF!,#REF!, ""), 0)</f>
        <v>#REF!</v>
      </c>
      <c r="AO1022" s="1" t="e">
        <f>_xlfn.XLOOKUP($L1022,Pos!$A:$A,Pos!AE:AE,_xlfn.XLOOKUP($L1022,#REF!,#REF!, ""), 0)</f>
        <v>#REF!</v>
      </c>
      <c r="AP1022" s="1" t="e">
        <f>_xlfn.XLOOKUP($L1022,Pos!$A:$A,Pos!AF:AF,_xlfn.XLOOKUP($L1022,#REF!,#REF!, ""), 0)</f>
        <v>#REF!</v>
      </c>
      <c r="AQ1022" s="1" t="e">
        <f>_xlfn.XLOOKUP($L1022,Pos!$A:$A,Pos!AG:AG,_xlfn.XLOOKUP($L1022,#REF!,#REF!, ""), 0)</f>
        <v>#REF!</v>
      </c>
      <c r="AR1022" s="1" t="e">
        <f>_xlfn.XLOOKUP($L1022,Pos!$A:$A,Pos!AH:AH,_xlfn.XLOOKUP($L1022,#REF!,#REF!, ""), 0)</f>
        <v>#REF!</v>
      </c>
      <c r="AS1022" s="1" t="e">
        <f>_xlfn.XLOOKUP($L1022,Pos!$A:$A,Pos!AI:AI,_xlfn.XLOOKUP($L1022,#REF!,#REF!, ""), 0)</f>
        <v>#REF!</v>
      </c>
      <c r="AT1022" s="1" t="e">
        <f>_xlfn.XLOOKUP($L1022,Pos!$A:$A,Pos!AJ:AJ,_xlfn.XLOOKUP($L1022,#REF!,#REF!, ""), 0)</f>
        <v>#REF!</v>
      </c>
      <c r="AU1022" s="1" t="e">
        <f>_xlfn.XLOOKUP($L1022,Pos!$A:$A,Pos!AK:AK,_xlfn.XLOOKUP($L1022,#REF!,#REF!, ""), 0)</f>
        <v>#REF!</v>
      </c>
      <c r="AV1022" s="1" t="e">
        <f>_xlfn.XLOOKUP($L1022,Pos!$A:$A,Pos!AL:AL,_xlfn.XLOOKUP($L1022,#REF!,#REF!, ""), 0)</f>
        <v>#REF!</v>
      </c>
      <c r="AW1022" s="1" t="e">
        <f>_xlfn.XLOOKUP($L1022,Pos!$A:$A,Pos!AM:AM,_xlfn.XLOOKUP($L1022,#REF!,#REF!, ""), 0)</f>
        <v>#REF!</v>
      </c>
      <c r="AX1022" s="1" t="e">
        <f>_xlfn.XLOOKUP($L1022,Pos!$A:$A,Pos!AN:AN,_xlfn.XLOOKUP($L1022,#REF!,#REF!, ""), 0)</f>
        <v>#REF!</v>
      </c>
      <c r="AY1022" s="1" t="e">
        <f>_xlfn.XLOOKUP($L1022,Pos!$A:$A,Pos!AO:AO,_xlfn.XLOOKUP($L1022,#REF!,#REF!, ""), 0)</f>
        <v>#REF!</v>
      </c>
      <c r="AZ1022" s="7" t="str">
        <f t="shared" si="254"/>
        <v>OUT</v>
      </c>
      <c r="BA1022" s="1">
        <f>IF(OR(_xlfn.XLOOKUP(L1022,Pos!B:B,Pos!L:L,FALSE)="ESG Reason",_xlfn.XLOOKUP(L1022,Pos!B:B,Pos!L:L,FALSE)="Blacklisted"),1,0)</f>
        <v>0</v>
      </c>
      <c r="BC1022" s="11">
        <v>9.6619474476450493E-11</v>
      </c>
      <c r="BD1022" s="11">
        <f>_xlfn.XLOOKUP($L1022,Pos!$B:$B,Pos!H:H,0, 0)</f>
        <v>0</v>
      </c>
      <c r="BE1022" s="11">
        <f>_xlfn.XLOOKUP($L1022,Pos!$B:$B,Pos!I:I,0, 0)</f>
        <v>1.2816127915899839E-4</v>
      </c>
      <c r="BF1022" s="18">
        <f t="shared" si="255"/>
        <v>1.2816127915899839E-4</v>
      </c>
      <c r="BG1022" s="1">
        <f t="shared" si="256"/>
        <v>1</v>
      </c>
      <c r="BH1022" s="1">
        <f t="shared" si="257"/>
        <v>33</v>
      </c>
      <c r="BI1022" s="18">
        <f t="shared" si="258"/>
        <v>9.6619474476450493E-11</v>
      </c>
      <c r="BJ1022" s="3">
        <f t="shared" si="259"/>
        <v>0</v>
      </c>
      <c r="BK1022" s="18">
        <f t="shared" si="260"/>
        <v>0</v>
      </c>
    </row>
    <row r="1023" spans="3:63" x14ac:dyDescent="0.25">
      <c r="C1023" s="3"/>
      <c r="D1023" s="3"/>
      <c r="E1023" s="3"/>
      <c r="F1023" s="3"/>
      <c r="G1023" s="51" t="s">
        <v>1012</v>
      </c>
      <c r="H1023" s="8" t="str">
        <f t="shared" si="250"/>
        <v>0%Others</v>
      </c>
      <c r="I1023" s="11" cm="1">
        <f t="array" ref="I1023">IF(
   AZ1023 = "OUT", 0,IF(
   BD1023 &gt;= LARGE(IF(ISNUMBER(BD:BD), BD:BD), 3),
   BE1023 - 0.001,
   IF(BE1023 &gt;=VLOOKUP(P1023,mapping!$A:$B,2,FALSE), BE1023,VLOOKUP(P1023,mapping!$A$2:$B$8,2,FALSE))
))</f>
        <v>0</v>
      </c>
      <c r="J1023" s="11" cm="1">
        <f t="array" ref="J1023">IF(
    AZ1023="OUT",0,IF(IF(
                      BD1023&gt;=LARGE(IF(ISNUMBER(BD:BD),BD:BD),3),
                      BE1023+0.001,
                      VLOOKUP(H1023,mapping!$D:$E,2,FALSE)
                      )&gt;I1023,
                   IF(
                      BD1023&gt;=LARGE(IF(ISNUMBER(BD:BD),BD:BD),3),
                      BE1023+0.001,
                      VLOOKUP(H1023,mapping!$D:$E,2,FALSE)
                      ),
                   I1023+0.002))</f>
        <v>0</v>
      </c>
      <c r="K1023" s="8">
        <f t="shared" si="251"/>
        <v>1.2789743905809351E-4</v>
      </c>
      <c r="L1023" s="1" t="str">
        <f>Pos!B427</f>
        <v>HK0027032686</v>
      </c>
      <c r="M1023" s="1" t="str">
        <f>_xlfn.XLOOKUP($L1023,Pos!B:B,Pos!D:D,, 0)</f>
        <v>Galaxy Entertainment Group Limited</v>
      </c>
      <c r="N1023" s="1" t="str">
        <f>_xlfn.XLOOKUP($L1023,Pos!B:B,Pos!E:E,, 0)</f>
        <v>Travel &amp; Leisure</v>
      </c>
      <c r="O1023" s="1" t="str">
        <f t="shared" si="252"/>
        <v>Travel &amp; Leisure_Others</v>
      </c>
      <c r="P1023" s="1" t="str">
        <f>_xlfn.XLOOKUP($L1023,Pos!B:B,Pos!F:F,, 0)</f>
        <v>Others</v>
      </c>
      <c r="Q1023" s="1">
        <v>0</v>
      </c>
      <c r="R1023" s="9">
        <f>_xlfn.XLOOKUP($L1023,Pos!$B:$B,Pos!N:N,0, 0)</f>
        <v>7.49</v>
      </c>
      <c r="S1023" s="9">
        <f>_xlfn.XLOOKUP($L1023,Pos!$B:$B,Pos!O:O,0, 0)</f>
        <v>3.8170000000000002</v>
      </c>
      <c r="T1023" s="9">
        <f>_xlfn.XLOOKUP($L1023,Pos!$B:$B,Pos!P:P,0, 0)</f>
        <v>6.05</v>
      </c>
      <c r="U1023" s="9">
        <f>_xlfn.XLOOKUP($L1023,Pos!$B:$B,Pos!Q:Q,0, 0)</f>
        <v>5.6</v>
      </c>
      <c r="V1023" s="9">
        <f>_xlfn.XLOOKUP($L1023,Pos!$B:$B,Pos!R:R,0, 0)</f>
        <v>4.5333329999999998</v>
      </c>
      <c r="W1023" s="9">
        <f>_xlfn.XLOOKUP($L1023,Pos!$B:$B,Pos!S:S,0, 0)</f>
        <v>7.5366669999999996</v>
      </c>
      <c r="X1023" s="9" t="str">
        <f>_xlfn.XLOOKUP($L1023,Pos!$B:$B,Pos!J:J,0, 0)</f>
        <v>Buy</v>
      </c>
      <c r="Y1023" s="1">
        <v>0</v>
      </c>
      <c r="Z1023" s="1">
        <v>0</v>
      </c>
      <c r="AA1023" s="1">
        <f t="shared" si="253"/>
        <v>0</v>
      </c>
      <c r="AB1023" s="9">
        <f>_xlfn.XLOOKUP(L1023,Pos!B:B,Pos!K:K,-1,0)</f>
        <v>-1</v>
      </c>
      <c r="AC1023" s="1" t="e">
        <f>_xlfn.XLOOKUP($L1023,Pos!$A:$A,Pos!S:S,_xlfn.XLOOKUP($L1023,#REF!,#REF!, ""), 0)</f>
        <v>#REF!</v>
      </c>
      <c r="AD1023" s="1" t="e">
        <f>_xlfn.XLOOKUP($L1023,Pos!$A:$A,Pos!T:T,_xlfn.XLOOKUP($L1023,#REF!,#REF!, ""), 0)</f>
        <v>#REF!</v>
      </c>
      <c r="AE1023" s="1" t="e">
        <f>_xlfn.XLOOKUP($L1023,Pos!$A:$A,Pos!U:U,_xlfn.XLOOKUP($L1023,#REF!,#REF!, ""), 0)</f>
        <v>#REF!</v>
      </c>
      <c r="AF1023" s="1" t="e">
        <f>_xlfn.XLOOKUP($L1023,Pos!$A:$A,Pos!V:V,_xlfn.XLOOKUP($L1023,#REF!,#REF!, ""), 0)</f>
        <v>#REF!</v>
      </c>
      <c r="AG1023" s="1" t="e">
        <f>_xlfn.XLOOKUP($L1023,Pos!$A:$A,Pos!W:W,_xlfn.XLOOKUP($L1023,#REF!,#REF!, ""), 0)</f>
        <v>#REF!</v>
      </c>
      <c r="AH1023" s="1" t="e">
        <f>_xlfn.XLOOKUP($L1023,Pos!$A:$A,Pos!X:X,_xlfn.XLOOKUP($L1023,#REF!,#REF!, ""), 0)</f>
        <v>#REF!</v>
      </c>
      <c r="AI1023" s="1" t="e">
        <f>_xlfn.XLOOKUP($L1023,Pos!$A:$A,Pos!Y:Y,_xlfn.XLOOKUP($L1023,#REF!,#REF!, ""), 0)</f>
        <v>#REF!</v>
      </c>
      <c r="AJ1023" s="1" t="e">
        <f>_xlfn.XLOOKUP($L1023,Pos!$A:$A,Pos!Z:Z,_xlfn.XLOOKUP($L1023,#REF!,#REF!, ""), 0)</f>
        <v>#REF!</v>
      </c>
      <c r="AK1023" s="1" t="e">
        <f>_xlfn.XLOOKUP($L1023,Pos!$A:$A,Pos!AA:AA,_xlfn.XLOOKUP($L1023,#REF!,#REF!, ""), 0)</f>
        <v>#REF!</v>
      </c>
      <c r="AL1023" s="1" t="e">
        <f>_xlfn.XLOOKUP($L1023,Pos!$A:$A,Pos!AB:AB,_xlfn.XLOOKUP($L1023,#REF!,#REF!, ""), 0)</f>
        <v>#REF!</v>
      </c>
      <c r="AM1023" s="1" t="e">
        <f>_xlfn.XLOOKUP($L1023,Pos!$A:$A,Pos!AC:AC,_xlfn.XLOOKUP($L1023,#REF!,#REF!, ""), 0)</f>
        <v>#REF!</v>
      </c>
      <c r="AN1023" s="1" t="e">
        <f>_xlfn.XLOOKUP($L1023,Pos!$A:$A,Pos!AD:AD,_xlfn.XLOOKUP($L1023,#REF!,#REF!, ""), 0)</f>
        <v>#REF!</v>
      </c>
      <c r="AO1023" s="1" t="e">
        <f>_xlfn.XLOOKUP($L1023,Pos!$A:$A,Pos!AE:AE,_xlfn.XLOOKUP($L1023,#REF!,#REF!, ""), 0)</f>
        <v>#REF!</v>
      </c>
      <c r="AP1023" s="1" t="e">
        <f>_xlfn.XLOOKUP($L1023,Pos!$A:$A,Pos!AF:AF,_xlfn.XLOOKUP($L1023,#REF!,#REF!, ""), 0)</f>
        <v>#REF!</v>
      </c>
      <c r="AQ1023" s="1" t="e">
        <f>_xlfn.XLOOKUP($L1023,Pos!$A:$A,Pos!AG:AG,_xlfn.XLOOKUP($L1023,#REF!,#REF!, ""), 0)</f>
        <v>#REF!</v>
      </c>
      <c r="AR1023" s="1" t="e">
        <f>_xlfn.XLOOKUP($L1023,Pos!$A:$A,Pos!AH:AH,_xlfn.XLOOKUP($L1023,#REF!,#REF!, ""), 0)</f>
        <v>#REF!</v>
      </c>
      <c r="AS1023" s="1" t="e">
        <f>_xlfn.XLOOKUP($L1023,Pos!$A:$A,Pos!AI:AI,_xlfn.XLOOKUP($L1023,#REF!,#REF!, ""), 0)</f>
        <v>#REF!</v>
      </c>
      <c r="AT1023" s="1" t="e">
        <f>_xlfn.XLOOKUP($L1023,Pos!$A:$A,Pos!AJ:AJ,_xlfn.XLOOKUP($L1023,#REF!,#REF!, ""), 0)</f>
        <v>#REF!</v>
      </c>
      <c r="AU1023" s="1" t="e">
        <f>_xlfn.XLOOKUP($L1023,Pos!$A:$A,Pos!AK:AK,_xlfn.XLOOKUP($L1023,#REF!,#REF!, ""), 0)</f>
        <v>#REF!</v>
      </c>
      <c r="AV1023" s="1" t="e">
        <f>_xlfn.XLOOKUP($L1023,Pos!$A:$A,Pos!AL:AL,_xlfn.XLOOKUP($L1023,#REF!,#REF!, ""), 0)</f>
        <v>#REF!</v>
      </c>
      <c r="AW1023" s="1" t="e">
        <f>_xlfn.XLOOKUP($L1023,Pos!$A:$A,Pos!AM:AM,_xlfn.XLOOKUP($L1023,#REF!,#REF!, ""), 0)</f>
        <v>#REF!</v>
      </c>
      <c r="AX1023" s="1" t="e">
        <f>_xlfn.XLOOKUP($L1023,Pos!$A:$A,Pos!AN:AN,_xlfn.XLOOKUP($L1023,#REF!,#REF!, ""), 0)</f>
        <v>#REF!</v>
      </c>
      <c r="AY1023" s="1" t="e">
        <f>_xlfn.XLOOKUP($L1023,Pos!$A:$A,Pos!AO:AO,_xlfn.XLOOKUP($L1023,#REF!,#REF!, ""), 0)</f>
        <v>#REF!</v>
      </c>
      <c r="AZ1023" s="7" t="str">
        <f t="shared" si="254"/>
        <v>OUT</v>
      </c>
      <c r="BA1023" s="1">
        <f>IF(OR(_xlfn.XLOOKUP(L1023,Pos!B:B,Pos!L:L,FALSE)="ESG Reason",_xlfn.XLOOKUP(L1023,Pos!B:B,Pos!L:L,FALSE)="Blacklisted"),1,0)</f>
        <v>0</v>
      </c>
      <c r="BC1023" s="11">
        <v>8.9676558673132038E-11</v>
      </c>
      <c r="BD1023" s="11">
        <f>_xlfn.XLOOKUP($L1023,Pos!$B:$B,Pos!H:H,0, 0)</f>
        <v>0</v>
      </c>
      <c r="BE1023" s="11">
        <f>_xlfn.XLOOKUP($L1023,Pos!$B:$B,Pos!I:I,0, 0)</f>
        <v>1.2789743905809351E-4</v>
      </c>
      <c r="BF1023" s="18">
        <f t="shared" si="255"/>
        <v>1.2789743905809351E-4</v>
      </c>
      <c r="BG1023" s="1">
        <f t="shared" si="256"/>
        <v>3</v>
      </c>
      <c r="BH1023" s="1">
        <f t="shared" si="257"/>
        <v>56</v>
      </c>
      <c r="BI1023" s="18">
        <f t="shared" si="258"/>
        <v>8.9676558673132038E-11</v>
      </c>
      <c r="BJ1023" s="3">
        <f t="shared" si="259"/>
        <v>0</v>
      </c>
      <c r="BK1023" s="18">
        <f t="shared" si="260"/>
        <v>0</v>
      </c>
    </row>
    <row r="1024" spans="3:63" x14ac:dyDescent="0.25">
      <c r="C1024" s="3"/>
      <c r="D1024" s="3"/>
      <c r="E1024" s="3"/>
      <c r="F1024" s="3"/>
      <c r="G1024" s="51" t="s">
        <v>1014</v>
      </c>
      <c r="H1024" s="8" t="str">
        <f t="shared" si="250"/>
        <v>0%Others</v>
      </c>
      <c r="I1024" s="11" cm="1">
        <f t="array" ref="I1024">IF(
   AZ1024 = "OUT", 0,IF(
   BD1024 &gt;= LARGE(IF(ISNUMBER(BD:BD), BD:BD), 3),
   BE1024 - 0.001,
   IF(BE1024 &gt;=VLOOKUP(P1024,mapping!$A:$B,2,FALSE), BE1024,VLOOKUP(P1024,mapping!$A$2:$B$8,2,FALSE))
))</f>
        <v>0</v>
      </c>
      <c r="J1024" s="11" cm="1">
        <f t="array" ref="J1024">IF(
    AZ1024="OUT",0,IF(IF(
                      BD1024&gt;=LARGE(IF(ISNUMBER(BD:BD),BD:BD),3),
                      BE1024+0.001,
                      VLOOKUP(H1024,mapping!$D:$E,2,FALSE)
                      )&gt;I1024,
                   IF(
                      BD1024&gt;=LARGE(IF(ISNUMBER(BD:BD),BD:BD),3),
                      BE1024+0.001,
                      VLOOKUP(H1024,mapping!$D:$E,2,FALSE)
                      ),
                   I1024+0.002))</f>
        <v>0</v>
      </c>
      <c r="K1024" s="8">
        <f t="shared" si="251"/>
        <v>1.2772081221268101E-4</v>
      </c>
      <c r="L1024" s="1" t="str">
        <f>Pos!B796</f>
        <v>SG1U68934629</v>
      </c>
      <c r="M1024" s="1" t="str">
        <f>_xlfn.XLOOKUP($L1024,Pos!B:B,Pos!D:D,, 0)</f>
        <v>Keppel Ltd.</v>
      </c>
      <c r="N1024" s="1" t="str">
        <f>_xlfn.XLOOKUP($L1024,Pos!B:B,Pos!E:E,, 0)</f>
        <v>Utilities</v>
      </c>
      <c r="O1024" s="1" t="str">
        <f t="shared" si="252"/>
        <v>Utilities_Others</v>
      </c>
      <c r="P1024" s="1" t="str">
        <f>_xlfn.XLOOKUP($L1024,Pos!B:B,Pos!F:F,, 0)</f>
        <v>Others</v>
      </c>
      <c r="Q1024" s="1">
        <v>0</v>
      </c>
      <c r="R1024" s="9">
        <f>_xlfn.XLOOKUP($L1024,Pos!$B:$B,Pos!N:N,0, 0)</f>
        <v>6.88</v>
      </c>
      <c r="S1024" s="9">
        <f>_xlfn.XLOOKUP($L1024,Pos!$B:$B,Pos!O:O,0, 0)</f>
        <v>1.8705000000000001</v>
      </c>
      <c r="T1024" s="9">
        <f>_xlfn.XLOOKUP($L1024,Pos!$B:$B,Pos!P:P,0, 0)</f>
        <v>2.9</v>
      </c>
      <c r="U1024" s="9">
        <f>_xlfn.XLOOKUP($L1024,Pos!$B:$B,Pos!Q:Q,0, 0)</f>
        <v>7.2</v>
      </c>
      <c r="V1024" s="9">
        <f>_xlfn.XLOOKUP($L1024,Pos!$B:$B,Pos!R:R,0, 0)</f>
        <v>8.1666670000000003</v>
      </c>
      <c r="W1024" s="9">
        <f>_xlfn.XLOOKUP($L1024,Pos!$B:$B,Pos!S:S,0, 0)</f>
        <v>5.6216660000000003</v>
      </c>
      <c r="X1024" s="9" t="str">
        <f>_xlfn.XLOOKUP($L1024,Pos!$B:$B,Pos!J:J,0, 0)</f>
        <v>Outperform</v>
      </c>
      <c r="Y1024" s="1">
        <v>0</v>
      </c>
      <c r="Z1024" s="1">
        <v>0</v>
      </c>
      <c r="AA1024" s="1">
        <f t="shared" si="253"/>
        <v>0</v>
      </c>
      <c r="AB1024" s="9">
        <f>_xlfn.XLOOKUP(L1024,Pos!B:B,Pos!K:K,-1,0)</f>
        <v>-1</v>
      </c>
      <c r="AC1024" s="1" t="e">
        <f>_xlfn.XLOOKUP($L1024,Pos!$A:$A,Pos!S:S,_xlfn.XLOOKUP($L1024,#REF!,#REF!, ""), 0)</f>
        <v>#REF!</v>
      </c>
      <c r="AD1024" s="1" t="e">
        <f>_xlfn.XLOOKUP($L1024,Pos!$A:$A,Pos!T:T,_xlfn.XLOOKUP($L1024,#REF!,#REF!, ""), 0)</f>
        <v>#REF!</v>
      </c>
      <c r="AE1024" s="1" t="e">
        <f>_xlfn.XLOOKUP($L1024,Pos!$A:$A,Pos!U:U,_xlfn.XLOOKUP($L1024,#REF!,#REF!, ""), 0)</f>
        <v>#REF!</v>
      </c>
      <c r="AF1024" s="1" t="e">
        <f>_xlfn.XLOOKUP($L1024,Pos!$A:$A,Pos!V:V,_xlfn.XLOOKUP($L1024,#REF!,#REF!, ""), 0)</f>
        <v>#REF!</v>
      </c>
      <c r="AG1024" s="1" t="e">
        <f>_xlfn.XLOOKUP($L1024,Pos!$A:$A,Pos!W:W,_xlfn.XLOOKUP($L1024,#REF!,#REF!, ""), 0)</f>
        <v>#REF!</v>
      </c>
      <c r="AH1024" s="1" t="e">
        <f>_xlfn.XLOOKUP($L1024,Pos!$A:$A,Pos!X:X,_xlfn.XLOOKUP($L1024,#REF!,#REF!, ""), 0)</f>
        <v>#REF!</v>
      </c>
      <c r="AI1024" s="1" t="e">
        <f>_xlfn.XLOOKUP($L1024,Pos!$A:$A,Pos!Y:Y,_xlfn.XLOOKUP($L1024,#REF!,#REF!, ""), 0)</f>
        <v>#REF!</v>
      </c>
      <c r="AJ1024" s="1" t="e">
        <f>_xlfn.XLOOKUP($L1024,Pos!$A:$A,Pos!Z:Z,_xlfn.XLOOKUP($L1024,#REF!,#REF!, ""), 0)</f>
        <v>#REF!</v>
      </c>
      <c r="AK1024" s="1" t="e">
        <f>_xlfn.XLOOKUP($L1024,Pos!$A:$A,Pos!AA:AA,_xlfn.XLOOKUP($L1024,#REF!,#REF!, ""), 0)</f>
        <v>#REF!</v>
      </c>
      <c r="AL1024" s="1" t="e">
        <f>_xlfn.XLOOKUP($L1024,Pos!$A:$A,Pos!AB:AB,_xlfn.XLOOKUP($L1024,#REF!,#REF!, ""), 0)</f>
        <v>#REF!</v>
      </c>
      <c r="AM1024" s="1" t="e">
        <f>_xlfn.XLOOKUP($L1024,Pos!$A:$A,Pos!AC:AC,_xlfn.XLOOKUP($L1024,#REF!,#REF!, ""), 0)</f>
        <v>#REF!</v>
      </c>
      <c r="AN1024" s="1" t="e">
        <f>_xlfn.XLOOKUP($L1024,Pos!$A:$A,Pos!AD:AD,_xlfn.XLOOKUP($L1024,#REF!,#REF!, ""), 0)</f>
        <v>#REF!</v>
      </c>
      <c r="AO1024" s="1" t="e">
        <f>_xlfn.XLOOKUP($L1024,Pos!$A:$A,Pos!AE:AE,_xlfn.XLOOKUP($L1024,#REF!,#REF!, ""), 0)</f>
        <v>#REF!</v>
      </c>
      <c r="AP1024" s="1" t="e">
        <f>_xlfn.XLOOKUP($L1024,Pos!$A:$A,Pos!AF:AF,_xlfn.XLOOKUP($L1024,#REF!,#REF!, ""), 0)</f>
        <v>#REF!</v>
      </c>
      <c r="AQ1024" s="1" t="e">
        <f>_xlfn.XLOOKUP($L1024,Pos!$A:$A,Pos!AG:AG,_xlfn.XLOOKUP($L1024,#REF!,#REF!, ""), 0)</f>
        <v>#REF!</v>
      </c>
      <c r="AR1024" s="1" t="e">
        <f>_xlfn.XLOOKUP($L1024,Pos!$A:$A,Pos!AH:AH,_xlfn.XLOOKUP($L1024,#REF!,#REF!, ""), 0)</f>
        <v>#REF!</v>
      </c>
      <c r="AS1024" s="1" t="e">
        <f>_xlfn.XLOOKUP($L1024,Pos!$A:$A,Pos!AI:AI,_xlfn.XLOOKUP($L1024,#REF!,#REF!, ""), 0)</f>
        <v>#REF!</v>
      </c>
      <c r="AT1024" s="1" t="e">
        <f>_xlfn.XLOOKUP($L1024,Pos!$A:$A,Pos!AJ:AJ,_xlfn.XLOOKUP($L1024,#REF!,#REF!, ""), 0)</f>
        <v>#REF!</v>
      </c>
      <c r="AU1024" s="1" t="e">
        <f>_xlfn.XLOOKUP($L1024,Pos!$A:$A,Pos!AK:AK,_xlfn.XLOOKUP($L1024,#REF!,#REF!, ""), 0)</f>
        <v>#REF!</v>
      </c>
      <c r="AV1024" s="1" t="e">
        <f>_xlfn.XLOOKUP($L1024,Pos!$A:$A,Pos!AL:AL,_xlfn.XLOOKUP($L1024,#REF!,#REF!, ""), 0)</f>
        <v>#REF!</v>
      </c>
      <c r="AW1024" s="1" t="e">
        <f>_xlfn.XLOOKUP($L1024,Pos!$A:$A,Pos!AM:AM,_xlfn.XLOOKUP($L1024,#REF!,#REF!, ""), 0)</f>
        <v>#REF!</v>
      </c>
      <c r="AX1024" s="1" t="e">
        <f>_xlfn.XLOOKUP($L1024,Pos!$A:$A,Pos!AN:AN,_xlfn.XLOOKUP($L1024,#REF!,#REF!, ""), 0)</f>
        <v>#REF!</v>
      </c>
      <c r="AY1024" s="1" t="e">
        <f>_xlfn.XLOOKUP($L1024,Pos!$A:$A,Pos!AO:AO,_xlfn.XLOOKUP($L1024,#REF!,#REF!, ""), 0)</f>
        <v>#REF!</v>
      </c>
      <c r="AZ1024" s="7" t="str">
        <f t="shared" si="254"/>
        <v>OUT</v>
      </c>
      <c r="BA1024" s="1">
        <f>IF(OR(_xlfn.XLOOKUP(L1024,Pos!B:B,Pos!L:L,FALSE)="ESG Reason",_xlfn.XLOOKUP(L1024,Pos!B:B,Pos!L:L,FALSE)="Blacklisted"),1,0)</f>
        <v>0</v>
      </c>
      <c r="BC1024" s="11">
        <v>1.027343165760805E-10</v>
      </c>
      <c r="BD1024" s="11">
        <f>_xlfn.XLOOKUP($L1024,Pos!$B:$B,Pos!H:H,0, 0)</f>
        <v>0</v>
      </c>
      <c r="BE1024" s="11">
        <f>_xlfn.XLOOKUP($L1024,Pos!$B:$B,Pos!I:I,0, 0)</f>
        <v>1.2772081221268101E-4</v>
      </c>
      <c r="BF1024" s="18">
        <f t="shared" si="255"/>
        <v>1.2772081221268101E-4</v>
      </c>
      <c r="BG1024" s="1">
        <f t="shared" si="256"/>
        <v>3</v>
      </c>
      <c r="BH1024" s="1">
        <f t="shared" si="257"/>
        <v>57</v>
      </c>
      <c r="BI1024" s="18">
        <f t="shared" si="258"/>
        <v>1.027343165760805E-10</v>
      </c>
      <c r="BJ1024" s="3">
        <f t="shared" si="259"/>
        <v>0</v>
      </c>
      <c r="BK1024" s="18">
        <f t="shared" si="260"/>
        <v>0</v>
      </c>
    </row>
    <row r="1025" spans="3:63" x14ac:dyDescent="0.25">
      <c r="C1025" s="3"/>
      <c r="D1025" s="3"/>
      <c r="E1025" s="3"/>
      <c r="F1025" s="3"/>
      <c r="G1025" s="51" t="s">
        <v>1022</v>
      </c>
      <c r="H1025" s="8" t="str">
        <f t="shared" si="250"/>
        <v>0%West Europe</v>
      </c>
      <c r="I1025" s="11" cm="1">
        <f t="array" ref="I1025">IF(
   AZ1025 = "OUT", 0,IF(
   BD1025 &gt;= LARGE(IF(ISNUMBER(BD:BD), BD:BD), 3),
   BE1025 - 0.001,
   IF(BE1025 &gt;=VLOOKUP(P1025,mapping!$A:$B,2,FALSE), BE1025,VLOOKUP(P1025,mapping!$A$2:$B$8,2,FALSE))
))</f>
        <v>0</v>
      </c>
      <c r="J1025" s="11" cm="1">
        <f t="array" ref="J1025">IF(
    AZ1025="OUT",0,IF(IF(
                      BD1025&gt;=LARGE(IF(ISNUMBER(BD:BD),BD:BD),3),
                      BE1025+0.001,
                      VLOOKUP(H1025,mapping!$D:$E,2,FALSE)
                      )&gt;I1025,
                   IF(
                      BD1025&gt;=LARGE(IF(ISNUMBER(BD:BD),BD:BD),3),
                      BE1025+0.001,
                      VLOOKUP(H1025,mapping!$D:$E,2,FALSE)
                      ),
                   I1025+0.002))</f>
        <v>0</v>
      </c>
      <c r="K1025" s="8">
        <f t="shared" si="251"/>
        <v>1.27712110890172E-4</v>
      </c>
      <c r="L1025" s="1" t="str">
        <f>Pos!B305</f>
        <v>FR0000120404</v>
      </c>
      <c r="M1025" s="1" t="str">
        <f>_xlfn.XLOOKUP($L1025,Pos!B:B,Pos!D:D,, 0)</f>
        <v>Accor SA</v>
      </c>
      <c r="N1025" s="1" t="str">
        <f>_xlfn.XLOOKUP($L1025,Pos!B:B,Pos!E:E,, 0)</f>
        <v>Travel &amp; Leisure</v>
      </c>
      <c r="O1025" s="1" t="str">
        <f t="shared" si="252"/>
        <v>Travel &amp; Leisure_West Europe</v>
      </c>
      <c r="P1025" s="1" t="str">
        <f>_xlfn.XLOOKUP($L1025,Pos!B:B,Pos!F:F,, 0)</f>
        <v>West Europe</v>
      </c>
      <c r="Q1025" s="1">
        <v>0</v>
      </c>
      <c r="R1025" s="9">
        <f>_xlfn.XLOOKUP($L1025,Pos!$B:$B,Pos!N:N,0, 0)</f>
        <v>5.68</v>
      </c>
      <c r="S1025" s="9">
        <f>_xlfn.XLOOKUP($L1025,Pos!$B:$B,Pos!O:O,0, 0)</f>
        <v>3.664167</v>
      </c>
      <c r="T1025" s="9">
        <f>_xlfn.XLOOKUP($L1025,Pos!$B:$B,Pos!P:P,0, 0)</f>
        <v>3.7749999999999999</v>
      </c>
      <c r="U1025" s="9">
        <f>_xlfn.XLOOKUP($L1025,Pos!$B:$B,Pos!Q:Q,0, 0)</f>
        <v>6.8</v>
      </c>
      <c r="V1025" s="9">
        <f>_xlfn.XLOOKUP($L1025,Pos!$B:$B,Pos!R:R,0, 0)</f>
        <v>4.5333329999999998</v>
      </c>
      <c r="W1025" s="9">
        <f>_xlfn.XLOOKUP($L1025,Pos!$B:$B,Pos!S:S,0, 0)</f>
        <v>6.2883329999999997</v>
      </c>
      <c r="X1025" s="9" t="str">
        <f>_xlfn.XLOOKUP($L1025,Pos!$B:$B,Pos!J:J,0, 0)</f>
        <v>Outperform</v>
      </c>
      <c r="Y1025" s="1">
        <v>0</v>
      </c>
      <c r="Z1025" s="1">
        <v>0</v>
      </c>
      <c r="AA1025" s="1">
        <f t="shared" si="253"/>
        <v>0</v>
      </c>
      <c r="AB1025" s="9">
        <f>_xlfn.XLOOKUP(L1025,Pos!B:B,Pos!K:K,-1,0)</f>
        <v>3.6363636363636371</v>
      </c>
      <c r="AC1025" s="1" t="e">
        <f>_xlfn.XLOOKUP($L1025,Pos!$A:$A,Pos!S:S,_xlfn.XLOOKUP($L1025,#REF!,#REF!, ""), 0)</f>
        <v>#REF!</v>
      </c>
      <c r="AD1025" s="1" t="e">
        <f>_xlfn.XLOOKUP($L1025,Pos!$A:$A,Pos!T:T,_xlfn.XLOOKUP($L1025,#REF!,#REF!, ""), 0)</f>
        <v>#REF!</v>
      </c>
      <c r="AE1025" s="1" t="e">
        <f>_xlfn.XLOOKUP($L1025,Pos!$A:$A,Pos!U:U,_xlfn.XLOOKUP($L1025,#REF!,#REF!, ""), 0)</f>
        <v>#REF!</v>
      </c>
      <c r="AF1025" s="1" t="e">
        <f>_xlfn.XLOOKUP($L1025,Pos!$A:$A,Pos!V:V,_xlfn.XLOOKUP($L1025,#REF!,#REF!, ""), 0)</f>
        <v>#REF!</v>
      </c>
      <c r="AG1025" s="1" t="e">
        <f>_xlfn.XLOOKUP($L1025,Pos!$A:$A,Pos!W:W,_xlfn.XLOOKUP($L1025,#REF!,#REF!, ""), 0)</f>
        <v>#REF!</v>
      </c>
      <c r="AH1025" s="1" t="e">
        <f>_xlfn.XLOOKUP($L1025,Pos!$A:$A,Pos!X:X,_xlfn.XLOOKUP($L1025,#REF!,#REF!, ""), 0)</f>
        <v>#REF!</v>
      </c>
      <c r="AI1025" s="1" t="e">
        <f>_xlfn.XLOOKUP($L1025,Pos!$A:$A,Pos!Y:Y,_xlfn.XLOOKUP($L1025,#REF!,#REF!, ""), 0)</f>
        <v>#REF!</v>
      </c>
      <c r="AJ1025" s="1" t="e">
        <f>_xlfn.XLOOKUP($L1025,Pos!$A:$A,Pos!Z:Z,_xlfn.XLOOKUP($L1025,#REF!,#REF!, ""), 0)</f>
        <v>#REF!</v>
      </c>
      <c r="AK1025" s="1" t="e">
        <f>_xlfn.XLOOKUP($L1025,Pos!$A:$A,Pos!AA:AA,_xlfn.XLOOKUP($L1025,#REF!,#REF!, ""), 0)</f>
        <v>#REF!</v>
      </c>
      <c r="AL1025" s="1" t="e">
        <f>_xlfn.XLOOKUP($L1025,Pos!$A:$A,Pos!AB:AB,_xlfn.XLOOKUP($L1025,#REF!,#REF!, ""), 0)</f>
        <v>#REF!</v>
      </c>
      <c r="AM1025" s="1" t="e">
        <f>_xlfn.XLOOKUP($L1025,Pos!$A:$A,Pos!AC:AC,_xlfn.XLOOKUP($L1025,#REF!,#REF!, ""), 0)</f>
        <v>#REF!</v>
      </c>
      <c r="AN1025" s="1" t="e">
        <f>_xlfn.XLOOKUP($L1025,Pos!$A:$A,Pos!AD:AD,_xlfn.XLOOKUP($L1025,#REF!,#REF!, ""), 0)</f>
        <v>#REF!</v>
      </c>
      <c r="AO1025" s="1" t="e">
        <f>_xlfn.XLOOKUP($L1025,Pos!$A:$A,Pos!AE:AE,_xlfn.XLOOKUP($L1025,#REF!,#REF!, ""), 0)</f>
        <v>#REF!</v>
      </c>
      <c r="AP1025" s="1" t="e">
        <f>_xlfn.XLOOKUP($L1025,Pos!$A:$A,Pos!AF:AF,_xlfn.XLOOKUP($L1025,#REF!,#REF!, ""), 0)</f>
        <v>#REF!</v>
      </c>
      <c r="AQ1025" s="1" t="e">
        <f>_xlfn.XLOOKUP($L1025,Pos!$A:$A,Pos!AG:AG,_xlfn.XLOOKUP($L1025,#REF!,#REF!, ""), 0)</f>
        <v>#REF!</v>
      </c>
      <c r="AR1025" s="1" t="e">
        <f>_xlfn.XLOOKUP($L1025,Pos!$A:$A,Pos!AH:AH,_xlfn.XLOOKUP($L1025,#REF!,#REF!, ""), 0)</f>
        <v>#REF!</v>
      </c>
      <c r="AS1025" s="1" t="e">
        <f>_xlfn.XLOOKUP($L1025,Pos!$A:$A,Pos!AI:AI,_xlfn.XLOOKUP($L1025,#REF!,#REF!, ""), 0)</f>
        <v>#REF!</v>
      </c>
      <c r="AT1025" s="1" t="e">
        <f>_xlfn.XLOOKUP($L1025,Pos!$A:$A,Pos!AJ:AJ,_xlfn.XLOOKUP($L1025,#REF!,#REF!, ""), 0)</f>
        <v>#REF!</v>
      </c>
      <c r="AU1025" s="1" t="e">
        <f>_xlfn.XLOOKUP($L1025,Pos!$A:$A,Pos!AK:AK,_xlfn.XLOOKUP($L1025,#REF!,#REF!, ""), 0)</f>
        <v>#REF!</v>
      </c>
      <c r="AV1025" s="1" t="e">
        <f>_xlfn.XLOOKUP($L1025,Pos!$A:$A,Pos!AL:AL,_xlfn.XLOOKUP($L1025,#REF!,#REF!, ""), 0)</f>
        <v>#REF!</v>
      </c>
      <c r="AW1025" s="1" t="e">
        <f>_xlfn.XLOOKUP($L1025,Pos!$A:$A,Pos!AM:AM,_xlfn.XLOOKUP($L1025,#REF!,#REF!, ""), 0)</f>
        <v>#REF!</v>
      </c>
      <c r="AX1025" s="1" t="e">
        <f>_xlfn.XLOOKUP($L1025,Pos!$A:$A,Pos!AN:AN,_xlfn.XLOOKUP($L1025,#REF!,#REF!, ""), 0)</f>
        <v>#REF!</v>
      </c>
      <c r="AY1025" s="1" t="e">
        <f>_xlfn.XLOOKUP($L1025,Pos!$A:$A,Pos!AO:AO,_xlfn.XLOOKUP($L1025,#REF!,#REF!, ""), 0)</f>
        <v>#REF!</v>
      </c>
      <c r="AZ1025" s="7" t="str">
        <f t="shared" si="254"/>
        <v>OUT</v>
      </c>
      <c r="BA1025" s="1">
        <f>IF(OR(_xlfn.XLOOKUP(L1025,Pos!B:B,Pos!L:L,FALSE)="ESG Reason",_xlfn.XLOOKUP(L1025,Pos!B:B,Pos!L:L,FALSE)="Blacklisted"),1,0)</f>
        <v>0</v>
      </c>
      <c r="BC1025" s="11">
        <v>8.5521841383361174E-11</v>
      </c>
      <c r="BD1025" s="11">
        <f>_xlfn.XLOOKUP($L1025,Pos!$B:$B,Pos!H:H,0, 0)</f>
        <v>0</v>
      </c>
      <c r="BE1025" s="11">
        <f>_xlfn.XLOOKUP($L1025,Pos!$B:$B,Pos!I:I,0, 0)</f>
        <v>1.27712110890172E-4</v>
      </c>
      <c r="BF1025" s="18">
        <f t="shared" si="255"/>
        <v>1.27712110890172E-4</v>
      </c>
      <c r="BG1025" s="1">
        <f t="shared" si="256"/>
        <v>2</v>
      </c>
      <c r="BH1025" s="1">
        <f t="shared" si="257"/>
        <v>18</v>
      </c>
      <c r="BI1025" s="18">
        <f t="shared" si="258"/>
        <v>8.5521841383361174E-11</v>
      </c>
      <c r="BJ1025" s="3">
        <f t="shared" si="259"/>
        <v>0</v>
      </c>
      <c r="BK1025" s="18">
        <f t="shared" si="260"/>
        <v>0</v>
      </c>
    </row>
    <row r="1026" spans="3:63" x14ac:dyDescent="0.25">
      <c r="C1026" s="3"/>
      <c r="D1026" s="3"/>
      <c r="E1026" s="3"/>
      <c r="F1026" s="3"/>
      <c r="G1026" s="51" t="s">
        <v>1010</v>
      </c>
      <c r="H1026" s="8" t="str">
        <f t="shared" si="250"/>
        <v>0%West Europe</v>
      </c>
      <c r="I1026" s="11" cm="1">
        <f t="array" ref="I1026">IF(
   AZ1026 = "OUT", 0,IF(
   BD1026 &gt;= LARGE(IF(ISNUMBER(BD:BD), BD:BD), 3),
   BE1026 - 0.001,
   IF(BE1026 &gt;=VLOOKUP(P1026,mapping!$A:$B,2,FALSE), BE1026,VLOOKUP(P1026,mapping!$A$2:$B$8,2,FALSE))
))</f>
        <v>0</v>
      </c>
      <c r="J1026" s="11" cm="1">
        <f t="array" ref="J1026">IF(
    AZ1026="OUT",0,IF(IF(
                      BD1026&gt;=LARGE(IF(ISNUMBER(BD:BD),BD:BD),3),
                      BE1026+0.001,
                      VLOOKUP(H1026,mapping!$D:$E,2,FALSE)
                      )&gt;I1026,
                   IF(
                      BD1026&gt;=LARGE(IF(ISNUMBER(BD:BD),BD:BD),3),
                      BE1026+0.001,
                      VLOOKUP(H1026,mapping!$D:$E,2,FALSE)
                      ),
                   I1026+0.002))</f>
        <v>0</v>
      </c>
      <c r="K1026" s="8">
        <f t="shared" si="251"/>
        <v>1.2756728887875789E-4</v>
      </c>
      <c r="L1026" s="1" t="str">
        <f>Pos!B293</f>
        <v>FI0009014575</v>
      </c>
      <c r="M1026" s="1" t="str">
        <f>_xlfn.XLOOKUP($L1026,Pos!B:B,Pos!D:D,, 0)</f>
        <v>Metso Corporation</v>
      </c>
      <c r="N1026" s="1" t="str">
        <f>_xlfn.XLOOKUP($L1026,Pos!B:B,Pos!E:E,, 0)</f>
        <v>Industrial Goods &amp; Services</v>
      </c>
      <c r="O1026" s="1" t="str">
        <f t="shared" si="252"/>
        <v>Industrial Goods &amp; Services_West Europe</v>
      </c>
      <c r="P1026" s="1" t="str">
        <f>_xlfn.XLOOKUP($L1026,Pos!B:B,Pos!F:F,, 0)</f>
        <v>West Europe</v>
      </c>
      <c r="Q1026" s="1">
        <v>0</v>
      </c>
      <c r="R1026" s="9">
        <f>_xlfn.XLOOKUP($L1026,Pos!$B:$B,Pos!N:N,0, 0)</f>
        <v>5.92</v>
      </c>
      <c r="S1026" s="9">
        <f>_xlfn.XLOOKUP($L1026,Pos!$B:$B,Pos!O:O,0, 0)</f>
        <v>5.0768329999999997</v>
      </c>
      <c r="T1026" s="9">
        <f>_xlfn.XLOOKUP($L1026,Pos!$B:$B,Pos!P:P,0, 0)</f>
        <v>5.375</v>
      </c>
      <c r="U1026" s="9">
        <f>_xlfn.XLOOKUP($L1026,Pos!$B:$B,Pos!Q:Q,0, 0)</f>
        <v>9.4</v>
      </c>
      <c r="V1026" s="9">
        <f>_xlfn.XLOOKUP($L1026,Pos!$B:$B,Pos!R:R,0, 0)</f>
        <v>1.566667</v>
      </c>
      <c r="W1026" s="9">
        <f>_xlfn.XLOOKUP($L1026,Pos!$B:$B,Pos!S:S,0, 0)</f>
        <v>4.8233329999999999</v>
      </c>
      <c r="X1026" s="9" t="str">
        <f>_xlfn.XLOOKUP($L1026,Pos!$B:$B,Pos!J:J,0, 0)</f>
        <v>Outperform</v>
      </c>
      <c r="Y1026" s="1">
        <v>0</v>
      </c>
      <c r="Z1026" s="1">
        <v>0</v>
      </c>
      <c r="AA1026" s="1">
        <f t="shared" si="253"/>
        <v>0</v>
      </c>
      <c r="AB1026" s="9">
        <f>_xlfn.XLOOKUP(L1026,Pos!B:B,Pos!K:K,-1,0)</f>
        <v>7.0149253731343286</v>
      </c>
      <c r="AC1026" s="1" t="e">
        <f>_xlfn.XLOOKUP($L1026,Pos!$A:$A,Pos!S:S,_xlfn.XLOOKUP($L1026,#REF!,#REF!, ""), 0)</f>
        <v>#REF!</v>
      </c>
      <c r="AD1026" s="1" t="e">
        <f>_xlfn.XLOOKUP($L1026,Pos!$A:$A,Pos!T:T,_xlfn.XLOOKUP($L1026,#REF!,#REF!, ""), 0)</f>
        <v>#REF!</v>
      </c>
      <c r="AE1026" s="1" t="e">
        <f>_xlfn.XLOOKUP($L1026,Pos!$A:$A,Pos!U:U,_xlfn.XLOOKUP($L1026,#REF!,#REF!, ""), 0)</f>
        <v>#REF!</v>
      </c>
      <c r="AF1026" s="1" t="e">
        <f>_xlfn.XLOOKUP($L1026,Pos!$A:$A,Pos!V:V,_xlfn.XLOOKUP($L1026,#REF!,#REF!, ""), 0)</f>
        <v>#REF!</v>
      </c>
      <c r="AG1026" s="1" t="e">
        <f>_xlfn.XLOOKUP($L1026,Pos!$A:$A,Pos!W:W,_xlfn.XLOOKUP($L1026,#REF!,#REF!, ""), 0)</f>
        <v>#REF!</v>
      </c>
      <c r="AH1026" s="1" t="e">
        <f>_xlfn.XLOOKUP($L1026,Pos!$A:$A,Pos!X:X,_xlfn.XLOOKUP($L1026,#REF!,#REF!, ""), 0)</f>
        <v>#REF!</v>
      </c>
      <c r="AI1026" s="1" t="e">
        <f>_xlfn.XLOOKUP($L1026,Pos!$A:$A,Pos!Y:Y,_xlfn.XLOOKUP($L1026,#REF!,#REF!, ""), 0)</f>
        <v>#REF!</v>
      </c>
      <c r="AJ1026" s="1" t="e">
        <f>_xlfn.XLOOKUP($L1026,Pos!$A:$A,Pos!Z:Z,_xlfn.XLOOKUP($L1026,#REF!,#REF!, ""), 0)</f>
        <v>#REF!</v>
      </c>
      <c r="AK1026" s="1" t="e">
        <f>_xlfn.XLOOKUP($L1026,Pos!$A:$A,Pos!AA:AA,_xlfn.XLOOKUP($L1026,#REF!,#REF!, ""), 0)</f>
        <v>#REF!</v>
      </c>
      <c r="AL1026" s="1" t="e">
        <f>_xlfn.XLOOKUP($L1026,Pos!$A:$A,Pos!AB:AB,_xlfn.XLOOKUP($L1026,#REF!,#REF!, ""), 0)</f>
        <v>#REF!</v>
      </c>
      <c r="AM1026" s="1" t="e">
        <f>_xlfn.XLOOKUP($L1026,Pos!$A:$A,Pos!AC:AC,_xlfn.XLOOKUP($L1026,#REF!,#REF!, ""), 0)</f>
        <v>#REF!</v>
      </c>
      <c r="AN1026" s="1" t="e">
        <f>_xlfn.XLOOKUP($L1026,Pos!$A:$A,Pos!AD:AD,_xlfn.XLOOKUP($L1026,#REF!,#REF!, ""), 0)</f>
        <v>#REF!</v>
      </c>
      <c r="AO1026" s="1" t="e">
        <f>_xlfn.XLOOKUP($L1026,Pos!$A:$A,Pos!AE:AE,_xlfn.XLOOKUP($L1026,#REF!,#REF!, ""), 0)</f>
        <v>#REF!</v>
      </c>
      <c r="AP1026" s="1" t="e">
        <f>_xlfn.XLOOKUP($L1026,Pos!$A:$A,Pos!AF:AF,_xlfn.XLOOKUP($L1026,#REF!,#REF!, ""), 0)</f>
        <v>#REF!</v>
      </c>
      <c r="AQ1026" s="1" t="e">
        <f>_xlfn.XLOOKUP($L1026,Pos!$A:$A,Pos!AG:AG,_xlfn.XLOOKUP($L1026,#REF!,#REF!, ""), 0)</f>
        <v>#REF!</v>
      </c>
      <c r="AR1026" s="1" t="e">
        <f>_xlfn.XLOOKUP($L1026,Pos!$A:$A,Pos!AH:AH,_xlfn.XLOOKUP($L1026,#REF!,#REF!, ""), 0)</f>
        <v>#REF!</v>
      </c>
      <c r="AS1026" s="1" t="e">
        <f>_xlfn.XLOOKUP($L1026,Pos!$A:$A,Pos!AI:AI,_xlfn.XLOOKUP($L1026,#REF!,#REF!, ""), 0)</f>
        <v>#REF!</v>
      </c>
      <c r="AT1026" s="1" t="e">
        <f>_xlfn.XLOOKUP($L1026,Pos!$A:$A,Pos!AJ:AJ,_xlfn.XLOOKUP($L1026,#REF!,#REF!, ""), 0)</f>
        <v>#REF!</v>
      </c>
      <c r="AU1026" s="1" t="e">
        <f>_xlfn.XLOOKUP($L1026,Pos!$A:$A,Pos!AK:AK,_xlfn.XLOOKUP($L1026,#REF!,#REF!, ""), 0)</f>
        <v>#REF!</v>
      </c>
      <c r="AV1026" s="1" t="e">
        <f>_xlfn.XLOOKUP($L1026,Pos!$A:$A,Pos!AL:AL,_xlfn.XLOOKUP($L1026,#REF!,#REF!, ""), 0)</f>
        <v>#REF!</v>
      </c>
      <c r="AW1026" s="1" t="e">
        <f>_xlfn.XLOOKUP($L1026,Pos!$A:$A,Pos!AM:AM,_xlfn.XLOOKUP($L1026,#REF!,#REF!, ""), 0)</f>
        <v>#REF!</v>
      </c>
      <c r="AX1026" s="1" t="e">
        <f>_xlfn.XLOOKUP($L1026,Pos!$A:$A,Pos!AN:AN,_xlfn.XLOOKUP($L1026,#REF!,#REF!, ""), 0)</f>
        <v>#REF!</v>
      </c>
      <c r="AY1026" s="1" t="e">
        <f>_xlfn.XLOOKUP($L1026,Pos!$A:$A,Pos!AO:AO,_xlfn.XLOOKUP($L1026,#REF!,#REF!, ""), 0)</f>
        <v>#REF!</v>
      </c>
      <c r="AZ1026" s="7" t="str">
        <f t="shared" si="254"/>
        <v>OUT</v>
      </c>
      <c r="BA1026" s="1">
        <f>IF(OR(_xlfn.XLOOKUP(L1026,Pos!B:B,Pos!L:L,FALSE)="ESG Reason",_xlfn.XLOOKUP(L1026,Pos!B:B,Pos!L:L,FALSE)="Blacklisted"),1,0)</f>
        <v>0</v>
      </c>
      <c r="BC1026" s="11">
        <v>1.157027983298853E-10</v>
      </c>
      <c r="BD1026" s="11">
        <f>_xlfn.XLOOKUP($L1026,Pos!$B:$B,Pos!H:H,0, 0)</f>
        <v>0</v>
      </c>
      <c r="BE1026" s="11">
        <f>_xlfn.XLOOKUP($L1026,Pos!$B:$B,Pos!I:I,0, 0)</f>
        <v>1.2756728887875789E-4</v>
      </c>
      <c r="BF1026" s="18">
        <f t="shared" si="255"/>
        <v>1.2756728887875789E-4</v>
      </c>
      <c r="BG1026" s="1">
        <f t="shared" si="256"/>
        <v>2</v>
      </c>
      <c r="BH1026" s="1">
        <f t="shared" si="257"/>
        <v>10</v>
      </c>
      <c r="BI1026" s="18">
        <f t="shared" si="258"/>
        <v>1.157027983298853E-10</v>
      </c>
      <c r="BJ1026" s="3">
        <f t="shared" si="259"/>
        <v>0</v>
      </c>
      <c r="BK1026" s="18">
        <f t="shared" si="260"/>
        <v>0</v>
      </c>
    </row>
    <row r="1027" spans="3:63" x14ac:dyDescent="0.25">
      <c r="C1027" s="3"/>
      <c r="D1027" s="3"/>
      <c r="E1027" s="3"/>
      <c r="F1027" s="3"/>
      <c r="G1027" s="51" t="s">
        <v>1001</v>
      </c>
      <c r="H1027" s="8" t="str">
        <f t="shared" ref="H1027:H1090" si="261">VLOOKUP(BE1027,$A$100:$B$105,2,TRUE) &amp; IF(AND(P1027&lt;&gt;"Asia",P1027&lt;&gt;"Others"),P1027,"Others")</f>
        <v>0%North America</v>
      </c>
      <c r="I1027" s="11" cm="1">
        <f t="array" ref="I1027">IF(
   AZ1027 = "OUT", 0,IF(
   BD1027 &gt;= LARGE(IF(ISNUMBER(BD:BD), BD:BD), 3),
   BE1027 - 0.001,
   IF(BE1027 &gt;=VLOOKUP(P1027,mapping!$A:$B,2,FALSE), BE1027,VLOOKUP(P1027,mapping!$A$2:$B$8,2,FALSE))
))</f>
        <v>0</v>
      </c>
      <c r="J1027" s="11" cm="1">
        <f t="array" ref="J1027">IF(
    AZ1027="OUT",0,IF(IF(
                      BD1027&gt;=LARGE(IF(ISNUMBER(BD:BD),BD:BD),3),
                      BE1027+0.001,
                      VLOOKUP(H1027,mapping!$D:$E,2,FALSE)
                      )&gt;I1027,
                   IF(
                      BD1027&gt;=LARGE(IF(ISNUMBER(BD:BD),BD:BD),3),
                      BE1027+0.001,
                      VLOOKUP(H1027,mapping!$D:$E,2,FALSE)
                      ),
                   I1027+0.002))</f>
        <v>0</v>
      </c>
      <c r="K1027" s="8">
        <f t="shared" ref="K1027:K1090" si="262">BE1027</f>
        <v>1.2751228051806891E-4</v>
      </c>
      <c r="L1027" s="1" t="str">
        <f>Pos!B964</f>
        <v>US2787681061</v>
      </c>
      <c r="M1027" s="1" t="str">
        <f>_xlfn.XLOOKUP($L1027,Pos!B:B,Pos!D:D,, 0)</f>
        <v>EchoStar Corporation Class A</v>
      </c>
      <c r="N1027" s="1" t="str">
        <f>_xlfn.XLOOKUP($L1027,Pos!B:B,Pos!E:E,, 0)</f>
        <v>Telecommunications</v>
      </c>
      <c r="O1027" s="1" t="str">
        <f t="shared" ref="O1027:O1090" si="263">N1027&amp;"_"&amp;P1027</f>
        <v>Telecommunications_North America</v>
      </c>
      <c r="P1027" s="1" t="str">
        <f>_xlfn.XLOOKUP($L1027,Pos!B:B,Pos!F:F,, 0)</f>
        <v>North America</v>
      </c>
      <c r="Q1027" s="1">
        <v>0</v>
      </c>
      <c r="R1027" s="9">
        <f>_xlfn.XLOOKUP($L1027,Pos!$B:$B,Pos!N:N,0, 0)</f>
        <v>0</v>
      </c>
      <c r="S1027" s="9">
        <f>_xlfn.XLOOKUP($L1027,Pos!$B:$B,Pos!O:O,0, 0)</f>
        <v>2.8566669999999998</v>
      </c>
      <c r="T1027" s="9">
        <f>_xlfn.XLOOKUP($L1027,Pos!$B:$B,Pos!P:P,0, 0)</f>
        <v>1.8</v>
      </c>
      <c r="U1027" s="9">
        <f>_xlfn.XLOOKUP($L1027,Pos!$B:$B,Pos!Q:Q,0, 0)</f>
        <v>7.3</v>
      </c>
      <c r="V1027" s="9">
        <f>_xlfn.XLOOKUP($L1027,Pos!$B:$B,Pos!R:R,0, 0)</f>
        <v>0.46666669999999999</v>
      </c>
      <c r="W1027" s="9">
        <f>_xlfn.XLOOKUP($L1027,Pos!$B:$B,Pos!S:S,0, 0)</f>
        <v>3.9950000000000001</v>
      </c>
      <c r="X1027" s="9" t="str">
        <f>_xlfn.XLOOKUP($L1027,Pos!$B:$B,Pos!J:J,0, 0)</f>
        <v>Outperform</v>
      </c>
      <c r="Y1027" s="1">
        <v>0</v>
      </c>
      <c r="Z1027" s="1">
        <v>0</v>
      </c>
      <c r="AA1027" s="1">
        <f t="shared" ref="AA1027:AA1090" si="264">IF(BE1027&gt;0,0,1)</f>
        <v>0</v>
      </c>
      <c r="AB1027" s="9">
        <f>_xlfn.XLOOKUP(L1027,Pos!B:B,Pos!K:K,-1,0)</f>
        <v>0.90909090909090917</v>
      </c>
      <c r="AC1027" s="1" t="e">
        <f>_xlfn.XLOOKUP($L1027,Pos!$A:$A,Pos!S:S,_xlfn.XLOOKUP($L1027,#REF!,#REF!, ""), 0)</f>
        <v>#REF!</v>
      </c>
      <c r="AD1027" s="1" t="e">
        <f>_xlfn.XLOOKUP($L1027,Pos!$A:$A,Pos!T:T,_xlfn.XLOOKUP($L1027,#REF!,#REF!, ""), 0)</f>
        <v>#REF!</v>
      </c>
      <c r="AE1027" s="1" t="e">
        <f>_xlfn.XLOOKUP($L1027,Pos!$A:$A,Pos!U:U,_xlfn.XLOOKUP($L1027,#REF!,#REF!, ""), 0)</f>
        <v>#REF!</v>
      </c>
      <c r="AF1027" s="1" t="e">
        <f>_xlfn.XLOOKUP($L1027,Pos!$A:$A,Pos!V:V,_xlfn.XLOOKUP($L1027,#REF!,#REF!, ""), 0)</f>
        <v>#REF!</v>
      </c>
      <c r="AG1027" s="1" t="e">
        <f>_xlfn.XLOOKUP($L1027,Pos!$A:$A,Pos!W:W,_xlfn.XLOOKUP($L1027,#REF!,#REF!, ""), 0)</f>
        <v>#REF!</v>
      </c>
      <c r="AH1027" s="1" t="e">
        <f>_xlfn.XLOOKUP($L1027,Pos!$A:$A,Pos!X:X,_xlfn.XLOOKUP($L1027,#REF!,#REF!, ""), 0)</f>
        <v>#REF!</v>
      </c>
      <c r="AI1027" s="1" t="e">
        <f>_xlfn.XLOOKUP($L1027,Pos!$A:$A,Pos!Y:Y,_xlfn.XLOOKUP($L1027,#REF!,#REF!, ""), 0)</f>
        <v>#REF!</v>
      </c>
      <c r="AJ1027" s="1" t="e">
        <f>_xlfn.XLOOKUP($L1027,Pos!$A:$A,Pos!Z:Z,_xlfn.XLOOKUP($L1027,#REF!,#REF!, ""), 0)</f>
        <v>#REF!</v>
      </c>
      <c r="AK1027" s="1" t="e">
        <f>_xlfn.XLOOKUP($L1027,Pos!$A:$A,Pos!AA:AA,_xlfn.XLOOKUP($L1027,#REF!,#REF!, ""), 0)</f>
        <v>#REF!</v>
      </c>
      <c r="AL1027" s="1" t="e">
        <f>_xlfn.XLOOKUP($L1027,Pos!$A:$A,Pos!AB:AB,_xlfn.XLOOKUP($L1027,#REF!,#REF!, ""), 0)</f>
        <v>#REF!</v>
      </c>
      <c r="AM1027" s="1" t="e">
        <f>_xlfn.XLOOKUP($L1027,Pos!$A:$A,Pos!AC:AC,_xlfn.XLOOKUP($L1027,#REF!,#REF!, ""), 0)</f>
        <v>#REF!</v>
      </c>
      <c r="AN1027" s="1" t="e">
        <f>_xlfn.XLOOKUP($L1027,Pos!$A:$A,Pos!AD:AD,_xlfn.XLOOKUP($L1027,#REF!,#REF!, ""), 0)</f>
        <v>#REF!</v>
      </c>
      <c r="AO1027" s="1" t="e">
        <f>_xlfn.XLOOKUP($L1027,Pos!$A:$A,Pos!AE:AE,_xlfn.XLOOKUP($L1027,#REF!,#REF!, ""), 0)</f>
        <v>#REF!</v>
      </c>
      <c r="AP1027" s="1" t="e">
        <f>_xlfn.XLOOKUP($L1027,Pos!$A:$A,Pos!AF:AF,_xlfn.XLOOKUP($L1027,#REF!,#REF!, ""), 0)</f>
        <v>#REF!</v>
      </c>
      <c r="AQ1027" s="1" t="e">
        <f>_xlfn.XLOOKUP($L1027,Pos!$A:$A,Pos!AG:AG,_xlfn.XLOOKUP($L1027,#REF!,#REF!, ""), 0)</f>
        <v>#REF!</v>
      </c>
      <c r="AR1027" s="1" t="e">
        <f>_xlfn.XLOOKUP($L1027,Pos!$A:$A,Pos!AH:AH,_xlfn.XLOOKUP($L1027,#REF!,#REF!, ""), 0)</f>
        <v>#REF!</v>
      </c>
      <c r="AS1027" s="1" t="e">
        <f>_xlfn.XLOOKUP($L1027,Pos!$A:$A,Pos!AI:AI,_xlfn.XLOOKUP($L1027,#REF!,#REF!, ""), 0)</f>
        <v>#REF!</v>
      </c>
      <c r="AT1027" s="1" t="e">
        <f>_xlfn.XLOOKUP($L1027,Pos!$A:$A,Pos!AJ:AJ,_xlfn.XLOOKUP($L1027,#REF!,#REF!, ""), 0)</f>
        <v>#REF!</v>
      </c>
      <c r="AU1027" s="1" t="e">
        <f>_xlfn.XLOOKUP($L1027,Pos!$A:$A,Pos!AK:AK,_xlfn.XLOOKUP($L1027,#REF!,#REF!, ""), 0)</f>
        <v>#REF!</v>
      </c>
      <c r="AV1027" s="1" t="e">
        <f>_xlfn.XLOOKUP($L1027,Pos!$A:$A,Pos!AL:AL,_xlfn.XLOOKUP($L1027,#REF!,#REF!, ""), 0)</f>
        <v>#REF!</v>
      </c>
      <c r="AW1027" s="1" t="e">
        <f>_xlfn.XLOOKUP($L1027,Pos!$A:$A,Pos!AM:AM,_xlfn.XLOOKUP($L1027,#REF!,#REF!, ""), 0)</f>
        <v>#REF!</v>
      </c>
      <c r="AX1027" s="1" t="e">
        <f>_xlfn.XLOOKUP($L1027,Pos!$A:$A,Pos!AN:AN,_xlfn.XLOOKUP($L1027,#REF!,#REF!, ""), 0)</f>
        <v>#REF!</v>
      </c>
      <c r="AY1027" s="1" t="e">
        <f>_xlfn.XLOOKUP($L1027,Pos!$A:$A,Pos!AO:AO,_xlfn.XLOOKUP($L1027,#REF!,#REF!, ""), 0)</f>
        <v>#REF!</v>
      </c>
      <c r="AZ1027" s="7" t="str">
        <f t="shared" ref="AZ1027:AZ1090" si="265">IF(BD1027&gt;0,"IN","OUT")</f>
        <v>OUT</v>
      </c>
      <c r="BA1027" s="1">
        <f>IF(OR(_xlfn.XLOOKUP(L1027,Pos!B:B,Pos!L:L,FALSE)="ESG Reason",_xlfn.XLOOKUP(L1027,Pos!B:B,Pos!L:L,FALSE)="Blacklisted"),1,0)</f>
        <v>1</v>
      </c>
      <c r="BC1027" s="11">
        <v>9.4763446256979222E-11</v>
      </c>
      <c r="BD1027" s="11">
        <f>_xlfn.XLOOKUP($L1027,Pos!$B:$B,Pos!H:H,0, 0)</f>
        <v>0</v>
      </c>
      <c r="BE1027" s="11">
        <f>_xlfn.XLOOKUP($L1027,Pos!$B:$B,Pos!I:I,0, 0)</f>
        <v>1.2751228051806891E-4</v>
      </c>
      <c r="BF1027" s="18">
        <f t="shared" ref="BF1027:BF1090" si="266">ABS(BD1027-BE1027)</f>
        <v>1.2751228051806891E-4</v>
      </c>
      <c r="BG1027" s="1">
        <f t="shared" ref="BG1027:BG1090" si="267">IFERROR(VLOOKUP(P1027,$A$6:$D$8,2,FALSE),3)</f>
        <v>1</v>
      </c>
      <c r="BH1027" s="1">
        <f t="shared" ref="BH1027:BH1090" si="268">IFERROR(VLOOKUP(O1027,$A$12:$D$68,2,FALSE),"")</f>
        <v>36</v>
      </c>
      <c r="BI1027" s="18">
        <f t="shared" ref="BI1027:BI1090" si="269">ABS(BC1027-BD1027)</f>
        <v>9.4763446256979222E-11</v>
      </c>
      <c r="BJ1027" s="3">
        <f t="shared" ref="BJ1027:BJ1090" si="270">IF(BC1027&lt;0.0001,0,BC1027-BE1027)</f>
        <v>0</v>
      </c>
      <c r="BK1027" s="18">
        <f t="shared" ref="BK1027:BK1090" si="271">IF(BC1027&lt;0.00001,0,BC1027-BD1027)</f>
        <v>0</v>
      </c>
    </row>
    <row r="1028" spans="3:63" x14ac:dyDescent="0.25">
      <c r="C1028" s="3"/>
      <c r="D1028" s="3"/>
      <c r="E1028" s="3"/>
      <c r="F1028" s="3"/>
      <c r="G1028" s="51" t="s">
        <v>1019</v>
      </c>
      <c r="H1028" s="8" t="str">
        <f t="shared" si="261"/>
        <v>0%West Europe</v>
      </c>
      <c r="I1028" s="11" cm="1">
        <f t="array" ref="I1028">IF(
   AZ1028 = "OUT", 0,IF(
   BD1028 &gt;= LARGE(IF(ISNUMBER(BD:BD), BD:BD), 3),
   BE1028 - 0.001,
   IF(BE1028 &gt;=VLOOKUP(P1028,mapping!$A:$B,2,FALSE), BE1028,VLOOKUP(P1028,mapping!$A$2:$B$8,2,FALSE))
))</f>
        <v>0</v>
      </c>
      <c r="J1028" s="11" cm="1">
        <f t="array" ref="J1028">IF(
    AZ1028="OUT",0,IF(IF(
                      BD1028&gt;=LARGE(IF(ISNUMBER(BD:BD),BD:BD),3),
                      BE1028+0.001,
                      VLOOKUP(H1028,mapping!$D:$E,2,FALSE)
                      )&gt;I1028,
                   IF(
                      BD1028&gt;=LARGE(IF(ISNUMBER(BD:BD),BD:BD),3),
                      BE1028+0.001,
                      VLOOKUP(H1028,mapping!$D:$E,2,FALSE)
                      ),
                   I1028+0.002))</f>
        <v>0</v>
      </c>
      <c r="K1028" s="8">
        <f t="shared" si="262"/>
        <v>1.2709781752407709E-4</v>
      </c>
      <c r="L1028" s="1" t="str">
        <f>Pos!B374</f>
        <v>GB00B02J6398</v>
      </c>
      <c r="M1028" s="1" t="str">
        <f>_xlfn.XLOOKUP($L1028,Pos!B:B,Pos!D:D,, 0)</f>
        <v>Admiral Group plc</v>
      </c>
      <c r="N1028" s="1" t="str">
        <f>_xlfn.XLOOKUP($L1028,Pos!B:B,Pos!E:E,, 0)</f>
        <v>Insurance</v>
      </c>
      <c r="O1028" s="1" t="str">
        <f t="shared" si="263"/>
        <v>Insurance_West Europe</v>
      </c>
      <c r="P1028" s="1" t="str">
        <f>_xlfn.XLOOKUP($L1028,Pos!B:B,Pos!F:F,, 0)</f>
        <v>West Europe</v>
      </c>
      <c r="Q1028" s="1">
        <v>0</v>
      </c>
      <c r="R1028" s="9">
        <f>_xlfn.XLOOKUP($L1028,Pos!$B:$B,Pos!N:N,0, 0)</f>
        <v>7.43</v>
      </c>
      <c r="S1028" s="9">
        <f>_xlfn.XLOOKUP($L1028,Pos!$B:$B,Pos!O:O,0, 0)</f>
        <v>3.67875</v>
      </c>
      <c r="T1028" s="9">
        <f>_xlfn.XLOOKUP($L1028,Pos!$B:$B,Pos!P:P,0, 0)</f>
        <v>7.8</v>
      </c>
      <c r="U1028" s="9">
        <f>_xlfn.XLOOKUP($L1028,Pos!$B:$B,Pos!Q:Q,0, 0)</f>
        <v>4.9000000000000004</v>
      </c>
      <c r="V1028" s="9">
        <f>_xlfn.XLOOKUP($L1028,Pos!$B:$B,Pos!R:R,0, 0)</f>
        <v>6.6</v>
      </c>
      <c r="W1028" s="9">
        <f>_xlfn.XLOOKUP($L1028,Pos!$B:$B,Pos!S:S,0, 0)</f>
        <v>4.3366670000000003</v>
      </c>
      <c r="X1028" s="9" t="str">
        <f>_xlfn.XLOOKUP($L1028,Pos!$B:$B,Pos!J:J,0, 0)</f>
        <v>Outperform</v>
      </c>
      <c r="Y1028" s="1">
        <v>0</v>
      </c>
      <c r="Z1028" s="1">
        <v>0</v>
      </c>
      <c r="AA1028" s="1">
        <f t="shared" si="264"/>
        <v>0</v>
      </c>
      <c r="AB1028" s="9">
        <f>_xlfn.XLOOKUP(L1028,Pos!B:B,Pos!K:K,-1,0)</f>
        <v>2.4</v>
      </c>
      <c r="AC1028" s="1" t="e">
        <f>_xlfn.XLOOKUP($L1028,Pos!$A:$A,Pos!S:S,_xlfn.XLOOKUP($L1028,#REF!,#REF!, ""), 0)</f>
        <v>#REF!</v>
      </c>
      <c r="AD1028" s="1" t="e">
        <f>_xlfn.XLOOKUP($L1028,Pos!$A:$A,Pos!T:T,_xlfn.XLOOKUP($L1028,#REF!,#REF!, ""), 0)</f>
        <v>#REF!</v>
      </c>
      <c r="AE1028" s="1" t="e">
        <f>_xlfn.XLOOKUP($L1028,Pos!$A:$A,Pos!U:U,_xlfn.XLOOKUP($L1028,#REF!,#REF!, ""), 0)</f>
        <v>#REF!</v>
      </c>
      <c r="AF1028" s="1" t="e">
        <f>_xlfn.XLOOKUP($L1028,Pos!$A:$A,Pos!V:V,_xlfn.XLOOKUP($L1028,#REF!,#REF!, ""), 0)</f>
        <v>#REF!</v>
      </c>
      <c r="AG1028" s="1" t="e">
        <f>_xlfn.XLOOKUP($L1028,Pos!$A:$A,Pos!W:W,_xlfn.XLOOKUP($L1028,#REF!,#REF!, ""), 0)</f>
        <v>#REF!</v>
      </c>
      <c r="AH1028" s="1" t="e">
        <f>_xlfn.XLOOKUP($L1028,Pos!$A:$A,Pos!X:X,_xlfn.XLOOKUP($L1028,#REF!,#REF!, ""), 0)</f>
        <v>#REF!</v>
      </c>
      <c r="AI1028" s="1" t="e">
        <f>_xlfn.XLOOKUP($L1028,Pos!$A:$A,Pos!Y:Y,_xlfn.XLOOKUP($L1028,#REF!,#REF!, ""), 0)</f>
        <v>#REF!</v>
      </c>
      <c r="AJ1028" s="1" t="e">
        <f>_xlfn.XLOOKUP($L1028,Pos!$A:$A,Pos!Z:Z,_xlfn.XLOOKUP($L1028,#REF!,#REF!, ""), 0)</f>
        <v>#REF!</v>
      </c>
      <c r="AK1028" s="1" t="e">
        <f>_xlfn.XLOOKUP($L1028,Pos!$A:$A,Pos!AA:AA,_xlfn.XLOOKUP($L1028,#REF!,#REF!, ""), 0)</f>
        <v>#REF!</v>
      </c>
      <c r="AL1028" s="1" t="e">
        <f>_xlfn.XLOOKUP($L1028,Pos!$A:$A,Pos!AB:AB,_xlfn.XLOOKUP($L1028,#REF!,#REF!, ""), 0)</f>
        <v>#REF!</v>
      </c>
      <c r="AM1028" s="1" t="e">
        <f>_xlfn.XLOOKUP($L1028,Pos!$A:$A,Pos!AC:AC,_xlfn.XLOOKUP($L1028,#REF!,#REF!, ""), 0)</f>
        <v>#REF!</v>
      </c>
      <c r="AN1028" s="1" t="e">
        <f>_xlfn.XLOOKUP($L1028,Pos!$A:$A,Pos!AD:AD,_xlfn.XLOOKUP($L1028,#REF!,#REF!, ""), 0)</f>
        <v>#REF!</v>
      </c>
      <c r="AO1028" s="1" t="e">
        <f>_xlfn.XLOOKUP($L1028,Pos!$A:$A,Pos!AE:AE,_xlfn.XLOOKUP($L1028,#REF!,#REF!, ""), 0)</f>
        <v>#REF!</v>
      </c>
      <c r="AP1028" s="1" t="e">
        <f>_xlfn.XLOOKUP($L1028,Pos!$A:$A,Pos!AF:AF,_xlfn.XLOOKUP($L1028,#REF!,#REF!, ""), 0)</f>
        <v>#REF!</v>
      </c>
      <c r="AQ1028" s="1" t="e">
        <f>_xlfn.XLOOKUP($L1028,Pos!$A:$A,Pos!AG:AG,_xlfn.XLOOKUP($L1028,#REF!,#REF!, ""), 0)</f>
        <v>#REF!</v>
      </c>
      <c r="AR1028" s="1" t="e">
        <f>_xlfn.XLOOKUP($L1028,Pos!$A:$A,Pos!AH:AH,_xlfn.XLOOKUP($L1028,#REF!,#REF!, ""), 0)</f>
        <v>#REF!</v>
      </c>
      <c r="AS1028" s="1" t="e">
        <f>_xlfn.XLOOKUP($L1028,Pos!$A:$A,Pos!AI:AI,_xlfn.XLOOKUP($L1028,#REF!,#REF!, ""), 0)</f>
        <v>#REF!</v>
      </c>
      <c r="AT1028" s="1" t="e">
        <f>_xlfn.XLOOKUP($L1028,Pos!$A:$A,Pos!AJ:AJ,_xlfn.XLOOKUP($L1028,#REF!,#REF!, ""), 0)</f>
        <v>#REF!</v>
      </c>
      <c r="AU1028" s="1" t="e">
        <f>_xlfn.XLOOKUP($L1028,Pos!$A:$A,Pos!AK:AK,_xlfn.XLOOKUP($L1028,#REF!,#REF!, ""), 0)</f>
        <v>#REF!</v>
      </c>
      <c r="AV1028" s="1" t="e">
        <f>_xlfn.XLOOKUP($L1028,Pos!$A:$A,Pos!AL:AL,_xlfn.XLOOKUP($L1028,#REF!,#REF!, ""), 0)</f>
        <v>#REF!</v>
      </c>
      <c r="AW1028" s="1" t="e">
        <f>_xlfn.XLOOKUP($L1028,Pos!$A:$A,Pos!AM:AM,_xlfn.XLOOKUP($L1028,#REF!,#REF!, ""), 0)</f>
        <v>#REF!</v>
      </c>
      <c r="AX1028" s="1" t="e">
        <f>_xlfn.XLOOKUP($L1028,Pos!$A:$A,Pos!AN:AN,_xlfn.XLOOKUP($L1028,#REF!,#REF!, ""), 0)</f>
        <v>#REF!</v>
      </c>
      <c r="AY1028" s="1" t="e">
        <f>_xlfn.XLOOKUP($L1028,Pos!$A:$A,Pos!AO:AO,_xlfn.XLOOKUP($L1028,#REF!,#REF!, ""), 0)</f>
        <v>#REF!</v>
      </c>
      <c r="AZ1028" s="7" t="str">
        <f t="shared" si="265"/>
        <v>OUT</v>
      </c>
      <c r="BA1028" s="1">
        <f>IF(OR(_xlfn.XLOOKUP(L1028,Pos!B:B,Pos!L:L,FALSE)="ESG Reason",_xlfn.XLOOKUP(L1028,Pos!B:B,Pos!L:L,FALSE)="Blacklisted"),1,0)</f>
        <v>1</v>
      </c>
      <c r="BC1028" s="11">
        <v>9.0026660941758604E-11</v>
      </c>
      <c r="BD1028" s="11">
        <f>_xlfn.XLOOKUP($L1028,Pos!$B:$B,Pos!H:H,0, 0)</f>
        <v>0</v>
      </c>
      <c r="BE1028" s="11">
        <f>_xlfn.XLOOKUP($L1028,Pos!$B:$B,Pos!I:I,0, 0)</f>
        <v>1.2709781752407709E-4</v>
      </c>
      <c r="BF1028" s="18">
        <f t="shared" si="266"/>
        <v>1.2709781752407709E-4</v>
      </c>
      <c r="BG1028" s="1">
        <f t="shared" si="267"/>
        <v>2</v>
      </c>
      <c r="BH1028" s="1">
        <f t="shared" si="268"/>
        <v>11</v>
      </c>
      <c r="BI1028" s="18">
        <f t="shared" si="269"/>
        <v>9.0026660941758604E-11</v>
      </c>
      <c r="BJ1028" s="3">
        <f t="shared" si="270"/>
        <v>0</v>
      </c>
      <c r="BK1028" s="18">
        <f t="shared" si="271"/>
        <v>0</v>
      </c>
    </row>
    <row r="1029" spans="3:63" x14ac:dyDescent="0.25">
      <c r="C1029" s="3"/>
      <c r="D1029" s="3"/>
      <c r="E1029" s="3"/>
      <c r="F1029" s="3"/>
      <c r="G1029" s="51" t="s">
        <v>1016</v>
      </c>
      <c r="H1029" s="8" t="str">
        <f t="shared" si="261"/>
        <v>0%Others</v>
      </c>
      <c r="I1029" s="11" cm="1">
        <f t="array" ref="I1029">IF(
   AZ1029 = "OUT", 0,IF(
   BD1029 &gt;= LARGE(IF(ISNUMBER(BD:BD), BD:BD), 3),
   BE1029 - 0.001,
   IF(BE1029 &gt;=VLOOKUP(P1029,mapping!$A:$B,2,FALSE), BE1029,VLOOKUP(P1029,mapping!$A$2:$B$8,2,FALSE))
))</f>
        <v>0</v>
      </c>
      <c r="J1029" s="11" cm="1">
        <f t="array" ref="J1029">IF(
    AZ1029="OUT",0,IF(IF(
                      BD1029&gt;=LARGE(IF(ISNUMBER(BD:BD),BD:BD),3),
                      BE1029+0.001,
                      VLOOKUP(H1029,mapping!$D:$E,2,FALSE)
                      )&gt;I1029,
                   IF(
                      BD1029&gt;=LARGE(IF(ISNUMBER(BD:BD),BD:BD),3),
                      BE1029+0.001,
                      VLOOKUP(H1029,mapping!$D:$E,2,FALSE)
                      ),
                   I1029+0.002))</f>
        <v>0</v>
      </c>
      <c r="K1029" s="8">
        <f t="shared" si="262"/>
        <v>1.2668935544216049E-4</v>
      </c>
      <c r="L1029" s="1" t="str">
        <f>Pos!B422</f>
        <v>HK0006000050</v>
      </c>
      <c r="M1029" s="1" t="str">
        <f>_xlfn.XLOOKUP($L1029,Pos!B:B,Pos!D:D,, 0)</f>
        <v>Power Assets Holdings Limited</v>
      </c>
      <c r="N1029" s="1" t="str">
        <f>_xlfn.XLOOKUP($L1029,Pos!B:B,Pos!E:E,, 0)</f>
        <v>Utilities</v>
      </c>
      <c r="O1029" s="1" t="str">
        <f t="shared" si="263"/>
        <v>Utilities_Others</v>
      </c>
      <c r="P1029" s="1" t="str">
        <f>_xlfn.XLOOKUP($L1029,Pos!B:B,Pos!F:F,, 0)</f>
        <v>Others</v>
      </c>
      <c r="Q1029" s="1">
        <v>0</v>
      </c>
      <c r="R1029" s="9">
        <f>_xlfn.XLOOKUP($L1029,Pos!$B:$B,Pos!N:N,0, 0)</f>
        <v>6.87</v>
      </c>
      <c r="S1029" s="9">
        <f>_xlfn.XLOOKUP($L1029,Pos!$B:$B,Pos!O:O,0, 0)</f>
        <v>1.7909999999999999</v>
      </c>
      <c r="T1029" s="9">
        <f>_xlfn.XLOOKUP($L1029,Pos!$B:$B,Pos!P:P,0, 0)</f>
        <v>3.5249999999999999</v>
      </c>
      <c r="U1029" s="9">
        <f>_xlfn.XLOOKUP($L1029,Pos!$B:$B,Pos!Q:Q,0, 0)</f>
        <v>3</v>
      </c>
      <c r="V1029" s="9">
        <f>_xlfn.XLOOKUP($L1029,Pos!$B:$B,Pos!R:R,0, 0)</f>
        <v>9.3666669999999996</v>
      </c>
      <c r="W1029" s="9">
        <f>_xlfn.XLOOKUP($L1029,Pos!$B:$B,Pos!S:S,0, 0)</f>
        <v>2.693333</v>
      </c>
      <c r="X1029" s="9" t="str">
        <f>_xlfn.XLOOKUP($L1029,Pos!$B:$B,Pos!J:J,0, 0)</f>
        <v>Outperform</v>
      </c>
      <c r="Y1029" s="1">
        <v>0</v>
      </c>
      <c r="Z1029" s="1">
        <v>0</v>
      </c>
      <c r="AA1029" s="1">
        <f t="shared" si="264"/>
        <v>0</v>
      </c>
      <c r="AB1029" s="9">
        <f>_xlfn.XLOOKUP(L1029,Pos!B:B,Pos!K:K,-1,0)</f>
        <v>-1</v>
      </c>
      <c r="AC1029" s="1" t="e">
        <f>_xlfn.XLOOKUP($L1029,Pos!$A:$A,Pos!S:S,_xlfn.XLOOKUP($L1029,#REF!,#REF!, ""), 0)</f>
        <v>#REF!</v>
      </c>
      <c r="AD1029" s="1" t="e">
        <f>_xlfn.XLOOKUP($L1029,Pos!$A:$A,Pos!T:T,_xlfn.XLOOKUP($L1029,#REF!,#REF!, ""), 0)</f>
        <v>#REF!</v>
      </c>
      <c r="AE1029" s="1" t="e">
        <f>_xlfn.XLOOKUP($L1029,Pos!$A:$A,Pos!U:U,_xlfn.XLOOKUP($L1029,#REF!,#REF!, ""), 0)</f>
        <v>#REF!</v>
      </c>
      <c r="AF1029" s="1" t="e">
        <f>_xlfn.XLOOKUP($L1029,Pos!$A:$A,Pos!V:V,_xlfn.XLOOKUP($L1029,#REF!,#REF!, ""), 0)</f>
        <v>#REF!</v>
      </c>
      <c r="AG1029" s="1" t="e">
        <f>_xlfn.XLOOKUP($L1029,Pos!$A:$A,Pos!W:W,_xlfn.XLOOKUP($L1029,#REF!,#REF!, ""), 0)</f>
        <v>#REF!</v>
      </c>
      <c r="AH1029" s="1" t="e">
        <f>_xlfn.XLOOKUP($L1029,Pos!$A:$A,Pos!X:X,_xlfn.XLOOKUP($L1029,#REF!,#REF!, ""), 0)</f>
        <v>#REF!</v>
      </c>
      <c r="AI1029" s="1" t="e">
        <f>_xlfn.XLOOKUP($L1029,Pos!$A:$A,Pos!Y:Y,_xlfn.XLOOKUP($L1029,#REF!,#REF!, ""), 0)</f>
        <v>#REF!</v>
      </c>
      <c r="AJ1029" s="1" t="e">
        <f>_xlfn.XLOOKUP($L1029,Pos!$A:$A,Pos!Z:Z,_xlfn.XLOOKUP($L1029,#REF!,#REF!, ""), 0)</f>
        <v>#REF!</v>
      </c>
      <c r="AK1029" s="1" t="e">
        <f>_xlfn.XLOOKUP($L1029,Pos!$A:$A,Pos!AA:AA,_xlfn.XLOOKUP($L1029,#REF!,#REF!, ""), 0)</f>
        <v>#REF!</v>
      </c>
      <c r="AL1029" s="1" t="e">
        <f>_xlfn.XLOOKUP($L1029,Pos!$A:$A,Pos!AB:AB,_xlfn.XLOOKUP($L1029,#REF!,#REF!, ""), 0)</f>
        <v>#REF!</v>
      </c>
      <c r="AM1029" s="1" t="e">
        <f>_xlfn.XLOOKUP($L1029,Pos!$A:$A,Pos!AC:AC,_xlfn.XLOOKUP($L1029,#REF!,#REF!, ""), 0)</f>
        <v>#REF!</v>
      </c>
      <c r="AN1029" s="1" t="e">
        <f>_xlfn.XLOOKUP($L1029,Pos!$A:$A,Pos!AD:AD,_xlfn.XLOOKUP($L1029,#REF!,#REF!, ""), 0)</f>
        <v>#REF!</v>
      </c>
      <c r="AO1029" s="1" t="e">
        <f>_xlfn.XLOOKUP($L1029,Pos!$A:$A,Pos!AE:AE,_xlfn.XLOOKUP($L1029,#REF!,#REF!, ""), 0)</f>
        <v>#REF!</v>
      </c>
      <c r="AP1029" s="1" t="e">
        <f>_xlfn.XLOOKUP($L1029,Pos!$A:$A,Pos!AF:AF,_xlfn.XLOOKUP($L1029,#REF!,#REF!, ""), 0)</f>
        <v>#REF!</v>
      </c>
      <c r="AQ1029" s="1" t="e">
        <f>_xlfn.XLOOKUP($L1029,Pos!$A:$A,Pos!AG:AG,_xlfn.XLOOKUP($L1029,#REF!,#REF!, ""), 0)</f>
        <v>#REF!</v>
      </c>
      <c r="AR1029" s="1" t="e">
        <f>_xlfn.XLOOKUP($L1029,Pos!$A:$A,Pos!AH:AH,_xlfn.XLOOKUP($L1029,#REF!,#REF!, ""), 0)</f>
        <v>#REF!</v>
      </c>
      <c r="AS1029" s="1" t="e">
        <f>_xlfn.XLOOKUP($L1029,Pos!$A:$A,Pos!AI:AI,_xlfn.XLOOKUP($L1029,#REF!,#REF!, ""), 0)</f>
        <v>#REF!</v>
      </c>
      <c r="AT1029" s="1" t="e">
        <f>_xlfn.XLOOKUP($L1029,Pos!$A:$A,Pos!AJ:AJ,_xlfn.XLOOKUP($L1029,#REF!,#REF!, ""), 0)</f>
        <v>#REF!</v>
      </c>
      <c r="AU1029" s="1" t="e">
        <f>_xlfn.XLOOKUP($L1029,Pos!$A:$A,Pos!AK:AK,_xlfn.XLOOKUP($L1029,#REF!,#REF!, ""), 0)</f>
        <v>#REF!</v>
      </c>
      <c r="AV1029" s="1" t="e">
        <f>_xlfn.XLOOKUP($L1029,Pos!$A:$A,Pos!AL:AL,_xlfn.XLOOKUP($L1029,#REF!,#REF!, ""), 0)</f>
        <v>#REF!</v>
      </c>
      <c r="AW1029" s="1" t="e">
        <f>_xlfn.XLOOKUP($L1029,Pos!$A:$A,Pos!AM:AM,_xlfn.XLOOKUP($L1029,#REF!,#REF!, ""), 0)</f>
        <v>#REF!</v>
      </c>
      <c r="AX1029" s="1" t="e">
        <f>_xlfn.XLOOKUP($L1029,Pos!$A:$A,Pos!AN:AN,_xlfn.XLOOKUP($L1029,#REF!,#REF!, ""), 0)</f>
        <v>#REF!</v>
      </c>
      <c r="AY1029" s="1" t="e">
        <f>_xlfn.XLOOKUP($L1029,Pos!$A:$A,Pos!AO:AO,_xlfn.XLOOKUP($L1029,#REF!,#REF!, ""), 0)</f>
        <v>#REF!</v>
      </c>
      <c r="AZ1029" s="7" t="str">
        <f t="shared" si="265"/>
        <v>OUT</v>
      </c>
      <c r="BA1029" s="1">
        <f>IF(OR(_xlfn.XLOOKUP(L1029,Pos!B:B,Pos!L:L,FALSE)="ESG Reason",_xlfn.XLOOKUP(L1029,Pos!B:B,Pos!L:L,FALSE)="Blacklisted"),1,0)</f>
        <v>0</v>
      </c>
      <c r="BC1029" s="11">
        <v>1.027343165760815E-10</v>
      </c>
      <c r="BD1029" s="11">
        <f>_xlfn.XLOOKUP($L1029,Pos!$B:$B,Pos!H:H,0, 0)</f>
        <v>0</v>
      </c>
      <c r="BE1029" s="11">
        <f>_xlfn.XLOOKUP($L1029,Pos!$B:$B,Pos!I:I,0, 0)</f>
        <v>1.2668935544216049E-4</v>
      </c>
      <c r="BF1029" s="18">
        <f t="shared" si="266"/>
        <v>1.2668935544216049E-4</v>
      </c>
      <c r="BG1029" s="1">
        <f t="shared" si="267"/>
        <v>3</v>
      </c>
      <c r="BH1029" s="1">
        <f t="shared" si="268"/>
        <v>57</v>
      </c>
      <c r="BI1029" s="18">
        <f t="shared" si="269"/>
        <v>1.027343165760815E-10</v>
      </c>
      <c r="BJ1029" s="3">
        <f t="shared" si="270"/>
        <v>0</v>
      </c>
      <c r="BK1029" s="18">
        <f t="shared" si="271"/>
        <v>0</v>
      </c>
    </row>
    <row r="1030" spans="3:63" x14ac:dyDescent="0.25">
      <c r="C1030" s="3"/>
      <c r="D1030" s="3"/>
      <c r="E1030" s="3"/>
      <c r="F1030" s="3"/>
      <c r="G1030" s="51" t="s">
        <v>1029</v>
      </c>
      <c r="H1030" s="8" t="str">
        <f t="shared" si="261"/>
        <v>0%West Europe</v>
      </c>
      <c r="I1030" s="11" cm="1">
        <f t="array" ref="I1030">IF(
   AZ1030 = "OUT", 0,IF(
   BD1030 &gt;= LARGE(IF(ISNUMBER(BD:BD), BD:BD), 3),
   BE1030 - 0.001,
   IF(BE1030 &gt;=VLOOKUP(P1030,mapping!$A:$B,2,FALSE), BE1030,VLOOKUP(P1030,mapping!$A$2:$B$8,2,FALSE))
))</f>
        <v>0</v>
      </c>
      <c r="J1030" s="11" cm="1">
        <f t="array" ref="J1030">IF(
    AZ1030="OUT",0,IF(IF(
                      BD1030&gt;=LARGE(IF(ISNUMBER(BD:BD),BD:BD),3),
                      BE1030+0.001,
                      VLOOKUP(H1030,mapping!$D:$E,2,FALSE)
                      )&gt;I1030,
                   IF(
                      BD1030&gt;=LARGE(IF(ISNUMBER(BD:BD),BD:BD),3),
                      BE1030+0.001,
                      VLOOKUP(H1030,mapping!$D:$E,2,FALSE)
                      ),
                   I1030+0.002))</f>
        <v>0</v>
      </c>
      <c r="K1030" s="8">
        <f t="shared" si="262"/>
        <v>1.2540986097253309E-4</v>
      </c>
      <c r="L1030" s="1" t="str">
        <f>Pos!B329</f>
        <v>FR0006174348</v>
      </c>
      <c r="M1030" s="1" t="str">
        <f>_xlfn.XLOOKUP($L1030,Pos!B:B,Pos!D:D,, 0)</f>
        <v>Bureau Veritas SA</v>
      </c>
      <c r="N1030" s="1" t="str">
        <f>_xlfn.XLOOKUP($L1030,Pos!B:B,Pos!E:E,, 0)</f>
        <v>Industrial Goods &amp; Services</v>
      </c>
      <c r="O1030" s="1" t="str">
        <f t="shared" si="263"/>
        <v>Industrial Goods &amp; Services_West Europe</v>
      </c>
      <c r="P1030" s="1" t="str">
        <f>_xlfn.XLOOKUP($L1030,Pos!B:B,Pos!F:F,, 0)</f>
        <v>West Europe</v>
      </c>
      <c r="Q1030" s="1">
        <v>0</v>
      </c>
      <c r="R1030" s="9">
        <f>_xlfn.XLOOKUP($L1030,Pos!$B:$B,Pos!N:N,0, 0)</f>
        <v>7</v>
      </c>
      <c r="S1030" s="9">
        <f>_xlfn.XLOOKUP($L1030,Pos!$B:$B,Pos!O:O,0, 0)</f>
        <v>5.4566660000000002</v>
      </c>
      <c r="T1030" s="9">
        <f>_xlfn.XLOOKUP($L1030,Pos!$B:$B,Pos!P:P,0, 0)</f>
        <v>6.9749999999999996</v>
      </c>
      <c r="U1030" s="9">
        <f>_xlfn.XLOOKUP($L1030,Pos!$B:$B,Pos!Q:Q,0, 0)</f>
        <v>2.8</v>
      </c>
      <c r="V1030" s="9">
        <f>_xlfn.XLOOKUP($L1030,Pos!$B:$B,Pos!R:R,0, 0)</f>
        <v>7.9333330000000002</v>
      </c>
      <c r="W1030" s="9">
        <f>_xlfn.XLOOKUP($L1030,Pos!$B:$B,Pos!S:S,0, 0)</f>
        <v>6.1116669999999997</v>
      </c>
      <c r="X1030" s="9" t="str">
        <f>_xlfn.XLOOKUP($L1030,Pos!$B:$B,Pos!J:J,0, 0)</f>
        <v>Outperform</v>
      </c>
      <c r="Y1030" s="1">
        <v>0</v>
      </c>
      <c r="Z1030" s="1">
        <v>0</v>
      </c>
      <c r="AA1030" s="1">
        <f t="shared" si="264"/>
        <v>0</v>
      </c>
      <c r="AB1030" s="9">
        <f>_xlfn.XLOOKUP(L1030,Pos!B:B,Pos!K:K,-1,0)</f>
        <v>8.2089552238805972</v>
      </c>
      <c r="AC1030" s="1" t="e">
        <f>_xlfn.XLOOKUP($L1030,Pos!$A:$A,Pos!S:S,_xlfn.XLOOKUP($L1030,#REF!,#REF!, ""), 0)</f>
        <v>#REF!</v>
      </c>
      <c r="AD1030" s="1" t="e">
        <f>_xlfn.XLOOKUP($L1030,Pos!$A:$A,Pos!T:T,_xlfn.XLOOKUP($L1030,#REF!,#REF!, ""), 0)</f>
        <v>#REF!</v>
      </c>
      <c r="AE1030" s="1" t="e">
        <f>_xlfn.XLOOKUP($L1030,Pos!$A:$A,Pos!U:U,_xlfn.XLOOKUP($L1030,#REF!,#REF!, ""), 0)</f>
        <v>#REF!</v>
      </c>
      <c r="AF1030" s="1" t="e">
        <f>_xlfn.XLOOKUP($L1030,Pos!$A:$A,Pos!V:V,_xlfn.XLOOKUP($L1030,#REF!,#REF!, ""), 0)</f>
        <v>#REF!</v>
      </c>
      <c r="AG1030" s="1" t="e">
        <f>_xlfn.XLOOKUP($L1030,Pos!$A:$A,Pos!W:W,_xlfn.XLOOKUP($L1030,#REF!,#REF!, ""), 0)</f>
        <v>#REF!</v>
      </c>
      <c r="AH1030" s="1" t="e">
        <f>_xlfn.XLOOKUP($L1030,Pos!$A:$A,Pos!X:X,_xlfn.XLOOKUP($L1030,#REF!,#REF!, ""), 0)</f>
        <v>#REF!</v>
      </c>
      <c r="AI1030" s="1" t="e">
        <f>_xlfn.XLOOKUP($L1030,Pos!$A:$A,Pos!Y:Y,_xlfn.XLOOKUP($L1030,#REF!,#REF!, ""), 0)</f>
        <v>#REF!</v>
      </c>
      <c r="AJ1030" s="1" t="e">
        <f>_xlfn.XLOOKUP($L1030,Pos!$A:$A,Pos!Z:Z,_xlfn.XLOOKUP($L1030,#REF!,#REF!, ""), 0)</f>
        <v>#REF!</v>
      </c>
      <c r="AK1030" s="1" t="e">
        <f>_xlfn.XLOOKUP($L1030,Pos!$A:$A,Pos!AA:AA,_xlfn.XLOOKUP($L1030,#REF!,#REF!, ""), 0)</f>
        <v>#REF!</v>
      </c>
      <c r="AL1030" s="1" t="e">
        <f>_xlfn.XLOOKUP($L1030,Pos!$A:$A,Pos!AB:AB,_xlfn.XLOOKUP($L1030,#REF!,#REF!, ""), 0)</f>
        <v>#REF!</v>
      </c>
      <c r="AM1030" s="1" t="e">
        <f>_xlfn.XLOOKUP($L1030,Pos!$A:$A,Pos!AC:AC,_xlfn.XLOOKUP($L1030,#REF!,#REF!, ""), 0)</f>
        <v>#REF!</v>
      </c>
      <c r="AN1030" s="1" t="e">
        <f>_xlfn.XLOOKUP($L1030,Pos!$A:$A,Pos!AD:AD,_xlfn.XLOOKUP($L1030,#REF!,#REF!, ""), 0)</f>
        <v>#REF!</v>
      </c>
      <c r="AO1030" s="1" t="e">
        <f>_xlfn.XLOOKUP($L1030,Pos!$A:$A,Pos!AE:AE,_xlfn.XLOOKUP($L1030,#REF!,#REF!, ""), 0)</f>
        <v>#REF!</v>
      </c>
      <c r="AP1030" s="1" t="e">
        <f>_xlfn.XLOOKUP($L1030,Pos!$A:$A,Pos!AF:AF,_xlfn.XLOOKUP($L1030,#REF!,#REF!, ""), 0)</f>
        <v>#REF!</v>
      </c>
      <c r="AQ1030" s="1" t="e">
        <f>_xlfn.XLOOKUP($L1030,Pos!$A:$A,Pos!AG:AG,_xlfn.XLOOKUP($L1030,#REF!,#REF!, ""), 0)</f>
        <v>#REF!</v>
      </c>
      <c r="AR1030" s="1" t="e">
        <f>_xlfn.XLOOKUP($L1030,Pos!$A:$A,Pos!AH:AH,_xlfn.XLOOKUP($L1030,#REF!,#REF!, ""), 0)</f>
        <v>#REF!</v>
      </c>
      <c r="AS1030" s="1" t="e">
        <f>_xlfn.XLOOKUP($L1030,Pos!$A:$A,Pos!AI:AI,_xlfn.XLOOKUP($L1030,#REF!,#REF!, ""), 0)</f>
        <v>#REF!</v>
      </c>
      <c r="AT1030" s="1" t="e">
        <f>_xlfn.XLOOKUP($L1030,Pos!$A:$A,Pos!AJ:AJ,_xlfn.XLOOKUP($L1030,#REF!,#REF!, ""), 0)</f>
        <v>#REF!</v>
      </c>
      <c r="AU1030" s="1" t="e">
        <f>_xlfn.XLOOKUP($L1030,Pos!$A:$A,Pos!AK:AK,_xlfn.XLOOKUP($L1030,#REF!,#REF!, ""), 0)</f>
        <v>#REF!</v>
      </c>
      <c r="AV1030" s="1" t="e">
        <f>_xlfn.XLOOKUP($L1030,Pos!$A:$A,Pos!AL:AL,_xlfn.XLOOKUP($L1030,#REF!,#REF!, ""), 0)</f>
        <v>#REF!</v>
      </c>
      <c r="AW1030" s="1" t="e">
        <f>_xlfn.XLOOKUP($L1030,Pos!$A:$A,Pos!AM:AM,_xlfn.XLOOKUP($L1030,#REF!,#REF!, ""), 0)</f>
        <v>#REF!</v>
      </c>
      <c r="AX1030" s="1" t="e">
        <f>_xlfn.XLOOKUP($L1030,Pos!$A:$A,Pos!AN:AN,_xlfn.XLOOKUP($L1030,#REF!,#REF!, ""), 0)</f>
        <v>#REF!</v>
      </c>
      <c r="AY1030" s="1" t="e">
        <f>_xlfn.XLOOKUP($L1030,Pos!$A:$A,Pos!AO:AO,_xlfn.XLOOKUP($L1030,#REF!,#REF!, ""), 0)</f>
        <v>#REF!</v>
      </c>
      <c r="AZ1030" s="7" t="str">
        <f t="shared" si="265"/>
        <v>OUT</v>
      </c>
      <c r="BA1030" s="1">
        <f>IF(OR(_xlfn.XLOOKUP(L1030,Pos!B:B,Pos!L:L,FALSE)="ESG Reason",_xlfn.XLOOKUP(L1030,Pos!B:B,Pos!L:L,FALSE)="Blacklisted"),1,0)</f>
        <v>0</v>
      </c>
      <c r="BC1030" s="11">
        <v>1.157027983298846E-10</v>
      </c>
      <c r="BD1030" s="11">
        <f>_xlfn.XLOOKUP($L1030,Pos!$B:$B,Pos!H:H,0, 0)</f>
        <v>0</v>
      </c>
      <c r="BE1030" s="11">
        <f>_xlfn.XLOOKUP($L1030,Pos!$B:$B,Pos!I:I,0, 0)</f>
        <v>1.2540986097253309E-4</v>
      </c>
      <c r="BF1030" s="18">
        <f t="shared" si="266"/>
        <v>1.2540986097253309E-4</v>
      </c>
      <c r="BG1030" s="1">
        <f t="shared" si="267"/>
        <v>2</v>
      </c>
      <c r="BH1030" s="1">
        <f t="shared" si="268"/>
        <v>10</v>
      </c>
      <c r="BI1030" s="18">
        <f t="shared" si="269"/>
        <v>1.157027983298846E-10</v>
      </c>
      <c r="BJ1030" s="3">
        <f t="shared" si="270"/>
        <v>0</v>
      </c>
      <c r="BK1030" s="18">
        <f t="shared" si="271"/>
        <v>0</v>
      </c>
    </row>
    <row r="1031" spans="3:63" x14ac:dyDescent="0.25">
      <c r="C1031" s="3"/>
      <c r="D1031" s="3"/>
      <c r="E1031" s="3"/>
      <c r="F1031" s="3"/>
      <c r="G1031" s="51" t="s">
        <v>1013</v>
      </c>
      <c r="H1031" s="8" t="str">
        <f t="shared" si="261"/>
        <v>0%North America</v>
      </c>
      <c r="I1031" s="11" cm="1">
        <f t="array" ref="I1031">IF(
   AZ1031 = "OUT", 0,IF(
   BD1031 &gt;= LARGE(IF(ISNUMBER(BD:BD), BD:BD), 3),
   BE1031 - 0.001,
   IF(BE1031 &gt;=VLOOKUP(P1031,mapping!$A:$B,2,FALSE), BE1031,VLOOKUP(P1031,mapping!$A$2:$B$8,2,FALSE))
))</f>
        <v>0</v>
      </c>
      <c r="J1031" s="11" cm="1">
        <f t="array" ref="J1031">IF(
    AZ1031="OUT",0,IF(IF(
                      BD1031&gt;=LARGE(IF(ISNUMBER(BD:BD),BD:BD),3),
                      BE1031+0.001,
                      VLOOKUP(H1031,mapping!$D:$E,2,FALSE)
                      )&gt;I1031,
                   IF(
                      BD1031&gt;=LARGE(IF(ISNUMBER(BD:BD),BD:BD),3),
                      BE1031+0.001,
                      VLOOKUP(H1031,mapping!$D:$E,2,FALSE)
                      ),
                   I1031+0.002))</f>
        <v>0</v>
      </c>
      <c r="K1031" s="8">
        <f t="shared" si="262"/>
        <v>1.2518902740816691E-4</v>
      </c>
      <c r="L1031" s="1" t="str">
        <f>Pos!B74</f>
        <v>CA04764T1049</v>
      </c>
      <c r="M1031" s="1" t="str">
        <f>_xlfn.XLOOKUP($L1031,Pos!B:B,Pos!D:D,, 0)</f>
        <v>Atkinsrealis Group Inc.</v>
      </c>
      <c r="N1031" s="1" t="str">
        <f>_xlfn.XLOOKUP($L1031,Pos!B:B,Pos!E:E,, 0)</f>
        <v>Construction</v>
      </c>
      <c r="O1031" s="1" t="str">
        <f t="shared" si="263"/>
        <v>Construction_North America</v>
      </c>
      <c r="P1031" s="1" t="str">
        <f>_xlfn.XLOOKUP($L1031,Pos!B:B,Pos!F:F,, 0)</f>
        <v>North America</v>
      </c>
      <c r="Q1031" s="1">
        <v>0</v>
      </c>
      <c r="R1031" s="9">
        <f>_xlfn.XLOOKUP($L1031,Pos!$B:$B,Pos!N:N,0, 0)</f>
        <v>1.49</v>
      </c>
      <c r="S1031" s="9">
        <f>_xlfn.XLOOKUP($L1031,Pos!$B:$B,Pos!O:O,0, 0)</f>
        <v>5.335</v>
      </c>
      <c r="T1031" s="9">
        <f>_xlfn.XLOOKUP($L1031,Pos!$B:$B,Pos!P:P,0, 0)</f>
        <v>6.05</v>
      </c>
      <c r="U1031" s="9">
        <f>_xlfn.XLOOKUP($L1031,Pos!$B:$B,Pos!Q:Q,0, 0)</f>
        <v>9</v>
      </c>
      <c r="V1031" s="9">
        <f>_xlfn.XLOOKUP($L1031,Pos!$B:$B,Pos!R:R,0, 0)</f>
        <v>2.766667</v>
      </c>
      <c r="W1031" s="9">
        <f>_xlfn.XLOOKUP($L1031,Pos!$B:$B,Pos!S:S,0, 0)</f>
        <v>8.3733330000000006</v>
      </c>
      <c r="X1031" s="9" t="str">
        <f>_xlfn.XLOOKUP($L1031,Pos!$B:$B,Pos!J:J,0, 0)</f>
        <v>Outperform</v>
      </c>
      <c r="Y1031" s="1">
        <v>0</v>
      </c>
      <c r="Z1031" s="1">
        <v>0</v>
      </c>
      <c r="AA1031" s="1">
        <f t="shared" si="264"/>
        <v>0</v>
      </c>
      <c r="AB1031" s="9">
        <f>_xlfn.XLOOKUP(L1031,Pos!B:B,Pos!K:K,-1,0)</f>
        <v>-1</v>
      </c>
      <c r="AC1031" s="1" t="e">
        <f>_xlfn.XLOOKUP($L1031,Pos!$A:$A,Pos!S:S,_xlfn.XLOOKUP($L1031,#REF!,#REF!, ""), 0)</f>
        <v>#REF!</v>
      </c>
      <c r="AD1031" s="1" t="e">
        <f>_xlfn.XLOOKUP($L1031,Pos!$A:$A,Pos!T:T,_xlfn.XLOOKUP($L1031,#REF!,#REF!, ""), 0)</f>
        <v>#REF!</v>
      </c>
      <c r="AE1031" s="1" t="e">
        <f>_xlfn.XLOOKUP($L1031,Pos!$A:$A,Pos!U:U,_xlfn.XLOOKUP($L1031,#REF!,#REF!, ""), 0)</f>
        <v>#REF!</v>
      </c>
      <c r="AF1031" s="1" t="e">
        <f>_xlfn.XLOOKUP($L1031,Pos!$A:$A,Pos!V:V,_xlfn.XLOOKUP($L1031,#REF!,#REF!, ""), 0)</f>
        <v>#REF!</v>
      </c>
      <c r="AG1031" s="1" t="e">
        <f>_xlfn.XLOOKUP($L1031,Pos!$A:$A,Pos!W:W,_xlfn.XLOOKUP($L1031,#REF!,#REF!, ""), 0)</f>
        <v>#REF!</v>
      </c>
      <c r="AH1031" s="1" t="e">
        <f>_xlfn.XLOOKUP($L1031,Pos!$A:$A,Pos!X:X,_xlfn.XLOOKUP($L1031,#REF!,#REF!, ""), 0)</f>
        <v>#REF!</v>
      </c>
      <c r="AI1031" s="1" t="e">
        <f>_xlfn.XLOOKUP($L1031,Pos!$A:$A,Pos!Y:Y,_xlfn.XLOOKUP($L1031,#REF!,#REF!, ""), 0)</f>
        <v>#REF!</v>
      </c>
      <c r="AJ1031" s="1" t="e">
        <f>_xlfn.XLOOKUP($L1031,Pos!$A:$A,Pos!Z:Z,_xlfn.XLOOKUP($L1031,#REF!,#REF!, ""), 0)</f>
        <v>#REF!</v>
      </c>
      <c r="AK1031" s="1" t="e">
        <f>_xlfn.XLOOKUP($L1031,Pos!$A:$A,Pos!AA:AA,_xlfn.XLOOKUP($L1031,#REF!,#REF!, ""), 0)</f>
        <v>#REF!</v>
      </c>
      <c r="AL1031" s="1" t="e">
        <f>_xlfn.XLOOKUP($L1031,Pos!$A:$A,Pos!AB:AB,_xlfn.XLOOKUP($L1031,#REF!,#REF!, ""), 0)</f>
        <v>#REF!</v>
      </c>
      <c r="AM1031" s="1" t="e">
        <f>_xlfn.XLOOKUP($L1031,Pos!$A:$A,Pos!AC:AC,_xlfn.XLOOKUP($L1031,#REF!,#REF!, ""), 0)</f>
        <v>#REF!</v>
      </c>
      <c r="AN1031" s="1" t="e">
        <f>_xlfn.XLOOKUP($L1031,Pos!$A:$A,Pos!AD:AD,_xlfn.XLOOKUP($L1031,#REF!,#REF!, ""), 0)</f>
        <v>#REF!</v>
      </c>
      <c r="AO1031" s="1" t="e">
        <f>_xlfn.XLOOKUP($L1031,Pos!$A:$A,Pos!AE:AE,_xlfn.XLOOKUP($L1031,#REF!,#REF!, ""), 0)</f>
        <v>#REF!</v>
      </c>
      <c r="AP1031" s="1" t="e">
        <f>_xlfn.XLOOKUP($L1031,Pos!$A:$A,Pos!AF:AF,_xlfn.XLOOKUP($L1031,#REF!,#REF!, ""), 0)</f>
        <v>#REF!</v>
      </c>
      <c r="AQ1031" s="1" t="e">
        <f>_xlfn.XLOOKUP($L1031,Pos!$A:$A,Pos!AG:AG,_xlfn.XLOOKUP($L1031,#REF!,#REF!, ""), 0)</f>
        <v>#REF!</v>
      </c>
      <c r="AR1031" s="1" t="e">
        <f>_xlfn.XLOOKUP($L1031,Pos!$A:$A,Pos!AH:AH,_xlfn.XLOOKUP($L1031,#REF!,#REF!, ""), 0)</f>
        <v>#REF!</v>
      </c>
      <c r="AS1031" s="1" t="e">
        <f>_xlfn.XLOOKUP($L1031,Pos!$A:$A,Pos!AI:AI,_xlfn.XLOOKUP($L1031,#REF!,#REF!, ""), 0)</f>
        <v>#REF!</v>
      </c>
      <c r="AT1031" s="1" t="e">
        <f>_xlfn.XLOOKUP($L1031,Pos!$A:$A,Pos!AJ:AJ,_xlfn.XLOOKUP($L1031,#REF!,#REF!, ""), 0)</f>
        <v>#REF!</v>
      </c>
      <c r="AU1031" s="1" t="e">
        <f>_xlfn.XLOOKUP($L1031,Pos!$A:$A,Pos!AK:AK,_xlfn.XLOOKUP($L1031,#REF!,#REF!, ""), 0)</f>
        <v>#REF!</v>
      </c>
      <c r="AV1031" s="1" t="e">
        <f>_xlfn.XLOOKUP($L1031,Pos!$A:$A,Pos!AL:AL,_xlfn.XLOOKUP($L1031,#REF!,#REF!, ""), 0)</f>
        <v>#REF!</v>
      </c>
      <c r="AW1031" s="1" t="e">
        <f>_xlfn.XLOOKUP($L1031,Pos!$A:$A,Pos!AM:AM,_xlfn.XLOOKUP($L1031,#REF!,#REF!, ""), 0)</f>
        <v>#REF!</v>
      </c>
      <c r="AX1031" s="1" t="e">
        <f>_xlfn.XLOOKUP($L1031,Pos!$A:$A,Pos!AN:AN,_xlfn.XLOOKUP($L1031,#REF!,#REF!, ""), 0)</f>
        <v>#REF!</v>
      </c>
      <c r="AY1031" s="1" t="e">
        <f>_xlfn.XLOOKUP($L1031,Pos!$A:$A,Pos!AO:AO,_xlfn.XLOOKUP($L1031,#REF!,#REF!, ""), 0)</f>
        <v>#REF!</v>
      </c>
      <c r="AZ1031" s="7" t="str">
        <f t="shared" si="265"/>
        <v>OUT</v>
      </c>
      <c r="BA1031" s="1">
        <f>IF(OR(_xlfn.XLOOKUP(L1031,Pos!B:B,Pos!L:L,FALSE)="ESG Reason",_xlfn.XLOOKUP(L1031,Pos!B:B,Pos!L:L,FALSE)="Blacklisted"),1,0)</f>
        <v>0</v>
      </c>
      <c r="BC1031" s="11">
        <v>1.6402837566081329E-10</v>
      </c>
      <c r="BD1031" s="11">
        <f>_xlfn.XLOOKUP($L1031,Pos!$B:$B,Pos!H:H,0, 0)</f>
        <v>0</v>
      </c>
      <c r="BE1031" s="11">
        <f>_xlfn.XLOOKUP($L1031,Pos!$B:$B,Pos!I:I,0, 0)</f>
        <v>1.2518902740816691E-4</v>
      </c>
      <c r="BF1031" s="18">
        <f t="shared" si="266"/>
        <v>1.2518902740816691E-4</v>
      </c>
      <c r="BG1031" s="1">
        <f t="shared" si="267"/>
        <v>1</v>
      </c>
      <c r="BH1031" s="1">
        <f t="shared" si="268"/>
        <v>24</v>
      </c>
      <c r="BI1031" s="18">
        <f t="shared" si="269"/>
        <v>1.6402837566081329E-10</v>
      </c>
      <c r="BJ1031" s="3">
        <f t="shared" si="270"/>
        <v>0</v>
      </c>
      <c r="BK1031" s="18">
        <f t="shared" si="271"/>
        <v>0</v>
      </c>
    </row>
    <row r="1032" spans="3:63" x14ac:dyDescent="0.25">
      <c r="C1032" s="3"/>
      <c r="D1032" s="3"/>
      <c r="E1032" s="3"/>
      <c r="F1032" s="3"/>
      <c r="G1032" s="51" t="s">
        <v>1017</v>
      </c>
      <c r="H1032" s="8" t="str">
        <f t="shared" si="261"/>
        <v>0%North America</v>
      </c>
      <c r="I1032" s="11" cm="1">
        <f t="array" ref="I1032">IF(
   AZ1032 = "OUT", 0,IF(
   BD1032 &gt;= LARGE(IF(ISNUMBER(BD:BD), BD:BD), 3),
   BE1032 - 0.001,
   IF(BE1032 &gt;=VLOOKUP(P1032,mapping!$A:$B,2,FALSE), BE1032,VLOOKUP(P1032,mapping!$A$2:$B$8,2,FALSE))
))</f>
        <v>0</v>
      </c>
      <c r="J1032" s="11" cm="1">
        <f t="array" ref="J1032">IF(
    AZ1032="OUT",0,IF(IF(
                      BD1032&gt;=LARGE(IF(ISNUMBER(BD:BD),BD:BD),3),
                      BE1032+0.001,
                      VLOOKUP(H1032,mapping!$D:$E,2,FALSE)
                      )&gt;I1032,
                   IF(
                      BD1032&gt;=LARGE(IF(ISNUMBER(BD:BD),BD:BD),3),
                      BE1032+0.001,
                      VLOOKUP(H1032,mapping!$D:$E,2,FALSE)
                      ),
                   I1032+0.002))</f>
        <v>0</v>
      </c>
      <c r="K1032" s="8">
        <f t="shared" si="262"/>
        <v>1.2518602695212931E-4</v>
      </c>
      <c r="L1032" s="1" t="str">
        <f>Pos!B152</f>
        <v>CA96467A2002</v>
      </c>
      <c r="M1032" s="1" t="str">
        <f>_xlfn.XLOOKUP($L1032,Pos!B:B,Pos!D:D,, 0)</f>
        <v>Whitecap Resources Inc.</v>
      </c>
      <c r="N1032" s="1" t="str">
        <f>_xlfn.XLOOKUP($L1032,Pos!B:B,Pos!E:E,, 0)</f>
        <v>Energy</v>
      </c>
      <c r="O1032" s="1" t="str">
        <f t="shared" si="263"/>
        <v>Energy_North America</v>
      </c>
      <c r="P1032" s="1" t="str">
        <f>_xlfn.XLOOKUP($L1032,Pos!B:B,Pos!F:F,, 0)</f>
        <v>North America</v>
      </c>
      <c r="Q1032" s="1">
        <v>0</v>
      </c>
      <c r="R1032" s="9">
        <f>_xlfn.XLOOKUP($L1032,Pos!$B:$B,Pos!N:N,0, 0)</f>
        <v>6.91</v>
      </c>
      <c r="S1032" s="9">
        <f>_xlfn.XLOOKUP($L1032,Pos!$B:$B,Pos!O:O,0, 0)</f>
        <v>6.6840000000000002</v>
      </c>
      <c r="T1032" s="9">
        <f>_xlfn.XLOOKUP($L1032,Pos!$B:$B,Pos!P:P,0, 0)</f>
        <v>4.4749999999999996</v>
      </c>
      <c r="U1032" s="9">
        <f>_xlfn.XLOOKUP($L1032,Pos!$B:$B,Pos!Q:Q,0, 0)</f>
        <v>4.0999999999999996</v>
      </c>
      <c r="V1032" s="9">
        <f>_xlfn.XLOOKUP($L1032,Pos!$B:$B,Pos!R:R,0, 0)</f>
        <v>7.233333</v>
      </c>
      <c r="W1032" s="9">
        <f>_xlfn.XLOOKUP($L1032,Pos!$B:$B,Pos!S:S,0, 0)</f>
        <v>3.53</v>
      </c>
      <c r="X1032" s="9" t="str">
        <f>_xlfn.XLOOKUP($L1032,Pos!$B:$B,Pos!J:J,0, 0)</f>
        <v>Buy</v>
      </c>
      <c r="Y1032" s="1">
        <v>0</v>
      </c>
      <c r="Z1032" s="1">
        <v>0</v>
      </c>
      <c r="AA1032" s="1">
        <f t="shared" si="264"/>
        <v>0</v>
      </c>
      <c r="AB1032" s="9">
        <f>_xlfn.XLOOKUP(L1032,Pos!B:B,Pos!K:K,-1,0)</f>
        <v>-1</v>
      </c>
      <c r="AC1032" s="1" t="e">
        <f>_xlfn.XLOOKUP($L1032,Pos!$A:$A,Pos!S:S,_xlfn.XLOOKUP($L1032,#REF!,#REF!, ""), 0)</f>
        <v>#REF!</v>
      </c>
      <c r="AD1032" s="1" t="e">
        <f>_xlfn.XLOOKUP($L1032,Pos!$A:$A,Pos!T:T,_xlfn.XLOOKUP($L1032,#REF!,#REF!, ""), 0)</f>
        <v>#REF!</v>
      </c>
      <c r="AE1032" s="1" t="e">
        <f>_xlfn.XLOOKUP($L1032,Pos!$A:$A,Pos!U:U,_xlfn.XLOOKUP($L1032,#REF!,#REF!, ""), 0)</f>
        <v>#REF!</v>
      </c>
      <c r="AF1032" s="1" t="e">
        <f>_xlfn.XLOOKUP($L1032,Pos!$A:$A,Pos!V:V,_xlfn.XLOOKUP($L1032,#REF!,#REF!, ""), 0)</f>
        <v>#REF!</v>
      </c>
      <c r="AG1032" s="1" t="e">
        <f>_xlfn.XLOOKUP($L1032,Pos!$A:$A,Pos!W:W,_xlfn.XLOOKUP($L1032,#REF!,#REF!, ""), 0)</f>
        <v>#REF!</v>
      </c>
      <c r="AH1032" s="1" t="e">
        <f>_xlfn.XLOOKUP($L1032,Pos!$A:$A,Pos!X:X,_xlfn.XLOOKUP($L1032,#REF!,#REF!, ""), 0)</f>
        <v>#REF!</v>
      </c>
      <c r="AI1032" s="1" t="e">
        <f>_xlfn.XLOOKUP($L1032,Pos!$A:$A,Pos!Y:Y,_xlfn.XLOOKUP($L1032,#REF!,#REF!, ""), 0)</f>
        <v>#REF!</v>
      </c>
      <c r="AJ1032" s="1" t="e">
        <f>_xlfn.XLOOKUP($L1032,Pos!$A:$A,Pos!Z:Z,_xlfn.XLOOKUP($L1032,#REF!,#REF!, ""), 0)</f>
        <v>#REF!</v>
      </c>
      <c r="AK1032" s="1" t="e">
        <f>_xlfn.XLOOKUP($L1032,Pos!$A:$A,Pos!AA:AA,_xlfn.XLOOKUP($L1032,#REF!,#REF!, ""), 0)</f>
        <v>#REF!</v>
      </c>
      <c r="AL1032" s="1" t="e">
        <f>_xlfn.XLOOKUP($L1032,Pos!$A:$A,Pos!AB:AB,_xlfn.XLOOKUP($L1032,#REF!,#REF!, ""), 0)</f>
        <v>#REF!</v>
      </c>
      <c r="AM1032" s="1" t="e">
        <f>_xlfn.XLOOKUP($L1032,Pos!$A:$A,Pos!AC:AC,_xlfn.XLOOKUP($L1032,#REF!,#REF!, ""), 0)</f>
        <v>#REF!</v>
      </c>
      <c r="AN1032" s="1" t="e">
        <f>_xlfn.XLOOKUP($L1032,Pos!$A:$A,Pos!AD:AD,_xlfn.XLOOKUP($L1032,#REF!,#REF!, ""), 0)</f>
        <v>#REF!</v>
      </c>
      <c r="AO1032" s="1" t="e">
        <f>_xlfn.XLOOKUP($L1032,Pos!$A:$A,Pos!AE:AE,_xlfn.XLOOKUP($L1032,#REF!,#REF!, ""), 0)</f>
        <v>#REF!</v>
      </c>
      <c r="AP1032" s="1" t="e">
        <f>_xlfn.XLOOKUP($L1032,Pos!$A:$A,Pos!AF:AF,_xlfn.XLOOKUP($L1032,#REF!,#REF!, ""), 0)</f>
        <v>#REF!</v>
      </c>
      <c r="AQ1032" s="1" t="e">
        <f>_xlfn.XLOOKUP($L1032,Pos!$A:$A,Pos!AG:AG,_xlfn.XLOOKUP($L1032,#REF!,#REF!, ""), 0)</f>
        <v>#REF!</v>
      </c>
      <c r="AR1032" s="1" t="e">
        <f>_xlfn.XLOOKUP($L1032,Pos!$A:$A,Pos!AH:AH,_xlfn.XLOOKUP($L1032,#REF!,#REF!, ""), 0)</f>
        <v>#REF!</v>
      </c>
      <c r="AS1032" s="1" t="e">
        <f>_xlfn.XLOOKUP($L1032,Pos!$A:$A,Pos!AI:AI,_xlfn.XLOOKUP($L1032,#REF!,#REF!, ""), 0)</f>
        <v>#REF!</v>
      </c>
      <c r="AT1032" s="1" t="e">
        <f>_xlfn.XLOOKUP($L1032,Pos!$A:$A,Pos!AJ:AJ,_xlfn.XLOOKUP($L1032,#REF!,#REF!, ""), 0)</f>
        <v>#REF!</v>
      </c>
      <c r="AU1032" s="1" t="e">
        <f>_xlfn.XLOOKUP($L1032,Pos!$A:$A,Pos!AK:AK,_xlfn.XLOOKUP($L1032,#REF!,#REF!, ""), 0)</f>
        <v>#REF!</v>
      </c>
      <c r="AV1032" s="1" t="e">
        <f>_xlfn.XLOOKUP($L1032,Pos!$A:$A,Pos!AL:AL,_xlfn.XLOOKUP($L1032,#REF!,#REF!, ""), 0)</f>
        <v>#REF!</v>
      </c>
      <c r="AW1032" s="1" t="e">
        <f>_xlfn.XLOOKUP($L1032,Pos!$A:$A,Pos!AM:AM,_xlfn.XLOOKUP($L1032,#REF!,#REF!, ""), 0)</f>
        <v>#REF!</v>
      </c>
      <c r="AX1032" s="1" t="e">
        <f>_xlfn.XLOOKUP($L1032,Pos!$A:$A,Pos!AN:AN,_xlfn.XLOOKUP($L1032,#REF!,#REF!, ""), 0)</f>
        <v>#REF!</v>
      </c>
      <c r="AY1032" s="1" t="e">
        <f>_xlfn.XLOOKUP($L1032,Pos!$A:$A,Pos!AO:AO,_xlfn.XLOOKUP($L1032,#REF!,#REF!, ""), 0)</f>
        <v>#REF!</v>
      </c>
      <c r="AZ1032" s="7" t="str">
        <f t="shared" si="265"/>
        <v>OUT</v>
      </c>
      <c r="BA1032" s="1">
        <f>IF(OR(_xlfn.XLOOKUP(L1032,Pos!B:B,Pos!L:L,FALSE)="ESG Reason",_xlfn.XLOOKUP(L1032,Pos!B:B,Pos!L:L,FALSE)="Blacklisted"),1,0)</f>
        <v>0</v>
      </c>
      <c r="BC1032" s="11">
        <v>1.9312721027365889E-10</v>
      </c>
      <c r="BD1032" s="11">
        <f>_xlfn.XLOOKUP($L1032,Pos!$B:$B,Pos!H:H,0, 0)</f>
        <v>0</v>
      </c>
      <c r="BE1032" s="11">
        <f>_xlfn.XLOOKUP($L1032,Pos!$B:$B,Pos!I:I,0, 0)</f>
        <v>1.2518602695212931E-4</v>
      </c>
      <c r="BF1032" s="18">
        <f t="shared" si="266"/>
        <v>1.2518602695212931E-4</v>
      </c>
      <c r="BG1032" s="1">
        <f t="shared" si="267"/>
        <v>1</v>
      </c>
      <c r="BH1032" s="1">
        <f t="shared" si="268"/>
        <v>25</v>
      </c>
      <c r="BI1032" s="18">
        <f t="shared" si="269"/>
        <v>1.9312721027365889E-10</v>
      </c>
      <c r="BJ1032" s="3">
        <f t="shared" si="270"/>
        <v>0</v>
      </c>
      <c r="BK1032" s="18">
        <f t="shared" si="271"/>
        <v>0</v>
      </c>
    </row>
    <row r="1033" spans="3:63" x14ac:dyDescent="0.25">
      <c r="C1033" s="3"/>
      <c r="D1033" s="3"/>
      <c r="E1033" s="3"/>
      <c r="F1033" s="3"/>
      <c r="G1033" s="51" t="s">
        <v>1032</v>
      </c>
      <c r="H1033" s="8" t="str">
        <f t="shared" si="261"/>
        <v>0%North America</v>
      </c>
      <c r="I1033" s="11" cm="1">
        <f t="array" ref="I1033">IF(
   AZ1033 = "OUT", 0,IF(
   BD1033 &gt;= LARGE(IF(ISNUMBER(BD:BD), BD:BD), 3),
   BE1033 - 0.001,
   IF(BE1033 &gt;=VLOOKUP(P1033,mapping!$A:$B,2,FALSE), BE1033,VLOOKUP(P1033,mapping!$A$2:$B$8,2,FALSE))
))</f>
        <v>0</v>
      </c>
      <c r="J1033" s="11" cm="1">
        <f t="array" ref="J1033">IF(
    AZ1033="OUT",0,IF(IF(
                      BD1033&gt;=LARGE(IF(ISNUMBER(BD:BD),BD:BD),3),
                      BE1033+0.001,
                      VLOOKUP(H1033,mapping!$D:$E,2,FALSE)
                      )&gt;I1033,
                   IF(
                      BD1033&gt;=LARGE(IF(ISNUMBER(BD:BD),BD:BD),3),
                      BE1033+0.001,
                      VLOOKUP(H1033,mapping!$D:$E,2,FALSE)
                      ),
                   I1033+0.002))</f>
        <v>0</v>
      </c>
      <c r="K1033" s="8">
        <f t="shared" si="262"/>
        <v>1.2506310826978961E-4</v>
      </c>
      <c r="L1033" s="1" t="str">
        <f>Pos!B817</f>
        <v>US02156V1098</v>
      </c>
      <c r="M1033" s="1" t="str">
        <f>_xlfn.XLOOKUP($L1033,Pos!B:B,Pos!D:D,, 0)</f>
        <v>Oklo Inc. Class A</v>
      </c>
      <c r="N1033" s="1" t="str">
        <f>_xlfn.XLOOKUP($L1033,Pos!B:B,Pos!E:E,, 0)</f>
        <v>Industrial Goods &amp; Services</v>
      </c>
      <c r="O1033" s="1" t="str">
        <f t="shared" si="263"/>
        <v>Industrial Goods &amp; Services_North America</v>
      </c>
      <c r="P1033" s="1" t="str">
        <f>_xlfn.XLOOKUP($L1033,Pos!B:B,Pos!F:F,, 0)</f>
        <v>North America</v>
      </c>
      <c r="Q1033" s="1">
        <v>0</v>
      </c>
      <c r="R1033" s="9">
        <f>_xlfn.XLOOKUP($L1033,Pos!$B:$B,Pos!N:N,0, 0)</f>
        <v>0</v>
      </c>
      <c r="S1033" s="9">
        <f>_xlfn.XLOOKUP($L1033,Pos!$B:$B,Pos!O:O,0, 0)</f>
        <v>5.14</v>
      </c>
      <c r="T1033" s="9">
        <f>_xlfn.XLOOKUP($L1033,Pos!$B:$B,Pos!P:P,0, 0)</f>
        <v>1.65</v>
      </c>
      <c r="U1033" s="9">
        <f>_xlfn.XLOOKUP($L1033,Pos!$B:$B,Pos!Q:Q,0, 0)</f>
        <v>8.4</v>
      </c>
      <c r="V1033" s="9">
        <f>_xlfn.XLOOKUP($L1033,Pos!$B:$B,Pos!R:R,0, 0)</f>
        <v>0.56666669999999997</v>
      </c>
      <c r="W1033" s="9">
        <f>_xlfn.XLOOKUP($L1033,Pos!$B:$B,Pos!S:S,0, 0)</f>
        <v>3.8050000000000002</v>
      </c>
      <c r="X1033" s="9" t="str">
        <f>_xlfn.XLOOKUP($L1033,Pos!$B:$B,Pos!J:J,0, 0)</f>
        <v>Outperform</v>
      </c>
      <c r="Y1033" s="1">
        <v>0</v>
      </c>
      <c r="Z1033" s="1">
        <v>0</v>
      </c>
      <c r="AA1033" s="1">
        <f t="shared" si="264"/>
        <v>0</v>
      </c>
      <c r="AB1033" s="9">
        <f>_xlfn.XLOOKUP(L1033,Pos!B:B,Pos!K:K,-1,0)</f>
        <v>0.20833333333333329</v>
      </c>
      <c r="AC1033" s="1" t="e">
        <f>_xlfn.XLOOKUP($L1033,Pos!$A:$A,Pos!S:S,_xlfn.XLOOKUP($L1033,#REF!,#REF!, ""), 0)</f>
        <v>#REF!</v>
      </c>
      <c r="AD1033" s="1" t="e">
        <f>_xlfn.XLOOKUP($L1033,Pos!$A:$A,Pos!T:T,_xlfn.XLOOKUP($L1033,#REF!,#REF!, ""), 0)</f>
        <v>#REF!</v>
      </c>
      <c r="AE1033" s="1" t="e">
        <f>_xlfn.XLOOKUP($L1033,Pos!$A:$A,Pos!U:U,_xlfn.XLOOKUP($L1033,#REF!,#REF!, ""), 0)</f>
        <v>#REF!</v>
      </c>
      <c r="AF1033" s="1" t="e">
        <f>_xlfn.XLOOKUP($L1033,Pos!$A:$A,Pos!V:V,_xlfn.XLOOKUP($L1033,#REF!,#REF!, ""), 0)</f>
        <v>#REF!</v>
      </c>
      <c r="AG1033" s="1" t="e">
        <f>_xlfn.XLOOKUP($L1033,Pos!$A:$A,Pos!W:W,_xlfn.XLOOKUP($L1033,#REF!,#REF!, ""), 0)</f>
        <v>#REF!</v>
      </c>
      <c r="AH1033" s="1" t="e">
        <f>_xlfn.XLOOKUP($L1033,Pos!$A:$A,Pos!X:X,_xlfn.XLOOKUP($L1033,#REF!,#REF!, ""), 0)</f>
        <v>#REF!</v>
      </c>
      <c r="AI1033" s="1" t="e">
        <f>_xlfn.XLOOKUP($L1033,Pos!$A:$A,Pos!Y:Y,_xlfn.XLOOKUP($L1033,#REF!,#REF!, ""), 0)</f>
        <v>#REF!</v>
      </c>
      <c r="AJ1033" s="1" t="e">
        <f>_xlfn.XLOOKUP($L1033,Pos!$A:$A,Pos!Z:Z,_xlfn.XLOOKUP($L1033,#REF!,#REF!, ""), 0)</f>
        <v>#REF!</v>
      </c>
      <c r="AK1033" s="1" t="e">
        <f>_xlfn.XLOOKUP($L1033,Pos!$A:$A,Pos!AA:AA,_xlfn.XLOOKUP($L1033,#REF!,#REF!, ""), 0)</f>
        <v>#REF!</v>
      </c>
      <c r="AL1033" s="1" t="e">
        <f>_xlfn.XLOOKUP($L1033,Pos!$A:$A,Pos!AB:AB,_xlfn.XLOOKUP($L1033,#REF!,#REF!, ""), 0)</f>
        <v>#REF!</v>
      </c>
      <c r="AM1033" s="1" t="e">
        <f>_xlfn.XLOOKUP($L1033,Pos!$A:$A,Pos!AC:AC,_xlfn.XLOOKUP($L1033,#REF!,#REF!, ""), 0)</f>
        <v>#REF!</v>
      </c>
      <c r="AN1033" s="1" t="e">
        <f>_xlfn.XLOOKUP($L1033,Pos!$A:$A,Pos!AD:AD,_xlfn.XLOOKUP($L1033,#REF!,#REF!, ""), 0)</f>
        <v>#REF!</v>
      </c>
      <c r="AO1033" s="1" t="e">
        <f>_xlfn.XLOOKUP($L1033,Pos!$A:$A,Pos!AE:AE,_xlfn.XLOOKUP($L1033,#REF!,#REF!, ""), 0)</f>
        <v>#REF!</v>
      </c>
      <c r="AP1033" s="1" t="e">
        <f>_xlfn.XLOOKUP($L1033,Pos!$A:$A,Pos!AF:AF,_xlfn.XLOOKUP($L1033,#REF!,#REF!, ""), 0)</f>
        <v>#REF!</v>
      </c>
      <c r="AQ1033" s="1" t="e">
        <f>_xlfn.XLOOKUP($L1033,Pos!$A:$A,Pos!AG:AG,_xlfn.XLOOKUP($L1033,#REF!,#REF!, ""), 0)</f>
        <v>#REF!</v>
      </c>
      <c r="AR1033" s="1" t="e">
        <f>_xlfn.XLOOKUP($L1033,Pos!$A:$A,Pos!AH:AH,_xlfn.XLOOKUP($L1033,#REF!,#REF!, ""), 0)</f>
        <v>#REF!</v>
      </c>
      <c r="AS1033" s="1" t="e">
        <f>_xlfn.XLOOKUP($L1033,Pos!$A:$A,Pos!AI:AI,_xlfn.XLOOKUP($L1033,#REF!,#REF!, ""), 0)</f>
        <v>#REF!</v>
      </c>
      <c r="AT1033" s="1" t="e">
        <f>_xlfn.XLOOKUP($L1033,Pos!$A:$A,Pos!AJ:AJ,_xlfn.XLOOKUP($L1033,#REF!,#REF!, ""), 0)</f>
        <v>#REF!</v>
      </c>
      <c r="AU1033" s="1" t="e">
        <f>_xlfn.XLOOKUP($L1033,Pos!$A:$A,Pos!AK:AK,_xlfn.XLOOKUP($L1033,#REF!,#REF!, ""), 0)</f>
        <v>#REF!</v>
      </c>
      <c r="AV1033" s="1" t="e">
        <f>_xlfn.XLOOKUP($L1033,Pos!$A:$A,Pos!AL:AL,_xlfn.XLOOKUP($L1033,#REF!,#REF!, ""), 0)</f>
        <v>#REF!</v>
      </c>
      <c r="AW1033" s="1" t="e">
        <f>_xlfn.XLOOKUP($L1033,Pos!$A:$A,Pos!AM:AM,_xlfn.XLOOKUP($L1033,#REF!,#REF!, ""), 0)</f>
        <v>#REF!</v>
      </c>
      <c r="AX1033" s="1" t="e">
        <f>_xlfn.XLOOKUP($L1033,Pos!$A:$A,Pos!AN:AN,_xlfn.XLOOKUP($L1033,#REF!,#REF!, ""), 0)</f>
        <v>#REF!</v>
      </c>
      <c r="AY1033" s="1" t="e">
        <f>_xlfn.XLOOKUP($L1033,Pos!$A:$A,Pos!AO:AO,_xlfn.XLOOKUP($L1033,#REF!,#REF!, ""), 0)</f>
        <v>#REF!</v>
      </c>
      <c r="AZ1033" s="7" t="str">
        <f t="shared" si="265"/>
        <v>OUT</v>
      </c>
      <c r="BA1033" s="1">
        <f>IF(OR(_xlfn.XLOOKUP(L1033,Pos!B:B,Pos!L:L,FALSE)="ESG Reason",_xlfn.XLOOKUP(L1033,Pos!B:B,Pos!L:L,FALSE)="Blacklisted"),1,0)</f>
        <v>1</v>
      </c>
      <c r="BC1033" s="11">
        <v>8.6308018493304826E-11</v>
      </c>
      <c r="BD1033" s="11">
        <f>_xlfn.XLOOKUP($L1033,Pos!$B:$B,Pos!H:H,0, 0)</f>
        <v>0</v>
      </c>
      <c r="BE1033" s="11">
        <f>_xlfn.XLOOKUP($L1033,Pos!$B:$B,Pos!I:I,0, 0)</f>
        <v>1.2506310826978961E-4</v>
      </c>
      <c r="BF1033" s="18">
        <f t="shared" si="266"/>
        <v>1.2506310826978961E-4</v>
      </c>
      <c r="BG1033" s="1">
        <f t="shared" si="267"/>
        <v>1</v>
      </c>
      <c r="BH1033" s="1">
        <f t="shared" si="268"/>
        <v>29</v>
      </c>
      <c r="BI1033" s="18">
        <f t="shared" si="269"/>
        <v>8.6308018493304826E-11</v>
      </c>
      <c r="BJ1033" s="3">
        <f t="shared" si="270"/>
        <v>0</v>
      </c>
      <c r="BK1033" s="18">
        <f t="shared" si="271"/>
        <v>0</v>
      </c>
    </row>
    <row r="1034" spans="3:63" x14ac:dyDescent="0.25">
      <c r="C1034" s="3"/>
      <c r="D1034" s="3"/>
      <c r="E1034" s="3"/>
      <c r="F1034" s="3"/>
      <c r="G1034" s="51" t="s">
        <v>1025</v>
      </c>
      <c r="H1034" s="8" t="str">
        <f t="shared" si="261"/>
        <v>0%West Europe</v>
      </c>
      <c r="I1034" s="11" cm="1">
        <f t="array" ref="I1034">IF(
   AZ1034 = "OUT", 0,IF(
   BD1034 &gt;= LARGE(IF(ISNUMBER(BD:BD), BD:BD), 3),
   BE1034 - 0.001,
   IF(BE1034 &gt;=VLOOKUP(P1034,mapping!$A:$B,2,FALSE), BE1034,VLOOKUP(P1034,mapping!$A$2:$B$8,2,FALSE))
))</f>
        <v>0</v>
      </c>
      <c r="J1034" s="11" cm="1">
        <f t="array" ref="J1034">IF(
    AZ1034="OUT",0,IF(IF(
                      BD1034&gt;=LARGE(IF(ISNUMBER(BD:BD),BD:BD),3),
                      BE1034+0.001,
                      VLOOKUP(H1034,mapping!$D:$E,2,FALSE)
                      )&gt;I1034,
                   IF(
                      BD1034&gt;=LARGE(IF(ISNUMBER(BD:BD),BD:BD),3),
                      BE1034+0.001,
                      VLOOKUP(H1034,mapping!$D:$E,2,FALSE)
                      ),
                   I1034+0.002))</f>
        <v>0</v>
      </c>
      <c r="K1034" s="8">
        <f t="shared" si="262"/>
        <v>1.249009836285587E-4</v>
      </c>
      <c r="L1034" s="1" t="str">
        <f>Pos!B389</f>
        <v>GB00B39J2M42</v>
      </c>
      <c r="M1034" s="1" t="str">
        <f>_xlfn.XLOOKUP($L1034,Pos!B:B,Pos!D:D,, 0)</f>
        <v>United Utilities Group PLC</v>
      </c>
      <c r="N1034" s="1" t="str">
        <f>_xlfn.XLOOKUP($L1034,Pos!B:B,Pos!E:E,, 0)</f>
        <v>Utilities</v>
      </c>
      <c r="O1034" s="1" t="str">
        <f t="shared" si="263"/>
        <v>Utilities_West Europe</v>
      </c>
      <c r="P1034" s="1" t="str">
        <f>_xlfn.XLOOKUP($L1034,Pos!B:B,Pos!F:F,, 0)</f>
        <v>West Europe</v>
      </c>
      <c r="Q1034" s="1">
        <v>0</v>
      </c>
      <c r="R1034" s="9">
        <f>_xlfn.XLOOKUP($L1034,Pos!$B:$B,Pos!N:N,0, 0)</f>
        <v>5.59</v>
      </c>
      <c r="S1034" s="9">
        <f>_xlfn.XLOOKUP($L1034,Pos!$B:$B,Pos!O:O,0, 0)</f>
        <v>2.6432500000000001</v>
      </c>
      <c r="T1034" s="9">
        <f>_xlfn.XLOOKUP($L1034,Pos!$B:$B,Pos!P:P,0, 0)</f>
        <v>4.9000000000000004</v>
      </c>
      <c r="U1034" s="9">
        <f>_xlfn.XLOOKUP($L1034,Pos!$B:$B,Pos!Q:Q,0, 0)</f>
        <v>1.8</v>
      </c>
      <c r="V1034" s="9">
        <f>_xlfn.XLOOKUP($L1034,Pos!$B:$B,Pos!R:R,0, 0)</f>
        <v>6.9</v>
      </c>
      <c r="W1034" s="9">
        <f>_xlfn.XLOOKUP($L1034,Pos!$B:$B,Pos!S:S,0, 0)</f>
        <v>6.5416670000000003</v>
      </c>
      <c r="X1034" s="9" t="str">
        <f>_xlfn.XLOOKUP($L1034,Pos!$B:$B,Pos!J:J,0, 0)</f>
        <v>Outperform</v>
      </c>
      <c r="Y1034" s="1">
        <v>0</v>
      </c>
      <c r="Z1034" s="1">
        <v>0</v>
      </c>
      <c r="AA1034" s="1">
        <f t="shared" si="264"/>
        <v>0</v>
      </c>
      <c r="AB1034" s="9">
        <f>_xlfn.XLOOKUP(L1034,Pos!B:B,Pos!K:K,-1,0)</f>
        <v>8.1818181818181817</v>
      </c>
      <c r="AC1034" s="1" t="e">
        <f>_xlfn.XLOOKUP($L1034,Pos!$A:$A,Pos!S:S,_xlfn.XLOOKUP($L1034,#REF!,#REF!, ""), 0)</f>
        <v>#REF!</v>
      </c>
      <c r="AD1034" s="1" t="e">
        <f>_xlfn.XLOOKUP($L1034,Pos!$A:$A,Pos!T:T,_xlfn.XLOOKUP($L1034,#REF!,#REF!, ""), 0)</f>
        <v>#REF!</v>
      </c>
      <c r="AE1034" s="1" t="e">
        <f>_xlfn.XLOOKUP($L1034,Pos!$A:$A,Pos!U:U,_xlfn.XLOOKUP($L1034,#REF!,#REF!, ""), 0)</f>
        <v>#REF!</v>
      </c>
      <c r="AF1034" s="1" t="e">
        <f>_xlfn.XLOOKUP($L1034,Pos!$A:$A,Pos!V:V,_xlfn.XLOOKUP($L1034,#REF!,#REF!, ""), 0)</f>
        <v>#REF!</v>
      </c>
      <c r="AG1034" s="1" t="e">
        <f>_xlfn.XLOOKUP($L1034,Pos!$A:$A,Pos!W:W,_xlfn.XLOOKUP($L1034,#REF!,#REF!, ""), 0)</f>
        <v>#REF!</v>
      </c>
      <c r="AH1034" s="1" t="e">
        <f>_xlfn.XLOOKUP($L1034,Pos!$A:$A,Pos!X:X,_xlfn.XLOOKUP($L1034,#REF!,#REF!, ""), 0)</f>
        <v>#REF!</v>
      </c>
      <c r="AI1034" s="1" t="e">
        <f>_xlfn.XLOOKUP($L1034,Pos!$A:$A,Pos!Y:Y,_xlfn.XLOOKUP($L1034,#REF!,#REF!, ""), 0)</f>
        <v>#REF!</v>
      </c>
      <c r="AJ1034" s="1" t="e">
        <f>_xlfn.XLOOKUP($L1034,Pos!$A:$A,Pos!Z:Z,_xlfn.XLOOKUP($L1034,#REF!,#REF!, ""), 0)</f>
        <v>#REF!</v>
      </c>
      <c r="AK1034" s="1" t="e">
        <f>_xlfn.XLOOKUP($L1034,Pos!$A:$A,Pos!AA:AA,_xlfn.XLOOKUP($L1034,#REF!,#REF!, ""), 0)</f>
        <v>#REF!</v>
      </c>
      <c r="AL1034" s="1" t="e">
        <f>_xlfn.XLOOKUP($L1034,Pos!$A:$A,Pos!AB:AB,_xlfn.XLOOKUP($L1034,#REF!,#REF!, ""), 0)</f>
        <v>#REF!</v>
      </c>
      <c r="AM1034" s="1" t="e">
        <f>_xlfn.XLOOKUP($L1034,Pos!$A:$A,Pos!AC:AC,_xlfn.XLOOKUP($L1034,#REF!,#REF!, ""), 0)</f>
        <v>#REF!</v>
      </c>
      <c r="AN1034" s="1" t="e">
        <f>_xlfn.XLOOKUP($L1034,Pos!$A:$A,Pos!AD:AD,_xlfn.XLOOKUP($L1034,#REF!,#REF!, ""), 0)</f>
        <v>#REF!</v>
      </c>
      <c r="AO1034" s="1" t="e">
        <f>_xlfn.XLOOKUP($L1034,Pos!$A:$A,Pos!AE:AE,_xlfn.XLOOKUP($L1034,#REF!,#REF!, ""), 0)</f>
        <v>#REF!</v>
      </c>
      <c r="AP1034" s="1" t="e">
        <f>_xlfn.XLOOKUP($L1034,Pos!$A:$A,Pos!AF:AF,_xlfn.XLOOKUP($L1034,#REF!,#REF!, ""), 0)</f>
        <v>#REF!</v>
      </c>
      <c r="AQ1034" s="1" t="e">
        <f>_xlfn.XLOOKUP($L1034,Pos!$A:$A,Pos!AG:AG,_xlfn.XLOOKUP($L1034,#REF!,#REF!, ""), 0)</f>
        <v>#REF!</v>
      </c>
      <c r="AR1034" s="1" t="e">
        <f>_xlfn.XLOOKUP($L1034,Pos!$A:$A,Pos!AH:AH,_xlfn.XLOOKUP($L1034,#REF!,#REF!, ""), 0)</f>
        <v>#REF!</v>
      </c>
      <c r="AS1034" s="1" t="e">
        <f>_xlfn.XLOOKUP($L1034,Pos!$A:$A,Pos!AI:AI,_xlfn.XLOOKUP($L1034,#REF!,#REF!, ""), 0)</f>
        <v>#REF!</v>
      </c>
      <c r="AT1034" s="1" t="e">
        <f>_xlfn.XLOOKUP($L1034,Pos!$A:$A,Pos!AJ:AJ,_xlfn.XLOOKUP($L1034,#REF!,#REF!, ""), 0)</f>
        <v>#REF!</v>
      </c>
      <c r="AU1034" s="1" t="e">
        <f>_xlfn.XLOOKUP($L1034,Pos!$A:$A,Pos!AK:AK,_xlfn.XLOOKUP($L1034,#REF!,#REF!, ""), 0)</f>
        <v>#REF!</v>
      </c>
      <c r="AV1034" s="1" t="e">
        <f>_xlfn.XLOOKUP($L1034,Pos!$A:$A,Pos!AL:AL,_xlfn.XLOOKUP($L1034,#REF!,#REF!, ""), 0)</f>
        <v>#REF!</v>
      </c>
      <c r="AW1034" s="1" t="e">
        <f>_xlfn.XLOOKUP($L1034,Pos!$A:$A,Pos!AM:AM,_xlfn.XLOOKUP($L1034,#REF!,#REF!, ""), 0)</f>
        <v>#REF!</v>
      </c>
      <c r="AX1034" s="1" t="e">
        <f>_xlfn.XLOOKUP($L1034,Pos!$A:$A,Pos!AN:AN,_xlfn.XLOOKUP($L1034,#REF!,#REF!, ""), 0)</f>
        <v>#REF!</v>
      </c>
      <c r="AY1034" s="1" t="e">
        <f>_xlfn.XLOOKUP($L1034,Pos!$A:$A,Pos!AO:AO,_xlfn.XLOOKUP($L1034,#REF!,#REF!, ""), 0)</f>
        <v>#REF!</v>
      </c>
      <c r="AZ1034" s="7" t="str">
        <f t="shared" si="265"/>
        <v>OUT</v>
      </c>
      <c r="BA1034" s="1">
        <f>IF(OR(_xlfn.XLOOKUP(L1034,Pos!B:B,Pos!L:L,FALSE)="ESG Reason",_xlfn.XLOOKUP(L1034,Pos!B:B,Pos!L:L,FALSE)="Blacklisted"),1,0)</f>
        <v>0</v>
      </c>
      <c r="BC1034" s="11">
        <v>1.03494863849132E-10</v>
      </c>
      <c r="BD1034" s="11">
        <f>_xlfn.XLOOKUP($L1034,Pos!$B:$B,Pos!H:H,0, 0)</f>
        <v>0</v>
      </c>
      <c r="BE1034" s="11">
        <f>_xlfn.XLOOKUP($L1034,Pos!$B:$B,Pos!I:I,0, 0)</f>
        <v>1.249009836285587E-4</v>
      </c>
      <c r="BF1034" s="18">
        <f t="shared" si="266"/>
        <v>1.249009836285587E-4</v>
      </c>
      <c r="BG1034" s="1">
        <f t="shared" si="267"/>
        <v>2</v>
      </c>
      <c r="BH1034" s="1">
        <f t="shared" si="268"/>
        <v>19</v>
      </c>
      <c r="BI1034" s="18">
        <f t="shared" si="269"/>
        <v>1.03494863849132E-10</v>
      </c>
      <c r="BJ1034" s="3">
        <f t="shared" si="270"/>
        <v>0</v>
      </c>
      <c r="BK1034" s="18">
        <f t="shared" si="271"/>
        <v>0</v>
      </c>
    </row>
    <row r="1035" spans="3:63" x14ac:dyDescent="0.25">
      <c r="C1035" s="3"/>
      <c r="D1035" s="3"/>
      <c r="E1035" s="3"/>
      <c r="F1035" s="3"/>
      <c r="G1035" s="51" t="s">
        <v>1023</v>
      </c>
      <c r="H1035" s="8" t="str">
        <f t="shared" si="261"/>
        <v>0%West Europe</v>
      </c>
      <c r="I1035" s="11" cm="1">
        <f t="array" ref="I1035">IF(
   AZ1035 = "OUT", 0,IF(
   BD1035 &gt;= LARGE(IF(ISNUMBER(BD:BD), BD:BD), 3),
   BE1035 - 0.001,
   IF(BE1035 &gt;=VLOOKUP(P1035,mapping!$A:$B,2,FALSE), BE1035,VLOOKUP(P1035,mapping!$A$2:$B$8,2,FALSE))
))</f>
        <v>0</v>
      </c>
      <c r="J1035" s="11" cm="1">
        <f t="array" ref="J1035">IF(
    AZ1035="OUT",0,IF(IF(
                      BD1035&gt;=LARGE(IF(ISNUMBER(BD:BD),BD:BD),3),
                      BE1035+0.001,
                      VLOOKUP(H1035,mapping!$D:$E,2,FALSE)
                      )&gt;I1035,
                   IF(
                      BD1035&gt;=LARGE(IF(ISNUMBER(BD:BD),BD:BD),3),
                      BE1035+0.001,
                      VLOOKUP(H1035,mapping!$D:$E,2,FALSE)
                      ),
                   I1035+0.002))</f>
        <v>0</v>
      </c>
      <c r="K1035" s="8">
        <f t="shared" si="262"/>
        <v>1.2444871488849341E-4</v>
      </c>
      <c r="L1035" s="1" t="str">
        <f>Pos!B762</f>
        <v>SE0000667925</v>
      </c>
      <c r="M1035" s="1" t="str">
        <f>_xlfn.XLOOKUP($L1035,Pos!B:B,Pos!D:D,, 0)</f>
        <v>Telia Company AB</v>
      </c>
      <c r="N1035" s="1" t="str">
        <f>_xlfn.XLOOKUP($L1035,Pos!B:B,Pos!E:E,, 0)</f>
        <v>Telecommunications</v>
      </c>
      <c r="O1035" s="1" t="str">
        <f t="shared" si="263"/>
        <v>Telecommunications_West Europe</v>
      </c>
      <c r="P1035" s="1" t="str">
        <f>_xlfn.XLOOKUP($L1035,Pos!B:B,Pos!F:F,, 0)</f>
        <v>West Europe</v>
      </c>
      <c r="Q1035" s="1">
        <v>0</v>
      </c>
      <c r="R1035" s="9">
        <f>_xlfn.XLOOKUP($L1035,Pos!$B:$B,Pos!N:N,0, 0)</f>
        <v>6.38</v>
      </c>
      <c r="S1035" s="9">
        <f>_xlfn.XLOOKUP($L1035,Pos!$B:$B,Pos!O:O,0, 0)</f>
        <v>4.0955000000000004</v>
      </c>
      <c r="T1035" s="9">
        <f>_xlfn.XLOOKUP($L1035,Pos!$B:$B,Pos!P:P,0, 0)</f>
        <v>4.8250000000000002</v>
      </c>
      <c r="U1035" s="9">
        <f>_xlfn.XLOOKUP($L1035,Pos!$B:$B,Pos!Q:Q,0, 0)</f>
        <v>7</v>
      </c>
      <c r="V1035" s="9">
        <f>_xlfn.XLOOKUP($L1035,Pos!$B:$B,Pos!R:R,0, 0)</f>
        <v>8.3000000000000007</v>
      </c>
      <c r="W1035" s="9">
        <f>_xlfn.XLOOKUP($L1035,Pos!$B:$B,Pos!S:S,0, 0)</f>
        <v>3.318333</v>
      </c>
      <c r="X1035" s="9" t="str">
        <f>_xlfn.XLOOKUP($L1035,Pos!$B:$B,Pos!J:J,0, 0)</f>
        <v>Hold</v>
      </c>
      <c r="Y1035" s="1">
        <v>0</v>
      </c>
      <c r="Z1035" s="1">
        <v>0</v>
      </c>
      <c r="AA1035" s="1">
        <f t="shared" si="264"/>
        <v>0</v>
      </c>
      <c r="AB1035" s="9">
        <f>_xlfn.XLOOKUP(L1035,Pos!B:B,Pos!K:K,-1,0)</f>
        <v>8.125</v>
      </c>
      <c r="AC1035" s="1" t="e">
        <f>_xlfn.XLOOKUP($L1035,Pos!$A:$A,Pos!S:S,_xlfn.XLOOKUP($L1035,#REF!,#REF!, ""), 0)</f>
        <v>#REF!</v>
      </c>
      <c r="AD1035" s="1" t="e">
        <f>_xlfn.XLOOKUP($L1035,Pos!$A:$A,Pos!T:T,_xlfn.XLOOKUP($L1035,#REF!,#REF!, ""), 0)</f>
        <v>#REF!</v>
      </c>
      <c r="AE1035" s="1" t="e">
        <f>_xlfn.XLOOKUP($L1035,Pos!$A:$A,Pos!U:U,_xlfn.XLOOKUP($L1035,#REF!,#REF!, ""), 0)</f>
        <v>#REF!</v>
      </c>
      <c r="AF1035" s="1" t="e">
        <f>_xlfn.XLOOKUP($L1035,Pos!$A:$A,Pos!V:V,_xlfn.XLOOKUP($L1035,#REF!,#REF!, ""), 0)</f>
        <v>#REF!</v>
      </c>
      <c r="AG1035" s="1" t="e">
        <f>_xlfn.XLOOKUP($L1035,Pos!$A:$A,Pos!W:W,_xlfn.XLOOKUP($L1035,#REF!,#REF!, ""), 0)</f>
        <v>#REF!</v>
      </c>
      <c r="AH1035" s="1" t="e">
        <f>_xlfn.XLOOKUP($L1035,Pos!$A:$A,Pos!X:X,_xlfn.XLOOKUP($L1035,#REF!,#REF!, ""), 0)</f>
        <v>#REF!</v>
      </c>
      <c r="AI1035" s="1" t="e">
        <f>_xlfn.XLOOKUP($L1035,Pos!$A:$A,Pos!Y:Y,_xlfn.XLOOKUP($L1035,#REF!,#REF!, ""), 0)</f>
        <v>#REF!</v>
      </c>
      <c r="AJ1035" s="1" t="e">
        <f>_xlfn.XLOOKUP($L1035,Pos!$A:$A,Pos!Z:Z,_xlfn.XLOOKUP($L1035,#REF!,#REF!, ""), 0)</f>
        <v>#REF!</v>
      </c>
      <c r="AK1035" s="1" t="e">
        <f>_xlfn.XLOOKUP($L1035,Pos!$A:$A,Pos!AA:AA,_xlfn.XLOOKUP($L1035,#REF!,#REF!, ""), 0)</f>
        <v>#REF!</v>
      </c>
      <c r="AL1035" s="1" t="e">
        <f>_xlfn.XLOOKUP($L1035,Pos!$A:$A,Pos!AB:AB,_xlfn.XLOOKUP($L1035,#REF!,#REF!, ""), 0)</f>
        <v>#REF!</v>
      </c>
      <c r="AM1035" s="1" t="e">
        <f>_xlfn.XLOOKUP($L1035,Pos!$A:$A,Pos!AC:AC,_xlfn.XLOOKUP($L1035,#REF!,#REF!, ""), 0)</f>
        <v>#REF!</v>
      </c>
      <c r="AN1035" s="1" t="e">
        <f>_xlfn.XLOOKUP($L1035,Pos!$A:$A,Pos!AD:AD,_xlfn.XLOOKUP($L1035,#REF!,#REF!, ""), 0)</f>
        <v>#REF!</v>
      </c>
      <c r="AO1035" s="1" t="e">
        <f>_xlfn.XLOOKUP($L1035,Pos!$A:$A,Pos!AE:AE,_xlfn.XLOOKUP($L1035,#REF!,#REF!, ""), 0)</f>
        <v>#REF!</v>
      </c>
      <c r="AP1035" s="1" t="e">
        <f>_xlfn.XLOOKUP($L1035,Pos!$A:$A,Pos!AF:AF,_xlfn.XLOOKUP($L1035,#REF!,#REF!, ""), 0)</f>
        <v>#REF!</v>
      </c>
      <c r="AQ1035" s="1" t="e">
        <f>_xlfn.XLOOKUP($L1035,Pos!$A:$A,Pos!AG:AG,_xlfn.XLOOKUP($L1035,#REF!,#REF!, ""), 0)</f>
        <v>#REF!</v>
      </c>
      <c r="AR1035" s="1" t="e">
        <f>_xlfn.XLOOKUP($L1035,Pos!$A:$A,Pos!AH:AH,_xlfn.XLOOKUP($L1035,#REF!,#REF!, ""), 0)</f>
        <v>#REF!</v>
      </c>
      <c r="AS1035" s="1" t="e">
        <f>_xlfn.XLOOKUP($L1035,Pos!$A:$A,Pos!AI:AI,_xlfn.XLOOKUP($L1035,#REF!,#REF!, ""), 0)</f>
        <v>#REF!</v>
      </c>
      <c r="AT1035" s="1" t="e">
        <f>_xlfn.XLOOKUP($L1035,Pos!$A:$A,Pos!AJ:AJ,_xlfn.XLOOKUP($L1035,#REF!,#REF!, ""), 0)</f>
        <v>#REF!</v>
      </c>
      <c r="AU1035" s="1" t="e">
        <f>_xlfn.XLOOKUP($L1035,Pos!$A:$A,Pos!AK:AK,_xlfn.XLOOKUP($L1035,#REF!,#REF!, ""), 0)</f>
        <v>#REF!</v>
      </c>
      <c r="AV1035" s="1" t="e">
        <f>_xlfn.XLOOKUP($L1035,Pos!$A:$A,Pos!AL:AL,_xlfn.XLOOKUP($L1035,#REF!,#REF!, ""), 0)</f>
        <v>#REF!</v>
      </c>
      <c r="AW1035" s="1" t="e">
        <f>_xlfn.XLOOKUP($L1035,Pos!$A:$A,Pos!AM:AM,_xlfn.XLOOKUP($L1035,#REF!,#REF!, ""), 0)</f>
        <v>#REF!</v>
      </c>
      <c r="AX1035" s="1" t="e">
        <f>_xlfn.XLOOKUP($L1035,Pos!$A:$A,Pos!AN:AN,_xlfn.XLOOKUP($L1035,#REF!,#REF!, ""), 0)</f>
        <v>#REF!</v>
      </c>
      <c r="AY1035" s="1" t="e">
        <f>_xlfn.XLOOKUP($L1035,Pos!$A:$A,Pos!AO:AO,_xlfn.XLOOKUP($L1035,#REF!,#REF!, ""), 0)</f>
        <v>#REF!</v>
      </c>
      <c r="AZ1035" s="7" t="str">
        <f t="shared" si="265"/>
        <v>OUT</v>
      </c>
      <c r="BA1035" s="1">
        <f>IF(OR(_xlfn.XLOOKUP(L1035,Pos!B:B,Pos!L:L,FALSE)="ESG Reason",_xlfn.XLOOKUP(L1035,Pos!B:B,Pos!L:L,FALSE)="Blacklisted"),1,0)</f>
        <v>0</v>
      </c>
      <c r="BC1035" s="11">
        <v>8.711964445753131E-11</v>
      </c>
      <c r="BD1035" s="11">
        <f>_xlfn.XLOOKUP($L1035,Pos!$B:$B,Pos!H:H,0, 0)</f>
        <v>0</v>
      </c>
      <c r="BE1035" s="11">
        <f>_xlfn.XLOOKUP($L1035,Pos!$B:$B,Pos!I:I,0, 0)</f>
        <v>1.2444871488849341E-4</v>
      </c>
      <c r="BF1035" s="18">
        <f t="shared" si="266"/>
        <v>1.2444871488849341E-4</v>
      </c>
      <c r="BG1035" s="1">
        <f t="shared" si="267"/>
        <v>2</v>
      </c>
      <c r="BH1035" s="1">
        <f t="shared" si="268"/>
        <v>17</v>
      </c>
      <c r="BI1035" s="18">
        <f t="shared" si="269"/>
        <v>8.711964445753131E-11</v>
      </c>
      <c r="BJ1035" s="3">
        <f t="shared" si="270"/>
        <v>0</v>
      </c>
      <c r="BK1035" s="18">
        <f t="shared" si="271"/>
        <v>0</v>
      </c>
    </row>
    <row r="1036" spans="3:63" x14ac:dyDescent="0.25">
      <c r="C1036" s="3"/>
      <c r="D1036" s="3"/>
      <c r="E1036" s="3"/>
      <c r="F1036" s="3"/>
      <c r="G1036" s="51" t="s">
        <v>1015</v>
      </c>
      <c r="H1036" s="8" t="str">
        <f t="shared" si="261"/>
        <v>0%Others</v>
      </c>
      <c r="I1036" s="11" cm="1">
        <f t="array" ref="I1036">IF(
   AZ1036 = "OUT", 0,IF(
   BD1036 &gt;= LARGE(IF(ISNUMBER(BD:BD), BD:BD), 3),
   BE1036 - 0.001,
   IF(BE1036 &gt;=VLOOKUP(P1036,mapping!$A:$B,2,FALSE), BE1036,VLOOKUP(P1036,mapping!$A$2:$B$8,2,FALSE))
))</f>
        <v>0</v>
      </c>
      <c r="J1036" s="11" cm="1">
        <f t="array" ref="J1036">IF(
    AZ1036="OUT",0,IF(IF(
                      BD1036&gt;=LARGE(IF(ISNUMBER(BD:BD),BD:BD),3),
                      BE1036+0.001,
                      VLOOKUP(H1036,mapping!$D:$E,2,FALSE)
                      )&gt;I1036,
                   IF(
                      BD1036&gt;=LARGE(IF(ISNUMBER(BD:BD),BD:BD),3),
                      BE1036+0.001,
                      VLOOKUP(H1036,mapping!$D:$E,2,FALSE)
                      ),
                   I1036+0.002))</f>
        <v>0</v>
      </c>
      <c r="K1036" s="8">
        <f t="shared" si="262"/>
        <v>1.242177797888006E-4</v>
      </c>
      <c r="L1036" s="1" t="str">
        <f>Pos!B598</f>
        <v>JP3539220008</v>
      </c>
      <c r="M1036" s="1" t="str">
        <f>_xlfn.XLOOKUP($L1036,Pos!B:B,Pos!D:D,, 0)</f>
        <v>T&amp;D Holdings, Inc.</v>
      </c>
      <c r="N1036" s="1" t="str">
        <f>_xlfn.XLOOKUP($L1036,Pos!B:B,Pos!E:E,, 0)</f>
        <v>Insurance</v>
      </c>
      <c r="O1036" s="1" t="str">
        <f t="shared" si="263"/>
        <v>Insurance_Others</v>
      </c>
      <c r="P1036" s="1" t="str">
        <f>_xlfn.XLOOKUP($L1036,Pos!B:B,Pos!F:F,, 0)</f>
        <v>Others</v>
      </c>
      <c r="Q1036" s="1">
        <v>0</v>
      </c>
      <c r="R1036" s="9">
        <f>_xlfn.XLOOKUP($L1036,Pos!$B:$B,Pos!N:N,0, 0)</f>
        <v>6.77</v>
      </c>
      <c r="S1036" s="9">
        <f>_xlfn.XLOOKUP($L1036,Pos!$B:$B,Pos!O:O,0, 0)</f>
        <v>4.5824999999999996</v>
      </c>
      <c r="T1036" s="9">
        <f>_xlfn.XLOOKUP($L1036,Pos!$B:$B,Pos!P:P,0, 0)</f>
        <v>1.65</v>
      </c>
      <c r="U1036" s="9">
        <f>_xlfn.XLOOKUP($L1036,Pos!$B:$B,Pos!Q:Q,0, 0)</f>
        <v>2.7</v>
      </c>
      <c r="V1036" s="9">
        <f>_xlfn.XLOOKUP($L1036,Pos!$B:$B,Pos!R:R,0, 0)</f>
        <v>5.4666670000000002</v>
      </c>
      <c r="W1036" s="9">
        <f>_xlfn.XLOOKUP($L1036,Pos!$B:$B,Pos!S:S,0, 0)</f>
        <v>4.6041670000000003</v>
      </c>
      <c r="X1036" s="9" t="str">
        <f>_xlfn.XLOOKUP($L1036,Pos!$B:$B,Pos!J:J,0, 0)</f>
        <v>Outperform</v>
      </c>
      <c r="Y1036" s="1">
        <v>0</v>
      </c>
      <c r="Z1036" s="1">
        <v>0</v>
      </c>
      <c r="AA1036" s="1">
        <f t="shared" si="264"/>
        <v>0</v>
      </c>
      <c r="AB1036" s="9">
        <f>_xlfn.XLOOKUP(L1036,Pos!B:B,Pos!K:K,-1,0)</f>
        <v>5.8333333333333339</v>
      </c>
      <c r="AC1036" s="1" t="e">
        <f>_xlfn.XLOOKUP($L1036,Pos!$A:$A,Pos!S:S,_xlfn.XLOOKUP($L1036,#REF!,#REF!, ""), 0)</f>
        <v>#REF!</v>
      </c>
      <c r="AD1036" s="1" t="e">
        <f>_xlfn.XLOOKUP($L1036,Pos!$A:$A,Pos!T:T,_xlfn.XLOOKUP($L1036,#REF!,#REF!, ""), 0)</f>
        <v>#REF!</v>
      </c>
      <c r="AE1036" s="1" t="e">
        <f>_xlfn.XLOOKUP($L1036,Pos!$A:$A,Pos!U:U,_xlfn.XLOOKUP($L1036,#REF!,#REF!, ""), 0)</f>
        <v>#REF!</v>
      </c>
      <c r="AF1036" s="1" t="e">
        <f>_xlfn.XLOOKUP($L1036,Pos!$A:$A,Pos!V:V,_xlfn.XLOOKUP($L1036,#REF!,#REF!, ""), 0)</f>
        <v>#REF!</v>
      </c>
      <c r="AG1036" s="1" t="e">
        <f>_xlfn.XLOOKUP($L1036,Pos!$A:$A,Pos!W:W,_xlfn.XLOOKUP($L1036,#REF!,#REF!, ""), 0)</f>
        <v>#REF!</v>
      </c>
      <c r="AH1036" s="1" t="e">
        <f>_xlfn.XLOOKUP($L1036,Pos!$A:$A,Pos!X:X,_xlfn.XLOOKUP($L1036,#REF!,#REF!, ""), 0)</f>
        <v>#REF!</v>
      </c>
      <c r="AI1036" s="1" t="e">
        <f>_xlfn.XLOOKUP($L1036,Pos!$A:$A,Pos!Y:Y,_xlfn.XLOOKUP($L1036,#REF!,#REF!, ""), 0)</f>
        <v>#REF!</v>
      </c>
      <c r="AJ1036" s="1" t="e">
        <f>_xlfn.XLOOKUP($L1036,Pos!$A:$A,Pos!Z:Z,_xlfn.XLOOKUP($L1036,#REF!,#REF!, ""), 0)</f>
        <v>#REF!</v>
      </c>
      <c r="AK1036" s="1" t="e">
        <f>_xlfn.XLOOKUP($L1036,Pos!$A:$A,Pos!AA:AA,_xlfn.XLOOKUP($L1036,#REF!,#REF!, ""), 0)</f>
        <v>#REF!</v>
      </c>
      <c r="AL1036" s="1" t="e">
        <f>_xlfn.XLOOKUP($L1036,Pos!$A:$A,Pos!AB:AB,_xlfn.XLOOKUP($L1036,#REF!,#REF!, ""), 0)</f>
        <v>#REF!</v>
      </c>
      <c r="AM1036" s="1" t="e">
        <f>_xlfn.XLOOKUP($L1036,Pos!$A:$A,Pos!AC:AC,_xlfn.XLOOKUP($L1036,#REF!,#REF!, ""), 0)</f>
        <v>#REF!</v>
      </c>
      <c r="AN1036" s="1" t="e">
        <f>_xlfn.XLOOKUP($L1036,Pos!$A:$A,Pos!AD:AD,_xlfn.XLOOKUP($L1036,#REF!,#REF!, ""), 0)</f>
        <v>#REF!</v>
      </c>
      <c r="AO1036" s="1" t="e">
        <f>_xlfn.XLOOKUP($L1036,Pos!$A:$A,Pos!AE:AE,_xlfn.XLOOKUP($L1036,#REF!,#REF!, ""), 0)</f>
        <v>#REF!</v>
      </c>
      <c r="AP1036" s="1" t="e">
        <f>_xlfn.XLOOKUP($L1036,Pos!$A:$A,Pos!AF:AF,_xlfn.XLOOKUP($L1036,#REF!,#REF!, ""), 0)</f>
        <v>#REF!</v>
      </c>
      <c r="AQ1036" s="1" t="e">
        <f>_xlfn.XLOOKUP($L1036,Pos!$A:$A,Pos!AG:AG,_xlfn.XLOOKUP($L1036,#REF!,#REF!, ""), 0)</f>
        <v>#REF!</v>
      </c>
      <c r="AR1036" s="1" t="e">
        <f>_xlfn.XLOOKUP($L1036,Pos!$A:$A,Pos!AH:AH,_xlfn.XLOOKUP($L1036,#REF!,#REF!, ""), 0)</f>
        <v>#REF!</v>
      </c>
      <c r="AS1036" s="1" t="e">
        <f>_xlfn.XLOOKUP($L1036,Pos!$A:$A,Pos!AI:AI,_xlfn.XLOOKUP($L1036,#REF!,#REF!, ""), 0)</f>
        <v>#REF!</v>
      </c>
      <c r="AT1036" s="1" t="e">
        <f>_xlfn.XLOOKUP($L1036,Pos!$A:$A,Pos!AJ:AJ,_xlfn.XLOOKUP($L1036,#REF!,#REF!, ""), 0)</f>
        <v>#REF!</v>
      </c>
      <c r="AU1036" s="1" t="e">
        <f>_xlfn.XLOOKUP($L1036,Pos!$A:$A,Pos!AK:AK,_xlfn.XLOOKUP($L1036,#REF!,#REF!, ""), 0)</f>
        <v>#REF!</v>
      </c>
      <c r="AV1036" s="1" t="e">
        <f>_xlfn.XLOOKUP($L1036,Pos!$A:$A,Pos!AL:AL,_xlfn.XLOOKUP($L1036,#REF!,#REF!, ""), 0)</f>
        <v>#REF!</v>
      </c>
      <c r="AW1036" s="1" t="e">
        <f>_xlfn.XLOOKUP($L1036,Pos!$A:$A,Pos!AM:AM,_xlfn.XLOOKUP($L1036,#REF!,#REF!, ""), 0)</f>
        <v>#REF!</v>
      </c>
      <c r="AX1036" s="1" t="e">
        <f>_xlfn.XLOOKUP($L1036,Pos!$A:$A,Pos!AN:AN,_xlfn.XLOOKUP($L1036,#REF!,#REF!, ""), 0)</f>
        <v>#REF!</v>
      </c>
      <c r="AY1036" s="1" t="e">
        <f>_xlfn.XLOOKUP($L1036,Pos!$A:$A,Pos!AO:AO,_xlfn.XLOOKUP($L1036,#REF!,#REF!, ""), 0)</f>
        <v>#REF!</v>
      </c>
      <c r="AZ1036" s="7" t="str">
        <f t="shared" si="265"/>
        <v>OUT</v>
      </c>
      <c r="BA1036" s="1">
        <f>IF(OR(_xlfn.XLOOKUP(L1036,Pos!B:B,Pos!L:L,FALSE)="ESG Reason",_xlfn.XLOOKUP(L1036,Pos!B:B,Pos!L:L,FALSE)="Blacklisted"),1,0)</f>
        <v>0</v>
      </c>
      <c r="BC1036" s="11">
        <v>9.0095449491889292E-11</v>
      </c>
      <c r="BD1036" s="11">
        <f>_xlfn.XLOOKUP($L1036,Pos!$B:$B,Pos!H:H,0, 0)</f>
        <v>0</v>
      </c>
      <c r="BE1036" s="11">
        <f>_xlfn.XLOOKUP($L1036,Pos!$B:$B,Pos!I:I,0, 0)</f>
        <v>1.242177797888006E-4</v>
      </c>
      <c r="BF1036" s="18">
        <f t="shared" si="266"/>
        <v>1.242177797888006E-4</v>
      </c>
      <c r="BG1036" s="1">
        <f t="shared" si="267"/>
        <v>3</v>
      </c>
      <c r="BH1036" s="1">
        <f t="shared" si="268"/>
        <v>49</v>
      </c>
      <c r="BI1036" s="18">
        <f t="shared" si="269"/>
        <v>9.0095449491889292E-11</v>
      </c>
      <c r="BJ1036" s="3">
        <f t="shared" si="270"/>
        <v>0</v>
      </c>
      <c r="BK1036" s="18">
        <f t="shared" si="271"/>
        <v>0</v>
      </c>
    </row>
    <row r="1037" spans="3:63" x14ac:dyDescent="0.25">
      <c r="C1037" s="3"/>
      <c r="D1037" s="3"/>
      <c r="E1037" s="3"/>
      <c r="F1037" s="3"/>
      <c r="G1037" s="51" t="s">
        <v>1028</v>
      </c>
      <c r="H1037" s="8" t="str">
        <f t="shared" si="261"/>
        <v>0%North America</v>
      </c>
      <c r="I1037" s="11" cm="1">
        <f t="array" ref="I1037">IF(
   AZ1037 = "OUT", 0,IF(
   BD1037 &gt;= LARGE(IF(ISNUMBER(BD:BD), BD:BD), 3),
   BE1037 - 0.001,
   IF(BE1037 &gt;=VLOOKUP(P1037,mapping!$A:$B,2,FALSE), BE1037,VLOOKUP(P1037,mapping!$A$2:$B$8,2,FALSE))
))</f>
        <v>0</v>
      </c>
      <c r="J1037" s="11" cm="1">
        <f t="array" ref="J1037">IF(
    AZ1037="OUT",0,IF(IF(
                      BD1037&gt;=LARGE(IF(ISNUMBER(BD:BD),BD:BD),3),
                      BE1037+0.001,
                      VLOOKUP(H1037,mapping!$D:$E,2,FALSE)
                      )&gt;I1037,
                   IF(
                      BD1037&gt;=LARGE(IF(ISNUMBER(BD:BD),BD:BD),3),
                      BE1037+0.001,
                      VLOOKUP(H1037,mapping!$D:$E,2,FALSE)
                      ),
                   I1037+0.002))</f>
        <v>0</v>
      </c>
      <c r="K1037" s="8">
        <f t="shared" si="262"/>
        <v>1.241110635690639E-4</v>
      </c>
      <c r="L1037" s="1" t="str">
        <f>Pos!B1135</f>
        <v>US65249B1098</v>
      </c>
      <c r="M1037" s="1" t="str">
        <f>_xlfn.XLOOKUP($L1037,Pos!B:B,Pos!D:D,, 0)</f>
        <v>News Corporation Class A</v>
      </c>
      <c r="N1037" s="1" t="str">
        <f>_xlfn.XLOOKUP($L1037,Pos!B:B,Pos!E:E,, 0)</f>
        <v>Media</v>
      </c>
      <c r="O1037" s="1" t="str">
        <f t="shared" si="263"/>
        <v>Media_North America</v>
      </c>
      <c r="P1037" s="1" t="str">
        <f>_xlfn.XLOOKUP($L1037,Pos!B:B,Pos!F:F,, 0)</f>
        <v>North America</v>
      </c>
      <c r="Q1037" s="1">
        <v>0</v>
      </c>
      <c r="R1037" s="9">
        <f>_xlfn.XLOOKUP($L1037,Pos!$B:$B,Pos!N:N,0, 0)</f>
        <v>4.8099999999999996</v>
      </c>
      <c r="S1037" s="9">
        <f>_xlfn.XLOOKUP($L1037,Pos!$B:$B,Pos!O:O,0, 0)</f>
        <v>6.1941670000000002</v>
      </c>
      <c r="T1037" s="9">
        <f>_xlfn.XLOOKUP($L1037,Pos!$B:$B,Pos!P:P,0, 0)</f>
        <v>3.6</v>
      </c>
      <c r="U1037" s="9">
        <f>_xlfn.XLOOKUP($L1037,Pos!$B:$B,Pos!Q:Q,0, 0)</f>
        <v>3.4</v>
      </c>
      <c r="V1037" s="9">
        <f>_xlfn.XLOOKUP($L1037,Pos!$B:$B,Pos!R:R,0, 0)</f>
        <v>7.6</v>
      </c>
      <c r="W1037" s="9">
        <f>_xlfn.XLOOKUP($L1037,Pos!$B:$B,Pos!S:S,0, 0)</f>
        <v>4.13</v>
      </c>
      <c r="X1037" s="9" t="str">
        <f>_xlfn.XLOOKUP($L1037,Pos!$B:$B,Pos!J:J,0, 0)</f>
        <v>Outperform</v>
      </c>
      <c r="Y1037" s="1">
        <v>0</v>
      </c>
      <c r="Z1037" s="1">
        <v>0</v>
      </c>
      <c r="AA1037" s="1">
        <f t="shared" si="264"/>
        <v>0</v>
      </c>
      <c r="AB1037" s="9">
        <f>_xlfn.XLOOKUP(L1037,Pos!B:B,Pos!K:K,-1,0)</f>
        <v>6.1538461538461542</v>
      </c>
      <c r="AC1037" s="1" t="e">
        <f>_xlfn.XLOOKUP($L1037,Pos!$A:$A,Pos!S:S,_xlfn.XLOOKUP($L1037,#REF!,#REF!, ""), 0)</f>
        <v>#REF!</v>
      </c>
      <c r="AD1037" s="1" t="e">
        <f>_xlfn.XLOOKUP($L1037,Pos!$A:$A,Pos!T:T,_xlfn.XLOOKUP($L1037,#REF!,#REF!, ""), 0)</f>
        <v>#REF!</v>
      </c>
      <c r="AE1037" s="1" t="e">
        <f>_xlfn.XLOOKUP($L1037,Pos!$A:$A,Pos!U:U,_xlfn.XLOOKUP($L1037,#REF!,#REF!, ""), 0)</f>
        <v>#REF!</v>
      </c>
      <c r="AF1037" s="1" t="e">
        <f>_xlfn.XLOOKUP($L1037,Pos!$A:$A,Pos!V:V,_xlfn.XLOOKUP($L1037,#REF!,#REF!, ""), 0)</f>
        <v>#REF!</v>
      </c>
      <c r="AG1037" s="1" t="e">
        <f>_xlfn.XLOOKUP($L1037,Pos!$A:$A,Pos!W:W,_xlfn.XLOOKUP($L1037,#REF!,#REF!, ""), 0)</f>
        <v>#REF!</v>
      </c>
      <c r="AH1037" s="1" t="e">
        <f>_xlfn.XLOOKUP($L1037,Pos!$A:$A,Pos!X:X,_xlfn.XLOOKUP($L1037,#REF!,#REF!, ""), 0)</f>
        <v>#REF!</v>
      </c>
      <c r="AI1037" s="1" t="e">
        <f>_xlfn.XLOOKUP($L1037,Pos!$A:$A,Pos!Y:Y,_xlfn.XLOOKUP($L1037,#REF!,#REF!, ""), 0)</f>
        <v>#REF!</v>
      </c>
      <c r="AJ1037" s="1" t="e">
        <f>_xlfn.XLOOKUP($L1037,Pos!$A:$A,Pos!Z:Z,_xlfn.XLOOKUP($L1037,#REF!,#REF!, ""), 0)</f>
        <v>#REF!</v>
      </c>
      <c r="AK1037" s="1" t="e">
        <f>_xlfn.XLOOKUP($L1037,Pos!$A:$A,Pos!AA:AA,_xlfn.XLOOKUP($L1037,#REF!,#REF!, ""), 0)</f>
        <v>#REF!</v>
      </c>
      <c r="AL1037" s="1" t="e">
        <f>_xlfn.XLOOKUP($L1037,Pos!$A:$A,Pos!AB:AB,_xlfn.XLOOKUP($L1037,#REF!,#REF!, ""), 0)</f>
        <v>#REF!</v>
      </c>
      <c r="AM1037" s="1" t="e">
        <f>_xlfn.XLOOKUP($L1037,Pos!$A:$A,Pos!AC:AC,_xlfn.XLOOKUP($L1037,#REF!,#REF!, ""), 0)</f>
        <v>#REF!</v>
      </c>
      <c r="AN1037" s="1" t="e">
        <f>_xlfn.XLOOKUP($L1037,Pos!$A:$A,Pos!AD:AD,_xlfn.XLOOKUP($L1037,#REF!,#REF!, ""), 0)</f>
        <v>#REF!</v>
      </c>
      <c r="AO1037" s="1" t="e">
        <f>_xlfn.XLOOKUP($L1037,Pos!$A:$A,Pos!AE:AE,_xlfn.XLOOKUP($L1037,#REF!,#REF!, ""), 0)</f>
        <v>#REF!</v>
      </c>
      <c r="AP1037" s="1" t="e">
        <f>_xlfn.XLOOKUP($L1037,Pos!$A:$A,Pos!AF:AF,_xlfn.XLOOKUP($L1037,#REF!,#REF!, ""), 0)</f>
        <v>#REF!</v>
      </c>
      <c r="AQ1037" s="1" t="e">
        <f>_xlfn.XLOOKUP($L1037,Pos!$A:$A,Pos!AG:AG,_xlfn.XLOOKUP($L1037,#REF!,#REF!, ""), 0)</f>
        <v>#REF!</v>
      </c>
      <c r="AR1037" s="1" t="e">
        <f>_xlfn.XLOOKUP($L1037,Pos!$A:$A,Pos!AH:AH,_xlfn.XLOOKUP($L1037,#REF!,#REF!, ""), 0)</f>
        <v>#REF!</v>
      </c>
      <c r="AS1037" s="1" t="e">
        <f>_xlfn.XLOOKUP($L1037,Pos!$A:$A,Pos!AI:AI,_xlfn.XLOOKUP($L1037,#REF!,#REF!, ""), 0)</f>
        <v>#REF!</v>
      </c>
      <c r="AT1037" s="1" t="e">
        <f>_xlfn.XLOOKUP($L1037,Pos!$A:$A,Pos!AJ:AJ,_xlfn.XLOOKUP($L1037,#REF!,#REF!, ""), 0)</f>
        <v>#REF!</v>
      </c>
      <c r="AU1037" s="1" t="e">
        <f>_xlfn.XLOOKUP($L1037,Pos!$A:$A,Pos!AK:AK,_xlfn.XLOOKUP($L1037,#REF!,#REF!, ""), 0)</f>
        <v>#REF!</v>
      </c>
      <c r="AV1037" s="1" t="e">
        <f>_xlfn.XLOOKUP($L1037,Pos!$A:$A,Pos!AL:AL,_xlfn.XLOOKUP($L1037,#REF!,#REF!, ""), 0)</f>
        <v>#REF!</v>
      </c>
      <c r="AW1037" s="1" t="e">
        <f>_xlfn.XLOOKUP($L1037,Pos!$A:$A,Pos!AM:AM,_xlfn.XLOOKUP($L1037,#REF!,#REF!, ""), 0)</f>
        <v>#REF!</v>
      </c>
      <c r="AX1037" s="1" t="e">
        <f>_xlfn.XLOOKUP($L1037,Pos!$A:$A,Pos!AN:AN,_xlfn.XLOOKUP($L1037,#REF!,#REF!, ""), 0)</f>
        <v>#REF!</v>
      </c>
      <c r="AY1037" s="1" t="e">
        <f>_xlfn.XLOOKUP($L1037,Pos!$A:$A,Pos!AO:AO,_xlfn.XLOOKUP($L1037,#REF!,#REF!, ""), 0)</f>
        <v>#REF!</v>
      </c>
      <c r="AZ1037" s="7" t="str">
        <f t="shared" si="265"/>
        <v>OUT</v>
      </c>
      <c r="BA1037" s="1">
        <f>IF(OR(_xlfn.XLOOKUP(L1037,Pos!B:B,Pos!L:L,FALSE)="ESG Reason",_xlfn.XLOOKUP(L1037,Pos!B:B,Pos!L:L,FALSE)="Blacklisted"),1,0)</f>
        <v>0</v>
      </c>
      <c r="BC1037" s="11">
        <v>8.148471202651568E-11</v>
      </c>
      <c r="BD1037" s="11">
        <f>_xlfn.XLOOKUP($L1037,Pos!$B:$B,Pos!H:H,0, 0)</f>
        <v>0</v>
      </c>
      <c r="BE1037" s="11">
        <f>_xlfn.XLOOKUP($L1037,Pos!$B:$B,Pos!I:I,0, 0)</f>
        <v>1.241110635690639E-4</v>
      </c>
      <c r="BF1037" s="18">
        <f t="shared" si="266"/>
        <v>1.241110635690639E-4</v>
      </c>
      <c r="BG1037" s="1">
        <f t="shared" si="267"/>
        <v>1</v>
      </c>
      <c r="BH1037" s="1">
        <f t="shared" si="268"/>
        <v>31</v>
      </c>
      <c r="BI1037" s="18">
        <f t="shared" si="269"/>
        <v>8.148471202651568E-11</v>
      </c>
      <c r="BJ1037" s="3">
        <f t="shared" si="270"/>
        <v>0</v>
      </c>
      <c r="BK1037" s="18">
        <f t="shared" si="271"/>
        <v>0</v>
      </c>
    </row>
    <row r="1038" spans="3:63" x14ac:dyDescent="0.25">
      <c r="C1038" s="3"/>
      <c r="D1038" s="3"/>
      <c r="E1038" s="3"/>
      <c r="F1038" s="3"/>
      <c r="G1038" s="51" t="s">
        <v>1036</v>
      </c>
      <c r="H1038" s="8" t="str">
        <f t="shared" si="261"/>
        <v>0%North America</v>
      </c>
      <c r="I1038" s="11" cm="1">
        <f t="array" ref="I1038">IF(
   AZ1038 = "OUT", 0,IF(
   BD1038 &gt;= LARGE(IF(ISNUMBER(BD:BD), BD:BD), 3),
   BE1038 - 0.001,
   IF(BE1038 &gt;=VLOOKUP(P1038,mapping!$A:$B,2,FALSE), BE1038,VLOOKUP(P1038,mapping!$A$2:$B$8,2,FALSE))
))</f>
        <v>0</v>
      </c>
      <c r="J1038" s="11" cm="1">
        <f t="array" ref="J1038">IF(
    AZ1038="OUT",0,IF(IF(
                      BD1038&gt;=LARGE(IF(ISNUMBER(BD:BD),BD:BD),3),
                      BE1038+0.001,
                      VLOOKUP(H1038,mapping!$D:$E,2,FALSE)
                      )&gt;I1038,
                   IF(
                      BD1038&gt;=LARGE(IF(ISNUMBER(BD:BD),BD:BD),3),
                      BE1038+0.001,
                      VLOOKUP(H1038,mapping!$D:$E,2,FALSE)
                      ),
                   I1038+0.002))</f>
        <v>0</v>
      </c>
      <c r="K1038" s="8">
        <f t="shared" si="262"/>
        <v>1.236400919863643E-4</v>
      </c>
      <c r="L1038" s="1" t="str">
        <f>Pos!B136</f>
        <v>CA85472N1096</v>
      </c>
      <c r="M1038" s="1" t="str">
        <f>_xlfn.XLOOKUP($L1038,Pos!B:B,Pos!D:D,, 0)</f>
        <v>Stantec Inc</v>
      </c>
      <c r="N1038" s="1" t="str">
        <f>_xlfn.XLOOKUP($L1038,Pos!B:B,Pos!E:E,, 0)</f>
        <v>Construction</v>
      </c>
      <c r="O1038" s="1" t="str">
        <f t="shared" si="263"/>
        <v>Construction_North America</v>
      </c>
      <c r="P1038" s="1" t="str">
        <f>_xlfn.XLOOKUP($L1038,Pos!B:B,Pos!F:F,, 0)</f>
        <v>North America</v>
      </c>
      <c r="Q1038" s="1">
        <v>0</v>
      </c>
      <c r="R1038" s="9">
        <f>_xlfn.XLOOKUP($L1038,Pos!$B:$B,Pos!N:N,0, 0)</f>
        <v>3.76</v>
      </c>
      <c r="S1038" s="9">
        <f>_xlfn.XLOOKUP($L1038,Pos!$B:$B,Pos!O:O,0, 0)</f>
        <v>4.5599999999999996</v>
      </c>
      <c r="T1038" s="9">
        <f>_xlfn.XLOOKUP($L1038,Pos!$B:$B,Pos!P:P,0, 0)</f>
        <v>4.7750000000000004</v>
      </c>
      <c r="U1038" s="9">
        <f>_xlfn.XLOOKUP($L1038,Pos!$B:$B,Pos!Q:Q,0, 0)</f>
        <v>5.5</v>
      </c>
      <c r="V1038" s="9">
        <f>_xlfn.XLOOKUP($L1038,Pos!$B:$B,Pos!R:R,0, 0)</f>
        <v>5.8333329999999997</v>
      </c>
      <c r="W1038" s="9">
        <f>_xlfn.XLOOKUP($L1038,Pos!$B:$B,Pos!S:S,0, 0)</f>
        <v>6.9383340000000002</v>
      </c>
      <c r="X1038" s="9" t="str">
        <f>_xlfn.XLOOKUP($L1038,Pos!$B:$B,Pos!J:J,0, 0)</f>
        <v>Outperform</v>
      </c>
      <c r="Y1038" s="1">
        <v>0</v>
      </c>
      <c r="Z1038" s="1">
        <v>0</v>
      </c>
      <c r="AA1038" s="1">
        <f t="shared" si="264"/>
        <v>0</v>
      </c>
      <c r="AB1038" s="9">
        <f>_xlfn.XLOOKUP(L1038,Pos!B:B,Pos!K:K,-1,0)</f>
        <v>-1</v>
      </c>
      <c r="AC1038" s="1" t="e">
        <f>_xlfn.XLOOKUP($L1038,Pos!$A:$A,Pos!S:S,_xlfn.XLOOKUP($L1038,#REF!,#REF!, ""), 0)</f>
        <v>#REF!</v>
      </c>
      <c r="AD1038" s="1" t="e">
        <f>_xlfn.XLOOKUP($L1038,Pos!$A:$A,Pos!T:T,_xlfn.XLOOKUP($L1038,#REF!,#REF!, ""), 0)</f>
        <v>#REF!</v>
      </c>
      <c r="AE1038" s="1" t="e">
        <f>_xlfn.XLOOKUP($L1038,Pos!$A:$A,Pos!U:U,_xlfn.XLOOKUP($L1038,#REF!,#REF!, ""), 0)</f>
        <v>#REF!</v>
      </c>
      <c r="AF1038" s="1" t="e">
        <f>_xlfn.XLOOKUP($L1038,Pos!$A:$A,Pos!V:V,_xlfn.XLOOKUP($L1038,#REF!,#REF!, ""), 0)</f>
        <v>#REF!</v>
      </c>
      <c r="AG1038" s="1" t="e">
        <f>_xlfn.XLOOKUP($L1038,Pos!$A:$A,Pos!W:W,_xlfn.XLOOKUP($L1038,#REF!,#REF!, ""), 0)</f>
        <v>#REF!</v>
      </c>
      <c r="AH1038" s="1" t="e">
        <f>_xlfn.XLOOKUP($L1038,Pos!$A:$A,Pos!X:X,_xlfn.XLOOKUP($L1038,#REF!,#REF!, ""), 0)</f>
        <v>#REF!</v>
      </c>
      <c r="AI1038" s="1" t="e">
        <f>_xlfn.XLOOKUP($L1038,Pos!$A:$A,Pos!Y:Y,_xlfn.XLOOKUP($L1038,#REF!,#REF!, ""), 0)</f>
        <v>#REF!</v>
      </c>
      <c r="AJ1038" s="1" t="e">
        <f>_xlfn.XLOOKUP($L1038,Pos!$A:$A,Pos!Z:Z,_xlfn.XLOOKUP($L1038,#REF!,#REF!, ""), 0)</f>
        <v>#REF!</v>
      </c>
      <c r="AK1038" s="1" t="e">
        <f>_xlfn.XLOOKUP($L1038,Pos!$A:$A,Pos!AA:AA,_xlfn.XLOOKUP($L1038,#REF!,#REF!, ""), 0)</f>
        <v>#REF!</v>
      </c>
      <c r="AL1038" s="1" t="e">
        <f>_xlfn.XLOOKUP($L1038,Pos!$A:$A,Pos!AB:AB,_xlfn.XLOOKUP($L1038,#REF!,#REF!, ""), 0)</f>
        <v>#REF!</v>
      </c>
      <c r="AM1038" s="1" t="e">
        <f>_xlfn.XLOOKUP($L1038,Pos!$A:$A,Pos!AC:AC,_xlfn.XLOOKUP($L1038,#REF!,#REF!, ""), 0)</f>
        <v>#REF!</v>
      </c>
      <c r="AN1038" s="1" t="e">
        <f>_xlfn.XLOOKUP($L1038,Pos!$A:$A,Pos!AD:AD,_xlfn.XLOOKUP($L1038,#REF!,#REF!, ""), 0)</f>
        <v>#REF!</v>
      </c>
      <c r="AO1038" s="1" t="e">
        <f>_xlfn.XLOOKUP($L1038,Pos!$A:$A,Pos!AE:AE,_xlfn.XLOOKUP($L1038,#REF!,#REF!, ""), 0)</f>
        <v>#REF!</v>
      </c>
      <c r="AP1038" s="1" t="e">
        <f>_xlfn.XLOOKUP($L1038,Pos!$A:$A,Pos!AF:AF,_xlfn.XLOOKUP($L1038,#REF!,#REF!, ""), 0)</f>
        <v>#REF!</v>
      </c>
      <c r="AQ1038" s="1" t="e">
        <f>_xlfn.XLOOKUP($L1038,Pos!$A:$A,Pos!AG:AG,_xlfn.XLOOKUP($L1038,#REF!,#REF!, ""), 0)</f>
        <v>#REF!</v>
      </c>
      <c r="AR1038" s="1" t="e">
        <f>_xlfn.XLOOKUP($L1038,Pos!$A:$A,Pos!AH:AH,_xlfn.XLOOKUP($L1038,#REF!,#REF!, ""), 0)</f>
        <v>#REF!</v>
      </c>
      <c r="AS1038" s="1" t="e">
        <f>_xlfn.XLOOKUP($L1038,Pos!$A:$A,Pos!AI:AI,_xlfn.XLOOKUP($L1038,#REF!,#REF!, ""), 0)</f>
        <v>#REF!</v>
      </c>
      <c r="AT1038" s="1" t="e">
        <f>_xlfn.XLOOKUP($L1038,Pos!$A:$A,Pos!AJ:AJ,_xlfn.XLOOKUP($L1038,#REF!,#REF!, ""), 0)</f>
        <v>#REF!</v>
      </c>
      <c r="AU1038" s="1" t="e">
        <f>_xlfn.XLOOKUP($L1038,Pos!$A:$A,Pos!AK:AK,_xlfn.XLOOKUP($L1038,#REF!,#REF!, ""), 0)</f>
        <v>#REF!</v>
      </c>
      <c r="AV1038" s="1" t="e">
        <f>_xlfn.XLOOKUP($L1038,Pos!$A:$A,Pos!AL:AL,_xlfn.XLOOKUP($L1038,#REF!,#REF!, ""), 0)</f>
        <v>#REF!</v>
      </c>
      <c r="AW1038" s="1" t="e">
        <f>_xlfn.XLOOKUP($L1038,Pos!$A:$A,Pos!AM:AM,_xlfn.XLOOKUP($L1038,#REF!,#REF!, ""), 0)</f>
        <v>#REF!</v>
      </c>
      <c r="AX1038" s="1" t="e">
        <f>_xlfn.XLOOKUP($L1038,Pos!$A:$A,Pos!AN:AN,_xlfn.XLOOKUP($L1038,#REF!,#REF!, ""), 0)</f>
        <v>#REF!</v>
      </c>
      <c r="AY1038" s="1" t="e">
        <f>_xlfn.XLOOKUP($L1038,Pos!$A:$A,Pos!AO:AO,_xlfn.XLOOKUP($L1038,#REF!,#REF!, ""), 0)</f>
        <v>#REF!</v>
      </c>
      <c r="AZ1038" s="7" t="str">
        <f t="shared" si="265"/>
        <v>OUT</v>
      </c>
      <c r="BA1038" s="1">
        <f>IF(OR(_xlfn.XLOOKUP(L1038,Pos!B:B,Pos!L:L,FALSE)="ESG Reason",_xlfn.XLOOKUP(L1038,Pos!B:B,Pos!L:L,FALSE)="Blacklisted"),1,0)</f>
        <v>0</v>
      </c>
      <c r="BC1038" s="11">
        <v>1.640283756608173E-10</v>
      </c>
      <c r="BD1038" s="11">
        <f>_xlfn.XLOOKUP($L1038,Pos!$B:$B,Pos!H:H,0, 0)</f>
        <v>0</v>
      </c>
      <c r="BE1038" s="11">
        <f>_xlfn.XLOOKUP($L1038,Pos!$B:$B,Pos!I:I,0, 0)</f>
        <v>1.236400919863643E-4</v>
      </c>
      <c r="BF1038" s="18">
        <f t="shared" si="266"/>
        <v>1.236400919863643E-4</v>
      </c>
      <c r="BG1038" s="1">
        <f t="shared" si="267"/>
        <v>1</v>
      </c>
      <c r="BH1038" s="1">
        <f t="shared" si="268"/>
        <v>24</v>
      </c>
      <c r="BI1038" s="18">
        <f t="shared" si="269"/>
        <v>1.640283756608173E-10</v>
      </c>
      <c r="BJ1038" s="3">
        <f t="shared" si="270"/>
        <v>0</v>
      </c>
      <c r="BK1038" s="18">
        <f t="shared" si="271"/>
        <v>0</v>
      </c>
    </row>
    <row r="1039" spans="3:63" x14ac:dyDescent="0.25">
      <c r="C1039" s="3"/>
      <c r="D1039" s="3"/>
      <c r="E1039" s="3"/>
      <c r="F1039" s="3"/>
      <c r="G1039" s="51" t="s">
        <v>1026</v>
      </c>
      <c r="H1039" s="8" t="str">
        <f t="shared" si="261"/>
        <v>0%West Europe</v>
      </c>
      <c r="I1039" s="11" cm="1">
        <f t="array" ref="I1039">IF(
   AZ1039 = "OUT", 0,IF(
   BD1039 &gt;= LARGE(IF(ISNUMBER(BD:BD), BD:BD), 3),
   BE1039 - 0.001,
   IF(BE1039 &gt;=VLOOKUP(P1039,mapping!$A:$B,2,FALSE), BE1039,VLOOKUP(P1039,mapping!$A$2:$B$8,2,FALSE))
))</f>
        <v>0</v>
      </c>
      <c r="J1039" s="11" cm="1">
        <f t="array" ref="J1039">IF(
    AZ1039="OUT",0,IF(IF(
                      BD1039&gt;=LARGE(IF(ISNUMBER(BD:BD),BD:BD),3),
                      BE1039+0.001,
                      VLOOKUP(H1039,mapping!$D:$E,2,FALSE)
                      )&gt;I1039,
                   IF(
                      BD1039&gt;=LARGE(IF(ISNUMBER(BD:BD),BD:BD),3),
                      BE1039+0.001,
                      VLOOKUP(H1039,mapping!$D:$E,2,FALSE)
                      ),
                   I1039+0.002))</f>
        <v>0</v>
      </c>
      <c r="K1039" s="8">
        <f t="shared" si="262"/>
        <v>1.2334374694505221E-4</v>
      </c>
      <c r="L1039" s="1" t="str">
        <f>Pos!B172</f>
        <v>CH0025238863</v>
      </c>
      <c r="M1039" s="1" t="str">
        <f>_xlfn.XLOOKUP($L1039,Pos!B:B,Pos!D:D,, 0)</f>
        <v>Kuehne &amp; Nagel International AG</v>
      </c>
      <c r="N1039" s="1" t="str">
        <f>_xlfn.XLOOKUP($L1039,Pos!B:B,Pos!E:E,, 0)</f>
        <v>Industrial Goods &amp; Services</v>
      </c>
      <c r="O1039" s="1" t="str">
        <f t="shared" si="263"/>
        <v>Industrial Goods &amp; Services_West Europe</v>
      </c>
      <c r="P1039" s="1" t="str">
        <f>_xlfn.XLOOKUP($L1039,Pos!B:B,Pos!F:F,, 0)</f>
        <v>West Europe</v>
      </c>
      <c r="Q1039" s="1">
        <v>0</v>
      </c>
      <c r="R1039" s="9">
        <f>_xlfn.XLOOKUP($L1039,Pos!$B:$B,Pos!N:N,0, 0)</f>
        <v>7.03</v>
      </c>
      <c r="S1039" s="9">
        <f>_xlfn.XLOOKUP($L1039,Pos!$B:$B,Pos!O:O,0, 0)</f>
        <v>6.0405009999999999</v>
      </c>
      <c r="T1039" s="9">
        <f>_xlfn.XLOOKUP($L1039,Pos!$B:$B,Pos!P:P,0, 0)</f>
        <v>6.5</v>
      </c>
      <c r="U1039" s="9">
        <f>_xlfn.XLOOKUP($L1039,Pos!$B:$B,Pos!Q:Q,0, 0)</f>
        <v>0.1</v>
      </c>
      <c r="V1039" s="9">
        <f>_xlfn.XLOOKUP($L1039,Pos!$B:$B,Pos!R:R,0, 0)</f>
        <v>7.5666669999999998</v>
      </c>
      <c r="W1039" s="9">
        <f>_xlfn.XLOOKUP($L1039,Pos!$B:$B,Pos!S:S,0, 0)</f>
        <v>1.375</v>
      </c>
      <c r="X1039" s="9" t="str">
        <f>_xlfn.XLOOKUP($L1039,Pos!$B:$B,Pos!J:J,0, 0)</f>
        <v>Hold</v>
      </c>
      <c r="Y1039" s="1">
        <v>0</v>
      </c>
      <c r="Z1039" s="1">
        <v>0</v>
      </c>
      <c r="AA1039" s="1">
        <f t="shared" si="264"/>
        <v>0</v>
      </c>
      <c r="AB1039" s="9">
        <f>_xlfn.XLOOKUP(L1039,Pos!B:B,Pos!K:K,-1,0)</f>
        <v>4.3283582089552226</v>
      </c>
      <c r="AC1039" s="1" t="e">
        <f>_xlfn.XLOOKUP($L1039,Pos!$A:$A,Pos!S:S,_xlfn.XLOOKUP($L1039,#REF!,#REF!, ""), 0)</f>
        <v>#REF!</v>
      </c>
      <c r="AD1039" s="1" t="e">
        <f>_xlfn.XLOOKUP($L1039,Pos!$A:$A,Pos!T:T,_xlfn.XLOOKUP($L1039,#REF!,#REF!, ""), 0)</f>
        <v>#REF!</v>
      </c>
      <c r="AE1039" s="1" t="e">
        <f>_xlfn.XLOOKUP($L1039,Pos!$A:$A,Pos!U:U,_xlfn.XLOOKUP($L1039,#REF!,#REF!, ""), 0)</f>
        <v>#REF!</v>
      </c>
      <c r="AF1039" s="1" t="e">
        <f>_xlfn.XLOOKUP($L1039,Pos!$A:$A,Pos!V:V,_xlfn.XLOOKUP($L1039,#REF!,#REF!, ""), 0)</f>
        <v>#REF!</v>
      </c>
      <c r="AG1039" s="1" t="e">
        <f>_xlfn.XLOOKUP($L1039,Pos!$A:$A,Pos!W:W,_xlfn.XLOOKUP($L1039,#REF!,#REF!, ""), 0)</f>
        <v>#REF!</v>
      </c>
      <c r="AH1039" s="1" t="e">
        <f>_xlfn.XLOOKUP($L1039,Pos!$A:$A,Pos!X:X,_xlfn.XLOOKUP($L1039,#REF!,#REF!, ""), 0)</f>
        <v>#REF!</v>
      </c>
      <c r="AI1039" s="1" t="e">
        <f>_xlfn.XLOOKUP($L1039,Pos!$A:$A,Pos!Y:Y,_xlfn.XLOOKUP($L1039,#REF!,#REF!, ""), 0)</f>
        <v>#REF!</v>
      </c>
      <c r="AJ1039" s="1" t="e">
        <f>_xlfn.XLOOKUP($L1039,Pos!$A:$A,Pos!Z:Z,_xlfn.XLOOKUP($L1039,#REF!,#REF!, ""), 0)</f>
        <v>#REF!</v>
      </c>
      <c r="AK1039" s="1" t="e">
        <f>_xlfn.XLOOKUP($L1039,Pos!$A:$A,Pos!AA:AA,_xlfn.XLOOKUP($L1039,#REF!,#REF!, ""), 0)</f>
        <v>#REF!</v>
      </c>
      <c r="AL1039" s="1" t="e">
        <f>_xlfn.XLOOKUP($L1039,Pos!$A:$A,Pos!AB:AB,_xlfn.XLOOKUP($L1039,#REF!,#REF!, ""), 0)</f>
        <v>#REF!</v>
      </c>
      <c r="AM1039" s="1" t="e">
        <f>_xlfn.XLOOKUP($L1039,Pos!$A:$A,Pos!AC:AC,_xlfn.XLOOKUP($L1039,#REF!,#REF!, ""), 0)</f>
        <v>#REF!</v>
      </c>
      <c r="AN1039" s="1" t="e">
        <f>_xlfn.XLOOKUP($L1039,Pos!$A:$A,Pos!AD:AD,_xlfn.XLOOKUP($L1039,#REF!,#REF!, ""), 0)</f>
        <v>#REF!</v>
      </c>
      <c r="AO1039" s="1" t="e">
        <f>_xlfn.XLOOKUP($L1039,Pos!$A:$A,Pos!AE:AE,_xlfn.XLOOKUP($L1039,#REF!,#REF!, ""), 0)</f>
        <v>#REF!</v>
      </c>
      <c r="AP1039" s="1" t="e">
        <f>_xlfn.XLOOKUP($L1039,Pos!$A:$A,Pos!AF:AF,_xlfn.XLOOKUP($L1039,#REF!,#REF!, ""), 0)</f>
        <v>#REF!</v>
      </c>
      <c r="AQ1039" s="1" t="e">
        <f>_xlfn.XLOOKUP($L1039,Pos!$A:$A,Pos!AG:AG,_xlfn.XLOOKUP($L1039,#REF!,#REF!, ""), 0)</f>
        <v>#REF!</v>
      </c>
      <c r="AR1039" s="1" t="e">
        <f>_xlfn.XLOOKUP($L1039,Pos!$A:$A,Pos!AH:AH,_xlfn.XLOOKUP($L1039,#REF!,#REF!, ""), 0)</f>
        <v>#REF!</v>
      </c>
      <c r="AS1039" s="1" t="e">
        <f>_xlfn.XLOOKUP($L1039,Pos!$A:$A,Pos!AI:AI,_xlfn.XLOOKUP($L1039,#REF!,#REF!, ""), 0)</f>
        <v>#REF!</v>
      </c>
      <c r="AT1039" s="1" t="e">
        <f>_xlfn.XLOOKUP($L1039,Pos!$A:$A,Pos!AJ:AJ,_xlfn.XLOOKUP($L1039,#REF!,#REF!, ""), 0)</f>
        <v>#REF!</v>
      </c>
      <c r="AU1039" s="1" t="e">
        <f>_xlfn.XLOOKUP($L1039,Pos!$A:$A,Pos!AK:AK,_xlfn.XLOOKUP($L1039,#REF!,#REF!, ""), 0)</f>
        <v>#REF!</v>
      </c>
      <c r="AV1039" s="1" t="e">
        <f>_xlfn.XLOOKUP($L1039,Pos!$A:$A,Pos!AL:AL,_xlfn.XLOOKUP($L1039,#REF!,#REF!, ""), 0)</f>
        <v>#REF!</v>
      </c>
      <c r="AW1039" s="1" t="e">
        <f>_xlfn.XLOOKUP($L1039,Pos!$A:$A,Pos!AM:AM,_xlfn.XLOOKUP($L1039,#REF!,#REF!, ""), 0)</f>
        <v>#REF!</v>
      </c>
      <c r="AX1039" s="1" t="e">
        <f>_xlfn.XLOOKUP($L1039,Pos!$A:$A,Pos!AN:AN,_xlfn.XLOOKUP($L1039,#REF!,#REF!, ""), 0)</f>
        <v>#REF!</v>
      </c>
      <c r="AY1039" s="1" t="e">
        <f>_xlfn.XLOOKUP($L1039,Pos!$A:$A,Pos!AO:AO,_xlfn.XLOOKUP($L1039,#REF!,#REF!, ""), 0)</f>
        <v>#REF!</v>
      </c>
      <c r="AZ1039" s="7" t="str">
        <f t="shared" si="265"/>
        <v>OUT</v>
      </c>
      <c r="BA1039" s="1">
        <f>IF(OR(_xlfn.XLOOKUP(L1039,Pos!B:B,Pos!L:L,FALSE)="ESG Reason",_xlfn.XLOOKUP(L1039,Pos!B:B,Pos!L:L,FALSE)="Blacklisted"),1,0)</f>
        <v>0</v>
      </c>
      <c r="BC1039" s="11">
        <v>1.15702798329886E-10</v>
      </c>
      <c r="BD1039" s="11">
        <f>_xlfn.XLOOKUP($L1039,Pos!$B:$B,Pos!H:H,0, 0)</f>
        <v>0</v>
      </c>
      <c r="BE1039" s="11">
        <f>_xlfn.XLOOKUP($L1039,Pos!$B:$B,Pos!I:I,0, 0)</f>
        <v>1.2334374694505221E-4</v>
      </c>
      <c r="BF1039" s="18">
        <f t="shared" si="266"/>
        <v>1.2334374694505221E-4</v>
      </c>
      <c r="BG1039" s="1">
        <f t="shared" si="267"/>
        <v>2</v>
      </c>
      <c r="BH1039" s="1">
        <f t="shared" si="268"/>
        <v>10</v>
      </c>
      <c r="BI1039" s="18">
        <f t="shared" si="269"/>
        <v>1.15702798329886E-10</v>
      </c>
      <c r="BJ1039" s="3">
        <f t="shared" si="270"/>
        <v>0</v>
      </c>
      <c r="BK1039" s="18">
        <f t="shared" si="271"/>
        <v>0</v>
      </c>
    </row>
    <row r="1040" spans="3:63" x14ac:dyDescent="0.25">
      <c r="C1040" s="3"/>
      <c r="D1040" s="3"/>
      <c r="E1040" s="3"/>
      <c r="F1040" s="3"/>
      <c r="G1040" s="51" t="s">
        <v>1031</v>
      </c>
      <c r="H1040" s="8" t="str">
        <f t="shared" si="261"/>
        <v>0%North America</v>
      </c>
      <c r="I1040" s="11" cm="1">
        <f t="array" ref="I1040">IF(
   AZ1040 = "OUT", 0,IF(
   BD1040 &gt;= LARGE(IF(ISNUMBER(BD:BD), BD:BD), 3),
   BE1040 - 0.001,
   IF(BE1040 &gt;=VLOOKUP(P1040,mapping!$A:$B,2,FALSE), BE1040,VLOOKUP(P1040,mapping!$A$2:$B$8,2,FALSE))
))</f>
        <v>0</v>
      </c>
      <c r="J1040" s="11" cm="1">
        <f t="array" ref="J1040">IF(
    AZ1040="OUT",0,IF(IF(
                      BD1040&gt;=LARGE(IF(ISNUMBER(BD:BD),BD:BD),3),
                      BE1040+0.001,
                      VLOOKUP(H1040,mapping!$D:$E,2,FALSE)
                      )&gt;I1040,
                   IF(
                      BD1040&gt;=LARGE(IF(ISNUMBER(BD:BD),BD:BD),3),
                      BE1040+0.001,
                      VLOOKUP(H1040,mapping!$D:$E,2,FALSE)
                      ),
                   I1040+0.002))</f>
        <v>0</v>
      </c>
      <c r="K1040" s="8">
        <f t="shared" si="262"/>
        <v>1.2282656833937381E-4</v>
      </c>
      <c r="L1040" s="1" t="str">
        <f>Pos!B108</f>
        <v>CA3759161035</v>
      </c>
      <c r="M1040" s="1" t="str">
        <f>_xlfn.XLOOKUP($L1040,Pos!B:B,Pos!D:D,, 0)</f>
        <v>Gildan Activewear Inc.</v>
      </c>
      <c r="N1040" s="1" t="str">
        <f>_xlfn.XLOOKUP($L1040,Pos!B:B,Pos!E:E,, 0)</f>
        <v>Personal &amp; Household Goods</v>
      </c>
      <c r="O1040" s="1" t="str">
        <f t="shared" si="263"/>
        <v>Personal &amp; Household Goods_North America</v>
      </c>
      <c r="P1040" s="1" t="str">
        <f>_xlfn.XLOOKUP($L1040,Pos!B:B,Pos!F:F,, 0)</f>
        <v>North America</v>
      </c>
      <c r="Q1040" s="1">
        <v>0</v>
      </c>
      <c r="R1040" s="9">
        <f>_xlfn.XLOOKUP($L1040,Pos!$B:$B,Pos!N:N,0, 0)</f>
        <v>6.8</v>
      </c>
      <c r="S1040" s="9">
        <f>_xlfn.XLOOKUP($L1040,Pos!$B:$B,Pos!O:O,0, 0)</f>
        <v>5.8923329999999998</v>
      </c>
      <c r="T1040" s="9">
        <f>_xlfn.XLOOKUP($L1040,Pos!$B:$B,Pos!P:P,0, 0)</f>
        <v>5.8</v>
      </c>
      <c r="U1040" s="9">
        <f>_xlfn.XLOOKUP($L1040,Pos!$B:$B,Pos!Q:Q,0, 0)</f>
        <v>7.5</v>
      </c>
      <c r="V1040" s="9">
        <f>_xlfn.XLOOKUP($L1040,Pos!$B:$B,Pos!R:R,0, 0)</f>
        <v>5.7666659999999998</v>
      </c>
      <c r="W1040" s="9">
        <f>_xlfn.XLOOKUP($L1040,Pos!$B:$B,Pos!S:S,0, 0)</f>
        <v>3.9550000000000001</v>
      </c>
      <c r="X1040" s="9" t="str">
        <f>_xlfn.XLOOKUP($L1040,Pos!$B:$B,Pos!J:J,0, 0)</f>
        <v>Outperform</v>
      </c>
      <c r="Y1040" s="1">
        <v>0</v>
      </c>
      <c r="Z1040" s="1">
        <v>0</v>
      </c>
      <c r="AA1040" s="1">
        <f t="shared" si="264"/>
        <v>0</v>
      </c>
      <c r="AB1040" s="9">
        <f>_xlfn.XLOOKUP(L1040,Pos!B:B,Pos!K:K,-1,0)</f>
        <v>-1</v>
      </c>
      <c r="AC1040" s="1" t="e">
        <f>_xlfn.XLOOKUP($L1040,Pos!$A:$A,Pos!S:S,_xlfn.XLOOKUP($L1040,#REF!,#REF!, ""), 0)</f>
        <v>#REF!</v>
      </c>
      <c r="AD1040" s="1" t="e">
        <f>_xlfn.XLOOKUP($L1040,Pos!$A:$A,Pos!T:T,_xlfn.XLOOKUP($L1040,#REF!,#REF!, ""), 0)</f>
        <v>#REF!</v>
      </c>
      <c r="AE1040" s="1" t="e">
        <f>_xlfn.XLOOKUP($L1040,Pos!$A:$A,Pos!U:U,_xlfn.XLOOKUP($L1040,#REF!,#REF!, ""), 0)</f>
        <v>#REF!</v>
      </c>
      <c r="AF1040" s="1" t="e">
        <f>_xlfn.XLOOKUP($L1040,Pos!$A:$A,Pos!V:V,_xlfn.XLOOKUP($L1040,#REF!,#REF!, ""), 0)</f>
        <v>#REF!</v>
      </c>
      <c r="AG1040" s="1" t="e">
        <f>_xlfn.XLOOKUP($L1040,Pos!$A:$A,Pos!W:W,_xlfn.XLOOKUP($L1040,#REF!,#REF!, ""), 0)</f>
        <v>#REF!</v>
      </c>
      <c r="AH1040" s="1" t="e">
        <f>_xlfn.XLOOKUP($L1040,Pos!$A:$A,Pos!X:X,_xlfn.XLOOKUP($L1040,#REF!,#REF!, ""), 0)</f>
        <v>#REF!</v>
      </c>
      <c r="AI1040" s="1" t="e">
        <f>_xlfn.XLOOKUP($L1040,Pos!$A:$A,Pos!Y:Y,_xlfn.XLOOKUP($L1040,#REF!,#REF!, ""), 0)</f>
        <v>#REF!</v>
      </c>
      <c r="AJ1040" s="1" t="e">
        <f>_xlfn.XLOOKUP($L1040,Pos!$A:$A,Pos!Z:Z,_xlfn.XLOOKUP($L1040,#REF!,#REF!, ""), 0)</f>
        <v>#REF!</v>
      </c>
      <c r="AK1040" s="1" t="e">
        <f>_xlfn.XLOOKUP($L1040,Pos!$A:$A,Pos!AA:AA,_xlfn.XLOOKUP($L1040,#REF!,#REF!, ""), 0)</f>
        <v>#REF!</v>
      </c>
      <c r="AL1040" s="1" t="e">
        <f>_xlfn.XLOOKUP($L1040,Pos!$A:$A,Pos!AB:AB,_xlfn.XLOOKUP($L1040,#REF!,#REF!, ""), 0)</f>
        <v>#REF!</v>
      </c>
      <c r="AM1040" s="1" t="e">
        <f>_xlfn.XLOOKUP($L1040,Pos!$A:$A,Pos!AC:AC,_xlfn.XLOOKUP($L1040,#REF!,#REF!, ""), 0)</f>
        <v>#REF!</v>
      </c>
      <c r="AN1040" s="1" t="e">
        <f>_xlfn.XLOOKUP($L1040,Pos!$A:$A,Pos!AD:AD,_xlfn.XLOOKUP($L1040,#REF!,#REF!, ""), 0)</f>
        <v>#REF!</v>
      </c>
      <c r="AO1040" s="1" t="e">
        <f>_xlfn.XLOOKUP($L1040,Pos!$A:$A,Pos!AE:AE,_xlfn.XLOOKUP($L1040,#REF!,#REF!, ""), 0)</f>
        <v>#REF!</v>
      </c>
      <c r="AP1040" s="1" t="e">
        <f>_xlfn.XLOOKUP($L1040,Pos!$A:$A,Pos!AF:AF,_xlfn.XLOOKUP($L1040,#REF!,#REF!, ""), 0)</f>
        <v>#REF!</v>
      </c>
      <c r="AQ1040" s="1" t="e">
        <f>_xlfn.XLOOKUP($L1040,Pos!$A:$A,Pos!AG:AG,_xlfn.XLOOKUP($L1040,#REF!,#REF!, ""), 0)</f>
        <v>#REF!</v>
      </c>
      <c r="AR1040" s="1" t="e">
        <f>_xlfn.XLOOKUP($L1040,Pos!$A:$A,Pos!AH:AH,_xlfn.XLOOKUP($L1040,#REF!,#REF!, ""), 0)</f>
        <v>#REF!</v>
      </c>
      <c r="AS1040" s="1" t="e">
        <f>_xlfn.XLOOKUP($L1040,Pos!$A:$A,Pos!AI:AI,_xlfn.XLOOKUP($L1040,#REF!,#REF!, ""), 0)</f>
        <v>#REF!</v>
      </c>
      <c r="AT1040" s="1" t="e">
        <f>_xlfn.XLOOKUP($L1040,Pos!$A:$A,Pos!AJ:AJ,_xlfn.XLOOKUP($L1040,#REF!,#REF!, ""), 0)</f>
        <v>#REF!</v>
      </c>
      <c r="AU1040" s="1" t="e">
        <f>_xlfn.XLOOKUP($L1040,Pos!$A:$A,Pos!AK:AK,_xlfn.XLOOKUP($L1040,#REF!,#REF!, ""), 0)</f>
        <v>#REF!</v>
      </c>
      <c r="AV1040" s="1" t="e">
        <f>_xlfn.XLOOKUP($L1040,Pos!$A:$A,Pos!AL:AL,_xlfn.XLOOKUP($L1040,#REF!,#REF!, ""), 0)</f>
        <v>#REF!</v>
      </c>
      <c r="AW1040" s="1" t="e">
        <f>_xlfn.XLOOKUP($L1040,Pos!$A:$A,Pos!AM:AM,_xlfn.XLOOKUP($L1040,#REF!,#REF!, ""), 0)</f>
        <v>#REF!</v>
      </c>
      <c r="AX1040" s="1" t="e">
        <f>_xlfn.XLOOKUP($L1040,Pos!$A:$A,Pos!AN:AN,_xlfn.XLOOKUP($L1040,#REF!,#REF!, ""), 0)</f>
        <v>#REF!</v>
      </c>
      <c r="AY1040" s="1" t="e">
        <f>_xlfn.XLOOKUP($L1040,Pos!$A:$A,Pos!AO:AO,_xlfn.XLOOKUP($L1040,#REF!,#REF!, ""), 0)</f>
        <v>#REF!</v>
      </c>
      <c r="AZ1040" s="7" t="str">
        <f t="shared" si="265"/>
        <v>OUT</v>
      </c>
      <c r="BA1040" s="1">
        <f>IF(OR(_xlfn.XLOOKUP(L1040,Pos!B:B,Pos!L:L,FALSE)="ESG Reason",_xlfn.XLOOKUP(L1040,Pos!B:B,Pos!L:L,FALSE)="Blacklisted"),1,0)</f>
        <v>0</v>
      </c>
      <c r="BC1040" s="11">
        <v>9.2701377179543133E-11</v>
      </c>
      <c r="BD1040" s="11">
        <f>_xlfn.XLOOKUP($L1040,Pos!$B:$B,Pos!H:H,0, 0)</f>
        <v>0</v>
      </c>
      <c r="BE1040" s="11">
        <f>_xlfn.XLOOKUP($L1040,Pos!$B:$B,Pos!I:I,0, 0)</f>
        <v>1.2282656833937381E-4</v>
      </c>
      <c r="BF1040" s="18">
        <f t="shared" si="266"/>
        <v>1.2282656833937381E-4</v>
      </c>
      <c r="BG1040" s="1">
        <f t="shared" si="267"/>
        <v>1</v>
      </c>
      <c r="BH1040" s="1">
        <f t="shared" si="268"/>
        <v>32</v>
      </c>
      <c r="BI1040" s="18">
        <f t="shared" si="269"/>
        <v>9.2701377179543133E-11</v>
      </c>
      <c r="BJ1040" s="3">
        <f t="shared" si="270"/>
        <v>0</v>
      </c>
      <c r="BK1040" s="18">
        <f t="shared" si="271"/>
        <v>0</v>
      </c>
    </row>
    <row r="1041" spans="3:63" x14ac:dyDescent="0.25">
      <c r="C1041" s="3"/>
      <c r="D1041" s="3"/>
      <c r="E1041" s="3"/>
      <c r="F1041" s="3"/>
      <c r="G1041" s="51" t="s">
        <v>1027</v>
      </c>
      <c r="H1041" s="8" t="str">
        <f t="shared" si="261"/>
        <v>0%Others</v>
      </c>
      <c r="I1041" s="11" cm="1">
        <f t="array" ref="I1041">IF(
   AZ1041 = "OUT", 0,IF(
   BD1041 &gt;= LARGE(IF(ISNUMBER(BD:BD), BD:BD), 3),
   BE1041 - 0.001,
   IF(BE1041 &gt;=VLOOKUP(P1041,mapping!$A:$B,2,FALSE), BE1041,VLOOKUP(P1041,mapping!$A$2:$B$8,2,FALSE))
))</f>
        <v>0</v>
      </c>
      <c r="J1041" s="11" cm="1">
        <f t="array" ref="J1041">IF(
    AZ1041="OUT",0,IF(IF(
                      BD1041&gt;=LARGE(IF(ISNUMBER(BD:BD),BD:BD),3),
                      BE1041+0.001,
                      VLOOKUP(H1041,mapping!$D:$E,2,FALSE)
                      )&gt;I1041,
                   IF(
                      BD1041&gt;=LARGE(IF(ISNUMBER(BD:BD),BD:BD),3),
                      BE1041+0.001,
                      VLOOKUP(H1041,mapping!$D:$E,2,FALSE)
                      ),
                   I1041+0.002))</f>
        <v>0</v>
      </c>
      <c r="K1041" s="8">
        <f t="shared" si="262"/>
        <v>1.2266444369814301E-4</v>
      </c>
      <c r="L1041" s="1" t="str">
        <f>Pos!B580</f>
        <v>JP3443600006</v>
      </c>
      <c r="M1041" s="1" t="str">
        <f>_xlfn.XLOOKUP($L1041,Pos!B:B,Pos!D:D,, 0)</f>
        <v>Taisei Corporation</v>
      </c>
      <c r="N1041" s="1" t="str">
        <f>_xlfn.XLOOKUP($L1041,Pos!B:B,Pos!E:E,, 0)</f>
        <v>Construction</v>
      </c>
      <c r="O1041" s="1" t="str">
        <f t="shared" si="263"/>
        <v>Construction_Others</v>
      </c>
      <c r="P1041" s="1" t="str">
        <f>_xlfn.XLOOKUP($L1041,Pos!B:B,Pos!F:F,, 0)</f>
        <v>Others</v>
      </c>
      <c r="Q1041" s="1">
        <v>0</v>
      </c>
      <c r="R1041" s="9">
        <f>_xlfn.XLOOKUP($L1041,Pos!$B:$B,Pos!N:N,0, 0)</f>
        <v>4.08</v>
      </c>
      <c r="S1041" s="9">
        <f>_xlfn.XLOOKUP($L1041,Pos!$B:$B,Pos!O:O,0, 0)</f>
        <v>5.1849999999999996</v>
      </c>
      <c r="T1041" s="9">
        <f>_xlfn.XLOOKUP($L1041,Pos!$B:$B,Pos!P:P,0, 0)</f>
        <v>6.3</v>
      </c>
      <c r="U1041" s="9">
        <f>_xlfn.XLOOKUP($L1041,Pos!$B:$B,Pos!Q:Q,0, 0)</f>
        <v>9.6</v>
      </c>
      <c r="V1041" s="9">
        <f>_xlfn.XLOOKUP($L1041,Pos!$B:$B,Pos!R:R,0, 0)</f>
        <v>7.6666670000000003</v>
      </c>
      <c r="W1041" s="9">
        <f>_xlfn.XLOOKUP($L1041,Pos!$B:$B,Pos!S:S,0, 0)</f>
        <v>5.6533340000000001</v>
      </c>
      <c r="X1041" s="9" t="str">
        <f>_xlfn.XLOOKUP($L1041,Pos!$B:$B,Pos!J:J,0, 0)</f>
        <v>Buy</v>
      </c>
      <c r="Y1041" s="1">
        <v>0</v>
      </c>
      <c r="Z1041" s="1">
        <v>0</v>
      </c>
      <c r="AA1041" s="1">
        <f t="shared" si="264"/>
        <v>0</v>
      </c>
      <c r="AB1041" s="9">
        <f>_xlfn.XLOOKUP(L1041,Pos!B:B,Pos!K:K,-1,0)</f>
        <v>5</v>
      </c>
      <c r="AC1041" s="1" t="e">
        <f>_xlfn.XLOOKUP($L1041,Pos!$A:$A,Pos!S:S,_xlfn.XLOOKUP($L1041,#REF!,#REF!, ""), 0)</f>
        <v>#REF!</v>
      </c>
      <c r="AD1041" s="1" t="e">
        <f>_xlfn.XLOOKUP($L1041,Pos!$A:$A,Pos!T:T,_xlfn.XLOOKUP($L1041,#REF!,#REF!, ""), 0)</f>
        <v>#REF!</v>
      </c>
      <c r="AE1041" s="1" t="e">
        <f>_xlfn.XLOOKUP($L1041,Pos!$A:$A,Pos!U:U,_xlfn.XLOOKUP($L1041,#REF!,#REF!, ""), 0)</f>
        <v>#REF!</v>
      </c>
      <c r="AF1041" s="1" t="e">
        <f>_xlfn.XLOOKUP($L1041,Pos!$A:$A,Pos!V:V,_xlfn.XLOOKUP($L1041,#REF!,#REF!, ""), 0)</f>
        <v>#REF!</v>
      </c>
      <c r="AG1041" s="1" t="e">
        <f>_xlfn.XLOOKUP($L1041,Pos!$A:$A,Pos!W:W,_xlfn.XLOOKUP($L1041,#REF!,#REF!, ""), 0)</f>
        <v>#REF!</v>
      </c>
      <c r="AH1041" s="1" t="e">
        <f>_xlfn.XLOOKUP($L1041,Pos!$A:$A,Pos!X:X,_xlfn.XLOOKUP($L1041,#REF!,#REF!, ""), 0)</f>
        <v>#REF!</v>
      </c>
      <c r="AI1041" s="1" t="e">
        <f>_xlfn.XLOOKUP($L1041,Pos!$A:$A,Pos!Y:Y,_xlfn.XLOOKUP($L1041,#REF!,#REF!, ""), 0)</f>
        <v>#REF!</v>
      </c>
      <c r="AJ1041" s="1" t="e">
        <f>_xlfn.XLOOKUP($L1041,Pos!$A:$A,Pos!Z:Z,_xlfn.XLOOKUP($L1041,#REF!,#REF!, ""), 0)</f>
        <v>#REF!</v>
      </c>
      <c r="AK1041" s="1" t="e">
        <f>_xlfn.XLOOKUP($L1041,Pos!$A:$A,Pos!AA:AA,_xlfn.XLOOKUP($L1041,#REF!,#REF!, ""), 0)</f>
        <v>#REF!</v>
      </c>
      <c r="AL1041" s="1" t="e">
        <f>_xlfn.XLOOKUP($L1041,Pos!$A:$A,Pos!AB:AB,_xlfn.XLOOKUP($L1041,#REF!,#REF!, ""), 0)</f>
        <v>#REF!</v>
      </c>
      <c r="AM1041" s="1" t="e">
        <f>_xlfn.XLOOKUP($L1041,Pos!$A:$A,Pos!AC:AC,_xlfn.XLOOKUP($L1041,#REF!,#REF!, ""), 0)</f>
        <v>#REF!</v>
      </c>
      <c r="AN1041" s="1" t="e">
        <f>_xlfn.XLOOKUP($L1041,Pos!$A:$A,Pos!AD:AD,_xlfn.XLOOKUP($L1041,#REF!,#REF!, ""), 0)</f>
        <v>#REF!</v>
      </c>
      <c r="AO1041" s="1" t="e">
        <f>_xlfn.XLOOKUP($L1041,Pos!$A:$A,Pos!AE:AE,_xlfn.XLOOKUP($L1041,#REF!,#REF!, ""), 0)</f>
        <v>#REF!</v>
      </c>
      <c r="AP1041" s="1" t="e">
        <f>_xlfn.XLOOKUP($L1041,Pos!$A:$A,Pos!AF:AF,_xlfn.XLOOKUP($L1041,#REF!,#REF!, ""), 0)</f>
        <v>#REF!</v>
      </c>
      <c r="AQ1041" s="1" t="e">
        <f>_xlfn.XLOOKUP($L1041,Pos!$A:$A,Pos!AG:AG,_xlfn.XLOOKUP($L1041,#REF!,#REF!, ""), 0)</f>
        <v>#REF!</v>
      </c>
      <c r="AR1041" s="1" t="e">
        <f>_xlfn.XLOOKUP($L1041,Pos!$A:$A,Pos!AH:AH,_xlfn.XLOOKUP($L1041,#REF!,#REF!, ""), 0)</f>
        <v>#REF!</v>
      </c>
      <c r="AS1041" s="1" t="e">
        <f>_xlfn.XLOOKUP($L1041,Pos!$A:$A,Pos!AI:AI,_xlfn.XLOOKUP($L1041,#REF!,#REF!, ""), 0)</f>
        <v>#REF!</v>
      </c>
      <c r="AT1041" s="1" t="e">
        <f>_xlfn.XLOOKUP($L1041,Pos!$A:$A,Pos!AJ:AJ,_xlfn.XLOOKUP($L1041,#REF!,#REF!, ""), 0)</f>
        <v>#REF!</v>
      </c>
      <c r="AU1041" s="1" t="e">
        <f>_xlfn.XLOOKUP($L1041,Pos!$A:$A,Pos!AK:AK,_xlfn.XLOOKUP($L1041,#REF!,#REF!, ""), 0)</f>
        <v>#REF!</v>
      </c>
      <c r="AV1041" s="1" t="e">
        <f>_xlfn.XLOOKUP($L1041,Pos!$A:$A,Pos!AL:AL,_xlfn.XLOOKUP($L1041,#REF!,#REF!, ""), 0)</f>
        <v>#REF!</v>
      </c>
      <c r="AW1041" s="1" t="e">
        <f>_xlfn.XLOOKUP($L1041,Pos!$A:$A,Pos!AM:AM,_xlfn.XLOOKUP($L1041,#REF!,#REF!, ""), 0)</f>
        <v>#REF!</v>
      </c>
      <c r="AX1041" s="1" t="e">
        <f>_xlfn.XLOOKUP($L1041,Pos!$A:$A,Pos!AN:AN,_xlfn.XLOOKUP($L1041,#REF!,#REF!, ""), 0)</f>
        <v>#REF!</v>
      </c>
      <c r="AY1041" s="1" t="e">
        <f>_xlfn.XLOOKUP($L1041,Pos!$A:$A,Pos!AO:AO,_xlfn.XLOOKUP($L1041,#REF!,#REF!, ""), 0)</f>
        <v>#REF!</v>
      </c>
      <c r="AZ1041" s="7" t="str">
        <f t="shared" si="265"/>
        <v>OUT</v>
      </c>
      <c r="BA1041" s="1">
        <f>IF(OR(_xlfn.XLOOKUP(L1041,Pos!B:B,Pos!L:L,FALSE)="ESG Reason",_xlfn.XLOOKUP(L1041,Pos!B:B,Pos!L:L,FALSE)="Blacklisted"),1,0)</f>
        <v>0</v>
      </c>
      <c r="BC1041" s="11">
        <v>8.9834333465018893E-11</v>
      </c>
      <c r="BD1041" s="11">
        <f>_xlfn.XLOOKUP($L1041,Pos!$B:$B,Pos!H:H,0, 0)</f>
        <v>0</v>
      </c>
      <c r="BE1041" s="11">
        <f>_xlfn.XLOOKUP($L1041,Pos!$B:$B,Pos!I:I,0, 0)</f>
        <v>1.2266444369814301E-4</v>
      </c>
      <c r="BF1041" s="18">
        <f t="shared" si="266"/>
        <v>1.2266444369814301E-4</v>
      </c>
      <c r="BG1041" s="1">
        <f t="shared" si="267"/>
        <v>3</v>
      </c>
      <c r="BH1041" s="1">
        <f t="shared" si="268"/>
        <v>43</v>
      </c>
      <c r="BI1041" s="18">
        <f t="shared" si="269"/>
        <v>8.9834333465018893E-11</v>
      </c>
      <c r="BJ1041" s="3">
        <f t="shared" si="270"/>
        <v>0</v>
      </c>
      <c r="BK1041" s="18">
        <f t="shared" si="271"/>
        <v>0</v>
      </c>
    </row>
    <row r="1042" spans="3:63" x14ac:dyDescent="0.25">
      <c r="C1042" s="3"/>
      <c r="D1042" s="3"/>
      <c r="E1042" s="3"/>
      <c r="F1042" s="3"/>
      <c r="G1042" s="51" t="s">
        <v>1035</v>
      </c>
      <c r="H1042" s="8" t="str">
        <f t="shared" si="261"/>
        <v>0%Others</v>
      </c>
      <c r="I1042" s="11" cm="1">
        <f t="array" ref="I1042">IF(
   AZ1042 = "OUT", 0,IF(
   BD1042 &gt;= LARGE(IF(ISNUMBER(BD:BD), BD:BD), 3),
   BE1042 - 0.001,
   IF(BE1042 &gt;=VLOOKUP(P1042,mapping!$A:$B,2,FALSE), BE1042,VLOOKUP(P1042,mapping!$A$2:$B$8,2,FALSE))
))</f>
        <v>0</v>
      </c>
      <c r="J1042" s="11" cm="1">
        <f t="array" ref="J1042">IF(
    AZ1042="OUT",0,IF(IF(
                      BD1042&gt;=LARGE(IF(ISNUMBER(BD:BD),BD:BD),3),
                      BE1042+0.001,
                      VLOOKUP(H1042,mapping!$D:$E,2,FALSE)
                      )&gt;I1042,
                   IF(
                      BD1042&gt;=LARGE(IF(ISNUMBER(BD:BD),BD:BD),3),
                      BE1042+0.001,
                      VLOOKUP(H1042,mapping!$D:$E,2,FALSE)
                      ),
                   I1042+0.002))</f>
        <v>0</v>
      </c>
      <c r="K1042" s="8">
        <f t="shared" si="262"/>
        <v>1.225929328292472E-4</v>
      </c>
      <c r="L1042" s="1" t="str">
        <f>Pos!B677</f>
        <v>JP3976300008</v>
      </c>
      <c r="M1042" s="1" t="str">
        <f>_xlfn.XLOOKUP($L1042,Pos!B:B,Pos!D:D,, 0)</f>
        <v>Ryohin Keikaku Co., Ltd.</v>
      </c>
      <c r="N1042" s="1" t="str">
        <f>_xlfn.XLOOKUP($L1042,Pos!B:B,Pos!E:E,, 0)</f>
        <v>Retail</v>
      </c>
      <c r="O1042" s="1" t="str">
        <f t="shared" si="263"/>
        <v>Retail_Others</v>
      </c>
      <c r="P1042" s="1" t="str">
        <f>_xlfn.XLOOKUP($L1042,Pos!B:B,Pos!F:F,, 0)</f>
        <v>Others</v>
      </c>
      <c r="Q1042" s="1">
        <v>0</v>
      </c>
      <c r="R1042" s="9">
        <f>_xlfn.XLOOKUP($L1042,Pos!$B:$B,Pos!N:N,0, 0)</f>
        <v>3.2</v>
      </c>
      <c r="S1042" s="9">
        <f>_xlfn.XLOOKUP($L1042,Pos!$B:$B,Pos!O:O,0, 0)</f>
        <v>2.6088330000000002</v>
      </c>
      <c r="T1042" s="9">
        <f>_xlfn.XLOOKUP($L1042,Pos!$B:$B,Pos!P:P,0, 0)</f>
        <v>7.15</v>
      </c>
      <c r="U1042" s="9">
        <f>_xlfn.XLOOKUP($L1042,Pos!$B:$B,Pos!Q:Q,0, 0)</f>
        <v>6.5</v>
      </c>
      <c r="V1042" s="9">
        <f>_xlfn.XLOOKUP($L1042,Pos!$B:$B,Pos!R:R,0, 0)</f>
        <v>2.233333</v>
      </c>
      <c r="W1042" s="9">
        <f>_xlfn.XLOOKUP($L1042,Pos!$B:$B,Pos!S:S,0, 0)</f>
        <v>5.49</v>
      </c>
      <c r="X1042" s="9" t="str">
        <f>_xlfn.XLOOKUP($L1042,Pos!$B:$B,Pos!J:J,0, 0)</f>
        <v>Outperform</v>
      </c>
      <c r="Y1042" s="1">
        <v>0</v>
      </c>
      <c r="Z1042" s="1">
        <v>0</v>
      </c>
      <c r="AA1042" s="1">
        <f t="shared" si="264"/>
        <v>0</v>
      </c>
      <c r="AB1042" s="9">
        <f>_xlfn.XLOOKUP(L1042,Pos!B:B,Pos!K:K,-1,0)</f>
        <v>4</v>
      </c>
      <c r="AC1042" s="1" t="e">
        <f>_xlfn.XLOOKUP($L1042,Pos!$A:$A,Pos!S:S,_xlfn.XLOOKUP($L1042,#REF!,#REF!, ""), 0)</f>
        <v>#REF!</v>
      </c>
      <c r="AD1042" s="1" t="e">
        <f>_xlfn.XLOOKUP($L1042,Pos!$A:$A,Pos!T:T,_xlfn.XLOOKUP($L1042,#REF!,#REF!, ""), 0)</f>
        <v>#REF!</v>
      </c>
      <c r="AE1042" s="1" t="e">
        <f>_xlfn.XLOOKUP($L1042,Pos!$A:$A,Pos!U:U,_xlfn.XLOOKUP($L1042,#REF!,#REF!, ""), 0)</f>
        <v>#REF!</v>
      </c>
      <c r="AF1042" s="1" t="e">
        <f>_xlfn.XLOOKUP($L1042,Pos!$A:$A,Pos!V:V,_xlfn.XLOOKUP($L1042,#REF!,#REF!, ""), 0)</f>
        <v>#REF!</v>
      </c>
      <c r="AG1042" s="1" t="e">
        <f>_xlfn.XLOOKUP($L1042,Pos!$A:$A,Pos!W:W,_xlfn.XLOOKUP($L1042,#REF!,#REF!, ""), 0)</f>
        <v>#REF!</v>
      </c>
      <c r="AH1042" s="1" t="e">
        <f>_xlfn.XLOOKUP($L1042,Pos!$A:$A,Pos!X:X,_xlfn.XLOOKUP($L1042,#REF!,#REF!, ""), 0)</f>
        <v>#REF!</v>
      </c>
      <c r="AI1042" s="1" t="e">
        <f>_xlfn.XLOOKUP($L1042,Pos!$A:$A,Pos!Y:Y,_xlfn.XLOOKUP($L1042,#REF!,#REF!, ""), 0)</f>
        <v>#REF!</v>
      </c>
      <c r="AJ1042" s="1" t="e">
        <f>_xlfn.XLOOKUP($L1042,Pos!$A:$A,Pos!Z:Z,_xlfn.XLOOKUP($L1042,#REF!,#REF!, ""), 0)</f>
        <v>#REF!</v>
      </c>
      <c r="AK1042" s="1" t="e">
        <f>_xlfn.XLOOKUP($L1042,Pos!$A:$A,Pos!AA:AA,_xlfn.XLOOKUP($L1042,#REF!,#REF!, ""), 0)</f>
        <v>#REF!</v>
      </c>
      <c r="AL1042" s="1" t="e">
        <f>_xlfn.XLOOKUP($L1042,Pos!$A:$A,Pos!AB:AB,_xlfn.XLOOKUP($L1042,#REF!,#REF!, ""), 0)</f>
        <v>#REF!</v>
      </c>
      <c r="AM1042" s="1" t="e">
        <f>_xlfn.XLOOKUP($L1042,Pos!$A:$A,Pos!AC:AC,_xlfn.XLOOKUP($L1042,#REF!,#REF!, ""), 0)</f>
        <v>#REF!</v>
      </c>
      <c r="AN1042" s="1" t="e">
        <f>_xlfn.XLOOKUP($L1042,Pos!$A:$A,Pos!AD:AD,_xlfn.XLOOKUP($L1042,#REF!,#REF!, ""), 0)</f>
        <v>#REF!</v>
      </c>
      <c r="AO1042" s="1" t="e">
        <f>_xlfn.XLOOKUP($L1042,Pos!$A:$A,Pos!AE:AE,_xlfn.XLOOKUP($L1042,#REF!,#REF!, ""), 0)</f>
        <v>#REF!</v>
      </c>
      <c r="AP1042" s="1" t="e">
        <f>_xlfn.XLOOKUP($L1042,Pos!$A:$A,Pos!AF:AF,_xlfn.XLOOKUP($L1042,#REF!,#REF!, ""), 0)</f>
        <v>#REF!</v>
      </c>
      <c r="AQ1042" s="1" t="e">
        <f>_xlfn.XLOOKUP($L1042,Pos!$A:$A,Pos!AG:AG,_xlfn.XLOOKUP($L1042,#REF!,#REF!, ""), 0)</f>
        <v>#REF!</v>
      </c>
      <c r="AR1042" s="1" t="e">
        <f>_xlfn.XLOOKUP($L1042,Pos!$A:$A,Pos!AH:AH,_xlfn.XLOOKUP($L1042,#REF!,#REF!, ""), 0)</f>
        <v>#REF!</v>
      </c>
      <c r="AS1042" s="1" t="e">
        <f>_xlfn.XLOOKUP($L1042,Pos!$A:$A,Pos!AI:AI,_xlfn.XLOOKUP($L1042,#REF!,#REF!, ""), 0)</f>
        <v>#REF!</v>
      </c>
      <c r="AT1042" s="1" t="e">
        <f>_xlfn.XLOOKUP($L1042,Pos!$A:$A,Pos!AJ:AJ,_xlfn.XLOOKUP($L1042,#REF!,#REF!, ""), 0)</f>
        <v>#REF!</v>
      </c>
      <c r="AU1042" s="1" t="e">
        <f>_xlfn.XLOOKUP($L1042,Pos!$A:$A,Pos!AK:AK,_xlfn.XLOOKUP($L1042,#REF!,#REF!, ""), 0)</f>
        <v>#REF!</v>
      </c>
      <c r="AV1042" s="1" t="e">
        <f>_xlfn.XLOOKUP($L1042,Pos!$A:$A,Pos!AL:AL,_xlfn.XLOOKUP($L1042,#REF!,#REF!, ""), 0)</f>
        <v>#REF!</v>
      </c>
      <c r="AW1042" s="1" t="e">
        <f>_xlfn.XLOOKUP($L1042,Pos!$A:$A,Pos!AM:AM,_xlfn.XLOOKUP($L1042,#REF!,#REF!, ""), 0)</f>
        <v>#REF!</v>
      </c>
      <c r="AX1042" s="1" t="e">
        <f>_xlfn.XLOOKUP($L1042,Pos!$A:$A,Pos!AN:AN,_xlfn.XLOOKUP($L1042,#REF!,#REF!, ""), 0)</f>
        <v>#REF!</v>
      </c>
      <c r="AY1042" s="1" t="e">
        <f>_xlfn.XLOOKUP($L1042,Pos!$A:$A,Pos!AO:AO,_xlfn.XLOOKUP($L1042,#REF!,#REF!, ""), 0)</f>
        <v>#REF!</v>
      </c>
      <c r="AZ1042" s="7" t="str">
        <f t="shared" si="265"/>
        <v>OUT</v>
      </c>
      <c r="BA1042" s="1">
        <f>IF(OR(_xlfn.XLOOKUP(L1042,Pos!B:B,Pos!L:L,FALSE)="ESG Reason",_xlfn.XLOOKUP(L1042,Pos!B:B,Pos!L:L,FALSE)="Blacklisted"),1,0)</f>
        <v>1</v>
      </c>
      <c r="BC1042" s="11">
        <v>9.0558527940403781E-11</v>
      </c>
      <c r="BD1042" s="11">
        <f>_xlfn.XLOOKUP($L1042,Pos!$B:$B,Pos!H:H,0, 0)</f>
        <v>0</v>
      </c>
      <c r="BE1042" s="11">
        <f>_xlfn.XLOOKUP($L1042,Pos!$B:$B,Pos!I:I,0, 0)</f>
        <v>1.225929328292472E-4</v>
      </c>
      <c r="BF1042" s="18">
        <f t="shared" si="266"/>
        <v>1.225929328292472E-4</v>
      </c>
      <c r="BG1042" s="1">
        <f t="shared" si="267"/>
        <v>3</v>
      </c>
      <c r="BH1042" s="1">
        <f t="shared" si="268"/>
        <v>53</v>
      </c>
      <c r="BI1042" s="18">
        <f t="shared" si="269"/>
        <v>9.0558527940403781E-11</v>
      </c>
      <c r="BJ1042" s="3">
        <f t="shared" si="270"/>
        <v>0</v>
      </c>
      <c r="BK1042" s="18">
        <f t="shared" si="271"/>
        <v>0</v>
      </c>
    </row>
    <row r="1043" spans="3:63" x14ac:dyDescent="0.25">
      <c r="C1043" s="3"/>
      <c r="D1043" s="3"/>
      <c r="E1043" s="3"/>
      <c r="F1043" s="3"/>
      <c r="G1043" s="51" t="s">
        <v>1020</v>
      </c>
      <c r="H1043" s="8" t="str">
        <f t="shared" si="261"/>
        <v>0%Others</v>
      </c>
      <c r="I1043" s="11" cm="1">
        <f t="array" ref="I1043">IF(
   AZ1043 = "OUT", 0,IF(
   BD1043 &gt;= LARGE(IF(ISNUMBER(BD:BD), BD:BD), 3),
   BE1043 - 0.001,
   IF(BE1043 &gt;=VLOOKUP(P1043,mapping!$A:$B,2,FALSE), BE1043,VLOOKUP(P1043,mapping!$A$2:$B$8,2,FALSE))
))</f>
        <v>0</v>
      </c>
      <c r="J1043" s="11" cm="1">
        <f t="array" ref="J1043">IF(
    AZ1043="OUT",0,IF(IF(
                      BD1043&gt;=LARGE(IF(ISNUMBER(BD:BD),BD:BD),3),
                      BE1043+0.001,
                      VLOOKUP(H1043,mapping!$D:$E,2,FALSE)
                      )&gt;I1043,
                   IF(
                      BD1043&gt;=LARGE(IF(ISNUMBER(BD:BD),BD:BD),3),
                      BE1043+0.001,
                      VLOOKUP(H1043,mapping!$D:$E,2,FALSE)
                      ),
                   I1043+0.002))</f>
        <v>0</v>
      </c>
      <c r="K1043" s="8">
        <f t="shared" si="262"/>
        <v>1.2256122801044999E-4</v>
      </c>
      <c r="L1043" s="1" t="str">
        <f>Pos!B564</f>
        <v>JP3402600005</v>
      </c>
      <c r="M1043" s="1" t="str">
        <f>_xlfn.XLOOKUP($L1043,Pos!B:B,Pos!D:D,, 0)</f>
        <v>Sumitomo Metal Mining Co., Ltd.</v>
      </c>
      <c r="N1043" s="1" t="str">
        <f>_xlfn.XLOOKUP($L1043,Pos!B:B,Pos!E:E,, 0)</f>
        <v>Basic Resources</v>
      </c>
      <c r="O1043" s="1" t="str">
        <f t="shared" si="263"/>
        <v>Basic Resources_Others</v>
      </c>
      <c r="P1043" s="1" t="str">
        <f>_xlfn.XLOOKUP($L1043,Pos!B:B,Pos!F:F,, 0)</f>
        <v>Others</v>
      </c>
      <c r="Q1043" s="1">
        <v>0</v>
      </c>
      <c r="R1043" s="9">
        <f>_xlfn.XLOOKUP($L1043,Pos!$B:$B,Pos!N:N,0, 0)</f>
        <v>6.36</v>
      </c>
      <c r="S1043" s="9">
        <f>_xlfn.XLOOKUP($L1043,Pos!$B:$B,Pos!O:O,0, 0)</f>
        <v>4.2714999999999996</v>
      </c>
      <c r="T1043" s="9">
        <f>_xlfn.XLOOKUP($L1043,Pos!$B:$B,Pos!P:P,0, 0)</f>
        <v>1.6</v>
      </c>
      <c r="U1043" s="9">
        <f>_xlfn.XLOOKUP($L1043,Pos!$B:$B,Pos!Q:Q,0, 0)</f>
        <v>7.1</v>
      </c>
      <c r="V1043" s="9">
        <f>_xlfn.XLOOKUP($L1043,Pos!$B:$B,Pos!R:R,0, 0)</f>
        <v>3.233333</v>
      </c>
      <c r="W1043" s="9">
        <f>_xlfn.XLOOKUP($L1043,Pos!$B:$B,Pos!S:S,0, 0)</f>
        <v>5.6700010000000001</v>
      </c>
      <c r="X1043" s="9" t="str">
        <f>_xlfn.XLOOKUP($L1043,Pos!$B:$B,Pos!J:J,0, 0)</f>
        <v>Outperform</v>
      </c>
      <c r="Y1043" s="1">
        <v>0</v>
      </c>
      <c r="Z1043" s="1">
        <v>0</v>
      </c>
      <c r="AA1043" s="1">
        <f t="shared" si="264"/>
        <v>0</v>
      </c>
      <c r="AB1043" s="9">
        <f>_xlfn.XLOOKUP(L1043,Pos!B:B,Pos!K:K,-1,0)</f>
        <v>4.545454545454545</v>
      </c>
      <c r="AC1043" s="1" t="e">
        <f>_xlfn.XLOOKUP($L1043,Pos!$A:$A,Pos!S:S,_xlfn.XLOOKUP($L1043,#REF!,#REF!, ""), 0)</f>
        <v>#REF!</v>
      </c>
      <c r="AD1043" s="1" t="e">
        <f>_xlfn.XLOOKUP($L1043,Pos!$A:$A,Pos!T:T,_xlfn.XLOOKUP($L1043,#REF!,#REF!, ""), 0)</f>
        <v>#REF!</v>
      </c>
      <c r="AE1043" s="1" t="e">
        <f>_xlfn.XLOOKUP($L1043,Pos!$A:$A,Pos!U:U,_xlfn.XLOOKUP($L1043,#REF!,#REF!, ""), 0)</f>
        <v>#REF!</v>
      </c>
      <c r="AF1043" s="1" t="e">
        <f>_xlfn.XLOOKUP($L1043,Pos!$A:$A,Pos!V:V,_xlfn.XLOOKUP($L1043,#REF!,#REF!, ""), 0)</f>
        <v>#REF!</v>
      </c>
      <c r="AG1043" s="1" t="e">
        <f>_xlfn.XLOOKUP($L1043,Pos!$A:$A,Pos!W:W,_xlfn.XLOOKUP($L1043,#REF!,#REF!, ""), 0)</f>
        <v>#REF!</v>
      </c>
      <c r="AH1043" s="1" t="e">
        <f>_xlfn.XLOOKUP($L1043,Pos!$A:$A,Pos!X:X,_xlfn.XLOOKUP($L1043,#REF!,#REF!, ""), 0)</f>
        <v>#REF!</v>
      </c>
      <c r="AI1043" s="1" t="e">
        <f>_xlfn.XLOOKUP($L1043,Pos!$A:$A,Pos!Y:Y,_xlfn.XLOOKUP($L1043,#REF!,#REF!, ""), 0)</f>
        <v>#REF!</v>
      </c>
      <c r="AJ1043" s="1" t="e">
        <f>_xlfn.XLOOKUP($L1043,Pos!$A:$A,Pos!Z:Z,_xlfn.XLOOKUP($L1043,#REF!,#REF!, ""), 0)</f>
        <v>#REF!</v>
      </c>
      <c r="AK1043" s="1" t="e">
        <f>_xlfn.XLOOKUP($L1043,Pos!$A:$A,Pos!AA:AA,_xlfn.XLOOKUP($L1043,#REF!,#REF!, ""), 0)</f>
        <v>#REF!</v>
      </c>
      <c r="AL1043" s="1" t="e">
        <f>_xlfn.XLOOKUP($L1043,Pos!$A:$A,Pos!AB:AB,_xlfn.XLOOKUP($L1043,#REF!,#REF!, ""), 0)</f>
        <v>#REF!</v>
      </c>
      <c r="AM1043" s="1" t="e">
        <f>_xlfn.XLOOKUP($L1043,Pos!$A:$A,Pos!AC:AC,_xlfn.XLOOKUP($L1043,#REF!,#REF!, ""), 0)</f>
        <v>#REF!</v>
      </c>
      <c r="AN1043" s="1" t="e">
        <f>_xlfn.XLOOKUP($L1043,Pos!$A:$A,Pos!AD:AD,_xlfn.XLOOKUP($L1043,#REF!,#REF!, ""), 0)</f>
        <v>#REF!</v>
      </c>
      <c r="AO1043" s="1" t="e">
        <f>_xlfn.XLOOKUP($L1043,Pos!$A:$A,Pos!AE:AE,_xlfn.XLOOKUP($L1043,#REF!,#REF!, ""), 0)</f>
        <v>#REF!</v>
      </c>
      <c r="AP1043" s="1" t="e">
        <f>_xlfn.XLOOKUP($L1043,Pos!$A:$A,Pos!AF:AF,_xlfn.XLOOKUP($L1043,#REF!,#REF!, ""), 0)</f>
        <v>#REF!</v>
      </c>
      <c r="AQ1043" s="1" t="e">
        <f>_xlfn.XLOOKUP($L1043,Pos!$A:$A,Pos!AG:AG,_xlfn.XLOOKUP($L1043,#REF!,#REF!, ""), 0)</f>
        <v>#REF!</v>
      </c>
      <c r="AR1043" s="1" t="e">
        <f>_xlfn.XLOOKUP($L1043,Pos!$A:$A,Pos!AH:AH,_xlfn.XLOOKUP($L1043,#REF!,#REF!, ""), 0)</f>
        <v>#REF!</v>
      </c>
      <c r="AS1043" s="1" t="e">
        <f>_xlfn.XLOOKUP($L1043,Pos!$A:$A,Pos!AI:AI,_xlfn.XLOOKUP($L1043,#REF!,#REF!, ""), 0)</f>
        <v>#REF!</v>
      </c>
      <c r="AT1043" s="1" t="e">
        <f>_xlfn.XLOOKUP($L1043,Pos!$A:$A,Pos!AJ:AJ,_xlfn.XLOOKUP($L1043,#REF!,#REF!, ""), 0)</f>
        <v>#REF!</v>
      </c>
      <c r="AU1043" s="1" t="e">
        <f>_xlfn.XLOOKUP($L1043,Pos!$A:$A,Pos!AK:AK,_xlfn.XLOOKUP($L1043,#REF!,#REF!, ""), 0)</f>
        <v>#REF!</v>
      </c>
      <c r="AV1043" s="1" t="e">
        <f>_xlfn.XLOOKUP($L1043,Pos!$A:$A,Pos!AL:AL,_xlfn.XLOOKUP($L1043,#REF!,#REF!, ""), 0)</f>
        <v>#REF!</v>
      </c>
      <c r="AW1043" s="1" t="e">
        <f>_xlfn.XLOOKUP($L1043,Pos!$A:$A,Pos!AM:AM,_xlfn.XLOOKUP($L1043,#REF!,#REF!, ""), 0)</f>
        <v>#REF!</v>
      </c>
      <c r="AX1043" s="1" t="e">
        <f>_xlfn.XLOOKUP($L1043,Pos!$A:$A,Pos!AN:AN,_xlfn.XLOOKUP($L1043,#REF!,#REF!, ""), 0)</f>
        <v>#REF!</v>
      </c>
      <c r="AY1043" s="1" t="e">
        <f>_xlfn.XLOOKUP($L1043,Pos!$A:$A,Pos!AO:AO,_xlfn.XLOOKUP($L1043,#REF!,#REF!, ""), 0)</f>
        <v>#REF!</v>
      </c>
      <c r="AZ1043" s="7" t="str">
        <f t="shared" si="265"/>
        <v>OUT</v>
      </c>
      <c r="BA1043" s="1">
        <f>IF(OR(_xlfn.XLOOKUP(L1043,Pos!B:B,Pos!L:L,FALSE)="ESG Reason",_xlfn.XLOOKUP(L1043,Pos!B:B,Pos!L:L,FALSE)="Blacklisted"),1,0)</f>
        <v>0</v>
      </c>
      <c r="BC1043" s="11">
        <v>9.1575584132976992E-11</v>
      </c>
      <c r="BD1043" s="11">
        <f>_xlfn.XLOOKUP($L1043,Pos!$B:$B,Pos!H:H,0, 0)</f>
        <v>0</v>
      </c>
      <c r="BE1043" s="11">
        <f>_xlfn.XLOOKUP($L1043,Pos!$B:$B,Pos!I:I,0, 0)</f>
        <v>1.2256122801044999E-4</v>
      </c>
      <c r="BF1043" s="18">
        <f t="shared" si="266"/>
        <v>1.2256122801044999E-4</v>
      </c>
      <c r="BG1043" s="1">
        <f t="shared" si="267"/>
        <v>3</v>
      </c>
      <c r="BH1043" s="1">
        <f t="shared" si="268"/>
        <v>41</v>
      </c>
      <c r="BI1043" s="18">
        <f t="shared" si="269"/>
        <v>9.1575584132976992E-11</v>
      </c>
      <c r="BJ1043" s="3">
        <f t="shared" si="270"/>
        <v>0</v>
      </c>
      <c r="BK1043" s="18">
        <f t="shared" si="271"/>
        <v>0</v>
      </c>
    </row>
    <row r="1044" spans="3:63" x14ac:dyDescent="0.25">
      <c r="C1044" s="3"/>
      <c r="D1044" s="3"/>
      <c r="E1044" s="3"/>
      <c r="F1044" s="3"/>
      <c r="G1044" s="51" t="s">
        <v>1054</v>
      </c>
      <c r="H1044" s="8" t="str">
        <f t="shared" si="261"/>
        <v>0%West Europe</v>
      </c>
      <c r="I1044" s="11" cm="1">
        <f t="array" ref="I1044">IF(
   AZ1044 = "OUT", 0,IF(
   BD1044 &gt;= LARGE(IF(ISNUMBER(BD:BD), BD:BD), 3),
   BE1044 - 0.001,
   IF(BE1044 &gt;=VLOOKUP(P1044,mapping!$A:$B,2,FALSE), BE1044,VLOOKUP(P1044,mapping!$A$2:$B$8,2,FALSE))
))</f>
        <v>0</v>
      </c>
      <c r="J1044" s="11" cm="1">
        <f t="array" ref="J1044">IF(
    AZ1044="OUT",0,IF(IF(
                      BD1044&gt;=LARGE(IF(ISNUMBER(BD:BD),BD:BD),3),
                      BE1044+0.001,
                      VLOOKUP(H1044,mapping!$D:$E,2,FALSE)
                      )&gt;I1044,
                   IF(
                      BD1044&gt;=LARGE(IF(ISNUMBER(BD:BD),BD:BD),3),
                      BE1044+0.001,
                      VLOOKUP(H1044,mapping!$D:$E,2,FALSE)
                      ),
                   I1044+0.002))</f>
        <v>0</v>
      </c>
      <c r="K1044" s="8">
        <f t="shared" si="262"/>
        <v>1.224337086288527E-4</v>
      </c>
      <c r="L1044" s="1" t="str">
        <f>Pos!B409</f>
        <v>GB00BNGDN821</v>
      </c>
      <c r="M1044" s="1" t="str">
        <f>_xlfn.XLOOKUP($L1044,Pos!B:B,Pos!D:D,, 0)</f>
        <v>Melrose Industries PLC</v>
      </c>
      <c r="N1044" s="1" t="str">
        <f>_xlfn.XLOOKUP($L1044,Pos!B:B,Pos!E:E,, 0)</f>
        <v>Industrial Goods &amp; Services</v>
      </c>
      <c r="O1044" s="1" t="str">
        <f t="shared" si="263"/>
        <v>Industrial Goods &amp; Services_West Europe</v>
      </c>
      <c r="P1044" s="1" t="str">
        <f>_xlfn.XLOOKUP($L1044,Pos!B:B,Pos!F:F,, 0)</f>
        <v>West Europe</v>
      </c>
      <c r="Q1044" s="1">
        <v>0</v>
      </c>
      <c r="R1044" s="9">
        <f>_xlfn.XLOOKUP($L1044,Pos!$B:$B,Pos!N:N,0, 0)</f>
        <v>3.39</v>
      </c>
      <c r="S1044" s="9">
        <f>_xlfn.XLOOKUP($L1044,Pos!$B:$B,Pos!O:O,0, 0)</f>
        <v>5.1987500000000004</v>
      </c>
      <c r="T1044" s="9">
        <f>_xlfn.XLOOKUP($L1044,Pos!$B:$B,Pos!P:P,0, 0)</f>
        <v>2.7250000000000001</v>
      </c>
      <c r="U1044" s="9">
        <f>_xlfn.XLOOKUP($L1044,Pos!$B:$B,Pos!Q:Q,0, 0)</f>
        <v>3.4</v>
      </c>
      <c r="V1044" s="9">
        <f>_xlfn.XLOOKUP($L1044,Pos!$B:$B,Pos!R:R,0, 0)</f>
        <v>1.8666670000000001</v>
      </c>
      <c r="W1044" s="9">
        <f>_xlfn.XLOOKUP($L1044,Pos!$B:$B,Pos!S:S,0, 0)</f>
        <v>4.9916669999999996</v>
      </c>
      <c r="X1044" s="9" t="str">
        <f>_xlfn.XLOOKUP($L1044,Pos!$B:$B,Pos!J:J,0, 0)</f>
        <v>Outperform</v>
      </c>
      <c r="Y1044" s="1">
        <v>0</v>
      </c>
      <c r="Z1044" s="1">
        <v>0</v>
      </c>
      <c r="AA1044" s="1">
        <f t="shared" si="264"/>
        <v>0</v>
      </c>
      <c r="AB1044" s="9">
        <f>_xlfn.XLOOKUP(L1044,Pos!B:B,Pos!K:K,-1,0)</f>
        <v>3.4328358208955221</v>
      </c>
      <c r="AC1044" s="1" t="e">
        <f>_xlfn.XLOOKUP($L1044,Pos!$A:$A,Pos!S:S,_xlfn.XLOOKUP($L1044,#REF!,#REF!, ""), 0)</f>
        <v>#REF!</v>
      </c>
      <c r="AD1044" s="1" t="e">
        <f>_xlfn.XLOOKUP($L1044,Pos!$A:$A,Pos!T:T,_xlfn.XLOOKUP($L1044,#REF!,#REF!, ""), 0)</f>
        <v>#REF!</v>
      </c>
      <c r="AE1044" s="1" t="e">
        <f>_xlfn.XLOOKUP($L1044,Pos!$A:$A,Pos!U:U,_xlfn.XLOOKUP($L1044,#REF!,#REF!, ""), 0)</f>
        <v>#REF!</v>
      </c>
      <c r="AF1044" s="1" t="e">
        <f>_xlfn.XLOOKUP($L1044,Pos!$A:$A,Pos!V:V,_xlfn.XLOOKUP($L1044,#REF!,#REF!, ""), 0)</f>
        <v>#REF!</v>
      </c>
      <c r="AG1044" s="1" t="e">
        <f>_xlfn.XLOOKUP($L1044,Pos!$A:$A,Pos!W:W,_xlfn.XLOOKUP($L1044,#REF!,#REF!, ""), 0)</f>
        <v>#REF!</v>
      </c>
      <c r="AH1044" s="1" t="e">
        <f>_xlfn.XLOOKUP($L1044,Pos!$A:$A,Pos!X:X,_xlfn.XLOOKUP($L1044,#REF!,#REF!, ""), 0)</f>
        <v>#REF!</v>
      </c>
      <c r="AI1044" s="1" t="e">
        <f>_xlfn.XLOOKUP($L1044,Pos!$A:$A,Pos!Y:Y,_xlfn.XLOOKUP($L1044,#REF!,#REF!, ""), 0)</f>
        <v>#REF!</v>
      </c>
      <c r="AJ1044" s="1" t="e">
        <f>_xlfn.XLOOKUP($L1044,Pos!$A:$A,Pos!Z:Z,_xlfn.XLOOKUP($L1044,#REF!,#REF!, ""), 0)</f>
        <v>#REF!</v>
      </c>
      <c r="AK1044" s="1" t="e">
        <f>_xlfn.XLOOKUP($L1044,Pos!$A:$A,Pos!AA:AA,_xlfn.XLOOKUP($L1044,#REF!,#REF!, ""), 0)</f>
        <v>#REF!</v>
      </c>
      <c r="AL1044" s="1" t="e">
        <f>_xlfn.XLOOKUP($L1044,Pos!$A:$A,Pos!AB:AB,_xlfn.XLOOKUP($L1044,#REF!,#REF!, ""), 0)</f>
        <v>#REF!</v>
      </c>
      <c r="AM1044" s="1" t="e">
        <f>_xlfn.XLOOKUP($L1044,Pos!$A:$A,Pos!AC:AC,_xlfn.XLOOKUP($L1044,#REF!,#REF!, ""), 0)</f>
        <v>#REF!</v>
      </c>
      <c r="AN1044" s="1" t="e">
        <f>_xlfn.XLOOKUP($L1044,Pos!$A:$A,Pos!AD:AD,_xlfn.XLOOKUP($L1044,#REF!,#REF!, ""), 0)</f>
        <v>#REF!</v>
      </c>
      <c r="AO1044" s="1" t="e">
        <f>_xlfn.XLOOKUP($L1044,Pos!$A:$A,Pos!AE:AE,_xlfn.XLOOKUP($L1044,#REF!,#REF!, ""), 0)</f>
        <v>#REF!</v>
      </c>
      <c r="AP1044" s="1" t="e">
        <f>_xlfn.XLOOKUP($L1044,Pos!$A:$A,Pos!AF:AF,_xlfn.XLOOKUP($L1044,#REF!,#REF!, ""), 0)</f>
        <v>#REF!</v>
      </c>
      <c r="AQ1044" s="1" t="e">
        <f>_xlfn.XLOOKUP($L1044,Pos!$A:$A,Pos!AG:AG,_xlfn.XLOOKUP($L1044,#REF!,#REF!, ""), 0)</f>
        <v>#REF!</v>
      </c>
      <c r="AR1044" s="1" t="e">
        <f>_xlfn.XLOOKUP($L1044,Pos!$A:$A,Pos!AH:AH,_xlfn.XLOOKUP($L1044,#REF!,#REF!, ""), 0)</f>
        <v>#REF!</v>
      </c>
      <c r="AS1044" s="1" t="e">
        <f>_xlfn.XLOOKUP($L1044,Pos!$A:$A,Pos!AI:AI,_xlfn.XLOOKUP($L1044,#REF!,#REF!, ""), 0)</f>
        <v>#REF!</v>
      </c>
      <c r="AT1044" s="1" t="e">
        <f>_xlfn.XLOOKUP($L1044,Pos!$A:$A,Pos!AJ:AJ,_xlfn.XLOOKUP($L1044,#REF!,#REF!, ""), 0)</f>
        <v>#REF!</v>
      </c>
      <c r="AU1044" s="1" t="e">
        <f>_xlfn.XLOOKUP($L1044,Pos!$A:$A,Pos!AK:AK,_xlfn.XLOOKUP($L1044,#REF!,#REF!, ""), 0)</f>
        <v>#REF!</v>
      </c>
      <c r="AV1044" s="1" t="e">
        <f>_xlfn.XLOOKUP($L1044,Pos!$A:$A,Pos!AL:AL,_xlfn.XLOOKUP($L1044,#REF!,#REF!, ""), 0)</f>
        <v>#REF!</v>
      </c>
      <c r="AW1044" s="1" t="e">
        <f>_xlfn.XLOOKUP($L1044,Pos!$A:$A,Pos!AM:AM,_xlfn.XLOOKUP($L1044,#REF!,#REF!, ""), 0)</f>
        <v>#REF!</v>
      </c>
      <c r="AX1044" s="1" t="e">
        <f>_xlfn.XLOOKUP($L1044,Pos!$A:$A,Pos!AN:AN,_xlfn.XLOOKUP($L1044,#REF!,#REF!, ""), 0)</f>
        <v>#REF!</v>
      </c>
      <c r="AY1044" s="1" t="e">
        <f>_xlfn.XLOOKUP($L1044,Pos!$A:$A,Pos!AO:AO,_xlfn.XLOOKUP($L1044,#REF!,#REF!, ""), 0)</f>
        <v>#REF!</v>
      </c>
      <c r="AZ1044" s="7" t="str">
        <f t="shared" si="265"/>
        <v>OUT</v>
      </c>
      <c r="BA1044" s="1">
        <f>IF(OR(_xlfn.XLOOKUP(L1044,Pos!B:B,Pos!L:L,FALSE)="ESG Reason",_xlfn.XLOOKUP(L1044,Pos!B:B,Pos!L:L,FALSE)="Blacklisted"),1,0)</f>
        <v>0</v>
      </c>
      <c r="BC1044" s="11">
        <v>1.157027983298829E-10</v>
      </c>
      <c r="BD1044" s="11">
        <f>_xlfn.XLOOKUP($L1044,Pos!$B:$B,Pos!H:H,0, 0)</f>
        <v>0</v>
      </c>
      <c r="BE1044" s="11">
        <f>_xlfn.XLOOKUP($L1044,Pos!$B:$B,Pos!I:I,0, 0)</f>
        <v>1.224337086288527E-4</v>
      </c>
      <c r="BF1044" s="18">
        <f t="shared" si="266"/>
        <v>1.224337086288527E-4</v>
      </c>
      <c r="BG1044" s="1">
        <f t="shared" si="267"/>
        <v>2</v>
      </c>
      <c r="BH1044" s="1">
        <f t="shared" si="268"/>
        <v>10</v>
      </c>
      <c r="BI1044" s="18">
        <f t="shared" si="269"/>
        <v>1.157027983298829E-10</v>
      </c>
      <c r="BJ1044" s="3">
        <f t="shared" si="270"/>
        <v>0</v>
      </c>
      <c r="BK1044" s="18">
        <f t="shared" si="271"/>
        <v>0</v>
      </c>
    </row>
    <row r="1045" spans="3:63" x14ac:dyDescent="0.25">
      <c r="C1045" s="3"/>
      <c r="D1045" s="3"/>
      <c r="E1045" s="3"/>
      <c r="F1045" s="3"/>
      <c r="G1045" s="51" t="s">
        <v>1038</v>
      </c>
      <c r="H1045" s="8" t="str">
        <f t="shared" si="261"/>
        <v>0%West Europe</v>
      </c>
      <c r="I1045" s="11" cm="1">
        <f t="array" ref="I1045">IF(
   AZ1045 = "OUT", 0,IF(
   BD1045 &gt;= LARGE(IF(ISNUMBER(BD:BD), BD:BD), 3),
   BE1045 - 0.001,
   IF(BE1045 &gt;=VLOOKUP(P1045,mapping!$A:$B,2,FALSE), BE1045,VLOOKUP(P1045,mapping!$A$2:$B$8,2,FALSE))
))</f>
        <v>0</v>
      </c>
      <c r="J1045" s="11" cm="1">
        <f t="array" ref="J1045">IF(
    AZ1045="OUT",0,IF(IF(
                      BD1045&gt;=LARGE(IF(ISNUMBER(BD:BD),BD:BD),3),
                      BE1045+0.001,
                      VLOOKUP(H1045,mapping!$D:$E,2,FALSE)
                      )&gt;I1045,
                   IF(
                      BD1045&gt;=LARGE(IF(ISNUMBER(BD:BD),BD:BD),3),
                      BE1045+0.001,
                      VLOOKUP(H1045,mapping!$D:$E,2,FALSE)
                      ),
                   I1045+0.002))</f>
        <v>0</v>
      </c>
      <c r="K1045" s="8">
        <f t="shared" si="262"/>
        <v>1.2232349187707201E-4</v>
      </c>
      <c r="L1045" s="1" t="str">
        <f>Pos!B199</f>
        <v>DE0005200000</v>
      </c>
      <c r="M1045" s="1" t="str">
        <f>_xlfn.XLOOKUP($L1045,Pos!B:B,Pos!D:D,, 0)</f>
        <v>Beiersdorf AG</v>
      </c>
      <c r="N1045" s="1" t="str">
        <f>_xlfn.XLOOKUP($L1045,Pos!B:B,Pos!E:E,, 0)</f>
        <v>Personal &amp; Household Goods</v>
      </c>
      <c r="O1045" s="1" t="str">
        <f t="shared" si="263"/>
        <v>Personal &amp; Household Goods_West Europe</v>
      </c>
      <c r="P1045" s="1" t="str">
        <f>_xlfn.XLOOKUP($L1045,Pos!B:B,Pos!F:F,, 0)</f>
        <v>West Europe</v>
      </c>
      <c r="Q1045" s="1">
        <v>0</v>
      </c>
      <c r="R1045" s="9">
        <f>_xlfn.XLOOKUP($L1045,Pos!$B:$B,Pos!N:N,0, 0)</f>
        <v>1.07</v>
      </c>
      <c r="S1045" s="9">
        <f>_xlfn.XLOOKUP($L1045,Pos!$B:$B,Pos!O:O,0, 0)</f>
        <v>3.548333</v>
      </c>
      <c r="T1045" s="9">
        <f>_xlfn.XLOOKUP($L1045,Pos!$B:$B,Pos!P:P,0, 0)</f>
        <v>5.95</v>
      </c>
      <c r="U1045" s="9">
        <f>_xlfn.XLOOKUP($L1045,Pos!$B:$B,Pos!Q:Q,0, 0)</f>
        <v>1.1000000000000001</v>
      </c>
      <c r="V1045" s="9">
        <f>_xlfn.XLOOKUP($L1045,Pos!$B:$B,Pos!R:R,0, 0)</f>
        <v>5.4</v>
      </c>
      <c r="W1045" s="9">
        <f>_xlfn.XLOOKUP($L1045,Pos!$B:$B,Pos!S:S,0, 0)</f>
        <v>5.4316659999999999</v>
      </c>
      <c r="X1045" s="9" t="str">
        <f>_xlfn.XLOOKUP($L1045,Pos!$B:$B,Pos!J:J,0, 0)</f>
        <v>Outperform</v>
      </c>
      <c r="Y1045" s="1">
        <v>0</v>
      </c>
      <c r="Z1045" s="1">
        <v>0</v>
      </c>
      <c r="AA1045" s="1">
        <f t="shared" si="264"/>
        <v>0</v>
      </c>
      <c r="AB1045" s="9">
        <f>_xlfn.XLOOKUP(L1045,Pos!B:B,Pos!K:K,-1,0)</f>
        <v>0.71428571428571419</v>
      </c>
      <c r="AC1045" s="1" t="e">
        <f>_xlfn.XLOOKUP($L1045,Pos!$A:$A,Pos!S:S,_xlfn.XLOOKUP($L1045,#REF!,#REF!, ""), 0)</f>
        <v>#REF!</v>
      </c>
      <c r="AD1045" s="1" t="e">
        <f>_xlfn.XLOOKUP($L1045,Pos!$A:$A,Pos!T:T,_xlfn.XLOOKUP($L1045,#REF!,#REF!, ""), 0)</f>
        <v>#REF!</v>
      </c>
      <c r="AE1045" s="1" t="e">
        <f>_xlfn.XLOOKUP($L1045,Pos!$A:$A,Pos!U:U,_xlfn.XLOOKUP($L1045,#REF!,#REF!, ""), 0)</f>
        <v>#REF!</v>
      </c>
      <c r="AF1045" s="1" t="e">
        <f>_xlfn.XLOOKUP($L1045,Pos!$A:$A,Pos!V:V,_xlfn.XLOOKUP($L1045,#REF!,#REF!, ""), 0)</f>
        <v>#REF!</v>
      </c>
      <c r="AG1045" s="1" t="e">
        <f>_xlfn.XLOOKUP($L1045,Pos!$A:$A,Pos!W:W,_xlfn.XLOOKUP($L1045,#REF!,#REF!, ""), 0)</f>
        <v>#REF!</v>
      </c>
      <c r="AH1045" s="1" t="e">
        <f>_xlfn.XLOOKUP($L1045,Pos!$A:$A,Pos!X:X,_xlfn.XLOOKUP($L1045,#REF!,#REF!, ""), 0)</f>
        <v>#REF!</v>
      </c>
      <c r="AI1045" s="1" t="e">
        <f>_xlfn.XLOOKUP($L1045,Pos!$A:$A,Pos!Y:Y,_xlfn.XLOOKUP($L1045,#REF!,#REF!, ""), 0)</f>
        <v>#REF!</v>
      </c>
      <c r="AJ1045" s="1" t="e">
        <f>_xlfn.XLOOKUP($L1045,Pos!$A:$A,Pos!Z:Z,_xlfn.XLOOKUP($L1045,#REF!,#REF!, ""), 0)</f>
        <v>#REF!</v>
      </c>
      <c r="AK1045" s="1" t="e">
        <f>_xlfn.XLOOKUP($L1045,Pos!$A:$A,Pos!AA:AA,_xlfn.XLOOKUP($L1045,#REF!,#REF!, ""), 0)</f>
        <v>#REF!</v>
      </c>
      <c r="AL1045" s="1" t="e">
        <f>_xlfn.XLOOKUP($L1045,Pos!$A:$A,Pos!AB:AB,_xlfn.XLOOKUP($L1045,#REF!,#REF!, ""), 0)</f>
        <v>#REF!</v>
      </c>
      <c r="AM1045" s="1" t="e">
        <f>_xlfn.XLOOKUP($L1045,Pos!$A:$A,Pos!AC:AC,_xlfn.XLOOKUP($L1045,#REF!,#REF!, ""), 0)</f>
        <v>#REF!</v>
      </c>
      <c r="AN1045" s="1" t="e">
        <f>_xlfn.XLOOKUP($L1045,Pos!$A:$A,Pos!AD:AD,_xlfn.XLOOKUP($L1045,#REF!,#REF!, ""), 0)</f>
        <v>#REF!</v>
      </c>
      <c r="AO1045" s="1" t="e">
        <f>_xlfn.XLOOKUP($L1045,Pos!$A:$A,Pos!AE:AE,_xlfn.XLOOKUP($L1045,#REF!,#REF!, ""), 0)</f>
        <v>#REF!</v>
      </c>
      <c r="AP1045" s="1" t="e">
        <f>_xlfn.XLOOKUP($L1045,Pos!$A:$A,Pos!AF:AF,_xlfn.XLOOKUP($L1045,#REF!,#REF!, ""), 0)</f>
        <v>#REF!</v>
      </c>
      <c r="AQ1045" s="1" t="e">
        <f>_xlfn.XLOOKUP($L1045,Pos!$A:$A,Pos!AG:AG,_xlfn.XLOOKUP($L1045,#REF!,#REF!, ""), 0)</f>
        <v>#REF!</v>
      </c>
      <c r="AR1045" s="1" t="e">
        <f>_xlfn.XLOOKUP($L1045,Pos!$A:$A,Pos!AH:AH,_xlfn.XLOOKUP($L1045,#REF!,#REF!, ""), 0)</f>
        <v>#REF!</v>
      </c>
      <c r="AS1045" s="1" t="e">
        <f>_xlfn.XLOOKUP($L1045,Pos!$A:$A,Pos!AI:AI,_xlfn.XLOOKUP($L1045,#REF!,#REF!, ""), 0)</f>
        <v>#REF!</v>
      </c>
      <c r="AT1045" s="1" t="e">
        <f>_xlfn.XLOOKUP($L1045,Pos!$A:$A,Pos!AJ:AJ,_xlfn.XLOOKUP($L1045,#REF!,#REF!, ""), 0)</f>
        <v>#REF!</v>
      </c>
      <c r="AU1045" s="1" t="e">
        <f>_xlfn.XLOOKUP($L1045,Pos!$A:$A,Pos!AK:AK,_xlfn.XLOOKUP($L1045,#REF!,#REF!, ""), 0)</f>
        <v>#REF!</v>
      </c>
      <c r="AV1045" s="1" t="e">
        <f>_xlfn.XLOOKUP($L1045,Pos!$A:$A,Pos!AL:AL,_xlfn.XLOOKUP($L1045,#REF!,#REF!, ""), 0)</f>
        <v>#REF!</v>
      </c>
      <c r="AW1045" s="1" t="e">
        <f>_xlfn.XLOOKUP($L1045,Pos!$A:$A,Pos!AM:AM,_xlfn.XLOOKUP($L1045,#REF!,#REF!, ""), 0)</f>
        <v>#REF!</v>
      </c>
      <c r="AX1045" s="1" t="e">
        <f>_xlfn.XLOOKUP($L1045,Pos!$A:$A,Pos!AN:AN,_xlfn.XLOOKUP($L1045,#REF!,#REF!, ""), 0)</f>
        <v>#REF!</v>
      </c>
      <c r="AY1045" s="1" t="e">
        <f>_xlfn.XLOOKUP($L1045,Pos!$A:$A,Pos!AO:AO,_xlfn.XLOOKUP($L1045,#REF!,#REF!, ""), 0)</f>
        <v>#REF!</v>
      </c>
      <c r="AZ1045" s="7" t="str">
        <f t="shared" si="265"/>
        <v>OUT</v>
      </c>
      <c r="BA1045" s="1">
        <f>IF(OR(_xlfn.XLOOKUP(L1045,Pos!B:B,Pos!L:L,FALSE)="ESG Reason",_xlfn.XLOOKUP(L1045,Pos!B:B,Pos!L:L,FALSE)="Blacklisted"),1,0)</f>
        <v>1</v>
      </c>
      <c r="BC1045" s="11">
        <v>8.8095871631374902E-11</v>
      </c>
      <c r="BD1045" s="11">
        <f>_xlfn.XLOOKUP($L1045,Pos!$B:$B,Pos!H:H,0, 0)</f>
        <v>0</v>
      </c>
      <c r="BE1045" s="11">
        <f>_xlfn.XLOOKUP($L1045,Pos!$B:$B,Pos!I:I,0, 0)</f>
        <v>1.2232349187707201E-4</v>
      </c>
      <c r="BF1045" s="18">
        <f t="shared" si="266"/>
        <v>1.2232349187707201E-4</v>
      </c>
      <c r="BG1045" s="1">
        <f t="shared" si="267"/>
        <v>2</v>
      </c>
      <c r="BH1045" s="1">
        <f t="shared" si="268"/>
        <v>13</v>
      </c>
      <c r="BI1045" s="18">
        <f t="shared" si="269"/>
        <v>8.8095871631374902E-11</v>
      </c>
      <c r="BJ1045" s="3">
        <f t="shared" si="270"/>
        <v>0</v>
      </c>
      <c r="BK1045" s="18">
        <f t="shared" si="271"/>
        <v>0</v>
      </c>
    </row>
    <row r="1046" spans="3:63" x14ac:dyDescent="0.25">
      <c r="C1046" s="3"/>
      <c r="D1046" s="3"/>
      <c r="E1046" s="3"/>
      <c r="F1046" s="3"/>
      <c r="G1046" s="51" t="s">
        <v>1040</v>
      </c>
      <c r="H1046" s="8" t="str">
        <f t="shared" si="261"/>
        <v>0%Others</v>
      </c>
      <c r="I1046" s="11" cm="1">
        <f t="array" ref="I1046">IF(
   AZ1046 = "OUT", 0,IF(
   BD1046 &gt;= LARGE(IF(ISNUMBER(BD:BD), BD:BD), 3),
   BE1046 - 0.001,
   IF(BE1046 &gt;=VLOOKUP(P1046,mapping!$A:$B,2,FALSE), BE1046,VLOOKUP(P1046,mapping!$A$2:$B$8,2,FALSE))
))</f>
        <v>0</v>
      </c>
      <c r="J1046" s="11" cm="1">
        <f t="array" ref="J1046">IF(
    AZ1046="OUT",0,IF(IF(
                      BD1046&gt;=LARGE(IF(ISNUMBER(BD:BD),BD:BD),3),
                      BE1046+0.001,
                      VLOOKUP(H1046,mapping!$D:$E,2,FALSE)
                      )&gt;I1046,
                   IF(
                      BD1046&gt;=LARGE(IF(ISNUMBER(BD:BD),BD:BD),3),
                      BE1046+0.001,
                      VLOOKUP(H1046,mapping!$D:$E,2,FALSE)
                      ),
                   I1046+0.002))</f>
        <v>0</v>
      </c>
      <c r="K1046" s="8">
        <f t="shared" si="262"/>
        <v>1.2211866074490619E-4</v>
      </c>
      <c r="L1046" s="1" t="str">
        <f>Pos!B522</f>
        <v>JP3190000004</v>
      </c>
      <c r="M1046" s="1" t="str">
        <f>_xlfn.XLOOKUP($L1046,Pos!B:B,Pos!D:D,, 0)</f>
        <v>Obayashi Corporation</v>
      </c>
      <c r="N1046" s="1" t="str">
        <f>_xlfn.XLOOKUP($L1046,Pos!B:B,Pos!E:E,, 0)</f>
        <v>Construction</v>
      </c>
      <c r="O1046" s="1" t="str">
        <f t="shared" si="263"/>
        <v>Construction_Others</v>
      </c>
      <c r="P1046" s="1" t="str">
        <f>_xlfn.XLOOKUP($L1046,Pos!B:B,Pos!F:F,, 0)</f>
        <v>Others</v>
      </c>
      <c r="Q1046" s="1">
        <v>0</v>
      </c>
      <c r="R1046" s="9">
        <f>_xlfn.XLOOKUP($L1046,Pos!$B:$B,Pos!N:N,0, 0)</f>
        <v>5.42</v>
      </c>
      <c r="S1046" s="9">
        <f>_xlfn.XLOOKUP($L1046,Pos!$B:$B,Pos!O:O,0, 0)</f>
        <v>6.0071669999999999</v>
      </c>
      <c r="T1046" s="9">
        <f>_xlfn.XLOOKUP($L1046,Pos!$B:$B,Pos!P:P,0, 0)</f>
        <v>6.45</v>
      </c>
      <c r="U1046" s="9">
        <f>_xlfn.XLOOKUP($L1046,Pos!$B:$B,Pos!Q:Q,0, 0)</f>
        <v>8.6999999999999993</v>
      </c>
      <c r="V1046" s="9">
        <f>_xlfn.XLOOKUP($L1046,Pos!$B:$B,Pos!R:R,0, 0)</f>
        <v>6.9666670000000002</v>
      </c>
      <c r="W1046" s="9">
        <f>_xlfn.XLOOKUP($L1046,Pos!$B:$B,Pos!S:S,0, 0)</f>
        <v>5.9516669999999996</v>
      </c>
      <c r="X1046" s="9" t="str">
        <f>_xlfn.XLOOKUP($L1046,Pos!$B:$B,Pos!J:J,0, 0)</f>
        <v>Buy</v>
      </c>
      <c r="Y1046" s="1">
        <v>0</v>
      </c>
      <c r="Z1046" s="1">
        <v>0</v>
      </c>
      <c r="AA1046" s="1">
        <f t="shared" si="264"/>
        <v>0</v>
      </c>
      <c r="AB1046" s="9">
        <f>_xlfn.XLOOKUP(L1046,Pos!B:B,Pos!K:K,-1,0)</f>
        <v>7.5</v>
      </c>
      <c r="AC1046" s="1" t="e">
        <f>_xlfn.XLOOKUP($L1046,Pos!$A:$A,Pos!S:S,_xlfn.XLOOKUP($L1046,#REF!,#REF!, ""), 0)</f>
        <v>#REF!</v>
      </c>
      <c r="AD1046" s="1" t="e">
        <f>_xlfn.XLOOKUP($L1046,Pos!$A:$A,Pos!T:T,_xlfn.XLOOKUP($L1046,#REF!,#REF!, ""), 0)</f>
        <v>#REF!</v>
      </c>
      <c r="AE1046" s="1" t="e">
        <f>_xlfn.XLOOKUP($L1046,Pos!$A:$A,Pos!U:U,_xlfn.XLOOKUP($L1046,#REF!,#REF!, ""), 0)</f>
        <v>#REF!</v>
      </c>
      <c r="AF1046" s="1" t="e">
        <f>_xlfn.XLOOKUP($L1046,Pos!$A:$A,Pos!V:V,_xlfn.XLOOKUP($L1046,#REF!,#REF!, ""), 0)</f>
        <v>#REF!</v>
      </c>
      <c r="AG1046" s="1" t="e">
        <f>_xlfn.XLOOKUP($L1046,Pos!$A:$A,Pos!W:W,_xlfn.XLOOKUP($L1046,#REF!,#REF!, ""), 0)</f>
        <v>#REF!</v>
      </c>
      <c r="AH1046" s="1" t="e">
        <f>_xlfn.XLOOKUP($L1046,Pos!$A:$A,Pos!X:X,_xlfn.XLOOKUP($L1046,#REF!,#REF!, ""), 0)</f>
        <v>#REF!</v>
      </c>
      <c r="AI1046" s="1" t="e">
        <f>_xlfn.XLOOKUP($L1046,Pos!$A:$A,Pos!Y:Y,_xlfn.XLOOKUP($L1046,#REF!,#REF!, ""), 0)</f>
        <v>#REF!</v>
      </c>
      <c r="AJ1046" s="1" t="e">
        <f>_xlfn.XLOOKUP($L1046,Pos!$A:$A,Pos!Z:Z,_xlfn.XLOOKUP($L1046,#REF!,#REF!, ""), 0)</f>
        <v>#REF!</v>
      </c>
      <c r="AK1046" s="1" t="e">
        <f>_xlfn.XLOOKUP($L1046,Pos!$A:$A,Pos!AA:AA,_xlfn.XLOOKUP($L1046,#REF!,#REF!, ""), 0)</f>
        <v>#REF!</v>
      </c>
      <c r="AL1046" s="1" t="e">
        <f>_xlfn.XLOOKUP($L1046,Pos!$A:$A,Pos!AB:AB,_xlfn.XLOOKUP($L1046,#REF!,#REF!, ""), 0)</f>
        <v>#REF!</v>
      </c>
      <c r="AM1046" s="1" t="e">
        <f>_xlfn.XLOOKUP($L1046,Pos!$A:$A,Pos!AC:AC,_xlfn.XLOOKUP($L1046,#REF!,#REF!, ""), 0)</f>
        <v>#REF!</v>
      </c>
      <c r="AN1046" s="1" t="e">
        <f>_xlfn.XLOOKUP($L1046,Pos!$A:$A,Pos!AD:AD,_xlfn.XLOOKUP($L1046,#REF!,#REF!, ""), 0)</f>
        <v>#REF!</v>
      </c>
      <c r="AO1046" s="1" t="e">
        <f>_xlfn.XLOOKUP($L1046,Pos!$A:$A,Pos!AE:AE,_xlfn.XLOOKUP($L1046,#REF!,#REF!, ""), 0)</f>
        <v>#REF!</v>
      </c>
      <c r="AP1046" s="1" t="e">
        <f>_xlfn.XLOOKUP($L1046,Pos!$A:$A,Pos!AF:AF,_xlfn.XLOOKUP($L1046,#REF!,#REF!, ""), 0)</f>
        <v>#REF!</v>
      </c>
      <c r="AQ1046" s="1" t="e">
        <f>_xlfn.XLOOKUP($L1046,Pos!$A:$A,Pos!AG:AG,_xlfn.XLOOKUP($L1046,#REF!,#REF!, ""), 0)</f>
        <v>#REF!</v>
      </c>
      <c r="AR1046" s="1" t="e">
        <f>_xlfn.XLOOKUP($L1046,Pos!$A:$A,Pos!AH:AH,_xlfn.XLOOKUP($L1046,#REF!,#REF!, ""), 0)</f>
        <v>#REF!</v>
      </c>
      <c r="AS1046" s="1" t="e">
        <f>_xlfn.XLOOKUP($L1046,Pos!$A:$A,Pos!AI:AI,_xlfn.XLOOKUP($L1046,#REF!,#REF!, ""), 0)</f>
        <v>#REF!</v>
      </c>
      <c r="AT1046" s="1" t="e">
        <f>_xlfn.XLOOKUP($L1046,Pos!$A:$A,Pos!AJ:AJ,_xlfn.XLOOKUP($L1046,#REF!,#REF!, ""), 0)</f>
        <v>#REF!</v>
      </c>
      <c r="AU1046" s="1" t="e">
        <f>_xlfn.XLOOKUP($L1046,Pos!$A:$A,Pos!AK:AK,_xlfn.XLOOKUP($L1046,#REF!,#REF!, ""), 0)</f>
        <v>#REF!</v>
      </c>
      <c r="AV1046" s="1" t="e">
        <f>_xlfn.XLOOKUP($L1046,Pos!$A:$A,Pos!AL:AL,_xlfn.XLOOKUP($L1046,#REF!,#REF!, ""), 0)</f>
        <v>#REF!</v>
      </c>
      <c r="AW1046" s="1" t="e">
        <f>_xlfn.XLOOKUP($L1046,Pos!$A:$A,Pos!AM:AM,_xlfn.XLOOKUP($L1046,#REF!,#REF!, ""), 0)</f>
        <v>#REF!</v>
      </c>
      <c r="AX1046" s="1" t="e">
        <f>_xlfn.XLOOKUP($L1046,Pos!$A:$A,Pos!AN:AN,_xlfn.XLOOKUP($L1046,#REF!,#REF!, ""), 0)</f>
        <v>#REF!</v>
      </c>
      <c r="AY1046" s="1" t="e">
        <f>_xlfn.XLOOKUP($L1046,Pos!$A:$A,Pos!AO:AO,_xlfn.XLOOKUP($L1046,#REF!,#REF!, ""), 0)</f>
        <v>#REF!</v>
      </c>
      <c r="AZ1046" s="7" t="str">
        <f t="shared" si="265"/>
        <v>OUT</v>
      </c>
      <c r="BA1046" s="1">
        <f>IF(OR(_xlfn.XLOOKUP(L1046,Pos!B:B,Pos!L:L,FALSE)="ESG Reason",_xlfn.XLOOKUP(L1046,Pos!B:B,Pos!L:L,FALSE)="Blacklisted"),1,0)</f>
        <v>0</v>
      </c>
      <c r="BC1046" s="11">
        <v>8.9834333465016876E-11</v>
      </c>
      <c r="BD1046" s="11">
        <f>_xlfn.XLOOKUP($L1046,Pos!$B:$B,Pos!H:H,0, 0)</f>
        <v>0</v>
      </c>
      <c r="BE1046" s="11">
        <f>_xlfn.XLOOKUP($L1046,Pos!$B:$B,Pos!I:I,0, 0)</f>
        <v>1.2211866074490619E-4</v>
      </c>
      <c r="BF1046" s="18">
        <f t="shared" si="266"/>
        <v>1.2211866074490619E-4</v>
      </c>
      <c r="BG1046" s="1">
        <f t="shared" si="267"/>
        <v>3</v>
      </c>
      <c r="BH1046" s="1">
        <f t="shared" si="268"/>
        <v>43</v>
      </c>
      <c r="BI1046" s="18">
        <f t="shared" si="269"/>
        <v>8.9834333465016876E-11</v>
      </c>
      <c r="BJ1046" s="3">
        <f t="shared" si="270"/>
        <v>0</v>
      </c>
      <c r="BK1046" s="18">
        <f t="shared" si="271"/>
        <v>0</v>
      </c>
    </row>
    <row r="1047" spans="3:63" x14ac:dyDescent="0.25">
      <c r="C1047" s="3"/>
      <c r="D1047" s="3"/>
      <c r="E1047" s="3"/>
      <c r="F1047" s="3"/>
      <c r="G1047" s="51" t="s">
        <v>1039</v>
      </c>
      <c r="H1047" s="8" t="str">
        <f t="shared" si="261"/>
        <v>0%North America</v>
      </c>
      <c r="I1047" s="11" cm="1">
        <f t="array" ref="I1047">IF(
   AZ1047 = "OUT", 0,IF(
   BD1047 &gt;= LARGE(IF(ISNUMBER(BD:BD), BD:BD), 3),
   BE1047 - 0.001,
   IF(BE1047 &gt;=VLOOKUP(P1047,mapping!$A:$B,2,FALSE), BE1047,VLOOKUP(P1047,mapping!$A$2:$B$8,2,FALSE))
))</f>
        <v>0</v>
      </c>
      <c r="J1047" s="11" cm="1">
        <f t="array" ref="J1047">IF(
    AZ1047="OUT",0,IF(IF(
                      BD1047&gt;=LARGE(IF(ISNUMBER(BD:BD),BD:BD),3),
                      BE1047+0.001,
                      VLOOKUP(H1047,mapping!$D:$E,2,FALSE)
                      )&gt;I1047,
                   IF(
                      BD1047&gt;=LARGE(IF(ISNUMBER(BD:BD),BD:BD),3),
                      BE1047+0.001,
                      VLOOKUP(H1047,mapping!$D:$E,2,FALSE)
                      ),
                   I1047+0.002))</f>
        <v>0</v>
      </c>
      <c r="K1047" s="8">
        <f t="shared" si="262"/>
        <v>1.219801396911711E-4</v>
      </c>
      <c r="L1047" s="1" t="str">
        <f>Pos!B1212</f>
        <v>US79589L1061</v>
      </c>
      <c r="M1047" s="1" t="str">
        <f>_xlfn.XLOOKUP($L1047,Pos!B:B,Pos!D:D,, 0)</f>
        <v>Samsara, Inc. Class A</v>
      </c>
      <c r="N1047" s="1" t="str">
        <f>_xlfn.XLOOKUP($L1047,Pos!B:B,Pos!E:E,, 0)</f>
        <v>Technology</v>
      </c>
      <c r="O1047" s="1" t="str">
        <f t="shared" si="263"/>
        <v>Technology_North America</v>
      </c>
      <c r="P1047" s="1" t="str">
        <f>_xlfn.XLOOKUP($L1047,Pos!B:B,Pos!F:F,, 0)</f>
        <v>North America</v>
      </c>
      <c r="Q1047" s="1">
        <v>0</v>
      </c>
      <c r="R1047" s="9">
        <f>_xlfn.XLOOKUP($L1047,Pos!$B:$B,Pos!N:N,0, 0)</f>
        <v>0</v>
      </c>
      <c r="S1047" s="9">
        <f>_xlfn.XLOOKUP($L1047,Pos!$B:$B,Pos!O:O,0, 0)</f>
        <v>0.52541669999999996</v>
      </c>
      <c r="T1047" s="9">
        <f>_xlfn.XLOOKUP($L1047,Pos!$B:$B,Pos!P:P,0, 0)</f>
        <v>5.45</v>
      </c>
      <c r="U1047" s="9">
        <f>_xlfn.XLOOKUP($L1047,Pos!$B:$B,Pos!Q:Q,0, 0)</f>
        <v>6.7</v>
      </c>
      <c r="V1047" s="9">
        <f>_xlfn.XLOOKUP($L1047,Pos!$B:$B,Pos!R:R,0, 0)</f>
        <v>4.5333329999999998</v>
      </c>
      <c r="W1047" s="9">
        <f>_xlfn.XLOOKUP($L1047,Pos!$B:$B,Pos!S:S,0, 0)</f>
        <v>7.7116660000000001</v>
      </c>
      <c r="X1047" s="9" t="str">
        <f>_xlfn.XLOOKUP($L1047,Pos!$B:$B,Pos!J:J,0, 0)</f>
        <v>Outperform</v>
      </c>
      <c r="Y1047" s="1">
        <v>0</v>
      </c>
      <c r="Z1047" s="1">
        <v>0</v>
      </c>
      <c r="AA1047" s="1">
        <f t="shared" si="264"/>
        <v>0</v>
      </c>
      <c r="AB1047" s="9">
        <f>_xlfn.XLOOKUP(L1047,Pos!B:B,Pos!K:K,-1,0)</f>
        <v>7.4226804123711343</v>
      </c>
      <c r="AC1047" s="1" t="e">
        <f>_xlfn.XLOOKUP($L1047,Pos!$A:$A,Pos!S:S,_xlfn.XLOOKUP($L1047,#REF!,#REF!, ""), 0)</f>
        <v>#REF!</v>
      </c>
      <c r="AD1047" s="1" t="e">
        <f>_xlfn.XLOOKUP($L1047,Pos!$A:$A,Pos!T:T,_xlfn.XLOOKUP($L1047,#REF!,#REF!, ""), 0)</f>
        <v>#REF!</v>
      </c>
      <c r="AE1047" s="1" t="e">
        <f>_xlfn.XLOOKUP($L1047,Pos!$A:$A,Pos!U:U,_xlfn.XLOOKUP($L1047,#REF!,#REF!, ""), 0)</f>
        <v>#REF!</v>
      </c>
      <c r="AF1047" s="1" t="e">
        <f>_xlfn.XLOOKUP($L1047,Pos!$A:$A,Pos!V:V,_xlfn.XLOOKUP($L1047,#REF!,#REF!, ""), 0)</f>
        <v>#REF!</v>
      </c>
      <c r="AG1047" s="1" t="e">
        <f>_xlfn.XLOOKUP($L1047,Pos!$A:$A,Pos!W:W,_xlfn.XLOOKUP($L1047,#REF!,#REF!, ""), 0)</f>
        <v>#REF!</v>
      </c>
      <c r="AH1047" s="1" t="e">
        <f>_xlfn.XLOOKUP($L1047,Pos!$A:$A,Pos!X:X,_xlfn.XLOOKUP($L1047,#REF!,#REF!, ""), 0)</f>
        <v>#REF!</v>
      </c>
      <c r="AI1047" s="1" t="e">
        <f>_xlfn.XLOOKUP($L1047,Pos!$A:$A,Pos!Y:Y,_xlfn.XLOOKUP($L1047,#REF!,#REF!, ""), 0)</f>
        <v>#REF!</v>
      </c>
      <c r="AJ1047" s="1" t="e">
        <f>_xlfn.XLOOKUP($L1047,Pos!$A:$A,Pos!Z:Z,_xlfn.XLOOKUP($L1047,#REF!,#REF!, ""), 0)</f>
        <v>#REF!</v>
      </c>
      <c r="AK1047" s="1" t="e">
        <f>_xlfn.XLOOKUP($L1047,Pos!$A:$A,Pos!AA:AA,_xlfn.XLOOKUP($L1047,#REF!,#REF!, ""), 0)</f>
        <v>#REF!</v>
      </c>
      <c r="AL1047" s="1" t="e">
        <f>_xlfn.XLOOKUP($L1047,Pos!$A:$A,Pos!AB:AB,_xlfn.XLOOKUP($L1047,#REF!,#REF!, ""), 0)</f>
        <v>#REF!</v>
      </c>
      <c r="AM1047" s="1" t="e">
        <f>_xlfn.XLOOKUP($L1047,Pos!$A:$A,Pos!AC:AC,_xlfn.XLOOKUP($L1047,#REF!,#REF!, ""), 0)</f>
        <v>#REF!</v>
      </c>
      <c r="AN1047" s="1" t="e">
        <f>_xlfn.XLOOKUP($L1047,Pos!$A:$A,Pos!AD:AD,_xlfn.XLOOKUP($L1047,#REF!,#REF!, ""), 0)</f>
        <v>#REF!</v>
      </c>
      <c r="AO1047" s="1" t="e">
        <f>_xlfn.XLOOKUP($L1047,Pos!$A:$A,Pos!AE:AE,_xlfn.XLOOKUP($L1047,#REF!,#REF!, ""), 0)</f>
        <v>#REF!</v>
      </c>
      <c r="AP1047" s="1" t="e">
        <f>_xlfn.XLOOKUP($L1047,Pos!$A:$A,Pos!AF:AF,_xlfn.XLOOKUP($L1047,#REF!,#REF!, ""), 0)</f>
        <v>#REF!</v>
      </c>
      <c r="AQ1047" s="1" t="e">
        <f>_xlfn.XLOOKUP($L1047,Pos!$A:$A,Pos!AG:AG,_xlfn.XLOOKUP($L1047,#REF!,#REF!, ""), 0)</f>
        <v>#REF!</v>
      </c>
      <c r="AR1047" s="1" t="e">
        <f>_xlfn.XLOOKUP($L1047,Pos!$A:$A,Pos!AH:AH,_xlfn.XLOOKUP($L1047,#REF!,#REF!, ""), 0)</f>
        <v>#REF!</v>
      </c>
      <c r="AS1047" s="1" t="e">
        <f>_xlfn.XLOOKUP($L1047,Pos!$A:$A,Pos!AI:AI,_xlfn.XLOOKUP($L1047,#REF!,#REF!, ""), 0)</f>
        <v>#REF!</v>
      </c>
      <c r="AT1047" s="1" t="e">
        <f>_xlfn.XLOOKUP($L1047,Pos!$A:$A,Pos!AJ:AJ,_xlfn.XLOOKUP($L1047,#REF!,#REF!, ""), 0)</f>
        <v>#REF!</v>
      </c>
      <c r="AU1047" s="1" t="e">
        <f>_xlfn.XLOOKUP($L1047,Pos!$A:$A,Pos!AK:AK,_xlfn.XLOOKUP($L1047,#REF!,#REF!, ""), 0)</f>
        <v>#REF!</v>
      </c>
      <c r="AV1047" s="1" t="e">
        <f>_xlfn.XLOOKUP($L1047,Pos!$A:$A,Pos!AL:AL,_xlfn.XLOOKUP($L1047,#REF!,#REF!, ""), 0)</f>
        <v>#REF!</v>
      </c>
      <c r="AW1047" s="1" t="e">
        <f>_xlfn.XLOOKUP($L1047,Pos!$A:$A,Pos!AM:AM,_xlfn.XLOOKUP($L1047,#REF!,#REF!, ""), 0)</f>
        <v>#REF!</v>
      </c>
      <c r="AX1047" s="1" t="e">
        <f>_xlfn.XLOOKUP($L1047,Pos!$A:$A,Pos!AN:AN,_xlfn.XLOOKUP($L1047,#REF!,#REF!, ""), 0)</f>
        <v>#REF!</v>
      </c>
      <c r="AY1047" s="1" t="e">
        <f>_xlfn.XLOOKUP($L1047,Pos!$A:$A,Pos!AO:AO,_xlfn.XLOOKUP($L1047,#REF!,#REF!, ""), 0)</f>
        <v>#REF!</v>
      </c>
      <c r="AZ1047" s="7" t="str">
        <f t="shared" si="265"/>
        <v>OUT</v>
      </c>
      <c r="BA1047" s="1">
        <f>IF(OR(_xlfn.XLOOKUP(L1047,Pos!B:B,Pos!L:L,FALSE)="ESG Reason",_xlfn.XLOOKUP(L1047,Pos!B:B,Pos!L:L,FALSE)="Blacklisted"),1,0)</f>
        <v>1</v>
      </c>
      <c r="BC1047" s="11">
        <v>1.984197716419809E-10</v>
      </c>
      <c r="BD1047" s="11">
        <f>_xlfn.XLOOKUP($L1047,Pos!$B:$B,Pos!H:H,0, 0)</f>
        <v>0</v>
      </c>
      <c r="BE1047" s="11">
        <f>_xlfn.XLOOKUP($L1047,Pos!$B:$B,Pos!I:I,0, 0)</f>
        <v>1.219801396911711E-4</v>
      </c>
      <c r="BF1047" s="18">
        <f t="shared" si="266"/>
        <v>1.219801396911711E-4</v>
      </c>
      <c r="BG1047" s="1">
        <f t="shared" si="267"/>
        <v>1</v>
      </c>
      <c r="BH1047" s="1">
        <f t="shared" si="268"/>
        <v>35</v>
      </c>
      <c r="BI1047" s="18">
        <f t="shared" si="269"/>
        <v>1.984197716419809E-10</v>
      </c>
      <c r="BJ1047" s="3">
        <f t="shared" si="270"/>
        <v>0</v>
      </c>
      <c r="BK1047" s="18">
        <f t="shared" si="271"/>
        <v>0</v>
      </c>
    </row>
    <row r="1048" spans="3:63" x14ac:dyDescent="0.25">
      <c r="C1048" s="3"/>
      <c r="D1048" s="3"/>
      <c r="E1048" s="3"/>
      <c r="F1048" s="3"/>
      <c r="G1048" s="51" t="s">
        <v>1037</v>
      </c>
      <c r="H1048" s="8" t="str">
        <f t="shared" si="261"/>
        <v>0%Others</v>
      </c>
      <c r="I1048" s="11" cm="1">
        <f t="array" ref="I1048">IF(
   AZ1048 = "OUT", 0,IF(
   BD1048 &gt;= LARGE(IF(ISNUMBER(BD:BD), BD:BD), 3),
   BE1048 - 0.001,
   IF(BE1048 &gt;=VLOOKUP(P1048,mapping!$A:$B,2,FALSE), BE1048,VLOOKUP(P1048,mapping!$A$2:$B$8,2,FALSE))
))</f>
        <v>0</v>
      </c>
      <c r="J1048" s="11" cm="1">
        <f t="array" ref="J1048">IF(
    AZ1048="OUT",0,IF(IF(
                      BD1048&gt;=LARGE(IF(ISNUMBER(BD:BD),BD:BD),3),
                      BE1048+0.001,
                      VLOOKUP(H1048,mapping!$D:$E,2,FALSE)
                      )&gt;I1048,
                   IF(
                      BD1048&gt;=LARGE(IF(ISNUMBER(BD:BD),BD:BD),3),
                      BE1048+0.001,
                      VLOOKUP(H1048,mapping!$D:$E,2,FALSE)
                      ),
                   I1048+0.002))</f>
        <v>0</v>
      </c>
      <c r="K1048" s="8">
        <f t="shared" si="262"/>
        <v>1.21880024474717E-4</v>
      </c>
      <c r="L1048" s="1" t="str">
        <f>Pos!B608</f>
        <v>JP3621000003</v>
      </c>
      <c r="M1048" s="1" t="str">
        <f>_xlfn.XLOOKUP($L1048,Pos!B:B,Pos!D:D,, 0)</f>
        <v>Toray Industries, Inc.</v>
      </c>
      <c r="N1048" s="1" t="str">
        <f>_xlfn.XLOOKUP($L1048,Pos!B:B,Pos!E:E,, 0)</f>
        <v>Chemicals</v>
      </c>
      <c r="O1048" s="1" t="str">
        <f t="shared" si="263"/>
        <v>Chemicals_Others</v>
      </c>
      <c r="P1048" s="1" t="str">
        <f>_xlfn.XLOOKUP($L1048,Pos!B:B,Pos!F:F,, 0)</f>
        <v>Others</v>
      </c>
      <c r="Q1048" s="1">
        <v>0</v>
      </c>
      <c r="R1048" s="9">
        <f>_xlfn.XLOOKUP($L1048,Pos!$B:$B,Pos!N:N,0, 0)</f>
        <v>5.65</v>
      </c>
      <c r="S1048" s="9">
        <f>_xlfn.XLOOKUP($L1048,Pos!$B:$B,Pos!O:O,0, 0)</f>
        <v>5.7848329999999999</v>
      </c>
      <c r="T1048" s="9">
        <f>_xlfn.XLOOKUP($L1048,Pos!$B:$B,Pos!P:P,0, 0)</f>
        <v>3.9249999999999998</v>
      </c>
      <c r="U1048" s="9">
        <f>_xlfn.XLOOKUP($L1048,Pos!$B:$B,Pos!Q:Q,0, 0)</f>
        <v>2.8</v>
      </c>
      <c r="V1048" s="9">
        <f>_xlfn.XLOOKUP($L1048,Pos!$B:$B,Pos!R:R,0, 0)</f>
        <v>6.1666670000000003</v>
      </c>
      <c r="W1048" s="9">
        <f>_xlfn.XLOOKUP($L1048,Pos!$B:$B,Pos!S:S,0, 0)</f>
        <v>3.55</v>
      </c>
      <c r="X1048" s="9" t="str">
        <f>_xlfn.XLOOKUP($L1048,Pos!$B:$B,Pos!J:J,0, 0)</f>
        <v>Outperform</v>
      </c>
      <c r="Y1048" s="1">
        <v>0</v>
      </c>
      <c r="Z1048" s="1">
        <v>0</v>
      </c>
      <c r="AA1048" s="1">
        <f t="shared" si="264"/>
        <v>0</v>
      </c>
      <c r="AB1048" s="9">
        <f>_xlfn.XLOOKUP(L1048,Pos!B:B,Pos!K:K,-1,0)</f>
        <v>7.1428571428571432</v>
      </c>
      <c r="AC1048" s="1" t="e">
        <f>_xlfn.XLOOKUP($L1048,Pos!$A:$A,Pos!S:S,_xlfn.XLOOKUP($L1048,#REF!,#REF!, ""), 0)</f>
        <v>#REF!</v>
      </c>
      <c r="AD1048" s="1" t="e">
        <f>_xlfn.XLOOKUP($L1048,Pos!$A:$A,Pos!T:T,_xlfn.XLOOKUP($L1048,#REF!,#REF!, ""), 0)</f>
        <v>#REF!</v>
      </c>
      <c r="AE1048" s="1" t="e">
        <f>_xlfn.XLOOKUP($L1048,Pos!$A:$A,Pos!U:U,_xlfn.XLOOKUP($L1048,#REF!,#REF!, ""), 0)</f>
        <v>#REF!</v>
      </c>
      <c r="AF1048" s="1" t="e">
        <f>_xlfn.XLOOKUP($L1048,Pos!$A:$A,Pos!V:V,_xlfn.XLOOKUP($L1048,#REF!,#REF!, ""), 0)</f>
        <v>#REF!</v>
      </c>
      <c r="AG1048" s="1" t="e">
        <f>_xlfn.XLOOKUP($L1048,Pos!$A:$A,Pos!W:W,_xlfn.XLOOKUP($L1048,#REF!,#REF!, ""), 0)</f>
        <v>#REF!</v>
      </c>
      <c r="AH1048" s="1" t="e">
        <f>_xlfn.XLOOKUP($L1048,Pos!$A:$A,Pos!X:X,_xlfn.XLOOKUP($L1048,#REF!,#REF!, ""), 0)</f>
        <v>#REF!</v>
      </c>
      <c r="AI1048" s="1" t="e">
        <f>_xlfn.XLOOKUP($L1048,Pos!$A:$A,Pos!Y:Y,_xlfn.XLOOKUP($L1048,#REF!,#REF!, ""), 0)</f>
        <v>#REF!</v>
      </c>
      <c r="AJ1048" s="1" t="e">
        <f>_xlfn.XLOOKUP($L1048,Pos!$A:$A,Pos!Z:Z,_xlfn.XLOOKUP($L1048,#REF!,#REF!, ""), 0)</f>
        <v>#REF!</v>
      </c>
      <c r="AK1048" s="1" t="e">
        <f>_xlfn.XLOOKUP($L1048,Pos!$A:$A,Pos!AA:AA,_xlfn.XLOOKUP($L1048,#REF!,#REF!, ""), 0)</f>
        <v>#REF!</v>
      </c>
      <c r="AL1048" s="1" t="e">
        <f>_xlfn.XLOOKUP($L1048,Pos!$A:$A,Pos!AB:AB,_xlfn.XLOOKUP($L1048,#REF!,#REF!, ""), 0)</f>
        <v>#REF!</v>
      </c>
      <c r="AM1048" s="1" t="e">
        <f>_xlfn.XLOOKUP($L1048,Pos!$A:$A,Pos!AC:AC,_xlfn.XLOOKUP($L1048,#REF!,#REF!, ""), 0)</f>
        <v>#REF!</v>
      </c>
      <c r="AN1048" s="1" t="e">
        <f>_xlfn.XLOOKUP($L1048,Pos!$A:$A,Pos!AD:AD,_xlfn.XLOOKUP($L1048,#REF!,#REF!, ""), 0)</f>
        <v>#REF!</v>
      </c>
      <c r="AO1048" s="1" t="e">
        <f>_xlfn.XLOOKUP($L1048,Pos!$A:$A,Pos!AE:AE,_xlfn.XLOOKUP($L1048,#REF!,#REF!, ""), 0)</f>
        <v>#REF!</v>
      </c>
      <c r="AP1048" s="1" t="e">
        <f>_xlfn.XLOOKUP($L1048,Pos!$A:$A,Pos!AF:AF,_xlfn.XLOOKUP($L1048,#REF!,#REF!, ""), 0)</f>
        <v>#REF!</v>
      </c>
      <c r="AQ1048" s="1" t="e">
        <f>_xlfn.XLOOKUP($L1048,Pos!$A:$A,Pos!AG:AG,_xlfn.XLOOKUP($L1048,#REF!,#REF!, ""), 0)</f>
        <v>#REF!</v>
      </c>
      <c r="AR1048" s="1" t="e">
        <f>_xlfn.XLOOKUP($L1048,Pos!$A:$A,Pos!AH:AH,_xlfn.XLOOKUP($L1048,#REF!,#REF!, ""), 0)</f>
        <v>#REF!</v>
      </c>
      <c r="AS1048" s="1" t="e">
        <f>_xlfn.XLOOKUP($L1048,Pos!$A:$A,Pos!AI:AI,_xlfn.XLOOKUP($L1048,#REF!,#REF!, ""), 0)</f>
        <v>#REF!</v>
      </c>
      <c r="AT1048" s="1" t="e">
        <f>_xlfn.XLOOKUP($L1048,Pos!$A:$A,Pos!AJ:AJ,_xlfn.XLOOKUP($L1048,#REF!,#REF!, ""), 0)</f>
        <v>#REF!</v>
      </c>
      <c r="AU1048" s="1" t="e">
        <f>_xlfn.XLOOKUP($L1048,Pos!$A:$A,Pos!AK:AK,_xlfn.XLOOKUP($L1048,#REF!,#REF!, ""), 0)</f>
        <v>#REF!</v>
      </c>
      <c r="AV1048" s="1" t="e">
        <f>_xlfn.XLOOKUP($L1048,Pos!$A:$A,Pos!AL:AL,_xlfn.XLOOKUP($L1048,#REF!,#REF!, ""), 0)</f>
        <v>#REF!</v>
      </c>
      <c r="AW1048" s="1" t="e">
        <f>_xlfn.XLOOKUP($L1048,Pos!$A:$A,Pos!AM:AM,_xlfn.XLOOKUP($L1048,#REF!,#REF!, ""), 0)</f>
        <v>#REF!</v>
      </c>
      <c r="AX1048" s="1" t="e">
        <f>_xlfn.XLOOKUP($L1048,Pos!$A:$A,Pos!AN:AN,_xlfn.XLOOKUP($L1048,#REF!,#REF!, ""), 0)</f>
        <v>#REF!</v>
      </c>
      <c r="AY1048" s="1" t="e">
        <f>_xlfn.XLOOKUP($L1048,Pos!$A:$A,Pos!AO:AO,_xlfn.XLOOKUP($L1048,#REF!,#REF!, ""), 0)</f>
        <v>#REF!</v>
      </c>
      <c r="AZ1048" s="7" t="str">
        <f t="shared" si="265"/>
        <v>OUT</v>
      </c>
      <c r="BA1048" s="1">
        <f>IF(OR(_xlfn.XLOOKUP(L1048,Pos!B:B,Pos!L:L,FALSE)="ESG Reason",_xlfn.XLOOKUP(L1048,Pos!B:B,Pos!L:L,FALSE)="Blacklisted"),1,0)</f>
        <v>0</v>
      </c>
      <c r="BC1048" s="11">
        <v>8.9666931019553262E-11</v>
      </c>
      <c r="BD1048" s="11">
        <f>_xlfn.XLOOKUP($L1048,Pos!$B:$B,Pos!H:H,0, 0)</f>
        <v>0</v>
      </c>
      <c r="BE1048" s="11">
        <f>_xlfn.XLOOKUP($L1048,Pos!$B:$B,Pos!I:I,0, 0)</f>
        <v>1.21880024474717E-4</v>
      </c>
      <c r="BF1048" s="18">
        <f t="shared" si="266"/>
        <v>1.21880024474717E-4</v>
      </c>
      <c r="BG1048" s="1">
        <f t="shared" si="267"/>
        <v>3</v>
      </c>
      <c r="BH1048" s="1">
        <f t="shared" si="268"/>
        <v>42</v>
      </c>
      <c r="BI1048" s="18">
        <f t="shared" si="269"/>
        <v>8.9666931019553262E-11</v>
      </c>
      <c r="BJ1048" s="3">
        <f t="shared" si="270"/>
        <v>0</v>
      </c>
      <c r="BK1048" s="18">
        <f t="shared" si="271"/>
        <v>0</v>
      </c>
    </row>
    <row r="1049" spans="3:63" x14ac:dyDescent="0.25">
      <c r="C1049" s="3"/>
      <c r="D1049" s="3"/>
      <c r="E1049" s="3"/>
      <c r="F1049" s="3"/>
      <c r="G1049" s="51" t="s">
        <v>1033</v>
      </c>
      <c r="H1049" s="8" t="str">
        <f t="shared" si="261"/>
        <v>0%North America</v>
      </c>
      <c r="I1049" s="11" cm="1">
        <f t="array" ref="I1049">IF(
   AZ1049 = "OUT", 0,IF(
   BD1049 &gt;= LARGE(IF(ISNUMBER(BD:BD), BD:BD), 3),
   BE1049 - 0.001,
   IF(BE1049 &gt;=VLOOKUP(P1049,mapping!$A:$B,2,FALSE), BE1049,VLOOKUP(P1049,mapping!$A$2:$B$8,2,FALSE))
))</f>
        <v>0</v>
      </c>
      <c r="J1049" s="11" cm="1">
        <f t="array" ref="J1049">IF(
    AZ1049="OUT",0,IF(IF(
                      BD1049&gt;=LARGE(IF(ISNUMBER(BD:BD),BD:BD),3),
                      BE1049+0.001,
                      VLOOKUP(H1049,mapping!$D:$E,2,FALSE)
                      )&gt;I1049,
                   IF(
                      BD1049&gt;=LARGE(IF(ISNUMBER(BD:BD),BD:BD),3),
                      BE1049+0.001,
                      VLOOKUP(H1049,mapping!$D:$E,2,FALSE)
                      ),
                   I1049+0.002))</f>
        <v>0</v>
      </c>
      <c r="K1049" s="8">
        <f t="shared" si="262"/>
        <v>1.217598062028111E-4</v>
      </c>
      <c r="L1049" s="1" t="str">
        <f>Pos!B856</f>
        <v>US0718131099</v>
      </c>
      <c r="M1049" s="1" t="str">
        <f>_xlfn.XLOOKUP($L1049,Pos!B:B,Pos!D:D,, 0)</f>
        <v>Baxter International Inc.</v>
      </c>
      <c r="N1049" s="1" t="str">
        <f>_xlfn.XLOOKUP($L1049,Pos!B:B,Pos!E:E,, 0)</f>
        <v>Health Care</v>
      </c>
      <c r="O1049" s="1" t="str">
        <f t="shared" si="263"/>
        <v>Health Care_North America</v>
      </c>
      <c r="P1049" s="1" t="str">
        <f>_xlfn.XLOOKUP($L1049,Pos!B:B,Pos!F:F,, 0)</f>
        <v>North America</v>
      </c>
      <c r="Q1049" s="1">
        <v>0</v>
      </c>
      <c r="R1049" s="9">
        <f>_xlfn.XLOOKUP($L1049,Pos!$B:$B,Pos!N:N,0, 0)</f>
        <v>5.17</v>
      </c>
      <c r="S1049" s="9">
        <f>_xlfn.XLOOKUP($L1049,Pos!$B:$B,Pos!O:O,0, 0)</f>
        <v>8.21875</v>
      </c>
      <c r="T1049" s="9">
        <f>_xlfn.XLOOKUP($L1049,Pos!$B:$B,Pos!P:P,0, 0)</f>
        <v>1</v>
      </c>
      <c r="U1049" s="9">
        <f>_xlfn.XLOOKUP($L1049,Pos!$B:$B,Pos!Q:Q,0, 0)</f>
        <v>0.2</v>
      </c>
      <c r="V1049" s="9">
        <f>_xlfn.XLOOKUP($L1049,Pos!$B:$B,Pos!R:R,0, 0)</f>
        <v>0.96666660000000004</v>
      </c>
      <c r="W1049" s="9">
        <f>_xlfn.XLOOKUP($L1049,Pos!$B:$B,Pos!S:S,0, 0)</f>
        <v>3.2666659999999998</v>
      </c>
      <c r="X1049" s="9" t="str">
        <f>_xlfn.XLOOKUP($L1049,Pos!$B:$B,Pos!J:J,0, 0)</f>
        <v>Hold</v>
      </c>
      <c r="Y1049" s="1">
        <v>0</v>
      </c>
      <c r="Z1049" s="1">
        <v>0</v>
      </c>
      <c r="AA1049" s="1">
        <f t="shared" si="264"/>
        <v>0</v>
      </c>
      <c r="AB1049" s="9">
        <f>_xlfn.XLOOKUP(L1049,Pos!B:B,Pos!K:K,-1,0)</f>
        <v>2.7118644067796609</v>
      </c>
      <c r="AC1049" s="1" t="e">
        <f>_xlfn.XLOOKUP($L1049,Pos!$A:$A,Pos!S:S,_xlfn.XLOOKUP($L1049,#REF!,#REF!, ""), 0)</f>
        <v>#REF!</v>
      </c>
      <c r="AD1049" s="1" t="e">
        <f>_xlfn.XLOOKUP($L1049,Pos!$A:$A,Pos!T:T,_xlfn.XLOOKUP($L1049,#REF!,#REF!, ""), 0)</f>
        <v>#REF!</v>
      </c>
      <c r="AE1049" s="1" t="e">
        <f>_xlfn.XLOOKUP($L1049,Pos!$A:$A,Pos!U:U,_xlfn.XLOOKUP($L1049,#REF!,#REF!, ""), 0)</f>
        <v>#REF!</v>
      </c>
      <c r="AF1049" s="1" t="e">
        <f>_xlfn.XLOOKUP($L1049,Pos!$A:$A,Pos!V:V,_xlfn.XLOOKUP($L1049,#REF!,#REF!, ""), 0)</f>
        <v>#REF!</v>
      </c>
      <c r="AG1049" s="1" t="e">
        <f>_xlfn.XLOOKUP($L1049,Pos!$A:$A,Pos!W:W,_xlfn.XLOOKUP($L1049,#REF!,#REF!, ""), 0)</f>
        <v>#REF!</v>
      </c>
      <c r="AH1049" s="1" t="e">
        <f>_xlfn.XLOOKUP($L1049,Pos!$A:$A,Pos!X:X,_xlfn.XLOOKUP($L1049,#REF!,#REF!, ""), 0)</f>
        <v>#REF!</v>
      </c>
      <c r="AI1049" s="1" t="e">
        <f>_xlfn.XLOOKUP($L1049,Pos!$A:$A,Pos!Y:Y,_xlfn.XLOOKUP($L1049,#REF!,#REF!, ""), 0)</f>
        <v>#REF!</v>
      </c>
      <c r="AJ1049" s="1" t="e">
        <f>_xlfn.XLOOKUP($L1049,Pos!$A:$A,Pos!Z:Z,_xlfn.XLOOKUP($L1049,#REF!,#REF!, ""), 0)</f>
        <v>#REF!</v>
      </c>
      <c r="AK1049" s="1" t="e">
        <f>_xlfn.XLOOKUP($L1049,Pos!$A:$A,Pos!AA:AA,_xlfn.XLOOKUP($L1049,#REF!,#REF!, ""), 0)</f>
        <v>#REF!</v>
      </c>
      <c r="AL1049" s="1" t="e">
        <f>_xlfn.XLOOKUP($L1049,Pos!$A:$A,Pos!AB:AB,_xlfn.XLOOKUP($L1049,#REF!,#REF!, ""), 0)</f>
        <v>#REF!</v>
      </c>
      <c r="AM1049" s="1" t="e">
        <f>_xlfn.XLOOKUP($L1049,Pos!$A:$A,Pos!AC:AC,_xlfn.XLOOKUP($L1049,#REF!,#REF!, ""), 0)</f>
        <v>#REF!</v>
      </c>
      <c r="AN1049" s="1" t="e">
        <f>_xlfn.XLOOKUP($L1049,Pos!$A:$A,Pos!AD:AD,_xlfn.XLOOKUP($L1049,#REF!,#REF!, ""), 0)</f>
        <v>#REF!</v>
      </c>
      <c r="AO1049" s="1" t="e">
        <f>_xlfn.XLOOKUP($L1049,Pos!$A:$A,Pos!AE:AE,_xlfn.XLOOKUP($L1049,#REF!,#REF!, ""), 0)</f>
        <v>#REF!</v>
      </c>
      <c r="AP1049" s="1" t="e">
        <f>_xlfn.XLOOKUP($L1049,Pos!$A:$A,Pos!AF:AF,_xlfn.XLOOKUP($L1049,#REF!,#REF!, ""), 0)</f>
        <v>#REF!</v>
      </c>
      <c r="AQ1049" s="1" t="e">
        <f>_xlfn.XLOOKUP($L1049,Pos!$A:$A,Pos!AG:AG,_xlfn.XLOOKUP($L1049,#REF!,#REF!, ""), 0)</f>
        <v>#REF!</v>
      </c>
      <c r="AR1049" s="1" t="e">
        <f>_xlfn.XLOOKUP($L1049,Pos!$A:$A,Pos!AH:AH,_xlfn.XLOOKUP($L1049,#REF!,#REF!, ""), 0)</f>
        <v>#REF!</v>
      </c>
      <c r="AS1049" s="1" t="e">
        <f>_xlfn.XLOOKUP($L1049,Pos!$A:$A,Pos!AI:AI,_xlfn.XLOOKUP($L1049,#REF!,#REF!, ""), 0)</f>
        <v>#REF!</v>
      </c>
      <c r="AT1049" s="1" t="e">
        <f>_xlfn.XLOOKUP($L1049,Pos!$A:$A,Pos!AJ:AJ,_xlfn.XLOOKUP($L1049,#REF!,#REF!, ""), 0)</f>
        <v>#REF!</v>
      </c>
      <c r="AU1049" s="1" t="e">
        <f>_xlfn.XLOOKUP($L1049,Pos!$A:$A,Pos!AK:AK,_xlfn.XLOOKUP($L1049,#REF!,#REF!, ""), 0)</f>
        <v>#REF!</v>
      </c>
      <c r="AV1049" s="1" t="e">
        <f>_xlfn.XLOOKUP($L1049,Pos!$A:$A,Pos!AL:AL,_xlfn.XLOOKUP($L1049,#REF!,#REF!, ""), 0)</f>
        <v>#REF!</v>
      </c>
      <c r="AW1049" s="1" t="e">
        <f>_xlfn.XLOOKUP($L1049,Pos!$A:$A,Pos!AM:AM,_xlfn.XLOOKUP($L1049,#REF!,#REF!, ""), 0)</f>
        <v>#REF!</v>
      </c>
      <c r="AX1049" s="1" t="e">
        <f>_xlfn.XLOOKUP($L1049,Pos!$A:$A,Pos!AN:AN,_xlfn.XLOOKUP($L1049,#REF!,#REF!, ""), 0)</f>
        <v>#REF!</v>
      </c>
      <c r="AY1049" s="1" t="e">
        <f>_xlfn.XLOOKUP($L1049,Pos!$A:$A,Pos!AO:AO,_xlfn.XLOOKUP($L1049,#REF!,#REF!, ""), 0)</f>
        <v>#REF!</v>
      </c>
      <c r="AZ1049" s="7" t="str">
        <f t="shared" si="265"/>
        <v>OUT</v>
      </c>
      <c r="BA1049" s="1">
        <f>IF(OR(_xlfn.XLOOKUP(L1049,Pos!B:B,Pos!L:L,FALSE)="ESG Reason",_xlfn.XLOOKUP(L1049,Pos!B:B,Pos!L:L,FALSE)="Blacklisted"),1,0)</f>
        <v>0</v>
      </c>
      <c r="BC1049" s="11">
        <v>9.1208690037951584E-11</v>
      </c>
      <c r="BD1049" s="11">
        <f>_xlfn.XLOOKUP($L1049,Pos!$B:$B,Pos!H:H,0, 0)</f>
        <v>0</v>
      </c>
      <c r="BE1049" s="11">
        <f>_xlfn.XLOOKUP($L1049,Pos!$B:$B,Pos!I:I,0, 0)</f>
        <v>1.217598062028111E-4</v>
      </c>
      <c r="BF1049" s="18">
        <f t="shared" si="266"/>
        <v>1.217598062028111E-4</v>
      </c>
      <c r="BG1049" s="1">
        <f t="shared" si="267"/>
        <v>1</v>
      </c>
      <c r="BH1049" s="1">
        <f t="shared" si="268"/>
        <v>28</v>
      </c>
      <c r="BI1049" s="18">
        <f t="shared" si="269"/>
        <v>9.1208690037951584E-11</v>
      </c>
      <c r="BJ1049" s="3">
        <f t="shared" si="270"/>
        <v>0</v>
      </c>
      <c r="BK1049" s="18">
        <f t="shared" si="271"/>
        <v>0</v>
      </c>
    </row>
    <row r="1050" spans="3:63" x14ac:dyDescent="0.25">
      <c r="C1050" s="3"/>
      <c r="D1050" s="3"/>
      <c r="E1050" s="3"/>
      <c r="F1050" s="3"/>
      <c r="G1050" s="51" t="s">
        <v>1047</v>
      </c>
      <c r="H1050" s="8" t="str">
        <f t="shared" si="261"/>
        <v>0%Others</v>
      </c>
      <c r="I1050" s="11" cm="1">
        <f t="array" ref="I1050">IF(
   AZ1050 = "OUT", 0,IF(
   BD1050 &gt;= LARGE(IF(ISNUMBER(BD:BD), BD:BD), 3),
   BE1050 - 0.001,
   IF(BE1050 &gt;=VLOOKUP(P1050,mapping!$A:$B,2,FALSE), BE1050,VLOOKUP(P1050,mapping!$A$2:$B$8,2,FALSE))
))</f>
        <v>0</v>
      </c>
      <c r="J1050" s="11" cm="1">
        <f t="array" ref="J1050">IF(
    AZ1050="OUT",0,IF(IF(
                      BD1050&gt;=LARGE(IF(ISNUMBER(BD:BD),BD:BD),3),
                      BE1050+0.001,
                      VLOOKUP(H1050,mapping!$D:$E,2,FALSE)
                      )&gt;I1050,
                   IF(
                      BD1050&gt;=LARGE(IF(ISNUMBER(BD:BD),BD:BD),3),
                      BE1050+0.001,
                      VLOOKUP(H1050,mapping!$D:$E,2,FALSE)
                      ),
                   I1050+0.002))</f>
        <v>0</v>
      </c>
      <c r="K1050" s="8">
        <f t="shared" si="262"/>
        <v>1.215378724712311E-4</v>
      </c>
      <c r="L1050" s="1" t="str">
        <f>Pos!B519</f>
        <v>JP3183200009</v>
      </c>
      <c r="M1050" s="1" t="str">
        <f>_xlfn.XLOOKUP($L1050,Pos!B:B,Pos!D:D,, 0)</f>
        <v>Japan Exchange Group, Inc.</v>
      </c>
      <c r="N1050" s="1" t="str">
        <f>_xlfn.XLOOKUP($L1050,Pos!B:B,Pos!E:E,, 0)</f>
        <v>Financial Services</v>
      </c>
      <c r="O1050" s="1" t="str">
        <f t="shared" si="263"/>
        <v>Financial Services_Others</v>
      </c>
      <c r="P1050" s="1" t="str">
        <f>_xlfn.XLOOKUP($L1050,Pos!B:B,Pos!F:F,, 0)</f>
        <v>Others</v>
      </c>
      <c r="Q1050" s="1">
        <v>0</v>
      </c>
      <c r="R1050" s="9">
        <f>_xlfn.XLOOKUP($L1050,Pos!$B:$B,Pos!N:N,0, 0)</f>
        <v>5.39</v>
      </c>
      <c r="S1050" s="9">
        <f>_xlfn.XLOOKUP($L1050,Pos!$B:$B,Pos!O:O,0, 0)</f>
        <v>1.66</v>
      </c>
      <c r="T1050" s="9">
        <f>_xlfn.XLOOKUP($L1050,Pos!$B:$B,Pos!P:P,0, 0)</f>
        <v>8.9</v>
      </c>
      <c r="U1050" s="9">
        <f>_xlfn.XLOOKUP($L1050,Pos!$B:$B,Pos!Q:Q,0, 0)</f>
        <v>5.4</v>
      </c>
      <c r="V1050" s="9">
        <f>_xlfn.XLOOKUP($L1050,Pos!$B:$B,Pos!R:R,0, 0)</f>
        <v>5.9</v>
      </c>
      <c r="W1050" s="9">
        <f>_xlfn.XLOOKUP($L1050,Pos!$B:$B,Pos!S:S,0, 0)</f>
        <v>4.766667</v>
      </c>
      <c r="X1050" s="9" t="str">
        <f>_xlfn.XLOOKUP($L1050,Pos!$B:$B,Pos!J:J,0, 0)</f>
        <v>Hold</v>
      </c>
      <c r="Y1050" s="1">
        <v>0</v>
      </c>
      <c r="Z1050" s="1">
        <v>0</v>
      </c>
      <c r="AA1050" s="1">
        <f t="shared" si="264"/>
        <v>0</v>
      </c>
      <c r="AB1050" s="9">
        <f>_xlfn.XLOOKUP(L1050,Pos!B:B,Pos!K:K,-1,0)</f>
        <v>1.1111111111111109</v>
      </c>
      <c r="AC1050" s="1" t="e">
        <f>_xlfn.XLOOKUP($L1050,Pos!$A:$A,Pos!S:S,_xlfn.XLOOKUP($L1050,#REF!,#REF!, ""), 0)</f>
        <v>#REF!</v>
      </c>
      <c r="AD1050" s="1" t="e">
        <f>_xlfn.XLOOKUP($L1050,Pos!$A:$A,Pos!T:T,_xlfn.XLOOKUP($L1050,#REF!,#REF!, ""), 0)</f>
        <v>#REF!</v>
      </c>
      <c r="AE1050" s="1" t="e">
        <f>_xlfn.XLOOKUP($L1050,Pos!$A:$A,Pos!U:U,_xlfn.XLOOKUP($L1050,#REF!,#REF!, ""), 0)</f>
        <v>#REF!</v>
      </c>
      <c r="AF1050" s="1" t="e">
        <f>_xlfn.XLOOKUP($L1050,Pos!$A:$A,Pos!V:V,_xlfn.XLOOKUP($L1050,#REF!,#REF!, ""), 0)</f>
        <v>#REF!</v>
      </c>
      <c r="AG1050" s="1" t="e">
        <f>_xlfn.XLOOKUP($L1050,Pos!$A:$A,Pos!W:W,_xlfn.XLOOKUP($L1050,#REF!,#REF!, ""), 0)</f>
        <v>#REF!</v>
      </c>
      <c r="AH1050" s="1" t="e">
        <f>_xlfn.XLOOKUP($L1050,Pos!$A:$A,Pos!X:X,_xlfn.XLOOKUP($L1050,#REF!,#REF!, ""), 0)</f>
        <v>#REF!</v>
      </c>
      <c r="AI1050" s="1" t="e">
        <f>_xlfn.XLOOKUP($L1050,Pos!$A:$A,Pos!Y:Y,_xlfn.XLOOKUP($L1050,#REF!,#REF!, ""), 0)</f>
        <v>#REF!</v>
      </c>
      <c r="AJ1050" s="1" t="e">
        <f>_xlfn.XLOOKUP($L1050,Pos!$A:$A,Pos!Z:Z,_xlfn.XLOOKUP($L1050,#REF!,#REF!, ""), 0)</f>
        <v>#REF!</v>
      </c>
      <c r="AK1050" s="1" t="e">
        <f>_xlfn.XLOOKUP($L1050,Pos!$A:$A,Pos!AA:AA,_xlfn.XLOOKUP($L1050,#REF!,#REF!, ""), 0)</f>
        <v>#REF!</v>
      </c>
      <c r="AL1050" s="1" t="e">
        <f>_xlfn.XLOOKUP($L1050,Pos!$A:$A,Pos!AB:AB,_xlfn.XLOOKUP($L1050,#REF!,#REF!, ""), 0)</f>
        <v>#REF!</v>
      </c>
      <c r="AM1050" s="1" t="e">
        <f>_xlfn.XLOOKUP($L1050,Pos!$A:$A,Pos!AC:AC,_xlfn.XLOOKUP($L1050,#REF!,#REF!, ""), 0)</f>
        <v>#REF!</v>
      </c>
      <c r="AN1050" s="1" t="e">
        <f>_xlfn.XLOOKUP($L1050,Pos!$A:$A,Pos!AD:AD,_xlfn.XLOOKUP($L1050,#REF!,#REF!, ""), 0)</f>
        <v>#REF!</v>
      </c>
      <c r="AO1050" s="1" t="e">
        <f>_xlfn.XLOOKUP($L1050,Pos!$A:$A,Pos!AE:AE,_xlfn.XLOOKUP($L1050,#REF!,#REF!, ""), 0)</f>
        <v>#REF!</v>
      </c>
      <c r="AP1050" s="1" t="e">
        <f>_xlfn.XLOOKUP($L1050,Pos!$A:$A,Pos!AF:AF,_xlfn.XLOOKUP($L1050,#REF!,#REF!, ""), 0)</f>
        <v>#REF!</v>
      </c>
      <c r="AQ1050" s="1" t="e">
        <f>_xlfn.XLOOKUP($L1050,Pos!$A:$A,Pos!AG:AG,_xlfn.XLOOKUP($L1050,#REF!,#REF!, ""), 0)</f>
        <v>#REF!</v>
      </c>
      <c r="AR1050" s="1" t="e">
        <f>_xlfn.XLOOKUP($L1050,Pos!$A:$A,Pos!AH:AH,_xlfn.XLOOKUP($L1050,#REF!,#REF!, ""), 0)</f>
        <v>#REF!</v>
      </c>
      <c r="AS1050" s="1" t="e">
        <f>_xlfn.XLOOKUP($L1050,Pos!$A:$A,Pos!AI:AI,_xlfn.XLOOKUP($L1050,#REF!,#REF!, ""), 0)</f>
        <v>#REF!</v>
      </c>
      <c r="AT1050" s="1" t="e">
        <f>_xlfn.XLOOKUP($L1050,Pos!$A:$A,Pos!AJ:AJ,_xlfn.XLOOKUP($L1050,#REF!,#REF!, ""), 0)</f>
        <v>#REF!</v>
      </c>
      <c r="AU1050" s="1" t="e">
        <f>_xlfn.XLOOKUP($L1050,Pos!$A:$A,Pos!AK:AK,_xlfn.XLOOKUP($L1050,#REF!,#REF!, ""), 0)</f>
        <v>#REF!</v>
      </c>
      <c r="AV1050" s="1" t="e">
        <f>_xlfn.XLOOKUP($L1050,Pos!$A:$A,Pos!AL:AL,_xlfn.XLOOKUP($L1050,#REF!,#REF!, ""), 0)</f>
        <v>#REF!</v>
      </c>
      <c r="AW1050" s="1" t="e">
        <f>_xlfn.XLOOKUP($L1050,Pos!$A:$A,Pos!AM:AM,_xlfn.XLOOKUP($L1050,#REF!,#REF!, ""), 0)</f>
        <v>#REF!</v>
      </c>
      <c r="AX1050" s="1" t="e">
        <f>_xlfn.XLOOKUP($L1050,Pos!$A:$A,Pos!AN:AN,_xlfn.XLOOKUP($L1050,#REF!,#REF!, ""), 0)</f>
        <v>#REF!</v>
      </c>
      <c r="AY1050" s="1" t="e">
        <f>_xlfn.XLOOKUP($L1050,Pos!$A:$A,Pos!AO:AO,_xlfn.XLOOKUP($L1050,#REF!,#REF!, ""), 0)</f>
        <v>#REF!</v>
      </c>
      <c r="AZ1050" s="7" t="str">
        <f t="shared" si="265"/>
        <v>OUT</v>
      </c>
      <c r="BA1050" s="1">
        <f>IF(OR(_xlfn.XLOOKUP(L1050,Pos!B:B,Pos!L:L,FALSE)="ESG Reason",_xlfn.XLOOKUP(L1050,Pos!B:B,Pos!L:L,FALSE)="Blacklisted"),1,0)</f>
        <v>0</v>
      </c>
      <c r="BC1050" s="11">
        <v>9.2514918586463578E-11</v>
      </c>
      <c r="BD1050" s="11">
        <f>_xlfn.XLOOKUP($L1050,Pos!$B:$B,Pos!H:H,0, 0)</f>
        <v>0</v>
      </c>
      <c r="BE1050" s="11">
        <f>_xlfn.XLOOKUP($L1050,Pos!$B:$B,Pos!I:I,0, 0)</f>
        <v>1.215378724712311E-4</v>
      </c>
      <c r="BF1050" s="18">
        <f t="shared" si="266"/>
        <v>1.215378724712311E-4</v>
      </c>
      <c r="BG1050" s="1">
        <f t="shared" si="267"/>
        <v>3</v>
      </c>
      <c r="BH1050" s="1">
        <f t="shared" si="268"/>
        <v>45</v>
      </c>
      <c r="BI1050" s="18">
        <f t="shared" si="269"/>
        <v>9.2514918586463578E-11</v>
      </c>
      <c r="BJ1050" s="3">
        <f t="shared" si="270"/>
        <v>0</v>
      </c>
      <c r="BK1050" s="18">
        <f t="shared" si="271"/>
        <v>0</v>
      </c>
    </row>
    <row r="1051" spans="3:63" x14ac:dyDescent="0.25">
      <c r="C1051" s="3"/>
      <c r="D1051" s="3"/>
      <c r="E1051" s="3"/>
      <c r="F1051" s="3"/>
      <c r="G1051" s="51" t="s">
        <v>1048</v>
      </c>
      <c r="H1051" s="8" t="str">
        <f t="shared" si="261"/>
        <v>0%West Europe</v>
      </c>
      <c r="I1051" s="11" cm="1">
        <f t="array" ref="I1051">IF(
   AZ1051 = "OUT", 0,IF(
   BD1051 &gt;= LARGE(IF(ISNUMBER(BD:BD), BD:BD), 3),
   BE1051 - 0.001,
   IF(BE1051 &gt;=VLOOKUP(P1051,mapping!$A:$B,2,FALSE), BE1051,VLOOKUP(P1051,mapping!$A$2:$B$8,2,FALSE))
))</f>
        <v>0</v>
      </c>
      <c r="J1051" s="11" cm="1">
        <f t="array" ref="J1051">IF(
    AZ1051="OUT",0,IF(IF(
                      BD1051&gt;=LARGE(IF(ISNUMBER(BD:BD),BD:BD),3),
                      BE1051+0.001,
                      VLOOKUP(H1051,mapping!$D:$E,2,FALSE)
                      )&gt;I1051,
                   IF(
                      BD1051&gt;=LARGE(IF(ISNUMBER(BD:BD),BD:BD),3),
                      BE1051+0.001,
                      VLOOKUP(H1051,mapping!$D:$E,2,FALSE)
                      ),
                   I1051+0.002))</f>
        <v>0</v>
      </c>
      <c r="K1051" s="8">
        <f t="shared" si="262"/>
        <v>1.214218548377778E-4</v>
      </c>
      <c r="L1051" s="1" t="str">
        <f>Pos!B737</f>
        <v>NO0013536151</v>
      </c>
      <c r="M1051" s="1" t="str">
        <f>_xlfn.XLOOKUP($L1051,Pos!B:B,Pos!D:D,, 0)</f>
        <v>Kongsberg Gruppen ASA</v>
      </c>
      <c r="N1051" s="1" t="str">
        <f>_xlfn.XLOOKUP($L1051,Pos!B:B,Pos!E:E,, 0)</f>
        <v>Industrial Goods &amp; Services</v>
      </c>
      <c r="O1051" s="1" t="str">
        <f t="shared" si="263"/>
        <v>Industrial Goods &amp; Services_West Europe</v>
      </c>
      <c r="P1051" s="1" t="str">
        <f>_xlfn.XLOOKUP($L1051,Pos!B:B,Pos!F:F,, 0)</f>
        <v>West Europe</v>
      </c>
      <c r="Q1051" s="1">
        <v>0</v>
      </c>
      <c r="R1051" s="9">
        <f>_xlfn.XLOOKUP($L1051,Pos!$B:$B,Pos!N:N,0, 0)</f>
        <v>5.8</v>
      </c>
      <c r="S1051" s="9">
        <f>_xlfn.XLOOKUP($L1051,Pos!$B:$B,Pos!O:O,0, 0)</f>
        <v>1.5908329999999999</v>
      </c>
      <c r="T1051" s="9">
        <f>_xlfn.XLOOKUP($L1051,Pos!$B:$B,Pos!P:P,0, 0)</f>
        <v>7.35</v>
      </c>
      <c r="U1051" s="9">
        <f>_xlfn.XLOOKUP($L1051,Pos!$B:$B,Pos!Q:Q,0, 0)</f>
        <v>1.6</v>
      </c>
      <c r="V1051" s="9">
        <f>_xlfn.XLOOKUP($L1051,Pos!$B:$B,Pos!R:R,0, 0)</f>
        <v>1.8666670000000001</v>
      </c>
      <c r="W1051" s="9">
        <f>_xlfn.XLOOKUP($L1051,Pos!$B:$B,Pos!S:S,0, 0)</f>
        <v>6.3633329999999999</v>
      </c>
      <c r="X1051" s="9" t="str">
        <f>_xlfn.XLOOKUP($L1051,Pos!$B:$B,Pos!J:J,0, 0)</f>
        <v>Outperform</v>
      </c>
      <c r="Y1051" s="1">
        <v>0</v>
      </c>
      <c r="Z1051" s="1">
        <v>0</v>
      </c>
      <c r="AA1051" s="1">
        <f t="shared" si="264"/>
        <v>0</v>
      </c>
      <c r="AB1051" s="9">
        <f>_xlfn.XLOOKUP(L1051,Pos!B:B,Pos!K:K,-1,0)</f>
        <v>1.194029850746269</v>
      </c>
      <c r="AC1051" s="1" t="e">
        <f>_xlfn.XLOOKUP($L1051,Pos!$A:$A,Pos!S:S,_xlfn.XLOOKUP($L1051,#REF!,#REF!, ""), 0)</f>
        <v>#REF!</v>
      </c>
      <c r="AD1051" s="1" t="e">
        <f>_xlfn.XLOOKUP($L1051,Pos!$A:$A,Pos!T:T,_xlfn.XLOOKUP($L1051,#REF!,#REF!, ""), 0)</f>
        <v>#REF!</v>
      </c>
      <c r="AE1051" s="1" t="e">
        <f>_xlfn.XLOOKUP($L1051,Pos!$A:$A,Pos!U:U,_xlfn.XLOOKUP($L1051,#REF!,#REF!, ""), 0)</f>
        <v>#REF!</v>
      </c>
      <c r="AF1051" s="1" t="e">
        <f>_xlfn.XLOOKUP($L1051,Pos!$A:$A,Pos!V:V,_xlfn.XLOOKUP($L1051,#REF!,#REF!, ""), 0)</f>
        <v>#REF!</v>
      </c>
      <c r="AG1051" s="1" t="e">
        <f>_xlfn.XLOOKUP($L1051,Pos!$A:$A,Pos!W:W,_xlfn.XLOOKUP($L1051,#REF!,#REF!, ""), 0)</f>
        <v>#REF!</v>
      </c>
      <c r="AH1051" s="1" t="e">
        <f>_xlfn.XLOOKUP($L1051,Pos!$A:$A,Pos!X:X,_xlfn.XLOOKUP($L1051,#REF!,#REF!, ""), 0)</f>
        <v>#REF!</v>
      </c>
      <c r="AI1051" s="1" t="e">
        <f>_xlfn.XLOOKUP($L1051,Pos!$A:$A,Pos!Y:Y,_xlfn.XLOOKUP($L1051,#REF!,#REF!, ""), 0)</f>
        <v>#REF!</v>
      </c>
      <c r="AJ1051" s="1" t="e">
        <f>_xlfn.XLOOKUP($L1051,Pos!$A:$A,Pos!Z:Z,_xlfn.XLOOKUP($L1051,#REF!,#REF!, ""), 0)</f>
        <v>#REF!</v>
      </c>
      <c r="AK1051" s="1" t="e">
        <f>_xlfn.XLOOKUP($L1051,Pos!$A:$A,Pos!AA:AA,_xlfn.XLOOKUP($L1051,#REF!,#REF!, ""), 0)</f>
        <v>#REF!</v>
      </c>
      <c r="AL1051" s="1" t="e">
        <f>_xlfn.XLOOKUP($L1051,Pos!$A:$A,Pos!AB:AB,_xlfn.XLOOKUP($L1051,#REF!,#REF!, ""), 0)</f>
        <v>#REF!</v>
      </c>
      <c r="AM1051" s="1" t="e">
        <f>_xlfn.XLOOKUP($L1051,Pos!$A:$A,Pos!AC:AC,_xlfn.XLOOKUP($L1051,#REF!,#REF!, ""), 0)</f>
        <v>#REF!</v>
      </c>
      <c r="AN1051" s="1" t="e">
        <f>_xlfn.XLOOKUP($L1051,Pos!$A:$A,Pos!AD:AD,_xlfn.XLOOKUP($L1051,#REF!,#REF!, ""), 0)</f>
        <v>#REF!</v>
      </c>
      <c r="AO1051" s="1" t="e">
        <f>_xlfn.XLOOKUP($L1051,Pos!$A:$A,Pos!AE:AE,_xlfn.XLOOKUP($L1051,#REF!,#REF!, ""), 0)</f>
        <v>#REF!</v>
      </c>
      <c r="AP1051" s="1" t="e">
        <f>_xlfn.XLOOKUP($L1051,Pos!$A:$A,Pos!AF:AF,_xlfn.XLOOKUP($L1051,#REF!,#REF!, ""), 0)</f>
        <v>#REF!</v>
      </c>
      <c r="AQ1051" s="1" t="e">
        <f>_xlfn.XLOOKUP($L1051,Pos!$A:$A,Pos!AG:AG,_xlfn.XLOOKUP($L1051,#REF!,#REF!, ""), 0)</f>
        <v>#REF!</v>
      </c>
      <c r="AR1051" s="1" t="e">
        <f>_xlfn.XLOOKUP($L1051,Pos!$A:$A,Pos!AH:AH,_xlfn.XLOOKUP($L1051,#REF!,#REF!, ""), 0)</f>
        <v>#REF!</v>
      </c>
      <c r="AS1051" s="1" t="e">
        <f>_xlfn.XLOOKUP($L1051,Pos!$A:$A,Pos!AI:AI,_xlfn.XLOOKUP($L1051,#REF!,#REF!, ""), 0)</f>
        <v>#REF!</v>
      </c>
      <c r="AT1051" s="1" t="e">
        <f>_xlfn.XLOOKUP($L1051,Pos!$A:$A,Pos!AJ:AJ,_xlfn.XLOOKUP($L1051,#REF!,#REF!, ""), 0)</f>
        <v>#REF!</v>
      </c>
      <c r="AU1051" s="1" t="e">
        <f>_xlfn.XLOOKUP($L1051,Pos!$A:$A,Pos!AK:AK,_xlfn.XLOOKUP($L1051,#REF!,#REF!, ""), 0)</f>
        <v>#REF!</v>
      </c>
      <c r="AV1051" s="1" t="e">
        <f>_xlfn.XLOOKUP($L1051,Pos!$A:$A,Pos!AL:AL,_xlfn.XLOOKUP($L1051,#REF!,#REF!, ""), 0)</f>
        <v>#REF!</v>
      </c>
      <c r="AW1051" s="1" t="e">
        <f>_xlfn.XLOOKUP($L1051,Pos!$A:$A,Pos!AM:AM,_xlfn.XLOOKUP($L1051,#REF!,#REF!, ""), 0)</f>
        <v>#REF!</v>
      </c>
      <c r="AX1051" s="1" t="e">
        <f>_xlfn.XLOOKUP($L1051,Pos!$A:$A,Pos!AN:AN,_xlfn.XLOOKUP($L1051,#REF!,#REF!, ""), 0)</f>
        <v>#REF!</v>
      </c>
      <c r="AY1051" s="1" t="e">
        <f>_xlfn.XLOOKUP($L1051,Pos!$A:$A,Pos!AO:AO,_xlfn.XLOOKUP($L1051,#REF!,#REF!, ""), 0)</f>
        <v>#REF!</v>
      </c>
      <c r="AZ1051" s="7" t="str">
        <f t="shared" si="265"/>
        <v>OUT</v>
      </c>
      <c r="BA1051" s="1">
        <f>IF(OR(_xlfn.XLOOKUP(L1051,Pos!B:B,Pos!L:L,FALSE)="ESG Reason",_xlfn.XLOOKUP(L1051,Pos!B:B,Pos!L:L,FALSE)="Blacklisted"),1,0)</f>
        <v>0</v>
      </c>
      <c r="BC1051" s="11">
        <v>1.157027983298841E-10</v>
      </c>
      <c r="BD1051" s="11">
        <f>_xlfn.XLOOKUP($L1051,Pos!$B:$B,Pos!H:H,0, 0)</f>
        <v>0</v>
      </c>
      <c r="BE1051" s="11">
        <f>_xlfn.XLOOKUP($L1051,Pos!$B:$B,Pos!I:I,0, 0)</f>
        <v>1.214218548377778E-4</v>
      </c>
      <c r="BF1051" s="18">
        <f t="shared" si="266"/>
        <v>1.214218548377778E-4</v>
      </c>
      <c r="BG1051" s="1">
        <f t="shared" si="267"/>
        <v>2</v>
      </c>
      <c r="BH1051" s="1">
        <f t="shared" si="268"/>
        <v>10</v>
      </c>
      <c r="BI1051" s="18">
        <f t="shared" si="269"/>
        <v>1.157027983298841E-10</v>
      </c>
      <c r="BJ1051" s="3">
        <f t="shared" si="270"/>
        <v>0</v>
      </c>
      <c r="BK1051" s="18">
        <f t="shared" si="271"/>
        <v>0</v>
      </c>
    </row>
    <row r="1052" spans="3:63" x14ac:dyDescent="0.25">
      <c r="C1052" s="3"/>
      <c r="D1052" s="3"/>
      <c r="E1052" s="3"/>
      <c r="F1052" s="3"/>
      <c r="G1052" s="51" t="s">
        <v>1046</v>
      </c>
      <c r="H1052" s="8" t="str">
        <f t="shared" si="261"/>
        <v>0%North America</v>
      </c>
      <c r="I1052" s="11" cm="1">
        <f t="array" ref="I1052">IF(
   AZ1052 = "OUT", 0,IF(
   BD1052 &gt;= LARGE(IF(ISNUMBER(BD:BD), BD:BD), 3),
   BE1052 - 0.001,
   IF(BE1052 &gt;=VLOOKUP(P1052,mapping!$A:$B,2,FALSE), BE1052,VLOOKUP(P1052,mapping!$A$2:$B$8,2,FALSE))
))</f>
        <v>0</v>
      </c>
      <c r="J1052" s="11" cm="1">
        <f t="array" ref="J1052">IF(
    AZ1052="OUT",0,IF(IF(
                      BD1052&gt;=LARGE(IF(ISNUMBER(BD:BD),BD:BD),3),
                      BE1052+0.001,
                      VLOOKUP(H1052,mapping!$D:$E,2,FALSE)
                      )&gt;I1052,
                   IF(
                      BD1052&gt;=LARGE(IF(ISNUMBER(BD:BD),BD:BD),3),
                      BE1052+0.001,
                      VLOOKUP(H1052,mapping!$D:$E,2,FALSE)
                      ),
                   I1052+0.002))</f>
        <v>0</v>
      </c>
      <c r="K1052" s="8">
        <f t="shared" si="262"/>
        <v>1.206528379553448E-4</v>
      </c>
      <c r="L1052" s="1" t="str">
        <f>Pos!B725</f>
        <v>NL0015002CX3</v>
      </c>
      <c r="M1052" s="1" t="str">
        <f>_xlfn.XLOOKUP($L1052,Pos!B:B,Pos!D:D,, 0)</f>
        <v>QIAGEN NV</v>
      </c>
      <c r="N1052" s="1" t="str">
        <f>_xlfn.XLOOKUP($L1052,Pos!B:B,Pos!E:E,, 0)</f>
        <v>Health Care</v>
      </c>
      <c r="O1052" s="1" t="str">
        <f t="shared" si="263"/>
        <v>Health Care_North America</v>
      </c>
      <c r="P1052" s="1" t="str">
        <f>_xlfn.XLOOKUP($L1052,Pos!B:B,Pos!F:F,, 0)</f>
        <v>North America</v>
      </c>
      <c r="Q1052" s="1">
        <v>0</v>
      </c>
      <c r="R1052" s="9">
        <f>_xlfn.XLOOKUP($L1052,Pos!$B:$B,Pos!N:N,0, 0)</f>
        <v>0</v>
      </c>
      <c r="S1052" s="9">
        <f>_xlfn.XLOOKUP($L1052,Pos!$B:$B,Pos!O:O,0, 0)</f>
        <v>3.2814999999999999</v>
      </c>
      <c r="T1052" s="9">
        <f>_xlfn.XLOOKUP($L1052,Pos!$B:$B,Pos!P:P,0, 0)</f>
        <v>6.625</v>
      </c>
      <c r="U1052" s="9">
        <f>_xlfn.XLOOKUP($L1052,Pos!$B:$B,Pos!Q:Q,0, 0)</f>
        <v>5.7</v>
      </c>
      <c r="V1052" s="9">
        <f>_xlfn.XLOOKUP($L1052,Pos!$B:$B,Pos!R:R,0, 0)</f>
        <v>7.5333329999999998</v>
      </c>
      <c r="W1052" s="9">
        <f>_xlfn.XLOOKUP($L1052,Pos!$B:$B,Pos!S:S,0, 0)</f>
        <v>3.64</v>
      </c>
      <c r="X1052" s="9" t="str">
        <f>_xlfn.XLOOKUP($L1052,Pos!$B:$B,Pos!J:J,0, 0)</f>
        <v>Outperform</v>
      </c>
      <c r="Y1052" s="1">
        <v>0</v>
      </c>
      <c r="Z1052" s="1">
        <v>0</v>
      </c>
      <c r="AA1052" s="1">
        <f t="shared" si="264"/>
        <v>0</v>
      </c>
      <c r="AB1052" s="9">
        <f>_xlfn.XLOOKUP(L1052,Pos!B:B,Pos!K:K,-1,0)</f>
        <v>3.3898305084745761</v>
      </c>
      <c r="AC1052" s="1" t="e">
        <f>_xlfn.XLOOKUP($L1052,Pos!$A:$A,Pos!S:S,_xlfn.XLOOKUP($L1052,#REF!,#REF!, ""), 0)</f>
        <v>#REF!</v>
      </c>
      <c r="AD1052" s="1" t="e">
        <f>_xlfn.XLOOKUP($L1052,Pos!$A:$A,Pos!T:T,_xlfn.XLOOKUP($L1052,#REF!,#REF!, ""), 0)</f>
        <v>#REF!</v>
      </c>
      <c r="AE1052" s="1" t="e">
        <f>_xlfn.XLOOKUP($L1052,Pos!$A:$A,Pos!U:U,_xlfn.XLOOKUP($L1052,#REF!,#REF!, ""), 0)</f>
        <v>#REF!</v>
      </c>
      <c r="AF1052" s="1" t="e">
        <f>_xlfn.XLOOKUP($L1052,Pos!$A:$A,Pos!V:V,_xlfn.XLOOKUP($L1052,#REF!,#REF!, ""), 0)</f>
        <v>#REF!</v>
      </c>
      <c r="AG1052" s="1" t="e">
        <f>_xlfn.XLOOKUP($L1052,Pos!$A:$A,Pos!W:W,_xlfn.XLOOKUP($L1052,#REF!,#REF!, ""), 0)</f>
        <v>#REF!</v>
      </c>
      <c r="AH1052" s="1" t="e">
        <f>_xlfn.XLOOKUP($L1052,Pos!$A:$A,Pos!X:X,_xlfn.XLOOKUP($L1052,#REF!,#REF!, ""), 0)</f>
        <v>#REF!</v>
      </c>
      <c r="AI1052" s="1" t="e">
        <f>_xlfn.XLOOKUP($L1052,Pos!$A:$A,Pos!Y:Y,_xlfn.XLOOKUP($L1052,#REF!,#REF!, ""), 0)</f>
        <v>#REF!</v>
      </c>
      <c r="AJ1052" s="1" t="e">
        <f>_xlfn.XLOOKUP($L1052,Pos!$A:$A,Pos!Z:Z,_xlfn.XLOOKUP($L1052,#REF!,#REF!, ""), 0)</f>
        <v>#REF!</v>
      </c>
      <c r="AK1052" s="1" t="e">
        <f>_xlfn.XLOOKUP($L1052,Pos!$A:$A,Pos!AA:AA,_xlfn.XLOOKUP($L1052,#REF!,#REF!, ""), 0)</f>
        <v>#REF!</v>
      </c>
      <c r="AL1052" s="1" t="e">
        <f>_xlfn.XLOOKUP($L1052,Pos!$A:$A,Pos!AB:AB,_xlfn.XLOOKUP($L1052,#REF!,#REF!, ""), 0)</f>
        <v>#REF!</v>
      </c>
      <c r="AM1052" s="1" t="e">
        <f>_xlfn.XLOOKUP($L1052,Pos!$A:$A,Pos!AC:AC,_xlfn.XLOOKUP($L1052,#REF!,#REF!, ""), 0)</f>
        <v>#REF!</v>
      </c>
      <c r="AN1052" s="1" t="e">
        <f>_xlfn.XLOOKUP($L1052,Pos!$A:$A,Pos!AD:AD,_xlfn.XLOOKUP($L1052,#REF!,#REF!, ""), 0)</f>
        <v>#REF!</v>
      </c>
      <c r="AO1052" s="1" t="e">
        <f>_xlfn.XLOOKUP($L1052,Pos!$A:$A,Pos!AE:AE,_xlfn.XLOOKUP($L1052,#REF!,#REF!, ""), 0)</f>
        <v>#REF!</v>
      </c>
      <c r="AP1052" s="1" t="e">
        <f>_xlfn.XLOOKUP($L1052,Pos!$A:$A,Pos!AF:AF,_xlfn.XLOOKUP($L1052,#REF!,#REF!, ""), 0)</f>
        <v>#REF!</v>
      </c>
      <c r="AQ1052" s="1" t="e">
        <f>_xlfn.XLOOKUP($L1052,Pos!$A:$A,Pos!AG:AG,_xlfn.XLOOKUP($L1052,#REF!,#REF!, ""), 0)</f>
        <v>#REF!</v>
      </c>
      <c r="AR1052" s="1" t="e">
        <f>_xlfn.XLOOKUP($L1052,Pos!$A:$A,Pos!AH:AH,_xlfn.XLOOKUP($L1052,#REF!,#REF!, ""), 0)</f>
        <v>#REF!</v>
      </c>
      <c r="AS1052" s="1" t="e">
        <f>_xlfn.XLOOKUP($L1052,Pos!$A:$A,Pos!AI:AI,_xlfn.XLOOKUP($L1052,#REF!,#REF!, ""), 0)</f>
        <v>#REF!</v>
      </c>
      <c r="AT1052" s="1" t="e">
        <f>_xlfn.XLOOKUP($L1052,Pos!$A:$A,Pos!AJ:AJ,_xlfn.XLOOKUP($L1052,#REF!,#REF!, ""), 0)</f>
        <v>#REF!</v>
      </c>
      <c r="AU1052" s="1" t="e">
        <f>_xlfn.XLOOKUP($L1052,Pos!$A:$A,Pos!AK:AK,_xlfn.XLOOKUP($L1052,#REF!,#REF!, ""), 0)</f>
        <v>#REF!</v>
      </c>
      <c r="AV1052" s="1" t="e">
        <f>_xlfn.XLOOKUP($L1052,Pos!$A:$A,Pos!AL:AL,_xlfn.XLOOKUP($L1052,#REF!,#REF!, ""), 0)</f>
        <v>#REF!</v>
      </c>
      <c r="AW1052" s="1" t="e">
        <f>_xlfn.XLOOKUP($L1052,Pos!$A:$A,Pos!AM:AM,_xlfn.XLOOKUP($L1052,#REF!,#REF!, ""), 0)</f>
        <v>#REF!</v>
      </c>
      <c r="AX1052" s="1" t="e">
        <f>_xlfn.XLOOKUP($L1052,Pos!$A:$A,Pos!AN:AN,_xlfn.XLOOKUP($L1052,#REF!,#REF!, ""), 0)</f>
        <v>#REF!</v>
      </c>
      <c r="AY1052" s="1" t="e">
        <f>_xlfn.XLOOKUP($L1052,Pos!$A:$A,Pos!AO:AO,_xlfn.XLOOKUP($L1052,#REF!,#REF!, ""), 0)</f>
        <v>#REF!</v>
      </c>
      <c r="AZ1052" s="7" t="str">
        <f t="shared" si="265"/>
        <v>OUT</v>
      </c>
      <c r="BA1052" s="1">
        <f>IF(OR(_xlfn.XLOOKUP(L1052,Pos!B:B,Pos!L:L,FALSE)="ESG Reason",_xlfn.XLOOKUP(L1052,Pos!B:B,Pos!L:L,FALSE)="Blacklisted"),1,0)</f>
        <v>0</v>
      </c>
      <c r="BC1052" s="11">
        <v>9.1208690037906774E-11</v>
      </c>
      <c r="BD1052" s="11">
        <f>_xlfn.XLOOKUP($L1052,Pos!$B:$B,Pos!H:H,0, 0)</f>
        <v>0</v>
      </c>
      <c r="BE1052" s="11">
        <f>_xlfn.XLOOKUP($L1052,Pos!$B:$B,Pos!I:I,0, 0)</f>
        <v>1.206528379553448E-4</v>
      </c>
      <c r="BF1052" s="18">
        <f t="shared" si="266"/>
        <v>1.206528379553448E-4</v>
      </c>
      <c r="BG1052" s="1">
        <f t="shared" si="267"/>
        <v>1</v>
      </c>
      <c r="BH1052" s="1">
        <f t="shared" si="268"/>
        <v>28</v>
      </c>
      <c r="BI1052" s="18">
        <f t="shared" si="269"/>
        <v>9.1208690037906774E-11</v>
      </c>
      <c r="BJ1052" s="3">
        <f t="shared" si="270"/>
        <v>0</v>
      </c>
      <c r="BK1052" s="18">
        <f t="shared" si="271"/>
        <v>0</v>
      </c>
    </row>
    <row r="1053" spans="3:63" x14ac:dyDescent="0.25">
      <c r="C1053" s="3"/>
      <c r="D1053" s="3"/>
      <c r="E1053" s="3"/>
      <c r="F1053" s="3"/>
      <c r="G1053" s="51" t="s">
        <v>1044</v>
      </c>
      <c r="H1053" s="8" t="str">
        <f t="shared" si="261"/>
        <v>0%Others</v>
      </c>
      <c r="I1053" s="11" cm="1">
        <f t="array" ref="I1053">IF(
   AZ1053 = "OUT", 0,IF(
   BD1053 &gt;= LARGE(IF(ISNUMBER(BD:BD), BD:BD), 3),
   BE1053 - 0.001,
   IF(BE1053 &gt;=VLOOKUP(P1053,mapping!$A:$B,2,FALSE), BE1053,VLOOKUP(P1053,mapping!$A$2:$B$8,2,FALSE))
))</f>
        <v>0</v>
      </c>
      <c r="J1053" s="11" cm="1">
        <f t="array" ref="J1053">IF(
    AZ1053="OUT",0,IF(IF(
                      BD1053&gt;=LARGE(IF(ISNUMBER(BD:BD),BD:BD),3),
                      BE1053+0.001,
                      VLOOKUP(H1053,mapping!$D:$E,2,FALSE)
                      )&gt;I1053,
                   IF(
                      BD1053&gt;=LARGE(IF(ISNUMBER(BD:BD),BD:BD),3),
                      BE1053+0.001,
                      VLOOKUP(H1053,mapping!$D:$E,2,FALSE)
                      ),
                   I1053+0.002))</f>
        <v>0</v>
      </c>
      <c r="K1053" s="8">
        <f t="shared" si="262"/>
        <v>1.206310346414717E-4</v>
      </c>
      <c r="L1053" s="1" t="str">
        <f>Pos!B511</f>
        <v>JP3160400002</v>
      </c>
      <c r="M1053" s="1" t="str">
        <f>_xlfn.XLOOKUP($L1053,Pos!B:B,Pos!D:D,, 0)</f>
        <v>Eisai Co., Ltd.</v>
      </c>
      <c r="N1053" s="1" t="str">
        <f>_xlfn.XLOOKUP($L1053,Pos!B:B,Pos!E:E,, 0)</f>
        <v>Health Care</v>
      </c>
      <c r="O1053" s="1" t="str">
        <f t="shared" si="263"/>
        <v>Health Care_Others</v>
      </c>
      <c r="P1053" s="1" t="str">
        <f>_xlfn.XLOOKUP($L1053,Pos!B:B,Pos!F:F,, 0)</f>
        <v>Others</v>
      </c>
      <c r="Q1053" s="1">
        <v>0</v>
      </c>
      <c r="R1053" s="9">
        <f>_xlfn.XLOOKUP($L1053,Pos!$B:$B,Pos!N:N,0, 0)</f>
        <v>6.77</v>
      </c>
      <c r="S1053" s="9">
        <f>_xlfn.XLOOKUP($L1053,Pos!$B:$B,Pos!O:O,0, 0)</f>
        <v>5.6840000000000002</v>
      </c>
      <c r="T1053" s="9">
        <f>_xlfn.XLOOKUP($L1053,Pos!$B:$B,Pos!P:P,0, 0)</f>
        <v>4.9000000000000004</v>
      </c>
      <c r="U1053" s="9">
        <f>_xlfn.XLOOKUP($L1053,Pos!$B:$B,Pos!Q:Q,0, 0)</f>
        <v>3.3</v>
      </c>
      <c r="V1053" s="9">
        <f>_xlfn.XLOOKUP($L1053,Pos!$B:$B,Pos!R:R,0, 0)</f>
        <v>5.5333329999999998</v>
      </c>
      <c r="W1053" s="9">
        <f>_xlfn.XLOOKUP($L1053,Pos!$B:$B,Pos!S:S,0, 0)</f>
        <v>2.1516670000000002</v>
      </c>
      <c r="X1053" s="9" t="str">
        <f>_xlfn.XLOOKUP($L1053,Pos!$B:$B,Pos!J:J,0, 0)</f>
        <v>Outperform</v>
      </c>
      <c r="Y1053" s="1">
        <v>0</v>
      </c>
      <c r="Z1053" s="1">
        <v>0</v>
      </c>
      <c r="AA1053" s="1">
        <f t="shared" si="264"/>
        <v>0</v>
      </c>
      <c r="AB1053" s="9">
        <f>_xlfn.XLOOKUP(L1053,Pos!B:B,Pos!K:K,-1,0)</f>
        <v>4.4444444444444446</v>
      </c>
      <c r="AC1053" s="1" t="e">
        <f>_xlfn.XLOOKUP($L1053,Pos!$A:$A,Pos!S:S,_xlfn.XLOOKUP($L1053,#REF!,#REF!, ""), 0)</f>
        <v>#REF!</v>
      </c>
      <c r="AD1053" s="1" t="e">
        <f>_xlfn.XLOOKUP($L1053,Pos!$A:$A,Pos!T:T,_xlfn.XLOOKUP($L1053,#REF!,#REF!, ""), 0)</f>
        <v>#REF!</v>
      </c>
      <c r="AE1053" s="1" t="e">
        <f>_xlfn.XLOOKUP($L1053,Pos!$A:$A,Pos!U:U,_xlfn.XLOOKUP($L1053,#REF!,#REF!, ""), 0)</f>
        <v>#REF!</v>
      </c>
      <c r="AF1053" s="1" t="e">
        <f>_xlfn.XLOOKUP($L1053,Pos!$A:$A,Pos!V:V,_xlfn.XLOOKUP($L1053,#REF!,#REF!, ""), 0)</f>
        <v>#REF!</v>
      </c>
      <c r="AG1053" s="1" t="e">
        <f>_xlfn.XLOOKUP($L1053,Pos!$A:$A,Pos!W:W,_xlfn.XLOOKUP($L1053,#REF!,#REF!, ""), 0)</f>
        <v>#REF!</v>
      </c>
      <c r="AH1053" s="1" t="e">
        <f>_xlfn.XLOOKUP($L1053,Pos!$A:$A,Pos!X:X,_xlfn.XLOOKUP($L1053,#REF!,#REF!, ""), 0)</f>
        <v>#REF!</v>
      </c>
      <c r="AI1053" s="1" t="e">
        <f>_xlfn.XLOOKUP($L1053,Pos!$A:$A,Pos!Y:Y,_xlfn.XLOOKUP($L1053,#REF!,#REF!, ""), 0)</f>
        <v>#REF!</v>
      </c>
      <c r="AJ1053" s="1" t="e">
        <f>_xlfn.XLOOKUP($L1053,Pos!$A:$A,Pos!Z:Z,_xlfn.XLOOKUP($L1053,#REF!,#REF!, ""), 0)</f>
        <v>#REF!</v>
      </c>
      <c r="AK1053" s="1" t="e">
        <f>_xlfn.XLOOKUP($L1053,Pos!$A:$A,Pos!AA:AA,_xlfn.XLOOKUP($L1053,#REF!,#REF!, ""), 0)</f>
        <v>#REF!</v>
      </c>
      <c r="AL1053" s="1" t="e">
        <f>_xlfn.XLOOKUP($L1053,Pos!$A:$A,Pos!AB:AB,_xlfn.XLOOKUP($L1053,#REF!,#REF!, ""), 0)</f>
        <v>#REF!</v>
      </c>
      <c r="AM1053" s="1" t="e">
        <f>_xlfn.XLOOKUP($L1053,Pos!$A:$A,Pos!AC:AC,_xlfn.XLOOKUP($L1053,#REF!,#REF!, ""), 0)</f>
        <v>#REF!</v>
      </c>
      <c r="AN1053" s="1" t="e">
        <f>_xlfn.XLOOKUP($L1053,Pos!$A:$A,Pos!AD:AD,_xlfn.XLOOKUP($L1053,#REF!,#REF!, ""), 0)</f>
        <v>#REF!</v>
      </c>
      <c r="AO1053" s="1" t="e">
        <f>_xlfn.XLOOKUP($L1053,Pos!$A:$A,Pos!AE:AE,_xlfn.XLOOKUP($L1053,#REF!,#REF!, ""), 0)</f>
        <v>#REF!</v>
      </c>
      <c r="AP1053" s="1" t="e">
        <f>_xlfn.XLOOKUP($L1053,Pos!$A:$A,Pos!AF:AF,_xlfn.XLOOKUP($L1053,#REF!,#REF!, ""), 0)</f>
        <v>#REF!</v>
      </c>
      <c r="AQ1053" s="1" t="e">
        <f>_xlfn.XLOOKUP($L1053,Pos!$A:$A,Pos!AG:AG,_xlfn.XLOOKUP($L1053,#REF!,#REF!, ""), 0)</f>
        <v>#REF!</v>
      </c>
      <c r="AR1053" s="1" t="e">
        <f>_xlfn.XLOOKUP($L1053,Pos!$A:$A,Pos!AH:AH,_xlfn.XLOOKUP($L1053,#REF!,#REF!, ""), 0)</f>
        <v>#REF!</v>
      </c>
      <c r="AS1053" s="1" t="e">
        <f>_xlfn.XLOOKUP($L1053,Pos!$A:$A,Pos!AI:AI,_xlfn.XLOOKUP($L1053,#REF!,#REF!, ""), 0)</f>
        <v>#REF!</v>
      </c>
      <c r="AT1053" s="1" t="e">
        <f>_xlfn.XLOOKUP($L1053,Pos!$A:$A,Pos!AJ:AJ,_xlfn.XLOOKUP($L1053,#REF!,#REF!, ""), 0)</f>
        <v>#REF!</v>
      </c>
      <c r="AU1053" s="1" t="e">
        <f>_xlfn.XLOOKUP($L1053,Pos!$A:$A,Pos!AK:AK,_xlfn.XLOOKUP($L1053,#REF!,#REF!, ""), 0)</f>
        <v>#REF!</v>
      </c>
      <c r="AV1053" s="1" t="e">
        <f>_xlfn.XLOOKUP($L1053,Pos!$A:$A,Pos!AL:AL,_xlfn.XLOOKUP($L1053,#REF!,#REF!, ""), 0)</f>
        <v>#REF!</v>
      </c>
      <c r="AW1053" s="1" t="e">
        <f>_xlfn.XLOOKUP($L1053,Pos!$A:$A,Pos!AM:AM,_xlfn.XLOOKUP($L1053,#REF!,#REF!, ""), 0)</f>
        <v>#REF!</v>
      </c>
      <c r="AX1053" s="1" t="e">
        <f>_xlfn.XLOOKUP($L1053,Pos!$A:$A,Pos!AN:AN,_xlfn.XLOOKUP($L1053,#REF!,#REF!, ""), 0)</f>
        <v>#REF!</v>
      </c>
      <c r="AY1053" s="1" t="e">
        <f>_xlfn.XLOOKUP($L1053,Pos!$A:$A,Pos!AO:AO,_xlfn.XLOOKUP($L1053,#REF!,#REF!, ""), 0)</f>
        <v>#REF!</v>
      </c>
      <c r="AZ1053" s="7" t="str">
        <f t="shared" si="265"/>
        <v>OUT</v>
      </c>
      <c r="BA1053" s="1">
        <f>IF(OR(_xlfn.XLOOKUP(L1053,Pos!B:B,Pos!L:L,FALSE)="ESG Reason",_xlfn.XLOOKUP(L1053,Pos!B:B,Pos!L:L,FALSE)="Blacklisted"),1,0)</f>
        <v>0</v>
      </c>
      <c r="BC1053" s="11">
        <v>9.1540825851850505E-11</v>
      </c>
      <c r="BD1053" s="11">
        <f>_xlfn.XLOOKUP($L1053,Pos!$B:$B,Pos!H:H,0, 0)</f>
        <v>0</v>
      </c>
      <c r="BE1053" s="11">
        <f>_xlfn.XLOOKUP($L1053,Pos!$B:$B,Pos!I:I,0, 0)</f>
        <v>1.206310346414717E-4</v>
      </c>
      <c r="BF1053" s="18">
        <f t="shared" si="266"/>
        <v>1.206310346414717E-4</v>
      </c>
      <c r="BG1053" s="1">
        <f t="shared" si="267"/>
        <v>3</v>
      </c>
      <c r="BH1053" s="1">
        <f t="shared" si="268"/>
        <v>47</v>
      </c>
      <c r="BI1053" s="18">
        <f t="shared" si="269"/>
        <v>9.1540825851850505E-11</v>
      </c>
      <c r="BJ1053" s="3">
        <f t="shared" si="270"/>
        <v>0</v>
      </c>
      <c r="BK1053" s="18">
        <f t="shared" si="271"/>
        <v>0</v>
      </c>
    </row>
    <row r="1054" spans="3:63" x14ac:dyDescent="0.25">
      <c r="C1054" s="3"/>
      <c r="D1054" s="3"/>
      <c r="E1054" s="3"/>
      <c r="F1054" s="3"/>
      <c r="G1054" s="51" t="s">
        <v>1056</v>
      </c>
      <c r="H1054" s="8" t="str">
        <f t="shared" si="261"/>
        <v>0%West Europe</v>
      </c>
      <c r="I1054" s="11" cm="1">
        <f t="array" ref="I1054">IF(
   AZ1054 = "OUT", 0,IF(
   BD1054 &gt;= LARGE(IF(ISNUMBER(BD:BD), BD:BD), 3),
   BE1054 - 0.001,
   IF(BE1054 &gt;=VLOOKUP(P1054,mapping!$A:$B,2,FALSE), BE1054,VLOOKUP(P1054,mapping!$A$2:$B$8,2,FALSE))
))</f>
        <v>0</v>
      </c>
      <c r="J1054" s="11" cm="1">
        <f t="array" ref="J1054">IF(
    AZ1054="OUT",0,IF(IF(
                      BD1054&gt;=LARGE(IF(ISNUMBER(BD:BD),BD:BD),3),
                      BE1054+0.001,
                      VLOOKUP(H1054,mapping!$D:$E,2,FALSE)
                      )&gt;I1054,
                   IF(
                      BD1054&gt;=LARGE(IF(ISNUMBER(BD:BD),BD:BD),3),
                      BE1054+0.001,
                      VLOOKUP(H1054,mapping!$D:$E,2,FALSE)
                      ),
                   I1054+0.002))</f>
        <v>0</v>
      </c>
      <c r="K1054" s="8">
        <f t="shared" si="262"/>
        <v>1.194405537009592E-4</v>
      </c>
      <c r="L1054" s="1" t="str">
        <f>Pos!B187</f>
        <v>CH0466642201</v>
      </c>
      <c r="M1054" s="1" t="str">
        <f>_xlfn.XLOOKUP($L1054,Pos!B:B,Pos!D:D,, 0)</f>
        <v>Helvetia Holding Ltd</v>
      </c>
      <c r="N1054" s="1" t="str">
        <f>_xlfn.XLOOKUP($L1054,Pos!B:B,Pos!E:E,, 0)</f>
        <v>Insurance</v>
      </c>
      <c r="O1054" s="1" t="str">
        <f t="shared" si="263"/>
        <v>Insurance_West Europe</v>
      </c>
      <c r="P1054" s="1" t="str">
        <f>_xlfn.XLOOKUP($L1054,Pos!B:B,Pos!F:F,, 0)</f>
        <v>West Europe</v>
      </c>
      <c r="Q1054" s="1">
        <v>0</v>
      </c>
      <c r="R1054" s="9">
        <f>_xlfn.XLOOKUP($L1054,Pos!$B:$B,Pos!N:N,0, 0)</f>
        <v>5.17</v>
      </c>
      <c r="S1054" s="9">
        <f>_xlfn.XLOOKUP($L1054,Pos!$B:$B,Pos!O:O,0, 0)</f>
        <v>2.3174999999999999</v>
      </c>
      <c r="T1054" s="9">
        <f>_xlfn.XLOOKUP($L1054,Pos!$B:$B,Pos!P:P,0, 0)</f>
        <v>2.8333330000000001</v>
      </c>
      <c r="U1054" s="9">
        <f>_xlfn.XLOOKUP($L1054,Pos!$B:$B,Pos!Q:Q,0, 0)</f>
        <v>3.2</v>
      </c>
      <c r="V1054" s="9">
        <f>_xlfn.XLOOKUP($L1054,Pos!$B:$B,Pos!R:R,0, 0)</f>
        <v>8.1</v>
      </c>
      <c r="W1054" s="9">
        <f>_xlfn.XLOOKUP($L1054,Pos!$B:$B,Pos!S:S,0, 0)</f>
        <v>6.3316660000000002</v>
      </c>
      <c r="X1054" s="9" t="str">
        <f>_xlfn.XLOOKUP($L1054,Pos!$B:$B,Pos!J:J,0, 0)</f>
        <v>Outperform</v>
      </c>
      <c r="Y1054" s="1">
        <v>0</v>
      </c>
      <c r="Z1054" s="1">
        <v>0</v>
      </c>
      <c r="AA1054" s="1">
        <f t="shared" si="264"/>
        <v>0</v>
      </c>
      <c r="AB1054" s="9">
        <f>_xlfn.XLOOKUP(L1054,Pos!B:B,Pos!K:K,-1,0)</f>
        <v>5.6000000000000014</v>
      </c>
      <c r="AC1054" s="1" t="e">
        <f>_xlfn.XLOOKUP($L1054,Pos!$A:$A,Pos!S:S,_xlfn.XLOOKUP($L1054,#REF!,#REF!, ""), 0)</f>
        <v>#REF!</v>
      </c>
      <c r="AD1054" s="1" t="e">
        <f>_xlfn.XLOOKUP($L1054,Pos!$A:$A,Pos!T:T,_xlfn.XLOOKUP($L1054,#REF!,#REF!, ""), 0)</f>
        <v>#REF!</v>
      </c>
      <c r="AE1054" s="1" t="e">
        <f>_xlfn.XLOOKUP($L1054,Pos!$A:$A,Pos!U:U,_xlfn.XLOOKUP($L1054,#REF!,#REF!, ""), 0)</f>
        <v>#REF!</v>
      </c>
      <c r="AF1054" s="1" t="e">
        <f>_xlfn.XLOOKUP($L1054,Pos!$A:$A,Pos!V:V,_xlfn.XLOOKUP($L1054,#REF!,#REF!, ""), 0)</f>
        <v>#REF!</v>
      </c>
      <c r="AG1054" s="1" t="e">
        <f>_xlfn.XLOOKUP($L1054,Pos!$A:$A,Pos!W:W,_xlfn.XLOOKUP($L1054,#REF!,#REF!, ""), 0)</f>
        <v>#REF!</v>
      </c>
      <c r="AH1054" s="1" t="e">
        <f>_xlfn.XLOOKUP($L1054,Pos!$A:$A,Pos!X:X,_xlfn.XLOOKUP($L1054,#REF!,#REF!, ""), 0)</f>
        <v>#REF!</v>
      </c>
      <c r="AI1054" s="1" t="e">
        <f>_xlfn.XLOOKUP($L1054,Pos!$A:$A,Pos!Y:Y,_xlfn.XLOOKUP($L1054,#REF!,#REF!, ""), 0)</f>
        <v>#REF!</v>
      </c>
      <c r="AJ1054" s="1" t="e">
        <f>_xlfn.XLOOKUP($L1054,Pos!$A:$A,Pos!Z:Z,_xlfn.XLOOKUP($L1054,#REF!,#REF!, ""), 0)</f>
        <v>#REF!</v>
      </c>
      <c r="AK1054" s="1" t="e">
        <f>_xlfn.XLOOKUP($L1054,Pos!$A:$A,Pos!AA:AA,_xlfn.XLOOKUP($L1054,#REF!,#REF!, ""), 0)</f>
        <v>#REF!</v>
      </c>
      <c r="AL1054" s="1" t="e">
        <f>_xlfn.XLOOKUP($L1054,Pos!$A:$A,Pos!AB:AB,_xlfn.XLOOKUP($L1054,#REF!,#REF!, ""), 0)</f>
        <v>#REF!</v>
      </c>
      <c r="AM1054" s="1" t="e">
        <f>_xlfn.XLOOKUP($L1054,Pos!$A:$A,Pos!AC:AC,_xlfn.XLOOKUP($L1054,#REF!,#REF!, ""), 0)</f>
        <v>#REF!</v>
      </c>
      <c r="AN1054" s="1" t="e">
        <f>_xlfn.XLOOKUP($L1054,Pos!$A:$A,Pos!AD:AD,_xlfn.XLOOKUP($L1054,#REF!,#REF!, ""), 0)</f>
        <v>#REF!</v>
      </c>
      <c r="AO1054" s="1" t="e">
        <f>_xlfn.XLOOKUP($L1054,Pos!$A:$A,Pos!AE:AE,_xlfn.XLOOKUP($L1054,#REF!,#REF!, ""), 0)</f>
        <v>#REF!</v>
      </c>
      <c r="AP1054" s="1" t="e">
        <f>_xlfn.XLOOKUP($L1054,Pos!$A:$A,Pos!AF:AF,_xlfn.XLOOKUP($L1054,#REF!,#REF!, ""), 0)</f>
        <v>#REF!</v>
      </c>
      <c r="AQ1054" s="1" t="e">
        <f>_xlfn.XLOOKUP($L1054,Pos!$A:$A,Pos!AG:AG,_xlfn.XLOOKUP($L1054,#REF!,#REF!, ""), 0)</f>
        <v>#REF!</v>
      </c>
      <c r="AR1054" s="1" t="e">
        <f>_xlfn.XLOOKUP($L1054,Pos!$A:$A,Pos!AH:AH,_xlfn.XLOOKUP($L1054,#REF!,#REF!, ""), 0)</f>
        <v>#REF!</v>
      </c>
      <c r="AS1054" s="1" t="e">
        <f>_xlfn.XLOOKUP($L1054,Pos!$A:$A,Pos!AI:AI,_xlfn.XLOOKUP($L1054,#REF!,#REF!, ""), 0)</f>
        <v>#REF!</v>
      </c>
      <c r="AT1054" s="1" t="e">
        <f>_xlfn.XLOOKUP($L1054,Pos!$A:$A,Pos!AJ:AJ,_xlfn.XLOOKUP($L1054,#REF!,#REF!, ""), 0)</f>
        <v>#REF!</v>
      </c>
      <c r="AU1054" s="1" t="e">
        <f>_xlfn.XLOOKUP($L1054,Pos!$A:$A,Pos!AK:AK,_xlfn.XLOOKUP($L1054,#REF!,#REF!, ""), 0)</f>
        <v>#REF!</v>
      </c>
      <c r="AV1054" s="1" t="e">
        <f>_xlfn.XLOOKUP($L1054,Pos!$A:$A,Pos!AL:AL,_xlfn.XLOOKUP($L1054,#REF!,#REF!, ""), 0)</f>
        <v>#REF!</v>
      </c>
      <c r="AW1054" s="1" t="e">
        <f>_xlfn.XLOOKUP($L1054,Pos!$A:$A,Pos!AM:AM,_xlfn.XLOOKUP($L1054,#REF!,#REF!, ""), 0)</f>
        <v>#REF!</v>
      </c>
      <c r="AX1054" s="1" t="e">
        <f>_xlfn.XLOOKUP($L1054,Pos!$A:$A,Pos!AN:AN,_xlfn.XLOOKUP($L1054,#REF!,#REF!, ""), 0)</f>
        <v>#REF!</v>
      </c>
      <c r="AY1054" s="1" t="e">
        <f>_xlfn.XLOOKUP($L1054,Pos!$A:$A,Pos!AO:AO,_xlfn.XLOOKUP($L1054,#REF!,#REF!, ""), 0)</f>
        <v>#REF!</v>
      </c>
      <c r="AZ1054" s="7" t="str">
        <f t="shared" si="265"/>
        <v>OUT</v>
      </c>
      <c r="BA1054" s="1">
        <f>IF(OR(_xlfn.XLOOKUP(L1054,Pos!B:B,Pos!L:L,FALSE)="ESG Reason",_xlfn.XLOOKUP(L1054,Pos!B:B,Pos!L:L,FALSE)="Blacklisted"),1,0)</f>
        <v>0</v>
      </c>
      <c r="BC1054" s="11">
        <v>9.0026660941758526E-11</v>
      </c>
      <c r="BD1054" s="11">
        <f>_xlfn.XLOOKUP($L1054,Pos!$B:$B,Pos!H:H,0, 0)</f>
        <v>0</v>
      </c>
      <c r="BE1054" s="11">
        <f>_xlfn.XLOOKUP($L1054,Pos!$B:$B,Pos!I:I,0, 0)</f>
        <v>1.194405537009592E-4</v>
      </c>
      <c r="BF1054" s="18">
        <f t="shared" si="266"/>
        <v>1.194405537009592E-4</v>
      </c>
      <c r="BG1054" s="1">
        <f t="shared" si="267"/>
        <v>2</v>
      </c>
      <c r="BH1054" s="1">
        <f t="shared" si="268"/>
        <v>11</v>
      </c>
      <c r="BI1054" s="18">
        <f t="shared" si="269"/>
        <v>9.0026660941758526E-11</v>
      </c>
      <c r="BJ1054" s="3">
        <f t="shared" si="270"/>
        <v>0</v>
      </c>
      <c r="BK1054" s="18">
        <f t="shared" si="271"/>
        <v>0</v>
      </c>
    </row>
    <row r="1055" spans="3:63" x14ac:dyDescent="0.25">
      <c r="C1055" s="3"/>
      <c r="D1055" s="3"/>
      <c r="E1055" s="3"/>
      <c r="F1055" s="3"/>
      <c r="G1055" s="51" t="s">
        <v>1041</v>
      </c>
      <c r="H1055" s="8" t="str">
        <f t="shared" si="261"/>
        <v>0%West Europe</v>
      </c>
      <c r="I1055" s="11" cm="1">
        <f t="array" ref="I1055">IF(
   AZ1055 = "OUT", 0,IF(
   BD1055 &gt;= LARGE(IF(ISNUMBER(BD:BD), BD:BD), 3),
   BE1055 - 0.001,
   IF(BE1055 &gt;=VLOOKUP(P1055,mapping!$A:$B,2,FALSE), BE1055,VLOOKUP(P1055,mapping!$A$2:$B$8,2,FALSE))
))</f>
        <v>0</v>
      </c>
      <c r="J1055" s="11" cm="1">
        <f t="array" ref="J1055">IF(
    AZ1055="OUT",0,IF(IF(
                      BD1055&gt;=LARGE(IF(ISNUMBER(BD:BD),BD:BD),3),
                      BE1055+0.001,
                      VLOOKUP(H1055,mapping!$D:$E,2,FALSE)
                      )&gt;I1055,
                   IF(
                      BD1055&gt;=LARGE(IF(ISNUMBER(BD:BD),BD:BD),3),
                      BE1055+0.001,
                      VLOOKUP(H1055,mapping!$D:$E,2,FALSE)
                      ),
                   I1055+0.002))</f>
        <v>0</v>
      </c>
      <c r="K1055" s="8">
        <f t="shared" si="262"/>
        <v>1.190702974259213E-4</v>
      </c>
      <c r="L1055" s="1" t="str">
        <f>Pos!B773</f>
        <v>SE0012673267</v>
      </c>
      <c r="M1055" s="1" t="str">
        <f>_xlfn.XLOOKUP($L1055,Pos!B:B,Pos!D:D,, 0)</f>
        <v>Evolution AB</v>
      </c>
      <c r="N1055" s="1" t="str">
        <f>_xlfn.XLOOKUP($L1055,Pos!B:B,Pos!E:E,, 0)</f>
        <v>Travel &amp; Leisure</v>
      </c>
      <c r="O1055" s="1" t="str">
        <f t="shared" si="263"/>
        <v>Travel &amp; Leisure_West Europe</v>
      </c>
      <c r="P1055" s="1" t="str">
        <f>_xlfn.XLOOKUP($L1055,Pos!B:B,Pos!F:F,, 0)</f>
        <v>West Europe</v>
      </c>
      <c r="Q1055" s="1">
        <v>0</v>
      </c>
      <c r="R1055" s="9">
        <f>_xlfn.XLOOKUP($L1055,Pos!$B:$B,Pos!N:N,0, 0)</f>
        <v>6.17</v>
      </c>
      <c r="S1055" s="9">
        <f>_xlfn.XLOOKUP($L1055,Pos!$B:$B,Pos!O:O,0, 0)</f>
        <v>4.502167</v>
      </c>
      <c r="T1055" s="9">
        <f>_xlfn.XLOOKUP($L1055,Pos!$B:$B,Pos!P:P,0, 0)</f>
        <v>6.5750000000000002</v>
      </c>
      <c r="U1055" s="9">
        <f>_xlfn.XLOOKUP($L1055,Pos!$B:$B,Pos!Q:Q,0, 0)</f>
        <v>0.6</v>
      </c>
      <c r="V1055" s="9">
        <f>_xlfn.XLOOKUP($L1055,Pos!$B:$B,Pos!R:R,0, 0)</f>
        <v>5.0333329999999998</v>
      </c>
      <c r="W1055" s="9">
        <f>_xlfn.XLOOKUP($L1055,Pos!$B:$B,Pos!S:S,0, 0)</f>
        <v>4.0133330000000003</v>
      </c>
      <c r="X1055" s="9" t="str">
        <f>_xlfn.XLOOKUP($L1055,Pos!$B:$B,Pos!J:J,0, 0)</f>
        <v>Hold</v>
      </c>
      <c r="Y1055" s="1">
        <v>0</v>
      </c>
      <c r="Z1055" s="1">
        <v>0</v>
      </c>
      <c r="AA1055" s="1">
        <f t="shared" si="264"/>
        <v>0</v>
      </c>
      <c r="AB1055" s="9">
        <f>_xlfn.XLOOKUP(L1055,Pos!B:B,Pos!K:K,-1,0)</f>
        <v>0.90909090909090917</v>
      </c>
      <c r="AC1055" s="1" t="e">
        <f>_xlfn.XLOOKUP($L1055,Pos!$A:$A,Pos!S:S,_xlfn.XLOOKUP($L1055,#REF!,#REF!, ""), 0)</f>
        <v>#REF!</v>
      </c>
      <c r="AD1055" s="1" t="e">
        <f>_xlfn.XLOOKUP($L1055,Pos!$A:$A,Pos!T:T,_xlfn.XLOOKUP($L1055,#REF!,#REF!, ""), 0)</f>
        <v>#REF!</v>
      </c>
      <c r="AE1055" s="1" t="e">
        <f>_xlfn.XLOOKUP($L1055,Pos!$A:$A,Pos!U:U,_xlfn.XLOOKUP($L1055,#REF!,#REF!, ""), 0)</f>
        <v>#REF!</v>
      </c>
      <c r="AF1055" s="1" t="e">
        <f>_xlfn.XLOOKUP($L1055,Pos!$A:$A,Pos!V:V,_xlfn.XLOOKUP($L1055,#REF!,#REF!, ""), 0)</f>
        <v>#REF!</v>
      </c>
      <c r="AG1055" s="1" t="e">
        <f>_xlfn.XLOOKUP($L1055,Pos!$A:$A,Pos!W:W,_xlfn.XLOOKUP($L1055,#REF!,#REF!, ""), 0)</f>
        <v>#REF!</v>
      </c>
      <c r="AH1055" s="1" t="e">
        <f>_xlfn.XLOOKUP($L1055,Pos!$A:$A,Pos!X:X,_xlfn.XLOOKUP($L1055,#REF!,#REF!, ""), 0)</f>
        <v>#REF!</v>
      </c>
      <c r="AI1055" s="1" t="e">
        <f>_xlfn.XLOOKUP($L1055,Pos!$A:$A,Pos!Y:Y,_xlfn.XLOOKUP($L1055,#REF!,#REF!, ""), 0)</f>
        <v>#REF!</v>
      </c>
      <c r="AJ1055" s="1" t="e">
        <f>_xlfn.XLOOKUP($L1055,Pos!$A:$A,Pos!Z:Z,_xlfn.XLOOKUP($L1055,#REF!,#REF!, ""), 0)</f>
        <v>#REF!</v>
      </c>
      <c r="AK1055" s="1" t="e">
        <f>_xlfn.XLOOKUP($L1055,Pos!$A:$A,Pos!AA:AA,_xlfn.XLOOKUP($L1055,#REF!,#REF!, ""), 0)</f>
        <v>#REF!</v>
      </c>
      <c r="AL1055" s="1" t="e">
        <f>_xlfn.XLOOKUP($L1055,Pos!$A:$A,Pos!AB:AB,_xlfn.XLOOKUP($L1055,#REF!,#REF!, ""), 0)</f>
        <v>#REF!</v>
      </c>
      <c r="AM1055" s="1" t="e">
        <f>_xlfn.XLOOKUP($L1055,Pos!$A:$A,Pos!AC:AC,_xlfn.XLOOKUP($L1055,#REF!,#REF!, ""), 0)</f>
        <v>#REF!</v>
      </c>
      <c r="AN1055" s="1" t="e">
        <f>_xlfn.XLOOKUP($L1055,Pos!$A:$A,Pos!AD:AD,_xlfn.XLOOKUP($L1055,#REF!,#REF!, ""), 0)</f>
        <v>#REF!</v>
      </c>
      <c r="AO1055" s="1" t="e">
        <f>_xlfn.XLOOKUP($L1055,Pos!$A:$A,Pos!AE:AE,_xlfn.XLOOKUP($L1055,#REF!,#REF!, ""), 0)</f>
        <v>#REF!</v>
      </c>
      <c r="AP1055" s="1" t="e">
        <f>_xlfn.XLOOKUP($L1055,Pos!$A:$A,Pos!AF:AF,_xlfn.XLOOKUP($L1055,#REF!,#REF!, ""), 0)</f>
        <v>#REF!</v>
      </c>
      <c r="AQ1055" s="1" t="e">
        <f>_xlfn.XLOOKUP($L1055,Pos!$A:$A,Pos!AG:AG,_xlfn.XLOOKUP($L1055,#REF!,#REF!, ""), 0)</f>
        <v>#REF!</v>
      </c>
      <c r="AR1055" s="1" t="e">
        <f>_xlfn.XLOOKUP($L1055,Pos!$A:$A,Pos!AH:AH,_xlfn.XLOOKUP($L1055,#REF!,#REF!, ""), 0)</f>
        <v>#REF!</v>
      </c>
      <c r="AS1055" s="1" t="e">
        <f>_xlfn.XLOOKUP($L1055,Pos!$A:$A,Pos!AI:AI,_xlfn.XLOOKUP($L1055,#REF!,#REF!, ""), 0)</f>
        <v>#REF!</v>
      </c>
      <c r="AT1055" s="1" t="e">
        <f>_xlfn.XLOOKUP($L1055,Pos!$A:$A,Pos!AJ:AJ,_xlfn.XLOOKUP($L1055,#REF!,#REF!, ""), 0)</f>
        <v>#REF!</v>
      </c>
      <c r="AU1055" s="1" t="e">
        <f>_xlfn.XLOOKUP($L1055,Pos!$A:$A,Pos!AK:AK,_xlfn.XLOOKUP($L1055,#REF!,#REF!, ""), 0)</f>
        <v>#REF!</v>
      </c>
      <c r="AV1055" s="1" t="e">
        <f>_xlfn.XLOOKUP($L1055,Pos!$A:$A,Pos!AL:AL,_xlfn.XLOOKUP($L1055,#REF!,#REF!, ""), 0)</f>
        <v>#REF!</v>
      </c>
      <c r="AW1055" s="1" t="e">
        <f>_xlfn.XLOOKUP($L1055,Pos!$A:$A,Pos!AM:AM,_xlfn.XLOOKUP($L1055,#REF!,#REF!, ""), 0)</f>
        <v>#REF!</v>
      </c>
      <c r="AX1055" s="1" t="e">
        <f>_xlfn.XLOOKUP($L1055,Pos!$A:$A,Pos!AN:AN,_xlfn.XLOOKUP($L1055,#REF!,#REF!, ""), 0)</f>
        <v>#REF!</v>
      </c>
      <c r="AY1055" s="1" t="e">
        <f>_xlfn.XLOOKUP($L1055,Pos!$A:$A,Pos!AO:AO,_xlfn.XLOOKUP($L1055,#REF!,#REF!, ""), 0)</f>
        <v>#REF!</v>
      </c>
      <c r="AZ1055" s="7" t="str">
        <f t="shared" si="265"/>
        <v>OUT</v>
      </c>
      <c r="BA1055" s="1">
        <f>IF(OR(_xlfn.XLOOKUP(L1055,Pos!B:B,Pos!L:L,FALSE)="ESG Reason",_xlfn.XLOOKUP(L1055,Pos!B:B,Pos!L:L,FALSE)="Blacklisted"),1,0)</f>
        <v>1</v>
      </c>
      <c r="BC1055" s="11">
        <v>8.5521841383363849E-11</v>
      </c>
      <c r="BD1055" s="11">
        <f>_xlfn.XLOOKUP($L1055,Pos!$B:$B,Pos!H:H,0, 0)</f>
        <v>0</v>
      </c>
      <c r="BE1055" s="11">
        <f>_xlfn.XLOOKUP($L1055,Pos!$B:$B,Pos!I:I,0, 0)</f>
        <v>1.190702974259213E-4</v>
      </c>
      <c r="BF1055" s="18">
        <f t="shared" si="266"/>
        <v>1.190702974259213E-4</v>
      </c>
      <c r="BG1055" s="1">
        <f t="shared" si="267"/>
        <v>2</v>
      </c>
      <c r="BH1055" s="1">
        <f t="shared" si="268"/>
        <v>18</v>
      </c>
      <c r="BI1055" s="18">
        <f t="shared" si="269"/>
        <v>8.5521841383363849E-11</v>
      </c>
      <c r="BJ1055" s="3">
        <f t="shared" si="270"/>
        <v>0</v>
      </c>
      <c r="BK1055" s="18">
        <f t="shared" si="271"/>
        <v>0</v>
      </c>
    </row>
    <row r="1056" spans="3:63" x14ac:dyDescent="0.25">
      <c r="C1056" s="3"/>
      <c r="D1056" s="3"/>
      <c r="E1056" s="3"/>
      <c r="F1056" s="3"/>
      <c r="G1056" s="51" t="s">
        <v>1055</v>
      </c>
      <c r="H1056" s="8" t="str">
        <f t="shared" si="261"/>
        <v>0%West Europe</v>
      </c>
      <c r="I1056" s="11" cm="1">
        <f t="array" ref="I1056">IF(
   AZ1056 = "OUT", 0,IF(
   BD1056 &gt;= LARGE(IF(ISNUMBER(BD:BD), BD:BD), 3),
   BE1056 - 0.001,
   IF(BE1056 &gt;=VLOOKUP(P1056,mapping!$A:$B,2,FALSE), BE1056,VLOOKUP(P1056,mapping!$A$2:$B$8,2,FALSE))
))</f>
        <v>0</v>
      </c>
      <c r="J1056" s="11" cm="1">
        <f t="array" ref="J1056">IF(
    AZ1056="OUT",0,IF(IF(
                      BD1056&gt;=LARGE(IF(ISNUMBER(BD:BD),BD:BD),3),
                      BE1056+0.001,
                      VLOOKUP(H1056,mapping!$D:$E,2,FALSE)
                      )&gt;I1056,
                   IF(
                      BD1056&gt;=LARGE(IF(ISNUMBER(BD:BD),BD:BD),3),
                      BE1056+0.001,
                      VLOOKUP(H1056,mapping!$D:$E,2,FALSE)
                      ),
                   I1056+0.002))</f>
        <v>0</v>
      </c>
      <c r="K1056" s="8">
        <f t="shared" si="262"/>
        <v>1.185705214652609E-4</v>
      </c>
      <c r="L1056" s="1" t="str">
        <f>Pos!B213</f>
        <v>DE0006602006</v>
      </c>
      <c r="M1056" s="1" t="str">
        <f>_xlfn.XLOOKUP($L1056,Pos!B:B,Pos!D:D,, 0)</f>
        <v>GEA Group Aktiengesellschaft</v>
      </c>
      <c r="N1056" s="1" t="str">
        <f>_xlfn.XLOOKUP($L1056,Pos!B:B,Pos!E:E,, 0)</f>
        <v>Industrial Goods &amp; Services</v>
      </c>
      <c r="O1056" s="1" t="str">
        <f t="shared" si="263"/>
        <v>Industrial Goods &amp; Services_West Europe</v>
      </c>
      <c r="P1056" s="1" t="str">
        <f>_xlfn.XLOOKUP($L1056,Pos!B:B,Pos!F:F,, 0)</f>
        <v>West Europe</v>
      </c>
      <c r="Q1056" s="1">
        <v>0</v>
      </c>
      <c r="R1056" s="9">
        <f>_xlfn.XLOOKUP($L1056,Pos!$B:$B,Pos!N:N,0, 0)</f>
        <v>6.0399989999999999</v>
      </c>
      <c r="S1056" s="9">
        <f>_xlfn.XLOOKUP($L1056,Pos!$B:$B,Pos!O:O,0, 0)</f>
        <v>5.2603330000000001</v>
      </c>
      <c r="T1056" s="9">
        <f>_xlfn.XLOOKUP($L1056,Pos!$B:$B,Pos!P:P,0, 0)</f>
        <v>6.0250000000000004</v>
      </c>
      <c r="U1056" s="9">
        <f>_xlfn.XLOOKUP($L1056,Pos!$B:$B,Pos!Q:Q,0, 0)</f>
        <v>7.3</v>
      </c>
      <c r="V1056" s="9">
        <f>_xlfn.XLOOKUP($L1056,Pos!$B:$B,Pos!R:R,0, 0)</f>
        <v>8.8000000000000007</v>
      </c>
      <c r="W1056" s="9">
        <f>_xlfn.XLOOKUP($L1056,Pos!$B:$B,Pos!S:S,0, 0)</f>
        <v>5.0683340000000001</v>
      </c>
      <c r="X1056" s="9" t="str">
        <f>_xlfn.XLOOKUP($L1056,Pos!$B:$B,Pos!J:J,0, 0)</f>
        <v>Hold</v>
      </c>
      <c r="Y1056" s="1">
        <v>0</v>
      </c>
      <c r="Z1056" s="1">
        <v>0</v>
      </c>
      <c r="AA1056" s="1">
        <f t="shared" si="264"/>
        <v>0</v>
      </c>
      <c r="AB1056" s="9">
        <f>_xlfn.XLOOKUP(L1056,Pos!B:B,Pos!K:K,-1,0)</f>
        <v>6.4179104477611926</v>
      </c>
      <c r="AC1056" s="1" t="e">
        <f>_xlfn.XLOOKUP($L1056,Pos!$A:$A,Pos!S:S,_xlfn.XLOOKUP($L1056,#REF!,#REF!, ""), 0)</f>
        <v>#REF!</v>
      </c>
      <c r="AD1056" s="1" t="e">
        <f>_xlfn.XLOOKUP($L1056,Pos!$A:$A,Pos!T:T,_xlfn.XLOOKUP($L1056,#REF!,#REF!, ""), 0)</f>
        <v>#REF!</v>
      </c>
      <c r="AE1056" s="1" t="e">
        <f>_xlfn.XLOOKUP($L1056,Pos!$A:$A,Pos!U:U,_xlfn.XLOOKUP($L1056,#REF!,#REF!, ""), 0)</f>
        <v>#REF!</v>
      </c>
      <c r="AF1056" s="1" t="e">
        <f>_xlfn.XLOOKUP($L1056,Pos!$A:$A,Pos!V:V,_xlfn.XLOOKUP($L1056,#REF!,#REF!, ""), 0)</f>
        <v>#REF!</v>
      </c>
      <c r="AG1056" s="1" t="e">
        <f>_xlfn.XLOOKUP($L1056,Pos!$A:$A,Pos!W:W,_xlfn.XLOOKUP($L1056,#REF!,#REF!, ""), 0)</f>
        <v>#REF!</v>
      </c>
      <c r="AH1056" s="1" t="e">
        <f>_xlfn.XLOOKUP($L1056,Pos!$A:$A,Pos!X:X,_xlfn.XLOOKUP($L1056,#REF!,#REF!, ""), 0)</f>
        <v>#REF!</v>
      </c>
      <c r="AI1056" s="1" t="e">
        <f>_xlfn.XLOOKUP($L1056,Pos!$A:$A,Pos!Y:Y,_xlfn.XLOOKUP($L1056,#REF!,#REF!, ""), 0)</f>
        <v>#REF!</v>
      </c>
      <c r="AJ1056" s="1" t="e">
        <f>_xlfn.XLOOKUP($L1056,Pos!$A:$A,Pos!Z:Z,_xlfn.XLOOKUP($L1056,#REF!,#REF!, ""), 0)</f>
        <v>#REF!</v>
      </c>
      <c r="AK1056" s="1" t="e">
        <f>_xlfn.XLOOKUP($L1056,Pos!$A:$A,Pos!AA:AA,_xlfn.XLOOKUP($L1056,#REF!,#REF!, ""), 0)</f>
        <v>#REF!</v>
      </c>
      <c r="AL1056" s="1" t="e">
        <f>_xlfn.XLOOKUP($L1056,Pos!$A:$A,Pos!AB:AB,_xlfn.XLOOKUP($L1056,#REF!,#REF!, ""), 0)</f>
        <v>#REF!</v>
      </c>
      <c r="AM1056" s="1" t="e">
        <f>_xlfn.XLOOKUP($L1056,Pos!$A:$A,Pos!AC:AC,_xlfn.XLOOKUP($L1056,#REF!,#REF!, ""), 0)</f>
        <v>#REF!</v>
      </c>
      <c r="AN1056" s="1" t="e">
        <f>_xlfn.XLOOKUP($L1056,Pos!$A:$A,Pos!AD:AD,_xlfn.XLOOKUP($L1056,#REF!,#REF!, ""), 0)</f>
        <v>#REF!</v>
      </c>
      <c r="AO1056" s="1" t="e">
        <f>_xlfn.XLOOKUP($L1056,Pos!$A:$A,Pos!AE:AE,_xlfn.XLOOKUP($L1056,#REF!,#REF!, ""), 0)</f>
        <v>#REF!</v>
      </c>
      <c r="AP1056" s="1" t="e">
        <f>_xlfn.XLOOKUP($L1056,Pos!$A:$A,Pos!AF:AF,_xlfn.XLOOKUP($L1056,#REF!,#REF!, ""), 0)</f>
        <v>#REF!</v>
      </c>
      <c r="AQ1056" s="1" t="e">
        <f>_xlfn.XLOOKUP($L1056,Pos!$A:$A,Pos!AG:AG,_xlfn.XLOOKUP($L1056,#REF!,#REF!, ""), 0)</f>
        <v>#REF!</v>
      </c>
      <c r="AR1056" s="1" t="e">
        <f>_xlfn.XLOOKUP($L1056,Pos!$A:$A,Pos!AH:AH,_xlfn.XLOOKUP($L1056,#REF!,#REF!, ""), 0)</f>
        <v>#REF!</v>
      </c>
      <c r="AS1056" s="1" t="e">
        <f>_xlfn.XLOOKUP($L1056,Pos!$A:$A,Pos!AI:AI,_xlfn.XLOOKUP($L1056,#REF!,#REF!, ""), 0)</f>
        <v>#REF!</v>
      </c>
      <c r="AT1056" s="1" t="e">
        <f>_xlfn.XLOOKUP($L1056,Pos!$A:$A,Pos!AJ:AJ,_xlfn.XLOOKUP($L1056,#REF!,#REF!, ""), 0)</f>
        <v>#REF!</v>
      </c>
      <c r="AU1056" s="1" t="e">
        <f>_xlfn.XLOOKUP($L1056,Pos!$A:$A,Pos!AK:AK,_xlfn.XLOOKUP($L1056,#REF!,#REF!, ""), 0)</f>
        <v>#REF!</v>
      </c>
      <c r="AV1056" s="1" t="e">
        <f>_xlfn.XLOOKUP($L1056,Pos!$A:$A,Pos!AL:AL,_xlfn.XLOOKUP($L1056,#REF!,#REF!, ""), 0)</f>
        <v>#REF!</v>
      </c>
      <c r="AW1056" s="1" t="e">
        <f>_xlfn.XLOOKUP($L1056,Pos!$A:$A,Pos!AM:AM,_xlfn.XLOOKUP($L1056,#REF!,#REF!, ""), 0)</f>
        <v>#REF!</v>
      </c>
      <c r="AX1056" s="1" t="e">
        <f>_xlfn.XLOOKUP($L1056,Pos!$A:$A,Pos!AN:AN,_xlfn.XLOOKUP($L1056,#REF!,#REF!, ""), 0)</f>
        <v>#REF!</v>
      </c>
      <c r="AY1056" s="1" t="e">
        <f>_xlfn.XLOOKUP($L1056,Pos!$A:$A,Pos!AO:AO,_xlfn.XLOOKUP($L1056,#REF!,#REF!, ""), 0)</f>
        <v>#REF!</v>
      </c>
      <c r="AZ1056" s="7" t="str">
        <f t="shared" si="265"/>
        <v>OUT</v>
      </c>
      <c r="BA1056" s="1">
        <f>IF(OR(_xlfn.XLOOKUP(L1056,Pos!B:B,Pos!L:L,FALSE)="ESG Reason",_xlfn.XLOOKUP(L1056,Pos!B:B,Pos!L:L,FALSE)="Blacklisted"),1,0)</f>
        <v>0</v>
      </c>
      <c r="BC1056" s="11">
        <v>1.157027983298839E-10</v>
      </c>
      <c r="BD1056" s="11">
        <f>_xlfn.XLOOKUP($L1056,Pos!$B:$B,Pos!H:H,0, 0)</f>
        <v>0</v>
      </c>
      <c r="BE1056" s="11">
        <f>_xlfn.XLOOKUP($L1056,Pos!$B:$B,Pos!I:I,0, 0)</f>
        <v>1.185705214652609E-4</v>
      </c>
      <c r="BF1056" s="18">
        <f t="shared" si="266"/>
        <v>1.185705214652609E-4</v>
      </c>
      <c r="BG1056" s="1">
        <f t="shared" si="267"/>
        <v>2</v>
      </c>
      <c r="BH1056" s="1">
        <f t="shared" si="268"/>
        <v>10</v>
      </c>
      <c r="BI1056" s="18">
        <f t="shared" si="269"/>
        <v>1.157027983298839E-10</v>
      </c>
      <c r="BJ1056" s="3">
        <f t="shared" si="270"/>
        <v>0</v>
      </c>
      <c r="BK1056" s="18">
        <f t="shared" si="271"/>
        <v>0</v>
      </c>
    </row>
    <row r="1057" spans="3:63" x14ac:dyDescent="0.25">
      <c r="C1057" s="3"/>
      <c r="D1057" s="3"/>
      <c r="E1057" s="3"/>
      <c r="F1057" s="3"/>
      <c r="G1057" s="51" t="s">
        <v>1058</v>
      </c>
      <c r="H1057" s="8" t="str">
        <f t="shared" si="261"/>
        <v>0%Others</v>
      </c>
      <c r="I1057" s="11" cm="1">
        <f t="array" ref="I1057">IF(
   AZ1057 = "OUT", 0,IF(
   BD1057 &gt;= LARGE(IF(ISNUMBER(BD:BD), BD:BD), 3),
   BE1057 - 0.001,
   IF(BE1057 &gt;=VLOOKUP(P1057,mapping!$A:$B,2,FALSE), BE1057,VLOOKUP(P1057,mapping!$A$2:$B$8,2,FALSE))
))</f>
        <v>0</v>
      </c>
      <c r="J1057" s="11" cm="1">
        <f t="array" ref="J1057">IF(
    AZ1057="OUT",0,IF(IF(
                      BD1057&gt;=LARGE(IF(ISNUMBER(BD:BD),BD:BD),3),
                      BE1057+0.001,
                      VLOOKUP(H1057,mapping!$D:$E,2,FALSE)
                      )&gt;I1057,
                   IF(
                      BD1057&gt;=LARGE(IF(ISNUMBER(BD:BD),BD:BD),3),
                      BE1057+0.001,
                      VLOOKUP(H1057,mapping!$D:$E,2,FALSE)
                      ),
                   I1057+0.002))</f>
        <v>0</v>
      </c>
      <c r="K1057" s="8">
        <f t="shared" si="262"/>
        <v>1.177670993535969E-4</v>
      </c>
      <c r="L1057" s="1" t="str">
        <f>Pos!B28</f>
        <v>AU000000PME8</v>
      </c>
      <c r="M1057" s="1" t="str">
        <f>_xlfn.XLOOKUP($L1057,Pos!B:B,Pos!D:D,, 0)</f>
        <v>Pro Medicus, Ltd.</v>
      </c>
      <c r="N1057" s="1" t="str">
        <f>_xlfn.XLOOKUP($L1057,Pos!B:B,Pos!E:E,, 0)</f>
        <v>Health Care</v>
      </c>
      <c r="O1057" s="1" t="str">
        <f t="shared" si="263"/>
        <v>Health Care_Others</v>
      </c>
      <c r="P1057" s="1" t="str">
        <f>_xlfn.XLOOKUP($L1057,Pos!B:B,Pos!F:F,, 0)</f>
        <v>Others</v>
      </c>
      <c r="Q1057" s="1">
        <v>0</v>
      </c>
      <c r="R1057" s="9">
        <f>_xlfn.XLOOKUP($L1057,Pos!$B:$B,Pos!N:N,0, 0)</f>
        <v>4.5599999999999996</v>
      </c>
      <c r="S1057" s="9">
        <f>_xlfn.XLOOKUP($L1057,Pos!$B:$B,Pos!O:O,0, 0)</f>
        <v>0.73433329999999997</v>
      </c>
      <c r="T1057" s="9">
        <f>_xlfn.XLOOKUP($L1057,Pos!$B:$B,Pos!P:P,0, 0)</f>
        <v>8</v>
      </c>
      <c r="U1057" s="9">
        <f>_xlfn.XLOOKUP($L1057,Pos!$B:$B,Pos!Q:Q,0, 0)</f>
        <v>8.5</v>
      </c>
      <c r="V1057" s="9">
        <f>_xlfn.XLOOKUP($L1057,Pos!$B:$B,Pos!R:R,0, 0)</f>
        <v>4.8333329999999997</v>
      </c>
      <c r="W1057" s="9">
        <f>_xlfn.XLOOKUP($L1057,Pos!$B:$B,Pos!S:S,0, 0)</f>
        <v>7.7833329999999998</v>
      </c>
      <c r="X1057" s="9" t="str">
        <f>_xlfn.XLOOKUP($L1057,Pos!$B:$B,Pos!J:J,0, 0)</f>
        <v>Outperform</v>
      </c>
      <c r="Y1057" s="1">
        <v>0</v>
      </c>
      <c r="Z1057" s="1">
        <v>0</v>
      </c>
      <c r="AA1057" s="1">
        <f t="shared" si="264"/>
        <v>0</v>
      </c>
      <c r="AB1057" s="9">
        <f>_xlfn.XLOOKUP(L1057,Pos!B:B,Pos!K:K,-1,0)</f>
        <v>1.666666666666667</v>
      </c>
      <c r="AC1057" s="1" t="e">
        <f>_xlfn.XLOOKUP($L1057,Pos!$A:$A,Pos!S:S,_xlfn.XLOOKUP($L1057,#REF!,#REF!, ""), 0)</f>
        <v>#REF!</v>
      </c>
      <c r="AD1057" s="1" t="e">
        <f>_xlfn.XLOOKUP($L1057,Pos!$A:$A,Pos!T:T,_xlfn.XLOOKUP($L1057,#REF!,#REF!, ""), 0)</f>
        <v>#REF!</v>
      </c>
      <c r="AE1057" s="1" t="e">
        <f>_xlfn.XLOOKUP($L1057,Pos!$A:$A,Pos!U:U,_xlfn.XLOOKUP($L1057,#REF!,#REF!, ""), 0)</f>
        <v>#REF!</v>
      </c>
      <c r="AF1057" s="1" t="e">
        <f>_xlfn.XLOOKUP($L1057,Pos!$A:$A,Pos!V:V,_xlfn.XLOOKUP($L1057,#REF!,#REF!, ""), 0)</f>
        <v>#REF!</v>
      </c>
      <c r="AG1057" s="1" t="e">
        <f>_xlfn.XLOOKUP($L1057,Pos!$A:$A,Pos!W:W,_xlfn.XLOOKUP($L1057,#REF!,#REF!, ""), 0)</f>
        <v>#REF!</v>
      </c>
      <c r="AH1057" s="1" t="e">
        <f>_xlfn.XLOOKUP($L1057,Pos!$A:$A,Pos!X:X,_xlfn.XLOOKUP($L1057,#REF!,#REF!, ""), 0)</f>
        <v>#REF!</v>
      </c>
      <c r="AI1057" s="1" t="e">
        <f>_xlfn.XLOOKUP($L1057,Pos!$A:$A,Pos!Y:Y,_xlfn.XLOOKUP($L1057,#REF!,#REF!, ""), 0)</f>
        <v>#REF!</v>
      </c>
      <c r="AJ1057" s="1" t="e">
        <f>_xlfn.XLOOKUP($L1057,Pos!$A:$A,Pos!Z:Z,_xlfn.XLOOKUP($L1057,#REF!,#REF!, ""), 0)</f>
        <v>#REF!</v>
      </c>
      <c r="AK1057" s="1" t="e">
        <f>_xlfn.XLOOKUP($L1057,Pos!$A:$A,Pos!AA:AA,_xlfn.XLOOKUP($L1057,#REF!,#REF!, ""), 0)</f>
        <v>#REF!</v>
      </c>
      <c r="AL1057" s="1" t="e">
        <f>_xlfn.XLOOKUP($L1057,Pos!$A:$A,Pos!AB:AB,_xlfn.XLOOKUP($L1057,#REF!,#REF!, ""), 0)</f>
        <v>#REF!</v>
      </c>
      <c r="AM1057" s="1" t="e">
        <f>_xlfn.XLOOKUP($L1057,Pos!$A:$A,Pos!AC:AC,_xlfn.XLOOKUP($L1057,#REF!,#REF!, ""), 0)</f>
        <v>#REF!</v>
      </c>
      <c r="AN1057" s="1" t="e">
        <f>_xlfn.XLOOKUP($L1057,Pos!$A:$A,Pos!AD:AD,_xlfn.XLOOKUP($L1057,#REF!,#REF!, ""), 0)</f>
        <v>#REF!</v>
      </c>
      <c r="AO1057" s="1" t="e">
        <f>_xlfn.XLOOKUP($L1057,Pos!$A:$A,Pos!AE:AE,_xlfn.XLOOKUP($L1057,#REF!,#REF!, ""), 0)</f>
        <v>#REF!</v>
      </c>
      <c r="AP1057" s="1" t="e">
        <f>_xlfn.XLOOKUP($L1057,Pos!$A:$A,Pos!AF:AF,_xlfn.XLOOKUP($L1057,#REF!,#REF!, ""), 0)</f>
        <v>#REF!</v>
      </c>
      <c r="AQ1057" s="1" t="e">
        <f>_xlfn.XLOOKUP($L1057,Pos!$A:$A,Pos!AG:AG,_xlfn.XLOOKUP($L1057,#REF!,#REF!, ""), 0)</f>
        <v>#REF!</v>
      </c>
      <c r="AR1057" s="1" t="e">
        <f>_xlfn.XLOOKUP($L1057,Pos!$A:$A,Pos!AH:AH,_xlfn.XLOOKUP($L1057,#REF!,#REF!, ""), 0)</f>
        <v>#REF!</v>
      </c>
      <c r="AS1057" s="1" t="e">
        <f>_xlfn.XLOOKUP($L1057,Pos!$A:$A,Pos!AI:AI,_xlfn.XLOOKUP($L1057,#REF!,#REF!, ""), 0)</f>
        <v>#REF!</v>
      </c>
      <c r="AT1057" s="1" t="e">
        <f>_xlfn.XLOOKUP($L1057,Pos!$A:$A,Pos!AJ:AJ,_xlfn.XLOOKUP($L1057,#REF!,#REF!, ""), 0)</f>
        <v>#REF!</v>
      </c>
      <c r="AU1057" s="1" t="e">
        <f>_xlfn.XLOOKUP($L1057,Pos!$A:$A,Pos!AK:AK,_xlfn.XLOOKUP($L1057,#REF!,#REF!, ""), 0)</f>
        <v>#REF!</v>
      </c>
      <c r="AV1057" s="1" t="e">
        <f>_xlfn.XLOOKUP($L1057,Pos!$A:$A,Pos!AL:AL,_xlfn.XLOOKUP($L1057,#REF!,#REF!, ""), 0)</f>
        <v>#REF!</v>
      </c>
      <c r="AW1057" s="1" t="e">
        <f>_xlfn.XLOOKUP($L1057,Pos!$A:$A,Pos!AM:AM,_xlfn.XLOOKUP($L1057,#REF!,#REF!, ""), 0)</f>
        <v>#REF!</v>
      </c>
      <c r="AX1057" s="1" t="e">
        <f>_xlfn.XLOOKUP($L1057,Pos!$A:$A,Pos!AN:AN,_xlfn.XLOOKUP($L1057,#REF!,#REF!, ""), 0)</f>
        <v>#REF!</v>
      </c>
      <c r="AY1057" s="1" t="e">
        <f>_xlfn.XLOOKUP($L1057,Pos!$A:$A,Pos!AO:AO,_xlfn.XLOOKUP($L1057,#REF!,#REF!, ""), 0)</f>
        <v>#REF!</v>
      </c>
      <c r="AZ1057" s="7" t="str">
        <f t="shared" si="265"/>
        <v>OUT</v>
      </c>
      <c r="BA1057" s="1">
        <f>IF(OR(_xlfn.XLOOKUP(L1057,Pos!B:B,Pos!L:L,FALSE)="ESG Reason",_xlfn.XLOOKUP(L1057,Pos!B:B,Pos!L:L,FALSE)="Blacklisted"),1,0)</f>
        <v>0</v>
      </c>
      <c r="BC1057" s="11">
        <v>9.1540825851847907E-11</v>
      </c>
      <c r="BD1057" s="11">
        <f>_xlfn.XLOOKUP($L1057,Pos!$B:$B,Pos!H:H,0, 0)</f>
        <v>0</v>
      </c>
      <c r="BE1057" s="11">
        <f>_xlfn.XLOOKUP($L1057,Pos!$B:$B,Pos!I:I,0, 0)</f>
        <v>1.177670993535969E-4</v>
      </c>
      <c r="BF1057" s="18">
        <f t="shared" si="266"/>
        <v>1.177670993535969E-4</v>
      </c>
      <c r="BG1057" s="1">
        <f t="shared" si="267"/>
        <v>3</v>
      </c>
      <c r="BH1057" s="1">
        <f t="shared" si="268"/>
        <v>47</v>
      </c>
      <c r="BI1057" s="18">
        <f t="shared" si="269"/>
        <v>9.1540825851847907E-11</v>
      </c>
      <c r="BJ1057" s="3">
        <f t="shared" si="270"/>
        <v>0</v>
      </c>
      <c r="BK1057" s="18">
        <f t="shared" si="271"/>
        <v>0</v>
      </c>
    </row>
    <row r="1058" spans="3:63" x14ac:dyDescent="0.25">
      <c r="C1058" s="3"/>
      <c r="D1058" s="3"/>
      <c r="E1058" s="3"/>
      <c r="F1058" s="3"/>
      <c r="G1058" s="51" t="s">
        <v>1049</v>
      </c>
      <c r="H1058" s="8" t="str">
        <f t="shared" si="261"/>
        <v>0%West Europe</v>
      </c>
      <c r="I1058" s="11" cm="1">
        <f t="array" ref="I1058">IF(
   AZ1058 = "OUT", 0,IF(
   BD1058 &gt;= LARGE(IF(ISNUMBER(BD:BD), BD:BD), 3),
   BE1058 - 0.001,
   IF(BE1058 &gt;=VLOOKUP(P1058,mapping!$A:$B,2,FALSE), BE1058,VLOOKUP(P1058,mapping!$A$2:$B$8,2,FALSE))
))</f>
        <v>0</v>
      </c>
      <c r="J1058" s="11" cm="1">
        <f t="array" ref="J1058">IF(
    AZ1058="OUT",0,IF(IF(
                      BD1058&gt;=LARGE(IF(ISNUMBER(BD:BD),BD:BD),3),
                      BE1058+0.001,
                      VLOOKUP(H1058,mapping!$D:$E,2,FALSE)
                      )&gt;I1058,
                   IF(
                      BD1058&gt;=LARGE(IF(ISNUMBER(BD:BD),BD:BD),3),
                      BE1058+0.001,
                      VLOOKUP(H1058,mapping!$D:$E,2,FALSE)
                      ),
                   I1058+0.002))</f>
        <v>0</v>
      </c>
      <c r="K1058" s="8">
        <f t="shared" si="262"/>
        <v>1.1720691421137981E-4</v>
      </c>
      <c r="L1058" s="1" t="str">
        <f>Pos!B747</f>
        <v>PTGAL0AM0009</v>
      </c>
      <c r="M1058" s="1" t="str">
        <f>_xlfn.XLOOKUP($L1058,Pos!B:B,Pos!D:D,, 0)</f>
        <v>Galp Energia, SGPS S.A. Class B</v>
      </c>
      <c r="N1058" s="1" t="str">
        <f>_xlfn.XLOOKUP($L1058,Pos!B:B,Pos!E:E,, 0)</f>
        <v>Energy</v>
      </c>
      <c r="O1058" s="1" t="str">
        <f t="shared" si="263"/>
        <v>Energy_West Europe</v>
      </c>
      <c r="P1058" s="1" t="str">
        <f>_xlfn.XLOOKUP($L1058,Pos!B:B,Pos!F:F,, 0)</f>
        <v>West Europe</v>
      </c>
      <c r="Q1058" s="1">
        <v>0</v>
      </c>
      <c r="R1058" s="9">
        <f>_xlfn.XLOOKUP($L1058,Pos!$B:$B,Pos!N:N,0, 0)</f>
        <v>3.51</v>
      </c>
      <c r="S1058" s="9">
        <f>_xlfn.XLOOKUP($L1058,Pos!$B:$B,Pos!O:O,0, 0)</f>
        <v>4.1701670000000002</v>
      </c>
      <c r="T1058" s="9">
        <f>_xlfn.XLOOKUP($L1058,Pos!$B:$B,Pos!P:P,0, 0)</f>
        <v>6.875</v>
      </c>
      <c r="U1058" s="9">
        <f>_xlfn.XLOOKUP($L1058,Pos!$B:$B,Pos!Q:Q,0, 0)</f>
        <v>6.3</v>
      </c>
      <c r="V1058" s="9">
        <f>_xlfn.XLOOKUP($L1058,Pos!$B:$B,Pos!R:R,0, 0)</f>
        <v>3.6666669999999999</v>
      </c>
      <c r="W1058" s="9">
        <f>_xlfn.XLOOKUP($L1058,Pos!$B:$B,Pos!S:S,0, 0)</f>
        <v>6.9533329999999998</v>
      </c>
      <c r="X1058" s="9" t="str">
        <f>_xlfn.XLOOKUP($L1058,Pos!$B:$B,Pos!J:J,0, 0)</f>
        <v>Outperform</v>
      </c>
      <c r="Y1058" s="1">
        <v>0</v>
      </c>
      <c r="Z1058" s="1">
        <v>0</v>
      </c>
      <c r="AA1058" s="1">
        <f t="shared" si="264"/>
        <v>0</v>
      </c>
      <c r="AB1058" s="9">
        <f>_xlfn.XLOOKUP(L1058,Pos!B:B,Pos!K:K,-1,0)</f>
        <v>3.5714285714285721</v>
      </c>
      <c r="AC1058" s="1" t="e">
        <f>_xlfn.XLOOKUP($L1058,Pos!$A:$A,Pos!S:S,_xlfn.XLOOKUP($L1058,#REF!,#REF!, ""), 0)</f>
        <v>#REF!</v>
      </c>
      <c r="AD1058" s="1" t="e">
        <f>_xlfn.XLOOKUP($L1058,Pos!$A:$A,Pos!T:T,_xlfn.XLOOKUP($L1058,#REF!,#REF!, ""), 0)</f>
        <v>#REF!</v>
      </c>
      <c r="AE1058" s="1" t="e">
        <f>_xlfn.XLOOKUP($L1058,Pos!$A:$A,Pos!U:U,_xlfn.XLOOKUP($L1058,#REF!,#REF!, ""), 0)</f>
        <v>#REF!</v>
      </c>
      <c r="AF1058" s="1" t="e">
        <f>_xlfn.XLOOKUP($L1058,Pos!$A:$A,Pos!V:V,_xlfn.XLOOKUP($L1058,#REF!,#REF!, ""), 0)</f>
        <v>#REF!</v>
      </c>
      <c r="AG1058" s="1" t="e">
        <f>_xlfn.XLOOKUP($L1058,Pos!$A:$A,Pos!W:W,_xlfn.XLOOKUP($L1058,#REF!,#REF!, ""), 0)</f>
        <v>#REF!</v>
      </c>
      <c r="AH1058" s="1" t="e">
        <f>_xlfn.XLOOKUP($L1058,Pos!$A:$A,Pos!X:X,_xlfn.XLOOKUP($L1058,#REF!,#REF!, ""), 0)</f>
        <v>#REF!</v>
      </c>
      <c r="AI1058" s="1" t="e">
        <f>_xlfn.XLOOKUP($L1058,Pos!$A:$A,Pos!Y:Y,_xlfn.XLOOKUP($L1058,#REF!,#REF!, ""), 0)</f>
        <v>#REF!</v>
      </c>
      <c r="AJ1058" s="1" t="e">
        <f>_xlfn.XLOOKUP($L1058,Pos!$A:$A,Pos!Z:Z,_xlfn.XLOOKUP($L1058,#REF!,#REF!, ""), 0)</f>
        <v>#REF!</v>
      </c>
      <c r="AK1058" s="1" t="e">
        <f>_xlfn.XLOOKUP($L1058,Pos!$A:$A,Pos!AA:AA,_xlfn.XLOOKUP($L1058,#REF!,#REF!, ""), 0)</f>
        <v>#REF!</v>
      </c>
      <c r="AL1058" s="1" t="e">
        <f>_xlfn.XLOOKUP($L1058,Pos!$A:$A,Pos!AB:AB,_xlfn.XLOOKUP($L1058,#REF!,#REF!, ""), 0)</f>
        <v>#REF!</v>
      </c>
      <c r="AM1058" s="1" t="e">
        <f>_xlfn.XLOOKUP($L1058,Pos!$A:$A,Pos!AC:AC,_xlfn.XLOOKUP($L1058,#REF!,#REF!, ""), 0)</f>
        <v>#REF!</v>
      </c>
      <c r="AN1058" s="1" t="e">
        <f>_xlfn.XLOOKUP($L1058,Pos!$A:$A,Pos!AD:AD,_xlfn.XLOOKUP($L1058,#REF!,#REF!, ""), 0)</f>
        <v>#REF!</v>
      </c>
      <c r="AO1058" s="1" t="e">
        <f>_xlfn.XLOOKUP($L1058,Pos!$A:$A,Pos!AE:AE,_xlfn.XLOOKUP($L1058,#REF!,#REF!, ""), 0)</f>
        <v>#REF!</v>
      </c>
      <c r="AP1058" s="1" t="e">
        <f>_xlfn.XLOOKUP($L1058,Pos!$A:$A,Pos!AF:AF,_xlfn.XLOOKUP($L1058,#REF!,#REF!, ""), 0)</f>
        <v>#REF!</v>
      </c>
      <c r="AQ1058" s="1" t="e">
        <f>_xlfn.XLOOKUP($L1058,Pos!$A:$A,Pos!AG:AG,_xlfn.XLOOKUP($L1058,#REF!,#REF!, ""), 0)</f>
        <v>#REF!</v>
      </c>
      <c r="AR1058" s="1" t="e">
        <f>_xlfn.XLOOKUP($L1058,Pos!$A:$A,Pos!AH:AH,_xlfn.XLOOKUP($L1058,#REF!,#REF!, ""), 0)</f>
        <v>#REF!</v>
      </c>
      <c r="AS1058" s="1" t="e">
        <f>_xlfn.XLOOKUP($L1058,Pos!$A:$A,Pos!AI:AI,_xlfn.XLOOKUP($L1058,#REF!,#REF!, ""), 0)</f>
        <v>#REF!</v>
      </c>
      <c r="AT1058" s="1" t="e">
        <f>_xlfn.XLOOKUP($L1058,Pos!$A:$A,Pos!AJ:AJ,_xlfn.XLOOKUP($L1058,#REF!,#REF!, ""), 0)</f>
        <v>#REF!</v>
      </c>
      <c r="AU1058" s="1" t="e">
        <f>_xlfn.XLOOKUP($L1058,Pos!$A:$A,Pos!AK:AK,_xlfn.XLOOKUP($L1058,#REF!,#REF!, ""), 0)</f>
        <v>#REF!</v>
      </c>
      <c r="AV1058" s="1" t="e">
        <f>_xlfn.XLOOKUP($L1058,Pos!$A:$A,Pos!AL:AL,_xlfn.XLOOKUP($L1058,#REF!,#REF!, ""), 0)</f>
        <v>#REF!</v>
      </c>
      <c r="AW1058" s="1" t="e">
        <f>_xlfn.XLOOKUP($L1058,Pos!$A:$A,Pos!AM:AM,_xlfn.XLOOKUP($L1058,#REF!,#REF!, ""), 0)</f>
        <v>#REF!</v>
      </c>
      <c r="AX1058" s="1" t="e">
        <f>_xlfn.XLOOKUP($L1058,Pos!$A:$A,Pos!AN:AN,_xlfn.XLOOKUP($L1058,#REF!,#REF!, ""), 0)</f>
        <v>#REF!</v>
      </c>
      <c r="AY1058" s="1" t="e">
        <f>_xlfn.XLOOKUP($L1058,Pos!$A:$A,Pos!AO:AO,_xlfn.XLOOKUP($L1058,#REF!,#REF!, ""), 0)</f>
        <v>#REF!</v>
      </c>
      <c r="AZ1058" s="7" t="str">
        <f t="shared" si="265"/>
        <v>OUT</v>
      </c>
      <c r="BA1058" s="1">
        <f>IF(OR(_xlfn.XLOOKUP(L1058,Pos!B:B,Pos!L:L,FALSE)="ESG Reason",_xlfn.XLOOKUP(L1058,Pos!B:B,Pos!L:L,FALSE)="Blacklisted"),1,0)</f>
        <v>1</v>
      </c>
      <c r="BC1058" s="11">
        <v>8.5287612527796343E-11</v>
      </c>
      <c r="BD1058" s="11">
        <f>_xlfn.XLOOKUP($L1058,Pos!$B:$B,Pos!H:H,0, 0)</f>
        <v>0</v>
      </c>
      <c r="BE1058" s="11">
        <f>_xlfn.XLOOKUP($L1058,Pos!$B:$B,Pos!I:I,0, 0)</f>
        <v>1.1720691421137981E-4</v>
      </c>
      <c r="BF1058" s="18">
        <f t="shared" si="266"/>
        <v>1.1720691421137981E-4</v>
      </c>
      <c r="BG1058" s="1">
        <f t="shared" si="267"/>
        <v>2</v>
      </c>
      <c r="BH1058" s="1">
        <f t="shared" si="268"/>
        <v>6</v>
      </c>
      <c r="BI1058" s="18">
        <f t="shared" si="269"/>
        <v>8.5287612527796343E-11</v>
      </c>
      <c r="BJ1058" s="3">
        <f t="shared" si="270"/>
        <v>0</v>
      </c>
      <c r="BK1058" s="18">
        <f t="shared" si="271"/>
        <v>0</v>
      </c>
    </row>
    <row r="1059" spans="3:63" x14ac:dyDescent="0.25">
      <c r="C1059" s="3"/>
      <c r="D1059" s="3"/>
      <c r="E1059" s="3"/>
      <c r="F1059" s="3"/>
      <c r="G1059" s="51" t="s">
        <v>1052</v>
      </c>
      <c r="H1059" s="8" t="str">
        <f t="shared" si="261"/>
        <v>0%North America</v>
      </c>
      <c r="I1059" s="11" cm="1">
        <f t="array" ref="I1059">IF(
   AZ1059 = "OUT", 0,IF(
   BD1059 &gt;= LARGE(IF(ISNUMBER(BD:BD), BD:BD), 3),
   BE1059 - 0.001,
   IF(BE1059 &gt;=VLOOKUP(P1059,mapping!$A:$B,2,FALSE), BE1059,VLOOKUP(P1059,mapping!$A$2:$B$8,2,FALSE))
))</f>
        <v>0</v>
      </c>
      <c r="J1059" s="11" cm="1">
        <f t="array" ref="J1059">IF(
    AZ1059="OUT",0,IF(IF(
                      BD1059&gt;=LARGE(IF(ISNUMBER(BD:BD),BD:BD),3),
                      BE1059+0.001,
                      VLOOKUP(H1059,mapping!$D:$E,2,FALSE)
                      )&gt;I1059,
                   IF(
                      BD1059&gt;=LARGE(IF(ISNUMBER(BD:BD),BD:BD),3),
                      BE1059+0.001,
                      VLOOKUP(H1059,mapping!$D:$E,2,FALSE)
                      ),
                   I1059+0.002))</f>
        <v>0</v>
      </c>
      <c r="K1059" s="8">
        <f t="shared" si="262"/>
        <v>1.16578418686707E-4</v>
      </c>
      <c r="L1059" s="1" t="str">
        <f>Pos!B1007</f>
        <v>US36118L1061</v>
      </c>
      <c r="M1059" s="1" t="str">
        <f>_xlfn.XLOOKUP($L1059,Pos!B:B,Pos!D:D,, 0)</f>
        <v>Futu Holdings Ltd. Sponsored ADR Class A</v>
      </c>
      <c r="N1059" s="1" t="str">
        <f>_xlfn.XLOOKUP($L1059,Pos!B:B,Pos!E:E,, 0)</f>
        <v>Financial Services</v>
      </c>
      <c r="O1059" s="1" t="str">
        <f t="shared" si="263"/>
        <v>Financial Services_North America</v>
      </c>
      <c r="P1059" s="1" t="str">
        <f>_xlfn.XLOOKUP($L1059,Pos!B:B,Pos!F:F,, 0)</f>
        <v>North America</v>
      </c>
      <c r="Q1059" s="1">
        <v>0</v>
      </c>
      <c r="R1059" s="9">
        <f>_xlfn.XLOOKUP($L1059,Pos!$B:$B,Pos!N:N,0, 0)</f>
        <v>2.4900000000000002</v>
      </c>
      <c r="S1059" s="9">
        <f>_xlfn.XLOOKUP($L1059,Pos!$B:$B,Pos!O:O,0, 0)</f>
        <v>4.2</v>
      </c>
      <c r="T1059" s="9">
        <f>_xlfn.XLOOKUP($L1059,Pos!$B:$B,Pos!P:P,0, 0)</f>
        <v>7.4249999999999998</v>
      </c>
      <c r="U1059" s="9">
        <f>_xlfn.XLOOKUP($L1059,Pos!$B:$B,Pos!Q:Q,0, 0)</f>
        <v>9.6999999999999993</v>
      </c>
      <c r="V1059" s="9">
        <f>_xlfn.XLOOKUP($L1059,Pos!$B:$B,Pos!R:R,0, 0)</f>
        <v>3.6333329999999999</v>
      </c>
      <c r="W1059" s="9">
        <f>_xlfn.XLOOKUP($L1059,Pos!$B:$B,Pos!S:S,0, 0)</f>
        <v>9.35</v>
      </c>
      <c r="X1059" s="9" t="str">
        <f>_xlfn.XLOOKUP($L1059,Pos!$B:$B,Pos!J:J,0, 0)</f>
        <v>Buy</v>
      </c>
      <c r="Y1059" s="1">
        <v>0</v>
      </c>
      <c r="Z1059" s="1">
        <v>0</v>
      </c>
      <c r="AA1059" s="1">
        <f t="shared" si="264"/>
        <v>0</v>
      </c>
      <c r="AB1059" s="9">
        <f>_xlfn.XLOOKUP(L1059,Pos!B:B,Pos!K:K,-1,0)</f>
        <v>8.8888888888888893</v>
      </c>
      <c r="AC1059" s="1" t="e">
        <f>_xlfn.XLOOKUP($L1059,Pos!$A:$A,Pos!S:S,_xlfn.XLOOKUP($L1059,#REF!,#REF!, ""), 0)</f>
        <v>#REF!</v>
      </c>
      <c r="AD1059" s="1" t="e">
        <f>_xlfn.XLOOKUP($L1059,Pos!$A:$A,Pos!T:T,_xlfn.XLOOKUP($L1059,#REF!,#REF!, ""), 0)</f>
        <v>#REF!</v>
      </c>
      <c r="AE1059" s="1" t="e">
        <f>_xlfn.XLOOKUP($L1059,Pos!$A:$A,Pos!U:U,_xlfn.XLOOKUP($L1059,#REF!,#REF!, ""), 0)</f>
        <v>#REF!</v>
      </c>
      <c r="AF1059" s="1" t="e">
        <f>_xlfn.XLOOKUP($L1059,Pos!$A:$A,Pos!V:V,_xlfn.XLOOKUP($L1059,#REF!,#REF!, ""), 0)</f>
        <v>#REF!</v>
      </c>
      <c r="AG1059" s="1" t="e">
        <f>_xlfn.XLOOKUP($L1059,Pos!$A:$A,Pos!W:W,_xlfn.XLOOKUP($L1059,#REF!,#REF!, ""), 0)</f>
        <v>#REF!</v>
      </c>
      <c r="AH1059" s="1" t="e">
        <f>_xlfn.XLOOKUP($L1059,Pos!$A:$A,Pos!X:X,_xlfn.XLOOKUP($L1059,#REF!,#REF!, ""), 0)</f>
        <v>#REF!</v>
      </c>
      <c r="AI1059" s="1" t="e">
        <f>_xlfn.XLOOKUP($L1059,Pos!$A:$A,Pos!Y:Y,_xlfn.XLOOKUP($L1059,#REF!,#REF!, ""), 0)</f>
        <v>#REF!</v>
      </c>
      <c r="AJ1059" s="1" t="e">
        <f>_xlfn.XLOOKUP($L1059,Pos!$A:$A,Pos!Z:Z,_xlfn.XLOOKUP($L1059,#REF!,#REF!, ""), 0)</f>
        <v>#REF!</v>
      </c>
      <c r="AK1059" s="1" t="e">
        <f>_xlfn.XLOOKUP($L1059,Pos!$A:$A,Pos!AA:AA,_xlfn.XLOOKUP($L1059,#REF!,#REF!, ""), 0)</f>
        <v>#REF!</v>
      </c>
      <c r="AL1059" s="1" t="e">
        <f>_xlfn.XLOOKUP($L1059,Pos!$A:$A,Pos!AB:AB,_xlfn.XLOOKUP($L1059,#REF!,#REF!, ""), 0)</f>
        <v>#REF!</v>
      </c>
      <c r="AM1059" s="1" t="e">
        <f>_xlfn.XLOOKUP($L1059,Pos!$A:$A,Pos!AC:AC,_xlfn.XLOOKUP($L1059,#REF!,#REF!, ""), 0)</f>
        <v>#REF!</v>
      </c>
      <c r="AN1059" s="1" t="e">
        <f>_xlfn.XLOOKUP($L1059,Pos!$A:$A,Pos!AD:AD,_xlfn.XLOOKUP($L1059,#REF!,#REF!, ""), 0)</f>
        <v>#REF!</v>
      </c>
      <c r="AO1059" s="1" t="e">
        <f>_xlfn.XLOOKUP($L1059,Pos!$A:$A,Pos!AE:AE,_xlfn.XLOOKUP($L1059,#REF!,#REF!, ""), 0)</f>
        <v>#REF!</v>
      </c>
      <c r="AP1059" s="1" t="e">
        <f>_xlfn.XLOOKUP($L1059,Pos!$A:$A,Pos!AF:AF,_xlfn.XLOOKUP($L1059,#REF!,#REF!, ""), 0)</f>
        <v>#REF!</v>
      </c>
      <c r="AQ1059" s="1" t="e">
        <f>_xlfn.XLOOKUP($L1059,Pos!$A:$A,Pos!AG:AG,_xlfn.XLOOKUP($L1059,#REF!,#REF!, ""), 0)</f>
        <v>#REF!</v>
      </c>
      <c r="AR1059" s="1" t="e">
        <f>_xlfn.XLOOKUP($L1059,Pos!$A:$A,Pos!AH:AH,_xlfn.XLOOKUP($L1059,#REF!,#REF!, ""), 0)</f>
        <v>#REF!</v>
      </c>
      <c r="AS1059" s="1" t="e">
        <f>_xlfn.XLOOKUP($L1059,Pos!$A:$A,Pos!AI:AI,_xlfn.XLOOKUP($L1059,#REF!,#REF!, ""), 0)</f>
        <v>#REF!</v>
      </c>
      <c r="AT1059" s="1" t="e">
        <f>_xlfn.XLOOKUP($L1059,Pos!$A:$A,Pos!AJ:AJ,_xlfn.XLOOKUP($L1059,#REF!,#REF!, ""), 0)</f>
        <v>#REF!</v>
      </c>
      <c r="AU1059" s="1" t="e">
        <f>_xlfn.XLOOKUP($L1059,Pos!$A:$A,Pos!AK:AK,_xlfn.XLOOKUP($L1059,#REF!,#REF!, ""), 0)</f>
        <v>#REF!</v>
      </c>
      <c r="AV1059" s="1" t="e">
        <f>_xlfn.XLOOKUP($L1059,Pos!$A:$A,Pos!AL:AL,_xlfn.XLOOKUP($L1059,#REF!,#REF!, ""), 0)</f>
        <v>#REF!</v>
      </c>
      <c r="AW1059" s="1" t="e">
        <f>_xlfn.XLOOKUP($L1059,Pos!$A:$A,Pos!AM:AM,_xlfn.XLOOKUP($L1059,#REF!,#REF!, ""), 0)</f>
        <v>#REF!</v>
      </c>
      <c r="AX1059" s="1" t="e">
        <f>_xlfn.XLOOKUP($L1059,Pos!$A:$A,Pos!AN:AN,_xlfn.XLOOKUP($L1059,#REF!,#REF!, ""), 0)</f>
        <v>#REF!</v>
      </c>
      <c r="AY1059" s="1" t="e">
        <f>_xlfn.XLOOKUP($L1059,Pos!$A:$A,Pos!AO:AO,_xlfn.XLOOKUP($L1059,#REF!,#REF!, ""), 0)</f>
        <v>#REF!</v>
      </c>
      <c r="AZ1059" s="7" t="str">
        <f t="shared" si="265"/>
        <v>OUT</v>
      </c>
      <c r="BA1059" s="1">
        <f>IF(OR(_xlfn.XLOOKUP(L1059,Pos!B:B,Pos!L:L,FALSE)="ESG Reason",_xlfn.XLOOKUP(L1059,Pos!B:B,Pos!L:L,FALSE)="Blacklisted"),1,0)</f>
        <v>1</v>
      </c>
      <c r="BC1059" s="11">
        <v>1.5197055952398129E-10</v>
      </c>
      <c r="BD1059" s="11">
        <f>_xlfn.XLOOKUP($L1059,Pos!$B:$B,Pos!H:H,0, 0)</f>
        <v>0</v>
      </c>
      <c r="BE1059" s="11">
        <f>_xlfn.XLOOKUP($L1059,Pos!$B:$B,Pos!I:I,0, 0)</f>
        <v>1.16578418686707E-4</v>
      </c>
      <c r="BF1059" s="18">
        <f t="shared" si="266"/>
        <v>1.16578418686707E-4</v>
      </c>
      <c r="BG1059" s="1">
        <f t="shared" si="267"/>
        <v>1</v>
      </c>
      <c r="BH1059" s="1">
        <f t="shared" si="268"/>
        <v>26</v>
      </c>
      <c r="BI1059" s="18">
        <f t="shared" si="269"/>
        <v>1.5197055952398129E-10</v>
      </c>
      <c r="BJ1059" s="3">
        <f t="shared" si="270"/>
        <v>0</v>
      </c>
      <c r="BK1059" s="18">
        <f t="shared" si="271"/>
        <v>0</v>
      </c>
    </row>
    <row r="1060" spans="3:63" x14ac:dyDescent="0.25">
      <c r="C1060" s="3"/>
      <c r="D1060" s="3"/>
      <c r="E1060" s="3"/>
      <c r="F1060" s="3"/>
      <c r="G1060" s="51" t="s">
        <v>1042</v>
      </c>
      <c r="H1060" s="8" t="str">
        <f t="shared" si="261"/>
        <v>0%Others</v>
      </c>
      <c r="I1060" s="11" cm="1">
        <f t="array" ref="I1060">IF(
   AZ1060 = "OUT", 0,IF(
   BD1060 &gt;= LARGE(IF(ISNUMBER(BD:BD), BD:BD), 3),
   BE1060 - 0.001,
   IF(BE1060 &gt;=VLOOKUP(P1060,mapping!$A:$B,2,FALSE), BE1060,VLOOKUP(P1060,mapping!$A$2:$B$8,2,FALSE))
))</f>
        <v>0</v>
      </c>
      <c r="J1060" s="11" cm="1">
        <f t="array" ref="J1060">IF(
    AZ1060="OUT",0,IF(IF(
                      BD1060&gt;=LARGE(IF(ISNUMBER(BD:BD),BD:BD),3),
                      BE1060+0.001,
                      VLOOKUP(H1060,mapping!$D:$E,2,FALSE)
                      )&gt;I1060,
                   IF(
                      BD1060&gt;=LARGE(IF(ISNUMBER(BD:BD),BD:BD),3),
                      BE1060+0.001,
                      VLOOKUP(H1060,mapping!$D:$E,2,FALSE)
                      ),
                   I1060+0.002))</f>
        <v>0</v>
      </c>
      <c r="K1060" s="8">
        <f t="shared" si="262"/>
        <v>1.1617885795770201E-4</v>
      </c>
      <c r="L1060" s="1" t="str">
        <f>Pos!B33</f>
        <v>AU000000S320</v>
      </c>
      <c r="M1060" s="1" t="str">
        <f>_xlfn.XLOOKUP($L1060,Pos!B:B,Pos!D:D,, 0)</f>
        <v>South32 Ltd.</v>
      </c>
      <c r="N1060" s="1" t="str">
        <f>_xlfn.XLOOKUP($L1060,Pos!B:B,Pos!E:E,, 0)</f>
        <v>Basic Resources</v>
      </c>
      <c r="O1060" s="1" t="str">
        <f t="shared" si="263"/>
        <v>Basic Resources_Others</v>
      </c>
      <c r="P1060" s="1" t="str">
        <f>_xlfn.XLOOKUP($L1060,Pos!B:B,Pos!F:F,, 0)</f>
        <v>Others</v>
      </c>
      <c r="Q1060" s="1">
        <v>0</v>
      </c>
      <c r="R1060" s="9">
        <f>_xlfn.XLOOKUP($L1060,Pos!$B:$B,Pos!N:N,0, 0)</f>
        <v>5.13</v>
      </c>
      <c r="S1060" s="9">
        <f>_xlfn.XLOOKUP($L1060,Pos!$B:$B,Pos!O:O,0, 0)</f>
        <v>6.9939999999999998</v>
      </c>
      <c r="T1060" s="9">
        <f>_xlfn.XLOOKUP($L1060,Pos!$B:$B,Pos!P:P,0, 0)</f>
        <v>4.5250000000000004</v>
      </c>
      <c r="U1060" s="9">
        <f>_xlfn.XLOOKUP($L1060,Pos!$B:$B,Pos!Q:Q,0, 0)</f>
        <v>1</v>
      </c>
      <c r="V1060" s="9">
        <f>_xlfn.XLOOKUP($L1060,Pos!$B:$B,Pos!R:R,0, 0)</f>
        <v>5</v>
      </c>
      <c r="W1060" s="9">
        <f>_xlfn.XLOOKUP($L1060,Pos!$B:$B,Pos!S:S,0, 0)</f>
        <v>4.71</v>
      </c>
      <c r="X1060" s="9" t="str">
        <f>_xlfn.XLOOKUP($L1060,Pos!$B:$B,Pos!J:J,0, 0)</f>
        <v>Outperform</v>
      </c>
      <c r="Y1060" s="1">
        <v>0</v>
      </c>
      <c r="Z1060" s="1">
        <v>0</v>
      </c>
      <c r="AA1060" s="1">
        <f t="shared" si="264"/>
        <v>0</v>
      </c>
      <c r="AB1060" s="9">
        <f>_xlfn.XLOOKUP(L1060,Pos!B:B,Pos!K:K,-1,0)</f>
        <v>3.6363636363636371</v>
      </c>
      <c r="AC1060" s="1" t="e">
        <f>_xlfn.XLOOKUP($L1060,Pos!$A:$A,Pos!S:S,_xlfn.XLOOKUP($L1060,#REF!,#REF!, ""), 0)</f>
        <v>#REF!</v>
      </c>
      <c r="AD1060" s="1" t="e">
        <f>_xlfn.XLOOKUP($L1060,Pos!$A:$A,Pos!T:T,_xlfn.XLOOKUP($L1060,#REF!,#REF!, ""), 0)</f>
        <v>#REF!</v>
      </c>
      <c r="AE1060" s="1" t="e">
        <f>_xlfn.XLOOKUP($L1060,Pos!$A:$A,Pos!U:U,_xlfn.XLOOKUP($L1060,#REF!,#REF!, ""), 0)</f>
        <v>#REF!</v>
      </c>
      <c r="AF1060" s="1" t="e">
        <f>_xlfn.XLOOKUP($L1060,Pos!$A:$A,Pos!V:V,_xlfn.XLOOKUP($L1060,#REF!,#REF!, ""), 0)</f>
        <v>#REF!</v>
      </c>
      <c r="AG1060" s="1" t="e">
        <f>_xlfn.XLOOKUP($L1060,Pos!$A:$A,Pos!W:W,_xlfn.XLOOKUP($L1060,#REF!,#REF!, ""), 0)</f>
        <v>#REF!</v>
      </c>
      <c r="AH1060" s="1" t="e">
        <f>_xlfn.XLOOKUP($L1060,Pos!$A:$A,Pos!X:X,_xlfn.XLOOKUP($L1060,#REF!,#REF!, ""), 0)</f>
        <v>#REF!</v>
      </c>
      <c r="AI1060" s="1" t="e">
        <f>_xlfn.XLOOKUP($L1060,Pos!$A:$A,Pos!Y:Y,_xlfn.XLOOKUP($L1060,#REF!,#REF!, ""), 0)</f>
        <v>#REF!</v>
      </c>
      <c r="AJ1060" s="1" t="e">
        <f>_xlfn.XLOOKUP($L1060,Pos!$A:$A,Pos!Z:Z,_xlfn.XLOOKUP($L1060,#REF!,#REF!, ""), 0)</f>
        <v>#REF!</v>
      </c>
      <c r="AK1060" s="1" t="e">
        <f>_xlfn.XLOOKUP($L1060,Pos!$A:$A,Pos!AA:AA,_xlfn.XLOOKUP($L1060,#REF!,#REF!, ""), 0)</f>
        <v>#REF!</v>
      </c>
      <c r="AL1060" s="1" t="e">
        <f>_xlfn.XLOOKUP($L1060,Pos!$A:$A,Pos!AB:AB,_xlfn.XLOOKUP($L1060,#REF!,#REF!, ""), 0)</f>
        <v>#REF!</v>
      </c>
      <c r="AM1060" s="1" t="e">
        <f>_xlfn.XLOOKUP($L1060,Pos!$A:$A,Pos!AC:AC,_xlfn.XLOOKUP($L1060,#REF!,#REF!, ""), 0)</f>
        <v>#REF!</v>
      </c>
      <c r="AN1060" s="1" t="e">
        <f>_xlfn.XLOOKUP($L1060,Pos!$A:$A,Pos!AD:AD,_xlfn.XLOOKUP($L1060,#REF!,#REF!, ""), 0)</f>
        <v>#REF!</v>
      </c>
      <c r="AO1060" s="1" t="e">
        <f>_xlfn.XLOOKUP($L1060,Pos!$A:$A,Pos!AE:AE,_xlfn.XLOOKUP($L1060,#REF!,#REF!, ""), 0)</f>
        <v>#REF!</v>
      </c>
      <c r="AP1060" s="1" t="e">
        <f>_xlfn.XLOOKUP($L1060,Pos!$A:$A,Pos!AF:AF,_xlfn.XLOOKUP($L1060,#REF!,#REF!, ""), 0)</f>
        <v>#REF!</v>
      </c>
      <c r="AQ1060" s="1" t="e">
        <f>_xlfn.XLOOKUP($L1060,Pos!$A:$A,Pos!AG:AG,_xlfn.XLOOKUP($L1060,#REF!,#REF!, ""), 0)</f>
        <v>#REF!</v>
      </c>
      <c r="AR1060" s="1" t="e">
        <f>_xlfn.XLOOKUP($L1060,Pos!$A:$A,Pos!AH:AH,_xlfn.XLOOKUP($L1060,#REF!,#REF!, ""), 0)</f>
        <v>#REF!</v>
      </c>
      <c r="AS1060" s="1" t="e">
        <f>_xlfn.XLOOKUP($L1060,Pos!$A:$A,Pos!AI:AI,_xlfn.XLOOKUP($L1060,#REF!,#REF!, ""), 0)</f>
        <v>#REF!</v>
      </c>
      <c r="AT1060" s="1" t="e">
        <f>_xlfn.XLOOKUP($L1060,Pos!$A:$A,Pos!AJ:AJ,_xlfn.XLOOKUP($L1060,#REF!,#REF!, ""), 0)</f>
        <v>#REF!</v>
      </c>
      <c r="AU1060" s="1" t="e">
        <f>_xlfn.XLOOKUP($L1060,Pos!$A:$A,Pos!AK:AK,_xlfn.XLOOKUP($L1060,#REF!,#REF!, ""), 0)</f>
        <v>#REF!</v>
      </c>
      <c r="AV1060" s="1" t="e">
        <f>_xlfn.XLOOKUP($L1060,Pos!$A:$A,Pos!AL:AL,_xlfn.XLOOKUP($L1060,#REF!,#REF!, ""), 0)</f>
        <v>#REF!</v>
      </c>
      <c r="AW1060" s="1" t="e">
        <f>_xlfn.XLOOKUP($L1060,Pos!$A:$A,Pos!AM:AM,_xlfn.XLOOKUP($L1060,#REF!,#REF!, ""), 0)</f>
        <v>#REF!</v>
      </c>
      <c r="AX1060" s="1" t="e">
        <f>_xlfn.XLOOKUP($L1060,Pos!$A:$A,Pos!AN:AN,_xlfn.XLOOKUP($L1060,#REF!,#REF!, ""), 0)</f>
        <v>#REF!</v>
      </c>
      <c r="AY1060" s="1" t="e">
        <f>_xlfn.XLOOKUP($L1060,Pos!$A:$A,Pos!AO:AO,_xlfn.XLOOKUP($L1060,#REF!,#REF!, ""), 0)</f>
        <v>#REF!</v>
      </c>
      <c r="AZ1060" s="7" t="str">
        <f t="shared" si="265"/>
        <v>OUT</v>
      </c>
      <c r="BA1060" s="1">
        <f>IF(OR(_xlfn.XLOOKUP(L1060,Pos!B:B,Pos!L:L,FALSE)="ESG Reason",_xlfn.XLOOKUP(L1060,Pos!B:B,Pos!L:L,FALSE)="Blacklisted"),1,0)</f>
        <v>0</v>
      </c>
      <c r="BC1060" s="11">
        <v>9.1575584132975932E-11</v>
      </c>
      <c r="BD1060" s="11">
        <f>_xlfn.XLOOKUP($L1060,Pos!$B:$B,Pos!H:H,0, 0)</f>
        <v>0</v>
      </c>
      <c r="BE1060" s="11">
        <f>_xlfn.XLOOKUP($L1060,Pos!$B:$B,Pos!I:I,0, 0)</f>
        <v>1.1617885795770201E-4</v>
      </c>
      <c r="BF1060" s="18">
        <f t="shared" si="266"/>
        <v>1.1617885795770201E-4</v>
      </c>
      <c r="BG1060" s="1">
        <f t="shared" si="267"/>
        <v>3</v>
      </c>
      <c r="BH1060" s="1">
        <f t="shared" si="268"/>
        <v>41</v>
      </c>
      <c r="BI1060" s="18">
        <f t="shared" si="269"/>
        <v>9.1575584132975932E-11</v>
      </c>
      <c r="BJ1060" s="3">
        <f t="shared" si="270"/>
        <v>0</v>
      </c>
      <c r="BK1060" s="18">
        <f t="shared" si="271"/>
        <v>0</v>
      </c>
    </row>
    <row r="1061" spans="3:63" x14ac:dyDescent="0.25">
      <c r="C1061" s="3"/>
      <c r="D1061" s="3"/>
      <c r="E1061" s="3"/>
      <c r="F1061" s="3"/>
      <c r="G1061" s="51" t="s">
        <v>1060</v>
      </c>
      <c r="H1061" s="8" t="str">
        <f t="shared" si="261"/>
        <v>0%West Europe</v>
      </c>
      <c r="I1061" s="11" cm="1">
        <f t="array" ref="I1061">IF(
   AZ1061 = "OUT", 0,IF(
   BD1061 &gt;= LARGE(IF(ISNUMBER(BD:BD), BD:BD), 3),
   BE1061 - 0.001,
   IF(BE1061 &gt;=VLOOKUP(P1061,mapping!$A:$B,2,FALSE), BE1061,VLOOKUP(P1061,mapping!$A$2:$B$8,2,FALSE))
))</f>
        <v>0</v>
      </c>
      <c r="J1061" s="11" cm="1">
        <f t="array" ref="J1061">IF(
    AZ1061="OUT",0,IF(IF(
                      BD1061&gt;=LARGE(IF(ISNUMBER(BD:BD),BD:BD),3),
                      BE1061+0.001,
                      VLOOKUP(H1061,mapping!$D:$E,2,FALSE)
                      )&gt;I1061,
                   IF(
                      BD1061&gt;=LARGE(IF(ISNUMBER(BD:BD),BD:BD),3),
                      BE1061+0.001,
                      VLOOKUP(H1061,mapping!$D:$E,2,FALSE)
                      ),
                   I1061+0.002))</f>
        <v>0</v>
      </c>
      <c r="K1061" s="8">
        <f t="shared" si="262"/>
        <v>1.161393519532071E-4</v>
      </c>
      <c r="L1061" s="1" t="str">
        <f>Pos!B730</f>
        <v>NO0010063308</v>
      </c>
      <c r="M1061" s="1" t="str">
        <f>_xlfn.XLOOKUP($L1061,Pos!B:B,Pos!D:D,, 0)</f>
        <v>Telenor ASA</v>
      </c>
      <c r="N1061" s="1" t="str">
        <f>_xlfn.XLOOKUP($L1061,Pos!B:B,Pos!E:E,, 0)</f>
        <v>Telecommunications</v>
      </c>
      <c r="O1061" s="1" t="str">
        <f t="shared" si="263"/>
        <v>Telecommunications_West Europe</v>
      </c>
      <c r="P1061" s="1" t="str">
        <f>_xlfn.XLOOKUP($L1061,Pos!B:B,Pos!F:F,, 0)</f>
        <v>West Europe</v>
      </c>
      <c r="Q1061" s="1">
        <v>0</v>
      </c>
      <c r="R1061" s="9">
        <f>_xlfn.XLOOKUP($L1061,Pos!$B:$B,Pos!N:N,0, 0)</f>
        <v>5.94</v>
      </c>
      <c r="S1061" s="9">
        <f>_xlfn.XLOOKUP($L1061,Pos!$B:$B,Pos!O:O,0, 0)</f>
        <v>4.0221660000000004</v>
      </c>
      <c r="T1061" s="9">
        <f>_xlfn.XLOOKUP($L1061,Pos!$B:$B,Pos!P:P,0, 0)</f>
        <v>5.25</v>
      </c>
      <c r="U1061" s="9">
        <f>_xlfn.XLOOKUP($L1061,Pos!$B:$B,Pos!Q:Q,0, 0)</f>
        <v>5.2</v>
      </c>
      <c r="V1061" s="9">
        <f>_xlfn.XLOOKUP($L1061,Pos!$B:$B,Pos!R:R,0, 0)</f>
        <v>6.6333339999999996</v>
      </c>
      <c r="W1061" s="9">
        <f>_xlfn.XLOOKUP($L1061,Pos!$B:$B,Pos!S:S,0, 0)</f>
        <v>2.9016670000000002</v>
      </c>
      <c r="X1061" s="9" t="str">
        <f>_xlfn.XLOOKUP($L1061,Pos!$B:$B,Pos!J:J,0, 0)</f>
        <v>Hold</v>
      </c>
      <c r="Y1061" s="1">
        <v>0</v>
      </c>
      <c r="Z1061" s="1">
        <v>0</v>
      </c>
      <c r="AA1061" s="1">
        <f t="shared" si="264"/>
        <v>0</v>
      </c>
      <c r="AB1061" s="9">
        <f>_xlfn.XLOOKUP(L1061,Pos!B:B,Pos!K:K,-1,0)</f>
        <v>6.875</v>
      </c>
      <c r="AC1061" s="1" t="e">
        <f>_xlfn.XLOOKUP($L1061,Pos!$A:$A,Pos!S:S,_xlfn.XLOOKUP($L1061,#REF!,#REF!, ""), 0)</f>
        <v>#REF!</v>
      </c>
      <c r="AD1061" s="1" t="e">
        <f>_xlfn.XLOOKUP($L1061,Pos!$A:$A,Pos!T:T,_xlfn.XLOOKUP($L1061,#REF!,#REF!, ""), 0)</f>
        <v>#REF!</v>
      </c>
      <c r="AE1061" s="1" t="e">
        <f>_xlfn.XLOOKUP($L1061,Pos!$A:$A,Pos!U:U,_xlfn.XLOOKUP($L1061,#REF!,#REF!, ""), 0)</f>
        <v>#REF!</v>
      </c>
      <c r="AF1061" s="1" t="e">
        <f>_xlfn.XLOOKUP($L1061,Pos!$A:$A,Pos!V:V,_xlfn.XLOOKUP($L1061,#REF!,#REF!, ""), 0)</f>
        <v>#REF!</v>
      </c>
      <c r="AG1061" s="1" t="e">
        <f>_xlfn.XLOOKUP($L1061,Pos!$A:$A,Pos!W:W,_xlfn.XLOOKUP($L1061,#REF!,#REF!, ""), 0)</f>
        <v>#REF!</v>
      </c>
      <c r="AH1061" s="1" t="e">
        <f>_xlfn.XLOOKUP($L1061,Pos!$A:$A,Pos!X:X,_xlfn.XLOOKUP($L1061,#REF!,#REF!, ""), 0)</f>
        <v>#REF!</v>
      </c>
      <c r="AI1061" s="1" t="e">
        <f>_xlfn.XLOOKUP($L1061,Pos!$A:$A,Pos!Y:Y,_xlfn.XLOOKUP($L1061,#REF!,#REF!, ""), 0)</f>
        <v>#REF!</v>
      </c>
      <c r="AJ1061" s="1" t="e">
        <f>_xlfn.XLOOKUP($L1061,Pos!$A:$A,Pos!Z:Z,_xlfn.XLOOKUP($L1061,#REF!,#REF!, ""), 0)</f>
        <v>#REF!</v>
      </c>
      <c r="AK1061" s="1" t="e">
        <f>_xlfn.XLOOKUP($L1061,Pos!$A:$A,Pos!AA:AA,_xlfn.XLOOKUP($L1061,#REF!,#REF!, ""), 0)</f>
        <v>#REF!</v>
      </c>
      <c r="AL1061" s="1" t="e">
        <f>_xlfn.XLOOKUP($L1061,Pos!$A:$A,Pos!AB:AB,_xlfn.XLOOKUP($L1061,#REF!,#REF!, ""), 0)</f>
        <v>#REF!</v>
      </c>
      <c r="AM1061" s="1" t="e">
        <f>_xlfn.XLOOKUP($L1061,Pos!$A:$A,Pos!AC:AC,_xlfn.XLOOKUP($L1061,#REF!,#REF!, ""), 0)</f>
        <v>#REF!</v>
      </c>
      <c r="AN1061" s="1" t="e">
        <f>_xlfn.XLOOKUP($L1061,Pos!$A:$A,Pos!AD:AD,_xlfn.XLOOKUP($L1061,#REF!,#REF!, ""), 0)</f>
        <v>#REF!</v>
      </c>
      <c r="AO1061" s="1" t="e">
        <f>_xlfn.XLOOKUP($L1061,Pos!$A:$A,Pos!AE:AE,_xlfn.XLOOKUP($L1061,#REF!,#REF!, ""), 0)</f>
        <v>#REF!</v>
      </c>
      <c r="AP1061" s="1" t="e">
        <f>_xlfn.XLOOKUP($L1061,Pos!$A:$A,Pos!AF:AF,_xlfn.XLOOKUP($L1061,#REF!,#REF!, ""), 0)</f>
        <v>#REF!</v>
      </c>
      <c r="AQ1061" s="1" t="e">
        <f>_xlfn.XLOOKUP($L1061,Pos!$A:$A,Pos!AG:AG,_xlfn.XLOOKUP($L1061,#REF!,#REF!, ""), 0)</f>
        <v>#REF!</v>
      </c>
      <c r="AR1061" s="1" t="e">
        <f>_xlfn.XLOOKUP($L1061,Pos!$A:$A,Pos!AH:AH,_xlfn.XLOOKUP($L1061,#REF!,#REF!, ""), 0)</f>
        <v>#REF!</v>
      </c>
      <c r="AS1061" s="1" t="e">
        <f>_xlfn.XLOOKUP($L1061,Pos!$A:$A,Pos!AI:AI,_xlfn.XLOOKUP($L1061,#REF!,#REF!, ""), 0)</f>
        <v>#REF!</v>
      </c>
      <c r="AT1061" s="1" t="e">
        <f>_xlfn.XLOOKUP($L1061,Pos!$A:$A,Pos!AJ:AJ,_xlfn.XLOOKUP($L1061,#REF!,#REF!, ""), 0)</f>
        <v>#REF!</v>
      </c>
      <c r="AU1061" s="1" t="e">
        <f>_xlfn.XLOOKUP($L1061,Pos!$A:$A,Pos!AK:AK,_xlfn.XLOOKUP($L1061,#REF!,#REF!, ""), 0)</f>
        <v>#REF!</v>
      </c>
      <c r="AV1061" s="1" t="e">
        <f>_xlfn.XLOOKUP($L1061,Pos!$A:$A,Pos!AL:AL,_xlfn.XLOOKUP($L1061,#REF!,#REF!, ""), 0)</f>
        <v>#REF!</v>
      </c>
      <c r="AW1061" s="1" t="e">
        <f>_xlfn.XLOOKUP($L1061,Pos!$A:$A,Pos!AM:AM,_xlfn.XLOOKUP($L1061,#REF!,#REF!, ""), 0)</f>
        <v>#REF!</v>
      </c>
      <c r="AX1061" s="1" t="e">
        <f>_xlfn.XLOOKUP($L1061,Pos!$A:$A,Pos!AN:AN,_xlfn.XLOOKUP($L1061,#REF!,#REF!, ""), 0)</f>
        <v>#REF!</v>
      </c>
      <c r="AY1061" s="1" t="e">
        <f>_xlfn.XLOOKUP($L1061,Pos!$A:$A,Pos!AO:AO,_xlfn.XLOOKUP($L1061,#REF!,#REF!, ""), 0)</f>
        <v>#REF!</v>
      </c>
      <c r="AZ1061" s="7" t="str">
        <f t="shared" si="265"/>
        <v>OUT</v>
      </c>
      <c r="BA1061" s="1">
        <f>IF(OR(_xlfn.XLOOKUP(L1061,Pos!B:B,Pos!L:L,FALSE)="ESG Reason",_xlfn.XLOOKUP(L1061,Pos!B:B,Pos!L:L,FALSE)="Blacklisted"),1,0)</f>
        <v>1</v>
      </c>
      <c r="BC1061" s="11">
        <v>8.7119644457529229E-11</v>
      </c>
      <c r="BD1061" s="11">
        <f>_xlfn.XLOOKUP($L1061,Pos!$B:$B,Pos!H:H,0, 0)</f>
        <v>0</v>
      </c>
      <c r="BE1061" s="11">
        <f>_xlfn.XLOOKUP($L1061,Pos!$B:$B,Pos!I:I,0, 0)</f>
        <v>1.161393519532071E-4</v>
      </c>
      <c r="BF1061" s="18">
        <f t="shared" si="266"/>
        <v>1.161393519532071E-4</v>
      </c>
      <c r="BG1061" s="1">
        <f t="shared" si="267"/>
        <v>2</v>
      </c>
      <c r="BH1061" s="1">
        <f t="shared" si="268"/>
        <v>17</v>
      </c>
      <c r="BI1061" s="18">
        <f t="shared" si="269"/>
        <v>8.7119644457529229E-11</v>
      </c>
      <c r="BJ1061" s="3">
        <f t="shared" si="270"/>
        <v>0</v>
      </c>
      <c r="BK1061" s="18">
        <f t="shared" si="271"/>
        <v>0</v>
      </c>
    </row>
    <row r="1062" spans="3:63" x14ac:dyDescent="0.25">
      <c r="C1062" s="3"/>
      <c r="D1062" s="3"/>
      <c r="E1062" s="3"/>
      <c r="F1062" s="3"/>
      <c r="G1062" s="51" t="s">
        <v>1045</v>
      </c>
      <c r="H1062" s="8" t="str">
        <f t="shared" si="261"/>
        <v>0%Others</v>
      </c>
      <c r="I1062" s="11" cm="1">
        <f t="array" ref="I1062">IF(
   AZ1062 = "OUT", 0,IF(
   BD1062 &gt;= LARGE(IF(ISNUMBER(BD:BD), BD:BD), 3),
   BE1062 - 0.001,
   IF(BE1062 &gt;=VLOOKUP(P1062,mapping!$A:$B,2,FALSE), BE1062,VLOOKUP(P1062,mapping!$A$2:$B$8,2,FALSE))
))</f>
        <v>0</v>
      </c>
      <c r="J1062" s="11" cm="1">
        <f t="array" ref="J1062">IF(
    AZ1062="OUT",0,IF(IF(
                      BD1062&gt;=LARGE(IF(ISNUMBER(BD:BD),BD:BD),3),
                      BE1062+0.001,
                      VLOOKUP(H1062,mapping!$D:$E,2,FALSE)
                      )&gt;I1062,
                   IF(
                      BD1062&gt;=LARGE(IF(ISNUMBER(BD:BD),BD:BD),3),
                      BE1062+0.001,
                      VLOOKUP(H1062,mapping!$D:$E,2,FALSE)
                      ),
                   I1062+0.002))</f>
        <v>0</v>
      </c>
      <c r="K1062" s="8">
        <f t="shared" si="262"/>
        <v>1.1613155076750929E-4</v>
      </c>
      <c r="L1062" s="1" t="str">
        <f>Pos!B47</f>
        <v>AU000000WTC3</v>
      </c>
      <c r="M1062" s="1" t="str">
        <f>_xlfn.XLOOKUP($L1062,Pos!B:B,Pos!D:D,, 0)</f>
        <v>Wisetech Global Ltd.</v>
      </c>
      <c r="N1062" s="1" t="str">
        <f>_xlfn.XLOOKUP($L1062,Pos!B:B,Pos!E:E,, 0)</f>
        <v>Technology</v>
      </c>
      <c r="O1062" s="1" t="str">
        <f t="shared" si="263"/>
        <v>Technology_Others</v>
      </c>
      <c r="P1062" s="1" t="str">
        <f>_xlfn.XLOOKUP($L1062,Pos!B:B,Pos!F:F,, 0)</f>
        <v>Others</v>
      </c>
      <c r="Q1062" s="1">
        <v>0</v>
      </c>
      <c r="R1062" s="9">
        <f>_xlfn.XLOOKUP($L1062,Pos!$B:$B,Pos!N:N,0, 0)</f>
        <v>5.86</v>
      </c>
      <c r="S1062" s="9">
        <f>_xlfn.XLOOKUP($L1062,Pos!$B:$B,Pos!O:O,0, 0)</f>
        <v>3.3290000000000002</v>
      </c>
      <c r="T1062" s="9">
        <f>_xlfn.XLOOKUP($L1062,Pos!$B:$B,Pos!P:P,0, 0)</f>
        <v>6.3</v>
      </c>
      <c r="U1062" s="9">
        <f>_xlfn.XLOOKUP($L1062,Pos!$B:$B,Pos!Q:Q,0, 0)</f>
        <v>3</v>
      </c>
      <c r="V1062" s="9">
        <f>_xlfn.XLOOKUP($L1062,Pos!$B:$B,Pos!R:R,0, 0)</f>
        <v>1</v>
      </c>
      <c r="W1062" s="9">
        <f>_xlfn.XLOOKUP($L1062,Pos!$B:$B,Pos!S:S,0, 0)</f>
        <v>6.8283329999999998</v>
      </c>
      <c r="X1062" s="9" t="str">
        <f>_xlfn.XLOOKUP($L1062,Pos!$B:$B,Pos!J:J,0, 0)</f>
        <v>Outperform</v>
      </c>
      <c r="Y1062" s="1">
        <v>0</v>
      </c>
      <c r="Z1062" s="1">
        <v>0</v>
      </c>
      <c r="AA1062" s="1">
        <f t="shared" si="264"/>
        <v>0</v>
      </c>
      <c r="AB1062" s="9">
        <f>_xlfn.XLOOKUP(L1062,Pos!B:B,Pos!K:K,-1,0)</f>
        <v>6.5</v>
      </c>
      <c r="AC1062" s="1" t="e">
        <f>_xlfn.XLOOKUP($L1062,Pos!$A:$A,Pos!S:S,_xlfn.XLOOKUP($L1062,#REF!,#REF!, ""), 0)</f>
        <v>#REF!</v>
      </c>
      <c r="AD1062" s="1" t="e">
        <f>_xlfn.XLOOKUP($L1062,Pos!$A:$A,Pos!T:T,_xlfn.XLOOKUP($L1062,#REF!,#REF!, ""), 0)</f>
        <v>#REF!</v>
      </c>
      <c r="AE1062" s="1" t="e">
        <f>_xlfn.XLOOKUP($L1062,Pos!$A:$A,Pos!U:U,_xlfn.XLOOKUP($L1062,#REF!,#REF!, ""), 0)</f>
        <v>#REF!</v>
      </c>
      <c r="AF1062" s="1" t="e">
        <f>_xlfn.XLOOKUP($L1062,Pos!$A:$A,Pos!V:V,_xlfn.XLOOKUP($L1062,#REF!,#REF!, ""), 0)</f>
        <v>#REF!</v>
      </c>
      <c r="AG1062" s="1" t="e">
        <f>_xlfn.XLOOKUP($L1062,Pos!$A:$A,Pos!W:W,_xlfn.XLOOKUP($L1062,#REF!,#REF!, ""), 0)</f>
        <v>#REF!</v>
      </c>
      <c r="AH1062" s="1" t="e">
        <f>_xlfn.XLOOKUP($L1062,Pos!$A:$A,Pos!X:X,_xlfn.XLOOKUP($L1062,#REF!,#REF!, ""), 0)</f>
        <v>#REF!</v>
      </c>
      <c r="AI1062" s="1" t="e">
        <f>_xlfn.XLOOKUP($L1062,Pos!$A:$A,Pos!Y:Y,_xlfn.XLOOKUP($L1062,#REF!,#REF!, ""), 0)</f>
        <v>#REF!</v>
      </c>
      <c r="AJ1062" s="1" t="e">
        <f>_xlfn.XLOOKUP($L1062,Pos!$A:$A,Pos!Z:Z,_xlfn.XLOOKUP($L1062,#REF!,#REF!, ""), 0)</f>
        <v>#REF!</v>
      </c>
      <c r="AK1062" s="1" t="e">
        <f>_xlfn.XLOOKUP($L1062,Pos!$A:$A,Pos!AA:AA,_xlfn.XLOOKUP($L1062,#REF!,#REF!, ""), 0)</f>
        <v>#REF!</v>
      </c>
      <c r="AL1062" s="1" t="e">
        <f>_xlfn.XLOOKUP($L1062,Pos!$A:$A,Pos!AB:AB,_xlfn.XLOOKUP($L1062,#REF!,#REF!, ""), 0)</f>
        <v>#REF!</v>
      </c>
      <c r="AM1062" s="1" t="e">
        <f>_xlfn.XLOOKUP($L1062,Pos!$A:$A,Pos!AC:AC,_xlfn.XLOOKUP($L1062,#REF!,#REF!, ""), 0)</f>
        <v>#REF!</v>
      </c>
      <c r="AN1062" s="1" t="e">
        <f>_xlfn.XLOOKUP($L1062,Pos!$A:$A,Pos!AD:AD,_xlfn.XLOOKUP($L1062,#REF!,#REF!, ""), 0)</f>
        <v>#REF!</v>
      </c>
      <c r="AO1062" s="1" t="e">
        <f>_xlfn.XLOOKUP($L1062,Pos!$A:$A,Pos!AE:AE,_xlfn.XLOOKUP($L1062,#REF!,#REF!, ""), 0)</f>
        <v>#REF!</v>
      </c>
      <c r="AP1062" s="1" t="e">
        <f>_xlfn.XLOOKUP($L1062,Pos!$A:$A,Pos!AF:AF,_xlfn.XLOOKUP($L1062,#REF!,#REF!, ""), 0)</f>
        <v>#REF!</v>
      </c>
      <c r="AQ1062" s="1" t="e">
        <f>_xlfn.XLOOKUP($L1062,Pos!$A:$A,Pos!AG:AG,_xlfn.XLOOKUP($L1062,#REF!,#REF!, ""), 0)</f>
        <v>#REF!</v>
      </c>
      <c r="AR1062" s="1" t="e">
        <f>_xlfn.XLOOKUP($L1062,Pos!$A:$A,Pos!AH:AH,_xlfn.XLOOKUP($L1062,#REF!,#REF!, ""), 0)</f>
        <v>#REF!</v>
      </c>
      <c r="AS1062" s="1" t="e">
        <f>_xlfn.XLOOKUP($L1062,Pos!$A:$A,Pos!AI:AI,_xlfn.XLOOKUP($L1062,#REF!,#REF!, ""), 0)</f>
        <v>#REF!</v>
      </c>
      <c r="AT1062" s="1" t="e">
        <f>_xlfn.XLOOKUP($L1062,Pos!$A:$A,Pos!AJ:AJ,_xlfn.XLOOKUP($L1062,#REF!,#REF!, ""), 0)</f>
        <v>#REF!</v>
      </c>
      <c r="AU1062" s="1" t="e">
        <f>_xlfn.XLOOKUP($L1062,Pos!$A:$A,Pos!AK:AK,_xlfn.XLOOKUP($L1062,#REF!,#REF!, ""), 0)</f>
        <v>#REF!</v>
      </c>
      <c r="AV1062" s="1" t="e">
        <f>_xlfn.XLOOKUP($L1062,Pos!$A:$A,Pos!AL:AL,_xlfn.XLOOKUP($L1062,#REF!,#REF!, ""), 0)</f>
        <v>#REF!</v>
      </c>
      <c r="AW1062" s="1" t="e">
        <f>_xlfn.XLOOKUP($L1062,Pos!$A:$A,Pos!AM:AM,_xlfn.XLOOKUP($L1062,#REF!,#REF!, ""), 0)</f>
        <v>#REF!</v>
      </c>
      <c r="AX1062" s="1" t="e">
        <f>_xlfn.XLOOKUP($L1062,Pos!$A:$A,Pos!AN:AN,_xlfn.XLOOKUP($L1062,#REF!,#REF!, ""), 0)</f>
        <v>#REF!</v>
      </c>
      <c r="AY1062" s="1" t="e">
        <f>_xlfn.XLOOKUP($L1062,Pos!$A:$A,Pos!AO:AO,_xlfn.XLOOKUP($L1062,#REF!,#REF!, ""), 0)</f>
        <v>#REF!</v>
      </c>
      <c r="AZ1062" s="7" t="str">
        <f t="shared" si="265"/>
        <v>OUT</v>
      </c>
      <c r="BA1062" s="1">
        <f>IF(OR(_xlfn.XLOOKUP(L1062,Pos!B:B,Pos!L:L,FALSE)="ESG Reason",_xlfn.XLOOKUP(L1062,Pos!B:B,Pos!L:L,FALSE)="Blacklisted"),1,0)</f>
        <v>1</v>
      </c>
      <c r="BC1062" s="11">
        <v>9.320166007132953E-11</v>
      </c>
      <c r="BD1062" s="11">
        <f>_xlfn.XLOOKUP($L1062,Pos!$B:$B,Pos!H:H,0, 0)</f>
        <v>0</v>
      </c>
      <c r="BE1062" s="11">
        <f>_xlfn.XLOOKUP($L1062,Pos!$B:$B,Pos!I:I,0, 0)</f>
        <v>1.1613155076750929E-4</v>
      </c>
      <c r="BF1062" s="18">
        <f t="shared" si="266"/>
        <v>1.1613155076750929E-4</v>
      </c>
      <c r="BG1062" s="1">
        <f t="shared" si="267"/>
        <v>3</v>
      </c>
      <c r="BH1062" s="1">
        <f t="shared" si="268"/>
        <v>54</v>
      </c>
      <c r="BI1062" s="18">
        <f t="shared" si="269"/>
        <v>9.320166007132953E-11</v>
      </c>
      <c r="BJ1062" s="3">
        <f t="shared" si="270"/>
        <v>0</v>
      </c>
      <c r="BK1062" s="18">
        <f t="shared" si="271"/>
        <v>0</v>
      </c>
    </row>
    <row r="1063" spans="3:63" x14ac:dyDescent="0.25">
      <c r="C1063" s="3"/>
      <c r="D1063" s="3"/>
      <c r="E1063" s="3"/>
      <c r="F1063" s="3"/>
      <c r="G1063" s="51" t="s">
        <v>1059</v>
      </c>
      <c r="H1063" s="8" t="str">
        <f t="shared" si="261"/>
        <v>0%North America</v>
      </c>
      <c r="I1063" s="11" cm="1">
        <f t="array" ref="I1063">IF(
   AZ1063 = "OUT", 0,IF(
   BD1063 &gt;= LARGE(IF(ISNUMBER(BD:BD), BD:BD), 3),
   BE1063 - 0.001,
   IF(BE1063 &gt;=VLOOKUP(P1063,mapping!$A:$B,2,FALSE), BE1063,VLOOKUP(P1063,mapping!$A$2:$B$8,2,FALSE))
))</f>
        <v>0</v>
      </c>
      <c r="J1063" s="11" cm="1">
        <f t="array" ref="J1063">IF(
    AZ1063="OUT",0,IF(IF(
                      BD1063&gt;=LARGE(IF(ISNUMBER(BD:BD),BD:BD),3),
                      BE1063+0.001,
                      VLOOKUP(H1063,mapping!$D:$E,2,FALSE)
                      )&gt;I1063,
                   IF(
                      BD1063&gt;=LARGE(IF(ISNUMBER(BD:BD),BD:BD),3),
                      BE1063+0.001,
                      VLOOKUP(H1063,mapping!$D:$E,2,FALSE)
                      ),
                   I1063+0.002))</f>
        <v>0</v>
      </c>
      <c r="K1063" s="8">
        <f t="shared" si="262"/>
        <v>1.1609534526465581E-4</v>
      </c>
      <c r="L1063" s="1" t="str">
        <f>Pos!B140</f>
        <v>CA87262K1057</v>
      </c>
      <c r="M1063" s="1" t="str">
        <f>_xlfn.XLOOKUP($L1063,Pos!B:B,Pos!D:D,, 0)</f>
        <v>TMX Group Ltd.</v>
      </c>
      <c r="N1063" s="1" t="str">
        <f>_xlfn.XLOOKUP($L1063,Pos!B:B,Pos!E:E,, 0)</f>
        <v>Financial Services</v>
      </c>
      <c r="O1063" s="1" t="str">
        <f t="shared" si="263"/>
        <v>Financial Services_North America</v>
      </c>
      <c r="P1063" s="1" t="str">
        <f>_xlfn.XLOOKUP($L1063,Pos!B:B,Pos!F:F,, 0)</f>
        <v>North America</v>
      </c>
      <c r="Q1063" s="1">
        <v>0</v>
      </c>
      <c r="R1063" s="9">
        <f>_xlfn.XLOOKUP($L1063,Pos!$B:$B,Pos!N:N,0, 0)</f>
        <v>4.93</v>
      </c>
      <c r="S1063" s="9">
        <f>_xlfn.XLOOKUP($L1063,Pos!$B:$B,Pos!O:O,0, 0)</f>
        <v>2.3016670000000001</v>
      </c>
      <c r="T1063" s="9">
        <f>_xlfn.XLOOKUP($L1063,Pos!$B:$B,Pos!P:P,0, 0)</f>
        <v>4.3</v>
      </c>
      <c r="U1063" s="9">
        <f>_xlfn.XLOOKUP($L1063,Pos!$B:$B,Pos!Q:Q,0, 0)</f>
        <v>6</v>
      </c>
      <c r="V1063" s="9">
        <f>_xlfn.XLOOKUP($L1063,Pos!$B:$B,Pos!R:R,0, 0)</f>
        <v>8.0666670000000007</v>
      </c>
      <c r="W1063" s="9">
        <f>_xlfn.XLOOKUP($L1063,Pos!$B:$B,Pos!S:S,0, 0)</f>
        <v>5.3849999999999998</v>
      </c>
      <c r="X1063" s="9" t="str">
        <f>_xlfn.XLOOKUP($L1063,Pos!$B:$B,Pos!J:J,0, 0)</f>
        <v>Outperform</v>
      </c>
      <c r="Y1063" s="1">
        <v>0</v>
      </c>
      <c r="Z1063" s="1">
        <v>0</v>
      </c>
      <c r="AA1063" s="1">
        <f t="shared" si="264"/>
        <v>0</v>
      </c>
      <c r="AB1063" s="9">
        <f>_xlfn.XLOOKUP(L1063,Pos!B:B,Pos!K:K,-1,0)</f>
        <v>-1</v>
      </c>
      <c r="AC1063" s="1" t="e">
        <f>_xlfn.XLOOKUP($L1063,Pos!$A:$A,Pos!S:S,_xlfn.XLOOKUP($L1063,#REF!,#REF!, ""), 0)</f>
        <v>#REF!</v>
      </c>
      <c r="AD1063" s="1" t="e">
        <f>_xlfn.XLOOKUP($L1063,Pos!$A:$A,Pos!T:T,_xlfn.XLOOKUP($L1063,#REF!,#REF!, ""), 0)</f>
        <v>#REF!</v>
      </c>
      <c r="AE1063" s="1" t="e">
        <f>_xlfn.XLOOKUP($L1063,Pos!$A:$A,Pos!U:U,_xlfn.XLOOKUP($L1063,#REF!,#REF!, ""), 0)</f>
        <v>#REF!</v>
      </c>
      <c r="AF1063" s="1" t="e">
        <f>_xlfn.XLOOKUP($L1063,Pos!$A:$A,Pos!V:V,_xlfn.XLOOKUP($L1063,#REF!,#REF!, ""), 0)</f>
        <v>#REF!</v>
      </c>
      <c r="AG1063" s="1" t="e">
        <f>_xlfn.XLOOKUP($L1063,Pos!$A:$A,Pos!W:W,_xlfn.XLOOKUP($L1063,#REF!,#REF!, ""), 0)</f>
        <v>#REF!</v>
      </c>
      <c r="AH1063" s="1" t="e">
        <f>_xlfn.XLOOKUP($L1063,Pos!$A:$A,Pos!X:X,_xlfn.XLOOKUP($L1063,#REF!,#REF!, ""), 0)</f>
        <v>#REF!</v>
      </c>
      <c r="AI1063" s="1" t="e">
        <f>_xlfn.XLOOKUP($L1063,Pos!$A:$A,Pos!Y:Y,_xlfn.XLOOKUP($L1063,#REF!,#REF!, ""), 0)</f>
        <v>#REF!</v>
      </c>
      <c r="AJ1063" s="1" t="e">
        <f>_xlfn.XLOOKUP($L1063,Pos!$A:$A,Pos!Z:Z,_xlfn.XLOOKUP($L1063,#REF!,#REF!, ""), 0)</f>
        <v>#REF!</v>
      </c>
      <c r="AK1063" s="1" t="e">
        <f>_xlfn.XLOOKUP($L1063,Pos!$A:$A,Pos!AA:AA,_xlfn.XLOOKUP($L1063,#REF!,#REF!, ""), 0)</f>
        <v>#REF!</v>
      </c>
      <c r="AL1063" s="1" t="e">
        <f>_xlfn.XLOOKUP($L1063,Pos!$A:$A,Pos!AB:AB,_xlfn.XLOOKUP($L1063,#REF!,#REF!, ""), 0)</f>
        <v>#REF!</v>
      </c>
      <c r="AM1063" s="1" t="e">
        <f>_xlfn.XLOOKUP($L1063,Pos!$A:$A,Pos!AC:AC,_xlfn.XLOOKUP($L1063,#REF!,#REF!, ""), 0)</f>
        <v>#REF!</v>
      </c>
      <c r="AN1063" s="1" t="e">
        <f>_xlfn.XLOOKUP($L1063,Pos!$A:$A,Pos!AD:AD,_xlfn.XLOOKUP($L1063,#REF!,#REF!, ""), 0)</f>
        <v>#REF!</v>
      </c>
      <c r="AO1063" s="1" t="e">
        <f>_xlfn.XLOOKUP($L1063,Pos!$A:$A,Pos!AE:AE,_xlfn.XLOOKUP($L1063,#REF!,#REF!, ""), 0)</f>
        <v>#REF!</v>
      </c>
      <c r="AP1063" s="1" t="e">
        <f>_xlfn.XLOOKUP($L1063,Pos!$A:$A,Pos!AF:AF,_xlfn.XLOOKUP($L1063,#REF!,#REF!, ""), 0)</f>
        <v>#REF!</v>
      </c>
      <c r="AQ1063" s="1" t="e">
        <f>_xlfn.XLOOKUP($L1063,Pos!$A:$A,Pos!AG:AG,_xlfn.XLOOKUP($L1063,#REF!,#REF!, ""), 0)</f>
        <v>#REF!</v>
      </c>
      <c r="AR1063" s="1" t="e">
        <f>_xlfn.XLOOKUP($L1063,Pos!$A:$A,Pos!AH:AH,_xlfn.XLOOKUP($L1063,#REF!,#REF!, ""), 0)</f>
        <v>#REF!</v>
      </c>
      <c r="AS1063" s="1" t="e">
        <f>_xlfn.XLOOKUP($L1063,Pos!$A:$A,Pos!AI:AI,_xlfn.XLOOKUP($L1063,#REF!,#REF!, ""), 0)</f>
        <v>#REF!</v>
      </c>
      <c r="AT1063" s="1" t="e">
        <f>_xlfn.XLOOKUP($L1063,Pos!$A:$A,Pos!AJ:AJ,_xlfn.XLOOKUP($L1063,#REF!,#REF!, ""), 0)</f>
        <v>#REF!</v>
      </c>
      <c r="AU1063" s="1" t="e">
        <f>_xlfn.XLOOKUP($L1063,Pos!$A:$A,Pos!AK:AK,_xlfn.XLOOKUP($L1063,#REF!,#REF!, ""), 0)</f>
        <v>#REF!</v>
      </c>
      <c r="AV1063" s="1" t="e">
        <f>_xlfn.XLOOKUP($L1063,Pos!$A:$A,Pos!AL:AL,_xlfn.XLOOKUP($L1063,#REF!,#REF!, ""), 0)</f>
        <v>#REF!</v>
      </c>
      <c r="AW1063" s="1" t="e">
        <f>_xlfn.XLOOKUP($L1063,Pos!$A:$A,Pos!AM:AM,_xlfn.XLOOKUP($L1063,#REF!,#REF!, ""), 0)</f>
        <v>#REF!</v>
      </c>
      <c r="AX1063" s="1" t="e">
        <f>_xlfn.XLOOKUP($L1063,Pos!$A:$A,Pos!AN:AN,_xlfn.XLOOKUP($L1063,#REF!,#REF!, ""), 0)</f>
        <v>#REF!</v>
      </c>
      <c r="AY1063" s="1" t="e">
        <f>_xlfn.XLOOKUP($L1063,Pos!$A:$A,Pos!AO:AO,_xlfn.XLOOKUP($L1063,#REF!,#REF!, ""), 0)</f>
        <v>#REF!</v>
      </c>
      <c r="AZ1063" s="7" t="str">
        <f t="shared" si="265"/>
        <v>OUT</v>
      </c>
      <c r="BA1063" s="1">
        <f>IF(OR(_xlfn.XLOOKUP(L1063,Pos!B:B,Pos!L:L,FALSE)="ESG Reason",_xlfn.XLOOKUP(L1063,Pos!B:B,Pos!L:L,FALSE)="Blacklisted"),1,0)</f>
        <v>0</v>
      </c>
      <c r="BC1063" s="11">
        <v>1.5197055952398481E-10</v>
      </c>
      <c r="BD1063" s="11">
        <f>_xlfn.XLOOKUP($L1063,Pos!$B:$B,Pos!H:H,0, 0)</f>
        <v>0</v>
      </c>
      <c r="BE1063" s="11">
        <f>_xlfn.XLOOKUP($L1063,Pos!$B:$B,Pos!I:I,0, 0)</f>
        <v>1.1609534526465581E-4</v>
      </c>
      <c r="BF1063" s="18">
        <f t="shared" si="266"/>
        <v>1.1609534526465581E-4</v>
      </c>
      <c r="BG1063" s="1">
        <f t="shared" si="267"/>
        <v>1</v>
      </c>
      <c r="BH1063" s="1">
        <f t="shared" si="268"/>
        <v>26</v>
      </c>
      <c r="BI1063" s="18">
        <f t="shared" si="269"/>
        <v>1.5197055952398481E-10</v>
      </c>
      <c r="BJ1063" s="3">
        <f t="shared" si="270"/>
        <v>0</v>
      </c>
      <c r="BK1063" s="18">
        <f t="shared" si="271"/>
        <v>0</v>
      </c>
    </row>
    <row r="1064" spans="3:63" x14ac:dyDescent="0.25">
      <c r="C1064" s="3"/>
      <c r="D1064" s="3"/>
      <c r="E1064" s="3"/>
      <c r="F1064" s="3"/>
      <c r="G1064" s="51" t="s">
        <v>1062</v>
      </c>
      <c r="H1064" s="8" t="str">
        <f t="shared" si="261"/>
        <v>0%West Europe</v>
      </c>
      <c r="I1064" s="11" cm="1">
        <f t="array" ref="I1064">IF(
   AZ1064 = "OUT", 0,IF(
   BD1064 &gt;= LARGE(IF(ISNUMBER(BD:BD), BD:BD), 3),
   BE1064 - 0.001,
   IF(BE1064 &gt;=VLOOKUP(P1064,mapping!$A:$B,2,FALSE), BE1064,VLOOKUP(P1064,mapping!$A$2:$B$8,2,FALSE))
))</f>
        <v>0</v>
      </c>
      <c r="J1064" s="11" cm="1">
        <f t="array" ref="J1064">IF(
    AZ1064="OUT",0,IF(IF(
                      BD1064&gt;=LARGE(IF(ISNUMBER(BD:BD),BD:BD),3),
                      BE1064+0.001,
                      VLOOKUP(H1064,mapping!$D:$E,2,FALSE)
                      )&gt;I1064,
                   IF(
                      BD1064&gt;=LARGE(IF(ISNUMBER(BD:BD),BD:BD),3),
                      BE1064+0.001,
                      VLOOKUP(H1064,mapping!$D:$E,2,FALSE)
                      ),
                   I1064+0.002))</f>
        <v>0</v>
      </c>
      <c r="K1064" s="8">
        <f t="shared" si="262"/>
        <v>1.15764294948509E-4</v>
      </c>
      <c r="L1064" s="1" t="str">
        <f>Pos!B189</f>
        <v>CH1101098163</v>
      </c>
      <c r="M1064" s="1" t="str">
        <f>_xlfn.XLOOKUP($L1064,Pos!B:B,Pos!D:D,, 0)</f>
        <v>BELIMO Holding AG</v>
      </c>
      <c r="N1064" s="1" t="str">
        <f>_xlfn.XLOOKUP($L1064,Pos!B:B,Pos!E:E,, 0)</f>
        <v>Construction</v>
      </c>
      <c r="O1064" s="1" t="str">
        <f t="shared" si="263"/>
        <v>Construction_West Europe</v>
      </c>
      <c r="P1064" s="1" t="str">
        <f>_xlfn.XLOOKUP($L1064,Pos!B:B,Pos!F:F,, 0)</f>
        <v>West Europe</v>
      </c>
      <c r="Q1064" s="1">
        <v>0</v>
      </c>
      <c r="R1064" s="9">
        <f>_xlfn.XLOOKUP($L1064,Pos!$B:$B,Pos!N:N,0, 0)</f>
        <v>5.77</v>
      </c>
      <c r="S1064" s="9">
        <f>_xlfn.XLOOKUP($L1064,Pos!$B:$B,Pos!O:O,0, 0)</f>
        <v>0.33550000000000002</v>
      </c>
      <c r="T1064" s="9">
        <f>_xlfn.XLOOKUP($L1064,Pos!$B:$B,Pos!P:P,0, 0)</f>
        <v>8.5500000000000007</v>
      </c>
      <c r="U1064" s="9">
        <f>_xlfn.XLOOKUP($L1064,Pos!$B:$B,Pos!Q:Q,0, 0)</f>
        <v>5</v>
      </c>
      <c r="V1064" s="9">
        <f>_xlfn.XLOOKUP($L1064,Pos!$B:$B,Pos!R:R,0, 0)</f>
        <v>4.0999999999999996</v>
      </c>
      <c r="W1064" s="9">
        <f>_xlfn.XLOOKUP($L1064,Pos!$B:$B,Pos!S:S,0, 0)</f>
        <v>6.6866659999999998</v>
      </c>
      <c r="X1064" s="9" t="str">
        <f>_xlfn.XLOOKUP($L1064,Pos!$B:$B,Pos!J:J,0, 0)</f>
        <v>Hold</v>
      </c>
      <c r="Y1064" s="1">
        <v>0</v>
      </c>
      <c r="Z1064" s="1">
        <v>0</v>
      </c>
      <c r="AA1064" s="1">
        <f t="shared" si="264"/>
        <v>0</v>
      </c>
      <c r="AB1064" s="9">
        <f>_xlfn.XLOOKUP(L1064,Pos!B:B,Pos!K:K,-1,0)</f>
        <v>3.1578947368421049</v>
      </c>
      <c r="AC1064" s="1" t="e">
        <f>_xlfn.XLOOKUP($L1064,Pos!$A:$A,Pos!S:S,_xlfn.XLOOKUP($L1064,#REF!,#REF!, ""), 0)</f>
        <v>#REF!</v>
      </c>
      <c r="AD1064" s="1" t="e">
        <f>_xlfn.XLOOKUP($L1064,Pos!$A:$A,Pos!T:T,_xlfn.XLOOKUP($L1064,#REF!,#REF!, ""), 0)</f>
        <v>#REF!</v>
      </c>
      <c r="AE1064" s="1" t="e">
        <f>_xlfn.XLOOKUP($L1064,Pos!$A:$A,Pos!U:U,_xlfn.XLOOKUP($L1064,#REF!,#REF!, ""), 0)</f>
        <v>#REF!</v>
      </c>
      <c r="AF1064" s="1" t="e">
        <f>_xlfn.XLOOKUP($L1064,Pos!$A:$A,Pos!V:V,_xlfn.XLOOKUP($L1064,#REF!,#REF!, ""), 0)</f>
        <v>#REF!</v>
      </c>
      <c r="AG1064" s="1" t="e">
        <f>_xlfn.XLOOKUP($L1064,Pos!$A:$A,Pos!W:W,_xlfn.XLOOKUP($L1064,#REF!,#REF!, ""), 0)</f>
        <v>#REF!</v>
      </c>
      <c r="AH1064" s="1" t="e">
        <f>_xlfn.XLOOKUP($L1064,Pos!$A:$A,Pos!X:X,_xlfn.XLOOKUP($L1064,#REF!,#REF!, ""), 0)</f>
        <v>#REF!</v>
      </c>
      <c r="AI1064" s="1" t="e">
        <f>_xlfn.XLOOKUP($L1064,Pos!$A:$A,Pos!Y:Y,_xlfn.XLOOKUP($L1064,#REF!,#REF!, ""), 0)</f>
        <v>#REF!</v>
      </c>
      <c r="AJ1064" s="1" t="e">
        <f>_xlfn.XLOOKUP($L1064,Pos!$A:$A,Pos!Z:Z,_xlfn.XLOOKUP($L1064,#REF!,#REF!, ""), 0)</f>
        <v>#REF!</v>
      </c>
      <c r="AK1064" s="1" t="e">
        <f>_xlfn.XLOOKUP($L1064,Pos!$A:$A,Pos!AA:AA,_xlfn.XLOOKUP($L1064,#REF!,#REF!, ""), 0)</f>
        <v>#REF!</v>
      </c>
      <c r="AL1064" s="1" t="e">
        <f>_xlfn.XLOOKUP($L1064,Pos!$A:$A,Pos!AB:AB,_xlfn.XLOOKUP($L1064,#REF!,#REF!, ""), 0)</f>
        <v>#REF!</v>
      </c>
      <c r="AM1064" s="1" t="e">
        <f>_xlfn.XLOOKUP($L1064,Pos!$A:$A,Pos!AC:AC,_xlfn.XLOOKUP($L1064,#REF!,#REF!, ""), 0)</f>
        <v>#REF!</v>
      </c>
      <c r="AN1064" s="1" t="e">
        <f>_xlfn.XLOOKUP($L1064,Pos!$A:$A,Pos!AD:AD,_xlfn.XLOOKUP($L1064,#REF!,#REF!, ""), 0)</f>
        <v>#REF!</v>
      </c>
      <c r="AO1064" s="1" t="e">
        <f>_xlfn.XLOOKUP($L1064,Pos!$A:$A,Pos!AE:AE,_xlfn.XLOOKUP($L1064,#REF!,#REF!, ""), 0)</f>
        <v>#REF!</v>
      </c>
      <c r="AP1064" s="1" t="e">
        <f>_xlfn.XLOOKUP($L1064,Pos!$A:$A,Pos!AF:AF,_xlfn.XLOOKUP($L1064,#REF!,#REF!, ""), 0)</f>
        <v>#REF!</v>
      </c>
      <c r="AQ1064" s="1" t="e">
        <f>_xlfn.XLOOKUP($L1064,Pos!$A:$A,Pos!AG:AG,_xlfn.XLOOKUP($L1064,#REF!,#REF!, ""), 0)</f>
        <v>#REF!</v>
      </c>
      <c r="AR1064" s="1" t="e">
        <f>_xlfn.XLOOKUP($L1064,Pos!$A:$A,Pos!AH:AH,_xlfn.XLOOKUP($L1064,#REF!,#REF!, ""), 0)</f>
        <v>#REF!</v>
      </c>
      <c r="AS1064" s="1" t="e">
        <f>_xlfn.XLOOKUP($L1064,Pos!$A:$A,Pos!AI:AI,_xlfn.XLOOKUP($L1064,#REF!,#REF!, ""), 0)</f>
        <v>#REF!</v>
      </c>
      <c r="AT1064" s="1" t="e">
        <f>_xlfn.XLOOKUP($L1064,Pos!$A:$A,Pos!AJ:AJ,_xlfn.XLOOKUP($L1064,#REF!,#REF!, ""), 0)</f>
        <v>#REF!</v>
      </c>
      <c r="AU1064" s="1" t="e">
        <f>_xlfn.XLOOKUP($L1064,Pos!$A:$A,Pos!AK:AK,_xlfn.XLOOKUP($L1064,#REF!,#REF!, ""), 0)</f>
        <v>#REF!</v>
      </c>
      <c r="AV1064" s="1" t="e">
        <f>_xlfn.XLOOKUP($L1064,Pos!$A:$A,Pos!AL:AL,_xlfn.XLOOKUP($L1064,#REF!,#REF!, ""), 0)</f>
        <v>#REF!</v>
      </c>
      <c r="AW1064" s="1" t="e">
        <f>_xlfn.XLOOKUP($L1064,Pos!$A:$A,Pos!AM:AM,_xlfn.XLOOKUP($L1064,#REF!,#REF!, ""), 0)</f>
        <v>#REF!</v>
      </c>
      <c r="AX1064" s="1" t="e">
        <f>_xlfn.XLOOKUP($L1064,Pos!$A:$A,Pos!AN:AN,_xlfn.XLOOKUP($L1064,#REF!,#REF!, ""), 0)</f>
        <v>#REF!</v>
      </c>
      <c r="AY1064" s="1" t="e">
        <f>_xlfn.XLOOKUP($L1064,Pos!$A:$A,Pos!AO:AO,_xlfn.XLOOKUP($L1064,#REF!,#REF!, ""), 0)</f>
        <v>#REF!</v>
      </c>
      <c r="AZ1064" s="7" t="str">
        <f t="shared" si="265"/>
        <v>OUT</v>
      </c>
      <c r="BA1064" s="1">
        <f>IF(OR(_xlfn.XLOOKUP(L1064,Pos!B:B,Pos!L:L,FALSE)="ESG Reason",_xlfn.XLOOKUP(L1064,Pos!B:B,Pos!L:L,FALSE)="Blacklisted"),1,0)</f>
        <v>1</v>
      </c>
      <c r="BC1064" s="11">
        <v>8.8848921802176493E-11</v>
      </c>
      <c r="BD1064" s="11">
        <f>_xlfn.XLOOKUP($L1064,Pos!$B:$B,Pos!H:H,0, 0)</f>
        <v>0</v>
      </c>
      <c r="BE1064" s="11">
        <f>_xlfn.XLOOKUP($L1064,Pos!$B:$B,Pos!I:I,0, 0)</f>
        <v>1.15764294948509E-4</v>
      </c>
      <c r="BF1064" s="18">
        <f t="shared" si="266"/>
        <v>1.15764294948509E-4</v>
      </c>
      <c r="BG1064" s="1">
        <f t="shared" si="267"/>
        <v>2</v>
      </c>
      <c r="BH1064" s="1">
        <f t="shared" si="268"/>
        <v>5</v>
      </c>
      <c r="BI1064" s="18">
        <f t="shared" si="269"/>
        <v>8.8848921802176493E-11</v>
      </c>
      <c r="BJ1064" s="3">
        <f t="shared" si="270"/>
        <v>0</v>
      </c>
      <c r="BK1064" s="18">
        <f t="shared" si="271"/>
        <v>0</v>
      </c>
    </row>
    <row r="1065" spans="3:63" x14ac:dyDescent="0.25">
      <c r="C1065" s="3"/>
      <c r="D1065" s="3"/>
      <c r="E1065" s="3"/>
      <c r="F1065" s="3"/>
      <c r="G1065" s="51" t="s">
        <v>1051</v>
      </c>
      <c r="H1065" s="8" t="str">
        <f t="shared" si="261"/>
        <v>0%West Europe</v>
      </c>
      <c r="I1065" s="11" cm="1">
        <f t="array" ref="I1065">IF(
   AZ1065 = "OUT", 0,IF(
   BD1065 &gt;= LARGE(IF(ISNUMBER(BD:BD), BD:BD), 3),
   BE1065 - 0.001,
   IF(BE1065 &gt;=VLOOKUP(P1065,mapping!$A:$B,2,FALSE), BE1065,VLOOKUP(P1065,mapping!$A$2:$B$8,2,FALSE))
))</f>
        <v>0</v>
      </c>
      <c r="J1065" s="11" cm="1">
        <f t="array" ref="J1065">IF(
    AZ1065="OUT",0,IF(IF(
                      BD1065&gt;=LARGE(IF(ISNUMBER(BD:BD),BD:BD),3),
                      BE1065+0.001,
                      VLOOKUP(H1065,mapping!$D:$E,2,FALSE)
                      )&gt;I1065,
                   IF(
                      BD1065&gt;=LARGE(IF(ISNUMBER(BD:BD),BD:BD),3),
                      BE1065+0.001,
                      VLOOKUP(H1065,mapping!$D:$E,2,FALSE)
                      ),
                   I1065+0.002))</f>
        <v>0</v>
      </c>
      <c r="K1065" s="8">
        <f t="shared" si="262"/>
        <v>1.156456769198231E-4</v>
      </c>
      <c r="L1065" s="1" t="str">
        <f>Pos!B751</f>
        <v>SE0000108227</v>
      </c>
      <c r="M1065" s="1" t="str">
        <f>_xlfn.XLOOKUP($L1065,Pos!B:B,Pos!D:D,, 0)</f>
        <v>SKF AB Class B</v>
      </c>
      <c r="N1065" s="1" t="str">
        <f>_xlfn.XLOOKUP($L1065,Pos!B:B,Pos!E:E,, 0)</f>
        <v>Basic Resources</v>
      </c>
      <c r="O1065" s="1" t="str">
        <f t="shared" si="263"/>
        <v>Basic Resources_West Europe</v>
      </c>
      <c r="P1065" s="1" t="str">
        <f>_xlfn.XLOOKUP($L1065,Pos!B:B,Pos!F:F,, 0)</f>
        <v>West Europe</v>
      </c>
      <c r="Q1065" s="1">
        <v>0</v>
      </c>
      <c r="R1065" s="9">
        <f>_xlfn.XLOOKUP($L1065,Pos!$B:$B,Pos!N:N,0, 0)</f>
        <v>4.3</v>
      </c>
      <c r="S1065" s="9">
        <f>_xlfn.XLOOKUP($L1065,Pos!$B:$B,Pos!O:O,0, 0)</f>
        <v>4.9933329999999998</v>
      </c>
      <c r="T1065" s="9">
        <f>_xlfn.XLOOKUP($L1065,Pos!$B:$B,Pos!P:P,0, 0)</f>
        <v>5.7750000000000004</v>
      </c>
      <c r="U1065" s="9">
        <f>_xlfn.XLOOKUP($L1065,Pos!$B:$B,Pos!Q:Q,0, 0)</f>
        <v>7.4</v>
      </c>
      <c r="V1065" s="9">
        <f>_xlfn.XLOOKUP($L1065,Pos!$B:$B,Pos!R:R,0, 0)</f>
        <v>5.9</v>
      </c>
      <c r="W1065" s="9">
        <f>_xlfn.XLOOKUP($L1065,Pos!$B:$B,Pos!S:S,0, 0)</f>
        <v>2.8133330000000001</v>
      </c>
      <c r="X1065" s="9" t="str">
        <f>_xlfn.XLOOKUP($L1065,Pos!$B:$B,Pos!J:J,0, 0)</f>
        <v>Outperform</v>
      </c>
      <c r="Y1065" s="1">
        <v>0</v>
      </c>
      <c r="Z1065" s="1">
        <v>0</v>
      </c>
      <c r="AA1065" s="1">
        <f t="shared" si="264"/>
        <v>0</v>
      </c>
      <c r="AB1065" s="9">
        <f>_xlfn.XLOOKUP(L1065,Pos!B:B,Pos!K:K,-1,0)</f>
        <v>5</v>
      </c>
      <c r="AC1065" s="1" t="e">
        <f>_xlfn.XLOOKUP($L1065,Pos!$A:$A,Pos!S:S,_xlfn.XLOOKUP($L1065,#REF!,#REF!, ""), 0)</f>
        <v>#REF!</v>
      </c>
      <c r="AD1065" s="1" t="e">
        <f>_xlfn.XLOOKUP($L1065,Pos!$A:$A,Pos!T:T,_xlfn.XLOOKUP($L1065,#REF!,#REF!, ""), 0)</f>
        <v>#REF!</v>
      </c>
      <c r="AE1065" s="1" t="e">
        <f>_xlfn.XLOOKUP($L1065,Pos!$A:$A,Pos!U:U,_xlfn.XLOOKUP($L1065,#REF!,#REF!, ""), 0)</f>
        <v>#REF!</v>
      </c>
      <c r="AF1065" s="1" t="e">
        <f>_xlfn.XLOOKUP($L1065,Pos!$A:$A,Pos!V:V,_xlfn.XLOOKUP($L1065,#REF!,#REF!, ""), 0)</f>
        <v>#REF!</v>
      </c>
      <c r="AG1065" s="1" t="e">
        <f>_xlfn.XLOOKUP($L1065,Pos!$A:$A,Pos!W:W,_xlfn.XLOOKUP($L1065,#REF!,#REF!, ""), 0)</f>
        <v>#REF!</v>
      </c>
      <c r="AH1065" s="1" t="e">
        <f>_xlfn.XLOOKUP($L1065,Pos!$A:$A,Pos!X:X,_xlfn.XLOOKUP($L1065,#REF!,#REF!, ""), 0)</f>
        <v>#REF!</v>
      </c>
      <c r="AI1065" s="1" t="e">
        <f>_xlfn.XLOOKUP($L1065,Pos!$A:$A,Pos!Y:Y,_xlfn.XLOOKUP($L1065,#REF!,#REF!, ""), 0)</f>
        <v>#REF!</v>
      </c>
      <c r="AJ1065" s="1" t="e">
        <f>_xlfn.XLOOKUP($L1065,Pos!$A:$A,Pos!Z:Z,_xlfn.XLOOKUP($L1065,#REF!,#REF!, ""), 0)</f>
        <v>#REF!</v>
      </c>
      <c r="AK1065" s="1" t="e">
        <f>_xlfn.XLOOKUP($L1065,Pos!$A:$A,Pos!AA:AA,_xlfn.XLOOKUP($L1065,#REF!,#REF!, ""), 0)</f>
        <v>#REF!</v>
      </c>
      <c r="AL1065" s="1" t="e">
        <f>_xlfn.XLOOKUP($L1065,Pos!$A:$A,Pos!AB:AB,_xlfn.XLOOKUP($L1065,#REF!,#REF!, ""), 0)</f>
        <v>#REF!</v>
      </c>
      <c r="AM1065" s="1" t="e">
        <f>_xlfn.XLOOKUP($L1065,Pos!$A:$A,Pos!AC:AC,_xlfn.XLOOKUP($L1065,#REF!,#REF!, ""), 0)</f>
        <v>#REF!</v>
      </c>
      <c r="AN1065" s="1" t="e">
        <f>_xlfn.XLOOKUP($L1065,Pos!$A:$A,Pos!AD:AD,_xlfn.XLOOKUP($L1065,#REF!,#REF!, ""), 0)</f>
        <v>#REF!</v>
      </c>
      <c r="AO1065" s="1" t="e">
        <f>_xlfn.XLOOKUP($L1065,Pos!$A:$A,Pos!AE:AE,_xlfn.XLOOKUP($L1065,#REF!,#REF!, ""), 0)</f>
        <v>#REF!</v>
      </c>
      <c r="AP1065" s="1" t="e">
        <f>_xlfn.XLOOKUP($L1065,Pos!$A:$A,Pos!AF:AF,_xlfn.XLOOKUP($L1065,#REF!,#REF!, ""), 0)</f>
        <v>#REF!</v>
      </c>
      <c r="AQ1065" s="1" t="e">
        <f>_xlfn.XLOOKUP($L1065,Pos!$A:$A,Pos!AG:AG,_xlfn.XLOOKUP($L1065,#REF!,#REF!, ""), 0)</f>
        <v>#REF!</v>
      </c>
      <c r="AR1065" s="1" t="e">
        <f>_xlfn.XLOOKUP($L1065,Pos!$A:$A,Pos!AH:AH,_xlfn.XLOOKUP($L1065,#REF!,#REF!, ""), 0)</f>
        <v>#REF!</v>
      </c>
      <c r="AS1065" s="1" t="e">
        <f>_xlfn.XLOOKUP($L1065,Pos!$A:$A,Pos!AI:AI,_xlfn.XLOOKUP($L1065,#REF!,#REF!, ""), 0)</f>
        <v>#REF!</v>
      </c>
      <c r="AT1065" s="1" t="e">
        <f>_xlfn.XLOOKUP($L1065,Pos!$A:$A,Pos!AJ:AJ,_xlfn.XLOOKUP($L1065,#REF!,#REF!, ""), 0)</f>
        <v>#REF!</v>
      </c>
      <c r="AU1065" s="1" t="e">
        <f>_xlfn.XLOOKUP($L1065,Pos!$A:$A,Pos!AK:AK,_xlfn.XLOOKUP($L1065,#REF!,#REF!, ""), 0)</f>
        <v>#REF!</v>
      </c>
      <c r="AV1065" s="1" t="e">
        <f>_xlfn.XLOOKUP($L1065,Pos!$A:$A,Pos!AL:AL,_xlfn.XLOOKUP($L1065,#REF!,#REF!, ""), 0)</f>
        <v>#REF!</v>
      </c>
      <c r="AW1065" s="1" t="e">
        <f>_xlfn.XLOOKUP($L1065,Pos!$A:$A,Pos!AM:AM,_xlfn.XLOOKUP($L1065,#REF!,#REF!, ""), 0)</f>
        <v>#REF!</v>
      </c>
      <c r="AX1065" s="1" t="e">
        <f>_xlfn.XLOOKUP($L1065,Pos!$A:$A,Pos!AN:AN,_xlfn.XLOOKUP($L1065,#REF!,#REF!, ""), 0)</f>
        <v>#REF!</v>
      </c>
      <c r="AY1065" s="1" t="e">
        <f>_xlfn.XLOOKUP($L1065,Pos!$A:$A,Pos!AO:AO,_xlfn.XLOOKUP($L1065,#REF!,#REF!, ""), 0)</f>
        <v>#REF!</v>
      </c>
      <c r="AZ1065" s="7" t="str">
        <f t="shared" si="265"/>
        <v>OUT</v>
      </c>
      <c r="BA1065" s="1">
        <f>IF(OR(_xlfn.XLOOKUP(L1065,Pos!B:B,Pos!L:L,FALSE)="ESG Reason",_xlfn.XLOOKUP(L1065,Pos!B:B,Pos!L:L,FALSE)="Blacklisted"),1,0)</f>
        <v>0</v>
      </c>
      <c r="BC1065" s="11">
        <v>8.6663137483656533E-11</v>
      </c>
      <c r="BD1065" s="11">
        <f>_xlfn.XLOOKUP($L1065,Pos!$B:$B,Pos!H:H,0, 0)</f>
        <v>0</v>
      </c>
      <c r="BE1065" s="11">
        <f>_xlfn.XLOOKUP($L1065,Pos!$B:$B,Pos!I:I,0, 0)</f>
        <v>1.156456769198231E-4</v>
      </c>
      <c r="BF1065" s="18">
        <f t="shared" si="266"/>
        <v>1.156456769198231E-4</v>
      </c>
      <c r="BG1065" s="1">
        <f t="shared" si="267"/>
        <v>2</v>
      </c>
      <c r="BH1065" s="1">
        <f t="shared" si="268"/>
        <v>3</v>
      </c>
      <c r="BI1065" s="18">
        <f t="shared" si="269"/>
        <v>8.6663137483656533E-11</v>
      </c>
      <c r="BJ1065" s="3">
        <f t="shared" si="270"/>
        <v>0</v>
      </c>
      <c r="BK1065" s="18">
        <f t="shared" si="271"/>
        <v>0</v>
      </c>
    </row>
    <row r="1066" spans="3:63" x14ac:dyDescent="0.25">
      <c r="C1066" s="3"/>
      <c r="D1066" s="3"/>
      <c r="E1066" s="3"/>
      <c r="F1066" s="3"/>
      <c r="G1066" s="51" t="s">
        <v>1061</v>
      </c>
      <c r="H1066" s="8" t="str">
        <f t="shared" si="261"/>
        <v>0%West Europe</v>
      </c>
      <c r="I1066" s="11" cm="1">
        <f t="array" ref="I1066">IF(
   AZ1066 = "OUT", 0,IF(
   BD1066 &gt;= LARGE(IF(ISNUMBER(BD:BD), BD:BD), 3),
   BE1066 - 0.001,
   IF(BE1066 &gt;=VLOOKUP(P1066,mapping!$A:$B,2,FALSE), BE1066,VLOOKUP(P1066,mapping!$A$2:$B$8,2,FALSE))
))</f>
        <v>0</v>
      </c>
      <c r="J1066" s="11" cm="1">
        <f t="array" ref="J1066">IF(
    AZ1066="OUT",0,IF(IF(
                      BD1066&gt;=LARGE(IF(ISNUMBER(BD:BD),BD:BD),3),
                      BE1066+0.001,
                      VLOOKUP(H1066,mapping!$D:$E,2,FALSE)
                      )&gt;I1066,
                   IF(
                      BD1066&gt;=LARGE(IF(ISNUMBER(BD:BD),BD:BD),3),
                      BE1066+0.001,
                      VLOOKUP(H1066,mapping!$D:$E,2,FALSE)
                      ),
                   I1066+0.002))</f>
        <v>0</v>
      </c>
      <c r="K1066" s="8">
        <f t="shared" si="262"/>
        <v>1.149072646889735E-4</v>
      </c>
      <c r="L1066" s="1" t="str">
        <f>Pos!B332</f>
        <v>FR0010220475</v>
      </c>
      <c r="M1066" s="1" t="str">
        <f>_xlfn.XLOOKUP($L1066,Pos!B:B,Pos!D:D,, 0)</f>
        <v>Alstom SA</v>
      </c>
      <c r="N1066" s="1" t="str">
        <f>_xlfn.XLOOKUP($L1066,Pos!B:B,Pos!E:E,, 0)</f>
        <v>Industrial Goods &amp; Services</v>
      </c>
      <c r="O1066" s="1" t="str">
        <f t="shared" si="263"/>
        <v>Industrial Goods &amp; Services_West Europe</v>
      </c>
      <c r="P1066" s="1" t="str">
        <f>_xlfn.XLOOKUP($L1066,Pos!B:B,Pos!F:F,, 0)</f>
        <v>West Europe</v>
      </c>
      <c r="Q1066" s="1">
        <v>0</v>
      </c>
      <c r="R1066" s="9">
        <f>_xlfn.XLOOKUP($L1066,Pos!$B:$B,Pos!N:N,0, 0)</f>
        <v>0</v>
      </c>
      <c r="S1066" s="9">
        <f>_xlfn.XLOOKUP($L1066,Pos!$B:$B,Pos!O:O,0, 0)</f>
        <v>7.3391669999999998</v>
      </c>
      <c r="T1066" s="9">
        <f>_xlfn.XLOOKUP($L1066,Pos!$B:$B,Pos!P:P,0, 0)</f>
        <v>1.925</v>
      </c>
      <c r="U1066" s="9">
        <f>_xlfn.XLOOKUP($L1066,Pos!$B:$B,Pos!Q:Q,0, 0)</f>
        <v>6.1</v>
      </c>
      <c r="V1066" s="9">
        <f>_xlfn.XLOOKUP($L1066,Pos!$B:$B,Pos!R:R,0, 0)</f>
        <v>1.4666669999999999</v>
      </c>
      <c r="W1066" s="9">
        <f>_xlfn.XLOOKUP($L1066,Pos!$B:$B,Pos!S:S,0, 0)</f>
        <v>5.9966670000000004</v>
      </c>
      <c r="X1066" s="9" t="str">
        <f>_xlfn.XLOOKUP($L1066,Pos!$B:$B,Pos!J:J,0, 0)</f>
        <v>Outperform</v>
      </c>
      <c r="Y1066" s="1">
        <v>0</v>
      </c>
      <c r="Z1066" s="1">
        <v>0</v>
      </c>
      <c r="AA1066" s="1">
        <f t="shared" si="264"/>
        <v>0</v>
      </c>
      <c r="AB1066" s="9">
        <f>_xlfn.XLOOKUP(L1066,Pos!B:B,Pos!K:K,-1,0)</f>
        <v>3.5820895522388061</v>
      </c>
      <c r="AC1066" s="1" t="e">
        <f>_xlfn.XLOOKUP($L1066,Pos!$A:$A,Pos!S:S,_xlfn.XLOOKUP($L1066,#REF!,#REF!, ""), 0)</f>
        <v>#REF!</v>
      </c>
      <c r="AD1066" s="1" t="e">
        <f>_xlfn.XLOOKUP($L1066,Pos!$A:$A,Pos!T:T,_xlfn.XLOOKUP($L1066,#REF!,#REF!, ""), 0)</f>
        <v>#REF!</v>
      </c>
      <c r="AE1066" s="1" t="e">
        <f>_xlfn.XLOOKUP($L1066,Pos!$A:$A,Pos!U:U,_xlfn.XLOOKUP($L1066,#REF!,#REF!, ""), 0)</f>
        <v>#REF!</v>
      </c>
      <c r="AF1066" s="1" t="e">
        <f>_xlfn.XLOOKUP($L1066,Pos!$A:$A,Pos!V:V,_xlfn.XLOOKUP($L1066,#REF!,#REF!, ""), 0)</f>
        <v>#REF!</v>
      </c>
      <c r="AG1066" s="1" t="e">
        <f>_xlfn.XLOOKUP($L1066,Pos!$A:$A,Pos!W:W,_xlfn.XLOOKUP($L1066,#REF!,#REF!, ""), 0)</f>
        <v>#REF!</v>
      </c>
      <c r="AH1066" s="1" t="e">
        <f>_xlfn.XLOOKUP($L1066,Pos!$A:$A,Pos!X:X,_xlfn.XLOOKUP($L1066,#REF!,#REF!, ""), 0)</f>
        <v>#REF!</v>
      </c>
      <c r="AI1066" s="1" t="e">
        <f>_xlfn.XLOOKUP($L1066,Pos!$A:$A,Pos!Y:Y,_xlfn.XLOOKUP($L1066,#REF!,#REF!, ""), 0)</f>
        <v>#REF!</v>
      </c>
      <c r="AJ1066" s="1" t="e">
        <f>_xlfn.XLOOKUP($L1066,Pos!$A:$A,Pos!Z:Z,_xlfn.XLOOKUP($L1066,#REF!,#REF!, ""), 0)</f>
        <v>#REF!</v>
      </c>
      <c r="AK1066" s="1" t="e">
        <f>_xlfn.XLOOKUP($L1066,Pos!$A:$A,Pos!AA:AA,_xlfn.XLOOKUP($L1066,#REF!,#REF!, ""), 0)</f>
        <v>#REF!</v>
      </c>
      <c r="AL1066" s="1" t="e">
        <f>_xlfn.XLOOKUP($L1066,Pos!$A:$A,Pos!AB:AB,_xlfn.XLOOKUP($L1066,#REF!,#REF!, ""), 0)</f>
        <v>#REF!</v>
      </c>
      <c r="AM1066" s="1" t="e">
        <f>_xlfn.XLOOKUP($L1066,Pos!$A:$A,Pos!AC:AC,_xlfn.XLOOKUP($L1066,#REF!,#REF!, ""), 0)</f>
        <v>#REF!</v>
      </c>
      <c r="AN1066" s="1" t="e">
        <f>_xlfn.XLOOKUP($L1066,Pos!$A:$A,Pos!AD:AD,_xlfn.XLOOKUP($L1066,#REF!,#REF!, ""), 0)</f>
        <v>#REF!</v>
      </c>
      <c r="AO1066" s="1" t="e">
        <f>_xlfn.XLOOKUP($L1066,Pos!$A:$A,Pos!AE:AE,_xlfn.XLOOKUP($L1066,#REF!,#REF!, ""), 0)</f>
        <v>#REF!</v>
      </c>
      <c r="AP1066" s="1" t="e">
        <f>_xlfn.XLOOKUP($L1066,Pos!$A:$A,Pos!AF:AF,_xlfn.XLOOKUP($L1066,#REF!,#REF!, ""), 0)</f>
        <v>#REF!</v>
      </c>
      <c r="AQ1066" s="1" t="e">
        <f>_xlfn.XLOOKUP($L1066,Pos!$A:$A,Pos!AG:AG,_xlfn.XLOOKUP($L1066,#REF!,#REF!, ""), 0)</f>
        <v>#REF!</v>
      </c>
      <c r="AR1066" s="1" t="e">
        <f>_xlfn.XLOOKUP($L1066,Pos!$A:$A,Pos!AH:AH,_xlfn.XLOOKUP($L1066,#REF!,#REF!, ""), 0)</f>
        <v>#REF!</v>
      </c>
      <c r="AS1066" s="1" t="e">
        <f>_xlfn.XLOOKUP($L1066,Pos!$A:$A,Pos!AI:AI,_xlfn.XLOOKUP($L1066,#REF!,#REF!, ""), 0)</f>
        <v>#REF!</v>
      </c>
      <c r="AT1066" s="1" t="e">
        <f>_xlfn.XLOOKUP($L1066,Pos!$A:$A,Pos!AJ:AJ,_xlfn.XLOOKUP($L1066,#REF!,#REF!, ""), 0)</f>
        <v>#REF!</v>
      </c>
      <c r="AU1066" s="1" t="e">
        <f>_xlfn.XLOOKUP($L1066,Pos!$A:$A,Pos!AK:AK,_xlfn.XLOOKUP($L1066,#REF!,#REF!, ""), 0)</f>
        <v>#REF!</v>
      </c>
      <c r="AV1066" s="1" t="e">
        <f>_xlfn.XLOOKUP($L1066,Pos!$A:$A,Pos!AL:AL,_xlfn.XLOOKUP($L1066,#REF!,#REF!, ""), 0)</f>
        <v>#REF!</v>
      </c>
      <c r="AW1066" s="1" t="e">
        <f>_xlfn.XLOOKUP($L1066,Pos!$A:$A,Pos!AM:AM,_xlfn.XLOOKUP($L1066,#REF!,#REF!, ""), 0)</f>
        <v>#REF!</v>
      </c>
      <c r="AX1066" s="1" t="e">
        <f>_xlfn.XLOOKUP($L1066,Pos!$A:$A,Pos!AN:AN,_xlfn.XLOOKUP($L1066,#REF!,#REF!, ""), 0)</f>
        <v>#REF!</v>
      </c>
      <c r="AY1066" s="1" t="e">
        <f>_xlfn.XLOOKUP($L1066,Pos!$A:$A,Pos!AO:AO,_xlfn.XLOOKUP($L1066,#REF!,#REF!, ""), 0)</f>
        <v>#REF!</v>
      </c>
      <c r="AZ1066" s="7" t="str">
        <f t="shared" si="265"/>
        <v>OUT</v>
      </c>
      <c r="BA1066" s="1">
        <f>IF(OR(_xlfn.XLOOKUP(L1066,Pos!B:B,Pos!L:L,FALSE)="ESG Reason",_xlfn.XLOOKUP(L1066,Pos!B:B,Pos!L:L,FALSE)="Blacklisted"),1,0)</f>
        <v>0</v>
      </c>
      <c r="BC1066" s="11">
        <v>1.157027983298834E-10</v>
      </c>
      <c r="BD1066" s="11">
        <f>_xlfn.XLOOKUP($L1066,Pos!$B:$B,Pos!H:H,0, 0)</f>
        <v>0</v>
      </c>
      <c r="BE1066" s="11">
        <f>_xlfn.XLOOKUP($L1066,Pos!$B:$B,Pos!I:I,0, 0)</f>
        <v>1.149072646889735E-4</v>
      </c>
      <c r="BF1066" s="18">
        <f t="shared" si="266"/>
        <v>1.149072646889735E-4</v>
      </c>
      <c r="BG1066" s="1">
        <f t="shared" si="267"/>
        <v>2</v>
      </c>
      <c r="BH1066" s="1">
        <f t="shared" si="268"/>
        <v>10</v>
      </c>
      <c r="BI1066" s="18">
        <f t="shared" si="269"/>
        <v>1.157027983298834E-10</v>
      </c>
      <c r="BJ1066" s="3">
        <f t="shared" si="270"/>
        <v>0</v>
      </c>
      <c r="BK1066" s="18">
        <f t="shared" si="271"/>
        <v>0</v>
      </c>
    </row>
    <row r="1067" spans="3:63" x14ac:dyDescent="0.25">
      <c r="C1067" s="3"/>
      <c r="D1067" s="3"/>
      <c r="E1067" s="3"/>
      <c r="F1067" s="3"/>
      <c r="G1067" s="51" t="s">
        <v>1053</v>
      </c>
      <c r="H1067" s="8" t="str">
        <f t="shared" si="261"/>
        <v>0%Others</v>
      </c>
      <c r="I1067" s="11" cm="1">
        <f t="array" ref="I1067">IF(
   AZ1067 = "OUT", 0,IF(
   BD1067 &gt;= LARGE(IF(ISNUMBER(BD:BD), BD:BD), 3),
   BE1067 - 0.001,
   IF(BE1067 &gt;=VLOOKUP(P1067,mapping!$A:$B,2,FALSE), BE1067,VLOOKUP(P1067,mapping!$A$2:$B$8,2,FALSE))
))</f>
        <v>0</v>
      </c>
      <c r="J1067" s="11" cm="1">
        <f t="array" ref="J1067">IF(
    AZ1067="OUT",0,IF(IF(
                      BD1067&gt;=LARGE(IF(ISNUMBER(BD:BD),BD:BD),3),
                      BE1067+0.001,
                      VLOOKUP(H1067,mapping!$D:$E,2,FALSE)
                      )&gt;I1067,
                   IF(
                      BD1067&gt;=LARGE(IF(ISNUMBER(BD:BD),BD:BD),3),
                      BE1067+0.001,
                      VLOOKUP(H1067,mapping!$D:$E,2,FALSE)
                      ),
                   I1067+0.002))</f>
        <v>0</v>
      </c>
      <c r="K1067" s="8">
        <f t="shared" si="262"/>
        <v>1.1422256062119661E-4</v>
      </c>
      <c r="L1067" s="1" t="str">
        <f>Pos!B461</f>
        <v>IL0006954379</v>
      </c>
      <c r="M1067" s="1" t="str">
        <f>_xlfn.XLOOKUP($L1067,Pos!B:B,Pos!D:D,, 0)</f>
        <v>Mizrahi Tefahot Bank Ltd</v>
      </c>
      <c r="N1067" s="1" t="str">
        <f>_xlfn.XLOOKUP($L1067,Pos!B:B,Pos!E:E,, 0)</f>
        <v>Banks</v>
      </c>
      <c r="O1067" s="1" t="str">
        <f t="shared" si="263"/>
        <v>Banks_Others</v>
      </c>
      <c r="P1067" s="1" t="str">
        <f>_xlfn.XLOOKUP($L1067,Pos!B:B,Pos!F:F,, 0)</f>
        <v>Others</v>
      </c>
      <c r="Q1067" s="1">
        <v>0</v>
      </c>
      <c r="R1067" s="9">
        <f>_xlfn.XLOOKUP($L1067,Pos!$B:$B,Pos!N:N,0, 0)</f>
        <v>0</v>
      </c>
      <c r="S1067" s="9">
        <f>_xlfn.XLOOKUP($L1067,Pos!$B:$B,Pos!O:O,0, 0)</f>
        <v>5.71</v>
      </c>
      <c r="T1067" s="9">
        <f>_xlfn.XLOOKUP($L1067,Pos!$B:$B,Pos!P:P,0, 0)</f>
        <v>3.8666670000000001</v>
      </c>
      <c r="U1067" s="9">
        <f>_xlfn.XLOOKUP($L1067,Pos!$B:$B,Pos!Q:Q,0, 0)</f>
        <v>5.2</v>
      </c>
      <c r="V1067" s="9">
        <f>_xlfn.XLOOKUP($L1067,Pos!$B:$B,Pos!R:R,0, 0)</f>
        <v>3.3666670000000001</v>
      </c>
      <c r="W1067" s="9">
        <f>_xlfn.XLOOKUP($L1067,Pos!$B:$B,Pos!S:S,0, 0)</f>
        <v>5.8224999999999998</v>
      </c>
      <c r="X1067" s="9" t="str">
        <f>_xlfn.XLOOKUP($L1067,Pos!$B:$B,Pos!J:J,0, 0)</f>
        <v>Hold</v>
      </c>
      <c r="Y1067" s="1">
        <v>0</v>
      </c>
      <c r="Z1067" s="1">
        <v>0</v>
      </c>
      <c r="AA1067" s="1">
        <f t="shared" si="264"/>
        <v>0</v>
      </c>
      <c r="AB1067" s="9">
        <f>_xlfn.XLOOKUP(L1067,Pos!B:B,Pos!K:K,-1,0)</f>
        <v>-1</v>
      </c>
      <c r="AC1067" s="1" t="e">
        <f>_xlfn.XLOOKUP($L1067,Pos!$A:$A,Pos!S:S,_xlfn.XLOOKUP($L1067,#REF!,#REF!, ""), 0)</f>
        <v>#REF!</v>
      </c>
      <c r="AD1067" s="1" t="e">
        <f>_xlfn.XLOOKUP($L1067,Pos!$A:$A,Pos!T:T,_xlfn.XLOOKUP($L1067,#REF!,#REF!, ""), 0)</f>
        <v>#REF!</v>
      </c>
      <c r="AE1067" s="1" t="e">
        <f>_xlfn.XLOOKUP($L1067,Pos!$A:$A,Pos!U:U,_xlfn.XLOOKUP($L1067,#REF!,#REF!, ""), 0)</f>
        <v>#REF!</v>
      </c>
      <c r="AF1067" s="1" t="e">
        <f>_xlfn.XLOOKUP($L1067,Pos!$A:$A,Pos!V:V,_xlfn.XLOOKUP($L1067,#REF!,#REF!, ""), 0)</f>
        <v>#REF!</v>
      </c>
      <c r="AG1067" s="1" t="e">
        <f>_xlfn.XLOOKUP($L1067,Pos!$A:$A,Pos!W:W,_xlfn.XLOOKUP($L1067,#REF!,#REF!, ""), 0)</f>
        <v>#REF!</v>
      </c>
      <c r="AH1067" s="1" t="e">
        <f>_xlfn.XLOOKUP($L1067,Pos!$A:$A,Pos!X:X,_xlfn.XLOOKUP($L1067,#REF!,#REF!, ""), 0)</f>
        <v>#REF!</v>
      </c>
      <c r="AI1067" s="1" t="e">
        <f>_xlfn.XLOOKUP($L1067,Pos!$A:$A,Pos!Y:Y,_xlfn.XLOOKUP($L1067,#REF!,#REF!, ""), 0)</f>
        <v>#REF!</v>
      </c>
      <c r="AJ1067" s="1" t="e">
        <f>_xlfn.XLOOKUP($L1067,Pos!$A:$A,Pos!Z:Z,_xlfn.XLOOKUP($L1067,#REF!,#REF!, ""), 0)</f>
        <v>#REF!</v>
      </c>
      <c r="AK1067" s="1" t="e">
        <f>_xlfn.XLOOKUP($L1067,Pos!$A:$A,Pos!AA:AA,_xlfn.XLOOKUP($L1067,#REF!,#REF!, ""), 0)</f>
        <v>#REF!</v>
      </c>
      <c r="AL1067" s="1" t="e">
        <f>_xlfn.XLOOKUP($L1067,Pos!$A:$A,Pos!AB:AB,_xlfn.XLOOKUP($L1067,#REF!,#REF!, ""), 0)</f>
        <v>#REF!</v>
      </c>
      <c r="AM1067" s="1" t="e">
        <f>_xlfn.XLOOKUP($L1067,Pos!$A:$A,Pos!AC:AC,_xlfn.XLOOKUP($L1067,#REF!,#REF!, ""), 0)</f>
        <v>#REF!</v>
      </c>
      <c r="AN1067" s="1" t="e">
        <f>_xlfn.XLOOKUP($L1067,Pos!$A:$A,Pos!AD:AD,_xlfn.XLOOKUP($L1067,#REF!,#REF!, ""), 0)</f>
        <v>#REF!</v>
      </c>
      <c r="AO1067" s="1" t="e">
        <f>_xlfn.XLOOKUP($L1067,Pos!$A:$A,Pos!AE:AE,_xlfn.XLOOKUP($L1067,#REF!,#REF!, ""), 0)</f>
        <v>#REF!</v>
      </c>
      <c r="AP1067" s="1" t="e">
        <f>_xlfn.XLOOKUP($L1067,Pos!$A:$A,Pos!AF:AF,_xlfn.XLOOKUP($L1067,#REF!,#REF!, ""), 0)</f>
        <v>#REF!</v>
      </c>
      <c r="AQ1067" s="1" t="e">
        <f>_xlfn.XLOOKUP($L1067,Pos!$A:$A,Pos!AG:AG,_xlfn.XLOOKUP($L1067,#REF!,#REF!, ""), 0)</f>
        <v>#REF!</v>
      </c>
      <c r="AR1067" s="1" t="e">
        <f>_xlfn.XLOOKUP($L1067,Pos!$A:$A,Pos!AH:AH,_xlfn.XLOOKUP($L1067,#REF!,#REF!, ""), 0)</f>
        <v>#REF!</v>
      </c>
      <c r="AS1067" s="1" t="e">
        <f>_xlfn.XLOOKUP($L1067,Pos!$A:$A,Pos!AI:AI,_xlfn.XLOOKUP($L1067,#REF!,#REF!, ""), 0)</f>
        <v>#REF!</v>
      </c>
      <c r="AT1067" s="1" t="e">
        <f>_xlfn.XLOOKUP($L1067,Pos!$A:$A,Pos!AJ:AJ,_xlfn.XLOOKUP($L1067,#REF!,#REF!, ""), 0)</f>
        <v>#REF!</v>
      </c>
      <c r="AU1067" s="1" t="e">
        <f>_xlfn.XLOOKUP($L1067,Pos!$A:$A,Pos!AK:AK,_xlfn.XLOOKUP($L1067,#REF!,#REF!, ""), 0)</f>
        <v>#REF!</v>
      </c>
      <c r="AV1067" s="1" t="e">
        <f>_xlfn.XLOOKUP($L1067,Pos!$A:$A,Pos!AL:AL,_xlfn.XLOOKUP($L1067,#REF!,#REF!, ""), 0)</f>
        <v>#REF!</v>
      </c>
      <c r="AW1067" s="1" t="e">
        <f>_xlfn.XLOOKUP($L1067,Pos!$A:$A,Pos!AM:AM,_xlfn.XLOOKUP($L1067,#REF!,#REF!, ""), 0)</f>
        <v>#REF!</v>
      </c>
      <c r="AX1067" s="1" t="e">
        <f>_xlfn.XLOOKUP($L1067,Pos!$A:$A,Pos!AN:AN,_xlfn.XLOOKUP($L1067,#REF!,#REF!, ""), 0)</f>
        <v>#REF!</v>
      </c>
      <c r="AY1067" s="1" t="e">
        <f>_xlfn.XLOOKUP($L1067,Pos!$A:$A,Pos!AO:AO,_xlfn.XLOOKUP($L1067,#REF!,#REF!, ""), 0)</f>
        <v>#REF!</v>
      </c>
      <c r="AZ1067" s="7" t="str">
        <f t="shared" si="265"/>
        <v>OUT</v>
      </c>
      <c r="BA1067" s="1">
        <f>IF(OR(_xlfn.XLOOKUP(L1067,Pos!B:B,Pos!L:L,FALSE)="ESG Reason",_xlfn.XLOOKUP(L1067,Pos!B:B,Pos!L:L,FALSE)="Blacklisted"),1,0)</f>
        <v>0</v>
      </c>
      <c r="BC1067" s="11">
        <v>1.3221080800124129E-10</v>
      </c>
      <c r="BD1067" s="11">
        <f>_xlfn.XLOOKUP($L1067,Pos!$B:$B,Pos!H:H,0, 0)</f>
        <v>0</v>
      </c>
      <c r="BE1067" s="11">
        <f>_xlfn.XLOOKUP($L1067,Pos!$B:$B,Pos!I:I,0, 0)</f>
        <v>1.1422256062119661E-4</v>
      </c>
      <c r="BF1067" s="18">
        <f t="shared" si="266"/>
        <v>1.1422256062119661E-4</v>
      </c>
      <c r="BG1067" s="1">
        <f t="shared" si="267"/>
        <v>3</v>
      </c>
      <c r="BH1067" s="1">
        <f t="shared" si="268"/>
        <v>40</v>
      </c>
      <c r="BI1067" s="18">
        <f t="shared" si="269"/>
        <v>1.3221080800124129E-10</v>
      </c>
      <c r="BJ1067" s="3">
        <f t="shared" si="270"/>
        <v>0</v>
      </c>
      <c r="BK1067" s="18">
        <f t="shared" si="271"/>
        <v>0</v>
      </c>
    </row>
    <row r="1068" spans="3:63" x14ac:dyDescent="0.25">
      <c r="C1068" s="3"/>
      <c r="D1068" s="3"/>
      <c r="E1068" s="3"/>
      <c r="F1068" s="3"/>
      <c r="G1068" s="51" t="s">
        <v>1057</v>
      </c>
      <c r="H1068" s="8" t="str">
        <f t="shared" si="261"/>
        <v>0%North America</v>
      </c>
      <c r="I1068" s="11" cm="1">
        <f t="array" ref="I1068">IF(
   AZ1068 = "OUT", 0,IF(
   BD1068 &gt;= LARGE(IF(ISNUMBER(BD:BD), BD:BD), 3),
   BE1068 - 0.001,
   IF(BE1068 &gt;=VLOOKUP(P1068,mapping!$A:$B,2,FALSE), BE1068,VLOOKUP(P1068,mapping!$A$2:$B$8,2,FALSE))
))</f>
        <v>0</v>
      </c>
      <c r="J1068" s="11" cm="1">
        <f t="array" ref="J1068">IF(
    AZ1068="OUT",0,IF(IF(
                      BD1068&gt;=LARGE(IF(ISNUMBER(BD:BD),BD:BD),3),
                      BE1068+0.001,
                      VLOOKUP(H1068,mapping!$D:$E,2,FALSE)
                      )&gt;I1068,
                   IF(
                      BD1068&gt;=LARGE(IF(ISNUMBER(BD:BD),BD:BD),3),
                      BE1068+0.001,
                      VLOOKUP(H1068,mapping!$D:$E,2,FALSE)
                      ),
                   I1068+0.002))</f>
        <v>0</v>
      </c>
      <c r="K1068" s="8">
        <f t="shared" si="262"/>
        <v>1.1404183315253281E-4</v>
      </c>
      <c r="L1068" s="1" t="str">
        <f>Pos!B1005</f>
        <v>US35137L2043</v>
      </c>
      <c r="M1068" s="1" t="str">
        <f>_xlfn.XLOOKUP($L1068,Pos!B:B,Pos!D:D,, 0)</f>
        <v>Fox Corporation Class B</v>
      </c>
      <c r="N1068" s="1" t="str">
        <f>_xlfn.XLOOKUP($L1068,Pos!B:B,Pos!E:E,, 0)</f>
        <v>Media</v>
      </c>
      <c r="O1068" s="1" t="str">
        <f t="shared" si="263"/>
        <v>Media_North America</v>
      </c>
      <c r="P1068" s="1" t="str">
        <f>_xlfn.XLOOKUP($L1068,Pos!B:B,Pos!F:F,, 0)</f>
        <v>North America</v>
      </c>
      <c r="Q1068" s="1">
        <v>0</v>
      </c>
      <c r="R1068" s="9">
        <f>_xlfn.XLOOKUP($L1068,Pos!$B:$B,Pos!N:N,0, 0)</f>
        <v>4.7699999999999996</v>
      </c>
      <c r="S1068" s="9">
        <f>_xlfn.XLOOKUP($L1068,Pos!$B:$B,Pos!O:O,0, 0)</f>
        <v>7.8970000000000002</v>
      </c>
      <c r="T1068" s="9">
        <f>_xlfn.XLOOKUP($L1068,Pos!$B:$B,Pos!P:P,0, 0)</f>
        <v>5.2</v>
      </c>
      <c r="U1068" s="9">
        <f>_xlfn.XLOOKUP($L1068,Pos!$B:$B,Pos!Q:Q,0, 0)</f>
        <v>9.3000000000000007</v>
      </c>
      <c r="V1068" s="9">
        <f>_xlfn.XLOOKUP($L1068,Pos!$B:$B,Pos!R:R,0, 0)</f>
        <v>5.4666670000000002</v>
      </c>
      <c r="W1068" s="9">
        <f>_xlfn.XLOOKUP($L1068,Pos!$B:$B,Pos!S:S,0, 0)</f>
        <v>2.82</v>
      </c>
      <c r="X1068" s="9" t="str">
        <f>_xlfn.XLOOKUP($L1068,Pos!$B:$B,Pos!J:J,0, 0)</f>
        <v>Outperform</v>
      </c>
      <c r="Y1068" s="1">
        <v>0</v>
      </c>
      <c r="Z1068" s="1">
        <v>0</v>
      </c>
      <c r="AA1068" s="1">
        <f t="shared" si="264"/>
        <v>0</v>
      </c>
      <c r="AB1068" s="9">
        <f>_xlfn.XLOOKUP(L1068,Pos!B:B,Pos!K:K,-1,0)</f>
        <v>9.2307692307692317</v>
      </c>
      <c r="AC1068" s="1" t="e">
        <f>_xlfn.XLOOKUP($L1068,Pos!$A:$A,Pos!S:S,_xlfn.XLOOKUP($L1068,#REF!,#REF!, ""), 0)</f>
        <v>#REF!</v>
      </c>
      <c r="AD1068" s="1" t="e">
        <f>_xlfn.XLOOKUP($L1068,Pos!$A:$A,Pos!T:T,_xlfn.XLOOKUP($L1068,#REF!,#REF!, ""), 0)</f>
        <v>#REF!</v>
      </c>
      <c r="AE1068" s="1" t="e">
        <f>_xlfn.XLOOKUP($L1068,Pos!$A:$A,Pos!U:U,_xlfn.XLOOKUP($L1068,#REF!,#REF!, ""), 0)</f>
        <v>#REF!</v>
      </c>
      <c r="AF1068" s="1" t="e">
        <f>_xlfn.XLOOKUP($L1068,Pos!$A:$A,Pos!V:V,_xlfn.XLOOKUP($L1068,#REF!,#REF!, ""), 0)</f>
        <v>#REF!</v>
      </c>
      <c r="AG1068" s="1" t="e">
        <f>_xlfn.XLOOKUP($L1068,Pos!$A:$A,Pos!W:W,_xlfn.XLOOKUP($L1068,#REF!,#REF!, ""), 0)</f>
        <v>#REF!</v>
      </c>
      <c r="AH1068" s="1" t="e">
        <f>_xlfn.XLOOKUP($L1068,Pos!$A:$A,Pos!X:X,_xlfn.XLOOKUP($L1068,#REF!,#REF!, ""), 0)</f>
        <v>#REF!</v>
      </c>
      <c r="AI1068" s="1" t="e">
        <f>_xlfn.XLOOKUP($L1068,Pos!$A:$A,Pos!Y:Y,_xlfn.XLOOKUP($L1068,#REF!,#REF!, ""), 0)</f>
        <v>#REF!</v>
      </c>
      <c r="AJ1068" s="1" t="e">
        <f>_xlfn.XLOOKUP($L1068,Pos!$A:$A,Pos!Z:Z,_xlfn.XLOOKUP($L1068,#REF!,#REF!, ""), 0)</f>
        <v>#REF!</v>
      </c>
      <c r="AK1068" s="1" t="e">
        <f>_xlfn.XLOOKUP($L1068,Pos!$A:$A,Pos!AA:AA,_xlfn.XLOOKUP($L1068,#REF!,#REF!, ""), 0)</f>
        <v>#REF!</v>
      </c>
      <c r="AL1068" s="1" t="e">
        <f>_xlfn.XLOOKUP($L1068,Pos!$A:$A,Pos!AB:AB,_xlfn.XLOOKUP($L1068,#REF!,#REF!, ""), 0)</f>
        <v>#REF!</v>
      </c>
      <c r="AM1068" s="1" t="e">
        <f>_xlfn.XLOOKUP($L1068,Pos!$A:$A,Pos!AC:AC,_xlfn.XLOOKUP($L1068,#REF!,#REF!, ""), 0)</f>
        <v>#REF!</v>
      </c>
      <c r="AN1068" s="1" t="e">
        <f>_xlfn.XLOOKUP($L1068,Pos!$A:$A,Pos!AD:AD,_xlfn.XLOOKUP($L1068,#REF!,#REF!, ""), 0)</f>
        <v>#REF!</v>
      </c>
      <c r="AO1068" s="1" t="e">
        <f>_xlfn.XLOOKUP($L1068,Pos!$A:$A,Pos!AE:AE,_xlfn.XLOOKUP($L1068,#REF!,#REF!, ""), 0)</f>
        <v>#REF!</v>
      </c>
      <c r="AP1068" s="1" t="e">
        <f>_xlfn.XLOOKUP($L1068,Pos!$A:$A,Pos!AF:AF,_xlfn.XLOOKUP($L1068,#REF!,#REF!, ""), 0)</f>
        <v>#REF!</v>
      </c>
      <c r="AQ1068" s="1" t="e">
        <f>_xlfn.XLOOKUP($L1068,Pos!$A:$A,Pos!AG:AG,_xlfn.XLOOKUP($L1068,#REF!,#REF!, ""), 0)</f>
        <v>#REF!</v>
      </c>
      <c r="AR1068" s="1" t="e">
        <f>_xlfn.XLOOKUP($L1068,Pos!$A:$A,Pos!AH:AH,_xlfn.XLOOKUP($L1068,#REF!,#REF!, ""), 0)</f>
        <v>#REF!</v>
      </c>
      <c r="AS1068" s="1" t="e">
        <f>_xlfn.XLOOKUP($L1068,Pos!$A:$A,Pos!AI:AI,_xlfn.XLOOKUP($L1068,#REF!,#REF!, ""), 0)</f>
        <v>#REF!</v>
      </c>
      <c r="AT1068" s="1" t="e">
        <f>_xlfn.XLOOKUP($L1068,Pos!$A:$A,Pos!AJ:AJ,_xlfn.XLOOKUP($L1068,#REF!,#REF!, ""), 0)</f>
        <v>#REF!</v>
      </c>
      <c r="AU1068" s="1" t="e">
        <f>_xlfn.XLOOKUP($L1068,Pos!$A:$A,Pos!AK:AK,_xlfn.XLOOKUP($L1068,#REF!,#REF!, ""), 0)</f>
        <v>#REF!</v>
      </c>
      <c r="AV1068" s="1" t="e">
        <f>_xlfn.XLOOKUP($L1068,Pos!$A:$A,Pos!AL:AL,_xlfn.XLOOKUP($L1068,#REF!,#REF!, ""), 0)</f>
        <v>#REF!</v>
      </c>
      <c r="AW1068" s="1" t="e">
        <f>_xlfn.XLOOKUP($L1068,Pos!$A:$A,Pos!AM:AM,_xlfn.XLOOKUP($L1068,#REF!,#REF!, ""), 0)</f>
        <v>#REF!</v>
      </c>
      <c r="AX1068" s="1" t="e">
        <f>_xlfn.XLOOKUP($L1068,Pos!$A:$A,Pos!AN:AN,_xlfn.XLOOKUP($L1068,#REF!,#REF!, ""), 0)</f>
        <v>#REF!</v>
      </c>
      <c r="AY1068" s="1" t="e">
        <f>_xlfn.XLOOKUP($L1068,Pos!$A:$A,Pos!AO:AO,_xlfn.XLOOKUP($L1068,#REF!,#REF!, ""), 0)</f>
        <v>#REF!</v>
      </c>
      <c r="AZ1068" s="7" t="str">
        <f t="shared" si="265"/>
        <v>OUT</v>
      </c>
      <c r="BA1068" s="1">
        <f>IF(OR(_xlfn.XLOOKUP(L1068,Pos!B:B,Pos!L:L,FALSE)="ESG Reason",_xlfn.XLOOKUP(L1068,Pos!B:B,Pos!L:L,FALSE)="Blacklisted"),1,0)</f>
        <v>1</v>
      </c>
      <c r="BC1068" s="11">
        <v>8.1484712026510743E-11</v>
      </c>
      <c r="BD1068" s="11">
        <f>_xlfn.XLOOKUP($L1068,Pos!$B:$B,Pos!H:H,0, 0)</f>
        <v>0</v>
      </c>
      <c r="BE1068" s="11">
        <f>_xlfn.XLOOKUP($L1068,Pos!$B:$B,Pos!I:I,0, 0)</f>
        <v>1.1404183315253281E-4</v>
      </c>
      <c r="BF1068" s="18">
        <f t="shared" si="266"/>
        <v>1.1404183315253281E-4</v>
      </c>
      <c r="BG1068" s="1">
        <f t="shared" si="267"/>
        <v>1</v>
      </c>
      <c r="BH1068" s="1">
        <f t="shared" si="268"/>
        <v>31</v>
      </c>
      <c r="BI1068" s="18">
        <f t="shared" si="269"/>
        <v>8.1484712026510743E-11</v>
      </c>
      <c r="BJ1068" s="3">
        <f t="shared" si="270"/>
        <v>0</v>
      </c>
      <c r="BK1068" s="18">
        <f t="shared" si="271"/>
        <v>0</v>
      </c>
    </row>
    <row r="1069" spans="3:63" x14ac:dyDescent="0.25">
      <c r="C1069" s="3"/>
      <c r="D1069" s="3"/>
      <c r="E1069" s="3"/>
      <c r="F1069" s="3"/>
      <c r="G1069" s="51" t="s">
        <v>1070</v>
      </c>
      <c r="H1069" s="8" t="str">
        <f t="shared" si="261"/>
        <v>0%Others</v>
      </c>
      <c r="I1069" s="11" cm="1">
        <f t="array" ref="I1069">IF(
   AZ1069 = "OUT", 0,IF(
   BD1069 &gt;= LARGE(IF(ISNUMBER(BD:BD), BD:BD), 3),
   BE1069 - 0.001,
   IF(BE1069 &gt;=VLOOKUP(P1069,mapping!$A:$B,2,FALSE), BE1069,VLOOKUP(P1069,mapping!$A$2:$B$8,2,FALSE))
))</f>
        <v>0</v>
      </c>
      <c r="J1069" s="11" cm="1">
        <f t="array" ref="J1069">IF(
    AZ1069="OUT",0,IF(IF(
                      BD1069&gt;=LARGE(IF(ISNUMBER(BD:BD),BD:BD),3),
                      BE1069+0.001,
                      VLOOKUP(H1069,mapping!$D:$E,2,FALSE)
                      )&gt;I1069,
                   IF(
                      BD1069&gt;=LARGE(IF(ISNUMBER(BD:BD),BD:BD),3),
                      BE1069+0.001,
                      VLOOKUP(H1069,mapping!$D:$E,2,FALSE)
                      ),
                   I1069+0.002))</f>
        <v>0</v>
      </c>
      <c r="K1069" s="8">
        <f t="shared" si="262"/>
        <v>1.1310679103602E-4</v>
      </c>
      <c r="L1069" s="1" t="str">
        <f>Pos!B675</f>
        <v>JP3967200001</v>
      </c>
      <c r="M1069" s="1" t="str">
        <f>_xlfn.XLOOKUP($L1069,Pos!B:B,Pos!D:D,, 0)</f>
        <v>Rakuten Group, Inc.</v>
      </c>
      <c r="N1069" s="1" t="str">
        <f>_xlfn.XLOOKUP($L1069,Pos!B:B,Pos!E:E,, 0)</f>
        <v>Technology</v>
      </c>
      <c r="O1069" s="1" t="str">
        <f t="shared" si="263"/>
        <v>Technology_Others</v>
      </c>
      <c r="P1069" s="1" t="str">
        <f>_xlfn.XLOOKUP($L1069,Pos!B:B,Pos!F:F,, 0)</f>
        <v>Others</v>
      </c>
      <c r="Q1069" s="1">
        <v>0</v>
      </c>
      <c r="R1069" s="9">
        <f>_xlfn.XLOOKUP($L1069,Pos!$B:$B,Pos!N:N,0, 0)</f>
        <v>0.95</v>
      </c>
      <c r="S1069" s="9">
        <f>_xlfn.XLOOKUP($L1069,Pos!$B:$B,Pos!O:O,0, 0)</f>
        <v>8.0350000000000001</v>
      </c>
      <c r="T1069" s="9">
        <f>_xlfn.XLOOKUP($L1069,Pos!$B:$B,Pos!P:P,0, 0)</f>
        <v>1.25</v>
      </c>
      <c r="U1069" s="9">
        <f>_xlfn.XLOOKUP($L1069,Pos!$B:$B,Pos!Q:Q,0, 0)</f>
        <v>2.2000000000000002</v>
      </c>
      <c r="V1069" s="9">
        <f>_xlfn.XLOOKUP($L1069,Pos!$B:$B,Pos!R:R,0, 0)</f>
        <v>7</v>
      </c>
      <c r="W1069" s="9">
        <f>_xlfn.XLOOKUP($L1069,Pos!$B:$B,Pos!S:S,0, 0)</f>
        <v>4.0475000000000003</v>
      </c>
      <c r="X1069" s="9" t="str">
        <f>_xlfn.XLOOKUP($L1069,Pos!$B:$B,Pos!J:J,0, 0)</f>
        <v>Outperform</v>
      </c>
      <c r="Y1069" s="1">
        <v>0</v>
      </c>
      <c r="Z1069" s="1">
        <v>0</v>
      </c>
      <c r="AA1069" s="1">
        <f t="shared" si="264"/>
        <v>0</v>
      </c>
      <c r="AB1069" s="9">
        <f>_xlfn.XLOOKUP(L1069,Pos!B:B,Pos!K:K,-1,0)</f>
        <v>0.66666666666666663</v>
      </c>
      <c r="AC1069" s="1" t="e">
        <f>_xlfn.XLOOKUP($L1069,Pos!$A:$A,Pos!S:S,_xlfn.XLOOKUP($L1069,#REF!,#REF!, ""), 0)</f>
        <v>#REF!</v>
      </c>
      <c r="AD1069" s="1" t="e">
        <f>_xlfn.XLOOKUP($L1069,Pos!$A:$A,Pos!T:T,_xlfn.XLOOKUP($L1069,#REF!,#REF!, ""), 0)</f>
        <v>#REF!</v>
      </c>
      <c r="AE1069" s="1" t="e">
        <f>_xlfn.XLOOKUP($L1069,Pos!$A:$A,Pos!U:U,_xlfn.XLOOKUP($L1069,#REF!,#REF!, ""), 0)</f>
        <v>#REF!</v>
      </c>
      <c r="AF1069" s="1" t="e">
        <f>_xlfn.XLOOKUP($L1069,Pos!$A:$A,Pos!V:V,_xlfn.XLOOKUP($L1069,#REF!,#REF!, ""), 0)</f>
        <v>#REF!</v>
      </c>
      <c r="AG1069" s="1" t="e">
        <f>_xlfn.XLOOKUP($L1069,Pos!$A:$A,Pos!W:W,_xlfn.XLOOKUP($L1069,#REF!,#REF!, ""), 0)</f>
        <v>#REF!</v>
      </c>
      <c r="AH1069" s="1" t="e">
        <f>_xlfn.XLOOKUP($L1069,Pos!$A:$A,Pos!X:X,_xlfn.XLOOKUP($L1069,#REF!,#REF!, ""), 0)</f>
        <v>#REF!</v>
      </c>
      <c r="AI1069" s="1" t="e">
        <f>_xlfn.XLOOKUP($L1069,Pos!$A:$A,Pos!Y:Y,_xlfn.XLOOKUP($L1069,#REF!,#REF!, ""), 0)</f>
        <v>#REF!</v>
      </c>
      <c r="AJ1069" s="1" t="e">
        <f>_xlfn.XLOOKUP($L1069,Pos!$A:$A,Pos!Z:Z,_xlfn.XLOOKUP($L1069,#REF!,#REF!, ""), 0)</f>
        <v>#REF!</v>
      </c>
      <c r="AK1069" s="1" t="e">
        <f>_xlfn.XLOOKUP($L1069,Pos!$A:$A,Pos!AA:AA,_xlfn.XLOOKUP($L1069,#REF!,#REF!, ""), 0)</f>
        <v>#REF!</v>
      </c>
      <c r="AL1069" s="1" t="e">
        <f>_xlfn.XLOOKUP($L1069,Pos!$A:$A,Pos!AB:AB,_xlfn.XLOOKUP($L1069,#REF!,#REF!, ""), 0)</f>
        <v>#REF!</v>
      </c>
      <c r="AM1069" s="1" t="e">
        <f>_xlfn.XLOOKUP($L1069,Pos!$A:$A,Pos!AC:AC,_xlfn.XLOOKUP($L1069,#REF!,#REF!, ""), 0)</f>
        <v>#REF!</v>
      </c>
      <c r="AN1069" s="1" t="e">
        <f>_xlfn.XLOOKUP($L1069,Pos!$A:$A,Pos!AD:AD,_xlfn.XLOOKUP($L1069,#REF!,#REF!, ""), 0)</f>
        <v>#REF!</v>
      </c>
      <c r="AO1069" s="1" t="e">
        <f>_xlfn.XLOOKUP($L1069,Pos!$A:$A,Pos!AE:AE,_xlfn.XLOOKUP($L1069,#REF!,#REF!, ""), 0)</f>
        <v>#REF!</v>
      </c>
      <c r="AP1069" s="1" t="e">
        <f>_xlfn.XLOOKUP($L1069,Pos!$A:$A,Pos!AF:AF,_xlfn.XLOOKUP($L1069,#REF!,#REF!, ""), 0)</f>
        <v>#REF!</v>
      </c>
      <c r="AQ1069" s="1" t="e">
        <f>_xlfn.XLOOKUP($L1069,Pos!$A:$A,Pos!AG:AG,_xlfn.XLOOKUP($L1069,#REF!,#REF!, ""), 0)</f>
        <v>#REF!</v>
      </c>
      <c r="AR1069" s="1" t="e">
        <f>_xlfn.XLOOKUP($L1069,Pos!$A:$A,Pos!AH:AH,_xlfn.XLOOKUP($L1069,#REF!,#REF!, ""), 0)</f>
        <v>#REF!</v>
      </c>
      <c r="AS1069" s="1" t="e">
        <f>_xlfn.XLOOKUP($L1069,Pos!$A:$A,Pos!AI:AI,_xlfn.XLOOKUP($L1069,#REF!,#REF!, ""), 0)</f>
        <v>#REF!</v>
      </c>
      <c r="AT1069" s="1" t="e">
        <f>_xlfn.XLOOKUP($L1069,Pos!$A:$A,Pos!AJ:AJ,_xlfn.XLOOKUP($L1069,#REF!,#REF!, ""), 0)</f>
        <v>#REF!</v>
      </c>
      <c r="AU1069" s="1" t="e">
        <f>_xlfn.XLOOKUP($L1069,Pos!$A:$A,Pos!AK:AK,_xlfn.XLOOKUP($L1069,#REF!,#REF!, ""), 0)</f>
        <v>#REF!</v>
      </c>
      <c r="AV1069" s="1" t="e">
        <f>_xlfn.XLOOKUP($L1069,Pos!$A:$A,Pos!AL:AL,_xlfn.XLOOKUP($L1069,#REF!,#REF!, ""), 0)</f>
        <v>#REF!</v>
      </c>
      <c r="AW1069" s="1" t="e">
        <f>_xlfn.XLOOKUP($L1069,Pos!$A:$A,Pos!AM:AM,_xlfn.XLOOKUP($L1069,#REF!,#REF!, ""), 0)</f>
        <v>#REF!</v>
      </c>
      <c r="AX1069" s="1" t="e">
        <f>_xlfn.XLOOKUP($L1069,Pos!$A:$A,Pos!AN:AN,_xlfn.XLOOKUP($L1069,#REF!,#REF!, ""), 0)</f>
        <v>#REF!</v>
      </c>
      <c r="AY1069" s="1" t="e">
        <f>_xlfn.XLOOKUP($L1069,Pos!$A:$A,Pos!AO:AO,_xlfn.XLOOKUP($L1069,#REF!,#REF!, ""), 0)</f>
        <v>#REF!</v>
      </c>
      <c r="AZ1069" s="7" t="str">
        <f t="shared" si="265"/>
        <v>OUT</v>
      </c>
      <c r="BA1069" s="1">
        <f>IF(OR(_xlfn.XLOOKUP(L1069,Pos!B:B,Pos!L:L,FALSE)="ESG Reason",_xlfn.XLOOKUP(L1069,Pos!B:B,Pos!L:L,FALSE)="Blacklisted"),1,0)</f>
        <v>0</v>
      </c>
      <c r="BC1069" s="11">
        <v>9.3201660071329038E-11</v>
      </c>
      <c r="BD1069" s="11">
        <f>_xlfn.XLOOKUP($L1069,Pos!$B:$B,Pos!H:H,0, 0)</f>
        <v>0</v>
      </c>
      <c r="BE1069" s="11">
        <f>_xlfn.XLOOKUP($L1069,Pos!$B:$B,Pos!I:I,0, 0)</f>
        <v>1.1310679103602E-4</v>
      </c>
      <c r="BF1069" s="18">
        <f t="shared" si="266"/>
        <v>1.1310679103602E-4</v>
      </c>
      <c r="BG1069" s="1">
        <f t="shared" si="267"/>
        <v>3</v>
      </c>
      <c r="BH1069" s="1">
        <f t="shared" si="268"/>
        <v>54</v>
      </c>
      <c r="BI1069" s="18">
        <f t="shared" si="269"/>
        <v>9.3201660071329038E-11</v>
      </c>
      <c r="BJ1069" s="3">
        <f t="shared" si="270"/>
        <v>0</v>
      </c>
      <c r="BK1069" s="18">
        <f t="shared" si="271"/>
        <v>0</v>
      </c>
    </row>
    <row r="1070" spans="3:63" x14ac:dyDescent="0.25">
      <c r="C1070" s="3"/>
      <c r="D1070" s="3"/>
      <c r="E1070" s="3"/>
      <c r="F1070" s="3"/>
      <c r="G1070" s="51" t="s">
        <v>1065</v>
      </c>
      <c r="H1070" s="8" t="str">
        <f t="shared" si="261"/>
        <v>0%West Europe</v>
      </c>
      <c r="I1070" s="11" cm="1">
        <f t="array" ref="I1070">IF(
   AZ1070 = "OUT", 0,IF(
   BD1070 &gt;= LARGE(IF(ISNUMBER(BD:BD), BD:BD), 3),
   BE1070 - 0.001,
   IF(BE1070 &gt;=VLOOKUP(P1070,mapping!$A:$B,2,FALSE), BE1070,VLOOKUP(P1070,mapping!$A$2:$B$8,2,FALSE))
))</f>
        <v>0</v>
      </c>
      <c r="J1070" s="11" cm="1">
        <f t="array" ref="J1070">IF(
    AZ1070="OUT",0,IF(IF(
                      BD1070&gt;=LARGE(IF(ISNUMBER(BD:BD),BD:BD),3),
                      BE1070+0.001,
                      VLOOKUP(H1070,mapping!$D:$E,2,FALSE)
                      )&gt;I1070,
                   IF(
                      BD1070&gt;=LARGE(IF(ISNUMBER(BD:BD),BD:BD),3),
                      BE1070+0.001,
                      VLOOKUP(H1070,mapping!$D:$E,2,FALSE)
                      ),
                   I1070+0.002))</f>
        <v>0</v>
      </c>
      <c r="K1070" s="8">
        <f t="shared" si="262"/>
        <v>1.1224195959078679E-4</v>
      </c>
      <c r="L1070" s="1" t="str">
        <f>Pos!B56</f>
        <v>BE0003797140</v>
      </c>
      <c r="M1070" s="1" t="str">
        <f>_xlfn.XLOOKUP($L1070,Pos!B:B,Pos!D:D,, 0)</f>
        <v>Groupe Bruxelles Lambert SA</v>
      </c>
      <c r="N1070" s="1" t="str">
        <f>_xlfn.XLOOKUP($L1070,Pos!B:B,Pos!E:E,, 0)</f>
        <v>Financial Services</v>
      </c>
      <c r="O1070" s="1" t="str">
        <f t="shared" si="263"/>
        <v>Financial Services_West Europe</v>
      </c>
      <c r="P1070" s="1" t="str">
        <f>_xlfn.XLOOKUP($L1070,Pos!B:B,Pos!F:F,, 0)</f>
        <v>West Europe</v>
      </c>
      <c r="Q1070" s="1">
        <v>0</v>
      </c>
      <c r="R1070" s="9">
        <f>_xlfn.XLOOKUP($L1070,Pos!$B:$B,Pos!N:N,0, 0)</f>
        <v>7.11</v>
      </c>
      <c r="S1070" s="9">
        <f>_xlfn.XLOOKUP($L1070,Pos!$B:$B,Pos!O:O,0, 0)</f>
        <v>3.9987499999999998</v>
      </c>
      <c r="T1070" s="9">
        <f>_xlfn.XLOOKUP($L1070,Pos!$B:$B,Pos!P:P,0, 0)</f>
        <v>0.6</v>
      </c>
      <c r="U1070" s="9">
        <f>_xlfn.XLOOKUP($L1070,Pos!$B:$B,Pos!Q:Q,0, 0)</f>
        <v>0.6</v>
      </c>
      <c r="V1070" s="9">
        <f>_xlfn.XLOOKUP($L1070,Pos!$B:$B,Pos!R:R,0, 0)</f>
        <v>7.4</v>
      </c>
      <c r="W1070" s="9">
        <f>_xlfn.XLOOKUP($L1070,Pos!$B:$B,Pos!S:S,0, 0)</f>
        <v>5.0366660000000003</v>
      </c>
      <c r="X1070" s="9" t="str">
        <f>_xlfn.XLOOKUP($L1070,Pos!$B:$B,Pos!J:J,0, 0)</f>
        <v>Outperform</v>
      </c>
      <c r="Y1070" s="1">
        <v>0</v>
      </c>
      <c r="Z1070" s="1">
        <v>0</v>
      </c>
      <c r="AA1070" s="1">
        <f t="shared" si="264"/>
        <v>0</v>
      </c>
      <c r="AB1070" s="9">
        <f>_xlfn.XLOOKUP(L1070,Pos!B:B,Pos!K:K,-1,0)</f>
        <v>5.7142857142857144</v>
      </c>
      <c r="AC1070" s="1" t="e">
        <f>_xlfn.XLOOKUP($L1070,Pos!$A:$A,Pos!S:S,_xlfn.XLOOKUP($L1070,#REF!,#REF!, ""), 0)</f>
        <v>#REF!</v>
      </c>
      <c r="AD1070" s="1" t="e">
        <f>_xlfn.XLOOKUP($L1070,Pos!$A:$A,Pos!T:T,_xlfn.XLOOKUP($L1070,#REF!,#REF!, ""), 0)</f>
        <v>#REF!</v>
      </c>
      <c r="AE1070" s="1" t="e">
        <f>_xlfn.XLOOKUP($L1070,Pos!$A:$A,Pos!U:U,_xlfn.XLOOKUP($L1070,#REF!,#REF!, ""), 0)</f>
        <v>#REF!</v>
      </c>
      <c r="AF1070" s="1" t="e">
        <f>_xlfn.XLOOKUP($L1070,Pos!$A:$A,Pos!V:V,_xlfn.XLOOKUP($L1070,#REF!,#REF!, ""), 0)</f>
        <v>#REF!</v>
      </c>
      <c r="AG1070" s="1" t="e">
        <f>_xlfn.XLOOKUP($L1070,Pos!$A:$A,Pos!W:W,_xlfn.XLOOKUP($L1070,#REF!,#REF!, ""), 0)</f>
        <v>#REF!</v>
      </c>
      <c r="AH1070" s="1" t="e">
        <f>_xlfn.XLOOKUP($L1070,Pos!$A:$A,Pos!X:X,_xlfn.XLOOKUP($L1070,#REF!,#REF!, ""), 0)</f>
        <v>#REF!</v>
      </c>
      <c r="AI1070" s="1" t="e">
        <f>_xlfn.XLOOKUP($L1070,Pos!$A:$A,Pos!Y:Y,_xlfn.XLOOKUP($L1070,#REF!,#REF!, ""), 0)</f>
        <v>#REF!</v>
      </c>
      <c r="AJ1070" s="1" t="e">
        <f>_xlfn.XLOOKUP($L1070,Pos!$A:$A,Pos!Z:Z,_xlfn.XLOOKUP($L1070,#REF!,#REF!, ""), 0)</f>
        <v>#REF!</v>
      </c>
      <c r="AK1070" s="1" t="e">
        <f>_xlfn.XLOOKUP($L1070,Pos!$A:$A,Pos!AA:AA,_xlfn.XLOOKUP($L1070,#REF!,#REF!, ""), 0)</f>
        <v>#REF!</v>
      </c>
      <c r="AL1070" s="1" t="e">
        <f>_xlfn.XLOOKUP($L1070,Pos!$A:$A,Pos!AB:AB,_xlfn.XLOOKUP($L1070,#REF!,#REF!, ""), 0)</f>
        <v>#REF!</v>
      </c>
      <c r="AM1070" s="1" t="e">
        <f>_xlfn.XLOOKUP($L1070,Pos!$A:$A,Pos!AC:AC,_xlfn.XLOOKUP($L1070,#REF!,#REF!, ""), 0)</f>
        <v>#REF!</v>
      </c>
      <c r="AN1070" s="1" t="e">
        <f>_xlfn.XLOOKUP($L1070,Pos!$A:$A,Pos!AD:AD,_xlfn.XLOOKUP($L1070,#REF!,#REF!, ""), 0)</f>
        <v>#REF!</v>
      </c>
      <c r="AO1070" s="1" t="e">
        <f>_xlfn.XLOOKUP($L1070,Pos!$A:$A,Pos!AE:AE,_xlfn.XLOOKUP($L1070,#REF!,#REF!, ""), 0)</f>
        <v>#REF!</v>
      </c>
      <c r="AP1070" s="1" t="e">
        <f>_xlfn.XLOOKUP($L1070,Pos!$A:$A,Pos!AF:AF,_xlfn.XLOOKUP($L1070,#REF!,#REF!, ""), 0)</f>
        <v>#REF!</v>
      </c>
      <c r="AQ1070" s="1" t="e">
        <f>_xlfn.XLOOKUP($L1070,Pos!$A:$A,Pos!AG:AG,_xlfn.XLOOKUP($L1070,#REF!,#REF!, ""), 0)</f>
        <v>#REF!</v>
      </c>
      <c r="AR1070" s="1" t="e">
        <f>_xlfn.XLOOKUP($L1070,Pos!$A:$A,Pos!AH:AH,_xlfn.XLOOKUP($L1070,#REF!,#REF!, ""), 0)</f>
        <v>#REF!</v>
      </c>
      <c r="AS1070" s="1" t="e">
        <f>_xlfn.XLOOKUP($L1070,Pos!$A:$A,Pos!AI:AI,_xlfn.XLOOKUP($L1070,#REF!,#REF!, ""), 0)</f>
        <v>#REF!</v>
      </c>
      <c r="AT1070" s="1" t="e">
        <f>_xlfn.XLOOKUP($L1070,Pos!$A:$A,Pos!AJ:AJ,_xlfn.XLOOKUP($L1070,#REF!,#REF!, ""), 0)</f>
        <v>#REF!</v>
      </c>
      <c r="AU1070" s="1" t="e">
        <f>_xlfn.XLOOKUP($L1070,Pos!$A:$A,Pos!AK:AK,_xlfn.XLOOKUP($L1070,#REF!,#REF!, ""), 0)</f>
        <v>#REF!</v>
      </c>
      <c r="AV1070" s="1" t="e">
        <f>_xlfn.XLOOKUP($L1070,Pos!$A:$A,Pos!AL:AL,_xlfn.XLOOKUP($L1070,#REF!,#REF!, ""), 0)</f>
        <v>#REF!</v>
      </c>
      <c r="AW1070" s="1" t="e">
        <f>_xlfn.XLOOKUP($L1070,Pos!$A:$A,Pos!AM:AM,_xlfn.XLOOKUP($L1070,#REF!,#REF!, ""), 0)</f>
        <v>#REF!</v>
      </c>
      <c r="AX1070" s="1" t="e">
        <f>_xlfn.XLOOKUP($L1070,Pos!$A:$A,Pos!AN:AN,_xlfn.XLOOKUP($L1070,#REF!,#REF!, ""), 0)</f>
        <v>#REF!</v>
      </c>
      <c r="AY1070" s="1" t="e">
        <f>_xlfn.XLOOKUP($L1070,Pos!$A:$A,Pos!AO:AO,_xlfn.XLOOKUP($L1070,#REF!,#REF!, ""), 0)</f>
        <v>#REF!</v>
      </c>
      <c r="AZ1070" s="7" t="str">
        <f t="shared" si="265"/>
        <v>OUT</v>
      </c>
      <c r="BA1070" s="1">
        <f>IF(OR(_xlfn.XLOOKUP(L1070,Pos!B:B,Pos!L:L,FALSE)="ESG Reason",_xlfn.XLOOKUP(L1070,Pos!B:B,Pos!L:L,FALSE)="Blacklisted"),1,0)</f>
        <v>1</v>
      </c>
      <c r="BC1070" s="11">
        <v>8.8494049048351913E-11</v>
      </c>
      <c r="BD1070" s="11">
        <f>_xlfn.XLOOKUP($L1070,Pos!$B:$B,Pos!H:H,0, 0)</f>
        <v>0</v>
      </c>
      <c r="BE1070" s="11">
        <f>_xlfn.XLOOKUP($L1070,Pos!$B:$B,Pos!I:I,0, 0)</f>
        <v>1.1224195959078679E-4</v>
      </c>
      <c r="BF1070" s="18">
        <f t="shared" si="266"/>
        <v>1.1224195959078679E-4</v>
      </c>
      <c r="BG1070" s="1">
        <f t="shared" si="267"/>
        <v>2</v>
      </c>
      <c r="BH1070" s="1">
        <f t="shared" si="268"/>
        <v>7</v>
      </c>
      <c r="BI1070" s="18">
        <f t="shared" si="269"/>
        <v>8.8494049048351913E-11</v>
      </c>
      <c r="BJ1070" s="3">
        <f t="shared" si="270"/>
        <v>0</v>
      </c>
      <c r="BK1070" s="18">
        <f t="shared" si="271"/>
        <v>0</v>
      </c>
    </row>
    <row r="1071" spans="3:63" x14ac:dyDescent="0.25">
      <c r="C1071" s="3"/>
      <c r="D1071" s="3"/>
      <c r="E1071" s="3"/>
      <c r="F1071" s="3"/>
      <c r="G1071" s="51" t="s">
        <v>1064</v>
      </c>
      <c r="H1071" s="8" t="str">
        <f t="shared" si="261"/>
        <v>0%Others</v>
      </c>
      <c r="I1071" s="11" cm="1">
        <f t="array" ref="I1071">IF(
   AZ1071 = "OUT", 0,IF(
   BD1071 &gt;= LARGE(IF(ISNUMBER(BD:BD), BD:BD), 3),
   BE1071 - 0.001,
   IF(BE1071 &gt;=VLOOKUP(P1071,mapping!$A:$B,2,FALSE), BE1071,VLOOKUP(P1071,mapping!$A$2:$B$8,2,FALSE))
))</f>
        <v>0</v>
      </c>
      <c r="J1071" s="11" cm="1">
        <f t="array" ref="J1071">IF(
    AZ1071="OUT",0,IF(IF(
                      BD1071&gt;=LARGE(IF(ISNUMBER(BD:BD),BD:BD),3),
                      BE1071+0.001,
                      VLOOKUP(H1071,mapping!$D:$E,2,FALSE)
                      )&gt;I1071,
                   IF(
                      BD1071&gt;=LARGE(IF(ISNUMBER(BD:BD),BD:BD),3),
                      BE1071+0.001,
                      VLOOKUP(H1071,mapping!$D:$E,2,FALSE)
                      ),
                   I1071+0.002))</f>
        <v>0</v>
      </c>
      <c r="K1071" s="8">
        <f t="shared" si="262"/>
        <v>1.1214904546882289E-4</v>
      </c>
      <c r="L1071" s="1" t="str">
        <f>Pos!B787</f>
        <v>SG1J26887955</v>
      </c>
      <c r="M1071" s="1" t="str">
        <f>_xlfn.XLOOKUP($L1071,Pos!B:B,Pos!D:D,, 0)</f>
        <v>Singapore Exchange Ltd.</v>
      </c>
      <c r="N1071" s="1" t="str">
        <f>_xlfn.XLOOKUP($L1071,Pos!B:B,Pos!E:E,, 0)</f>
        <v>Financial Services</v>
      </c>
      <c r="O1071" s="1" t="str">
        <f t="shared" si="263"/>
        <v>Financial Services_Others</v>
      </c>
      <c r="P1071" s="1" t="str">
        <f>_xlfn.XLOOKUP($L1071,Pos!B:B,Pos!F:F,, 0)</f>
        <v>Others</v>
      </c>
      <c r="Q1071" s="1">
        <v>0</v>
      </c>
      <c r="R1071" s="9">
        <f>_xlfn.XLOOKUP($L1071,Pos!$B:$B,Pos!N:N,0, 0)</f>
        <v>5.32</v>
      </c>
      <c r="S1071" s="9">
        <f>_xlfn.XLOOKUP($L1071,Pos!$B:$B,Pos!O:O,0, 0)</f>
        <v>1.2350000000000001</v>
      </c>
      <c r="T1071" s="9">
        <f>_xlfn.XLOOKUP($L1071,Pos!$B:$B,Pos!P:P,0, 0)</f>
        <v>9.35</v>
      </c>
      <c r="U1071" s="9">
        <f>_xlfn.XLOOKUP($L1071,Pos!$B:$B,Pos!Q:Q,0, 0)</f>
        <v>8.6</v>
      </c>
      <c r="V1071" s="9">
        <f>_xlfn.XLOOKUP($L1071,Pos!$B:$B,Pos!R:R,0, 0)</f>
        <v>6.8</v>
      </c>
      <c r="W1071" s="9">
        <f>_xlfn.XLOOKUP($L1071,Pos!$B:$B,Pos!S:S,0, 0)</f>
        <v>5.9633330000000004</v>
      </c>
      <c r="X1071" s="9" t="str">
        <f>_xlfn.XLOOKUP($L1071,Pos!$B:$B,Pos!J:J,0, 0)</f>
        <v>Hold</v>
      </c>
      <c r="Y1071" s="1">
        <v>0</v>
      </c>
      <c r="Z1071" s="1">
        <v>0</v>
      </c>
      <c r="AA1071" s="1">
        <f t="shared" si="264"/>
        <v>0</v>
      </c>
      <c r="AB1071" s="9">
        <f>_xlfn.XLOOKUP(L1071,Pos!B:B,Pos!K:K,-1,0)</f>
        <v>-1</v>
      </c>
      <c r="AC1071" s="1" t="e">
        <f>_xlfn.XLOOKUP($L1071,Pos!$A:$A,Pos!S:S,_xlfn.XLOOKUP($L1071,#REF!,#REF!, ""), 0)</f>
        <v>#REF!</v>
      </c>
      <c r="AD1071" s="1" t="e">
        <f>_xlfn.XLOOKUP($L1071,Pos!$A:$A,Pos!T:T,_xlfn.XLOOKUP($L1071,#REF!,#REF!, ""), 0)</f>
        <v>#REF!</v>
      </c>
      <c r="AE1071" s="1" t="e">
        <f>_xlfn.XLOOKUP($L1071,Pos!$A:$A,Pos!U:U,_xlfn.XLOOKUP($L1071,#REF!,#REF!, ""), 0)</f>
        <v>#REF!</v>
      </c>
      <c r="AF1071" s="1" t="e">
        <f>_xlfn.XLOOKUP($L1071,Pos!$A:$A,Pos!V:V,_xlfn.XLOOKUP($L1071,#REF!,#REF!, ""), 0)</f>
        <v>#REF!</v>
      </c>
      <c r="AG1071" s="1" t="e">
        <f>_xlfn.XLOOKUP($L1071,Pos!$A:$A,Pos!W:W,_xlfn.XLOOKUP($L1071,#REF!,#REF!, ""), 0)</f>
        <v>#REF!</v>
      </c>
      <c r="AH1071" s="1" t="e">
        <f>_xlfn.XLOOKUP($L1071,Pos!$A:$A,Pos!X:X,_xlfn.XLOOKUP($L1071,#REF!,#REF!, ""), 0)</f>
        <v>#REF!</v>
      </c>
      <c r="AI1071" s="1" t="e">
        <f>_xlfn.XLOOKUP($L1071,Pos!$A:$A,Pos!Y:Y,_xlfn.XLOOKUP($L1071,#REF!,#REF!, ""), 0)</f>
        <v>#REF!</v>
      </c>
      <c r="AJ1071" s="1" t="e">
        <f>_xlfn.XLOOKUP($L1071,Pos!$A:$A,Pos!Z:Z,_xlfn.XLOOKUP($L1071,#REF!,#REF!, ""), 0)</f>
        <v>#REF!</v>
      </c>
      <c r="AK1071" s="1" t="e">
        <f>_xlfn.XLOOKUP($L1071,Pos!$A:$A,Pos!AA:AA,_xlfn.XLOOKUP($L1071,#REF!,#REF!, ""), 0)</f>
        <v>#REF!</v>
      </c>
      <c r="AL1071" s="1" t="e">
        <f>_xlfn.XLOOKUP($L1071,Pos!$A:$A,Pos!AB:AB,_xlfn.XLOOKUP($L1071,#REF!,#REF!, ""), 0)</f>
        <v>#REF!</v>
      </c>
      <c r="AM1071" s="1" t="e">
        <f>_xlfn.XLOOKUP($L1071,Pos!$A:$A,Pos!AC:AC,_xlfn.XLOOKUP($L1071,#REF!,#REF!, ""), 0)</f>
        <v>#REF!</v>
      </c>
      <c r="AN1071" s="1" t="e">
        <f>_xlfn.XLOOKUP($L1071,Pos!$A:$A,Pos!AD:AD,_xlfn.XLOOKUP($L1071,#REF!,#REF!, ""), 0)</f>
        <v>#REF!</v>
      </c>
      <c r="AO1071" s="1" t="e">
        <f>_xlfn.XLOOKUP($L1071,Pos!$A:$A,Pos!AE:AE,_xlfn.XLOOKUP($L1071,#REF!,#REF!, ""), 0)</f>
        <v>#REF!</v>
      </c>
      <c r="AP1071" s="1" t="e">
        <f>_xlfn.XLOOKUP($L1071,Pos!$A:$A,Pos!AF:AF,_xlfn.XLOOKUP($L1071,#REF!,#REF!, ""), 0)</f>
        <v>#REF!</v>
      </c>
      <c r="AQ1071" s="1" t="e">
        <f>_xlfn.XLOOKUP($L1071,Pos!$A:$A,Pos!AG:AG,_xlfn.XLOOKUP($L1071,#REF!,#REF!, ""), 0)</f>
        <v>#REF!</v>
      </c>
      <c r="AR1071" s="1" t="e">
        <f>_xlfn.XLOOKUP($L1071,Pos!$A:$A,Pos!AH:AH,_xlfn.XLOOKUP($L1071,#REF!,#REF!, ""), 0)</f>
        <v>#REF!</v>
      </c>
      <c r="AS1071" s="1" t="e">
        <f>_xlfn.XLOOKUP($L1071,Pos!$A:$A,Pos!AI:AI,_xlfn.XLOOKUP($L1071,#REF!,#REF!, ""), 0)</f>
        <v>#REF!</v>
      </c>
      <c r="AT1071" s="1" t="e">
        <f>_xlfn.XLOOKUP($L1071,Pos!$A:$A,Pos!AJ:AJ,_xlfn.XLOOKUP($L1071,#REF!,#REF!, ""), 0)</f>
        <v>#REF!</v>
      </c>
      <c r="AU1071" s="1" t="e">
        <f>_xlfn.XLOOKUP($L1071,Pos!$A:$A,Pos!AK:AK,_xlfn.XLOOKUP($L1071,#REF!,#REF!, ""), 0)</f>
        <v>#REF!</v>
      </c>
      <c r="AV1071" s="1" t="e">
        <f>_xlfn.XLOOKUP($L1071,Pos!$A:$A,Pos!AL:AL,_xlfn.XLOOKUP($L1071,#REF!,#REF!, ""), 0)</f>
        <v>#REF!</v>
      </c>
      <c r="AW1071" s="1" t="e">
        <f>_xlfn.XLOOKUP($L1071,Pos!$A:$A,Pos!AM:AM,_xlfn.XLOOKUP($L1071,#REF!,#REF!, ""), 0)</f>
        <v>#REF!</v>
      </c>
      <c r="AX1071" s="1" t="e">
        <f>_xlfn.XLOOKUP($L1071,Pos!$A:$A,Pos!AN:AN,_xlfn.XLOOKUP($L1071,#REF!,#REF!, ""), 0)</f>
        <v>#REF!</v>
      </c>
      <c r="AY1071" s="1" t="e">
        <f>_xlfn.XLOOKUP($L1071,Pos!$A:$A,Pos!AO:AO,_xlfn.XLOOKUP($L1071,#REF!,#REF!, ""), 0)</f>
        <v>#REF!</v>
      </c>
      <c r="AZ1071" s="7" t="str">
        <f t="shared" si="265"/>
        <v>OUT</v>
      </c>
      <c r="BA1071" s="1">
        <f>IF(OR(_xlfn.XLOOKUP(L1071,Pos!B:B,Pos!L:L,FALSE)="ESG Reason",_xlfn.XLOOKUP(L1071,Pos!B:B,Pos!L:L,FALSE)="Blacklisted"),1,0)</f>
        <v>0</v>
      </c>
      <c r="BC1071" s="11">
        <v>9.251491858646341E-11</v>
      </c>
      <c r="BD1071" s="11">
        <f>_xlfn.XLOOKUP($L1071,Pos!$B:$B,Pos!H:H,0, 0)</f>
        <v>0</v>
      </c>
      <c r="BE1071" s="11">
        <f>_xlfn.XLOOKUP($L1071,Pos!$B:$B,Pos!I:I,0, 0)</f>
        <v>1.1214904546882289E-4</v>
      </c>
      <c r="BF1071" s="18">
        <f t="shared" si="266"/>
        <v>1.1214904546882289E-4</v>
      </c>
      <c r="BG1071" s="1">
        <f t="shared" si="267"/>
        <v>3</v>
      </c>
      <c r="BH1071" s="1">
        <f t="shared" si="268"/>
        <v>45</v>
      </c>
      <c r="BI1071" s="18">
        <f t="shared" si="269"/>
        <v>9.251491858646341E-11</v>
      </c>
      <c r="BJ1071" s="3">
        <f t="shared" si="270"/>
        <v>0</v>
      </c>
      <c r="BK1071" s="18">
        <f t="shared" si="271"/>
        <v>0</v>
      </c>
    </row>
    <row r="1072" spans="3:63" x14ac:dyDescent="0.25">
      <c r="C1072" s="3"/>
      <c r="D1072" s="3"/>
      <c r="E1072" s="3"/>
      <c r="F1072" s="3"/>
      <c r="G1072" s="51" t="s">
        <v>1063</v>
      </c>
      <c r="H1072" s="8" t="str">
        <f t="shared" si="261"/>
        <v>0%West Europe</v>
      </c>
      <c r="I1072" s="11" cm="1">
        <f t="array" ref="I1072">IF(
   AZ1072 = "OUT", 0,IF(
   BD1072 &gt;= LARGE(IF(ISNUMBER(BD:BD), BD:BD), 3),
   BE1072 - 0.001,
   IF(BE1072 &gt;=VLOOKUP(P1072,mapping!$A:$B,2,FALSE), BE1072,VLOOKUP(P1072,mapping!$A$2:$B$8,2,FALSE))
))</f>
        <v>0</v>
      </c>
      <c r="J1072" s="11" cm="1">
        <f t="array" ref="J1072">IF(
    AZ1072="OUT",0,IF(IF(
                      BD1072&gt;=LARGE(IF(ISNUMBER(BD:BD),BD:BD),3),
                      BE1072+0.001,
                      VLOOKUP(H1072,mapping!$D:$E,2,FALSE)
                      )&gt;I1072,
                   IF(
                      BD1072&gt;=LARGE(IF(ISNUMBER(BD:BD),BD:BD),3),
                      BE1072+0.001,
                      VLOOKUP(H1072,mapping!$D:$E,2,FALSE)
                      ),
                   I1072+0.002))</f>
        <v>0</v>
      </c>
      <c r="K1072" s="8">
        <f t="shared" si="262"/>
        <v>1.120290272273195E-4</v>
      </c>
      <c r="L1072" s="1" t="str">
        <f>Pos!B692</f>
        <v>NL0000008977</v>
      </c>
      <c r="M1072" s="1" t="str">
        <f>_xlfn.XLOOKUP($L1072,Pos!B:B,Pos!D:D,, 0)</f>
        <v>Heineken Holding N.V.</v>
      </c>
      <c r="N1072" s="1" t="str">
        <f>_xlfn.XLOOKUP($L1072,Pos!B:B,Pos!E:E,, 0)</f>
        <v>Food, Beverage &amp; Tobacco</v>
      </c>
      <c r="O1072" s="1" t="str">
        <f t="shared" si="263"/>
        <v>Food, Beverage &amp; Tobacco_West Europe</v>
      </c>
      <c r="P1072" s="1" t="str">
        <f>_xlfn.XLOOKUP($L1072,Pos!B:B,Pos!F:F,, 0)</f>
        <v>West Europe</v>
      </c>
      <c r="Q1072" s="1">
        <v>0</v>
      </c>
      <c r="R1072" s="9">
        <f>_xlfn.XLOOKUP($L1072,Pos!$B:$B,Pos!N:N,0, 0)</f>
        <v>0</v>
      </c>
      <c r="S1072" s="9">
        <f>_xlfn.XLOOKUP($L1072,Pos!$B:$B,Pos!O:O,0, 0)</f>
        <v>5.7279999999999998</v>
      </c>
      <c r="T1072" s="9">
        <f>_xlfn.XLOOKUP($L1072,Pos!$B:$B,Pos!P:P,0, 0)</f>
        <v>3.1749999999999998</v>
      </c>
      <c r="U1072" s="9">
        <f>_xlfn.XLOOKUP($L1072,Pos!$B:$B,Pos!Q:Q,0, 0)</f>
        <v>1.9</v>
      </c>
      <c r="V1072" s="9">
        <f>_xlfn.XLOOKUP($L1072,Pos!$B:$B,Pos!R:R,0, 0)</f>
        <v>5.6666670000000003</v>
      </c>
      <c r="W1072" s="9">
        <f>_xlfn.XLOOKUP($L1072,Pos!$B:$B,Pos!S:S,0, 0)</f>
        <v>2.6575000000000002</v>
      </c>
      <c r="X1072" s="9" t="str">
        <f>_xlfn.XLOOKUP($L1072,Pos!$B:$B,Pos!J:J,0, 0)</f>
        <v>Outperform</v>
      </c>
      <c r="Y1072" s="1">
        <v>0</v>
      </c>
      <c r="Z1072" s="1">
        <v>0</v>
      </c>
      <c r="AA1072" s="1">
        <f t="shared" si="264"/>
        <v>0</v>
      </c>
      <c r="AB1072" s="9">
        <f>_xlfn.XLOOKUP(L1072,Pos!B:B,Pos!K:K,-1,0)</f>
        <v>1.363636363636364</v>
      </c>
      <c r="AC1072" s="1" t="e">
        <f>_xlfn.XLOOKUP($L1072,Pos!$A:$A,Pos!S:S,_xlfn.XLOOKUP($L1072,#REF!,#REF!, ""), 0)</f>
        <v>#REF!</v>
      </c>
      <c r="AD1072" s="1" t="e">
        <f>_xlfn.XLOOKUP($L1072,Pos!$A:$A,Pos!T:T,_xlfn.XLOOKUP($L1072,#REF!,#REF!, ""), 0)</f>
        <v>#REF!</v>
      </c>
      <c r="AE1072" s="1" t="e">
        <f>_xlfn.XLOOKUP($L1072,Pos!$A:$A,Pos!U:U,_xlfn.XLOOKUP($L1072,#REF!,#REF!, ""), 0)</f>
        <v>#REF!</v>
      </c>
      <c r="AF1072" s="1" t="e">
        <f>_xlfn.XLOOKUP($L1072,Pos!$A:$A,Pos!V:V,_xlfn.XLOOKUP($L1072,#REF!,#REF!, ""), 0)</f>
        <v>#REF!</v>
      </c>
      <c r="AG1072" s="1" t="e">
        <f>_xlfn.XLOOKUP($L1072,Pos!$A:$A,Pos!W:W,_xlfn.XLOOKUP($L1072,#REF!,#REF!, ""), 0)</f>
        <v>#REF!</v>
      </c>
      <c r="AH1072" s="1" t="e">
        <f>_xlfn.XLOOKUP($L1072,Pos!$A:$A,Pos!X:X,_xlfn.XLOOKUP($L1072,#REF!,#REF!, ""), 0)</f>
        <v>#REF!</v>
      </c>
      <c r="AI1072" s="1" t="e">
        <f>_xlfn.XLOOKUP($L1072,Pos!$A:$A,Pos!Y:Y,_xlfn.XLOOKUP($L1072,#REF!,#REF!, ""), 0)</f>
        <v>#REF!</v>
      </c>
      <c r="AJ1072" s="1" t="e">
        <f>_xlfn.XLOOKUP($L1072,Pos!$A:$A,Pos!Z:Z,_xlfn.XLOOKUP($L1072,#REF!,#REF!, ""), 0)</f>
        <v>#REF!</v>
      </c>
      <c r="AK1072" s="1" t="e">
        <f>_xlfn.XLOOKUP($L1072,Pos!$A:$A,Pos!AA:AA,_xlfn.XLOOKUP($L1072,#REF!,#REF!, ""), 0)</f>
        <v>#REF!</v>
      </c>
      <c r="AL1072" s="1" t="e">
        <f>_xlfn.XLOOKUP($L1072,Pos!$A:$A,Pos!AB:AB,_xlfn.XLOOKUP($L1072,#REF!,#REF!, ""), 0)</f>
        <v>#REF!</v>
      </c>
      <c r="AM1072" s="1" t="e">
        <f>_xlfn.XLOOKUP($L1072,Pos!$A:$A,Pos!AC:AC,_xlfn.XLOOKUP($L1072,#REF!,#REF!, ""), 0)</f>
        <v>#REF!</v>
      </c>
      <c r="AN1072" s="1" t="e">
        <f>_xlfn.XLOOKUP($L1072,Pos!$A:$A,Pos!AD:AD,_xlfn.XLOOKUP($L1072,#REF!,#REF!, ""), 0)</f>
        <v>#REF!</v>
      </c>
      <c r="AO1072" s="1" t="e">
        <f>_xlfn.XLOOKUP($L1072,Pos!$A:$A,Pos!AE:AE,_xlfn.XLOOKUP($L1072,#REF!,#REF!, ""), 0)</f>
        <v>#REF!</v>
      </c>
      <c r="AP1072" s="1" t="e">
        <f>_xlfn.XLOOKUP($L1072,Pos!$A:$A,Pos!AF:AF,_xlfn.XLOOKUP($L1072,#REF!,#REF!, ""), 0)</f>
        <v>#REF!</v>
      </c>
      <c r="AQ1072" s="1" t="e">
        <f>_xlfn.XLOOKUP($L1072,Pos!$A:$A,Pos!AG:AG,_xlfn.XLOOKUP($L1072,#REF!,#REF!, ""), 0)</f>
        <v>#REF!</v>
      </c>
      <c r="AR1072" s="1" t="e">
        <f>_xlfn.XLOOKUP($L1072,Pos!$A:$A,Pos!AH:AH,_xlfn.XLOOKUP($L1072,#REF!,#REF!, ""), 0)</f>
        <v>#REF!</v>
      </c>
      <c r="AS1072" s="1" t="e">
        <f>_xlfn.XLOOKUP($L1072,Pos!$A:$A,Pos!AI:AI,_xlfn.XLOOKUP($L1072,#REF!,#REF!, ""), 0)</f>
        <v>#REF!</v>
      </c>
      <c r="AT1072" s="1" t="e">
        <f>_xlfn.XLOOKUP($L1072,Pos!$A:$A,Pos!AJ:AJ,_xlfn.XLOOKUP($L1072,#REF!,#REF!, ""), 0)</f>
        <v>#REF!</v>
      </c>
      <c r="AU1072" s="1" t="e">
        <f>_xlfn.XLOOKUP($L1072,Pos!$A:$A,Pos!AK:AK,_xlfn.XLOOKUP($L1072,#REF!,#REF!, ""), 0)</f>
        <v>#REF!</v>
      </c>
      <c r="AV1072" s="1" t="e">
        <f>_xlfn.XLOOKUP($L1072,Pos!$A:$A,Pos!AL:AL,_xlfn.XLOOKUP($L1072,#REF!,#REF!, ""), 0)</f>
        <v>#REF!</v>
      </c>
      <c r="AW1072" s="1" t="e">
        <f>_xlfn.XLOOKUP($L1072,Pos!$A:$A,Pos!AM:AM,_xlfn.XLOOKUP($L1072,#REF!,#REF!, ""), 0)</f>
        <v>#REF!</v>
      </c>
      <c r="AX1072" s="1" t="e">
        <f>_xlfn.XLOOKUP($L1072,Pos!$A:$A,Pos!AN:AN,_xlfn.XLOOKUP($L1072,#REF!,#REF!, ""), 0)</f>
        <v>#REF!</v>
      </c>
      <c r="AY1072" s="1" t="e">
        <f>_xlfn.XLOOKUP($L1072,Pos!$A:$A,Pos!AO:AO,_xlfn.XLOOKUP($L1072,#REF!,#REF!, ""), 0)</f>
        <v>#REF!</v>
      </c>
      <c r="AZ1072" s="7" t="str">
        <f t="shared" si="265"/>
        <v>OUT</v>
      </c>
      <c r="BA1072" s="1">
        <f>IF(OR(_xlfn.XLOOKUP(L1072,Pos!B:B,Pos!L:L,FALSE)="ESG Reason",_xlfn.XLOOKUP(L1072,Pos!B:B,Pos!L:L,FALSE)="Blacklisted"),1,0)</f>
        <v>0</v>
      </c>
      <c r="BC1072" s="11">
        <v>8.6677404614899758E-11</v>
      </c>
      <c r="BD1072" s="11">
        <f>_xlfn.XLOOKUP($L1072,Pos!$B:$B,Pos!H:H,0, 0)</f>
        <v>0</v>
      </c>
      <c r="BE1072" s="11">
        <f>_xlfn.XLOOKUP($L1072,Pos!$B:$B,Pos!I:I,0, 0)</f>
        <v>1.120290272273195E-4</v>
      </c>
      <c r="BF1072" s="18">
        <f t="shared" si="266"/>
        <v>1.120290272273195E-4</v>
      </c>
      <c r="BG1072" s="1">
        <f t="shared" si="267"/>
        <v>2</v>
      </c>
      <c r="BH1072" s="1">
        <f t="shared" si="268"/>
        <v>8</v>
      </c>
      <c r="BI1072" s="18">
        <f t="shared" si="269"/>
        <v>8.6677404614899758E-11</v>
      </c>
      <c r="BJ1072" s="3">
        <f t="shared" si="270"/>
        <v>0</v>
      </c>
      <c r="BK1072" s="18">
        <f t="shared" si="271"/>
        <v>0</v>
      </c>
    </row>
    <row r="1073" spans="3:63" x14ac:dyDescent="0.25">
      <c r="C1073" s="3"/>
      <c r="D1073" s="3"/>
      <c r="E1073" s="3"/>
      <c r="F1073" s="3"/>
      <c r="G1073" s="51" t="s">
        <v>1074</v>
      </c>
      <c r="H1073" s="8" t="str">
        <f t="shared" si="261"/>
        <v>0%North America</v>
      </c>
      <c r="I1073" s="11" cm="1">
        <f t="array" ref="I1073">IF(
   AZ1073 = "OUT", 0,IF(
   BD1073 &gt;= LARGE(IF(ISNUMBER(BD:BD), BD:BD), 3),
   BE1073 - 0.001,
   IF(BE1073 &gt;=VLOOKUP(P1073,mapping!$A:$B,2,FALSE), BE1073,VLOOKUP(P1073,mapping!$A$2:$B$8,2,FALSE))
))</f>
        <v>0</v>
      </c>
      <c r="J1073" s="11" cm="1">
        <f t="array" ref="J1073">IF(
    AZ1073="OUT",0,IF(IF(
                      BD1073&gt;=LARGE(IF(ISNUMBER(BD:BD),BD:BD),3),
                      BE1073+0.001,
                      VLOOKUP(H1073,mapping!$D:$E,2,FALSE)
                      )&gt;I1073,
                   IF(
                      BD1073&gt;=LARGE(IF(ISNUMBER(BD:BD),BD:BD),3),
                      BE1073+0.001,
                      VLOOKUP(H1073,mapping!$D:$E,2,FALSE)
                      ),
                   I1073+0.002))</f>
        <v>0</v>
      </c>
      <c r="K1073" s="8">
        <f t="shared" si="262"/>
        <v>1.119751190338443E-4</v>
      </c>
      <c r="L1073" s="1" t="str">
        <f>Pos!B465</f>
        <v>IL0010845571</v>
      </c>
      <c r="M1073" s="1" t="str">
        <f>_xlfn.XLOOKUP($L1073,Pos!B:B,Pos!D:D,, 0)</f>
        <v>Nova Ltd.</v>
      </c>
      <c r="N1073" s="1" t="str">
        <f>_xlfn.XLOOKUP($L1073,Pos!B:B,Pos!E:E,, 0)</f>
        <v>Industrial Goods &amp; Services</v>
      </c>
      <c r="O1073" s="1" t="str">
        <f t="shared" si="263"/>
        <v>Industrial Goods &amp; Services_North America</v>
      </c>
      <c r="P1073" s="1" t="str">
        <f>_xlfn.XLOOKUP($L1073,Pos!B:B,Pos!F:F,, 0)</f>
        <v>North America</v>
      </c>
      <c r="Q1073" s="1">
        <v>0</v>
      </c>
      <c r="R1073" s="9">
        <f>_xlfn.XLOOKUP($L1073,Pos!$B:$B,Pos!N:N,0, 0)</f>
        <v>0</v>
      </c>
      <c r="S1073" s="9">
        <f>_xlfn.XLOOKUP($L1073,Pos!$B:$B,Pos!O:O,0, 0)</f>
        <v>1.6717500000000001</v>
      </c>
      <c r="T1073" s="9">
        <f>_xlfn.XLOOKUP($L1073,Pos!$B:$B,Pos!P:P,0, 0)</f>
        <v>7.95</v>
      </c>
      <c r="U1073" s="9">
        <f>_xlfn.XLOOKUP($L1073,Pos!$B:$B,Pos!Q:Q,0, 0)</f>
        <v>8.8000000000000007</v>
      </c>
      <c r="V1073" s="9">
        <f>_xlfn.XLOOKUP($L1073,Pos!$B:$B,Pos!R:R,0, 0)</f>
        <v>4.0666669999999998</v>
      </c>
      <c r="W1073" s="9">
        <f>_xlfn.XLOOKUP($L1073,Pos!$B:$B,Pos!S:S,0, 0)</f>
        <v>8.48</v>
      </c>
      <c r="X1073" s="9" t="str">
        <f>_xlfn.XLOOKUP($L1073,Pos!$B:$B,Pos!J:J,0, 0)</f>
        <v>Buy</v>
      </c>
      <c r="Y1073" s="1">
        <v>0</v>
      </c>
      <c r="Z1073" s="1">
        <v>0</v>
      </c>
      <c r="AA1073" s="1">
        <f t="shared" si="264"/>
        <v>0</v>
      </c>
      <c r="AB1073" s="9">
        <f>_xlfn.XLOOKUP(L1073,Pos!B:B,Pos!K:K,-1,0)</f>
        <v>5.625</v>
      </c>
      <c r="AC1073" s="1" t="e">
        <f>_xlfn.XLOOKUP($L1073,Pos!$A:$A,Pos!S:S,_xlfn.XLOOKUP($L1073,#REF!,#REF!, ""), 0)</f>
        <v>#REF!</v>
      </c>
      <c r="AD1073" s="1" t="e">
        <f>_xlfn.XLOOKUP($L1073,Pos!$A:$A,Pos!T:T,_xlfn.XLOOKUP($L1073,#REF!,#REF!, ""), 0)</f>
        <v>#REF!</v>
      </c>
      <c r="AE1073" s="1" t="e">
        <f>_xlfn.XLOOKUP($L1073,Pos!$A:$A,Pos!U:U,_xlfn.XLOOKUP($L1073,#REF!,#REF!, ""), 0)</f>
        <v>#REF!</v>
      </c>
      <c r="AF1073" s="1" t="e">
        <f>_xlfn.XLOOKUP($L1073,Pos!$A:$A,Pos!V:V,_xlfn.XLOOKUP($L1073,#REF!,#REF!, ""), 0)</f>
        <v>#REF!</v>
      </c>
      <c r="AG1073" s="1" t="e">
        <f>_xlfn.XLOOKUP($L1073,Pos!$A:$A,Pos!W:W,_xlfn.XLOOKUP($L1073,#REF!,#REF!, ""), 0)</f>
        <v>#REF!</v>
      </c>
      <c r="AH1073" s="1" t="e">
        <f>_xlfn.XLOOKUP($L1073,Pos!$A:$A,Pos!X:X,_xlfn.XLOOKUP($L1073,#REF!,#REF!, ""), 0)</f>
        <v>#REF!</v>
      </c>
      <c r="AI1073" s="1" t="e">
        <f>_xlfn.XLOOKUP($L1073,Pos!$A:$A,Pos!Y:Y,_xlfn.XLOOKUP($L1073,#REF!,#REF!, ""), 0)</f>
        <v>#REF!</v>
      </c>
      <c r="AJ1073" s="1" t="e">
        <f>_xlfn.XLOOKUP($L1073,Pos!$A:$A,Pos!Z:Z,_xlfn.XLOOKUP($L1073,#REF!,#REF!, ""), 0)</f>
        <v>#REF!</v>
      </c>
      <c r="AK1073" s="1" t="e">
        <f>_xlfn.XLOOKUP($L1073,Pos!$A:$A,Pos!AA:AA,_xlfn.XLOOKUP($L1073,#REF!,#REF!, ""), 0)</f>
        <v>#REF!</v>
      </c>
      <c r="AL1073" s="1" t="e">
        <f>_xlfn.XLOOKUP($L1073,Pos!$A:$A,Pos!AB:AB,_xlfn.XLOOKUP($L1073,#REF!,#REF!, ""), 0)</f>
        <v>#REF!</v>
      </c>
      <c r="AM1073" s="1" t="e">
        <f>_xlfn.XLOOKUP($L1073,Pos!$A:$A,Pos!AC:AC,_xlfn.XLOOKUP($L1073,#REF!,#REF!, ""), 0)</f>
        <v>#REF!</v>
      </c>
      <c r="AN1073" s="1" t="e">
        <f>_xlfn.XLOOKUP($L1073,Pos!$A:$A,Pos!AD:AD,_xlfn.XLOOKUP($L1073,#REF!,#REF!, ""), 0)</f>
        <v>#REF!</v>
      </c>
      <c r="AO1073" s="1" t="e">
        <f>_xlfn.XLOOKUP($L1073,Pos!$A:$A,Pos!AE:AE,_xlfn.XLOOKUP($L1073,#REF!,#REF!, ""), 0)</f>
        <v>#REF!</v>
      </c>
      <c r="AP1073" s="1" t="e">
        <f>_xlfn.XLOOKUP($L1073,Pos!$A:$A,Pos!AF:AF,_xlfn.XLOOKUP($L1073,#REF!,#REF!, ""), 0)</f>
        <v>#REF!</v>
      </c>
      <c r="AQ1073" s="1" t="e">
        <f>_xlfn.XLOOKUP($L1073,Pos!$A:$A,Pos!AG:AG,_xlfn.XLOOKUP($L1073,#REF!,#REF!, ""), 0)</f>
        <v>#REF!</v>
      </c>
      <c r="AR1073" s="1" t="e">
        <f>_xlfn.XLOOKUP($L1073,Pos!$A:$A,Pos!AH:AH,_xlfn.XLOOKUP($L1073,#REF!,#REF!, ""), 0)</f>
        <v>#REF!</v>
      </c>
      <c r="AS1073" s="1" t="e">
        <f>_xlfn.XLOOKUP($L1073,Pos!$A:$A,Pos!AI:AI,_xlfn.XLOOKUP($L1073,#REF!,#REF!, ""), 0)</f>
        <v>#REF!</v>
      </c>
      <c r="AT1073" s="1" t="e">
        <f>_xlfn.XLOOKUP($L1073,Pos!$A:$A,Pos!AJ:AJ,_xlfn.XLOOKUP($L1073,#REF!,#REF!, ""), 0)</f>
        <v>#REF!</v>
      </c>
      <c r="AU1073" s="1" t="e">
        <f>_xlfn.XLOOKUP($L1073,Pos!$A:$A,Pos!AK:AK,_xlfn.XLOOKUP($L1073,#REF!,#REF!, ""), 0)</f>
        <v>#REF!</v>
      </c>
      <c r="AV1073" s="1" t="e">
        <f>_xlfn.XLOOKUP($L1073,Pos!$A:$A,Pos!AL:AL,_xlfn.XLOOKUP($L1073,#REF!,#REF!, ""), 0)</f>
        <v>#REF!</v>
      </c>
      <c r="AW1073" s="1" t="e">
        <f>_xlfn.XLOOKUP($L1073,Pos!$A:$A,Pos!AM:AM,_xlfn.XLOOKUP($L1073,#REF!,#REF!, ""), 0)</f>
        <v>#REF!</v>
      </c>
      <c r="AX1073" s="1" t="e">
        <f>_xlfn.XLOOKUP($L1073,Pos!$A:$A,Pos!AN:AN,_xlfn.XLOOKUP($L1073,#REF!,#REF!, ""), 0)</f>
        <v>#REF!</v>
      </c>
      <c r="AY1073" s="1" t="e">
        <f>_xlfn.XLOOKUP($L1073,Pos!$A:$A,Pos!AO:AO,_xlfn.XLOOKUP($L1073,#REF!,#REF!, ""), 0)</f>
        <v>#REF!</v>
      </c>
      <c r="AZ1073" s="7" t="str">
        <f t="shared" si="265"/>
        <v>OUT</v>
      </c>
      <c r="BA1073" s="1">
        <f>IF(OR(_xlfn.XLOOKUP(L1073,Pos!B:B,Pos!L:L,FALSE)="ESG Reason",_xlfn.XLOOKUP(L1073,Pos!B:B,Pos!L:L,FALSE)="Blacklisted"),1,0)</f>
        <v>1</v>
      </c>
      <c r="BC1073" s="11">
        <v>8.6308018493313602E-11</v>
      </c>
      <c r="BD1073" s="11">
        <f>_xlfn.XLOOKUP($L1073,Pos!$B:$B,Pos!H:H,0, 0)</f>
        <v>0</v>
      </c>
      <c r="BE1073" s="11">
        <f>_xlfn.XLOOKUP($L1073,Pos!$B:$B,Pos!I:I,0, 0)</f>
        <v>1.119751190338443E-4</v>
      </c>
      <c r="BF1073" s="18">
        <f t="shared" si="266"/>
        <v>1.119751190338443E-4</v>
      </c>
      <c r="BG1073" s="1">
        <f t="shared" si="267"/>
        <v>1</v>
      </c>
      <c r="BH1073" s="1">
        <f t="shared" si="268"/>
        <v>29</v>
      </c>
      <c r="BI1073" s="18">
        <f t="shared" si="269"/>
        <v>8.6308018493313602E-11</v>
      </c>
      <c r="BJ1073" s="3">
        <f t="shared" si="270"/>
        <v>0</v>
      </c>
      <c r="BK1073" s="18">
        <f t="shared" si="271"/>
        <v>0</v>
      </c>
    </row>
    <row r="1074" spans="3:63" x14ac:dyDescent="0.25">
      <c r="C1074" s="3"/>
      <c r="D1074" s="3"/>
      <c r="E1074" s="3"/>
      <c r="F1074" s="3"/>
      <c r="G1074" s="51" t="s">
        <v>1072</v>
      </c>
      <c r="H1074" s="8" t="str">
        <f t="shared" si="261"/>
        <v>0%West Europe</v>
      </c>
      <c r="I1074" s="11" cm="1">
        <f t="array" ref="I1074">IF(
   AZ1074 = "OUT", 0,IF(
   BD1074 &gt;= LARGE(IF(ISNUMBER(BD:BD), BD:BD), 3),
   BE1074 - 0.001,
   IF(BE1074 &gt;=VLOOKUP(P1074,mapping!$A:$B,2,FALSE), BE1074,VLOOKUP(P1074,mapping!$A$2:$B$8,2,FALSE))
))</f>
        <v>0</v>
      </c>
      <c r="J1074" s="11" cm="1">
        <f t="array" ref="J1074">IF(
    AZ1074="OUT",0,IF(IF(
                      BD1074&gt;=LARGE(IF(ISNUMBER(BD:BD),BD:BD),3),
                      BE1074+0.001,
                      VLOOKUP(H1074,mapping!$D:$E,2,FALSE)
                      )&gt;I1074,
                   IF(
                      BD1074&gt;=LARGE(IF(ISNUMBER(BD:BD),BD:BD),3),
                      BE1074+0.001,
                      VLOOKUP(H1074,mapping!$D:$E,2,FALSE)
                      ),
                   I1074+0.002))</f>
        <v>0</v>
      </c>
      <c r="K1074" s="8">
        <f t="shared" si="262"/>
        <v>1.114388375247266E-4</v>
      </c>
      <c r="L1074" s="1" t="str">
        <f>Pos!B359</f>
        <v>GB0006776081</v>
      </c>
      <c r="M1074" s="1" t="str">
        <f>_xlfn.XLOOKUP($L1074,Pos!B:B,Pos!D:D,, 0)</f>
        <v>Pearson PLC</v>
      </c>
      <c r="N1074" s="1" t="str">
        <f>_xlfn.XLOOKUP($L1074,Pos!B:B,Pos!E:E,, 0)</f>
        <v>Media</v>
      </c>
      <c r="O1074" s="1" t="str">
        <f t="shared" si="263"/>
        <v>Media_West Europe</v>
      </c>
      <c r="P1074" s="1" t="str">
        <f>_xlfn.XLOOKUP($L1074,Pos!B:B,Pos!F:F,, 0)</f>
        <v>West Europe</v>
      </c>
      <c r="Q1074" s="1">
        <v>0</v>
      </c>
      <c r="R1074" s="9">
        <f>_xlfn.XLOOKUP($L1074,Pos!$B:$B,Pos!N:N,0, 0)</f>
        <v>4.34</v>
      </c>
      <c r="S1074" s="9">
        <f>_xlfn.XLOOKUP($L1074,Pos!$B:$B,Pos!O:O,0, 0)</f>
        <v>5.521833</v>
      </c>
      <c r="T1074" s="9">
        <f>_xlfn.XLOOKUP($L1074,Pos!$B:$B,Pos!P:P,0, 0)</f>
        <v>4.8</v>
      </c>
      <c r="U1074" s="9">
        <f>_xlfn.XLOOKUP($L1074,Pos!$B:$B,Pos!Q:Q,0, 0)</f>
        <v>2</v>
      </c>
      <c r="V1074" s="9">
        <f>_xlfn.XLOOKUP($L1074,Pos!$B:$B,Pos!R:R,0, 0)</f>
        <v>8.1333330000000004</v>
      </c>
      <c r="W1074" s="9">
        <f>_xlfn.XLOOKUP($L1074,Pos!$B:$B,Pos!S:S,0, 0)</f>
        <v>4.42</v>
      </c>
      <c r="X1074" s="9" t="str">
        <f>_xlfn.XLOOKUP($L1074,Pos!$B:$B,Pos!J:J,0, 0)</f>
        <v>Outperform</v>
      </c>
      <c r="Y1074" s="1">
        <v>0</v>
      </c>
      <c r="Z1074" s="1">
        <v>0</v>
      </c>
      <c r="AA1074" s="1">
        <f t="shared" si="264"/>
        <v>0</v>
      </c>
      <c r="AB1074" s="9">
        <f>_xlfn.XLOOKUP(L1074,Pos!B:B,Pos!K:K,-1,0)</f>
        <v>6.6666666666666661</v>
      </c>
      <c r="AC1074" s="1" t="e">
        <f>_xlfn.XLOOKUP($L1074,Pos!$A:$A,Pos!S:S,_xlfn.XLOOKUP($L1074,#REF!,#REF!, ""), 0)</f>
        <v>#REF!</v>
      </c>
      <c r="AD1074" s="1" t="e">
        <f>_xlfn.XLOOKUP($L1074,Pos!$A:$A,Pos!T:T,_xlfn.XLOOKUP($L1074,#REF!,#REF!, ""), 0)</f>
        <v>#REF!</v>
      </c>
      <c r="AE1074" s="1" t="e">
        <f>_xlfn.XLOOKUP($L1074,Pos!$A:$A,Pos!U:U,_xlfn.XLOOKUP($L1074,#REF!,#REF!, ""), 0)</f>
        <v>#REF!</v>
      </c>
      <c r="AF1074" s="1" t="e">
        <f>_xlfn.XLOOKUP($L1074,Pos!$A:$A,Pos!V:V,_xlfn.XLOOKUP($L1074,#REF!,#REF!, ""), 0)</f>
        <v>#REF!</v>
      </c>
      <c r="AG1074" s="1" t="e">
        <f>_xlfn.XLOOKUP($L1074,Pos!$A:$A,Pos!W:W,_xlfn.XLOOKUP($L1074,#REF!,#REF!, ""), 0)</f>
        <v>#REF!</v>
      </c>
      <c r="AH1074" s="1" t="e">
        <f>_xlfn.XLOOKUP($L1074,Pos!$A:$A,Pos!X:X,_xlfn.XLOOKUP($L1074,#REF!,#REF!, ""), 0)</f>
        <v>#REF!</v>
      </c>
      <c r="AI1074" s="1" t="e">
        <f>_xlfn.XLOOKUP($L1074,Pos!$A:$A,Pos!Y:Y,_xlfn.XLOOKUP($L1074,#REF!,#REF!, ""), 0)</f>
        <v>#REF!</v>
      </c>
      <c r="AJ1074" s="1" t="e">
        <f>_xlfn.XLOOKUP($L1074,Pos!$A:$A,Pos!Z:Z,_xlfn.XLOOKUP($L1074,#REF!,#REF!, ""), 0)</f>
        <v>#REF!</v>
      </c>
      <c r="AK1074" s="1" t="e">
        <f>_xlfn.XLOOKUP($L1074,Pos!$A:$A,Pos!AA:AA,_xlfn.XLOOKUP($L1074,#REF!,#REF!, ""), 0)</f>
        <v>#REF!</v>
      </c>
      <c r="AL1074" s="1" t="e">
        <f>_xlfn.XLOOKUP($L1074,Pos!$A:$A,Pos!AB:AB,_xlfn.XLOOKUP($L1074,#REF!,#REF!, ""), 0)</f>
        <v>#REF!</v>
      </c>
      <c r="AM1074" s="1" t="e">
        <f>_xlfn.XLOOKUP($L1074,Pos!$A:$A,Pos!AC:AC,_xlfn.XLOOKUP($L1074,#REF!,#REF!, ""), 0)</f>
        <v>#REF!</v>
      </c>
      <c r="AN1074" s="1" t="e">
        <f>_xlfn.XLOOKUP($L1074,Pos!$A:$A,Pos!AD:AD,_xlfn.XLOOKUP($L1074,#REF!,#REF!, ""), 0)</f>
        <v>#REF!</v>
      </c>
      <c r="AO1074" s="1" t="e">
        <f>_xlfn.XLOOKUP($L1074,Pos!$A:$A,Pos!AE:AE,_xlfn.XLOOKUP($L1074,#REF!,#REF!, ""), 0)</f>
        <v>#REF!</v>
      </c>
      <c r="AP1074" s="1" t="e">
        <f>_xlfn.XLOOKUP($L1074,Pos!$A:$A,Pos!AF:AF,_xlfn.XLOOKUP($L1074,#REF!,#REF!, ""), 0)</f>
        <v>#REF!</v>
      </c>
      <c r="AQ1074" s="1" t="e">
        <f>_xlfn.XLOOKUP($L1074,Pos!$A:$A,Pos!AG:AG,_xlfn.XLOOKUP($L1074,#REF!,#REF!, ""), 0)</f>
        <v>#REF!</v>
      </c>
      <c r="AR1074" s="1" t="e">
        <f>_xlfn.XLOOKUP($L1074,Pos!$A:$A,Pos!AH:AH,_xlfn.XLOOKUP($L1074,#REF!,#REF!, ""), 0)</f>
        <v>#REF!</v>
      </c>
      <c r="AS1074" s="1" t="e">
        <f>_xlfn.XLOOKUP($L1074,Pos!$A:$A,Pos!AI:AI,_xlfn.XLOOKUP($L1074,#REF!,#REF!, ""), 0)</f>
        <v>#REF!</v>
      </c>
      <c r="AT1074" s="1" t="e">
        <f>_xlfn.XLOOKUP($L1074,Pos!$A:$A,Pos!AJ:AJ,_xlfn.XLOOKUP($L1074,#REF!,#REF!, ""), 0)</f>
        <v>#REF!</v>
      </c>
      <c r="AU1074" s="1" t="e">
        <f>_xlfn.XLOOKUP($L1074,Pos!$A:$A,Pos!AK:AK,_xlfn.XLOOKUP($L1074,#REF!,#REF!, ""), 0)</f>
        <v>#REF!</v>
      </c>
      <c r="AV1074" s="1" t="e">
        <f>_xlfn.XLOOKUP($L1074,Pos!$A:$A,Pos!AL:AL,_xlfn.XLOOKUP($L1074,#REF!,#REF!, ""), 0)</f>
        <v>#REF!</v>
      </c>
      <c r="AW1074" s="1" t="e">
        <f>_xlfn.XLOOKUP($L1074,Pos!$A:$A,Pos!AM:AM,_xlfn.XLOOKUP($L1074,#REF!,#REF!, ""), 0)</f>
        <v>#REF!</v>
      </c>
      <c r="AX1074" s="1" t="e">
        <f>_xlfn.XLOOKUP($L1074,Pos!$A:$A,Pos!AN:AN,_xlfn.XLOOKUP($L1074,#REF!,#REF!, ""), 0)</f>
        <v>#REF!</v>
      </c>
      <c r="AY1074" s="1" t="e">
        <f>_xlfn.XLOOKUP($L1074,Pos!$A:$A,Pos!AO:AO,_xlfn.XLOOKUP($L1074,#REF!,#REF!, ""), 0)</f>
        <v>#REF!</v>
      </c>
      <c r="AZ1074" s="7" t="str">
        <f t="shared" si="265"/>
        <v>OUT</v>
      </c>
      <c r="BA1074" s="1">
        <f>IF(OR(_xlfn.XLOOKUP(L1074,Pos!B:B,Pos!L:L,FALSE)="ESG Reason",_xlfn.XLOOKUP(L1074,Pos!B:B,Pos!L:L,FALSE)="Blacklisted"),1,0)</f>
        <v>0</v>
      </c>
      <c r="BC1074" s="11">
        <v>8.4482548597869499E-11</v>
      </c>
      <c r="BD1074" s="11">
        <f>_xlfn.XLOOKUP($L1074,Pos!$B:$B,Pos!H:H,0, 0)</f>
        <v>0</v>
      </c>
      <c r="BE1074" s="11">
        <f>_xlfn.XLOOKUP($L1074,Pos!$B:$B,Pos!I:I,0, 0)</f>
        <v>1.114388375247266E-4</v>
      </c>
      <c r="BF1074" s="18">
        <f t="shared" si="266"/>
        <v>1.114388375247266E-4</v>
      </c>
      <c r="BG1074" s="1">
        <f t="shared" si="267"/>
        <v>2</v>
      </c>
      <c r="BH1074" s="1">
        <f t="shared" si="268"/>
        <v>12</v>
      </c>
      <c r="BI1074" s="18">
        <f t="shared" si="269"/>
        <v>8.4482548597869499E-11</v>
      </c>
      <c r="BJ1074" s="3">
        <f t="shared" si="270"/>
        <v>0</v>
      </c>
      <c r="BK1074" s="18">
        <f t="shared" si="271"/>
        <v>0</v>
      </c>
    </row>
    <row r="1075" spans="3:63" x14ac:dyDescent="0.25">
      <c r="C1075" s="3"/>
      <c r="D1075" s="3"/>
      <c r="E1075" s="3"/>
      <c r="F1075" s="3"/>
      <c r="G1075" s="51" t="s">
        <v>1087</v>
      </c>
      <c r="H1075" s="8" t="str">
        <f t="shared" si="261"/>
        <v>0%Others</v>
      </c>
      <c r="I1075" s="11" cm="1">
        <f t="array" ref="I1075">IF(
   AZ1075 = "OUT", 0,IF(
   BD1075 &gt;= LARGE(IF(ISNUMBER(BD:BD), BD:BD), 3),
   BE1075 - 0.001,
   IF(BE1075 &gt;=VLOOKUP(P1075,mapping!$A:$B,2,FALSE), BE1075,VLOOKUP(P1075,mapping!$A$2:$B$8,2,FALSE))
))</f>
        <v>0</v>
      </c>
      <c r="J1075" s="11" cm="1">
        <f t="array" ref="J1075">IF(
    AZ1075="OUT",0,IF(IF(
                      BD1075&gt;=LARGE(IF(ISNUMBER(BD:BD),BD:BD),3),
                      BE1075+0.001,
                      VLOOKUP(H1075,mapping!$D:$E,2,FALSE)
                      )&gt;I1075,
                   IF(
                      BD1075&gt;=LARGE(IF(ISNUMBER(BD:BD),BD:BD),3),
                      BE1075+0.001,
                      VLOOKUP(H1075,mapping!$D:$E,2,FALSE)
                      ),
                   I1075+0.002))</f>
        <v>0</v>
      </c>
      <c r="K1075" s="8">
        <f t="shared" si="262"/>
        <v>1.1134682353957401E-4</v>
      </c>
      <c r="L1075" s="1" t="str">
        <f>Pos!B35</f>
        <v>AU000000SGP0</v>
      </c>
      <c r="M1075" s="1" t="str">
        <f>_xlfn.XLOOKUP($L1075,Pos!B:B,Pos!D:D,, 0)</f>
        <v>Stockland</v>
      </c>
      <c r="N1075" s="1" t="str">
        <f>_xlfn.XLOOKUP($L1075,Pos!B:B,Pos!E:E,, 0)</f>
        <v>Real Estate</v>
      </c>
      <c r="O1075" s="1" t="str">
        <f t="shared" si="263"/>
        <v>Real Estate_Others</v>
      </c>
      <c r="P1075" s="1" t="str">
        <f>_xlfn.XLOOKUP($L1075,Pos!B:B,Pos!F:F,, 0)</f>
        <v>Others</v>
      </c>
      <c r="Q1075" s="1">
        <v>0</v>
      </c>
      <c r="R1075" s="9">
        <f>_xlfn.XLOOKUP($L1075,Pos!$B:$B,Pos!N:N,0, 0)</f>
        <v>3.2</v>
      </c>
      <c r="S1075" s="9">
        <f>_xlfn.XLOOKUP($L1075,Pos!$B:$B,Pos!O:O,0, 0)</f>
        <v>5.0214999999999996</v>
      </c>
      <c r="T1075" s="9">
        <f>_xlfn.XLOOKUP($L1075,Pos!$B:$B,Pos!P:P,0, 0)</f>
        <v>5.85</v>
      </c>
      <c r="U1075" s="9">
        <f>_xlfn.XLOOKUP($L1075,Pos!$B:$B,Pos!Q:Q,0, 0)</f>
        <v>8</v>
      </c>
      <c r="V1075" s="9">
        <f>_xlfn.XLOOKUP($L1075,Pos!$B:$B,Pos!R:R,0, 0)</f>
        <v>3.1666669999999999</v>
      </c>
      <c r="W1075" s="9">
        <f>_xlfn.XLOOKUP($L1075,Pos!$B:$B,Pos!S:S,0, 0)</f>
        <v>4.3166669999999998</v>
      </c>
      <c r="X1075" s="9" t="str">
        <f>_xlfn.XLOOKUP($L1075,Pos!$B:$B,Pos!J:J,0, 0)</f>
        <v>Hold</v>
      </c>
      <c r="Y1075" s="1">
        <v>0</v>
      </c>
      <c r="Z1075" s="1">
        <v>0</v>
      </c>
      <c r="AA1075" s="1">
        <f t="shared" si="264"/>
        <v>0</v>
      </c>
      <c r="AB1075" s="9">
        <f>_xlfn.XLOOKUP(L1075,Pos!B:B,Pos!K:K,-1,0)</f>
        <v>5.8333333333333339</v>
      </c>
      <c r="AC1075" s="1" t="e">
        <f>_xlfn.XLOOKUP($L1075,Pos!$A:$A,Pos!S:S,_xlfn.XLOOKUP($L1075,#REF!,#REF!, ""), 0)</f>
        <v>#REF!</v>
      </c>
      <c r="AD1075" s="1" t="e">
        <f>_xlfn.XLOOKUP($L1075,Pos!$A:$A,Pos!T:T,_xlfn.XLOOKUP($L1075,#REF!,#REF!, ""), 0)</f>
        <v>#REF!</v>
      </c>
      <c r="AE1075" s="1" t="e">
        <f>_xlfn.XLOOKUP($L1075,Pos!$A:$A,Pos!U:U,_xlfn.XLOOKUP($L1075,#REF!,#REF!, ""), 0)</f>
        <v>#REF!</v>
      </c>
      <c r="AF1075" s="1" t="e">
        <f>_xlfn.XLOOKUP($L1075,Pos!$A:$A,Pos!V:V,_xlfn.XLOOKUP($L1075,#REF!,#REF!, ""), 0)</f>
        <v>#REF!</v>
      </c>
      <c r="AG1075" s="1" t="e">
        <f>_xlfn.XLOOKUP($L1075,Pos!$A:$A,Pos!W:W,_xlfn.XLOOKUP($L1075,#REF!,#REF!, ""), 0)</f>
        <v>#REF!</v>
      </c>
      <c r="AH1075" s="1" t="e">
        <f>_xlfn.XLOOKUP($L1075,Pos!$A:$A,Pos!X:X,_xlfn.XLOOKUP($L1075,#REF!,#REF!, ""), 0)</f>
        <v>#REF!</v>
      </c>
      <c r="AI1075" s="1" t="e">
        <f>_xlfn.XLOOKUP($L1075,Pos!$A:$A,Pos!Y:Y,_xlfn.XLOOKUP($L1075,#REF!,#REF!, ""), 0)</f>
        <v>#REF!</v>
      </c>
      <c r="AJ1075" s="1" t="e">
        <f>_xlfn.XLOOKUP($L1075,Pos!$A:$A,Pos!Z:Z,_xlfn.XLOOKUP($L1075,#REF!,#REF!, ""), 0)</f>
        <v>#REF!</v>
      </c>
      <c r="AK1075" s="1" t="e">
        <f>_xlfn.XLOOKUP($L1075,Pos!$A:$A,Pos!AA:AA,_xlfn.XLOOKUP($L1075,#REF!,#REF!, ""), 0)</f>
        <v>#REF!</v>
      </c>
      <c r="AL1075" s="1" t="e">
        <f>_xlfn.XLOOKUP($L1075,Pos!$A:$A,Pos!AB:AB,_xlfn.XLOOKUP($L1075,#REF!,#REF!, ""), 0)</f>
        <v>#REF!</v>
      </c>
      <c r="AM1075" s="1" t="e">
        <f>_xlfn.XLOOKUP($L1075,Pos!$A:$A,Pos!AC:AC,_xlfn.XLOOKUP($L1075,#REF!,#REF!, ""), 0)</f>
        <v>#REF!</v>
      </c>
      <c r="AN1075" s="1" t="e">
        <f>_xlfn.XLOOKUP($L1075,Pos!$A:$A,Pos!AD:AD,_xlfn.XLOOKUP($L1075,#REF!,#REF!, ""), 0)</f>
        <v>#REF!</v>
      </c>
      <c r="AO1075" s="1" t="e">
        <f>_xlfn.XLOOKUP($L1075,Pos!$A:$A,Pos!AE:AE,_xlfn.XLOOKUP($L1075,#REF!,#REF!, ""), 0)</f>
        <v>#REF!</v>
      </c>
      <c r="AP1075" s="1" t="e">
        <f>_xlfn.XLOOKUP($L1075,Pos!$A:$A,Pos!AF:AF,_xlfn.XLOOKUP($L1075,#REF!,#REF!, ""), 0)</f>
        <v>#REF!</v>
      </c>
      <c r="AQ1075" s="1" t="e">
        <f>_xlfn.XLOOKUP($L1075,Pos!$A:$A,Pos!AG:AG,_xlfn.XLOOKUP($L1075,#REF!,#REF!, ""), 0)</f>
        <v>#REF!</v>
      </c>
      <c r="AR1075" s="1" t="e">
        <f>_xlfn.XLOOKUP($L1075,Pos!$A:$A,Pos!AH:AH,_xlfn.XLOOKUP($L1075,#REF!,#REF!, ""), 0)</f>
        <v>#REF!</v>
      </c>
      <c r="AS1075" s="1" t="e">
        <f>_xlfn.XLOOKUP($L1075,Pos!$A:$A,Pos!AI:AI,_xlfn.XLOOKUP($L1075,#REF!,#REF!, ""), 0)</f>
        <v>#REF!</v>
      </c>
      <c r="AT1075" s="1" t="e">
        <f>_xlfn.XLOOKUP($L1075,Pos!$A:$A,Pos!AJ:AJ,_xlfn.XLOOKUP($L1075,#REF!,#REF!, ""), 0)</f>
        <v>#REF!</v>
      </c>
      <c r="AU1075" s="1" t="e">
        <f>_xlfn.XLOOKUP($L1075,Pos!$A:$A,Pos!AK:AK,_xlfn.XLOOKUP($L1075,#REF!,#REF!, ""), 0)</f>
        <v>#REF!</v>
      </c>
      <c r="AV1075" s="1" t="e">
        <f>_xlfn.XLOOKUP($L1075,Pos!$A:$A,Pos!AL:AL,_xlfn.XLOOKUP($L1075,#REF!,#REF!, ""), 0)</f>
        <v>#REF!</v>
      </c>
      <c r="AW1075" s="1" t="e">
        <f>_xlfn.XLOOKUP($L1075,Pos!$A:$A,Pos!AM:AM,_xlfn.XLOOKUP($L1075,#REF!,#REF!, ""), 0)</f>
        <v>#REF!</v>
      </c>
      <c r="AX1075" s="1" t="e">
        <f>_xlfn.XLOOKUP($L1075,Pos!$A:$A,Pos!AN:AN,_xlfn.XLOOKUP($L1075,#REF!,#REF!, ""), 0)</f>
        <v>#REF!</v>
      </c>
      <c r="AY1075" s="1" t="e">
        <f>_xlfn.XLOOKUP($L1075,Pos!$A:$A,Pos!AO:AO,_xlfn.XLOOKUP($L1075,#REF!,#REF!, ""), 0)</f>
        <v>#REF!</v>
      </c>
      <c r="AZ1075" s="7" t="str">
        <f t="shared" si="265"/>
        <v>OUT</v>
      </c>
      <c r="BA1075" s="1">
        <f>IF(OR(_xlfn.XLOOKUP(L1075,Pos!B:B,Pos!L:L,FALSE)="ESG Reason",_xlfn.XLOOKUP(L1075,Pos!B:B,Pos!L:L,FALSE)="Blacklisted"),1,0)</f>
        <v>0</v>
      </c>
      <c r="BC1075" s="11">
        <v>9.618590737252998E-11</v>
      </c>
      <c r="BD1075" s="11">
        <f>_xlfn.XLOOKUP($L1075,Pos!$B:$B,Pos!H:H,0, 0)</f>
        <v>0</v>
      </c>
      <c r="BE1075" s="11">
        <f>_xlfn.XLOOKUP($L1075,Pos!$B:$B,Pos!I:I,0, 0)</f>
        <v>1.1134682353957401E-4</v>
      </c>
      <c r="BF1075" s="18">
        <f t="shared" si="266"/>
        <v>1.1134682353957401E-4</v>
      </c>
      <c r="BG1075" s="1">
        <f t="shared" si="267"/>
        <v>3</v>
      </c>
      <c r="BH1075" s="1">
        <f t="shared" si="268"/>
        <v>52</v>
      </c>
      <c r="BI1075" s="18">
        <f t="shared" si="269"/>
        <v>9.618590737252998E-11</v>
      </c>
      <c r="BJ1075" s="3">
        <f t="shared" si="270"/>
        <v>0</v>
      </c>
      <c r="BK1075" s="18">
        <f t="shared" si="271"/>
        <v>0</v>
      </c>
    </row>
    <row r="1076" spans="3:63" x14ac:dyDescent="0.25">
      <c r="C1076" s="3"/>
      <c r="D1076" s="3"/>
      <c r="E1076" s="3"/>
      <c r="F1076" s="3"/>
      <c r="G1076" s="51" t="s">
        <v>1077</v>
      </c>
      <c r="H1076" s="8" t="str">
        <f t="shared" si="261"/>
        <v>0%West Europe</v>
      </c>
      <c r="I1076" s="11" cm="1">
        <f t="array" ref="I1076">IF(
   AZ1076 = "OUT", 0,IF(
   BD1076 &gt;= LARGE(IF(ISNUMBER(BD:BD), BD:BD), 3),
   BE1076 - 0.001,
   IF(BE1076 &gt;=VLOOKUP(P1076,mapping!$A:$B,2,FALSE), BE1076,VLOOKUP(P1076,mapping!$A$2:$B$8,2,FALSE))
))</f>
        <v>0</v>
      </c>
      <c r="J1076" s="11" cm="1">
        <f t="array" ref="J1076">IF(
    AZ1076="OUT",0,IF(IF(
                      BD1076&gt;=LARGE(IF(ISNUMBER(BD:BD),BD:BD),3),
                      BE1076+0.001,
                      VLOOKUP(H1076,mapping!$D:$E,2,FALSE)
                      )&gt;I1076,
                   IF(
                      BD1076&gt;=LARGE(IF(ISNUMBER(BD:BD),BD:BD),3),
                      BE1076+0.001,
                      VLOOKUP(H1076,mapping!$D:$E,2,FALSE)
                      ),
                   I1076+0.002))</f>
        <v>0</v>
      </c>
      <c r="K1076" s="8">
        <f t="shared" si="262"/>
        <v>1.1122960572370571E-4</v>
      </c>
      <c r="L1076" s="1" t="str">
        <f>Pos!B370</f>
        <v>GB0031638363</v>
      </c>
      <c r="M1076" s="1" t="str">
        <f>_xlfn.XLOOKUP($L1076,Pos!B:B,Pos!D:D,, 0)</f>
        <v>Intertek Group plc</v>
      </c>
      <c r="N1076" s="1" t="str">
        <f>_xlfn.XLOOKUP($L1076,Pos!B:B,Pos!E:E,, 0)</f>
        <v>Industrial Goods &amp; Services</v>
      </c>
      <c r="O1076" s="1" t="str">
        <f t="shared" si="263"/>
        <v>Industrial Goods &amp; Services_West Europe</v>
      </c>
      <c r="P1076" s="1" t="str">
        <f>_xlfn.XLOOKUP($L1076,Pos!B:B,Pos!F:F,, 0)</f>
        <v>West Europe</v>
      </c>
      <c r="Q1076" s="1">
        <v>0</v>
      </c>
      <c r="R1076" s="9">
        <f>_xlfn.XLOOKUP($L1076,Pos!$B:$B,Pos!N:N,0, 0)</f>
        <v>6.88</v>
      </c>
      <c r="S1076" s="9">
        <f>_xlfn.XLOOKUP($L1076,Pos!$B:$B,Pos!O:O,0, 0)</f>
        <v>5.4560000000000004</v>
      </c>
      <c r="T1076" s="9">
        <f>_xlfn.XLOOKUP($L1076,Pos!$B:$B,Pos!P:P,0, 0)</f>
        <v>7.125</v>
      </c>
      <c r="U1076" s="9">
        <f>_xlfn.XLOOKUP($L1076,Pos!$B:$B,Pos!Q:Q,0, 0)</f>
        <v>3.6</v>
      </c>
      <c r="V1076" s="9">
        <f>_xlfn.XLOOKUP($L1076,Pos!$B:$B,Pos!R:R,0, 0)</f>
        <v>7.8333329999999997</v>
      </c>
      <c r="W1076" s="9">
        <f>_xlfn.XLOOKUP($L1076,Pos!$B:$B,Pos!S:S,0, 0)</f>
        <v>4.0650000000000004</v>
      </c>
      <c r="X1076" s="9" t="str">
        <f>_xlfn.XLOOKUP($L1076,Pos!$B:$B,Pos!J:J,0, 0)</f>
        <v>Outperform</v>
      </c>
      <c r="Y1076" s="1">
        <v>0</v>
      </c>
      <c r="Z1076" s="1">
        <v>0</v>
      </c>
      <c r="AA1076" s="1">
        <f t="shared" si="264"/>
        <v>0</v>
      </c>
      <c r="AB1076" s="9">
        <f>_xlfn.XLOOKUP(L1076,Pos!B:B,Pos!K:K,-1,0)</f>
        <v>7.7611940298507456</v>
      </c>
      <c r="AC1076" s="1" t="e">
        <f>_xlfn.XLOOKUP($L1076,Pos!$A:$A,Pos!S:S,_xlfn.XLOOKUP($L1076,#REF!,#REF!, ""), 0)</f>
        <v>#REF!</v>
      </c>
      <c r="AD1076" s="1" t="e">
        <f>_xlfn.XLOOKUP($L1076,Pos!$A:$A,Pos!T:T,_xlfn.XLOOKUP($L1076,#REF!,#REF!, ""), 0)</f>
        <v>#REF!</v>
      </c>
      <c r="AE1076" s="1" t="e">
        <f>_xlfn.XLOOKUP($L1076,Pos!$A:$A,Pos!U:U,_xlfn.XLOOKUP($L1076,#REF!,#REF!, ""), 0)</f>
        <v>#REF!</v>
      </c>
      <c r="AF1076" s="1" t="e">
        <f>_xlfn.XLOOKUP($L1076,Pos!$A:$A,Pos!V:V,_xlfn.XLOOKUP($L1076,#REF!,#REF!, ""), 0)</f>
        <v>#REF!</v>
      </c>
      <c r="AG1076" s="1" t="e">
        <f>_xlfn.XLOOKUP($L1076,Pos!$A:$A,Pos!W:W,_xlfn.XLOOKUP($L1076,#REF!,#REF!, ""), 0)</f>
        <v>#REF!</v>
      </c>
      <c r="AH1076" s="1" t="e">
        <f>_xlfn.XLOOKUP($L1076,Pos!$A:$A,Pos!X:X,_xlfn.XLOOKUP($L1076,#REF!,#REF!, ""), 0)</f>
        <v>#REF!</v>
      </c>
      <c r="AI1076" s="1" t="e">
        <f>_xlfn.XLOOKUP($L1076,Pos!$A:$A,Pos!Y:Y,_xlfn.XLOOKUP($L1076,#REF!,#REF!, ""), 0)</f>
        <v>#REF!</v>
      </c>
      <c r="AJ1076" s="1" t="e">
        <f>_xlfn.XLOOKUP($L1076,Pos!$A:$A,Pos!Z:Z,_xlfn.XLOOKUP($L1076,#REF!,#REF!, ""), 0)</f>
        <v>#REF!</v>
      </c>
      <c r="AK1076" s="1" t="e">
        <f>_xlfn.XLOOKUP($L1076,Pos!$A:$A,Pos!AA:AA,_xlfn.XLOOKUP($L1076,#REF!,#REF!, ""), 0)</f>
        <v>#REF!</v>
      </c>
      <c r="AL1076" s="1" t="e">
        <f>_xlfn.XLOOKUP($L1076,Pos!$A:$A,Pos!AB:AB,_xlfn.XLOOKUP($L1076,#REF!,#REF!, ""), 0)</f>
        <v>#REF!</v>
      </c>
      <c r="AM1076" s="1" t="e">
        <f>_xlfn.XLOOKUP($L1076,Pos!$A:$A,Pos!AC:AC,_xlfn.XLOOKUP($L1076,#REF!,#REF!, ""), 0)</f>
        <v>#REF!</v>
      </c>
      <c r="AN1076" s="1" t="e">
        <f>_xlfn.XLOOKUP($L1076,Pos!$A:$A,Pos!AD:AD,_xlfn.XLOOKUP($L1076,#REF!,#REF!, ""), 0)</f>
        <v>#REF!</v>
      </c>
      <c r="AO1076" s="1" t="e">
        <f>_xlfn.XLOOKUP($L1076,Pos!$A:$A,Pos!AE:AE,_xlfn.XLOOKUP($L1076,#REF!,#REF!, ""), 0)</f>
        <v>#REF!</v>
      </c>
      <c r="AP1076" s="1" t="e">
        <f>_xlfn.XLOOKUP($L1076,Pos!$A:$A,Pos!AF:AF,_xlfn.XLOOKUP($L1076,#REF!,#REF!, ""), 0)</f>
        <v>#REF!</v>
      </c>
      <c r="AQ1076" s="1" t="e">
        <f>_xlfn.XLOOKUP($L1076,Pos!$A:$A,Pos!AG:AG,_xlfn.XLOOKUP($L1076,#REF!,#REF!, ""), 0)</f>
        <v>#REF!</v>
      </c>
      <c r="AR1076" s="1" t="e">
        <f>_xlfn.XLOOKUP($L1076,Pos!$A:$A,Pos!AH:AH,_xlfn.XLOOKUP($L1076,#REF!,#REF!, ""), 0)</f>
        <v>#REF!</v>
      </c>
      <c r="AS1076" s="1" t="e">
        <f>_xlfn.XLOOKUP($L1076,Pos!$A:$A,Pos!AI:AI,_xlfn.XLOOKUP($L1076,#REF!,#REF!, ""), 0)</f>
        <v>#REF!</v>
      </c>
      <c r="AT1076" s="1" t="e">
        <f>_xlfn.XLOOKUP($L1076,Pos!$A:$A,Pos!AJ:AJ,_xlfn.XLOOKUP($L1076,#REF!,#REF!, ""), 0)</f>
        <v>#REF!</v>
      </c>
      <c r="AU1076" s="1" t="e">
        <f>_xlfn.XLOOKUP($L1076,Pos!$A:$A,Pos!AK:AK,_xlfn.XLOOKUP($L1076,#REF!,#REF!, ""), 0)</f>
        <v>#REF!</v>
      </c>
      <c r="AV1076" s="1" t="e">
        <f>_xlfn.XLOOKUP($L1076,Pos!$A:$A,Pos!AL:AL,_xlfn.XLOOKUP($L1076,#REF!,#REF!, ""), 0)</f>
        <v>#REF!</v>
      </c>
      <c r="AW1076" s="1" t="e">
        <f>_xlfn.XLOOKUP($L1076,Pos!$A:$A,Pos!AM:AM,_xlfn.XLOOKUP($L1076,#REF!,#REF!, ""), 0)</f>
        <v>#REF!</v>
      </c>
      <c r="AX1076" s="1" t="e">
        <f>_xlfn.XLOOKUP($L1076,Pos!$A:$A,Pos!AN:AN,_xlfn.XLOOKUP($L1076,#REF!,#REF!, ""), 0)</f>
        <v>#REF!</v>
      </c>
      <c r="AY1076" s="1" t="e">
        <f>_xlfn.XLOOKUP($L1076,Pos!$A:$A,Pos!AO:AO,_xlfn.XLOOKUP($L1076,#REF!,#REF!, ""), 0)</f>
        <v>#REF!</v>
      </c>
      <c r="AZ1076" s="7" t="str">
        <f t="shared" si="265"/>
        <v>OUT</v>
      </c>
      <c r="BA1076" s="1">
        <f>IF(OR(_xlfn.XLOOKUP(L1076,Pos!B:B,Pos!L:L,FALSE)="ESG Reason",_xlfn.XLOOKUP(L1076,Pos!B:B,Pos!L:L,FALSE)="Blacklisted"),1,0)</f>
        <v>1</v>
      </c>
      <c r="BC1076" s="11">
        <v>1.157027983298791E-10</v>
      </c>
      <c r="BD1076" s="11">
        <f>_xlfn.XLOOKUP($L1076,Pos!$B:$B,Pos!H:H,0, 0)</f>
        <v>0</v>
      </c>
      <c r="BE1076" s="11">
        <f>_xlfn.XLOOKUP($L1076,Pos!$B:$B,Pos!I:I,0, 0)</f>
        <v>1.1122960572370571E-4</v>
      </c>
      <c r="BF1076" s="18">
        <f t="shared" si="266"/>
        <v>1.1122960572370571E-4</v>
      </c>
      <c r="BG1076" s="1">
        <f t="shared" si="267"/>
        <v>2</v>
      </c>
      <c r="BH1076" s="1">
        <f t="shared" si="268"/>
        <v>10</v>
      </c>
      <c r="BI1076" s="18">
        <f t="shared" si="269"/>
        <v>1.157027983298791E-10</v>
      </c>
      <c r="BJ1076" s="3">
        <f t="shared" si="270"/>
        <v>0</v>
      </c>
      <c r="BK1076" s="18">
        <f t="shared" si="271"/>
        <v>0</v>
      </c>
    </row>
    <row r="1077" spans="3:63" x14ac:dyDescent="0.25">
      <c r="C1077" s="3"/>
      <c r="D1077" s="3"/>
      <c r="E1077" s="3"/>
      <c r="F1077" s="3"/>
      <c r="G1077" s="51" t="s">
        <v>1083</v>
      </c>
      <c r="H1077" s="8" t="str">
        <f t="shared" si="261"/>
        <v>0%North America</v>
      </c>
      <c r="I1077" s="11" cm="1">
        <f t="array" ref="I1077">IF(
   AZ1077 = "OUT", 0,IF(
   BD1077 &gt;= LARGE(IF(ISNUMBER(BD:BD), BD:BD), 3),
   BE1077 - 0.001,
   IF(BE1077 &gt;=VLOOKUP(P1077,mapping!$A:$B,2,FALSE), BE1077,VLOOKUP(P1077,mapping!$A$2:$B$8,2,FALSE))
))</f>
        <v>0</v>
      </c>
      <c r="J1077" s="11" cm="1">
        <f t="array" ref="J1077">IF(
    AZ1077="OUT",0,IF(IF(
                      BD1077&gt;=LARGE(IF(ISNUMBER(BD:BD),BD:BD),3),
                      BE1077+0.001,
                      VLOOKUP(H1077,mapping!$D:$E,2,FALSE)
                      )&gt;I1077,
                   IF(
                      BD1077&gt;=LARGE(IF(ISNUMBER(BD:BD),BD:BD),3),
                      BE1077+0.001,
                      VLOOKUP(H1077,mapping!$D:$E,2,FALSE)
                      ),
                   I1077+0.002))</f>
        <v>0</v>
      </c>
      <c r="K1077" s="8">
        <f t="shared" si="262"/>
        <v>1.1118259857911679E-4</v>
      </c>
      <c r="L1077" s="1" t="str">
        <f>Pos!B119</f>
        <v>CA5503711080</v>
      </c>
      <c r="M1077" s="1" t="str">
        <f>_xlfn.XLOOKUP($L1077,Pos!B:B,Pos!D:D,, 0)</f>
        <v>Lundin Gold Inc.</v>
      </c>
      <c r="N1077" s="1" t="str">
        <f>_xlfn.XLOOKUP($L1077,Pos!B:B,Pos!E:E,, 0)</f>
        <v>Basic Resources</v>
      </c>
      <c r="O1077" s="1" t="str">
        <f t="shared" si="263"/>
        <v>Basic Resources_North America</v>
      </c>
      <c r="P1077" s="1" t="str">
        <f>_xlfn.XLOOKUP($L1077,Pos!B:B,Pos!F:F,, 0)</f>
        <v>North America</v>
      </c>
      <c r="Q1077" s="1">
        <v>0</v>
      </c>
      <c r="R1077" s="9">
        <f>_xlfn.XLOOKUP($L1077,Pos!$B:$B,Pos!N:N,0, 0)</f>
        <v>8.49</v>
      </c>
      <c r="S1077" s="9">
        <f>_xlfn.XLOOKUP($L1077,Pos!$B:$B,Pos!O:O,0, 0)</f>
        <v>2.9815</v>
      </c>
      <c r="T1077" s="9">
        <f>_xlfn.XLOOKUP($L1077,Pos!$B:$B,Pos!P:P,0, 0)</f>
        <v>8.7750000000000004</v>
      </c>
      <c r="U1077" s="9">
        <f>_xlfn.XLOOKUP($L1077,Pos!$B:$B,Pos!Q:Q,0, 0)</f>
        <v>9.5</v>
      </c>
      <c r="V1077" s="9">
        <f>_xlfn.XLOOKUP($L1077,Pos!$B:$B,Pos!R:R,0, 0)</f>
        <v>0.6</v>
      </c>
      <c r="W1077" s="9">
        <f>_xlfn.XLOOKUP($L1077,Pos!$B:$B,Pos!S:S,0, 0)</f>
        <v>7.8416670000000002</v>
      </c>
      <c r="X1077" s="9" t="str">
        <f>_xlfn.XLOOKUP($L1077,Pos!$B:$B,Pos!J:J,0, 0)</f>
        <v>Hold</v>
      </c>
      <c r="Y1077" s="1">
        <v>0</v>
      </c>
      <c r="Z1077" s="1">
        <v>0</v>
      </c>
      <c r="AA1077" s="1">
        <f t="shared" si="264"/>
        <v>0</v>
      </c>
      <c r="AB1077" s="9">
        <f>_xlfn.XLOOKUP(L1077,Pos!B:B,Pos!K:K,-1,0)</f>
        <v>-1</v>
      </c>
      <c r="AC1077" s="1" t="e">
        <f>_xlfn.XLOOKUP($L1077,Pos!$A:$A,Pos!S:S,_xlfn.XLOOKUP($L1077,#REF!,#REF!, ""), 0)</f>
        <v>#REF!</v>
      </c>
      <c r="AD1077" s="1" t="e">
        <f>_xlfn.XLOOKUP($L1077,Pos!$A:$A,Pos!T:T,_xlfn.XLOOKUP($L1077,#REF!,#REF!, ""), 0)</f>
        <v>#REF!</v>
      </c>
      <c r="AE1077" s="1" t="e">
        <f>_xlfn.XLOOKUP($L1077,Pos!$A:$A,Pos!U:U,_xlfn.XLOOKUP($L1077,#REF!,#REF!, ""), 0)</f>
        <v>#REF!</v>
      </c>
      <c r="AF1077" s="1" t="e">
        <f>_xlfn.XLOOKUP($L1077,Pos!$A:$A,Pos!V:V,_xlfn.XLOOKUP($L1077,#REF!,#REF!, ""), 0)</f>
        <v>#REF!</v>
      </c>
      <c r="AG1077" s="1" t="e">
        <f>_xlfn.XLOOKUP($L1077,Pos!$A:$A,Pos!W:W,_xlfn.XLOOKUP($L1077,#REF!,#REF!, ""), 0)</f>
        <v>#REF!</v>
      </c>
      <c r="AH1077" s="1" t="e">
        <f>_xlfn.XLOOKUP($L1077,Pos!$A:$A,Pos!X:X,_xlfn.XLOOKUP($L1077,#REF!,#REF!, ""), 0)</f>
        <v>#REF!</v>
      </c>
      <c r="AI1077" s="1" t="e">
        <f>_xlfn.XLOOKUP($L1077,Pos!$A:$A,Pos!Y:Y,_xlfn.XLOOKUP($L1077,#REF!,#REF!, ""), 0)</f>
        <v>#REF!</v>
      </c>
      <c r="AJ1077" s="1" t="e">
        <f>_xlfn.XLOOKUP($L1077,Pos!$A:$A,Pos!Z:Z,_xlfn.XLOOKUP($L1077,#REF!,#REF!, ""), 0)</f>
        <v>#REF!</v>
      </c>
      <c r="AK1077" s="1" t="e">
        <f>_xlfn.XLOOKUP($L1077,Pos!$A:$A,Pos!AA:AA,_xlfn.XLOOKUP($L1077,#REF!,#REF!, ""), 0)</f>
        <v>#REF!</v>
      </c>
      <c r="AL1077" s="1" t="e">
        <f>_xlfn.XLOOKUP($L1077,Pos!$A:$A,Pos!AB:AB,_xlfn.XLOOKUP($L1077,#REF!,#REF!, ""), 0)</f>
        <v>#REF!</v>
      </c>
      <c r="AM1077" s="1" t="e">
        <f>_xlfn.XLOOKUP($L1077,Pos!$A:$A,Pos!AC:AC,_xlfn.XLOOKUP($L1077,#REF!,#REF!, ""), 0)</f>
        <v>#REF!</v>
      </c>
      <c r="AN1077" s="1" t="e">
        <f>_xlfn.XLOOKUP($L1077,Pos!$A:$A,Pos!AD:AD,_xlfn.XLOOKUP($L1077,#REF!,#REF!, ""), 0)</f>
        <v>#REF!</v>
      </c>
      <c r="AO1077" s="1" t="e">
        <f>_xlfn.XLOOKUP($L1077,Pos!$A:$A,Pos!AE:AE,_xlfn.XLOOKUP($L1077,#REF!,#REF!, ""), 0)</f>
        <v>#REF!</v>
      </c>
      <c r="AP1077" s="1" t="e">
        <f>_xlfn.XLOOKUP($L1077,Pos!$A:$A,Pos!AF:AF,_xlfn.XLOOKUP($L1077,#REF!,#REF!, ""), 0)</f>
        <v>#REF!</v>
      </c>
      <c r="AQ1077" s="1" t="e">
        <f>_xlfn.XLOOKUP($L1077,Pos!$A:$A,Pos!AG:AG,_xlfn.XLOOKUP($L1077,#REF!,#REF!, ""), 0)</f>
        <v>#REF!</v>
      </c>
      <c r="AR1077" s="1" t="e">
        <f>_xlfn.XLOOKUP($L1077,Pos!$A:$A,Pos!AH:AH,_xlfn.XLOOKUP($L1077,#REF!,#REF!, ""), 0)</f>
        <v>#REF!</v>
      </c>
      <c r="AS1077" s="1" t="e">
        <f>_xlfn.XLOOKUP($L1077,Pos!$A:$A,Pos!AI:AI,_xlfn.XLOOKUP($L1077,#REF!,#REF!, ""), 0)</f>
        <v>#REF!</v>
      </c>
      <c r="AT1077" s="1" t="e">
        <f>_xlfn.XLOOKUP($L1077,Pos!$A:$A,Pos!AJ:AJ,_xlfn.XLOOKUP($L1077,#REF!,#REF!, ""), 0)</f>
        <v>#REF!</v>
      </c>
      <c r="AU1077" s="1" t="e">
        <f>_xlfn.XLOOKUP($L1077,Pos!$A:$A,Pos!AK:AK,_xlfn.XLOOKUP($L1077,#REF!,#REF!, ""), 0)</f>
        <v>#REF!</v>
      </c>
      <c r="AV1077" s="1" t="e">
        <f>_xlfn.XLOOKUP($L1077,Pos!$A:$A,Pos!AL:AL,_xlfn.XLOOKUP($L1077,#REF!,#REF!, ""), 0)</f>
        <v>#REF!</v>
      </c>
      <c r="AW1077" s="1" t="e">
        <f>_xlfn.XLOOKUP($L1077,Pos!$A:$A,Pos!AM:AM,_xlfn.XLOOKUP($L1077,#REF!,#REF!, ""), 0)</f>
        <v>#REF!</v>
      </c>
      <c r="AX1077" s="1" t="e">
        <f>_xlfn.XLOOKUP($L1077,Pos!$A:$A,Pos!AN:AN,_xlfn.XLOOKUP($L1077,#REF!,#REF!, ""), 0)</f>
        <v>#REF!</v>
      </c>
      <c r="AY1077" s="1" t="e">
        <f>_xlfn.XLOOKUP($L1077,Pos!$A:$A,Pos!AO:AO,_xlfn.XLOOKUP($L1077,#REF!,#REF!, ""), 0)</f>
        <v>#REF!</v>
      </c>
      <c r="AZ1077" s="7" t="str">
        <f t="shared" si="265"/>
        <v>OUT</v>
      </c>
      <c r="BA1077" s="1">
        <f>IF(OR(_xlfn.XLOOKUP(L1077,Pos!B:B,Pos!L:L,FALSE)="ESG Reason",_xlfn.XLOOKUP(L1077,Pos!B:B,Pos!L:L,FALSE)="Blacklisted"),1,0)</f>
        <v>0</v>
      </c>
      <c r="BC1077" s="11">
        <v>8.7923654052715879E-11</v>
      </c>
      <c r="BD1077" s="11">
        <f>_xlfn.XLOOKUP($L1077,Pos!$B:$B,Pos!H:H,0, 0)</f>
        <v>0</v>
      </c>
      <c r="BE1077" s="11">
        <f>_xlfn.XLOOKUP($L1077,Pos!$B:$B,Pos!I:I,0, 0)</f>
        <v>1.1118259857911679E-4</v>
      </c>
      <c r="BF1077" s="18">
        <f t="shared" si="266"/>
        <v>1.1118259857911679E-4</v>
      </c>
      <c r="BG1077" s="1">
        <f t="shared" si="267"/>
        <v>1</v>
      </c>
      <c r="BH1077" s="1">
        <f t="shared" si="268"/>
        <v>22</v>
      </c>
      <c r="BI1077" s="18">
        <f t="shared" si="269"/>
        <v>8.7923654052715879E-11</v>
      </c>
      <c r="BJ1077" s="3">
        <f t="shared" si="270"/>
        <v>0</v>
      </c>
      <c r="BK1077" s="18">
        <f t="shared" si="271"/>
        <v>0</v>
      </c>
    </row>
    <row r="1078" spans="3:63" x14ac:dyDescent="0.25">
      <c r="C1078" s="3"/>
      <c r="D1078" s="3"/>
      <c r="E1078" s="3"/>
      <c r="F1078" s="3"/>
      <c r="G1078" s="51" t="s">
        <v>1067</v>
      </c>
      <c r="H1078" s="8" t="str">
        <f t="shared" si="261"/>
        <v>0%Others</v>
      </c>
      <c r="I1078" s="11" cm="1">
        <f t="array" ref="I1078">IF(
   AZ1078 = "OUT", 0,IF(
   BD1078 &gt;= LARGE(IF(ISNUMBER(BD:BD), BD:BD), 3),
   BE1078 - 0.001,
   IF(BE1078 &gt;=VLOOKUP(P1078,mapping!$A:$B,2,FALSE), BE1078,VLOOKUP(P1078,mapping!$A$2:$B$8,2,FALSE))
))</f>
        <v>0</v>
      </c>
      <c r="J1078" s="11" cm="1">
        <f t="array" ref="J1078">IF(
    AZ1078="OUT",0,IF(IF(
                      BD1078&gt;=LARGE(IF(ISNUMBER(BD:BD),BD:BD),3),
                      BE1078+0.001,
                      VLOOKUP(H1078,mapping!$D:$E,2,FALSE)
                      )&gt;I1078,
                   IF(
                      BD1078&gt;=LARGE(IF(ISNUMBER(BD:BD),BD:BD),3),
                      BE1078+0.001,
                      VLOOKUP(H1078,mapping!$D:$E,2,FALSE)
                      ),
                   I1078+0.002))</f>
        <v>0</v>
      </c>
      <c r="K1078" s="8">
        <f t="shared" si="262"/>
        <v>1.110315756252251E-4</v>
      </c>
      <c r="L1078" s="1" t="str">
        <f>Pos!B462</f>
        <v>IL0007670123</v>
      </c>
      <c r="M1078" s="1" t="str">
        <f>_xlfn.XLOOKUP($L1078,Pos!B:B,Pos!D:D,, 0)</f>
        <v>Phoenix Financial Ltd</v>
      </c>
      <c r="N1078" s="1" t="str">
        <f>_xlfn.XLOOKUP($L1078,Pos!B:B,Pos!E:E,, 0)</f>
        <v>Insurance</v>
      </c>
      <c r="O1078" s="1" t="str">
        <f t="shared" si="263"/>
        <v>Insurance_Others</v>
      </c>
      <c r="P1078" s="1" t="str">
        <f>_xlfn.XLOOKUP($L1078,Pos!B:B,Pos!F:F,, 0)</f>
        <v>Others</v>
      </c>
      <c r="Q1078" s="1">
        <v>0</v>
      </c>
      <c r="R1078" s="9">
        <f>_xlfn.XLOOKUP($L1078,Pos!$B:$B,Pos!N:N,0, 0)</f>
        <v>6.45</v>
      </c>
      <c r="S1078" s="9">
        <f>_xlfn.XLOOKUP($L1078,Pos!$B:$B,Pos!O:O,0, 0)</f>
        <v>3.6675</v>
      </c>
      <c r="T1078" s="9">
        <f>_xlfn.XLOOKUP($L1078,Pos!$B:$B,Pos!P:P,0, 0)</f>
        <v>6.1</v>
      </c>
      <c r="U1078" s="9">
        <f>_xlfn.XLOOKUP($L1078,Pos!$B:$B,Pos!Q:Q,0, 0)</f>
        <v>8.1999999999999993</v>
      </c>
      <c r="V1078" s="9">
        <f>_xlfn.XLOOKUP($L1078,Pos!$B:$B,Pos!R:R,0, 0)</f>
        <v>1.1000000000000001</v>
      </c>
      <c r="W1078" s="9">
        <f>_xlfn.XLOOKUP($L1078,Pos!$B:$B,Pos!S:S,0, 0)</f>
        <v>5.58</v>
      </c>
      <c r="X1078" s="9" t="str">
        <f>_xlfn.XLOOKUP($L1078,Pos!$B:$B,Pos!J:J,0, 0)</f>
        <v>Buy</v>
      </c>
      <c r="Y1078" s="1">
        <v>0</v>
      </c>
      <c r="Z1078" s="1">
        <v>0</v>
      </c>
      <c r="AA1078" s="1">
        <f t="shared" si="264"/>
        <v>0</v>
      </c>
      <c r="AB1078" s="9">
        <f>_xlfn.XLOOKUP(L1078,Pos!B:B,Pos!K:K,-1,0)</f>
        <v>-1</v>
      </c>
      <c r="AC1078" s="1" t="e">
        <f>_xlfn.XLOOKUP($L1078,Pos!$A:$A,Pos!S:S,_xlfn.XLOOKUP($L1078,#REF!,#REF!, ""), 0)</f>
        <v>#REF!</v>
      </c>
      <c r="AD1078" s="1" t="e">
        <f>_xlfn.XLOOKUP($L1078,Pos!$A:$A,Pos!T:T,_xlfn.XLOOKUP($L1078,#REF!,#REF!, ""), 0)</f>
        <v>#REF!</v>
      </c>
      <c r="AE1078" s="1" t="e">
        <f>_xlfn.XLOOKUP($L1078,Pos!$A:$A,Pos!U:U,_xlfn.XLOOKUP($L1078,#REF!,#REF!, ""), 0)</f>
        <v>#REF!</v>
      </c>
      <c r="AF1078" s="1" t="e">
        <f>_xlfn.XLOOKUP($L1078,Pos!$A:$A,Pos!V:V,_xlfn.XLOOKUP($L1078,#REF!,#REF!, ""), 0)</f>
        <v>#REF!</v>
      </c>
      <c r="AG1078" s="1" t="e">
        <f>_xlfn.XLOOKUP($L1078,Pos!$A:$A,Pos!W:W,_xlfn.XLOOKUP($L1078,#REF!,#REF!, ""), 0)</f>
        <v>#REF!</v>
      </c>
      <c r="AH1078" s="1" t="e">
        <f>_xlfn.XLOOKUP($L1078,Pos!$A:$A,Pos!X:X,_xlfn.XLOOKUP($L1078,#REF!,#REF!, ""), 0)</f>
        <v>#REF!</v>
      </c>
      <c r="AI1078" s="1" t="e">
        <f>_xlfn.XLOOKUP($L1078,Pos!$A:$A,Pos!Y:Y,_xlfn.XLOOKUP($L1078,#REF!,#REF!, ""), 0)</f>
        <v>#REF!</v>
      </c>
      <c r="AJ1078" s="1" t="e">
        <f>_xlfn.XLOOKUP($L1078,Pos!$A:$A,Pos!Z:Z,_xlfn.XLOOKUP($L1078,#REF!,#REF!, ""), 0)</f>
        <v>#REF!</v>
      </c>
      <c r="AK1078" s="1" t="e">
        <f>_xlfn.XLOOKUP($L1078,Pos!$A:$A,Pos!AA:AA,_xlfn.XLOOKUP($L1078,#REF!,#REF!, ""), 0)</f>
        <v>#REF!</v>
      </c>
      <c r="AL1078" s="1" t="e">
        <f>_xlfn.XLOOKUP($L1078,Pos!$A:$A,Pos!AB:AB,_xlfn.XLOOKUP($L1078,#REF!,#REF!, ""), 0)</f>
        <v>#REF!</v>
      </c>
      <c r="AM1078" s="1" t="e">
        <f>_xlfn.XLOOKUP($L1078,Pos!$A:$A,Pos!AC:AC,_xlfn.XLOOKUP($L1078,#REF!,#REF!, ""), 0)</f>
        <v>#REF!</v>
      </c>
      <c r="AN1078" s="1" t="e">
        <f>_xlfn.XLOOKUP($L1078,Pos!$A:$A,Pos!AD:AD,_xlfn.XLOOKUP($L1078,#REF!,#REF!, ""), 0)</f>
        <v>#REF!</v>
      </c>
      <c r="AO1078" s="1" t="e">
        <f>_xlfn.XLOOKUP($L1078,Pos!$A:$A,Pos!AE:AE,_xlfn.XLOOKUP($L1078,#REF!,#REF!, ""), 0)</f>
        <v>#REF!</v>
      </c>
      <c r="AP1078" s="1" t="e">
        <f>_xlfn.XLOOKUP($L1078,Pos!$A:$A,Pos!AF:AF,_xlfn.XLOOKUP($L1078,#REF!,#REF!, ""), 0)</f>
        <v>#REF!</v>
      </c>
      <c r="AQ1078" s="1" t="e">
        <f>_xlfn.XLOOKUP($L1078,Pos!$A:$A,Pos!AG:AG,_xlfn.XLOOKUP($L1078,#REF!,#REF!, ""), 0)</f>
        <v>#REF!</v>
      </c>
      <c r="AR1078" s="1" t="e">
        <f>_xlfn.XLOOKUP($L1078,Pos!$A:$A,Pos!AH:AH,_xlfn.XLOOKUP($L1078,#REF!,#REF!, ""), 0)</f>
        <v>#REF!</v>
      </c>
      <c r="AS1078" s="1" t="e">
        <f>_xlfn.XLOOKUP($L1078,Pos!$A:$A,Pos!AI:AI,_xlfn.XLOOKUP($L1078,#REF!,#REF!, ""), 0)</f>
        <v>#REF!</v>
      </c>
      <c r="AT1078" s="1" t="e">
        <f>_xlfn.XLOOKUP($L1078,Pos!$A:$A,Pos!AJ:AJ,_xlfn.XLOOKUP($L1078,#REF!,#REF!, ""), 0)</f>
        <v>#REF!</v>
      </c>
      <c r="AU1078" s="1" t="e">
        <f>_xlfn.XLOOKUP($L1078,Pos!$A:$A,Pos!AK:AK,_xlfn.XLOOKUP($L1078,#REF!,#REF!, ""), 0)</f>
        <v>#REF!</v>
      </c>
      <c r="AV1078" s="1" t="e">
        <f>_xlfn.XLOOKUP($L1078,Pos!$A:$A,Pos!AL:AL,_xlfn.XLOOKUP($L1078,#REF!,#REF!, ""), 0)</f>
        <v>#REF!</v>
      </c>
      <c r="AW1078" s="1" t="e">
        <f>_xlfn.XLOOKUP($L1078,Pos!$A:$A,Pos!AM:AM,_xlfn.XLOOKUP($L1078,#REF!,#REF!, ""), 0)</f>
        <v>#REF!</v>
      </c>
      <c r="AX1078" s="1" t="e">
        <f>_xlfn.XLOOKUP($L1078,Pos!$A:$A,Pos!AN:AN,_xlfn.XLOOKUP($L1078,#REF!,#REF!, ""), 0)</f>
        <v>#REF!</v>
      </c>
      <c r="AY1078" s="1" t="e">
        <f>_xlfn.XLOOKUP($L1078,Pos!$A:$A,Pos!AO:AO,_xlfn.XLOOKUP($L1078,#REF!,#REF!, ""), 0)</f>
        <v>#REF!</v>
      </c>
      <c r="AZ1078" s="7" t="str">
        <f t="shared" si="265"/>
        <v>OUT</v>
      </c>
      <c r="BA1078" s="1">
        <f>IF(OR(_xlfn.XLOOKUP(L1078,Pos!B:B,Pos!L:L,FALSE)="ESG Reason",_xlfn.XLOOKUP(L1078,Pos!B:B,Pos!L:L,FALSE)="Blacklisted"),1,0)</f>
        <v>0</v>
      </c>
      <c r="BC1078" s="11">
        <v>9.0095449491888826E-11</v>
      </c>
      <c r="BD1078" s="11">
        <f>_xlfn.XLOOKUP($L1078,Pos!$B:$B,Pos!H:H,0, 0)</f>
        <v>0</v>
      </c>
      <c r="BE1078" s="11">
        <f>_xlfn.XLOOKUP($L1078,Pos!$B:$B,Pos!I:I,0, 0)</f>
        <v>1.110315756252251E-4</v>
      </c>
      <c r="BF1078" s="18">
        <f t="shared" si="266"/>
        <v>1.110315756252251E-4</v>
      </c>
      <c r="BG1078" s="1">
        <f t="shared" si="267"/>
        <v>3</v>
      </c>
      <c r="BH1078" s="1">
        <f t="shared" si="268"/>
        <v>49</v>
      </c>
      <c r="BI1078" s="18">
        <f t="shared" si="269"/>
        <v>9.0095449491888826E-11</v>
      </c>
      <c r="BJ1078" s="3">
        <f t="shared" si="270"/>
        <v>0</v>
      </c>
      <c r="BK1078" s="18">
        <f t="shared" si="271"/>
        <v>0</v>
      </c>
    </row>
    <row r="1079" spans="3:63" x14ac:dyDescent="0.25">
      <c r="C1079" s="3"/>
      <c r="D1079" s="3"/>
      <c r="E1079" s="3"/>
      <c r="F1079" s="3"/>
      <c r="G1079" s="51" t="s">
        <v>1068</v>
      </c>
      <c r="H1079" s="8" t="str">
        <f t="shared" si="261"/>
        <v>0%West Europe</v>
      </c>
      <c r="I1079" s="11" cm="1">
        <f t="array" ref="I1079">IF(
   AZ1079 = "OUT", 0,IF(
   BD1079 &gt;= LARGE(IF(ISNUMBER(BD:BD), BD:BD), 3),
   BE1079 - 0.001,
   IF(BE1079 &gt;=VLOOKUP(P1079,mapping!$A:$B,2,FALSE), BE1079,VLOOKUP(P1079,mapping!$A$2:$B$8,2,FALSE))
))</f>
        <v>0</v>
      </c>
      <c r="J1079" s="11" cm="1">
        <f t="array" ref="J1079">IF(
    AZ1079="OUT",0,IF(IF(
                      BD1079&gt;=LARGE(IF(ISNUMBER(BD:BD),BD:BD),3),
                      BE1079+0.001,
                      VLOOKUP(H1079,mapping!$D:$E,2,FALSE)
                      )&gt;I1079,
                   IF(
                      BD1079&gt;=LARGE(IF(ISNUMBER(BD:BD),BD:BD),3),
                      BE1079+0.001,
                      VLOOKUP(H1079,mapping!$D:$E,2,FALSE)
                      ),
                   I1079+0.002))</f>
        <v>0</v>
      </c>
      <c r="K1079" s="8">
        <f t="shared" si="262"/>
        <v>1.1066371971501721E-4</v>
      </c>
      <c r="L1079" s="1" t="str">
        <f>Pos!B302</f>
        <v>FR0000120172</v>
      </c>
      <c r="M1079" s="1" t="str">
        <f>_xlfn.XLOOKUP($L1079,Pos!B:B,Pos!D:D,, 0)</f>
        <v>Carrefour SA</v>
      </c>
      <c r="N1079" s="1" t="str">
        <f>_xlfn.XLOOKUP($L1079,Pos!B:B,Pos!E:E,, 0)</f>
        <v>Retail</v>
      </c>
      <c r="O1079" s="1" t="str">
        <f t="shared" si="263"/>
        <v>Retail_West Europe</v>
      </c>
      <c r="P1079" s="1" t="str">
        <f>_xlfn.XLOOKUP($L1079,Pos!B:B,Pos!F:F,, 0)</f>
        <v>West Europe</v>
      </c>
      <c r="Q1079" s="1">
        <v>0</v>
      </c>
      <c r="R1079" s="9">
        <f>_xlfn.XLOOKUP($L1079,Pos!$B:$B,Pos!N:N,0, 0)</f>
        <v>7.15</v>
      </c>
      <c r="S1079" s="9">
        <f>_xlfn.XLOOKUP($L1079,Pos!$B:$B,Pos!O:O,0, 0)</f>
        <v>9.1615000000000002</v>
      </c>
      <c r="T1079" s="9">
        <f>_xlfn.XLOOKUP($L1079,Pos!$B:$B,Pos!P:P,0, 0)</f>
        <v>2.4750000000000001</v>
      </c>
      <c r="U1079" s="9">
        <f>_xlfn.XLOOKUP($L1079,Pos!$B:$B,Pos!Q:Q,0, 0)</f>
        <v>4.7</v>
      </c>
      <c r="V1079" s="9">
        <f>_xlfn.XLOOKUP($L1079,Pos!$B:$B,Pos!R:R,0, 0)</f>
        <v>5.5666669999999998</v>
      </c>
      <c r="W1079" s="9">
        <f>_xlfn.XLOOKUP($L1079,Pos!$B:$B,Pos!S:S,0, 0)</f>
        <v>4.283334</v>
      </c>
      <c r="X1079" s="9" t="str">
        <f>_xlfn.XLOOKUP($L1079,Pos!$B:$B,Pos!J:J,0, 0)</f>
        <v>Hold</v>
      </c>
      <c r="Y1079" s="1">
        <v>0</v>
      </c>
      <c r="Z1079" s="1">
        <v>0</v>
      </c>
      <c r="AA1079" s="1">
        <f t="shared" si="264"/>
        <v>0</v>
      </c>
      <c r="AB1079" s="9">
        <f>_xlfn.XLOOKUP(L1079,Pos!B:B,Pos!K:K,-1,0)</f>
        <v>7.1428571428571432</v>
      </c>
      <c r="AC1079" s="1" t="e">
        <f>_xlfn.XLOOKUP($L1079,Pos!$A:$A,Pos!S:S,_xlfn.XLOOKUP($L1079,#REF!,#REF!, ""), 0)</f>
        <v>#REF!</v>
      </c>
      <c r="AD1079" s="1" t="e">
        <f>_xlfn.XLOOKUP($L1079,Pos!$A:$A,Pos!T:T,_xlfn.XLOOKUP($L1079,#REF!,#REF!, ""), 0)</f>
        <v>#REF!</v>
      </c>
      <c r="AE1079" s="1" t="e">
        <f>_xlfn.XLOOKUP($L1079,Pos!$A:$A,Pos!U:U,_xlfn.XLOOKUP($L1079,#REF!,#REF!, ""), 0)</f>
        <v>#REF!</v>
      </c>
      <c r="AF1079" s="1" t="e">
        <f>_xlfn.XLOOKUP($L1079,Pos!$A:$A,Pos!V:V,_xlfn.XLOOKUP($L1079,#REF!,#REF!, ""), 0)</f>
        <v>#REF!</v>
      </c>
      <c r="AG1079" s="1" t="e">
        <f>_xlfn.XLOOKUP($L1079,Pos!$A:$A,Pos!W:W,_xlfn.XLOOKUP($L1079,#REF!,#REF!, ""), 0)</f>
        <v>#REF!</v>
      </c>
      <c r="AH1079" s="1" t="e">
        <f>_xlfn.XLOOKUP($L1079,Pos!$A:$A,Pos!X:X,_xlfn.XLOOKUP($L1079,#REF!,#REF!, ""), 0)</f>
        <v>#REF!</v>
      </c>
      <c r="AI1079" s="1" t="e">
        <f>_xlfn.XLOOKUP($L1079,Pos!$A:$A,Pos!Y:Y,_xlfn.XLOOKUP($L1079,#REF!,#REF!, ""), 0)</f>
        <v>#REF!</v>
      </c>
      <c r="AJ1079" s="1" t="e">
        <f>_xlfn.XLOOKUP($L1079,Pos!$A:$A,Pos!Z:Z,_xlfn.XLOOKUP($L1079,#REF!,#REF!, ""), 0)</f>
        <v>#REF!</v>
      </c>
      <c r="AK1079" s="1" t="e">
        <f>_xlfn.XLOOKUP($L1079,Pos!$A:$A,Pos!AA:AA,_xlfn.XLOOKUP($L1079,#REF!,#REF!, ""), 0)</f>
        <v>#REF!</v>
      </c>
      <c r="AL1079" s="1" t="e">
        <f>_xlfn.XLOOKUP($L1079,Pos!$A:$A,Pos!AB:AB,_xlfn.XLOOKUP($L1079,#REF!,#REF!, ""), 0)</f>
        <v>#REF!</v>
      </c>
      <c r="AM1079" s="1" t="e">
        <f>_xlfn.XLOOKUP($L1079,Pos!$A:$A,Pos!AC:AC,_xlfn.XLOOKUP($L1079,#REF!,#REF!, ""), 0)</f>
        <v>#REF!</v>
      </c>
      <c r="AN1079" s="1" t="e">
        <f>_xlfn.XLOOKUP($L1079,Pos!$A:$A,Pos!AD:AD,_xlfn.XLOOKUP($L1079,#REF!,#REF!, ""), 0)</f>
        <v>#REF!</v>
      </c>
      <c r="AO1079" s="1" t="e">
        <f>_xlfn.XLOOKUP($L1079,Pos!$A:$A,Pos!AE:AE,_xlfn.XLOOKUP($L1079,#REF!,#REF!, ""), 0)</f>
        <v>#REF!</v>
      </c>
      <c r="AP1079" s="1" t="e">
        <f>_xlfn.XLOOKUP($L1079,Pos!$A:$A,Pos!AF:AF,_xlfn.XLOOKUP($L1079,#REF!,#REF!, ""), 0)</f>
        <v>#REF!</v>
      </c>
      <c r="AQ1079" s="1" t="e">
        <f>_xlfn.XLOOKUP($L1079,Pos!$A:$A,Pos!AG:AG,_xlfn.XLOOKUP($L1079,#REF!,#REF!, ""), 0)</f>
        <v>#REF!</v>
      </c>
      <c r="AR1079" s="1" t="e">
        <f>_xlfn.XLOOKUP($L1079,Pos!$A:$A,Pos!AH:AH,_xlfn.XLOOKUP($L1079,#REF!,#REF!, ""), 0)</f>
        <v>#REF!</v>
      </c>
      <c r="AS1079" s="1" t="e">
        <f>_xlfn.XLOOKUP($L1079,Pos!$A:$A,Pos!AI:AI,_xlfn.XLOOKUP($L1079,#REF!,#REF!, ""), 0)</f>
        <v>#REF!</v>
      </c>
      <c r="AT1079" s="1" t="e">
        <f>_xlfn.XLOOKUP($L1079,Pos!$A:$A,Pos!AJ:AJ,_xlfn.XLOOKUP($L1079,#REF!,#REF!, ""), 0)</f>
        <v>#REF!</v>
      </c>
      <c r="AU1079" s="1" t="e">
        <f>_xlfn.XLOOKUP($L1079,Pos!$A:$A,Pos!AK:AK,_xlfn.XLOOKUP($L1079,#REF!,#REF!, ""), 0)</f>
        <v>#REF!</v>
      </c>
      <c r="AV1079" s="1" t="e">
        <f>_xlfn.XLOOKUP($L1079,Pos!$A:$A,Pos!AL:AL,_xlfn.XLOOKUP($L1079,#REF!,#REF!, ""), 0)</f>
        <v>#REF!</v>
      </c>
      <c r="AW1079" s="1" t="e">
        <f>_xlfn.XLOOKUP($L1079,Pos!$A:$A,Pos!AM:AM,_xlfn.XLOOKUP($L1079,#REF!,#REF!, ""), 0)</f>
        <v>#REF!</v>
      </c>
      <c r="AX1079" s="1" t="e">
        <f>_xlfn.XLOOKUP($L1079,Pos!$A:$A,Pos!AN:AN,_xlfn.XLOOKUP($L1079,#REF!,#REF!, ""), 0)</f>
        <v>#REF!</v>
      </c>
      <c r="AY1079" s="1" t="e">
        <f>_xlfn.XLOOKUP($L1079,Pos!$A:$A,Pos!AO:AO,_xlfn.XLOOKUP($L1079,#REF!,#REF!, ""), 0)</f>
        <v>#REF!</v>
      </c>
      <c r="AZ1079" s="7" t="str">
        <f t="shared" si="265"/>
        <v>OUT</v>
      </c>
      <c r="BA1079" s="1">
        <f>IF(OR(_xlfn.XLOOKUP(L1079,Pos!B:B,Pos!L:L,FALSE)="ESG Reason",_xlfn.XLOOKUP(L1079,Pos!B:B,Pos!L:L,FALSE)="Blacklisted"),1,0)</f>
        <v>0</v>
      </c>
      <c r="BC1079" s="11">
        <v>8.6143903493892958E-11</v>
      </c>
      <c r="BD1079" s="11">
        <f>_xlfn.XLOOKUP($L1079,Pos!$B:$B,Pos!H:H,0, 0)</f>
        <v>0</v>
      </c>
      <c r="BE1079" s="11">
        <f>_xlfn.XLOOKUP($L1079,Pos!$B:$B,Pos!I:I,0, 0)</f>
        <v>1.1066371971501721E-4</v>
      </c>
      <c r="BF1079" s="18">
        <f t="shared" si="266"/>
        <v>1.1066371971501721E-4</v>
      </c>
      <c r="BG1079" s="1">
        <f t="shared" si="267"/>
        <v>2</v>
      </c>
      <c r="BH1079" s="1">
        <f t="shared" si="268"/>
        <v>15</v>
      </c>
      <c r="BI1079" s="18">
        <f t="shared" si="269"/>
        <v>8.6143903493892958E-11</v>
      </c>
      <c r="BJ1079" s="3">
        <f t="shared" si="270"/>
        <v>0</v>
      </c>
      <c r="BK1079" s="18">
        <f t="shared" si="271"/>
        <v>0</v>
      </c>
    </row>
    <row r="1080" spans="3:63" x14ac:dyDescent="0.25">
      <c r="C1080" s="3"/>
      <c r="D1080" s="3"/>
      <c r="E1080" s="3"/>
      <c r="F1080" s="3"/>
      <c r="G1080" s="48" t="s">
        <v>1082</v>
      </c>
      <c r="H1080" s="8" t="str">
        <f t="shared" si="261"/>
        <v>0%North America</v>
      </c>
      <c r="I1080" s="11" cm="1">
        <f t="array" ref="I1080">IF(
   AZ1080 = "OUT", 0,IF(
   BD1080 &gt;= LARGE(IF(ISNUMBER(BD:BD), BD:BD), 3),
   BE1080 - 0.001,
   IF(BE1080 &gt;=VLOOKUP(P1080,mapping!$A:$B,2,FALSE), BE1080,VLOOKUP(P1080,mapping!$A$2:$B$8,2,FALSE))
))</f>
        <v>0</v>
      </c>
      <c r="J1080" s="11" cm="1">
        <f t="array" ref="J1080">IF(
    AZ1080="OUT",0,IF(IF(
                      BD1080&gt;=LARGE(IF(ISNUMBER(BD:BD),BD:BD),3),
                      BE1080+0.001,
                      VLOOKUP(H1080,mapping!$D:$E,2,FALSE)
                      )&gt;I1080,
                   IF(
                      BD1080&gt;=LARGE(IF(ISNUMBER(BD:BD),BD:BD),3),
                      BE1080+0.001,
                      VLOOKUP(H1080,mapping!$D:$E,2,FALSE)
                      ),
                   I1080+0.002))</f>
        <v>0</v>
      </c>
      <c r="K1080" s="8">
        <f t="shared" si="262"/>
        <v>1.106011101990329E-4</v>
      </c>
      <c r="L1080" s="1" t="str">
        <f>Pos!B145</f>
        <v>CA8911021050</v>
      </c>
      <c r="M1080" s="1" t="str">
        <f>_xlfn.XLOOKUP($L1080,Pos!B:B,Pos!D:D,, 0)</f>
        <v>Toromont Industries Ltd.</v>
      </c>
      <c r="N1080" s="1" t="str">
        <f>_xlfn.XLOOKUP($L1080,Pos!B:B,Pos!E:E,, 0)</f>
        <v>Industrial Goods &amp; Services</v>
      </c>
      <c r="O1080" s="1" t="str">
        <f t="shared" si="263"/>
        <v>Industrial Goods &amp; Services_North America</v>
      </c>
      <c r="P1080" s="1" t="str">
        <f>_xlfn.XLOOKUP($L1080,Pos!B:B,Pos!F:F,, 0)</f>
        <v>North America</v>
      </c>
      <c r="Q1080" s="1">
        <v>0</v>
      </c>
      <c r="R1080" s="9">
        <f>_xlfn.XLOOKUP($L1080,Pos!$B:$B,Pos!N:N,0, 0)</f>
        <v>0</v>
      </c>
      <c r="S1080" s="9">
        <f>_xlfn.XLOOKUP($L1080,Pos!$B:$B,Pos!O:O,0, 0)</f>
        <v>3.1524999999999999</v>
      </c>
      <c r="T1080" s="9">
        <f>_xlfn.XLOOKUP($L1080,Pos!$B:$B,Pos!P:P,0, 0)</f>
        <v>7.5750000000000002</v>
      </c>
      <c r="U1080" s="9">
        <f>_xlfn.XLOOKUP($L1080,Pos!$B:$B,Pos!Q:Q,0, 0)</f>
        <v>8.1</v>
      </c>
      <c r="V1080" s="9">
        <f>_xlfn.XLOOKUP($L1080,Pos!$B:$B,Pos!R:R,0, 0)</f>
        <v>9.7333339999999993</v>
      </c>
      <c r="W1080" s="9">
        <f>_xlfn.XLOOKUP($L1080,Pos!$B:$B,Pos!S:S,0, 0)</f>
        <v>6.0416670000000003</v>
      </c>
      <c r="X1080" s="9" t="str">
        <f>_xlfn.XLOOKUP($L1080,Pos!$B:$B,Pos!J:J,0, 0)</f>
        <v>Outperform</v>
      </c>
      <c r="Y1080" s="1">
        <v>0</v>
      </c>
      <c r="Z1080" s="1">
        <v>0</v>
      </c>
      <c r="AA1080" s="1">
        <f t="shared" si="264"/>
        <v>0</v>
      </c>
      <c r="AB1080" s="9">
        <f>_xlfn.XLOOKUP(L1080,Pos!B:B,Pos!K:K,-1,0)</f>
        <v>-1</v>
      </c>
      <c r="AC1080" s="1" t="e">
        <f>_xlfn.XLOOKUP($L1080,Pos!$A:$A,Pos!S:S,_xlfn.XLOOKUP($L1080,#REF!,#REF!, ""), 0)</f>
        <v>#REF!</v>
      </c>
      <c r="AD1080" s="1" t="e">
        <f>_xlfn.XLOOKUP($L1080,Pos!$A:$A,Pos!T:T,_xlfn.XLOOKUP($L1080,#REF!,#REF!, ""), 0)</f>
        <v>#REF!</v>
      </c>
      <c r="AE1080" s="1" t="e">
        <f>_xlfn.XLOOKUP($L1080,Pos!$A:$A,Pos!U:U,_xlfn.XLOOKUP($L1080,#REF!,#REF!, ""), 0)</f>
        <v>#REF!</v>
      </c>
      <c r="AF1080" s="1" t="e">
        <f>_xlfn.XLOOKUP($L1080,Pos!$A:$A,Pos!V:V,_xlfn.XLOOKUP($L1080,#REF!,#REF!, ""), 0)</f>
        <v>#REF!</v>
      </c>
      <c r="AG1080" s="1" t="e">
        <f>_xlfn.XLOOKUP($L1080,Pos!$A:$A,Pos!W:W,_xlfn.XLOOKUP($L1080,#REF!,#REF!, ""), 0)</f>
        <v>#REF!</v>
      </c>
      <c r="AH1080" s="1" t="e">
        <f>_xlfn.XLOOKUP($L1080,Pos!$A:$A,Pos!X:X,_xlfn.XLOOKUP($L1080,#REF!,#REF!, ""), 0)</f>
        <v>#REF!</v>
      </c>
      <c r="AI1080" s="1" t="e">
        <f>_xlfn.XLOOKUP($L1080,Pos!$A:$A,Pos!Y:Y,_xlfn.XLOOKUP($L1080,#REF!,#REF!, ""), 0)</f>
        <v>#REF!</v>
      </c>
      <c r="AJ1080" s="1" t="e">
        <f>_xlfn.XLOOKUP($L1080,Pos!$A:$A,Pos!Z:Z,_xlfn.XLOOKUP($L1080,#REF!,#REF!, ""), 0)</f>
        <v>#REF!</v>
      </c>
      <c r="AK1080" s="1" t="e">
        <f>_xlfn.XLOOKUP($L1080,Pos!$A:$A,Pos!AA:AA,_xlfn.XLOOKUP($L1080,#REF!,#REF!, ""), 0)</f>
        <v>#REF!</v>
      </c>
      <c r="AL1080" s="1" t="e">
        <f>_xlfn.XLOOKUP($L1080,Pos!$A:$A,Pos!AB:AB,_xlfn.XLOOKUP($L1080,#REF!,#REF!, ""), 0)</f>
        <v>#REF!</v>
      </c>
      <c r="AM1080" s="1" t="e">
        <f>_xlfn.XLOOKUP($L1080,Pos!$A:$A,Pos!AC:AC,_xlfn.XLOOKUP($L1080,#REF!,#REF!, ""), 0)</f>
        <v>#REF!</v>
      </c>
      <c r="AN1080" s="1" t="e">
        <f>_xlfn.XLOOKUP($L1080,Pos!$A:$A,Pos!AD:AD,_xlfn.XLOOKUP($L1080,#REF!,#REF!, ""), 0)</f>
        <v>#REF!</v>
      </c>
      <c r="AO1080" s="1" t="e">
        <f>_xlfn.XLOOKUP($L1080,Pos!$A:$A,Pos!AE:AE,_xlfn.XLOOKUP($L1080,#REF!,#REF!, ""), 0)</f>
        <v>#REF!</v>
      </c>
      <c r="AP1080" s="1" t="e">
        <f>_xlfn.XLOOKUP($L1080,Pos!$A:$A,Pos!AF:AF,_xlfn.XLOOKUP($L1080,#REF!,#REF!, ""), 0)</f>
        <v>#REF!</v>
      </c>
      <c r="AQ1080" s="1" t="e">
        <f>_xlfn.XLOOKUP($L1080,Pos!$A:$A,Pos!AG:AG,_xlfn.XLOOKUP($L1080,#REF!,#REF!, ""), 0)</f>
        <v>#REF!</v>
      </c>
      <c r="AR1080" s="1" t="e">
        <f>_xlfn.XLOOKUP($L1080,Pos!$A:$A,Pos!AH:AH,_xlfn.XLOOKUP($L1080,#REF!,#REF!, ""), 0)</f>
        <v>#REF!</v>
      </c>
      <c r="AS1080" s="1" t="e">
        <f>_xlfn.XLOOKUP($L1080,Pos!$A:$A,Pos!AI:AI,_xlfn.XLOOKUP($L1080,#REF!,#REF!, ""), 0)</f>
        <v>#REF!</v>
      </c>
      <c r="AT1080" s="1" t="e">
        <f>_xlfn.XLOOKUP($L1080,Pos!$A:$A,Pos!AJ:AJ,_xlfn.XLOOKUP($L1080,#REF!,#REF!, ""), 0)</f>
        <v>#REF!</v>
      </c>
      <c r="AU1080" s="1" t="e">
        <f>_xlfn.XLOOKUP($L1080,Pos!$A:$A,Pos!AK:AK,_xlfn.XLOOKUP($L1080,#REF!,#REF!, ""), 0)</f>
        <v>#REF!</v>
      </c>
      <c r="AV1080" s="1" t="e">
        <f>_xlfn.XLOOKUP($L1080,Pos!$A:$A,Pos!AL:AL,_xlfn.XLOOKUP($L1080,#REF!,#REF!, ""), 0)</f>
        <v>#REF!</v>
      </c>
      <c r="AW1080" s="1" t="e">
        <f>_xlfn.XLOOKUP($L1080,Pos!$A:$A,Pos!AM:AM,_xlfn.XLOOKUP($L1080,#REF!,#REF!, ""), 0)</f>
        <v>#REF!</v>
      </c>
      <c r="AX1080" s="1" t="e">
        <f>_xlfn.XLOOKUP($L1080,Pos!$A:$A,Pos!AN:AN,_xlfn.XLOOKUP($L1080,#REF!,#REF!, ""), 0)</f>
        <v>#REF!</v>
      </c>
      <c r="AY1080" s="1" t="e">
        <f>_xlfn.XLOOKUP($L1080,Pos!$A:$A,Pos!AO:AO,_xlfn.XLOOKUP($L1080,#REF!,#REF!, ""), 0)</f>
        <v>#REF!</v>
      </c>
      <c r="AZ1080" s="7" t="str">
        <f t="shared" si="265"/>
        <v>OUT</v>
      </c>
      <c r="BA1080" s="1">
        <f>IF(OR(_xlfn.XLOOKUP(L1080,Pos!B:B,Pos!L:L,FALSE)="ESG Reason",_xlfn.XLOOKUP(L1080,Pos!B:B,Pos!L:L,FALSE)="Blacklisted"),1,0)</f>
        <v>0</v>
      </c>
      <c r="BC1080" s="11">
        <v>8.6308018493312051E-11</v>
      </c>
      <c r="BD1080" s="11">
        <f>_xlfn.XLOOKUP($L1080,Pos!$B:$B,Pos!H:H,0, 0)</f>
        <v>0</v>
      </c>
      <c r="BE1080" s="11">
        <f>_xlfn.XLOOKUP($L1080,Pos!$B:$B,Pos!I:I,0, 0)</f>
        <v>1.106011101990329E-4</v>
      </c>
      <c r="BF1080" s="18">
        <f t="shared" si="266"/>
        <v>1.106011101990329E-4</v>
      </c>
      <c r="BG1080" s="1">
        <f t="shared" si="267"/>
        <v>1</v>
      </c>
      <c r="BH1080" s="1">
        <f t="shared" si="268"/>
        <v>29</v>
      </c>
      <c r="BI1080" s="18">
        <f t="shared" si="269"/>
        <v>8.6308018493312051E-11</v>
      </c>
      <c r="BJ1080" s="3">
        <f t="shared" si="270"/>
        <v>0</v>
      </c>
      <c r="BK1080" s="18">
        <f t="shared" si="271"/>
        <v>0</v>
      </c>
    </row>
    <row r="1081" spans="3:63" x14ac:dyDescent="0.25">
      <c r="C1081" s="3"/>
      <c r="D1081" s="3"/>
      <c r="E1081" s="3"/>
      <c r="F1081" s="3"/>
      <c r="G1081" s="51" t="s">
        <v>1066</v>
      </c>
      <c r="H1081" s="8" t="str">
        <f t="shared" si="261"/>
        <v>0%West Europe</v>
      </c>
      <c r="I1081" s="11" cm="1">
        <f t="array" ref="I1081">IF(
   AZ1081 = "OUT", 0,IF(
   BD1081 &gt;= LARGE(IF(ISNUMBER(BD:BD), BD:BD), 3),
   BE1081 - 0.001,
   IF(BE1081 &gt;=VLOOKUP(P1081,mapping!$A:$B,2,FALSE), BE1081,VLOOKUP(P1081,mapping!$A$2:$B$8,2,FALSE))
))</f>
        <v>0</v>
      </c>
      <c r="J1081" s="11" cm="1">
        <f t="array" ref="J1081">IF(
    AZ1081="OUT",0,IF(IF(
                      BD1081&gt;=LARGE(IF(ISNUMBER(BD:BD),BD:BD),3),
                      BE1081+0.001,
                      VLOOKUP(H1081,mapping!$D:$E,2,FALSE)
                      )&gt;I1081,
                   IF(
                      BD1081&gt;=LARGE(IF(ISNUMBER(BD:BD),BD:BD),3),
                      BE1081+0.001,
                      VLOOKUP(H1081,mapping!$D:$E,2,FALSE)
                      ),
                   I1081+0.002))</f>
        <v>0</v>
      </c>
      <c r="K1081" s="8">
        <f t="shared" si="262"/>
        <v>1.102156516134045E-4</v>
      </c>
      <c r="L1081" s="1" t="str">
        <f>Pos!B691</f>
        <v>LU2598331598</v>
      </c>
      <c r="M1081" s="1" t="str">
        <f>_xlfn.XLOOKUP($L1081,Pos!B:B,Pos!D:D,, 0)</f>
        <v>Tenaris S.A.</v>
      </c>
      <c r="N1081" s="1" t="str">
        <f>_xlfn.XLOOKUP($L1081,Pos!B:B,Pos!E:E,, 0)</f>
        <v>Energy</v>
      </c>
      <c r="O1081" s="1" t="str">
        <f t="shared" si="263"/>
        <v>Energy_West Europe</v>
      </c>
      <c r="P1081" s="1" t="str">
        <f>_xlfn.XLOOKUP($L1081,Pos!B:B,Pos!F:F,, 0)</f>
        <v>West Europe</v>
      </c>
      <c r="Q1081" s="1">
        <v>0</v>
      </c>
      <c r="R1081" s="9">
        <f>_xlfn.XLOOKUP($L1081,Pos!$B:$B,Pos!N:N,0, 0)</f>
        <v>3.69</v>
      </c>
      <c r="S1081" s="9">
        <f>_xlfn.XLOOKUP($L1081,Pos!$B:$B,Pos!O:O,0, 0)</f>
        <v>4.9466669999999997</v>
      </c>
      <c r="T1081" s="9">
        <f>_xlfn.XLOOKUP($L1081,Pos!$B:$B,Pos!P:P,0, 0)</f>
        <v>5.6749999999999998</v>
      </c>
      <c r="U1081" s="9">
        <f>_xlfn.XLOOKUP($L1081,Pos!$B:$B,Pos!Q:Q,0, 0)</f>
        <v>2.5</v>
      </c>
      <c r="V1081" s="9">
        <f>_xlfn.XLOOKUP($L1081,Pos!$B:$B,Pos!R:R,0, 0)</f>
        <v>3.6666669999999999</v>
      </c>
      <c r="W1081" s="9">
        <f>_xlfn.XLOOKUP($L1081,Pos!$B:$B,Pos!S:S,0, 0)</f>
        <v>5.3933330000000002</v>
      </c>
      <c r="X1081" s="9" t="str">
        <f>_xlfn.XLOOKUP($L1081,Pos!$B:$B,Pos!J:J,0, 0)</f>
        <v>Outperform</v>
      </c>
      <c r="Y1081" s="1">
        <v>0</v>
      </c>
      <c r="Z1081" s="1">
        <v>0</v>
      </c>
      <c r="AA1081" s="1">
        <f t="shared" si="264"/>
        <v>0</v>
      </c>
      <c r="AB1081" s="9">
        <f>_xlfn.XLOOKUP(L1081,Pos!B:B,Pos!K:K,-1,0)</f>
        <v>1.4285714285714279</v>
      </c>
      <c r="AC1081" s="1" t="e">
        <f>_xlfn.XLOOKUP($L1081,Pos!$A:$A,Pos!S:S,_xlfn.XLOOKUP($L1081,#REF!,#REF!, ""), 0)</f>
        <v>#REF!</v>
      </c>
      <c r="AD1081" s="1" t="e">
        <f>_xlfn.XLOOKUP($L1081,Pos!$A:$A,Pos!T:T,_xlfn.XLOOKUP($L1081,#REF!,#REF!, ""), 0)</f>
        <v>#REF!</v>
      </c>
      <c r="AE1081" s="1" t="e">
        <f>_xlfn.XLOOKUP($L1081,Pos!$A:$A,Pos!U:U,_xlfn.XLOOKUP($L1081,#REF!,#REF!, ""), 0)</f>
        <v>#REF!</v>
      </c>
      <c r="AF1081" s="1" t="e">
        <f>_xlfn.XLOOKUP($L1081,Pos!$A:$A,Pos!V:V,_xlfn.XLOOKUP($L1081,#REF!,#REF!, ""), 0)</f>
        <v>#REF!</v>
      </c>
      <c r="AG1081" s="1" t="e">
        <f>_xlfn.XLOOKUP($L1081,Pos!$A:$A,Pos!W:W,_xlfn.XLOOKUP($L1081,#REF!,#REF!, ""), 0)</f>
        <v>#REF!</v>
      </c>
      <c r="AH1081" s="1" t="e">
        <f>_xlfn.XLOOKUP($L1081,Pos!$A:$A,Pos!X:X,_xlfn.XLOOKUP($L1081,#REF!,#REF!, ""), 0)</f>
        <v>#REF!</v>
      </c>
      <c r="AI1081" s="1" t="e">
        <f>_xlfn.XLOOKUP($L1081,Pos!$A:$A,Pos!Y:Y,_xlfn.XLOOKUP($L1081,#REF!,#REF!, ""), 0)</f>
        <v>#REF!</v>
      </c>
      <c r="AJ1081" s="1" t="e">
        <f>_xlfn.XLOOKUP($L1081,Pos!$A:$A,Pos!Z:Z,_xlfn.XLOOKUP($L1081,#REF!,#REF!, ""), 0)</f>
        <v>#REF!</v>
      </c>
      <c r="AK1081" s="1" t="e">
        <f>_xlfn.XLOOKUP($L1081,Pos!$A:$A,Pos!AA:AA,_xlfn.XLOOKUP($L1081,#REF!,#REF!, ""), 0)</f>
        <v>#REF!</v>
      </c>
      <c r="AL1081" s="1" t="e">
        <f>_xlfn.XLOOKUP($L1081,Pos!$A:$A,Pos!AB:AB,_xlfn.XLOOKUP($L1081,#REF!,#REF!, ""), 0)</f>
        <v>#REF!</v>
      </c>
      <c r="AM1081" s="1" t="e">
        <f>_xlfn.XLOOKUP($L1081,Pos!$A:$A,Pos!AC:AC,_xlfn.XLOOKUP($L1081,#REF!,#REF!, ""), 0)</f>
        <v>#REF!</v>
      </c>
      <c r="AN1081" s="1" t="e">
        <f>_xlfn.XLOOKUP($L1081,Pos!$A:$A,Pos!AD:AD,_xlfn.XLOOKUP($L1081,#REF!,#REF!, ""), 0)</f>
        <v>#REF!</v>
      </c>
      <c r="AO1081" s="1" t="e">
        <f>_xlfn.XLOOKUP($L1081,Pos!$A:$A,Pos!AE:AE,_xlfn.XLOOKUP($L1081,#REF!,#REF!, ""), 0)</f>
        <v>#REF!</v>
      </c>
      <c r="AP1081" s="1" t="e">
        <f>_xlfn.XLOOKUP($L1081,Pos!$A:$A,Pos!AF:AF,_xlfn.XLOOKUP($L1081,#REF!,#REF!, ""), 0)</f>
        <v>#REF!</v>
      </c>
      <c r="AQ1081" s="1" t="e">
        <f>_xlfn.XLOOKUP($L1081,Pos!$A:$A,Pos!AG:AG,_xlfn.XLOOKUP($L1081,#REF!,#REF!, ""), 0)</f>
        <v>#REF!</v>
      </c>
      <c r="AR1081" s="1" t="e">
        <f>_xlfn.XLOOKUP($L1081,Pos!$A:$A,Pos!AH:AH,_xlfn.XLOOKUP($L1081,#REF!,#REF!, ""), 0)</f>
        <v>#REF!</v>
      </c>
      <c r="AS1081" s="1" t="e">
        <f>_xlfn.XLOOKUP($L1081,Pos!$A:$A,Pos!AI:AI,_xlfn.XLOOKUP($L1081,#REF!,#REF!, ""), 0)</f>
        <v>#REF!</v>
      </c>
      <c r="AT1081" s="1" t="e">
        <f>_xlfn.XLOOKUP($L1081,Pos!$A:$A,Pos!AJ:AJ,_xlfn.XLOOKUP($L1081,#REF!,#REF!, ""), 0)</f>
        <v>#REF!</v>
      </c>
      <c r="AU1081" s="1" t="e">
        <f>_xlfn.XLOOKUP($L1081,Pos!$A:$A,Pos!AK:AK,_xlfn.XLOOKUP($L1081,#REF!,#REF!, ""), 0)</f>
        <v>#REF!</v>
      </c>
      <c r="AV1081" s="1" t="e">
        <f>_xlfn.XLOOKUP($L1081,Pos!$A:$A,Pos!AL:AL,_xlfn.XLOOKUP($L1081,#REF!,#REF!, ""), 0)</f>
        <v>#REF!</v>
      </c>
      <c r="AW1081" s="1" t="e">
        <f>_xlfn.XLOOKUP($L1081,Pos!$A:$A,Pos!AM:AM,_xlfn.XLOOKUP($L1081,#REF!,#REF!, ""), 0)</f>
        <v>#REF!</v>
      </c>
      <c r="AX1081" s="1" t="e">
        <f>_xlfn.XLOOKUP($L1081,Pos!$A:$A,Pos!AN:AN,_xlfn.XLOOKUP($L1081,#REF!,#REF!, ""), 0)</f>
        <v>#REF!</v>
      </c>
      <c r="AY1081" s="1" t="e">
        <f>_xlfn.XLOOKUP($L1081,Pos!$A:$A,Pos!AO:AO,_xlfn.XLOOKUP($L1081,#REF!,#REF!, ""), 0)</f>
        <v>#REF!</v>
      </c>
      <c r="AZ1081" s="7" t="str">
        <f t="shared" si="265"/>
        <v>OUT</v>
      </c>
      <c r="BA1081" s="1">
        <f>IF(OR(_xlfn.XLOOKUP(L1081,Pos!B:B,Pos!L:L,FALSE)="ESG Reason",_xlfn.XLOOKUP(L1081,Pos!B:B,Pos!L:L,FALSE)="Blacklisted"),1,0)</f>
        <v>1</v>
      </c>
      <c r="BC1081" s="11">
        <v>8.5287612527798876E-11</v>
      </c>
      <c r="BD1081" s="11">
        <f>_xlfn.XLOOKUP($L1081,Pos!$B:$B,Pos!H:H,0, 0)</f>
        <v>0</v>
      </c>
      <c r="BE1081" s="11">
        <f>_xlfn.XLOOKUP($L1081,Pos!$B:$B,Pos!I:I,0, 0)</f>
        <v>1.102156516134045E-4</v>
      </c>
      <c r="BF1081" s="18">
        <f t="shared" si="266"/>
        <v>1.102156516134045E-4</v>
      </c>
      <c r="BG1081" s="1">
        <f t="shared" si="267"/>
        <v>2</v>
      </c>
      <c r="BH1081" s="1">
        <f t="shared" si="268"/>
        <v>6</v>
      </c>
      <c r="BI1081" s="18">
        <f t="shared" si="269"/>
        <v>8.5287612527798876E-11</v>
      </c>
      <c r="BJ1081" s="3">
        <f t="shared" si="270"/>
        <v>0</v>
      </c>
      <c r="BK1081" s="18">
        <f t="shared" si="271"/>
        <v>0</v>
      </c>
    </row>
    <row r="1082" spans="3:63" x14ac:dyDescent="0.25">
      <c r="C1082" s="3"/>
      <c r="D1082" s="3"/>
      <c r="E1082" s="3"/>
      <c r="F1082" s="3"/>
      <c r="G1082" s="51" t="s">
        <v>1071</v>
      </c>
      <c r="H1082" s="8" t="str">
        <f t="shared" si="261"/>
        <v>0%North America</v>
      </c>
      <c r="I1082" s="11" cm="1">
        <f t="array" ref="I1082">IF(
   AZ1082 = "OUT", 0,IF(
   BD1082 &gt;= LARGE(IF(ISNUMBER(BD:BD), BD:BD), 3),
   BE1082 - 0.001,
   IF(BE1082 &gt;=VLOOKUP(P1082,mapping!$A:$B,2,FALSE), BE1082,VLOOKUP(P1082,mapping!$A$2:$B$8,2,FALSE))
))</f>
        <v>0</v>
      </c>
      <c r="J1082" s="11" cm="1">
        <f t="array" ref="J1082">IF(
    AZ1082="OUT",0,IF(IF(
                      BD1082&gt;=LARGE(IF(ISNUMBER(BD:BD),BD:BD),3),
                      BE1082+0.001,
                      VLOOKUP(H1082,mapping!$D:$E,2,FALSE)
                      )&gt;I1082,
                   IF(
                      BD1082&gt;=LARGE(IF(ISNUMBER(BD:BD),BD:BD),3),
                      BE1082+0.001,
                      VLOOKUP(H1082,mapping!$D:$E,2,FALSE)
                      ),
                   I1082+0.002))</f>
        <v>0</v>
      </c>
      <c r="K1082" s="8">
        <f t="shared" si="262"/>
        <v>1.101777458521297E-4</v>
      </c>
      <c r="L1082" s="1" t="str">
        <f>Pos!B400</f>
        <v>GB00BL6K5J42</v>
      </c>
      <c r="M1082" s="1" t="str">
        <f>_xlfn.XLOOKUP($L1082,Pos!B:B,Pos!D:D,, 0)</f>
        <v>Endeavour Mining PLC</v>
      </c>
      <c r="N1082" s="1" t="str">
        <f>_xlfn.XLOOKUP($L1082,Pos!B:B,Pos!E:E,, 0)</f>
        <v>Basic Resources</v>
      </c>
      <c r="O1082" s="1" t="str">
        <f t="shared" si="263"/>
        <v>Basic Resources_North America</v>
      </c>
      <c r="P1082" s="1" t="str">
        <f>_xlfn.XLOOKUP($L1082,Pos!B:B,Pos!F:F,, 0)</f>
        <v>North America</v>
      </c>
      <c r="Q1082" s="1">
        <v>0</v>
      </c>
      <c r="R1082" s="9">
        <f>_xlfn.XLOOKUP($L1082,Pos!$B:$B,Pos!N:N,0, 0)</f>
        <v>8.4299990000000005</v>
      </c>
      <c r="S1082" s="9">
        <f>_xlfn.XLOOKUP($L1082,Pos!$B:$B,Pos!O:O,0, 0)</f>
        <v>5.55</v>
      </c>
      <c r="T1082" s="9">
        <f>_xlfn.XLOOKUP($L1082,Pos!$B:$B,Pos!P:P,0, 0)</f>
        <v>7.4749999999999996</v>
      </c>
      <c r="U1082" s="9">
        <f>_xlfn.XLOOKUP($L1082,Pos!$B:$B,Pos!Q:Q,0, 0)</f>
        <v>9.5</v>
      </c>
      <c r="V1082" s="9">
        <f>_xlfn.XLOOKUP($L1082,Pos!$B:$B,Pos!R:R,0, 0)</f>
        <v>6.0333329999999998</v>
      </c>
      <c r="W1082" s="9">
        <f>_xlfn.XLOOKUP($L1082,Pos!$B:$B,Pos!S:S,0, 0)</f>
        <v>8.0216670000000008</v>
      </c>
      <c r="X1082" s="9" t="str">
        <f>_xlfn.XLOOKUP($L1082,Pos!$B:$B,Pos!J:J,0, 0)</f>
        <v>Outperform</v>
      </c>
      <c r="Y1082" s="1">
        <v>0</v>
      </c>
      <c r="Z1082" s="1">
        <v>0</v>
      </c>
      <c r="AA1082" s="1">
        <f t="shared" si="264"/>
        <v>0</v>
      </c>
      <c r="AB1082" s="9">
        <f>_xlfn.XLOOKUP(L1082,Pos!B:B,Pos!K:K,-1,0)</f>
        <v>-1</v>
      </c>
      <c r="AC1082" s="1" t="e">
        <f>_xlfn.XLOOKUP($L1082,Pos!$A:$A,Pos!S:S,_xlfn.XLOOKUP($L1082,#REF!,#REF!, ""), 0)</f>
        <v>#REF!</v>
      </c>
      <c r="AD1082" s="1" t="e">
        <f>_xlfn.XLOOKUP($L1082,Pos!$A:$A,Pos!T:T,_xlfn.XLOOKUP($L1082,#REF!,#REF!, ""), 0)</f>
        <v>#REF!</v>
      </c>
      <c r="AE1082" s="1" t="e">
        <f>_xlfn.XLOOKUP($L1082,Pos!$A:$A,Pos!U:U,_xlfn.XLOOKUP($L1082,#REF!,#REF!, ""), 0)</f>
        <v>#REF!</v>
      </c>
      <c r="AF1082" s="1" t="e">
        <f>_xlfn.XLOOKUP($L1082,Pos!$A:$A,Pos!V:V,_xlfn.XLOOKUP($L1082,#REF!,#REF!, ""), 0)</f>
        <v>#REF!</v>
      </c>
      <c r="AG1082" s="1" t="e">
        <f>_xlfn.XLOOKUP($L1082,Pos!$A:$A,Pos!W:W,_xlfn.XLOOKUP($L1082,#REF!,#REF!, ""), 0)</f>
        <v>#REF!</v>
      </c>
      <c r="AH1082" s="1" t="e">
        <f>_xlfn.XLOOKUP($L1082,Pos!$A:$A,Pos!X:X,_xlfn.XLOOKUP($L1082,#REF!,#REF!, ""), 0)</f>
        <v>#REF!</v>
      </c>
      <c r="AI1082" s="1" t="e">
        <f>_xlfn.XLOOKUP($L1082,Pos!$A:$A,Pos!Y:Y,_xlfn.XLOOKUP($L1082,#REF!,#REF!, ""), 0)</f>
        <v>#REF!</v>
      </c>
      <c r="AJ1082" s="1" t="e">
        <f>_xlfn.XLOOKUP($L1082,Pos!$A:$A,Pos!Z:Z,_xlfn.XLOOKUP($L1082,#REF!,#REF!, ""), 0)</f>
        <v>#REF!</v>
      </c>
      <c r="AK1082" s="1" t="e">
        <f>_xlfn.XLOOKUP($L1082,Pos!$A:$A,Pos!AA:AA,_xlfn.XLOOKUP($L1082,#REF!,#REF!, ""), 0)</f>
        <v>#REF!</v>
      </c>
      <c r="AL1082" s="1" t="e">
        <f>_xlfn.XLOOKUP($L1082,Pos!$A:$A,Pos!AB:AB,_xlfn.XLOOKUP($L1082,#REF!,#REF!, ""), 0)</f>
        <v>#REF!</v>
      </c>
      <c r="AM1082" s="1" t="e">
        <f>_xlfn.XLOOKUP($L1082,Pos!$A:$A,Pos!AC:AC,_xlfn.XLOOKUP($L1082,#REF!,#REF!, ""), 0)</f>
        <v>#REF!</v>
      </c>
      <c r="AN1082" s="1" t="e">
        <f>_xlfn.XLOOKUP($L1082,Pos!$A:$A,Pos!AD:AD,_xlfn.XLOOKUP($L1082,#REF!,#REF!, ""), 0)</f>
        <v>#REF!</v>
      </c>
      <c r="AO1082" s="1" t="e">
        <f>_xlfn.XLOOKUP($L1082,Pos!$A:$A,Pos!AE:AE,_xlfn.XLOOKUP($L1082,#REF!,#REF!, ""), 0)</f>
        <v>#REF!</v>
      </c>
      <c r="AP1082" s="1" t="e">
        <f>_xlfn.XLOOKUP($L1082,Pos!$A:$A,Pos!AF:AF,_xlfn.XLOOKUP($L1082,#REF!,#REF!, ""), 0)</f>
        <v>#REF!</v>
      </c>
      <c r="AQ1082" s="1" t="e">
        <f>_xlfn.XLOOKUP($L1082,Pos!$A:$A,Pos!AG:AG,_xlfn.XLOOKUP($L1082,#REF!,#REF!, ""), 0)</f>
        <v>#REF!</v>
      </c>
      <c r="AR1082" s="1" t="e">
        <f>_xlfn.XLOOKUP($L1082,Pos!$A:$A,Pos!AH:AH,_xlfn.XLOOKUP($L1082,#REF!,#REF!, ""), 0)</f>
        <v>#REF!</v>
      </c>
      <c r="AS1082" s="1" t="e">
        <f>_xlfn.XLOOKUP($L1082,Pos!$A:$A,Pos!AI:AI,_xlfn.XLOOKUP($L1082,#REF!,#REF!, ""), 0)</f>
        <v>#REF!</v>
      </c>
      <c r="AT1082" s="1" t="e">
        <f>_xlfn.XLOOKUP($L1082,Pos!$A:$A,Pos!AJ:AJ,_xlfn.XLOOKUP($L1082,#REF!,#REF!, ""), 0)</f>
        <v>#REF!</v>
      </c>
      <c r="AU1082" s="1" t="e">
        <f>_xlfn.XLOOKUP($L1082,Pos!$A:$A,Pos!AK:AK,_xlfn.XLOOKUP($L1082,#REF!,#REF!, ""), 0)</f>
        <v>#REF!</v>
      </c>
      <c r="AV1082" s="1" t="e">
        <f>_xlfn.XLOOKUP($L1082,Pos!$A:$A,Pos!AL:AL,_xlfn.XLOOKUP($L1082,#REF!,#REF!, ""), 0)</f>
        <v>#REF!</v>
      </c>
      <c r="AW1082" s="1" t="e">
        <f>_xlfn.XLOOKUP($L1082,Pos!$A:$A,Pos!AM:AM,_xlfn.XLOOKUP($L1082,#REF!,#REF!, ""), 0)</f>
        <v>#REF!</v>
      </c>
      <c r="AX1082" s="1" t="e">
        <f>_xlfn.XLOOKUP($L1082,Pos!$A:$A,Pos!AN:AN,_xlfn.XLOOKUP($L1082,#REF!,#REF!, ""), 0)</f>
        <v>#REF!</v>
      </c>
      <c r="AY1082" s="1" t="e">
        <f>_xlfn.XLOOKUP($L1082,Pos!$A:$A,Pos!AO:AO,_xlfn.XLOOKUP($L1082,#REF!,#REF!, ""), 0)</f>
        <v>#REF!</v>
      </c>
      <c r="AZ1082" s="7" t="str">
        <f t="shared" si="265"/>
        <v>OUT</v>
      </c>
      <c r="BA1082" s="1">
        <f>IF(OR(_xlfn.XLOOKUP(L1082,Pos!B:B,Pos!L:L,FALSE)="ESG Reason",_xlfn.XLOOKUP(L1082,Pos!B:B,Pos!L:L,FALSE)="Blacklisted"),1,0)</f>
        <v>0</v>
      </c>
      <c r="BC1082" s="11">
        <v>8.7923654052710994E-11</v>
      </c>
      <c r="BD1082" s="11">
        <f>_xlfn.XLOOKUP($L1082,Pos!$B:$B,Pos!H:H,0, 0)</f>
        <v>0</v>
      </c>
      <c r="BE1082" s="11">
        <f>_xlfn.XLOOKUP($L1082,Pos!$B:$B,Pos!I:I,0, 0)</f>
        <v>1.101777458521297E-4</v>
      </c>
      <c r="BF1082" s="18">
        <f t="shared" si="266"/>
        <v>1.101777458521297E-4</v>
      </c>
      <c r="BG1082" s="1">
        <f t="shared" si="267"/>
        <v>1</v>
      </c>
      <c r="BH1082" s="1">
        <f t="shared" si="268"/>
        <v>22</v>
      </c>
      <c r="BI1082" s="18">
        <f t="shared" si="269"/>
        <v>8.7923654052710994E-11</v>
      </c>
      <c r="BJ1082" s="3">
        <f t="shared" si="270"/>
        <v>0</v>
      </c>
      <c r="BK1082" s="18">
        <f t="shared" si="271"/>
        <v>0</v>
      </c>
    </row>
    <row r="1083" spans="3:63" x14ac:dyDescent="0.25">
      <c r="C1083" s="3"/>
      <c r="D1083" s="3"/>
      <c r="E1083" s="3"/>
      <c r="F1083" s="3"/>
      <c r="G1083" s="51" t="s">
        <v>1075</v>
      </c>
      <c r="H1083" s="8" t="str">
        <f t="shared" si="261"/>
        <v>0%Others</v>
      </c>
      <c r="I1083" s="11" cm="1">
        <f t="array" ref="I1083">IF(
   AZ1083 = "OUT", 0,IF(
   BD1083 &gt;= LARGE(IF(ISNUMBER(BD:BD), BD:BD), 3),
   BE1083 - 0.001,
   IF(BE1083 &gt;=VLOOKUP(P1083,mapping!$A:$B,2,FALSE), BE1083,VLOOKUP(P1083,mapping!$A$2:$B$8,2,FALSE))
))</f>
        <v>0</v>
      </c>
      <c r="J1083" s="11" cm="1">
        <f t="array" ref="J1083">IF(
    AZ1083="OUT",0,IF(IF(
                      BD1083&gt;=LARGE(IF(ISNUMBER(BD:BD),BD:BD),3),
                      BE1083+0.001,
                      VLOOKUP(H1083,mapping!$D:$E,2,FALSE)
                      )&gt;I1083,
                   IF(
                      BD1083&gt;=LARGE(IF(ISNUMBER(BD:BD),BD:BD),3),
                      BE1083+0.001,
                      VLOOKUP(H1083,mapping!$D:$E,2,FALSE)
                      ),
                   I1083+0.002))</f>
        <v>0</v>
      </c>
      <c r="K1083" s="8">
        <f t="shared" si="262"/>
        <v>1.10172745092067E-4</v>
      </c>
      <c r="L1083" s="1" t="str">
        <f>Pos!B686</f>
        <v>KYG960071028</v>
      </c>
      <c r="M1083" s="1" t="str">
        <f>_xlfn.XLOOKUP($L1083,Pos!B:B,Pos!D:D,, 0)</f>
        <v>WH Group Ltd. (HK)</v>
      </c>
      <c r="N1083" s="1" t="str">
        <f>_xlfn.XLOOKUP($L1083,Pos!B:B,Pos!E:E,, 0)</f>
        <v>Food, Beverage &amp; Tobacco</v>
      </c>
      <c r="O1083" s="1" t="str">
        <f t="shared" si="263"/>
        <v>Food, Beverage &amp; Tobacco_Others</v>
      </c>
      <c r="P1083" s="1" t="str">
        <f>_xlfn.XLOOKUP($L1083,Pos!B:B,Pos!F:F,, 0)</f>
        <v>Others</v>
      </c>
      <c r="Q1083" s="1">
        <v>0</v>
      </c>
      <c r="R1083" s="9">
        <f>_xlfn.XLOOKUP($L1083,Pos!$B:$B,Pos!N:N,0, 0)</f>
        <v>8.2900010000000002</v>
      </c>
      <c r="S1083" s="9">
        <f>_xlfn.XLOOKUP($L1083,Pos!$B:$B,Pos!O:O,0, 0)</f>
        <v>8.8913340000000005</v>
      </c>
      <c r="T1083" s="9">
        <f>_xlfn.XLOOKUP($L1083,Pos!$B:$B,Pos!P:P,0, 0)</f>
        <v>6.6</v>
      </c>
      <c r="U1083" s="9">
        <f>_xlfn.XLOOKUP($L1083,Pos!$B:$B,Pos!Q:Q,0, 0)</f>
        <v>8</v>
      </c>
      <c r="V1083" s="9">
        <f>_xlfn.XLOOKUP($L1083,Pos!$B:$B,Pos!R:R,0, 0)</f>
        <v>3.5666669999999998</v>
      </c>
      <c r="W1083" s="9">
        <f>_xlfn.XLOOKUP($L1083,Pos!$B:$B,Pos!S:S,0, 0)</f>
        <v>5.6333330000000004</v>
      </c>
      <c r="X1083" s="9" t="str">
        <f>_xlfn.XLOOKUP($L1083,Pos!$B:$B,Pos!J:J,0, 0)</f>
        <v>Buy</v>
      </c>
      <c r="Y1083" s="1">
        <v>0</v>
      </c>
      <c r="Z1083" s="1">
        <v>0</v>
      </c>
      <c r="AA1083" s="1">
        <f t="shared" si="264"/>
        <v>0</v>
      </c>
      <c r="AB1083" s="9">
        <f>_xlfn.XLOOKUP(L1083,Pos!B:B,Pos!K:K,-1,0)</f>
        <v>-1</v>
      </c>
      <c r="AC1083" s="1" t="e">
        <f>_xlfn.XLOOKUP($L1083,Pos!$A:$A,Pos!S:S,_xlfn.XLOOKUP($L1083,#REF!,#REF!, ""), 0)</f>
        <v>#REF!</v>
      </c>
      <c r="AD1083" s="1" t="e">
        <f>_xlfn.XLOOKUP($L1083,Pos!$A:$A,Pos!T:T,_xlfn.XLOOKUP($L1083,#REF!,#REF!, ""), 0)</f>
        <v>#REF!</v>
      </c>
      <c r="AE1083" s="1" t="e">
        <f>_xlfn.XLOOKUP($L1083,Pos!$A:$A,Pos!U:U,_xlfn.XLOOKUP($L1083,#REF!,#REF!, ""), 0)</f>
        <v>#REF!</v>
      </c>
      <c r="AF1083" s="1" t="e">
        <f>_xlfn.XLOOKUP($L1083,Pos!$A:$A,Pos!V:V,_xlfn.XLOOKUP($L1083,#REF!,#REF!, ""), 0)</f>
        <v>#REF!</v>
      </c>
      <c r="AG1083" s="1" t="e">
        <f>_xlfn.XLOOKUP($L1083,Pos!$A:$A,Pos!W:W,_xlfn.XLOOKUP($L1083,#REF!,#REF!, ""), 0)</f>
        <v>#REF!</v>
      </c>
      <c r="AH1083" s="1" t="e">
        <f>_xlfn.XLOOKUP($L1083,Pos!$A:$A,Pos!X:X,_xlfn.XLOOKUP($L1083,#REF!,#REF!, ""), 0)</f>
        <v>#REF!</v>
      </c>
      <c r="AI1083" s="1" t="e">
        <f>_xlfn.XLOOKUP($L1083,Pos!$A:$A,Pos!Y:Y,_xlfn.XLOOKUP($L1083,#REF!,#REF!, ""), 0)</f>
        <v>#REF!</v>
      </c>
      <c r="AJ1083" s="1" t="e">
        <f>_xlfn.XLOOKUP($L1083,Pos!$A:$A,Pos!Z:Z,_xlfn.XLOOKUP($L1083,#REF!,#REF!, ""), 0)</f>
        <v>#REF!</v>
      </c>
      <c r="AK1083" s="1" t="e">
        <f>_xlfn.XLOOKUP($L1083,Pos!$A:$A,Pos!AA:AA,_xlfn.XLOOKUP($L1083,#REF!,#REF!, ""), 0)</f>
        <v>#REF!</v>
      </c>
      <c r="AL1083" s="1" t="e">
        <f>_xlfn.XLOOKUP($L1083,Pos!$A:$A,Pos!AB:AB,_xlfn.XLOOKUP($L1083,#REF!,#REF!, ""), 0)</f>
        <v>#REF!</v>
      </c>
      <c r="AM1083" s="1" t="e">
        <f>_xlfn.XLOOKUP($L1083,Pos!$A:$A,Pos!AC:AC,_xlfn.XLOOKUP($L1083,#REF!,#REF!, ""), 0)</f>
        <v>#REF!</v>
      </c>
      <c r="AN1083" s="1" t="e">
        <f>_xlfn.XLOOKUP($L1083,Pos!$A:$A,Pos!AD:AD,_xlfn.XLOOKUP($L1083,#REF!,#REF!, ""), 0)</f>
        <v>#REF!</v>
      </c>
      <c r="AO1083" s="1" t="e">
        <f>_xlfn.XLOOKUP($L1083,Pos!$A:$A,Pos!AE:AE,_xlfn.XLOOKUP($L1083,#REF!,#REF!, ""), 0)</f>
        <v>#REF!</v>
      </c>
      <c r="AP1083" s="1" t="e">
        <f>_xlfn.XLOOKUP($L1083,Pos!$A:$A,Pos!AF:AF,_xlfn.XLOOKUP($L1083,#REF!,#REF!, ""), 0)</f>
        <v>#REF!</v>
      </c>
      <c r="AQ1083" s="1" t="e">
        <f>_xlfn.XLOOKUP($L1083,Pos!$A:$A,Pos!AG:AG,_xlfn.XLOOKUP($L1083,#REF!,#REF!, ""), 0)</f>
        <v>#REF!</v>
      </c>
      <c r="AR1083" s="1" t="e">
        <f>_xlfn.XLOOKUP($L1083,Pos!$A:$A,Pos!AH:AH,_xlfn.XLOOKUP($L1083,#REF!,#REF!, ""), 0)</f>
        <v>#REF!</v>
      </c>
      <c r="AS1083" s="1" t="e">
        <f>_xlfn.XLOOKUP($L1083,Pos!$A:$A,Pos!AI:AI,_xlfn.XLOOKUP($L1083,#REF!,#REF!, ""), 0)</f>
        <v>#REF!</v>
      </c>
      <c r="AT1083" s="1" t="e">
        <f>_xlfn.XLOOKUP($L1083,Pos!$A:$A,Pos!AJ:AJ,_xlfn.XLOOKUP($L1083,#REF!,#REF!, ""), 0)</f>
        <v>#REF!</v>
      </c>
      <c r="AU1083" s="1" t="e">
        <f>_xlfn.XLOOKUP($L1083,Pos!$A:$A,Pos!AK:AK,_xlfn.XLOOKUP($L1083,#REF!,#REF!, ""), 0)</f>
        <v>#REF!</v>
      </c>
      <c r="AV1083" s="1" t="e">
        <f>_xlfn.XLOOKUP($L1083,Pos!$A:$A,Pos!AL:AL,_xlfn.XLOOKUP($L1083,#REF!,#REF!, ""), 0)</f>
        <v>#REF!</v>
      </c>
      <c r="AW1083" s="1" t="e">
        <f>_xlfn.XLOOKUP($L1083,Pos!$A:$A,Pos!AM:AM,_xlfn.XLOOKUP($L1083,#REF!,#REF!, ""), 0)</f>
        <v>#REF!</v>
      </c>
      <c r="AX1083" s="1" t="e">
        <f>_xlfn.XLOOKUP($L1083,Pos!$A:$A,Pos!AN:AN,_xlfn.XLOOKUP($L1083,#REF!,#REF!, ""), 0)</f>
        <v>#REF!</v>
      </c>
      <c r="AY1083" s="1" t="e">
        <f>_xlfn.XLOOKUP($L1083,Pos!$A:$A,Pos!AO:AO,_xlfn.XLOOKUP($L1083,#REF!,#REF!, ""), 0)</f>
        <v>#REF!</v>
      </c>
      <c r="AZ1083" s="7" t="str">
        <f t="shared" si="265"/>
        <v>OUT</v>
      </c>
      <c r="BA1083" s="1">
        <f>IF(OR(_xlfn.XLOOKUP(L1083,Pos!B:B,Pos!L:L,FALSE)="ESG Reason",_xlfn.XLOOKUP(L1083,Pos!B:B,Pos!L:L,FALSE)="Blacklisted"),1,0)</f>
        <v>0</v>
      </c>
      <c r="BC1083" s="11">
        <v>8.9567782653102255E-11</v>
      </c>
      <c r="BD1083" s="11">
        <f>_xlfn.XLOOKUP($L1083,Pos!$B:$B,Pos!H:H,0, 0)</f>
        <v>0</v>
      </c>
      <c r="BE1083" s="11">
        <f>_xlfn.XLOOKUP($L1083,Pos!$B:$B,Pos!I:I,0, 0)</f>
        <v>1.10172745092067E-4</v>
      </c>
      <c r="BF1083" s="18">
        <f t="shared" si="266"/>
        <v>1.10172745092067E-4</v>
      </c>
      <c r="BG1083" s="1">
        <f t="shared" si="267"/>
        <v>3</v>
      </c>
      <c r="BH1083" s="1">
        <f t="shared" si="268"/>
        <v>46</v>
      </c>
      <c r="BI1083" s="18">
        <f t="shared" si="269"/>
        <v>8.9567782653102255E-11</v>
      </c>
      <c r="BJ1083" s="3">
        <f t="shared" si="270"/>
        <v>0</v>
      </c>
      <c r="BK1083" s="18">
        <f t="shared" si="271"/>
        <v>0</v>
      </c>
    </row>
    <row r="1084" spans="3:63" x14ac:dyDescent="0.25">
      <c r="C1084" s="3"/>
      <c r="D1084" s="3"/>
      <c r="E1084" s="3"/>
      <c r="F1084" s="3"/>
      <c r="G1084" s="51" t="s">
        <v>1085</v>
      </c>
      <c r="H1084" s="8" t="str">
        <f t="shared" si="261"/>
        <v>0%North America</v>
      </c>
      <c r="I1084" s="11" cm="1">
        <f t="array" ref="I1084">IF(
   AZ1084 = "OUT", 0,IF(
   BD1084 &gt;= LARGE(IF(ISNUMBER(BD:BD), BD:BD), 3),
   BE1084 - 0.001,
   IF(BE1084 &gt;=VLOOKUP(P1084,mapping!$A:$B,2,FALSE), BE1084,VLOOKUP(P1084,mapping!$A$2:$B$8,2,FALSE))
))</f>
        <v>0</v>
      </c>
      <c r="J1084" s="11" cm="1">
        <f t="array" ref="J1084">IF(
    AZ1084="OUT",0,IF(IF(
                      BD1084&gt;=LARGE(IF(ISNUMBER(BD:BD),BD:BD),3),
                      BE1084+0.001,
                      VLOOKUP(H1084,mapping!$D:$E,2,FALSE)
                      )&gt;I1084,
                   IF(
                      BD1084&gt;=LARGE(IF(ISNUMBER(BD:BD),BD:BD),3),
                      BE1084+0.001,
                      VLOOKUP(H1084,mapping!$D:$E,2,FALSE)
                      ),
                   I1084+0.002))</f>
        <v>0</v>
      </c>
      <c r="K1084" s="8">
        <f t="shared" si="262"/>
        <v>1.1011803677698171E-4</v>
      </c>
      <c r="L1084" s="1" t="str">
        <f>Pos!B812</f>
        <v>US0152711091</v>
      </c>
      <c r="M1084" s="1" t="str">
        <f>_xlfn.XLOOKUP($L1084,Pos!B:B,Pos!D:D,, 0)</f>
        <v>Alexandria Real Estate Equities, Inc.</v>
      </c>
      <c r="N1084" s="1" t="str">
        <f>_xlfn.XLOOKUP($L1084,Pos!B:B,Pos!E:E,, 0)</f>
        <v>Real Estate</v>
      </c>
      <c r="O1084" s="1" t="str">
        <f t="shared" si="263"/>
        <v>Real Estate_North America</v>
      </c>
      <c r="P1084" s="1" t="str">
        <f>_xlfn.XLOOKUP($L1084,Pos!B:B,Pos!F:F,, 0)</f>
        <v>North America</v>
      </c>
      <c r="Q1084" s="1">
        <v>0</v>
      </c>
      <c r="R1084" s="9">
        <f>_xlfn.XLOOKUP($L1084,Pos!$B:$B,Pos!N:N,0, 0)</f>
        <v>7.7</v>
      </c>
      <c r="S1084" s="9">
        <f>_xlfn.XLOOKUP($L1084,Pos!$B:$B,Pos!O:O,0, 0)</f>
        <v>7.9805000000000001</v>
      </c>
      <c r="T1084" s="9">
        <f>_xlfn.XLOOKUP($L1084,Pos!$B:$B,Pos!P:P,0, 0)</f>
        <v>2.4249999999999998</v>
      </c>
      <c r="U1084" s="9">
        <f>_xlfn.XLOOKUP($L1084,Pos!$B:$B,Pos!Q:Q,0, 0)</f>
        <v>0.1</v>
      </c>
      <c r="V1084" s="9">
        <f>_xlfn.XLOOKUP($L1084,Pos!$B:$B,Pos!R:R,0, 0)</f>
        <v>0.3</v>
      </c>
      <c r="W1084" s="9">
        <f>_xlfn.XLOOKUP($L1084,Pos!$B:$B,Pos!S:S,0, 0)</f>
        <v>1.605</v>
      </c>
      <c r="X1084" s="9" t="str">
        <f>_xlfn.XLOOKUP($L1084,Pos!$B:$B,Pos!J:J,0, 0)</f>
        <v>Outperform</v>
      </c>
      <c r="Y1084" s="1">
        <v>0</v>
      </c>
      <c r="Z1084" s="1">
        <v>0</v>
      </c>
      <c r="AA1084" s="1">
        <f t="shared" si="264"/>
        <v>0</v>
      </c>
      <c r="AB1084" s="9">
        <f>_xlfn.XLOOKUP(L1084,Pos!B:B,Pos!K:K,-1,0)</f>
        <v>3.1428571428571428</v>
      </c>
      <c r="AC1084" s="1" t="e">
        <f>_xlfn.XLOOKUP($L1084,Pos!$A:$A,Pos!S:S,_xlfn.XLOOKUP($L1084,#REF!,#REF!, ""), 0)</f>
        <v>#REF!</v>
      </c>
      <c r="AD1084" s="1" t="e">
        <f>_xlfn.XLOOKUP($L1084,Pos!$A:$A,Pos!T:T,_xlfn.XLOOKUP($L1084,#REF!,#REF!, ""), 0)</f>
        <v>#REF!</v>
      </c>
      <c r="AE1084" s="1" t="e">
        <f>_xlfn.XLOOKUP($L1084,Pos!$A:$A,Pos!U:U,_xlfn.XLOOKUP($L1084,#REF!,#REF!, ""), 0)</f>
        <v>#REF!</v>
      </c>
      <c r="AF1084" s="1" t="e">
        <f>_xlfn.XLOOKUP($L1084,Pos!$A:$A,Pos!V:V,_xlfn.XLOOKUP($L1084,#REF!,#REF!, ""), 0)</f>
        <v>#REF!</v>
      </c>
      <c r="AG1084" s="1" t="e">
        <f>_xlfn.XLOOKUP($L1084,Pos!$A:$A,Pos!W:W,_xlfn.XLOOKUP($L1084,#REF!,#REF!, ""), 0)</f>
        <v>#REF!</v>
      </c>
      <c r="AH1084" s="1" t="e">
        <f>_xlfn.XLOOKUP($L1084,Pos!$A:$A,Pos!X:X,_xlfn.XLOOKUP($L1084,#REF!,#REF!, ""), 0)</f>
        <v>#REF!</v>
      </c>
      <c r="AI1084" s="1" t="e">
        <f>_xlfn.XLOOKUP($L1084,Pos!$A:$A,Pos!Y:Y,_xlfn.XLOOKUP($L1084,#REF!,#REF!, ""), 0)</f>
        <v>#REF!</v>
      </c>
      <c r="AJ1084" s="1" t="e">
        <f>_xlfn.XLOOKUP($L1084,Pos!$A:$A,Pos!Z:Z,_xlfn.XLOOKUP($L1084,#REF!,#REF!, ""), 0)</f>
        <v>#REF!</v>
      </c>
      <c r="AK1084" s="1" t="e">
        <f>_xlfn.XLOOKUP($L1084,Pos!$A:$A,Pos!AA:AA,_xlfn.XLOOKUP($L1084,#REF!,#REF!, ""), 0)</f>
        <v>#REF!</v>
      </c>
      <c r="AL1084" s="1" t="e">
        <f>_xlfn.XLOOKUP($L1084,Pos!$A:$A,Pos!AB:AB,_xlfn.XLOOKUP($L1084,#REF!,#REF!, ""), 0)</f>
        <v>#REF!</v>
      </c>
      <c r="AM1084" s="1" t="e">
        <f>_xlfn.XLOOKUP($L1084,Pos!$A:$A,Pos!AC:AC,_xlfn.XLOOKUP($L1084,#REF!,#REF!, ""), 0)</f>
        <v>#REF!</v>
      </c>
      <c r="AN1084" s="1" t="e">
        <f>_xlfn.XLOOKUP($L1084,Pos!$A:$A,Pos!AD:AD,_xlfn.XLOOKUP($L1084,#REF!,#REF!, ""), 0)</f>
        <v>#REF!</v>
      </c>
      <c r="AO1084" s="1" t="e">
        <f>_xlfn.XLOOKUP($L1084,Pos!$A:$A,Pos!AE:AE,_xlfn.XLOOKUP($L1084,#REF!,#REF!, ""), 0)</f>
        <v>#REF!</v>
      </c>
      <c r="AP1084" s="1" t="e">
        <f>_xlfn.XLOOKUP($L1084,Pos!$A:$A,Pos!AF:AF,_xlfn.XLOOKUP($L1084,#REF!,#REF!, ""), 0)</f>
        <v>#REF!</v>
      </c>
      <c r="AQ1084" s="1" t="e">
        <f>_xlfn.XLOOKUP($L1084,Pos!$A:$A,Pos!AG:AG,_xlfn.XLOOKUP($L1084,#REF!,#REF!, ""), 0)</f>
        <v>#REF!</v>
      </c>
      <c r="AR1084" s="1" t="e">
        <f>_xlfn.XLOOKUP($L1084,Pos!$A:$A,Pos!AH:AH,_xlfn.XLOOKUP($L1084,#REF!,#REF!, ""), 0)</f>
        <v>#REF!</v>
      </c>
      <c r="AS1084" s="1" t="e">
        <f>_xlfn.XLOOKUP($L1084,Pos!$A:$A,Pos!AI:AI,_xlfn.XLOOKUP($L1084,#REF!,#REF!, ""), 0)</f>
        <v>#REF!</v>
      </c>
      <c r="AT1084" s="1" t="e">
        <f>_xlfn.XLOOKUP($L1084,Pos!$A:$A,Pos!AJ:AJ,_xlfn.XLOOKUP($L1084,#REF!,#REF!, ""), 0)</f>
        <v>#REF!</v>
      </c>
      <c r="AU1084" s="1" t="e">
        <f>_xlfn.XLOOKUP($L1084,Pos!$A:$A,Pos!AK:AK,_xlfn.XLOOKUP($L1084,#REF!,#REF!, ""), 0)</f>
        <v>#REF!</v>
      </c>
      <c r="AV1084" s="1" t="e">
        <f>_xlfn.XLOOKUP($L1084,Pos!$A:$A,Pos!AL:AL,_xlfn.XLOOKUP($L1084,#REF!,#REF!, ""), 0)</f>
        <v>#REF!</v>
      </c>
      <c r="AW1084" s="1" t="e">
        <f>_xlfn.XLOOKUP($L1084,Pos!$A:$A,Pos!AM:AM,_xlfn.XLOOKUP($L1084,#REF!,#REF!, ""), 0)</f>
        <v>#REF!</v>
      </c>
      <c r="AX1084" s="1" t="e">
        <f>_xlfn.XLOOKUP($L1084,Pos!$A:$A,Pos!AN:AN,_xlfn.XLOOKUP($L1084,#REF!,#REF!, ""), 0)</f>
        <v>#REF!</v>
      </c>
      <c r="AY1084" s="1" t="e">
        <f>_xlfn.XLOOKUP($L1084,Pos!$A:$A,Pos!AO:AO,_xlfn.XLOOKUP($L1084,#REF!,#REF!, ""), 0)</f>
        <v>#REF!</v>
      </c>
      <c r="AZ1084" s="7" t="str">
        <f t="shared" si="265"/>
        <v>OUT</v>
      </c>
      <c r="BA1084" s="1">
        <f>IF(OR(_xlfn.XLOOKUP(L1084,Pos!B:B,Pos!L:L,FALSE)="ESG Reason",_xlfn.XLOOKUP(L1084,Pos!B:B,Pos!L:L,FALSE)="Blacklisted"),1,0)</f>
        <v>0</v>
      </c>
      <c r="BC1084" s="11">
        <v>9.6619474476448826E-11</v>
      </c>
      <c r="BD1084" s="11">
        <f>_xlfn.XLOOKUP($L1084,Pos!$B:$B,Pos!H:H,0, 0)</f>
        <v>0</v>
      </c>
      <c r="BE1084" s="11">
        <f>_xlfn.XLOOKUP($L1084,Pos!$B:$B,Pos!I:I,0, 0)</f>
        <v>1.1011803677698171E-4</v>
      </c>
      <c r="BF1084" s="18">
        <f t="shared" si="266"/>
        <v>1.1011803677698171E-4</v>
      </c>
      <c r="BG1084" s="1">
        <f t="shared" si="267"/>
        <v>1</v>
      </c>
      <c r="BH1084" s="1">
        <f t="shared" si="268"/>
        <v>33</v>
      </c>
      <c r="BI1084" s="18">
        <f t="shared" si="269"/>
        <v>9.6619474476448826E-11</v>
      </c>
      <c r="BJ1084" s="3">
        <f t="shared" si="270"/>
        <v>0</v>
      </c>
      <c r="BK1084" s="18">
        <f t="shared" si="271"/>
        <v>0</v>
      </c>
    </row>
    <row r="1085" spans="3:63" x14ac:dyDescent="0.25">
      <c r="C1085" s="3"/>
      <c r="D1085" s="3"/>
      <c r="E1085" s="3"/>
      <c r="F1085" s="3"/>
      <c r="G1085" s="51" t="s">
        <v>1084</v>
      </c>
      <c r="H1085" s="8" t="str">
        <f t="shared" si="261"/>
        <v>0%West Europe</v>
      </c>
      <c r="I1085" s="11" cm="1">
        <f t="array" ref="I1085">IF(
   AZ1085 = "OUT", 0,IF(
   BD1085 &gt;= LARGE(IF(ISNUMBER(BD:BD), BD:BD), 3),
   BE1085 - 0.001,
   IF(BE1085 &gt;=VLOOKUP(P1085,mapping!$A:$B,2,FALSE), BE1085,VLOOKUP(P1085,mapping!$A$2:$B$8,2,FALSE))
))</f>
        <v>0</v>
      </c>
      <c r="J1085" s="11" cm="1">
        <f t="array" ref="J1085">IF(
    AZ1085="OUT",0,IF(IF(
                      BD1085&gt;=LARGE(IF(ISNUMBER(BD:BD),BD:BD),3),
                      BE1085+0.001,
                      VLOOKUP(H1085,mapping!$D:$E,2,FALSE)
                      )&gt;I1085,
                   IF(
                      BD1085&gt;=LARGE(IF(ISNUMBER(BD:BD),BD:BD),3),
                      BE1085+0.001,
                      VLOOKUP(H1085,mapping!$D:$E,2,FALSE)
                      ),
                   I1085+0.002))</f>
        <v>0</v>
      </c>
      <c r="K1085" s="8">
        <f t="shared" si="262"/>
        <v>1.099936178666232E-4</v>
      </c>
      <c r="L1085" s="1" t="str">
        <f>Pos!B368</f>
        <v>GB0031274896</v>
      </c>
      <c r="M1085" s="1" t="str">
        <f>_xlfn.XLOOKUP($L1085,Pos!B:B,Pos!D:D,, 0)</f>
        <v>Marks and Spencer Group plc</v>
      </c>
      <c r="N1085" s="1" t="str">
        <f>_xlfn.XLOOKUP($L1085,Pos!B:B,Pos!E:E,, 0)</f>
        <v>Retail</v>
      </c>
      <c r="O1085" s="1" t="str">
        <f t="shared" si="263"/>
        <v>Retail_West Europe</v>
      </c>
      <c r="P1085" s="1" t="str">
        <f>_xlfn.XLOOKUP($L1085,Pos!B:B,Pos!F:F,, 0)</f>
        <v>West Europe</v>
      </c>
      <c r="Q1085" s="1">
        <v>0</v>
      </c>
      <c r="R1085" s="9">
        <f>_xlfn.XLOOKUP($L1085,Pos!$B:$B,Pos!N:N,0, 0)</f>
        <v>4.2699999999999996</v>
      </c>
      <c r="S1085" s="9">
        <f>_xlfn.XLOOKUP($L1085,Pos!$B:$B,Pos!O:O,0, 0)</f>
        <v>6.2801669999999996</v>
      </c>
      <c r="T1085" s="9">
        <f>_xlfn.XLOOKUP($L1085,Pos!$B:$B,Pos!P:P,0, 0)</f>
        <v>2.7250000000000001</v>
      </c>
      <c r="U1085" s="9">
        <f>_xlfn.XLOOKUP($L1085,Pos!$B:$B,Pos!Q:Q,0, 0)</f>
        <v>6</v>
      </c>
      <c r="V1085" s="9">
        <f>_xlfn.XLOOKUP($L1085,Pos!$B:$B,Pos!R:R,0, 0)</f>
        <v>1.4</v>
      </c>
      <c r="W1085" s="9">
        <f>_xlfn.XLOOKUP($L1085,Pos!$B:$B,Pos!S:S,0, 0)</f>
        <v>6.27</v>
      </c>
      <c r="X1085" s="9" t="str">
        <f>_xlfn.XLOOKUP($L1085,Pos!$B:$B,Pos!J:J,0, 0)</f>
        <v>Outperform</v>
      </c>
      <c r="Y1085" s="1">
        <v>0</v>
      </c>
      <c r="Z1085" s="1">
        <v>0</v>
      </c>
      <c r="AA1085" s="1">
        <f t="shared" si="264"/>
        <v>0</v>
      </c>
      <c r="AB1085" s="9">
        <f>_xlfn.XLOOKUP(L1085,Pos!B:B,Pos!K:K,-1,0)</f>
        <v>2.8571428571428572</v>
      </c>
      <c r="AC1085" s="1" t="e">
        <f>_xlfn.XLOOKUP($L1085,Pos!$A:$A,Pos!S:S,_xlfn.XLOOKUP($L1085,#REF!,#REF!, ""), 0)</f>
        <v>#REF!</v>
      </c>
      <c r="AD1085" s="1" t="e">
        <f>_xlfn.XLOOKUP($L1085,Pos!$A:$A,Pos!T:T,_xlfn.XLOOKUP($L1085,#REF!,#REF!, ""), 0)</f>
        <v>#REF!</v>
      </c>
      <c r="AE1085" s="1" t="e">
        <f>_xlfn.XLOOKUP($L1085,Pos!$A:$A,Pos!U:U,_xlfn.XLOOKUP($L1085,#REF!,#REF!, ""), 0)</f>
        <v>#REF!</v>
      </c>
      <c r="AF1085" s="1" t="e">
        <f>_xlfn.XLOOKUP($L1085,Pos!$A:$A,Pos!V:V,_xlfn.XLOOKUP($L1085,#REF!,#REF!, ""), 0)</f>
        <v>#REF!</v>
      </c>
      <c r="AG1085" s="1" t="e">
        <f>_xlfn.XLOOKUP($L1085,Pos!$A:$A,Pos!W:W,_xlfn.XLOOKUP($L1085,#REF!,#REF!, ""), 0)</f>
        <v>#REF!</v>
      </c>
      <c r="AH1085" s="1" t="e">
        <f>_xlfn.XLOOKUP($L1085,Pos!$A:$A,Pos!X:X,_xlfn.XLOOKUP($L1085,#REF!,#REF!, ""), 0)</f>
        <v>#REF!</v>
      </c>
      <c r="AI1085" s="1" t="e">
        <f>_xlfn.XLOOKUP($L1085,Pos!$A:$A,Pos!Y:Y,_xlfn.XLOOKUP($L1085,#REF!,#REF!, ""), 0)</f>
        <v>#REF!</v>
      </c>
      <c r="AJ1085" s="1" t="e">
        <f>_xlfn.XLOOKUP($L1085,Pos!$A:$A,Pos!Z:Z,_xlfn.XLOOKUP($L1085,#REF!,#REF!, ""), 0)</f>
        <v>#REF!</v>
      </c>
      <c r="AK1085" s="1" t="e">
        <f>_xlfn.XLOOKUP($L1085,Pos!$A:$A,Pos!AA:AA,_xlfn.XLOOKUP($L1085,#REF!,#REF!, ""), 0)</f>
        <v>#REF!</v>
      </c>
      <c r="AL1085" s="1" t="e">
        <f>_xlfn.XLOOKUP($L1085,Pos!$A:$A,Pos!AB:AB,_xlfn.XLOOKUP($L1085,#REF!,#REF!, ""), 0)</f>
        <v>#REF!</v>
      </c>
      <c r="AM1085" s="1" t="e">
        <f>_xlfn.XLOOKUP($L1085,Pos!$A:$A,Pos!AC:AC,_xlfn.XLOOKUP($L1085,#REF!,#REF!, ""), 0)</f>
        <v>#REF!</v>
      </c>
      <c r="AN1085" s="1" t="e">
        <f>_xlfn.XLOOKUP($L1085,Pos!$A:$A,Pos!AD:AD,_xlfn.XLOOKUP($L1085,#REF!,#REF!, ""), 0)</f>
        <v>#REF!</v>
      </c>
      <c r="AO1085" s="1" t="e">
        <f>_xlfn.XLOOKUP($L1085,Pos!$A:$A,Pos!AE:AE,_xlfn.XLOOKUP($L1085,#REF!,#REF!, ""), 0)</f>
        <v>#REF!</v>
      </c>
      <c r="AP1085" s="1" t="e">
        <f>_xlfn.XLOOKUP($L1085,Pos!$A:$A,Pos!AF:AF,_xlfn.XLOOKUP($L1085,#REF!,#REF!, ""), 0)</f>
        <v>#REF!</v>
      </c>
      <c r="AQ1085" s="1" t="e">
        <f>_xlfn.XLOOKUP($L1085,Pos!$A:$A,Pos!AG:AG,_xlfn.XLOOKUP($L1085,#REF!,#REF!, ""), 0)</f>
        <v>#REF!</v>
      </c>
      <c r="AR1085" s="1" t="e">
        <f>_xlfn.XLOOKUP($L1085,Pos!$A:$A,Pos!AH:AH,_xlfn.XLOOKUP($L1085,#REF!,#REF!, ""), 0)</f>
        <v>#REF!</v>
      </c>
      <c r="AS1085" s="1" t="e">
        <f>_xlfn.XLOOKUP($L1085,Pos!$A:$A,Pos!AI:AI,_xlfn.XLOOKUP($L1085,#REF!,#REF!, ""), 0)</f>
        <v>#REF!</v>
      </c>
      <c r="AT1085" s="1" t="e">
        <f>_xlfn.XLOOKUP($L1085,Pos!$A:$A,Pos!AJ:AJ,_xlfn.XLOOKUP($L1085,#REF!,#REF!, ""), 0)</f>
        <v>#REF!</v>
      </c>
      <c r="AU1085" s="1" t="e">
        <f>_xlfn.XLOOKUP($L1085,Pos!$A:$A,Pos!AK:AK,_xlfn.XLOOKUP($L1085,#REF!,#REF!, ""), 0)</f>
        <v>#REF!</v>
      </c>
      <c r="AV1085" s="1" t="e">
        <f>_xlfn.XLOOKUP($L1085,Pos!$A:$A,Pos!AL:AL,_xlfn.XLOOKUP($L1085,#REF!,#REF!, ""), 0)</f>
        <v>#REF!</v>
      </c>
      <c r="AW1085" s="1" t="e">
        <f>_xlfn.XLOOKUP($L1085,Pos!$A:$A,Pos!AM:AM,_xlfn.XLOOKUP($L1085,#REF!,#REF!, ""), 0)</f>
        <v>#REF!</v>
      </c>
      <c r="AX1085" s="1" t="e">
        <f>_xlfn.XLOOKUP($L1085,Pos!$A:$A,Pos!AN:AN,_xlfn.XLOOKUP($L1085,#REF!,#REF!, ""), 0)</f>
        <v>#REF!</v>
      </c>
      <c r="AY1085" s="1" t="e">
        <f>_xlfn.XLOOKUP($L1085,Pos!$A:$A,Pos!AO:AO,_xlfn.XLOOKUP($L1085,#REF!,#REF!, ""), 0)</f>
        <v>#REF!</v>
      </c>
      <c r="AZ1085" s="7" t="str">
        <f t="shared" si="265"/>
        <v>OUT</v>
      </c>
      <c r="BA1085" s="1">
        <f>IF(OR(_xlfn.XLOOKUP(L1085,Pos!B:B,Pos!L:L,FALSE)="ESG Reason",_xlfn.XLOOKUP(L1085,Pos!B:B,Pos!L:L,FALSE)="Blacklisted"),1,0)</f>
        <v>0</v>
      </c>
      <c r="BC1085" s="11">
        <v>8.6143903493893527E-11</v>
      </c>
      <c r="BD1085" s="11">
        <f>_xlfn.XLOOKUP($L1085,Pos!$B:$B,Pos!H:H,0, 0)</f>
        <v>0</v>
      </c>
      <c r="BE1085" s="11">
        <f>_xlfn.XLOOKUP($L1085,Pos!$B:$B,Pos!I:I,0, 0)</f>
        <v>1.099936178666232E-4</v>
      </c>
      <c r="BF1085" s="18">
        <f t="shared" si="266"/>
        <v>1.099936178666232E-4</v>
      </c>
      <c r="BG1085" s="1">
        <f t="shared" si="267"/>
        <v>2</v>
      </c>
      <c r="BH1085" s="1">
        <f t="shared" si="268"/>
        <v>15</v>
      </c>
      <c r="BI1085" s="18">
        <f t="shared" si="269"/>
        <v>8.6143903493893527E-11</v>
      </c>
      <c r="BJ1085" s="3">
        <f t="shared" si="270"/>
        <v>0</v>
      </c>
      <c r="BK1085" s="18">
        <f t="shared" si="271"/>
        <v>0</v>
      </c>
    </row>
    <row r="1086" spans="3:63" x14ac:dyDescent="0.25">
      <c r="C1086" s="3"/>
      <c r="D1086" s="3"/>
      <c r="E1086" s="3"/>
      <c r="F1086" s="3"/>
      <c r="G1086" s="51" t="s">
        <v>1086</v>
      </c>
      <c r="H1086" s="8" t="str">
        <f t="shared" si="261"/>
        <v>0%North America</v>
      </c>
      <c r="I1086" s="11" cm="1">
        <f t="array" ref="I1086">IF(
   AZ1086 = "OUT", 0,IF(
   BD1086 &gt;= LARGE(IF(ISNUMBER(BD:BD), BD:BD), 3),
   BE1086 - 0.001,
   IF(BE1086 &gt;=VLOOKUP(P1086,mapping!$A:$B,2,FALSE), BE1086,VLOOKUP(P1086,mapping!$A$2:$B$8,2,FALSE))
))</f>
        <v>0</v>
      </c>
      <c r="J1086" s="11" cm="1">
        <f t="array" ref="J1086">IF(
    AZ1086="OUT",0,IF(IF(
                      BD1086&gt;=LARGE(IF(ISNUMBER(BD:BD),BD:BD),3),
                      BE1086+0.001,
                      VLOOKUP(H1086,mapping!$D:$E,2,FALSE)
                      )&gt;I1086,
                   IF(
                      BD1086&gt;=LARGE(IF(ISNUMBER(BD:BD),BD:BD),3),
                      BE1086+0.001,
                      VLOOKUP(H1086,mapping!$D:$E,2,FALSE)
                      ),
                   I1086+0.002))</f>
        <v>0</v>
      </c>
      <c r="K1086" s="8">
        <f t="shared" si="262"/>
        <v>1.0997511505439141E-4</v>
      </c>
      <c r="L1086" s="1" t="str">
        <f>Pos!B707</f>
        <v>NL0010545661</v>
      </c>
      <c r="M1086" s="1" t="str">
        <f>_xlfn.XLOOKUP($L1086,Pos!B:B,Pos!D:D,, 0)</f>
        <v>CNH Industrial NV</v>
      </c>
      <c r="N1086" s="1" t="str">
        <f>_xlfn.XLOOKUP($L1086,Pos!B:B,Pos!E:E,, 0)</f>
        <v>Industrial Goods &amp; Services</v>
      </c>
      <c r="O1086" s="1" t="str">
        <f t="shared" si="263"/>
        <v>Industrial Goods &amp; Services_North America</v>
      </c>
      <c r="P1086" s="1" t="str">
        <f>_xlfn.XLOOKUP($L1086,Pos!B:B,Pos!F:F,, 0)</f>
        <v>North America</v>
      </c>
      <c r="Q1086" s="1">
        <v>0</v>
      </c>
      <c r="R1086" s="9">
        <f>_xlfn.XLOOKUP($L1086,Pos!$B:$B,Pos!N:N,0, 0)</f>
        <v>5.96</v>
      </c>
      <c r="S1086" s="9">
        <f>_xlfn.XLOOKUP($L1086,Pos!$B:$B,Pos!O:O,0, 0)</f>
        <v>7.5853330000000003</v>
      </c>
      <c r="T1086" s="9">
        <f>_xlfn.XLOOKUP($L1086,Pos!$B:$B,Pos!P:P,0, 0)</f>
        <v>2.3250000000000002</v>
      </c>
      <c r="U1086" s="9">
        <f>_xlfn.XLOOKUP($L1086,Pos!$B:$B,Pos!Q:Q,0, 0)</f>
        <v>0.6</v>
      </c>
      <c r="V1086" s="9">
        <f>_xlfn.XLOOKUP($L1086,Pos!$B:$B,Pos!R:R,0, 0)</f>
        <v>3.1666669999999999</v>
      </c>
      <c r="W1086" s="9">
        <f>_xlfn.XLOOKUP($L1086,Pos!$B:$B,Pos!S:S,0, 0)</f>
        <v>0.81833330000000004</v>
      </c>
      <c r="X1086" s="9" t="str">
        <f>_xlfn.XLOOKUP($L1086,Pos!$B:$B,Pos!J:J,0, 0)</f>
        <v>Outperform</v>
      </c>
      <c r="Y1086" s="1">
        <v>0</v>
      </c>
      <c r="Z1086" s="1">
        <v>0</v>
      </c>
      <c r="AA1086" s="1">
        <f t="shared" si="264"/>
        <v>0</v>
      </c>
      <c r="AB1086" s="9">
        <f>_xlfn.XLOOKUP(L1086,Pos!B:B,Pos!K:K,-1,0)</f>
        <v>2.291666666666667</v>
      </c>
      <c r="AC1086" s="1" t="e">
        <f>_xlfn.XLOOKUP($L1086,Pos!$A:$A,Pos!S:S,_xlfn.XLOOKUP($L1086,#REF!,#REF!, ""), 0)</f>
        <v>#REF!</v>
      </c>
      <c r="AD1086" s="1" t="e">
        <f>_xlfn.XLOOKUP($L1086,Pos!$A:$A,Pos!T:T,_xlfn.XLOOKUP($L1086,#REF!,#REF!, ""), 0)</f>
        <v>#REF!</v>
      </c>
      <c r="AE1086" s="1" t="e">
        <f>_xlfn.XLOOKUP($L1086,Pos!$A:$A,Pos!U:U,_xlfn.XLOOKUP($L1086,#REF!,#REF!, ""), 0)</f>
        <v>#REF!</v>
      </c>
      <c r="AF1086" s="1" t="e">
        <f>_xlfn.XLOOKUP($L1086,Pos!$A:$A,Pos!V:V,_xlfn.XLOOKUP($L1086,#REF!,#REF!, ""), 0)</f>
        <v>#REF!</v>
      </c>
      <c r="AG1086" s="1" t="e">
        <f>_xlfn.XLOOKUP($L1086,Pos!$A:$A,Pos!W:W,_xlfn.XLOOKUP($L1086,#REF!,#REF!, ""), 0)</f>
        <v>#REF!</v>
      </c>
      <c r="AH1086" s="1" t="e">
        <f>_xlfn.XLOOKUP($L1086,Pos!$A:$A,Pos!X:X,_xlfn.XLOOKUP($L1086,#REF!,#REF!, ""), 0)</f>
        <v>#REF!</v>
      </c>
      <c r="AI1086" s="1" t="e">
        <f>_xlfn.XLOOKUP($L1086,Pos!$A:$A,Pos!Y:Y,_xlfn.XLOOKUP($L1086,#REF!,#REF!, ""), 0)</f>
        <v>#REF!</v>
      </c>
      <c r="AJ1086" s="1" t="e">
        <f>_xlfn.XLOOKUP($L1086,Pos!$A:$A,Pos!Z:Z,_xlfn.XLOOKUP($L1086,#REF!,#REF!, ""), 0)</f>
        <v>#REF!</v>
      </c>
      <c r="AK1086" s="1" t="e">
        <f>_xlfn.XLOOKUP($L1086,Pos!$A:$A,Pos!AA:AA,_xlfn.XLOOKUP($L1086,#REF!,#REF!, ""), 0)</f>
        <v>#REF!</v>
      </c>
      <c r="AL1086" s="1" t="e">
        <f>_xlfn.XLOOKUP($L1086,Pos!$A:$A,Pos!AB:AB,_xlfn.XLOOKUP($L1086,#REF!,#REF!, ""), 0)</f>
        <v>#REF!</v>
      </c>
      <c r="AM1086" s="1" t="e">
        <f>_xlfn.XLOOKUP($L1086,Pos!$A:$A,Pos!AC:AC,_xlfn.XLOOKUP($L1086,#REF!,#REF!, ""), 0)</f>
        <v>#REF!</v>
      </c>
      <c r="AN1086" s="1" t="e">
        <f>_xlfn.XLOOKUP($L1086,Pos!$A:$A,Pos!AD:AD,_xlfn.XLOOKUP($L1086,#REF!,#REF!, ""), 0)</f>
        <v>#REF!</v>
      </c>
      <c r="AO1086" s="1" t="e">
        <f>_xlfn.XLOOKUP($L1086,Pos!$A:$A,Pos!AE:AE,_xlfn.XLOOKUP($L1086,#REF!,#REF!, ""), 0)</f>
        <v>#REF!</v>
      </c>
      <c r="AP1086" s="1" t="e">
        <f>_xlfn.XLOOKUP($L1086,Pos!$A:$A,Pos!AF:AF,_xlfn.XLOOKUP($L1086,#REF!,#REF!, ""), 0)</f>
        <v>#REF!</v>
      </c>
      <c r="AQ1086" s="1" t="e">
        <f>_xlfn.XLOOKUP($L1086,Pos!$A:$A,Pos!AG:AG,_xlfn.XLOOKUP($L1086,#REF!,#REF!, ""), 0)</f>
        <v>#REF!</v>
      </c>
      <c r="AR1086" s="1" t="e">
        <f>_xlfn.XLOOKUP($L1086,Pos!$A:$A,Pos!AH:AH,_xlfn.XLOOKUP($L1086,#REF!,#REF!, ""), 0)</f>
        <v>#REF!</v>
      </c>
      <c r="AS1086" s="1" t="e">
        <f>_xlfn.XLOOKUP($L1086,Pos!$A:$A,Pos!AI:AI,_xlfn.XLOOKUP($L1086,#REF!,#REF!, ""), 0)</f>
        <v>#REF!</v>
      </c>
      <c r="AT1086" s="1" t="e">
        <f>_xlfn.XLOOKUP($L1086,Pos!$A:$A,Pos!AJ:AJ,_xlfn.XLOOKUP($L1086,#REF!,#REF!, ""), 0)</f>
        <v>#REF!</v>
      </c>
      <c r="AU1086" s="1" t="e">
        <f>_xlfn.XLOOKUP($L1086,Pos!$A:$A,Pos!AK:AK,_xlfn.XLOOKUP($L1086,#REF!,#REF!, ""), 0)</f>
        <v>#REF!</v>
      </c>
      <c r="AV1086" s="1" t="e">
        <f>_xlfn.XLOOKUP($L1086,Pos!$A:$A,Pos!AL:AL,_xlfn.XLOOKUP($L1086,#REF!,#REF!, ""), 0)</f>
        <v>#REF!</v>
      </c>
      <c r="AW1086" s="1" t="e">
        <f>_xlfn.XLOOKUP($L1086,Pos!$A:$A,Pos!AM:AM,_xlfn.XLOOKUP($L1086,#REF!,#REF!, ""), 0)</f>
        <v>#REF!</v>
      </c>
      <c r="AX1086" s="1" t="e">
        <f>_xlfn.XLOOKUP($L1086,Pos!$A:$A,Pos!AN:AN,_xlfn.XLOOKUP($L1086,#REF!,#REF!, ""), 0)</f>
        <v>#REF!</v>
      </c>
      <c r="AY1086" s="1" t="e">
        <f>_xlfn.XLOOKUP($L1086,Pos!$A:$A,Pos!AO:AO,_xlfn.XLOOKUP($L1086,#REF!,#REF!, ""), 0)</f>
        <v>#REF!</v>
      </c>
      <c r="AZ1086" s="7" t="str">
        <f t="shared" si="265"/>
        <v>OUT</v>
      </c>
      <c r="BA1086" s="1">
        <f>IF(OR(_xlfn.XLOOKUP(L1086,Pos!B:B,Pos!L:L,FALSE)="ESG Reason",_xlfn.XLOOKUP(L1086,Pos!B:B,Pos!L:L,FALSE)="Blacklisted"),1,0)</f>
        <v>0</v>
      </c>
      <c r="BC1086" s="11">
        <v>8.6308018493310449E-11</v>
      </c>
      <c r="BD1086" s="11">
        <f>_xlfn.XLOOKUP($L1086,Pos!$B:$B,Pos!H:H,0, 0)</f>
        <v>0</v>
      </c>
      <c r="BE1086" s="11">
        <f>_xlfn.XLOOKUP($L1086,Pos!$B:$B,Pos!I:I,0, 0)</f>
        <v>1.0997511505439141E-4</v>
      </c>
      <c r="BF1086" s="18">
        <f t="shared" si="266"/>
        <v>1.0997511505439141E-4</v>
      </c>
      <c r="BG1086" s="1">
        <f t="shared" si="267"/>
        <v>1</v>
      </c>
      <c r="BH1086" s="1">
        <f t="shared" si="268"/>
        <v>29</v>
      </c>
      <c r="BI1086" s="18">
        <f t="shared" si="269"/>
        <v>8.6308018493310449E-11</v>
      </c>
      <c r="BJ1086" s="3">
        <f t="shared" si="270"/>
        <v>0</v>
      </c>
      <c r="BK1086" s="18">
        <f t="shared" si="271"/>
        <v>0</v>
      </c>
    </row>
    <row r="1087" spans="3:63" x14ac:dyDescent="0.25">
      <c r="C1087" s="3"/>
      <c r="D1087" s="3"/>
      <c r="E1087" s="3"/>
      <c r="F1087" s="3"/>
      <c r="G1087" s="51" t="s">
        <v>1073</v>
      </c>
      <c r="H1087" s="8" t="str">
        <f t="shared" si="261"/>
        <v>0%West Europe</v>
      </c>
      <c r="I1087" s="11" cm="1">
        <f t="array" ref="I1087">IF(
   AZ1087 = "OUT", 0,IF(
   BD1087 &gt;= LARGE(IF(ISNUMBER(BD:BD), BD:BD), 3),
   BE1087 - 0.001,
   IF(BE1087 &gt;=VLOOKUP(P1087,mapping!$A:$B,2,FALSE), BE1087,VLOOKUP(P1087,mapping!$A$2:$B$8,2,FALSE))
))</f>
        <v>0</v>
      </c>
      <c r="J1087" s="11" cm="1">
        <f t="array" ref="J1087">IF(
    AZ1087="OUT",0,IF(IF(
                      BD1087&gt;=LARGE(IF(ISNUMBER(BD:BD),BD:BD),3),
                      BE1087+0.001,
                      VLOOKUP(H1087,mapping!$D:$E,2,FALSE)
                      )&gt;I1087,
                   IF(
                      BD1087&gt;=LARGE(IF(ISNUMBER(BD:BD),BD:BD),3),
                      BE1087+0.001,
                      VLOOKUP(H1087,mapping!$D:$E,2,FALSE)
                      ),
                   I1087+0.002))</f>
        <v>0</v>
      </c>
      <c r="K1087" s="8">
        <f t="shared" si="262"/>
        <v>1.0833976649870641E-4</v>
      </c>
      <c r="L1087" s="1" t="str">
        <f>Pos!B756</f>
        <v>SE0000114837</v>
      </c>
      <c r="M1087" s="1" t="str">
        <f>_xlfn.XLOOKUP($L1087,Pos!B:B,Pos!D:D,, 0)</f>
        <v>Trelleborg AB Class B</v>
      </c>
      <c r="N1087" s="1" t="str">
        <f>_xlfn.XLOOKUP($L1087,Pos!B:B,Pos!E:E,, 0)</f>
        <v>Industrial Goods &amp; Services</v>
      </c>
      <c r="O1087" s="1" t="str">
        <f t="shared" si="263"/>
        <v>Industrial Goods &amp; Services_West Europe</v>
      </c>
      <c r="P1087" s="1" t="str">
        <f>_xlfn.XLOOKUP($L1087,Pos!B:B,Pos!F:F,, 0)</f>
        <v>West Europe</v>
      </c>
      <c r="Q1087" s="1">
        <v>0</v>
      </c>
      <c r="R1087" s="9">
        <f>_xlfn.XLOOKUP($L1087,Pos!$B:$B,Pos!N:N,0, 0)</f>
        <v>4.6100000000000003</v>
      </c>
      <c r="S1087" s="9">
        <f>_xlfn.XLOOKUP($L1087,Pos!$B:$B,Pos!O:O,0, 0)</f>
        <v>5.0404999999999998</v>
      </c>
      <c r="T1087" s="9">
        <f>_xlfn.XLOOKUP($L1087,Pos!$B:$B,Pos!P:P,0, 0)</f>
        <v>4.4000000000000004</v>
      </c>
      <c r="U1087" s="9">
        <f>_xlfn.XLOOKUP($L1087,Pos!$B:$B,Pos!Q:Q,0, 0)</f>
        <v>6.7</v>
      </c>
      <c r="V1087" s="9">
        <f>_xlfn.XLOOKUP($L1087,Pos!$B:$B,Pos!R:R,0, 0)</f>
        <v>6</v>
      </c>
      <c r="W1087" s="9">
        <f>_xlfn.XLOOKUP($L1087,Pos!$B:$B,Pos!S:S,0, 0)</f>
        <v>3.1333329999999999</v>
      </c>
      <c r="X1087" s="9" t="str">
        <f>_xlfn.XLOOKUP($L1087,Pos!$B:$B,Pos!J:J,0, 0)</f>
        <v>Outperform</v>
      </c>
      <c r="Y1087" s="1">
        <v>0</v>
      </c>
      <c r="Z1087" s="1">
        <v>0</v>
      </c>
      <c r="AA1087" s="1">
        <f t="shared" si="264"/>
        <v>0</v>
      </c>
      <c r="AB1087" s="9">
        <f>_xlfn.XLOOKUP(L1087,Pos!B:B,Pos!K:K,-1,0)</f>
        <v>4.7761194029850742</v>
      </c>
      <c r="AC1087" s="1" t="e">
        <f>_xlfn.XLOOKUP($L1087,Pos!$A:$A,Pos!S:S,_xlfn.XLOOKUP($L1087,#REF!,#REF!, ""), 0)</f>
        <v>#REF!</v>
      </c>
      <c r="AD1087" s="1" t="e">
        <f>_xlfn.XLOOKUP($L1087,Pos!$A:$A,Pos!T:T,_xlfn.XLOOKUP($L1087,#REF!,#REF!, ""), 0)</f>
        <v>#REF!</v>
      </c>
      <c r="AE1087" s="1" t="e">
        <f>_xlfn.XLOOKUP($L1087,Pos!$A:$A,Pos!U:U,_xlfn.XLOOKUP($L1087,#REF!,#REF!, ""), 0)</f>
        <v>#REF!</v>
      </c>
      <c r="AF1087" s="1" t="e">
        <f>_xlfn.XLOOKUP($L1087,Pos!$A:$A,Pos!V:V,_xlfn.XLOOKUP($L1087,#REF!,#REF!, ""), 0)</f>
        <v>#REF!</v>
      </c>
      <c r="AG1087" s="1" t="e">
        <f>_xlfn.XLOOKUP($L1087,Pos!$A:$A,Pos!W:W,_xlfn.XLOOKUP($L1087,#REF!,#REF!, ""), 0)</f>
        <v>#REF!</v>
      </c>
      <c r="AH1087" s="1" t="e">
        <f>_xlfn.XLOOKUP($L1087,Pos!$A:$A,Pos!X:X,_xlfn.XLOOKUP($L1087,#REF!,#REF!, ""), 0)</f>
        <v>#REF!</v>
      </c>
      <c r="AI1087" s="1" t="e">
        <f>_xlfn.XLOOKUP($L1087,Pos!$A:$A,Pos!Y:Y,_xlfn.XLOOKUP($L1087,#REF!,#REF!, ""), 0)</f>
        <v>#REF!</v>
      </c>
      <c r="AJ1087" s="1" t="e">
        <f>_xlfn.XLOOKUP($L1087,Pos!$A:$A,Pos!Z:Z,_xlfn.XLOOKUP($L1087,#REF!,#REF!, ""), 0)</f>
        <v>#REF!</v>
      </c>
      <c r="AK1087" s="1" t="e">
        <f>_xlfn.XLOOKUP($L1087,Pos!$A:$A,Pos!AA:AA,_xlfn.XLOOKUP($L1087,#REF!,#REF!, ""), 0)</f>
        <v>#REF!</v>
      </c>
      <c r="AL1087" s="1" t="e">
        <f>_xlfn.XLOOKUP($L1087,Pos!$A:$A,Pos!AB:AB,_xlfn.XLOOKUP($L1087,#REF!,#REF!, ""), 0)</f>
        <v>#REF!</v>
      </c>
      <c r="AM1087" s="1" t="e">
        <f>_xlfn.XLOOKUP($L1087,Pos!$A:$A,Pos!AC:AC,_xlfn.XLOOKUP($L1087,#REF!,#REF!, ""), 0)</f>
        <v>#REF!</v>
      </c>
      <c r="AN1087" s="1" t="e">
        <f>_xlfn.XLOOKUP($L1087,Pos!$A:$A,Pos!AD:AD,_xlfn.XLOOKUP($L1087,#REF!,#REF!, ""), 0)</f>
        <v>#REF!</v>
      </c>
      <c r="AO1087" s="1" t="e">
        <f>_xlfn.XLOOKUP($L1087,Pos!$A:$A,Pos!AE:AE,_xlfn.XLOOKUP($L1087,#REF!,#REF!, ""), 0)</f>
        <v>#REF!</v>
      </c>
      <c r="AP1087" s="1" t="e">
        <f>_xlfn.XLOOKUP($L1087,Pos!$A:$A,Pos!AF:AF,_xlfn.XLOOKUP($L1087,#REF!,#REF!, ""), 0)</f>
        <v>#REF!</v>
      </c>
      <c r="AQ1087" s="1" t="e">
        <f>_xlfn.XLOOKUP($L1087,Pos!$A:$A,Pos!AG:AG,_xlfn.XLOOKUP($L1087,#REF!,#REF!, ""), 0)</f>
        <v>#REF!</v>
      </c>
      <c r="AR1087" s="1" t="e">
        <f>_xlfn.XLOOKUP($L1087,Pos!$A:$A,Pos!AH:AH,_xlfn.XLOOKUP($L1087,#REF!,#REF!, ""), 0)</f>
        <v>#REF!</v>
      </c>
      <c r="AS1087" s="1" t="e">
        <f>_xlfn.XLOOKUP($L1087,Pos!$A:$A,Pos!AI:AI,_xlfn.XLOOKUP($L1087,#REF!,#REF!, ""), 0)</f>
        <v>#REF!</v>
      </c>
      <c r="AT1087" s="1" t="e">
        <f>_xlfn.XLOOKUP($L1087,Pos!$A:$A,Pos!AJ:AJ,_xlfn.XLOOKUP($L1087,#REF!,#REF!, ""), 0)</f>
        <v>#REF!</v>
      </c>
      <c r="AU1087" s="1" t="e">
        <f>_xlfn.XLOOKUP($L1087,Pos!$A:$A,Pos!AK:AK,_xlfn.XLOOKUP($L1087,#REF!,#REF!, ""), 0)</f>
        <v>#REF!</v>
      </c>
      <c r="AV1087" s="1" t="e">
        <f>_xlfn.XLOOKUP($L1087,Pos!$A:$A,Pos!AL:AL,_xlfn.XLOOKUP($L1087,#REF!,#REF!, ""), 0)</f>
        <v>#REF!</v>
      </c>
      <c r="AW1087" s="1" t="e">
        <f>_xlfn.XLOOKUP($L1087,Pos!$A:$A,Pos!AM:AM,_xlfn.XLOOKUP($L1087,#REF!,#REF!, ""), 0)</f>
        <v>#REF!</v>
      </c>
      <c r="AX1087" s="1" t="e">
        <f>_xlfn.XLOOKUP($L1087,Pos!$A:$A,Pos!AN:AN,_xlfn.XLOOKUP($L1087,#REF!,#REF!, ""), 0)</f>
        <v>#REF!</v>
      </c>
      <c r="AY1087" s="1" t="e">
        <f>_xlfn.XLOOKUP($L1087,Pos!$A:$A,Pos!AO:AO,_xlfn.XLOOKUP($L1087,#REF!,#REF!, ""), 0)</f>
        <v>#REF!</v>
      </c>
      <c r="AZ1087" s="7" t="str">
        <f t="shared" si="265"/>
        <v>OUT</v>
      </c>
      <c r="BA1087" s="1">
        <f>IF(OR(_xlfn.XLOOKUP(L1087,Pos!B:B,Pos!L:L,FALSE)="ESG Reason",_xlfn.XLOOKUP(L1087,Pos!B:B,Pos!L:L,FALSE)="Blacklisted"),1,0)</f>
        <v>1</v>
      </c>
      <c r="BC1087" s="11">
        <v>1.157027983298861E-10</v>
      </c>
      <c r="BD1087" s="11">
        <f>_xlfn.XLOOKUP($L1087,Pos!$B:$B,Pos!H:H,0, 0)</f>
        <v>0</v>
      </c>
      <c r="BE1087" s="11">
        <f>_xlfn.XLOOKUP($L1087,Pos!$B:$B,Pos!I:I,0, 0)</f>
        <v>1.0833976649870641E-4</v>
      </c>
      <c r="BF1087" s="18">
        <f t="shared" si="266"/>
        <v>1.0833976649870641E-4</v>
      </c>
      <c r="BG1087" s="1">
        <f t="shared" si="267"/>
        <v>2</v>
      </c>
      <c r="BH1087" s="1">
        <f t="shared" si="268"/>
        <v>10</v>
      </c>
      <c r="BI1087" s="18">
        <f t="shared" si="269"/>
        <v>1.157027983298861E-10</v>
      </c>
      <c r="BJ1087" s="3">
        <f t="shared" si="270"/>
        <v>0</v>
      </c>
      <c r="BK1087" s="18">
        <f t="shared" si="271"/>
        <v>0</v>
      </c>
    </row>
    <row r="1088" spans="3:63" x14ac:dyDescent="0.25">
      <c r="C1088" s="3"/>
      <c r="D1088" s="3"/>
      <c r="E1088" s="3"/>
      <c r="F1088" s="3"/>
      <c r="G1088" s="51" t="s">
        <v>1089</v>
      </c>
      <c r="H1088" s="8" t="str">
        <f t="shared" si="261"/>
        <v>0%Others</v>
      </c>
      <c r="I1088" s="11" cm="1">
        <f t="array" ref="I1088">IF(
   AZ1088 = "OUT", 0,IF(
   BD1088 &gt;= LARGE(IF(ISNUMBER(BD:BD), BD:BD), 3),
   BE1088 - 0.001,
   IF(BE1088 &gt;=VLOOKUP(P1088,mapping!$A:$B,2,FALSE), BE1088,VLOOKUP(P1088,mapping!$A$2:$B$8,2,FALSE))
))</f>
        <v>0</v>
      </c>
      <c r="J1088" s="11" cm="1">
        <f t="array" ref="J1088">IF(
    AZ1088="OUT",0,IF(IF(
                      BD1088&gt;=LARGE(IF(ISNUMBER(BD:BD),BD:BD),3),
                      BE1088+0.001,
                      VLOOKUP(H1088,mapping!$D:$E,2,FALSE)
                      )&gt;I1088,
                   IF(
                      BD1088&gt;=LARGE(IF(ISNUMBER(BD:BD),BD:BD),3),
                      BE1088+0.001,
                      VLOOKUP(H1088,mapping!$D:$E,2,FALSE)
                      ),
                   I1088+0.002))</f>
        <v>0</v>
      </c>
      <c r="K1088" s="8">
        <f t="shared" si="262"/>
        <v>1.083046611630667E-4</v>
      </c>
      <c r="L1088" s="1" t="str">
        <f>Pos!B528</f>
        <v>JP3218900003</v>
      </c>
      <c r="M1088" s="1" t="str">
        <f>_xlfn.XLOOKUP($L1088,Pos!B:B,Pos!D:D,, 0)</f>
        <v>Capcom Co., Ltd.</v>
      </c>
      <c r="N1088" s="1" t="str">
        <f>_xlfn.XLOOKUP($L1088,Pos!B:B,Pos!E:E,, 0)</f>
        <v>Technology</v>
      </c>
      <c r="O1088" s="1" t="str">
        <f t="shared" si="263"/>
        <v>Technology_Others</v>
      </c>
      <c r="P1088" s="1" t="str">
        <f>_xlfn.XLOOKUP($L1088,Pos!B:B,Pos!F:F,, 0)</f>
        <v>Others</v>
      </c>
      <c r="Q1088" s="1">
        <v>0</v>
      </c>
      <c r="R1088" s="9">
        <f>_xlfn.XLOOKUP($L1088,Pos!$B:$B,Pos!N:N,0, 0)</f>
        <v>3.74</v>
      </c>
      <c r="S1088" s="9">
        <f>_xlfn.XLOOKUP($L1088,Pos!$B:$B,Pos!O:O,0, 0)</f>
        <v>1.498167</v>
      </c>
      <c r="T1088" s="9">
        <f>_xlfn.XLOOKUP($L1088,Pos!$B:$B,Pos!P:P,0, 0)</f>
        <v>7.5750000000000002</v>
      </c>
      <c r="U1088" s="9">
        <f>_xlfn.XLOOKUP($L1088,Pos!$B:$B,Pos!Q:Q,0, 0)</f>
        <v>3.6</v>
      </c>
      <c r="V1088" s="9">
        <f>_xlfn.XLOOKUP($L1088,Pos!$B:$B,Pos!R:R,0, 0)</f>
        <v>5.1666670000000003</v>
      </c>
      <c r="W1088" s="9">
        <f>_xlfn.XLOOKUP($L1088,Pos!$B:$B,Pos!S:S,0, 0)</f>
        <v>5.7416669999999996</v>
      </c>
      <c r="X1088" s="9" t="str">
        <f>_xlfn.XLOOKUP($L1088,Pos!$B:$B,Pos!J:J,0, 0)</f>
        <v>Outperform</v>
      </c>
      <c r="Y1088" s="1">
        <v>0</v>
      </c>
      <c r="Z1088" s="1">
        <v>0</v>
      </c>
      <c r="AA1088" s="1">
        <f t="shared" si="264"/>
        <v>0</v>
      </c>
      <c r="AB1088" s="9">
        <f>_xlfn.XLOOKUP(L1088,Pos!B:B,Pos!K:K,-1,0)</f>
        <v>1</v>
      </c>
      <c r="AC1088" s="1" t="e">
        <f>_xlfn.XLOOKUP($L1088,Pos!$A:$A,Pos!S:S,_xlfn.XLOOKUP($L1088,#REF!,#REF!, ""), 0)</f>
        <v>#REF!</v>
      </c>
      <c r="AD1088" s="1" t="e">
        <f>_xlfn.XLOOKUP($L1088,Pos!$A:$A,Pos!T:T,_xlfn.XLOOKUP($L1088,#REF!,#REF!, ""), 0)</f>
        <v>#REF!</v>
      </c>
      <c r="AE1088" s="1" t="e">
        <f>_xlfn.XLOOKUP($L1088,Pos!$A:$A,Pos!U:U,_xlfn.XLOOKUP($L1088,#REF!,#REF!, ""), 0)</f>
        <v>#REF!</v>
      </c>
      <c r="AF1088" s="1" t="e">
        <f>_xlfn.XLOOKUP($L1088,Pos!$A:$A,Pos!V:V,_xlfn.XLOOKUP($L1088,#REF!,#REF!, ""), 0)</f>
        <v>#REF!</v>
      </c>
      <c r="AG1088" s="1" t="e">
        <f>_xlfn.XLOOKUP($L1088,Pos!$A:$A,Pos!W:W,_xlfn.XLOOKUP($L1088,#REF!,#REF!, ""), 0)</f>
        <v>#REF!</v>
      </c>
      <c r="AH1088" s="1" t="e">
        <f>_xlfn.XLOOKUP($L1088,Pos!$A:$A,Pos!X:X,_xlfn.XLOOKUP($L1088,#REF!,#REF!, ""), 0)</f>
        <v>#REF!</v>
      </c>
      <c r="AI1088" s="1" t="e">
        <f>_xlfn.XLOOKUP($L1088,Pos!$A:$A,Pos!Y:Y,_xlfn.XLOOKUP($L1088,#REF!,#REF!, ""), 0)</f>
        <v>#REF!</v>
      </c>
      <c r="AJ1088" s="1" t="e">
        <f>_xlfn.XLOOKUP($L1088,Pos!$A:$A,Pos!Z:Z,_xlfn.XLOOKUP($L1088,#REF!,#REF!, ""), 0)</f>
        <v>#REF!</v>
      </c>
      <c r="AK1088" s="1" t="e">
        <f>_xlfn.XLOOKUP($L1088,Pos!$A:$A,Pos!AA:AA,_xlfn.XLOOKUP($L1088,#REF!,#REF!, ""), 0)</f>
        <v>#REF!</v>
      </c>
      <c r="AL1088" s="1" t="e">
        <f>_xlfn.XLOOKUP($L1088,Pos!$A:$A,Pos!AB:AB,_xlfn.XLOOKUP($L1088,#REF!,#REF!, ""), 0)</f>
        <v>#REF!</v>
      </c>
      <c r="AM1088" s="1" t="e">
        <f>_xlfn.XLOOKUP($L1088,Pos!$A:$A,Pos!AC:AC,_xlfn.XLOOKUP($L1088,#REF!,#REF!, ""), 0)</f>
        <v>#REF!</v>
      </c>
      <c r="AN1088" s="1" t="e">
        <f>_xlfn.XLOOKUP($L1088,Pos!$A:$A,Pos!AD:AD,_xlfn.XLOOKUP($L1088,#REF!,#REF!, ""), 0)</f>
        <v>#REF!</v>
      </c>
      <c r="AO1088" s="1" t="e">
        <f>_xlfn.XLOOKUP($L1088,Pos!$A:$A,Pos!AE:AE,_xlfn.XLOOKUP($L1088,#REF!,#REF!, ""), 0)</f>
        <v>#REF!</v>
      </c>
      <c r="AP1088" s="1" t="e">
        <f>_xlfn.XLOOKUP($L1088,Pos!$A:$A,Pos!AF:AF,_xlfn.XLOOKUP($L1088,#REF!,#REF!, ""), 0)</f>
        <v>#REF!</v>
      </c>
      <c r="AQ1088" s="1" t="e">
        <f>_xlfn.XLOOKUP($L1088,Pos!$A:$A,Pos!AG:AG,_xlfn.XLOOKUP($L1088,#REF!,#REF!, ""), 0)</f>
        <v>#REF!</v>
      </c>
      <c r="AR1088" s="1" t="e">
        <f>_xlfn.XLOOKUP($L1088,Pos!$A:$A,Pos!AH:AH,_xlfn.XLOOKUP($L1088,#REF!,#REF!, ""), 0)</f>
        <v>#REF!</v>
      </c>
      <c r="AS1088" s="1" t="e">
        <f>_xlfn.XLOOKUP($L1088,Pos!$A:$A,Pos!AI:AI,_xlfn.XLOOKUP($L1088,#REF!,#REF!, ""), 0)</f>
        <v>#REF!</v>
      </c>
      <c r="AT1088" s="1" t="e">
        <f>_xlfn.XLOOKUP($L1088,Pos!$A:$A,Pos!AJ:AJ,_xlfn.XLOOKUP($L1088,#REF!,#REF!, ""), 0)</f>
        <v>#REF!</v>
      </c>
      <c r="AU1088" s="1" t="e">
        <f>_xlfn.XLOOKUP($L1088,Pos!$A:$A,Pos!AK:AK,_xlfn.XLOOKUP($L1088,#REF!,#REF!, ""), 0)</f>
        <v>#REF!</v>
      </c>
      <c r="AV1088" s="1" t="e">
        <f>_xlfn.XLOOKUP($L1088,Pos!$A:$A,Pos!AL:AL,_xlfn.XLOOKUP($L1088,#REF!,#REF!, ""), 0)</f>
        <v>#REF!</v>
      </c>
      <c r="AW1088" s="1" t="e">
        <f>_xlfn.XLOOKUP($L1088,Pos!$A:$A,Pos!AM:AM,_xlfn.XLOOKUP($L1088,#REF!,#REF!, ""), 0)</f>
        <v>#REF!</v>
      </c>
      <c r="AX1088" s="1" t="e">
        <f>_xlfn.XLOOKUP($L1088,Pos!$A:$A,Pos!AN:AN,_xlfn.XLOOKUP($L1088,#REF!,#REF!, ""), 0)</f>
        <v>#REF!</v>
      </c>
      <c r="AY1088" s="1" t="e">
        <f>_xlfn.XLOOKUP($L1088,Pos!$A:$A,Pos!AO:AO,_xlfn.XLOOKUP($L1088,#REF!,#REF!, ""), 0)</f>
        <v>#REF!</v>
      </c>
      <c r="AZ1088" s="7" t="str">
        <f t="shared" si="265"/>
        <v>OUT</v>
      </c>
      <c r="BA1088" s="1">
        <f>IF(OR(_xlfn.XLOOKUP(L1088,Pos!B:B,Pos!L:L,FALSE)="ESG Reason",_xlfn.XLOOKUP(L1088,Pos!B:B,Pos!L:L,FALSE)="Blacklisted"),1,0)</f>
        <v>1</v>
      </c>
      <c r="BC1088" s="11">
        <v>9.3201660071328211E-11</v>
      </c>
      <c r="BD1088" s="11">
        <f>_xlfn.XLOOKUP($L1088,Pos!$B:$B,Pos!H:H,0, 0)</f>
        <v>0</v>
      </c>
      <c r="BE1088" s="11">
        <f>_xlfn.XLOOKUP($L1088,Pos!$B:$B,Pos!I:I,0, 0)</f>
        <v>1.083046611630667E-4</v>
      </c>
      <c r="BF1088" s="18">
        <f t="shared" si="266"/>
        <v>1.083046611630667E-4</v>
      </c>
      <c r="BG1088" s="1">
        <f t="shared" si="267"/>
        <v>3</v>
      </c>
      <c r="BH1088" s="1">
        <f t="shared" si="268"/>
        <v>54</v>
      </c>
      <c r="BI1088" s="18">
        <f t="shared" si="269"/>
        <v>9.3201660071328211E-11</v>
      </c>
      <c r="BJ1088" s="3">
        <f t="shared" si="270"/>
        <v>0</v>
      </c>
      <c r="BK1088" s="18">
        <f t="shared" si="271"/>
        <v>0</v>
      </c>
    </row>
    <row r="1089" spans="3:63" x14ac:dyDescent="0.25">
      <c r="C1089" s="3"/>
      <c r="D1089" s="3"/>
      <c r="E1089" s="3"/>
      <c r="F1089" s="3"/>
      <c r="G1089" s="51" t="s">
        <v>1079</v>
      </c>
      <c r="H1089" s="8" t="str">
        <f t="shared" si="261"/>
        <v>0%West Europe</v>
      </c>
      <c r="I1089" s="11" cm="1">
        <f t="array" ref="I1089">IF(
   AZ1089 = "OUT", 0,IF(
   BD1089 &gt;= LARGE(IF(ISNUMBER(BD:BD), BD:BD), 3),
   BE1089 - 0.001,
   IF(BE1089 &gt;=VLOOKUP(P1089,mapping!$A:$B,2,FALSE), BE1089,VLOOKUP(P1089,mapping!$A$2:$B$8,2,FALSE))
))</f>
        <v>0</v>
      </c>
      <c r="J1089" s="11" cm="1">
        <f t="array" ref="J1089">IF(
    AZ1089="OUT",0,IF(IF(
                      BD1089&gt;=LARGE(IF(ISNUMBER(BD:BD),BD:BD),3),
                      BE1089+0.001,
                      VLOOKUP(H1089,mapping!$D:$E,2,FALSE)
                      )&gt;I1089,
                   IF(
                      BD1089&gt;=LARGE(IF(ISNUMBER(BD:BD),BD:BD),3),
                      BE1089+0.001,
                      VLOOKUP(H1089,mapping!$D:$E,2,FALSE)
                      ),
                   I1089+0.002))</f>
        <v>0</v>
      </c>
      <c r="K1089" s="8">
        <f t="shared" si="262"/>
        <v>1.081573387716213E-4</v>
      </c>
      <c r="L1089" s="1" t="str">
        <f>Pos!B376</f>
        <v>GB00B0744B38</v>
      </c>
      <c r="M1089" s="1" t="str">
        <f>_xlfn.XLOOKUP($L1089,Pos!B:B,Pos!D:D,, 0)</f>
        <v>Bunzl plc</v>
      </c>
      <c r="N1089" s="1" t="str">
        <f>_xlfn.XLOOKUP($L1089,Pos!B:B,Pos!E:E,, 0)</f>
        <v>Industrial Goods &amp; Services</v>
      </c>
      <c r="O1089" s="1" t="str">
        <f t="shared" si="263"/>
        <v>Industrial Goods &amp; Services_West Europe</v>
      </c>
      <c r="P1089" s="1" t="str">
        <f>_xlfn.XLOOKUP($L1089,Pos!B:B,Pos!F:F,, 0)</f>
        <v>West Europe</v>
      </c>
      <c r="Q1089" s="1">
        <v>0</v>
      </c>
      <c r="R1089" s="9">
        <f>_xlfn.XLOOKUP($L1089,Pos!$B:$B,Pos!N:N,0, 0)</f>
        <v>5.84</v>
      </c>
      <c r="S1089" s="9">
        <f>_xlfn.XLOOKUP($L1089,Pos!$B:$B,Pos!O:O,0, 0)</f>
        <v>8.0548319999999993</v>
      </c>
      <c r="T1089" s="9">
        <f>_xlfn.XLOOKUP($L1089,Pos!$B:$B,Pos!P:P,0, 0)</f>
        <v>5.0250000000000004</v>
      </c>
      <c r="U1089" s="9">
        <f>_xlfn.XLOOKUP($L1089,Pos!$B:$B,Pos!Q:Q,0, 0)</f>
        <v>2.1</v>
      </c>
      <c r="V1089" s="9">
        <f>_xlfn.XLOOKUP($L1089,Pos!$B:$B,Pos!R:R,0, 0)</f>
        <v>5.6</v>
      </c>
      <c r="W1089" s="9">
        <f>_xlfn.XLOOKUP($L1089,Pos!$B:$B,Pos!S:S,0, 0)</f>
        <v>4.7183330000000003</v>
      </c>
      <c r="X1089" s="9" t="str">
        <f>_xlfn.XLOOKUP($L1089,Pos!$B:$B,Pos!J:J,0, 0)</f>
        <v>Hold</v>
      </c>
      <c r="Y1089" s="1">
        <v>0</v>
      </c>
      <c r="Z1089" s="1">
        <v>0</v>
      </c>
      <c r="AA1089" s="1">
        <f t="shared" si="264"/>
        <v>0</v>
      </c>
      <c r="AB1089" s="9">
        <f>_xlfn.XLOOKUP(L1089,Pos!B:B,Pos!K:K,-1,0)</f>
        <v>9.8507462686567155</v>
      </c>
      <c r="AC1089" s="1" t="e">
        <f>_xlfn.XLOOKUP($L1089,Pos!$A:$A,Pos!S:S,_xlfn.XLOOKUP($L1089,#REF!,#REF!, ""), 0)</f>
        <v>#REF!</v>
      </c>
      <c r="AD1089" s="1" t="e">
        <f>_xlfn.XLOOKUP($L1089,Pos!$A:$A,Pos!T:T,_xlfn.XLOOKUP($L1089,#REF!,#REF!, ""), 0)</f>
        <v>#REF!</v>
      </c>
      <c r="AE1089" s="1" t="e">
        <f>_xlfn.XLOOKUP($L1089,Pos!$A:$A,Pos!U:U,_xlfn.XLOOKUP($L1089,#REF!,#REF!, ""), 0)</f>
        <v>#REF!</v>
      </c>
      <c r="AF1089" s="1" t="e">
        <f>_xlfn.XLOOKUP($L1089,Pos!$A:$A,Pos!V:V,_xlfn.XLOOKUP($L1089,#REF!,#REF!, ""), 0)</f>
        <v>#REF!</v>
      </c>
      <c r="AG1089" s="1" t="e">
        <f>_xlfn.XLOOKUP($L1089,Pos!$A:$A,Pos!W:W,_xlfn.XLOOKUP($L1089,#REF!,#REF!, ""), 0)</f>
        <v>#REF!</v>
      </c>
      <c r="AH1089" s="1" t="e">
        <f>_xlfn.XLOOKUP($L1089,Pos!$A:$A,Pos!X:X,_xlfn.XLOOKUP($L1089,#REF!,#REF!, ""), 0)</f>
        <v>#REF!</v>
      </c>
      <c r="AI1089" s="1" t="e">
        <f>_xlfn.XLOOKUP($L1089,Pos!$A:$A,Pos!Y:Y,_xlfn.XLOOKUP($L1089,#REF!,#REF!, ""), 0)</f>
        <v>#REF!</v>
      </c>
      <c r="AJ1089" s="1" t="e">
        <f>_xlfn.XLOOKUP($L1089,Pos!$A:$A,Pos!Z:Z,_xlfn.XLOOKUP($L1089,#REF!,#REF!, ""), 0)</f>
        <v>#REF!</v>
      </c>
      <c r="AK1089" s="1" t="e">
        <f>_xlfn.XLOOKUP($L1089,Pos!$A:$A,Pos!AA:AA,_xlfn.XLOOKUP($L1089,#REF!,#REF!, ""), 0)</f>
        <v>#REF!</v>
      </c>
      <c r="AL1089" s="1" t="e">
        <f>_xlfn.XLOOKUP($L1089,Pos!$A:$A,Pos!AB:AB,_xlfn.XLOOKUP($L1089,#REF!,#REF!, ""), 0)</f>
        <v>#REF!</v>
      </c>
      <c r="AM1089" s="1" t="e">
        <f>_xlfn.XLOOKUP($L1089,Pos!$A:$A,Pos!AC:AC,_xlfn.XLOOKUP($L1089,#REF!,#REF!, ""), 0)</f>
        <v>#REF!</v>
      </c>
      <c r="AN1089" s="1" t="e">
        <f>_xlfn.XLOOKUP($L1089,Pos!$A:$A,Pos!AD:AD,_xlfn.XLOOKUP($L1089,#REF!,#REF!, ""), 0)</f>
        <v>#REF!</v>
      </c>
      <c r="AO1089" s="1" t="e">
        <f>_xlfn.XLOOKUP($L1089,Pos!$A:$A,Pos!AE:AE,_xlfn.XLOOKUP($L1089,#REF!,#REF!, ""), 0)</f>
        <v>#REF!</v>
      </c>
      <c r="AP1089" s="1" t="e">
        <f>_xlfn.XLOOKUP($L1089,Pos!$A:$A,Pos!AF:AF,_xlfn.XLOOKUP($L1089,#REF!,#REF!, ""), 0)</f>
        <v>#REF!</v>
      </c>
      <c r="AQ1089" s="1" t="e">
        <f>_xlfn.XLOOKUP($L1089,Pos!$A:$A,Pos!AG:AG,_xlfn.XLOOKUP($L1089,#REF!,#REF!, ""), 0)</f>
        <v>#REF!</v>
      </c>
      <c r="AR1089" s="1" t="e">
        <f>_xlfn.XLOOKUP($L1089,Pos!$A:$A,Pos!AH:AH,_xlfn.XLOOKUP($L1089,#REF!,#REF!, ""), 0)</f>
        <v>#REF!</v>
      </c>
      <c r="AS1089" s="1" t="e">
        <f>_xlfn.XLOOKUP($L1089,Pos!$A:$A,Pos!AI:AI,_xlfn.XLOOKUP($L1089,#REF!,#REF!, ""), 0)</f>
        <v>#REF!</v>
      </c>
      <c r="AT1089" s="1" t="e">
        <f>_xlfn.XLOOKUP($L1089,Pos!$A:$A,Pos!AJ:AJ,_xlfn.XLOOKUP($L1089,#REF!,#REF!, ""), 0)</f>
        <v>#REF!</v>
      </c>
      <c r="AU1089" s="1" t="e">
        <f>_xlfn.XLOOKUP($L1089,Pos!$A:$A,Pos!AK:AK,_xlfn.XLOOKUP($L1089,#REF!,#REF!, ""), 0)</f>
        <v>#REF!</v>
      </c>
      <c r="AV1089" s="1" t="e">
        <f>_xlfn.XLOOKUP($L1089,Pos!$A:$A,Pos!AL:AL,_xlfn.XLOOKUP($L1089,#REF!,#REF!, ""), 0)</f>
        <v>#REF!</v>
      </c>
      <c r="AW1089" s="1" t="e">
        <f>_xlfn.XLOOKUP($L1089,Pos!$A:$A,Pos!AM:AM,_xlfn.XLOOKUP($L1089,#REF!,#REF!, ""), 0)</f>
        <v>#REF!</v>
      </c>
      <c r="AX1089" s="1" t="e">
        <f>_xlfn.XLOOKUP($L1089,Pos!$A:$A,Pos!AN:AN,_xlfn.XLOOKUP($L1089,#REF!,#REF!, ""), 0)</f>
        <v>#REF!</v>
      </c>
      <c r="AY1089" s="1" t="e">
        <f>_xlfn.XLOOKUP($L1089,Pos!$A:$A,Pos!AO:AO,_xlfn.XLOOKUP($L1089,#REF!,#REF!, ""), 0)</f>
        <v>#REF!</v>
      </c>
      <c r="AZ1089" s="7" t="str">
        <f t="shared" si="265"/>
        <v>OUT</v>
      </c>
      <c r="BA1089" s="1">
        <f>IF(OR(_xlfn.XLOOKUP(L1089,Pos!B:B,Pos!L:L,FALSE)="ESG Reason",_xlfn.XLOOKUP(L1089,Pos!B:B,Pos!L:L,FALSE)="Blacklisted"),1,0)</f>
        <v>1</v>
      </c>
      <c r="BC1089" s="11">
        <v>1.157027983298844E-10</v>
      </c>
      <c r="BD1089" s="11">
        <f>_xlfn.XLOOKUP($L1089,Pos!$B:$B,Pos!H:H,0, 0)</f>
        <v>0</v>
      </c>
      <c r="BE1089" s="11">
        <f>_xlfn.XLOOKUP($L1089,Pos!$B:$B,Pos!I:I,0, 0)</f>
        <v>1.081573387716213E-4</v>
      </c>
      <c r="BF1089" s="18">
        <f t="shared" si="266"/>
        <v>1.081573387716213E-4</v>
      </c>
      <c r="BG1089" s="1">
        <f t="shared" si="267"/>
        <v>2</v>
      </c>
      <c r="BH1089" s="1">
        <f t="shared" si="268"/>
        <v>10</v>
      </c>
      <c r="BI1089" s="18">
        <f t="shared" si="269"/>
        <v>1.157027983298844E-10</v>
      </c>
      <c r="BJ1089" s="3">
        <f t="shared" si="270"/>
        <v>0</v>
      </c>
      <c r="BK1089" s="18">
        <f t="shared" si="271"/>
        <v>0</v>
      </c>
    </row>
    <row r="1090" spans="3:63" x14ac:dyDescent="0.25">
      <c r="C1090" s="3"/>
      <c r="D1090" s="3"/>
      <c r="E1090" s="3"/>
      <c r="F1090" s="3"/>
      <c r="G1090" s="51" t="s">
        <v>1081</v>
      </c>
      <c r="H1090" s="8" t="str">
        <f t="shared" si="261"/>
        <v>0%West Europe</v>
      </c>
      <c r="I1090" s="11" cm="1">
        <f t="array" ref="I1090">IF(
   AZ1090 = "OUT", 0,IF(
   BD1090 &gt;= LARGE(IF(ISNUMBER(BD:BD), BD:BD), 3),
   BE1090 - 0.001,
   IF(BE1090 &gt;=VLOOKUP(P1090,mapping!$A:$B,2,FALSE), BE1090,VLOOKUP(P1090,mapping!$A$2:$B$8,2,FALSE))
))</f>
        <v>0</v>
      </c>
      <c r="J1090" s="11" cm="1">
        <f t="array" ref="J1090">IF(
    AZ1090="OUT",0,IF(IF(
                      BD1090&gt;=LARGE(IF(ISNUMBER(BD:BD),BD:BD),3),
                      BE1090+0.001,
                      VLOOKUP(H1090,mapping!$D:$E,2,FALSE)
                      )&gt;I1090,
                   IF(
                      BD1090&gt;=LARGE(IF(ISNUMBER(BD:BD),BD:BD),3),
                      BE1090+0.001,
                      VLOOKUP(H1090,mapping!$D:$E,2,FALSE)
                      ),
                   I1090+0.002))</f>
        <v>0</v>
      </c>
      <c r="K1090" s="8">
        <f t="shared" si="262"/>
        <v>1.079086009661055E-4</v>
      </c>
      <c r="L1090" s="1" t="str">
        <f>Pos!B749</f>
        <v>SE0000106270</v>
      </c>
      <c r="M1090" s="1" t="str">
        <f>_xlfn.XLOOKUP($L1090,Pos!B:B,Pos!D:D,, 0)</f>
        <v>H&amp;M Hennes &amp; Mauritz AB Class B</v>
      </c>
      <c r="N1090" s="1" t="str">
        <f>_xlfn.XLOOKUP($L1090,Pos!B:B,Pos!E:E,, 0)</f>
        <v>Retail</v>
      </c>
      <c r="O1090" s="1" t="str">
        <f t="shared" si="263"/>
        <v>Retail_West Europe</v>
      </c>
      <c r="P1090" s="1" t="str">
        <f>_xlfn.XLOOKUP($L1090,Pos!B:B,Pos!F:F,, 0)</f>
        <v>West Europe</v>
      </c>
      <c r="Q1090" s="1">
        <v>0</v>
      </c>
      <c r="R1090" s="9">
        <f>_xlfn.XLOOKUP($L1090,Pos!$B:$B,Pos!N:N,0, 0)</f>
        <v>4.75</v>
      </c>
      <c r="S1090" s="9">
        <f>_xlfn.XLOOKUP($L1090,Pos!$B:$B,Pos!O:O,0, 0)</f>
        <v>3.7839999999999998</v>
      </c>
      <c r="T1090" s="9">
        <f>_xlfn.XLOOKUP($L1090,Pos!$B:$B,Pos!P:P,0, 0)</f>
        <v>0</v>
      </c>
      <c r="U1090" s="9">
        <f>_xlfn.XLOOKUP($L1090,Pos!$B:$B,Pos!Q:Q,0, 0)</f>
        <v>9</v>
      </c>
      <c r="V1090" s="9">
        <f>_xlfn.XLOOKUP($L1090,Pos!$B:$B,Pos!R:R,0, 0)</f>
        <v>2.8333330000000001</v>
      </c>
      <c r="W1090" s="9">
        <f>_xlfn.XLOOKUP($L1090,Pos!$B:$B,Pos!S:S,0, 0)</f>
        <v>3.3591669999999998</v>
      </c>
      <c r="X1090" s="9" t="str">
        <f>_xlfn.XLOOKUP($L1090,Pos!$B:$B,Pos!J:J,0, 0)</f>
        <v>Underperform</v>
      </c>
      <c r="Y1090" s="1">
        <v>0</v>
      </c>
      <c r="Z1090" s="1">
        <v>0</v>
      </c>
      <c r="AA1090" s="1">
        <f t="shared" si="264"/>
        <v>0</v>
      </c>
      <c r="AB1090" s="9">
        <f>_xlfn.XLOOKUP(L1090,Pos!B:B,Pos!K:K,-1,0)</f>
        <v>1.4285714285714279</v>
      </c>
      <c r="AC1090" s="1" t="e">
        <f>_xlfn.XLOOKUP($L1090,Pos!$A:$A,Pos!S:S,_xlfn.XLOOKUP($L1090,#REF!,#REF!, ""), 0)</f>
        <v>#REF!</v>
      </c>
      <c r="AD1090" s="1" t="e">
        <f>_xlfn.XLOOKUP($L1090,Pos!$A:$A,Pos!T:T,_xlfn.XLOOKUP($L1090,#REF!,#REF!, ""), 0)</f>
        <v>#REF!</v>
      </c>
      <c r="AE1090" s="1" t="e">
        <f>_xlfn.XLOOKUP($L1090,Pos!$A:$A,Pos!U:U,_xlfn.XLOOKUP($L1090,#REF!,#REF!, ""), 0)</f>
        <v>#REF!</v>
      </c>
      <c r="AF1090" s="1" t="e">
        <f>_xlfn.XLOOKUP($L1090,Pos!$A:$A,Pos!V:V,_xlfn.XLOOKUP($L1090,#REF!,#REF!, ""), 0)</f>
        <v>#REF!</v>
      </c>
      <c r="AG1090" s="1" t="e">
        <f>_xlfn.XLOOKUP($L1090,Pos!$A:$A,Pos!W:W,_xlfn.XLOOKUP($L1090,#REF!,#REF!, ""), 0)</f>
        <v>#REF!</v>
      </c>
      <c r="AH1090" s="1" t="e">
        <f>_xlfn.XLOOKUP($L1090,Pos!$A:$A,Pos!X:X,_xlfn.XLOOKUP($L1090,#REF!,#REF!, ""), 0)</f>
        <v>#REF!</v>
      </c>
      <c r="AI1090" s="1" t="e">
        <f>_xlfn.XLOOKUP($L1090,Pos!$A:$A,Pos!Y:Y,_xlfn.XLOOKUP($L1090,#REF!,#REF!, ""), 0)</f>
        <v>#REF!</v>
      </c>
      <c r="AJ1090" s="1" t="e">
        <f>_xlfn.XLOOKUP($L1090,Pos!$A:$A,Pos!Z:Z,_xlfn.XLOOKUP($L1090,#REF!,#REF!, ""), 0)</f>
        <v>#REF!</v>
      </c>
      <c r="AK1090" s="1" t="e">
        <f>_xlfn.XLOOKUP($L1090,Pos!$A:$A,Pos!AA:AA,_xlfn.XLOOKUP($L1090,#REF!,#REF!, ""), 0)</f>
        <v>#REF!</v>
      </c>
      <c r="AL1090" s="1" t="e">
        <f>_xlfn.XLOOKUP($L1090,Pos!$A:$A,Pos!AB:AB,_xlfn.XLOOKUP($L1090,#REF!,#REF!, ""), 0)</f>
        <v>#REF!</v>
      </c>
      <c r="AM1090" s="1" t="e">
        <f>_xlfn.XLOOKUP($L1090,Pos!$A:$A,Pos!AC:AC,_xlfn.XLOOKUP($L1090,#REF!,#REF!, ""), 0)</f>
        <v>#REF!</v>
      </c>
      <c r="AN1090" s="1" t="e">
        <f>_xlfn.XLOOKUP($L1090,Pos!$A:$A,Pos!AD:AD,_xlfn.XLOOKUP($L1090,#REF!,#REF!, ""), 0)</f>
        <v>#REF!</v>
      </c>
      <c r="AO1090" s="1" t="e">
        <f>_xlfn.XLOOKUP($L1090,Pos!$A:$A,Pos!AE:AE,_xlfn.XLOOKUP($L1090,#REF!,#REF!, ""), 0)</f>
        <v>#REF!</v>
      </c>
      <c r="AP1090" s="1" t="e">
        <f>_xlfn.XLOOKUP($L1090,Pos!$A:$A,Pos!AF:AF,_xlfn.XLOOKUP($L1090,#REF!,#REF!, ""), 0)</f>
        <v>#REF!</v>
      </c>
      <c r="AQ1090" s="1" t="e">
        <f>_xlfn.XLOOKUP($L1090,Pos!$A:$A,Pos!AG:AG,_xlfn.XLOOKUP($L1090,#REF!,#REF!, ""), 0)</f>
        <v>#REF!</v>
      </c>
      <c r="AR1090" s="1" t="e">
        <f>_xlfn.XLOOKUP($L1090,Pos!$A:$A,Pos!AH:AH,_xlfn.XLOOKUP($L1090,#REF!,#REF!, ""), 0)</f>
        <v>#REF!</v>
      </c>
      <c r="AS1090" s="1" t="e">
        <f>_xlfn.XLOOKUP($L1090,Pos!$A:$A,Pos!AI:AI,_xlfn.XLOOKUP($L1090,#REF!,#REF!, ""), 0)</f>
        <v>#REF!</v>
      </c>
      <c r="AT1090" s="1" t="e">
        <f>_xlfn.XLOOKUP($L1090,Pos!$A:$A,Pos!AJ:AJ,_xlfn.XLOOKUP($L1090,#REF!,#REF!, ""), 0)</f>
        <v>#REF!</v>
      </c>
      <c r="AU1090" s="1" t="e">
        <f>_xlfn.XLOOKUP($L1090,Pos!$A:$A,Pos!AK:AK,_xlfn.XLOOKUP($L1090,#REF!,#REF!, ""), 0)</f>
        <v>#REF!</v>
      </c>
      <c r="AV1090" s="1" t="e">
        <f>_xlfn.XLOOKUP($L1090,Pos!$A:$A,Pos!AL:AL,_xlfn.XLOOKUP($L1090,#REF!,#REF!, ""), 0)</f>
        <v>#REF!</v>
      </c>
      <c r="AW1090" s="1" t="e">
        <f>_xlfn.XLOOKUP($L1090,Pos!$A:$A,Pos!AM:AM,_xlfn.XLOOKUP($L1090,#REF!,#REF!, ""), 0)</f>
        <v>#REF!</v>
      </c>
      <c r="AX1090" s="1" t="e">
        <f>_xlfn.XLOOKUP($L1090,Pos!$A:$A,Pos!AN:AN,_xlfn.XLOOKUP($L1090,#REF!,#REF!, ""), 0)</f>
        <v>#REF!</v>
      </c>
      <c r="AY1090" s="1" t="e">
        <f>_xlfn.XLOOKUP($L1090,Pos!$A:$A,Pos!AO:AO,_xlfn.XLOOKUP($L1090,#REF!,#REF!, ""), 0)</f>
        <v>#REF!</v>
      </c>
      <c r="AZ1090" s="7" t="str">
        <f t="shared" si="265"/>
        <v>OUT</v>
      </c>
      <c r="BA1090" s="1">
        <f>IF(OR(_xlfn.XLOOKUP(L1090,Pos!B:B,Pos!L:L,FALSE)="ESG Reason",_xlfn.XLOOKUP(L1090,Pos!B:B,Pos!L:L,FALSE)="Blacklisted"),1,0)</f>
        <v>1</v>
      </c>
      <c r="BC1090" s="11">
        <v>8.6143903493893307E-11</v>
      </c>
      <c r="BD1090" s="11">
        <f>_xlfn.XLOOKUP($L1090,Pos!$B:$B,Pos!H:H,0, 0)</f>
        <v>0</v>
      </c>
      <c r="BE1090" s="11">
        <f>_xlfn.XLOOKUP($L1090,Pos!$B:$B,Pos!I:I,0, 0)</f>
        <v>1.079086009661055E-4</v>
      </c>
      <c r="BF1090" s="18">
        <f t="shared" si="266"/>
        <v>1.079086009661055E-4</v>
      </c>
      <c r="BG1090" s="1">
        <f t="shared" si="267"/>
        <v>2</v>
      </c>
      <c r="BH1090" s="1">
        <f t="shared" si="268"/>
        <v>15</v>
      </c>
      <c r="BI1090" s="18">
        <f t="shared" si="269"/>
        <v>8.6143903493893307E-11</v>
      </c>
      <c r="BJ1090" s="3">
        <f t="shared" si="270"/>
        <v>0</v>
      </c>
      <c r="BK1090" s="18">
        <f t="shared" si="271"/>
        <v>0</v>
      </c>
    </row>
    <row r="1091" spans="3:63" x14ac:dyDescent="0.25">
      <c r="C1091" s="3"/>
      <c r="D1091" s="3"/>
      <c r="E1091" s="3"/>
      <c r="F1091" s="3"/>
      <c r="G1091" s="51" t="s">
        <v>1080</v>
      </c>
      <c r="H1091" s="8" t="str">
        <f t="shared" ref="H1091:H1154" si="272">VLOOKUP(BE1091,$A$100:$B$105,2,TRUE) &amp; IF(AND(P1091&lt;&gt;"Asia",P1091&lt;&gt;"Others"),P1091,"Others")</f>
        <v>0%Others</v>
      </c>
      <c r="I1091" s="11" cm="1">
        <f t="array" ref="I1091">IF(
   AZ1091 = "OUT", 0,IF(
   BD1091 &gt;= LARGE(IF(ISNUMBER(BD:BD), BD:BD), 3),
   BE1091 - 0.001,
   IF(BE1091 &gt;=VLOOKUP(P1091,mapping!$A:$B,2,FALSE), BE1091,VLOOKUP(P1091,mapping!$A$2:$B$8,2,FALSE))
))</f>
        <v>0</v>
      </c>
      <c r="J1091" s="11" cm="1">
        <f t="array" ref="J1091">IF(
    AZ1091="OUT",0,IF(IF(
                      BD1091&gt;=LARGE(IF(ISNUMBER(BD:BD),BD:BD),3),
                      BE1091+0.001,
                      VLOOKUP(H1091,mapping!$D:$E,2,FALSE)
                      )&gt;I1091,
                   IF(
                      BD1091&gt;=LARGE(IF(ISNUMBER(BD:BD),BD:BD),3),
                      BE1091+0.001,
                      VLOOKUP(H1091,mapping!$D:$E,2,FALSE)
                      ),
                   I1091+0.002))</f>
        <v>0</v>
      </c>
      <c r="K1091" s="8">
        <f t="shared" ref="K1091:K1154" si="273">BE1091</f>
        <v>1.078515923013914E-4</v>
      </c>
      <c r="L1091" s="1" t="str">
        <f>Pos!B22</f>
        <v>AU000000LYC6</v>
      </c>
      <c r="M1091" s="1" t="str">
        <f>_xlfn.XLOOKUP($L1091,Pos!B:B,Pos!D:D,, 0)</f>
        <v>Lynas Rare Earths Limited</v>
      </c>
      <c r="N1091" s="1" t="str">
        <f>_xlfn.XLOOKUP($L1091,Pos!B:B,Pos!E:E,, 0)</f>
        <v>Basic Resources</v>
      </c>
      <c r="O1091" s="1" t="str">
        <f t="shared" ref="O1091:O1154" si="274">N1091&amp;"_"&amp;P1091</f>
        <v>Basic Resources_Others</v>
      </c>
      <c r="P1091" s="1" t="str">
        <f>_xlfn.XLOOKUP($L1091,Pos!B:B,Pos!F:F,, 0)</f>
        <v>Others</v>
      </c>
      <c r="Q1091" s="1">
        <v>0</v>
      </c>
      <c r="R1091" s="9">
        <f>_xlfn.XLOOKUP($L1091,Pos!$B:$B,Pos!N:N,0, 0)</f>
        <v>0</v>
      </c>
      <c r="S1091" s="9">
        <f>_xlfn.XLOOKUP($L1091,Pos!$B:$B,Pos!O:O,0, 0)</f>
        <v>1.1570830000000001</v>
      </c>
      <c r="T1091" s="9">
        <f>_xlfn.XLOOKUP($L1091,Pos!$B:$B,Pos!P:P,0, 0)</f>
        <v>3.25</v>
      </c>
      <c r="U1091" s="9">
        <f>_xlfn.XLOOKUP($L1091,Pos!$B:$B,Pos!Q:Q,0, 0)</f>
        <v>6.3</v>
      </c>
      <c r="V1091" s="9">
        <f>_xlfn.XLOOKUP($L1091,Pos!$B:$B,Pos!R:R,0, 0)</f>
        <v>2.1333329999999999</v>
      </c>
      <c r="W1091" s="9">
        <f>_xlfn.XLOOKUP($L1091,Pos!$B:$B,Pos!S:S,0, 0)</f>
        <v>7.4249999999999998</v>
      </c>
      <c r="X1091" s="9" t="str">
        <f>_xlfn.XLOOKUP($L1091,Pos!$B:$B,Pos!J:J,0, 0)</f>
        <v>Outperform</v>
      </c>
      <c r="Y1091" s="1">
        <v>0</v>
      </c>
      <c r="Z1091" s="1">
        <v>0</v>
      </c>
      <c r="AA1091" s="1">
        <f t="shared" ref="AA1091:AA1154" si="275">IF(BE1091&gt;0,0,1)</f>
        <v>0</v>
      </c>
      <c r="AB1091" s="9">
        <f>_xlfn.XLOOKUP(L1091,Pos!B:B,Pos!K:K,-1,0)</f>
        <v>0.90909090909090917</v>
      </c>
      <c r="AC1091" s="1" t="e">
        <f>_xlfn.XLOOKUP($L1091,Pos!$A:$A,Pos!S:S,_xlfn.XLOOKUP($L1091,#REF!,#REF!, ""), 0)</f>
        <v>#REF!</v>
      </c>
      <c r="AD1091" s="1" t="e">
        <f>_xlfn.XLOOKUP($L1091,Pos!$A:$A,Pos!T:T,_xlfn.XLOOKUP($L1091,#REF!,#REF!, ""), 0)</f>
        <v>#REF!</v>
      </c>
      <c r="AE1091" s="1" t="e">
        <f>_xlfn.XLOOKUP($L1091,Pos!$A:$A,Pos!U:U,_xlfn.XLOOKUP($L1091,#REF!,#REF!, ""), 0)</f>
        <v>#REF!</v>
      </c>
      <c r="AF1091" s="1" t="e">
        <f>_xlfn.XLOOKUP($L1091,Pos!$A:$A,Pos!V:V,_xlfn.XLOOKUP($L1091,#REF!,#REF!, ""), 0)</f>
        <v>#REF!</v>
      </c>
      <c r="AG1091" s="1" t="e">
        <f>_xlfn.XLOOKUP($L1091,Pos!$A:$A,Pos!W:W,_xlfn.XLOOKUP($L1091,#REF!,#REF!, ""), 0)</f>
        <v>#REF!</v>
      </c>
      <c r="AH1091" s="1" t="e">
        <f>_xlfn.XLOOKUP($L1091,Pos!$A:$A,Pos!X:X,_xlfn.XLOOKUP($L1091,#REF!,#REF!, ""), 0)</f>
        <v>#REF!</v>
      </c>
      <c r="AI1091" s="1" t="e">
        <f>_xlfn.XLOOKUP($L1091,Pos!$A:$A,Pos!Y:Y,_xlfn.XLOOKUP($L1091,#REF!,#REF!, ""), 0)</f>
        <v>#REF!</v>
      </c>
      <c r="AJ1091" s="1" t="e">
        <f>_xlfn.XLOOKUP($L1091,Pos!$A:$A,Pos!Z:Z,_xlfn.XLOOKUP($L1091,#REF!,#REF!, ""), 0)</f>
        <v>#REF!</v>
      </c>
      <c r="AK1091" s="1" t="e">
        <f>_xlfn.XLOOKUP($L1091,Pos!$A:$A,Pos!AA:AA,_xlfn.XLOOKUP($L1091,#REF!,#REF!, ""), 0)</f>
        <v>#REF!</v>
      </c>
      <c r="AL1091" s="1" t="e">
        <f>_xlfn.XLOOKUP($L1091,Pos!$A:$A,Pos!AB:AB,_xlfn.XLOOKUP($L1091,#REF!,#REF!, ""), 0)</f>
        <v>#REF!</v>
      </c>
      <c r="AM1091" s="1" t="e">
        <f>_xlfn.XLOOKUP($L1091,Pos!$A:$A,Pos!AC:AC,_xlfn.XLOOKUP($L1091,#REF!,#REF!, ""), 0)</f>
        <v>#REF!</v>
      </c>
      <c r="AN1091" s="1" t="e">
        <f>_xlfn.XLOOKUP($L1091,Pos!$A:$A,Pos!AD:AD,_xlfn.XLOOKUP($L1091,#REF!,#REF!, ""), 0)</f>
        <v>#REF!</v>
      </c>
      <c r="AO1091" s="1" t="e">
        <f>_xlfn.XLOOKUP($L1091,Pos!$A:$A,Pos!AE:AE,_xlfn.XLOOKUP($L1091,#REF!,#REF!, ""), 0)</f>
        <v>#REF!</v>
      </c>
      <c r="AP1091" s="1" t="e">
        <f>_xlfn.XLOOKUP($L1091,Pos!$A:$A,Pos!AF:AF,_xlfn.XLOOKUP($L1091,#REF!,#REF!, ""), 0)</f>
        <v>#REF!</v>
      </c>
      <c r="AQ1091" s="1" t="e">
        <f>_xlfn.XLOOKUP($L1091,Pos!$A:$A,Pos!AG:AG,_xlfn.XLOOKUP($L1091,#REF!,#REF!, ""), 0)</f>
        <v>#REF!</v>
      </c>
      <c r="AR1091" s="1" t="e">
        <f>_xlfn.XLOOKUP($L1091,Pos!$A:$A,Pos!AH:AH,_xlfn.XLOOKUP($L1091,#REF!,#REF!, ""), 0)</f>
        <v>#REF!</v>
      </c>
      <c r="AS1091" s="1" t="e">
        <f>_xlfn.XLOOKUP($L1091,Pos!$A:$A,Pos!AI:AI,_xlfn.XLOOKUP($L1091,#REF!,#REF!, ""), 0)</f>
        <v>#REF!</v>
      </c>
      <c r="AT1091" s="1" t="e">
        <f>_xlfn.XLOOKUP($L1091,Pos!$A:$A,Pos!AJ:AJ,_xlfn.XLOOKUP($L1091,#REF!,#REF!, ""), 0)</f>
        <v>#REF!</v>
      </c>
      <c r="AU1091" s="1" t="e">
        <f>_xlfn.XLOOKUP($L1091,Pos!$A:$A,Pos!AK:AK,_xlfn.XLOOKUP($L1091,#REF!,#REF!, ""), 0)</f>
        <v>#REF!</v>
      </c>
      <c r="AV1091" s="1" t="e">
        <f>_xlfn.XLOOKUP($L1091,Pos!$A:$A,Pos!AL:AL,_xlfn.XLOOKUP($L1091,#REF!,#REF!, ""), 0)</f>
        <v>#REF!</v>
      </c>
      <c r="AW1091" s="1" t="e">
        <f>_xlfn.XLOOKUP($L1091,Pos!$A:$A,Pos!AM:AM,_xlfn.XLOOKUP($L1091,#REF!,#REF!, ""), 0)</f>
        <v>#REF!</v>
      </c>
      <c r="AX1091" s="1" t="e">
        <f>_xlfn.XLOOKUP($L1091,Pos!$A:$A,Pos!AN:AN,_xlfn.XLOOKUP($L1091,#REF!,#REF!, ""), 0)</f>
        <v>#REF!</v>
      </c>
      <c r="AY1091" s="1" t="e">
        <f>_xlfn.XLOOKUP($L1091,Pos!$A:$A,Pos!AO:AO,_xlfn.XLOOKUP($L1091,#REF!,#REF!, ""), 0)</f>
        <v>#REF!</v>
      </c>
      <c r="AZ1091" s="7" t="str">
        <f t="shared" ref="AZ1091:AZ1154" si="276">IF(BD1091&gt;0,"IN","OUT")</f>
        <v>OUT</v>
      </c>
      <c r="BA1091" s="1">
        <f>IF(OR(_xlfn.XLOOKUP(L1091,Pos!B:B,Pos!L:L,FALSE)="ESG Reason",_xlfn.XLOOKUP(L1091,Pos!B:B,Pos!L:L,FALSE)="Blacklisted"),1,0)</f>
        <v>0</v>
      </c>
      <c r="BC1091" s="11">
        <v>9.1575584132984527E-11</v>
      </c>
      <c r="BD1091" s="11">
        <f>_xlfn.XLOOKUP($L1091,Pos!$B:$B,Pos!H:H,0, 0)</f>
        <v>0</v>
      </c>
      <c r="BE1091" s="11">
        <f>_xlfn.XLOOKUP($L1091,Pos!$B:$B,Pos!I:I,0, 0)</f>
        <v>1.078515923013914E-4</v>
      </c>
      <c r="BF1091" s="18">
        <f t="shared" ref="BF1091:BF1154" si="277">ABS(BD1091-BE1091)</f>
        <v>1.078515923013914E-4</v>
      </c>
      <c r="BG1091" s="1">
        <f t="shared" ref="BG1091:BG1154" si="278">IFERROR(VLOOKUP(P1091,$A$6:$D$8,2,FALSE),3)</f>
        <v>3</v>
      </c>
      <c r="BH1091" s="1">
        <f t="shared" ref="BH1091:BH1154" si="279">IFERROR(VLOOKUP(O1091,$A$12:$D$68,2,FALSE),"")</f>
        <v>41</v>
      </c>
      <c r="BI1091" s="18">
        <f t="shared" ref="BI1091:BI1154" si="280">ABS(BC1091-BD1091)</f>
        <v>9.1575584132984527E-11</v>
      </c>
      <c r="BJ1091" s="3">
        <f t="shared" ref="BJ1091:BJ1154" si="281">IF(BC1091&lt;0.0001,0,BC1091-BE1091)</f>
        <v>0</v>
      </c>
      <c r="BK1091" s="18">
        <f t="shared" ref="BK1091:BK1154" si="282">IF(BC1091&lt;0.00001,0,BC1091-BD1091)</f>
        <v>0</v>
      </c>
    </row>
    <row r="1092" spans="3:63" x14ac:dyDescent="0.25">
      <c r="C1092" s="3"/>
      <c r="D1092" s="3"/>
      <c r="E1092" s="3"/>
      <c r="F1092" s="3"/>
      <c r="G1092" s="51" t="s">
        <v>1078</v>
      </c>
      <c r="H1092" s="8" t="str">
        <f t="shared" si="272"/>
        <v>0%West Europe</v>
      </c>
      <c r="I1092" s="11" cm="1">
        <f t="array" ref="I1092">IF(
   AZ1092 = "OUT", 0,IF(
   BD1092 &gt;= LARGE(IF(ISNUMBER(BD:BD), BD:BD), 3),
   BE1092 - 0.001,
   IF(BE1092 &gt;=VLOOKUP(P1092,mapping!$A:$B,2,FALSE), BE1092,VLOOKUP(P1092,mapping!$A$2:$B$8,2,FALSE))
))</f>
        <v>0</v>
      </c>
      <c r="J1092" s="11" cm="1">
        <f t="array" ref="J1092">IF(
    AZ1092="OUT",0,IF(IF(
                      BD1092&gt;=LARGE(IF(ISNUMBER(BD:BD),BD:BD),3),
                      BE1092+0.001,
                      VLOOKUP(H1092,mapping!$D:$E,2,FALSE)
                      )&gt;I1092,
                   IF(
                      BD1092&gt;=LARGE(IF(ISNUMBER(BD:BD),BD:BD),3),
                      BE1092+0.001,
                      VLOOKUP(H1092,mapping!$D:$E,2,FALSE)
                      ),
                   I1092+0.002))</f>
        <v>0</v>
      </c>
      <c r="K1092" s="8">
        <f t="shared" si="273"/>
        <v>1.076981689826695E-4</v>
      </c>
      <c r="L1092" s="1" t="str">
        <f>Pos!B775</f>
        <v>SE0014781795</v>
      </c>
      <c r="M1092" s="1" t="str">
        <f>_xlfn.XLOOKUP($L1092,Pos!B:B,Pos!D:D,, 0)</f>
        <v>Addtech AB Class B</v>
      </c>
      <c r="N1092" s="1" t="str">
        <f>_xlfn.XLOOKUP($L1092,Pos!B:B,Pos!E:E,, 0)</f>
        <v>Industrial Goods &amp; Services</v>
      </c>
      <c r="O1092" s="1" t="str">
        <f t="shared" si="274"/>
        <v>Industrial Goods &amp; Services_West Europe</v>
      </c>
      <c r="P1092" s="1" t="str">
        <f>_xlfn.XLOOKUP($L1092,Pos!B:B,Pos!F:F,, 0)</f>
        <v>West Europe</v>
      </c>
      <c r="Q1092" s="1">
        <v>0</v>
      </c>
      <c r="R1092" s="9">
        <f>_xlfn.XLOOKUP($L1092,Pos!$B:$B,Pos!N:N,0, 0)</f>
        <v>3.44</v>
      </c>
      <c r="S1092" s="9">
        <f>_xlfn.XLOOKUP($L1092,Pos!$B:$B,Pos!O:O,0, 0)</f>
        <v>1.389667</v>
      </c>
      <c r="T1092" s="9">
        <f>_xlfn.XLOOKUP($L1092,Pos!$B:$B,Pos!P:P,0, 0)</f>
        <v>6.9</v>
      </c>
      <c r="U1092" s="9">
        <f>_xlfn.XLOOKUP($L1092,Pos!$B:$B,Pos!Q:Q,0, 0)</f>
        <v>4.9000000000000004</v>
      </c>
      <c r="V1092" s="9">
        <f>_xlfn.XLOOKUP($L1092,Pos!$B:$B,Pos!R:R,0, 0)</f>
        <v>4.8333329999999997</v>
      </c>
      <c r="W1092" s="9">
        <f>_xlfn.XLOOKUP($L1092,Pos!$B:$B,Pos!S:S,0, 0)</f>
        <v>5.4633339999999997</v>
      </c>
      <c r="X1092" s="9" t="str">
        <f>_xlfn.XLOOKUP($L1092,Pos!$B:$B,Pos!J:J,0, 0)</f>
        <v>Outperform</v>
      </c>
      <c r="Y1092" s="1">
        <v>0</v>
      </c>
      <c r="Z1092" s="1">
        <v>0</v>
      </c>
      <c r="AA1092" s="1">
        <f t="shared" si="275"/>
        <v>0</v>
      </c>
      <c r="AB1092" s="9">
        <f>_xlfn.XLOOKUP(L1092,Pos!B:B,Pos!K:K,-1,0)</f>
        <v>2.238805970149254</v>
      </c>
      <c r="AC1092" s="1" t="e">
        <f>_xlfn.XLOOKUP($L1092,Pos!$A:$A,Pos!S:S,_xlfn.XLOOKUP($L1092,#REF!,#REF!, ""), 0)</f>
        <v>#REF!</v>
      </c>
      <c r="AD1092" s="1" t="e">
        <f>_xlfn.XLOOKUP($L1092,Pos!$A:$A,Pos!T:T,_xlfn.XLOOKUP($L1092,#REF!,#REF!, ""), 0)</f>
        <v>#REF!</v>
      </c>
      <c r="AE1092" s="1" t="e">
        <f>_xlfn.XLOOKUP($L1092,Pos!$A:$A,Pos!U:U,_xlfn.XLOOKUP($L1092,#REF!,#REF!, ""), 0)</f>
        <v>#REF!</v>
      </c>
      <c r="AF1092" s="1" t="e">
        <f>_xlfn.XLOOKUP($L1092,Pos!$A:$A,Pos!V:V,_xlfn.XLOOKUP($L1092,#REF!,#REF!, ""), 0)</f>
        <v>#REF!</v>
      </c>
      <c r="AG1092" s="1" t="e">
        <f>_xlfn.XLOOKUP($L1092,Pos!$A:$A,Pos!W:W,_xlfn.XLOOKUP($L1092,#REF!,#REF!, ""), 0)</f>
        <v>#REF!</v>
      </c>
      <c r="AH1092" s="1" t="e">
        <f>_xlfn.XLOOKUP($L1092,Pos!$A:$A,Pos!X:X,_xlfn.XLOOKUP($L1092,#REF!,#REF!, ""), 0)</f>
        <v>#REF!</v>
      </c>
      <c r="AI1092" s="1" t="e">
        <f>_xlfn.XLOOKUP($L1092,Pos!$A:$A,Pos!Y:Y,_xlfn.XLOOKUP($L1092,#REF!,#REF!, ""), 0)</f>
        <v>#REF!</v>
      </c>
      <c r="AJ1092" s="1" t="e">
        <f>_xlfn.XLOOKUP($L1092,Pos!$A:$A,Pos!Z:Z,_xlfn.XLOOKUP($L1092,#REF!,#REF!, ""), 0)</f>
        <v>#REF!</v>
      </c>
      <c r="AK1092" s="1" t="e">
        <f>_xlfn.XLOOKUP($L1092,Pos!$A:$A,Pos!AA:AA,_xlfn.XLOOKUP($L1092,#REF!,#REF!, ""), 0)</f>
        <v>#REF!</v>
      </c>
      <c r="AL1092" s="1" t="e">
        <f>_xlfn.XLOOKUP($L1092,Pos!$A:$A,Pos!AB:AB,_xlfn.XLOOKUP($L1092,#REF!,#REF!, ""), 0)</f>
        <v>#REF!</v>
      </c>
      <c r="AM1092" s="1" t="e">
        <f>_xlfn.XLOOKUP($L1092,Pos!$A:$A,Pos!AC:AC,_xlfn.XLOOKUP($L1092,#REF!,#REF!, ""), 0)</f>
        <v>#REF!</v>
      </c>
      <c r="AN1092" s="1" t="e">
        <f>_xlfn.XLOOKUP($L1092,Pos!$A:$A,Pos!AD:AD,_xlfn.XLOOKUP($L1092,#REF!,#REF!, ""), 0)</f>
        <v>#REF!</v>
      </c>
      <c r="AO1092" s="1" t="e">
        <f>_xlfn.XLOOKUP($L1092,Pos!$A:$A,Pos!AE:AE,_xlfn.XLOOKUP($L1092,#REF!,#REF!, ""), 0)</f>
        <v>#REF!</v>
      </c>
      <c r="AP1092" s="1" t="e">
        <f>_xlfn.XLOOKUP($L1092,Pos!$A:$A,Pos!AF:AF,_xlfn.XLOOKUP($L1092,#REF!,#REF!, ""), 0)</f>
        <v>#REF!</v>
      </c>
      <c r="AQ1092" s="1" t="e">
        <f>_xlfn.XLOOKUP($L1092,Pos!$A:$A,Pos!AG:AG,_xlfn.XLOOKUP($L1092,#REF!,#REF!, ""), 0)</f>
        <v>#REF!</v>
      </c>
      <c r="AR1092" s="1" t="e">
        <f>_xlfn.XLOOKUP($L1092,Pos!$A:$A,Pos!AH:AH,_xlfn.XLOOKUP($L1092,#REF!,#REF!, ""), 0)</f>
        <v>#REF!</v>
      </c>
      <c r="AS1092" s="1" t="e">
        <f>_xlfn.XLOOKUP($L1092,Pos!$A:$A,Pos!AI:AI,_xlfn.XLOOKUP($L1092,#REF!,#REF!, ""), 0)</f>
        <v>#REF!</v>
      </c>
      <c r="AT1092" s="1" t="e">
        <f>_xlfn.XLOOKUP($L1092,Pos!$A:$A,Pos!AJ:AJ,_xlfn.XLOOKUP($L1092,#REF!,#REF!, ""), 0)</f>
        <v>#REF!</v>
      </c>
      <c r="AU1092" s="1" t="e">
        <f>_xlfn.XLOOKUP($L1092,Pos!$A:$A,Pos!AK:AK,_xlfn.XLOOKUP($L1092,#REF!,#REF!, ""), 0)</f>
        <v>#REF!</v>
      </c>
      <c r="AV1092" s="1" t="e">
        <f>_xlfn.XLOOKUP($L1092,Pos!$A:$A,Pos!AL:AL,_xlfn.XLOOKUP($L1092,#REF!,#REF!, ""), 0)</f>
        <v>#REF!</v>
      </c>
      <c r="AW1092" s="1" t="e">
        <f>_xlfn.XLOOKUP($L1092,Pos!$A:$A,Pos!AM:AM,_xlfn.XLOOKUP($L1092,#REF!,#REF!, ""), 0)</f>
        <v>#REF!</v>
      </c>
      <c r="AX1092" s="1" t="e">
        <f>_xlfn.XLOOKUP($L1092,Pos!$A:$A,Pos!AN:AN,_xlfn.XLOOKUP($L1092,#REF!,#REF!, ""), 0)</f>
        <v>#REF!</v>
      </c>
      <c r="AY1092" s="1" t="e">
        <f>_xlfn.XLOOKUP($L1092,Pos!$A:$A,Pos!AO:AO,_xlfn.XLOOKUP($L1092,#REF!,#REF!, ""), 0)</f>
        <v>#REF!</v>
      </c>
      <c r="AZ1092" s="7" t="str">
        <f t="shared" si="276"/>
        <v>OUT</v>
      </c>
      <c r="BA1092" s="1">
        <f>IF(OR(_xlfn.XLOOKUP(L1092,Pos!B:B,Pos!L:L,FALSE)="ESG Reason",_xlfn.XLOOKUP(L1092,Pos!B:B,Pos!L:L,FALSE)="Blacklisted"),1,0)</f>
        <v>1</v>
      </c>
      <c r="BC1092" s="11">
        <v>1.1570279832988399E-10</v>
      </c>
      <c r="BD1092" s="11">
        <f>_xlfn.XLOOKUP($L1092,Pos!$B:$B,Pos!H:H,0, 0)</f>
        <v>0</v>
      </c>
      <c r="BE1092" s="11">
        <f>_xlfn.XLOOKUP($L1092,Pos!$B:$B,Pos!I:I,0, 0)</f>
        <v>1.076981689826695E-4</v>
      </c>
      <c r="BF1092" s="18">
        <f t="shared" si="277"/>
        <v>1.076981689826695E-4</v>
      </c>
      <c r="BG1092" s="1">
        <f t="shared" si="278"/>
        <v>2</v>
      </c>
      <c r="BH1092" s="1">
        <f t="shared" si="279"/>
        <v>10</v>
      </c>
      <c r="BI1092" s="18">
        <f t="shared" si="280"/>
        <v>1.1570279832988399E-10</v>
      </c>
      <c r="BJ1092" s="3">
        <f t="shared" si="281"/>
        <v>0</v>
      </c>
      <c r="BK1092" s="18">
        <f t="shared" si="282"/>
        <v>0</v>
      </c>
    </row>
    <row r="1093" spans="3:63" x14ac:dyDescent="0.25">
      <c r="C1093" s="3"/>
      <c r="D1093" s="3"/>
      <c r="E1093" s="3"/>
      <c r="F1093" s="3"/>
      <c r="G1093" s="51" t="s">
        <v>1090</v>
      </c>
      <c r="H1093" s="8" t="str">
        <f t="shared" si="272"/>
        <v>0%North America</v>
      </c>
      <c r="I1093" s="11" cm="1">
        <f t="array" ref="I1093">IF(
   AZ1093 = "OUT", 0,IF(
   BD1093 &gt;= LARGE(IF(ISNUMBER(BD:BD), BD:BD), 3),
   BE1093 - 0.001,
   IF(BE1093 &gt;=VLOOKUP(P1093,mapping!$A:$B,2,FALSE), BE1093,VLOOKUP(P1093,mapping!$A$2:$B$8,2,FALSE))
))</f>
        <v>0</v>
      </c>
      <c r="J1093" s="11" cm="1">
        <f t="array" ref="J1093">IF(
    AZ1093="OUT",0,IF(IF(
                      BD1093&gt;=LARGE(IF(ISNUMBER(BD:BD),BD:BD),3),
                      BE1093+0.001,
                      VLOOKUP(H1093,mapping!$D:$E,2,FALSE)
                      )&gt;I1093,
                   IF(
                      BD1093&gt;=LARGE(IF(ISNUMBER(BD:BD),BD:BD),3),
                      BE1093+0.001,
                      VLOOKUP(H1093,mapping!$D:$E,2,FALSE)
                      ),
                   I1093+0.002))</f>
        <v>0</v>
      </c>
      <c r="K1093" s="8">
        <f t="shared" si="273"/>
        <v>1.0742972818250691E-4</v>
      </c>
      <c r="L1093" s="1" t="str">
        <f>Pos!B84</f>
        <v>CA1249003098</v>
      </c>
      <c r="M1093" s="1" t="str">
        <f>_xlfn.XLOOKUP($L1093,Pos!B:B,Pos!D:D,, 0)</f>
        <v>CCL Industries Inc. Class B</v>
      </c>
      <c r="N1093" s="1" t="str">
        <f>_xlfn.XLOOKUP($L1093,Pos!B:B,Pos!E:E,, 0)</f>
        <v>Industrial Goods &amp; Services</v>
      </c>
      <c r="O1093" s="1" t="str">
        <f t="shared" si="274"/>
        <v>Industrial Goods &amp; Services_North America</v>
      </c>
      <c r="P1093" s="1" t="str">
        <f>_xlfn.XLOOKUP($L1093,Pos!B:B,Pos!F:F,, 0)</f>
        <v>North America</v>
      </c>
      <c r="Q1093" s="1">
        <v>0</v>
      </c>
      <c r="R1093" s="9">
        <f>_xlfn.XLOOKUP($L1093,Pos!$B:$B,Pos!N:N,0, 0)</f>
        <v>7.32</v>
      </c>
      <c r="S1093" s="9">
        <f>_xlfn.XLOOKUP($L1093,Pos!$B:$B,Pos!O:O,0, 0)</f>
        <v>4.7164999999999999</v>
      </c>
      <c r="T1093" s="9">
        <f>_xlfn.XLOOKUP($L1093,Pos!$B:$B,Pos!P:P,0, 0)</f>
        <v>7.0250000000000004</v>
      </c>
      <c r="U1093" s="9">
        <f>_xlfn.XLOOKUP($L1093,Pos!$B:$B,Pos!Q:Q,0, 0)</f>
        <v>6.3</v>
      </c>
      <c r="V1093" s="9">
        <f>_xlfn.XLOOKUP($L1093,Pos!$B:$B,Pos!R:R,0, 0)</f>
        <v>8.4</v>
      </c>
      <c r="W1093" s="9">
        <f>_xlfn.XLOOKUP($L1093,Pos!$B:$B,Pos!S:S,0, 0)</f>
        <v>6.8150009999999996</v>
      </c>
      <c r="X1093" s="9" t="str">
        <f>_xlfn.XLOOKUP($L1093,Pos!$B:$B,Pos!J:J,0, 0)</f>
        <v>Outperform</v>
      </c>
      <c r="Y1093" s="1">
        <v>0</v>
      </c>
      <c r="Z1093" s="1">
        <v>0</v>
      </c>
      <c r="AA1093" s="1">
        <f t="shared" si="275"/>
        <v>0</v>
      </c>
      <c r="AB1093" s="9">
        <f>_xlfn.XLOOKUP(L1093,Pos!B:B,Pos!K:K,-1,0)</f>
        <v>-1</v>
      </c>
      <c r="AC1093" s="1" t="e">
        <f>_xlfn.XLOOKUP($L1093,Pos!$A:$A,Pos!S:S,_xlfn.XLOOKUP($L1093,#REF!,#REF!, ""), 0)</f>
        <v>#REF!</v>
      </c>
      <c r="AD1093" s="1" t="e">
        <f>_xlfn.XLOOKUP($L1093,Pos!$A:$A,Pos!T:T,_xlfn.XLOOKUP($L1093,#REF!,#REF!, ""), 0)</f>
        <v>#REF!</v>
      </c>
      <c r="AE1093" s="1" t="e">
        <f>_xlfn.XLOOKUP($L1093,Pos!$A:$A,Pos!U:U,_xlfn.XLOOKUP($L1093,#REF!,#REF!, ""), 0)</f>
        <v>#REF!</v>
      </c>
      <c r="AF1093" s="1" t="e">
        <f>_xlfn.XLOOKUP($L1093,Pos!$A:$A,Pos!V:V,_xlfn.XLOOKUP($L1093,#REF!,#REF!, ""), 0)</f>
        <v>#REF!</v>
      </c>
      <c r="AG1093" s="1" t="e">
        <f>_xlfn.XLOOKUP($L1093,Pos!$A:$A,Pos!W:W,_xlfn.XLOOKUP($L1093,#REF!,#REF!, ""), 0)</f>
        <v>#REF!</v>
      </c>
      <c r="AH1093" s="1" t="e">
        <f>_xlfn.XLOOKUP($L1093,Pos!$A:$A,Pos!X:X,_xlfn.XLOOKUP($L1093,#REF!,#REF!, ""), 0)</f>
        <v>#REF!</v>
      </c>
      <c r="AI1093" s="1" t="e">
        <f>_xlfn.XLOOKUP($L1093,Pos!$A:$A,Pos!Y:Y,_xlfn.XLOOKUP($L1093,#REF!,#REF!, ""), 0)</f>
        <v>#REF!</v>
      </c>
      <c r="AJ1093" s="1" t="e">
        <f>_xlfn.XLOOKUP($L1093,Pos!$A:$A,Pos!Z:Z,_xlfn.XLOOKUP($L1093,#REF!,#REF!, ""), 0)</f>
        <v>#REF!</v>
      </c>
      <c r="AK1093" s="1" t="e">
        <f>_xlfn.XLOOKUP($L1093,Pos!$A:$A,Pos!AA:AA,_xlfn.XLOOKUP($L1093,#REF!,#REF!, ""), 0)</f>
        <v>#REF!</v>
      </c>
      <c r="AL1093" s="1" t="e">
        <f>_xlfn.XLOOKUP($L1093,Pos!$A:$A,Pos!AB:AB,_xlfn.XLOOKUP($L1093,#REF!,#REF!, ""), 0)</f>
        <v>#REF!</v>
      </c>
      <c r="AM1093" s="1" t="e">
        <f>_xlfn.XLOOKUP($L1093,Pos!$A:$A,Pos!AC:AC,_xlfn.XLOOKUP($L1093,#REF!,#REF!, ""), 0)</f>
        <v>#REF!</v>
      </c>
      <c r="AN1093" s="1" t="e">
        <f>_xlfn.XLOOKUP($L1093,Pos!$A:$A,Pos!AD:AD,_xlfn.XLOOKUP($L1093,#REF!,#REF!, ""), 0)</f>
        <v>#REF!</v>
      </c>
      <c r="AO1093" s="1" t="e">
        <f>_xlfn.XLOOKUP($L1093,Pos!$A:$A,Pos!AE:AE,_xlfn.XLOOKUP($L1093,#REF!,#REF!, ""), 0)</f>
        <v>#REF!</v>
      </c>
      <c r="AP1093" s="1" t="e">
        <f>_xlfn.XLOOKUP($L1093,Pos!$A:$A,Pos!AF:AF,_xlfn.XLOOKUP($L1093,#REF!,#REF!, ""), 0)</f>
        <v>#REF!</v>
      </c>
      <c r="AQ1093" s="1" t="e">
        <f>_xlfn.XLOOKUP($L1093,Pos!$A:$A,Pos!AG:AG,_xlfn.XLOOKUP($L1093,#REF!,#REF!, ""), 0)</f>
        <v>#REF!</v>
      </c>
      <c r="AR1093" s="1" t="e">
        <f>_xlfn.XLOOKUP($L1093,Pos!$A:$A,Pos!AH:AH,_xlfn.XLOOKUP($L1093,#REF!,#REF!, ""), 0)</f>
        <v>#REF!</v>
      </c>
      <c r="AS1093" s="1" t="e">
        <f>_xlfn.XLOOKUP($L1093,Pos!$A:$A,Pos!AI:AI,_xlfn.XLOOKUP($L1093,#REF!,#REF!, ""), 0)</f>
        <v>#REF!</v>
      </c>
      <c r="AT1093" s="1" t="e">
        <f>_xlfn.XLOOKUP($L1093,Pos!$A:$A,Pos!AJ:AJ,_xlfn.XLOOKUP($L1093,#REF!,#REF!, ""), 0)</f>
        <v>#REF!</v>
      </c>
      <c r="AU1093" s="1" t="e">
        <f>_xlfn.XLOOKUP($L1093,Pos!$A:$A,Pos!AK:AK,_xlfn.XLOOKUP($L1093,#REF!,#REF!, ""), 0)</f>
        <v>#REF!</v>
      </c>
      <c r="AV1093" s="1" t="e">
        <f>_xlfn.XLOOKUP($L1093,Pos!$A:$A,Pos!AL:AL,_xlfn.XLOOKUP($L1093,#REF!,#REF!, ""), 0)</f>
        <v>#REF!</v>
      </c>
      <c r="AW1093" s="1" t="e">
        <f>_xlfn.XLOOKUP($L1093,Pos!$A:$A,Pos!AM:AM,_xlfn.XLOOKUP($L1093,#REF!,#REF!, ""), 0)</f>
        <v>#REF!</v>
      </c>
      <c r="AX1093" s="1" t="e">
        <f>_xlfn.XLOOKUP($L1093,Pos!$A:$A,Pos!AN:AN,_xlfn.XLOOKUP($L1093,#REF!,#REF!, ""), 0)</f>
        <v>#REF!</v>
      </c>
      <c r="AY1093" s="1" t="e">
        <f>_xlfn.XLOOKUP($L1093,Pos!$A:$A,Pos!AO:AO,_xlfn.XLOOKUP($L1093,#REF!,#REF!, ""), 0)</f>
        <v>#REF!</v>
      </c>
      <c r="AZ1093" s="7" t="str">
        <f t="shared" si="276"/>
        <v>OUT</v>
      </c>
      <c r="BA1093" s="1">
        <f>IF(OR(_xlfn.XLOOKUP(L1093,Pos!B:B,Pos!L:L,FALSE)="ESG Reason",_xlfn.XLOOKUP(L1093,Pos!B:B,Pos!L:L,FALSE)="Blacklisted"),1,0)</f>
        <v>0</v>
      </c>
      <c r="BC1093" s="11">
        <v>8.6308018493312193E-11</v>
      </c>
      <c r="BD1093" s="11">
        <f>_xlfn.XLOOKUP($L1093,Pos!$B:$B,Pos!H:H,0, 0)</f>
        <v>0</v>
      </c>
      <c r="BE1093" s="11">
        <f>_xlfn.XLOOKUP($L1093,Pos!$B:$B,Pos!I:I,0, 0)</f>
        <v>1.0742972818250691E-4</v>
      </c>
      <c r="BF1093" s="18">
        <f t="shared" si="277"/>
        <v>1.0742972818250691E-4</v>
      </c>
      <c r="BG1093" s="1">
        <f t="shared" si="278"/>
        <v>1</v>
      </c>
      <c r="BH1093" s="1">
        <f t="shared" si="279"/>
        <v>29</v>
      </c>
      <c r="BI1093" s="18">
        <f t="shared" si="280"/>
        <v>8.6308018493312193E-11</v>
      </c>
      <c r="BJ1093" s="3">
        <f t="shared" si="281"/>
        <v>0</v>
      </c>
      <c r="BK1093" s="18">
        <f t="shared" si="282"/>
        <v>0</v>
      </c>
    </row>
    <row r="1094" spans="3:63" x14ac:dyDescent="0.25">
      <c r="C1094" s="3"/>
      <c r="D1094" s="3"/>
      <c r="E1094" s="3"/>
      <c r="F1094" s="3"/>
      <c r="G1094" s="51" t="s">
        <v>1091</v>
      </c>
      <c r="H1094" s="8" t="str">
        <f t="shared" si="272"/>
        <v>0%Others</v>
      </c>
      <c r="I1094" s="11" cm="1">
        <f t="array" ref="I1094">IF(
   AZ1094 = "OUT", 0,IF(
   BD1094 &gt;= LARGE(IF(ISNUMBER(BD:BD), BD:BD), 3),
   BE1094 - 0.001,
   IF(BE1094 &gt;=VLOOKUP(P1094,mapping!$A:$B,2,FALSE), BE1094,VLOOKUP(P1094,mapping!$A$2:$B$8,2,FALSE))
))</f>
        <v>0</v>
      </c>
      <c r="J1094" s="11" cm="1">
        <f t="array" ref="J1094">IF(
    AZ1094="OUT",0,IF(IF(
                      BD1094&gt;=LARGE(IF(ISNUMBER(BD:BD),BD:BD),3),
                      BE1094+0.001,
                      VLOOKUP(H1094,mapping!$D:$E,2,FALSE)
                      )&gt;I1094,
                   IF(
                      BD1094&gt;=LARGE(IF(ISNUMBER(BD:BD),BD:BD),3),
                      BE1094+0.001,
                      VLOOKUP(H1094,mapping!$D:$E,2,FALSE)
                      ),
                   I1094+0.002))</f>
        <v>0</v>
      </c>
      <c r="K1094" s="8">
        <f t="shared" si="273"/>
        <v>1.070721738380281E-4</v>
      </c>
      <c r="L1094" s="1" t="str">
        <f>Pos!B791</f>
        <v>SG1M77906915</v>
      </c>
      <c r="M1094" s="1" t="str">
        <f>_xlfn.XLOOKUP($L1094,Pos!B:B,Pos!D:D,, 0)</f>
        <v>CapitaLand Ascendas REIT</v>
      </c>
      <c r="N1094" s="1" t="str">
        <f>_xlfn.XLOOKUP($L1094,Pos!B:B,Pos!E:E,, 0)</f>
        <v>Real Estate</v>
      </c>
      <c r="O1094" s="1" t="str">
        <f t="shared" si="274"/>
        <v>Real Estate_Others</v>
      </c>
      <c r="P1094" s="1" t="str">
        <f>_xlfn.XLOOKUP($L1094,Pos!B:B,Pos!F:F,, 0)</f>
        <v>Others</v>
      </c>
      <c r="Q1094" s="1">
        <v>0</v>
      </c>
      <c r="R1094" s="9">
        <f>_xlfn.XLOOKUP($L1094,Pos!$B:$B,Pos!N:N,0, 0)</f>
        <v>6.31</v>
      </c>
      <c r="S1094" s="9">
        <f>_xlfn.XLOOKUP($L1094,Pos!$B:$B,Pos!O:O,0, 0)</f>
        <v>4.2576669999999996</v>
      </c>
      <c r="T1094" s="9">
        <f>_xlfn.XLOOKUP($L1094,Pos!$B:$B,Pos!P:P,0, 0)</f>
        <v>5.4</v>
      </c>
      <c r="U1094" s="9">
        <f>_xlfn.XLOOKUP($L1094,Pos!$B:$B,Pos!Q:Q,0, 0)</f>
        <v>6.7</v>
      </c>
      <c r="V1094" s="9">
        <f>_xlfn.XLOOKUP($L1094,Pos!$B:$B,Pos!R:R,0, 0)</f>
        <v>7.8</v>
      </c>
      <c r="W1094" s="9">
        <f>_xlfn.XLOOKUP($L1094,Pos!$B:$B,Pos!S:S,0, 0)</f>
        <v>4.2450000000000001</v>
      </c>
      <c r="X1094" s="9" t="str">
        <f>_xlfn.XLOOKUP($L1094,Pos!$B:$B,Pos!J:J,0, 0)</f>
        <v>Buy</v>
      </c>
      <c r="Y1094" s="1">
        <v>0</v>
      </c>
      <c r="Z1094" s="1">
        <v>0</v>
      </c>
      <c r="AA1094" s="1">
        <f t="shared" si="275"/>
        <v>0</v>
      </c>
      <c r="AB1094" s="9">
        <f>_xlfn.XLOOKUP(L1094,Pos!B:B,Pos!K:K,-1,0)</f>
        <v>-1</v>
      </c>
      <c r="AC1094" s="1" t="e">
        <f>_xlfn.XLOOKUP($L1094,Pos!$A:$A,Pos!S:S,_xlfn.XLOOKUP($L1094,#REF!,#REF!, ""), 0)</f>
        <v>#REF!</v>
      </c>
      <c r="AD1094" s="1" t="e">
        <f>_xlfn.XLOOKUP($L1094,Pos!$A:$A,Pos!T:T,_xlfn.XLOOKUP($L1094,#REF!,#REF!, ""), 0)</f>
        <v>#REF!</v>
      </c>
      <c r="AE1094" s="1" t="e">
        <f>_xlfn.XLOOKUP($L1094,Pos!$A:$A,Pos!U:U,_xlfn.XLOOKUP($L1094,#REF!,#REF!, ""), 0)</f>
        <v>#REF!</v>
      </c>
      <c r="AF1094" s="1" t="e">
        <f>_xlfn.XLOOKUP($L1094,Pos!$A:$A,Pos!V:V,_xlfn.XLOOKUP($L1094,#REF!,#REF!, ""), 0)</f>
        <v>#REF!</v>
      </c>
      <c r="AG1094" s="1" t="e">
        <f>_xlfn.XLOOKUP($L1094,Pos!$A:$A,Pos!W:W,_xlfn.XLOOKUP($L1094,#REF!,#REF!, ""), 0)</f>
        <v>#REF!</v>
      </c>
      <c r="AH1094" s="1" t="e">
        <f>_xlfn.XLOOKUP($L1094,Pos!$A:$A,Pos!X:X,_xlfn.XLOOKUP($L1094,#REF!,#REF!, ""), 0)</f>
        <v>#REF!</v>
      </c>
      <c r="AI1094" s="1" t="e">
        <f>_xlfn.XLOOKUP($L1094,Pos!$A:$A,Pos!Y:Y,_xlfn.XLOOKUP($L1094,#REF!,#REF!, ""), 0)</f>
        <v>#REF!</v>
      </c>
      <c r="AJ1094" s="1" t="e">
        <f>_xlfn.XLOOKUP($L1094,Pos!$A:$A,Pos!Z:Z,_xlfn.XLOOKUP($L1094,#REF!,#REF!, ""), 0)</f>
        <v>#REF!</v>
      </c>
      <c r="AK1094" s="1" t="e">
        <f>_xlfn.XLOOKUP($L1094,Pos!$A:$A,Pos!AA:AA,_xlfn.XLOOKUP($L1094,#REF!,#REF!, ""), 0)</f>
        <v>#REF!</v>
      </c>
      <c r="AL1094" s="1" t="e">
        <f>_xlfn.XLOOKUP($L1094,Pos!$A:$A,Pos!AB:AB,_xlfn.XLOOKUP($L1094,#REF!,#REF!, ""), 0)</f>
        <v>#REF!</v>
      </c>
      <c r="AM1094" s="1" t="e">
        <f>_xlfn.XLOOKUP($L1094,Pos!$A:$A,Pos!AC:AC,_xlfn.XLOOKUP($L1094,#REF!,#REF!, ""), 0)</f>
        <v>#REF!</v>
      </c>
      <c r="AN1094" s="1" t="e">
        <f>_xlfn.XLOOKUP($L1094,Pos!$A:$A,Pos!AD:AD,_xlfn.XLOOKUP($L1094,#REF!,#REF!, ""), 0)</f>
        <v>#REF!</v>
      </c>
      <c r="AO1094" s="1" t="e">
        <f>_xlfn.XLOOKUP($L1094,Pos!$A:$A,Pos!AE:AE,_xlfn.XLOOKUP($L1094,#REF!,#REF!, ""), 0)</f>
        <v>#REF!</v>
      </c>
      <c r="AP1094" s="1" t="e">
        <f>_xlfn.XLOOKUP($L1094,Pos!$A:$A,Pos!AF:AF,_xlfn.XLOOKUP($L1094,#REF!,#REF!, ""), 0)</f>
        <v>#REF!</v>
      </c>
      <c r="AQ1094" s="1" t="e">
        <f>_xlfn.XLOOKUP($L1094,Pos!$A:$A,Pos!AG:AG,_xlfn.XLOOKUP($L1094,#REF!,#REF!, ""), 0)</f>
        <v>#REF!</v>
      </c>
      <c r="AR1094" s="1" t="e">
        <f>_xlfn.XLOOKUP($L1094,Pos!$A:$A,Pos!AH:AH,_xlfn.XLOOKUP($L1094,#REF!,#REF!, ""), 0)</f>
        <v>#REF!</v>
      </c>
      <c r="AS1094" s="1" t="e">
        <f>_xlfn.XLOOKUP($L1094,Pos!$A:$A,Pos!AI:AI,_xlfn.XLOOKUP($L1094,#REF!,#REF!, ""), 0)</f>
        <v>#REF!</v>
      </c>
      <c r="AT1094" s="1" t="e">
        <f>_xlfn.XLOOKUP($L1094,Pos!$A:$A,Pos!AJ:AJ,_xlfn.XLOOKUP($L1094,#REF!,#REF!, ""), 0)</f>
        <v>#REF!</v>
      </c>
      <c r="AU1094" s="1" t="e">
        <f>_xlfn.XLOOKUP($L1094,Pos!$A:$A,Pos!AK:AK,_xlfn.XLOOKUP($L1094,#REF!,#REF!, ""), 0)</f>
        <v>#REF!</v>
      </c>
      <c r="AV1094" s="1" t="e">
        <f>_xlfn.XLOOKUP($L1094,Pos!$A:$A,Pos!AL:AL,_xlfn.XLOOKUP($L1094,#REF!,#REF!, ""), 0)</f>
        <v>#REF!</v>
      </c>
      <c r="AW1094" s="1" t="e">
        <f>_xlfn.XLOOKUP($L1094,Pos!$A:$A,Pos!AM:AM,_xlfn.XLOOKUP($L1094,#REF!,#REF!, ""), 0)</f>
        <v>#REF!</v>
      </c>
      <c r="AX1094" s="1" t="e">
        <f>_xlfn.XLOOKUP($L1094,Pos!$A:$A,Pos!AN:AN,_xlfn.XLOOKUP($L1094,#REF!,#REF!, ""), 0)</f>
        <v>#REF!</v>
      </c>
      <c r="AY1094" s="1" t="e">
        <f>_xlfn.XLOOKUP($L1094,Pos!$A:$A,Pos!AO:AO,_xlfn.XLOOKUP($L1094,#REF!,#REF!, ""), 0)</f>
        <v>#REF!</v>
      </c>
      <c r="AZ1094" s="7" t="str">
        <f t="shared" si="276"/>
        <v>OUT</v>
      </c>
      <c r="BA1094" s="1">
        <f>IF(OR(_xlfn.XLOOKUP(L1094,Pos!B:B,Pos!L:L,FALSE)="ESG Reason",_xlfn.XLOOKUP(L1094,Pos!B:B,Pos!L:L,FALSE)="Blacklisted"),1,0)</f>
        <v>0</v>
      </c>
      <c r="BC1094" s="11">
        <v>9.6185907372530458E-11</v>
      </c>
      <c r="BD1094" s="11">
        <f>_xlfn.XLOOKUP($L1094,Pos!$B:$B,Pos!H:H,0, 0)</f>
        <v>0</v>
      </c>
      <c r="BE1094" s="11">
        <f>_xlfn.XLOOKUP($L1094,Pos!$B:$B,Pos!I:I,0, 0)</f>
        <v>1.070721738380281E-4</v>
      </c>
      <c r="BF1094" s="18">
        <f t="shared" si="277"/>
        <v>1.070721738380281E-4</v>
      </c>
      <c r="BG1094" s="1">
        <f t="shared" si="278"/>
        <v>3</v>
      </c>
      <c r="BH1094" s="1">
        <f t="shared" si="279"/>
        <v>52</v>
      </c>
      <c r="BI1094" s="18">
        <f t="shared" si="280"/>
        <v>9.6185907372530458E-11</v>
      </c>
      <c r="BJ1094" s="3">
        <f t="shared" si="281"/>
        <v>0</v>
      </c>
      <c r="BK1094" s="18">
        <f t="shared" si="282"/>
        <v>0</v>
      </c>
    </row>
    <row r="1095" spans="3:63" x14ac:dyDescent="0.25">
      <c r="C1095" s="3"/>
      <c r="D1095" s="3"/>
      <c r="E1095" s="3"/>
      <c r="F1095" s="3"/>
      <c r="G1095" s="51" t="s">
        <v>1088</v>
      </c>
      <c r="H1095" s="8" t="str">
        <f t="shared" si="272"/>
        <v>0%West Europe</v>
      </c>
      <c r="I1095" s="11" cm="1">
        <f t="array" ref="I1095">IF(
   AZ1095 = "OUT", 0,IF(
   BD1095 &gt;= LARGE(IF(ISNUMBER(BD:BD), BD:BD), 3),
   BE1095 - 0.001,
   IF(BE1095 &gt;=VLOOKUP(P1095,mapping!$A:$B,2,FALSE), BE1095,VLOOKUP(P1095,mapping!$A$2:$B$8,2,FALSE))
))</f>
        <v>0</v>
      </c>
      <c r="J1095" s="11" cm="1">
        <f t="array" ref="J1095">IF(
    AZ1095="OUT",0,IF(IF(
                      BD1095&gt;=LARGE(IF(ISNUMBER(BD:BD),BD:BD),3),
                      BE1095+0.001,
                      VLOOKUP(H1095,mapping!$D:$E,2,FALSE)
                      )&gt;I1095,
                   IF(
                      BD1095&gt;=LARGE(IF(ISNUMBER(BD:BD),BD:BD),3),
                      BE1095+0.001,
                      VLOOKUP(H1095,mapping!$D:$E,2,FALSE)
                      ),
                   I1095+0.002))</f>
        <v>0</v>
      </c>
      <c r="K1095" s="8">
        <f t="shared" si="273"/>
        <v>1.070637725611228E-4</v>
      </c>
      <c r="L1095" s="1" t="str">
        <f>Pos!B716</f>
        <v>NL0012059018</v>
      </c>
      <c r="M1095" s="1" t="str">
        <f>_xlfn.XLOOKUP($L1095,Pos!B:B,Pos!D:D,, 0)</f>
        <v>EXOR N.V.</v>
      </c>
      <c r="N1095" s="1" t="str">
        <f>_xlfn.XLOOKUP($L1095,Pos!B:B,Pos!E:E,, 0)</f>
        <v>Financial Services</v>
      </c>
      <c r="O1095" s="1" t="str">
        <f t="shared" si="274"/>
        <v>Financial Services_West Europe</v>
      </c>
      <c r="P1095" s="1" t="str">
        <f>_xlfn.XLOOKUP($L1095,Pos!B:B,Pos!F:F,, 0)</f>
        <v>West Europe</v>
      </c>
      <c r="Q1095" s="1">
        <v>0</v>
      </c>
      <c r="R1095" s="9">
        <f>_xlfn.XLOOKUP($L1095,Pos!$B:$B,Pos!N:N,0, 0)</f>
        <v>0.71</v>
      </c>
      <c r="S1095" s="9">
        <f>_xlfn.XLOOKUP($L1095,Pos!$B:$B,Pos!O:O,0, 0)</f>
        <v>5.488334</v>
      </c>
      <c r="T1095" s="9">
        <f>_xlfn.XLOOKUP($L1095,Pos!$B:$B,Pos!P:P,0, 0)</f>
        <v>9.9</v>
      </c>
      <c r="U1095" s="9">
        <f>_xlfn.XLOOKUP($L1095,Pos!$B:$B,Pos!Q:Q,0, 0)</f>
        <v>2.4</v>
      </c>
      <c r="V1095" s="9">
        <f>_xlfn.XLOOKUP($L1095,Pos!$B:$B,Pos!R:R,0, 0)</f>
        <v>3.2</v>
      </c>
      <c r="W1095" s="9">
        <f>_xlfn.XLOOKUP($L1095,Pos!$B:$B,Pos!S:S,0, 0)</f>
        <v>3.57</v>
      </c>
      <c r="X1095" s="9" t="str">
        <f>_xlfn.XLOOKUP($L1095,Pos!$B:$B,Pos!J:J,0, 0)</f>
        <v>Buy</v>
      </c>
      <c r="Y1095" s="1">
        <v>0</v>
      </c>
      <c r="Z1095" s="1">
        <v>0</v>
      </c>
      <c r="AA1095" s="1">
        <f t="shared" si="275"/>
        <v>0</v>
      </c>
      <c r="AB1095" s="9">
        <f>_xlfn.XLOOKUP(L1095,Pos!B:B,Pos!K:K,-1,0)</f>
        <v>1.4285714285714279</v>
      </c>
      <c r="AC1095" s="1" t="e">
        <f>_xlfn.XLOOKUP($L1095,Pos!$A:$A,Pos!S:S,_xlfn.XLOOKUP($L1095,#REF!,#REF!, ""), 0)</f>
        <v>#REF!</v>
      </c>
      <c r="AD1095" s="1" t="e">
        <f>_xlfn.XLOOKUP($L1095,Pos!$A:$A,Pos!T:T,_xlfn.XLOOKUP($L1095,#REF!,#REF!, ""), 0)</f>
        <v>#REF!</v>
      </c>
      <c r="AE1095" s="1" t="e">
        <f>_xlfn.XLOOKUP($L1095,Pos!$A:$A,Pos!U:U,_xlfn.XLOOKUP($L1095,#REF!,#REF!, ""), 0)</f>
        <v>#REF!</v>
      </c>
      <c r="AF1095" s="1" t="e">
        <f>_xlfn.XLOOKUP($L1095,Pos!$A:$A,Pos!V:V,_xlfn.XLOOKUP($L1095,#REF!,#REF!, ""), 0)</f>
        <v>#REF!</v>
      </c>
      <c r="AG1095" s="1" t="e">
        <f>_xlfn.XLOOKUP($L1095,Pos!$A:$A,Pos!W:W,_xlfn.XLOOKUP($L1095,#REF!,#REF!, ""), 0)</f>
        <v>#REF!</v>
      </c>
      <c r="AH1095" s="1" t="e">
        <f>_xlfn.XLOOKUP($L1095,Pos!$A:$A,Pos!X:X,_xlfn.XLOOKUP($L1095,#REF!,#REF!, ""), 0)</f>
        <v>#REF!</v>
      </c>
      <c r="AI1095" s="1" t="e">
        <f>_xlfn.XLOOKUP($L1095,Pos!$A:$A,Pos!Y:Y,_xlfn.XLOOKUP($L1095,#REF!,#REF!, ""), 0)</f>
        <v>#REF!</v>
      </c>
      <c r="AJ1095" s="1" t="e">
        <f>_xlfn.XLOOKUP($L1095,Pos!$A:$A,Pos!Z:Z,_xlfn.XLOOKUP($L1095,#REF!,#REF!, ""), 0)</f>
        <v>#REF!</v>
      </c>
      <c r="AK1095" s="1" t="e">
        <f>_xlfn.XLOOKUP($L1095,Pos!$A:$A,Pos!AA:AA,_xlfn.XLOOKUP($L1095,#REF!,#REF!, ""), 0)</f>
        <v>#REF!</v>
      </c>
      <c r="AL1095" s="1" t="e">
        <f>_xlfn.XLOOKUP($L1095,Pos!$A:$A,Pos!AB:AB,_xlfn.XLOOKUP($L1095,#REF!,#REF!, ""), 0)</f>
        <v>#REF!</v>
      </c>
      <c r="AM1095" s="1" t="e">
        <f>_xlfn.XLOOKUP($L1095,Pos!$A:$A,Pos!AC:AC,_xlfn.XLOOKUP($L1095,#REF!,#REF!, ""), 0)</f>
        <v>#REF!</v>
      </c>
      <c r="AN1095" s="1" t="e">
        <f>_xlfn.XLOOKUP($L1095,Pos!$A:$A,Pos!AD:AD,_xlfn.XLOOKUP($L1095,#REF!,#REF!, ""), 0)</f>
        <v>#REF!</v>
      </c>
      <c r="AO1095" s="1" t="e">
        <f>_xlfn.XLOOKUP($L1095,Pos!$A:$A,Pos!AE:AE,_xlfn.XLOOKUP($L1095,#REF!,#REF!, ""), 0)</f>
        <v>#REF!</v>
      </c>
      <c r="AP1095" s="1" t="e">
        <f>_xlfn.XLOOKUP($L1095,Pos!$A:$A,Pos!AF:AF,_xlfn.XLOOKUP($L1095,#REF!,#REF!, ""), 0)</f>
        <v>#REF!</v>
      </c>
      <c r="AQ1095" s="1" t="e">
        <f>_xlfn.XLOOKUP($L1095,Pos!$A:$A,Pos!AG:AG,_xlfn.XLOOKUP($L1095,#REF!,#REF!, ""), 0)</f>
        <v>#REF!</v>
      </c>
      <c r="AR1095" s="1" t="e">
        <f>_xlfn.XLOOKUP($L1095,Pos!$A:$A,Pos!AH:AH,_xlfn.XLOOKUP($L1095,#REF!,#REF!, ""), 0)</f>
        <v>#REF!</v>
      </c>
      <c r="AS1095" s="1" t="e">
        <f>_xlfn.XLOOKUP($L1095,Pos!$A:$A,Pos!AI:AI,_xlfn.XLOOKUP($L1095,#REF!,#REF!, ""), 0)</f>
        <v>#REF!</v>
      </c>
      <c r="AT1095" s="1" t="e">
        <f>_xlfn.XLOOKUP($L1095,Pos!$A:$A,Pos!AJ:AJ,_xlfn.XLOOKUP($L1095,#REF!,#REF!, ""), 0)</f>
        <v>#REF!</v>
      </c>
      <c r="AU1095" s="1" t="e">
        <f>_xlfn.XLOOKUP($L1095,Pos!$A:$A,Pos!AK:AK,_xlfn.XLOOKUP($L1095,#REF!,#REF!, ""), 0)</f>
        <v>#REF!</v>
      </c>
      <c r="AV1095" s="1" t="e">
        <f>_xlfn.XLOOKUP($L1095,Pos!$A:$A,Pos!AL:AL,_xlfn.XLOOKUP($L1095,#REF!,#REF!, ""), 0)</f>
        <v>#REF!</v>
      </c>
      <c r="AW1095" s="1" t="e">
        <f>_xlfn.XLOOKUP($L1095,Pos!$A:$A,Pos!AM:AM,_xlfn.XLOOKUP($L1095,#REF!,#REF!, ""), 0)</f>
        <v>#REF!</v>
      </c>
      <c r="AX1095" s="1" t="e">
        <f>_xlfn.XLOOKUP($L1095,Pos!$A:$A,Pos!AN:AN,_xlfn.XLOOKUP($L1095,#REF!,#REF!, ""), 0)</f>
        <v>#REF!</v>
      </c>
      <c r="AY1095" s="1" t="e">
        <f>_xlfn.XLOOKUP($L1095,Pos!$A:$A,Pos!AO:AO,_xlfn.XLOOKUP($L1095,#REF!,#REF!, ""), 0)</f>
        <v>#REF!</v>
      </c>
      <c r="AZ1095" s="7" t="str">
        <f t="shared" si="276"/>
        <v>OUT</v>
      </c>
      <c r="BA1095" s="1">
        <f>IF(OR(_xlfn.XLOOKUP(L1095,Pos!B:B,Pos!L:L,FALSE)="ESG Reason",_xlfn.XLOOKUP(L1095,Pos!B:B,Pos!L:L,FALSE)="Blacklisted"),1,0)</f>
        <v>1</v>
      </c>
      <c r="BC1095" s="11">
        <v>8.8494049048352495E-11</v>
      </c>
      <c r="BD1095" s="11">
        <f>_xlfn.XLOOKUP($L1095,Pos!$B:$B,Pos!H:H,0, 0)</f>
        <v>0</v>
      </c>
      <c r="BE1095" s="11">
        <f>_xlfn.XLOOKUP($L1095,Pos!$B:$B,Pos!I:I,0, 0)</f>
        <v>1.070637725611228E-4</v>
      </c>
      <c r="BF1095" s="18">
        <f t="shared" si="277"/>
        <v>1.070637725611228E-4</v>
      </c>
      <c r="BG1095" s="1">
        <f t="shared" si="278"/>
        <v>2</v>
      </c>
      <c r="BH1095" s="1">
        <f t="shared" si="279"/>
        <v>7</v>
      </c>
      <c r="BI1095" s="18">
        <f t="shared" si="280"/>
        <v>8.8494049048352495E-11</v>
      </c>
      <c r="BJ1095" s="3">
        <f t="shared" si="281"/>
        <v>0</v>
      </c>
      <c r="BK1095" s="18">
        <f t="shared" si="282"/>
        <v>0</v>
      </c>
    </row>
    <row r="1096" spans="3:63" x14ac:dyDescent="0.25">
      <c r="C1096" s="3"/>
      <c r="D1096" s="3"/>
      <c r="E1096" s="3"/>
      <c r="F1096" s="3"/>
      <c r="G1096" s="51" t="s">
        <v>1092</v>
      </c>
      <c r="H1096" s="8" t="str">
        <f t="shared" si="272"/>
        <v>0%West Europe</v>
      </c>
      <c r="I1096" s="11" cm="1">
        <f t="array" ref="I1096">IF(
   AZ1096 = "OUT", 0,IF(
   BD1096 &gt;= LARGE(IF(ISNUMBER(BD:BD), BD:BD), 3),
   BE1096 - 0.001,
   IF(BE1096 &gt;=VLOOKUP(P1096,mapping!$A:$B,2,FALSE), BE1096,VLOOKUP(P1096,mapping!$A$2:$B$8,2,FALSE))
))</f>
        <v>0</v>
      </c>
      <c r="J1096" s="11" cm="1">
        <f t="array" ref="J1096">IF(
    AZ1096="OUT",0,IF(IF(
                      BD1096&gt;=LARGE(IF(ISNUMBER(BD:BD),BD:BD),3),
                      BE1096+0.001,
                      VLOOKUP(H1096,mapping!$D:$E,2,FALSE)
                      )&gt;I1096,
                   IF(
                      BD1096&gt;=LARGE(IF(ISNUMBER(BD:BD),BD:BD),3),
                      BE1096+0.001,
                      VLOOKUP(H1096,mapping!$D:$E,2,FALSE)
                      ),
                   I1096+0.002))</f>
        <v>0</v>
      </c>
      <c r="K1096" s="8">
        <f t="shared" si="273"/>
        <v>1.060767225399586E-4</v>
      </c>
      <c r="L1096" s="1" t="str">
        <f>Pos!B343</f>
        <v>FR0014000MR3</v>
      </c>
      <c r="M1096" s="1" t="str">
        <f>_xlfn.XLOOKUP($L1096,Pos!B:B,Pos!D:D,, 0)</f>
        <v>Eurofins Scientific SE</v>
      </c>
      <c r="N1096" s="1" t="str">
        <f>_xlfn.XLOOKUP($L1096,Pos!B:B,Pos!E:E,, 0)</f>
        <v>Health Care</v>
      </c>
      <c r="O1096" s="1" t="str">
        <f t="shared" si="274"/>
        <v>Health Care_West Europe</v>
      </c>
      <c r="P1096" s="1" t="str">
        <f>_xlfn.XLOOKUP($L1096,Pos!B:B,Pos!F:F,, 0)</f>
        <v>West Europe</v>
      </c>
      <c r="Q1096" s="1">
        <v>0</v>
      </c>
      <c r="R1096" s="9">
        <f>_xlfn.XLOOKUP($L1096,Pos!$B:$B,Pos!N:N,0, 0)</f>
        <v>4.28</v>
      </c>
      <c r="S1096" s="9">
        <f>_xlfn.XLOOKUP($L1096,Pos!$B:$B,Pos!O:O,0, 0)</f>
        <v>6.7404999999999999</v>
      </c>
      <c r="T1096" s="9">
        <f>_xlfn.XLOOKUP($L1096,Pos!$B:$B,Pos!P:P,0, 0)</f>
        <v>3.9249999999999998</v>
      </c>
      <c r="U1096" s="9">
        <f>_xlfn.XLOOKUP($L1096,Pos!$B:$B,Pos!Q:Q,0, 0)</f>
        <v>7.7</v>
      </c>
      <c r="V1096" s="9">
        <f>_xlfn.XLOOKUP($L1096,Pos!$B:$B,Pos!R:R,0, 0)</f>
        <v>7.9666670000000002</v>
      </c>
      <c r="W1096" s="9">
        <f>_xlfn.XLOOKUP($L1096,Pos!$B:$B,Pos!S:S,0, 0)</f>
        <v>4.4950000000000001</v>
      </c>
      <c r="X1096" s="9" t="str">
        <f>_xlfn.XLOOKUP($L1096,Pos!$B:$B,Pos!J:J,0, 0)</f>
        <v>Hold</v>
      </c>
      <c r="Y1096" s="1">
        <v>0</v>
      </c>
      <c r="Z1096" s="1">
        <v>0</v>
      </c>
      <c r="AA1096" s="1">
        <f t="shared" si="275"/>
        <v>0</v>
      </c>
      <c r="AB1096" s="9">
        <f>_xlfn.XLOOKUP(L1096,Pos!B:B,Pos!K:K,-1,0)</f>
        <v>7.8378378378378377</v>
      </c>
      <c r="AC1096" s="1" t="e">
        <f>_xlfn.XLOOKUP($L1096,Pos!$A:$A,Pos!S:S,_xlfn.XLOOKUP($L1096,#REF!,#REF!, ""), 0)</f>
        <v>#REF!</v>
      </c>
      <c r="AD1096" s="1" t="e">
        <f>_xlfn.XLOOKUP($L1096,Pos!$A:$A,Pos!T:T,_xlfn.XLOOKUP($L1096,#REF!,#REF!, ""), 0)</f>
        <v>#REF!</v>
      </c>
      <c r="AE1096" s="1" t="e">
        <f>_xlfn.XLOOKUP($L1096,Pos!$A:$A,Pos!U:U,_xlfn.XLOOKUP($L1096,#REF!,#REF!, ""), 0)</f>
        <v>#REF!</v>
      </c>
      <c r="AF1096" s="1" t="e">
        <f>_xlfn.XLOOKUP($L1096,Pos!$A:$A,Pos!V:V,_xlfn.XLOOKUP($L1096,#REF!,#REF!, ""), 0)</f>
        <v>#REF!</v>
      </c>
      <c r="AG1096" s="1" t="e">
        <f>_xlfn.XLOOKUP($L1096,Pos!$A:$A,Pos!W:W,_xlfn.XLOOKUP($L1096,#REF!,#REF!, ""), 0)</f>
        <v>#REF!</v>
      </c>
      <c r="AH1096" s="1" t="e">
        <f>_xlfn.XLOOKUP($L1096,Pos!$A:$A,Pos!X:X,_xlfn.XLOOKUP($L1096,#REF!,#REF!, ""), 0)</f>
        <v>#REF!</v>
      </c>
      <c r="AI1096" s="1" t="e">
        <f>_xlfn.XLOOKUP($L1096,Pos!$A:$A,Pos!Y:Y,_xlfn.XLOOKUP($L1096,#REF!,#REF!, ""), 0)</f>
        <v>#REF!</v>
      </c>
      <c r="AJ1096" s="1" t="e">
        <f>_xlfn.XLOOKUP($L1096,Pos!$A:$A,Pos!Z:Z,_xlfn.XLOOKUP($L1096,#REF!,#REF!, ""), 0)</f>
        <v>#REF!</v>
      </c>
      <c r="AK1096" s="1" t="e">
        <f>_xlfn.XLOOKUP($L1096,Pos!$A:$A,Pos!AA:AA,_xlfn.XLOOKUP($L1096,#REF!,#REF!, ""), 0)</f>
        <v>#REF!</v>
      </c>
      <c r="AL1096" s="1" t="e">
        <f>_xlfn.XLOOKUP($L1096,Pos!$A:$A,Pos!AB:AB,_xlfn.XLOOKUP($L1096,#REF!,#REF!, ""), 0)</f>
        <v>#REF!</v>
      </c>
      <c r="AM1096" s="1" t="e">
        <f>_xlfn.XLOOKUP($L1096,Pos!$A:$A,Pos!AC:AC,_xlfn.XLOOKUP($L1096,#REF!,#REF!, ""), 0)</f>
        <v>#REF!</v>
      </c>
      <c r="AN1096" s="1" t="e">
        <f>_xlfn.XLOOKUP($L1096,Pos!$A:$A,Pos!AD:AD,_xlfn.XLOOKUP($L1096,#REF!,#REF!, ""), 0)</f>
        <v>#REF!</v>
      </c>
      <c r="AO1096" s="1" t="e">
        <f>_xlfn.XLOOKUP($L1096,Pos!$A:$A,Pos!AE:AE,_xlfn.XLOOKUP($L1096,#REF!,#REF!, ""), 0)</f>
        <v>#REF!</v>
      </c>
      <c r="AP1096" s="1" t="e">
        <f>_xlfn.XLOOKUP($L1096,Pos!$A:$A,Pos!AF:AF,_xlfn.XLOOKUP($L1096,#REF!,#REF!, ""), 0)</f>
        <v>#REF!</v>
      </c>
      <c r="AQ1096" s="1" t="e">
        <f>_xlfn.XLOOKUP($L1096,Pos!$A:$A,Pos!AG:AG,_xlfn.XLOOKUP($L1096,#REF!,#REF!, ""), 0)</f>
        <v>#REF!</v>
      </c>
      <c r="AR1096" s="1" t="e">
        <f>_xlfn.XLOOKUP($L1096,Pos!$A:$A,Pos!AH:AH,_xlfn.XLOOKUP($L1096,#REF!,#REF!, ""), 0)</f>
        <v>#REF!</v>
      </c>
      <c r="AS1096" s="1" t="e">
        <f>_xlfn.XLOOKUP($L1096,Pos!$A:$A,Pos!AI:AI,_xlfn.XLOOKUP($L1096,#REF!,#REF!, ""), 0)</f>
        <v>#REF!</v>
      </c>
      <c r="AT1096" s="1" t="e">
        <f>_xlfn.XLOOKUP($L1096,Pos!$A:$A,Pos!AJ:AJ,_xlfn.XLOOKUP($L1096,#REF!,#REF!, ""), 0)</f>
        <v>#REF!</v>
      </c>
      <c r="AU1096" s="1" t="e">
        <f>_xlfn.XLOOKUP($L1096,Pos!$A:$A,Pos!AK:AK,_xlfn.XLOOKUP($L1096,#REF!,#REF!, ""), 0)</f>
        <v>#REF!</v>
      </c>
      <c r="AV1096" s="1" t="e">
        <f>_xlfn.XLOOKUP($L1096,Pos!$A:$A,Pos!AL:AL,_xlfn.XLOOKUP($L1096,#REF!,#REF!, ""), 0)</f>
        <v>#REF!</v>
      </c>
      <c r="AW1096" s="1" t="e">
        <f>_xlfn.XLOOKUP($L1096,Pos!$A:$A,Pos!AM:AM,_xlfn.XLOOKUP($L1096,#REF!,#REF!, ""), 0)</f>
        <v>#REF!</v>
      </c>
      <c r="AX1096" s="1" t="e">
        <f>_xlfn.XLOOKUP($L1096,Pos!$A:$A,Pos!AN:AN,_xlfn.XLOOKUP($L1096,#REF!,#REF!, ""), 0)</f>
        <v>#REF!</v>
      </c>
      <c r="AY1096" s="1" t="e">
        <f>_xlfn.XLOOKUP($L1096,Pos!$A:$A,Pos!AO:AO,_xlfn.XLOOKUP($L1096,#REF!,#REF!, ""), 0)</f>
        <v>#REF!</v>
      </c>
      <c r="AZ1096" s="7" t="str">
        <f t="shared" si="276"/>
        <v>OUT</v>
      </c>
      <c r="BA1096" s="1">
        <f>IF(OR(_xlfn.XLOOKUP(L1096,Pos!B:B,Pos!L:L,FALSE)="ESG Reason",_xlfn.XLOOKUP(L1096,Pos!B:B,Pos!L:L,FALSE)="Blacklisted"),1,0)</f>
        <v>0</v>
      </c>
      <c r="BC1096" s="11">
        <v>8.6140575269853201E-11</v>
      </c>
      <c r="BD1096" s="11">
        <f>_xlfn.XLOOKUP($L1096,Pos!$B:$B,Pos!H:H,0, 0)</f>
        <v>0</v>
      </c>
      <c r="BE1096" s="11">
        <f>_xlfn.XLOOKUP($L1096,Pos!$B:$B,Pos!I:I,0, 0)</f>
        <v>1.060767225399586E-4</v>
      </c>
      <c r="BF1096" s="18">
        <f t="shared" si="277"/>
        <v>1.060767225399586E-4</v>
      </c>
      <c r="BG1096" s="1">
        <f t="shared" si="278"/>
        <v>2</v>
      </c>
      <c r="BH1096" s="1">
        <f t="shared" si="279"/>
        <v>9</v>
      </c>
      <c r="BI1096" s="18">
        <f t="shared" si="280"/>
        <v>8.6140575269853201E-11</v>
      </c>
      <c r="BJ1096" s="3">
        <f t="shared" si="281"/>
        <v>0</v>
      </c>
      <c r="BK1096" s="18">
        <f t="shared" si="282"/>
        <v>0</v>
      </c>
    </row>
    <row r="1097" spans="3:63" x14ac:dyDescent="0.25">
      <c r="C1097" s="3"/>
      <c r="D1097" s="3"/>
      <c r="E1097" s="3"/>
      <c r="F1097" s="3"/>
      <c r="G1097" s="51" t="s">
        <v>1095</v>
      </c>
      <c r="H1097" s="8" t="str">
        <f t="shared" si="272"/>
        <v>0%West Europe</v>
      </c>
      <c r="I1097" s="11" cm="1">
        <f t="array" ref="I1097">IF(
   AZ1097 = "OUT", 0,IF(
   BD1097 &gt;= LARGE(IF(ISNUMBER(BD:BD), BD:BD), 3),
   BE1097 - 0.001,
   IF(BE1097 &gt;=VLOOKUP(P1097,mapping!$A:$B,2,FALSE), BE1097,VLOOKUP(P1097,mapping!$A$2:$B$8,2,FALSE))
))</f>
        <v>0</v>
      </c>
      <c r="J1097" s="11" cm="1">
        <f t="array" ref="J1097">IF(
    AZ1097="OUT",0,IF(IF(
                      BD1097&gt;=LARGE(IF(ISNUMBER(BD:BD),BD:BD),3),
                      BE1097+0.001,
                      VLOOKUP(H1097,mapping!$D:$E,2,FALSE)
                      )&gt;I1097,
                   IF(
                      BD1097&gt;=LARGE(IF(ISNUMBER(BD:BD),BD:BD),3),
                      BE1097+0.001,
                      VLOOKUP(H1097,mapping!$D:$E,2,FALSE)
                      ),
                   I1097+0.002))</f>
        <v>0</v>
      </c>
      <c r="K1097" s="8">
        <f t="shared" si="273"/>
        <v>1.0593800145582101E-4</v>
      </c>
      <c r="L1097" s="1" t="str">
        <f>Pos!B227</f>
        <v>DE000A12DM80</v>
      </c>
      <c r="M1097" s="1" t="str">
        <f>_xlfn.XLOOKUP($L1097,Pos!B:B,Pos!D:D,, 0)</f>
        <v>Scout24 SE</v>
      </c>
      <c r="N1097" s="1" t="str">
        <f>_xlfn.XLOOKUP($L1097,Pos!B:B,Pos!E:E,, 0)</f>
        <v>Technology</v>
      </c>
      <c r="O1097" s="1" t="str">
        <f t="shared" si="274"/>
        <v>Technology_West Europe</v>
      </c>
      <c r="P1097" s="1" t="str">
        <f>_xlfn.XLOOKUP($L1097,Pos!B:B,Pos!F:F,, 0)</f>
        <v>West Europe</v>
      </c>
      <c r="Q1097" s="1">
        <v>0</v>
      </c>
      <c r="R1097" s="9">
        <f>_xlfn.XLOOKUP($L1097,Pos!$B:$B,Pos!N:N,0, 0)</f>
        <v>7.35</v>
      </c>
      <c r="S1097" s="9">
        <f>_xlfn.XLOOKUP($L1097,Pos!$B:$B,Pos!O:O,0, 0)</f>
        <v>3.8486669999999998</v>
      </c>
      <c r="T1097" s="9">
        <f>_xlfn.XLOOKUP($L1097,Pos!$B:$B,Pos!P:P,0, 0)</f>
        <v>3.9750000000000001</v>
      </c>
      <c r="U1097" s="9">
        <f>_xlfn.XLOOKUP($L1097,Pos!$B:$B,Pos!Q:Q,0, 0)</f>
        <v>7.8</v>
      </c>
      <c r="V1097" s="9">
        <f>_xlfn.XLOOKUP($L1097,Pos!$B:$B,Pos!R:R,0, 0)</f>
        <v>8.5666670000000007</v>
      </c>
      <c r="W1097" s="9">
        <f>_xlfn.XLOOKUP($L1097,Pos!$B:$B,Pos!S:S,0, 0)</f>
        <v>6.676666</v>
      </c>
      <c r="X1097" s="9" t="str">
        <f>_xlfn.XLOOKUP($L1097,Pos!$B:$B,Pos!J:J,0, 0)</f>
        <v>Outperform</v>
      </c>
      <c r="Y1097" s="1">
        <v>0</v>
      </c>
      <c r="Z1097" s="1">
        <v>0</v>
      </c>
      <c r="AA1097" s="1">
        <f t="shared" si="275"/>
        <v>0</v>
      </c>
      <c r="AB1097" s="9">
        <f>_xlfn.XLOOKUP(L1097,Pos!B:B,Pos!K:K,-1,0)</f>
        <v>7.0588235294117654</v>
      </c>
      <c r="AC1097" s="1" t="e">
        <f>_xlfn.XLOOKUP($L1097,Pos!$A:$A,Pos!S:S,_xlfn.XLOOKUP($L1097,#REF!,#REF!, ""), 0)</f>
        <v>#REF!</v>
      </c>
      <c r="AD1097" s="1" t="e">
        <f>_xlfn.XLOOKUP($L1097,Pos!$A:$A,Pos!T:T,_xlfn.XLOOKUP($L1097,#REF!,#REF!, ""), 0)</f>
        <v>#REF!</v>
      </c>
      <c r="AE1097" s="1" t="e">
        <f>_xlfn.XLOOKUP($L1097,Pos!$A:$A,Pos!U:U,_xlfn.XLOOKUP($L1097,#REF!,#REF!, ""), 0)</f>
        <v>#REF!</v>
      </c>
      <c r="AF1097" s="1" t="e">
        <f>_xlfn.XLOOKUP($L1097,Pos!$A:$A,Pos!V:V,_xlfn.XLOOKUP($L1097,#REF!,#REF!, ""), 0)</f>
        <v>#REF!</v>
      </c>
      <c r="AG1097" s="1" t="e">
        <f>_xlfn.XLOOKUP($L1097,Pos!$A:$A,Pos!W:W,_xlfn.XLOOKUP($L1097,#REF!,#REF!, ""), 0)</f>
        <v>#REF!</v>
      </c>
      <c r="AH1097" s="1" t="e">
        <f>_xlfn.XLOOKUP($L1097,Pos!$A:$A,Pos!X:X,_xlfn.XLOOKUP($L1097,#REF!,#REF!, ""), 0)</f>
        <v>#REF!</v>
      </c>
      <c r="AI1097" s="1" t="e">
        <f>_xlfn.XLOOKUP($L1097,Pos!$A:$A,Pos!Y:Y,_xlfn.XLOOKUP($L1097,#REF!,#REF!, ""), 0)</f>
        <v>#REF!</v>
      </c>
      <c r="AJ1097" s="1" t="e">
        <f>_xlfn.XLOOKUP($L1097,Pos!$A:$A,Pos!Z:Z,_xlfn.XLOOKUP($L1097,#REF!,#REF!, ""), 0)</f>
        <v>#REF!</v>
      </c>
      <c r="AK1097" s="1" t="e">
        <f>_xlfn.XLOOKUP($L1097,Pos!$A:$A,Pos!AA:AA,_xlfn.XLOOKUP($L1097,#REF!,#REF!, ""), 0)</f>
        <v>#REF!</v>
      </c>
      <c r="AL1097" s="1" t="e">
        <f>_xlfn.XLOOKUP($L1097,Pos!$A:$A,Pos!AB:AB,_xlfn.XLOOKUP($L1097,#REF!,#REF!, ""), 0)</f>
        <v>#REF!</v>
      </c>
      <c r="AM1097" s="1" t="e">
        <f>_xlfn.XLOOKUP($L1097,Pos!$A:$A,Pos!AC:AC,_xlfn.XLOOKUP($L1097,#REF!,#REF!, ""), 0)</f>
        <v>#REF!</v>
      </c>
      <c r="AN1097" s="1" t="e">
        <f>_xlfn.XLOOKUP($L1097,Pos!$A:$A,Pos!AD:AD,_xlfn.XLOOKUP($L1097,#REF!,#REF!, ""), 0)</f>
        <v>#REF!</v>
      </c>
      <c r="AO1097" s="1" t="e">
        <f>_xlfn.XLOOKUP($L1097,Pos!$A:$A,Pos!AE:AE,_xlfn.XLOOKUP($L1097,#REF!,#REF!, ""), 0)</f>
        <v>#REF!</v>
      </c>
      <c r="AP1097" s="1" t="e">
        <f>_xlfn.XLOOKUP($L1097,Pos!$A:$A,Pos!AF:AF,_xlfn.XLOOKUP($L1097,#REF!,#REF!, ""), 0)</f>
        <v>#REF!</v>
      </c>
      <c r="AQ1097" s="1" t="e">
        <f>_xlfn.XLOOKUP($L1097,Pos!$A:$A,Pos!AG:AG,_xlfn.XLOOKUP($L1097,#REF!,#REF!, ""), 0)</f>
        <v>#REF!</v>
      </c>
      <c r="AR1097" s="1" t="e">
        <f>_xlfn.XLOOKUP($L1097,Pos!$A:$A,Pos!AH:AH,_xlfn.XLOOKUP($L1097,#REF!,#REF!, ""), 0)</f>
        <v>#REF!</v>
      </c>
      <c r="AS1097" s="1" t="e">
        <f>_xlfn.XLOOKUP($L1097,Pos!$A:$A,Pos!AI:AI,_xlfn.XLOOKUP($L1097,#REF!,#REF!, ""), 0)</f>
        <v>#REF!</v>
      </c>
      <c r="AT1097" s="1" t="e">
        <f>_xlfn.XLOOKUP($L1097,Pos!$A:$A,Pos!AJ:AJ,_xlfn.XLOOKUP($L1097,#REF!,#REF!, ""), 0)</f>
        <v>#REF!</v>
      </c>
      <c r="AU1097" s="1" t="e">
        <f>_xlfn.XLOOKUP($L1097,Pos!$A:$A,Pos!AK:AK,_xlfn.XLOOKUP($L1097,#REF!,#REF!, ""), 0)</f>
        <v>#REF!</v>
      </c>
      <c r="AV1097" s="1" t="e">
        <f>_xlfn.XLOOKUP($L1097,Pos!$A:$A,Pos!AL:AL,_xlfn.XLOOKUP($L1097,#REF!,#REF!, ""), 0)</f>
        <v>#REF!</v>
      </c>
      <c r="AW1097" s="1" t="e">
        <f>_xlfn.XLOOKUP($L1097,Pos!$A:$A,Pos!AM:AM,_xlfn.XLOOKUP($L1097,#REF!,#REF!, ""), 0)</f>
        <v>#REF!</v>
      </c>
      <c r="AX1097" s="1" t="e">
        <f>_xlfn.XLOOKUP($L1097,Pos!$A:$A,Pos!AN:AN,_xlfn.XLOOKUP($L1097,#REF!,#REF!, ""), 0)</f>
        <v>#REF!</v>
      </c>
      <c r="AY1097" s="1" t="e">
        <f>_xlfn.XLOOKUP($L1097,Pos!$A:$A,Pos!AO:AO,_xlfn.XLOOKUP($L1097,#REF!,#REF!, ""), 0)</f>
        <v>#REF!</v>
      </c>
      <c r="AZ1097" s="7" t="str">
        <f t="shared" si="276"/>
        <v>OUT</v>
      </c>
      <c r="BA1097" s="1">
        <f>IF(OR(_xlfn.XLOOKUP(L1097,Pos!B:B,Pos!L:L,FALSE)="ESG Reason",_xlfn.XLOOKUP(L1097,Pos!B:B,Pos!L:L,FALSE)="Blacklisted"),1,0)</f>
        <v>0</v>
      </c>
      <c r="BC1097" s="11">
        <v>9.0847940026701301E-11</v>
      </c>
      <c r="BD1097" s="11">
        <f>_xlfn.XLOOKUP($L1097,Pos!$B:$B,Pos!H:H,0, 0)</f>
        <v>0</v>
      </c>
      <c r="BE1097" s="11">
        <f>_xlfn.XLOOKUP($L1097,Pos!$B:$B,Pos!I:I,0, 0)</f>
        <v>1.0593800145582101E-4</v>
      </c>
      <c r="BF1097" s="18">
        <f t="shared" si="277"/>
        <v>1.0593800145582101E-4</v>
      </c>
      <c r="BG1097" s="1">
        <f t="shared" si="278"/>
        <v>2</v>
      </c>
      <c r="BH1097" s="1">
        <f t="shared" si="279"/>
        <v>16</v>
      </c>
      <c r="BI1097" s="18">
        <f t="shared" si="280"/>
        <v>9.0847940026701301E-11</v>
      </c>
      <c r="BJ1097" s="3">
        <f t="shared" si="281"/>
        <v>0</v>
      </c>
      <c r="BK1097" s="18">
        <f t="shared" si="282"/>
        <v>0</v>
      </c>
    </row>
    <row r="1098" spans="3:63" x14ac:dyDescent="0.25">
      <c r="C1098" s="3"/>
      <c r="D1098" s="3"/>
      <c r="E1098" s="3"/>
      <c r="F1098" s="3"/>
      <c r="G1098" s="51" t="s">
        <v>1094</v>
      </c>
      <c r="H1098" s="8" t="str">
        <f t="shared" si="272"/>
        <v>0%West Europe</v>
      </c>
      <c r="I1098" s="11" cm="1">
        <f t="array" ref="I1098">IF(
   AZ1098 = "OUT", 0,IF(
   BD1098 &gt;= LARGE(IF(ISNUMBER(BD:BD), BD:BD), 3),
   BE1098 - 0.001,
   IF(BE1098 &gt;=VLOOKUP(P1098,mapping!$A:$B,2,FALSE), BE1098,VLOOKUP(P1098,mapping!$A$2:$B$8,2,FALSE))
))</f>
        <v>0</v>
      </c>
      <c r="J1098" s="11" cm="1">
        <f t="array" ref="J1098">IF(
    AZ1098="OUT",0,IF(IF(
                      BD1098&gt;=LARGE(IF(ISNUMBER(BD:BD),BD:BD),3),
                      BE1098+0.001,
                      VLOOKUP(H1098,mapping!$D:$E,2,FALSE)
                      )&gt;I1098,
                   IF(
                      BD1098&gt;=LARGE(IF(ISNUMBER(BD:BD),BD:BD),3),
                      BE1098+0.001,
                      VLOOKUP(H1098,mapping!$D:$E,2,FALSE)
                      ),
                   I1098+0.002))</f>
        <v>0</v>
      </c>
      <c r="K1098" s="8">
        <f t="shared" si="273"/>
        <v>1.054665297971151E-4</v>
      </c>
      <c r="L1098" s="1" t="str">
        <f>Pos!B288</f>
        <v>FI0009007132</v>
      </c>
      <c r="M1098" s="1" t="str">
        <f>_xlfn.XLOOKUP($L1098,Pos!B:B,Pos!D:D,, 0)</f>
        <v>Fortum Oyj</v>
      </c>
      <c r="N1098" s="1" t="str">
        <f>_xlfn.XLOOKUP($L1098,Pos!B:B,Pos!E:E,, 0)</f>
        <v>Utilities</v>
      </c>
      <c r="O1098" s="1" t="str">
        <f t="shared" si="274"/>
        <v>Utilities_West Europe</v>
      </c>
      <c r="P1098" s="1" t="str">
        <f>_xlfn.XLOOKUP($L1098,Pos!B:B,Pos!F:F,, 0)</f>
        <v>West Europe</v>
      </c>
      <c r="Q1098" s="1">
        <v>0</v>
      </c>
      <c r="R1098" s="9">
        <f>_xlfn.XLOOKUP($L1098,Pos!$B:$B,Pos!N:N,0, 0)</f>
        <v>5.68</v>
      </c>
      <c r="S1098" s="9">
        <f>_xlfn.XLOOKUP($L1098,Pos!$B:$B,Pos!O:O,0, 0)</f>
        <v>3.206</v>
      </c>
      <c r="T1098" s="9">
        <f>_xlfn.XLOOKUP($L1098,Pos!$B:$B,Pos!P:P,0, 0)</f>
        <v>6.0250000000000004</v>
      </c>
      <c r="U1098" s="9">
        <f>_xlfn.XLOOKUP($L1098,Pos!$B:$B,Pos!Q:Q,0, 0)</f>
        <v>7.4</v>
      </c>
      <c r="V1098" s="9">
        <f>_xlfn.XLOOKUP($L1098,Pos!$B:$B,Pos!R:R,0, 0)</f>
        <v>2.5333329999999998</v>
      </c>
      <c r="W1098" s="9">
        <f>_xlfn.XLOOKUP($L1098,Pos!$B:$B,Pos!S:S,0, 0)</f>
        <v>2.701667</v>
      </c>
      <c r="X1098" s="9" t="str">
        <f>_xlfn.XLOOKUP($L1098,Pos!$B:$B,Pos!J:J,0, 0)</f>
        <v>Underperform</v>
      </c>
      <c r="Y1098" s="1">
        <v>0</v>
      </c>
      <c r="Z1098" s="1">
        <v>0</v>
      </c>
      <c r="AA1098" s="1">
        <f t="shared" si="275"/>
        <v>0</v>
      </c>
      <c r="AB1098" s="9">
        <f>_xlfn.XLOOKUP(L1098,Pos!B:B,Pos!K:K,-1,0)</f>
        <v>3.1818181818181821</v>
      </c>
      <c r="AC1098" s="1" t="e">
        <f>_xlfn.XLOOKUP($L1098,Pos!$A:$A,Pos!S:S,_xlfn.XLOOKUP($L1098,#REF!,#REF!, ""), 0)</f>
        <v>#REF!</v>
      </c>
      <c r="AD1098" s="1" t="e">
        <f>_xlfn.XLOOKUP($L1098,Pos!$A:$A,Pos!T:T,_xlfn.XLOOKUP($L1098,#REF!,#REF!, ""), 0)</f>
        <v>#REF!</v>
      </c>
      <c r="AE1098" s="1" t="e">
        <f>_xlfn.XLOOKUP($L1098,Pos!$A:$A,Pos!U:U,_xlfn.XLOOKUP($L1098,#REF!,#REF!, ""), 0)</f>
        <v>#REF!</v>
      </c>
      <c r="AF1098" s="1" t="e">
        <f>_xlfn.XLOOKUP($L1098,Pos!$A:$A,Pos!V:V,_xlfn.XLOOKUP($L1098,#REF!,#REF!, ""), 0)</f>
        <v>#REF!</v>
      </c>
      <c r="AG1098" s="1" t="e">
        <f>_xlfn.XLOOKUP($L1098,Pos!$A:$A,Pos!W:W,_xlfn.XLOOKUP($L1098,#REF!,#REF!, ""), 0)</f>
        <v>#REF!</v>
      </c>
      <c r="AH1098" s="1" t="e">
        <f>_xlfn.XLOOKUP($L1098,Pos!$A:$A,Pos!X:X,_xlfn.XLOOKUP($L1098,#REF!,#REF!, ""), 0)</f>
        <v>#REF!</v>
      </c>
      <c r="AI1098" s="1" t="e">
        <f>_xlfn.XLOOKUP($L1098,Pos!$A:$A,Pos!Y:Y,_xlfn.XLOOKUP($L1098,#REF!,#REF!, ""), 0)</f>
        <v>#REF!</v>
      </c>
      <c r="AJ1098" s="1" t="e">
        <f>_xlfn.XLOOKUP($L1098,Pos!$A:$A,Pos!Z:Z,_xlfn.XLOOKUP($L1098,#REF!,#REF!, ""), 0)</f>
        <v>#REF!</v>
      </c>
      <c r="AK1098" s="1" t="e">
        <f>_xlfn.XLOOKUP($L1098,Pos!$A:$A,Pos!AA:AA,_xlfn.XLOOKUP($L1098,#REF!,#REF!, ""), 0)</f>
        <v>#REF!</v>
      </c>
      <c r="AL1098" s="1" t="e">
        <f>_xlfn.XLOOKUP($L1098,Pos!$A:$A,Pos!AB:AB,_xlfn.XLOOKUP($L1098,#REF!,#REF!, ""), 0)</f>
        <v>#REF!</v>
      </c>
      <c r="AM1098" s="1" t="e">
        <f>_xlfn.XLOOKUP($L1098,Pos!$A:$A,Pos!AC:AC,_xlfn.XLOOKUP($L1098,#REF!,#REF!, ""), 0)</f>
        <v>#REF!</v>
      </c>
      <c r="AN1098" s="1" t="e">
        <f>_xlfn.XLOOKUP($L1098,Pos!$A:$A,Pos!AD:AD,_xlfn.XLOOKUP($L1098,#REF!,#REF!, ""), 0)</f>
        <v>#REF!</v>
      </c>
      <c r="AO1098" s="1" t="e">
        <f>_xlfn.XLOOKUP($L1098,Pos!$A:$A,Pos!AE:AE,_xlfn.XLOOKUP($L1098,#REF!,#REF!, ""), 0)</f>
        <v>#REF!</v>
      </c>
      <c r="AP1098" s="1" t="e">
        <f>_xlfn.XLOOKUP($L1098,Pos!$A:$A,Pos!AF:AF,_xlfn.XLOOKUP($L1098,#REF!,#REF!, ""), 0)</f>
        <v>#REF!</v>
      </c>
      <c r="AQ1098" s="1" t="e">
        <f>_xlfn.XLOOKUP($L1098,Pos!$A:$A,Pos!AG:AG,_xlfn.XLOOKUP($L1098,#REF!,#REF!, ""), 0)</f>
        <v>#REF!</v>
      </c>
      <c r="AR1098" s="1" t="e">
        <f>_xlfn.XLOOKUP($L1098,Pos!$A:$A,Pos!AH:AH,_xlfn.XLOOKUP($L1098,#REF!,#REF!, ""), 0)</f>
        <v>#REF!</v>
      </c>
      <c r="AS1098" s="1" t="e">
        <f>_xlfn.XLOOKUP($L1098,Pos!$A:$A,Pos!AI:AI,_xlfn.XLOOKUP($L1098,#REF!,#REF!, ""), 0)</f>
        <v>#REF!</v>
      </c>
      <c r="AT1098" s="1" t="e">
        <f>_xlfn.XLOOKUP($L1098,Pos!$A:$A,Pos!AJ:AJ,_xlfn.XLOOKUP($L1098,#REF!,#REF!, ""), 0)</f>
        <v>#REF!</v>
      </c>
      <c r="AU1098" s="1" t="e">
        <f>_xlfn.XLOOKUP($L1098,Pos!$A:$A,Pos!AK:AK,_xlfn.XLOOKUP($L1098,#REF!,#REF!, ""), 0)</f>
        <v>#REF!</v>
      </c>
      <c r="AV1098" s="1" t="e">
        <f>_xlfn.XLOOKUP($L1098,Pos!$A:$A,Pos!AL:AL,_xlfn.XLOOKUP($L1098,#REF!,#REF!, ""), 0)</f>
        <v>#REF!</v>
      </c>
      <c r="AW1098" s="1" t="e">
        <f>_xlfn.XLOOKUP($L1098,Pos!$A:$A,Pos!AM:AM,_xlfn.XLOOKUP($L1098,#REF!,#REF!, ""), 0)</f>
        <v>#REF!</v>
      </c>
      <c r="AX1098" s="1" t="e">
        <f>_xlfn.XLOOKUP($L1098,Pos!$A:$A,Pos!AN:AN,_xlfn.XLOOKUP($L1098,#REF!,#REF!, ""), 0)</f>
        <v>#REF!</v>
      </c>
      <c r="AY1098" s="1" t="e">
        <f>_xlfn.XLOOKUP($L1098,Pos!$A:$A,Pos!AO:AO,_xlfn.XLOOKUP($L1098,#REF!,#REF!, ""), 0)</f>
        <v>#REF!</v>
      </c>
      <c r="AZ1098" s="7" t="str">
        <f t="shared" si="276"/>
        <v>OUT</v>
      </c>
      <c r="BA1098" s="1">
        <f>IF(OR(_xlfn.XLOOKUP(L1098,Pos!B:B,Pos!L:L,FALSE)="ESG Reason",_xlfn.XLOOKUP(L1098,Pos!B:B,Pos!L:L,FALSE)="Blacklisted"),1,0)</f>
        <v>0</v>
      </c>
      <c r="BC1098" s="11">
        <v>1.034948638491319E-10</v>
      </c>
      <c r="BD1098" s="11">
        <f>_xlfn.XLOOKUP($L1098,Pos!$B:$B,Pos!H:H,0, 0)</f>
        <v>0</v>
      </c>
      <c r="BE1098" s="11">
        <f>_xlfn.XLOOKUP($L1098,Pos!$B:$B,Pos!I:I,0, 0)</f>
        <v>1.054665297971151E-4</v>
      </c>
      <c r="BF1098" s="18">
        <f t="shared" si="277"/>
        <v>1.054665297971151E-4</v>
      </c>
      <c r="BG1098" s="1">
        <f t="shared" si="278"/>
        <v>2</v>
      </c>
      <c r="BH1098" s="1">
        <f t="shared" si="279"/>
        <v>19</v>
      </c>
      <c r="BI1098" s="18">
        <f t="shared" si="280"/>
        <v>1.034948638491319E-10</v>
      </c>
      <c r="BJ1098" s="3">
        <f t="shared" si="281"/>
        <v>0</v>
      </c>
      <c r="BK1098" s="18">
        <f t="shared" si="282"/>
        <v>0</v>
      </c>
    </row>
    <row r="1099" spans="3:63" x14ac:dyDescent="0.25">
      <c r="C1099" s="3"/>
      <c r="D1099" s="3"/>
      <c r="E1099" s="3"/>
      <c r="F1099" s="3"/>
      <c r="G1099" s="51" t="s">
        <v>1093</v>
      </c>
      <c r="H1099" s="8" t="str">
        <f t="shared" si="272"/>
        <v>0%Others</v>
      </c>
      <c r="I1099" s="11" cm="1">
        <f t="array" ref="I1099">IF(
   AZ1099 = "OUT", 0,IF(
   BD1099 &gt;= LARGE(IF(ISNUMBER(BD:BD), BD:BD), 3),
   BE1099 - 0.001,
   IF(BE1099 &gt;=VLOOKUP(P1099,mapping!$A:$B,2,FALSE), BE1099,VLOOKUP(P1099,mapping!$A$2:$B$8,2,FALSE))
))</f>
        <v>0</v>
      </c>
      <c r="J1099" s="11" cm="1">
        <f t="array" ref="J1099">IF(
    AZ1099="OUT",0,IF(IF(
                      BD1099&gt;=LARGE(IF(ISNUMBER(BD:BD),BD:BD),3),
                      BE1099+0.001,
                      VLOOKUP(H1099,mapping!$D:$E,2,FALSE)
                      )&gt;I1099,
                   IF(
                      BD1099&gt;=LARGE(IF(ISNUMBER(BD:BD),BD:BD),3),
                      BE1099+0.001,
                      VLOOKUP(H1099,mapping!$D:$E,2,FALSE)
                      ),
                   I1099+0.002))</f>
        <v>0</v>
      </c>
      <c r="K1099" s="8">
        <f t="shared" si="273"/>
        <v>1.049894572871391E-4</v>
      </c>
      <c r="L1099" s="1" t="str">
        <f>Pos!B798</f>
        <v>SG1V61937297</v>
      </c>
      <c r="M1099" s="1" t="str">
        <f>_xlfn.XLOOKUP($L1099,Pos!B:B,Pos!D:D,, 0)</f>
        <v>Singapore Airlines Ltd.</v>
      </c>
      <c r="N1099" s="1" t="str">
        <f>_xlfn.XLOOKUP($L1099,Pos!B:B,Pos!E:E,, 0)</f>
        <v>Travel &amp; Leisure</v>
      </c>
      <c r="O1099" s="1" t="str">
        <f t="shared" si="274"/>
        <v>Travel &amp; Leisure_Others</v>
      </c>
      <c r="P1099" s="1" t="str">
        <f>_xlfn.XLOOKUP($L1099,Pos!B:B,Pos!F:F,, 0)</f>
        <v>Others</v>
      </c>
      <c r="Q1099" s="1">
        <v>0</v>
      </c>
      <c r="R1099" s="9">
        <f>_xlfn.XLOOKUP($L1099,Pos!$B:$B,Pos!N:N,0, 0)</f>
        <v>5.64</v>
      </c>
      <c r="S1099" s="9">
        <f>_xlfn.XLOOKUP($L1099,Pos!$B:$B,Pos!O:O,0, 0)</f>
        <v>6.1893330000000004</v>
      </c>
      <c r="T1099" s="9">
        <f>_xlfn.XLOOKUP($L1099,Pos!$B:$B,Pos!P:P,0, 0)</f>
        <v>4.8</v>
      </c>
      <c r="U1099" s="9">
        <f>_xlfn.XLOOKUP($L1099,Pos!$B:$B,Pos!Q:Q,0, 0)</f>
        <v>1.4</v>
      </c>
      <c r="V1099" s="9">
        <f>_xlfn.XLOOKUP($L1099,Pos!$B:$B,Pos!R:R,0, 0)</f>
        <v>9.6</v>
      </c>
      <c r="W1099" s="9">
        <f>_xlfn.XLOOKUP($L1099,Pos!$B:$B,Pos!S:S,0, 0)</f>
        <v>6.4649999999999999</v>
      </c>
      <c r="X1099" s="9" t="str">
        <f>_xlfn.XLOOKUP($L1099,Pos!$B:$B,Pos!J:J,0, 0)</f>
        <v>Underperform</v>
      </c>
      <c r="Y1099" s="1">
        <v>0</v>
      </c>
      <c r="Z1099" s="1">
        <v>0</v>
      </c>
      <c r="AA1099" s="1">
        <f t="shared" si="275"/>
        <v>0</v>
      </c>
      <c r="AB1099" s="9">
        <f>_xlfn.XLOOKUP(L1099,Pos!B:B,Pos!K:K,-1,0)</f>
        <v>-1</v>
      </c>
      <c r="AC1099" s="1" t="e">
        <f>_xlfn.XLOOKUP($L1099,Pos!$A:$A,Pos!S:S,_xlfn.XLOOKUP($L1099,#REF!,#REF!, ""), 0)</f>
        <v>#REF!</v>
      </c>
      <c r="AD1099" s="1" t="e">
        <f>_xlfn.XLOOKUP($L1099,Pos!$A:$A,Pos!T:T,_xlfn.XLOOKUP($L1099,#REF!,#REF!, ""), 0)</f>
        <v>#REF!</v>
      </c>
      <c r="AE1099" s="1" t="e">
        <f>_xlfn.XLOOKUP($L1099,Pos!$A:$A,Pos!U:U,_xlfn.XLOOKUP($L1099,#REF!,#REF!, ""), 0)</f>
        <v>#REF!</v>
      </c>
      <c r="AF1099" s="1" t="e">
        <f>_xlfn.XLOOKUP($L1099,Pos!$A:$A,Pos!V:V,_xlfn.XLOOKUP($L1099,#REF!,#REF!, ""), 0)</f>
        <v>#REF!</v>
      </c>
      <c r="AG1099" s="1" t="e">
        <f>_xlfn.XLOOKUP($L1099,Pos!$A:$A,Pos!W:W,_xlfn.XLOOKUP($L1099,#REF!,#REF!, ""), 0)</f>
        <v>#REF!</v>
      </c>
      <c r="AH1099" s="1" t="e">
        <f>_xlfn.XLOOKUP($L1099,Pos!$A:$A,Pos!X:X,_xlfn.XLOOKUP($L1099,#REF!,#REF!, ""), 0)</f>
        <v>#REF!</v>
      </c>
      <c r="AI1099" s="1" t="e">
        <f>_xlfn.XLOOKUP($L1099,Pos!$A:$A,Pos!Y:Y,_xlfn.XLOOKUP($L1099,#REF!,#REF!, ""), 0)</f>
        <v>#REF!</v>
      </c>
      <c r="AJ1099" s="1" t="e">
        <f>_xlfn.XLOOKUP($L1099,Pos!$A:$A,Pos!Z:Z,_xlfn.XLOOKUP($L1099,#REF!,#REF!, ""), 0)</f>
        <v>#REF!</v>
      </c>
      <c r="AK1099" s="1" t="e">
        <f>_xlfn.XLOOKUP($L1099,Pos!$A:$A,Pos!AA:AA,_xlfn.XLOOKUP($L1099,#REF!,#REF!, ""), 0)</f>
        <v>#REF!</v>
      </c>
      <c r="AL1099" s="1" t="e">
        <f>_xlfn.XLOOKUP($L1099,Pos!$A:$A,Pos!AB:AB,_xlfn.XLOOKUP($L1099,#REF!,#REF!, ""), 0)</f>
        <v>#REF!</v>
      </c>
      <c r="AM1099" s="1" t="e">
        <f>_xlfn.XLOOKUP($L1099,Pos!$A:$A,Pos!AC:AC,_xlfn.XLOOKUP($L1099,#REF!,#REF!, ""), 0)</f>
        <v>#REF!</v>
      </c>
      <c r="AN1099" s="1" t="e">
        <f>_xlfn.XLOOKUP($L1099,Pos!$A:$A,Pos!AD:AD,_xlfn.XLOOKUP($L1099,#REF!,#REF!, ""), 0)</f>
        <v>#REF!</v>
      </c>
      <c r="AO1099" s="1" t="e">
        <f>_xlfn.XLOOKUP($L1099,Pos!$A:$A,Pos!AE:AE,_xlfn.XLOOKUP($L1099,#REF!,#REF!, ""), 0)</f>
        <v>#REF!</v>
      </c>
      <c r="AP1099" s="1" t="e">
        <f>_xlfn.XLOOKUP($L1099,Pos!$A:$A,Pos!AF:AF,_xlfn.XLOOKUP($L1099,#REF!,#REF!, ""), 0)</f>
        <v>#REF!</v>
      </c>
      <c r="AQ1099" s="1" t="e">
        <f>_xlfn.XLOOKUP($L1099,Pos!$A:$A,Pos!AG:AG,_xlfn.XLOOKUP($L1099,#REF!,#REF!, ""), 0)</f>
        <v>#REF!</v>
      </c>
      <c r="AR1099" s="1" t="e">
        <f>_xlfn.XLOOKUP($L1099,Pos!$A:$A,Pos!AH:AH,_xlfn.XLOOKUP($L1099,#REF!,#REF!, ""), 0)</f>
        <v>#REF!</v>
      </c>
      <c r="AS1099" s="1" t="e">
        <f>_xlfn.XLOOKUP($L1099,Pos!$A:$A,Pos!AI:AI,_xlfn.XLOOKUP($L1099,#REF!,#REF!, ""), 0)</f>
        <v>#REF!</v>
      </c>
      <c r="AT1099" s="1" t="e">
        <f>_xlfn.XLOOKUP($L1099,Pos!$A:$A,Pos!AJ:AJ,_xlfn.XLOOKUP($L1099,#REF!,#REF!, ""), 0)</f>
        <v>#REF!</v>
      </c>
      <c r="AU1099" s="1" t="e">
        <f>_xlfn.XLOOKUP($L1099,Pos!$A:$A,Pos!AK:AK,_xlfn.XLOOKUP($L1099,#REF!,#REF!, ""), 0)</f>
        <v>#REF!</v>
      </c>
      <c r="AV1099" s="1" t="e">
        <f>_xlfn.XLOOKUP($L1099,Pos!$A:$A,Pos!AL:AL,_xlfn.XLOOKUP($L1099,#REF!,#REF!, ""), 0)</f>
        <v>#REF!</v>
      </c>
      <c r="AW1099" s="1" t="e">
        <f>_xlfn.XLOOKUP($L1099,Pos!$A:$A,Pos!AM:AM,_xlfn.XLOOKUP($L1099,#REF!,#REF!, ""), 0)</f>
        <v>#REF!</v>
      </c>
      <c r="AX1099" s="1" t="e">
        <f>_xlfn.XLOOKUP($L1099,Pos!$A:$A,Pos!AN:AN,_xlfn.XLOOKUP($L1099,#REF!,#REF!, ""), 0)</f>
        <v>#REF!</v>
      </c>
      <c r="AY1099" s="1" t="e">
        <f>_xlfn.XLOOKUP($L1099,Pos!$A:$A,Pos!AO:AO,_xlfn.XLOOKUP($L1099,#REF!,#REF!, ""), 0)</f>
        <v>#REF!</v>
      </c>
      <c r="AZ1099" s="7" t="str">
        <f t="shared" si="276"/>
        <v>OUT</v>
      </c>
      <c r="BA1099" s="1">
        <f>IF(OR(_xlfn.XLOOKUP(L1099,Pos!B:B,Pos!L:L,FALSE)="ESG Reason",_xlfn.XLOOKUP(L1099,Pos!B:B,Pos!L:L,FALSE)="Blacklisted"),1,0)</f>
        <v>0</v>
      </c>
      <c r="BC1099" s="11">
        <v>8.967655867313713E-11</v>
      </c>
      <c r="BD1099" s="11">
        <f>_xlfn.XLOOKUP($L1099,Pos!$B:$B,Pos!H:H,0, 0)</f>
        <v>0</v>
      </c>
      <c r="BE1099" s="11">
        <f>_xlfn.XLOOKUP($L1099,Pos!$B:$B,Pos!I:I,0, 0)</f>
        <v>1.049894572871391E-4</v>
      </c>
      <c r="BF1099" s="18">
        <f t="shared" si="277"/>
        <v>1.049894572871391E-4</v>
      </c>
      <c r="BG1099" s="1">
        <f t="shared" si="278"/>
        <v>3</v>
      </c>
      <c r="BH1099" s="1">
        <f t="shared" si="279"/>
        <v>56</v>
      </c>
      <c r="BI1099" s="18">
        <f t="shared" si="280"/>
        <v>8.967655867313713E-11</v>
      </c>
      <c r="BJ1099" s="3">
        <f t="shared" si="281"/>
        <v>0</v>
      </c>
      <c r="BK1099" s="18">
        <f t="shared" si="282"/>
        <v>0</v>
      </c>
    </row>
    <row r="1100" spans="3:63" x14ac:dyDescent="0.25">
      <c r="C1100" s="3"/>
      <c r="D1100" s="3"/>
      <c r="E1100" s="3"/>
      <c r="F1100" s="3"/>
      <c r="G1100" s="51" t="s">
        <v>1098</v>
      </c>
      <c r="H1100" s="8" t="str">
        <f t="shared" si="272"/>
        <v>0%West Europe</v>
      </c>
      <c r="I1100" s="11" cm="1">
        <f t="array" ref="I1100">IF(
   AZ1100 = "OUT", 0,IF(
   BD1100 &gt;= LARGE(IF(ISNUMBER(BD:BD), BD:BD), 3),
   BE1100 - 0.001,
   IF(BE1100 &gt;=VLOOKUP(P1100,mapping!$A:$B,2,FALSE), BE1100,VLOOKUP(P1100,mapping!$A$2:$B$8,2,FALSE))
))</f>
        <v>0</v>
      </c>
      <c r="J1100" s="11" cm="1">
        <f t="array" ref="J1100">IF(
    AZ1100="OUT",0,IF(IF(
                      BD1100&gt;=LARGE(IF(ISNUMBER(BD:BD),BD:BD),3),
                      BE1100+0.001,
                      VLOOKUP(H1100,mapping!$D:$E,2,FALSE)
                      )&gt;I1100,
                   IF(
                      BD1100&gt;=LARGE(IF(ISNUMBER(BD:BD),BD:BD),3),
                      BE1100+0.001,
                      VLOOKUP(H1100,mapping!$D:$E,2,FALSE)
                      ),
                   I1100+0.002))</f>
        <v>0</v>
      </c>
      <c r="K1100" s="8">
        <f t="shared" si="273"/>
        <v>1.04949451206638E-4</v>
      </c>
      <c r="L1100" s="1" t="str">
        <f>Pos!B399</f>
        <v>GB00BKFB1C65</v>
      </c>
      <c r="M1100" s="1" t="str">
        <f>_xlfn.XLOOKUP($L1100,Pos!B:B,Pos!D:D,, 0)</f>
        <v>M&amp;G Plc</v>
      </c>
      <c r="N1100" s="1" t="str">
        <f>_xlfn.XLOOKUP($L1100,Pos!B:B,Pos!E:E,, 0)</f>
        <v>Financial Services</v>
      </c>
      <c r="O1100" s="1" t="str">
        <f t="shared" si="274"/>
        <v>Financial Services_West Europe</v>
      </c>
      <c r="P1100" s="1" t="str">
        <f>_xlfn.XLOOKUP($L1100,Pos!B:B,Pos!F:F,, 0)</f>
        <v>West Europe</v>
      </c>
      <c r="Q1100" s="1">
        <v>0</v>
      </c>
      <c r="R1100" s="9">
        <f>_xlfn.XLOOKUP($L1100,Pos!$B:$B,Pos!N:N,0, 0)</f>
        <v>5.24</v>
      </c>
      <c r="S1100" s="9">
        <f>_xlfn.XLOOKUP($L1100,Pos!$B:$B,Pos!O:O,0, 0)</f>
        <v>3.9162499999999998</v>
      </c>
      <c r="T1100" s="9">
        <f>_xlfn.XLOOKUP($L1100,Pos!$B:$B,Pos!P:P,0, 0)</f>
        <v>1.05</v>
      </c>
      <c r="U1100" s="9">
        <f>_xlfn.XLOOKUP($L1100,Pos!$B:$B,Pos!Q:Q,0, 0)</f>
        <v>3.6</v>
      </c>
      <c r="V1100" s="9">
        <f>_xlfn.XLOOKUP($L1100,Pos!$B:$B,Pos!R:R,0, 0)</f>
        <v>7.8333329999999997</v>
      </c>
      <c r="W1100" s="9">
        <f>_xlfn.XLOOKUP($L1100,Pos!$B:$B,Pos!S:S,0, 0)</f>
        <v>2.4849999999999999</v>
      </c>
      <c r="X1100" s="9" t="str">
        <f>_xlfn.XLOOKUP($L1100,Pos!$B:$B,Pos!J:J,0, 0)</f>
        <v>Outperform</v>
      </c>
      <c r="Y1100" s="1">
        <v>0</v>
      </c>
      <c r="Z1100" s="1">
        <v>0</v>
      </c>
      <c r="AA1100" s="1">
        <f t="shared" si="275"/>
        <v>0</v>
      </c>
      <c r="AB1100" s="9">
        <f>_xlfn.XLOOKUP(L1100,Pos!B:B,Pos!K:K,-1,0)</f>
        <v>8.0952380952380949</v>
      </c>
      <c r="AC1100" s="1" t="e">
        <f>_xlfn.XLOOKUP($L1100,Pos!$A:$A,Pos!S:S,_xlfn.XLOOKUP($L1100,#REF!,#REF!, ""), 0)</f>
        <v>#REF!</v>
      </c>
      <c r="AD1100" s="1" t="e">
        <f>_xlfn.XLOOKUP($L1100,Pos!$A:$A,Pos!T:T,_xlfn.XLOOKUP($L1100,#REF!,#REF!, ""), 0)</f>
        <v>#REF!</v>
      </c>
      <c r="AE1100" s="1" t="e">
        <f>_xlfn.XLOOKUP($L1100,Pos!$A:$A,Pos!U:U,_xlfn.XLOOKUP($L1100,#REF!,#REF!, ""), 0)</f>
        <v>#REF!</v>
      </c>
      <c r="AF1100" s="1" t="e">
        <f>_xlfn.XLOOKUP($L1100,Pos!$A:$A,Pos!V:V,_xlfn.XLOOKUP($L1100,#REF!,#REF!, ""), 0)</f>
        <v>#REF!</v>
      </c>
      <c r="AG1100" s="1" t="e">
        <f>_xlfn.XLOOKUP($L1100,Pos!$A:$A,Pos!W:W,_xlfn.XLOOKUP($L1100,#REF!,#REF!, ""), 0)</f>
        <v>#REF!</v>
      </c>
      <c r="AH1100" s="1" t="e">
        <f>_xlfn.XLOOKUP($L1100,Pos!$A:$A,Pos!X:X,_xlfn.XLOOKUP($L1100,#REF!,#REF!, ""), 0)</f>
        <v>#REF!</v>
      </c>
      <c r="AI1100" s="1" t="e">
        <f>_xlfn.XLOOKUP($L1100,Pos!$A:$A,Pos!Y:Y,_xlfn.XLOOKUP($L1100,#REF!,#REF!, ""), 0)</f>
        <v>#REF!</v>
      </c>
      <c r="AJ1100" s="1" t="e">
        <f>_xlfn.XLOOKUP($L1100,Pos!$A:$A,Pos!Z:Z,_xlfn.XLOOKUP($L1100,#REF!,#REF!, ""), 0)</f>
        <v>#REF!</v>
      </c>
      <c r="AK1100" s="1" t="e">
        <f>_xlfn.XLOOKUP($L1100,Pos!$A:$A,Pos!AA:AA,_xlfn.XLOOKUP($L1100,#REF!,#REF!, ""), 0)</f>
        <v>#REF!</v>
      </c>
      <c r="AL1100" s="1" t="e">
        <f>_xlfn.XLOOKUP($L1100,Pos!$A:$A,Pos!AB:AB,_xlfn.XLOOKUP($L1100,#REF!,#REF!, ""), 0)</f>
        <v>#REF!</v>
      </c>
      <c r="AM1100" s="1" t="e">
        <f>_xlfn.XLOOKUP($L1100,Pos!$A:$A,Pos!AC:AC,_xlfn.XLOOKUP($L1100,#REF!,#REF!, ""), 0)</f>
        <v>#REF!</v>
      </c>
      <c r="AN1100" s="1" t="e">
        <f>_xlfn.XLOOKUP($L1100,Pos!$A:$A,Pos!AD:AD,_xlfn.XLOOKUP($L1100,#REF!,#REF!, ""), 0)</f>
        <v>#REF!</v>
      </c>
      <c r="AO1100" s="1" t="e">
        <f>_xlfn.XLOOKUP($L1100,Pos!$A:$A,Pos!AE:AE,_xlfn.XLOOKUP($L1100,#REF!,#REF!, ""), 0)</f>
        <v>#REF!</v>
      </c>
      <c r="AP1100" s="1" t="e">
        <f>_xlfn.XLOOKUP($L1100,Pos!$A:$A,Pos!AF:AF,_xlfn.XLOOKUP($L1100,#REF!,#REF!, ""), 0)</f>
        <v>#REF!</v>
      </c>
      <c r="AQ1100" s="1" t="e">
        <f>_xlfn.XLOOKUP($L1100,Pos!$A:$A,Pos!AG:AG,_xlfn.XLOOKUP($L1100,#REF!,#REF!, ""), 0)</f>
        <v>#REF!</v>
      </c>
      <c r="AR1100" s="1" t="e">
        <f>_xlfn.XLOOKUP($L1100,Pos!$A:$A,Pos!AH:AH,_xlfn.XLOOKUP($L1100,#REF!,#REF!, ""), 0)</f>
        <v>#REF!</v>
      </c>
      <c r="AS1100" s="1" t="e">
        <f>_xlfn.XLOOKUP($L1100,Pos!$A:$A,Pos!AI:AI,_xlfn.XLOOKUP($L1100,#REF!,#REF!, ""), 0)</f>
        <v>#REF!</v>
      </c>
      <c r="AT1100" s="1" t="e">
        <f>_xlfn.XLOOKUP($L1100,Pos!$A:$A,Pos!AJ:AJ,_xlfn.XLOOKUP($L1100,#REF!,#REF!, ""), 0)</f>
        <v>#REF!</v>
      </c>
      <c r="AU1100" s="1" t="e">
        <f>_xlfn.XLOOKUP($L1100,Pos!$A:$A,Pos!AK:AK,_xlfn.XLOOKUP($L1100,#REF!,#REF!, ""), 0)</f>
        <v>#REF!</v>
      </c>
      <c r="AV1100" s="1" t="e">
        <f>_xlfn.XLOOKUP($L1100,Pos!$A:$A,Pos!AL:AL,_xlfn.XLOOKUP($L1100,#REF!,#REF!, ""), 0)</f>
        <v>#REF!</v>
      </c>
      <c r="AW1100" s="1" t="e">
        <f>_xlfn.XLOOKUP($L1100,Pos!$A:$A,Pos!AM:AM,_xlfn.XLOOKUP($L1100,#REF!,#REF!, ""), 0)</f>
        <v>#REF!</v>
      </c>
      <c r="AX1100" s="1" t="e">
        <f>_xlfn.XLOOKUP($L1100,Pos!$A:$A,Pos!AN:AN,_xlfn.XLOOKUP($L1100,#REF!,#REF!, ""), 0)</f>
        <v>#REF!</v>
      </c>
      <c r="AY1100" s="1" t="e">
        <f>_xlfn.XLOOKUP($L1100,Pos!$A:$A,Pos!AO:AO,_xlfn.XLOOKUP($L1100,#REF!,#REF!, ""), 0)</f>
        <v>#REF!</v>
      </c>
      <c r="AZ1100" s="7" t="str">
        <f t="shared" si="276"/>
        <v>OUT</v>
      </c>
      <c r="BA1100" s="1">
        <f>IF(OR(_xlfn.XLOOKUP(L1100,Pos!B:B,Pos!L:L,FALSE)="ESG Reason",_xlfn.XLOOKUP(L1100,Pos!B:B,Pos!L:L,FALSE)="Blacklisted"),1,0)</f>
        <v>0</v>
      </c>
      <c r="BC1100" s="11">
        <v>8.8494049048351667E-11</v>
      </c>
      <c r="BD1100" s="11">
        <f>_xlfn.XLOOKUP($L1100,Pos!$B:$B,Pos!H:H,0, 0)</f>
        <v>0</v>
      </c>
      <c r="BE1100" s="11">
        <f>_xlfn.XLOOKUP($L1100,Pos!$B:$B,Pos!I:I,0, 0)</f>
        <v>1.04949451206638E-4</v>
      </c>
      <c r="BF1100" s="18">
        <f t="shared" si="277"/>
        <v>1.04949451206638E-4</v>
      </c>
      <c r="BG1100" s="1">
        <f t="shared" si="278"/>
        <v>2</v>
      </c>
      <c r="BH1100" s="1">
        <f t="shared" si="279"/>
        <v>7</v>
      </c>
      <c r="BI1100" s="18">
        <f t="shared" si="280"/>
        <v>8.8494049048351667E-11</v>
      </c>
      <c r="BJ1100" s="3">
        <f t="shared" si="281"/>
        <v>0</v>
      </c>
      <c r="BK1100" s="18">
        <f t="shared" si="282"/>
        <v>0</v>
      </c>
    </row>
    <row r="1101" spans="3:63" x14ac:dyDescent="0.25">
      <c r="C1101" s="3"/>
      <c r="D1101" s="3"/>
      <c r="E1101" s="3"/>
      <c r="F1101" s="3"/>
      <c r="G1101" s="51" t="s">
        <v>1097</v>
      </c>
      <c r="H1101" s="8" t="str">
        <f t="shared" si="272"/>
        <v>0%Others</v>
      </c>
      <c r="I1101" s="11" cm="1">
        <f t="array" ref="I1101">IF(
   AZ1101 = "OUT", 0,IF(
   BD1101 &gt;= LARGE(IF(ISNUMBER(BD:BD), BD:BD), 3),
   BE1101 - 0.001,
   IF(BE1101 &gt;=VLOOKUP(P1101,mapping!$A:$B,2,FALSE), BE1101,VLOOKUP(P1101,mapping!$A$2:$B$8,2,FALSE))
))</f>
        <v>0</v>
      </c>
      <c r="J1101" s="11" cm="1">
        <f t="array" ref="J1101">IF(
    AZ1101="OUT",0,IF(IF(
                      BD1101&gt;=LARGE(IF(ISNUMBER(BD:BD),BD:BD),3),
                      BE1101+0.001,
                      VLOOKUP(H1101,mapping!$D:$E,2,FALSE)
                      )&gt;I1101,
                   IF(
                      BD1101&gt;=LARGE(IF(ISNUMBER(BD:BD),BD:BD),3),
                      BE1101+0.001,
                      VLOOKUP(H1101,mapping!$D:$E,2,FALSE)
                      ),
                   I1101+0.002))</f>
        <v>0</v>
      </c>
      <c r="K1101" s="8">
        <f t="shared" si="273"/>
        <v>1.046617074726336E-4</v>
      </c>
      <c r="L1101" s="1" t="str">
        <f>Pos!B530</f>
        <v>JP3224200000</v>
      </c>
      <c r="M1101" s="1" t="str">
        <f>_xlfn.XLOOKUP($L1101,Pos!B:B,Pos!D:D,, 0)</f>
        <v>Kawasaki Heavy Industries Ltd.</v>
      </c>
      <c r="N1101" s="1" t="str">
        <f>_xlfn.XLOOKUP($L1101,Pos!B:B,Pos!E:E,, 0)</f>
        <v>Industrial Goods &amp; Services</v>
      </c>
      <c r="O1101" s="1" t="str">
        <f t="shared" si="274"/>
        <v>Industrial Goods &amp; Services_Others</v>
      </c>
      <c r="P1101" s="1" t="str">
        <f>_xlfn.XLOOKUP($L1101,Pos!B:B,Pos!F:F,, 0)</f>
        <v>Others</v>
      </c>
      <c r="Q1101" s="1">
        <v>0</v>
      </c>
      <c r="R1101" s="9">
        <f>_xlfn.XLOOKUP($L1101,Pos!$B:$B,Pos!N:N,0, 0)</f>
        <v>4.0199999999999996</v>
      </c>
      <c r="S1101" s="9">
        <f>_xlfn.XLOOKUP($L1101,Pos!$B:$B,Pos!O:O,0, 0)</f>
        <v>4.6124999999999998</v>
      </c>
      <c r="T1101" s="9">
        <f>_xlfn.XLOOKUP($L1101,Pos!$B:$B,Pos!P:P,0, 0)</f>
        <v>4.375</v>
      </c>
      <c r="U1101" s="9">
        <f>_xlfn.XLOOKUP($L1101,Pos!$B:$B,Pos!Q:Q,0, 0)</f>
        <v>7.4</v>
      </c>
      <c r="V1101" s="9">
        <f>_xlfn.XLOOKUP($L1101,Pos!$B:$B,Pos!R:R,0, 0)</f>
        <v>1.233333</v>
      </c>
      <c r="W1101" s="9">
        <f>_xlfn.XLOOKUP($L1101,Pos!$B:$B,Pos!S:S,0, 0)</f>
        <v>6.6550000000000002</v>
      </c>
      <c r="X1101" s="9" t="str">
        <f>_xlfn.XLOOKUP($L1101,Pos!$B:$B,Pos!J:J,0, 0)</f>
        <v>Buy</v>
      </c>
      <c r="Y1101" s="1">
        <v>0</v>
      </c>
      <c r="Z1101" s="1">
        <v>0</v>
      </c>
      <c r="AA1101" s="1">
        <f t="shared" si="275"/>
        <v>0</v>
      </c>
      <c r="AB1101" s="9">
        <f>_xlfn.XLOOKUP(L1101,Pos!B:B,Pos!K:K,-1,0)</f>
        <v>3.4090909090909092</v>
      </c>
      <c r="AC1101" s="1" t="e">
        <f>_xlfn.XLOOKUP($L1101,Pos!$A:$A,Pos!S:S,_xlfn.XLOOKUP($L1101,#REF!,#REF!, ""), 0)</f>
        <v>#REF!</v>
      </c>
      <c r="AD1101" s="1" t="e">
        <f>_xlfn.XLOOKUP($L1101,Pos!$A:$A,Pos!T:T,_xlfn.XLOOKUP($L1101,#REF!,#REF!, ""), 0)</f>
        <v>#REF!</v>
      </c>
      <c r="AE1101" s="1" t="e">
        <f>_xlfn.XLOOKUP($L1101,Pos!$A:$A,Pos!U:U,_xlfn.XLOOKUP($L1101,#REF!,#REF!, ""), 0)</f>
        <v>#REF!</v>
      </c>
      <c r="AF1101" s="1" t="e">
        <f>_xlfn.XLOOKUP($L1101,Pos!$A:$A,Pos!V:V,_xlfn.XLOOKUP($L1101,#REF!,#REF!, ""), 0)</f>
        <v>#REF!</v>
      </c>
      <c r="AG1101" s="1" t="e">
        <f>_xlfn.XLOOKUP($L1101,Pos!$A:$A,Pos!W:W,_xlfn.XLOOKUP($L1101,#REF!,#REF!, ""), 0)</f>
        <v>#REF!</v>
      </c>
      <c r="AH1101" s="1" t="e">
        <f>_xlfn.XLOOKUP($L1101,Pos!$A:$A,Pos!X:X,_xlfn.XLOOKUP($L1101,#REF!,#REF!, ""), 0)</f>
        <v>#REF!</v>
      </c>
      <c r="AI1101" s="1" t="e">
        <f>_xlfn.XLOOKUP($L1101,Pos!$A:$A,Pos!Y:Y,_xlfn.XLOOKUP($L1101,#REF!,#REF!, ""), 0)</f>
        <v>#REF!</v>
      </c>
      <c r="AJ1101" s="1" t="e">
        <f>_xlfn.XLOOKUP($L1101,Pos!$A:$A,Pos!Z:Z,_xlfn.XLOOKUP($L1101,#REF!,#REF!, ""), 0)</f>
        <v>#REF!</v>
      </c>
      <c r="AK1101" s="1" t="e">
        <f>_xlfn.XLOOKUP($L1101,Pos!$A:$A,Pos!AA:AA,_xlfn.XLOOKUP($L1101,#REF!,#REF!, ""), 0)</f>
        <v>#REF!</v>
      </c>
      <c r="AL1101" s="1" t="e">
        <f>_xlfn.XLOOKUP($L1101,Pos!$A:$A,Pos!AB:AB,_xlfn.XLOOKUP($L1101,#REF!,#REF!, ""), 0)</f>
        <v>#REF!</v>
      </c>
      <c r="AM1101" s="1" t="e">
        <f>_xlfn.XLOOKUP($L1101,Pos!$A:$A,Pos!AC:AC,_xlfn.XLOOKUP($L1101,#REF!,#REF!, ""), 0)</f>
        <v>#REF!</v>
      </c>
      <c r="AN1101" s="1" t="e">
        <f>_xlfn.XLOOKUP($L1101,Pos!$A:$A,Pos!AD:AD,_xlfn.XLOOKUP($L1101,#REF!,#REF!, ""), 0)</f>
        <v>#REF!</v>
      </c>
      <c r="AO1101" s="1" t="e">
        <f>_xlfn.XLOOKUP($L1101,Pos!$A:$A,Pos!AE:AE,_xlfn.XLOOKUP($L1101,#REF!,#REF!, ""), 0)</f>
        <v>#REF!</v>
      </c>
      <c r="AP1101" s="1" t="e">
        <f>_xlfn.XLOOKUP($L1101,Pos!$A:$A,Pos!AF:AF,_xlfn.XLOOKUP($L1101,#REF!,#REF!, ""), 0)</f>
        <v>#REF!</v>
      </c>
      <c r="AQ1101" s="1" t="e">
        <f>_xlfn.XLOOKUP($L1101,Pos!$A:$A,Pos!AG:AG,_xlfn.XLOOKUP($L1101,#REF!,#REF!, ""), 0)</f>
        <v>#REF!</v>
      </c>
      <c r="AR1101" s="1" t="e">
        <f>_xlfn.XLOOKUP($L1101,Pos!$A:$A,Pos!AH:AH,_xlfn.XLOOKUP($L1101,#REF!,#REF!, ""), 0)</f>
        <v>#REF!</v>
      </c>
      <c r="AS1101" s="1" t="e">
        <f>_xlfn.XLOOKUP($L1101,Pos!$A:$A,Pos!AI:AI,_xlfn.XLOOKUP($L1101,#REF!,#REF!, ""), 0)</f>
        <v>#REF!</v>
      </c>
      <c r="AT1101" s="1" t="e">
        <f>_xlfn.XLOOKUP($L1101,Pos!$A:$A,Pos!AJ:AJ,_xlfn.XLOOKUP($L1101,#REF!,#REF!, ""), 0)</f>
        <v>#REF!</v>
      </c>
      <c r="AU1101" s="1" t="e">
        <f>_xlfn.XLOOKUP($L1101,Pos!$A:$A,Pos!AK:AK,_xlfn.XLOOKUP($L1101,#REF!,#REF!, ""), 0)</f>
        <v>#REF!</v>
      </c>
      <c r="AV1101" s="1" t="e">
        <f>_xlfn.XLOOKUP($L1101,Pos!$A:$A,Pos!AL:AL,_xlfn.XLOOKUP($L1101,#REF!,#REF!, ""), 0)</f>
        <v>#REF!</v>
      </c>
      <c r="AW1101" s="1" t="e">
        <f>_xlfn.XLOOKUP($L1101,Pos!$A:$A,Pos!AM:AM,_xlfn.XLOOKUP($L1101,#REF!,#REF!, ""), 0)</f>
        <v>#REF!</v>
      </c>
      <c r="AX1101" s="1" t="e">
        <f>_xlfn.XLOOKUP($L1101,Pos!$A:$A,Pos!AN:AN,_xlfn.XLOOKUP($L1101,#REF!,#REF!, ""), 0)</f>
        <v>#REF!</v>
      </c>
      <c r="AY1101" s="1" t="e">
        <f>_xlfn.XLOOKUP($L1101,Pos!$A:$A,Pos!AO:AO,_xlfn.XLOOKUP($L1101,#REF!,#REF!, ""), 0)</f>
        <v>#REF!</v>
      </c>
      <c r="AZ1101" s="7" t="str">
        <f t="shared" si="276"/>
        <v>OUT</v>
      </c>
      <c r="BA1101" s="1">
        <f>IF(OR(_xlfn.XLOOKUP(L1101,Pos!B:B,Pos!L:L,FALSE)="ESG Reason",_xlfn.XLOOKUP(L1101,Pos!B:B,Pos!L:L,FALSE)="Blacklisted"),1,0)</f>
        <v>0</v>
      </c>
      <c r="BC1101" s="11">
        <v>9.2472168328149647E-11</v>
      </c>
      <c r="BD1101" s="11">
        <f>_xlfn.XLOOKUP($L1101,Pos!$B:$B,Pos!H:H,0, 0)</f>
        <v>0</v>
      </c>
      <c r="BE1101" s="11">
        <f>_xlfn.XLOOKUP($L1101,Pos!$B:$B,Pos!I:I,0, 0)</f>
        <v>1.046617074726336E-4</v>
      </c>
      <c r="BF1101" s="18">
        <f t="shared" si="277"/>
        <v>1.046617074726336E-4</v>
      </c>
      <c r="BG1101" s="1">
        <f t="shared" si="278"/>
        <v>3</v>
      </c>
      <c r="BH1101" s="1">
        <f t="shared" si="279"/>
        <v>48</v>
      </c>
      <c r="BI1101" s="18">
        <f t="shared" si="280"/>
        <v>9.2472168328149647E-11</v>
      </c>
      <c r="BJ1101" s="3">
        <f t="shared" si="281"/>
        <v>0</v>
      </c>
      <c r="BK1101" s="18">
        <f t="shared" si="282"/>
        <v>0</v>
      </c>
    </row>
    <row r="1102" spans="3:63" x14ac:dyDescent="0.25">
      <c r="C1102" s="3"/>
      <c r="D1102" s="3"/>
      <c r="E1102" s="3"/>
      <c r="F1102" s="3"/>
      <c r="G1102" s="51" t="s">
        <v>1096</v>
      </c>
      <c r="H1102" s="8" t="str">
        <f t="shared" si="272"/>
        <v>0%North America</v>
      </c>
      <c r="I1102" s="11" cm="1">
        <f t="array" ref="I1102">IF(
   AZ1102 = "OUT", 0,IF(
   BD1102 &gt;= LARGE(IF(ISNUMBER(BD:BD), BD:BD), 3),
   BE1102 - 0.001,
   IF(BE1102 &gt;=VLOOKUP(P1102,mapping!$A:$B,2,FALSE), BE1102,VLOOKUP(P1102,mapping!$A$2:$B$8,2,FALSE))
))</f>
        <v>0</v>
      </c>
      <c r="J1102" s="11" cm="1">
        <f t="array" ref="J1102">IF(
    AZ1102="OUT",0,IF(IF(
                      BD1102&gt;=LARGE(IF(ISNUMBER(BD:BD),BD:BD),3),
                      BE1102+0.001,
                      VLOOKUP(H1102,mapping!$D:$E,2,FALSE)
                      )&gt;I1102,
                   IF(
                      BD1102&gt;=LARGE(IF(ISNUMBER(BD:BD),BD:BD),3),
                      BE1102+0.001,
                      VLOOKUP(H1102,mapping!$D:$E,2,FALSE)
                      ),
                   I1102+0.002))</f>
        <v>0</v>
      </c>
      <c r="K1102" s="8">
        <f t="shared" si="273"/>
        <v>1.042548456339371E-4</v>
      </c>
      <c r="L1102" s="1" t="str">
        <f>Pos!B126</f>
        <v>CA6837151068</v>
      </c>
      <c r="M1102" s="1" t="str">
        <f>_xlfn.XLOOKUP($L1102,Pos!B:B,Pos!D:D,, 0)</f>
        <v>Open Text Corporation</v>
      </c>
      <c r="N1102" s="1" t="str">
        <f>_xlfn.XLOOKUP($L1102,Pos!B:B,Pos!E:E,, 0)</f>
        <v>Technology</v>
      </c>
      <c r="O1102" s="1" t="str">
        <f t="shared" si="274"/>
        <v>Technology_North America</v>
      </c>
      <c r="P1102" s="1" t="str">
        <f>_xlfn.XLOOKUP($L1102,Pos!B:B,Pos!F:F,, 0)</f>
        <v>North America</v>
      </c>
      <c r="Q1102" s="1">
        <v>0</v>
      </c>
      <c r="R1102" s="9">
        <f>_xlfn.XLOOKUP($L1102,Pos!$B:$B,Pos!N:N,0, 0)</f>
        <v>7.98</v>
      </c>
      <c r="S1102" s="9">
        <f>_xlfn.XLOOKUP($L1102,Pos!$B:$B,Pos!O:O,0, 0)</f>
        <v>9.3028340000000007</v>
      </c>
      <c r="T1102" s="9">
        <f>_xlfn.XLOOKUP($L1102,Pos!$B:$B,Pos!P:P,0, 0)</f>
        <v>2.8250000000000002</v>
      </c>
      <c r="U1102" s="9">
        <f>_xlfn.XLOOKUP($L1102,Pos!$B:$B,Pos!Q:Q,0, 0)</f>
        <v>4.8</v>
      </c>
      <c r="V1102" s="9">
        <f>_xlfn.XLOOKUP($L1102,Pos!$B:$B,Pos!R:R,0, 0)</f>
        <v>7.2</v>
      </c>
      <c r="W1102" s="9">
        <f>_xlfn.XLOOKUP($L1102,Pos!$B:$B,Pos!S:S,0, 0)</f>
        <v>3.4750000000000001</v>
      </c>
      <c r="X1102" s="9" t="str">
        <f>_xlfn.XLOOKUP($L1102,Pos!$B:$B,Pos!J:J,0, 0)</f>
        <v>Hold</v>
      </c>
      <c r="Y1102" s="1">
        <v>0</v>
      </c>
      <c r="Z1102" s="1">
        <v>0</v>
      </c>
      <c r="AA1102" s="1">
        <f t="shared" si="275"/>
        <v>0</v>
      </c>
      <c r="AB1102" s="9">
        <f>_xlfn.XLOOKUP(L1102,Pos!B:B,Pos!K:K,-1,0)</f>
        <v>-1</v>
      </c>
      <c r="AC1102" s="9" t="e" cm="1">
        <f t="array" aca="1" ref="AC1102" ca="1">_xlfn.XLOOKUP($L1102,Pos!F:F,Pos!Y:Y,Pos!X:X)</f>
        <v>#NAME?</v>
      </c>
      <c r="AD1102" s="9" t="e" cm="1">
        <f t="array" aca="1" ref="AD1102" ca="1">_xlfn.XLOOKUP($L1102,Pos!G:G,Pos!Z:Z,Pos!Y:Y)</f>
        <v>#NAME?</v>
      </c>
      <c r="AE1102" s="9" t="e" cm="1">
        <f t="array" aca="1" ref="AE1102" ca="1">_xlfn.XLOOKUP($L1102,Pos!H:H,Pos!AA:AA,Pos!Z:Z)</f>
        <v>#NAME?</v>
      </c>
      <c r="AF1102" s="9" t="e" cm="1">
        <f t="array" aca="1" ref="AF1102" ca="1">_xlfn.XLOOKUP($L1102,Pos!I:I,Pos!AB:AB,Pos!AA:AA)</f>
        <v>#NAME?</v>
      </c>
      <c r="AG1102" s="9" t="e" cm="1">
        <f t="array" aca="1" ref="AG1102" ca="1">_xlfn.XLOOKUP($L1102,Pos!J:J,Pos!AC:AC,Pos!AB:AB)</f>
        <v>#NAME?</v>
      </c>
      <c r="AH1102" s="9" t="e" cm="1">
        <f t="array" aca="1" ref="AH1102" ca="1">_xlfn.XLOOKUP($L1102,Pos!K:K,Pos!AD:AD,Pos!AC:AC)</f>
        <v>#NAME?</v>
      </c>
      <c r="AI1102" s="9" t="e" cm="1">
        <f t="array" aca="1" ref="AI1102" ca="1">_xlfn.XLOOKUP($L1102,Pos!L:L,Pos!AE:AE,Pos!AD:AD)</f>
        <v>#NAME?</v>
      </c>
      <c r="AJ1102" s="9" t="e" cm="1">
        <f t="array" aca="1" ref="AJ1102" ca="1">_xlfn.XLOOKUP($L1102,Pos!M:M,Pos!AF:AF,Pos!AE:AE)</f>
        <v>#NAME?</v>
      </c>
      <c r="AK1102" s="9" t="e" cm="1">
        <f t="array" aca="1" ref="AK1102" ca="1">_xlfn.XLOOKUP($L1102,Pos!N:N,Pos!AG:AG,Pos!AF:AF)</f>
        <v>#NAME?</v>
      </c>
      <c r="AL1102" s="9" t="e" cm="1">
        <f t="array" aca="1" ref="AL1102" ca="1">_xlfn.XLOOKUP($L1102,Pos!O:O,Pos!AH:AH,Pos!AG:AG)</f>
        <v>#NAME?</v>
      </c>
      <c r="AM1102" s="9" t="e" cm="1">
        <f t="array" aca="1" ref="AM1102" ca="1">_xlfn.XLOOKUP($L1102,Pos!P:P,Pos!AI:AI,Pos!AH:AH)</f>
        <v>#NAME?</v>
      </c>
      <c r="AN1102" s="9" t="e" cm="1">
        <f t="array" aca="1" ref="AN1102" ca="1">_xlfn.XLOOKUP($L1102,Pos!Q:Q,Pos!AJ:AJ,Pos!AI:AI)</f>
        <v>#NAME?</v>
      </c>
      <c r="AO1102" s="9" t="e" cm="1">
        <f t="array" aca="1" ref="AO1102" ca="1">_xlfn.XLOOKUP($L1102,Pos!R:R,Pos!AK:AK,Pos!AJ:AJ)</f>
        <v>#NAME?</v>
      </c>
      <c r="AP1102" s="9" t="e" cm="1">
        <f t="array" aca="1" ref="AP1102" ca="1">_xlfn.XLOOKUP($L1102,Pos!S:S,Pos!AL:AL,Pos!AK:AK)</f>
        <v>#NAME?</v>
      </c>
      <c r="AQ1102" s="9" t="e" cm="1">
        <f t="array" aca="1" ref="AQ1102" ca="1">_xlfn.XLOOKUP($L1102,Pos!T:T,Pos!AM:AM,Pos!AL:AL)</f>
        <v>#NAME?</v>
      </c>
      <c r="AR1102" s="9" t="e" cm="1">
        <f t="array" aca="1" ref="AR1102" ca="1">_xlfn.XLOOKUP($L1102,Pos!U:U,Pos!AN:AN,Pos!AM:AM)</f>
        <v>#NAME?</v>
      </c>
      <c r="AS1102" s="9" t="e" cm="1">
        <f t="array" aca="1" ref="AS1102" ca="1">_xlfn.XLOOKUP($L1102,Pos!V:V,Pos!AO:AO,Pos!AN:AN)</f>
        <v>#NAME?</v>
      </c>
      <c r="AT1102" s="9" t="e" cm="1">
        <f t="array" aca="1" ref="AT1102" ca="1">_xlfn.XLOOKUP($L1102,Pos!W:W,Pos!AP:AP,Pos!AO:AO)</f>
        <v>#NAME?</v>
      </c>
      <c r="AU1102" s="9" t="e" cm="1">
        <f t="array" aca="1" ref="AU1102" ca="1">_xlfn.XLOOKUP($L1102,Pos!X:X,Pos!AQ:AQ,Pos!AP:AP)</f>
        <v>#NAME?</v>
      </c>
      <c r="AV1102" s="9" t="e" cm="1">
        <f t="array" aca="1" ref="AV1102" ca="1">_xlfn.XLOOKUP($L1102,Pos!Y:Y,Pos!AR:AR,Pos!AQ:AQ)</f>
        <v>#NAME?</v>
      </c>
      <c r="AW1102" s="9" t="e" cm="1">
        <f t="array" aca="1" ref="AW1102" ca="1">_xlfn.XLOOKUP($L1102,Pos!Z:Z,Pos!AS:AS,Pos!AR:AR)</f>
        <v>#NAME?</v>
      </c>
      <c r="AX1102" s="9" t="e" cm="1">
        <f t="array" aca="1" ref="AX1102" ca="1">_xlfn.XLOOKUP($L1102,Pos!AA:AA,Pos!AT:AT,Pos!AS:AS)</f>
        <v>#NAME?</v>
      </c>
      <c r="AY1102" s="9" t="e" cm="1">
        <f t="array" aca="1" ref="AY1102" ca="1">_xlfn.XLOOKUP($L1102,Pos!AB:AB,Pos!AU:AU,Pos!AT:AT)</f>
        <v>#NAME?</v>
      </c>
      <c r="AZ1102" s="7" t="str">
        <f t="shared" si="276"/>
        <v>OUT</v>
      </c>
      <c r="BA1102" s="1">
        <f>IF(OR(_xlfn.XLOOKUP(L1102,Pos!B:B,Pos!L:L,FALSE)="ESG Reason",_xlfn.XLOOKUP(L1102,Pos!B:B,Pos!L:L,FALSE)="Blacklisted"),1,0)</f>
        <v>0</v>
      </c>
      <c r="BC1102" s="11">
        <v>1.9841977164198501E-10</v>
      </c>
      <c r="BD1102" s="11">
        <f>_xlfn.XLOOKUP($L1102,Pos!$B:$B,Pos!H:H,0, 0)</f>
        <v>0</v>
      </c>
      <c r="BE1102" s="11">
        <f>_xlfn.XLOOKUP($L1102,Pos!$B:$B,Pos!I:I,0, 0)</f>
        <v>1.042548456339371E-4</v>
      </c>
      <c r="BF1102" s="18">
        <f t="shared" si="277"/>
        <v>1.042548456339371E-4</v>
      </c>
      <c r="BG1102" s="1">
        <f t="shared" si="278"/>
        <v>1</v>
      </c>
      <c r="BH1102" s="1">
        <f t="shared" si="279"/>
        <v>35</v>
      </c>
      <c r="BI1102" s="18">
        <f t="shared" si="280"/>
        <v>1.9841977164198501E-10</v>
      </c>
      <c r="BJ1102" s="3">
        <f t="shared" si="281"/>
        <v>0</v>
      </c>
      <c r="BK1102" s="18">
        <f t="shared" si="282"/>
        <v>0</v>
      </c>
    </row>
    <row r="1103" spans="3:63" x14ac:dyDescent="0.25">
      <c r="C1103" s="3"/>
      <c r="D1103" s="3"/>
      <c r="E1103" s="3"/>
      <c r="F1103" s="3"/>
      <c r="G1103" s="51" t="s">
        <v>1103</v>
      </c>
      <c r="H1103" s="8" t="str">
        <f t="shared" si="272"/>
        <v>0%North America</v>
      </c>
      <c r="I1103" s="11" cm="1">
        <f t="array" ref="I1103">IF(
   AZ1103 = "OUT", 0,IF(
   BD1103 &gt;= LARGE(IF(ISNUMBER(BD:BD), BD:BD), 3),
   BE1103 - 0.001,
   IF(BE1103 &gt;=VLOOKUP(P1103,mapping!$A:$B,2,FALSE), BE1103,VLOOKUP(P1103,mapping!$A$2:$B$8,2,FALSE))
))</f>
        <v>0</v>
      </c>
      <c r="J1103" s="11" cm="1">
        <f t="array" ref="J1103">IF(
    AZ1103="OUT",0,IF(IF(
                      BD1103&gt;=LARGE(IF(ISNUMBER(BD:BD),BD:BD),3),
                      BE1103+0.001,
                      VLOOKUP(H1103,mapping!$D:$E,2,FALSE)
                      )&gt;I1103,
                   IF(
                      BD1103&gt;=LARGE(IF(ISNUMBER(BD:BD),BD:BD),3),
                      BE1103+0.001,
                      VLOOKUP(H1103,mapping!$D:$E,2,FALSE)
                      ),
                   I1103+0.002))</f>
        <v>0</v>
      </c>
      <c r="K1103" s="8">
        <f t="shared" si="273"/>
        <v>1.0374946882200661E-4</v>
      </c>
      <c r="L1103" s="1" t="str">
        <f>Pos!B1268</f>
        <v>US9100471096</v>
      </c>
      <c r="M1103" s="1" t="str">
        <f>_xlfn.XLOOKUP($L1103,Pos!B:B,Pos!D:D,, 0)</f>
        <v>United Airlines Holdings, Inc.</v>
      </c>
      <c r="N1103" s="1" t="str">
        <f>_xlfn.XLOOKUP($L1103,Pos!B:B,Pos!E:E,, 0)</f>
        <v>Travel &amp; Leisure</v>
      </c>
      <c r="O1103" s="1" t="str">
        <f t="shared" si="274"/>
        <v>Travel &amp; Leisure_North America</v>
      </c>
      <c r="P1103" s="1" t="str">
        <f>_xlfn.XLOOKUP($L1103,Pos!B:B,Pos!F:F,, 0)</f>
        <v>North America</v>
      </c>
      <c r="Q1103" s="1">
        <v>0</v>
      </c>
      <c r="R1103" s="9">
        <f>_xlfn.XLOOKUP($L1103,Pos!$B:$B,Pos!N:N,0, 0)</f>
        <v>0</v>
      </c>
      <c r="S1103" s="9">
        <f>_xlfn.XLOOKUP($L1103,Pos!$B:$B,Pos!O:O,0, 0)</f>
        <v>8.9258330000000008</v>
      </c>
      <c r="T1103" s="9">
        <f>_xlfn.XLOOKUP($L1103,Pos!$B:$B,Pos!P:P,0, 0)</f>
        <v>4.3250000000000002</v>
      </c>
      <c r="U1103" s="9">
        <f>_xlfn.XLOOKUP($L1103,Pos!$B:$B,Pos!Q:Q,0, 0)</f>
        <v>7.1</v>
      </c>
      <c r="V1103" s="9">
        <f>_xlfn.XLOOKUP($L1103,Pos!$B:$B,Pos!R:R,0, 0)</f>
        <v>2.2999999999999998</v>
      </c>
      <c r="W1103" s="9">
        <f>_xlfn.XLOOKUP($L1103,Pos!$B:$B,Pos!S:S,0, 0)</f>
        <v>5.7350000000000003</v>
      </c>
      <c r="X1103" s="9" t="str">
        <f>_xlfn.XLOOKUP($L1103,Pos!$B:$B,Pos!J:J,0, 0)</f>
        <v>Buy</v>
      </c>
      <c r="Y1103" s="1">
        <v>0</v>
      </c>
      <c r="Z1103" s="1">
        <v>0</v>
      </c>
      <c r="AA1103" s="1">
        <f t="shared" si="275"/>
        <v>0</v>
      </c>
      <c r="AB1103" s="9">
        <f>_xlfn.XLOOKUP(L1103,Pos!B:B,Pos!K:K,-1,0)</f>
        <v>8.5</v>
      </c>
      <c r="AC1103" s="1" t="e">
        <f>_xlfn.XLOOKUP($L1103,Pos!$A:$A,Pos!S:S,_xlfn.XLOOKUP($L1103,#REF!,#REF!, ""), 0)</f>
        <v>#REF!</v>
      </c>
      <c r="AD1103" s="1" t="e">
        <f>_xlfn.XLOOKUP($L1103,Pos!$A:$A,Pos!T:T,_xlfn.XLOOKUP($L1103,#REF!,#REF!, ""), 0)</f>
        <v>#REF!</v>
      </c>
      <c r="AE1103" s="1" t="e">
        <f>_xlfn.XLOOKUP($L1103,Pos!$A:$A,Pos!U:U,_xlfn.XLOOKUP($L1103,#REF!,#REF!, ""), 0)</f>
        <v>#REF!</v>
      </c>
      <c r="AF1103" s="1" t="e">
        <f>_xlfn.XLOOKUP($L1103,Pos!$A:$A,Pos!V:V,_xlfn.XLOOKUP($L1103,#REF!,#REF!, ""), 0)</f>
        <v>#REF!</v>
      </c>
      <c r="AG1103" s="1" t="e">
        <f>_xlfn.XLOOKUP($L1103,Pos!$A:$A,Pos!W:W,_xlfn.XLOOKUP($L1103,#REF!,#REF!, ""), 0)</f>
        <v>#REF!</v>
      </c>
      <c r="AH1103" s="1" t="e">
        <f>_xlfn.XLOOKUP($L1103,Pos!$A:$A,Pos!X:X,_xlfn.XLOOKUP($L1103,#REF!,#REF!, ""), 0)</f>
        <v>#REF!</v>
      </c>
      <c r="AI1103" s="1" t="e">
        <f>_xlfn.XLOOKUP($L1103,Pos!$A:$A,Pos!Y:Y,_xlfn.XLOOKUP($L1103,#REF!,#REF!, ""), 0)</f>
        <v>#REF!</v>
      </c>
      <c r="AJ1103" s="1" t="e">
        <f>_xlfn.XLOOKUP($L1103,Pos!$A:$A,Pos!Z:Z,_xlfn.XLOOKUP($L1103,#REF!,#REF!, ""), 0)</f>
        <v>#REF!</v>
      </c>
      <c r="AK1103" s="1" t="e">
        <f>_xlfn.XLOOKUP($L1103,Pos!$A:$A,Pos!AA:AA,_xlfn.XLOOKUP($L1103,#REF!,#REF!, ""), 0)</f>
        <v>#REF!</v>
      </c>
      <c r="AL1103" s="1" t="e">
        <f>_xlfn.XLOOKUP($L1103,Pos!$A:$A,Pos!AB:AB,_xlfn.XLOOKUP($L1103,#REF!,#REF!, ""), 0)</f>
        <v>#REF!</v>
      </c>
      <c r="AM1103" s="1" t="e">
        <f>_xlfn.XLOOKUP($L1103,Pos!$A:$A,Pos!AC:AC,_xlfn.XLOOKUP($L1103,#REF!,#REF!, ""), 0)</f>
        <v>#REF!</v>
      </c>
      <c r="AN1103" s="1" t="e">
        <f>_xlfn.XLOOKUP($L1103,Pos!$A:$A,Pos!AD:AD,_xlfn.XLOOKUP($L1103,#REF!,#REF!, ""), 0)</f>
        <v>#REF!</v>
      </c>
      <c r="AO1103" s="1" t="e">
        <f>_xlfn.XLOOKUP($L1103,Pos!$A:$A,Pos!AE:AE,_xlfn.XLOOKUP($L1103,#REF!,#REF!, ""), 0)</f>
        <v>#REF!</v>
      </c>
      <c r="AP1103" s="1" t="e">
        <f>_xlfn.XLOOKUP($L1103,Pos!$A:$A,Pos!AF:AF,_xlfn.XLOOKUP($L1103,#REF!,#REF!, ""), 0)</f>
        <v>#REF!</v>
      </c>
      <c r="AQ1103" s="1" t="e">
        <f>_xlfn.XLOOKUP($L1103,Pos!$A:$A,Pos!AG:AG,_xlfn.XLOOKUP($L1103,#REF!,#REF!, ""), 0)</f>
        <v>#REF!</v>
      </c>
      <c r="AR1103" s="1" t="e">
        <f>_xlfn.XLOOKUP($L1103,Pos!$A:$A,Pos!AH:AH,_xlfn.XLOOKUP($L1103,#REF!,#REF!, ""), 0)</f>
        <v>#REF!</v>
      </c>
      <c r="AS1103" s="1" t="e">
        <f>_xlfn.XLOOKUP($L1103,Pos!$A:$A,Pos!AI:AI,_xlfn.XLOOKUP($L1103,#REF!,#REF!, ""), 0)</f>
        <v>#REF!</v>
      </c>
      <c r="AT1103" s="1" t="e">
        <f>_xlfn.XLOOKUP($L1103,Pos!$A:$A,Pos!AJ:AJ,_xlfn.XLOOKUP($L1103,#REF!,#REF!, ""), 0)</f>
        <v>#REF!</v>
      </c>
      <c r="AU1103" s="1" t="e">
        <f>_xlfn.XLOOKUP($L1103,Pos!$A:$A,Pos!AK:AK,_xlfn.XLOOKUP($L1103,#REF!,#REF!, ""), 0)</f>
        <v>#REF!</v>
      </c>
      <c r="AV1103" s="1" t="e">
        <f>_xlfn.XLOOKUP($L1103,Pos!$A:$A,Pos!AL:AL,_xlfn.XLOOKUP($L1103,#REF!,#REF!, ""), 0)</f>
        <v>#REF!</v>
      </c>
      <c r="AW1103" s="1" t="e">
        <f>_xlfn.XLOOKUP($L1103,Pos!$A:$A,Pos!AM:AM,_xlfn.XLOOKUP($L1103,#REF!,#REF!, ""), 0)</f>
        <v>#REF!</v>
      </c>
      <c r="AX1103" s="1" t="e">
        <f>_xlfn.XLOOKUP($L1103,Pos!$A:$A,Pos!AN:AN,_xlfn.XLOOKUP($L1103,#REF!,#REF!, ""), 0)</f>
        <v>#REF!</v>
      </c>
      <c r="AY1103" s="1" t="e">
        <f>_xlfn.XLOOKUP($L1103,Pos!$A:$A,Pos!AO:AO,_xlfn.XLOOKUP($L1103,#REF!,#REF!, ""), 0)</f>
        <v>#REF!</v>
      </c>
      <c r="AZ1103" s="7" t="str">
        <f t="shared" si="276"/>
        <v>OUT</v>
      </c>
      <c r="BA1103" s="1">
        <f>IF(OR(_xlfn.XLOOKUP(L1103,Pos!B:B,Pos!L:L,FALSE)="ESG Reason",_xlfn.XLOOKUP(L1103,Pos!B:B,Pos!L:L,FALSE)="Blacklisted"),1,0)</f>
        <v>0</v>
      </c>
      <c r="BC1103" s="11">
        <v>9.3791844021770242E-11</v>
      </c>
      <c r="BD1103" s="11">
        <f>_xlfn.XLOOKUP($L1103,Pos!$B:$B,Pos!H:H,0, 0)</f>
        <v>0</v>
      </c>
      <c r="BE1103" s="11">
        <f>_xlfn.XLOOKUP($L1103,Pos!$B:$B,Pos!I:I,0, 0)</f>
        <v>1.0374946882200661E-4</v>
      </c>
      <c r="BF1103" s="18">
        <f t="shared" si="277"/>
        <v>1.0374946882200661E-4</v>
      </c>
      <c r="BG1103" s="1">
        <f t="shared" si="278"/>
        <v>1</v>
      </c>
      <c r="BH1103" s="1">
        <f t="shared" si="279"/>
        <v>37</v>
      </c>
      <c r="BI1103" s="18">
        <f t="shared" si="280"/>
        <v>9.3791844021770242E-11</v>
      </c>
      <c r="BJ1103" s="3">
        <f t="shared" si="281"/>
        <v>0</v>
      </c>
      <c r="BK1103" s="18">
        <f t="shared" si="282"/>
        <v>0</v>
      </c>
    </row>
    <row r="1104" spans="3:63" x14ac:dyDescent="0.25">
      <c r="C1104" s="3"/>
      <c r="D1104" s="3"/>
      <c r="E1104" s="3"/>
      <c r="F1104" s="3"/>
      <c r="G1104" s="51" t="s">
        <v>1102</v>
      </c>
      <c r="H1104" s="8" t="str">
        <f t="shared" si="272"/>
        <v>0%Others</v>
      </c>
      <c r="I1104" s="11" cm="1">
        <f t="array" ref="I1104">IF(
   AZ1104 = "OUT", 0,IF(
   BD1104 &gt;= LARGE(IF(ISNUMBER(BD:BD), BD:BD), 3),
   BE1104 - 0.001,
   IF(BE1104 &gt;=VLOOKUP(P1104,mapping!$A:$B,2,FALSE), BE1104,VLOOKUP(P1104,mapping!$A$2:$B$8,2,FALSE))
))</f>
        <v>0</v>
      </c>
      <c r="J1104" s="11" cm="1">
        <f t="array" ref="J1104">IF(
    AZ1104="OUT",0,IF(IF(
                      BD1104&gt;=LARGE(IF(ISNUMBER(BD:BD),BD:BD),3),
                      BE1104+0.001,
                      VLOOKUP(H1104,mapping!$D:$E,2,FALSE)
                      )&gt;I1104,
                   IF(
                      BD1104&gt;=LARGE(IF(ISNUMBER(BD:BD),BD:BD),3),
                      BE1104+0.001,
                      VLOOKUP(H1104,mapping!$D:$E,2,FALSE)
                      ),
                   I1104+0.002))</f>
        <v>0</v>
      </c>
      <c r="K1104" s="8">
        <f t="shared" si="273"/>
        <v>1.0315237807052711E-4</v>
      </c>
      <c r="L1104" s="1" t="str">
        <f>Pos!B659</f>
        <v>JP3897700005</v>
      </c>
      <c r="M1104" s="1" t="str">
        <f>_xlfn.XLOOKUP($L1104,Pos!B:B,Pos!D:D,, 0)</f>
        <v>Mitsubishi Chemical Group Corporation</v>
      </c>
      <c r="N1104" s="1" t="str">
        <f>_xlfn.XLOOKUP($L1104,Pos!B:B,Pos!E:E,, 0)</f>
        <v>Chemicals</v>
      </c>
      <c r="O1104" s="1" t="str">
        <f t="shared" si="274"/>
        <v>Chemicals_Others</v>
      </c>
      <c r="P1104" s="1" t="str">
        <f>_xlfn.XLOOKUP($L1104,Pos!B:B,Pos!F:F,, 0)</f>
        <v>Others</v>
      </c>
      <c r="Q1104" s="1">
        <v>0</v>
      </c>
      <c r="R1104" s="9">
        <f>_xlfn.XLOOKUP($L1104,Pos!$B:$B,Pos!N:N,0, 0)</f>
        <v>5.96</v>
      </c>
      <c r="S1104" s="9">
        <f>_xlfn.XLOOKUP($L1104,Pos!$B:$B,Pos!O:O,0, 0)</f>
        <v>8.2379999999999995</v>
      </c>
      <c r="T1104" s="9">
        <f>_xlfn.XLOOKUP($L1104,Pos!$B:$B,Pos!P:P,0, 0)</f>
        <v>3.85</v>
      </c>
      <c r="U1104" s="9">
        <f>_xlfn.XLOOKUP($L1104,Pos!$B:$B,Pos!Q:Q,0, 0)</f>
        <v>1.4</v>
      </c>
      <c r="V1104" s="9">
        <f>_xlfn.XLOOKUP($L1104,Pos!$B:$B,Pos!R:R,0, 0)</f>
        <v>7.1666670000000003</v>
      </c>
      <c r="W1104" s="9">
        <f>_xlfn.XLOOKUP($L1104,Pos!$B:$B,Pos!S:S,0, 0)</f>
        <v>2.8250000000000002</v>
      </c>
      <c r="X1104" s="9" t="str">
        <f>_xlfn.XLOOKUP($L1104,Pos!$B:$B,Pos!J:J,0, 0)</f>
        <v>Outperform</v>
      </c>
      <c r="Y1104" s="1">
        <v>0</v>
      </c>
      <c r="Z1104" s="1">
        <v>0</v>
      </c>
      <c r="AA1104" s="1">
        <f t="shared" si="275"/>
        <v>0</v>
      </c>
      <c r="AB1104" s="9">
        <f>_xlfn.XLOOKUP(L1104,Pos!B:B,Pos!K:K,-1,0)</f>
        <v>8.5714285714285712</v>
      </c>
      <c r="AC1104" s="1" t="e">
        <f>_xlfn.XLOOKUP($L1104,Pos!$A:$A,Pos!S:S,_xlfn.XLOOKUP($L1104,#REF!,#REF!, ""), 0)</f>
        <v>#REF!</v>
      </c>
      <c r="AD1104" s="1" t="e">
        <f>_xlfn.XLOOKUP($L1104,Pos!$A:$A,Pos!T:T,_xlfn.XLOOKUP($L1104,#REF!,#REF!, ""), 0)</f>
        <v>#REF!</v>
      </c>
      <c r="AE1104" s="1" t="e">
        <f>_xlfn.XLOOKUP($L1104,Pos!$A:$A,Pos!U:U,_xlfn.XLOOKUP($L1104,#REF!,#REF!, ""), 0)</f>
        <v>#REF!</v>
      </c>
      <c r="AF1104" s="1" t="e">
        <f>_xlfn.XLOOKUP($L1104,Pos!$A:$A,Pos!V:V,_xlfn.XLOOKUP($L1104,#REF!,#REF!, ""), 0)</f>
        <v>#REF!</v>
      </c>
      <c r="AG1104" s="1" t="e">
        <f>_xlfn.XLOOKUP($L1104,Pos!$A:$A,Pos!W:W,_xlfn.XLOOKUP($L1104,#REF!,#REF!, ""), 0)</f>
        <v>#REF!</v>
      </c>
      <c r="AH1104" s="1" t="e">
        <f>_xlfn.XLOOKUP($L1104,Pos!$A:$A,Pos!X:X,_xlfn.XLOOKUP($L1104,#REF!,#REF!, ""), 0)</f>
        <v>#REF!</v>
      </c>
      <c r="AI1104" s="1" t="e">
        <f>_xlfn.XLOOKUP($L1104,Pos!$A:$A,Pos!Y:Y,_xlfn.XLOOKUP($L1104,#REF!,#REF!, ""), 0)</f>
        <v>#REF!</v>
      </c>
      <c r="AJ1104" s="1" t="e">
        <f>_xlfn.XLOOKUP($L1104,Pos!$A:$A,Pos!Z:Z,_xlfn.XLOOKUP($L1104,#REF!,#REF!, ""), 0)</f>
        <v>#REF!</v>
      </c>
      <c r="AK1104" s="1" t="e">
        <f>_xlfn.XLOOKUP($L1104,Pos!$A:$A,Pos!AA:AA,_xlfn.XLOOKUP($L1104,#REF!,#REF!, ""), 0)</f>
        <v>#REF!</v>
      </c>
      <c r="AL1104" s="1" t="e">
        <f>_xlfn.XLOOKUP($L1104,Pos!$A:$A,Pos!AB:AB,_xlfn.XLOOKUP($L1104,#REF!,#REF!, ""), 0)</f>
        <v>#REF!</v>
      </c>
      <c r="AM1104" s="1" t="e">
        <f>_xlfn.XLOOKUP($L1104,Pos!$A:$A,Pos!AC:AC,_xlfn.XLOOKUP($L1104,#REF!,#REF!, ""), 0)</f>
        <v>#REF!</v>
      </c>
      <c r="AN1104" s="1" t="e">
        <f>_xlfn.XLOOKUP($L1104,Pos!$A:$A,Pos!AD:AD,_xlfn.XLOOKUP($L1104,#REF!,#REF!, ""), 0)</f>
        <v>#REF!</v>
      </c>
      <c r="AO1104" s="1" t="e">
        <f>_xlfn.XLOOKUP($L1104,Pos!$A:$A,Pos!AE:AE,_xlfn.XLOOKUP($L1104,#REF!,#REF!, ""), 0)</f>
        <v>#REF!</v>
      </c>
      <c r="AP1104" s="1" t="e">
        <f>_xlfn.XLOOKUP($L1104,Pos!$A:$A,Pos!AF:AF,_xlfn.XLOOKUP($L1104,#REF!,#REF!, ""), 0)</f>
        <v>#REF!</v>
      </c>
      <c r="AQ1104" s="1" t="e">
        <f>_xlfn.XLOOKUP($L1104,Pos!$A:$A,Pos!AG:AG,_xlfn.XLOOKUP($L1104,#REF!,#REF!, ""), 0)</f>
        <v>#REF!</v>
      </c>
      <c r="AR1104" s="1" t="e">
        <f>_xlfn.XLOOKUP($L1104,Pos!$A:$A,Pos!AH:AH,_xlfn.XLOOKUP($L1104,#REF!,#REF!, ""), 0)</f>
        <v>#REF!</v>
      </c>
      <c r="AS1104" s="1" t="e">
        <f>_xlfn.XLOOKUP($L1104,Pos!$A:$A,Pos!AI:AI,_xlfn.XLOOKUP($L1104,#REF!,#REF!, ""), 0)</f>
        <v>#REF!</v>
      </c>
      <c r="AT1104" s="1" t="e">
        <f>_xlfn.XLOOKUP($L1104,Pos!$A:$A,Pos!AJ:AJ,_xlfn.XLOOKUP($L1104,#REF!,#REF!, ""), 0)</f>
        <v>#REF!</v>
      </c>
      <c r="AU1104" s="1" t="e">
        <f>_xlfn.XLOOKUP($L1104,Pos!$A:$A,Pos!AK:AK,_xlfn.XLOOKUP($L1104,#REF!,#REF!, ""), 0)</f>
        <v>#REF!</v>
      </c>
      <c r="AV1104" s="1" t="e">
        <f>_xlfn.XLOOKUP($L1104,Pos!$A:$A,Pos!AL:AL,_xlfn.XLOOKUP($L1104,#REF!,#REF!, ""), 0)</f>
        <v>#REF!</v>
      </c>
      <c r="AW1104" s="1" t="e">
        <f>_xlfn.XLOOKUP($L1104,Pos!$A:$A,Pos!AM:AM,_xlfn.XLOOKUP($L1104,#REF!,#REF!, ""), 0)</f>
        <v>#REF!</v>
      </c>
      <c r="AX1104" s="1" t="e">
        <f>_xlfn.XLOOKUP($L1104,Pos!$A:$A,Pos!AN:AN,_xlfn.XLOOKUP($L1104,#REF!,#REF!, ""), 0)</f>
        <v>#REF!</v>
      </c>
      <c r="AY1104" s="1" t="e">
        <f>_xlfn.XLOOKUP($L1104,Pos!$A:$A,Pos!AO:AO,_xlfn.XLOOKUP($L1104,#REF!,#REF!, ""), 0)</f>
        <v>#REF!</v>
      </c>
      <c r="AZ1104" s="7" t="str">
        <f t="shared" si="276"/>
        <v>OUT</v>
      </c>
      <c r="BA1104" s="1">
        <f>IF(OR(_xlfn.XLOOKUP(L1104,Pos!B:B,Pos!L:L,FALSE)="ESG Reason",_xlfn.XLOOKUP(L1104,Pos!B:B,Pos!L:L,FALSE)="Blacklisted"),1,0)</f>
        <v>0</v>
      </c>
      <c r="BC1104" s="11">
        <v>8.9666931019559672E-11</v>
      </c>
      <c r="BD1104" s="11">
        <f>_xlfn.XLOOKUP($L1104,Pos!$B:$B,Pos!H:H,0, 0)</f>
        <v>0</v>
      </c>
      <c r="BE1104" s="11">
        <f>_xlfn.XLOOKUP($L1104,Pos!$B:$B,Pos!I:I,0, 0)</f>
        <v>1.0315237807052711E-4</v>
      </c>
      <c r="BF1104" s="18">
        <f t="shared" si="277"/>
        <v>1.0315237807052711E-4</v>
      </c>
      <c r="BG1104" s="1">
        <f t="shared" si="278"/>
        <v>3</v>
      </c>
      <c r="BH1104" s="1">
        <f t="shared" si="279"/>
        <v>42</v>
      </c>
      <c r="BI1104" s="18">
        <f t="shared" si="280"/>
        <v>8.9666931019559672E-11</v>
      </c>
      <c r="BJ1104" s="3">
        <f t="shared" si="281"/>
        <v>0</v>
      </c>
      <c r="BK1104" s="18">
        <f t="shared" si="282"/>
        <v>0</v>
      </c>
    </row>
    <row r="1105" spans="3:63" x14ac:dyDescent="0.25">
      <c r="C1105" s="3"/>
      <c r="D1105" s="3"/>
      <c r="E1105" s="3"/>
      <c r="F1105" s="3"/>
      <c r="G1105" s="51" t="s">
        <v>1110</v>
      </c>
      <c r="H1105" s="8" t="str">
        <f t="shared" si="272"/>
        <v>0%Others</v>
      </c>
      <c r="I1105" s="11" cm="1">
        <f t="array" ref="I1105">IF(
   AZ1105 = "OUT", 0,IF(
   BD1105 &gt;= LARGE(IF(ISNUMBER(BD:BD), BD:BD), 3),
   BE1105 - 0.001,
   IF(BE1105 &gt;=VLOOKUP(P1105,mapping!$A:$B,2,FALSE), BE1105,VLOOKUP(P1105,mapping!$A$2:$B$8,2,FALSE))
))</f>
        <v>0</v>
      </c>
      <c r="J1105" s="11" cm="1">
        <f t="array" ref="J1105">IF(
    AZ1105="OUT",0,IF(IF(
                      BD1105&gt;=LARGE(IF(ISNUMBER(BD:BD),BD:BD),3),
                      BE1105+0.001,
                      VLOOKUP(H1105,mapping!$D:$E,2,FALSE)
                      )&gt;I1105,
                   IF(
                      BD1105&gt;=LARGE(IF(ISNUMBER(BD:BD),BD:BD),3),
                      BE1105+0.001,
                      VLOOKUP(H1105,mapping!$D:$E,2,FALSE)
                      ),
                   I1105+0.002))</f>
        <v>0</v>
      </c>
      <c r="K1105" s="8">
        <f t="shared" si="273"/>
        <v>1.0302385853691731E-4</v>
      </c>
      <c r="L1105" s="1" t="str">
        <f>Pos!B669</f>
        <v>JP3933800009</v>
      </c>
      <c r="M1105" s="1" t="str">
        <f>_xlfn.XLOOKUP($L1105,Pos!B:B,Pos!D:D,, 0)</f>
        <v>LY Corporation</v>
      </c>
      <c r="N1105" s="1" t="str">
        <f>_xlfn.XLOOKUP($L1105,Pos!B:B,Pos!E:E,, 0)</f>
        <v>Technology</v>
      </c>
      <c r="O1105" s="1" t="str">
        <f t="shared" si="274"/>
        <v>Technology_Others</v>
      </c>
      <c r="P1105" s="1" t="str">
        <f>_xlfn.XLOOKUP($L1105,Pos!B:B,Pos!F:F,, 0)</f>
        <v>Others</v>
      </c>
      <c r="Q1105" s="1">
        <v>0</v>
      </c>
      <c r="R1105" s="9">
        <f>_xlfn.XLOOKUP($L1105,Pos!$B:$B,Pos!N:N,0, 0)</f>
        <v>3.96</v>
      </c>
      <c r="S1105" s="9">
        <f>_xlfn.XLOOKUP($L1105,Pos!$B:$B,Pos!O:O,0, 0)</f>
        <v>8.1415000000000006</v>
      </c>
      <c r="T1105" s="9">
        <f>_xlfn.XLOOKUP($L1105,Pos!$B:$B,Pos!P:P,0, 0)</f>
        <v>2.7</v>
      </c>
      <c r="U1105" s="9">
        <f>_xlfn.XLOOKUP($L1105,Pos!$B:$B,Pos!Q:Q,0, 0)</f>
        <v>2.5</v>
      </c>
      <c r="V1105" s="9">
        <f>_xlfn.XLOOKUP($L1105,Pos!$B:$B,Pos!R:R,0, 0)</f>
        <v>8.2666660000000007</v>
      </c>
      <c r="W1105" s="9">
        <f>_xlfn.XLOOKUP($L1105,Pos!$B:$B,Pos!S:S,0, 0)</f>
        <v>5.6950000000000003</v>
      </c>
      <c r="X1105" s="9" t="str">
        <f>_xlfn.XLOOKUP($L1105,Pos!$B:$B,Pos!J:J,0, 0)</f>
        <v>Outperform</v>
      </c>
      <c r="Y1105" s="1">
        <v>0</v>
      </c>
      <c r="Z1105" s="1">
        <v>0</v>
      </c>
      <c r="AA1105" s="1">
        <f t="shared" si="275"/>
        <v>0</v>
      </c>
      <c r="AB1105" s="9">
        <f>_xlfn.XLOOKUP(L1105,Pos!B:B,Pos!K:K,-1,0)</f>
        <v>7.333333333333333</v>
      </c>
      <c r="AC1105" s="1" t="e">
        <f>_xlfn.XLOOKUP($L1105,Pos!$A:$A,Pos!S:S,_xlfn.XLOOKUP($L1105,#REF!,#REF!, ""), 0)</f>
        <v>#REF!</v>
      </c>
      <c r="AD1105" s="1" t="e">
        <f>_xlfn.XLOOKUP($L1105,Pos!$A:$A,Pos!T:T,_xlfn.XLOOKUP($L1105,#REF!,#REF!, ""), 0)</f>
        <v>#REF!</v>
      </c>
      <c r="AE1105" s="1" t="e">
        <f>_xlfn.XLOOKUP($L1105,Pos!$A:$A,Pos!U:U,_xlfn.XLOOKUP($L1105,#REF!,#REF!, ""), 0)</f>
        <v>#REF!</v>
      </c>
      <c r="AF1105" s="1" t="e">
        <f>_xlfn.XLOOKUP($L1105,Pos!$A:$A,Pos!V:V,_xlfn.XLOOKUP($L1105,#REF!,#REF!, ""), 0)</f>
        <v>#REF!</v>
      </c>
      <c r="AG1105" s="1" t="e">
        <f>_xlfn.XLOOKUP($L1105,Pos!$A:$A,Pos!W:W,_xlfn.XLOOKUP($L1105,#REF!,#REF!, ""), 0)</f>
        <v>#REF!</v>
      </c>
      <c r="AH1105" s="1" t="e">
        <f>_xlfn.XLOOKUP($L1105,Pos!$A:$A,Pos!X:X,_xlfn.XLOOKUP($L1105,#REF!,#REF!, ""), 0)</f>
        <v>#REF!</v>
      </c>
      <c r="AI1105" s="1" t="e">
        <f>_xlfn.XLOOKUP($L1105,Pos!$A:$A,Pos!Y:Y,_xlfn.XLOOKUP($L1105,#REF!,#REF!, ""), 0)</f>
        <v>#REF!</v>
      </c>
      <c r="AJ1105" s="1" t="e">
        <f>_xlfn.XLOOKUP($L1105,Pos!$A:$A,Pos!Z:Z,_xlfn.XLOOKUP($L1105,#REF!,#REF!, ""), 0)</f>
        <v>#REF!</v>
      </c>
      <c r="AK1105" s="1" t="e">
        <f>_xlfn.XLOOKUP($L1105,Pos!$A:$A,Pos!AA:AA,_xlfn.XLOOKUP($L1105,#REF!,#REF!, ""), 0)</f>
        <v>#REF!</v>
      </c>
      <c r="AL1105" s="1" t="e">
        <f>_xlfn.XLOOKUP($L1105,Pos!$A:$A,Pos!AB:AB,_xlfn.XLOOKUP($L1105,#REF!,#REF!, ""), 0)</f>
        <v>#REF!</v>
      </c>
      <c r="AM1105" s="1" t="e">
        <f>_xlfn.XLOOKUP($L1105,Pos!$A:$A,Pos!AC:AC,_xlfn.XLOOKUP($L1105,#REF!,#REF!, ""), 0)</f>
        <v>#REF!</v>
      </c>
      <c r="AN1105" s="1" t="e">
        <f>_xlfn.XLOOKUP($L1105,Pos!$A:$A,Pos!AD:AD,_xlfn.XLOOKUP($L1105,#REF!,#REF!, ""), 0)</f>
        <v>#REF!</v>
      </c>
      <c r="AO1105" s="1" t="e">
        <f>_xlfn.XLOOKUP($L1105,Pos!$A:$A,Pos!AE:AE,_xlfn.XLOOKUP($L1105,#REF!,#REF!, ""), 0)</f>
        <v>#REF!</v>
      </c>
      <c r="AP1105" s="1" t="e">
        <f>_xlfn.XLOOKUP($L1105,Pos!$A:$A,Pos!AF:AF,_xlfn.XLOOKUP($L1105,#REF!,#REF!, ""), 0)</f>
        <v>#REF!</v>
      </c>
      <c r="AQ1105" s="1" t="e">
        <f>_xlfn.XLOOKUP($L1105,Pos!$A:$A,Pos!AG:AG,_xlfn.XLOOKUP($L1105,#REF!,#REF!, ""), 0)</f>
        <v>#REF!</v>
      </c>
      <c r="AR1105" s="1" t="e">
        <f>_xlfn.XLOOKUP($L1105,Pos!$A:$A,Pos!AH:AH,_xlfn.XLOOKUP($L1105,#REF!,#REF!, ""), 0)</f>
        <v>#REF!</v>
      </c>
      <c r="AS1105" s="1" t="e">
        <f>_xlfn.XLOOKUP($L1105,Pos!$A:$A,Pos!AI:AI,_xlfn.XLOOKUP($L1105,#REF!,#REF!, ""), 0)</f>
        <v>#REF!</v>
      </c>
      <c r="AT1105" s="1" t="e">
        <f>_xlfn.XLOOKUP($L1105,Pos!$A:$A,Pos!AJ:AJ,_xlfn.XLOOKUP($L1105,#REF!,#REF!, ""), 0)</f>
        <v>#REF!</v>
      </c>
      <c r="AU1105" s="1" t="e">
        <f>_xlfn.XLOOKUP($L1105,Pos!$A:$A,Pos!AK:AK,_xlfn.XLOOKUP($L1105,#REF!,#REF!, ""), 0)</f>
        <v>#REF!</v>
      </c>
      <c r="AV1105" s="1" t="e">
        <f>_xlfn.XLOOKUP($L1105,Pos!$A:$A,Pos!AL:AL,_xlfn.XLOOKUP($L1105,#REF!,#REF!, ""), 0)</f>
        <v>#REF!</v>
      </c>
      <c r="AW1105" s="1" t="e">
        <f>_xlfn.XLOOKUP($L1105,Pos!$A:$A,Pos!AM:AM,_xlfn.XLOOKUP($L1105,#REF!,#REF!, ""), 0)</f>
        <v>#REF!</v>
      </c>
      <c r="AX1105" s="1" t="e">
        <f>_xlfn.XLOOKUP($L1105,Pos!$A:$A,Pos!AN:AN,_xlfn.XLOOKUP($L1105,#REF!,#REF!, ""), 0)</f>
        <v>#REF!</v>
      </c>
      <c r="AY1105" s="1" t="e">
        <f>_xlfn.XLOOKUP($L1105,Pos!$A:$A,Pos!AO:AO,_xlfn.XLOOKUP($L1105,#REF!,#REF!, ""), 0)</f>
        <v>#REF!</v>
      </c>
      <c r="AZ1105" s="7" t="str">
        <f t="shared" si="276"/>
        <v>OUT</v>
      </c>
      <c r="BA1105" s="1">
        <f>IF(OR(_xlfn.XLOOKUP(L1105,Pos!B:B,Pos!L:L,FALSE)="ESG Reason",_xlfn.XLOOKUP(L1105,Pos!B:B,Pos!L:L,FALSE)="Blacklisted"),1,0)</f>
        <v>1</v>
      </c>
      <c r="BC1105" s="11">
        <v>9.3201660071329698E-11</v>
      </c>
      <c r="BD1105" s="11">
        <f>_xlfn.XLOOKUP($L1105,Pos!$B:$B,Pos!H:H,0, 0)</f>
        <v>0</v>
      </c>
      <c r="BE1105" s="11">
        <f>_xlfn.XLOOKUP($L1105,Pos!$B:$B,Pos!I:I,0, 0)</f>
        <v>1.0302385853691731E-4</v>
      </c>
      <c r="BF1105" s="18">
        <f t="shared" si="277"/>
        <v>1.0302385853691731E-4</v>
      </c>
      <c r="BG1105" s="1">
        <f t="shared" si="278"/>
        <v>3</v>
      </c>
      <c r="BH1105" s="1">
        <f t="shared" si="279"/>
        <v>54</v>
      </c>
      <c r="BI1105" s="18">
        <f t="shared" si="280"/>
        <v>9.3201660071329698E-11</v>
      </c>
      <c r="BJ1105" s="3">
        <f t="shared" si="281"/>
        <v>0</v>
      </c>
      <c r="BK1105" s="18">
        <f t="shared" si="282"/>
        <v>0</v>
      </c>
    </row>
    <row r="1106" spans="3:63" x14ac:dyDescent="0.25">
      <c r="C1106" s="3"/>
      <c r="D1106" s="3"/>
      <c r="E1106" s="3"/>
      <c r="F1106" s="3"/>
      <c r="G1106" s="51" t="s">
        <v>1100</v>
      </c>
      <c r="H1106" s="8" t="str">
        <f t="shared" si="272"/>
        <v>0%Others</v>
      </c>
      <c r="I1106" s="11" cm="1">
        <f t="array" ref="I1106">IF(
   AZ1106 = "OUT", 0,IF(
   BD1106 &gt;= LARGE(IF(ISNUMBER(BD:BD), BD:BD), 3),
   BE1106 - 0.001,
   IF(BE1106 &gt;=VLOOKUP(P1106,mapping!$A:$B,2,FALSE), BE1106,VLOOKUP(P1106,mapping!$A$2:$B$8,2,FALSE))
))</f>
        <v>0</v>
      </c>
      <c r="J1106" s="11" cm="1">
        <f t="array" ref="J1106">IF(
    AZ1106="OUT",0,IF(IF(
                      BD1106&gt;=LARGE(IF(ISNUMBER(BD:BD),BD:BD),3),
                      BE1106+0.001,
                      VLOOKUP(H1106,mapping!$D:$E,2,FALSE)
                      )&gt;I1106,
                   IF(
                      BD1106&gt;=LARGE(IF(ISNUMBER(BD:BD),BD:BD),3),
                      BE1106+0.001,
                      VLOOKUP(H1106,mapping!$D:$E,2,FALSE)
                      ),
                   I1106+0.002))</f>
        <v>0</v>
      </c>
      <c r="K1106" s="8">
        <f t="shared" si="273"/>
        <v>1.028956390489112E-4</v>
      </c>
      <c r="L1106" s="1" t="str">
        <f>Pos!B38</f>
        <v>AU000000SOL3</v>
      </c>
      <c r="M1106" s="1" t="str">
        <f>_xlfn.XLOOKUP($L1106,Pos!B:B,Pos!D:D,, 0)</f>
        <v>Washington H. Soul Pattinson and Company Limited</v>
      </c>
      <c r="N1106" s="1" t="str">
        <f>_xlfn.XLOOKUP($L1106,Pos!B:B,Pos!E:E,, 0)</f>
        <v>Energy</v>
      </c>
      <c r="O1106" s="1" t="str">
        <f t="shared" si="274"/>
        <v>Energy_Others</v>
      </c>
      <c r="P1106" s="1" t="str">
        <f>_xlfn.XLOOKUP($L1106,Pos!B:B,Pos!F:F,, 0)</f>
        <v>Others</v>
      </c>
      <c r="Q1106" s="1">
        <v>0</v>
      </c>
      <c r="R1106" s="9">
        <f>_xlfn.XLOOKUP($L1106,Pos!$B:$B,Pos!N:N,0, 0)</f>
        <v>4.84</v>
      </c>
      <c r="S1106" s="9">
        <f>_xlfn.XLOOKUP($L1106,Pos!$B:$B,Pos!O:O,0, 0)</f>
        <v>2.2360000000000002</v>
      </c>
      <c r="T1106" s="9">
        <f>_xlfn.XLOOKUP($L1106,Pos!$B:$B,Pos!P:P,0, 0)</f>
        <v>1.6</v>
      </c>
      <c r="U1106" s="9">
        <f>_xlfn.XLOOKUP($L1106,Pos!$B:$B,Pos!Q:Q,0, 0)</f>
        <v>9.4</v>
      </c>
      <c r="V1106" s="9">
        <f>_xlfn.XLOOKUP($L1106,Pos!$B:$B,Pos!R:R,0, 0)</f>
        <v>7.6666670000000003</v>
      </c>
      <c r="W1106" s="9">
        <f>_xlfn.XLOOKUP($L1106,Pos!$B:$B,Pos!S:S,0, 0)</f>
        <v>2.9566669999999999</v>
      </c>
      <c r="X1106" s="9" t="str">
        <f>_xlfn.XLOOKUP($L1106,Pos!$B:$B,Pos!J:J,0, 0)</f>
        <v>Hold</v>
      </c>
      <c r="Y1106" s="1">
        <v>0</v>
      </c>
      <c r="Z1106" s="1">
        <v>0</v>
      </c>
      <c r="AA1106" s="1">
        <f t="shared" si="275"/>
        <v>0</v>
      </c>
      <c r="AB1106" s="9">
        <f>_xlfn.XLOOKUP(L1106,Pos!B:B,Pos!K:K,-1,0)</f>
        <v>1.4285714285714279</v>
      </c>
      <c r="AC1106" s="1" t="e">
        <f>_xlfn.XLOOKUP($L1106,Pos!$A:$A,Pos!S:S,_xlfn.XLOOKUP($L1106,#REF!,#REF!, ""), 0)</f>
        <v>#REF!</v>
      </c>
      <c r="AD1106" s="1" t="e">
        <f>_xlfn.XLOOKUP($L1106,Pos!$A:$A,Pos!T:T,_xlfn.XLOOKUP($L1106,#REF!,#REF!, ""), 0)</f>
        <v>#REF!</v>
      </c>
      <c r="AE1106" s="1" t="e">
        <f>_xlfn.XLOOKUP($L1106,Pos!$A:$A,Pos!U:U,_xlfn.XLOOKUP($L1106,#REF!,#REF!, ""), 0)</f>
        <v>#REF!</v>
      </c>
      <c r="AF1106" s="1" t="e">
        <f>_xlfn.XLOOKUP($L1106,Pos!$A:$A,Pos!V:V,_xlfn.XLOOKUP($L1106,#REF!,#REF!, ""), 0)</f>
        <v>#REF!</v>
      </c>
      <c r="AG1106" s="1" t="e">
        <f>_xlfn.XLOOKUP($L1106,Pos!$A:$A,Pos!W:W,_xlfn.XLOOKUP($L1106,#REF!,#REF!, ""), 0)</f>
        <v>#REF!</v>
      </c>
      <c r="AH1106" s="1" t="e">
        <f>_xlfn.XLOOKUP($L1106,Pos!$A:$A,Pos!X:X,_xlfn.XLOOKUP($L1106,#REF!,#REF!, ""), 0)</f>
        <v>#REF!</v>
      </c>
      <c r="AI1106" s="1" t="e">
        <f>_xlfn.XLOOKUP($L1106,Pos!$A:$A,Pos!Y:Y,_xlfn.XLOOKUP($L1106,#REF!,#REF!, ""), 0)</f>
        <v>#REF!</v>
      </c>
      <c r="AJ1106" s="1" t="e">
        <f>_xlfn.XLOOKUP($L1106,Pos!$A:$A,Pos!Z:Z,_xlfn.XLOOKUP($L1106,#REF!,#REF!, ""), 0)</f>
        <v>#REF!</v>
      </c>
      <c r="AK1106" s="1" t="e">
        <f>_xlfn.XLOOKUP($L1106,Pos!$A:$A,Pos!AA:AA,_xlfn.XLOOKUP($L1106,#REF!,#REF!, ""), 0)</f>
        <v>#REF!</v>
      </c>
      <c r="AL1106" s="1" t="e">
        <f>_xlfn.XLOOKUP($L1106,Pos!$A:$A,Pos!AB:AB,_xlfn.XLOOKUP($L1106,#REF!,#REF!, ""), 0)</f>
        <v>#REF!</v>
      </c>
      <c r="AM1106" s="1" t="e">
        <f>_xlfn.XLOOKUP($L1106,Pos!$A:$A,Pos!AC:AC,_xlfn.XLOOKUP($L1106,#REF!,#REF!, ""), 0)</f>
        <v>#REF!</v>
      </c>
      <c r="AN1106" s="1" t="e">
        <f>_xlfn.XLOOKUP($L1106,Pos!$A:$A,Pos!AD:AD,_xlfn.XLOOKUP($L1106,#REF!,#REF!, ""), 0)</f>
        <v>#REF!</v>
      </c>
      <c r="AO1106" s="1" t="e">
        <f>_xlfn.XLOOKUP($L1106,Pos!$A:$A,Pos!AE:AE,_xlfn.XLOOKUP($L1106,#REF!,#REF!, ""), 0)</f>
        <v>#REF!</v>
      </c>
      <c r="AP1106" s="1" t="e">
        <f>_xlfn.XLOOKUP($L1106,Pos!$A:$A,Pos!AF:AF,_xlfn.XLOOKUP($L1106,#REF!,#REF!, ""), 0)</f>
        <v>#REF!</v>
      </c>
      <c r="AQ1106" s="1" t="e">
        <f>_xlfn.XLOOKUP($L1106,Pos!$A:$A,Pos!AG:AG,_xlfn.XLOOKUP($L1106,#REF!,#REF!, ""), 0)</f>
        <v>#REF!</v>
      </c>
      <c r="AR1106" s="1" t="e">
        <f>_xlfn.XLOOKUP($L1106,Pos!$A:$A,Pos!AH:AH,_xlfn.XLOOKUP($L1106,#REF!,#REF!, ""), 0)</f>
        <v>#REF!</v>
      </c>
      <c r="AS1106" s="1" t="e">
        <f>_xlfn.XLOOKUP($L1106,Pos!$A:$A,Pos!AI:AI,_xlfn.XLOOKUP($L1106,#REF!,#REF!, ""), 0)</f>
        <v>#REF!</v>
      </c>
      <c r="AT1106" s="1" t="e">
        <f>_xlfn.XLOOKUP($L1106,Pos!$A:$A,Pos!AJ:AJ,_xlfn.XLOOKUP($L1106,#REF!,#REF!, ""), 0)</f>
        <v>#REF!</v>
      </c>
      <c r="AU1106" s="1" t="e">
        <f>_xlfn.XLOOKUP($L1106,Pos!$A:$A,Pos!AK:AK,_xlfn.XLOOKUP($L1106,#REF!,#REF!, ""), 0)</f>
        <v>#REF!</v>
      </c>
      <c r="AV1106" s="1" t="e">
        <f>_xlfn.XLOOKUP($L1106,Pos!$A:$A,Pos!AL:AL,_xlfn.XLOOKUP($L1106,#REF!,#REF!, ""), 0)</f>
        <v>#REF!</v>
      </c>
      <c r="AW1106" s="1" t="e">
        <f>_xlfn.XLOOKUP($L1106,Pos!$A:$A,Pos!AM:AM,_xlfn.XLOOKUP($L1106,#REF!,#REF!, ""), 0)</f>
        <v>#REF!</v>
      </c>
      <c r="AX1106" s="1" t="e">
        <f>_xlfn.XLOOKUP($L1106,Pos!$A:$A,Pos!AN:AN,_xlfn.XLOOKUP($L1106,#REF!,#REF!, ""), 0)</f>
        <v>#REF!</v>
      </c>
      <c r="AY1106" s="1" t="e">
        <f>_xlfn.XLOOKUP($L1106,Pos!$A:$A,Pos!AO:AO,_xlfn.XLOOKUP($L1106,#REF!,#REF!, ""), 0)</f>
        <v>#REF!</v>
      </c>
      <c r="AZ1106" s="7" t="str">
        <f t="shared" si="276"/>
        <v>OUT</v>
      </c>
      <c r="BA1106" s="1">
        <f>IF(OR(_xlfn.XLOOKUP(L1106,Pos!B:B,Pos!L:L,FALSE)="ESG Reason",_xlfn.XLOOKUP(L1106,Pos!B:B,Pos!L:L,FALSE)="Blacklisted"),1,0)</f>
        <v>1</v>
      </c>
      <c r="BC1106" s="11">
        <v>8.966643880861953E-11</v>
      </c>
      <c r="BD1106" s="11">
        <f>_xlfn.XLOOKUP($L1106,Pos!$B:$B,Pos!H:H,0, 0)</f>
        <v>0</v>
      </c>
      <c r="BE1106" s="11">
        <f>_xlfn.XLOOKUP($L1106,Pos!$B:$B,Pos!I:I,0, 0)</f>
        <v>1.028956390489112E-4</v>
      </c>
      <c r="BF1106" s="18">
        <f t="shared" si="277"/>
        <v>1.028956390489112E-4</v>
      </c>
      <c r="BG1106" s="1">
        <f t="shared" si="278"/>
        <v>3</v>
      </c>
      <c r="BH1106" s="1">
        <f t="shared" si="279"/>
        <v>44</v>
      </c>
      <c r="BI1106" s="18">
        <f t="shared" si="280"/>
        <v>8.966643880861953E-11</v>
      </c>
      <c r="BJ1106" s="3">
        <f t="shared" si="281"/>
        <v>0</v>
      </c>
      <c r="BK1106" s="18">
        <f t="shared" si="282"/>
        <v>0</v>
      </c>
    </row>
    <row r="1107" spans="3:63" x14ac:dyDescent="0.25">
      <c r="C1107" s="3"/>
      <c r="D1107" s="3"/>
      <c r="E1107" s="3"/>
      <c r="F1107" s="3"/>
      <c r="G1107" s="51" t="s">
        <v>1106</v>
      </c>
      <c r="H1107" s="8" t="str">
        <f t="shared" si="272"/>
        <v>0%West Europe</v>
      </c>
      <c r="I1107" s="11" cm="1">
        <f t="array" ref="I1107">IF(
   AZ1107 = "OUT", 0,IF(
   BD1107 &gt;= LARGE(IF(ISNUMBER(BD:BD), BD:BD), 3),
   BE1107 - 0.001,
   IF(BE1107 &gt;=VLOOKUP(P1107,mapping!$A:$B,2,FALSE), BE1107,VLOOKUP(P1107,mapping!$A$2:$B$8,2,FALSE))
))</f>
        <v>0</v>
      </c>
      <c r="J1107" s="11" cm="1">
        <f t="array" ref="J1107">IF(
    AZ1107="OUT",0,IF(IF(
                      BD1107&gt;=LARGE(IF(ISNUMBER(BD:BD),BD:BD),3),
                      BE1107+0.001,
                      VLOOKUP(H1107,mapping!$D:$E,2,FALSE)
                      )&gt;I1107,
                   IF(
                      BD1107&gt;=LARGE(IF(ISNUMBER(BD:BD),BD:BD),3),
                      BE1107+0.001,
                      VLOOKUP(H1107,mapping!$D:$E,2,FALSE)
                      ),
                   I1107+0.002))</f>
        <v>0</v>
      </c>
      <c r="K1107" s="8">
        <f t="shared" si="273"/>
        <v>1.025950933691464E-4</v>
      </c>
      <c r="L1107" s="1" t="str">
        <f>Pos!B257</f>
        <v>DK0060636678</v>
      </c>
      <c r="M1107" s="1" t="str">
        <f>_xlfn.XLOOKUP($L1107,Pos!B:B,Pos!D:D,, 0)</f>
        <v>Tryg A/S</v>
      </c>
      <c r="N1107" s="1" t="str">
        <f>_xlfn.XLOOKUP($L1107,Pos!B:B,Pos!E:E,, 0)</f>
        <v>Insurance</v>
      </c>
      <c r="O1107" s="1" t="str">
        <f t="shared" si="274"/>
        <v>Insurance_West Europe</v>
      </c>
      <c r="P1107" s="1" t="str">
        <f>_xlfn.XLOOKUP($L1107,Pos!B:B,Pos!F:F,, 0)</f>
        <v>West Europe</v>
      </c>
      <c r="Q1107" s="1">
        <v>0</v>
      </c>
      <c r="R1107" s="9">
        <f>_xlfn.XLOOKUP($L1107,Pos!$B:$B,Pos!N:N,0, 0)</f>
        <v>6.16</v>
      </c>
      <c r="S1107" s="9">
        <f>_xlfn.XLOOKUP($L1107,Pos!$B:$B,Pos!O:O,0, 0)</f>
        <v>2.3275000000000001</v>
      </c>
      <c r="T1107" s="9">
        <f>_xlfn.XLOOKUP($L1107,Pos!$B:$B,Pos!P:P,0, 0)</f>
        <v>5.3333329999999997</v>
      </c>
      <c r="U1107" s="9">
        <f>_xlfn.XLOOKUP($L1107,Pos!$B:$B,Pos!Q:Q,0, 0)</f>
        <v>1.4</v>
      </c>
      <c r="V1107" s="9">
        <f>_xlfn.XLOOKUP($L1107,Pos!$B:$B,Pos!R:R,0, 0)</f>
        <v>9.7666660000000007</v>
      </c>
      <c r="W1107" s="9">
        <f>_xlfn.XLOOKUP($L1107,Pos!$B:$B,Pos!S:S,0, 0)</f>
        <v>4.9966670000000004</v>
      </c>
      <c r="X1107" s="9" t="str">
        <f>_xlfn.XLOOKUP($L1107,Pos!$B:$B,Pos!J:J,0, 0)</f>
        <v>Outperform</v>
      </c>
      <c r="Y1107" s="1">
        <v>0</v>
      </c>
      <c r="Z1107" s="1">
        <v>0</v>
      </c>
      <c r="AA1107" s="1">
        <f t="shared" si="275"/>
        <v>0</v>
      </c>
      <c r="AB1107" s="9">
        <f>_xlfn.XLOOKUP(L1107,Pos!B:B,Pos!K:K,-1,0)</f>
        <v>1.6</v>
      </c>
      <c r="AC1107" s="1" t="e">
        <f>_xlfn.XLOOKUP($L1107,Pos!$A:$A,Pos!S:S,_xlfn.XLOOKUP($L1107,#REF!,#REF!, ""), 0)</f>
        <v>#REF!</v>
      </c>
      <c r="AD1107" s="1" t="e">
        <f>_xlfn.XLOOKUP($L1107,Pos!$A:$A,Pos!T:T,_xlfn.XLOOKUP($L1107,#REF!,#REF!, ""), 0)</f>
        <v>#REF!</v>
      </c>
      <c r="AE1107" s="1" t="e">
        <f>_xlfn.XLOOKUP($L1107,Pos!$A:$A,Pos!U:U,_xlfn.XLOOKUP($L1107,#REF!,#REF!, ""), 0)</f>
        <v>#REF!</v>
      </c>
      <c r="AF1107" s="1" t="e">
        <f>_xlfn.XLOOKUP($L1107,Pos!$A:$A,Pos!V:V,_xlfn.XLOOKUP($L1107,#REF!,#REF!, ""), 0)</f>
        <v>#REF!</v>
      </c>
      <c r="AG1107" s="1" t="e">
        <f>_xlfn.XLOOKUP($L1107,Pos!$A:$A,Pos!W:W,_xlfn.XLOOKUP($L1107,#REF!,#REF!, ""), 0)</f>
        <v>#REF!</v>
      </c>
      <c r="AH1107" s="1" t="e">
        <f>_xlfn.XLOOKUP($L1107,Pos!$A:$A,Pos!X:X,_xlfn.XLOOKUP($L1107,#REF!,#REF!, ""), 0)</f>
        <v>#REF!</v>
      </c>
      <c r="AI1107" s="1" t="e">
        <f>_xlfn.XLOOKUP($L1107,Pos!$A:$A,Pos!Y:Y,_xlfn.XLOOKUP($L1107,#REF!,#REF!, ""), 0)</f>
        <v>#REF!</v>
      </c>
      <c r="AJ1107" s="1" t="e">
        <f>_xlfn.XLOOKUP($L1107,Pos!$A:$A,Pos!Z:Z,_xlfn.XLOOKUP($L1107,#REF!,#REF!, ""), 0)</f>
        <v>#REF!</v>
      </c>
      <c r="AK1107" s="1" t="e">
        <f>_xlfn.XLOOKUP($L1107,Pos!$A:$A,Pos!AA:AA,_xlfn.XLOOKUP($L1107,#REF!,#REF!, ""), 0)</f>
        <v>#REF!</v>
      </c>
      <c r="AL1107" s="1" t="e">
        <f>_xlfn.XLOOKUP($L1107,Pos!$A:$A,Pos!AB:AB,_xlfn.XLOOKUP($L1107,#REF!,#REF!, ""), 0)</f>
        <v>#REF!</v>
      </c>
      <c r="AM1107" s="1" t="e">
        <f>_xlfn.XLOOKUP($L1107,Pos!$A:$A,Pos!AC:AC,_xlfn.XLOOKUP($L1107,#REF!,#REF!, ""), 0)</f>
        <v>#REF!</v>
      </c>
      <c r="AN1107" s="1" t="e">
        <f>_xlfn.XLOOKUP($L1107,Pos!$A:$A,Pos!AD:AD,_xlfn.XLOOKUP($L1107,#REF!,#REF!, ""), 0)</f>
        <v>#REF!</v>
      </c>
      <c r="AO1107" s="1" t="e">
        <f>_xlfn.XLOOKUP($L1107,Pos!$A:$A,Pos!AE:AE,_xlfn.XLOOKUP($L1107,#REF!,#REF!, ""), 0)</f>
        <v>#REF!</v>
      </c>
      <c r="AP1107" s="1" t="e">
        <f>_xlfn.XLOOKUP($L1107,Pos!$A:$A,Pos!AF:AF,_xlfn.XLOOKUP($L1107,#REF!,#REF!, ""), 0)</f>
        <v>#REF!</v>
      </c>
      <c r="AQ1107" s="1" t="e">
        <f>_xlfn.XLOOKUP($L1107,Pos!$A:$A,Pos!AG:AG,_xlfn.XLOOKUP($L1107,#REF!,#REF!, ""), 0)</f>
        <v>#REF!</v>
      </c>
      <c r="AR1107" s="1" t="e">
        <f>_xlfn.XLOOKUP($L1107,Pos!$A:$A,Pos!AH:AH,_xlfn.XLOOKUP($L1107,#REF!,#REF!, ""), 0)</f>
        <v>#REF!</v>
      </c>
      <c r="AS1107" s="1" t="e">
        <f>_xlfn.XLOOKUP($L1107,Pos!$A:$A,Pos!AI:AI,_xlfn.XLOOKUP($L1107,#REF!,#REF!, ""), 0)</f>
        <v>#REF!</v>
      </c>
      <c r="AT1107" s="1" t="e">
        <f>_xlfn.XLOOKUP($L1107,Pos!$A:$A,Pos!AJ:AJ,_xlfn.XLOOKUP($L1107,#REF!,#REF!, ""), 0)</f>
        <v>#REF!</v>
      </c>
      <c r="AU1107" s="1" t="e">
        <f>_xlfn.XLOOKUP($L1107,Pos!$A:$A,Pos!AK:AK,_xlfn.XLOOKUP($L1107,#REF!,#REF!, ""), 0)</f>
        <v>#REF!</v>
      </c>
      <c r="AV1107" s="1" t="e">
        <f>_xlfn.XLOOKUP($L1107,Pos!$A:$A,Pos!AL:AL,_xlfn.XLOOKUP($L1107,#REF!,#REF!, ""), 0)</f>
        <v>#REF!</v>
      </c>
      <c r="AW1107" s="1" t="e">
        <f>_xlfn.XLOOKUP($L1107,Pos!$A:$A,Pos!AM:AM,_xlfn.XLOOKUP($L1107,#REF!,#REF!, ""), 0)</f>
        <v>#REF!</v>
      </c>
      <c r="AX1107" s="1" t="e">
        <f>_xlfn.XLOOKUP($L1107,Pos!$A:$A,Pos!AN:AN,_xlfn.XLOOKUP($L1107,#REF!,#REF!, ""), 0)</f>
        <v>#REF!</v>
      </c>
      <c r="AY1107" s="1" t="e">
        <f>_xlfn.XLOOKUP($L1107,Pos!$A:$A,Pos!AO:AO,_xlfn.XLOOKUP($L1107,#REF!,#REF!, ""), 0)</f>
        <v>#REF!</v>
      </c>
      <c r="AZ1107" s="7" t="str">
        <f t="shared" si="276"/>
        <v>OUT</v>
      </c>
      <c r="BA1107" s="1">
        <f>IF(OR(_xlfn.XLOOKUP(L1107,Pos!B:B,Pos!L:L,FALSE)="ESG Reason",_xlfn.XLOOKUP(L1107,Pos!B:B,Pos!L:L,FALSE)="Blacklisted"),1,0)</f>
        <v>0</v>
      </c>
      <c r="BC1107" s="11">
        <v>9.0026660941755851E-11</v>
      </c>
      <c r="BD1107" s="11">
        <f>_xlfn.XLOOKUP($L1107,Pos!$B:$B,Pos!H:H,0, 0)</f>
        <v>0</v>
      </c>
      <c r="BE1107" s="11">
        <f>_xlfn.XLOOKUP($L1107,Pos!$B:$B,Pos!I:I,0, 0)</f>
        <v>1.025950933691464E-4</v>
      </c>
      <c r="BF1107" s="18">
        <f t="shared" si="277"/>
        <v>1.025950933691464E-4</v>
      </c>
      <c r="BG1107" s="1">
        <f t="shared" si="278"/>
        <v>2</v>
      </c>
      <c r="BH1107" s="1">
        <f t="shared" si="279"/>
        <v>11</v>
      </c>
      <c r="BI1107" s="18">
        <f t="shared" si="280"/>
        <v>9.0026660941755851E-11</v>
      </c>
      <c r="BJ1107" s="3">
        <f t="shared" si="281"/>
        <v>0</v>
      </c>
      <c r="BK1107" s="18">
        <f t="shared" si="282"/>
        <v>0</v>
      </c>
    </row>
    <row r="1108" spans="3:63" x14ac:dyDescent="0.25">
      <c r="C1108" s="3"/>
      <c r="D1108" s="3"/>
      <c r="E1108" s="3"/>
      <c r="F1108" s="3"/>
      <c r="G1108" s="51" t="s">
        <v>1101</v>
      </c>
      <c r="H1108" s="8" t="str">
        <f t="shared" si="272"/>
        <v>0%West Europe</v>
      </c>
      <c r="I1108" s="11" cm="1">
        <f t="array" ref="I1108">IF(
   AZ1108 = "OUT", 0,IF(
   BD1108 &gt;= LARGE(IF(ISNUMBER(BD:BD), BD:BD), 3),
   BE1108 - 0.001,
   IF(BE1108 &gt;=VLOOKUP(P1108,mapping!$A:$B,2,FALSE), BE1108,VLOOKUP(P1108,mapping!$A$2:$B$8,2,FALSE))
))</f>
        <v>0</v>
      </c>
      <c r="J1108" s="11" cm="1">
        <f t="array" ref="J1108">IF(
    AZ1108="OUT",0,IF(IF(
                      BD1108&gt;=LARGE(IF(ISNUMBER(BD:BD),BD:BD),3),
                      BE1108+0.001,
                      VLOOKUP(H1108,mapping!$D:$E,2,FALSE)
                      )&gt;I1108,
                   IF(
                      BD1108&gt;=LARGE(IF(ISNUMBER(BD:BD),BD:BD),3),
                      BE1108+0.001,
                      VLOOKUP(H1108,mapping!$D:$E,2,FALSE)
                      ),
                   I1108+0.002))</f>
        <v>0</v>
      </c>
      <c r="K1108" s="8">
        <f t="shared" si="273"/>
        <v>1.02351256308492E-4</v>
      </c>
      <c r="L1108" s="1" t="str">
        <f>Pos!B336</f>
        <v>FR0010451203</v>
      </c>
      <c r="M1108" s="1" t="str">
        <f>_xlfn.XLOOKUP($L1108,Pos!B:B,Pos!D:D,, 0)</f>
        <v>Rexel SA</v>
      </c>
      <c r="N1108" s="1" t="str">
        <f>_xlfn.XLOOKUP($L1108,Pos!B:B,Pos!E:E,, 0)</f>
        <v>Industrial Goods &amp; Services</v>
      </c>
      <c r="O1108" s="1" t="str">
        <f t="shared" si="274"/>
        <v>Industrial Goods &amp; Services_West Europe</v>
      </c>
      <c r="P1108" s="1" t="str">
        <f>_xlfn.XLOOKUP($L1108,Pos!B:B,Pos!F:F,, 0)</f>
        <v>West Europe</v>
      </c>
      <c r="Q1108" s="1">
        <v>0</v>
      </c>
      <c r="R1108" s="9">
        <f>_xlfn.XLOOKUP($L1108,Pos!$B:$B,Pos!N:N,0, 0)</f>
        <v>7.02</v>
      </c>
      <c r="S1108" s="9">
        <f>_xlfn.XLOOKUP($L1108,Pos!$B:$B,Pos!O:O,0, 0)</f>
        <v>7.1876670000000003</v>
      </c>
      <c r="T1108" s="9">
        <f>_xlfn.XLOOKUP($L1108,Pos!$B:$B,Pos!P:P,0, 0)</f>
        <v>3.4750000000000001</v>
      </c>
      <c r="U1108" s="9">
        <f>_xlfn.XLOOKUP($L1108,Pos!$B:$B,Pos!Q:Q,0, 0)</f>
        <v>7</v>
      </c>
      <c r="V1108" s="9">
        <f>_xlfn.XLOOKUP($L1108,Pos!$B:$B,Pos!R:R,0, 0)</f>
        <v>7.9666670000000002</v>
      </c>
      <c r="W1108" s="9">
        <f>_xlfn.XLOOKUP($L1108,Pos!$B:$B,Pos!S:S,0, 0)</f>
        <v>4.8366670000000003</v>
      </c>
      <c r="X1108" s="9" t="str">
        <f>_xlfn.XLOOKUP($L1108,Pos!$B:$B,Pos!J:J,0, 0)</f>
        <v>Outperform</v>
      </c>
      <c r="Y1108" s="1">
        <v>0</v>
      </c>
      <c r="Z1108" s="1">
        <v>0</v>
      </c>
      <c r="AA1108" s="1">
        <f t="shared" si="275"/>
        <v>0</v>
      </c>
      <c r="AB1108" s="9">
        <f>_xlfn.XLOOKUP(L1108,Pos!B:B,Pos!K:K,-1,0)</f>
        <v>8.0597014925373127</v>
      </c>
      <c r="AC1108" s="1" t="e">
        <f>_xlfn.XLOOKUP($L1108,Pos!$A:$A,Pos!S:S,_xlfn.XLOOKUP($L1108,#REF!,#REF!, ""), 0)</f>
        <v>#REF!</v>
      </c>
      <c r="AD1108" s="1" t="e">
        <f>_xlfn.XLOOKUP($L1108,Pos!$A:$A,Pos!T:T,_xlfn.XLOOKUP($L1108,#REF!,#REF!, ""), 0)</f>
        <v>#REF!</v>
      </c>
      <c r="AE1108" s="1" t="e">
        <f>_xlfn.XLOOKUP($L1108,Pos!$A:$A,Pos!U:U,_xlfn.XLOOKUP($L1108,#REF!,#REF!, ""), 0)</f>
        <v>#REF!</v>
      </c>
      <c r="AF1108" s="1" t="e">
        <f>_xlfn.XLOOKUP($L1108,Pos!$A:$A,Pos!V:V,_xlfn.XLOOKUP($L1108,#REF!,#REF!, ""), 0)</f>
        <v>#REF!</v>
      </c>
      <c r="AG1108" s="1" t="e">
        <f>_xlfn.XLOOKUP($L1108,Pos!$A:$A,Pos!W:W,_xlfn.XLOOKUP($L1108,#REF!,#REF!, ""), 0)</f>
        <v>#REF!</v>
      </c>
      <c r="AH1108" s="1" t="e">
        <f>_xlfn.XLOOKUP($L1108,Pos!$A:$A,Pos!X:X,_xlfn.XLOOKUP($L1108,#REF!,#REF!, ""), 0)</f>
        <v>#REF!</v>
      </c>
      <c r="AI1108" s="1" t="e">
        <f>_xlfn.XLOOKUP($L1108,Pos!$A:$A,Pos!Y:Y,_xlfn.XLOOKUP($L1108,#REF!,#REF!, ""), 0)</f>
        <v>#REF!</v>
      </c>
      <c r="AJ1108" s="1" t="e">
        <f>_xlfn.XLOOKUP($L1108,Pos!$A:$A,Pos!Z:Z,_xlfn.XLOOKUP($L1108,#REF!,#REF!, ""), 0)</f>
        <v>#REF!</v>
      </c>
      <c r="AK1108" s="1" t="e">
        <f>_xlfn.XLOOKUP($L1108,Pos!$A:$A,Pos!AA:AA,_xlfn.XLOOKUP($L1108,#REF!,#REF!, ""), 0)</f>
        <v>#REF!</v>
      </c>
      <c r="AL1108" s="1" t="e">
        <f>_xlfn.XLOOKUP($L1108,Pos!$A:$A,Pos!AB:AB,_xlfn.XLOOKUP($L1108,#REF!,#REF!, ""), 0)</f>
        <v>#REF!</v>
      </c>
      <c r="AM1108" s="1" t="e">
        <f>_xlfn.XLOOKUP($L1108,Pos!$A:$A,Pos!AC:AC,_xlfn.XLOOKUP($L1108,#REF!,#REF!, ""), 0)</f>
        <v>#REF!</v>
      </c>
      <c r="AN1108" s="1" t="e">
        <f>_xlfn.XLOOKUP($L1108,Pos!$A:$A,Pos!AD:AD,_xlfn.XLOOKUP($L1108,#REF!,#REF!, ""), 0)</f>
        <v>#REF!</v>
      </c>
      <c r="AO1108" s="1" t="e">
        <f>_xlfn.XLOOKUP($L1108,Pos!$A:$A,Pos!AE:AE,_xlfn.XLOOKUP($L1108,#REF!,#REF!, ""), 0)</f>
        <v>#REF!</v>
      </c>
      <c r="AP1108" s="1" t="e">
        <f>_xlfn.XLOOKUP($L1108,Pos!$A:$A,Pos!AF:AF,_xlfn.XLOOKUP($L1108,#REF!,#REF!, ""), 0)</f>
        <v>#REF!</v>
      </c>
      <c r="AQ1108" s="1" t="e">
        <f>_xlfn.XLOOKUP($L1108,Pos!$A:$A,Pos!AG:AG,_xlfn.XLOOKUP($L1108,#REF!,#REF!, ""), 0)</f>
        <v>#REF!</v>
      </c>
      <c r="AR1108" s="1" t="e">
        <f>_xlfn.XLOOKUP($L1108,Pos!$A:$A,Pos!AH:AH,_xlfn.XLOOKUP($L1108,#REF!,#REF!, ""), 0)</f>
        <v>#REF!</v>
      </c>
      <c r="AS1108" s="1" t="e">
        <f>_xlfn.XLOOKUP($L1108,Pos!$A:$A,Pos!AI:AI,_xlfn.XLOOKUP($L1108,#REF!,#REF!, ""), 0)</f>
        <v>#REF!</v>
      </c>
      <c r="AT1108" s="1" t="e">
        <f>_xlfn.XLOOKUP($L1108,Pos!$A:$A,Pos!AJ:AJ,_xlfn.XLOOKUP($L1108,#REF!,#REF!, ""), 0)</f>
        <v>#REF!</v>
      </c>
      <c r="AU1108" s="1" t="e">
        <f>_xlfn.XLOOKUP($L1108,Pos!$A:$A,Pos!AK:AK,_xlfn.XLOOKUP($L1108,#REF!,#REF!, ""), 0)</f>
        <v>#REF!</v>
      </c>
      <c r="AV1108" s="1" t="e">
        <f>_xlfn.XLOOKUP($L1108,Pos!$A:$A,Pos!AL:AL,_xlfn.XLOOKUP($L1108,#REF!,#REF!, ""), 0)</f>
        <v>#REF!</v>
      </c>
      <c r="AW1108" s="1" t="e">
        <f>_xlfn.XLOOKUP($L1108,Pos!$A:$A,Pos!AM:AM,_xlfn.XLOOKUP($L1108,#REF!,#REF!, ""), 0)</f>
        <v>#REF!</v>
      </c>
      <c r="AX1108" s="1" t="e">
        <f>_xlfn.XLOOKUP($L1108,Pos!$A:$A,Pos!AN:AN,_xlfn.XLOOKUP($L1108,#REF!,#REF!, ""), 0)</f>
        <v>#REF!</v>
      </c>
      <c r="AY1108" s="1" t="e">
        <f>_xlfn.XLOOKUP($L1108,Pos!$A:$A,Pos!AO:AO,_xlfn.XLOOKUP($L1108,#REF!,#REF!, ""), 0)</f>
        <v>#REF!</v>
      </c>
      <c r="AZ1108" s="7" t="str">
        <f t="shared" si="276"/>
        <v>OUT</v>
      </c>
      <c r="BA1108" s="1">
        <f>IF(OR(_xlfn.XLOOKUP(L1108,Pos!B:B,Pos!L:L,FALSE)="ESG Reason",_xlfn.XLOOKUP(L1108,Pos!B:B,Pos!L:L,FALSE)="Blacklisted"),1,0)</f>
        <v>0</v>
      </c>
      <c r="BC1108" s="11">
        <v>1.15702798329885E-10</v>
      </c>
      <c r="BD1108" s="11">
        <f>_xlfn.XLOOKUP($L1108,Pos!$B:$B,Pos!H:H,0, 0)</f>
        <v>0</v>
      </c>
      <c r="BE1108" s="11">
        <f>_xlfn.XLOOKUP($L1108,Pos!$B:$B,Pos!I:I,0, 0)</f>
        <v>1.02351256308492E-4</v>
      </c>
      <c r="BF1108" s="18">
        <f t="shared" si="277"/>
        <v>1.02351256308492E-4</v>
      </c>
      <c r="BG1108" s="1">
        <f t="shared" si="278"/>
        <v>2</v>
      </c>
      <c r="BH1108" s="1">
        <f t="shared" si="279"/>
        <v>10</v>
      </c>
      <c r="BI1108" s="18">
        <f t="shared" si="280"/>
        <v>1.15702798329885E-10</v>
      </c>
      <c r="BJ1108" s="3">
        <f t="shared" si="281"/>
        <v>0</v>
      </c>
      <c r="BK1108" s="18">
        <f t="shared" si="282"/>
        <v>0</v>
      </c>
    </row>
    <row r="1109" spans="3:63" x14ac:dyDescent="0.25">
      <c r="C1109" s="3"/>
      <c r="D1109" s="3"/>
      <c r="E1109" s="3"/>
      <c r="F1109" s="3"/>
      <c r="G1109" s="51" t="s">
        <v>1099</v>
      </c>
      <c r="H1109" s="8" t="str">
        <f t="shared" si="272"/>
        <v>0%North America</v>
      </c>
      <c r="I1109" s="11" cm="1">
        <f t="array" ref="I1109">IF(
   AZ1109 = "OUT", 0,IF(
   BD1109 &gt;= LARGE(IF(ISNUMBER(BD:BD), BD:BD), 3),
   BE1109 - 0.001,
   IF(BE1109 &gt;=VLOOKUP(P1109,mapping!$A:$B,2,FALSE), BE1109,VLOOKUP(P1109,mapping!$A$2:$B$8,2,FALSE))
))</f>
        <v>0</v>
      </c>
      <c r="J1109" s="11" cm="1">
        <f t="array" ref="J1109">IF(
    AZ1109="OUT",0,IF(IF(
                      BD1109&gt;=LARGE(IF(ISNUMBER(BD:BD),BD:BD),3),
                      BE1109+0.001,
                      VLOOKUP(H1109,mapping!$D:$E,2,FALSE)
                      )&gt;I1109,
                   IF(
                      BD1109&gt;=LARGE(IF(ISNUMBER(BD:BD),BD:BD),3),
                      BE1109+0.001,
                      VLOOKUP(H1109,mapping!$D:$E,2,FALSE)
                      ),
                   I1109+0.002))</f>
        <v>0</v>
      </c>
      <c r="K1109" s="8">
        <f t="shared" si="273"/>
        <v>1.015816393348515E-4</v>
      </c>
      <c r="L1109" s="1" t="str">
        <f>Pos!B73</f>
        <v>CA0213611001</v>
      </c>
      <c r="M1109" s="1" t="str">
        <f>_xlfn.XLOOKUP($L1109,Pos!B:B,Pos!D:D,, 0)</f>
        <v>AltaGas Ltd.</v>
      </c>
      <c r="N1109" s="1" t="str">
        <f>_xlfn.XLOOKUP($L1109,Pos!B:B,Pos!E:E,, 0)</f>
        <v>Utilities</v>
      </c>
      <c r="O1109" s="1" t="str">
        <f t="shared" si="274"/>
        <v>Utilities_North America</v>
      </c>
      <c r="P1109" s="1" t="str">
        <f>_xlfn.XLOOKUP($L1109,Pos!B:B,Pos!F:F,, 0)</f>
        <v>North America</v>
      </c>
      <c r="Q1109" s="1">
        <v>0</v>
      </c>
      <c r="R1109" s="9">
        <f>_xlfn.XLOOKUP($L1109,Pos!$B:$B,Pos!N:N,0, 0)</f>
        <v>4.49</v>
      </c>
      <c r="S1109" s="9">
        <f>_xlfn.XLOOKUP($L1109,Pos!$B:$B,Pos!O:O,0, 0)</f>
        <v>7.6381670000000002</v>
      </c>
      <c r="T1109" s="9">
        <f>_xlfn.XLOOKUP($L1109,Pos!$B:$B,Pos!P:P,0, 0)</f>
        <v>3.7250000000000001</v>
      </c>
      <c r="U1109" s="9">
        <f>_xlfn.XLOOKUP($L1109,Pos!$B:$B,Pos!Q:Q,0, 0)</f>
        <v>2.8</v>
      </c>
      <c r="V1109" s="9">
        <f>_xlfn.XLOOKUP($L1109,Pos!$B:$B,Pos!R:R,0, 0)</f>
        <v>4.8</v>
      </c>
      <c r="W1109" s="9">
        <f>_xlfn.XLOOKUP($L1109,Pos!$B:$B,Pos!S:S,0, 0)</f>
        <v>3.0383330000000002</v>
      </c>
      <c r="X1109" s="9" t="str">
        <f>_xlfn.XLOOKUP($L1109,Pos!$B:$B,Pos!J:J,0, 0)</f>
        <v>Outperform</v>
      </c>
      <c r="Y1109" s="1">
        <v>0</v>
      </c>
      <c r="Z1109" s="1">
        <v>0</v>
      </c>
      <c r="AA1109" s="1">
        <f t="shared" si="275"/>
        <v>0</v>
      </c>
      <c r="AB1109" s="9">
        <f>_xlfn.XLOOKUP(L1109,Pos!B:B,Pos!K:K,-1,0)</f>
        <v>-1</v>
      </c>
      <c r="AC1109" s="1" t="e">
        <f>_xlfn.XLOOKUP($L1109,Pos!$A:$A,Pos!S:S,_xlfn.XLOOKUP($L1109,#REF!,#REF!, ""), 0)</f>
        <v>#REF!</v>
      </c>
      <c r="AD1109" s="1" t="e">
        <f>_xlfn.XLOOKUP($L1109,Pos!$A:$A,Pos!T:T,_xlfn.XLOOKUP($L1109,#REF!,#REF!, ""), 0)</f>
        <v>#REF!</v>
      </c>
      <c r="AE1109" s="1" t="e">
        <f>_xlfn.XLOOKUP($L1109,Pos!$A:$A,Pos!U:U,_xlfn.XLOOKUP($L1109,#REF!,#REF!, ""), 0)</f>
        <v>#REF!</v>
      </c>
      <c r="AF1109" s="1" t="e">
        <f>_xlfn.XLOOKUP($L1109,Pos!$A:$A,Pos!V:V,_xlfn.XLOOKUP($L1109,#REF!,#REF!, ""), 0)</f>
        <v>#REF!</v>
      </c>
      <c r="AG1109" s="1" t="e">
        <f>_xlfn.XLOOKUP($L1109,Pos!$A:$A,Pos!W:W,_xlfn.XLOOKUP($L1109,#REF!,#REF!, ""), 0)</f>
        <v>#REF!</v>
      </c>
      <c r="AH1109" s="1" t="e">
        <f>_xlfn.XLOOKUP($L1109,Pos!$A:$A,Pos!X:X,_xlfn.XLOOKUP($L1109,#REF!,#REF!, ""), 0)</f>
        <v>#REF!</v>
      </c>
      <c r="AI1109" s="1" t="e">
        <f>_xlfn.XLOOKUP($L1109,Pos!$A:$A,Pos!Y:Y,_xlfn.XLOOKUP($L1109,#REF!,#REF!, ""), 0)</f>
        <v>#REF!</v>
      </c>
      <c r="AJ1109" s="1" t="e">
        <f>_xlfn.XLOOKUP($L1109,Pos!$A:$A,Pos!Z:Z,_xlfn.XLOOKUP($L1109,#REF!,#REF!, ""), 0)</f>
        <v>#REF!</v>
      </c>
      <c r="AK1109" s="1" t="e">
        <f>_xlfn.XLOOKUP($L1109,Pos!$A:$A,Pos!AA:AA,_xlfn.XLOOKUP($L1109,#REF!,#REF!, ""), 0)</f>
        <v>#REF!</v>
      </c>
      <c r="AL1109" s="1" t="e">
        <f>_xlfn.XLOOKUP($L1109,Pos!$A:$A,Pos!AB:AB,_xlfn.XLOOKUP($L1109,#REF!,#REF!, ""), 0)</f>
        <v>#REF!</v>
      </c>
      <c r="AM1109" s="1" t="e">
        <f>_xlfn.XLOOKUP($L1109,Pos!$A:$A,Pos!AC:AC,_xlfn.XLOOKUP($L1109,#REF!,#REF!, ""), 0)</f>
        <v>#REF!</v>
      </c>
      <c r="AN1109" s="1" t="e">
        <f>_xlfn.XLOOKUP($L1109,Pos!$A:$A,Pos!AD:AD,_xlfn.XLOOKUP($L1109,#REF!,#REF!, ""), 0)</f>
        <v>#REF!</v>
      </c>
      <c r="AO1109" s="1" t="e">
        <f>_xlfn.XLOOKUP($L1109,Pos!$A:$A,Pos!AE:AE,_xlfn.XLOOKUP($L1109,#REF!,#REF!, ""), 0)</f>
        <v>#REF!</v>
      </c>
      <c r="AP1109" s="1" t="e">
        <f>_xlfn.XLOOKUP($L1109,Pos!$A:$A,Pos!AF:AF,_xlfn.XLOOKUP($L1109,#REF!,#REF!, ""), 0)</f>
        <v>#REF!</v>
      </c>
      <c r="AQ1109" s="1" t="e">
        <f>_xlfn.XLOOKUP($L1109,Pos!$A:$A,Pos!AG:AG,_xlfn.XLOOKUP($L1109,#REF!,#REF!, ""), 0)</f>
        <v>#REF!</v>
      </c>
      <c r="AR1109" s="1" t="e">
        <f>_xlfn.XLOOKUP($L1109,Pos!$A:$A,Pos!AH:AH,_xlfn.XLOOKUP($L1109,#REF!,#REF!, ""), 0)</f>
        <v>#REF!</v>
      </c>
      <c r="AS1109" s="1" t="e">
        <f>_xlfn.XLOOKUP($L1109,Pos!$A:$A,Pos!AI:AI,_xlfn.XLOOKUP($L1109,#REF!,#REF!, ""), 0)</f>
        <v>#REF!</v>
      </c>
      <c r="AT1109" s="1" t="e">
        <f>_xlfn.XLOOKUP($L1109,Pos!$A:$A,Pos!AJ:AJ,_xlfn.XLOOKUP($L1109,#REF!,#REF!, ""), 0)</f>
        <v>#REF!</v>
      </c>
      <c r="AU1109" s="1" t="e">
        <f>_xlfn.XLOOKUP($L1109,Pos!$A:$A,Pos!AK:AK,_xlfn.XLOOKUP($L1109,#REF!,#REF!, ""), 0)</f>
        <v>#REF!</v>
      </c>
      <c r="AV1109" s="1" t="e">
        <f>_xlfn.XLOOKUP($L1109,Pos!$A:$A,Pos!AL:AL,_xlfn.XLOOKUP($L1109,#REF!,#REF!, ""), 0)</f>
        <v>#REF!</v>
      </c>
      <c r="AW1109" s="1" t="e">
        <f>_xlfn.XLOOKUP($L1109,Pos!$A:$A,Pos!AM:AM,_xlfn.XLOOKUP($L1109,#REF!,#REF!, ""), 0)</f>
        <v>#REF!</v>
      </c>
      <c r="AX1109" s="1" t="e">
        <f>_xlfn.XLOOKUP($L1109,Pos!$A:$A,Pos!AN:AN,_xlfn.XLOOKUP($L1109,#REF!,#REF!, ""), 0)</f>
        <v>#REF!</v>
      </c>
      <c r="AY1109" s="1" t="e">
        <f>_xlfn.XLOOKUP($L1109,Pos!$A:$A,Pos!AO:AO,_xlfn.XLOOKUP($L1109,#REF!,#REF!, ""), 0)</f>
        <v>#REF!</v>
      </c>
      <c r="AZ1109" s="7" t="str">
        <f t="shared" si="276"/>
        <v>OUT</v>
      </c>
      <c r="BA1109" s="1">
        <f>IF(OR(_xlfn.XLOOKUP(L1109,Pos!B:B,Pos!L:L,FALSE)="ESG Reason",_xlfn.XLOOKUP(L1109,Pos!B:B,Pos!L:L,FALSE)="Blacklisted"),1,0)</f>
        <v>0</v>
      </c>
      <c r="BC1109" s="11">
        <v>9.1554244683841655E-11</v>
      </c>
      <c r="BD1109" s="11">
        <f>_xlfn.XLOOKUP($L1109,Pos!$B:$B,Pos!H:H,0, 0)</f>
        <v>0</v>
      </c>
      <c r="BE1109" s="11">
        <f>_xlfn.XLOOKUP($L1109,Pos!$B:$B,Pos!I:I,0, 0)</f>
        <v>1.015816393348515E-4</v>
      </c>
      <c r="BF1109" s="18">
        <f t="shared" si="277"/>
        <v>1.015816393348515E-4</v>
      </c>
      <c r="BG1109" s="1">
        <f t="shared" si="278"/>
        <v>1</v>
      </c>
      <c r="BH1109" s="1">
        <f t="shared" si="279"/>
        <v>38</v>
      </c>
      <c r="BI1109" s="18">
        <f t="shared" si="280"/>
        <v>9.1554244683841655E-11</v>
      </c>
      <c r="BJ1109" s="3">
        <f t="shared" si="281"/>
        <v>0</v>
      </c>
      <c r="BK1109" s="18">
        <f t="shared" si="282"/>
        <v>0</v>
      </c>
    </row>
    <row r="1110" spans="3:63" x14ac:dyDescent="0.25">
      <c r="C1110" s="3"/>
      <c r="D1110" s="3"/>
      <c r="E1110" s="3"/>
      <c r="F1110" s="3"/>
      <c r="G1110" s="51" t="s">
        <v>1109</v>
      </c>
      <c r="H1110" s="8" t="str">
        <f t="shared" si="272"/>
        <v>0%North America</v>
      </c>
      <c r="I1110" s="11" cm="1">
        <f t="array" ref="I1110">IF(
   AZ1110 = "OUT", 0,IF(
   BD1110 &gt;= LARGE(IF(ISNUMBER(BD:BD), BD:BD), 3),
   BE1110 - 0.001,
   IF(BE1110 &gt;=VLOOKUP(P1110,mapping!$A:$B,2,FALSE), BE1110,VLOOKUP(P1110,mapping!$A$2:$B$8,2,FALSE))
))</f>
        <v>0</v>
      </c>
      <c r="J1110" s="11" cm="1">
        <f t="array" ref="J1110">IF(
    AZ1110="OUT",0,IF(IF(
                      BD1110&gt;=LARGE(IF(ISNUMBER(BD:BD),BD:BD),3),
                      BE1110+0.001,
                      VLOOKUP(H1110,mapping!$D:$E,2,FALSE)
                      )&gt;I1110,
                   IF(
                      BD1110&gt;=LARGE(IF(ISNUMBER(BD:BD),BD:BD),3),
                      BE1110+0.001,
                      VLOOKUP(H1110,mapping!$D:$E,2,FALSE)
                      ),
                   I1110+0.002))</f>
        <v>0</v>
      </c>
      <c r="K1110" s="8">
        <f t="shared" si="273"/>
        <v>1.012604905236286E-4</v>
      </c>
      <c r="L1110" s="1" t="str">
        <f>Pos!B83</f>
        <v>CA1247651088</v>
      </c>
      <c r="M1110" s="1" t="str">
        <f>_xlfn.XLOOKUP($L1110,Pos!B:B,Pos!D:D,, 0)</f>
        <v>CAE Inc.</v>
      </c>
      <c r="N1110" s="1" t="str">
        <f>_xlfn.XLOOKUP($L1110,Pos!B:B,Pos!E:E,, 0)</f>
        <v>Industrial Goods &amp; Services</v>
      </c>
      <c r="O1110" s="1" t="str">
        <f t="shared" si="274"/>
        <v>Industrial Goods &amp; Services_North America</v>
      </c>
      <c r="P1110" s="1" t="str">
        <f>_xlfn.XLOOKUP($L1110,Pos!B:B,Pos!F:F,, 0)</f>
        <v>North America</v>
      </c>
      <c r="Q1110" s="1">
        <v>0</v>
      </c>
      <c r="R1110" s="9">
        <f>_xlfn.XLOOKUP($L1110,Pos!$B:$B,Pos!N:N,0, 0)</f>
        <v>0</v>
      </c>
      <c r="S1110" s="9">
        <f>_xlfn.XLOOKUP($L1110,Pos!$B:$B,Pos!O:O,0, 0)</f>
        <v>5.6261659999999996</v>
      </c>
      <c r="T1110" s="9">
        <f>_xlfn.XLOOKUP($L1110,Pos!$B:$B,Pos!P:P,0, 0)</f>
        <v>2.625</v>
      </c>
      <c r="U1110" s="9">
        <f>_xlfn.XLOOKUP($L1110,Pos!$B:$B,Pos!Q:Q,0, 0)</f>
        <v>4.4000000000000004</v>
      </c>
      <c r="V1110" s="9">
        <f>_xlfn.XLOOKUP($L1110,Pos!$B:$B,Pos!R:R,0, 0)</f>
        <v>5.4666670000000002</v>
      </c>
      <c r="W1110" s="9">
        <f>_xlfn.XLOOKUP($L1110,Pos!$B:$B,Pos!S:S,0, 0)</f>
        <v>3.5550000000000002</v>
      </c>
      <c r="X1110" s="9" t="str">
        <f>_xlfn.XLOOKUP($L1110,Pos!$B:$B,Pos!J:J,0, 0)</f>
        <v>Outperform</v>
      </c>
      <c r="Y1110" s="1">
        <v>0</v>
      </c>
      <c r="Z1110" s="1">
        <v>0</v>
      </c>
      <c r="AA1110" s="1">
        <f t="shared" si="275"/>
        <v>0</v>
      </c>
      <c r="AB1110" s="9">
        <f>_xlfn.XLOOKUP(L1110,Pos!B:B,Pos!K:K,-1,0)</f>
        <v>-1</v>
      </c>
      <c r="AC1110" s="1" t="e">
        <f>_xlfn.XLOOKUP($L1110,Pos!$A:$A,Pos!S:S,_xlfn.XLOOKUP($L1110,#REF!,#REF!, ""), 0)</f>
        <v>#REF!</v>
      </c>
      <c r="AD1110" s="1" t="e">
        <f>_xlfn.XLOOKUP($L1110,Pos!$A:$A,Pos!T:T,_xlfn.XLOOKUP($L1110,#REF!,#REF!, ""), 0)</f>
        <v>#REF!</v>
      </c>
      <c r="AE1110" s="1" t="e">
        <f>_xlfn.XLOOKUP($L1110,Pos!$A:$A,Pos!U:U,_xlfn.XLOOKUP($L1110,#REF!,#REF!, ""), 0)</f>
        <v>#REF!</v>
      </c>
      <c r="AF1110" s="1" t="e">
        <f>_xlfn.XLOOKUP($L1110,Pos!$A:$A,Pos!V:V,_xlfn.XLOOKUP($L1110,#REF!,#REF!, ""), 0)</f>
        <v>#REF!</v>
      </c>
      <c r="AG1110" s="1" t="e">
        <f>_xlfn.XLOOKUP($L1110,Pos!$A:$A,Pos!W:W,_xlfn.XLOOKUP($L1110,#REF!,#REF!, ""), 0)</f>
        <v>#REF!</v>
      </c>
      <c r="AH1110" s="1" t="e">
        <f>_xlfn.XLOOKUP($L1110,Pos!$A:$A,Pos!X:X,_xlfn.XLOOKUP($L1110,#REF!,#REF!, ""), 0)</f>
        <v>#REF!</v>
      </c>
      <c r="AI1110" s="1" t="e">
        <f>_xlfn.XLOOKUP($L1110,Pos!$A:$A,Pos!Y:Y,_xlfn.XLOOKUP($L1110,#REF!,#REF!, ""), 0)</f>
        <v>#REF!</v>
      </c>
      <c r="AJ1110" s="1" t="e">
        <f>_xlfn.XLOOKUP($L1110,Pos!$A:$A,Pos!Z:Z,_xlfn.XLOOKUP($L1110,#REF!,#REF!, ""), 0)</f>
        <v>#REF!</v>
      </c>
      <c r="AK1110" s="1" t="e">
        <f>_xlfn.XLOOKUP($L1110,Pos!$A:$A,Pos!AA:AA,_xlfn.XLOOKUP($L1110,#REF!,#REF!, ""), 0)</f>
        <v>#REF!</v>
      </c>
      <c r="AL1110" s="1" t="e">
        <f>_xlfn.XLOOKUP($L1110,Pos!$A:$A,Pos!AB:AB,_xlfn.XLOOKUP($L1110,#REF!,#REF!, ""), 0)</f>
        <v>#REF!</v>
      </c>
      <c r="AM1110" s="1" t="e">
        <f>_xlfn.XLOOKUP($L1110,Pos!$A:$A,Pos!AC:AC,_xlfn.XLOOKUP($L1110,#REF!,#REF!, ""), 0)</f>
        <v>#REF!</v>
      </c>
      <c r="AN1110" s="1" t="e">
        <f>_xlfn.XLOOKUP($L1110,Pos!$A:$A,Pos!AD:AD,_xlfn.XLOOKUP($L1110,#REF!,#REF!, ""), 0)</f>
        <v>#REF!</v>
      </c>
      <c r="AO1110" s="1" t="e">
        <f>_xlfn.XLOOKUP($L1110,Pos!$A:$A,Pos!AE:AE,_xlfn.XLOOKUP($L1110,#REF!,#REF!, ""), 0)</f>
        <v>#REF!</v>
      </c>
      <c r="AP1110" s="1" t="e">
        <f>_xlfn.XLOOKUP($L1110,Pos!$A:$A,Pos!AF:AF,_xlfn.XLOOKUP($L1110,#REF!,#REF!, ""), 0)</f>
        <v>#REF!</v>
      </c>
      <c r="AQ1110" s="1" t="e">
        <f>_xlfn.XLOOKUP($L1110,Pos!$A:$A,Pos!AG:AG,_xlfn.XLOOKUP($L1110,#REF!,#REF!, ""), 0)</f>
        <v>#REF!</v>
      </c>
      <c r="AR1110" s="1" t="e">
        <f>_xlfn.XLOOKUP($L1110,Pos!$A:$A,Pos!AH:AH,_xlfn.XLOOKUP($L1110,#REF!,#REF!, ""), 0)</f>
        <v>#REF!</v>
      </c>
      <c r="AS1110" s="1" t="e">
        <f>_xlfn.XLOOKUP($L1110,Pos!$A:$A,Pos!AI:AI,_xlfn.XLOOKUP($L1110,#REF!,#REF!, ""), 0)</f>
        <v>#REF!</v>
      </c>
      <c r="AT1110" s="1" t="e">
        <f>_xlfn.XLOOKUP($L1110,Pos!$A:$A,Pos!AJ:AJ,_xlfn.XLOOKUP($L1110,#REF!,#REF!, ""), 0)</f>
        <v>#REF!</v>
      </c>
      <c r="AU1110" s="1" t="e">
        <f>_xlfn.XLOOKUP($L1110,Pos!$A:$A,Pos!AK:AK,_xlfn.XLOOKUP($L1110,#REF!,#REF!, ""), 0)</f>
        <v>#REF!</v>
      </c>
      <c r="AV1110" s="1" t="e">
        <f>_xlfn.XLOOKUP($L1110,Pos!$A:$A,Pos!AL:AL,_xlfn.XLOOKUP($L1110,#REF!,#REF!, ""), 0)</f>
        <v>#REF!</v>
      </c>
      <c r="AW1110" s="1" t="e">
        <f>_xlfn.XLOOKUP($L1110,Pos!$A:$A,Pos!AM:AM,_xlfn.XLOOKUP($L1110,#REF!,#REF!, ""), 0)</f>
        <v>#REF!</v>
      </c>
      <c r="AX1110" s="1" t="e">
        <f>_xlfn.XLOOKUP($L1110,Pos!$A:$A,Pos!AN:AN,_xlfn.XLOOKUP($L1110,#REF!,#REF!, ""), 0)</f>
        <v>#REF!</v>
      </c>
      <c r="AY1110" s="1" t="e">
        <f>_xlfn.XLOOKUP($L1110,Pos!$A:$A,Pos!AO:AO,_xlfn.XLOOKUP($L1110,#REF!,#REF!, ""), 0)</f>
        <v>#REF!</v>
      </c>
      <c r="AZ1110" s="7" t="str">
        <f t="shared" si="276"/>
        <v>OUT</v>
      </c>
      <c r="BA1110" s="1">
        <f>IF(OR(_xlfn.XLOOKUP(L1110,Pos!B:B,Pos!L:L,FALSE)="ESG Reason",_xlfn.XLOOKUP(L1110,Pos!B:B,Pos!L:L,FALSE)="Blacklisted"),1,0)</f>
        <v>0</v>
      </c>
      <c r="BC1110" s="11">
        <v>8.6308018493311315E-11</v>
      </c>
      <c r="BD1110" s="11">
        <f>_xlfn.XLOOKUP($L1110,Pos!$B:$B,Pos!H:H,0, 0)</f>
        <v>0</v>
      </c>
      <c r="BE1110" s="11">
        <f>_xlfn.XLOOKUP($L1110,Pos!$B:$B,Pos!I:I,0, 0)</f>
        <v>1.012604905236286E-4</v>
      </c>
      <c r="BF1110" s="18">
        <f t="shared" si="277"/>
        <v>1.012604905236286E-4</v>
      </c>
      <c r="BG1110" s="1">
        <f t="shared" si="278"/>
        <v>1</v>
      </c>
      <c r="BH1110" s="1">
        <f t="shared" si="279"/>
        <v>29</v>
      </c>
      <c r="BI1110" s="18">
        <f t="shared" si="280"/>
        <v>8.6308018493311315E-11</v>
      </c>
      <c r="BJ1110" s="3">
        <f t="shared" si="281"/>
        <v>0</v>
      </c>
      <c r="BK1110" s="18">
        <f t="shared" si="282"/>
        <v>0</v>
      </c>
    </row>
    <row r="1111" spans="3:63" x14ac:dyDescent="0.25">
      <c r="C1111" s="3"/>
      <c r="D1111" s="3"/>
      <c r="E1111" s="3"/>
      <c r="F1111" s="3"/>
      <c r="G1111" s="51" t="s">
        <v>1112</v>
      </c>
      <c r="H1111" s="8" t="str">
        <f t="shared" si="272"/>
        <v>0%West Europe</v>
      </c>
      <c r="I1111" s="11" cm="1">
        <f t="array" ref="I1111">IF(
   AZ1111 = "OUT", 0,IF(
   BD1111 &gt;= LARGE(IF(ISNUMBER(BD:BD), BD:BD), 3),
   BE1111 - 0.001,
   IF(BE1111 &gt;=VLOOKUP(P1111,mapping!$A:$B,2,FALSE), BE1111,VLOOKUP(P1111,mapping!$A$2:$B$8,2,FALSE))
))</f>
        <v>0</v>
      </c>
      <c r="J1111" s="11" cm="1">
        <f t="array" ref="J1111">IF(
    AZ1111="OUT",0,IF(IF(
                      BD1111&gt;=LARGE(IF(ISNUMBER(BD:BD),BD:BD),3),
                      BE1111+0.001,
                      VLOOKUP(H1111,mapping!$D:$E,2,FALSE)
                      )&gt;I1111,
                   IF(
                      BD1111&gt;=LARGE(IF(ISNUMBER(BD:BD),BD:BD),3),
                      BE1111+0.001,
                      VLOOKUP(H1111,mapping!$D:$E,2,FALSE)
                      ),
                   I1111+0.002))</f>
        <v>0</v>
      </c>
      <c r="K1111" s="8">
        <f t="shared" si="273"/>
        <v>1.011417724797415E-4</v>
      </c>
      <c r="L1111" s="1" t="str">
        <f>Pos!B755</f>
        <v>SE0000113250</v>
      </c>
      <c r="M1111" s="1" t="str">
        <f>_xlfn.XLOOKUP($L1111,Pos!B:B,Pos!D:D,, 0)</f>
        <v>Skanska AB Class B</v>
      </c>
      <c r="N1111" s="1" t="str">
        <f>_xlfn.XLOOKUP($L1111,Pos!B:B,Pos!E:E,, 0)</f>
        <v>Construction</v>
      </c>
      <c r="O1111" s="1" t="str">
        <f t="shared" si="274"/>
        <v>Construction_West Europe</v>
      </c>
      <c r="P1111" s="1" t="str">
        <f>_xlfn.XLOOKUP($L1111,Pos!B:B,Pos!F:F,, 0)</f>
        <v>West Europe</v>
      </c>
      <c r="Q1111" s="1">
        <v>0</v>
      </c>
      <c r="R1111" s="9">
        <f>_xlfn.XLOOKUP($L1111,Pos!$B:$B,Pos!N:N,0, 0)</f>
        <v>7.28</v>
      </c>
      <c r="S1111" s="9">
        <f>_xlfn.XLOOKUP($L1111,Pos!$B:$B,Pos!O:O,0, 0)</f>
        <v>7.0678330000000003</v>
      </c>
      <c r="T1111" s="9">
        <f>_xlfn.XLOOKUP($L1111,Pos!$B:$B,Pos!P:P,0, 0)</f>
        <v>4.5999999999999996</v>
      </c>
      <c r="U1111" s="9">
        <f>_xlfn.XLOOKUP($L1111,Pos!$B:$B,Pos!Q:Q,0, 0)</f>
        <v>3.8</v>
      </c>
      <c r="V1111" s="9">
        <f>_xlfn.XLOOKUP($L1111,Pos!$B:$B,Pos!R:R,0, 0)</f>
        <v>6.3666669999999996</v>
      </c>
      <c r="W1111" s="9">
        <f>_xlfn.XLOOKUP($L1111,Pos!$B:$B,Pos!S:S,0, 0)</f>
        <v>3.2183329999999999</v>
      </c>
      <c r="X1111" s="9" t="str">
        <f>_xlfn.XLOOKUP($L1111,Pos!$B:$B,Pos!J:J,0, 0)</f>
        <v>Outperform</v>
      </c>
      <c r="Y1111" s="1">
        <v>0</v>
      </c>
      <c r="Z1111" s="1">
        <v>0</v>
      </c>
      <c r="AA1111" s="1">
        <f t="shared" si="275"/>
        <v>0</v>
      </c>
      <c r="AB1111" s="9">
        <f>_xlfn.XLOOKUP(L1111,Pos!B:B,Pos!K:K,-1,0)</f>
        <v>5.7894736842105274</v>
      </c>
      <c r="AC1111" s="1" t="e">
        <f>_xlfn.XLOOKUP($L1111,Pos!$A:$A,Pos!S:S,_xlfn.XLOOKUP($L1111,#REF!,#REF!, ""), 0)</f>
        <v>#REF!</v>
      </c>
      <c r="AD1111" s="1" t="e">
        <f>_xlfn.XLOOKUP($L1111,Pos!$A:$A,Pos!T:T,_xlfn.XLOOKUP($L1111,#REF!,#REF!, ""), 0)</f>
        <v>#REF!</v>
      </c>
      <c r="AE1111" s="1" t="e">
        <f>_xlfn.XLOOKUP($L1111,Pos!$A:$A,Pos!U:U,_xlfn.XLOOKUP($L1111,#REF!,#REF!, ""), 0)</f>
        <v>#REF!</v>
      </c>
      <c r="AF1111" s="1" t="e">
        <f>_xlfn.XLOOKUP($L1111,Pos!$A:$A,Pos!V:V,_xlfn.XLOOKUP($L1111,#REF!,#REF!, ""), 0)</f>
        <v>#REF!</v>
      </c>
      <c r="AG1111" s="1" t="e">
        <f>_xlfn.XLOOKUP($L1111,Pos!$A:$A,Pos!W:W,_xlfn.XLOOKUP($L1111,#REF!,#REF!, ""), 0)</f>
        <v>#REF!</v>
      </c>
      <c r="AH1111" s="1" t="e">
        <f>_xlfn.XLOOKUP($L1111,Pos!$A:$A,Pos!X:X,_xlfn.XLOOKUP($L1111,#REF!,#REF!, ""), 0)</f>
        <v>#REF!</v>
      </c>
      <c r="AI1111" s="1" t="e">
        <f>_xlfn.XLOOKUP($L1111,Pos!$A:$A,Pos!Y:Y,_xlfn.XLOOKUP($L1111,#REF!,#REF!, ""), 0)</f>
        <v>#REF!</v>
      </c>
      <c r="AJ1111" s="1" t="e">
        <f>_xlfn.XLOOKUP($L1111,Pos!$A:$A,Pos!Z:Z,_xlfn.XLOOKUP($L1111,#REF!,#REF!, ""), 0)</f>
        <v>#REF!</v>
      </c>
      <c r="AK1111" s="1" t="e">
        <f>_xlfn.XLOOKUP($L1111,Pos!$A:$A,Pos!AA:AA,_xlfn.XLOOKUP($L1111,#REF!,#REF!, ""), 0)</f>
        <v>#REF!</v>
      </c>
      <c r="AL1111" s="1" t="e">
        <f>_xlfn.XLOOKUP($L1111,Pos!$A:$A,Pos!AB:AB,_xlfn.XLOOKUP($L1111,#REF!,#REF!, ""), 0)</f>
        <v>#REF!</v>
      </c>
      <c r="AM1111" s="1" t="e">
        <f>_xlfn.XLOOKUP($L1111,Pos!$A:$A,Pos!AC:AC,_xlfn.XLOOKUP($L1111,#REF!,#REF!, ""), 0)</f>
        <v>#REF!</v>
      </c>
      <c r="AN1111" s="1" t="e">
        <f>_xlfn.XLOOKUP($L1111,Pos!$A:$A,Pos!AD:AD,_xlfn.XLOOKUP($L1111,#REF!,#REF!, ""), 0)</f>
        <v>#REF!</v>
      </c>
      <c r="AO1111" s="1" t="e">
        <f>_xlfn.XLOOKUP($L1111,Pos!$A:$A,Pos!AE:AE,_xlfn.XLOOKUP($L1111,#REF!,#REF!, ""), 0)</f>
        <v>#REF!</v>
      </c>
      <c r="AP1111" s="1" t="e">
        <f>_xlfn.XLOOKUP($L1111,Pos!$A:$A,Pos!AF:AF,_xlfn.XLOOKUP($L1111,#REF!,#REF!, ""), 0)</f>
        <v>#REF!</v>
      </c>
      <c r="AQ1111" s="1" t="e">
        <f>_xlfn.XLOOKUP($L1111,Pos!$A:$A,Pos!AG:AG,_xlfn.XLOOKUP($L1111,#REF!,#REF!, ""), 0)</f>
        <v>#REF!</v>
      </c>
      <c r="AR1111" s="1" t="e">
        <f>_xlfn.XLOOKUP($L1111,Pos!$A:$A,Pos!AH:AH,_xlfn.XLOOKUP($L1111,#REF!,#REF!, ""), 0)</f>
        <v>#REF!</v>
      </c>
      <c r="AS1111" s="1" t="e">
        <f>_xlfn.XLOOKUP($L1111,Pos!$A:$A,Pos!AI:AI,_xlfn.XLOOKUP($L1111,#REF!,#REF!, ""), 0)</f>
        <v>#REF!</v>
      </c>
      <c r="AT1111" s="1" t="e">
        <f>_xlfn.XLOOKUP($L1111,Pos!$A:$A,Pos!AJ:AJ,_xlfn.XLOOKUP($L1111,#REF!,#REF!, ""), 0)</f>
        <v>#REF!</v>
      </c>
      <c r="AU1111" s="1" t="e">
        <f>_xlfn.XLOOKUP($L1111,Pos!$A:$A,Pos!AK:AK,_xlfn.XLOOKUP($L1111,#REF!,#REF!, ""), 0)</f>
        <v>#REF!</v>
      </c>
      <c r="AV1111" s="1" t="e">
        <f>_xlfn.XLOOKUP($L1111,Pos!$A:$A,Pos!AL:AL,_xlfn.XLOOKUP($L1111,#REF!,#REF!, ""), 0)</f>
        <v>#REF!</v>
      </c>
      <c r="AW1111" s="1" t="e">
        <f>_xlfn.XLOOKUP($L1111,Pos!$A:$A,Pos!AM:AM,_xlfn.XLOOKUP($L1111,#REF!,#REF!, ""), 0)</f>
        <v>#REF!</v>
      </c>
      <c r="AX1111" s="1" t="e">
        <f>_xlfn.XLOOKUP($L1111,Pos!$A:$A,Pos!AN:AN,_xlfn.XLOOKUP($L1111,#REF!,#REF!, ""), 0)</f>
        <v>#REF!</v>
      </c>
      <c r="AY1111" s="1" t="e">
        <f>_xlfn.XLOOKUP($L1111,Pos!$A:$A,Pos!AO:AO,_xlfn.XLOOKUP($L1111,#REF!,#REF!, ""), 0)</f>
        <v>#REF!</v>
      </c>
      <c r="AZ1111" s="7" t="str">
        <f t="shared" si="276"/>
        <v>OUT</v>
      </c>
      <c r="BA1111" s="1">
        <f>IF(OR(_xlfn.XLOOKUP(L1111,Pos!B:B,Pos!L:L,FALSE)="ESG Reason",_xlfn.XLOOKUP(L1111,Pos!B:B,Pos!L:L,FALSE)="Blacklisted"),1,0)</f>
        <v>1</v>
      </c>
      <c r="BC1111" s="11">
        <v>8.8848921802174916E-11</v>
      </c>
      <c r="BD1111" s="11">
        <f>_xlfn.XLOOKUP($L1111,Pos!$B:$B,Pos!H:H,0, 0)</f>
        <v>0</v>
      </c>
      <c r="BE1111" s="11">
        <f>_xlfn.XLOOKUP($L1111,Pos!$B:$B,Pos!I:I,0, 0)</f>
        <v>1.011417724797415E-4</v>
      </c>
      <c r="BF1111" s="18">
        <f t="shared" si="277"/>
        <v>1.011417724797415E-4</v>
      </c>
      <c r="BG1111" s="1">
        <f t="shared" si="278"/>
        <v>2</v>
      </c>
      <c r="BH1111" s="1">
        <f t="shared" si="279"/>
        <v>5</v>
      </c>
      <c r="BI1111" s="18">
        <f t="shared" si="280"/>
        <v>8.8848921802174916E-11</v>
      </c>
      <c r="BJ1111" s="3">
        <f t="shared" si="281"/>
        <v>0</v>
      </c>
      <c r="BK1111" s="18">
        <f t="shared" si="282"/>
        <v>0</v>
      </c>
    </row>
    <row r="1112" spans="3:63" x14ac:dyDescent="0.25">
      <c r="C1112" s="3"/>
      <c r="D1112" s="3"/>
      <c r="E1112" s="3"/>
      <c r="F1112" s="3"/>
      <c r="G1112" s="51" t="s">
        <v>1108</v>
      </c>
      <c r="H1112" s="8" t="str">
        <f t="shared" si="272"/>
        <v>0%West Europe</v>
      </c>
      <c r="I1112" s="11" cm="1">
        <f t="array" ref="I1112">IF(
   AZ1112 = "OUT", 0,IF(
   BD1112 &gt;= LARGE(IF(ISNUMBER(BD:BD), BD:BD), 3),
   BE1112 - 0.001,
   IF(BE1112 &gt;=VLOOKUP(P1112,mapping!$A:$B,2,FALSE), BE1112,VLOOKUP(P1112,mapping!$A$2:$B$8,2,FALSE))
))</f>
        <v>0</v>
      </c>
      <c r="J1112" s="11" cm="1">
        <f t="array" ref="J1112">IF(
    AZ1112="OUT",0,IF(IF(
                      BD1112&gt;=LARGE(IF(ISNUMBER(BD:BD),BD:BD),3),
                      BE1112+0.001,
                      VLOOKUP(H1112,mapping!$D:$E,2,FALSE)
                      )&gt;I1112,
                   IF(
                      BD1112&gt;=LARGE(IF(ISNUMBER(BD:BD),BD:BD),3),
                      BE1112+0.001,
                      VLOOKUP(H1112,mapping!$D:$E,2,FALSE)
                      ),
                   I1112+0.002))</f>
        <v>0</v>
      </c>
      <c r="K1112" s="8">
        <f t="shared" si="273"/>
        <v>1.005714858021979E-4</v>
      </c>
      <c r="L1112" s="1" t="str">
        <f>Pos!B228</f>
        <v>DE000A1DAHH0</v>
      </c>
      <c r="M1112" s="1" t="str">
        <f>_xlfn.XLOOKUP($L1112,Pos!B:B,Pos!D:D,, 0)</f>
        <v>Brenntag SE</v>
      </c>
      <c r="N1112" s="1" t="str">
        <f>_xlfn.XLOOKUP($L1112,Pos!B:B,Pos!E:E,, 0)</f>
        <v>Chemicals</v>
      </c>
      <c r="O1112" s="1" t="str">
        <f t="shared" si="274"/>
        <v>Chemicals_West Europe</v>
      </c>
      <c r="P1112" s="1" t="str">
        <f>_xlfn.XLOOKUP($L1112,Pos!B:B,Pos!F:F,, 0)</f>
        <v>West Europe</v>
      </c>
      <c r="Q1112" s="1">
        <v>0</v>
      </c>
      <c r="R1112" s="9">
        <f>_xlfn.XLOOKUP($L1112,Pos!$B:$B,Pos!N:N,0, 0)</f>
        <v>6.06</v>
      </c>
      <c r="S1112" s="9">
        <f>_xlfn.XLOOKUP($L1112,Pos!$B:$B,Pos!O:O,0, 0)</f>
        <v>6.8295000000000003</v>
      </c>
      <c r="T1112" s="9">
        <f>_xlfn.XLOOKUP($L1112,Pos!$B:$B,Pos!P:P,0, 0)</f>
        <v>4.9249999999999998</v>
      </c>
      <c r="U1112" s="9">
        <f>_xlfn.XLOOKUP($L1112,Pos!$B:$B,Pos!Q:Q,0, 0)</f>
        <v>1.3</v>
      </c>
      <c r="V1112" s="9">
        <f>_xlfn.XLOOKUP($L1112,Pos!$B:$B,Pos!R:R,0, 0)</f>
        <v>5.5666669999999998</v>
      </c>
      <c r="W1112" s="9">
        <f>_xlfn.XLOOKUP($L1112,Pos!$B:$B,Pos!S:S,0, 0)</f>
        <v>4.1966669999999997</v>
      </c>
      <c r="X1112" s="9" t="str">
        <f>_xlfn.XLOOKUP($L1112,Pos!$B:$B,Pos!J:J,0, 0)</f>
        <v>Hold</v>
      </c>
      <c r="Y1112" s="1">
        <v>0</v>
      </c>
      <c r="Z1112" s="1">
        <v>0</v>
      </c>
      <c r="AA1112" s="1">
        <f t="shared" si="275"/>
        <v>0</v>
      </c>
      <c r="AB1112" s="9">
        <f>_xlfn.XLOOKUP(L1112,Pos!B:B,Pos!K:K,-1,0)</f>
        <v>4.545454545454545</v>
      </c>
      <c r="AC1112" s="1" t="e">
        <f>_xlfn.XLOOKUP($L1112,Pos!$A:$A,Pos!S:S,_xlfn.XLOOKUP($L1112,#REF!,#REF!, ""), 0)</f>
        <v>#REF!</v>
      </c>
      <c r="AD1112" s="1" t="e">
        <f>_xlfn.XLOOKUP($L1112,Pos!$A:$A,Pos!T:T,_xlfn.XLOOKUP($L1112,#REF!,#REF!, ""), 0)</f>
        <v>#REF!</v>
      </c>
      <c r="AE1112" s="1" t="e">
        <f>_xlfn.XLOOKUP($L1112,Pos!$A:$A,Pos!U:U,_xlfn.XLOOKUP($L1112,#REF!,#REF!, ""), 0)</f>
        <v>#REF!</v>
      </c>
      <c r="AF1112" s="1" t="e">
        <f>_xlfn.XLOOKUP($L1112,Pos!$A:$A,Pos!V:V,_xlfn.XLOOKUP($L1112,#REF!,#REF!, ""), 0)</f>
        <v>#REF!</v>
      </c>
      <c r="AG1112" s="1" t="e">
        <f>_xlfn.XLOOKUP($L1112,Pos!$A:$A,Pos!W:W,_xlfn.XLOOKUP($L1112,#REF!,#REF!, ""), 0)</f>
        <v>#REF!</v>
      </c>
      <c r="AH1112" s="1" t="e">
        <f>_xlfn.XLOOKUP($L1112,Pos!$A:$A,Pos!X:X,_xlfn.XLOOKUP($L1112,#REF!,#REF!, ""), 0)</f>
        <v>#REF!</v>
      </c>
      <c r="AI1112" s="1" t="e">
        <f>_xlfn.XLOOKUP($L1112,Pos!$A:$A,Pos!Y:Y,_xlfn.XLOOKUP($L1112,#REF!,#REF!, ""), 0)</f>
        <v>#REF!</v>
      </c>
      <c r="AJ1112" s="1" t="e">
        <f>_xlfn.XLOOKUP($L1112,Pos!$A:$A,Pos!Z:Z,_xlfn.XLOOKUP($L1112,#REF!,#REF!, ""), 0)</f>
        <v>#REF!</v>
      </c>
      <c r="AK1112" s="1" t="e">
        <f>_xlfn.XLOOKUP($L1112,Pos!$A:$A,Pos!AA:AA,_xlfn.XLOOKUP($L1112,#REF!,#REF!, ""), 0)</f>
        <v>#REF!</v>
      </c>
      <c r="AL1112" s="1" t="e">
        <f>_xlfn.XLOOKUP($L1112,Pos!$A:$A,Pos!AB:AB,_xlfn.XLOOKUP($L1112,#REF!,#REF!, ""), 0)</f>
        <v>#REF!</v>
      </c>
      <c r="AM1112" s="1" t="e">
        <f>_xlfn.XLOOKUP($L1112,Pos!$A:$A,Pos!AC:AC,_xlfn.XLOOKUP($L1112,#REF!,#REF!, ""), 0)</f>
        <v>#REF!</v>
      </c>
      <c r="AN1112" s="1" t="e">
        <f>_xlfn.XLOOKUP($L1112,Pos!$A:$A,Pos!AD:AD,_xlfn.XLOOKUP($L1112,#REF!,#REF!, ""), 0)</f>
        <v>#REF!</v>
      </c>
      <c r="AO1112" s="1" t="e">
        <f>_xlfn.XLOOKUP($L1112,Pos!$A:$A,Pos!AE:AE,_xlfn.XLOOKUP($L1112,#REF!,#REF!, ""), 0)</f>
        <v>#REF!</v>
      </c>
      <c r="AP1112" s="1" t="e">
        <f>_xlfn.XLOOKUP($L1112,Pos!$A:$A,Pos!AF:AF,_xlfn.XLOOKUP($L1112,#REF!,#REF!, ""), 0)</f>
        <v>#REF!</v>
      </c>
      <c r="AQ1112" s="1" t="e">
        <f>_xlfn.XLOOKUP($L1112,Pos!$A:$A,Pos!AG:AG,_xlfn.XLOOKUP($L1112,#REF!,#REF!, ""), 0)</f>
        <v>#REF!</v>
      </c>
      <c r="AR1112" s="1" t="e">
        <f>_xlfn.XLOOKUP($L1112,Pos!$A:$A,Pos!AH:AH,_xlfn.XLOOKUP($L1112,#REF!,#REF!, ""), 0)</f>
        <v>#REF!</v>
      </c>
      <c r="AS1112" s="1" t="e">
        <f>_xlfn.XLOOKUP($L1112,Pos!$A:$A,Pos!AI:AI,_xlfn.XLOOKUP($L1112,#REF!,#REF!, ""), 0)</f>
        <v>#REF!</v>
      </c>
      <c r="AT1112" s="1" t="e">
        <f>_xlfn.XLOOKUP($L1112,Pos!$A:$A,Pos!AJ:AJ,_xlfn.XLOOKUP($L1112,#REF!,#REF!, ""), 0)</f>
        <v>#REF!</v>
      </c>
      <c r="AU1112" s="1" t="e">
        <f>_xlfn.XLOOKUP($L1112,Pos!$A:$A,Pos!AK:AK,_xlfn.XLOOKUP($L1112,#REF!,#REF!, ""), 0)</f>
        <v>#REF!</v>
      </c>
      <c r="AV1112" s="1" t="e">
        <f>_xlfn.XLOOKUP($L1112,Pos!$A:$A,Pos!AL:AL,_xlfn.XLOOKUP($L1112,#REF!,#REF!, ""), 0)</f>
        <v>#REF!</v>
      </c>
      <c r="AW1112" s="1" t="e">
        <f>_xlfn.XLOOKUP($L1112,Pos!$A:$A,Pos!AM:AM,_xlfn.XLOOKUP($L1112,#REF!,#REF!, ""), 0)</f>
        <v>#REF!</v>
      </c>
      <c r="AX1112" s="1" t="e">
        <f>_xlfn.XLOOKUP($L1112,Pos!$A:$A,Pos!AN:AN,_xlfn.XLOOKUP($L1112,#REF!,#REF!, ""), 0)</f>
        <v>#REF!</v>
      </c>
      <c r="AY1112" s="1" t="e">
        <f>_xlfn.XLOOKUP($L1112,Pos!$A:$A,Pos!AO:AO,_xlfn.XLOOKUP($L1112,#REF!,#REF!, ""), 0)</f>
        <v>#REF!</v>
      </c>
      <c r="AZ1112" s="7" t="str">
        <f t="shared" si="276"/>
        <v>OUT</v>
      </c>
      <c r="BA1112" s="1">
        <f>IF(OR(_xlfn.XLOOKUP(L1112,Pos!B:B,Pos!L:L,FALSE)="ESG Reason",_xlfn.XLOOKUP(L1112,Pos!B:B,Pos!L:L,FALSE)="Blacklisted"),1,0)</f>
        <v>0</v>
      </c>
      <c r="BC1112" s="11">
        <v>8.6970564110121664E-11</v>
      </c>
      <c r="BD1112" s="11">
        <f>_xlfn.XLOOKUP($L1112,Pos!$B:$B,Pos!H:H,0, 0)</f>
        <v>0</v>
      </c>
      <c r="BE1112" s="11">
        <f>_xlfn.XLOOKUP($L1112,Pos!$B:$B,Pos!I:I,0, 0)</f>
        <v>1.005714858021979E-4</v>
      </c>
      <c r="BF1112" s="18">
        <f t="shared" si="277"/>
        <v>1.005714858021979E-4</v>
      </c>
      <c r="BG1112" s="1">
        <f t="shared" si="278"/>
        <v>2</v>
      </c>
      <c r="BH1112" s="1">
        <f t="shared" si="279"/>
        <v>4</v>
      </c>
      <c r="BI1112" s="18">
        <f t="shared" si="280"/>
        <v>8.6970564110121664E-11</v>
      </c>
      <c r="BJ1112" s="3">
        <f t="shared" si="281"/>
        <v>0</v>
      </c>
      <c r="BK1112" s="18">
        <f t="shared" si="282"/>
        <v>0</v>
      </c>
    </row>
    <row r="1113" spans="3:63" x14ac:dyDescent="0.25">
      <c r="C1113" s="3"/>
      <c r="D1113" s="3"/>
      <c r="E1113" s="3"/>
      <c r="F1113" s="3"/>
      <c r="G1113" s="51" t="s">
        <v>1113</v>
      </c>
      <c r="H1113" s="8" t="str">
        <f t="shared" si="272"/>
        <v>0%West Europe</v>
      </c>
      <c r="I1113" s="11" cm="1">
        <f t="array" ref="I1113">IF(
   AZ1113 = "OUT", 0,IF(
   BD1113 &gt;= LARGE(IF(ISNUMBER(BD:BD), BD:BD), 3),
   BE1113 - 0.001,
   IF(BE1113 &gt;=VLOOKUP(P1113,mapping!$A:$B,2,FALSE), BE1113,VLOOKUP(P1113,mapping!$A$2:$B$8,2,FALSE))
))</f>
        <v>0</v>
      </c>
      <c r="J1113" s="11" cm="1">
        <f t="array" ref="J1113">IF(
    AZ1113="OUT",0,IF(IF(
                      BD1113&gt;=LARGE(IF(ISNUMBER(BD:BD),BD:BD),3),
                      BE1113+0.001,
                      VLOOKUP(H1113,mapping!$D:$E,2,FALSE)
                      )&gt;I1113,
                   IF(
                      BD1113&gt;=LARGE(IF(ISNUMBER(BD:BD),BD:BD),3),
                      BE1113+0.001,
                      VLOOKUP(H1113,mapping!$D:$E,2,FALSE)
                      ),
                   I1113+0.002))</f>
        <v>0</v>
      </c>
      <c r="K1113" s="8">
        <f t="shared" si="273"/>
        <v>9.9687231404881378E-5</v>
      </c>
      <c r="L1113" s="1" t="str">
        <f>Pos!B778</f>
        <v>SE0015949201</v>
      </c>
      <c r="M1113" s="1" t="str">
        <f>_xlfn.XLOOKUP($L1113,Pos!B:B,Pos!D:D,, 0)</f>
        <v>Lifco AB Class B</v>
      </c>
      <c r="N1113" s="1" t="str">
        <f>_xlfn.XLOOKUP($L1113,Pos!B:B,Pos!E:E,, 0)</f>
        <v>Industrial Goods &amp; Services</v>
      </c>
      <c r="O1113" s="1" t="str">
        <f t="shared" si="274"/>
        <v>Industrial Goods &amp; Services_West Europe</v>
      </c>
      <c r="P1113" s="1" t="str">
        <f>_xlfn.XLOOKUP($L1113,Pos!B:B,Pos!F:F,, 0)</f>
        <v>West Europe</v>
      </c>
      <c r="Q1113" s="1">
        <v>0</v>
      </c>
      <c r="R1113" s="9">
        <f>_xlfn.XLOOKUP($L1113,Pos!$B:$B,Pos!N:N,0, 0)</f>
        <v>2.4500000000000002</v>
      </c>
      <c r="S1113" s="9">
        <f>_xlfn.XLOOKUP($L1113,Pos!$B:$B,Pos!O:O,0, 0)</f>
        <v>1.1526670000000001</v>
      </c>
      <c r="T1113" s="9">
        <f>_xlfn.XLOOKUP($L1113,Pos!$B:$B,Pos!P:P,0, 0)</f>
        <v>5.9249999999999998</v>
      </c>
      <c r="U1113" s="9">
        <f>_xlfn.XLOOKUP($L1113,Pos!$B:$B,Pos!Q:Q,0, 0)</f>
        <v>8.8000000000000007</v>
      </c>
      <c r="V1113" s="9">
        <f>_xlfn.XLOOKUP($L1113,Pos!$B:$B,Pos!R:R,0, 0)</f>
        <v>3.2</v>
      </c>
      <c r="W1113" s="9">
        <f>_xlfn.XLOOKUP($L1113,Pos!$B:$B,Pos!S:S,0, 0)</f>
        <v>5.6983329999999999</v>
      </c>
      <c r="X1113" s="9" t="str">
        <f>_xlfn.XLOOKUP($L1113,Pos!$B:$B,Pos!J:J,0, 0)</f>
        <v>Outperform</v>
      </c>
      <c r="Y1113" s="1">
        <v>0</v>
      </c>
      <c r="Z1113" s="1">
        <v>0</v>
      </c>
      <c r="AA1113" s="1">
        <f t="shared" si="275"/>
        <v>0</v>
      </c>
      <c r="AB1113" s="9">
        <f>_xlfn.XLOOKUP(L1113,Pos!B:B,Pos!K:K,-1,0)</f>
        <v>1.3432835820895519</v>
      </c>
      <c r="AC1113" s="1" t="e">
        <f>_xlfn.XLOOKUP($L1113,Pos!$A:$A,Pos!S:S,_xlfn.XLOOKUP($L1113,#REF!,#REF!, ""), 0)</f>
        <v>#REF!</v>
      </c>
      <c r="AD1113" s="1" t="e">
        <f>_xlfn.XLOOKUP($L1113,Pos!$A:$A,Pos!T:T,_xlfn.XLOOKUP($L1113,#REF!,#REF!, ""), 0)</f>
        <v>#REF!</v>
      </c>
      <c r="AE1113" s="1" t="e">
        <f>_xlfn.XLOOKUP($L1113,Pos!$A:$A,Pos!U:U,_xlfn.XLOOKUP($L1113,#REF!,#REF!, ""), 0)</f>
        <v>#REF!</v>
      </c>
      <c r="AF1113" s="1" t="e">
        <f>_xlfn.XLOOKUP($L1113,Pos!$A:$A,Pos!V:V,_xlfn.XLOOKUP($L1113,#REF!,#REF!, ""), 0)</f>
        <v>#REF!</v>
      </c>
      <c r="AG1113" s="1" t="e">
        <f>_xlfn.XLOOKUP($L1113,Pos!$A:$A,Pos!W:W,_xlfn.XLOOKUP($L1113,#REF!,#REF!, ""), 0)</f>
        <v>#REF!</v>
      </c>
      <c r="AH1113" s="1" t="e">
        <f>_xlfn.XLOOKUP($L1113,Pos!$A:$A,Pos!X:X,_xlfn.XLOOKUP($L1113,#REF!,#REF!, ""), 0)</f>
        <v>#REF!</v>
      </c>
      <c r="AI1113" s="1" t="e">
        <f>_xlfn.XLOOKUP($L1113,Pos!$A:$A,Pos!Y:Y,_xlfn.XLOOKUP($L1113,#REF!,#REF!, ""), 0)</f>
        <v>#REF!</v>
      </c>
      <c r="AJ1113" s="1" t="e">
        <f>_xlfn.XLOOKUP($L1113,Pos!$A:$A,Pos!Z:Z,_xlfn.XLOOKUP($L1113,#REF!,#REF!, ""), 0)</f>
        <v>#REF!</v>
      </c>
      <c r="AK1113" s="1" t="e">
        <f>_xlfn.XLOOKUP($L1113,Pos!$A:$A,Pos!AA:AA,_xlfn.XLOOKUP($L1113,#REF!,#REF!, ""), 0)</f>
        <v>#REF!</v>
      </c>
      <c r="AL1113" s="1" t="e">
        <f>_xlfn.XLOOKUP($L1113,Pos!$A:$A,Pos!AB:AB,_xlfn.XLOOKUP($L1113,#REF!,#REF!, ""), 0)</f>
        <v>#REF!</v>
      </c>
      <c r="AM1113" s="1" t="e">
        <f>_xlfn.XLOOKUP($L1113,Pos!$A:$A,Pos!AC:AC,_xlfn.XLOOKUP($L1113,#REF!,#REF!, ""), 0)</f>
        <v>#REF!</v>
      </c>
      <c r="AN1113" s="1" t="e">
        <f>_xlfn.XLOOKUP($L1113,Pos!$A:$A,Pos!AD:AD,_xlfn.XLOOKUP($L1113,#REF!,#REF!, ""), 0)</f>
        <v>#REF!</v>
      </c>
      <c r="AO1113" s="1" t="e">
        <f>_xlfn.XLOOKUP($L1113,Pos!$A:$A,Pos!AE:AE,_xlfn.XLOOKUP($L1113,#REF!,#REF!, ""), 0)</f>
        <v>#REF!</v>
      </c>
      <c r="AP1113" s="1" t="e">
        <f>_xlfn.XLOOKUP($L1113,Pos!$A:$A,Pos!AF:AF,_xlfn.XLOOKUP($L1113,#REF!,#REF!, ""), 0)</f>
        <v>#REF!</v>
      </c>
      <c r="AQ1113" s="1" t="e">
        <f>_xlfn.XLOOKUP($L1113,Pos!$A:$A,Pos!AG:AG,_xlfn.XLOOKUP($L1113,#REF!,#REF!, ""), 0)</f>
        <v>#REF!</v>
      </c>
      <c r="AR1113" s="1" t="e">
        <f>_xlfn.XLOOKUP($L1113,Pos!$A:$A,Pos!AH:AH,_xlfn.XLOOKUP($L1113,#REF!,#REF!, ""), 0)</f>
        <v>#REF!</v>
      </c>
      <c r="AS1113" s="1" t="e">
        <f>_xlfn.XLOOKUP($L1113,Pos!$A:$A,Pos!AI:AI,_xlfn.XLOOKUP($L1113,#REF!,#REF!, ""), 0)</f>
        <v>#REF!</v>
      </c>
      <c r="AT1113" s="1" t="e">
        <f>_xlfn.XLOOKUP($L1113,Pos!$A:$A,Pos!AJ:AJ,_xlfn.XLOOKUP($L1113,#REF!,#REF!, ""), 0)</f>
        <v>#REF!</v>
      </c>
      <c r="AU1113" s="1" t="e">
        <f>_xlfn.XLOOKUP($L1113,Pos!$A:$A,Pos!AK:AK,_xlfn.XLOOKUP($L1113,#REF!,#REF!, ""), 0)</f>
        <v>#REF!</v>
      </c>
      <c r="AV1113" s="1" t="e">
        <f>_xlfn.XLOOKUP($L1113,Pos!$A:$A,Pos!AL:AL,_xlfn.XLOOKUP($L1113,#REF!,#REF!, ""), 0)</f>
        <v>#REF!</v>
      </c>
      <c r="AW1113" s="1" t="e">
        <f>_xlfn.XLOOKUP($L1113,Pos!$A:$A,Pos!AM:AM,_xlfn.XLOOKUP($L1113,#REF!,#REF!, ""), 0)</f>
        <v>#REF!</v>
      </c>
      <c r="AX1113" s="1" t="e">
        <f>_xlfn.XLOOKUP($L1113,Pos!$A:$A,Pos!AN:AN,_xlfn.XLOOKUP($L1113,#REF!,#REF!, ""), 0)</f>
        <v>#REF!</v>
      </c>
      <c r="AY1113" s="1" t="e">
        <f>_xlfn.XLOOKUP($L1113,Pos!$A:$A,Pos!AO:AO,_xlfn.XLOOKUP($L1113,#REF!,#REF!, ""), 0)</f>
        <v>#REF!</v>
      </c>
      <c r="AZ1113" s="7" t="str">
        <f t="shared" si="276"/>
        <v>OUT</v>
      </c>
      <c r="BA1113" s="1">
        <f>IF(OR(_xlfn.XLOOKUP(L1113,Pos!B:B,Pos!L:L,FALSE)="ESG Reason",_xlfn.XLOOKUP(L1113,Pos!B:B,Pos!L:L,FALSE)="Blacklisted"),1,0)</f>
        <v>1</v>
      </c>
      <c r="BC1113" s="11">
        <v>1.157027983298841E-10</v>
      </c>
      <c r="BD1113" s="11">
        <f>_xlfn.XLOOKUP($L1113,Pos!$B:$B,Pos!H:H,0, 0)</f>
        <v>0</v>
      </c>
      <c r="BE1113" s="11">
        <f>_xlfn.XLOOKUP($L1113,Pos!$B:$B,Pos!I:I,0, 0)</f>
        <v>9.9687231404881378E-5</v>
      </c>
      <c r="BF1113" s="18">
        <f t="shared" si="277"/>
        <v>9.9687231404881378E-5</v>
      </c>
      <c r="BG1113" s="1">
        <f t="shared" si="278"/>
        <v>2</v>
      </c>
      <c r="BH1113" s="1">
        <f t="shared" si="279"/>
        <v>10</v>
      </c>
      <c r="BI1113" s="18">
        <f t="shared" si="280"/>
        <v>1.157027983298841E-10</v>
      </c>
      <c r="BJ1113" s="3">
        <f t="shared" si="281"/>
        <v>0</v>
      </c>
      <c r="BK1113" s="18">
        <f t="shared" si="282"/>
        <v>0</v>
      </c>
    </row>
    <row r="1114" spans="3:63" x14ac:dyDescent="0.25">
      <c r="C1114" s="3"/>
      <c r="D1114" s="3"/>
      <c r="E1114" s="3"/>
      <c r="F1114" s="3"/>
      <c r="G1114" s="51" t="s">
        <v>1114</v>
      </c>
      <c r="H1114" s="8" t="str">
        <f t="shared" si="272"/>
        <v>0%Others</v>
      </c>
      <c r="I1114" s="11" cm="1">
        <f t="array" ref="I1114">IF(
   AZ1114 = "OUT", 0,IF(
   BD1114 &gt;= LARGE(IF(ISNUMBER(BD:BD), BD:BD), 3),
   BE1114 - 0.001,
   IF(BE1114 &gt;=VLOOKUP(P1114,mapping!$A:$B,2,FALSE), BE1114,VLOOKUP(P1114,mapping!$A$2:$B$8,2,FALSE))
))</f>
        <v>0</v>
      </c>
      <c r="J1114" s="11" cm="1">
        <f t="array" ref="J1114">IF(
    AZ1114="OUT",0,IF(IF(
                      BD1114&gt;=LARGE(IF(ISNUMBER(BD:BD),BD:BD),3),
                      BE1114+0.001,
                      VLOOKUP(H1114,mapping!$D:$E,2,FALSE)
                      )&gt;I1114,
                   IF(
                      BD1114&gt;=LARGE(IF(ISNUMBER(BD:BD),BD:BD),3),
                      BE1114+0.001,
                      VLOOKUP(H1114,mapping!$D:$E,2,FALSE)
                      ),
                   I1114+0.002))</f>
        <v>0</v>
      </c>
      <c r="K1114" s="8">
        <f t="shared" si="273"/>
        <v>9.8689559769344135E-5</v>
      </c>
      <c r="L1114" s="1" t="str">
        <f>Pos!B551</f>
        <v>JP3357200009</v>
      </c>
      <c r="M1114" s="1" t="str">
        <f>_xlfn.XLOOKUP($L1114,Pos!B:B,Pos!D:D,, 0)</f>
        <v>Shimadzu Corporation</v>
      </c>
      <c r="N1114" s="1" t="str">
        <f>_xlfn.XLOOKUP($L1114,Pos!B:B,Pos!E:E,, 0)</f>
        <v>Industrial Goods &amp; Services</v>
      </c>
      <c r="O1114" s="1" t="str">
        <f t="shared" si="274"/>
        <v>Industrial Goods &amp; Services_Others</v>
      </c>
      <c r="P1114" s="1" t="str">
        <f>_xlfn.XLOOKUP($L1114,Pos!B:B,Pos!F:F,, 0)</f>
        <v>Others</v>
      </c>
      <c r="Q1114" s="1">
        <v>0</v>
      </c>
      <c r="R1114" s="9">
        <f>_xlfn.XLOOKUP($L1114,Pos!$B:$B,Pos!N:N,0, 0)</f>
        <v>3.83</v>
      </c>
      <c r="S1114" s="9">
        <f>_xlfn.XLOOKUP($L1114,Pos!$B:$B,Pos!O:O,0, 0)</f>
        <v>3.9983330000000001</v>
      </c>
      <c r="T1114" s="9">
        <f>_xlfn.XLOOKUP($L1114,Pos!$B:$B,Pos!P:P,0, 0)</f>
        <v>7.15</v>
      </c>
      <c r="U1114" s="9">
        <f>_xlfn.XLOOKUP($L1114,Pos!$B:$B,Pos!Q:Q,0, 0)</f>
        <v>5</v>
      </c>
      <c r="V1114" s="9">
        <f>_xlfn.XLOOKUP($L1114,Pos!$B:$B,Pos!R:R,0, 0)</f>
        <v>6.266667</v>
      </c>
      <c r="W1114" s="9">
        <f>_xlfn.XLOOKUP($L1114,Pos!$B:$B,Pos!S:S,0, 0)</f>
        <v>3.0966670000000001</v>
      </c>
      <c r="X1114" s="9" t="str">
        <f>_xlfn.XLOOKUP($L1114,Pos!$B:$B,Pos!J:J,0, 0)</f>
        <v>Outperform</v>
      </c>
      <c r="Y1114" s="1">
        <v>0</v>
      </c>
      <c r="Z1114" s="1">
        <v>0</v>
      </c>
      <c r="AA1114" s="1">
        <f t="shared" si="275"/>
        <v>0</v>
      </c>
      <c r="AB1114" s="9">
        <f>_xlfn.XLOOKUP(L1114,Pos!B:B,Pos!K:K,-1,0)</f>
        <v>1.8181818181818179</v>
      </c>
      <c r="AC1114" s="1" t="e">
        <f>_xlfn.XLOOKUP($L1114,Pos!$A:$A,Pos!S:S,_xlfn.XLOOKUP($L1114,#REF!,#REF!, ""), 0)</f>
        <v>#REF!</v>
      </c>
      <c r="AD1114" s="1" t="e">
        <f>_xlfn.XLOOKUP($L1114,Pos!$A:$A,Pos!T:T,_xlfn.XLOOKUP($L1114,#REF!,#REF!, ""), 0)</f>
        <v>#REF!</v>
      </c>
      <c r="AE1114" s="1" t="e">
        <f>_xlfn.XLOOKUP($L1114,Pos!$A:$A,Pos!U:U,_xlfn.XLOOKUP($L1114,#REF!,#REF!, ""), 0)</f>
        <v>#REF!</v>
      </c>
      <c r="AF1114" s="1" t="e">
        <f>_xlfn.XLOOKUP($L1114,Pos!$A:$A,Pos!V:V,_xlfn.XLOOKUP($L1114,#REF!,#REF!, ""), 0)</f>
        <v>#REF!</v>
      </c>
      <c r="AG1114" s="1" t="e">
        <f>_xlfn.XLOOKUP($L1114,Pos!$A:$A,Pos!W:W,_xlfn.XLOOKUP($L1114,#REF!,#REF!, ""), 0)</f>
        <v>#REF!</v>
      </c>
      <c r="AH1114" s="1" t="e">
        <f>_xlfn.XLOOKUP($L1114,Pos!$A:$A,Pos!X:X,_xlfn.XLOOKUP($L1114,#REF!,#REF!, ""), 0)</f>
        <v>#REF!</v>
      </c>
      <c r="AI1114" s="1" t="e">
        <f>_xlfn.XLOOKUP($L1114,Pos!$A:$A,Pos!Y:Y,_xlfn.XLOOKUP($L1114,#REF!,#REF!, ""), 0)</f>
        <v>#REF!</v>
      </c>
      <c r="AJ1114" s="1" t="e">
        <f>_xlfn.XLOOKUP($L1114,Pos!$A:$A,Pos!Z:Z,_xlfn.XLOOKUP($L1114,#REF!,#REF!, ""), 0)</f>
        <v>#REF!</v>
      </c>
      <c r="AK1114" s="1" t="e">
        <f>_xlfn.XLOOKUP($L1114,Pos!$A:$A,Pos!AA:AA,_xlfn.XLOOKUP($L1114,#REF!,#REF!, ""), 0)</f>
        <v>#REF!</v>
      </c>
      <c r="AL1114" s="1" t="e">
        <f>_xlfn.XLOOKUP($L1114,Pos!$A:$A,Pos!AB:AB,_xlfn.XLOOKUP($L1114,#REF!,#REF!, ""), 0)</f>
        <v>#REF!</v>
      </c>
      <c r="AM1114" s="1" t="e">
        <f>_xlfn.XLOOKUP($L1114,Pos!$A:$A,Pos!AC:AC,_xlfn.XLOOKUP($L1114,#REF!,#REF!, ""), 0)</f>
        <v>#REF!</v>
      </c>
      <c r="AN1114" s="1" t="e">
        <f>_xlfn.XLOOKUP($L1114,Pos!$A:$A,Pos!AD:AD,_xlfn.XLOOKUP($L1114,#REF!,#REF!, ""), 0)</f>
        <v>#REF!</v>
      </c>
      <c r="AO1114" s="1" t="e">
        <f>_xlfn.XLOOKUP($L1114,Pos!$A:$A,Pos!AE:AE,_xlfn.XLOOKUP($L1114,#REF!,#REF!, ""), 0)</f>
        <v>#REF!</v>
      </c>
      <c r="AP1114" s="1" t="e">
        <f>_xlfn.XLOOKUP($L1114,Pos!$A:$A,Pos!AF:AF,_xlfn.XLOOKUP($L1114,#REF!,#REF!, ""), 0)</f>
        <v>#REF!</v>
      </c>
      <c r="AQ1114" s="1" t="e">
        <f>_xlfn.XLOOKUP($L1114,Pos!$A:$A,Pos!AG:AG,_xlfn.XLOOKUP($L1114,#REF!,#REF!, ""), 0)</f>
        <v>#REF!</v>
      </c>
      <c r="AR1114" s="1" t="e">
        <f>_xlfn.XLOOKUP($L1114,Pos!$A:$A,Pos!AH:AH,_xlfn.XLOOKUP($L1114,#REF!,#REF!, ""), 0)</f>
        <v>#REF!</v>
      </c>
      <c r="AS1114" s="1" t="e">
        <f>_xlfn.XLOOKUP($L1114,Pos!$A:$A,Pos!AI:AI,_xlfn.XLOOKUP($L1114,#REF!,#REF!, ""), 0)</f>
        <v>#REF!</v>
      </c>
      <c r="AT1114" s="1" t="e">
        <f>_xlfn.XLOOKUP($L1114,Pos!$A:$A,Pos!AJ:AJ,_xlfn.XLOOKUP($L1114,#REF!,#REF!, ""), 0)</f>
        <v>#REF!</v>
      </c>
      <c r="AU1114" s="1" t="e">
        <f>_xlfn.XLOOKUP($L1114,Pos!$A:$A,Pos!AK:AK,_xlfn.XLOOKUP($L1114,#REF!,#REF!, ""), 0)</f>
        <v>#REF!</v>
      </c>
      <c r="AV1114" s="1" t="e">
        <f>_xlfn.XLOOKUP($L1114,Pos!$A:$A,Pos!AL:AL,_xlfn.XLOOKUP($L1114,#REF!,#REF!, ""), 0)</f>
        <v>#REF!</v>
      </c>
      <c r="AW1114" s="1" t="e">
        <f>_xlfn.XLOOKUP($L1114,Pos!$A:$A,Pos!AM:AM,_xlfn.XLOOKUP($L1114,#REF!,#REF!, ""), 0)</f>
        <v>#REF!</v>
      </c>
      <c r="AX1114" s="1" t="e">
        <f>_xlfn.XLOOKUP($L1114,Pos!$A:$A,Pos!AN:AN,_xlfn.XLOOKUP($L1114,#REF!,#REF!, ""), 0)</f>
        <v>#REF!</v>
      </c>
      <c r="AY1114" s="1" t="e">
        <f>_xlfn.XLOOKUP($L1114,Pos!$A:$A,Pos!AO:AO,_xlfn.XLOOKUP($L1114,#REF!,#REF!, ""), 0)</f>
        <v>#REF!</v>
      </c>
      <c r="AZ1114" s="7" t="str">
        <f t="shared" si="276"/>
        <v>OUT</v>
      </c>
      <c r="BA1114" s="1">
        <f>IF(OR(_xlfn.XLOOKUP(L1114,Pos!B:B,Pos!L:L,FALSE)="ESG Reason",_xlfn.XLOOKUP(L1114,Pos!B:B,Pos!L:L,FALSE)="Blacklisted"),1,0)</f>
        <v>0</v>
      </c>
      <c r="BC1114" s="11">
        <v>9.2472168328151185E-11</v>
      </c>
      <c r="BD1114" s="11">
        <f>_xlfn.XLOOKUP($L1114,Pos!$B:$B,Pos!H:H,0, 0)</f>
        <v>0</v>
      </c>
      <c r="BE1114" s="11">
        <f>_xlfn.XLOOKUP($L1114,Pos!$B:$B,Pos!I:I,0, 0)</f>
        <v>9.8689559769344135E-5</v>
      </c>
      <c r="BF1114" s="18">
        <f t="shared" si="277"/>
        <v>9.8689559769344135E-5</v>
      </c>
      <c r="BG1114" s="1">
        <f t="shared" si="278"/>
        <v>3</v>
      </c>
      <c r="BH1114" s="1">
        <f t="shared" si="279"/>
        <v>48</v>
      </c>
      <c r="BI1114" s="18">
        <f t="shared" si="280"/>
        <v>9.2472168328151185E-11</v>
      </c>
      <c r="BJ1114" s="3">
        <f t="shared" si="281"/>
        <v>0</v>
      </c>
      <c r="BK1114" s="18">
        <f t="shared" si="282"/>
        <v>0</v>
      </c>
    </row>
    <row r="1115" spans="3:63" x14ac:dyDescent="0.25">
      <c r="C1115" s="3"/>
      <c r="D1115" s="3"/>
      <c r="E1115" s="3"/>
      <c r="F1115" s="3"/>
      <c r="G1115" s="51" t="s">
        <v>1105</v>
      </c>
      <c r="H1115" s="8" t="str">
        <f t="shared" si="272"/>
        <v>0%Others</v>
      </c>
      <c r="I1115" s="11" cm="1">
        <f t="array" ref="I1115">IF(
   AZ1115 = "OUT", 0,IF(
   BD1115 &gt;= LARGE(IF(ISNUMBER(BD:BD), BD:BD), 3),
   BE1115 - 0.001,
   IF(BE1115 &gt;=VLOOKUP(P1115,mapping!$A:$B,2,FALSE), BE1115,VLOOKUP(P1115,mapping!$A$2:$B$8,2,FALSE))
))</f>
        <v>0</v>
      </c>
      <c r="J1115" s="11" cm="1">
        <f t="array" ref="J1115">IF(
    AZ1115="OUT",0,IF(IF(
                      BD1115&gt;=LARGE(IF(ISNUMBER(BD:BD),BD:BD),3),
                      BE1115+0.001,
                      VLOOKUP(H1115,mapping!$D:$E,2,FALSE)
                      )&gt;I1115,
                   IF(
                      BD1115&gt;=LARGE(IF(ISNUMBER(BD:BD),BD:BD),3),
                      BE1115+0.001,
                      VLOOKUP(H1115,mapping!$D:$E,2,FALSE)
                      ),
                   I1115+0.002))</f>
        <v>0</v>
      </c>
      <c r="K1115" s="8">
        <f t="shared" si="273"/>
        <v>9.8108161402941322E-5</v>
      </c>
      <c r="L1115" s="1" t="str">
        <f>Pos!B665</f>
        <v>JP3906000009</v>
      </c>
      <c r="M1115" s="1" t="str">
        <f>_xlfn.XLOOKUP($L1115,Pos!B:B,Pos!D:D,, 0)</f>
        <v>MinebeaMitsumi Inc.</v>
      </c>
      <c r="N1115" s="1" t="str">
        <f>_xlfn.XLOOKUP($L1115,Pos!B:B,Pos!E:E,, 0)</f>
        <v>Technology</v>
      </c>
      <c r="O1115" s="1" t="str">
        <f t="shared" si="274"/>
        <v>Technology_Others</v>
      </c>
      <c r="P1115" s="1" t="str">
        <f>_xlfn.XLOOKUP($L1115,Pos!B:B,Pos!F:F,, 0)</f>
        <v>Others</v>
      </c>
      <c r="Q1115" s="1">
        <v>0</v>
      </c>
      <c r="R1115" s="9">
        <f>_xlfn.XLOOKUP($L1115,Pos!$B:$B,Pos!N:N,0, 0)</f>
        <v>4.5999999999999996</v>
      </c>
      <c r="S1115" s="9">
        <f>_xlfn.XLOOKUP($L1115,Pos!$B:$B,Pos!O:O,0, 0)</f>
        <v>7.0043329999999999</v>
      </c>
      <c r="T1115" s="9">
        <f>_xlfn.XLOOKUP($L1115,Pos!$B:$B,Pos!P:P,0, 0)</f>
        <v>3.6749999999999998</v>
      </c>
      <c r="U1115" s="9">
        <f>_xlfn.XLOOKUP($L1115,Pos!$B:$B,Pos!Q:Q,0, 0)</f>
        <v>5.3</v>
      </c>
      <c r="V1115" s="9">
        <f>_xlfn.XLOOKUP($L1115,Pos!$B:$B,Pos!R:R,0, 0)</f>
        <v>8.1666670000000003</v>
      </c>
      <c r="W1115" s="9">
        <f>_xlfn.XLOOKUP($L1115,Pos!$B:$B,Pos!S:S,0, 0)</f>
        <v>4.1666670000000003</v>
      </c>
      <c r="X1115" s="9" t="str">
        <f>_xlfn.XLOOKUP($L1115,Pos!$B:$B,Pos!J:J,0, 0)</f>
        <v>Outperform</v>
      </c>
      <c r="Y1115" s="1">
        <v>0</v>
      </c>
      <c r="Z1115" s="1">
        <v>0</v>
      </c>
      <c r="AA1115" s="1">
        <f t="shared" si="275"/>
        <v>0</v>
      </c>
      <c r="AB1115" s="9">
        <f>_xlfn.XLOOKUP(L1115,Pos!B:B,Pos!K:K,-1,0)</f>
        <v>5.333333333333333</v>
      </c>
      <c r="AC1115" s="1" t="e">
        <f>_xlfn.XLOOKUP($L1115,Pos!$A:$A,Pos!S:S,_xlfn.XLOOKUP($L1115,#REF!,#REF!, ""), 0)</f>
        <v>#REF!</v>
      </c>
      <c r="AD1115" s="1" t="e">
        <f>_xlfn.XLOOKUP($L1115,Pos!$A:$A,Pos!T:T,_xlfn.XLOOKUP($L1115,#REF!,#REF!, ""), 0)</f>
        <v>#REF!</v>
      </c>
      <c r="AE1115" s="1" t="e">
        <f>_xlfn.XLOOKUP($L1115,Pos!$A:$A,Pos!U:U,_xlfn.XLOOKUP($L1115,#REF!,#REF!, ""), 0)</f>
        <v>#REF!</v>
      </c>
      <c r="AF1115" s="1" t="e">
        <f>_xlfn.XLOOKUP($L1115,Pos!$A:$A,Pos!V:V,_xlfn.XLOOKUP($L1115,#REF!,#REF!, ""), 0)</f>
        <v>#REF!</v>
      </c>
      <c r="AG1115" s="1" t="e">
        <f>_xlfn.XLOOKUP($L1115,Pos!$A:$A,Pos!W:W,_xlfn.XLOOKUP($L1115,#REF!,#REF!, ""), 0)</f>
        <v>#REF!</v>
      </c>
      <c r="AH1115" s="1" t="e">
        <f>_xlfn.XLOOKUP($L1115,Pos!$A:$A,Pos!X:X,_xlfn.XLOOKUP($L1115,#REF!,#REF!, ""), 0)</f>
        <v>#REF!</v>
      </c>
      <c r="AI1115" s="1" t="e">
        <f>_xlfn.XLOOKUP($L1115,Pos!$A:$A,Pos!Y:Y,_xlfn.XLOOKUP($L1115,#REF!,#REF!, ""), 0)</f>
        <v>#REF!</v>
      </c>
      <c r="AJ1115" s="1" t="e">
        <f>_xlfn.XLOOKUP($L1115,Pos!$A:$A,Pos!Z:Z,_xlfn.XLOOKUP($L1115,#REF!,#REF!, ""), 0)</f>
        <v>#REF!</v>
      </c>
      <c r="AK1115" s="1" t="e">
        <f>_xlfn.XLOOKUP($L1115,Pos!$A:$A,Pos!AA:AA,_xlfn.XLOOKUP($L1115,#REF!,#REF!, ""), 0)</f>
        <v>#REF!</v>
      </c>
      <c r="AL1115" s="1" t="e">
        <f>_xlfn.XLOOKUP($L1115,Pos!$A:$A,Pos!AB:AB,_xlfn.XLOOKUP($L1115,#REF!,#REF!, ""), 0)</f>
        <v>#REF!</v>
      </c>
      <c r="AM1115" s="1" t="e">
        <f>_xlfn.XLOOKUP($L1115,Pos!$A:$A,Pos!AC:AC,_xlfn.XLOOKUP($L1115,#REF!,#REF!, ""), 0)</f>
        <v>#REF!</v>
      </c>
      <c r="AN1115" s="1" t="e">
        <f>_xlfn.XLOOKUP($L1115,Pos!$A:$A,Pos!AD:AD,_xlfn.XLOOKUP($L1115,#REF!,#REF!, ""), 0)</f>
        <v>#REF!</v>
      </c>
      <c r="AO1115" s="1" t="e">
        <f>_xlfn.XLOOKUP($L1115,Pos!$A:$A,Pos!AE:AE,_xlfn.XLOOKUP($L1115,#REF!,#REF!, ""), 0)</f>
        <v>#REF!</v>
      </c>
      <c r="AP1115" s="1" t="e">
        <f>_xlfn.XLOOKUP($L1115,Pos!$A:$A,Pos!AF:AF,_xlfn.XLOOKUP($L1115,#REF!,#REF!, ""), 0)</f>
        <v>#REF!</v>
      </c>
      <c r="AQ1115" s="1" t="e">
        <f>_xlfn.XLOOKUP($L1115,Pos!$A:$A,Pos!AG:AG,_xlfn.XLOOKUP($L1115,#REF!,#REF!, ""), 0)</f>
        <v>#REF!</v>
      </c>
      <c r="AR1115" s="1" t="e">
        <f>_xlfn.XLOOKUP($L1115,Pos!$A:$A,Pos!AH:AH,_xlfn.XLOOKUP($L1115,#REF!,#REF!, ""), 0)</f>
        <v>#REF!</v>
      </c>
      <c r="AS1115" s="1" t="e">
        <f>_xlfn.XLOOKUP($L1115,Pos!$A:$A,Pos!AI:AI,_xlfn.XLOOKUP($L1115,#REF!,#REF!, ""), 0)</f>
        <v>#REF!</v>
      </c>
      <c r="AT1115" s="1" t="e">
        <f>_xlfn.XLOOKUP($L1115,Pos!$A:$A,Pos!AJ:AJ,_xlfn.XLOOKUP($L1115,#REF!,#REF!, ""), 0)</f>
        <v>#REF!</v>
      </c>
      <c r="AU1115" s="1" t="e">
        <f>_xlfn.XLOOKUP($L1115,Pos!$A:$A,Pos!AK:AK,_xlfn.XLOOKUP($L1115,#REF!,#REF!, ""), 0)</f>
        <v>#REF!</v>
      </c>
      <c r="AV1115" s="1" t="e">
        <f>_xlfn.XLOOKUP($L1115,Pos!$A:$A,Pos!AL:AL,_xlfn.XLOOKUP($L1115,#REF!,#REF!, ""), 0)</f>
        <v>#REF!</v>
      </c>
      <c r="AW1115" s="1" t="e">
        <f>_xlfn.XLOOKUP($L1115,Pos!$A:$A,Pos!AM:AM,_xlfn.XLOOKUP($L1115,#REF!,#REF!, ""), 0)</f>
        <v>#REF!</v>
      </c>
      <c r="AX1115" s="1" t="e">
        <f>_xlfn.XLOOKUP($L1115,Pos!$A:$A,Pos!AN:AN,_xlfn.XLOOKUP($L1115,#REF!,#REF!, ""), 0)</f>
        <v>#REF!</v>
      </c>
      <c r="AY1115" s="1" t="e">
        <f>_xlfn.XLOOKUP($L1115,Pos!$A:$A,Pos!AO:AO,_xlfn.XLOOKUP($L1115,#REF!,#REF!, ""), 0)</f>
        <v>#REF!</v>
      </c>
      <c r="AZ1115" s="7" t="str">
        <f t="shared" si="276"/>
        <v>OUT</v>
      </c>
      <c r="BA1115" s="1">
        <f>IF(OR(_xlfn.XLOOKUP(L1115,Pos!B:B,Pos!L:L,FALSE)="ESG Reason",_xlfn.XLOOKUP(L1115,Pos!B:B,Pos!L:L,FALSE)="Blacklisted"),1,0)</f>
        <v>0</v>
      </c>
      <c r="BC1115" s="11">
        <v>9.3201660071328211E-11</v>
      </c>
      <c r="BD1115" s="11">
        <f>_xlfn.XLOOKUP($L1115,Pos!$B:$B,Pos!H:H,0, 0)</f>
        <v>0</v>
      </c>
      <c r="BE1115" s="11">
        <f>_xlfn.XLOOKUP($L1115,Pos!$B:$B,Pos!I:I,0, 0)</f>
        <v>9.8108161402941322E-5</v>
      </c>
      <c r="BF1115" s="18">
        <f t="shared" si="277"/>
        <v>9.8108161402941322E-5</v>
      </c>
      <c r="BG1115" s="1">
        <f t="shared" si="278"/>
        <v>3</v>
      </c>
      <c r="BH1115" s="1">
        <f t="shared" si="279"/>
        <v>54</v>
      </c>
      <c r="BI1115" s="18">
        <f t="shared" si="280"/>
        <v>9.3201660071328211E-11</v>
      </c>
      <c r="BJ1115" s="3">
        <f t="shared" si="281"/>
        <v>0</v>
      </c>
      <c r="BK1115" s="18">
        <f t="shared" si="282"/>
        <v>0</v>
      </c>
    </row>
    <row r="1116" spans="3:63" x14ac:dyDescent="0.25">
      <c r="C1116" s="3"/>
      <c r="D1116" s="3"/>
      <c r="E1116" s="3"/>
      <c r="F1116" s="3"/>
      <c r="G1116" s="51" t="s">
        <v>1115</v>
      </c>
      <c r="H1116" s="8" t="str">
        <f t="shared" si="272"/>
        <v>0%North America</v>
      </c>
      <c r="I1116" s="11" cm="1">
        <f t="array" ref="I1116">IF(
   AZ1116 = "OUT", 0,IF(
   BD1116 &gt;= LARGE(IF(ISNUMBER(BD:BD), BD:BD), 3),
   BE1116 - 0.001,
   IF(BE1116 &gt;=VLOOKUP(P1116,mapping!$A:$B,2,FALSE), BE1116,VLOOKUP(P1116,mapping!$A$2:$B$8,2,FALSE))
))</f>
        <v>0</v>
      </c>
      <c r="J1116" s="11" cm="1">
        <f t="array" ref="J1116">IF(
    AZ1116="OUT",0,IF(IF(
                      BD1116&gt;=LARGE(IF(ISNUMBER(BD:BD),BD:BD),3),
                      BE1116+0.001,
                      VLOOKUP(H1116,mapping!$D:$E,2,FALSE)
                      )&gt;I1116,
                   IF(
                      BD1116&gt;=LARGE(IF(ISNUMBER(BD:BD),BD:BD),3),
                      BE1116+0.001,
                      VLOOKUP(H1116,mapping!$D:$E,2,FALSE)
                      ),
                   I1116+0.002))</f>
        <v>0</v>
      </c>
      <c r="K1116" s="8">
        <f t="shared" si="273"/>
        <v>9.7837620283552419E-5</v>
      </c>
      <c r="L1116" s="1" t="str">
        <f>Pos!B1167</f>
        <v>US70432V1026</v>
      </c>
      <c r="M1116" s="1" t="str">
        <f>_xlfn.XLOOKUP($L1116,Pos!B:B,Pos!D:D,, 0)</f>
        <v>Paycom Software, Inc.</v>
      </c>
      <c r="N1116" s="1" t="str">
        <f>_xlfn.XLOOKUP($L1116,Pos!B:B,Pos!E:E,, 0)</f>
        <v>Technology</v>
      </c>
      <c r="O1116" s="1" t="str">
        <f t="shared" si="274"/>
        <v>Technology_North America</v>
      </c>
      <c r="P1116" s="1" t="str">
        <f>_xlfn.XLOOKUP($L1116,Pos!B:B,Pos!F:F,, 0)</f>
        <v>North America</v>
      </c>
      <c r="Q1116" s="1">
        <v>0</v>
      </c>
      <c r="R1116" s="9">
        <f>_xlfn.XLOOKUP($L1116,Pos!$B:$B,Pos!N:N,0, 0)</f>
        <v>7.45</v>
      </c>
      <c r="S1116" s="9">
        <f>_xlfn.XLOOKUP($L1116,Pos!$B:$B,Pos!O:O,0, 0)</f>
        <v>3.1509999999999998</v>
      </c>
      <c r="T1116" s="9">
        <f>_xlfn.XLOOKUP($L1116,Pos!$B:$B,Pos!P:P,0, 0)</f>
        <v>7.5750000000000002</v>
      </c>
      <c r="U1116" s="9">
        <f>_xlfn.XLOOKUP($L1116,Pos!$B:$B,Pos!Q:Q,0, 0)</f>
        <v>2.7</v>
      </c>
      <c r="V1116" s="9">
        <f>_xlfn.XLOOKUP($L1116,Pos!$B:$B,Pos!R:R,0, 0)</f>
        <v>7</v>
      </c>
      <c r="W1116" s="9">
        <f>_xlfn.XLOOKUP($L1116,Pos!$B:$B,Pos!S:S,0, 0)</f>
        <v>7.4783330000000001</v>
      </c>
      <c r="X1116" s="9" t="str">
        <f>_xlfn.XLOOKUP($L1116,Pos!$B:$B,Pos!J:J,0, 0)</f>
        <v>Outperform</v>
      </c>
      <c r="Y1116" s="1">
        <v>0</v>
      </c>
      <c r="Z1116" s="1">
        <v>0</v>
      </c>
      <c r="AA1116" s="1">
        <f t="shared" si="275"/>
        <v>0</v>
      </c>
      <c r="AB1116" s="9">
        <f>_xlfn.XLOOKUP(L1116,Pos!B:B,Pos!K:K,-1,0)</f>
        <v>9.6907216494845354</v>
      </c>
      <c r="AC1116" s="1" t="e">
        <f>_xlfn.XLOOKUP($L1116,Pos!$A:$A,Pos!S:S,_xlfn.XLOOKUP($L1116,#REF!,#REF!, ""), 0)</f>
        <v>#REF!</v>
      </c>
      <c r="AD1116" s="1" t="e">
        <f>_xlfn.XLOOKUP($L1116,Pos!$A:$A,Pos!T:T,_xlfn.XLOOKUP($L1116,#REF!,#REF!, ""), 0)</f>
        <v>#REF!</v>
      </c>
      <c r="AE1116" s="1" t="e">
        <f>_xlfn.XLOOKUP($L1116,Pos!$A:$A,Pos!U:U,_xlfn.XLOOKUP($L1116,#REF!,#REF!, ""), 0)</f>
        <v>#REF!</v>
      </c>
      <c r="AF1116" s="1" t="e">
        <f>_xlfn.XLOOKUP($L1116,Pos!$A:$A,Pos!V:V,_xlfn.XLOOKUP($L1116,#REF!,#REF!, ""), 0)</f>
        <v>#REF!</v>
      </c>
      <c r="AG1116" s="1" t="e">
        <f>_xlfn.XLOOKUP($L1116,Pos!$A:$A,Pos!W:W,_xlfn.XLOOKUP($L1116,#REF!,#REF!, ""), 0)</f>
        <v>#REF!</v>
      </c>
      <c r="AH1116" s="1" t="e">
        <f>_xlfn.XLOOKUP($L1116,Pos!$A:$A,Pos!X:X,_xlfn.XLOOKUP($L1116,#REF!,#REF!, ""), 0)</f>
        <v>#REF!</v>
      </c>
      <c r="AI1116" s="1" t="e">
        <f>_xlfn.XLOOKUP($L1116,Pos!$A:$A,Pos!Y:Y,_xlfn.XLOOKUP($L1116,#REF!,#REF!, ""), 0)</f>
        <v>#REF!</v>
      </c>
      <c r="AJ1116" s="1" t="e">
        <f>_xlfn.XLOOKUP($L1116,Pos!$A:$A,Pos!Z:Z,_xlfn.XLOOKUP($L1116,#REF!,#REF!, ""), 0)</f>
        <v>#REF!</v>
      </c>
      <c r="AK1116" s="1" t="e">
        <f>_xlfn.XLOOKUP($L1116,Pos!$A:$A,Pos!AA:AA,_xlfn.XLOOKUP($L1116,#REF!,#REF!, ""), 0)</f>
        <v>#REF!</v>
      </c>
      <c r="AL1116" s="1" t="e">
        <f>_xlfn.XLOOKUP($L1116,Pos!$A:$A,Pos!AB:AB,_xlfn.XLOOKUP($L1116,#REF!,#REF!, ""), 0)</f>
        <v>#REF!</v>
      </c>
      <c r="AM1116" s="1" t="e">
        <f>_xlfn.XLOOKUP($L1116,Pos!$A:$A,Pos!AC:AC,_xlfn.XLOOKUP($L1116,#REF!,#REF!, ""), 0)</f>
        <v>#REF!</v>
      </c>
      <c r="AN1116" s="1" t="e">
        <f>_xlfn.XLOOKUP($L1116,Pos!$A:$A,Pos!AD:AD,_xlfn.XLOOKUP($L1116,#REF!,#REF!, ""), 0)</f>
        <v>#REF!</v>
      </c>
      <c r="AO1116" s="1" t="e">
        <f>_xlfn.XLOOKUP($L1116,Pos!$A:$A,Pos!AE:AE,_xlfn.XLOOKUP($L1116,#REF!,#REF!, ""), 0)</f>
        <v>#REF!</v>
      </c>
      <c r="AP1116" s="1" t="e">
        <f>_xlfn.XLOOKUP($L1116,Pos!$A:$A,Pos!AF:AF,_xlfn.XLOOKUP($L1116,#REF!,#REF!, ""), 0)</f>
        <v>#REF!</v>
      </c>
      <c r="AQ1116" s="1" t="e">
        <f>_xlfn.XLOOKUP($L1116,Pos!$A:$A,Pos!AG:AG,_xlfn.XLOOKUP($L1116,#REF!,#REF!, ""), 0)</f>
        <v>#REF!</v>
      </c>
      <c r="AR1116" s="1" t="e">
        <f>_xlfn.XLOOKUP($L1116,Pos!$A:$A,Pos!AH:AH,_xlfn.XLOOKUP($L1116,#REF!,#REF!, ""), 0)</f>
        <v>#REF!</v>
      </c>
      <c r="AS1116" s="1" t="e">
        <f>_xlfn.XLOOKUP($L1116,Pos!$A:$A,Pos!AI:AI,_xlfn.XLOOKUP($L1116,#REF!,#REF!, ""), 0)</f>
        <v>#REF!</v>
      </c>
      <c r="AT1116" s="1" t="e">
        <f>_xlfn.XLOOKUP($L1116,Pos!$A:$A,Pos!AJ:AJ,_xlfn.XLOOKUP($L1116,#REF!,#REF!, ""), 0)</f>
        <v>#REF!</v>
      </c>
      <c r="AU1116" s="1" t="e">
        <f>_xlfn.XLOOKUP($L1116,Pos!$A:$A,Pos!AK:AK,_xlfn.XLOOKUP($L1116,#REF!,#REF!, ""), 0)</f>
        <v>#REF!</v>
      </c>
      <c r="AV1116" s="1" t="e">
        <f>_xlfn.XLOOKUP($L1116,Pos!$A:$A,Pos!AL:AL,_xlfn.XLOOKUP($L1116,#REF!,#REF!, ""), 0)</f>
        <v>#REF!</v>
      </c>
      <c r="AW1116" s="1" t="e">
        <f>_xlfn.XLOOKUP($L1116,Pos!$A:$A,Pos!AM:AM,_xlfn.XLOOKUP($L1116,#REF!,#REF!, ""), 0)</f>
        <v>#REF!</v>
      </c>
      <c r="AX1116" s="1" t="e">
        <f>_xlfn.XLOOKUP($L1116,Pos!$A:$A,Pos!AN:AN,_xlfn.XLOOKUP($L1116,#REF!,#REF!, ""), 0)</f>
        <v>#REF!</v>
      </c>
      <c r="AY1116" s="1" t="e">
        <f>_xlfn.XLOOKUP($L1116,Pos!$A:$A,Pos!AO:AO,_xlfn.XLOOKUP($L1116,#REF!,#REF!, ""), 0)</f>
        <v>#REF!</v>
      </c>
      <c r="AZ1116" s="7" t="str">
        <f t="shared" si="276"/>
        <v>OUT</v>
      </c>
      <c r="BA1116" s="1">
        <f>IF(OR(_xlfn.XLOOKUP(L1116,Pos!B:B,Pos!L:L,FALSE)="ESG Reason",_xlfn.XLOOKUP(L1116,Pos!B:B,Pos!L:L,FALSE)="Blacklisted"),1,0)</f>
        <v>1</v>
      </c>
      <c r="BC1116" s="11">
        <v>1.9841977164198749E-10</v>
      </c>
      <c r="BD1116" s="11">
        <f>_xlfn.XLOOKUP($L1116,Pos!$B:$B,Pos!H:H,0, 0)</f>
        <v>0</v>
      </c>
      <c r="BE1116" s="11">
        <f>_xlfn.XLOOKUP($L1116,Pos!$B:$B,Pos!I:I,0, 0)</f>
        <v>9.7837620283552419E-5</v>
      </c>
      <c r="BF1116" s="18">
        <f t="shared" si="277"/>
        <v>9.7837620283552419E-5</v>
      </c>
      <c r="BG1116" s="1">
        <f t="shared" si="278"/>
        <v>1</v>
      </c>
      <c r="BH1116" s="1">
        <f t="shared" si="279"/>
        <v>35</v>
      </c>
      <c r="BI1116" s="18">
        <f t="shared" si="280"/>
        <v>1.9841977164198749E-10</v>
      </c>
      <c r="BJ1116" s="3">
        <f t="shared" si="281"/>
        <v>0</v>
      </c>
      <c r="BK1116" s="18">
        <f t="shared" si="282"/>
        <v>0</v>
      </c>
    </row>
    <row r="1117" spans="3:63" x14ac:dyDescent="0.25">
      <c r="C1117" s="3"/>
      <c r="D1117" s="3"/>
      <c r="E1117" s="3"/>
      <c r="F1117" s="3"/>
      <c r="G1117" s="51" t="s">
        <v>1116</v>
      </c>
      <c r="H1117" s="8" t="str">
        <f t="shared" si="272"/>
        <v>0%North America</v>
      </c>
      <c r="I1117" s="11" cm="1">
        <f t="array" ref="I1117">IF(
   AZ1117 = "OUT", 0,IF(
   BD1117 &gt;= LARGE(IF(ISNUMBER(BD:BD), BD:BD), 3),
   BE1117 - 0.001,
   IF(BE1117 &gt;=VLOOKUP(P1117,mapping!$A:$B,2,FALSE), BE1117,VLOOKUP(P1117,mapping!$A$2:$B$8,2,FALSE))
))</f>
        <v>0</v>
      </c>
      <c r="J1117" s="11" cm="1">
        <f t="array" ref="J1117">IF(
    AZ1117="OUT",0,IF(IF(
                      BD1117&gt;=LARGE(IF(ISNUMBER(BD:BD),BD:BD),3),
                      BE1117+0.001,
                      VLOOKUP(H1117,mapping!$D:$E,2,FALSE)
                      )&gt;I1117,
                   IF(
                      BD1117&gt;=LARGE(IF(ISNUMBER(BD:BD),BD:BD),3),
                      BE1117+0.001,
                      VLOOKUP(H1117,mapping!$D:$E,2,FALSE)
                      ),
                   I1117+0.002))</f>
        <v>0</v>
      </c>
      <c r="K1117" s="8">
        <f t="shared" si="273"/>
        <v>9.7795243842781587E-5</v>
      </c>
      <c r="L1117" s="1" t="str">
        <f>Pos!B1221</f>
        <v>US83304A1060</v>
      </c>
      <c r="M1117" s="1" t="str">
        <f>_xlfn.XLOOKUP($L1117,Pos!B:B,Pos!D:D,, 0)</f>
        <v>Snap, Inc. Class A</v>
      </c>
      <c r="N1117" s="1" t="str">
        <f>_xlfn.XLOOKUP($L1117,Pos!B:B,Pos!E:E,, 0)</f>
        <v>Technology</v>
      </c>
      <c r="O1117" s="1" t="str">
        <f t="shared" si="274"/>
        <v>Technology_North America</v>
      </c>
      <c r="P1117" s="1" t="str">
        <f>_xlfn.XLOOKUP($L1117,Pos!B:B,Pos!F:F,, 0)</f>
        <v>North America</v>
      </c>
      <c r="Q1117" s="1">
        <v>0</v>
      </c>
      <c r="R1117" s="9">
        <f>_xlfn.XLOOKUP($L1117,Pos!$B:$B,Pos!N:N,0, 0)</f>
        <v>0</v>
      </c>
      <c r="S1117" s="9">
        <f>_xlfn.XLOOKUP($L1117,Pos!$B:$B,Pos!O:O,0, 0)</f>
        <v>3.4249999999999998</v>
      </c>
      <c r="T1117" s="9">
        <f>_xlfn.XLOOKUP($L1117,Pos!$B:$B,Pos!P:P,0, 0)</f>
        <v>3.6333329999999999</v>
      </c>
      <c r="U1117" s="9">
        <f>_xlfn.XLOOKUP($L1117,Pos!$B:$B,Pos!Q:Q,0, 0)</f>
        <v>2.5</v>
      </c>
      <c r="V1117" s="9">
        <f>_xlfn.XLOOKUP($L1117,Pos!$B:$B,Pos!R:R,0, 0)</f>
        <v>5.1666670000000003</v>
      </c>
      <c r="W1117" s="9">
        <f>_xlfn.XLOOKUP($L1117,Pos!$B:$B,Pos!S:S,0, 0)</f>
        <v>6.25</v>
      </c>
      <c r="X1117" s="9" t="str">
        <f>_xlfn.XLOOKUP($L1117,Pos!$B:$B,Pos!J:J,0, 0)</f>
        <v>Hold</v>
      </c>
      <c r="Y1117" s="1">
        <v>0</v>
      </c>
      <c r="Z1117" s="1">
        <v>0</v>
      </c>
      <c r="AA1117" s="1">
        <f t="shared" si="275"/>
        <v>0</v>
      </c>
      <c r="AB1117" s="9">
        <f>_xlfn.XLOOKUP(L1117,Pos!B:B,Pos!K:K,-1,0)</f>
        <v>4.6391752577319592</v>
      </c>
      <c r="AC1117" s="1" t="e">
        <f>_xlfn.XLOOKUP($L1117,Pos!$A:$A,Pos!S:S,_xlfn.XLOOKUP($L1117,#REF!,#REF!, ""), 0)</f>
        <v>#REF!</v>
      </c>
      <c r="AD1117" s="1" t="e">
        <f>_xlfn.XLOOKUP($L1117,Pos!$A:$A,Pos!T:T,_xlfn.XLOOKUP($L1117,#REF!,#REF!, ""), 0)</f>
        <v>#REF!</v>
      </c>
      <c r="AE1117" s="1" t="e">
        <f>_xlfn.XLOOKUP($L1117,Pos!$A:$A,Pos!U:U,_xlfn.XLOOKUP($L1117,#REF!,#REF!, ""), 0)</f>
        <v>#REF!</v>
      </c>
      <c r="AF1117" s="1" t="e">
        <f>_xlfn.XLOOKUP($L1117,Pos!$A:$A,Pos!V:V,_xlfn.XLOOKUP($L1117,#REF!,#REF!, ""), 0)</f>
        <v>#REF!</v>
      </c>
      <c r="AG1117" s="1" t="e">
        <f>_xlfn.XLOOKUP($L1117,Pos!$A:$A,Pos!W:W,_xlfn.XLOOKUP($L1117,#REF!,#REF!, ""), 0)</f>
        <v>#REF!</v>
      </c>
      <c r="AH1117" s="1" t="e">
        <f>_xlfn.XLOOKUP($L1117,Pos!$A:$A,Pos!X:X,_xlfn.XLOOKUP($L1117,#REF!,#REF!, ""), 0)</f>
        <v>#REF!</v>
      </c>
      <c r="AI1117" s="1" t="e">
        <f>_xlfn.XLOOKUP($L1117,Pos!$A:$A,Pos!Y:Y,_xlfn.XLOOKUP($L1117,#REF!,#REF!, ""), 0)</f>
        <v>#REF!</v>
      </c>
      <c r="AJ1117" s="1" t="e">
        <f>_xlfn.XLOOKUP($L1117,Pos!$A:$A,Pos!Z:Z,_xlfn.XLOOKUP($L1117,#REF!,#REF!, ""), 0)</f>
        <v>#REF!</v>
      </c>
      <c r="AK1117" s="1" t="e">
        <f>_xlfn.XLOOKUP($L1117,Pos!$A:$A,Pos!AA:AA,_xlfn.XLOOKUP($L1117,#REF!,#REF!, ""), 0)</f>
        <v>#REF!</v>
      </c>
      <c r="AL1117" s="1" t="e">
        <f>_xlfn.XLOOKUP($L1117,Pos!$A:$A,Pos!AB:AB,_xlfn.XLOOKUP($L1117,#REF!,#REF!, ""), 0)</f>
        <v>#REF!</v>
      </c>
      <c r="AM1117" s="1" t="e">
        <f>_xlfn.XLOOKUP($L1117,Pos!$A:$A,Pos!AC:AC,_xlfn.XLOOKUP($L1117,#REF!,#REF!, ""), 0)</f>
        <v>#REF!</v>
      </c>
      <c r="AN1117" s="1" t="e">
        <f>_xlfn.XLOOKUP($L1117,Pos!$A:$A,Pos!AD:AD,_xlfn.XLOOKUP($L1117,#REF!,#REF!, ""), 0)</f>
        <v>#REF!</v>
      </c>
      <c r="AO1117" s="1" t="e">
        <f>_xlfn.XLOOKUP($L1117,Pos!$A:$A,Pos!AE:AE,_xlfn.XLOOKUP($L1117,#REF!,#REF!, ""), 0)</f>
        <v>#REF!</v>
      </c>
      <c r="AP1117" s="1" t="e">
        <f>_xlfn.XLOOKUP($L1117,Pos!$A:$A,Pos!AF:AF,_xlfn.XLOOKUP($L1117,#REF!,#REF!, ""), 0)</f>
        <v>#REF!</v>
      </c>
      <c r="AQ1117" s="1" t="e">
        <f>_xlfn.XLOOKUP($L1117,Pos!$A:$A,Pos!AG:AG,_xlfn.XLOOKUP($L1117,#REF!,#REF!, ""), 0)</f>
        <v>#REF!</v>
      </c>
      <c r="AR1117" s="1" t="e">
        <f>_xlfn.XLOOKUP($L1117,Pos!$A:$A,Pos!AH:AH,_xlfn.XLOOKUP($L1117,#REF!,#REF!, ""), 0)</f>
        <v>#REF!</v>
      </c>
      <c r="AS1117" s="1" t="e">
        <f>_xlfn.XLOOKUP($L1117,Pos!$A:$A,Pos!AI:AI,_xlfn.XLOOKUP($L1117,#REF!,#REF!, ""), 0)</f>
        <v>#REF!</v>
      </c>
      <c r="AT1117" s="1" t="e">
        <f>_xlfn.XLOOKUP($L1117,Pos!$A:$A,Pos!AJ:AJ,_xlfn.XLOOKUP($L1117,#REF!,#REF!, ""), 0)</f>
        <v>#REF!</v>
      </c>
      <c r="AU1117" s="1" t="e">
        <f>_xlfn.XLOOKUP($L1117,Pos!$A:$A,Pos!AK:AK,_xlfn.XLOOKUP($L1117,#REF!,#REF!, ""), 0)</f>
        <v>#REF!</v>
      </c>
      <c r="AV1117" s="1" t="e">
        <f>_xlfn.XLOOKUP($L1117,Pos!$A:$A,Pos!AL:AL,_xlfn.XLOOKUP($L1117,#REF!,#REF!, ""), 0)</f>
        <v>#REF!</v>
      </c>
      <c r="AW1117" s="1" t="e">
        <f>_xlfn.XLOOKUP($L1117,Pos!$A:$A,Pos!AM:AM,_xlfn.XLOOKUP($L1117,#REF!,#REF!, ""), 0)</f>
        <v>#REF!</v>
      </c>
      <c r="AX1117" s="1" t="e">
        <f>_xlfn.XLOOKUP($L1117,Pos!$A:$A,Pos!AN:AN,_xlfn.XLOOKUP($L1117,#REF!,#REF!, ""), 0)</f>
        <v>#REF!</v>
      </c>
      <c r="AY1117" s="1" t="e">
        <f>_xlfn.XLOOKUP($L1117,Pos!$A:$A,Pos!AO:AO,_xlfn.XLOOKUP($L1117,#REF!,#REF!, ""), 0)</f>
        <v>#REF!</v>
      </c>
      <c r="AZ1117" s="7" t="str">
        <f t="shared" si="276"/>
        <v>OUT</v>
      </c>
      <c r="BA1117" s="1">
        <f>IF(OR(_xlfn.XLOOKUP(L1117,Pos!B:B,Pos!L:L,FALSE)="ESG Reason",_xlfn.XLOOKUP(L1117,Pos!B:B,Pos!L:L,FALSE)="Blacklisted"),1,0)</f>
        <v>0</v>
      </c>
      <c r="BC1117" s="11">
        <v>1.9841977164198811E-10</v>
      </c>
      <c r="BD1117" s="11">
        <f>_xlfn.XLOOKUP($L1117,Pos!$B:$B,Pos!H:H,0, 0)</f>
        <v>0</v>
      </c>
      <c r="BE1117" s="11">
        <f>_xlfn.XLOOKUP($L1117,Pos!$B:$B,Pos!I:I,0, 0)</f>
        <v>9.7795243842781587E-5</v>
      </c>
      <c r="BF1117" s="18">
        <f t="shared" si="277"/>
        <v>9.7795243842781587E-5</v>
      </c>
      <c r="BG1117" s="1">
        <f t="shared" si="278"/>
        <v>1</v>
      </c>
      <c r="BH1117" s="1">
        <f t="shared" si="279"/>
        <v>35</v>
      </c>
      <c r="BI1117" s="18">
        <f t="shared" si="280"/>
        <v>1.9841977164198811E-10</v>
      </c>
      <c r="BJ1117" s="3">
        <f t="shared" si="281"/>
        <v>0</v>
      </c>
      <c r="BK1117" s="18">
        <f t="shared" si="282"/>
        <v>0</v>
      </c>
    </row>
    <row r="1118" spans="3:63" x14ac:dyDescent="0.25">
      <c r="C1118" s="3"/>
      <c r="D1118" s="3"/>
      <c r="E1118" s="3"/>
      <c r="F1118" s="3"/>
      <c r="G1118" s="51" t="s">
        <v>1123</v>
      </c>
      <c r="H1118" s="8" t="str">
        <f t="shared" si="272"/>
        <v>0%Others</v>
      </c>
      <c r="I1118" s="11" cm="1">
        <f t="array" ref="I1118">IF(
   AZ1118 = "OUT", 0,IF(
   BD1118 &gt;= LARGE(IF(ISNUMBER(BD:BD), BD:BD), 3),
   BE1118 - 0.001,
   IF(BE1118 &gt;=VLOOKUP(P1118,mapping!$A:$B,2,FALSE), BE1118,VLOOKUP(P1118,mapping!$A$2:$B$8,2,FALSE))
))</f>
        <v>0</v>
      </c>
      <c r="J1118" s="11" cm="1">
        <f t="array" ref="J1118">IF(
    AZ1118="OUT",0,IF(IF(
                      BD1118&gt;=LARGE(IF(ISNUMBER(BD:BD),BD:BD),3),
                      BE1118+0.001,
                      VLOOKUP(H1118,mapping!$D:$E,2,FALSE)
                      )&gt;I1118,
                   IF(
                      BD1118&gt;=LARGE(IF(ISNUMBER(BD:BD),BD:BD),3),
                      BE1118+0.001,
                      VLOOKUP(H1118,mapping!$D:$E,2,FALSE)
                      ),
                   I1118+0.002))</f>
        <v>0</v>
      </c>
      <c r="K1118" s="8">
        <f t="shared" si="273"/>
        <v>9.7640780365966704E-5</v>
      </c>
      <c r="L1118" s="1" t="str">
        <f>Pos!B23</f>
        <v>AU000000MPL3</v>
      </c>
      <c r="M1118" s="1" t="str">
        <f>_xlfn.XLOOKUP($L1118,Pos!B:B,Pos!D:D,, 0)</f>
        <v>Medibank Private Ltd.</v>
      </c>
      <c r="N1118" s="1" t="str">
        <f>_xlfn.XLOOKUP($L1118,Pos!B:B,Pos!E:E,, 0)</f>
        <v>Insurance</v>
      </c>
      <c r="O1118" s="1" t="str">
        <f t="shared" si="274"/>
        <v>Insurance_Others</v>
      </c>
      <c r="P1118" s="1" t="str">
        <f>_xlfn.XLOOKUP($L1118,Pos!B:B,Pos!F:F,, 0)</f>
        <v>Others</v>
      </c>
      <c r="Q1118" s="1">
        <v>0</v>
      </c>
      <c r="R1118" s="9">
        <f>_xlfn.XLOOKUP($L1118,Pos!$B:$B,Pos!N:N,0, 0)</f>
        <v>5.47</v>
      </c>
      <c r="S1118" s="9">
        <f>_xlfn.XLOOKUP($L1118,Pos!$B:$B,Pos!O:O,0, 0)</f>
        <v>4.3425000000000002</v>
      </c>
      <c r="T1118" s="9">
        <f>_xlfn.XLOOKUP($L1118,Pos!$B:$B,Pos!P:P,0, 0)</f>
        <v>4.5666669999999998</v>
      </c>
      <c r="U1118" s="9">
        <f>_xlfn.XLOOKUP($L1118,Pos!$B:$B,Pos!Q:Q,0, 0)</f>
        <v>7.1</v>
      </c>
      <c r="V1118" s="9">
        <f>_xlfn.XLOOKUP($L1118,Pos!$B:$B,Pos!R:R,0, 0)</f>
        <v>9.533334</v>
      </c>
      <c r="W1118" s="9">
        <f>_xlfn.XLOOKUP($L1118,Pos!$B:$B,Pos!S:S,0, 0)</f>
        <v>5.8574999999999999</v>
      </c>
      <c r="X1118" s="9" t="str">
        <f>_xlfn.XLOOKUP($L1118,Pos!$B:$B,Pos!J:J,0, 0)</f>
        <v>Hold</v>
      </c>
      <c r="Y1118" s="1">
        <v>0</v>
      </c>
      <c r="Z1118" s="1">
        <v>0</v>
      </c>
      <c r="AA1118" s="1">
        <f t="shared" si="275"/>
        <v>0</v>
      </c>
      <c r="AB1118" s="9">
        <f>_xlfn.XLOOKUP(L1118,Pos!B:B,Pos!K:K,-1,0)</f>
        <v>4.583333333333333</v>
      </c>
      <c r="AC1118" s="1" t="e">
        <f>_xlfn.XLOOKUP($L1118,Pos!$A:$A,Pos!S:S,_xlfn.XLOOKUP($L1118,#REF!,#REF!, ""), 0)</f>
        <v>#REF!</v>
      </c>
      <c r="AD1118" s="1" t="e">
        <f>_xlfn.XLOOKUP($L1118,Pos!$A:$A,Pos!T:T,_xlfn.XLOOKUP($L1118,#REF!,#REF!, ""), 0)</f>
        <v>#REF!</v>
      </c>
      <c r="AE1118" s="1" t="e">
        <f>_xlfn.XLOOKUP($L1118,Pos!$A:$A,Pos!U:U,_xlfn.XLOOKUP($L1118,#REF!,#REF!, ""), 0)</f>
        <v>#REF!</v>
      </c>
      <c r="AF1118" s="1" t="e">
        <f>_xlfn.XLOOKUP($L1118,Pos!$A:$A,Pos!V:V,_xlfn.XLOOKUP($L1118,#REF!,#REF!, ""), 0)</f>
        <v>#REF!</v>
      </c>
      <c r="AG1118" s="1" t="e">
        <f>_xlfn.XLOOKUP($L1118,Pos!$A:$A,Pos!W:W,_xlfn.XLOOKUP($L1118,#REF!,#REF!, ""), 0)</f>
        <v>#REF!</v>
      </c>
      <c r="AH1118" s="1" t="e">
        <f>_xlfn.XLOOKUP($L1118,Pos!$A:$A,Pos!X:X,_xlfn.XLOOKUP($L1118,#REF!,#REF!, ""), 0)</f>
        <v>#REF!</v>
      </c>
      <c r="AI1118" s="1" t="e">
        <f>_xlfn.XLOOKUP($L1118,Pos!$A:$A,Pos!Y:Y,_xlfn.XLOOKUP($L1118,#REF!,#REF!, ""), 0)</f>
        <v>#REF!</v>
      </c>
      <c r="AJ1118" s="1" t="e">
        <f>_xlfn.XLOOKUP($L1118,Pos!$A:$A,Pos!Z:Z,_xlfn.XLOOKUP($L1118,#REF!,#REF!, ""), 0)</f>
        <v>#REF!</v>
      </c>
      <c r="AK1118" s="1" t="e">
        <f>_xlfn.XLOOKUP($L1118,Pos!$A:$A,Pos!AA:AA,_xlfn.XLOOKUP($L1118,#REF!,#REF!, ""), 0)</f>
        <v>#REF!</v>
      </c>
      <c r="AL1118" s="1" t="e">
        <f>_xlfn.XLOOKUP($L1118,Pos!$A:$A,Pos!AB:AB,_xlfn.XLOOKUP($L1118,#REF!,#REF!, ""), 0)</f>
        <v>#REF!</v>
      </c>
      <c r="AM1118" s="1" t="e">
        <f>_xlfn.XLOOKUP($L1118,Pos!$A:$A,Pos!AC:AC,_xlfn.XLOOKUP($L1118,#REF!,#REF!, ""), 0)</f>
        <v>#REF!</v>
      </c>
      <c r="AN1118" s="1" t="e">
        <f>_xlfn.XLOOKUP($L1118,Pos!$A:$A,Pos!AD:AD,_xlfn.XLOOKUP($L1118,#REF!,#REF!, ""), 0)</f>
        <v>#REF!</v>
      </c>
      <c r="AO1118" s="1" t="e">
        <f>_xlfn.XLOOKUP($L1118,Pos!$A:$A,Pos!AE:AE,_xlfn.XLOOKUP($L1118,#REF!,#REF!, ""), 0)</f>
        <v>#REF!</v>
      </c>
      <c r="AP1118" s="1" t="e">
        <f>_xlfn.XLOOKUP($L1118,Pos!$A:$A,Pos!AF:AF,_xlfn.XLOOKUP($L1118,#REF!,#REF!, ""), 0)</f>
        <v>#REF!</v>
      </c>
      <c r="AQ1118" s="1" t="e">
        <f>_xlfn.XLOOKUP($L1118,Pos!$A:$A,Pos!AG:AG,_xlfn.XLOOKUP($L1118,#REF!,#REF!, ""), 0)</f>
        <v>#REF!</v>
      </c>
      <c r="AR1118" s="1" t="e">
        <f>_xlfn.XLOOKUP($L1118,Pos!$A:$A,Pos!AH:AH,_xlfn.XLOOKUP($L1118,#REF!,#REF!, ""), 0)</f>
        <v>#REF!</v>
      </c>
      <c r="AS1118" s="1" t="e">
        <f>_xlfn.XLOOKUP($L1118,Pos!$A:$A,Pos!AI:AI,_xlfn.XLOOKUP($L1118,#REF!,#REF!, ""), 0)</f>
        <v>#REF!</v>
      </c>
      <c r="AT1118" s="1" t="e">
        <f>_xlfn.XLOOKUP($L1118,Pos!$A:$A,Pos!AJ:AJ,_xlfn.XLOOKUP($L1118,#REF!,#REF!, ""), 0)</f>
        <v>#REF!</v>
      </c>
      <c r="AU1118" s="1" t="e">
        <f>_xlfn.XLOOKUP($L1118,Pos!$A:$A,Pos!AK:AK,_xlfn.XLOOKUP($L1118,#REF!,#REF!, ""), 0)</f>
        <v>#REF!</v>
      </c>
      <c r="AV1118" s="1" t="e">
        <f>_xlfn.XLOOKUP($L1118,Pos!$A:$A,Pos!AL:AL,_xlfn.XLOOKUP($L1118,#REF!,#REF!, ""), 0)</f>
        <v>#REF!</v>
      </c>
      <c r="AW1118" s="1" t="e">
        <f>_xlfn.XLOOKUP($L1118,Pos!$A:$A,Pos!AM:AM,_xlfn.XLOOKUP($L1118,#REF!,#REF!, ""), 0)</f>
        <v>#REF!</v>
      </c>
      <c r="AX1118" s="1" t="e">
        <f>_xlfn.XLOOKUP($L1118,Pos!$A:$A,Pos!AN:AN,_xlfn.XLOOKUP($L1118,#REF!,#REF!, ""), 0)</f>
        <v>#REF!</v>
      </c>
      <c r="AY1118" s="1" t="e">
        <f>_xlfn.XLOOKUP($L1118,Pos!$A:$A,Pos!AO:AO,_xlfn.XLOOKUP($L1118,#REF!,#REF!, ""), 0)</f>
        <v>#REF!</v>
      </c>
      <c r="AZ1118" s="7" t="str">
        <f t="shared" si="276"/>
        <v>OUT</v>
      </c>
      <c r="BA1118" s="1">
        <f>IF(OR(_xlfn.XLOOKUP(L1118,Pos!B:B,Pos!L:L,FALSE)="ESG Reason",_xlfn.XLOOKUP(L1118,Pos!B:B,Pos!L:L,FALSE)="Blacklisted"),1,0)</f>
        <v>0</v>
      </c>
      <c r="BC1118" s="11">
        <v>9.0095449491888464E-11</v>
      </c>
      <c r="BD1118" s="11">
        <f>_xlfn.XLOOKUP($L1118,Pos!$B:$B,Pos!H:H,0, 0)</f>
        <v>0</v>
      </c>
      <c r="BE1118" s="11">
        <f>_xlfn.XLOOKUP($L1118,Pos!$B:$B,Pos!I:I,0, 0)</f>
        <v>9.7640780365966704E-5</v>
      </c>
      <c r="BF1118" s="18">
        <f t="shared" si="277"/>
        <v>9.7640780365966704E-5</v>
      </c>
      <c r="BG1118" s="1">
        <f t="shared" si="278"/>
        <v>3</v>
      </c>
      <c r="BH1118" s="1">
        <f t="shared" si="279"/>
        <v>49</v>
      </c>
      <c r="BI1118" s="18">
        <f t="shared" si="280"/>
        <v>9.0095449491888464E-11</v>
      </c>
      <c r="BJ1118" s="3">
        <f t="shared" si="281"/>
        <v>0</v>
      </c>
      <c r="BK1118" s="18">
        <f t="shared" si="282"/>
        <v>0</v>
      </c>
    </row>
    <row r="1119" spans="3:63" x14ac:dyDescent="0.25">
      <c r="C1119" s="3"/>
      <c r="D1119" s="3"/>
      <c r="E1119" s="3"/>
      <c r="F1119" s="3"/>
      <c r="G1119" s="51" t="s">
        <v>1111</v>
      </c>
      <c r="H1119" s="8" t="str">
        <f t="shared" si="272"/>
        <v>0%Others</v>
      </c>
      <c r="I1119" s="11" cm="1">
        <f t="array" ref="I1119">IF(
   AZ1119 = "OUT", 0,IF(
   BD1119 &gt;= LARGE(IF(ISNUMBER(BD:BD), BD:BD), 3),
   BE1119 - 0.001,
   IF(BE1119 &gt;=VLOOKUP(P1119,mapping!$A:$B,2,FALSE), BE1119,VLOOKUP(P1119,mapping!$A$2:$B$8,2,FALSE))
))</f>
        <v>0</v>
      </c>
      <c r="J1119" s="11" cm="1">
        <f t="array" ref="J1119">IF(
    AZ1119="OUT",0,IF(IF(
                      BD1119&gt;=LARGE(IF(ISNUMBER(BD:BD),BD:BD),3),
                      BE1119+0.001,
                      VLOOKUP(H1119,mapping!$D:$E,2,FALSE)
                      )&gt;I1119,
                   IF(
                      BD1119&gt;=LARGE(IF(ISNUMBER(BD:BD),BD:BD),3),
                      BE1119+0.001,
                      VLOOKUP(H1119,mapping!$D:$E,2,FALSE)
                      ),
                   I1119+0.002))</f>
        <v>0</v>
      </c>
      <c r="K1119" s="8">
        <f t="shared" si="273"/>
        <v>9.7096657665070833E-5</v>
      </c>
      <c r="L1119" s="1" t="str">
        <f>Pos!B67</f>
        <v>BMG4587L1090</v>
      </c>
      <c r="M1119" s="1" t="str">
        <f>_xlfn.XLOOKUP($L1119,Pos!B:B,Pos!D:D,, 0)</f>
        <v>Hongkong Land Holdings Limited</v>
      </c>
      <c r="N1119" s="1" t="str">
        <f>_xlfn.XLOOKUP($L1119,Pos!B:B,Pos!E:E,, 0)</f>
        <v>Real Estate</v>
      </c>
      <c r="O1119" s="1" t="str">
        <f t="shared" si="274"/>
        <v>Real Estate_Others</v>
      </c>
      <c r="P1119" s="1" t="str">
        <f>_xlfn.XLOOKUP($L1119,Pos!B:B,Pos!F:F,, 0)</f>
        <v>Others</v>
      </c>
      <c r="Q1119" s="1">
        <v>0</v>
      </c>
      <c r="R1119" s="9">
        <f>_xlfn.XLOOKUP($L1119,Pos!$B:$B,Pos!N:N,0, 0)</f>
        <v>4.13</v>
      </c>
      <c r="S1119" s="9">
        <f>_xlfn.XLOOKUP($L1119,Pos!$B:$B,Pos!O:O,0, 0)</f>
        <v>4.1399999999999997</v>
      </c>
      <c r="T1119" s="9">
        <f>_xlfn.XLOOKUP($L1119,Pos!$B:$B,Pos!P:P,0, 0)</f>
        <v>3.0750000000000002</v>
      </c>
      <c r="U1119" s="9">
        <f>_xlfn.XLOOKUP($L1119,Pos!$B:$B,Pos!Q:Q,0, 0)</f>
        <v>4.3</v>
      </c>
      <c r="V1119" s="9">
        <f>_xlfn.XLOOKUP($L1119,Pos!$B:$B,Pos!R:R,0, 0)</f>
        <v>3.5666669999999998</v>
      </c>
      <c r="W1119" s="9">
        <f>_xlfn.XLOOKUP($L1119,Pos!$B:$B,Pos!S:S,0, 0)</f>
        <v>4.7316669999999998</v>
      </c>
      <c r="X1119" s="9" t="str">
        <f>_xlfn.XLOOKUP($L1119,Pos!$B:$B,Pos!J:J,0, 0)</f>
        <v>Outperform</v>
      </c>
      <c r="Y1119" s="1">
        <v>0</v>
      </c>
      <c r="Z1119" s="1">
        <v>0</v>
      </c>
      <c r="AA1119" s="1">
        <f t="shared" si="275"/>
        <v>0</v>
      </c>
      <c r="AB1119" s="9">
        <f>_xlfn.XLOOKUP(L1119,Pos!B:B,Pos!K:K,-1,0)</f>
        <v>-1</v>
      </c>
      <c r="AC1119" s="1" t="e">
        <f>_xlfn.XLOOKUP($L1119,Pos!$A:$A,Pos!S:S,_xlfn.XLOOKUP($L1119,#REF!,#REF!, ""), 0)</f>
        <v>#REF!</v>
      </c>
      <c r="AD1119" s="1" t="e">
        <f>_xlfn.XLOOKUP($L1119,Pos!$A:$A,Pos!T:T,_xlfn.XLOOKUP($L1119,#REF!,#REF!, ""), 0)</f>
        <v>#REF!</v>
      </c>
      <c r="AE1119" s="1" t="e">
        <f>_xlfn.XLOOKUP($L1119,Pos!$A:$A,Pos!U:U,_xlfn.XLOOKUP($L1119,#REF!,#REF!, ""), 0)</f>
        <v>#REF!</v>
      </c>
      <c r="AF1119" s="1" t="e">
        <f>_xlfn.XLOOKUP($L1119,Pos!$A:$A,Pos!V:V,_xlfn.XLOOKUP($L1119,#REF!,#REF!, ""), 0)</f>
        <v>#REF!</v>
      </c>
      <c r="AG1119" s="1" t="e">
        <f>_xlfn.XLOOKUP($L1119,Pos!$A:$A,Pos!W:W,_xlfn.XLOOKUP($L1119,#REF!,#REF!, ""), 0)</f>
        <v>#REF!</v>
      </c>
      <c r="AH1119" s="1" t="e">
        <f>_xlfn.XLOOKUP($L1119,Pos!$A:$A,Pos!X:X,_xlfn.XLOOKUP($L1119,#REF!,#REF!, ""), 0)</f>
        <v>#REF!</v>
      </c>
      <c r="AI1119" s="1" t="e">
        <f>_xlfn.XLOOKUP($L1119,Pos!$A:$A,Pos!Y:Y,_xlfn.XLOOKUP($L1119,#REF!,#REF!, ""), 0)</f>
        <v>#REF!</v>
      </c>
      <c r="AJ1119" s="1" t="e">
        <f>_xlfn.XLOOKUP($L1119,Pos!$A:$A,Pos!Z:Z,_xlfn.XLOOKUP($L1119,#REF!,#REF!, ""), 0)</f>
        <v>#REF!</v>
      </c>
      <c r="AK1119" s="1" t="e">
        <f>_xlfn.XLOOKUP($L1119,Pos!$A:$A,Pos!AA:AA,_xlfn.XLOOKUP($L1119,#REF!,#REF!, ""), 0)</f>
        <v>#REF!</v>
      </c>
      <c r="AL1119" s="1" t="e">
        <f>_xlfn.XLOOKUP($L1119,Pos!$A:$A,Pos!AB:AB,_xlfn.XLOOKUP($L1119,#REF!,#REF!, ""), 0)</f>
        <v>#REF!</v>
      </c>
      <c r="AM1119" s="1" t="e">
        <f>_xlfn.XLOOKUP($L1119,Pos!$A:$A,Pos!AC:AC,_xlfn.XLOOKUP($L1119,#REF!,#REF!, ""), 0)</f>
        <v>#REF!</v>
      </c>
      <c r="AN1119" s="1" t="e">
        <f>_xlfn.XLOOKUP($L1119,Pos!$A:$A,Pos!AD:AD,_xlfn.XLOOKUP($L1119,#REF!,#REF!, ""), 0)</f>
        <v>#REF!</v>
      </c>
      <c r="AO1119" s="1" t="e">
        <f>_xlfn.XLOOKUP($L1119,Pos!$A:$A,Pos!AE:AE,_xlfn.XLOOKUP($L1119,#REF!,#REF!, ""), 0)</f>
        <v>#REF!</v>
      </c>
      <c r="AP1119" s="1" t="e">
        <f>_xlfn.XLOOKUP($L1119,Pos!$A:$A,Pos!AF:AF,_xlfn.XLOOKUP($L1119,#REF!,#REF!, ""), 0)</f>
        <v>#REF!</v>
      </c>
      <c r="AQ1119" s="1" t="e">
        <f>_xlfn.XLOOKUP($L1119,Pos!$A:$A,Pos!AG:AG,_xlfn.XLOOKUP($L1119,#REF!,#REF!, ""), 0)</f>
        <v>#REF!</v>
      </c>
      <c r="AR1119" s="1" t="e">
        <f>_xlfn.XLOOKUP($L1119,Pos!$A:$A,Pos!AH:AH,_xlfn.XLOOKUP($L1119,#REF!,#REF!, ""), 0)</f>
        <v>#REF!</v>
      </c>
      <c r="AS1119" s="1" t="e">
        <f>_xlfn.XLOOKUP($L1119,Pos!$A:$A,Pos!AI:AI,_xlfn.XLOOKUP($L1119,#REF!,#REF!, ""), 0)</f>
        <v>#REF!</v>
      </c>
      <c r="AT1119" s="1" t="e">
        <f>_xlfn.XLOOKUP($L1119,Pos!$A:$A,Pos!AJ:AJ,_xlfn.XLOOKUP($L1119,#REF!,#REF!, ""), 0)</f>
        <v>#REF!</v>
      </c>
      <c r="AU1119" s="1" t="e">
        <f>_xlfn.XLOOKUP($L1119,Pos!$A:$A,Pos!AK:AK,_xlfn.XLOOKUP($L1119,#REF!,#REF!, ""), 0)</f>
        <v>#REF!</v>
      </c>
      <c r="AV1119" s="1" t="e">
        <f>_xlfn.XLOOKUP($L1119,Pos!$A:$A,Pos!AL:AL,_xlfn.XLOOKUP($L1119,#REF!,#REF!, ""), 0)</f>
        <v>#REF!</v>
      </c>
      <c r="AW1119" s="1" t="e">
        <f>_xlfn.XLOOKUP($L1119,Pos!$A:$A,Pos!AM:AM,_xlfn.XLOOKUP($L1119,#REF!,#REF!, ""), 0)</f>
        <v>#REF!</v>
      </c>
      <c r="AX1119" s="1" t="e">
        <f>_xlfn.XLOOKUP($L1119,Pos!$A:$A,Pos!AN:AN,_xlfn.XLOOKUP($L1119,#REF!,#REF!, ""), 0)</f>
        <v>#REF!</v>
      </c>
      <c r="AY1119" s="1" t="e">
        <f>_xlfn.XLOOKUP($L1119,Pos!$A:$A,Pos!AO:AO,_xlfn.XLOOKUP($L1119,#REF!,#REF!, ""), 0)</f>
        <v>#REF!</v>
      </c>
      <c r="AZ1119" s="7" t="str">
        <f t="shared" si="276"/>
        <v>OUT</v>
      </c>
      <c r="BA1119" s="1">
        <f>IF(OR(_xlfn.XLOOKUP(L1119,Pos!B:B,Pos!L:L,FALSE)="ESG Reason",_xlfn.XLOOKUP(L1119,Pos!B:B,Pos!L:L,FALSE)="Blacklisted"),1,0)</f>
        <v>0</v>
      </c>
      <c r="BC1119" s="11">
        <v>9.6185907372529256E-11</v>
      </c>
      <c r="BD1119" s="11">
        <f>_xlfn.XLOOKUP($L1119,Pos!$B:$B,Pos!H:H,0, 0)</f>
        <v>0</v>
      </c>
      <c r="BE1119" s="11">
        <f>_xlfn.XLOOKUP($L1119,Pos!$B:$B,Pos!I:I,0, 0)</f>
        <v>9.7096657665070833E-5</v>
      </c>
      <c r="BF1119" s="18">
        <f t="shared" si="277"/>
        <v>9.7096657665070833E-5</v>
      </c>
      <c r="BG1119" s="1">
        <f t="shared" si="278"/>
        <v>3</v>
      </c>
      <c r="BH1119" s="1">
        <f t="shared" si="279"/>
        <v>52</v>
      </c>
      <c r="BI1119" s="18">
        <f t="shared" si="280"/>
        <v>9.6185907372529256E-11</v>
      </c>
      <c r="BJ1119" s="3">
        <f t="shared" si="281"/>
        <v>0</v>
      </c>
      <c r="BK1119" s="18">
        <f t="shared" si="282"/>
        <v>0</v>
      </c>
    </row>
    <row r="1120" spans="3:63" x14ac:dyDescent="0.25">
      <c r="C1120" s="3"/>
      <c r="D1120" s="3"/>
      <c r="E1120" s="3"/>
      <c r="F1120" s="3"/>
      <c r="G1120" s="51" t="s">
        <v>1120</v>
      </c>
      <c r="H1120" s="8" t="str">
        <f t="shared" si="272"/>
        <v>0%West Europe</v>
      </c>
      <c r="I1120" s="11" cm="1">
        <f t="array" ref="I1120">IF(
   AZ1120 = "OUT", 0,IF(
   BD1120 &gt;= LARGE(IF(ISNUMBER(BD:BD), BD:BD), 3),
   BE1120 - 0.001,
   IF(BE1120 &gt;=VLOOKUP(P1120,mapping!$A:$B,2,FALSE), BE1120,VLOOKUP(P1120,mapping!$A$2:$B$8,2,FALSE))
))</f>
        <v>0</v>
      </c>
      <c r="J1120" s="11" cm="1">
        <f t="array" ref="J1120">IF(
    AZ1120="OUT",0,IF(IF(
                      BD1120&gt;=LARGE(IF(ISNUMBER(BD:BD),BD:BD),3),
                      BE1120+0.001,
                      VLOOKUP(H1120,mapping!$D:$E,2,FALSE)
                      )&gt;I1120,
                   IF(
                      BD1120&gt;=LARGE(IF(ISNUMBER(BD:BD),BD:BD),3),
                      BE1120+0.001,
                      VLOOKUP(H1120,mapping!$D:$E,2,FALSE)
                      ),
                   I1120+0.002))</f>
        <v>0</v>
      </c>
      <c r="K1120" s="8">
        <f t="shared" si="273"/>
        <v>9.6756215921526325E-5</v>
      </c>
      <c r="L1120" s="1" t="str">
        <f>Pos!B745</f>
        <v>PTBCP0AM0015</v>
      </c>
      <c r="M1120" s="1" t="str">
        <f>_xlfn.XLOOKUP($L1120,Pos!B:B,Pos!D:D,, 0)</f>
        <v>Banco Comercial Portugues S.A.</v>
      </c>
      <c r="N1120" s="1" t="str">
        <f>_xlfn.XLOOKUP($L1120,Pos!B:B,Pos!E:E,, 0)</f>
        <v>Banks</v>
      </c>
      <c r="O1120" s="1" t="str">
        <f t="shared" si="274"/>
        <v>Banks_West Europe</v>
      </c>
      <c r="P1120" s="1" t="str">
        <f>_xlfn.XLOOKUP($L1120,Pos!B:B,Pos!F:F,, 0)</f>
        <v>West Europe</v>
      </c>
      <c r="Q1120" s="1">
        <v>0</v>
      </c>
      <c r="R1120" s="9">
        <f>_xlfn.XLOOKUP($L1120,Pos!$B:$B,Pos!N:N,0, 0)</f>
        <v>3.53</v>
      </c>
      <c r="S1120" s="9">
        <f>_xlfn.XLOOKUP($L1120,Pos!$B:$B,Pos!O:O,0, 0)</f>
        <v>4.8075000000000001</v>
      </c>
      <c r="T1120" s="9">
        <f>_xlfn.XLOOKUP($L1120,Pos!$B:$B,Pos!P:P,0, 0)</f>
        <v>5.3</v>
      </c>
      <c r="U1120" s="9">
        <f>_xlfn.XLOOKUP($L1120,Pos!$B:$B,Pos!Q:Q,0, 0)</f>
        <v>7.2</v>
      </c>
      <c r="V1120" s="9">
        <f>_xlfn.XLOOKUP($L1120,Pos!$B:$B,Pos!R:R,0, 0)</f>
        <v>4.9333330000000002</v>
      </c>
      <c r="W1120" s="9">
        <f>_xlfn.XLOOKUP($L1120,Pos!$B:$B,Pos!S:S,0, 0)</f>
        <v>5.2675000000000001</v>
      </c>
      <c r="X1120" s="9" t="str">
        <f>_xlfn.XLOOKUP($L1120,Pos!$B:$B,Pos!J:J,0, 0)</f>
        <v>Outperform</v>
      </c>
      <c r="Y1120" s="1">
        <v>0</v>
      </c>
      <c r="Z1120" s="1">
        <v>0</v>
      </c>
      <c r="AA1120" s="1">
        <f t="shared" si="275"/>
        <v>0</v>
      </c>
      <c r="AB1120" s="9">
        <f>_xlfn.XLOOKUP(L1120,Pos!B:B,Pos!K:K,-1,0)</f>
        <v>2.2222222222222219</v>
      </c>
      <c r="AC1120" s="1" t="e">
        <f>_xlfn.XLOOKUP($L1120,Pos!$A:$A,Pos!S:S,_xlfn.XLOOKUP($L1120,#REF!,#REF!, ""), 0)</f>
        <v>#REF!</v>
      </c>
      <c r="AD1120" s="1" t="e">
        <f>_xlfn.XLOOKUP($L1120,Pos!$A:$A,Pos!T:T,_xlfn.XLOOKUP($L1120,#REF!,#REF!, ""), 0)</f>
        <v>#REF!</v>
      </c>
      <c r="AE1120" s="1" t="e">
        <f>_xlfn.XLOOKUP($L1120,Pos!$A:$A,Pos!U:U,_xlfn.XLOOKUP($L1120,#REF!,#REF!, ""), 0)</f>
        <v>#REF!</v>
      </c>
      <c r="AF1120" s="1" t="e">
        <f>_xlfn.XLOOKUP($L1120,Pos!$A:$A,Pos!V:V,_xlfn.XLOOKUP($L1120,#REF!,#REF!, ""), 0)</f>
        <v>#REF!</v>
      </c>
      <c r="AG1120" s="1" t="e">
        <f>_xlfn.XLOOKUP($L1120,Pos!$A:$A,Pos!W:W,_xlfn.XLOOKUP($L1120,#REF!,#REF!, ""), 0)</f>
        <v>#REF!</v>
      </c>
      <c r="AH1120" s="1" t="e">
        <f>_xlfn.XLOOKUP($L1120,Pos!$A:$A,Pos!X:X,_xlfn.XLOOKUP($L1120,#REF!,#REF!, ""), 0)</f>
        <v>#REF!</v>
      </c>
      <c r="AI1120" s="1" t="e">
        <f>_xlfn.XLOOKUP($L1120,Pos!$A:$A,Pos!Y:Y,_xlfn.XLOOKUP($L1120,#REF!,#REF!, ""), 0)</f>
        <v>#REF!</v>
      </c>
      <c r="AJ1120" s="1" t="e">
        <f>_xlfn.XLOOKUP($L1120,Pos!$A:$A,Pos!Z:Z,_xlfn.XLOOKUP($L1120,#REF!,#REF!, ""), 0)</f>
        <v>#REF!</v>
      </c>
      <c r="AK1120" s="1" t="e">
        <f>_xlfn.XLOOKUP($L1120,Pos!$A:$A,Pos!AA:AA,_xlfn.XLOOKUP($L1120,#REF!,#REF!, ""), 0)</f>
        <v>#REF!</v>
      </c>
      <c r="AL1120" s="1" t="e">
        <f>_xlfn.XLOOKUP($L1120,Pos!$A:$A,Pos!AB:AB,_xlfn.XLOOKUP($L1120,#REF!,#REF!, ""), 0)</f>
        <v>#REF!</v>
      </c>
      <c r="AM1120" s="1" t="e">
        <f>_xlfn.XLOOKUP($L1120,Pos!$A:$A,Pos!AC:AC,_xlfn.XLOOKUP($L1120,#REF!,#REF!, ""), 0)</f>
        <v>#REF!</v>
      </c>
      <c r="AN1120" s="1" t="e">
        <f>_xlfn.XLOOKUP($L1120,Pos!$A:$A,Pos!AD:AD,_xlfn.XLOOKUP($L1120,#REF!,#REF!, ""), 0)</f>
        <v>#REF!</v>
      </c>
      <c r="AO1120" s="1" t="e">
        <f>_xlfn.XLOOKUP($L1120,Pos!$A:$A,Pos!AE:AE,_xlfn.XLOOKUP($L1120,#REF!,#REF!, ""), 0)</f>
        <v>#REF!</v>
      </c>
      <c r="AP1120" s="1" t="e">
        <f>_xlfn.XLOOKUP($L1120,Pos!$A:$A,Pos!AF:AF,_xlfn.XLOOKUP($L1120,#REF!,#REF!, ""), 0)</f>
        <v>#REF!</v>
      </c>
      <c r="AQ1120" s="1" t="e">
        <f>_xlfn.XLOOKUP($L1120,Pos!$A:$A,Pos!AG:AG,_xlfn.XLOOKUP($L1120,#REF!,#REF!, ""), 0)</f>
        <v>#REF!</v>
      </c>
      <c r="AR1120" s="1" t="e">
        <f>_xlfn.XLOOKUP($L1120,Pos!$A:$A,Pos!AH:AH,_xlfn.XLOOKUP($L1120,#REF!,#REF!, ""), 0)</f>
        <v>#REF!</v>
      </c>
      <c r="AS1120" s="1" t="e">
        <f>_xlfn.XLOOKUP($L1120,Pos!$A:$A,Pos!AI:AI,_xlfn.XLOOKUP($L1120,#REF!,#REF!, ""), 0)</f>
        <v>#REF!</v>
      </c>
      <c r="AT1120" s="1" t="e">
        <f>_xlfn.XLOOKUP($L1120,Pos!$A:$A,Pos!AJ:AJ,_xlfn.XLOOKUP($L1120,#REF!,#REF!, ""), 0)</f>
        <v>#REF!</v>
      </c>
      <c r="AU1120" s="1" t="e">
        <f>_xlfn.XLOOKUP($L1120,Pos!$A:$A,Pos!AK:AK,_xlfn.XLOOKUP($L1120,#REF!,#REF!, ""), 0)</f>
        <v>#REF!</v>
      </c>
      <c r="AV1120" s="1" t="e">
        <f>_xlfn.XLOOKUP($L1120,Pos!$A:$A,Pos!AL:AL,_xlfn.XLOOKUP($L1120,#REF!,#REF!, ""), 0)</f>
        <v>#REF!</v>
      </c>
      <c r="AW1120" s="1" t="e">
        <f>_xlfn.XLOOKUP($L1120,Pos!$A:$A,Pos!AM:AM,_xlfn.XLOOKUP($L1120,#REF!,#REF!, ""), 0)</f>
        <v>#REF!</v>
      </c>
      <c r="AX1120" s="1" t="e">
        <f>_xlfn.XLOOKUP($L1120,Pos!$A:$A,Pos!AN:AN,_xlfn.XLOOKUP($L1120,#REF!,#REF!, ""), 0)</f>
        <v>#REF!</v>
      </c>
      <c r="AY1120" s="1" t="e">
        <f>_xlfn.XLOOKUP($L1120,Pos!$A:$A,Pos!AO:AO,_xlfn.XLOOKUP($L1120,#REF!,#REF!, ""), 0)</f>
        <v>#REF!</v>
      </c>
      <c r="AZ1120" s="7" t="str">
        <f t="shared" si="276"/>
        <v>OUT</v>
      </c>
      <c r="BA1120" s="1">
        <f>IF(OR(_xlfn.XLOOKUP(L1120,Pos!B:B,Pos!L:L,FALSE)="ESG Reason",_xlfn.XLOOKUP(L1120,Pos!B:B,Pos!L:L,FALSE)="Blacklisted"),1,0)</f>
        <v>1</v>
      </c>
      <c r="BC1120" s="11">
        <v>1.2725784536927289E-10</v>
      </c>
      <c r="BD1120" s="11">
        <f>_xlfn.XLOOKUP($L1120,Pos!$B:$B,Pos!H:H,0, 0)</f>
        <v>0</v>
      </c>
      <c r="BE1120" s="11">
        <f>_xlfn.XLOOKUP($L1120,Pos!$B:$B,Pos!I:I,0, 0)</f>
        <v>9.6756215921526325E-5</v>
      </c>
      <c r="BF1120" s="18">
        <f t="shared" si="277"/>
        <v>9.6756215921526325E-5</v>
      </c>
      <c r="BG1120" s="1">
        <f t="shared" si="278"/>
        <v>2</v>
      </c>
      <c r="BH1120" s="1">
        <f t="shared" si="279"/>
        <v>2</v>
      </c>
      <c r="BI1120" s="18">
        <f t="shared" si="280"/>
        <v>1.2725784536927289E-10</v>
      </c>
      <c r="BJ1120" s="3">
        <f t="shared" si="281"/>
        <v>0</v>
      </c>
      <c r="BK1120" s="18">
        <f t="shared" si="282"/>
        <v>0</v>
      </c>
    </row>
    <row r="1121" spans="3:63" x14ac:dyDescent="0.25">
      <c r="C1121" s="3"/>
      <c r="D1121" s="3"/>
      <c r="E1121" s="3"/>
      <c r="F1121" s="3"/>
      <c r="G1121" s="51" t="s">
        <v>1119</v>
      </c>
      <c r="H1121" s="8" t="str">
        <f t="shared" si="272"/>
        <v>0%West Europe</v>
      </c>
      <c r="I1121" s="11" cm="1">
        <f t="array" ref="I1121">IF(
   AZ1121 = "OUT", 0,IF(
   BD1121 &gt;= LARGE(IF(ISNUMBER(BD:BD), BD:BD), 3),
   BE1121 - 0.001,
   IF(BE1121 &gt;=VLOOKUP(P1121,mapping!$A:$B,2,FALSE), BE1121,VLOOKUP(P1121,mapping!$A$2:$B$8,2,FALSE))
))</f>
        <v>0</v>
      </c>
      <c r="J1121" s="11" cm="1">
        <f t="array" ref="J1121">IF(
    AZ1121="OUT",0,IF(IF(
                      BD1121&gt;=LARGE(IF(ISNUMBER(BD:BD),BD:BD),3),
                      BE1121+0.001,
                      VLOOKUP(H1121,mapping!$D:$E,2,FALSE)
                      )&gt;I1121,
                   IF(
                      BD1121&gt;=LARGE(IF(ISNUMBER(BD:BD),BD:BD),3),
                      BE1121+0.001,
                      VLOOKUP(H1121,mapping!$D:$E,2,FALSE)
                      ),
                   I1121+0.002))</f>
        <v>0</v>
      </c>
      <c r="K1121" s="8">
        <f t="shared" si="273"/>
        <v>9.6248058687000942E-5</v>
      </c>
      <c r="L1121" s="1" t="str">
        <f>Pos!B316</f>
        <v>FR0000121964</v>
      </c>
      <c r="M1121" s="1" t="str">
        <f>_xlfn.XLOOKUP($L1121,Pos!B:B,Pos!D:D,, 0)</f>
        <v>Klepierre SA</v>
      </c>
      <c r="N1121" s="1" t="str">
        <f>_xlfn.XLOOKUP($L1121,Pos!B:B,Pos!E:E,, 0)</f>
        <v>Real Estate</v>
      </c>
      <c r="O1121" s="1" t="str">
        <f t="shared" si="274"/>
        <v>Real Estate_West Europe</v>
      </c>
      <c r="P1121" s="1" t="str">
        <f>_xlfn.XLOOKUP($L1121,Pos!B:B,Pos!F:F,, 0)</f>
        <v>West Europe</v>
      </c>
      <c r="Q1121" s="1">
        <v>0</v>
      </c>
      <c r="R1121" s="9">
        <f>_xlfn.XLOOKUP($L1121,Pos!$B:$B,Pos!N:N,0, 0)</f>
        <v>5.66</v>
      </c>
      <c r="S1121" s="9">
        <f>_xlfn.XLOOKUP($L1121,Pos!$B:$B,Pos!O:O,0, 0)</f>
        <v>6.9633330000000004</v>
      </c>
      <c r="T1121" s="9">
        <f>_xlfn.XLOOKUP($L1121,Pos!$B:$B,Pos!P:P,0, 0)</f>
        <v>6.55</v>
      </c>
      <c r="U1121" s="9">
        <f>_xlfn.XLOOKUP($L1121,Pos!$B:$B,Pos!Q:Q,0, 0)</f>
        <v>8.3000000000000007</v>
      </c>
      <c r="V1121" s="9">
        <f>_xlfn.XLOOKUP($L1121,Pos!$B:$B,Pos!R:R,0, 0)</f>
        <v>7.6</v>
      </c>
      <c r="W1121" s="9">
        <f>_xlfn.XLOOKUP($L1121,Pos!$B:$B,Pos!S:S,0, 0)</f>
        <v>6.22</v>
      </c>
      <c r="X1121" s="9" t="str">
        <f>_xlfn.XLOOKUP($L1121,Pos!$B:$B,Pos!J:J,0, 0)</f>
        <v>Hold</v>
      </c>
      <c r="Y1121" s="1">
        <v>0</v>
      </c>
      <c r="Z1121" s="1">
        <v>0</v>
      </c>
      <c r="AA1121" s="1">
        <f t="shared" si="275"/>
        <v>0</v>
      </c>
      <c r="AB1121" s="9">
        <f>_xlfn.XLOOKUP(L1121,Pos!B:B,Pos!K:K,-1,0)</f>
        <v>6.3636363636363633</v>
      </c>
      <c r="AC1121" s="1" t="e">
        <f>_xlfn.XLOOKUP($L1121,Pos!$A:$A,Pos!S:S,_xlfn.XLOOKUP($L1121,#REF!,#REF!, ""), 0)</f>
        <v>#REF!</v>
      </c>
      <c r="AD1121" s="1" t="e">
        <f>_xlfn.XLOOKUP($L1121,Pos!$A:$A,Pos!T:T,_xlfn.XLOOKUP($L1121,#REF!,#REF!, ""), 0)</f>
        <v>#REF!</v>
      </c>
      <c r="AE1121" s="1" t="e">
        <f>_xlfn.XLOOKUP($L1121,Pos!$A:$A,Pos!U:U,_xlfn.XLOOKUP($L1121,#REF!,#REF!, ""), 0)</f>
        <v>#REF!</v>
      </c>
      <c r="AF1121" s="1" t="e">
        <f>_xlfn.XLOOKUP($L1121,Pos!$A:$A,Pos!V:V,_xlfn.XLOOKUP($L1121,#REF!,#REF!, ""), 0)</f>
        <v>#REF!</v>
      </c>
      <c r="AG1121" s="1" t="e">
        <f>_xlfn.XLOOKUP($L1121,Pos!$A:$A,Pos!W:W,_xlfn.XLOOKUP($L1121,#REF!,#REF!, ""), 0)</f>
        <v>#REF!</v>
      </c>
      <c r="AH1121" s="1" t="e">
        <f>_xlfn.XLOOKUP($L1121,Pos!$A:$A,Pos!X:X,_xlfn.XLOOKUP($L1121,#REF!,#REF!, ""), 0)</f>
        <v>#REF!</v>
      </c>
      <c r="AI1121" s="1" t="e">
        <f>_xlfn.XLOOKUP($L1121,Pos!$A:$A,Pos!Y:Y,_xlfn.XLOOKUP($L1121,#REF!,#REF!, ""), 0)</f>
        <v>#REF!</v>
      </c>
      <c r="AJ1121" s="1" t="e">
        <f>_xlfn.XLOOKUP($L1121,Pos!$A:$A,Pos!Z:Z,_xlfn.XLOOKUP($L1121,#REF!,#REF!, ""), 0)</f>
        <v>#REF!</v>
      </c>
      <c r="AK1121" s="1" t="e">
        <f>_xlfn.XLOOKUP($L1121,Pos!$A:$A,Pos!AA:AA,_xlfn.XLOOKUP($L1121,#REF!,#REF!, ""), 0)</f>
        <v>#REF!</v>
      </c>
      <c r="AL1121" s="1" t="e">
        <f>_xlfn.XLOOKUP($L1121,Pos!$A:$A,Pos!AB:AB,_xlfn.XLOOKUP($L1121,#REF!,#REF!, ""), 0)</f>
        <v>#REF!</v>
      </c>
      <c r="AM1121" s="1" t="e">
        <f>_xlfn.XLOOKUP($L1121,Pos!$A:$A,Pos!AC:AC,_xlfn.XLOOKUP($L1121,#REF!,#REF!, ""), 0)</f>
        <v>#REF!</v>
      </c>
      <c r="AN1121" s="1" t="e">
        <f>_xlfn.XLOOKUP($L1121,Pos!$A:$A,Pos!AD:AD,_xlfn.XLOOKUP($L1121,#REF!,#REF!, ""), 0)</f>
        <v>#REF!</v>
      </c>
      <c r="AO1121" s="1" t="e">
        <f>_xlfn.XLOOKUP($L1121,Pos!$A:$A,Pos!AE:AE,_xlfn.XLOOKUP($L1121,#REF!,#REF!, ""), 0)</f>
        <v>#REF!</v>
      </c>
      <c r="AP1121" s="1" t="e">
        <f>_xlfn.XLOOKUP($L1121,Pos!$A:$A,Pos!AF:AF,_xlfn.XLOOKUP($L1121,#REF!,#REF!, ""), 0)</f>
        <v>#REF!</v>
      </c>
      <c r="AQ1121" s="1" t="e">
        <f>_xlfn.XLOOKUP($L1121,Pos!$A:$A,Pos!AG:AG,_xlfn.XLOOKUP($L1121,#REF!,#REF!, ""), 0)</f>
        <v>#REF!</v>
      </c>
      <c r="AR1121" s="1" t="e">
        <f>_xlfn.XLOOKUP($L1121,Pos!$A:$A,Pos!AH:AH,_xlfn.XLOOKUP($L1121,#REF!,#REF!, ""), 0)</f>
        <v>#REF!</v>
      </c>
      <c r="AS1121" s="1" t="e">
        <f>_xlfn.XLOOKUP($L1121,Pos!$A:$A,Pos!AI:AI,_xlfn.XLOOKUP($L1121,#REF!,#REF!, ""), 0)</f>
        <v>#REF!</v>
      </c>
      <c r="AT1121" s="1" t="e">
        <f>_xlfn.XLOOKUP($L1121,Pos!$A:$A,Pos!AJ:AJ,_xlfn.XLOOKUP($L1121,#REF!,#REF!, ""), 0)</f>
        <v>#REF!</v>
      </c>
      <c r="AU1121" s="1" t="e">
        <f>_xlfn.XLOOKUP($L1121,Pos!$A:$A,Pos!AK:AK,_xlfn.XLOOKUP($L1121,#REF!,#REF!, ""), 0)</f>
        <v>#REF!</v>
      </c>
      <c r="AV1121" s="1" t="e">
        <f>_xlfn.XLOOKUP($L1121,Pos!$A:$A,Pos!AL:AL,_xlfn.XLOOKUP($L1121,#REF!,#REF!, ""), 0)</f>
        <v>#REF!</v>
      </c>
      <c r="AW1121" s="1" t="e">
        <f>_xlfn.XLOOKUP($L1121,Pos!$A:$A,Pos!AM:AM,_xlfn.XLOOKUP($L1121,#REF!,#REF!, ""), 0)</f>
        <v>#REF!</v>
      </c>
      <c r="AX1121" s="1" t="e">
        <f>_xlfn.XLOOKUP($L1121,Pos!$A:$A,Pos!AN:AN,_xlfn.XLOOKUP($L1121,#REF!,#REF!, ""), 0)</f>
        <v>#REF!</v>
      </c>
      <c r="AY1121" s="1" t="e">
        <f>_xlfn.XLOOKUP($L1121,Pos!$A:$A,Pos!AO:AO,_xlfn.XLOOKUP($L1121,#REF!,#REF!, ""), 0)</f>
        <v>#REF!</v>
      </c>
      <c r="AZ1121" s="7" t="str">
        <f t="shared" si="276"/>
        <v>OUT</v>
      </c>
      <c r="BA1121" s="1">
        <f>IF(OR(_xlfn.XLOOKUP(L1121,Pos!B:B,Pos!L:L,FALSE)="ESG Reason",_xlfn.XLOOKUP(L1121,Pos!B:B,Pos!L:L,FALSE)="Blacklisted"),1,0)</f>
        <v>0</v>
      </c>
      <c r="BC1121" s="11">
        <v>8.4477852371067642E-11</v>
      </c>
      <c r="BD1121" s="11">
        <f>_xlfn.XLOOKUP($L1121,Pos!$B:$B,Pos!H:H,0, 0)</f>
        <v>0</v>
      </c>
      <c r="BE1121" s="11">
        <f>_xlfn.XLOOKUP($L1121,Pos!$B:$B,Pos!I:I,0, 0)</f>
        <v>9.6248058687000942E-5</v>
      </c>
      <c r="BF1121" s="18">
        <f t="shared" si="277"/>
        <v>9.6248058687000942E-5</v>
      </c>
      <c r="BG1121" s="1">
        <f t="shared" si="278"/>
        <v>2</v>
      </c>
      <c r="BH1121" s="1">
        <f t="shared" si="279"/>
        <v>14</v>
      </c>
      <c r="BI1121" s="18">
        <f t="shared" si="280"/>
        <v>8.4477852371067642E-11</v>
      </c>
      <c r="BJ1121" s="3">
        <f t="shared" si="281"/>
        <v>0</v>
      </c>
      <c r="BK1121" s="18">
        <f t="shared" si="282"/>
        <v>0</v>
      </c>
    </row>
    <row r="1122" spans="3:63" x14ac:dyDescent="0.25">
      <c r="C1122" s="3"/>
      <c r="D1122" s="3"/>
      <c r="E1122" s="3"/>
      <c r="F1122" s="3"/>
      <c r="G1122" s="51" t="s">
        <v>1118</v>
      </c>
      <c r="H1122" s="8" t="str">
        <f t="shared" si="272"/>
        <v>0%Others</v>
      </c>
      <c r="I1122" s="11" cm="1">
        <f t="array" ref="I1122">IF(
   AZ1122 = "OUT", 0,IF(
   BD1122 &gt;= LARGE(IF(ISNUMBER(BD:BD), BD:BD), 3),
   BE1122 - 0.001,
   IF(BE1122 &gt;=VLOOKUP(P1122,mapping!$A:$B,2,FALSE), BE1122,VLOOKUP(P1122,mapping!$A$2:$B$8,2,FALSE))
))</f>
        <v>0</v>
      </c>
      <c r="J1122" s="11" cm="1">
        <f t="array" ref="J1122">IF(
    AZ1122="OUT",0,IF(IF(
                      BD1122&gt;=LARGE(IF(ISNUMBER(BD:BD),BD:BD),3),
                      BE1122+0.001,
                      VLOOKUP(H1122,mapping!$D:$E,2,FALSE)
                      )&gt;I1122,
                   IF(
                      BD1122&gt;=LARGE(IF(ISNUMBER(BD:BD),BD:BD),3),
                      BE1122+0.001,
                      VLOOKUP(H1122,mapping!$D:$E,2,FALSE)
                      ),
                   I1122+0.002))</f>
        <v>0</v>
      </c>
      <c r="K1122" s="8">
        <f t="shared" si="273"/>
        <v>9.624513824312437E-5</v>
      </c>
      <c r="L1122" s="1" t="str">
        <f>Pos!B586</f>
        <v>JP3493800001</v>
      </c>
      <c r="M1122" s="1" t="str">
        <f>_xlfn.XLOOKUP($L1122,Pos!B:B,Pos!D:D,, 0)</f>
        <v>Dai Nippon Printing Co., Ltd.</v>
      </c>
      <c r="N1122" s="1" t="str">
        <f>_xlfn.XLOOKUP($L1122,Pos!B:B,Pos!E:E,, 0)</f>
        <v>Industrial Goods &amp; Services</v>
      </c>
      <c r="O1122" s="1" t="str">
        <f t="shared" si="274"/>
        <v>Industrial Goods &amp; Services_Others</v>
      </c>
      <c r="P1122" s="1" t="str">
        <f>_xlfn.XLOOKUP($L1122,Pos!B:B,Pos!F:F,, 0)</f>
        <v>Others</v>
      </c>
      <c r="Q1122" s="1">
        <v>0</v>
      </c>
      <c r="R1122" s="9">
        <f>_xlfn.XLOOKUP($L1122,Pos!$B:$B,Pos!N:N,0, 0)</f>
        <v>3.44</v>
      </c>
      <c r="S1122" s="9">
        <f>_xlfn.XLOOKUP($L1122,Pos!$B:$B,Pos!O:O,0, 0)</f>
        <v>7.016</v>
      </c>
      <c r="T1122" s="9">
        <f>_xlfn.XLOOKUP($L1122,Pos!$B:$B,Pos!P:P,0, 0)</f>
        <v>5.2</v>
      </c>
      <c r="U1122" s="9">
        <f>_xlfn.XLOOKUP($L1122,Pos!$B:$B,Pos!Q:Q,0, 0)</f>
        <v>2.8</v>
      </c>
      <c r="V1122" s="9">
        <f>_xlfn.XLOOKUP($L1122,Pos!$B:$B,Pos!R:R,0, 0)</f>
        <v>8.6999999999999993</v>
      </c>
      <c r="W1122" s="9">
        <f>_xlfn.XLOOKUP($L1122,Pos!$B:$B,Pos!S:S,0, 0)</f>
        <v>3.31</v>
      </c>
      <c r="X1122" s="9" t="str">
        <f>_xlfn.XLOOKUP($L1122,Pos!$B:$B,Pos!J:J,0, 0)</f>
        <v>Outperform</v>
      </c>
      <c r="Y1122" s="1">
        <v>0</v>
      </c>
      <c r="Z1122" s="1">
        <v>0</v>
      </c>
      <c r="AA1122" s="1">
        <f t="shared" si="275"/>
        <v>0</v>
      </c>
      <c r="AB1122" s="9">
        <f>_xlfn.XLOOKUP(L1122,Pos!B:B,Pos!K:K,-1,0)</f>
        <v>5</v>
      </c>
      <c r="AC1122" s="1" t="e">
        <f>_xlfn.XLOOKUP($L1122,Pos!$A:$A,Pos!S:S,_xlfn.XLOOKUP($L1122,#REF!,#REF!, ""), 0)</f>
        <v>#REF!</v>
      </c>
      <c r="AD1122" s="1" t="e">
        <f>_xlfn.XLOOKUP($L1122,Pos!$A:$A,Pos!T:T,_xlfn.XLOOKUP($L1122,#REF!,#REF!, ""), 0)</f>
        <v>#REF!</v>
      </c>
      <c r="AE1122" s="1" t="e">
        <f>_xlfn.XLOOKUP($L1122,Pos!$A:$A,Pos!U:U,_xlfn.XLOOKUP($L1122,#REF!,#REF!, ""), 0)</f>
        <v>#REF!</v>
      </c>
      <c r="AF1122" s="1" t="e">
        <f>_xlfn.XLOOKUP($L1122,Pos!$A:$A,Pos!V:V,_xlfn.XLOOKUP($L1122,#REF!,#REF!, ""), 0)</f>
        <v>#REF!</v>
      </c>
      <c r="AG1122" s="1" t="e">
        <f>_xlfn.XLOOKUP($L1122,Pos!$A:$A,Pos!W:W,_xlfn.XLOOKUP($L1122,#REF!,#REF!, ""), 0)</f>
        <v>#REF!</v>
      </c>
      <c r="AH1122" s="1" t="e">
        <f>_xlfn.XLOOKUP($L1122,Pos!$A:$A,Pos!X:X,_xlfn.XLOOKUP($L1122,#REF!,#REF!, ""), 0)</f>
        <v>#REF!</v>
      </c>
      <c r="AI1122" s="1" t="e">
        <f>_xlfn.XLOOKUP($L1122,Pos!$A:$A,Pos!Y:Y,_xlfn.XLOOKUP($L1122,#REF!,#REF!, ""), 0)</f>
        <v>#REF!</v>
      </c>
      <c r="AJ1122" s="1" t="e">
        <f>_xlfn.XLOOKUP($L1122,Pos!$A:$A,Pos!Z:Z,_xlfn.XLOOKUP($L1122,#REF!,#REF!, ""), 0)</f>
        <v>#REF!</v>
      </c>
      <c r="AK1122" s="1" t="e">
        <f>_xlfn.XLOOKUP($L1122,Pos!$A:$A,Pos!AA:AA,_xlfn.XLOOKUP($L1122,#REF!,#REF!, ""), 0)</f>
        <v>#REF!</v>
      </c>
      <c r="AL1122" s="1" t="e">
        <f>_xlfn.XLOOKUP($L1122,Pos!$A:$A,Pos!AB:AB,_xlfn.XLOOKUP($L1122,#REF!,#REF!, ""), 0)</f>
        <v>#REF!</v>
      </c>
      <c r="AM1122" s="1" t="e">
        <f>_xlfn.XLOOKUP($L1122,Pos!$A:$A,Pos!AC:AC,_xlfn.XLOOKUP($L1122,#REF!,#REF!, ""), 0)</f>
        <v>#REF!</v>
      </c>
      <c r="AN1122" s="1" t="e">
        <f>_xlfn.XLOOKUP($L1122,Pos!$A:$A,Pos!AD:AD,_xlfn.XLOOKUP($L1122,#REF!,#REF!, ""), 0)</f>
        <v>#REF!</v>
      </c>
      <c r="AO1122" s="1" t="e">
        <f>_xlfn.XLOOKUP($L1122,Pos!$A:$A,Pos!AE:AE,_xlfn.XLOOKUP($L1122,#REF!,#REF!, ""), 0)</f>
        <v>#REF!</v>
      </c>
      <c r="AP1122" s="1" t="e">
        <f>_xlfn.XLOOKUP($L1122,Pos!$A:$A,Pos!AF:AF,_xlfn.XLOOKUP($L1122,#REF!,#REF!, ""), 0)</f>
        <v>#REF!</v>
      </c>
      <c r="AQ1122" s="1" t="e">
        <f>_xlfn.XLOOKUP($L1122,Pos!$A:$A,Pos!AG:AG,_xlfn.XLOOKUP($L1122,#REF!,#REF!, ""), 0)</f>
        <v>#REF!</v>
      </c>
      <c r="AR1122" s="1" t="e">
        <f>_xlfn.XLOOKUP($L1122,Pos!$A:$A,Pos!AH:AH,_xlfn.XLOOKUP($L1122,#REF!,#REF!, ""), 0)</f>
        <v>#REF!</v>
      </c>
      <c r="AS1122" s="1" t="e">
        <f>_xlfn.XLOOKUP($L1122,Pos!$A:$A,Pos!AI:AI,_xlfn.XLOOKUP($L1122,#REF!,#REF!, ""), 0)</f>
        <v>#REF!</v>
      </c>
      <c r="AT1122" s="1" t="e">
        <f>_xlfn.XLOOKUP($L1122,Pos!$A:$A,Pos!AJ:AJ,_xlfn.XLOOKUP($L1122,#REF!,#REF!, ""), 0)</f>
        <v>#REF!</v>
      </c>
      <c r="AU1122" s="1" t="e">
        <f>_xlfn.XLOOKUP($L1122,Pos!$A:$A,Pos!AK:AK,_xlfn.XLOOKUP($L1122,#REF!,#REF!, ""), 0)</f>
        <v>#REF!</v>
      </c>
      <c r="AV1122" s="1" t="e">
        <f>_xlfn.XLOOKUP($L1122,Pos!$A:$A,Pos!AL:AL,_xlfn.XLOOKUP($L1122,#REF!,#REF!, ""), 0)</f>
        <v>#REF!</v>
      </c>
      <c r="AW1122" s="1" t="e">
        <f>_xlfn.XLOOKUP($L1122,Pos!$A:$A,Pos!AM:AM,_xlfn.XLOOKUP($L1122,#REF!,#REF!, ""), 0)</f>
        <v>#REF!</v>
      </c>
      <c r="AX1122" s="1" t="e">
        <f>_xlfn.XLOOKUP($L1122,Pos!$A:$A,Pos!AN:AN,_xlfn.XLOOKUP($L1122,#REF!,#REF!, ""), 0)</f>
        <v>#REF!</v>
      </c>
      <c r="AY1122" s="1" t="e">
        <f>_xlfn.XLOOKUP($L1122,Pos!$A:$A,Pos!AO:AO,_xlfn.XLOOKUP($L1122,#REF!,#REF!, ""), 0)</f>
        <v>#REF!</v>
      </c>
      <c r="AZ1122" s="7" t="str">
        <f t="shared" si="276"/>
        <v>OUT</v>
      </c>
      <c r="BA1122" s="1">
        <f>IF(OR(_xlfn.XLOOKUP(L1122,Pos!B:B,Pos!L:L,FALSE)="ESG Reason",_xlfn.XLOOKUP(L1122,Pos!B:B,Pos!L:L,FALSE)="Blacklisted"),1,0)</f>
        <v>0</v>
      </c>
      <c r="BC1122" s="11">
        <v>9.247216832815134E-11</v>
      </c>
      <c r="BD1122" s="11">
        <f>_xlfn.XLOOKUP($L1122,Pos!$B:$B,Pos!H:H,0, 0)</f>
        <v>0</v>
      </c>
      <c r="BE1122" s="11">
        <f>_xlfn.XLOOKUP($L1122,Pos!$B:$B,Pos!I:I,0, 0)</f>
        <v>9.624513824312437E-5</v>
      </c>
      <c r="BF1122" s="18">
        <f t="shared" si="277"/>
        <v>9.624513824312437E-5</v>
      </c>
      <c r="BG1122" s="1">
        <f t="shared" si="278"/>
        <v>3</v>
      </c>
      <c r="BH1122" s="1">
        <f t="shared" si="279"/>
        <v>48</v>
      </c>
      <c r="BI1122" s="18">
        <f t="shared" si="280"/>
        <v>9.247216832815134E-11</v>
      </c>
      <c r="BJ1122" s="3">
        <f t="shared" si="281"/>
        <v>0</v>
      </c>
      <c r="BK1122" s="18">
        <f t="shared" si="282"/>
        <v>0</v>
      </c>
    </row>
    <row r="1123" spans="3:63" x14ac:dyDescent="0.25">
      <c r="C1123" s="3"/>
      <c r="D1123" s="3"/>
      <c r="E1123" s="3"/>
      <c r="F1123" s="3"/>
      <c r="G1123" s="51" t="s">
        <v>1122</v>
      </c>
      <c r="H1123" s="8" t="str">
        <f t="shared" si="272"/>
        <v>0%West Europe</v>
      </c>
      <c r="I1123" s="11" cm="1">
        <f t="array" ref="I1123">IF(
   AZ1123 = "OUT", 0,IF(
   BD1123 &gt;= LARGE(IF(ISNUMBER(BD:BD), BD:BD), 3),
   BE1123 - 0.001,
   IF(BE1123 &gt;=VLOOKUP(P1123,mapping!$A:$B,2,FALSE), BE1123,VLOOKUP(P1123,mapping!$A$2:$B$8,2,FALSE))
))</f>
        <v>0</v>
      </c>
      <c r="J1123" s="11" cm="1">
        <f t="array" ref="J1123">IF(
    AZ1123="OUT",0,IF(IF(
                      BD1123&gt;=LARGE(IF(ISNUMBER(BD:BD),BD:BD),3),
                      BE1123+0.001,
                      VLOOKUP(H1123,mapping!$D:$E,2,FALSE)
                      )&gt;I1123,
                   IF(
                      BD1123&gt;=LARGE(IF(ISNUMBER(BD:BD),BD:BD),3),
                      BE1123+0.001,
                      VLOOKUP(H1123,mapping!$D:$E,2,FALSE)
                      ),
                   I1123+0.002))</f>
        <v>0</v>
      </c>
      <c r="K1123" s="8">
        <f t="shared" si="273"/>
        <v>9.5996830502973976E-5</v>
      </c>
      <c r="L1123" s="1" t="str">
        <f>Pos!B246</f>
        <v>DE000TLX1005</v>
      </c>
      <c r="M1123" s="1" t="str">
        <f>_xlfn.XLOOKUP($L1123,Pos!B:B,Pos!D:D,, 0)</f>
        <v>Talanx AG</v>
      </c>
      <c r="N1123" s="1" t="str">
        <f>_xlfn.XLOOKUP($L1123,Pos!B:B,Pos!E:E,, 0)</f>
        <v>Insurance</v>
      </c>
      <c r="O1123" s="1" t="str">
        <f t="shared" si="274"/>
        <v>Insurance_West Europe</v>
      </c>
      <c r="P1123" s="1" t="str">
        <f>_xlfn.XLOOKUP($L1123,Pos!B:B,Pos!F:F,, 0)</f>
        <v>West Europe</v>
      </c>
      <c r="Q1123" s="1">
        <v>0</v>
      </c>
      <c r="R1123" s="9">
        <f>_xlfn.XLOOKUP($L1123,Pos!$B:$B,Pos!N:N,0, 0)</f>
        <v>4.12</v>
      </c>
      <c r="S1123" s="9">
        <f>_xlfn.XLOOKUP($L1123,Pos!$B:$B,Pos!O:O,0, 0)</f>
        <v>5.8887499999999999</v>
      </c>
      <c r="T1123" s="9">
        <f>_xlfn.XLOOKUP($L1123,Pos!$B:$B,Pos!P:P,0, 0)</f>
        <v>5.2666659999999998</v>
      </c>
      <c r="U1123" s="9">
        <f>_xlfn.XLOOKUP($L1123,Pos!$B:$B,Pos!Q:Q,0, 0)</f>
        <v>8.4</v>
      </c>
      <c r="V1123" s="9">
        <f>_xlfn.XLOOKUP($L1123,Pos!$B:$B,Pos!R:R,0, 0)</f>
        <v>4.4666670000000002</v>
      </c>
      <c r="W1123" s="9">
        <f>_xlfn.XLOOKUP($L1123,Pos!$B:$B,Pos!S:S,0, 0)</f>
        <v>7.5383329999999997</v>
      </c>
      <c r="X1123" s="9" t="str">
        <f>_xlfn.XLOOKUP($L1123,Pos!$B:$B,Pos!J:J,0, 0)</f>
        <v>Hold</v>
      </c>
      <c r="Y1123" s="1">
        <v>0</v>
      </c>
      <c r="Z1123" s="1">
        <v>0</v>
      </c>
      <c r="AA1123" s="1">
        <f t="shared" si="275"/>
        <v>0</v>
      </c>
      <c r="AB1123" s="9">
        <f>_xlfn.XLOOKUP(L1123,Pos!B:B,Pos!K:K,-1,0)</f>
        <v>7.6</v>
      </c>
      <c r="AC1123" s="1" t="e">
        <f>_xlfn.XLOOKUP($L1123,Pos!$A:$A,Pos!S:S,_xlfn.XLOOKUP($L1123,#REF!,#REF!, ""), 0)</f>
        <v>#REF!</v>
      </c>
      <c r="AD1123" s="1" t="e">
        <f>_xlfn.XLOOKUP($L1123,Pos!$A:$A,Pos!T:T,_xlfn.XLOOKUP($L1123,#REF!,#REF!, ""), 0)</f>
        <v>#REF!</v>
      </c>
      <c r="AE1123" s="1" t="e">
        <f>_xlfn.XLOOKUP($L1123,Pos!$A:$A,Pos!U:U,_xlfn.XLOOKUP($L1123,#REF!,#REF!, ""), 0)</f>
        <v>#REF!</v>
      </c>
      <c r="AF1123" s="1" t="e">
        <f>_xlfn.XLOOKUP($L1123,Pos!$A:$A,Pos!V:V,_xlfn.XLOOKUP($L1123,#REF!,#REF!, ""), 0)</f>
        <v>#REF!</v>
      </c>
      <c r="AG1123" s="1" t="e">
        <f>_xlfn.XLOOKUP($L1123,Pos!$A:$A,Pos!W:W,_xlfn.XLOOKUP($L1123,#REF!,#REF!, ""), 0)</f>
        <v>#REF!</v>
      </c>
      <c r="AH1123" s="1" t="e">
        <f>_xlfn.XLOOKUP($L1123,Pos!$A:$A,Pos!X:X,_xlfn.XLOOKUP($L1123,#REF!,#REF!, ""), 0)</f>
        <v>#REF!</v>
      </c>
      <c r="AI1123" s="1" t="e">
        <f>_xlfn.XLOOKUP($L1123,Pos!$A:$A,Pos!Y:Y,_xlfn.XLOOKUP($L1123,#REF!,#REF!, ""), 0)</f>
        <v>#REF!</v>
      </c>
      <c r="AJ1123" s="1" t="e">
        <f>_xlfn.XLOOKUP($L1123,Pos!$A:$A,Pos!Z:Z,_xlfn.XLOOKUP($L1123,#REF!,#REF!, ""), 0)</f>
        <v>#REF!</v>
      </c>
      <c r="AK1123" s="1" t="e">
        <f>_xlfn.XLOOKUP($L1123,Pos!$A:$A,Pos!AA:AA,_xlfn.XLOOKUP($L1123,#REF!,#REF!, ""), 0)</f>
        <v>#REF!</v>
      </c>
      <c r="AL1123" s="1" t="e">
        <f>_xlfn.XLOOKUP($L1123,Pos!$A:$A,Pos!AB:AB,_xlfn.XLOOKUP($L1123,#REF!,#REF!, ""), 0)</f>
        <v>#REF!</v>
      </c>
      <c r="AM1123" s="1" t="e">
        <f>_xlfn.XLOOKUP($L1123,Pos!$A:$A,Pos!AC:AC,_xlfn.XLOOKUP($L1123,#REF!,#REF!, ""), 0)</f>
        <v>#REF!</v>
      </c>
      <c r="AN1123" s="1" t="e">
        <f>_xlfn.XLOOKUP($L1123,Pos!$A:$A,Pos!AD:AD,_xlfn.XLOOKUP($L1123,#REF!,#REF!, ""), 0)</f>
        <v>#REF!</v>
      </c>
      <c r="AO1123" s="1" t="e">
        <f>_xlfn.XLOOKUP($L1123,Pos!$A:$A,Pos!AE:AE,_xlfn.XLOOKUP($L1123,#REF!,#REF!, ""), 0)</f>
        <v>#REF!</v>
      </c>
      <c r="AP1123" s="1" t="e">
        <f>_xlfn.XLOOKUP($L1123,Pos!$A:$A,Pos!AF:AF,_xlfn.XLOOKUP($L1123,#REF!,#REF!, ""), 0)</f>
        <v>#REF!</v>
      </c>
      <c r="AQ1123" s="1" t="e">
        <f>_xlfn.XLOOKUP($L1123,Pos!$A:$A,Pos!AG:AG,_xlfn.XLOOKUP($L1123,#REF!,#REF!, ""), 0)</f>
        <v>#REF!</v>
      </c>
      <c r="AR1123" s="1" t="e">
        <f>_xlfn.XLOOKUP($L1123,Pos!$A:$A,Pos!AH:AH,_xlfn.XLOOKUP($L1123,#REF!,#REF!, ""), 0)</f>
        <v>#REF!</v>
      </c>
      <c r="AS1123" s="1" t="e">
        <f>_xlfn.XLOOKUP($L1123,Pos!$A:$A,Pos!AI:AI,_xlfn.XLOOKUP($L1123,#REF!,#REF!, ""), 0)</f>
        <v>#REF!</v>
      </c>
      <c r="AT1123" s="1" t="e">
        <f>_xlfn.XLOOKUP($L1123,Pos!$A:$A,Pos!AJ:AJ,_xlfn.XLOOKUP($L1123,#REF!,#REF!, ""), 0)</f>
        <v>#REF!</v>
      </c>
      <c r="AU1123" s="1" t="e">
        <f>_xlfn.XLOOKUP($L1123,Pos!$A:$A,Pos!AK:AK,_xlfn.XLOOKUP($L1123,#REF!,#REF!, ""), 0)</f>
        <v>#REF!</v>
      </c>
      <c r="AV1123" s="1" t="e">
        <f>_xlfn.XLOOKUP($L1123,Pos!$A:$A,Pos!AL:AL,_xlfn.XLOOKUP($L1123,#REF!,#REF!, ""), 0)</f>
        <v>#REF!</v>
      </c>
      <c r="AW1123" s="1" t="e">
        <f>_xlfn.XLOOKUP($L1123,Pos!$A:$A,Pos!AM:AM,_xlfn.XLOOKUP($L1123,#REF!,#REF!, ""), 0)</f>
        <v>#REF!</v>
      </c>
      <c r="AX1123" s="1" t="e">
        <f>_xlfn.XLOOKUP($L1123,Pos!$A:$A,Pos!AN:AN,_xlfn.XLOOKUP($L1123,#REF!,#REF!, ""), 0)</f>
        <v>#REF!</v>
      </c>
      <c r="AY1123" s="1" t="e">
        <f>_xlfn.XLOOKUP($L1123,Pos!$A:$A,Pos!AO:AO,_xlfn.XLOOKUP($L1123,#REF!,#REF!, ""), 0)</f>
        <v>#REF!</v>
      </c>
      <c r="AZ1123" s="7" t="str">
        <f t="shared" si="276"/>
        <v>OUT</v>
      </c>
      <c r="BA1123" s="1">
        <f>IF(OR(_xlfn.XLOOKUP(L1123,Pos!B:B,Pos!L:L,FALSE)="ESG Reason",_xlfn.XLOOKUP(L1123,Pos!B:B,Pos!L:L,FALSE)="Blacklisted"),1,0)</f>
        <v>1</v>
      </c>
      <c r="BC1123" s="11">
        <v>9.0026660941755347E-11</v>
      </c>
      <c r="BD1123" s="11">
        <f>_xlfn.XLOOKUP($L1123,Pos!$B:$B,Pos!H:H,0, 0)</f>
        <v>0</v>
      </c>
      <c r="BE1123" s="11">
        <f>_xlfn.XLOOKUP($L1123,Pos!$B:$B,Pos!I:I,0, 0)</f>
        <v>9.5996830502973976E-5</v>
      </c>
      <c r="BF1123" s="18">
        <f t="shared" si="277"/>
        <v>9.5996830502973976E-5</v>
      </c>
      <c r="BG1123" s="1">
        <f t="shared" si="278"/>
        <v>2</v>
      </c>
      <c r="BH1123" s="1">
        <f t="shared" si="279"/>
        <v>11</v>
      </c>
      <c r="BI1123" s="18">
        <f t="shared" si="280"/>
        <v>9.0026660941755347E-11</v>
      </c>
      <c r="BJ1123" s="3">
        <f t="shared" si="281"/>
        <v>0</v>
      </c>
      <c r="BK1123" s="18">
        <f t="shared" si="282"/>
        <v>0</v>
      </c>
    </row>
    <row r="1124" spans="3:63" x14ac:dyDescent="0.25">
      <c r="C1124" s="3"/>
      <c r="D1124" s="3"/>
      <c r="E1124" s="3"/>
      <c r="F1124" s="3"/>
      <c r="G1124" s="51" t="s">
        <v>1125</v>
      </c>
      <c r="H1124" s="8" t="str">
        <f t="shared" si="272"/>
        <v>0%West Europe</v>
      </c>
      <c r="I1124" s="11" cm="1">
        <f t="array" ref="I1124">IF(
   AZ1124 = "OUT", 0,IF(
   BD1124 &gt;= LARGE(IF(ISNUMBER(BD:BD), BD:BD), 3),
   BE1124 - 0.001,
   IF(BE1124 &gt;=VLOOKUP(P1124,mapping!$A:$B,2,FALSE), BE1124,VLOOKUP(P1124,mapping!$A$2:$B$8,2,FALSE))
))</f>
        <v>0</v>
      </c>
      <c r="J1124" s="11" cm="1">
        <f t="array" ref="J1124">IF(
    AZ1124="OUT",0,IF(IF(
                      BD1124&gt;=LARGE(IF(ISNUMBER(BD:BD),BD:BD),3),
                      BE1124+0.001,
                      VLOOKUP(H1124,mapping!$D:$E,2,FALSE)
                      )&gt;I1124,
                   IF(
                      BD1124&gt;=LARGE(IF(ISNUMBER(BD:BD),BD:BD),3),
                      BE1124+0.001,
                      VLOOKUP(H1124,mapping!$D:$E,2,FALSE)
                      ),
                   I1124+0.002))</f>
        <v>0</v>
      </c>
      <c r="K1124" s="8">
        <f t="shared" si="273"/>
        <v>9.5258828334449455E-5</v>
      </c>
      <c r="L1124" s="1" t="str">
        <f>Pos!B372</f>
        <v>GB0033195214</v>
      </c>
      <c r="M1124" s="1" t="str">
        <f>_xlfn.XLOOKUP($L1124,Pos!B:B,Pos!D:D,, 0)</f>
        <v>Kingfisher Plc</v>
      </c>
      <c r="N1124" s="1" t="str">
        <f>_xlfn.XLOOKUP($L1124,Pos!B:B,Pos!E:E,, 0)</f>
        <v>Retail</v>
      </c>
      <c r="O1124" s="1" t="str">
        <f t="shared" si="274"/>
        <v>Retail_West Europe</v>
      </c>
      <c r="P1124" s="1" t="str">
        <f>_xlfn.XLOOKUP($L1124,Pos!B:B,Pos!F:F,, 0)</f>
        <v>West Europe</v>
      </c>
      <c r="Q1124" s="1">
        <v>0</v>
      </c>
      <c r="R1124" s="9">
        <f>_xlfn.XLOOKUP($L1124,Pos!$B:$B,Pos!N:N,0, 0)</f>
        <v>6.28</v>
      </c>
      <c r="S1124" s="9">
        <f>_xlfn.XLOOKUP($L1124,Pos!$B:$B,Pos!O:O,0, 0)</f>
        <v>7.391</v>
      </c>
      <c r="T1124" s="9">
        <f>_xlfn.XLOOKUP($L1124,Pos!$B:$B,Pos!P:P,0, 0)</f>
        <v>4.125</v>
      </c>
      <c r="U1124" s="9">
        <f>_xlfn.XLOOKUP($L1124,Pos!$B:$B,Pos!Q:Q,0, 0)</f>
        <v>8.8000000000000007</v>
      </c>
      <c r="V1124" s="9">
        <f>_xlfn.XLOOKUP($L1124,Pos!$B:$B,Pos!R:R,0, 0)</f>
        <v>1.5333330000000001</v>
      </c>
      <c r="W1124" s="9">
        <f>_xlfn.XLOOKUP($L1124,Pos!$B:$B,Pos!S:S,0, 0)</f>
        <v>3.7383329999999999</v>
      </c>
      <c r="X1124" s="9" t="str">
        <f>_xlfn.XLOOKUP($L1124,Pos!$B:$B,Pos!J:J,0, 0)</f>
        <v>Hold</v>
      </c>
      <c r="Y1124" s="1">
        <v>0</v>
      </c>
      <c r="Z1124" s="1">
        <v>0</v>
      </c>
      <c r="AA1124" s="1">
        <f t="shared" si="275"/>
        <v>0</v>
      </c>
      <c r="AB1124" s="9">
        <f>_xlfn.XLOOKUP(L1124,Pos!B:B,Pos!K:K,-1,0)</f>
        <v>9.2857142857142865</v>
      </c>
      <c r="AC1124" s="1" t="e">
        <f>_xlfn.XLOOKUP($L1124,Pos!$A:$A,Pos!S:S,_xlfn.XLOOKUP($L1124,#REF!,#REF!, ""), 0)</f>
        <v>#REF!</v>
      </c>
      <c r="AD1124" s="1" t="e">
        <f>_xlfn.XLOOKUP($L1124,Pos!$A:$A,Pos!T:T,_xlfn.XLOOKUP($L1124,#REF!,#REF!, ""), 0)</f>
        <v>#REF!</v>
      </c>
      <c r="AE1124" s="1" t="e">
        <f>_xlfn.XLOOKUP($L1124,Pos!$A:$A,Pos!U:U,_xlfn.XLOOKUP($L1124,#REF!,#REF!, ""), 0)</f>
        <v>#REF!</v>
      </c>
      <c r="AF1124" s="1" t="e">
        <f>_xlfn.XLOOKUP($L1124,Pos!$A:$A,Pos!V:V,_xlfn.XLOOKUP($L1124,#REF!,#REF!, ""), 0)</f>
        <v>#REF!</v>
      </c>
      <c r="AG1124" s="1" t="e">
        <f>_xlfn.XLOOKUP($L1124,Pos!$A:$A,Pos!W:W,_xlfn.XLOOKUP($L1124,#REF!,#REF!, ""), 0)</f>
        <v>#REF!</v>
      </c>
      <c r="AH1124" s="1" t="e">
        <f>_xlfn.XLOOKUP($L1124,Pos!$A:$A,Pos!X:X,_xlfn.XLOOKUP($L1124,#REF!,#REF!, ""), 0)</f>
        <v>#REF!</v>
      </c>
      <c r="AI1124" s="1" t="e">
        <f>_xlfn.XLOOKUP($L1124,Pos!$A:$A,Pos!Y:Y,_xlfn.XLOOKUP($L1124,#REF!,#REF!, ""), 0)</f>
        <v>#REF!</v>
      </c>
      <c r="AJ1124" s="1" t="e">
        <f>_xlfn.XLOOKUP($L1124,Pos!$A:$A,Pos!Z:Z,_xlfn.XLOOKUP($L1124,#REF!,#REF!, ""), 0)</f>
        <v>#REF!</v>
      </c>
      <c r="AK1124" s="1" t="e">
        <f>_xlfn.XLOOKUP($L1124,Pos!$A:$A,Pos!AA:AA,_xlfn.XLOOKUP($L1124,#REF!,#REF!, ""), 0)</f>
        <v>#REF!</v>
      </c>
      <c r="AL1124" s="1" t="e">
        <f>_xlfn.XLOOKUP($L1124,Pos!$A:$A,Pos!AB:AB,_xlfn.XLOOKUP($L1124,#REF!,#REF!, ""), 0)</f>
        <v>#REF!</v>
      </c>
      <c r="AM1124" s="1" t="e">
        <f>_xlfn.XLOOKUP($L1124,Pos!$A:$A,Pos!AC:AC,_xlfn.XLOOKUP($L1124,#REF!,#REF!, ""), 0)</f>
        <v>#REF!</v>
      </c>
      <c r="AN1124" s="1" t="e">
        <f>_xlfn.XLOOKUP($L1124,Pos!$A:$A,Pos!AD:AD,_xlfn.XLOOKUP($L1124,#REF!,#REF!, ""), 0)</f>
        <v>#REF!</v>
      </c>
      <c r="AO1124" s="1" t="e">
        <f>_xlfn.XLOOKUP($L1124,Pos!$A:$A,Pos!AE:AE,_xlfn.XLOOKUP($L1124,#REF!,#REF!, ""), 0)</f>
        <v>#REF!</v>
      </c>
      <c r="AP1124" s="1" t="e">
        <f>_xlfn.XLOOKUP($L1124,Pos!$A:$A,Pos!AF:AF,_xlfn.XLOOKUP($L1124,#REF!,#REF!, ""), 0)</f>
        <v>#REF!</v>
      </c>
      <c r="AQ1124" s="1" t="e">
        <f>_xlfn.XLOOKUP($L1124,Pos!$A:$A,Pos!AG:AG,_xlfn.XLOOKUP($L1124,#REF!,#REF!, ""), 0)</f>
        <v>#REF!</v>
      </c>
      <c r="AR1124" s="1" t="e">
        <f>_xlfn.XLOOKUP($L1124,Pos!$A:$A,Pos!AH:AH,_xlfn.XLOOKUP($L1124,#REF!,#REF!, ""), 0)</f>
        <v>#REF!</v>
      </c>
      <c r="AS1124" s="1" t="e">
        <f>_xlfn.XLOOKUP($L1124,Pos!$A:$A,Pos!AI:AI,_xlfn.XLOOKUP($L1124,#REF!,#REF!, ""), 0)</f>
        <v>#REF!</v>
      </c>
      <c r="AT1124" s="1" t="e">
        <f>_xlfn.XLOOKUP($L1124,Pos!$A:$A,Pos!AJ:AJ,_xlfn.XLOOKUP($L1124,#REF!,#REF!, ""), 0)</f>
        <v>#REF!</v>
      </c>
      <c r="AU1124" s="1" t="e">
        <f>_xlfn.XLOOKUP($L1124,Pos!$A:$A,Pos!AK:AK,_xlfn.XLOOKUP($L1124,#REF!,#REF!, ""), 0)</f>
        <v>#REF!</v>
      </c>
      <c r="AV1124" s="1" t="e">
        <f>_xlfn.XLOOKUP($L1124,Pos!$A:$A,Pos!AL:AL,_xlfn.XLOOKUP($L1124,#REF!,#REF!, ""), 0)</f>
        <v>#REF!</v>
      </c>
      <c r="AW1124" s="1" t="e">
        <f>_xlfn.XLOOKUP($L1124,Pos!$A:$A,Pos!AM:AM,_xlfn.XLOOKUP($L1124,#REF!,#REF!, ""), 0)</f>
        <v>#REF!</v>
      </c>
      <c r="AX1124" s="1" t="e">
        <f>_xlfn.XLOOKUP($L1124,Pos!$A:$A,Pos!AN:AN,_xlfn.XLOOKUP($L1124,#REF!,#REF!, ""), 0)</f>
        <v>#REF!</v>
      </c>
      <c r="AY1124" s="1" t="e">
        <f>_xlfn.XLOOKUP($L1124,Pos!$A:$A,Pos!AO:AO,_xlfn.XLOOKUP($L1124,#REF!,#REF!, ""), 0)</f>
        <v>#REF!</v>
      </c>
      <c r="AZ1124" s="7" t="str">
        <f t="shared" si="276"/>
        <v>OUT</v>
      </c>
      <c r="BA1124" s="1">
        <f>IF(OR(_xlfn.XLOOKUP(L1124,Pos!B:B,Pos!L:L,FALSE)="ESG Reason",_xlfn.XLOOKUP(L1124,Pos!B:B,Pos!L:L,FALSE)="Blacklisted"),1,0)</f>
        <v>0</v>
      </c>
      <c r="BC1124" s="11">
        <v>8.6143903493893139E-11</v>
      </c>
      <c r="BD1124" s="11">
        <f>_xlfn.XLOOKUP($L1124,Pos!$B:$B,Pos!H:H,0, 0)</f>
        <v>0</v>
      </c>
      <c r="BE1124" s="11">
        <f>_xlfn.XLOOKUP($L1124,Pos!$B:$B,Pos!I:I,0, 0)</f>
        <v>9.5258828334449455E-5</v>
      </c>
      <c r="BF1124" s="18">
        <f t="shared" si="277"/>
        <v>9.5258828334449455E-5</v>
      </c>
      <c r="BG1124" s="1">
        <f t="shared" si="278"/>
        <v>2</v>
      </c>
      <c r="BH1124" s="1">
        <f t="shared" si="279"/>
        <v>15</v>
      </c>
      <c r="BI1124" s="18">
        <f t="shared" si="280"/>
        <v>8.6143903493893139E-11</v>
      </c>
      <c r="BJ1124" s="3">
        <f t="shared" si="281"/>
        <v>0</v>
      </c>
      <c r="BK1124" s="18">
        <f t="shared" si="282"/>
        <v>0</v>
      </c>
    </row>
    <row r="1125" spans="3:63" x14ac:dyDescent="0.25">
      <c r="C1125" s="3"/>
      <c r="D1125" s="3"/>
      <c r="E1125" s="3"/>
      <c r="F1125" s="3"/>
      <c r="G1125" s="51" t="s">
        <v>1126</v>
      </c>
      <c r="H1125" s="8" t="str">
        <f t="shared" si="272"/>
        <v>0%Others</v>
      </c>
      <c r="I1125" s="11" cm="1">
        <f t="array" ref="I1125">IF(
   AZ1125 = "OUT", 0,IF(
   BD1125 &gt;= LARGE(IF(ISNUMBER(BD:BD), BD:BD), 3),
   BE1125 - 0.001,
   IF(BE1125 &gt;=VLOOKUP(P1125,mapping!$A:$B,2,FALSE), BE1125,VLOOKUP(P1125,mapping!$A$2:$B$8,2,FALSE))
))</f>
        <v>0</v>
      </c>
      <c r="J1125" s="11" cm="1">
        <f t="array" ref="J1125">IF(
    AZ1125="OUT",0,IF(IF(
                      BD1125&gt;=LARGE(IF(ISNUMBER(BD:BD),BD:BD),3),
                      BE1125+0.001,
                      VLOOKUP(H1125,mapping!$D:$E,2,FALSE)
                      )&gt;I1125,
                   IF(
                      BD1125&gt;=LARGE(IF(ISNUMBER(BD:BD),BD:BD),3),
                      BE1125+0.001,
                      VLOOKUP(H1125,mapping!$D:$E,2,FALSE)
                      ),
                   I1125+0.002))</f>
        <v>0</v>
      </c>
      <c r="K1125" s="8">
        <f t="shared" si="273"/>
        <v>9.5240335523737797E-5</v>
      </c>
      <c r="L1125" s="1" t="str">
        <f>Pos!B534</f>
        <v>JP3236330001</v>
      </c>
      <c r="M1125" s="1" t="str">
        <f>_xlfn.XLOOKUP($L1125,Pos!B:B,Pos!D:D,, 0)</f>
        <v>Kioxia Holdings Corporation</v>
      </c>
      <c r="N1125" s="1" t="str">
        <f>_xlfn.XLOOKUP($L1125,Pos!B:B,Pos!E:E,, 0)</f>
        <v>Technology</v>
      </c>
      <c r="O1125" s="1" t="str">
        <f t="shared" si="274"/>
        <v>Technology_Others</v>
      </c>
      <c r="P1125" s="1" t="str">
        <f>_xlfn.XLOOKUP($L1125,Pos!B:B,Pos!F:F,, 0)</f>
        <v>Others</v>
      </c>
      <c r="Q1125" s="1">
        <v>0</v>
      </c>
      <c r="R1125" s="9">
        <f>_xlfn.XLOOKUP($L1125,Pos!$B:$B,Pos!N:N,0, 0)</f>
        <v>0</v>
      </c>
      <c r="S1125" s="9">
        <f>_xlfn.XLOOKUP($L1125,Pos!$B:$B,Pos!O:O,0, 0)</f>
        <v>6.1443329999999996</v>
      </c>
      <c r="T1125" s="9">
        <f>_xlfn.XLOOKUP($L1125,Pos!$B:$B,Pos!P:P,0, 0)</f>
        <v>4.6749999999999998</v>
      </c>
      <c r="U1125" s="9">
        <f>_xlfn.XLOOKUP($L1125,Pos!$B:$B,Pos!Q:Q,0, 0)</f>
        <v>8.6999999999999993</v>
      </c>
      <c r="V1125" s="9">
        <f>_xlfn.XLOOKUP($L1125,Pos!$B:$B,Pos!R:R,0, 0)</f>
        <v>0.1</v>
      </c>
      <c r="W1125" s="9">
        <f>_xlfn.XLOOKUP($L1125,Pos!$B:$B,Pos!S:S,0, 0)</f>
        <v>6.3983340000000002</v>
      </c>
      <c r="X1125" s="9" t="str">
        <f>_xlfn.XLOOKUP($L1125,Pos!$B:$B,Pos!J:J,0, 0)</f>
        <v>Outperform</v>
      </c>
      <c r="Y1125" s="1">
        <v>0</v>
      </c>
      <c r="Z1125" s="1">
        <v>0</v>
      </c>
      <c r="AA1125" s="1">
        <f t="shared" si="275"/>
        <v>0</v>
      </c>
      <c r="AB1125" s="9">
        <f>_xlfn.XLOOKUP(L1125,Pos!B:B,Pos!K:K,-1,0)</f>
        <v>2</v>
      </c>
      <c r="AC1125" s="1" t="e">
        <f>_xlfn.XLOOKUP($L1125,Pos!$A:$A,Pos!S:S,_xlfn.XLOOKUP($L1125,#REF!,#REF!, ""), 0)</f>
        <v>#REF!</v>
      </c>
      <c r="AD1125" s="1" t="e">
        <f>_xlfn.XLOOKUP($L1125,Pos!$A:$A,Pos!T:T,_xlfn.XLOOKUP($L1125,#REF!,#REF!, ""), 0)</f>
        <v>#REF!</v>
      </c>
      <c r="AE1125" s="1" t="e">
        <f>_xlfn.XLOOKUP($L1125,Pos!$A:$A,Pos!U:U,_xlfn.XLOOKUP($L1125,#REF!,#REF!, ""), 0)</f>
        <v>#REF!</v>
      </c>
      <c r="AF1125" s="1" t="e">
        <f>_xlfn.XLOOKUP($L1125,Pos!$A:$A,Pos!V:V,_xlfn.XLOOKUP($L1125,#REF!,#REF!, ""), 0)</f>
        <v>#REF!</v>
      </c>
      <c r="AG1125" s="1" t="e">
        <f>_xlfn.XLOOKUP($L1125,Pos!$A:$A,Pos!W:W,_xlfn.XLOOKUP($L1125,#REF!,#REF!, ""), 0)</f>
        <v>#REF!</v>
      </c>
      <c r="AH1125" s="1" t="e">
        <f>_xlfn.XLOOKUP($L1125,Pos!$A:$A,Pos!X:X,_xlfn.XLOOKUP($L1125,#REF!,#REF!, ""), 0)</f>
        <v>#REF!</v>
      </c>
      <c r="AI1125" s="1" t="e">
        <f>_xlfn.XLOOKUP($L1125,Pos!$A:$A,Pos!Y:Y,_xlfn.XLOOKUP($L1125,#REF!,#REF!, ""), 0)</f>
        <v>#REF!</v>
      </c>
      <c r="AJ1125" s="1" t="e">
        <f>_xlfn.XLOOKUP($L1125,Pos!$A:$A,Pos!Z:Z,_xlfn.XLOOKUP($L1125,#REF!,#REF!, ""), 0)</f>
        <v>#REF!</v>
      </c>
      <c r="AK1125" s="1" t="e">
        <f>_xlfn.XLOOKUP($L1125,Pos!$A:$A,Pos!AA:AA,_xlfn.XLOOKUP($L1125,#REF!,#REF!, ""), 0)</f>
        <v>#REF!</v>
      </c>
      <c r="AL1125" s="1" t="e">
        <f>_xlfn.XLOOKUP($L1125,Pos!$A:$A,Pos!AB:AB,_xlfn.XLOOKUP($L1125,#REF!,#REF!, ""), 0)</f>
        <v>#REF!</v>
      </c>
      <c r="AM1125" s="1" t="e">
        <f>_xlfn.XLOOKUP($L1125,Pos!$A:$A,Pos!AC:AC,_xlfn.XLOOKUP($L1125,#REF!,#REF!, ""), 0)</f>
        <v>#REF!</v>
      </c>
      <c r="AN1125" s="1" t="e">
        <f>_xlfn.XLOOKUP($L1125,Pos!$A:$A,Pos!AD:AD,_xlfn.XLOOKUP($L1125,#REF!,#REF!, ""), 0)</f>
        <v>#REF!</v>
      </c>
      <c r="AO1125" s="1" t="e">
        <f>_xlfn.XLOOKUP($L1125,Pos!$A:$A,Pos!AE:AE,_xlfn.XLOOKUP($L1125,#REF!,#REF!, ""), 0)</f>
        <v>#REF!</v>
      </c>
      <c r="AP1125" s="1" t="e">
        <f>_xlfn.XLOOKUP($L1125,Pos!$A:$A,Pos!AF:AF,_xlfn.XLOOKUP($L1125,#REF!,#REF!, ""), 0)</f>
        <v>#REF!</v>
      </c>
      <c r="AQ1125" s="1" t="e">
        <f>_xlfn.XLOOKUP($L1125,Pos!$A:$A,Pos!AG:AG,_xlfn.XLOOKUP($L1125,#REF!,#REF!, ""), 0)</f>
        <v>#REF!</v>
      </c>
      <c r="AR1125" s="1" t="e">
        <f>_xlfn.XLOOKUP($L1125,Pos!$A:$A,Pos!AH:AH,_xlfn.XLOOKUP($L1125,#REF!,#REF!, ""), 0)</f>
        <v>#REF!</v>
      </c>
      <c r="AS1125" s="1" t="e">
        <f>_xlfn.XLOOKUP($L1125,Pos!$A:$A,Pos!AI:AI,_xlfn.XLOOKUP($L1125,#REF!,#REF!, ""), 0)</f>
        <v>#REF!</v>
      </c>
      <c r="AT1125" s="1" t="e">
        <f>_xlfn.XLOOKUP($L1125,Pos!$A:$A,Pos!AJ:AJ,_xlfn.XLOOKUP($L1125,#REF!,#REF!, ""), 0)</f>
        <v>#REF!</v>
      </c>
      <c r="AU1125" s="1" t="e">
        <f>_xlfn.XLOOKUP($L1125,Pos!$A:$A,Pos!AK:AK,_xlfn.XLOOKUP($L1125,#REF!,#REF!, ""), 0)</f>
        <v>#REF!</v>
      </c>
      <c r="AV1125" s="1" t="e">
        <f>_xlfn.XLOOKUP($L1125,Pos!$A:$A,Pos!AL:AL,_xlfn.XLOOKUP($L1125,#REF!,#REF!, ""), 0)</f>
        <v>#REF!</v>
      </c>
      <c r="AW1125" s="1" t="e">
        <f>_xlfn.XLOOKUP($L1125,Pos!$A:$A,Pos!AM:AM,_xlfn.XLOOKUP($L1125,#REF!,#REF!, ""), 0)</f>
        <v>#REF!</v>
      </c>
      <c r="AX1125" s="1" t="e">
        <f>_xlfn.XLOOKUP($L1125,Pos!$A:$A,Pos!AN:AN,_xlfn.XLOOKUP($L1125,#REF!,#REF!, ""), 0)</f>
        <v>#REF!</v>
      </c>
      <c r="AY1125" s="1" t="e">
        <f>_xlfn.XLOOKUP($L1125,Pos!$A:$A,Pos!AO:AO,_xlfn.XLOOKUP($L1125,#REF!,#REF!, ""), 0)</f>
        <v>#REF!</v>
      </c>
      <c r="AZ1125" s="7" t="str">
        <f t="shared" si="276"/>
        <v>OUT</v>
      </c>
      <c r="BA1125" s="1">
        <f>IF(OR(_xlfn.XLOOKUP(L1125,Pos!B:B,Pos!L:L,FALSE)="ESG Reason",_xlfn.XLOOKUP(L1125,Pos!B:B,Pos!L:L,FALSE)="Blacklisted"),1,0)</f>
        <v>1</v>
      </c>
      <c r="BC1125" s="11">
        <v>9.32016600713294E-11</v>
      </c>
      <c r="BD1125" s="11">
        <f>_xlfn.XLOOKUP($L1125,Pos!$B:$B,Pos!H:H,0, 0)</f>
        <v>0</v>
      </c>
      <c r="BE1125" s="11">
        <f>_xlfn.XLOOKUP($L1125,Pos!$B:$B,Pos!I:I,0, 0)</f>
        <v>9.5240335523737797E-5</v>
      </c>
      <c r="BF1125" s="18">
        <f t="shared" si="277"/>
        <v>9.5240335523737797E-5</v>
      </c>
      <c r="BG1125" s="1">
        <f t="shared" si="278"/>
        <v>3</v>
      </c>
      <c r="BH1125" s="1">
        <f t="shared" si="279"/>
        <v>54</v>
      </c>
      <c r="BI1125" s="18">
        <f t="shared" si="280"/>
        <v>9.32016600713294E-11</v>
      </c>
      <c r="BJ1125" s="3">
        <f t="shared" si="281"/>
        <v>0</v>
      </c>
      <c r="BK1125" s="18">
        <f t="shared" si="282"/>
        <v>0</v>
      </c>
    </row>
    <row r="1126" spans="3:63" x14ac:dyDescent="0.25">
      <c r="C1126" s="3"/>
      <c r="D1126" s="3"/>
      <c r="E1126" s="3"/>
      <c r="F1126" s="3"/>
      <c r="G1126" s="51" t="s">
        <v>1127</v>
      </c>
      <c r="H1126" s="8" t="str">
        <f t="shared" si="272"/>
        <v>0%Others</v>
      </c>
      <c r="I1126" s="11" cm="1">
        <f t="array" ref="I1126">IF(
   AZ1126 = "OUT", 0,IF(
   BD1126 &gt;= LARGE(IF(ISNUMBER(BD:BD), BD:BD), 3),
   BE1126 - 0.001,
   IF(BE1126 &gt;=VLOOKUP(P1126,mapping!$A:$B,2,FALSE), BE1126,VLOOKUP(P1126,mapping!$A$2:$B$8,2,FALSE))
))</f>
        <v>0</v>
      </c>
      <c r="J1126" s="11" cm="1">
        <f t="array" ref="J1126">IF(
    AZ1126="OUT",0,IF(IF(
                      BD1126&gt;=LARGE(IF(ISNUMBER(BD:BD),BD:BD),3),
                      BE1126+0.001,
                      VLOOKUP(H1126,mapping!$D:$E,2,FALSE)
                      )&gt;I1126,
                   IF(
                      BD1126&gt;=LARGE(IF(ISNUMBER(BD:BD),BD:BD),3),
                      BE1126+0.001,
                      VLOOKUP(H1126,mapping!$D:$E,2,FALSE)
                      ),
                   I1126+0.002))</f>
        <v>0</v>
      </c>
      <c r="K1126" s="8">
        <f t="shared" si="273"/>
        <v>9.5131528986294853E-5</v>
      </c>
      <c r="L1126" s="1" t="str">
        <f>Pos!B674</f>
        <v>JP3955000009</v>
      </c>
      <c r="M1126" s="1" t="str">
        <f>_xlfn.XLOOKUP($L1126,Pos!B:B,Pos!D:D,, 0)</f>
        <v>Yokogawa Electric Corp.</v>
      </c>
      <c r="N1126" s="1" t="str">
        <f>_xlfn.XLOOKUP($L1126,Pos!B:B,Pos!E:E,, 0)</f>
        <v>Industrial Goods &amp; Services</v>
      </c>
      <c r="O1126" s="1" t="str">
        <f t="shared" si="274"/>
        <v>Industrial Goods &amp; Services_Others</v>
      </c>
      <c r="P1126" s="1" t="str">
        <f>_xlfn.XLOOKUP($L1126,Pos!B:B,Pos!F:F,, 0)</f>
        <v>Others</v>
      </c>
      <c r="Q1126" s="1">
        <v>0</v>
      </c>
      <c r="R1126" s="9">
        <f>_xlfn.XLOOKUP($L1126,Pos!$B:$B,Pos!N:N,0, 0)</f>
        <v>4.07</v>
      </c>
      <c r="S1126" s="9">
        <f>_xlfn.XLOOKUP($L1126,Pos!$B:$B,Pos!O:O,0, 0)</f>
        <v>4.5350000000000001</v>
      </c>
      <c r="T1126" s="9">
        <f>_xlfn.XLOOKUP($L1126,Pos!$B:$B,Pos!P:P,0, 0)</f>
        <v>7.45</v>
      </c>
      <c r="U1126" s="9">
        <f>_xlfn.XLOOKUP($L1126,Pos!$B:$B,Pos!Q:Q,0, 0)</f>
        <v>7.5</v>
      </c>
      <c r="V1126" s="9">
        <f>_xlfn.XLOOKUP($L1126,Pos!$B:$B,Pos!R:R,0, 0)</f>
        <v>8.2333339999999993</v>
      </c>
      <c r="W1126" s="9">
        <f>_xlfn.XLOOKUP($L1126,Pos!$B:$B,Pos!S:S,0, 0)</f>
        <v>5.92</v>
      </c>
      <c r="X1126" s="9" t="str">
        <f>_xlfn.XLOOKUP($L1126,Pos!$B:$B,Pos!J:J,0, 0)</f>
        <v>Outperform</v>
      </c>
      <c r="Y1126" s="1">
        <v>0</v>
      </c>
      <c r="Z1126" s="1">
        <v>0</v>
      </c>
      <c r="AA1126" s="1">
        <f t="shared" si="275"/>
        <v>0</v>
      </c>
      <c r="AB1126" s="9">
        <f>_xlfn.XLOOKUP(L1126,Pos!B:B,Pos!K:K,-1,0)</f>
        <v>4.0909090909090908</v>
      </c>
      <c r="AC1126" s="1" t="e">
        <f>_xlfn.XLOOKUP($L1126,Pos!$A:$A,Pos!S:S,_xlfn.XLOOKUP($L1126,#REF!,#REF!, ""), 0)</f>
        <v>#REF!</v>
      </c>
      <c r="AD1126" s="1" t="e">
        <f>_xlfn.XLOOKUP($L1126,Pos!$A:$A,Pos!T:T,_xlfn.XLOOKUP($L1126,#REF!,#REF!, ""), 0)</f>
        <v>#REF!</v>
      </c>
      <c r="AE1126" s="1" t="e">
        <f>_xlfn.XLOOKUP($L1126,Pos!$A:$A,Pos!U:U,_xlfn.XLOOKUP($L1126,#REF!,#REF!, ""), 0)</f>
        <v>#REF!</v>
      </c>
      <c r="AF1126" s="1" t="e">
        <f>_xlfn.XLOOKUP($L1126,Pos!$A:$A,Pos!V:V,_xlfn.XLOOKUP($L1126,#REF!,#REF!, ""), 0)</f>
        <v>#REF!</v>
      </c>
      <c r="AG1126" s="1" t="e">
        <f>_xlfn.XLOOKUP($L1126,Pos!$A:$A,Pos!W:W,_xlfn.XLOOKUP($L1126,#REF!,#REF!, ""), 0)</f>
        <v>#REF!</v>
      </c>
      <c r="AH1126" s="1" t="e">
        <f>_xlfn.XLOOKUP($L1126,Pos!$A:$A,Pos!X:X,_xlfn.XLOOKUP($L1126,#REF!,#REF!, ""), 0)</f>
        <v>#REF!</v>
      </c>
      <c r="AI1126" s="1" t="e">
        <f>_xlfn.XLOOKUP($L1126,Pos!$A:$A,Pos!Y:Y,_xlfn.XLOOKUP($L1126,#REF!,#REF!, ""), 0)</f>
        <v>#REF!</v>
      </c>
      <c r="AJ1126" s="1" t="e">
        <f>_xlfn.XLOOKUP($L1126,Pos!$A:$A,Pos!Z:Z,_xlfn.XLOOKUP($L1126,#REF!,#REF!, ""), 0)</f>
        <v>#REF!</v>
      </c>
      <c r="AK1126" s="1" t="e">
        <f>_xlfn.XLOOKUP($L1126,Pos!$A:$A,Pos!AA:AA,_xlfn.XLOOKUP($L1126,#REF!,#REF!, ""), 0)</f>
        <v>#REF!</v>
      </c>
      <c r="AL1126" s="1" t="e">
        <f>_xlfn.XLOOKUP($L1126,Pos!$A:$A,Pos!AB:AB,_xlfn.XLOOKUP($L1126,#REF!,#REF!, ""), 0)</f>
        <v>#REF!</v>
      </c>
      <c r="AM1126" s="1" t="e">
        <f>_xlfn.XLOOKUP($L1126,Pos!$A:$A,Pos!AC:AC,_xlfn.XLOOKUP($L1126,#REF!,#REF!, ""), 0)</f>
        <v>#REF!</v>
      </c>
      <c r="AN1126" s="1" t="e">
        <f>_xlfn.XLOOKUP($L1126,Pos!$A:$A,Pos!AD:AD,_xlfn.XLOOKUP($L1126,#REF!,#REF!, ""), 0)</f>
        <v>#REF!</v>
      </c>
      <c r="AO1126" s="1" t="e">
        <f>_xlfn.XLOOKUP($L1126,Pos!$A:$A,Pos!AE:AE,_xlfn.XLOOKUP($L1126,#REF!,#REF!, ""), 0)</f>
        <v>#REF!</v>
      </c>
      <c r="AP1126" s="1" t="e">
        <f>_xlfn.XLOOKUP($L1126,Pos!$A:$A,Pos!AF:AF,_xlfn.XLOOKUP($L1126,#REF!,#REF!, ""), 0)</f>
        <v>#REF!</v>
      </c>
      <c r="AQ1126" s="1" t="e">
        <f>_xlfn.XLOOKUP($L1126,Pos!$A:$A,Pos!AG:AG,_xlfn.XLOOKUP($L1126,#REF!,#REF!, ""), 0)</f>
        <v>#REF!</v>
      </c>
      <c r="AR1126" s="1" t="e">
        <f>_xlfn.XLOOKUP($L1126,Pos!$A:$A,Pos!AH:AH,_xlfn.XLOOKUP($L1126,#REF!,#REF!, ""), 0)</f>
        <v>#REF!</v>
      </c>
      <c r="AS1126" s="1" t="e">
        <f>_xlfn.XLOOKUP($L1126,Pos!$A:$A,Pos!AI:AI,_xlfn.XLOOKUP($L1126,#REF!,#REF!, ""), 0)</f>
        <v>#REF!</v>
      </c>
      <c r="AT1126" s="1" t="e">
        <f>_xlfn.XLOOKUP($L1126,Pos!$A:$A,Pos!AJ:AJ,_xlfn.XLOOKUP($L1126,#REF!,#REF!, ""), 0)</f>
        <v>#REF!</v>
      </c>
      <c r="AU1126" s="1" t="e">
        <f>_xlfn.XLOOKUP($L1126,Pos!$A:$A,Pos!AK:AK,_xlfn.XLOOKUP($L1126,#REF!,#REF!, ""), 0)</f>
        <v>#REF!</v>
      </c>
      <c r="AV1126" s="1" t="e">
        <f>_xlfn.XLOOKUP($L1126,Pos!$A:$A,Pos!AL:AL,_xlfn.XLOOKUP($L1126,#REF!,#REF!, ""), 0)</f>
        <v>#REF!</v>
      </c>
      <c r="AW1126" s="1" t="e">
        <f>_xlfn.XLOOKUP($L1126,Pos!$A:$A,Pos!AM:AM,_xlfn.XLOOKUP($L1126,#REF!,#REF!, ""), 0)</f>
        <v>#REF!</v>
      </c>
      <c r="AX1126" s="1" t="e">
        <f>_xlfn.XLOOKUP($L1126,Pos!$A:$A,Pos!AN:AN,_xlfn.XLOOKUP($L1126,#REF!,#REF!, ""), 0)</f>
        <v>#REF!</v>
      </c>
      <c r="AY1126" s="1" t="e">
        <f>_xlfn.XLOOKUP($L1126,Pos!$A:$A,Pos!AO:AO,_xlfn.XLOOKUP($L1126,#REF!,#REF!, ""), 0)</f>
        <v>#REF!</v>
      </c>
      <c r="AZ1126" s="7" t="str">
        <f t="shared" si="276"/>
        <v>OUT</v>
      </c>
      <c r="BA1126" s="1">
        <f>IF(OR(_xlfn.XLOOKUP(L1126,Pos!B:B,Pos!L:L,FALSE)="ESG Reason",_xlfn.XLOOKUP(L1126,Pos!B:B,Pos!L:L,FALSE)="Blacklisted"),1,0)</f>
        <v>0</v>
      </c>
      <c r="BC1126" s="11">
        <v>9.2472168328150966E-11</v>
      </c>
      <c r="BD1126" s="11">
        <f>_xlfn.XLOOKUP($L1126,Pos!$B:$B,Pos!H:H,0, 0)</f>
        <v>0</v>
      </c>
      <c r="BE1126" s="11">
        <f>_xlfn.XLOOKUP($L1126,Pos!$B:$B,Pos!I:I,0, 0)</f>
        <v>9.5131528986294853E-5</v>
      </c>
      <c r="BF1126" s="18">
        <f t="shared" si="277"/>
        <v>9.5131528986294853E-5</v>
      </c>
      <c r="BG1126" s="1">
        <f t="shared" si="278"/>
        <v>3</v>
      </c>
      <c r="BH1126" s="1">
        <f t="shared" si="279"/>
        <v>48</v>
      </c>
      <c r="BI1126" s="18">
        <f t="shared" si="280"/>
        <v>9.2472168328150966E-11</v>
      </c>
      <c r="BJ1126" s="3">
        <f t="shared" si="281"/>
        <v>0</v>
      </c>
      <c r="BK1126" s="18">
        <f t="shared" si="282"/>
        <v>0</v>
      </c>
    </row>
    <row r="1127" spans="3:63" x14ac:dyDescent="0.25">
      <c r="C1127" s="3"/>
      <c r="D1127" s="3"/>
      <c r="E1127" s="3"/>
      <c r="F1127" s="3"/>
      <c r="G1127" s="51" t="s">
        <v>1133</v>
      </c>
      <c r="H1127" s="8" t="str">
        <f t="shared" si="272"/>
        <v>0%North America</v>
      </c>
      <c r="I1127" s="11" cm="1">
        <f t="array" ref="I1127">IF(
   AZ1127 = "OUT", 0,IF(
   BD1127 &gt;= LARGE(IF(ISNUMBER(BD:BD), BD:BD), 3),
   BE1127 - 0.001,
   IF(BE1127 &gt;=VLOOKUP(P1127,mapping!$A:$B,2,FALSE), BE1127,VLOOKUP(P1127,mapping!$A$2:$B$8,2,FALSE))
))</f>
        <v>0</v>
      </c>
      <c r="J1127" s="11" cm="1">
        <f t="array" ref="J1127">IF(
    AZ1127="OUT",0,IF(IF(
                      BD1127&gt;=LARGE(IF(ISNUMBER(BD:BD),BD:BD),3),
                      BE1127+0.001,
                      VLOOKUP(H1127,mapping!$D:$E,2,FALSE)
                      )&gt;I1127,
                   IF(
                      BD1127&gt;=LARGE(IF(ISNUMBER(BD:BD),BD:BD),3),
                      BE1127+0.001,
                      VLOOKUP(H1127,mapping!$D:$E,2,FALSE)
                      ),
                   I1127+0.002))</f>
        <v>0</v>
      </c>
      <c r="K1127" s="8">
        <f t="shared" si="273"/>
        <v>9.4842895116999319E-5</v>
      </c>
      <c r="L1127" s="1" t="str">
        <f>Pos!B1045</f>
        <v>US4485791028</v>
      </c>
      <c r="M1127" s="1" t="str">
        <f>_xlfn.XLOOKUP($L1127,Pos!B:B,Pos!D:D,, 0)</f>
        <v>Hyatt Hotels Corporation Class A</v>
      </c>
      <c r="N1127" s="1" t="str">
        <f>_xlfn.XLOOKUP($L1127,Pos!B:B,Pos!E:E,, 0)</f>
        <v>Travel &amp; Leisure</v>
      </c>
      <c r="O1127" s="1" t="str">
        <f t="shared" si="274"/>
        <v>Travel &amp; Leisure_North America</v>
      </c>
      <c r="P1127" s="1" t="str">
        <f>_xlfn.XLOOKUP($L1127,Pos!B:B,Pos!F:F,, 0)</f>
        <v>North America</v>
      </c>
      <c r="Q1127" s="1">
        <v>0</v>
      </c>
      <c r="R1127" s="9">
        <f>_xlfn.XLOOKUP($L1127,Pos!$B:$B,Pos!N:N,0, 0)</f>
        <v>6.59</v>
      </c>
      <c r="S1127" s="9">
        <f>_xlfn.XLOOKUP($L1127,Pos!$B:$B,Pos!O:O,0, 0)</f>
        <v>2.0062500000000001</v>
      </c>
      <c r="T1127" s="9">
        <f>_xlfn.XLOOKUP($L1127,Pos!$B:$B,Pos!P:P,0, 0)</f>
        <v>3.7</v>
      </c>
      <c r="U1127" s="9">
        <f>_xlfn.XLOOKUP($L1127,Pos!$B:$B,Pos!Q:Q,0, 0)</f>
        <v>4.8</v>
      </c>
      <c r="V1127" s="9">
        <f>_xlfn.XLOOKUP($L1127,Pos!$B:$B,Pos!R:R,0, 0)</f>
        <v>6.9</v>
      </c>
      <c r="W1127" s="9">
        <f>_xlfn.XLOOKUP($L1127,Pos!$B:$B,Pos!S:S,0, 0)</f>
        <v>6.2133330000000004</v>
      </c>
      <c r="X1127" s="9" t="str">
        <f>_xlfn.XLOOKUP($L1127,Pos!$B:$B,Pos!J:J,0, 0)</f>
        <v>Outperform</v>
      </c>
      <c r="Y1127" s="1">
        <v>0</v>
      </c>
      <c r="Z1127" s="1">
        <v>0</v>
      </c>
      <c r="AA1127" s="1">
        <f t="shared" si="275"/>
        <v>0</v>
      </c>
      <c r="AB1127" s="9">
        <f>_xlfn.XLOOKUP(L1127,Pos!B:B,Pos!K:K,-1,0)</f>
        <v>1.5</v>
      </c>
      <c r="AC1127" s="1" t="e">
        <f>_xlfn.XLOOKUP($L1127,Pos!$A:$A,Pos!S:S,_xlfn.XLOOKUP($L1127,#REF!,#REF!, ""), 0)</f>
        <v>#REF!</v>
      </c>
      <c r="AD1127" s="1" t="e">
        <f>_xlfn.XLOOKUP($L1127,Pos!$A:$A,Pos!T:T,_xlfn.XLOOKUP($L1127,#REF!,#REF!, ""), 0)</f>
        <v>#REF!</v>
      </c>
      <c r="AE1127" s="1" t="e">
        <f>_xlfn.XLOOKUP($L1127,Pos!$A:$A,Pos!U:U,_xlfn.XLOOKUP($L1127,#REF!,#REF!, ""), 0)</f>
        <v>#REF!</v>
      </c>
      <c r="AF1127" s="1" t="e">
        <f>_xlfn.XLOOKUP($L1127,Pos!$A:$A,Pos!V:V,_xlfn.XLOOKUP($L1127,#REF!,#REF!, ""), 0)</f>
        <v>#REF!</v>
      </c>
      <c r="AG1127" s="1" t="e">
        <f>_xlfn.XLOOKUP($L1127,Pos!$A:$A,Pos!W:W,_xlfn.XLOOKUP($L1127,#REF!,#REF!, ""), 0)</f>
        <v>#REF!</v>
      </c>
      <c r="AH1127" s="1" t="e">
        <f>_xlfn.XLOOKUP($L1127,Pos!$A:$A,Pos!X:X,_xlfn.XLOOKUP($L1127,#REF!,#REF!, ""), 0)</f>
        <v>#REF!</v>
      </c>
      <c r="AI1127" s="1" t="e">
        <f>_xlfn.XLOOKUP($L1127,Pos!$A:$A,Pos!Y:Y,_xlfn.XLOOKUP($L1127,#REF!,#REF!, ""), 0)</f>
        <v>#REF!</v>
      </c>
      <c r="AJ1127" s="1" t="e">
        <f>_xlfn.XLOOKUP($L1127,Pos!$A:$A,Pos!Z:Z,_xlfn.XLOOKUP($L1127,#REF!,#REF!, ""), 0)</f>
        <v>#REF!</v>
      </c>
      <c r="AK1127" s="1" t="e">
        <f>_xlfn.XLOOKUP($L1127,Pos!$A:$A,Pos!AA:AA,_xlfn.XLOOKUP($L1127,#REF!,#REF!, ""), 0)</f>
        <v>#REF!</v>
      </c>
      <c r="AL1127" s="1" t="e">
        <f>_xlfn.XLOOKUP($L1127,Pos!$A:$A,Pos!AB:AB,_xlfn.XLOOKUP($L1127,#REF!,#REF!, ""), 0)</f>
        <v>#REF!</v>
      </c>
      <c r="AM1127" s="1" t="e">
        <f>_xlfn.XLOOKUP($L1127,Pos!$A:$A,Pos!AC:AC,_xlfn.XLOOKUP($L1127,#REF!,#REF!, ""), 0)</f>
        <v>#REF!</v>
      </c>
      <c r="AN1127" s="1" t="e">
        <f>_xlfn.XLOOKUP($L1127,Pos!$A:$A,Pos!AD:AD,_xlfn.XLOOKUP($L1127,#REF!,#REF!, ""), 0)</f>
        <v>#REF!</v>
      </c>
      <c r="AO1127" s="1" t="e">
        <f>_xlfn.XLOOKUP($L1127,Pos!$A:$A,Pos!AE:AE,_xlfn.XLOOKUP($L1127,#REF!,#REF!, ""), 0)</f>
        <v>#REF!</v>
      </c>
      <c r="AP1127" s="1" t="e">
        <f>_xlfn.XLOOKUP($L1127,Pos!$A:$A,Pos!AF:AF,_xlfn.XLOOKUP($L1127,#REF!,#REF!, ""), 0)</f>
        <v>#REF!</v>
      </c>
      <c r="AQ1127" s="1" t="e">
        <f>_xlfn.XLOOKUP($L1127,Pos!$A:$A,Pos!AG:AG,_xlfn.XLOOKUP($L1127,#REF!,#REF!, ""), 0)</f>
        <v>#REF!</v>
      </c>
      <c r="AR1127" s="1" t="e">
        <f>_xlfn.XLOOKUP($L1127,Pos!$A:$A,Pos!AH:AH,_xlfn.XLOOKUP($L1127,#REF!,#REF!, ""), 0)</f>
        <v>#REF!</v>
      </c>
      <c r="AS1127" s="1" t="e">
        <f>_xlfn.XLOOKUP($L1127,Pos!$A:$A,Pos!AI:AI,_xlfn.XLOOKUP($L1127,#REF!,#REF!, ""), 0)</f>
        <v>#REF!</v>
      </c>
      <c r="AT1127" s="1" t="e">
        <f>_xlfn.XLOOKUP($L1127,Pos!$A:$A,Pos!AJ:AJ,_xlfn.XLOOKUP($L1127,#REF!,#REF!, ""), 0)</f>
        <v>#REF!</v>
      </c>
      <c r="AU1127" s="1" t="e">
        <f>_xlfn.XLOOKUP($L1127,Pos!$A:$A,Pos!AK:AK,_xlfn.XLOOKUP($L1127,#REF!,#REF!, ""), 0)</f>
        <v>#REF!</v>
      </c>
      <c r="AV1127" s="1" t="e">
        <f>_xlfn.XLOOKUP($L1127,Pos!$A:$A,Pos!AL:AL,_xlfn.XLOOKUP($L1127,#REF!,#REF!, ""), 0)</f>
        <v>#REF!</v>
      </c>
      <c r="AW1127" s="1" t="e">
        <f>_xlfn.XLOOKUP($L1127,Pos!$A:$A,Pos!AM:AM,_xlfn.XLOOKUP($L1127,#REF!,#REF!, ""), 0)</f>
        <v>#REF!</v>
      </c>
      <c r="AX1127" s="1" t="e">
        <f>_xlfn.XLOOKUP($L1127,Pos!$A:$A,Pos!AN:AN,_xlfn.XLOOKUP($L1127,#REF!,#REF!, ""), 0)</f>
        <v>#REF!</v>
      </c>
      <c r="AY1127" s="1" t="e">
        <f>_xlfn.XLOOKUP($L1127,Pos!$A:$A,Pos!AO:AO,_xlfn.XLOOKUP($L1127,#REF!,#REF!, ""), 0)</f>
        <v>#REF!</v>
      </c>
      <c r="AZ1127" s="7" t="str">
        <f t="shared" si="276"/>
        <v>OUT</v>
      </c>
      <c r="BA1127" s="1">
        <f>IF(OR(_xlfn.XLOOKUP(L1127,Pos!B:B,Pos!L:L,FALSE)="ESG Reason",_xlfn.XLOOKUP(L1127,Pos!B:B,Pos!L:L,FALSE)="Blacklisted"),1,0)</f>
        <v>1</v>
      </c>
      <c r="BC1127" s="11">
        <v>9.3791844021770901E-11</v>
      </c>
      <c r="BD1127" s="11">
        <f>_xlfn.XLOOKUP($L1127,Pos!$B:$B,Pos!H:H,0, 0)</f>
        <v>0</v>
      </c>
      <c r="BE1127" s="11">
        <f>_xlfn.XLOOKUP($L1127,Pos!$B:$B,Pos!I:I,0, 0)</f>
        <v>9.4842895116999319E-5</v>
      </c>
      <c r="BF1127" s="18">
        <f t="shared" si="277"/>
        <v>9.4842895116999319E-5</v>
      </c>
      <c r="BG1127" s="1">
        <f t="shared" si="278"/>
        <v>1</v>
      </c>
      <c r="BH1127" s="1">
        <f t="shared" si="279"/>
        <v>37</v>
      </c>
      <c r="BI1127" s="18">
        <f t="shared" si="280"/>
        <v>9.3791844021770901E-11</v>
      </c>
      <c r="BJ1127" s="3">
        <f t="shared" si="281"/>
        <v>0</v>
      </c>
      <c r="BK1127" s="18">
        <f t="shared" si="282"/>
        <v>0</v>
      </c>
    </row>
    <row r="1128" spans="3:63" x14ac:dyDescent="0.25">
      <c r="C1128" s="3"/>
      <c r="D1128" s="3"/>
      <c r="E1128" s="3"/>
      <c r="F1128" s="3"/>
      <c r="G1128" s="51" t="s">
        <v>1117</v>
      </c>
      <c r="H1128" s="8" t="str">
        <f t="shared" si="272"/>
        <v>0%North America</v>
      </c>
      <c r="I1128" s="11" cm="1">
        <f t="array" ref="I1128">IF(
   AZ1128 = "OUT", 0,IF(
   BD1128 &gt;= LARGE(IF(ISNUMBER(BD:BD), BD:BD), 3),
   BE1128 - 0.001,
   IF(BE1128 &gt;=VLOOKUP(P1128,mapping!$A:$B,2,FALSE), BE1128,VLOOKUP(P1128,mapping!$A$2:$B$8,2,FALSE))
))</f>
        <v>0</v>
      </c>
      <c r="J1128" s="11" cm="1">
        <f t="array" ref="J1128">IF(
    AZ1128="OUT",0,IF(IF(
                      BD1128&gt;=LARGE(IF(ISNUMBER(BD:BD),BD:BD),3),
                      BE1128+0.001,
                      VLOOKUP(H1128,mapping!$D:$E,2,FALSE)
                      )&gt;I1128,
                   IF(
                      BD1128&gt;=LARGE(IF(ISNUMBER(BD:BD),BD:BD),3),
                      BE1128+0.001,
                      VLOOKUP(H1128,mapping!$D:$E,2,FALSE)
                      ),
                   I1128+0.002))</f>
        <v>0</v>
      </c>
      <c r="K1128" s="8">
        <f t="shared" si="273"/>
        <v>9.4476729463692584E-5</v>
      </c>
      <c r="L1128" s="1" t="str">
        <f>Pos!B115</f>
        <v>CA46579R1047</v>
      </c>
      <c r="M1128" s="1" t="str">
        <f>_xlfn.XLOOKUP($L1128,Pos!B:B,Pos!D:D,, 0)</f>
        <v>Ivanhoe Mines Ltd. Class A</v>
      </c>
      <c r="N1128" s="1" t="str">
        <f>_xlfn.XLOOKUP($L1128,Pos!B:B,Pos!E:E,, 0)</f>
        <v>Basic Resources</v>
      </c>
      <c r="O1128" s="1" t="str">
        <f t="shared" si="274"/>
        <v>Basic Resources_North America</v>
      </c>
      <c r="P1128" s="1" t="str">
        <f>_xlfn.XLOOKUP($L1128,Pos!B:B,Pos!F:F,, 0)</f>
        <v>North America</v>
      </c>
      <c r="Q1128" s="1">
        <v>0</v>
      </c>
      <c r="R1128" s="9">
        <f>_xlfn.XLOOKUP($L1128,Pos!$B:$B,Pos!N:N,0, 0)</f>
        <v>0</v>
      </c>
      <c r="S1128" s="9">
        <f>_xlfn.XLOOKUP($L1128,Pos!$B:$B,Pos!O:O,0, 0)</f>
        <v>3.2949999999999999</v>
      </c>
      <c r="T1128" s="9">
        <f>_xlfn.XLOOKUP($L1128,Pos!$B:$B,Pos!P:P,0, 0)</f>
        <v>1.1333329999999999</v>
      </c>
      <c r="U1128" s="9">
        <f>_xlfn.XLOOKUP($L1128,Pos!$B:$B,Pos!Q:Q,0, 0)</f>
        <v>4.8</v>
      </c>
      <c r="V1128" s="9">
        <f>_xlfn.XLOOKUP($L1128,Pos!$B:$B,Pos!R:R,0, 0)</f>
        <v>2</v>
      </c>
      <c r="W1128" s="9">
        <f>_xlfn.XLOOKUP($L1128,Pos!$B:$B,Pos!S:S,0, 0)</f>
        <v>3.9849999999999999</v>
      </c>
      <c r="X1128" s="9" t="str">
        <f>_xlfn.XLOOKUP($L1128,Pos!$B:$B,Pos!J:J,0, 0)</f>
        <v>Buy</v>
      </c>
      <c r="Y1128" s="1">
        <v>0</v>
      </c>
      <c r="Z1128" s="1">
        <v>0</v>
      </c>
      <c r="AA1128" s="1">
        <f t="shared" si="275"/>
        <v>0</v>
      </c>
      <c r="AB1128" s="9">
        <f>_xlfn.XLOOKUP(L1128,Pos!B:B,Pos!K:K,-1,0)</f>
        <v>-1</v>
      </c>
      <c r="AC1128" s="1" t="e">
        <f>_xlfn.XLOOKUP($L1128,Pos!$A:$A,Pos!S:S,_xlfn.XLOOKUP($L1128,#REF!,#REF!, ""), 0)</f>
        <v>#REF!</v>
      </c>
      <c r="AD1128" s="1" t="e">
        <f>_xlfn.XLOOKUP($L1128,Pos!$A:$A,Pos!T:T,_xlfn.XLOOKUP($L1128,#REF!,#REF!, ""), 0)</f>
        <v>#REF!</v>
      </c>
      <c r="AE1128" s="1" t="e">
        <f>_xlfn.XLOOKUP($L1128,Pos!$A:$A,Pos!U:U,_xlfn.XLOOKUP($L1128,#REF!,#REF!, ""), 0)</f>
        <v>#REF!</v>
      </c>
      <c r="AF1128" s="1" t="e">
        <f>_xlfn.XLOOKUP($L1128,Pos!$A:$A,Pos!V:V,_xlfn.XLOOKUP($L1128,#REF!,#REF!, ""), 0)</f>
        <v>#REF!</v>
      </c>
      <c r="AG1128" s="1" t="e">
        <f>_xlfn.XLOOKUP($L1128,Pos!$A:$A,Pos!W:W,_xlfn.XLOOKUP($L1128,#REF!,#REF!, ""), 0)</f>
        <v>#REF!</v>
      </c>
      <c r="AH1128" s="1" t="e">
        <f>_xlfn.XLOOKUP($L1128,Pos!$A:$A,Pos!X:X,_xlfn.XLOOKUP($L1128,#REF!,#REF!, ""), 0)</f>
        <v>#REF!</v>
      </c>
      <c r="AI1128" s="1" t="e">
        <f>_xlfn.XLOOKUP($L1128,Pos!$A:$A,Pos!Y:Y,_xlfn.XLOOKUP($L1128,#REF!,#REF!, ""), 0)</f>
        <v>#REF!</v>
      </c>
      <c r="AJ1128" s="1" t="e">
        <f>_xlfn.XLOOKUP($L1128,Pos!$A:$A,Pos!Z:Z,_xlfn.XLOOKUP($L1128,#REF!,#REF!, ""), 0)</f>
        <v>#REF!</v>
      </c>
      <c r="AK1128" s="1" t="e">
        <f>_xlfn.XLOOKUP($L1128,Pos!$A:$A,Pos!AA:AA,_xlfn.XLOOKUP($L1128,#REF!,#REF!, ""), 0)</f>
        <v>#REF!</v>
      </c>
      <c r="AL1128" s="1" t="e">
        <f>_xlfn.XLOOKUP($L1128,Pos!$A:$A,Pos!AB:AB,_xlfn.XLOOKUP($L1128,#REF!,#REF!, ""), 0)</f>
        <v>#REF!</v>
      </c>
      <c r="AM1128" s="1" t="e">
        <f>_xlfn.XLOOKUP($L1128,Pos!$A:$A,Pos!AC:AC,_xlfn.XLOOKUP($L1128,#REF!,#REF!, ""), 0)</f>
        <v>#REF!</v>
      </c>
      <c r="AN1128" s="1" t="e">
        <f>_xlfn.XLOOKUP($L1128,Pos!$A:$A,Pos!AD:AD,_xlfn.XLOOKUP($L1128,#REF!,#REF!, ""), 0)</f>
        <v>#REF!</v>
      </c>
      <c r="AO1128" s="1" t="e">
        <f>_xlfn.XLOOKUP($L1128,Pos!$A:$A,Pos!AE:AE,_xlfn.XLOOKUP($L1128,#REF!,#REF!, ""), 0)</f>
        <v>#REF!</v>
      </c>
      <c r="AP1128" s="1" t="e">
        <f>_xlfn.XLOOKUP($L1128,Pos!$A:$A,Pos!AF:AF,_xlfn.XLOOKUP($L1128,#REF!,#REF!, ""), 0)</f>
        <v>#REF!</v>
      </c>
      <c r="AQ1128" s="1" t="e">
        <f>_xlfn.XLOOKUP($L1128,Pos!$A:$A,Pos!AG:AG,_xlfn.XLOOKUP($L1128,#REF!,#REF!, ""), 0)</f>
        <v>#REF!</v>
      </c>
      <c r="AR1128" s="1" t="e">
        <f>_xlfn.XLOOKUP($L1128,Pos!$A:$A,Pos!AH:AH,_xlfn.XLOOKUP($L1128,#REF!,#REF!, ""), 0)</f>
        <v>#REF!</v>
      </c>
      <c r="AS1128" s="1" t="e">
        <f>_xlfn.XLOOKUP($L1128,Pos!$A:$A,Pos!AI:AI,_xlfn.XLOOKUP($L1128,#REF!,#REF!, ""), 0)</f>
        <v>#REF!</v>
      </c>
      <c r="AT1128" s="1" t="e">
        <f>_xlfn.XLOOKUP($L1128,Pos!$A:$A,Pos!AJ:AJ,_xlfn.XLOOKUP($L1128,#REF!,#REF!, ""), 0)</f>
        <v>#REF!</v>
      </c>
      <c r="AU1128" s="1" t="e">
        <f>_xlfn.XLOOKUP($L1128,Pos!$A:$A,Pos!AK:AK,_xlfn.XLOOKUP($L1128,#REF!,#REF!, ""), 0)</f>
        <v>#REF!</v>
      </c>
      <c r="AV1128" s="1" t="e">
        <f>_xlfn.XLOOKUP($L1128,Pos!$A:$A,Pos!AL:AL,_xlfn.XLOOKUP($L1128,#REF!,#REF!, ""), 0)</f>
        <v>#REF!</v>
      </c>
      <c r="AW1128" s="1" t="e">
        <f>_xlfn.XLOOKUP($L1128,Pos!$A:$A,Pos!AM:AM,_xlfn.XLOOKUP($L1128,#REF!,#REF!, ""), 0)</f>
        <v>#REF!</v>
      </c>
      <c r="AX1128" s="1" t="e">
        <f>_xlfn.XLOOKUP($L1128,Pos!$A:$A,Pos!AN:AN,_xlfn.XLOOKUP($L1128,#REF!,#REF!, ""), 0)</f>
        <v>#REF!</v>
      </c>
      <c r="AY1128" s="1" t="e">
        <f>_xlfn.XLOOKUP($L1128,Pos!$A:$A,Pos!AO:AO,_xlfn.XLOOKUP($L1128,#REF!,#REF!, ""), 0)</f>
        <v>#REF!</v>
      </c>
      <c r="AZ1128" s="7" t="str">
        <f t="shared" si="276"/>
        <v>OUT</v>
      </c>
      <c r="BA1128" s="1">
        <f>IF(OR(_xlfn.XLOOKUP(L1128,Pos!B:B,Pos!L:L,FALSE)="ESG Reason",_xlfn.XLOOKUP(L1128,Pos!B:B,Pos!L:L,FALSE)="Blacklisted"),1,0)</f>
        <v>0</v>
      </c>
      <c r="BC1128" s="11">
        <v>8.7923654052714083E-11</v>
      </c>
      <c r="BD1128" s="11">
        <f>_xlfn.XLOOKUP($L1128,Pos!$B:$B,Pos!H:H,0, 0)</f>
        <v>0</v>
      </c>
      <c r="BE1128" s="11">
        <f>_xlfn.XLOOKUP($L1128,Pos!$B:$B,Pos!I:I,0, 0)</f>
        <v>9.4476729463692584E-5</v>
      </c>
      <c r="BF1128" s="18">
        <f t="shared" si="277"/>
        <v>9.4476729463692584E-5</v>
      </c>
      <c r="BG1128" s="1">
        <f t="shared" si="278"/>
        <v>1</v>
      </c>
      <c r="BH1128" s="1">
        <f t="shared" si="279"/>
        <v>22</v>
      </c>
      <c r="BI1128" s="18">
        <f t="shared" si="280"/>
        <v>8.7923654052714083E-11</v>
      </c>
      <c r="BJ1128" s="3">
        <f t="shared" si="281"/>
        <v>0</v>
      </c>
      <c r="BK1128" s="18">
        <f t="shared" si="282"/>
        <v>0</v>
      </c>
    </row>
    <row r="1129" spans="3:63" x14ac:dyDescent="0.25">
      <c r="C1129" s="3"/>
      <c r="D1129" s="3"/>
      <c r="E1129" s="3"/>
      <c r="F1129" s="3"/>
      <c r="G1129" s="51" t="s">
        <v>1130</v>
      </c>
      <c r="H1129" s="8" t="str">
        <f t="shared" si="272"/>
        <v>0%Others</v>
      </c>
      <c r="I1129" s="11" cm="1">
        <f t="array" ref="I1129">IF(
   AZ1129 = "OUT", 0,IF(
   BD1129 &gt;= LARGE(IF(ISNUMBER(BD:BD), BD:BD), 3),
   BE1129 - 0.001,
   IF(BE1129 &gt;=VLOOKUP(P1129,mapping!$A:$B,2,FALSE), BE1129,VLOOKUP(P1129,mapping!$A$2:$B$8,2,FALSE))
))</f>
        <v>0</v>
      </c>
      <c r="J1129" s="11" cm="1">
        <f t="array" ref="J1129">IF(
    AZ1129="OUT",0,IF(IF(
                      BD1129&gt;=LARGE(IF(ISNUMBER(BD:BD),BD:BD),3),
                      BE1129+0.001,
                      VLOOKUP(H1129,mapping!$D:$E,2,FALSE)
                      )&gt;I1129,
                   IF(
                      BD1129&gt;=LARGE(IF(ISNUMBER(BD:BD),BD:BD),3),
                      BE1129+0.001,
                      VLOOKUP(H1129,mapping!$D:$E,2,FALSE)
                      ),
                   I1129+0.002))</f>
        <v>0</v>
      </c>
      <c r="K1129" s="8">
        <f t="shared" si="273"/>
        <v>9.3958790742484672E-5</v>
      </c>
      <c r="L1129" s="1" t="str">
        <f>Pos!B673</f>
        <v>JP3951600000</v>
      </c>
      <c r="M1129" s="1" t="str">
        <f>_xlfn.XLOOKUP($L1129,Pos!B:B,Pos!D:D,, 0)</f>
        <v>Unicharm Corporation</v>
      </c>
      <c r="N1129" s="1" t="str">
        <f>_xlfn.XLOOKUP($L1129,Pos!B:B,Pos!E:E,, 0)</f>
        <v>Personal &amp; Household Goods</v>
      </c>
      <c r="O1129" s="1" t="str">
        <f t="shared" si="274"/>
        <v>Personal &amp; Household Goods_Others</v>
      </c>
      <c r="P1129" s="1" t="str">
        <f>_xlfn.XLOOKUP($L1129,Pos!B:B,Pos!F:F,, 0)</f>
        <v>Others</v>
      </c>
      <c r="Q1129" s="1">
        <v>0</v>
      </c>
      <c r="R1129" s="9">
        <f>_xlfn.XLOOKUP($L1129,Pos!$B:$B,Pos!N:N,0, 0)</f>
        <v>4.55</v>
      </c>
      <c r="S1129" s="9">
        <f>_xlfn.XLOOKUP($L1129,Pos!$B:$B,Pos!O:O,0, 0)</f>
        <v>4.6281670000000004</v>
      </c>
      <c r="T1129" s="9">
        <f>_xlfn.XLOOKUP($L1129,Pos!$B:$B,Pos!P:P,0, 0)</f>
        <v>6.1</v>
      </c>
      <c r="U1129" s="9">
        <f>_xlfn.XLOOKUP($L1129,Pos!$B:$B,Pos!Q:Q,0, 0)</f>
        <v>0.6</v>
      </c>
      <c r="V1129" s="9">
        <f>_xlfn.XLOOKUP($L1129,Pos!$B:$B,Pos!R:R,0, 0)</f>
        <v>6.8</v>
      </c>
      <c r="W1129" s="9">
        <f>_xlfn.XLOOKUP($L1129,Pos!$B:$B,Pos!S:S,0, 0)</f>
        <v>2.145</v>
      </c>
      <c r="X1129" s="9" t="str">
        <f>_xlfn.XLOOKUP($L1129,Pos!$B:$B,Pos!J:J,0, 0)</f>
        <v>Outperform</v>
      </c>
      <c r="Y1129" s="1">
        <v>0</v>
      </c>
      <c r="Z1129" s="1">
        <v>0</v>
      </c>
      <c r="AA1129" s="1">
        <f t="shared" si="275"/>
        <v>0</v>
      </c>
      <c r="AB1129" s="9">
        <f>_xlfn.XLOOKUP(L1129,Pos!B:B,Pos!K:K,-1,0)</f>
        <v>1.4285714285714279</v>
      </c>
      <c r="AC1129" s="1" t="e">
        <f>_xlfn.XLOOKUP($L1129,Pos!$A:$A,Pos!S:S,_xlfn.XLOOKUP($L1129,#REF!,#REF!, ""), 0)</f>
        <v>#REF!</v>
      </c>
      <c r="AD1129" s="1" t="e">
        <f>_xlfn.XLOOKUP($L1129,Pos!$A:$A,Pos!T:T,_xlfn.XLOOKUP($L1129,#REF!,#REF!, ""), 0)</f>
        <v>#REF!</v>
      </c>
      <c r="AE1129" s="1" t="e">
        <f>_xlfn.XLOOKUP($L1129,Pos!$A:$A,Pos!U:U,_xlfn.XLOOKUP($L1129,#REF!,#REF!, ""), 0)</f>
        <v>#REF!</v>
      </c>
      <c r="AF1129" s="1" t="e">
        <f>_xlfn.XLOOKUP($L1129,Pos!$A:$A,Pos!V:V,_xlfn.XLOOKUP($L1129,#REF!,#REF!, ""), 0)</f>
        <v>#REF!</v>
      </c>
      <c r="AG1129" s="1" t="e">
        <f>_xlfn.XLOOKUP($L1129,Pos!$A:$A,Pos!W:W,_xlfn.XLOOKUP($L1129,#REF!,#REF!, ""), 0)</f>
        <v>#REF!</v>
      </c>
      <c r="AH1129" s="1" t="e">
        <f>_xlfn.XLOOKUP($L1129,Pos!$A:$A,Pos!X:X,_xlfn.XLOOKUP($L1129,#REF!,#REF!, ""), 0)</f>
        <v>#REF!</v>
      </c>
      <c r="AI1129" s="1" t="e">
        <f>_xlfn.XLOOKUP($L1129,Pos!$A:$A,Pos!Y:Y,_xlfn.XLOOKUP($L1129,#REF!,#REF!, ""), 0)</f>
        <v>#REF!</v>
      </c>
      <c r="AJ1129" s="1" t="e">
        <f>_xlfn.XLOOKUP($L1129,Pos!$A:$A,Pos!Z:Z,_xlfn.XLOOKUP($L1129,#REF!,#REF!, ""), 0)</f>
        <v>#REF!</v>
      </c>
      <c r="AK1129" s="1" t="e">
        <f>_xlfn.XLOOKUP($L1129,Pos!$A:$A,Pos!AA:AA,_xlfn.XLOOKUP($L1129,#REF!,#REF!, ""), 0)</f>
        <v>#REF!</v>
      </c>
      <c r="AL1129" s="1" t="e">
        <f>_xlfn.XLOOKUP($L1129,Pos!$A:$A,Pos!AB:AB,_xlfn.XLOOKUP($L1129,#REF!,#REF!, ""), 0)</f>
        <v>#REF!</v>
      </c>
      <c r="AM1129" s="1" t="e">
        <f>_xlfn.XLOOKUP($L1129,Pos!$A:$A,Pos!AC:AC,_xlfn.XLOOKUP($L1129,#REF!,#REF!, ""), 0)</f>
        <v>#REF!</v>
      </c>
      <c r="AN1129" s="1" t="e">
        <f>_xlfn.XLOOKUP($L1129,Pos!$A:$A,Pos!AD:AD,_xlfn.XLOOKUP($L1129,#REF!,#REF!, ""), 0)</f>
        <v>#REF!</v>
      </c>
      <c r="AO1129" s="1" t="e">
        <f>_xlfn.XLOOKUP($L1129,Pos!$A:$A,Pos!AE:AE,_xlfn.XLOOKUP($L1129,#REF!,#REF!, ""), 0)</f>
        <v>#REF!</v>
      </c>
      <c r="AP1129" s="1" t="e">
        <f>_xlfn.XLOOKUP($L1129,Pos!$A:$A,Pos!AF:AF,_xlfn.XLOOKUP($L1129,#REF!,#REF!, ""), 0)</f>
        <v>#REF!</v>
      </c>
      <c r="AQ1129" s="1" t="e">
        <f>_xlfn.XLOOKUP($L1129,Pos!$A:$A,Pos!AG:AG,_xlfn.XLOOKUP($L1129,#REF!,#REF!, ""), 0)</f>
        <v>#REF!</v>
      </c>
      <c r="AR1129" s="1" t="e">
        <f>_xlfn.XLOOKUP($L1129,Pos!$A:$A,Pos!AH:AH,_xlfn.XLOOKUP($L1129,#REF!,#REF!, ""), 0)</f>
        <v>#REF!</v>
      </c>
      <c r="AS1129" s="1" t="e">
        <f>_xlfn.XLOOKUP($L1129,Pos!$A:$A,Pos!AI:AI,_xlfn.XLOOKUP($L1129,#REF!,#REF!, ""), 0)</f>
        <v>#REF!</v>
      </c>
      <c r="AT1129" s="1" t="e">
        <f>_xlfn.XLOOKUP($L1129,Pos!$A:$A,Pos!AJ:AJ,_xlfn.XLOOKUP($L1129,#REF!,#REF!, ""), 0)</f>
        <v>#REF!</v>
      </c>
      <c r="AU1129" s="1" t="e">
        <f>_xlfn.XLOOKUP($L1129,Pos!$A:$A,Pos!AK:AK,_xlfn.XLOOKUP($L1129,#REF!,#REF!, ""), 0)</f>
        <v>#REF!</v>
      </c>
      <c r="AV1129" s="1" t="e">
        <f>_xlfn.XLOOKUP($L1129,Pos!$A:$A,Pos!AL:AL,_xlfn.XLOOKUP($L1129,#REF!,#REF!, ""), 0)</f>
        <v>#REF!</v>
      </c>
      <c r="AW1129" s="1" t="e">
        <f>_xlfn.XLOOKUP($L1129,Pos!$A:$A,Pos!AM:AM,_xlfn.XLOOKUP($L1129,#REF!,#REF!, ""), 0)</f>
        <v>#REF!</v>
      </c>
      <c r="AX1129" s="1" t="e">
        <f>_xlfn.XLOOKUP($L1129,Pos!$A:$A,Pos!AN:AN,_xlfn.XLOOKUP($L1129,#REF!,#REF!, ""), 0)</f>
        <v>#REF!</v>
      </c>
      <c r="AY1129" s="1" t="e">
        <f>_xlfn.XLOOKUP($L1129,Pos!$A:$A,Pos!AO:AO,_xlfn.XLOOKUP($L1129,#REF!,#REF!, ""), 0)</f>
        <v>#REF!</v>
      </c>
      <c r="AZ1129" s="7" t="str">
        <f t="shared" si="276"/>
        <v>OUT</v>
      </c>
      <c r="BA1129" s="1">
        <f>IF(OR(_xlfn.XLOOKUP(L1129,Pos!B:B,Pos!L:L,FALSE)="ESG Reason",_xlfn.XLOOKUP(L1129,Pos!B:B,Pos!L:L,FALSE)="Blacklisted"),1,0)</f>
        <v>0</v>
      </c>
      <c r="BC1129" s="11">
        <v>9.1318052719169579E-11</v>
      </c>
      <c r="BD1129" s="11">
        <f>_xlfn.XLOOKUP($L1129,Pos!$B:$B,Pos!H:H,0, 0)</f>
        <v>0</v>
      </c>
      <c r="BE1129" s="11">
        <f>_xlfn.XLOOKUP($L1129,Pos!$B:$B,Pos!I:I,0, 0)</f>
        <v>9.3958790742484672E-5</v>
      </c>
      <c r="BF1129" s="18">
        <f t="shared" si="277"/>
        <v>9.3958790742484672E-5</v>
      </c>
      <c r="BG1129" s="1">
        <f t="shared" si="278"/>
        <v>3</v>
      </c>
      <c r="BH1129" s="1">
        <f t="shared" si="279"/>
        <v>51</v>
      </c>
      <c r="BI1129" s="18">
        <f t="shared" si="280"/>
        <v>9.1318052719169579E-11</v>
      </c>
      <c r="BJ1129" s="3">
        <f t="shared" si="281"/>
        <v>0</v>
      </c>
      <c r="BK1129" s="18">
        <f t="shared" si="282"/>
        <v>0</v>
      </c>
    </row>
    <row r="1130" spans="3:63" x14ac:dyDescent="0.25">
      <c r="C1130" s="3"/>
      <c r="D1130" s="3"/>
      <c r="E1130" s="3"/>
      <c r="F1130" s="3"/>
      <c r="G1130" s="51" t="s">
        <v>1124</v>
      </c>
      <c r="H1130" s="8" t="str">
        <f t="shared" si="272"/>
        <v>0%West Europe</v>
      </c>
      <c r="I1130" s="11" cm="1">
        <f t="array" ref="I1130">IF(
   AZ1130 = "OUT", 0,IF(
   BD1130 &gt;= LARGE(IF(ISNUMBER(BD:BD), BD:BD), 3),
   BE1130 - 0.001,
   IF(BE1130 &gt;=VLOOKUP(P1130,mapping!$A:$B,2,FALSE), BE1130,VLOOKUP(P1130,mapping!$A$2:$B$8,2,FALSE))
))</f>
        <v>0</v>
      </c>
      <c r="J1130" s="11" cm="1">
        <f t="array" ref="J1130">IF(
    AZ1130="OUT",0,IF(IF(
                      BD1130&gt;=LARGE(IF(ISNUMBER(BD:BD),BD:BD),3),
                      BE1130+0.001,
                      VLOOKUP(H1130,mapping!$D:$E,2,FALSE)
                      )&gt;I1130,
                   IF(
                      BD1130&gt;=LARGE(IF(ISNUMBER(BD:BD),BD:BD),3),
                      BE1130+0.001,
                      VLOOKUP(H1130,mapping!$D:$E,2,FALSE)
                      ),
                   I1130+0.002))</f>
        <v>0</v>
      </c>
      <c r="K1130" s="8">
        <f t="shared" si="273"/>
        <v>9.3764391195809543E-5</v>
      </c>
      <c r="L1130" s="1" t="str">
        <f>Pos!B290</f>
        <v>FI0009013296</v>
      </c>
      <c r="M1130" s="1" t="str">
        <f>_xlfn.XLOOKUP($L1130,Pos!B:B,Pos!D:D,, 0)</f>
        <v>Neste Corporation</v>
      </c>
      <c r="N1130" s="1" t="str">
        <f>_xlfn.XLOOKUP($L1130,Pos!B:B,Pos!E:E,, 0)</f>
        <v>Energy</v>
      </c>
      <c r="O1130" s="1" t="str">
        <f t="shared" si="274"/>
        <v>Energy_West Europe</v>
      </c>
      <c r="P1130" s="1" t="str">
        <f>_xlfn.XLOOKUP($L1130,Pos!B:B,Pos!F:F,, 0)</f>
        <v>West Europe</v>
      </c>
      <c r="Q1130" s="1">
        <v>0</v>
      </c>
      <c r="R1130" s="9">
        <f>_xlfn.XLOOKUP($L1130,Pos!$B:$B,Pos!N:N,0, 0)</f>
        <v>2.27</v>
      </c>
      <c r="S1130" s="9">
        <f>_xlfn.XLOOKUP($L1130,Pos!$B:$B,Pos!O:O,0, 0)</f>
        <v>2.3490000000000002</v>
      </c>
      <c r="T1130" s="9">
        <f>_xlfn.XLOOKUP($L1130,Pos!$B:$B,Pos!P:P,0, 0)</f>
        <v>2.4750000000000001</v>
      </c>
      <c r="U1130" s="9">
        <f>_xlfn.XLOOKUP($L1130,Pos!$B:$B,Pos!Q:Q,0, 0)</f>
        <v>8</v>
      </c>
      <c r="V1130" s="9">
        <f>_xlfn.XLOOKUP($L1130,Pos!$B:$B,Pos!R:R,0, 0)</f>
        <v>1.066667</v>
      </c>
      <c r="W1130" s="9">
        <f>_xlfn.XLOOKUP($L1130,Pos!$B:$B,Pos!S:S,0, 0)</f>
        <v>5.8916659999999998</v>
      </c>
      <c r="X1130" s="9" t="str">
        <f>_xlfn.XLOOKUP($L1130,Pos!$B:$B,Pos!J:J,0, 0)</f>
        <v>Hold</v>
      </c>
      <c r="Y1130" s="1">
        <v>0</v>
      </c>
      <c r="Z1130" s="1">
        <v>0</v>
      </c>
      <c r="AA1130" s="1">
        <f t="shared" si="275"/>
        <v>0</v>
      </c>
      <c r="AB1130" s="9">
        <f>_xlfn.XLOOKUP(L1130,Pos!B:B,Pos!K:K,-1,0)</f>
        <v>0.71428571428571419</v>
      </c>
      <c r="AC1130" s="1" t="e">
        <f>_xlfn.XLOOKUP($L1130,Pos!$A:$A,Pos!S:S,_xlfn.XLOOKUP($L1130,#REF!,#REF!, ""), 0)</f>
        <v>#REF!</v>
      </c>
      <c r="AD1130" s="1" t="e">
        <f>_xlfn.XLOOKUP($L1130,Pos!$A:$A,Pos!T:T,_xlfn.XLOOKUP($L1130,#REF!,#REF!, ""), 0)</f>
        <v>#REF!</v>
      </c>
      <c r="AE1130" s="1" t="e">
        <f>_xlfn.XLOOKUP($L1130,Pos!$A:$A,Pos!U:U,_xlfn.XLOOKUP($L1130,#REF!,#REF!, ""), 0)</f>
        <v>#REF!</v>
      </c>
      <c r="AF1130" s="1" t="e">
        <f>_xlfn.XLOOKUP($L1130,Pos!$A:$A,Pos!V:V,_xlfn.XLOOKUP($L1130,#REF!,#REF!, ""), 0)</f>
        <v>#REF!</v>
      </c>
      <c r="AG1130" s="1" t="e">
        <f>_xlfn.XLOOKUP($L1130,Pos!$A:$A,Pos!W:W,_xlfn.XLOOKUP($L1130,#REF!,#REF!, ""), 0)</f>
        <v>#REF!</v>
      </c>
      <c r="AH1130" s="1" t="e">
        <f>_xlfn.XLOOKUP($L1130,Pos!$A:$A,Pos!X:X,_xlfn.XLOOKUP($L1130,#REF!,#REF!, ""), 0)</f>
        <v>#REF!</v>
      </c>
      <c r="AI1130" s="1" t="e">
        <f>_xlfn.XLOOKUP($L1130,Pos!$A:$A,Pos!Y:Y,_xlfn.XLOOKUP($L1130,#REF!,#REF!, ""), 0)</f>
        <v>#REF!</v>
      </c>
      <c r="AJ1130" s="1" t="e">
        <f>_xlfn.XLOOKUP($L1130,Pos!$A:$A,Pos!Z:Z,_xlfn.XLOOKUP($L1130,#REF!,#REF!, ""), 0)</f>
        <v>#REF!</v>
      </c>
      <c r="AK1130" s="1" t="e">
        <f>_xlfn.XLOOKUP($L1130,Pos!$A:$A,Pos!AA:AA,_xlfn.XLOOKUP($L1130,#REF!,#REF!, ""), 0)</f>
        <v>#REF!</v>
      </c>
      <c r="AL1130" s="1" t="e">
        <f>_xlfn.XLOOKUP($L1130,Pos!$A:$A,Pos!AB:AB,_xlfn.XLOOKUP($L1130,#REF!,#REF!, ""), 0)</f>
        <v>#REF!</v>
      </c>
      <c r="AM1130" s="1" t="e">
        <f>_xlfn.XLOOKUP($L1130,Pos!$A:$A,Pos!AC:AC,_xlfn.XLOOKUP($L1130,#REF!,#REF!, ""), 0)</f>
        <v>#REF!</v>
      </c>
      <c r="AN1130" s="1" t="e">
        <f>_xlfn.XLOOKUP($L1130,Pos!$A:$A,Pos!AD:AD,_xlfn.XLOOKUP($L1130,#REF!,#REF!, ""), 0)</f>
        <v>#REF!</v>
      </c>
      <c r="AO1130" s="1" t="e">
        <f>_xlfn.XLOOKUP($L1130,Pos!$A:$A,Pos!AE:AE,_xlfn.XLOOKUP($L1130,#REF!,#REF!, ""), 0)</f>
        <v>#REF!</v>
      </c>
      <c r="AP1130" s="1" t="e">
        <f>_xlfn.XLOOKUP($L1130,Pos!$A:$A,Pos!AF:AF,_xlfn.XLOOKUP($L1130,#REF!,#REF!, ""), 0)</f>
        <v>#REF!</v>
      </c>
      <c r="AQ1130" s="1" t="e">
        <f>_xlfn.XLOOKUP($L1130,Pos!$A:$A,Pos!AG:AG,_xlfn.XLOOKUP($L1130,#REF!,#REF!, ""), 0)</f>
        <v>#REF!</v>
      </c>
      <c r="AR1130" s="1" t="e">
        <f>_xlfn.XLOOKUP($L1130,Pos!$A:$A,Pos!AH:AH,_xlfn.XLOOKUP($L1130,#REF!,#REF!, ""), 0)</f>
        <v>#REF!</v>
      </c>
      <c r="AS1130" s="1" t="e">
        <f>_xlfn.XLOOKUP($L1130,Pos!$A:$A,Pos!AI:AI,_xlfn.XLOOKUP($L1130,#REF!,#REF!, ""), 0)</f>
        <v>#REF!</v>
      </c>
      <c r="AT1130" s="1" t="e">
        <f>_xlfn.XLOOKUP($L1130,Pos!$A:$A,Pos!AJ:AJ,_xlfn.XLOOKUP($L1130,#REF!,#REF!, ""), 0)</f>
        <v>#REF!</v>
      </c>
      <c r="AU1130" s="1" t="e">
        <f>_xlfn.XLOOKUP($L1130,Pos!$A:$A,Pos!AK:AK,_xlfn.XLOOKUP($L1130,#REF!,#REF!, ""), 0)</f>
        <v>#REF!</v>
      </c>
      <c r="AV1130" s="1" t="e">
        <f>_xlfn.XLOOKUP($L1130,Pos!$A:$A,Pos!AL:AL,_xlfn.XLOOKUP($L1130,#REF!,#REF!, ""), 0)</f>
        <v>#REF!</v>
      </c>
      <c r="AW1130" s="1" t="e">
        <f>_xlfn.XLOOKUP($L1130,Pos!$A:$A,Pos!AM:AM,_xlfn.XLOOKUP($L1130,#REF!,#REF!, ""), 0)</f>
        <v>#REF!</v>
      </c>
      <c r="AX1130" s="1" t="e">
        <f>_xlfn.XLOOKUP($L1130,Pos!$A:$A,Pos!AN:AN,_xlfn.XLOOKUP($L1130,#REF!,#REF!, ""), 0)</f>
        <v>#REF!</v>
      </c>
      <c r="AY1130" s="1" t="e">
        <f>_xlfn.XLOOKUP($L1130,Pos!$A:$A,Pos!AO:AO,_xlfn.XLOOKUP($L1130,#REF!,#REF!, ""), 0)</f>
        <v>#REF!</v>
      </c>
      <c r="AZ1130" s="7" t="str">
        <f t="shared" si="276"/>
        <v>OUT</v>
      </c>
      <c r="BA1130" s="1">
        <f>IF(OR(_xlfn.XLOOKUP(L1130,Pos!B:B,Pos!L:L,FALSE)="ESG Reason",_xlfn.XLOOKUP(L1130,Pos!B:B,Pos!L:L,FALSE)="Blacklisted"),1,0)</f>
        <v>0</v>
      </c>
      <c r="BC1130" s="11">
        <v>8.5287612527795955E-11</v>
      </c>
      <c r="BD1130" s="11">
        <f>_xlfn.XLOOKUP($L1130,Pos!$B:$B,Pos!H:H,0, 0)</f>
        <v>0</v>
      </c>
      <c r="BE1130" s="11">
        <f>_xlfn.XLOOKUP($L1130,Pos!$B:$B,Pos!I:I,0, 0)</f>
        <v>9.3764391195809543E-5</v>
      </c>
      <c r="BF1130" s="18">
        <f t="shared" si="277"/>
        <v>9.3764391195809543E-5</v>
      </c>
      <c r="BG1130" s="1">
        <f t="shared" si="278"/>
        <v>2</v>
      </c>
      <c r="BH1130" s="1">
        <f t="shared" si="279"/>
        <v>6</v>
      </c>
      <c r="BI1130" s="18">
        <f t="shared" si="280"/>
        <v>8.5287612527795955E-11</v>
      </c>
      <c r="BJ1130" s="3">
        <f t="shared" si="281"/>
        <v>0</v>
      </c>
      <c r="BK1130" s="18">
        <f t="shared" si="282"/>
        <v>0</v>
      </c>
    </row>
    <row r="1131" spans="3:63" x14ac:dyDescent="0.25">
      <c r="C1131" s="3"/>
      <c r="D1131" s="3"/>
      <c r="E1131" s="3"/>
      <c r="F1131" s="3"/>
      <c r="G1131" s="51" t="s">
        <v>1107</v>
      </c>
      <c r="H1131" s="8" t="str">
        <f t="shared" si="272"/>
        <v>0%West Europe</v>
      </c>
      <c r="I1131" s="11" cm="1">
        <f t="array" ref="I1131">IF(
   AZ1131 = "OUT", 0,IF(
   BD1131 &gt;= LARGE(IF(ISNUMBER(BD:BD), BD:BD), 3),
   BE1131 - 0.001,
   IF(BE1131 &gt;=VLOOKUP(P1131,mapping!$A:$B,2,FALSE), BE1131,VLOOKUP(P1131,mapping!$A$2:$B$8,2,FALSE))
))</f>
        <v>0</v>
      </c>
      <c r="J1131" s="11" cm="1">
        <f t="array" ref="J1131">IF(
    AZ1131="OUT",0,IF(IF(
                      BD1131&gt;=LARGE(IF(ISNUMBER(BD:BD),BD:BD),3),
                      BE1131+0.001,
                      VLOOKUP(H1131,mapping!$D:$E,2,FALSE)
                      )&gt;I1131,
                   IF(
                      BD1131&gt;=LARGE(IF(ISNUMBER(BD:BD),BD:BD),3),
                      BE1131+0.001,
                      VLOOKUP(H1131,mapping!$D:$E,2,FALSE)
                      ),
                   I1131+0.002))</f>
        <v>0</v>
      </c>
      <c r="K1131" s="8">
        <f t="shared" si="273"/>
        <v>9.3538546869860538E-5</v>
      </c>
      <c r="L1131" s="1" t="str">
        <f>Pos!B388</f>
        <v>GB00B2QPKJ12</v>
      </c>
      <c r="M1131" s="1" t="str">
        <f>_xlfn.XLOOKUP($L1131,Pos!B:B,Pos!D:D,, 0)</f>
        <v>Fresnillo PLC</v>
      </c>
      <c r="N1131" s="1" t="str">
        <f>_xlfn.XLOOKUP($L1131,Pos!B:B,Pos!E:E,, 0)</f>
        <v>Basic Resources</v>
      </c>
      <c r="O1131" s="1" t="str">
        <f t="shared" si="274"/>
        <v>Basic Resources_West Europe</v>
      </c>
      <c r="P1131" s="1" t="str">
        <f>_xlfn.XLOOKUP($L1131,Pos!B:B,Pos!F:F,, 0)</f>
        <v>West Europe</v>
      </c>
      <c r="Q1131" s="1">
        <v>0</v>
      </c>
      <c r="R1131" s="9">
        <f>_xlfn.XLOOKUP($L1131,Pos!$B:$B,Pos!N:N,0, 0)</f>
        <v>5.45</v>
      </c>
      <c r="S1131" s="9">
        <f>_xlfn.XLOOKUP($L1131,Pos!$B:$B,Pos!O:O,0, 0)</f>
        <v>3.2228330000000001</v>
      </c>
      <c r="T1131" s="9">
        <f>_xlfn.XLOOKUP($L1131,Pos!$B:$B,Pos!P:P,0, 0)</f>
        <v>7.1</v>
      </c>
      <c r="U1131" s="9">
        <f>_xlfn.XLOOKUP($L1131,Pos!$B:$B,Pos!Q:Q,0, 0)</f>
        <v>9.8000000000000007</v>
      </c>
      <c r="V1131" s="9">
        <f>_xlfn.XLOOKUP($L1131,Pos!$B:$B,Pos!R:R,0, 0)</f>
        <v>0.2</v>
      </c>
      <c r="W1131" s="9">
        <f>_xlfn.XLOOKUP($L1131,Pos!$B:$B,Pos!S:S,0, 0)</f>
        <v>7.73</v>
      </c>
      <c r="X1131" s="9" t="str">
        <f>_xlfn.XLOOKUP($L1131,Pos!$B:$B,Pos!J:J,0, 0)</f>
        <v>Hold</v>
      </c>
      <c r="Y1131" s="1">
        <v>0</v>
      </c>
      <c r="Z1131" s="1">
        <v>0</v>
      </c>
      <c r="AA1131" s="1">
        <f t="shared" si="275"/>
        <v>0</v>
      </c>
      <c r="AB1131" s="9">
        <f>_xlfn.XLOOKUP(L1131,Pos!B:B,Pos!K:K,-1,0)</f>
        <v>6.4285714285714288</v>
      </c>
      <c r="AC1131" s="1" t="e">
        <f>_xlfn.XLOOKUP($L1131,Pos!$A:$A,Pos!S:S,_xlfn.XLOOKUP($L1131,#REF!,#REF!, ""), 0)</f>
        <v>#REF!</v>
      </c>
      <c r="AD1131" s="1" t="e">
        <f>_xlfn.XLOOKUP($L1131,Pos!$A:$A,Pos!T:T,_xlfn.XLOOKUP($L1131,#REF!,#REF!, ""), 0)</f>
        <v>#REF!</v>
      </c>
      <c r="AE1131" s="1" t="e">
        <f>_xlfn.XLOOKUP($L1131,Pos!$A:$A,Pos!U:U,_xlfn.XLOOKUP($L1131,#REF!,#REF!, ""), 0)</f>
        <v>#REF!</v>
      </c>
      <c r="AF1131" s="1" t="e">
        <f>_xlfn.XLOOKUP($L1131,Pos!$A:$A,Pos!V:V,_xlfn.XLOOKUP($L1131,#REF!,#REF!, ""), 0)</f>
        <v>#REF!</v>
      </c>
      <c r="AG1131" s="1" t="e">
        <f>_xlfn.XLOOKUP($L1131,Pos!$A:$A,Pos!W:W,_xlfn.XLOOKUP($L1131,#REF!,#REF!, ""), 0)</f>
        <v>#REF!</v>
      </c>
      <c r="AH1131" s="1" t="e">
        <f>_xlfn.XLOOKUP($L1131,Pos!$A:$A,Pos!X:X,_xlfn.XLOOKUP($L1131,#REF!,#REF!, ""), 0)</f>
        <v>#REF!</v>
      </c>
      <c r="AI1131" s="1" t="e">
        <f>_xlfn.XLOOKUP($L1131,Pos!$A:$A,Pos!Y:Y,_xlfn.XLOOKUP($L1131,#REF!,#REF!, ""), 0)</f>
        <v>#REF!</v>
      </c>
      <c r="AJ1131" s="1" t="e">
        <f>_xlfn.XLOOKUP($L1131,Pos!$A:$A,Pos!Z:Z,_xlfn.XLOOKUP($L1131,#REF!,#REF!, ""), 0)</f>
        <v>#REF!</v>
      </c>
      <c r="AK1131" s="1" t="e">
        <f>_xlfn.XLOOKUP($L1131,Pos!$A:$A,Pos!AA:AA,_xlfn.XLOOKUP($L1131,#REF!,#REF!, ""), 0)</f>
        <v>#REF!</v>
      </c>
      <c r="AL1131" s="1" t="e">
        <f>_xlfn.XLOOKUP($L1131,Pos!$A:$A,Pos!AB:AB,_xlfn.XLOOKUP($L1131,#REF!,#REF!, ""), 0)</f>
        <v>#REF!</v>
      </c>
      <c r="AM1131" s="1" t="e">
        <f>_xlfn.XLOOKUP($L1131,Pos!$A:$A,Pos!AC:AC,_xlfn.XLOOKUP($L1131,#REF!,#REF!, ""), 0)</f>
        <v>#REF!</v>
      </c>
      <c r="AN1131" s="1" t="e">
        <f>_xlfn.XLOOKUP($L1131,Pos!$A:$A,Pos!AD:AD,_xlfn.XLOOKUP($L1131,#REF!,#REF!, ""), 0)</f>
        <v>#REF!</v>
      </c>
      <c r="AO1131" s="1" t="e">
        <f>_xlfn.XLOOKUP($L1131,Pos!$A:$A,Pos!AE:AE,_xlfn.XLOOKUP($L1131,#REF!,#REF!, ""), 0)</f>
        <v>#REF!</v>
      </c>
      <c r="AP1131" s="1" t="e">
        <f>_xlfn.XLOOKUP($L1131,Pos!$A:$A,Pos!AF:AF,_xlfn.XLOOKUP($L1131,#REF!,#REF!, ""), 0)</f>
        <v>#REF!</v>
      </c>
      <c r="AQ1131" s="1" t="e">
        <f>_xlfn.XLOOKUP($L1131,Pos!$A:$A,Pos!AG:AG,_xlfn.XLOOKUP($L1131,#REF!,#REF!, ""), 0)</f>
        <v>#REF!</v>
      </c>
      <c r="AR1131" s="1" t="e">
        <f>_xlfn.XLOOKUP($L1131,Pos!$A:$A,Pos!AH:AH,_xlfn.XLOOKUP($L1131,#REF!,#REF!, ""), 0)</f>
        <v>#REF!</v>
      </c>
      <c r="AS1131" s="1" t="e">
        <f>_xlfn.XLOOKUP($L1131,Pos!$A:$A,Pos!AI:AI,_xlfn.XLOOKUP($L1131,#REF!,#REF!, ""), 0)</f>
        <v>#REF!</v>
      </c>
      <c r="AT1131" s="1" t="e">
        <f>_xlfn.XLOOKUP($L1131,Pos!$A:$A,Pos!AJ:AJ,_xlfn.XLOOKUP($L1131,#REF!,#REF!, ""), 0)</f>
        <v>#REF!</v>
      </c>
      <c r="AU1131" s="1" t="e">
        <f>_xlfn.XLOOKUP($L1131,Pos!$A:$A,Pos!AK:AK,_xlfn.XLOOKUP($L1131,#REF!,#REF!, ""), 0)</f>
        <v>#REF!</v>
      </c>
      <c r="AV1131" s="1" t="e">
        <f>_xlfn.XLOOKUP($L1131,Pos!$A:$A,Pos!AL:AL,_xlfn.XLOOKUP($L1131,#REF!,#REF!, ""), 0)</f>
        <v>#REF!</v>
      </c>
      <c r="AW1131" s="1" t="e">
        <f>_xlfn.XLOOKUP($L1131,Pos!$A:$A,Pos!AM:AM,_xlfn.XLOOKUP($L1131,#REF!,#REF!, ""), 0)</f>
        <v>#REF!</v>
      </c>
      <c r="AX1131" s="1" t="e">
        <f>_xlfn.XLOOKUP($L1131,Pos!$A:$A,Pos!AN:AN,_xlfn.XLOOKUP($L1131,#REF!,#REF!, ""), 0)</f>
        <v>#REF!</v>
      </c>
      <c r="AY1131" s="1" t="e">
        <f>_xlfn.XLOOKUP($L1131,Pos!$A:$A,Pos!AO:AO,_xlfn.XLOOKUP($L1131,#REF!,#REF!, ""), 0)</f>
        <v>#REF!</v>
      </c>
      <c r="AZ1131" s="7" t="str">
        <f t="shared" si="276"/>
        <v>OUT</v>
      </c>
      <c r="BA1131" s="1">
        <f>IF(OR(_xlfn.XLOOKUP(L1131,Pos!B:B,Pos!L:L,FALSE)="ESG Reason",_xlfn.XLOOKUP(L1131,Pos!B:B,Pos!L:L,FALSE)="Blacklisted"),1,0)</f>
        <v>1</v>
      </c>
      <c r="BC1131" s="11">
        <v>8.6663137483657166E-11</v>
      </c>
      <c r="BD1131" s="11">
        <f>_xlfn.XLOOKUP($L1131,Pos!$B:$B,Pos!H:H,0, 0)</f>
        <v>0</v>
      </c>
      <c r="BE1131" s="11">
        <f>_xlfn.XLOOKUP($L1131,Pos!$B:$B,Pos!I:I,0, 0)</f>
        <v>9.3538546869860538E-5</v>
      </c>
      <c r="BF1131" s="18">
        <f t="shared" si="277"/>
        <v>9.3538546869860538E-5</v>
      </c>
      <c r="BG1131" s="1">
        <f t="shared" si="278"/>
        <v>2</v>
      </c>
      <c r="BH1131" s="1">
        <f t="shared" si="279"/>
        <v>3</v>
      </c>
      <c r="BI1131" s="18">
        <f t="shared" si="280"/>
        <v>8.6663137483657166E-11</v>
      </c>
      <c r="BJ1131" s="3">
        <f t="shared" si="281"/>
        <v>0</v>
      </c>
      <c r="BK1131" s="18">
        <f t="shared" si="282"/>
        <v>0</v>
      </c>
    </row>
    <row r="1132" spans="3:63" x14ac:dyDescent="0.25">
      <c r="C1132" s="3"/>
      <c r="D1132" s="3"/>
      <c r="E1132" s="3"/>
      <c r="F1132" s="3"/>
      <c r="G1132" s="51" t="s">
        <v>1121</v>
      </c>
      <c r="H1132" s="8" t="str">
        <f t="shared" si="272"/>
        <v>0%West Europe</v>
      </c>
      <c r="I1132" s="11" cm="1">
        <f t="array" ref="I1132">IF(
   AZ1132 = "OUT", 0,IF(
   BD1132 &gt;= LARGE(IF(ISNUMBER(BD:BD), BD:BD), 3),
   BE1132 - 0.001,
   IF(BE1132 &gt;=VLOOKUP(P1132,mapping!$A:$B,2,FALSE), BE1132,VLOOKUP(P1132,mapping!$A$2:$B$8,2,FALSE))
))</f>
        <v>0</v>
      </c>
      <c r="J1132" s="11" cm="1">
        <f t="array" ref="J1132">IF(
    AZ1132="OUT",0,IF(IF(
                      BD1132&gt;=LARGE(IF(ISNUMBER(BD:BD),BD:BD),3),
                      BE1132+0.001,
                      VLOOKUP(H1132,mapping!$D:$E,2,FALSE)
                      )&gt;I1132,
                   IF(
                      BD1132&gt;=LARGE(IF(ISNUMBER(BD:BD),BD:BD),3),
                      BE1132+0.001,
                      VLOOKUP(H1132,mapping!$D:$E,2,FALSE)
                      ),
                   I1132+0.002))</f>
        <v>0</v>
      </c>
      <c r="K1132" s="8">
        <f t="shared" si="273"/>
        <v>9.3402236152073046E-5</v>
      </c>
      <c r="L1132" s="1" t="str">
        <f>Pos!B5</f>
        <v>AT0000743059</v>
      </c>
      <c r="M1132" s="1" t="str">
        <f>_xlfn.XLOOKUP($L1132,Pos!B:B,Pos!D:D,, 0)</f>
        <v>OMV AG</v>
      </c>
      <c r="N1132" s="1" t="str">
        <f>_xlfn.XLOOKUP($L1132,Pos!B:B,Pos!E:E,, 0)</f>
        <v>Energy</v>
      </c>
      <c r="O1132" s="1" t="str">
        <f t="shared" si="274"/>
        <v>Energy_West Europe</v>
      </c>
      <c r="P1132" s="1" t="str">
        <f>_xlfn.XLOOKUP($L1132,Pos!B:B,Pos!F:F,, 0)</f>
        <v>West Europe</v>
      </c>
      <c r="Q1132" s="1">
        <v>0</v>
      </c>
      <c r="R1132" s="9">
        <f>_xlfn.XLOOKUP($L1132,Pos!$B:$B,Pos!N:N,0, 0)</f>
        <v>7.03</v>
      </c>
      <c r="S1132" s="9">
        <f>_xlfn.XLOOKUP($L1132,Pos!$B:$B,Pos!O:O,0, 0)</f>
        <v>6.4386669999999997</v>
      </c>
      <c r="T1132" s="9">
        <f>_xlfn.XLOOKUP($L1132,Pos!$B:$B,Pos!P:P,0, 0)</f>
        <v>4.3</v>
      </c>
      <c r="U1132" s="9">
        <f>_xlfn.XLOOKUP($L1132,Pos!$B:$B,Pos!Q:Q,0, 0)</f>
        <v>6.9</v>
      </c>
      <c r="V1132" s="9">
        <f>_xlfn.XLOOKUP($L1132,Pos!$B:$B,Pos!R:R,0, 0)</f>
        <v>8.1</v>
      </c>
      <c r="W1132" s="9">
        <f>_xlfn.XLOOKUP($L1132,Pos!$B:$B,Pos!S:S,0, 0)</f>
        <v>1.92</v>
      </c>
      <c r="X1132" s="9" t="str">
        <f>_xlfn.XLOOKUP($L1132,Pos!$B:$B,Pos!J:J,0, 0)</f>
        <v>Outperform</v>
      </c>
      <c r="Y1132" s="1">
        <v>0</v>
      </c>
      <c r="Z1132" s="1">
        <v>0</v>
      </c>
      <c r="AA1132" s="1">
        <f t="shared" si="275"/>
        <v>0</v>
      </c>
      <c r="AB1132" s="9">
        <f>_xlfn.XLOOKUP(L1132,Pos!B:B,Pos!K:K,-1,0)</f>
        <v>7.1428571428571432</v>
      </c>
      <c r="AC1132" s="1" t="e">
        <f>_xlfn.XLOOKUP($L1132,Pos!$A:$A,Pos!S:S,_xlfn.XLOOKUP($L1132,#REF!,#REF!, ""), 0)</f>
        <v>#REF!</v>
      </c>
      <c r="AD1132" s="1" t="e">
        <f>_xlfn.XLOOKUP($L1132,Pos!$A:$A,Pos!T:T,_xlfn.XLOOKUP($L1132,#REF!,#REF!, ""), 0)</f>
        <v>#REF!</v>
      </c>
      <c r="AE1132" s="1" t="e">
        <f>_xlfn.XLOOKUP($L1132,Pos!$A:$A,Pos!U:U,_xlfn.XLOOKUP($L1132,#REF!,#REF!, ""), 0)</f>
        <v>#REF!</v>
      </c>
      <c r="AF1132" s="1" t="e">
        <f>_xlfn.XLOOKUP($L1132,Pos!$A:$A,Pos!V:V,_xlfn.XLOOKUP($L1132,#REF!,#REF!, ""), 0)</f>
        <v>#REF!</v>
      </c>
      <c r="AG1132" s="1" t="e">
        <f>_xlfn.XLOOKUP($L1132,Pos!$A:$A,Pos!W:W,_xlfn.XLOOKUP($L1132,#REF!,#REF!, ""), 0)</f>
        <v>#REF!</v>
      </c>
      <c r="AH1132" s="1" t="e">
        <f>_xlfn.XLOOKUP($L1132,Pos!$A:$A,Pos!X:X,_xlfn.XLOOKUP($L1132,#REF!,#REF!, ""), 0)</f>
        <v>#REF!</v>
      </c>
      <c r="AI1132" s="1" t="e">
        <f>_xlfn.XLOOKUP($L1132,Pos!$A:$A,Pos!Y:Y,_xlfn.XLOOKUP($L1132,#REF!,#REF!, ""), 0)</f>
        <v>#REF!</v>
      </c>
      <c r="AJ1132" s="1" t="e">
        <f>_xlfn.XLOOKUP($L1132,Pos!$A:$A,Pos!Z:Z,_xlfn.XLOOKUP($L1132,#REF!,#REF!, ""), 0)</f>
        <v>#REF!</v>
      </c>
      <c r="AK1132" s="1" t="e">
        <f>_xlfn.XLOOKUP($L1132,Pos!$A:$A,Pos!AA:AA,_xlfn.XLOOKUP($L1132,#REF!,#REF!, ""), 0)</f>
        <v>#REF!</v>
      </c>
      <c r="AL1132" s="1" t="e">
        <f>_xlfn.XLOOKUP($L1132,Pos!$A:$A,Pos!AB:AB,_xlfn.XLOOKUP($L1132,#REF!,#REF!, ""), 0)</f>
        <v>#REF!</v>
      </c>
      <c r="AM1132" s="1" t="e">
        <f>_xlfn.XLOOKUP($L1132,Pos!$A:$A,Pos!AC:AC,_xlfn.XLOOKUP($L1132,#REF!,#REF!, ""), 0)</f>
        <v>#REF!</v>
      </c>
      <c r="AN1132" s="1" t="e">
        <f>_xlfn.XLOOKUP($L1132,Pos!$A:$A,Pos!AD:AD,_xlfn.XLOOKUP($L1132,#REF!,#REF!, ""), 0)</f>
        <v>#REF!</v>
      </c>
      <c r="AO1132" s="1" t="e">
        <f>_xlfn.XLOOKUP($L1132,Pos!$A:$A,Pos!AE:AE,_xlfn.XLOOKUP($L1132,#REF!,#REF!, ""), 0)</f>
        <v>#REF!</v>
      </c>
      <c r="AP1132" s="1" t="e">
        <f>_xlfn.XLOOKUP($L1132,Pos!$A:$A,Pos!AF:AF,_xlfn.XLOOKUP($L1132,#REF!,#REF!, ""), 0)</f>
        <v>#REF!</v>
      </c>
      <c r="AQ1132" s="1" t="e">
        <f>_xlfn.XLOOKUP($L1132,Pos!$A:$A,Pos!AG:AG,_xlfn.XLOOKUP($L1132,#REF!,#REF!, ""), 0)</f>
        <v>#REF!</v>
      </c>
      <c r="AR1132" s="1" t="e">
        <f>_xlfn.XLOOKUP($L1132,Pos!$A:$A,Pos!AH:AH,_xlfn.XLOOKUP($L1132,#REF!,#REF!, ""), 0)</f>
        <v>#REF!</v>
      </c>
      <c r="AS1132" s="1" t="e">
        <f>_xlfn.XLOOKUP($L1132,Pos!$A:$A,Pos!AI:AI,_xlfn.XLOOKUP($L1132,#REF!,#REF!, ""), 0)</f>
        <v>#REF!</v>
      </c>
      <c r="AT1132" s="1" t="e">
        <f>_xlfn.XLOOKUP($L1132,Pos!$A:$A,Pos!AJ:AJ,_xlfn.XLOOKUP($L1132,#REF!,#REF!, ""), 0)</f>
        <v>#REF!</v>
      </c>
      <c r="AU1132" s="1" t="e">
        <f>_xlfn.XLOOKUP($L1132,Pos!$A:$A,Pos!AK:AK,_xlfn.XLOOKUP($L1132,#REF!,#REF!, ""), 0)</f>
        <v>#REF!</v>
      </c>
      <c r="AV1132" s="1" t="e">
        <f>_xlfn.XLOOKUP($L1132,Pos!$A:$A,Pos!AL:AL,_xlfn.XLOOKUP($L1132,#REF!,#REF!, ""), 0)</f>
        <v>#REF!</v>
      </c>
      <c r="AW1132" s="1" t="e">
        <f>_xlfn.XLOOKUP($L1132,Pos!$A:$A,Pos!AM:AM,_xlfn.XLOOKUP($L1132,#REF!,#REF!, ""), 0)</f>
        <v>#REF!</v>
      </c>
      <c r="AX1132" s="1" t="e">
        <f>_xlfn.XLOOKUP($L1132,Pos!$A:$A,Pos!AN:AN,_xlfn.XLOOKUP($L1132,#REF!,#REF!, ""), 0)</f>
        <v>#REF!</v>
      </c>
      <c r="AY1132" s="1" t="e">
        <f>_xlfn.XLOOKUP($L1132,Pos!$A:$A,Pos!AO:AO,_xlfn.XLOOKUP($L1132,#REF!,#REF!, ""), 0)</f>
        <v>#REF!</v>
      </c>
      <c r="AZ1132" s="7" t="str">
        <f t="shared" si="276"/>
        <v>OUT</v>
      </c>
      <c r="BA1132" s="1">
        <f>IF(OR(_xlfn.XLOOKUP(L1132,Pos!B:B,Pos!L:L,FALSE)="ESG Reason",_xlfn.XLOOKUP(L1132,Pos!B:B,Pos!L:L,FALSE)="Blacklisted"),1,0)</f>
        <v>1</v>
      </c>
      <c r="BC1132" s="11">
        <v>8.5287612527794986E-11</v>
      </c>
      <c r="BD1132" s="11">
        <f>_xlfn.XLOOKUP($L1132,Pos!$B:$B,Pos!H:H,0, 0)</f>
        <v>0</v>
      </c>
      <c r="BE1132" s="11">
        <f>_xlfn.XLOOKUP($L1132,Pos!$B:$B,Pos!I:I,0, 0)</f>
        <v>9.3402236152073046E-5</v>
      </c>
      <c r="BF1132" s="18">
        <f t="shared" si="277"/>
        <v>9.3402236152073046E-5</v>
      </c>
      <c r="BG1132" s="1">
        <f t="shared" si="278"/>
        <v>2</v>
      </c>
      <c r="BH1132" s="1">
        <f t="shared" si="279"/>
        <v>6</v>
      </c>
      <c r="BI1132" s="18">
        <f t="shared" si="280"/>
        <v>8.5287612527794986E-11</v>
      </c>
      <c r="BJ1132" s="3">
        <f t="shared" si="281"/>
        <v>0</v>
      </c>
      <c r="BK1132" s="18">
        <f t="shared" si="282"/>
        <v>0</v>
      </c>
    </row>
    <row r="1133" spans="3:63" x14ac:dyDescent="0.25">
      <c r="C1133" s="3"/>
      <c r="D1133" s="3"/>
      <c r="E1133" s="3"/>
      <c r="F1133" s="3"/>
      <c r="G1133" s="51" t="s">
        <v>1128</v>
      </c>
      <c r="H1133" s="8" t="str">
        <f t="shared" si="272"/>
        <v>0%West Europe</v>
      </c>
      <c r="I1133" s="11" cm="1">
        <f t="array" ref="I1133">IF(
   AZ1133 = "OUT", 0,IF(
   BD1133 &gt;= LARGE(IF(ISNUMBER(BD:BD), BD:BD), 3),
   BE1133 - 0.001,
   IF(BE1133 &gt;=VLOOKUP(P1133,mapping!$A:$B,2,FALSE), BE1133,VLOOKUP(P1133,mapping!$A$2:$B$8,2,FALSE))
))</f>
        <v>0</v>
      </c>
      <c r="J1133" s="11" cm="1">
        <f t="array" ref="J1133">IF(
    AZ1133="OUT",0,IF(IF(
                      BD1133&gt;=LARGE(IF(ISNUMBER(BD:BD),BD:BD),3),
                      BE1133+0.001,
                      VLOOKUP(H1133,mapping!$D:$E,2,FALSE)
                      )&gt;I1133,
                   IF(
                      BD1133&gt;=LARGE(IF(ISNUMBER(BD:BD),BD:BD),3),
                      BE1133+0.001,
                      VLOOKUP(H1133,mapping!$D:$E,2,FALSE)
                      ),
                   I1133+0.002))</f>
        <v>0</v>
      </c>
      <c r="K1133" s="8">
        <f t="shared" si="273"/>
        <v>9.3385983681869454E-5</v>
      </c>
      <c r="L1133" s="1" t="str">
        <f>Pos!B728</f>
        <v>NO0003733800</v>
      </c>
      <c r="M1133" s="1" t="str">
        <f>_xlfn.XLOOKUP($L1133,Pos!B:B,Pos!D:D,, 0)</f>
        <v>Orkla ASA</v>
      </c>
      <c r="N1133" s="1" t="str">
        <f>_xlfn.XLOOKUP($L1133,Pos!B:B,Pos!E:E,, 0)</f>
        <v>Food, Beverage &amp; Tobacco</v>
      </c>
      <c r="O1133" s="1" t="str">
        <f t="shared" si="274"/>
        <v>Food, Beverage &amp; Tobacco_West Europe</v>
      </c>
      <c r="P1133" s="1" t="str">
        <f>_xlfn.XLOOKUP($L1133,Pos!B:B,Pos!F:F,, 0)</f>
        <v>West Europe</v>
      </c>
      <c r="Q1133" s="1">
        <v>0</v>
      </c>
      <c r="R1133" s="9">
        <f>_xlfn.XLOOKUP($L1133,Pos!$B:$B,Pos!N:N,0, 0)</f>
        <v>5.37</v>
      </c>
      <c r="S1133" s="9">
        <f>_xlfn.XLOOKUP($L1133,Pos!$B:$B,Pos!O:O,0, 0)</f>
        <v>5.4311670000000003</v>
      </c>
      <c r="T1133" s="9">
        <f>_xlfn.XLOOKUP($L1133,Pos!$B:$B,Pos!P:P,0, 0)</f>
        <v>4.625</v>
      </c>
      <c r="U1133" s="9">
        <f>_xlfn.XLOOKUP($L1133,Pos!$B:$B,Pos!Q:Q,0, 0)</f>
        <v>7</v>
      </c>
      <c r="V1133" s="9">
        <f>_xlfn.XLOOKUP($L1133,Pos!$B:$B,Pos!R:R,0, 0)</f>
        <v>7.1666670000000003</v>
      </c>
      <c r="W1133" s="9">
        <f>_xlfn.XLOOKUP($L1133,Pos!$B:$B,Pos!S:S,0, 0)</f>
        <v>4.8333329999999997</v>
      </c>
      <c r="X1133" s="9" t="str">
        <f>_xlfn.XLOOKUP($L1133,Pos!$B:$B,Pos!J:J,0, 0)</f>
        <v>Hold</v>
      </c>
      <c r="Y1133" s="1">
        <v>0</v>
      </c>
      <c r="Z1133" s="1">
        <v>0</v>
      </c>
      <c r="AA1133" s="1">
        <f t="shared" si="275"/>
        <v>0</v>
      </c>
      <c r="AB1133" s="9">
        <f>_xlfn.XLOOKUP(L1133,Pos!B:B,Pos!K:K,-1,0)</f>
        <v>7.7272727272727266</v>
      </c>
      <c r="AC1133" s="1" t="e">
        <f>_xlfn.XLOOKUP($L1133,Pos!$A:$A,Pos!S:S,_xlfn.XLOOKUP($L1133,#REF!,#REF!, ""), 0)</f>
        <v>#REF!</v>
      </c>
      <c r="AD1133" s="1" t="e">
        <f>_xlfn.XLOOKUP($L1133,Pos!$A:$A,Pos!T:T,_xlfn.XLOOKUP($L1133,#REF!,#REF!, ""), 0)</f>
        <v>#REF!</v>
      </c>
      <c r="AE1133" s="1" t="e">
        <f>_xlfn.XLOOKUP($L1133,Pos!$A:$A,Pos!U:U,_xlfn.XLOOKUP($L1133,#REF!,#REF!, ""), 0)</f>
        <v>#REF!</v>
      </c>
      <c r="AF1133" s="1" t="e">
        <f>_xlfn.XLOOKUP($L1133,Pos!$A:$A,Pos!V:V,_xlfn.XLOOKUP($L1133,#REF!,#REF!, ""), 0)</f>
        <v>#REF!</v>
      </c>
      <c r="AG1133" s="1" t="e">
        <f>_xlfn.XLOOKUP($L1133,Pos!$A:$A,Pos!W:W,_xlfn.XLOOKUP($L1133,#REF!,#REF!, ""), 0)</f>
        <v>#REF!</v>
      </c>
      <c r="AH1133" s="1" t="e">
        <f>_xlfn.XLOOKUP($L1133,Pos!$A:$A,Pos!X:X,_xlfn.XLOOKUP($L1133,#REF!,#REF!, ""), 0)</f>
        <v>#REF!</v>
      </c>
      <c r="AI1133" s="1" t="e">
        <f>_xlfn.XLOOKUP($L1133,Pos!$A:$A,Pos!Y:Y,_xlfn.XLOOKUP($L1133,#REF!,#REF!, ""), 0)</f>
        <v>#REF!</v>
      </c>
      <c r="AJ1133" s="1" t="e">
        <f>_xlfn.XLOOKUP($L1133,Pos!$A:$A,Pos!Z:Z,_xlfn.XLOOKUP($L1133,#REF!,#REF!, ""), 0)</f>
        <v>#REF!</v>
      </c>
      <c r="AK1133" s="1" t="e">
        <f>_xlfn.XLOOKUP($L1133,Pos!$A:$A,Pos!AA:AA,_xlfn.XLOOKUP($L1133,#REF!,#REF!, ""), 0)</f>
        <v>#REF!</v>
      </c>
      <c r="AL1133" s="1" t="e">
        <f>_xlfn.XLOOKUP($L1133,Pos!$A:$A,Pos!AB:AB,_xlfn.XLOOKUP($L1133,#REF!,#REF!, ""), 0)</f>
        <v>#REF!</v>
      </c>
      <c r="AM1133" s="1" t="e">
        <f>_xlfn.XLOOKUP($L1133,Pos!$A:$A,Pos!AC:AC,_xlfn.XLOOKUP($L1133,#REF!,#REF!, ""), 0)</f>
        <v>#REF!</v>
      </c>
      <c r="AN1133" s="1" t="e">
        <f>_xlfn.XLOOKUP($L1133,Pos!$A:$A,Pos!AD:AD,_xlfn.XLOOKUP($L1133,#REF!,#REF!, ""), 0)</f>
        <v>#REF!</v>
      </c>
      <c r="AO1133" s="1" t="e">
        <f>_xlfn.XLOOKUP($L1133,Pos!$A:$A,Pos!AE:AE,_xlfn.XLOOKUP($L1133,#REF!,#REF!, ""), 0)</f>
        <v>#REF!</v>
      </c>
      <c r="AP1133" s="1" t="e">
        <f>_xlfn.XLOOKUP($L1133,Pos!$A:$A,Pos!AF:AF,_xlfn.XLOOKUP($L1133,#REF!,#REF!, ""), 0)</f>
        <v>#REF!</v>
      </c>
      <c r="AQ1133" s="1" t="e">
        <f>_xlfn.XLOOKUP($L1133,Pos!$A:$A,Pos!AG:AG,_xlfn.XLOOKUP($L1133,#REF!,#REF!, ""), 0)</f>
        <v>#REF!</v>
      </c>
      <c r="AR1133" s="1" t="e">
        <f>_xlfn.XLOOKUP($L1133,Pos!$A:$A,Pos!AH:AH,_xlfn.XLOOKUP($L1133,#REF!,#REF!, ""), 0)</f>
        <v>#REF!</v>
      </c>
      <c r="AS1133" s="1" t="e">
        <f>_xlfn.XLOOKUP($L1133,Pos!$A:$A,Pos!AI:AI,_xlfn.XLOOKUP($L1133,#REF!,#REF!, ""), 0)</f>
        <v>#REF!</v>
      </c>
      <c r="AT1133" s="1" t="e">
        <f>_xlfn.XLOOKUP($L1133,Pos!$A:$A,Pos!AJ:AJ,_xlfn.XLOOKUP($L1133,#REF!,#REF!, ""), 0)</f>
        <v>#REF!</v>
      </c>
      <c r="AU1133" s="1" t="e">
        <f>_xlfn.XLOOKUP($L1133,Pos!$A:$A,Pos!AK:AK,_xlfn.XLOOKUP($L1133,#REF!,#REF!, ""), 0)</f>
        <v>#REF!</v>
      </c>
      <c r="AV1133" s="1" t="e">
        <f>_xlfn.XLOOKUP($L1133,Pos!$A:$A,Pos!AL:AL,_xlfn.XLOOKUP($L1133,#REF!,#REF!, ""), 0)</f>
        <v>#REF!</v>
      </c>
      <c r="AW1133" s="1" t="e">
        <f>_xlfn.XLOOKUP($L1133,Pos!$A:$A,Pos!AM:AM,_xlfn.XLOOKUP($L1133,#REF!,#REF!, ""), 0)</f>
        <v>#REF!</v>
      </c>
      <c r="AX1133" s="1" t="e">
        <f>_xlfn.XLOOKUP($L1133,Pos!$A:$A,Pos!AN:AN,_xlfn.XLOOKUP($L1133,#REF!,#REF!, ""), 0)</f>
        <v>#REF!</v>
      </c>
      <c r="AY1133" s="1" t="e">
        <f>_xlfn.XLOOKUP($L1133,Pos!$A:$A,Pos!AO:AO,_xlfn.XLOOKUP($L1133,#REF!,#REF!, ""), 0)</f>
        <v>#REF!</v>
      </c>
      <c r="AZ1133" s="7" t="str">
        <f t="shared" si="276"/>
        <v>OUT</v>
      </c>
      <c r="BA1133" s="1">
        <f>IF(OR(_xlfn.XLOOKUP(L1133,Pos!B:B,Pos!L:L,FALSE)="ESG Reason",_xlfn.XLOOKUP(L1133,Pos!B:B,Pos!L:L,FALSE)="Blacklisted"),1,0)</f>
        <v>0</v>
      </c>
      <c r="BC1133" s="11">
        <v>8.6677404614902123E-11</v>
      </c>
      <c r="BD1133" s="11">
        <f>_xlfn.XLOOKUP($L1133,Pos!$B:$B,Pos!H:H,0, 0)</f>
        <v>0</v>
      </c>
      <c r="BE1133" s="11">
        <f>_xlfn.XLOOKUP($L1133,Pos!$B:$B,Pos!I:I,0, 0)</f>
        <v>9.3385983681869454E-5</v>
      </c>
      <c r="BF1133" s="18">
        <f t="shared" si="277"/>
        <v>9.3385983681869454E-5</v>
      </c>
      <c r="BG1133" s="1">
        <f t="shared" si="278"/>
        <v>2</v>
      </c>
      <c r="BH1133" s="1">
        <f t="shared" si="279"/>
        <v>8</v>
      </c>
      <c r="BI1133" s="18">
        <f t="shared" si="280"/>
        <v>8.6677404614902123E-11</v>
      </c>
      <c r="BJ1133" s="3">
        <f t="shared" si="281"/>
        <v>0</v>
      </c>
      <c r="BK1133" s="18">
        <f t="shared" si="282"/>
        <v>0</v>
      </c>
    </row>
    <row r="1134" spans="3:63" x14ac:dyDescent="0.25">
      <c r="C1134" s="3"/>
      <c r="D1134" s="3"/>
      <c r="E1134" s="3"/>
      <c r="F1134" s="3"/>
      <c r="G1134" s="51" t="s">
        <v>1132</v>
      </c>
      <c r="H1134" s="8" t="str">
        <f t="shared" si="272"/>
        <v>0%West Europe</v>
      </c>
      <c r="I1134" s="11" cm="1">
        <f t="array" ref="I1134">IF(
   AZ1134 = "OUT", 0,IF(
   BD1134 &gt;= LARGE(IF(ISNUMBER(BD:BD), BD:BD), 3),
   BE1134 - 0.001,
   IF(BE1134 &gt;=VLOOKUP(P1134,mapping!$A:$B,2,FALSE), BE1134,VLOOKUP(P1134,mapping!$A$2:$B$8,2,FALSE))
))</f>
        <v>0</v>
      </c>
      <c r="J1134" s="11" cm="1">
        <f t="array" ref="J1134">IF(
    AZ1134="OUT",0,IF(IF(
                      BD1134&gt;=LARGE(IF(ISNUMBER(BD:BD),BD:BD),3),
                      BE1134+0.001,
                      VLOOKUP(H1134,mapping!$D:$E,2,FALSE)
                      )&gt;I1134,
                   IF(
                      BD1134&gt;=LARGE(IF(ISNUMBER(BD:BD),BD:BD),3),
                      BE1134+0.001,
                      VLOOKUP(H1134,mapping!$D:$E,2,FALSE)
                      ),
                   I1134+0.002))</f>
        <v>0</v>
      </c>
      <c r="K1134" s="8">
        <f t="shared" si="273"/>
        <v>9.3133695336709209E-5</v>
      </c>
      <c r="L1134" s="1" t="str">
        <f>Pos!B767</f>
        <v>SE0005190238</v>
      </c>
      <c r="M1134" s="1" t="str">
        <f>_xlfn.XLOOKUP($L1134,Pos!B:B,Pos!D:D,, 0)</f>
        <v>Tele2 AB Class B</v>
      </c>
      <c r="N1134" s="1" t="str">
        <f>_xlfn.XLOOKUP($L1134,Pos!B:B,Pos!E:E,, 0)</f>
        <v>Telecommunications</v>
      </c>
      <c r="O1134" s="1" t="str">
        <f t="shared" si="274"/>
        <v>Telecommunications_West Europe</v>
      </c>
      <c r="P1134" s="1" t="str">
        <f>_xlfn.XLOOKUP($L1134,Pos!B:B,Pos!F:F,, 0)</f>
        <v>West Europe</v>
      </c>
      <c r="Q1134" s="1">
        <v>0</v>
      </c>
      <c r="R1134" s="9">
        <f>_xlfn.XLOOKUP($L1134,Pos!$B:$B,Pos!N:N,0, 0)</f>
        <v>7.13</v>
      </c>
      <c r="S1134" s="9">
        <f>_xlfn.XLOOKUP($L1134,Pos!$B:$B,Pos!O:O,0, 0)</f>
        <v>1.8634999999999999</v>
      </c>
      <c r="T1134" s="9">
        <f>_xlfn.XLOOKUP($L1134,Pos!$B:$B,Pos!P:P,0, 0)</f>
        <v>6.3250000000000002</v>
      </c>
      <c r="U1134" s="9">
        <f>_xlfn.XLOOKUP($L1134,Pos!$B:$B,Pos!Q:Q,0, 0)</f>
        <v>7.7</v>
      </c>
      <c r="V1134" s="9">
        <f>_xlfn.XLOOKUP($L1134,Pos!$B:$B,Pos!R:R,0, 0)</f>
        <v>5.9666670000000002</v>
      </c>
      <c r="W1134" s="9">
        <f>_xlfn.XLOOKUP($L1134,Pos!$B:$B,Pos!S:S,0, 0)</f>
        <v>4.8716670000000004</v>
      </c>
      <c r="X1134" s="9" t="str">
        <f>_xlfn.XLOOKUP($L1134,Pos!$B:$B,Pos!J:J,0, 0)</f>
        <v>Outperform</v>
      </c>
      <c r="Y1134" s="1">
        <v>0</v>
      </c>
      <c r="Z1134" s="1">
        <v>0</v>
      </c>
      <c r="AA1134" s="1">
        <f t="shared" si="275"/>
        <v>0</v>
      </c>
      <c r="AB1134" s="9">
        <f>_xlfn.XLOOKUP(L1134,Pos!B:B,Pos!K:K,-1,0)</f>
        <v>5.625</v>
      </c>
      <c r="AC1134" s="1" t="e">
        <f>_xlfn.XLOOKUP($L1134,Pos!$A:$A,Pos!S:S,_xlfn.XLOOKUP($L1134,#REF!,#REF!, ""), 0)</f>
        <v>#REF!</v>
      </c>
      <c r="AD1134" s="1" t="e">
        <f>_xlfn.XLOOKUP($L1134,Pos!$A:$A,Pos!T:T,_xlfn.XLOOKUP($L1134,#REF!,#REF!, ""), 0)</f>
        <v>#REF!</v>
      </c>
      <c r="AE1134" s="1" t="e">
        <f>_xlfn.XLOOKUP($L1134,Pos!$A:$A,Pos!U:U,_xlfn.XLOOKUP($L1134,#REF!,#REF!, ""), 0)</f>
        <v>#REF!</v>
      </c>
      <c r="AF1134" s="1" t="e">
        <f>_xlfn.XLOOKUP($L1134,Pos!$A:$A,Pos!V:V,_xlfn.XLOOKUP($L1134,#REF!,#REF!, ""), 0)</f>
        <v>#REF!</v>
      </c>
      <c r="AG1134" s="1" t="e">
        <f>_xlfn.XLOOKUP($L1134,Pos!$A:$A,Pos!W:W,_xlfn.XLOOKUP($L1134,#REF!,#REF!, ""), 0)</f>
        <v>#REF!</v>
      </c>
      <c r="AH1134" s="1" t="e">
        <f>_xlfn.XLOOKUP($L1134,Pos!$A:$A,Pos!X:X,_xlfn.XLOOKUP($L1134,#REF!,#REF!, ""), 0)</f>
        <v>#REF!</v>
      </c>
      <c r="AI1134" s="1" t="e">
        <f>_xlfn.XLOOKUP($L1134,Pos!$A:$A,Pos!Y:Y,_xlfn.XLOOKUP($L1134,#REF!,#REF!, ""), 0)</f>
        <v>#REF!</v>
      </c>
      <c r="AJ1134" s="1" t="e">
        <f>_xlfn.XLOOKUP($L1134,Pos!$A:$A,Pos!Z:Z,_xlfn.XLOOKUP($L1134,#REF!,#REF!, ""), 0)</f>
        <v>#REF!</v>
      </c>
      <c r="AK1134" s="1" t="e">
        <f>_xlfn.XLOOKUP($L1134,Pos!$A:$A,Pos!AA:AA,_xlfn.XLOOKUP($L1134,#REF!,#REF!, ""), 0)</f>
        <v>#REF!</v>
      </c>
      <c r="AL1134" s="1" t="e">
        <f>_xlfn.XLOOKUP($L1134,Pos!$A:$A,Pos!AB:AB,_xlfn.XLOOKUP($L1134,#REF!,#REF!, ""), 0)</f>
        <v>#REF!</v>
      </c>
      <c r="AM1134" s="1" t="e">
        <f>_xlfn.XLOOKUP($L1134,Pos!$A:$A,Pos!AC:AC,_xlfn.XLOOKUP($L1134,#REF!,#REF!, ""), 0)</f>
        <v>#REF!</v>
      </c>
      <c r="AN1134" s="1" t="e">
        <f>_xlfn.XLOOKUP($L1134,Pos!$A:$A,Pos!AD:AD,_xlfn.XLOOKUP($L1134,#REF!,#REF!, ""), 0)</f>
        <v>#REF!</v>
      </c>
      <c r="AO1134" s="1" t="e">
        <f>_xlfn.XLOOKUP($L1134,Pos!$A:$A,Pos!AE:AE,_xlfn.XLOOKUP($L1134,#REF!,#REF!, ""), 0)</f>
        <v>#REF!</v>
      </c>
      <c r="AP1134" s="1" t="e">
        <f>_xlfn.XLOOKUP($L1134,Pos!$A:$A,Pos!AF:AF,_xlfn.XLOOKUP($L1134,#REF!,#REF!, ""), 0)</f>
        <v>#REF!</v>
      </c>
      <c r="AQ1134" s="1" t="e">
        <f>_xlfn.XLOOKUP($L1134,Pos!$A:$A,Pos!AG:AG,_xlfn.XLOOKUP($L1134,#REF!,#REF!, ""), 0)</f>
        <v>#REF!</v>
      </c>
      <c r="AR1134" s="1" t="e">
        <f>_xlfn.XLOOKUP($L1134,Pos!$A:$A,Pos!AH:AH,_xlfn.XLOOKUP($L1134,#REF!,#REF!, ""), 0)</f>
        <v>#REF!</v>
      </c>
      <c r="AS1134" s="1" t="e">
        <f>_xlfn.XLOOKUP($L1134,Pos!$A:$A,Pos!AI:AI,_xlfn.XLOOKUP($L1134,#REF!,#REF!, ""), 0)</f>
        <v>#REF!</v>
      </c>
      <c r="AT1134" s="1" t="e">
        <f>_xlfn.XLOOKUP($L1134,Pos!$A:$A,Pos!AJ:AJ,_xlfn.XLOOKUP($L1134,#REF!,#REF!, ""), 0)</f>
        <v>#REF!</v>
      </c>
      <c r="AU1134" s="1" t="e">
        <f>_xlfn.XLOOKUP($L1134,Pos!$A:$A,Pos!AK:AK,_xlfn.XLOOKUP($L1134,#REF!,#REF!, ""), 0)</f>
        <v>#REF!</v>
      </c>
      <c r="AV1134" s="1" t="e">
        <f>_xlfn.XLOOKUP($L1134,Pos!$A:$A,Pos!AL:AL,_xlfn.XLOOKUP($L1134,#REF!,#REF!, ""), 0)</f>
        <v>#REF!</v>
      </c>
      <c r="AW1134" s="1" t="e">
        <f>_xlfn.XLOOKUP($L1134,Pos!$A:$A,Pos!AM:AM,_xlfn.XLOOKUP($L1134,#REF!,#REF!, ""), 0)</f>
        <v>#REF!</v>
      </c>
      <c r="AX1134" s="1" t="e">
        <f>_xlfn.XLOOKUP($L1134,Pos!$A:$A,Pos!AN:AN,_xlfn.XLOOKUP($L1134,#REF!,#REF!, ""), 0)</f>
        <v>#REF!</v>
      </c>
      <c r="AY1134" s="1" t="e">
        <f>_xlfn.XLOOKUP($L1134,Pos!$A:$A,Pos!AO:AO,_xlfn.XLOOKUP($L1134,#REF!,#REF!, ""), 0)</f>
        <v>#REF!</v>
      </c>
      <c r="AZ1134" s="7" t="str">
        <f t="shared" si="276"/>
        <v>OUT</v>
      </c>
      <c r="BA1134" s="1">
        <f>IF(OR(_xlfn.XLOOKUP(L1134,Pos!B:B,Pos!L:L,FALSE)="ESG Reason",_xlfn.XLOOKUP(L1134,Pos!B:B,Pos!L:L,FALSE)="Blacklisted"),1,0)</f>
        <v>0</v>
      </c>
      <c r="BC1134" s="11">
        <v>8.7119644457531013E-11</v>
      </c>
      <c r="BD1134" s="11">
        <f>_xlfn.XLOOKUP($L1134,Pos!$B:$B,Pos!H:H,0, 0)</f>
        <v>0</v>
      </c>
      <c r="BE1134" s="11">
        <f>_xlfn.XLOOKUP($L1134,Pos!$B:$B,Pos!I:I,0, 0)</f>
        <v>9.3133695336709209E-5</v>
      </c>
      <c r="BF1134" s="18">
        <f t="shared" si="277"/>
        <v>9.3133695336709209E-5</v>
      </c>
      <c r="BG1134" s="1">
        <f t="shared" si="278"/>
        <v>2</v>
      </c>
      <c r="BH1134" s="1">
        <f t="shared" si="279"/>
        <v>17</v>
      </c>
      <c r="BI1134" s="18">
        <f t="shared" si="280"/>
        <v>8.7119644457531013E-11</v>
      </c>
      <c r="BJ1134" s="3">
        <f t="shared" si="281"/>
        <v>0</v>
      </c>
      <c r="BK1134" s="18">
        <f t="shared" si="282"/>
        <v>0</v>
      </c>
    </row>
    <row r="1135" spans="3:63" x14ac:dyDescent="0.25">
      <c r="C1135" s="3"/>
      <c r="D1135" s="3"/>
      <c r="E1135" s="3"/>
      <c r="F1135" s="3"/>
      <c r="G1135" s="51" t="s">
        <v>1134</v>
      </c>
      <c r="H1135" s="8" t="str">
        <f t="shared" si="272"/>
        <v>0%West Europe</v>
      </c>
      <c r="I1135" s="11" cm="1">
        <f t="array" ref="I1135">IF(
   AZ1135 = "OUT", 0,IF(
   BD1135 &gt;= LARGE(IF(ISNUMBER(BD:BD), BD:BD), 3),
   BE1135 - 0.001,
   IF(BE1135 &gt;=VLOOKUP(P1135,mapping!$A:$B,2,FALSE), BE1135,VLOOKUP(P1135,mapping!$A$2:$B$8,2,FALSE))
))</f>
        <v>0</v>
      </c>
      <c r="J1135" s="11" cm="1">
        <f t="array" ref="J1135">IF(
    AZ1135="OUT",0,IF(IF(
                      BD1135&gt;=LARGE(IF(ISNUMBER(BD:BD),BD:BD),3),
                      BE1135+0.001,
                      VLOOKUP(H1135,mapping!$D:$E,2,FALSE)
                      )&gt;I1135,
                   IF(
                      BD1135&gt;=LARGE(IF(ISNUMBER(BD:BD),BD:BD),3),
                      BE1135+0.001,
                      VLOOKUP(H1135,mapping!$D:$E,2,FALSE)
                      ),
                   I1135+0.002))</f>
        <v>0</v>
      </c>
      <c r="K1135" s="8">
        <f t="shared" si="273"/>
        <v>9.2431958680158977E-5</v>
      </c>
      <c r="L1135" s="1" t="str">
        <f>Pos!B337</f>
        <v>FR0010533075</v>
      </c>
      <c r="M1135" s="1" t="str">
        <f>_xlfn.XLOOKUP($L1135,Pos!B:B,Pos!D:D,, 0)</f>
        <v>Getlink SE</v>
      </c>
      <c r="N1135" s="1" t="str">
        <f>_xlfn.XLOOKUP($L1135,Pos!B:B,Pos!E:E,, 0)</f>
        <v>Industrial Goods &amp; Services</v>
      </c>
      <c r="O1135" s="1" t="str">
        <f t="shared" si="274"/>
        <v>Industrial Goods &amp; Services_West Europe</v>
      </c>
      <c r="P1135" s="1" t="str">
        <f>_xlfn.XLOOKUP($L1135,Pos!B:B,Pos!F:F,, 0)</f>
        <v>West Europe</v>
      </c>
      <c r="Q1135" s="1">
        <v>0</v>
      </c>
      <c r="R1135" s="9">
        <f>_xlfn.XLOOKUP($L1135,Pos!$B:$B,Pos!N:N,0, 0)</f>
        <v>7.66</v>
      </c>
      <c r="S1135" s="9">
        <f>_xlfn.XLOOKUP($L1135,Pos!$B:$B,Pos!O:O,0, 0)</f>
        <v>3.4264999999999999</v>
      </c>
      <c r="T1135" s="9">
        <f>_xlfn.XLOOKUP($L1135,Pos!$B:$B,Pos!P:P,0, 0)</f>
        <v>3.3250000000000002</v>
      </c>
      <c r="U1135" s="9">
        <f>_xlfn.XLOOKUP($L1135,Pos!$B:$B,Pos!Q:Q,0, 0)</f>
        <v>2.2000000000000002</v>
      </c>
      <c r="V1135" s="9">
        <f>_xlfn.XLOOKUP($L1135,Pos!$B:$B,Pos!R:R,0, 0)</f>
        <v>9.466666</v>
      </c>
      <c r="W1135" s="9">
        <f>_xlfn.XLOOKUP($L1135,Pos!$B:$B,Pos!S:S,0, 0)</f>
        <v>3.3683329999999998</v>
      </c>
      <c r="X1135" s="9" t="str">
        <f>_xlfn.XLOOKUP($L1135,Pos!$B:$B,Pos!J:J,0, 0)</f>
        <v>Outperform</v>
      </c>
      <c r="Y1135" s="1">
        <v>0</v>
      </c>
      <c r="Z1135" s="1">
        <v>0</v>
      </c>
      <c r="AA1135" s="1">
        <f t="shared" si="275"/>
        <v>0</v>
      </c>
      <c r="AB1135" s="9">
        <f>_xlfn.XLOOKUP(L1135,Pos!B:B,Pos!K:K,-1,0)</f>
        <v>2.8358208955223878</v>
      </c>
      <c r="AC1135" s="1" t="e">
        <f>_xlfn.XLOOKUP($L1135,Pos!$A:$A,Pos!S:S,_xlfn.XLOOKUP($L1135,#REF!,#REF!, ""), 0)</f>
        <v>#REF!</v>
      </c>
      <c r="AD1135" s="1" t="e">
        <f>_xlfn.XLOOKUP($L1135,Pos!$A:$A,Pos!T:T,_xlfn.XLOOKUP($L1135,#REF!,#REF!, ""), 0)</f>
        <v>#REF!</v>
      </c>
      <c r="AE1135" s="1" t="e">
        <f>_xlfn.XLOOKUP($L1135,Pos!$A:$A,Pos!U:U,_xlfn.XLOOKUP($L1135,#REF!,#REF!, ""), 0)</f>
        <v>#REF!</v>
      </c>
      <c r="AF1135" s="1" t="e">
        <f>_xlfn.XLOOKUP($L1135,Pos!$A:$A,Pos!V:V,_xlfn.XLOOKUP($L1135,#REF!,#REF!, ""), 0)</f>
        <v>#REF!</v>
      </c>
      <c r="AG1135" s="1" t="e">
        <f>_xlfn.XLOOKUP($L1135,Pos!$A:$A,Pos!W:W,_xlfn.XLOOKUP($L1135,#REF!,#REF!, ""), 0)</f>
        <v>#REF!</v>
      </c>
      <c r="AH1135" s="1" t="e">
        <f>_xlfn.XLOOKUP($L1135,Pos!$A:$A,Pos!X:X,_xlfn.XLOOKUP($L1135,#REF!,#REF!, ""), 0)</f>
        <v>#REF!</v>
      </c>
      <c r="AI1135" s="1" t="e">
        <f>_xlfn.XLOOKUP($L1135,Pos!$A:$A,Pos!Y:Y,_xlfn.XLOOKUP($L1135,#REF!,#REF!, ""), 0)</f>
        <v>#REF!</v>
      </c>
      <c r="AJ1135" s="1" t="e">
        <f>_xlfn.XLOOKUP($L1135,Pos!$A:$A,Pos!Z:Z,_xlfn.XLOOKUP($L1135,#REF!,#REF!, ""), 0)</f>
        <v>#REF!</v>
      </c>
      <c r="AK1135" s="1" t="e">
        <f>_xlfn.XLOOKUP($L1135,Pos!$A:$A,Pos!AA:AA,_xlfn.XLOOKUP($L1135,#REF!,#REF!, ""), 0)</f>
        <v>#REF!</v>
      </c>
      <c r="AL1135" s="1" t="e">
        <f>_xlfn.XLOOKUP($L1135,Pos!$A:$A,Pos!AB:AB,_xlfn.XLOOKUP($L1135,#REF!,#REF!, ""), 0)</f>
        <v>#REF!</v>
      </c>
      <c r="AM1135" s="1" t="e">
        <f>_xlfn.XLOOKUP($L1135,Pos!$A:$A,Pos!AC:AC,_xlfn.XLOOKUP($L1135,#REF!,#REF!, ""), 0)</f>
        <v>#REF!</v>
      </c>
      <c r="AN1135" s="1" t="e">
        <f>_xlfn.XLOOKUP($L1135,Pos!$A:$A,Pos!AD:AD,_xlfn.XLOOKUP($L1135,#REF!,#REF!, ""), 0)</f>
        <v>#REF!</v>
      </c>
      <c r="AO1135" s="1" t="e">
        <f>_xlfn.XLOOKUP($L1135,Pos!$A:$A,Pos!AE:AE,_xlfn.XLOOKUP($L1135,#REF!,#REF!, ""), 0)</f>
        <v>#REF!</v>
      </c>
      <c r="AP1135" s="1" t="e">
        <f>_xlfn.XLOOKUP($L1135,Pos!$A:$A,Pos!AF:AF,_xlfn.XLOOKUP($L1135,#REF!,#REF!, ""), 0)</f>
        <v>#REF!</v>
      </c>
      <c r="AQ1135" s="1" t="e">
        <f>_xlfn.XLOOKUP($L1135,Pos!$A:$A,Pos!AG:AG,_xlfn.XLOOKUP($L1135,#REF!,#REF!, ""), 0)</f>
        <v>#REF!</v>
      </c>
      <c r="AR1135" s="1" t="e">
        <f>_xlfn.XLOOKUP($L1135,Pos!$A:$A,Pos!AH:AH,_xlfn.XLOOKUP($L1135,#REF!,#REF!, ""), 0)</f>
        <v>#REF!</v>
      </c>
      <c r="AS1135" s="1" t="e">
        <f>_xlfn.XLOOKUP($L1135,Pos!$A:$A,Pos!AI:AI,_xlfn.XLOOKUP($L1135,#REF!,#REF!, ""), 0)</f>
        <v>#REF!</v>
      </c>
      <c r="AT1135" s="1" t="e">
        <f>_xlfn.XLOOKUP($L1135,Pos!$A:$A,Pos!AJ:AJ,_xlfn.XLOOKUP($L1135,#REF!,#REF!, ""), 0)</f>
        <v>#REF!</v>
      </c>
      <c r="AU1135" s="1" t="e">
        <f>_xlfn.XLOOKUP($L1135,Pos!$A:$A,Pos!AK:AK,_xlfn.XLOOKUP($L1135,#REF!,#REF!, ""), 0)</f>
        <v>#REF!</v>
      </c>
      <c r="AV1135" s="1" t="e">
        <f>_xlfn.XLOOKUP($L1135,Pos!$A:$A,Pos!AL:AL,_xlfn.XLOOKUP($L1135,#REF!,#REF!, ""), 0)</f>
        <v>#REF!</v>
      </c>
      <c r="AW1135" s="1" t="e">
        <f>_xlfn.XLOOKUP($L1135,Pos!$A:$A,Pos!AM:AM,_xlfn.XLOOKUP($L1135,#REF!,#REF!, ""), 0)</f>
        <v>#REF!</v>
      </c>
      <c r="AX1135" s="1" t="e">
        <f>_xlfn.XLOOKUP($L1135,Pos!$A:$A,Pos!AN:AN,_xlfn.XLOOKUP($L1135,#REF!,#REF!, ""), 0)</f>
        <v>#REF!</v>
      </c>
      <c r="AY1135" s="1" t="e">
        <f>_xlfn.XLOOKUP($L1135,Pos!$A:$A,Pos!AO:AO,_xlfn.XLOOKUP($L1135,#REF!,#REF!, ""), 0)</f>
        <v>#REF!</v>
      </c>
      <c r="AZ1135" s="7" t="str">
        <f t="shared" si="276"/>
        <v>OUT</v>
      </c>
      <c r="BA1135" s="1">
        <f>IF(OR(_xlfn.XLOOKUP(L1135,Pos!B:B,Pos!L:L,FALSE)="ESG Reason",_xlfn.XLOOKUP(L1135,Pos!B:B,Pos!L:L,FALSE)="Blacklisted"),1,0)</f>
        <v>0</v>
      </c>
      <c r="BC1135" s="11">
        <v>1.157027983298788E-10</v>
      </c>
      <c r="BD1135" s="11">
        <f>_xlfn.XLOOKUP($L1135,Pos!$B:$B,Pos!H:H,0, 0)</f>
        <v>0</v>
      </c>
      <c r="BE1135" s="11">
        <f>_xlfn.XLOOKUP($L1135,Pos!$B:$B,Pos!I:I,0, 0)</f>
        <v>9.2431958680158977E-5</v>
      </c>
      <c r="BF1135" s="18">
        <f t="shared" si="277"/>
        <v>9.2431958680158977E-5</v>
      </c>
      <c r="BG1135" s="1">
        <f t="shared" si="278"/>
        <v>2</v>
      </c>
      <c r="BH1135" s="1">
        <f t="shared" si="279"/>
        <v>10</v>
      </c>
      <c r="BI1135" s="18">
        <f t="shared" si="280"/>
        <v>1.157027983298788E-10</v>
      </c>
      <c r="BJ1135" s="3">
        <f t="shared" si="281"/>
        <v>0</v>
      </c>
      <c r="BK1135" s="18">
        <f t="shared" si="282"/>
        <v>0</v>
      </c>
    </row>
    <row r="1136" spans="3:63" x14ac:dyDescent="0.25">
      <c r="C1136" s="3"/>
      <c r="D1136" s="3"/>
      <c r="E1136" s="3"/>
      <c r="F1136" s="3"/>
      <c r="G1136" s="51" t="s">
        <v>1131</v>
      </c>
      <c r="H1136" s="8" t="str">
        <f t="shared" si="272"/>
        <v>0%West Europe</v>
      </c>
      <c r="I1136" s="11" cm="1">
        <f t="array" ref="I1136">IF(
   AZ1136 = "OUT", 0,IF(
   BD1136 &gt;= LARGE(IF(ISNUMBER(BD:BD), BD:BD), 3),
   BE1136 - 0.001,
   IF(BE1136 &gt;=VLOOKUP(P1136,mapping!$A:$B,2,FALSE), BE1136,VLOOKUP(P1136,mapping!$A$2:$B$8,2,FALSE))
))</f>
        <v>0</v>
      </c>
      <c r="J1136" s="11" cm="1">
        <f t="array" ref="J1136">IF(
    AZ1136="OUT",0,IF(IF(
                      BD1136&gt;=LARGE(IF(ISNUMBER(BD:BD),BD:BD),3),
                      BE1136+0.001,
                      VLOOKUP(H1136,mapping!$D:$E,2,FALSE)
                      )&gt;I1136,
                   IF(
                      BD1136&gt;=LARGE(IF(ISNUMBER(BD:BD),BD:BD),3),
                      BE1136+0.001,
                      VLOOKUP(H1136,mapping!$D:$E,2,FALSE)
                      ),
                   I1136+0.002))</f>
        <v>0</v>
      </c>
      <c r="K1136" s="8">
        <f t="shared" si="273"/>
        <v>9.2352446595162977E-5</v>
      </c>
      <c r="L1136" s="1" t="str">
        <f>Pos!B200</f>
        <v>DE0005439004</v>
      </c>
      <c r="M1136" s="1" t="str">
        <f>_xlfn.XLOOKUP($L1136,Pos!B:B,Pos!D:D,, 0)</f>
        <v>Continental AG</v>
      </c>
      <c r="N1136" s="1" t="str">
        <f>_xlfn.XLOOKUP($L1136,Pos!B:B,Pos!E:E,, 0)</f>
        <v>Auto &amp; Parts</v>
      </c>
      <c r="O1136" s="1" t="str">
        <f t="shared" si="274"/>
        <v>Auto &amp; Parts_West Europe</v>
      </c>
      <c r="P1136" s="1" t="str">
        <f>_xlfn.XLOOKUP($L1136,Pos!B:B,Pos!F:F,, 0)</f>
        <v>West Europe</v>
      </c>
      <c r="Q1136" s="1">
        <v>0</v>
      </c>
      <c r="R1136" s="9">
        <f>_xlfn.XLOOKUP($L1136,Pos!$B:$B,Pos!N:N,0, 0)</f>
        <v>6.83</v>
      </c>
      <c r="S1136" s="9">
        <f>_xlfn.XLOOKUP($L1136,Pos!$B:$B,Pos!O:O,0, 0)</f>
        <v>6.5114999999999998</v>
      </c>
      <c r="T1136" s="9">
        <f>_xlfn.XLOOKUP($L1136,Pos!$B:$B,Pos!P:P,0, 0)</f>
        <v>3.65</v>
      </c>
      <c r="U1136" s="9">
        <f>_xlfn.XLOOKUP($L1136,Pos!$B:$B,Pos!Q:Q,0, 0)</f>
        <v>7.3</v>
      </c>
      <c r="V1136" s="9">
        <f>_xlfn.XLOOKUP($L1136,Pos!$B:$B,Pos!R:R,0, 0)</f>
        <v>7.7</v>
      </c>
      <c r="W1136" s="9">
        <f>_xlfn.XLOOKUP($L1136,Pos!$B:$B,Pos!S:S,0, 0)</f>
        <v>2.548333</v>
      </c>
      <c r="X1136" s="9" t="str">
        <f>_xlfn.XLOOKUP($L1136,Pos!$B:$B,Pos!J:J,0, 0)</f>
        <v>Outperform</v>
      </c>
      <c r="Y1136" s="1">
        <v>0</v>
      </c>
      <c r="Z1136" s="1">
        <v>0</v>
      </c>
      <c r="AA1136" s="1">
        <f t="shared" si="275"/>
        <v>0</v>
      </c>
      <c r="AB1136" s="9">
        <f>_xlfn.XLOOKUP(L1136,Pos!B:B,Pos!K:K,-1,0)</f>
        <v>3.6363636363636371</v>
      </c>
      <c r="AC1136" s="1" t="e">
        <f>_xlfn.XLOOKUP($L1136,Pos!$A:$A,Pos!S:S,_xlfn.XLOOKUP($L1136,#REF!,#REF!, ""), 0)</f>
        <v>#REF!</v>
      </c>
      <c r="AD1136" s="1" t="e">
        <f>_xlfn.XLOOKUP($L1136,Pos!$A:$A,Pos!T:T,_xlfn.XLOOKUP($L1136,#REF!,#REF!, ""), 0)</f>
        <v>#REF!</v>
      </c>
      <c r="AE1136" s="1" t="e">
        <f>_xlfn.XLOOKUP($L1136,Pos!$A:$A,Pos!U:U,_xlfn.XLOOKUP($L1136,#REF!,#REF!, ""), 0)</f>
        <v>#REF!</v>
      </c>
      <c r="AF1136" s="1" t="e">
        <f>_xlfn.XLOOKUP($L1136,Pos!$A:$A,Pos!V:V,_xlfn.XLOOKUP($L1136,#REF!,#REF!, ""), 0)</f>
        <v>#REF!</v>
      </c>
      <c r="AG1136" s="1" t="e">
        <f>_xlfn.XLOOKUP($L1136,Pos!$A:$A,Pos!W:W,_xlfn.XLOOKUP($L1136,#REF!,#REF!, ""), 0)</f>
        <v>#REF!</v>
      </c>
      <c r="AH1136" s="1" t="e">
        <f>_xlfn.XLOOKUP($L1136,Pos!$A:$A,Pos!X:X,_xlfn.XLOOKUP($L1136,#REF!,#REF!, ""), 0)</f>
        <v>#REF!</v>
      </c>
      <c r="AI1136" s="1" t="e">
        <f>_xlfn.XLOOKUP($L1136,Pos!$A:$A,Pos!Y:Y,_xlfn.XLOOKUP($L1136,#REF!,#REF!, ""), 0)</f>
        <v>#REF!</v>
      </c>
      <c r="AJ1136" s="1" t="e">
        <f>_xlfn.XLOOKUP($L1136,Pos!$A:$A,Pos!Z:Z,_xlfn.XLOOKUP($L1136,#REF!,#REF!, ""), 0)</f>
        <v>#REF!</v>
      </c>
      <c r="AK1136" s="1" t="e">
        <f>_xlfn.XLOOKUP($L1136,Pos!$A:$A,Pos!AA:AA,_xlfn.XLOOKUP($L1136,#REF!,#REF!, ""), 0)</f>
        <v>#REF!</v>
      </c>
      <c r="AL1136" s="1" t="e">
        <f>_xlfn.XLOOKUP($L1136,Pos!$A:$A,Pos!AB:AB,_xlfn.XLOOKUP($L1136,#REF!,#REF!, ""), 0)</f>
        <v>#REF!</v>
      </c>
      <c r="AM1136" s="1" t="e">
        <f>_xlfn.XLOOKUP($L1136,Pos!$A:$A,Pos!AC:AC,_xlfn.XLOOKUP($L1136,#REF!,#REF!, ""), 0)</f>
        <v>#REF!</v>
      </c>
      <c r="AN1136" s="1" t="e">
        <f>_xlfn.XLOOKUP($L1136,Pos!$A:$A,Pos!AD:AD,_xlfn.XLOOKUP($L1136,#REF!,#REF!, ""), 0)</f>
        <v>#REF!</v>
      </c>
      <c r="AO1136" s="1" t="e">
        <f>_xlfn.XLOOKUP($L1136,Pos!$A:$A,Pos!AE:AE,_xlfn.XLOOKUP($L1136,#REF!,#REF!, ""), 0)</f>
        <v>#REF!</v>
      </c>
      <c r="AP1136" s="1" t="e">
        <f>_xlfn.XLOOKUP($L1136,Pos!$A:$A,Pos!AF:AF,_xlfn.XLOOKUP($L1136,#REF!,#REF!, ""), 0)</f>
        <v>#REF!</v>
      </c>
      <c r="AQ1136" s="1" t="e">
        <f>_xlfn.XLOOKUP($L1136,Pos!$A:$A,Pos!AG:AG,_xlfn.XLOOKUP($L1136,#REF!,#REF!, ""), 0)</f>
        <v>#REF!</v>
      </c>
      <c r="AR1136" s="1" t="e">
        <f>_xlfn.XLOOKUP($L1136,Pos!$A:$A,Pos!AH:AH,_xlfn.XLOOKUP($L1136,#REF!,#REF!, ""), 0)</f>
        <v>#REF!</v>
      </c>
      <c r="AS1136" s="1" t="e">
        <f>_xlfn.XLOOKUP($L1136,Pos!$A:$A,Pos!AI:AI,_xlfn.XLOOKUP($L1136,#REF!,#REF!, ""), 0)</f>
        <v>#REF!</v>
      </c>
      <c r="AT1136" s="1" t="e">
        <f>_xlfn.XLOOKUP($L1136,Pos!$A:$A,Pos!AJ:AJ,_xlfn.XLOOKUP($L1136,#REF!,#REF!, ""), 0)</f>
        <v>#REF!</v>
      </c>
      <c r="AU1136" s="1" t="e">
        <f>_xlfn.XLOOKUP($L1136,Pos!$A:$A,Pos!AK:AK,_xlfn.XLOOKUP($L1136,#REF!,#REF!, ""), 0)</f>
        <v>#REF!</v>
      </c>
      <c r="AV1136" s="1" t="e">
        <f>_xlfn.XLOOKUP($L1136,Pos!$A:$A,Pos!AL:AL,_xlfn.XLOOKUP($L1136,#REF!,#REF!, ""), 0)</f>
        <v>#REF!</v>
      </c>
      <c r="AW1136" s="1" t="e">
        <f>_xlfn.XLOOKUP($L1136,Pos!$A:$A,Pos!AM:AM,_xlfn.XLOOKUP($L1136,#REF!,#REF!, ""), 0)</f>
        <v>#REF!</v>
      </c>
      <c r="AX1136" s="1" t="e">
        <f>_xlfn.XLOOKUP($L1136,Pos!$A:$A,Pos!AN:AN,_xlfn.XLOOKUP($L1136,#REF!,#REF!, ""), 0)</f>
        <v>#REF!</v>
      </c>
      <c r="AY1136" s="1" t="e">
        <f>_xlfn.XLOOKUP($L1136,Pos!$A:$A,Pos!AO:AO,_xlfn.XLOOKUP($L1136,#REF!,#REF!, ""), 0)</f>
        <v>#REF!</v>
      </c>
      <c r="AZ1136" s="7" t="str">
        <f t="shared" si="276"/>
        <v>OUT</v>
      </c>
      <c r="BA1136" s="1">
        <f>IF(OR(_xlfn.XLOOKUP(L1136,Pos!B:B,Pos!L:L,FALSE)="ESG Reason",_xlfn.XLOOKUP(L1136,Pos!B:B,Pos!L:L,FALSE)="Blacklisted"),1,0)</f>
        <v>0</v>
      </c>
      <c r="BC1136" s="11">
        <v>8.6555548998438017E-11</v>
      </c>
      <c r="BD1136" s="11">
        <f>_xlfn.XLOOKUP($L1136,Pos!$B:$B,Pos!H:H,0, 0)</f>
        <v>0</v>
      </c>
      <c r="BE1136" s="11">
        <f>_xlfn.XLOOKUP($L1136,Pos!$B:$B,Pos!I:I,0, 0)</f>
        <v>9.2352446595162977E-5</v>
      </c>
      <c r="BF1136" s="18">
        <f t="shared" si="277"/>
        <v>9.2352446595162977E-5</v>
      </c>
      <c r="BG1136" s="1">
        <f t="shared" si="278"/>
        <v>2</v>
      </c>
      <c r="BH1136" s="1">
        <f t="shared" si="279"/>
        <v>1</v>
      </c>
      <c r="BI1136" s="18">
        <f t="shared" si="280"/>
        <v>8.6555548998438017E-11</v>
      </c>
      <c r="BJ1136" s="3">
        <f t="shared" si="281"/>
        <v>0</v>
      </c>
      <c r="BK1136" s="18">
        <f t="shared" si="282"/>
        <v>0</v>
      </c>
    </row>
    <row r="1137" spans="3:63" x14ac:dyDescent="0.25">
      <c r="C1137" s="3"/>
      <c r="D1137" s="3"/>
      <c r="E1137" s="3"/>
      <c r="F1137" s="3"/>
      <c r="G1137" s="51" t="s">
        <v>1135</v>
      </c>
      <c r="H1137" s="8" t="str">
        <f t="shared" si="272"/>
        <v>0%Others</v>
      </c>
      <c r="I1137" s="11" cm="1">
        <f t="array" ref="I1137">IF(
   AZ1137 = "OUT", 0,IF(
   BD1137 &gt;= LARGE(IF(ISNUMBER(BD:BD), BD:BD), 3),
   BE1137 - 0.001,
   IF(BE1137 &gt;=VLOOKUP(P1137,mapping!$A:$B,2,FALSE), BE1137,VLOOKUP(P1137,mapping!$A$2:$B$8,2,FALSE))
))</f>
        <v>0</v>
      </c>
      <c r="J1137" s="11" cm="1">
        <f t="array" ref="J1137">IF(
    AZ1137="OUT",0,IF(IF(
                      BD1137&gt;=LARGE(IF(ISNUMBER(BD:BD),BD:BD),3),
                      BE1137+0.001,
                      VLOOKUP(H1137,mapping!$D:$E,2,FALSE)
                      )&gt;I1137,
                   IF(
                      BD1137&gt;=LARGE(IF(ISNUMBER(BD:BD),BD:BD),3),
                      BE1137+0.001,
                      VLOOKUP(H1137,mapping!$D:$E,2,FALSE)
                      ),
                   I1137+0.002))</f>
        <v>0</v>
      </c>
      <c r="K1137" s="8">
        <f t="shared" si="273"/>
        <v>9.1781909879616198E-5</v>
      </c>
      <c r="L1137" s="1" t="str">
        <f>Pos!B428</f>
        <v>HK0066009694</v>
      </c>
      <c r="M1137" s="1" t="str">
        <f>_xlfn.XLOOKUP($L1137,Pos!B:B,Pos!D:D,, 0)</f>
        <v>MTR Corporation Limited</v>
      </c>
      <c r="N1137" s="1" t="str">
        <f>_xlfn.XLOOKUP($L1137,Pos!B:B,Pos!E:E,, 0)</f>
        <v>Industrial Goods &amp; Services</v>
      </c>
      <c r="O1137" s="1" t="str">
        <f t="shared" si="274"/>
        <v>Industrial Goods &amp; Services_Others</v>
      </c>
      <c r="P1137" s="1" t="str">
        <f>_xlfn.XLOOKUP($L1137,Pos!B:B,Pos!F:F,, 0)</f>
        <v>Others</v>
      </c>
      <c r="Q1137" s="1">
        <v>0</v>
      </c>
      <c r="R1137" s="9">
        <f>_xlfn.XLOOKUP($L1137,Pos!$B:$B,Pos!N:N,0, 0)</f>
        <v>6.34</v>
      </c>
      <c r="S1137" s="9">
        <f>_xlfn.XLOOKUP($L1137,Pos!$B:$B,Pos!O:O,0, 0)</f>
        <v>5.84</v>
      </c>
      <c r="T1137" s="9">
        <f>_xlfn.XLOOKUP($L1137,Pos!$B:$B,Pos!P:P,0, 0)</f>
        <v>3.6</v>
      </c>
      <c r="U1137" s="9">
        <f>_xlfn.XLOOKUP($L1137,Pos!$B:$B,Pos!Q:Q,0, 0)</f>
        <v>5.8</v>
      </c>
      <c r="V1137" s="9">
        <f>_xlfn.XLOOKUP($L1137,Pos!$B:$B,Pos!R:R,0, 0)</f>
        <v>9.6</v>
      </c>
      <c r="W1137" s="9">
        <f>_xlfn.XLOOKUP($L1137,Pos!$B:$B,Pos!S:S,0, 0)</f>
        <v>6.3816660000000001</v>
      </c>
      <c r="X1137" s="9" t="str">
        <f>_xlfn.XLOOKUP($L1137,Pos!$B:$B,Pos!J:J,0, 0)</f>
        <v>Hold</v>
      </c>
      <c r="Y1137" s="1">
        <v>0</v>
      </c>
      <c r="Z1137" s="1">
        <v>0</v>
      </c>
      <c r="AA1137" s="1">
        <f t="shared" si="275"/>
        <v>0</v>
      </c>
      <c r="AB1137" s="9">
        <f>_xlfn.XLOOKUP(L1137,Pos!B:B,Pos!K:K,-1,0)</f>
        <v>-1</v>
      </c>
      <c r="AC1137" s="1" t="e">
        <f>_xlfn.XLOOKUP($L1137,Pos!$A:$A,Pos!S:S,_xlfn.XLOOKUP($L1137,#REF!,#REF!, ""), 0)</f>
        <v>#REF!</v>
      </c>
      <c r="AD1137" s="1" t="e">
        <f>_xlfn.XLOOKUP($L1137,Pos!$A:$A,Pos!T:T,_xlfn.XLOOKUP($L1137,#REF!,#REF!, ""), 0)</f>
        <v>#REF!</v>
      </c>
      <c r="AE1137" s="1" t="e">
        <f>_xlfn.XLOOKUP($L1137,Pos!$A:$A,Pos!U:U,_xlfn.XLOOKUP($L1137,#REF!,#REF!, ""), 0)</f>
        <v>#REF!</v>
      </c>
      <c r="AF1137" s="1" t="e">
        <f>_xlfn.XLOOKUP($L1137,Pos!$A:$A,Pos!V:V,_xlfn.XLOOKUP($L1137,#REF!,#REF!, ""), 0)</f>
        <v>#REF!</v>
      </c>
      <c r="AG1137" s="1" t="e">
        <f>_xlfn.XLOOKUP($L1137,Pos!$A:$A,Pos!W:W,_xlfn.XLOOKUP($L1137,#REF!,#REF!, ""), 0)</f>
        <v>#REF!</v>
      </c>
      <c r="AH1137" s="1" t="e">
        <f>_xlfn.XLOOKUP($L1137,Pos!$A:$A,Pos!X:X,_xlfn.XLOOKUP($L1137,#REF!,#REF!, ""), 0)</f>
        <v>#REF!</v>
      </c>
      <c r="AI1137" s="1" t="e">
        <f>_xlfn.XLOOKUP($L1137,Pos!$A:$A,Pos!Y:Y,_xlfn.XLOOKUP($L1137,#REF!,#REF!, ""), 0)</f>
        <v>#REF!</v>
      </c>
      <c r="AJ1137" s="1" t="e">
        <f>_xlfn.XLOOKUP($L1137,Pos!$A:$A,Pos!Z:Z,_xlfn.XLOOKUP($L1137,#REF!,#REF!, ""), 0)</f>
        <v>#REF!</v>
      </c>
      <c r="AK1137" s="1" t="e">
        <f>_xlfn.XLOOKUP($L1137,Pos!$A:$A,Pos!AA:AA,_xlfn.XLOOKUP($L1137,#REF!,#REF!, ""), 0)</f>
        <v>#REF!</v>
      </c>
      <c r="AL1137" s="1" t="e">
        <f>_xlfn.XLOOKUP($L1137,Pos!$A:$A,Pos!AB:AB,_xlfn.XLOOKUP($L1137,#REF!,#REF!, ""), 0)</f>
        <v>#REF!</v>
      </c>
      <c r="AM1137" s="1" t="e">
        <f>_xlfn.XLOOKUP($L1137,Pos!$A:$A,Pos!AC:AC,_xlfn.XLOOKUP($L1137,#REF!,#REF!, ""), 0)</f>
        <v>#REF!</v>
      </c>
      <c r="AN1137" s="1" t="e">
        <f>_xlfn.XLOOKUP($L1137,Pos!$A:$A,Pos!AD:AD,_xlfn.XLOOKUP($L1137,#REF!,#REF!, ""), 0)</f>
        <v>#REF!</v>
      </c>
      <c r="AO1137" s="1" t="e">
        <f>_xlfn.XLOOKUP($L1137,Pos!$A:$A,Pos!AE:AE,_xlfn.XLOOKUP($L1137,#REF!,#REF!, ""), 0)</f>
        <v>#REF!</v>
      </c>
      <c r="AP1137" s="1" t="e">
        <f>_xlfn.XLOOKUP($L1137,Pos!$A:$A,Pos!AF:AF,_xlfn.XLOOKUP($L1137,#REF!,#REF!, ""), 0)</f>
        <v>#REF!</v>
      </c>
      <c r="AQ1137" s="1" t="e">
        <f>_xlfn.XLOOKUP($L1137,Pos!$A:$A,Pos!AG:AG,_xlfn.XLOOKUP($L1137,#REF!,#REF!, ""), 0)</f>
        <v>#REF!</v>
      </c>
      <c r="AR1137" s="1" t="e">
        <f>_xlfn.XLOOKUP($L1137,Pos!$A:$A,Pos!AH:AH,_xlfn.XLOOKUP($L1137,#REF!,#REF!, ""), 0)</f>
        <v>#REF!</v>
      </c>
      <c r="AS1137" s="1" t="e">
        <f>_xlfn.XLOOKUP($L1137,Pos!$A:$A,Pos!AI:AI,_xlfn.XLOOKUP($L1137,#REF!,#REF!, ""), 0)</f>
        <v>#REF!</v>
      </c>
      <c r="AT1137" s="1" t="e">
        <f>_xlfn.XLOOKUP($L1137,Pos!$A:$A,Pos!AJ:AJ,_xlfn.XLOOKUP($L1137,#REF!,#REF!, ""), 0)</f>
        <v>#REF!</v>
      </c>
      <c r="AU1137" s="1" t="e">
        <f>_xlfn.XLOOKUP($L1137,Pos!$A:$A,Pos!AK:AK,_xlfn.XLOOKUP($L1137,#REF!,#REF!, ""), 0)</f>
        <v>#REF!</v>
      </c>
      <c r="AV1137" s="1" t="e">
        <f>_xlfn.XLOOKUP($L1137,Pos!$A:$A,Pos!AL:AL,_xlfn.XLOOKUP($L1137,#REF!,#REF!, ""), 0)</f>
        <v>#REF!</v>
      </c>
      <c r="AW1137" s="1" t="e">
        <f>_xlfn.XLOOKUP($L1137,Pos!$A:$A,Pos!AM:AM,_xlfn.XLOOKUP($L1137,#REF!,#REF!, ""), 0)</f>
        <v>#REF!</v>
      </c>
      <c r="AX1137" s="1" t="e">
        <f>_xlfn.XLOOKUP($L1137,Pos!$A:$A,Pos!AN:AN,_xlfn.XLOOKUP($L1137,#REF!,#REF!, ""), 0)</f>
        <v>#REF!</v>
      </c>
      <c r="AY1137" s="1" t="e">
        <f>_xlfn.XLOOKUP($L1137,Pos!$A:$A,Pos!AO:AO,_xlfn.XLOOKUP($L1137,#REF!,#REF!, ""), 0)</f>
        <v>#REF!</v>
      </c>
      <c r="AZ1137" s="7" t="str">
        <f t="shared" si="276"/>
        <v>OUT</v>
      </c>
      <c r="BA1137" s="1">
        <f>IF(OR(_xlfn.XLOOKUP(L1137,Pos!B:B,Pos!L:L,FALSE)="ESG Reason",_xlfn.XLOOKUP(L1137,Pos!B:B,Pos!L:L,FALSE)="Blacklisted"),1,0)</f>
        <v>0</v>
      </c>
      <c r="BC1137" s="11">
        <v>9.2472168328151379E-11</v>
      </c>
      <c r="BD1137" s="11">
        <f>_xlfn.XLOOKUP($L1137,Pos!$B:$B,Pos!H:H,0, 0)</f>
        <v>0</v>
      </c>
      <c r="BE1137" s="11">
        <f>_xlfn.XLOOKUP($L1137,Pos!$B:$B,Pos!I:I,0, 0)</f>
        <v>9.1781909879616198E-5</v>
      </c>
      <c r="BF1137" s="18">
        <f t="shared" si="277"/>
        <v>9.1781909879616198E-5</v>
      </c>
      <c r="BG1137" s="1">
        <f t="shared" si="278"/>
        <v>3</v>
      </c>
      <c r="BH1137" s="1">
        <f t="shared" si="279"/>
        <v>48</v>
      </c>
      <c r="BI1137" s="18">
        <f t="shared" si="280"/>
        <v>9.2472168328151379E-11</v>
      </c>
      <c r="BJ1137" s="3">
        <f t="shared" si="281"/>
        <v>0</v>
      </c>
      <c r="BK1137" s="18">
        <f t="shared" si="282"/>
        <v>0</v>
      </c>
    </row>
    <row r="1138" spans="3:63" x14ac:dyDescent="0.25">
      <c r="C1138" s="3"/>
      <c r="D1138" s="3"/>
      <c r="E1138" s="3"/>
      <c r="F1138" s="3"/>
      <c r="G1138" s="51" t="s">
        <v>1136</v>
      </c>
      <c r="H1138" s="8" t="str">
        <f t="shared" si="272"/>
        <v>0%North America</v>
      </c>
      <c r="I1138" s="11" cm="1">
        <f t="array" ref="I1138">IF(
   AZ1138 = "OUT", 0,IF(
   BD1138 &gt;= LARGE(IF(ISNUMBER(BD:BD), BD:BD), 3),
   BE1138 - 0.001,
   IF(BE1138 &gt;=VLOOKUP(P1138,mapping!$A:$B,2,FALSE), BE1138,VLOOKUP(P1138,mapping!$A$2:$B$8,2,FALSE))
))</f>
        <v>0</v>
      </c>
      <c r="J1138" s="11" cm="1">
        <f t="array" ref="J1138">IF(
    AZ1138="OUT",0,IF(IF(
                      BD1138&gt;=LARGE(IF(ISNUMBER(BD:BD),BD:BD),3),
                      BE1138+0.001,
                      VLOOKUP(H1138,mapping!$D:$E,2,FALSE)
                      )&gt;I1138,
                   IF(
                      BD1138&gt;=LARGE(IF(ISNUMBER(BD:BD),BD:BD),3),
                      BE1138+0.001,
                      VLOOKUP(H1138,mapping!$D:$E,2,FALSE)
                      ),
                   I1138+0.002))</f>
        <v>0</v>
      </c>
      <c r="K1138" s="8">
        <f t="shared" si="273"/>
        <v>9.1605093005321328E-5</v>
      </c>
      <c r="L1138" s="1" t="str">
        <f>Pos!B96</f>
        <v>CA2499061083</v>
      </c>
      <c r="M1138" s="1" t="str">
        <f>_xlfn.XLOOKUP($L1138,Pos!B:B,Pos!D:D,, 0)</f>
        <v>Descartes Systems Group Inc.</v>
      </c>
      <c r="N1138" s="1" t="str">
        <f>_xlfn.XLOOKUP($L1138,Pos!B:B,Pos!E:E,, 0)</f>
        <v>Technology</v>
      </c>
      <c r="O1138" s="1" t="str">
        <f t="shared" si="274"/>
        <v>Technology_North America</v>
      </c>
      <c r="P1138" s="1" t="str">
        <f>_xlfn.XLOOKUP($L1138,Pos!B:B,Pos!F:F,, 0)</f>
        <v>North America</v>
      </c>
      <c r="Q1138" s="1">
        <v>0</v>
      </c>
      <c r="R1138" s="9">
        <f>_xlfn.XLOOKUP($L1138,Pos!$B:$B,Pos!N:N,0, 0)</f>
        <v>0</v>
      </c>
      <c r="S1138" s="9">
        <f>_xlfn.XLOOKUP($L1138,Pos!$B:$B,Pos!O:O,0, 0)</f>
        <v>3.8388330000000002</v>
      </c>
      <c r="T1138" s="9">
        <f>_xlfn.XLOOKUP($L1138,Pos!$B:$B,Pos!P:P,0, 0)</f>
        <v>4.7750000000000004</v>
      </c>
      <c r="U1138" s="9">
        <f>_xlfn.XLOOKUP($L1138,Pos!$B:$B,Pos!Q:Q,0, 0)</f>
        <v>2</v>
      </c>
      <c r="V1138" s="9">
        <f>_xlfn.XLOOKUP($L1138,Pos!$B:$B,Pos!R:R,0, 0)</f>
        <v>7.2</v>
      </c>
      <c r="W1138" s="9">
        <f>_xlfn.XLOOKUP($L1138,Pos!$B:$B,Pos!S:S,0, 0)</f>
        <v>3.556667</v>
      </c>
      <c r="X1138" s="9" t="str">
        <f>_xlfn.XLOOKUP($L1138,Pos!$B:$B,Pos!J:J,0, 0)</f>
        <v>Outperform</v>
      </c>
      <c r="Y1138" s="1">
        <v>0</v>
      </c>
      <c r="Z1138" s="1">
        <v>0</v>
      </c>
      <c r="AA1138" s="1">
        <f t="shared" si="275"/>
        <v>0</v>
      </c>
      <c r="AB1138" s="9">
        <f>_xlfn.XLOOKUP(L1138,Pos!B:B,Pos!K:K,-1,0)</f>
        <v>-1</v>
      </c>
      <c r="AC1138" s="1" t="e">
        <f>_xlfn.XLOOKUP($L1138,Pos!$A:$A,Pos!S:S,_xlfn.XLOOKUP($L1138,#REF!,#REF!, ""), 0)</f>
        <v>#REF!</v>
      </c>
      <c r="AD1138" s="1" t="e">
        <f>_xlfn.XLOOKUP($L1138,Pos!$A:$A,Pos!T:T,_xlfn.XLOOKUP($L1138,#REF!,#REF!, ""), 0)</f>
        <v>#REF!</v>
      </c>
      <c r="AE1138" s="1" t="e">
        <f>_xlfn.XLOOKUP($L1138,Pos!$A:$A,Pos!U:U,_xlfn.XLOOKUP($L1138,#REF!,#REF!, ""), 0)</f>
        <v>#REF!</v>
      </c>
      <c r="AF1138" s="1" t="e">
        <f>_xlfn.XLOOKUP($L1138,Pos!$A:$A,Pos!V:V,_xlfn.XLOOKUP($L1138,#REF!,#REF!, ""), 0)</f>
        <v>#REF!</v>
      </c>
      <c r="AG1138" s="1" t="e">
        <f>_xlfn.XLOOKUP($L1138,Pos!$A:$A,Pos!W:W,_xlfn.XLOOKUP($L1138,#REF!,#REF!, ""), 0)</f>
        <v>#REF!</v>
      </c>
      <c r="AH1138" s="1" t="e">
        <f>_xlfn.XLOOKUP($L1138,Pos!$A:$A,Pos!X:X,_xlfn.XLOOKUP($L1138,#REF!,#REF!, ""), 0)</f>
        <v>#REF!</v>
      </c>
      <c r="AI1138" s="1" t="e">
        <f>_xlfn.XLOOKUP($L1138,Pos!$A:$A,Pos!Y:Y,_xlfn.XLOOKUP($L1138,#REF!,#REF!, ""), 0)</f>
        <v>#REF!</v>
      </c>
      <c r="AJ1138" s="1" t="e">
        <f>_xlfn.XLOOKUP($L1138,Pos!$A:$A,Pos!Z:Z,_xlfn.XLOOKUP($L1138,#REF!,#REF!, ""), 0)</f>
        <v>#REF!</v>
      </c>
      <c r="AK1138" s="1" t="e">
        <f>_xlfn.XLOOKUP($L1138,Pos!$A:$A,Pos!AA:AA,_xlfn.XLOOKUP($L1138,#REF!,#REF!, ""), 0)</f>
        <v>#REF!</v>
      </c>
      <c r="AL1138" s="1" t="e">
        <f>_xlfn.XLOOKUP($L1138,Pos!$A:$A,Pos!AB:AB,_xlfn.XLOOKUP($L1138,#REF!,#REF!, ""), 0)</f>
        <v>#REF!</v>
      </c>
      <c r="AM1138" s="1" t="e">
        <f>_xlfn.XLOOKUP($L1138,Pos!$A:$A,Pos!AC:AC,_xlfn.XLOOKUP($L1138,#REF!,#REF!, ""), 0)</f>
        <v>#REF!</v>
      </c>
      <c r="AN1138" s="1" t="e">
        <f>_xlfn.XLOOKUP($L1138,Pos!$A:$A,Pos!AD:AD,_xlfn.XLOOKUP($L1138,#REF!,#REF!, ""), 0)</f>
        <v>#REF!</v>
      </c>
      <c r="AO1138" s="1" t="e">
        <f>_xlfn.XLOOKUP($L1138,Pos!$A:$A,Pos!AE:AE,_xlfn.XLOOKUP($L1138,#REF!,#REF!, ""), 0)</f>
        <v>#REF!</v>
      </c>
      <c r="AP1138" s="1" t="e">
        <f>_xlfn.XLOOKUP($L1138,Pos!$A:$A,Pos!AF:AF,_xlfn.XLOOKUP($L1138,#REF!,#REF!, ""), 0)</f>
        <v>#REF!</v>
      </c>
      <c r="AQ1138" s="1" t="e">
        <f>_xlfn.XLOOKUP($L1138,Pos!$A:$A,Pos!AG:AG,_xlfn.XLOOKUP($L1138,#REF!,#REF!, ""), 0)</f>
        <v>#REF!</v>
      </c>
      <c r="AR1138" s="1" t="e">
        <f>_xlfn.XLOOKUP($L1138,Pos!$A:$A,Pos!AH:AH,_xlfn.XLOOKUP($L1138,#REF!,#REF!, ""), 0)</f>
        <v>#REF!</v>
      </c>
      <c r="AS1138" s="1" t="e">
        <f>_xlfn.XLOOKUP($L1138,Pos!$A:$A,Pos!AI:AI,_xlfn.XLOOKUP($L1138,#REF!,#REF!, ""), 0)</f>
        <v>#REF!</v>
      </c>
      <c r="AT1138" s="1" t="e">
        <f>_xlfn.XLOOKUP($L1138,Pos!$A:$A,Pos!AJ:AJ,_xlfn.XLOOKUP($L1138,#REF!,#REF!, ""), 0)</f>
        <v>#REF!</v>
      </c>
      <c r="AU1138" s="1" t="e">
        <f>_xlfn.XLOOKUP($L1138,Pos!$A:$A,Pos!AK:AK,_xlfn.XLOOKUP($L1138,#REF!,#REF!, ""), 0)</f>
        <v>#REF!</v>
      </c>
      <c r="AV1138" s="1" t="e">
        <f>_xlfn.XLOOKUP($L1138,Pos!$A:$A,Pos!AL:AL,_xlfn.XLOOKUP($L1138,#REF!,#REF!, ""), 0)</f>
        <v>#REF!</v>
      </c>
      <c r="AW1138" s="1" t="e">
        <f>_xlfn.XLOOKUP($L1138,Pos!$A:$A,Pos!AM:AM,_xlfn.XLOOKUP($L1138,#REF!,#REF!, ""), 0)</f>
        <v>#REF!</v>
      </c>
      <c r="AX1138" s="1" t="e">
        <f>_xlfn.XLOOKUP($L1138,Pos!$A:$A,Pos!AN:AN,_xlfn.XLOOKUP($L1138,#REF!,#REF!, ""), 0)</f>
        <v>#REF!</v>
      </c>
      <c r="AY1138" s="1" t="e">
        <f>_xlfn.XLOOKUP($L1138,Pos!$A:$A,Pos!AO:AO,_xlfn.XLOOKUP($L1138,#REF!,#REF!, ""), 0)</f>
        <v>#REF!</v>
      </c>
      <c r="AZ1138" s="7" t="str">
        <f t="shared" si="276"/>
        <v>OUT</v>
      </c>
      <c r="BA1138" s="1">
        <f>IF(OR(_xlfn.XLOOKUP(L1138,Pos!B:B,Pos!L:L,FALSE)="ESG Reason",_xlfn.XLOOKUP(L1138,Pos!B:B,Pos!L:L,FALSE)="Blacklisted"),1,0)</f>
        <v>0</v>
      </c>
      <c r="BC1138" s="11">
        <v>1.984197716419869E-10</v>
      </c>
      <c r="BD1138" s="11">
        <f>_xlfn.XLOOKUP($L1138,Pos!$B:$B,Pos!H:H,0, 0)</f>
        <v>0</v>
      </c>
      <c r="BE1138" s="11">
        <f>_xlfn.XLOOKUP($L1138,Pos!$B:$B,Pos!I:I,0, 0)</f>
        <v>9.1605093005321328E-5</v>
      </c>
      <c r="BF1138" s="18">
        <f t="shared" si="277"/>
        <v>9.1605093005321328E-5</v>
      </c>
      <c r="BG1138" s="1">
        <f t="shared" si="278"/>
        <v>1</v>
      </c>
      <c r="BH1138" s="1">
        <f t="shared" si="279"/>
        <v>35</v>
      </c>
      <c r="BI1138" s="18">
        <f t="shared" si="280"/>
        <v>1.984197716419869E-10</v>
      </c>
      <c r="BJ1138" s="3">
        <f t="shared" si="281"/>
        <v>0</v>
      </c>
      <c r="BK1138" s="18">
        <f t="shared" si="282"/>
        <v>0</v>
      </c>
    </row>
    <row r="1139" spans="3:63" x14ac:dyDescent="0.25">
      <c r="C1139" s="3"/>
      <c r="D1139" s="3"/>
      <c r="E1139" s="3"/>
      <c r="F1139" s="3"/>
      <c r="G1139" s="51" t="s">
        <v>1138</v>
      </c>
      <c r="H1139" s="8" t="str">
        <f t="shared" si="272"/>
        <v>0%Others</v>
      </c>
      <c r="I1139" s="11" cm="1">
        <f t="array" ref="I1139">IF(
   AZ1139 = "OUT", 0,IF(
   BD1139 &gt;= LARGE(IF(ISNUMBER(BD:BD), BD:BD), 3),
   BE1139 - 0.001,
   IF(BE1139 &gt;=VLOOKUP(P1139,mapping!$A:$B,2,FALSE), BE1139,VLOOKUP(P1139,mapping!$A$2:$B$8,2,FALSE))
))</f>
        <v>0</v>
      </c>
      <c r="J1139" s="11" cm="1">
        <f t="array" ref="J1139">IF(
    AZ1139="OUT",0,IF(IF(
                      BD1139&gt;=LARGE(IF(ISNUMBER(BD:BD),BD:BD),3),
                      BE1139+0.001,
                      VLOOKUP(H1139,mapping!$D:$E,2,FALSE)
                      )&gt;I1139,
                   IF(
                      BD1139&gt;=LARGE(IF(ISNUMBER(BD:BD),BD:BD),3),
                      BE1139+0.001,
                      VLOOKUP(H1139,mapping!$D:$E,2,FALSE)
                      ),
                   I1139+0.002))</f>
        <v>0</v>
      </c>
      <c r="K1139" s="8">
        <f t="shared" si="273"/>
        <v>9.1331461416213719E-5</v>
      </c>
      <c r="L1139" s="1" t="str">
        <f>Pos!B49</f>
        <v>AU0000219529</v>
      </c>
      <c r="M1139" s="1" t="str">
        <f>_xlfn.XLOOKUP($L1139,Pos!B:B,Pos!D:D,, 0)</f>
        <v>Lottery Corporation Limited</v>
      </c>
      <c r="N1139" s="1" t="str">
        <f>_xlfn.XLOOKUP($L1139,Pos!B:B,Pos!E:E,, 0)</f>
        <v>Travel &amp; Leisure</v>
      </c>
      <c r="O1139" s="1" t="str">
        <f t="shared" si="274"/>
        <v>Travel &amp; Leisure_Others</v>
      </c>
      <c r="P1139" s="1" t="str">
        <f>_xlfn.XLOOKUP($L1139,Pos!B:B,Pos!F:F,, 0)</f>
        <v>Others</v>
      </c>
      <c r="Q1139" s="1">
        <v>0</v>
      </c>
      <c r="R1139" s="9">
        <f>_xlfn.XLOOKUP($L1139,Pos!$B:$B,Pos!N:N,0, 0)</f>
        <v>6.64</v>
      </c>
      <c r="S1139" s="9">
        <f>_xlfn.XLOOKUP($L1139,Pos!$B:$B,Pos!O:O,0, 0)</f>
        <v>1.7198329999999999</v>
      </c>
      <c r="T1139" s="9">
        <f>_xlfn.XLOOKUP($L1139,Pos!$B:$B,Pos!P:P,0, 0)</f>
        <v>5.75</v>
      </c>
      <c r="U1139" s="9">
        <f>_xlfn.XLOOKUP($L1139,Pos!$B:$B,Pos!Q:Q,0, 0)</f>
        <v>4.5</v>
      </c>
      <c r="V1139" s="9">
        <f>_xlfn.XLOOKUP($L1139,Pos!$B:$B,Pos!R:R,0, 0)</f>
        <v>8.8333329999999997</v>
      </c>
      <c r="W1139" s="9">
        <f>_xlfn.XLOOKUP($L1139,Pos!$B:$B,Pos!S:S,0, 0)</f>
        <v>4.5999999999999996</v>
      </c>
      <c r="X1139" s="9" t="str">
        <f>_xlfn.XLOOKUP($L1139,Pos!$B:$B,Pos!J:J,0, 0)</f>
        <v>Hold</v>
      </c>
      <c r="Y1139" s="1">
        <v>0</v>
      </c>
      <c r="Z1139" s="1">
        <v>0</v>
      </c>
      <c r="AA1139" s="1">
        <f t="shared" si="275"/>
        <v>0</v>
      </c>
      <c r="AB1139" s="9">
        <f>_xlfn.XLOOKUP(L1139,Pos!B:B,Pos!K:K,-1,0)</f>
        <v>6.25</v>
      </c>
      <c r="AC1139" s="1" t="e">
        <f>_xlfn.XLOOKUP($L1139,Pos!$A:$A,Pos!S:S,_xlfn.XLOOKUP($L1139,#REF!,#REF!, ""), 0)</f>
        <v>#REF!</v>
      </c>
      <c r="AD1139" s="1" t="e">
        <f>_xlfn.XLOOKUP($L1139,Pos!$A:$A,Pos!T:T,_xlfn.XLOOKUP($L1139,#REF!,#REF!, ""), 0)</f>
        <v>#REF!</v>
      </c>
      <c r="AE1139" s="1" t="e">
        <f>_xlfn.XLOOKUP($L1139,Pos!$A:$A,Pos!U:U,_xlfn.XLOOKUP($L1139,#REF!,#REF!, ""), 0)</f>
        <v>#REF!</v>
      </c>
      <c r="AF1139" s="1" t="e">
        <f>_xlfn.XLOOKUP($L1139,Pos!$A:$A,Pos!V:V,_xlfn.XLOOKUP($L1139,#REF!,#REF!, ""), 0)</f>
        <v>#REF!</v>
      </c>
      <c r="AG1139" s="1" t="e">
        <f>_xlfn.XLOOKUP($L1139,Pos!$A:$A,Pos!W:W,_xlfn.XLOOKUP($L1139,#REF!,#REF!, ""), 0)</f>
        <v>#REF!</v>
      </c>
      <c r="AH1139" s="1" t="e">
        <f>_xlfn.XLOOKUP($L1139,Pos!$A:$A,Pos!X:X,_xlfn.XLOOKUP($L1139,#REF!,#REF!, ""), 0)</f>
        <v>#REF!</v>
      </c>
      <c r="AI1139" s="1" t="e">
        <f>_xlfn.XLOOKUP($L1139,Pos!$A:$A,Pos!Y:Y,_xlfn.XLOOKUP($L1139,#REF!,#REF!, ""), 0)</f>
        <v>#REF!</v>
      </c>
      <c r="AJ1139" s="1" t="e">
        <f>_xlfn.XLOOKUP($L1139,Pos!$A:$A,Pos!Z:Z,_xlfn.XLOOKUP($L1139,#REF!,#REF!, ""), 0)</f>
        <v>#REF!</v>
      </c>
      <c r="AK1139" s="1" t="e">
        <f>_xlfn.XLOOKUP($L1139,Pos!$A:$A,Pos!AA:AA,_xlfn.XLOOKUP($L1139,#REF!,#REF!, ""), 0)</f>
        <v>#REF!</v>
      </c>
      <c r="AL1139" s="1" t="e">
        <f>_xlfn.XLOOKUP($L1139,Pos!$A:$A,Pos!AB:AB,_xlfn.XLOOKUP($L1139,#REF!,#REF!, ""), 0)</f>
        <v>#REF!</v>
      </c>
      <c r="AM1139" s="1" t="e">
        <f>_xlfn.XLOOKUP($L1139,Pos!$A:$A,Pos!AC:AC,_xlfn.XLOOKUP($L1139,#REF!,#REF!, ""), 0)</f>
        <v>#REF!</v>
      </c>
      <c r="AN1139" s="1" t="e">
        <f>_xlfn.XLOOKUP($L1139,Pos!$A:$A,Pos!AD:AD,_xlfn.XLOOKUP($L1139,#REF!,#REF!, ""), 0)</f>
        <v>#REF!</v>
      </c>
      <c r="AO1139" s="1" t="e">
        <f>_xlfn.XLOOKUP($L1139,Pos!$A:$A,Pos!AE:AE,_xlfn.XLOOKUP($L1139,#REF!,#REF!, ""), 0)</f>
        <v>#REF!</v>
      </c>
      <c r="AP1139" s="1" t="e">
        <f>_xlfn.XLOOKUP($L1139,Pos!$A:$A,Pos!AF:AF,_xlfn.XLOOKUP($L1139,#REF!,#REF!, ""), 0)</f>
        <v>#REF!</v>
      </c>
      <c r="AQ1139" s="1" t="e">
        <f>_xlfn.XLOOKUP($L1139,Pos!$A:$A,Pos!AG:AG,_xlfn.XLOOKUP($L1139,#REF!,#REF!, ""), 0)</f>
        <v>#REF!</v>
      </c>
      <c r="AR1139" s="1" t="e">
        <f>_xlfn.XLOOKUP($L1139,Pos!$A:$A,Pos!AH:AH,_xlfn.XLOOKUP($L1139,#REF!,#REF!, ""), 0)</f>
        <v>#REF!</v>
      </c>
      <c r="AS1139" s="1" t="e">
        <f>_xlfn.XLOOKUP($L1139,Pos!$A:$A,Pos!AI:AI,_xlfn.XLOOKUP($L1139,#REF!,#REF!, ""), 0)</f>
        <v>#REF!</v>
      </c>
      <c r="AT1139" s="1" t="e">
        <f>_xlfn.XLOOKUP($L1139,Pos!$A:$A,Pos!AJ:AJ,_xlfn.XLOOKUP($L1139,#REF!,#REF!, ""), 0)</f>
        <v>#REF!</v>
      </c>
      <c r="AU1139" s="1" t="e">
        <f>_xlfn.XLOOKUP($L1139,Pos!$A:$A,Pos!AK:AK,_xlfn.XLOOKUP($L1139,#REF!,#REF!, ""), 0)</f>
        <v>#REF!</v>
      </c>
      <c r="AV1139" s="1" t="e">
        <f>_xlfn.XLOOKUP($L1139,Pos!$A:$A,Pos!AL:AL,_xlfn.XLOOKUP($L1139,#REF!,#REF!, ""), 0)</f>
        <v>#REF!</v>
      </c>
      <c r="AW1139" s="1" t="e">
        <f>_xlfn.XLOOKUP($L1139,Pos!$A:$A,Pos!AM:AM,_xlfn.XLOOKUP($L1139,#REF!,#REF!, ""), 0)</f>
        <v>#REF!</v>
      </c>
      <c r="AX1139" s="1" t="e">
        <f>_xlfn.XLOOKUP($L1139,Pos!$A:$A,Pos!AN:AN,_xlfn.XLOOKUP($L1139,#REF!,#REF!, ""), 0)</f>
        <v>#REF!</v>
      </c>
      <c r="AY1139" s="1" t="e">
        <f>_xlfn.XLOOKUP($L1139,Pos!$A:$A,Pos!AO:AO,_xlfn.XLOOKUP($L1139,#REF!,#REF!, ""), 0)</f>
        <v>#REF!</v>
      </c>
      <c r="AZ1139" s="7" t="str">
        <f t="shared" si="276"/>
        <v>OUT</v>
      </c>
      <c r="BA1139" s="1">
        <f>IF(OR(_xlfn.XLOOKUP(L1139,Pos!B:B,Pos!L:L,FALSE)="ESG Reason",_xlfn.XLOOKUP(L1139,Pos!B:B,Pos!L:L,FALSE)="Blacklisted"),1,0)</f>
        <v>0</v>
      </c>
      <c r="BC1139" s="11">
        <v>8.9676558673136729E-11</v>
      </c>
      <c r="BD1139" s="11">
        <f>_xlfn.XLOOKUP($L1139,Pos!$B:$B,Pos!H:H,0, 0)</f>
        <v>0</v>
      </c>
      <c r="BE1139" s="11">
        <f>_xlfn.XLOOKUP($L1139,Pos!$B:$B,Pos!I:I,0, 0)</f>
        <v>9.1331461416213719E-5</v>
      </c>
      <c r="BF1139" s="18">
        <f t="shared" si="277"/>
        <v>9.1331461416213719E-5</v>
      </c>
      <c r="BG1139" s="1">
        <f t="shared" si="278"/>
        <v>3</v>
      </c>
      <c r="BH1139" s="1">
        <f t="shared" si="279"/>
        <v>56</v>
      </c>
      <c r="BI1139" s="18">
        <f t="shared" si="280"/>
        <v>8.9676558673136729E-11</v>
      </c>
      <c r="BJ1139" s="3">
        <f t="shared" si="281"/>
        <v>0</v>
      </c>
      <c r="BK1139" s="18">
        <f t="shared" si="282"/>
        <v>0</v>
      </c>
    </row>
    <row r="1140" spans="3:63" x14ac:dyDescent="0.25">
      <c r="C1140" s="3"/>
      <c r="D1140" s="3"/>
      <c r="E1140" s="3"/>
      <c r="F1140" s="3"/>
      <c r="G1140" s="51" t="s">
        <v>1139</v>
      </c>
      <c r="H1140" s="8" t="str">
        <f t="shared" si="272"/>
        <v>0%North America</v>
      </c>
      <c r="I1140" s="11" cm="1">
        <f t="array" ref="I1140">IF(
   AZ1140 = "OUT", 0,IF(
   BD1140 &gt;= LARGE(IF(ISNUMBER(BD:BD), BD:BD), 3),
   BE1140 - 0.001,
   IF(BE1140 &gt;=VLOOKUP(P1140,mapping!$A:$B,2,FALSE), BE1140,VLOOKUP(P1140,mapping!$A$2:$B$8,2,FALSE))
))</f>
        <v>0</v>
      </c>
      <c r="J1140" s="11" cm="1">
        <f t="array" ref="J1140">IF(
    AZ1140="OUT",0,IF(IF(
                      BD1140&gt;=LARGE(IF(ISNUMBER(BD:BD),BD:BD),3),
                      BE1140+0.001,
                      VLOOKUP(H1140,mapping!$D:$E,2,FALSE)
                      )&gt;I1140,
                   IF(
                      BD1140&gt;=LARGE(IF(ISNUMBER(BD:BD),BD:BD),3),
                      BE1140+0.001,
                      VLOOKUP(H1140,mapping!$D:$E,2,FALSE)
                      ),
                   I1140+0.002))</f>
        <v>0</v>
      </c>
      <c r="K1140" s="8">
        <f t="shared" si="273"/>
        <v>9.1042837548438305E-5</v>
      </c>
      <c r="L1140" s="1" t="str">
        <f>Pos!B978</f>
        <v>US29530P1021</v>
      </c>
      <c r="M1140" s="1" t="str">
        <f>_xlfn.XLOOKUP($L1140,Pos!B:B,Pos!D:D,, 0)</f>
        <v>Erie Indemnity Company Class A</v>
      </c>
      <c r="N1140" s="1" t="str">
        <f>_xlfn.XLOOKUP($L1140,Pos!B:B,Pos!E:E,, 0)</f>
        <v>Insurance</v>
      </c>
      <c r="O1140" s="1" t="str">
        <f t="shared" si="274"/>
        <v>Insurance_North America</v>
      </c>
      <c r="P1140" s="1" t="str">
        <f>_xlfn.XLOOKUP($L1140,Pos!B:B,Pos!F:F,, 0)</f>
        <v>North America</v>
      </c>
      <c r="Q1140" s="1">
        <v>0</v>
      </c>
      <c r="R1140" s="9">
        <f>_xlfn.XLOOKUP($L1140,Pos!$B:$B,Pos!N:N,0, 0)</f>
        <v>7.57</v>
      </c>
      <c r="S1140" s="9">
        <f>_xlfn.XLOOKUP($L1140,Pos!$B:$B,Pos!O:O,0, 0)</f>
        <v>2.722</v>
      </c>
      <c r="T1140" s="9">
        <f>_xlfn.XLOOKUP($L1140,Pos!$B:$B,Pos!P:P,0, 0)</f>
        <v>8.4</v>
      </c>
      <c r="U1140" s="9">
        <f>_xlfn.XLOOKUP($L1140,Pos!$B:$B,Pos!Q:Q,0, 0)</f>
        <v>2.5</v>
      </c>
      <c r="V1140" s="9">
        <f>_xlfn.XLOOKUP($L1140,Pos!$B:$B,Pos!R:R,0, 0)</f>
        <v>7.9</v>
      </c>
      <c r="W1140" s="9">
        <f>_xlfn.XLOOKUP($L1140,Pos!$B:$B,Pos!S:S,0, 0)</f>
        <v>7.2750000000000004</v>
      </c>
      <c r="X1140" s="9" t="str">
        <f>_xlfn.XLOOKUP($L1140,Pos!$B:$B,Pos!J:J,0, 0)</f>
        <v>Buy</v>
      </c>
      <c r="Y1140" s="1">
        <v>0</v>
      </c>
      <c r="Z1140" s="1">
        <v>0</v>
      </c>
      <c r="AA1140" s="1">
        <f t="shared" si="275"/>
        <v>0</v>
      </c>
      <c r="AB1140" s="9">
        <f>_xlfn.XLOOKUP(L1140,Pos!B:B,Pos!K:K,-1,0)</f>
        <v>8.2608695652173907</v>
      </c>
      <c r="AC1140" s="1" t="e">
        <f>_xlfn.XLOOKUP($L1140,Pos!$A:$A,Pos!S:S,_xlfn.XLOOKUP($L1140,#REF!,#REF!, ""), 0)</f>
        <v>#REF!</v>
      </c>
      <c r="AD1140" s="1" t="e">
        <f>_xlfn.XLOOKUP($L1140,Pos!$A:$A,Pos!T:T,_xlfn.XLOOKUP($L1140,#REF!,#REF!, ""), 0)</f>
        <v>#REF!</v>
      </c>
      <c r="AE1140" s="1" t="e">
        <f>_xlfn.XLOOKUP($L1140,Pos!$A:$A,Pos!U:U,_xlfn.XLOOKUP($L1140,#REF!,#REF!, ""), 0)</f>
        <v>#REF!</v>
      </c>
      <c r="AF1140" s="1" t="e">
        <f>_xlfn.XLOOKUP($L1140,Pos!$A:$A,Pos!V:V,_xlfn.XLOOKUP($L1140,#REF!,#REF!, ""), 0)</f>
        <v>#REF!</v>
      </c>
      <c r="AG1140" s="1" t="e">
        <f>_xlfn.XLOOKUP($L1140,Pos!$A:$A,Pos!W:W,_xlfn.XLOOKUP($L1140,#REF!,#REF!, ""), 0)</f>
        <v>#REF!</v>
      </c>
      <c r="AH1140" s="1" t="e">
        <f>_xlfn.XLOOKUP($L1140,Pos!$A:$A,Pos!X:X,_xlfn.XLOOKUP($L1140,#REF!,#REF!, ""), 0)</f>
        <v>#REF!</v>
      </c>
      <c r="AI1140" s="1" t="e">
        <f>_xlfn.XLOOKUP($L1140,Pos!$A:$A,Pos!Y:Y,_xlfn.XLOOKUP($L1140,#REF!,#REF!, ""), 0)</f>
        <v>#REF!</v>
      </c>
      <c r="AJ1140" s="1" t="e">
        <f>_xlfn.XLOOKUP($L1140,Pos!$A:$A,Pos!Z:Z,_xlfn.XLOOKUP($L1140,#REF!,#REF!, ""), 0)</f>
        <v>#REF!</v>
      </c>
      <c r="AK1140" s="1" t="e">
        <f>_xlfn.XLOOKUP($L1140,Pos!$A:$A,Pos!AA:AA,_xlfn.XLOOKUP($L1140,#REF!,#REF!, ""), 0)</f>
        <v>#REF!</v>
      </c>
      <c r="AL1140" s="1" t="e">
        <f>_xlfn.XLOOKUP($L1140,Pos!$A:$A,Pos!AB:AB,_xlfn.XLOOKUP($L1140,#REF!,#REF!, ""), 0)</f>
        <v>#REF!</v>
      </c>
      <c r="AM1140" s="1" t="e">
        <f>_xlfn.XLOOKUP($L1140,Pos!$A:$A,Pos!AC:AC,_xlfn.XLOOKUP($L1140,#REF!,#REF!, ""), 0)</f>
        <v>#REF!</v>
      </c>
      <c r="AN1140" s="1" t="e">
        <f>_xlfn.XLOOKUP($L1140,Pos!$A:$A,Pos!AD:AD,_xlfn.XLOOKUP($L1140,#REF!,#REF!, ""), 0)</f>
        <v>#REF!</v>
      </c>
      <c r="AO1140" s="1" t="e">
        <f>_xlfn.XLOOKUP($L1140,Pos!$A:$A,Pos!AE:AE,_xlfn.XLOOKUP($L1140,#REF!,#REF!, ""), 0)</f>
        <v>#REF!</v>
      </c>
      <c r="AP1140" s="1" t="e">
        <f>_xlfn.XLOOKUP($L1140,Pos!$A:$A,Pos!AF:AF,_xlfn.XLOOKUP($L1140,#REF!,#REF!, ""), 0)</f>
        <v>#REF!</v>
      </c>
      <c r="AQ1140" s="1" t="e">
        <f>_xlfn.XLOOKUP($L1140,Pos!$A:$A,Pos!AG:AG,_xlfn.XLOOKUP($L1140,#REF!,#REF!, ""), 0)</f>
        <v>#REF!</v>
      </c>
      <c r="AR1140" s="1" t="e">
        <f>_xlfn.XLOOKUP($L1140,Pos!$A:$A,Pos!AH:AH,_xlfn.XLOOKUP($L1140,#REF!,#REF!, ""), 0)</f>
        <v>#REF!</v>
      </c>
      <c r="AS1140" s="1" t="e">
        <f>_xlfn.XLOOKUP($L1140,Pos!$A:$A,Pos!AI:AI,_xlfn.XLOOKUP($L1140,#REF!,#REF!, ""), 0)</f>
        <v>#REF!</v>
      </c>
      <c r="AT1140" s="1" t="e">
        <f>_xlfn.XLOOKUP($L1140,Pos!$A:$A,Pos!AJ:AJ,_xlfn.XLOOKUP($L1140,#REF!,#REF!, ""), 0)</f>
        <v>#REF!</v>
      </c>
      <c r="AU1140" s="1" t="e">
        <f>_xlfn.XLOOKUP($L1140,Pos!$A:$A,Pos!AK:AK,_xlfn.XLOOKUP($L1140,#REF!,#REF!, ""), 0)</f>
        <v>#REF!</v>
      </c>
      <c r="AV1140" s="1" t="e">
        <f>_xlfn.XLOOKUP($L1140,Pos!$A:$A,Pos!AL:AL,_xlfn.XLOOKUP($L1140,#REF!,#REF!, ""), 0)</f>
        <v>#REF!</v>
      </c>
      <c r="AW1140" s="1" t="e">
        <f>_xlfn.XLOOKUP($L1140,Pos!$A:$A,Pos!AM:AM,_xlfn.XLOOKUP($L1140,#REF!,#REF!, ""), 0)</f>
        <v>#REF!</v>
      </c>
      <c r="AX1140" s="1" t="e">
        <f>_xlfn.XLOOKUP($L1140,Pos!$A:$A,Pos!AN:AN,_xlfn.XLOOKUP($L1140,#REF!,#REF!, ""), 0)</f>
        <v>#REF!</v>
      </c>
      <c r="AY1140" s="1" t="e">
        <f>_xlfn.XLOOKUP($L1140,Pos!$A:$A,Pos!AO:AO,_xlfn.XLOOKUP($L1140,#REF!,#REF!, ""), 0)</f>
        <v>#REF!</v>
      </c>
      <c r="AZ1140" s="7" t="str">
        <f t="shared" si="276"/>
        <v>OUT</v>
      </c>
      <c r="BA1140" s="1">
        <f>IF(OR(_xlfn.XLOOKUP(L1140,Pos!B:B,Pos!L:L,FALSE)="ESG Reason",_xlfn.XLOOKUP(L1140,Pos!B:B,Pos!L:L,FALSE)="Blacklisted"),1,0)</f>
        <v>1</v>
      </c>
      <c r="BC1140" s="11">
        <v>9.1408940145658124E-11</v>
      </c>
      <c r="BD1140" s="11">
        <f>_xlfn.XLOOKUP($L1140,Pos!$B:$B,Pos!H:H,0, 0)</f>
        <v>0</v>
      </c>
      <c r="BE1140" s="11">
        <f>_xlfn.XLOOKUP($L1140,Pos!$B:$B,Pos!I:I,0, 0)</f>
        <v>9.1042837548438305E-5</v>
      </c>
      <c r="BF1140" s="18">
        <f t="shared" si="277"/>
        <v>9.1042837548438305E-5</v>
      </c>
      <c r="BG1140" s="1">
        <f t="shared" si="278"/>
        <v>1</v>
      </c>
      <c r="BH1140" s="1">
        <f t="shared" si="279"/>
        <v>30</v>
      </c>
      <c r="BI1140" s="18">
        <f t="shared" si="280"/>
        <v>9.1408940145658124E-11</v>
      </c>
      <c r="BJ1140" s="3">
        <f t="shared" si="281"/>
        <v>0</v>
      </c>
      <c r="BK1140" s="18">
        <f t="shared" si="282"/>
        <v>0</v>
      </c>
    </row>
    <row r="1141" spans="3:63" x14ac:dyDescent="0.25">
      <c r="C1141" s="3"/>
      <c r="D1141" s="3"/>
      <c r="E1141" s="3"/>
      <c r="F1141" s="3"/>
      <c r="G1141" s="51" t="s">
        <v>1140</v>
      </c>
      <c r="H1141" s="8" t="str">
        <f t="shared" si="272"/>
        <v>0%West Europe</v>
      </c>
      <c r="I1141" s="11" cm="1">
        <f t="array" ref="I1141">IF(
   AZ1141 = "OUT", 0,IF(
   BD1141 &gt;= LARGE(IF(ISNUMBER(BD:BD), BD:BD), 3),
   BE1141 - 0.001,
   IF(BE1141 &gt;=VLOOKUP(P1141,mapping!$A:$B,2,FALSE), BE1141,VLOOKUP(P1141,mapping!$A$2:$B$8,2,FALSE))
))</f>
        <v>0</v>
      </c>
      <c r="J1141" s="11" cm="1">
        <f t="array" ref="J1141">IF(
    AZ1141="OUT",0,IF(IF(
                      BD1141&gt;=LARGE(IF(ISNUMBER(BD:BD),BD:BD),3),
                      BE1141+0.001,
                      VLOOKUP(H1141,mapping!$D:$E,2,FALSE)
                      )&gt;I1141,
                   IF(
                      BD1141&gt;=LARGE(IF(ISNUMBER(BD:BD),BD:BD),3),
                      BE1141+0.001,
                      VLOOKUP(H1141,mapping!$D:$E,2,FALSE)
                      ),
                   I1141+0.002))</f>
        <v>0</v>
      </c>
      <c r="K1141" s="8">
        <f t="shared" si="273"/>
        <v>8.8906242808634478E-5</v>
      </c>
      <c r="L1141" s="1" t="str">
        <f>Pos!B219</f>
        <v>DE0007165631</v>
      </c>
      <c r="M1141" s="1" t="str">
        <f>_xlfn.XLOOKUP($L1141,Pos!B:B,Pos!D:D,, 0)</f>
        <v>Sartorius AG Pref</v>
      </c>
      <c r="N1141" s="1" t="str">
        <f>_xlfn.XLOOKUP($L1141,Pos!B:B,Pos!E:E,, 0)</f>
        <v>Health Care</v>
      </c>
      <c r="O1141" s="1" t="str">
        <f t="shared" si="274"/>
        <v>Health Care_West Europe</v>
      </c>
      <c r="P1141" s="1" t="str">
        <f>_xlfn.XLOOKUP($L1141,Pos!B:B,Pos!F:F,, 0)</f>
        <v>West Europe</v>
      </c>
      <c r="Q1141" s="1">
        <v>0</v>
      </c>
      <c r="R1141" s="9">
        <f>_xlfn.XLOOKUP($L1141,Pos!$B:$B,Pos!N:N,0, 0)</f>
        <v>5.55</v>
      </c>
      <c r="S1141" s="9">
        <f>_xlfn.XLOOKUP($L1141,Pos!$B:$B,Pos!O:O,0, 0)</f>
        <v>1.144333</v>
      </c>
      <c r="T1141" s="9">
        <f>_xlfn.XLOOKUP($L1141,Pos!$B:$B,Pos!P:P,0, 0)</f>
        <v>4.5250000000000004</v>
      </c>
      <c r="U1141" s="9">
        <f>_xlfn.XLOOKUP($L1141,Pos!$B:$B,Pos!Q:Q,0, 0)</f>
        <v>4.5999999999999996</v>
      </c>
      <c r="V1141" s="9">
        <f>_xlfn.XLOOKUP($L1141,Pos!$B:$B,Pos!R:R,0, 0)</f>
        <v>2.0666669999999998</v>
      </c>
      <c r="W1141" s="9">
        <f>_xlfn.XLOOKUP($L1141,Pos!$B:$B,Pos!S:S,0, 0)</f>
        <v>4.3666669999999996</v>
      </c>
      <c r="X1141" s="9" t="str">
        <f>_xlfn.XLOOKUP($L1141,Pos!$B:$B,Pos!J:J,0, 0)</f>
        <v>Outperform</v>
      </c>
      <c r="Y1141" s="1">
        <v>0</v>
      </c>
      <c r="Z1141" s="1">
        <v>0</v>
      </c>
      <c r="AA1141" s="1">
        <f t="shared" si="275"/>
        <v>0</v>
      </c>
      <c r="AB1141" s="9">
        <f>_xlfn.XLOOKUP(L1141,Pos!B:B,Pos!K:K,-1,0)</f>
        <v>4.0540540540540544</v>
      </c>
      <c r="AC1141" s="1" t="e">
        <f>_xlfn.XLOOKUP($L1141,Pos!$A:$A,Pos!S:S,_xlfn.XLOOKUP($L1141,#REF!,#REF!, ""), 0)</f>
        <v>#REF!</v>
      </c>
      <c r="AD1141" s="1" t="e">
        <f>_xlfn.XLOOKUP($L1141,Pos!$A:$A,Pos!T:T,_xlfn.XLOOKUP($L1141,#REF!,#REF!, ""), 0)</f>
        <v>#REF!</v>
      </c>
      <c r="AE1141" s="1" t="e">
        <f>_xlfn.XLOOKUP($L1141,Pos!$A:$A,Pos!U:U,_xlfn.XLOOKUP($L1141,#REF!,#REF!, ""), 0)</f>
        <v>#REF!</v>
      </c>
      <c r="AF1141" s="1" t="e">
        <f>_xlfn.XLOOKUP($L1141,Pos!$A:$A,Pos!V:V,_xlfn.XLOOKUP($L1141,#REF!,#REF!, ""), 0)</f>
        <v>#REF!</v>
      </c>
      <c r="AG1141" s="1" t="e">
        <f>_xlfn.XLOOKUP($L1141,Pos!$A:$A,Pos!W:W,_xlfn.XLOOKUP($L1141,#REF!,#REF!, ""), 0)</f>
        <v>#REF!</v>
      </c>
      <c r="AH1141" s="1" t="e">
        <f>_xlfn.XLOOKUP($L1141,Pos!$A:$A,Pos!X:X,_xlfn.XLOOKUP($L1141,#REF!,#REF!, ""), 0)</f>
        <v>#REF!</v>
      </c>
      <c r="AI1141" s="1" t="e">
        <f>_xlfn.XLOOKUP($L1141,Pos!$A:$A,Pos!Y:Y,_xlfn.XLOOKUP($L1141,#REF!,#REF!, ""), 0)</f>
        <v>#REF!</v>
      </c>
      <c r="AJ1141" s="1" t="e">
        <f>_xlfn.XLOOKUP($L1141,Pos!$A:$A,Pos!Z:Z,_xlfn.XLOOKUP($L1141,#REF!,#REF!, ""), 0)</f>
        <v>#REF!</v>
      </c>
      <c r="AK1141" s="1" t="e">
        <f>_xlfn.XLOOKUP($L1141,Pos!$A:$A,Pos!AA:AA,_xlfn.XLOOKUP($L1141,#REF!,#REF!, ""), 0)</f>
        <v>#REF!</v>
      </c>
      <c r="AL1141" s="1" t="e">
        <f>_xlfn.XLOOKUP($L1141,Pos!$A:$A,Pos!AB:AB,_xlfn.XLOOKUP($L1141,#REF!,#REF!, ""), 0)</f>
        <v>#REF!</v>
      </c>
      <c r="AM1141" s="1" t="e">
        <f>_xlfn.XLOOKUP($L1141,Pos!$A:$A,Pos!AC:AC,_xlfn.XLOOKUP($L1141,#REF!,#REF!, ""), 0)</f>
        <v>#REF!</v>
      </c>
      <c r="AN1141" s="1" t="e">
        <f>_xlfn.XLOOKUP($L1141,Pos!$A:$A,Pos!AD:AD,_xlfn.XLOOKUP($L1141,#REF!,#REF!, ""), 0)</f>
        <v>#REF!</v>
      </c>
      <c r="AO1141" s="1" t="e">
        <f>_xlfn.XLOOKUP($L1141,Pos!$A:$A,Pos!AE:AE,_xlfn.XLOOKUP($L1141,#REF!,#REF!, ""), 0)</f>
        <v>#REF!</v>
      </c>
      <c r="AP1141" s="1" t="e">
        <f>_xlfn.XLOOKUP($L1141,Pos!$A:$A,Pos!AF:AF,_xlfn.XLOOKUP($L1141,#REF!,#REF!, ""), 0)</f>
        <v>#REF!</v>
      </c>
      <c r="AQ1141" s="1" t="e">
        <f>_xlfn.XLOOKUP($L1141,Pos!$A:$A,Pos!AG:AG,_xlfn.XLOOKUP($L1141,#REF!,#REF!, ""), 0)</f>
        <v>#REF!</v>
      </c>
      <c r="AR1141" s="1" t="e">
        <f>_xlfn.XLOOKUP($L1141,Pos!$A:$A,Pos!AH:AH,_xlfn.XLOOKUP($L1141,#REF!,#REF!, ""), 0)</f>
        <v>#REF!</v>
      </c>
      <c r="AS1141" s="1" t="e">
        <f>_xlfn.XLOOKUP($L1141,Pos!$A:$A,Pos!AI:AI,_xlfn.XLOOKUP($L1141,#REF!,#REF!, ""), 0)</f>
        <v>#REF!</v>
      </c>
      <c r="AT1141" s="1" t="e">
        <f>_xlfn.XLOOKUP($L1141,Pos!$A:$A,Pos!AJ:AJ,_xlfn.XLOOKUP($L1141,#REF!,#REF!, ""), 0)</f>
        <v>#REF!</v>
      </c>
      <c r="AU1141" s="1" t="e">
        <f>_xlfn.XLOOKUP($L1141,Pos!$A:$A,Pos!AK:AK,_xlfn.XLOOKUP($L1141,#REF!,#REF!, ""), 0)</f>
        <v>#REF!</v>
      </c>
      <c r="AV1141" s="1" t="e">
        <f>_xlfn.XLOOKUP($L1141,Pos!$A:$A,Pos!AL:AL,_xlfn.XLOOKUP($L1141,#REF!,#REF!, ""), 0)</f>
        <v>#REF!</v>
      </c>
      <c r="AW1141" s="1" t="e">
        <f>_xlfn.XLOOKUP($L1141,Pos!$A:$A,Pos!AM:AM,_xlfn.XLOOKUP($L1141,#REF!,#REF!, ""), 0)</f>
        <v>#REF!</v>
      </c>
      <c r="AX1141" s="1" t="e">
        <f>_xlfn.XLOOKUP($L1141,Pos!$A:$A,Pos!AN:AN,_xlfn.XLOOKUP($L1141,#REF!,#REF!, ""), 0)</f>
        <v>#REF!</v>
      </c>
      <c r="AY1141" s="1" t="e">
        <f>_xlfn.XLOOKUP($L1141,Pos!$A:$A,Pos!AO:AO,_xlfn.XLOOKUP($L1141,#REF!,#REF!, ""), 0)</f>
        <v>#REF!</v>
      </c>
      <c r="AZ1141" s="7" t="str">
        <f t="shared" si="276"/>
        <v>OUT</v>
      </c>
      <c r="BA1141" s="1">
        <f>IF(OR(_xlfn.XLOOKUP(L1141,Pos!B:B,Pos!L:L,FALSE)="ESG Reason",_xlfn.XLOOKUP(L1141,Pos!B:B,Pos!L:L,FALSE)="Blacklisted"),1,0)</f>
        <v>0</v>
      </c>
      <c r="BC1141" s="11">
        <v>8.6140575269852128E-11</v>
      </c>
      <c r="BD1141" s="11">
        <f>_xlfn.XLOOKUP($L1141,Pos!$B:$B,Pos!H:H,0, 0)</f>
        <v>0</v>
      </c>
      <c r="BE1141" s="11">
        <f>_xlfn.XLOOKUP($L1141,Pos!$B:$B,Pos!I:I,0, 0)</f>
        <v>8.8906242808634478E-5</v>
      </c>
      <c r="BF1141" s="18">
        <f t="shared" si="277"/>
        <v>8.8906242808634478E-5</v>
      </c>
      <c r="BG1141" s="1">
        <f t="shared" si="278"/>
        <v>2</v>
      </c>
      <c r="BH1141" s="1">
        <f t="shared" si="279"/>
        <v>9</v>
      </c>
      <c r="BI1141" s="18">
        <f t="shared" si="280"/>
        <v>8.6140575269852128E-11</v>
      </c>
      <c r="BJ1141" s="3">
        <f t="shared" si="281"/>
        <v>0</v>
      </c>
      <c r="BK1141" s="18">
        <f t="shared" si="282"/>
        <v>0</v>
      </c>
    </row>
    <row r="1142" spans="3:63" x14ac:dyDescent="0.25">
      <c r="C1142" s="3"/>
      <c r="D1142" s="3"/>
      <c r="E1142" s="3"/>
      <c r="F1142" s="3"/>
      <c r="G1142" s="51" t="s">
        <v>1146</v>
      </c>
      <c r="H1142" s="8" t="str">
        <f t="shared" si="272"/>
        <v>0%West Europe</v>
      </c>
      <c r="I1142" s="11" cm="1">
        <f t="array" ref="I1142">IF(
   AZ1142 = "OUT", 0,IF(
   BD1142 &gt;= LARGE(IF(ISNUMBER(BD:BD), BD:BD), 3),
   BE1142 - 0.001,
   IF(BE1142 &gt;=VLOOKUP(P1142,mapping!$A:$B,2,FALSE), BE1142,VLOOKUP(P1142,mapping!$A$2:$B$8,2,FALSE))
))</f>
        <v>0</v>
      </c>
      <c r="J1142" s="11" cm="1">
        <f t="array" ref="J1142">IF(
    AZ1142="OUT",0,IF(IF(
                      BD1142&gt;=LARGE(IF(ISNUMBER(BD:BD),BD:BD),3),
                      BE1142+0.001,
                      VLOOKUP(H1142,mapping!$D:$E,2,FALSE)
                      )&gt;I1142,
                   IF(
                      BD1142&gt;=LARGE(IF(ISNUMBER(BD:BD),BD:BD),3),
                      BE1142+0.001,
                      VLOOKUP(H1142,mapping!$D:$E,2,FALSE)
                      ),
                   I1142+0.002))</f>
        <v>0</v>
      </c>
      <c r="K1142" s="8">
        <f t="shared" si="273"/>
        <v>8.8746258492710452E-5</v>
      </c>
      <c r="L1142" s="1" t="str">
        <f>Pos!B754</f>
        <v>SE0000112724</v>
      </c>
      <c r="M1142" s="1" t="str">
        <f>_xlfn.XLOOKUP($L1142,Pos!B:B,Pos!D:D,, 0)</f>
        <v>Svenska Cellulosa AB SCA Class B</v>
      </c>
      <c r="N1142" s="1" t="str">
        <f>_xlfn.XLOOKUP($L1142,Pos!B:B,Pos!E:E,, 0)</f>
        <v>Basic Resources</v>
      </c>
      <c r="O1142" s="1" t="str">
        <f t="shared" si="274"/>
        <v>Basic Resources_West Europe</v>
      </c>
      <c r="P1142" s="1" t="str">
        <f>_xlfn.XLOOKUP($L1142,Pos!B:B,Pos!F:F,, 0)</f>
        <v>West Europe</v>
      </c>
      <c r="Q1142" s="1">
        <v>0</v>
      </c>
      <c r="R1142" s="9">
        <f>_xlfn.XLOOKUP($L1142,Pos!$B:$B,Pos!N:N,0, 0)</f>
        <v>4.9800000000000004</v>
      </c>
      <c r="S1142" s="9">
        <f>_xlfn.XLOOKUP($L1142,Pos!$B:$B,Pos!O:O,0, 0)</f>
        <v>2.5983329999999998</v>
      </c>
      <c r="T1142" s="9">
        <f>_xlfn.XLOOKUP($L1142,Pos!$B:$B,Pos!P:P,0, 0)</f>
        <v>2.65</v>
      </c>
      <c r="U1142" s="9">
        <f>_xlfn.XLOOKUP($L1142,Pos!$B:$B,Pos!Q:Q,0, 0)</f>
        <v>3.7</v>
      </c>
      <c r="V1142" s="9">
        <f>_xlfn.XLOOKUP($L1142,Pos!$B:$B,Pos!R:R,0, 0)</f>
        <v>6.5</v>
      </c>
      <c r="W1142" s="9">
        <f>_xlfn.XLOOKUP($L1142,Pos!$B:$B,Pos!S:S,0, 0)</f>
        <v>5.5183330000000002</v>
      </c>
      <c r="X1142" s="9" t="str">
        <f>_xlfn.XLOOKUP($L1142,Pos!$B:$B,Pos!J:J,0, 0)</f>
        <v>Outperform</v>
      </c>
      <c r="Y1142" s="1">
        <v>0</v>
      </c>
      <c r="Z1142" s="1">
        <v>0</v>
      </c>
      <c r="AA1142" s="1">
        <f t="shared" si="275"/>
        <v>0</v>
      </c>
      <c r="AB1142" s="9">
        <f>_xlfn.XLOOKUP(L1142,Pos!B:B,Pos!K:K,-1,0)</f>
        <v>7.8571428571428568</v>
      </c>
      <c r="AC1142" s="1" t="e">
        <f>_xlfn.XLOOKUP($L1142,Pos!$A:$A,Pos!S:S,_xlfn.XLOOKUP($L1142,#REF!,#REF!, ""), 0)</f>
        <v>#REF!</v>
      </c>
      <c r="AD1142" s="1" t="e">
        <f>_xlfn.XLOOKUP($L1142,Pos!$A:$A,Pos!T:T,_xlfn.XLOOKUP($L1142,#REF!,#REF!, ""), 0)</f>
        <v>#REF!</v>
      </c>
      <c r="AE1142" s="1" t="e">
        <f>_xlfn.XLOOKUP($L1142,Pos!$A:$A,Pos!U:U,_xlfn.XLOOKUP($L1142,#REF!,#REF!, ""), 0)</f>
        <v>#REF!</v>
      </c>
      <c r="AF1142" s="1" t="e">
        <f>_xlfn.XLOOKUP($L1142,Pos!$A:$A,Pos!V:V,_xlfn.XLOOKUP($L1142,#REF!,#REF!, ""), 0)</f>
        <v>#REF!</v>
      </c>
      <c r="AG1142" s="1" t="e">
        <f>_xlfn.XLOOKUP($L1142,Pos!$A:$A,Pos!W:W,_xlfn.XLOOKUP($L1142,#REF!,#REF!, ""), 0)</f>
        <v>#REF!</v>
      </c>
      <c r="AH1142" s="1" t="e">
        <f>_xlfn.XLOOKUP($L1142,Pos!$A:$A,Pos!X:X,_xlfn.XLOOKUP($L1142,#REF!,#REF!, ""), 0)</f>
        <v>#REF!</v>
      </c>
      <c r="AI1142" s="1" t="e">
        <f>_xlfn.XLOOKUP($L1142,Pos!$A:$A,Pos!Y:Y,_xlfn.XLOOKUP($L1142,#REF!,#REF!, ""), 0)</f>
        <v>#REF!</v>
      </c>
      <c r="AJ1142" s="1" t="e">
        <f>_xlfn.XLOOKUP($L1142,Pos!$A:$A,Pos!Z:Z,_xlfn.XLOOKUP($L1142,#REF!,#REF!, ""), 0)</f>
        <v>#REF!</v>
      </c>
      <c r="AK1142" s="1" t="e">
        <f>_xlfn.XLOOKUP($L1142,Pos!$A:$A,Pos!AA:AA,_xlfn.XLOOKUP($L1142,#REF!,#REF!, ""), 0)</f>
        <v>#REF!</v>
      </c>
      <c r="AL1142" s="1" t="e">
        <f>_xlfn.XLOOKUP($L1142,Pos!$A:$A,Pos!AB:AB,_xlfn.XLOOKUP($L1142,#REF!,#REF!, ""), 0)</f>
        <v>#REF!</v>
      </c>
      <c r="AM1142" s="1" t="e">
        <f>_xlfn.XLOOKUP($L1142,Pos!$A:$A,Pos!AC:AC,_xlfn.XLOOKUP($L1142,#REF!,#REF!, ""), 0)</f>
        <v>#REF!</v>
      </c>
      <c r="AN1142" s="1" t="e">
        <f>_xlfn.XLOOKUP($L1142,Pos!$A:$A,Pos!AD:AD,_xlfn.XLOOKUP($L1142,#REF!,#REF!, ""), 0)</f>
        <v>#REF!</v>
      </c>
      <c r="AO1142" s="1" t="e">
        <f>_xlfn.XLOOKUP($L1142,Pos!$A:$A,Pos!AE:AE,_xlfn.XLOOKUP($L1142,#REF!,#REF!, ""), 0)</f>
        <v>#REF!</v>
      </c>
      <c r="AP1142" s="1" t="e">
        <f>_xlfn.XLOOKUP($L1142,Pos!$A:$A,Pos!AF:AF,_xlfn.XLOOKUP($L1142,#REF!,#REF!, ""), 0)</f>
        <v>#REF!</v>
      </c>
      <c r="AQ1142" s="1" t="e">
        <f>_xlfn.XLOOKUP($L1142,Pos!$A:$A,Pos!AG:AG,_xlfn.XLOOKUP($L1142,#REF!,#REF!, ""), 0)</f>
        <v>#REF!</v>
      </c>
      <c r="AR1142" s="1" t="e">
        <f>_xlfn.XLOOKUP($L1142,Pos!$A:$A,Pos!AH:AH,_xlfn.XLOOKUP($L1142,#REF!,#REF!, ""), 0)</f>
        <v>#REF!</v>
      </c>
      <c r="AS1142" s="1" t="e">
        <f>_xlfn.XLOOKUP($L1142,Pos!$A:$A,Pos!AI:AI,_xlfn.XLOOKUP($L1142,#REF!,#REF!, ""), 0)</f>
        <v>#REF!</v>
      </c>
      <c r="AT1142" s="1" t="e">
        <f>_xlfn.XLOOKUP($L1142,Pos!$A:$A,Pos!AJ:AJ,_xlfn.XLOOKUP($L1142,#REF!,#REF!, ""), 0)</f>
        <v>#REF!</v>
      </c>
      <c r="AU1142" s="1" t="e">
        <f>_xlfn.XLOOKUP($L1142,Pos!$A:$A,Pos!AK:AK,_xlfn.XLOOKUP($L1142,#REF!,#REF!, ""), 0)</f>
        <v>#REF!</v>
      </c>
      <c r="AV1142" s="1" t="e">
        <f>_xlfn.XLOOKUP($L1142,Pos!$A:$A,Pos!AL:AL,_xlfn.XLOOKUP($L1142,#REF!,#REF!, ""), 0)</f>
        <v>#REF!</v>
      </c>
      <c r="AW1142" s="1" t="e">
        <f>_xlfn.XLOOKUP($L1142,Pos!$A:$A,Pos!AM:AM,_xlfn.XLOOKUP($L1142,#REF!,#REF!, ""), 0)</f>
        <v>#REF!</v>
      </c>
      <c r="AX1142" s="1" t="e">
        <f>_xlfn.XLOOKUP($L1142,Pos!$A:$A,Pos!AN:AN,_xlfn.XLOOKUP($L1142,#REF!,#REF!, ""), 0)</f>
        <v>#REF!</v>
      </c>
      <c r="AY1142" s="1" t="e">
        <f>_xlfn.XLOOKUP($L1142,Pos!$A:$A,Pos!AO:AO,_xlfn.XLOOKUP($L1142,#REF!,#REF!, ""), 0)</f>
        <v>#REF!</v>
      </c>
      <c r="AZ1142" s="7" t="str">
        <f t="shared" si="276"/>
        <v>OUT</v>
      </c>
      <c r="BA1142" s="1">
        <f>IF(OR(_xlfn.XLOOKUP(L1142,Pos!B:B,Pos!L:L,FALSE)="ESG Reason",_xlfn.XLOOKUP(L1142,Pos!B:B,Pos!L:L,FALSE)="Blacklisted"),1,0)</f>
        <v>1</v>
      </c>
      <c r="BC1142" s="11">
        <v>8.6663137483658756E-11</v>
      </c>
      <c r="BD1142" s="11">
        <f>_xlfn.XLOOKUP($L1142,Pos!$B:$B,Pos!H:H,0, 0)</f>
        <v>0</v>
      </c>
      <c r="BE1142" s="11">
        <f>_xlfn.XLOOKUP($L1142,Pos!$B:$B,Pos!I:I,0, 0)</f>
        <v>8.8746258492710452E-5</v>
      </c>
      <c r="BF1142" s="18">
        <f t="shared" si="277"/>
        <v>8.8746258492710452E-5</v>
      </c>
      <c r="BG1142" s="1">
        <f t="shared" si="278"/>
        <v>2</v>
      </c>
      <c r="BH1142" s="1">
        <f t="shared" si="279"/>
        <v>3</v>
      </c>
      <c r="BI1142" s="18">
        <f t="shared" si="280"/>
        <v>8.6663137483658756E-11</v>
      </c>
      <c r="BJ1142" s="3">
        <f t="shared" si="281"/>
        <v>0</v>
      </c>
      <c r="BK1142" s="18">
        <f t="shared" si="282"/>
        <v>0</v>
      </c>
    </row>
    <row r="1143" spans="3:63" x14ac:dyDescent="0.25">
      <c r="C1143" s="3"/>
      <c r="D1143" s="3"/>
      <c r="E1143" s="3"/>
      <c r="F1143" s="3"/>
      <c r="G1143" s="51" t="s">
        <v>1145</v>
      </c>
      <c r="H1143" s="8" t="str">
        <f t="shared" si="272"/>
        <v>0%Others</v>
      </c>
      <c r="I1143" s="11" cm="1">
        <f t="array" ref="I1143">IF(
   AZ1143 = "OUT", 0,IF(
   BD1143 &gt;= LARGE(IF(ISNUMBER(BD:BD), BD:BD), 3),
   BE1143 - 0.001,
   IF(BE1143 &gt;=VLOOKUP(P1143,mapping!$A:$B,2,FALSE), BE1143,VLOOKUP(P1143,mapping!$A$2:$B$8,2,FALSE))
))</f>
        <v>0</v>
      </c>
      <c r="J1143" s="11" cm="1">
        <f t="array" ref="J1143">IF(
    AZ1143="OUT",0,IF(IF(
                      BD1143&gt;=LARGE(IF(ISNUMBER(BD:BD),BD:BD),3),
                      BE1143+0.001,
                      VLOOKUP(H1143,mapping!$D:$E,2,FALSE)
                      )&gt;I1143,
                   IF(
                      BD1143&gt;=LARGE(IF(ISNUMBER(BD:BD),BD:BD),3),
                      BE1143+0.001,
                      VLOOKUP(H1143,mapping!$D:$E,2,FALSE)
                      ),
                   I1143+0.002))</f>
        <v>0</v>
      </c>
      <c r="K1143" s="8">
        <f t="shared" si="273"/>
        <v>8.828858893177751E-5</v>
      </c>
      <c r="L1143" s="1" t="str">
        <f>Pos!B508</f>
        <v>JP3137200006</v>
      </c>
      <c r="M1143" s="1" t="str">
        <f>_xlfn.XLOOKUP($L1143,Pos!B:B,Pos!D:D,, 0)</f>
        <v>Isuzu Motors Limited</v>
      </c>
      <c r="N1143" s="1" t="str">
        <f>_xlfn.XLOOKUP($L1143,Pos!B:B,Pos!E:E,, 0)</f>
        <v>Industrial Goods &amp; Services</v>
      </c>
      <c r="O1143" s="1" t="str">
        <f t="shared" si="274"/>
        <v>Industrial Goods &amp; Services_Others</v>
      </c>
      <c r="P1143" s="1" t="str">
        <f>_xlfn.XLOOKUP($L1143,Pos!B:B,Pos!F:F,, 0)</f>
        <v>Others</v>
      </c>
      <c r="Q1143" s="1">
        <v>0</v>
      </c>
      <c r="R1143" s="9">
        <f>_xlfn.XLOOKUP($L1143,Pos!$B:$B,Pos!N:N,0, 0)</f>
        <v>6.7100010000000001</v>
      </c>
      <c r="S1143" s="9">
        <f>_xlfn.XLOOKUP($L1143,Pos!$B:$B,Pos!O:O,0, 0)</f>
        <v>7.141</v>
      </c>
      <c r="T1143" s="9">
        <f>_xlfn.XLOOKUP($L1143,Pos!$B:$B,Pos!P:P,0, 0)</f>
        <v>5.7750000000000004</v>
      </c>
      <c r="U1143" s="9">
        <f>_xlfn.XLOOKUP($L1143,Pos!$B:$B,Pos!Q:Q,0, 0)</f>
        <v>1.7</v>
      </c>
      <c r="V1143" s="9">
        <f>_xlfn.XLOOKUP($L1143,Pos!$B:$B,Pos!R:R,0, 0)</f>
        <v>3.4666670000000002</v>
      </c>
      <c r="W1143" s="9">
        <f>_xlfn.XLOOKUP($L1143,Pos!$B:$B,Pos!S:S,0, 0)</f>
        <v>5.511666</v>
      </c>
      <c r="X1143" s="9" t="str">
        <f>_xlfn.XLOOKUP($L1143,Pos!$B:$B,Pos!J:J,0, 0)</f>
        <v>Outperform</v>
      </c>
      <c r="Y1143" s="1">
        <v>0</v>
      </c>
      <c r="Z1143" s="1">
        <v>0</v>
      </c>
      <c r="AA1143" s="1">
        <f t="shared" si="275"/>
        <v>0</v>
      </c>
      <c r="AB1143" s="9">
        <f>_xlfn.XLOOKUP(L1143,Pos!B:B,Pos!K:K,-1,0)</f>
        <v>7.5</v>
      </c>
      <c r="AC1143" s="1" t="e">
        <f>_xlfn.XLOOKUP($L1143,Pos!$A:$A,Pos!S:S,_xlfn.XLOOKUP($L1143,#REF!,#REF!, ""), 0)</f>
        <v>#REF!</v>
      </c>
      <c r="AD1143" s="1" t="e">
        <f>_xlfn.XLOOKUP($L1143,Pos!$A:$A,Pos!T:T,_xlfn.XLOOKUP($L1143,#REF!,#REF!, ""), 0)</f>
        <v>#REF!</v>
      </c>
      <c r="AE1143" s="1" t="e">
        <f>_xlfn.XLOOKUP($L1143,Pos!$A:$A,Pos!U:U,_xlfn.XLOOKUP($L1143,#REF!,#REF!, ""), 0)</f>
        <v>#REF!</v>
      </c>
      <c r="AF1143" s="1" t="e">
        <f>_xlfn.XLOOKUP($L1143,Pos!$A:$A,Pos!V:V,_xlfn.XLOOKUP($L1143,#REF!,#REF!, ""), 0)</f>
        <v>#REF!</v>
      </c>
      <c r="AG1143" s="1" t="e">
        <f>_xlfn.XLOOKUP($L1143,Pos!$A:$A,Pos!W:W,_xlfn.XLOOKUP($L1143,#REF!,#REF!, ""), 0)</f>
        <v>#REF!</v>
      </c>
      <c r="AH1143" s="1" t="e">
        <f>_xlfn.XLOOKUP($L1143,Pos!$A:$A,Pos!X:X,_xlfn.XLOOKUP($L1143,#REF!,#REF!, ""), 0)</f>
        <v>#REF!</v>
      </c>
      <c r="AI1143" s="1" t="e">
        <f>_xlfn.XLOOKUP($L1143,Pos!$A:$A,Pos!Y:Y,_xlfn.XLOOKUP($L1143,#REF!,#REF!, ""), 0)</f>
        <v>#REF!</v>
      </c>
      <c r="AJ1143" s="1" t="e">
        <f>_xlfn.XLOOKUP($L1143,Pos!$A:$A,Pos!Z:Z,_xlfn.XLOOKUP($L1143,#REF!,#REF!, ""), 0)</f>
        <v>#REF!</v>
      </c>
      <c r="AK1143" s="1" t="e">
        <f>_xlfn.XLOOKUP($L1143,Pos!$A:$A,Pos!AA:AA,_xlfn.XLOOKUP($L1143,#REF!,#REF!, ""), 0)</f>
        <v>#REF!</v>
      </c>
      <c r="AL1143" s="1" t="e">
        <f>_xlfn.XLOOKUP($L1143,Pos!$A:$A,Pos!AB:AB,_xlfn.XLOOKUP($L1143,#REF!,#REF!, ""), 0)</f>
        <v>#REF!</v>
      </c>
      <c r="AM1143" s="1" t="e">
        <f>_xlfn.XLOOKUP($L1143,Pos!$A:$A,Pos!AC:AC,_xlfn.XLOOKUP($L1143,#REF!,#REF!, ""), 0)</f>
        <v>#REF!</v>
      </c>
      <c r="AN1143" s="1" t="e">
        <f>_xlfn.XLOOKUP($L1143,Pos!$A:$A,Pos!AD:AD,_xlfn.XLOOKUP($L1143,#REF!,#REF!, ""), 0)</f>
        <v>#REF!</v>
      </c>
      <c r="AO1143" s="1" t="e">
        <f>_xlfn.XLOOKUP($L1143,Pos!$A:$A,Pos!AE:AE,_xlfn.XLOOKUP($L1143,#REF!,#REF!, ""), 0)</f>
        <v>#REF!</v>
      </c>
      <c r="AP1143" s="1" t="e">
        <f>_xlfn.XLOOKUP($L1143,Pos!$A:$A,Pos!AF:AF,_xlfn.XLOOKUP($L1143,#REF!,#REF!, ""), 0)</f>
        <v>#REF!</v>
      </c>
      <c r="AQ1143" s="1" t="e">
        <f>_xlfn.XLOOKUP($L1143,Pos!$A:$A,Pos!AG:AG,_xlfn.XLOOKUP($L1143,#REF!,#REF!, ""), 0)</f>
        <v>#REF!</v>
      </c>
      <c r="AR1143" s="1" t="e">
        <f>_xlfn.XLOOKUP($L1143,Pos!$A:$A,Pos!AH:AH,_xlfn.XLOOKUP($L1143,#REF!,#REF!, ""), 0)</f>
        <v>#REF!</v>
      </c>
      <c r="AS1143" s="1" t="e">
        <f>_xlfn.XLOOKUP($L1143,Pos!$A:$A,Pos!AI:AI,_xlfn.XLOOKUP($L1143,#REF!,#REF!, ""), 0)</f>
        <v>#REF!</v>
      </c>
      <c r="AT1143" s="1" t="e">
        <f>_xlfn.XLOOKUP($L1143,Pos!$A:$A,Pos!AJ:AJ,_xlfn.XLOOKUP($L1143,#REF!,#REF!, ""), 0)</f>
        <v>#REF!</v>
      </c>
      <c r="AU1143" s="1" t="e">
        <f>_xlfn.XLOOKUP($L1143,Pos!$A:$A,Pos!AK:AK,_xlfn.XLOOKUP($L1143,#REF!,#REF!, ""), 0)</f>
        <v>#REF!</v>
      </c>
      <c r="AV1143" s="1" t="e">
        <f>_xlfn.XLOOKUP($L1143,Pos!$A:$A,Pos!AL:AL,_xlfn.XLOOKUP($L1143,#REF!,#REF!, ""), 0)</f>
        <v>#REF!</v>
      </c>
      <c r="AW1143" s="1" t="e">
        <f>_xlfn.XLOOKUP($L1143,Pos!$A:$A,Pos!AM:AM,_xlfn.XLOOKUP($L1143,#REF!,#REF!, ""), 0)</f>
        <v>#REF!</v>
      </c>
      <c r="AX1143" s="1" t="e">
        <f>_xlfn.XLOOKUP($L1143,Pos!$A:$A,Pos!AN:AN,_xlfn.XLOOKUP($L1143,#REF!,#REF!, ""), 0)</f>
        <v>#REF!</v>
      </c>
      <c r="AY1143" s="1" t="e">
        <f>_xlfn.XLOOKUP($L1143,Pos!$A:$A,Pos!AO:AO,_xlfn.XLOOKUP($L1143,#REF!,#REF!, ""), 0)</f>
        <v>#REF!</v>
      </c>
      <c r="AZ1143" s="7" t="str">
        <f t="shared" si="276"/>
        <v>OUT</v>
      </c>
      <c r="BA1143" s="1">
        <f>IF(OR(_xlfn.XLOOKUP(L1143,Pos!B:B,Pos!L:L,FALSE)="ESG Reason",_xlfn.XLOOKUP(L1143,Pos!B:B,Pos!L:L,FALSE)="Blacklisted"),1,0)</f>
        <v>0</v>
      </c>
      <c r="BC1143" s="11">
        <v>9.2472168328148872E-11</v>
      </c>
      <c r="BD1143" s="11">
        <f>_xlfn.XLOOKUP($L1143,Pos!$B:$B,Pos!H:H,0, 0)</f>
        <v>0</v>
      </c>
      <c r="BE1143" s="11">
        <f>_xlfn.XLOOKUP($L1143,Pos!$B:$B,Pos!I:I,0, 0)</f>
        <v>8.828858893177751E-5</v>
      </c>
      <c r="BF1143" s="18">
        <f t="shared" si="277"/>
        <v>8.828858893177751E-5</v>
      </c>
      <c r="BG1143" s="1">
        <f t="shared" si="278"/>
        <v>3</v>
      </c>
      <c r="BH1143" s="1">
        <f t="shared" si="279"/>
        <v>48</v>
      </c>
      <c r="BI1143" s="18">
        <f t="shared" si="280"/>
        <v>9.2472168328148872E-11</v>
      </c>
      <c r="BJ1143" s="3">
        <f t="shared" si="281"/>
        <v>0</v>
      </c>
      <c r="BK1143" s="18">
        <f t="shared" si="282"/>
        <v>0</v>
      </c>
    </row>
    <row r="1144" spans="3:63" x14ac:dyDescent="0.25">
      <c r="C1144" s="3"/>
      <c r="D1144" s="3"/>
      <c r="E1144" s="3"/>
      <c r="F1144" s="3"/>
      <c r="G1144" s="51" t="s">
        <v>1150</v>
      </c>
      <c r="H1144" s="8" t="str">
        <f t="shared" si="272"/>
        <v>0%Others</v>
      </c>
      <c r="I1144" s="11" cm="1">
        <f t="array" ref="I1144">IF(
   AZ1144 = "OUT", 0,IF(
   BD1144 &gt;= LARGE(IF(ISNUMBER(BD:BD), BD:BD), 3),
   BE1144 - 0.001,
   IF(BE1144 &gt;=VLOOKUP(P1144,mapping!$A:$B,2,FALSE), BE1144,VLOOKUP(P1144,mapping!$A$2:$B$8,2,FALSE))
))</f>
        <v>0</v>
      </c>
      <c r="J1144" s="11" cm="1">
        <f t="array" ref="J1144">IF(
    AZ1144="OUT",0,IF(IF(
                      BD1144&gt;=LARGE(IF(ISNUMBER(BD:BD),BD:BD),3),
                      BE1144+0.001,
                      VLOOKUP(H1144,mapping!$D:$E,2,FALSE)
                      )&gt;I1144,
                   IF(
                      BD1144&gt;=LARGE(IF(ISNUMBER(BD:BD),BD:BD),3),
                      BE1144+0.001,
                      VLOOKUP(H1144,mapping!$D:$E,2,FALSE)
                      ),
                   I1144+0.002))</f>
        <v>0</v>
      </c>
      <c r="K1144" s="8">
        <f t="shared" si="273"/>
        <v>8.8228349776062914E-5</v>
      </c>
      <c r="L1144" s="1" t="str">
        <f>Pos!B37</f>
        <v>AU000000SIG5</v>
      </c>
      <c r="M1144" s="1" t="str">
        <f>_xlfn.XLOOKUP($L1144,Pos!B:B,Pos!D:D,, 0)</f>
        <v>Sigma Healthcare Ltd</v>
      </c>
      <c r="N1144" s="1" t="str">
        <f>_xlfn.XLOOKUP($L1144,Pos!B:B,Pos!E:E,, 0)</f>
        <v>Health Care</v>
      </c>
      <c r="O1144" s="1" t="str">
        <f t="shared" si="274"/>
        <v>Health Care_Others</v>
      </c>
      <c r="P1144" s="1" t="str">
        <f>_xlfn.XLOOKUP($L1144,Pos!B:B,Pos!F:F,, 0)</f>
        <v>Others</v>
      </c>
      <c r="Q1144" s="1">
        <v>0</v>
      </c>
      <c r="R1144" s="9">
        <f>_xlfn.XLOOKUP($L1144,Pos!$B:$B,Pos!N:N,0, 0)</f>
        <v>2.54</v>
      </c>
      <c r="S1144" s="9">
        <f>_xlfn.XLOOKUP($L1144,Pos!$B:$B,Pos!O:O,0, 0)</f>
        <v>1.943333</v>
      </c>
      <c r="T1144" s="9">
        <f>_xlfn.XLOOKUP($L1144,Pos!$B:$B,Pos!P:P,0, 0)</f>
        <v>7.5750000000000002</v>
      </c>
      <c r="U1144" s="9">
        <f>_xlfn.XLOOKUP($L1144,Pos!$B:$B,Pos!Q:Q,0, 0)</f>
        <v>7.8</v>
      </c>
      <c r="V1144" s="9">
        <f>_xlfn.XLOOKUP($L1144,Pos!$B:$B,Pos!R:R,0, 0)</f>
        <v>4.0666669999999998</v>
      </c>
      <c r="W1144" s="9">
        <f>_xlfn.XLOOKUP($L1144,Pos!$B:$B,Pos!S:S,0, 0)</f>
        <v>8.3449989999999996</v>
      </c>
      <c r="X1144" s="9" t="str">
        <f>_xlfn.XLOOKUP($L1144,Pos!$B:$B,Pos!J:J,0, 0)</f>
        <v>Hold</v>
      </c>
      <c r="Y1144" s="1">
        <v>0</v>
      </c>
      <c r="Z1144" s="1">
        <v>0</v>
      </c>
      <c r="AA1144" s="1">
        <f t="shared" si="275"/>
        <v>0</v>
      </c>
      <c r="AB1144" s="9">
        <f>_xlfn.XLOOKUP(L1144,Pos!B:B,Pos!K:K,-1,0)</f>
        <v>3.8888888888888888</v>
      </c>
      <c r="AC1144" s="1" t="e">
        <f>_xlfn.XLOOKUP($L1144,Pos!$A:$A,Pos!S:S,_xlfn.XLOOKUP($L1144,#REF!,#REF!, ""), 0)</f>
        <v>#REF!</v>
      </c>
      <c r="AD1144" s="1" t="e">
        <f>_xlfn.XLOOKUP($L1144,Pos!$A:$A,Pos!T:T,_xlfn.XLOOKUP($L1144,#REF!,#REF!, ""), 0)</f>
        <v>#REF!</v>
      </c>
      <c r="AE1144" s="1" t="e">
        <f>_xlfn.XLOOKUP($L1144,Pos!$A:$A,Pos!U:U,_xlfn.XLOOKUP($L1144,#REF!,#REF!, ""), 0)</f>
        <v>#REF!</v>
      </c>
      <c r="AF1144" s="1" t="e">
        <f>_xlfn.XLOOKUP($L1144,Pos!$A:$A,Pos!V:V,_xlfn.XLOOKUP($L1144,#REF!,#REF!, ""), 0)</f>
        <v>#REF!</v>
      </c>
      <c r="AG1144" s="1" t="e">
        <f>_xlfn.XLOOKUP($L1144,Pos!$A:$A,Pos!W:W,_xlfn.XLOOKUP($L1144,#REF!,#REF!, ""), 0)</f>
        <v>#REF!</v>
      </c>
      <c r="AH1144" s="1" t="e">
        <f>_xlfn.XLOOKUP($L1144,Pos!$A:$A,Pos!X:X,_xlfn.XLOOKUP($L1144,#REF!,#REF!, ""), 0)</f>
        <v>#REF!</v>
      </c>
      <c r="AI1144" s="1" t="e">
        <f>_xlfn.XLOOKUP($L1144,Pos!$A:$A,Pos!Y:Y,_xlfn.XLOOKUP($L1144,#REF!,#REF!, ""), 0)</f>
        <v>#REF!</v>
      </c>
      <c r="AJ1144" s="1" t="e">
        <f>_xlfn.XLOOKUP($L1144,Pos!$A:$A,Pos!Z:Z,_xlfn.XLOOKUP($L1144,#REF!,#REF!, ""), 0)</f>
        <v>#REF!</v>
      </c>
      <c r="AK1144" s="1" t="e">
        <f>_xlfn.XLOOKUP($L1144,Pos!$A:$A,Pos!AA:AA,_xlfn.XLOOKUP($L1144,#REF!,#REF!, ""), 0)</f>
        <v>#REF!</v>
      </c>
      <c r="AL1144" s="1" t="e">
        <f>_xlfn.XLOOKUP($L1144,Pos!$A:$A,Pos!AB:AB,_xlfn.XLOOKUP($L1144,#REF!,#REF!, ""), 0)</f>
        <v>#REF!</v>
      </c>
      <c r="AM1144" s="1" t="e">
        <f>_xlfn.XLOOKUP($L1144,Pos!$A:$A,Pos!AC:AC,_xlfn.XLOOKUP($L1144,#REF!,#REF!, ""), 0)</f>
        <v>#REF!</v>
      </c>
      <c r="AN1144" s="1" t="e">
        <f>_xlfn.XLOOKUP($L1144,Pos!$A:$A,Pos!AD:AD,_xlfn.XLOOKUP($L1144,#REF!,#REF!, ""), 0)</f>
        <v>#REF!</v>
      </c>
      <c r="AO1144" s="1" t="e">
        <f>_xlfn.XLOOKUP($L1144,Pos!$A:$A,Pos!AE:AE,_xlfn.XLOOKUP($L1144,#REF!,#REF!, ""), 0)</f>
        <v>#REF!</v>
      </c>
      <c r="AP1144" s="1" t="e">
        <f>_xlfn.XLOOKUP($L1144,Pos!$A:$A,Pos!AF:AF,_xlfn.XLOOKUP($L1144,#REF!,#REF!, ""), 0)</f>
        <v>#REF!</v>
      </c>
      <c r="AQ1144" s="1" t="e">
        <f>_xlfn.XLOOKUP($L1144,Pos!$A:$A,Pos!AG:AG,_xlfn.XLOOKUP($L1144,#REF!,#REF!, ""), 0)</f>
        <v>#REF!</v>
      </c>
      <c r="AR1144" s="1" t="e">
        <f>_xlfn.XLOOKUP($L1144,Pos!$A:$A,Pos!AH:AH,_xlfn.XLOOKUP($L1144,#REF!,#REF!, ""), 0)</f>
        <v>#REF!</v>
      </c>
      <c r="AS1144" s="1" t="e">
        <f>_xlfn.XLOOKUP($L1144,Pos!$A:$A,Pos!AI:AI,_xlfn.XLOOKUP($L1144,#REF!,#REF!, ""), 0)</f>
        <v>#REF!</v>
      </c>
      <c r="AT1144" s="1" t="e">
        <f>_xlfn.XLOOKUP($L1144,Pos!$A:$A,Pos!AJ:AJ,_xlfn.XLOOKUP($L1144,#REF!,#REF!, ""), 0)</f>
        <v>#REF!</v>
      </c>
      <c r="AU1144" s="1" t="e">
        <f>_xlfn.XLOOKUP($L1144,Pos!$A:$A,Pos!AK:AK,_xlfn.XLOOKUP($L1144,#REF!,#REF!, ""), 0)</f>
        <v>#REF!</v>
      </c>
      <c r="AV1144" s="1" t="e">
        <f>_xlfn.XLOOKUP($L1144,Pos!$A:$A,Pos!AL:AL,_xlfn.XLOOKUP($L1144,#REF!,#REF!, ""), 0)</f>
        <v>#REF!</v>
      </c>
      <c r="AW1144" s="1" t="e">
        <f>_xlfn.XLOOKUP($L1144,Pos!$A:$A,Pos!AM:AM,_xlfn.XLOOKUP($L1144,#REF!,#REF!, ""), 0)</f>
        <v>#REF!</v>
      </c>
      <c r="AX1144" s="1" t="e">
        <f>_xlfn.XLOOKUP($L1144,Pos!$A:$A,Pos!AN:AN,_xlfn.XLOOKUP($L1144,#REF!,#REF!, ""), 0)</f>
        <v>#REF!</v>
      </c>
      <c r="AY1144" s="1" t="e">
        <f>_xlfn.XLOOKUP($L1144,Pos!$A:$A,Pos!AO:AO,_xlfn.XLOOKUP($L1144,#REF!,#REF!, ""), 0)</f>
        <v>#REF!</v>
      </c>
      <c r="AZ1144" s="7" t="str">
        <f t="shared" si="276"/>
        <v>OUT</v>
      </c>
      <c r="BA1144" s="1">
        <f>IF(OR(_xlfn.XLOOKUP(L1144,Pos!B:B,Pos!L:L,FALSE)="ESG Reason",_xlfn.XLOOKUP(L1144,Pos!B:B,Pos!L:L,FALSE)="Blacklisted"),1,0)</f>
        <v>0</v>
      </c>
      <c r="BC1144" s="11">
        <v>9.1540825851847855E-11</v>
      </c>
      <c r="BD1144" s="11">
        <f>_xlfn.XLOOKUP($L1144,Pos!$B:$B,Pos!H:H,0, 0)</f>
        <v>0</v>
      </c>
      <c r="BE1144" s="11">
        <f>_xlfn.XLOOKUP($L1144,Pos!$B:$B,Pos!I:I,0, 0)</f>
        <v>8.8228349776062914E-5</v>
      </c>
      <c r="BF1144" s="18">
        <f t="shared" si="277"/>
        <v>8.8228349776062914E-5</v>
      </c>
      <c r="BG1144" s="1">
        <f t="shared" si="278"/>
        <v>3</v>
      </c>
      <c r="BH1144" s="1">
        <f t="shared" si="279"/>
        <v>47</v>
      </c>
      <c r="BI1144" s="18">
        <f t="shared" si="280"/>
        <v>9.1540825851847855E-11</v>
      </c>
      <c r="BJ1144" s="3">
        <f t="shared" si="281"/>
        <v>0</v>
      </c>
      <c r="BK1144" s="18">
        <f t="shared" si="282"/>
        <v>0</v>
      </c>
    </row>
    <row r="1145" spans="3:63" x14ac:dyDescent="0.25">
      <c r="C1145" s="3"/>
      <c r="D1145" s="3"/>
      <c r="E1145" s="3"/>
      <c r="F1145" s="3"/>
      <c r="G1145" s="51" t="s">
        <v>1143</v>
      </c>
      <c r="H1145" s="8" t="str">
        <f t="shared" si="272"/>
        <v>0%West Europe</v>
      </c>
      <c r="I1145" s="11" cm="1">
        <f t="array" ref="I1145">IF(
   AZ1145 = "OUT", 0,IF(
   BD1145 &gt;= LARGE(IF(ISNUMBER(BD:BD), BD:BD), 3),
   BE1145 - 0.001,
   IF(BE1145 &gt;=VLOOKUP(P1145,mapping!$A:$B,2,FALSE), BE1145,VLOOKUP(P1145,mapping!$A$2:$B$8,2,FALSE))
))</f>
        <v>0</v>
      </c>
      <c r="J1145" s="11" cm="1">
        <f t="array" ref="J1145">IF(
    AZ1145="OUT",0,IF(IF(
                      BD1145&gt;=LARGE(IF(ISNUMBER(BD:BD),BD:BD),3),
                      BE1145+0.001,
                      VLOOKUP(H1145,mapping!$D:$E,2,FALSE)
                      )&gt;I1145,
                   IF(
                      BD1145&gt;=LARGE(IF(ISNUMBER(BD:BD),BD:BD),3),
                      BE1145+0.001,
                      VLOOKUP(H1145,mapping!$D:$E,2,FALSE)
                      ),
                   I1145+0.002))</f>
        <v>0</v>
      </c>
      <c r="K1145" s="8">
        <f t="shared" si="273"/>
        <v>8.8190464017828346E-5</v>
      </c>
      <c r="L1145" s="1" t="str">
        <f>Pos!B735</f>
        <v>NO0010345853</v>
      </c>
      <c r="M1145" s="1" t="str">
        <f>_xlfn.XLOOKUP($L1145,Pos!B:B,Pos!D:D,, 0)</f>
        <v>Aker BP ASA</v>
      </c>
      <c r="N1145" s="1" t="str">
        <f>_xlfn.XLOOKUP($L1145,Pos!B:B,Pos!E:E,, 0)</f>
        <v>Energy</v>
      </c>
      <c r="O1145" s="1" t="str">
        <f t="shared" si="274"/>
        <v>Energy_West Europe</v>
      </c>
      <c r="P1145" s="1" t="str">
        <f>_xlfn.XLOOKUP($L1145,Pos!B:B,Pos!F:F,, 0)</f>
        <v>West Europe</v>
      </c>
      <c r="Q1145" s="1">
        <v>0</v>
      </c>
      <c r="R1145" s="9">
        <f>_xlfn.XLOOKUP($L1145,Pos!$B:$B,Pos!N:N,0, 0)</f>
        <v>7.56</v>
      </c>
      <c r="S1145" s="9">
        <f>_xlfn.XLOOKUP($L1145,Pos!$B:$B,Pos!O:O,0, 0)</f>
        <v>4.98325</v>
      </c>
      <c r="T1145" s="9">
        <f>_xlfn.XLOOKUP($L1145,Pos!$B:$B,Pos!P:P,0, 0)</f>
        <v>5.3250000000000002</v>
      </c>
      <c r="U1145" s="9">
        <f>_xlfn.XLOOKUP($L1145,Pos!$B:$B,Pos!Q:Q,0, 0)</f>
        <v>5.2</v>
      </c>
      <c r="V1145" s="9">
        <f>_xlfn.XLOOKUP($L1145,Pos!$B:$B,Pos!R:R,0, 0)</f>
        <v>3.3</v>
      </c>
      <c r="W1145" s="9">
        <f>_xlfn.XLOOKUP($L1145,Pos!$B:$B,Pos!S:S,0, 0)</f>
        <v>3.16</v>
      </c>
      <c r="X1145" s="9" t="str">
        <f>_xlfn.XLOOKUP($L1145,Pos!$B:$B,Pos!J:J,0, 0)</f>
        <v>Hold</v>
      </c>
      <c r="Y1145" s="1">
        <v>0</v>
      </c>
      <c r="Z1145" s="1">
        <v>0</v>
      </c>
      <c r="AA1145" s="1">
        <f t="shared" si="275"/>
        <v>0</v>
      </c>
      <c r="AB1145" s="9">
        <f>_xlfn.XLOOKUP(L1145,Pos!B:B,Pos!K:K,-1,0)</f>
        <v>5.7142857142857144</v>
      </c>
      <c r="AC1145" s="1" t="e">
        <f>_xlfn.XLOOKUP($L1145,Pos!$A:$A,Pos!S:S,_xlfn.XLOOKUP($L1145,#REF!,#REF!, ""), 0)</f>
        <v>#REF!</v>
      </c>
      <c r="AD1145" s="1" t="e">
        <f>_xlfn.XLOOKUP($L1145,Pos!$A:$A,Pos!T:T,_xlfn.XLOOKUP($L1145,#REF!,#REF!, ""), 0)</f>
        <v>#REF!</v>
      </c>
      <c r="AE1145" s="1" t="e">
        <f>_xlfn.XLOOKUP($L1145,Pos!$A:$A,Pos!U:U,_xlfn.XLOOKUP($L1145,#REF!,#REF!, ""), 0)</f>
        <v>#REF!</v>
      </c>
      <c r="AF1145" s="1" t="e">
        <f>_xlfn.XLOOKUP($L1145,Pos!$A:$A,Pos!V:V,_xlfn.XLOOKUP($L1145,#REF!,#REF!, ""), 0)</f>
        <v>#REF!</v>
      </c>
      <c r="AG1145" s="1" t="e">
        <f>_xlfn.XLOOKUP($L1145,Pos!$A:$A,Pos!W:W,_xlfn.XLOOKUP($L1145,#REF!,#REF!, ""), 0)</f>
        <v>#REF!</v>
      </c>
      <c r="AH1145" s="1" t="e">
        <f>_xlfn.XLOOKUP($L1145,Pos!$A:$A,Pos!X:X,_xlfn.XLOOKUP($L1145,#REF!,#REF!, ""), 0)</f>
        <v>#REF!</v>
      </c>
      <c r="AI1145" s="1" t="e">
        <f>_xlfn.XLOOKUP($L1145,Pos!$A:$A,Pos!Y:Y,_xlfn.XLOOKUP($L1145,#REF!,#REF!, ""), 0)</f>
        <v>#REF!</v>
      </c>
      <c r="AJ1145" s="1" t="e">
        <f>_xlfn.XLOOKUP($L1145,Pos!$A:$A,Pos!Z:Z,_xlfn.XLOOKUP($L1145,#REF!,#REF!, ""), 0)</f>
        <v>#REF!</v>
      </c>
      <c r="AK1145" s="1" t="e">
        <f>_xlfn.XLOOKUP($L1145,Pos!$A:$A,Pos!AA:AA,_xlfn.XLOOKUP($L1145,#REF!,#REF!, ""), 0)</f>
        <v>#REF!</v>
      </c>
      <c r="AL1145" s="1" t="e">
        <f>_xlfn.XLOOKUP($L1145,Pos!$A:$A,Pos!AB:AB,_xlfn.XLOOKUP($L1145,#REF!,#REF!, ""), 0)</f>
        <v>#REF!</v>
      </c>
      <c r="AM1145" s="1" t="e">
        <f>_xlfn.XLOOKUP($L1145,Pos!$A:$A,Pos!AC:AC,_xlfn.XLOOKUP($L1145,#REF!,#REF!, ""), 0)</f>
        <v>#REF!</v>
      </c>
      <c r="AN1145" s="1" t="e">
        <f>_xlfn.XLOOKUP($L1145,Pos!$A:$A,Pos!AD:AD,_xlfn.XLOOKUP($L1145,#REF!,#REF!, ""), 0)</f>
        <v>#REF!</v>
      </c>
      <c r="AO1145" s="1" t="e">
        <f>_xlfn.XLOOKUP($L1145,Pos!$A:$A,Pos!AE:AE,_xlfn.XLOOKUP($L1145,#REF!,#REF!, ""), 0)</f>
        <v>#REF!</v>
      </c>
      <c r="AP1145" s="1" t="e">
        <f>_xlfn.XLOOKUP($L1145,Pos!$A:$A,Pos!AF:AF,_xlfn.XLOOKUP($L1145,#REF!,#REF!, ""), 0)</f>
        <v>#REF!</v>
      </c>
      <c r="AQ1145" s="1" t="e">
        <f>_xlfn.XLOOKUP($L1145,Pos!$A:$A,Pos!AG:AG,_xlfn.XLOOKUP($L1145,#REF!,#REF!, ""), 0)</f>
        <v>#REF!</v>
      </c>
      <c r="AR1145" s="1" t="e">
        <f>_xlfn.XLOOKUP($L1145,Pos!$A:$A,Pos!AH:AH,_xlfn.XLOOKUP($L1145,#REF!,#REF!, ""), 0)</f>
        <v>#REF!</v>
      </c>
      <c r="AS1145" s="1" t="e">
        <f>_xlfn.XLOOKUP($L1145,Pos!$A:$A,Pos!AI:AI,_xlfn.XLOOKUP($L1145,#REF!,#REF!, ""), 0)</f>
        <v>#REF!</v>
      </c>
      <c r="AT1145" s="1" t="e">
        <f>_xlfn.XLOOKUP($L1145,Pos!$A:$A,Pos!AJ:AJ,_xlfn.XLOOKUP($L1145,#REF!,#REF!, ""), 0)</f>
        <v>#REF!</v>
      </c>
      <c r="AU1145" s="1" t="e">
        <f>_xlfn.XLOOKUP($L1145,Pos!$A:$A,Pos!AK:AK,_xlfn.XLOOKUP($L1145,#REF!,#REF!, ""), 0)</f>
        <v>#REF!</v>
      </c>
      <c r="AV1145" s="1" t="e">
        <f>_xlfn.XLOOKUP($L1145,Pos!$A:$A,Pos!AL:AL,_xlfn.XLOOKUP($L1145,#REF!,#REF!, ""), 0)</f>
        <v>#REF!</v>
      </c>
      <c r="AW1145" s="1" t="e">
        <f>_xlfn.XLOOKUP($L1145,Pos!$A:$A,Pos!AM:AM,_xlfn.XLOOKUP($L1145,#REF!,#REF!, ""), 0)</f>
        <v>#REF!</v>
      </c>
      <c r="AX1145" s="1" t="e">
        <f>_xlfn.XLOOKUP($L1145,Pos!$A:$A,Pos!AN:AN,_xlfn.XLOOKUP($L1145,#REF!,#REF!, ""), 0)</f>
        <v>#REF!</v>
      </c>
      <c r="AY1145" s="1" t="e">
        <f>_xlfn.XLOOKUP($L1145,Pos!$A:$A,Pos!AO:AO,_xlfn.XLOOKUP($L1145,#REF!,#REF!, ""), 0)</f>
        <v>#REF!</v>
      </c>
      <c r="AZ1145" s="7" t="str">
        <f t="shared" si="276"/>
        <v>OUT</v>
      </c>
      <c r="BA1145" s="1">
        <f>IF(OR(_xlfn.XLOOKUP(L1145,Pos!B:B,Pos!L:L,FALSE)="ESG Reason",_xlfn.XLOOKUP(L1145,Pos!B:B,Pos!L:L,FALSE)="Blacklisted"),1,0)</f>
        <v>1</v>
      </c>
      <c r="BC1145" s="11">
        <v>8.5287612527796136E-11</v>
      </c>
      <c r="BD1145" s="11">
        <f>_xlfn.XLOOKUP($L1145,Pos!$B:$B,Pos!H:H,0, 0)</f>
        <v>0</v>
      </c>
      <c r="BE1145" s="11">
        <f>_xlfn.XLOOKUP($L1145,Pos!$B:$B,Pos!I:I,0, 0)</f>
        <v>8.8190464017828346E-5</v>
      </c>
      <c r="BF1145" s="18">
        <f t="shared" si="277"/>
        <v>8.8190464017828346E-5</v>
      </c>
      <c r="BG1145" s="1">
        <f t="shared" si="278"/>
        <v>2</v>
      </c>
      <c r="BH1145" s="1">
        <f t="shared" si="279"/>
        <v>6</v>
      </c>
      <c r="BI1145" s="18">
        <f t="shared" si="280"/>
        <v>8.5287612527796136E-11</v>
      </c>
      <c r="BJ1145" s="3">
        <f t="shared" si="281"/>
        <v>0</v>
      </c>
      <c r="BK1145" s="18">
        <f t="shared" si="282"/>
        <v>0</v>
      </c>
    </row>
    <row r="1146" spans="3:63" x14ac:dyDescent="0.25">
      <c r="C1146" s="3"/>
      <c r="D1146" s="3"/>
      <c r="E1146" s="3"/>
      <c r="F1146" s="3"/>
      <c r="G1146" s="51" t="s">
        <v>1147</v>
      </c>
      <c r="H1146" s="8" t="str">
        <f t="shared" si="272"/>
        <v>0%Others</v>
      </c>
      <c r="I1146" s="11" cm="1">
        <f t="array" ref="I1146">IF(
   AZ1146 = "OUT", 0,IF(
   BD1146 &gt;= LARGE(IF(ISNUMBER(BD:BD), BD:BD), 3),
   BE1146 - 0.001,
   IF(BE1146 &gt;=VLOOKUP(P1146,mapping!$A:$B,2,FALSE), BE1146,VLOOKUP(P1146,mapping!$A$2:$B$8,2,FALSE))
))</f>
        <v>0</v>
      </c>
      <c r="J1146" s="11" cm="1">
        <f t="array" ref="J1146">IF(
    AZ1146="OUT",0,IF(IF(
                      BD1146&gt;=LARGE(IF(ISNUMBER(BD:BD),BD:BD),3),
                      BE1146+0.001,
                      VLOOKUP(H1146,mapping!$D:$E,2,FALSE)
                      )&gt;I1146,
                   IF(
                      BD1146&gt;=LARGE(IF(ISNUMBER(BD:BD),BD:BD),3),
                      BE1146+0.001,
                      VLOOKUP(H1146,mapping!$D:$E,2,FALSE)
                      ),
                   I1146+0.002))</f>
        <v>0</v>
      </c>
      <c r="K1146" s="8">
        <f t="shared" si="273"/>
        <v>8.7975321318413375E-5</v>
      </c>
      <c r="L1146" s="1" t="str">
        <f>Pos!B545</f>
        <v>JP3305990008</v>
      </c>
      <c r="M1146" s="1" t="str">
        <f>_xlfn.XLOOKUP($L1146,Pos!B:B,Pos!D:D,, 0)</f>
        <v>Yokohama Financial Group, Inc.</v>
      </c>
      <c r="N1146" s="1" t="str">
        <f>_xlfn.XLOOKUP($L1146,Pos!B:B,Pos!E:E,, 0)</f>
        <v>Banks</v>
      </c>
      <c r="O1146" s="1" t="str">
        <f t="shared" si="274"/>
        <v>Banks_Others</v>
      </c>
      <c r="P1146" s="1" t="str">
        <f>_xlfn.XLOOKUP($L1146,Pos!B:B,Pos!F:F,, 0)</f>
        <v>Others</v>
      </c>
      <c r="Q1146" s="1">
        <v>0</v>
      </c>
      <c r="R1146" s="9">
        <f>_xlfn.XLOOKUP($L1146,Pos!$B:$B,Pos!N:N,0, 0)</f>
        <v>5.15</v>
      </c>
      <c r="S1146" s="9">
        <f>_xlfn.XLOOKUP($L1146,Pos!$B:$B,Pos!O:O,0, 0)</f>
        <v>5.1124999999999998</v>
      </c>
      <c r="T1146" s="9">
        <f>_xlfn.XLOOKUP($L1146,Pos!$B:$B,Pos!P:P,0, 0)</f>
        <v>5.0999999999999996</v>
      </c>
      <c r="U1146" s="9">
        <f>_xlfn.XLOOKUP($L1146,Pos!$B:$B,Pos!Q:Q,0, 0)</f>
        <v>5.7</v>
      </c>
      <c r="V1146" s="9">
        <f>_xlfn.XLOOKUP($L1146,Pos!$B:$B,Pos!R:R,0, 0)</f>
        <v>4.1666670000000003</v>
      </c>
      <c r="W1146" s="9">
        <f>_xlfn.XLOOKUP($L1146,Pos!$B:$B,Pos!S:S,0, 0)</f>
        <v>5.4716670000000001</v>
      </c>
      <c r="X1146" s="9" t="str">
        <f>_xlfn.XLOOKUP($L1146,Pos!$B:$B,Pos!J:J,0, 0)</f>
        <v>Outperform</v>
      </c>
      <c r="Y1146" s="1">
        <v>0</v>
      </c>
      <c r="Z1146" s="1">
        <v>0</v>
      </c>
      <c r="AA1146" s="1">
        <f t="shared" si="275"/>
        <v>0</v>
      </c>
      <c r="AB1146" s="9">
        <f>_xlfn.XLOOKUP(L1146,Pos!B:B,Pos!K:K,-1,0)</f>
        <v>2.083333333333333</v>
      </c>
      <c r="AC1146" s="1" t="e">
        <f>_xlfn.XLOOKUP($L1146,Pos!$A:$A,Pos!S:S,_xlfn.XLOOKUP($L1146,#REF!,#REF!, ""), 0)</f>
        <v>#REF!</v>
      </c>
      <c r="AD1146" s="1" t="e">
        <f>_xlfn.XLOOKUP($L1146,Pos!$A:$A,Pos!T:T,_xlfn.XLOOKUP($L1146,#REF!,#REF!, ""), 0)</f>
        <v>#REF!</v>
      </c>
      <c r="AE1146" s="1" t="e">
        <f>_xlfn.XLOOKUP($L1146,Pos!$A:$A,Pos!U:U,_xlfn.XLOOKUP($L1146,#REF!,#REF!, ""), 0)</f>
        <v>#REF!</v>
      </c>
      <c r="AF1146" s="1" t="e">
        <f>_xlfn.XLOOKUP($L1146,Pos!$A:$A,Pos!V:V,_xlfn.XLOOKUP($L1146,#REF!,#REF!, ""), 0)</f>
        <v>#REF!</v>
      </c>
      <c r="AG1146" s="1" t="e">
        <f>_xlfn.XLOOKUP($L1146,Pos!$A:$A,Pos!W:W,_xlfn.XLOOKUP($L1146,#REF!,#REF!, ""), 0)</f>
        <v>#REF!</v>
      </c>
      <c r="AH1146" s="1" t="e">
        <f>_xlfn.XLOOKUP($L1146,Pos!$A:$A,Pos!X:X,_xlfn.XLOOKUP($L1146,#REF!,#REF!, ""), 0)</f>
        <v>#REF!</v>
      </c>
      <c r="AI1146" s="1" t="e">
        <f>_xlfn.XLOOKUP($L1146,Pos!$A:$A,Pos!Y:Y,_xlfn.XLOOKUP($L1146,#REF!,#REF!, ""), 0)</f>
        <v>#REF!</v>
      </c>
      <c r="AJ1146" s="1" t="e">
        <f>_xlfn.XLOOKUP($L1146,Pos!$A:$A,Pos!Z:Z,_xlfn.XLOOKUP($L1146,#REF!,#REF!, ""), 0)</f>
        <v>#REF!</v>
      </c>
      <c r="AK1146" s="1" t="e">
        <f>_xlfn.XLOOKUP($L1146,Pos!$A:$A,Pos!AA:AA,_xlfn.XLOOKUP($L1146,#REF!,#REF!, ""), 0)</f>
        <v>#REF!</v>
      </c>
      <c r="AL1146" s="1" t="e">
        <f>_xlfn.XLOOKUP($L1146,Pos!$A:$A,Pos!AB:AB,_xlfn.XLOOKUP($L1146,#REF!,#REF!, ""), 0)</f>
        <v>#REF!</v>
      </c>
      <c r="AM1146" s="1" t="e">
        <f>_xlfn.XLOOKUP($L1146,Pos!$A:$A,Pos!AC:AC,_xlfn.XLOOKUP($L1146,#REF!,#REF!, ""), 0)</f>
        <v>#REF!</v>
      </c>
      <c r="AN1146" s="1" t="e">
        <f>_xlfn.XLOOKUP($L1146,Pos!$A:$A,Pos!AD:AD,_xlfn.XLOOKUP($L1146,#REF!,#REF!, ""), 0)</f>
        <v>#REF!</v>
      </c>
      <c r="AO1146" s="1" t="e">
        <f>_xlfn.XLOOKUP($L1146,Pos!$A:$A,Pos!AE:AE,_xlfn.XLOOKUP($L1146,#REF!,#REF!, ""), 0)</f>
        <v>#REF!</v>
      </c>
      <c r="AP1146" s="1" t="e">
        <f>_xlfn.XLOOKUP($L1146,Pos!$A:$A,Pos!AF:AF,_xlfn.XLOOKUP($L1146,#REF!,#REF!, ""), 0)</f>
        <v>#REF!</v>
      </c>
      <c r="AQ1146" s="1" t="e">
        <f>_xlfn.XLOOKUP($L1146,Pos!$A:$A,Pos!AG:AG,_xlfn.XLOOKUP($L1146,#REF!,#REF!, ""), 0)</f>
        <v>#REF!</v>
      </c>
      <c r="AR1146" s="1" t="e">
        <f>_xlfn.XLOOKUP($L1146,Pos!$A:$A,Pos!AH:AH,_xlfn.XLOOKUP($L1146,#REF!,#REF!, ""), 0)</f>
        <v>#REF!</v>
      </c>
      <c r="AS1146" s="1" t="e">
        <f>_xlfn.XLOOKUP($L1146,Pos!$A:$A,Pos!AI:AI,_xlfn.XLOOKUP($L1146,#REF!,#REF!, ""), 0)</f>
        <v>#REF!</v>
      </c>
      <c r="AT1146" s="1" t="e">
        <f>_xlfn.XLOOKUP($L1146,Pos!$A:$A,Pos!AJ:AJ,_xlfn.XLOOKUP($L1146,#REF!,#REF!, ""), 0)</f>
        <v>#REF!</v>
      </c>
      <c r="AU1146" s="1" t="e">
        <f>_xlfn.XLOOKUP($L1146,Pos!$A:$A,Pos!AK:AK,_xlfn.XLOOKUP($L1146,#REF!,#REF!, ""), 0)</f>
        <v>#REF!</v>
      </c>
      <c r="AV1146" s="1" t="e">
        <f>_xlfn.XLOOKUP($L1146,Pos!$A:$A,Pos!AL:AL,_xlfn.XLOOKUP($L1146,#REF!,#REF!, ""), 0)</f>
        <v>#REF!</v>
      </c>
      <c r="AW1146" s="1" t="e">
        <f>_xlfn.XLOOKUP($L1146,Pos!$A:$A,Pos!AM:AM,_xlfn.XLOOKUP($L1146,#REF!,#REF!, ""), 0)</f>
        <v>#REF!</v>
      </c>
      <c r="AX1146" s="1" t="e">
        <f>_xlfn.XLOOKUP($L1146,Pos!$A:$A,Pos!AN:AN,_xlfn.XLOOKUP($L1146,#REF!,#REF!, ""), 0)</f>
        <v>#REF!</v>
      </c>
      <c r="AY1146" s="1" t="e">
        <f>_xlfn.XLOOKUP($L1146,Pos!$A:$A,Pos!AO:AO,_xlfn.XLOOKUP($L1146,#REF!,#REF!, ""), 0)</f>
        <v>#REF!</v>
      </c>
      <c r="AZ1146" s="7" t="str">
        <f t="shared" si="276"/>
        <v>OUT</v>
      </c>
      <c r="BA1146" s="1">
        <f>IF(OR(_xlfn.XLOOKUP(L1146,Pos!B:B,Pos!L:L,FALSE)="ESG Reason",_xlfn.XLOOKUP(L1146,Pos!B:B,Pos!L:L,FALSE)="Blacklisted"),1,0)</f>
        <v>1</v>
      </c>
      <c r="BC1146" s="11">
        <v>1.322108080012341E-10</v>
      </c>
      <c r="BD1146" s="11">
        <f>_xlfn.XLOOKUP($L1146,Pos!$B:$B,Pos!H:H,0, 0)</f>
        <v>0</v>
      </c>
      <c r="BE1146" s="11">
        <f>_xlfn.XLOOKUP($L1146,Pos!$B:$B,Pos!I:I,0, 0)</f>
        <v>8.7975321318413375E-5</v>
      </c>
      <c r="BF1146" s="18">
        <f t="shared" si="277"/>
        <v>8.7975321318413375E-5</v>
      </c>
      <c r="BG1146" s="1">
        <f t="shared" si="278"/>
        <v>3</v>
      </c>
      <c r="BH1146" s="1">
        <f t="shared" si="279"/>
        <v>40</v>
      </c>
      <c r="BI1146" s="18">
        <f t="shared" si="280"/>
        <v>1.322108080012341E-10</v>
      </c>
      <c r="BJ1146" s="3">
        <f t="shared" si="281"/>
        <v>0</v>
      </c>
      <c r="BK1146" s="18">
        <f t="shared" si="282"/>
        <v>0</v>
      </c>
    </row>
    <row r="1147" spans="3:63" x14ac:dyDescent="0.25">
      <c r="C1147" s="3"/>
      <c r="D1147" s="3"/>
      <c r="E1147" s="3"/>
      <c r="F1147" s="3"/>
      <c r="G1147" s="51" t="s">
        <v>1149</v>
      </c>
      <c r="H1147" s="8" t="str">
        <f t="shared" si="272"/>
        <v>0%West Europe</v>
      </c>
      <c r="I1147" s="11" cm="1">
        <f t="array" ref="I1147">IF(
   AZ1147 = "OUT", 0,IF(
   BD1147 &gt;= LARGE(IF(ISNUMBER(BD:BD), BD:BD), 3),
   BE1147 - 0.001,
   IF(BE1147 &gt;=VLOOKUP(P1147,mapping!$A:$B,2,FALSE), BE1147,VLOOKUP(P1147,mapping!$A$2:$B$8,2,FALSE))
))</f>
        <v>0</v>
      </c>
      <c r="J1147" s="11" cm="1">
        <f t="array" ref="J1147">IF(
    AZ1147="OUT",0,IF(IF(
                      BD1147&gt;=LARGE(IF(ISNUMBER(BD:BD),BD:BD),3),
                      BE1147+0.001,
                      VLOOKUP(H1147,mapping!$D:$E,2,FALSE)
                      )&gt;I1147,
                   IF(
                      BD1147&gt;=LARGE(IF(ISNUMBER(BD:BD),BD:BD),3),
                      BE1147+0.001,
                      VLOOKUP(H1147,mapping!$D:$E,2,FALSE)
                      ),
                   I1147+0.002))</f>
        <v>0</v>
      </c>
      <c r="K1147" s="8">
        <f t="shared" si="273"/>
        <v>8.7654642578636457E-5</v>
      </c>
      <c r="L1147" s="1" t="str">
        <f>Pos!B292</f>
        <v>FI0009014377</v>
      </c>
      <c r="M1147" s="1" t="str">
        <f>_xlfn.XLOOKUP($L1147,Pos!B:B,Pos!D:D,, 0)</f>
        <v>Orion Oyj Class B</v>
      </c>
      <c r="N1147" s="1" t="str">
        <f>_xlfn.XLOOKUP($L1147,Pos!B:B,Pos!E:E,, 0)</f>
        <v>Health Care</v>
      </c>
      <c r="O1147" s="1" t="str">
        <f t="shared" si="274"/>
        <v>Health Care_West Europe</v>
      </c>
      <c r="P1147" s="1" t="str">
        <f>_xlfn.XLOOKUP($L1147,Pos!B:B,Pos!F:F,, 0)</f>
        <v>West Europe</v>
      </c>
      <c r="Q1147" s="1">
        <v>0</v>
      </c>
      <c r="R1147" s="9">
        <f>_xlfn.XLOOKUP($L1147,Pos!$B:$B,Pos!N:N,0, 0)</f>
        <v>7.37</v>
      </c>
      <c r="S1147" s="9">
        <f>_xlfn.XLOOKUP($L1147,Pos!$B:$B,Pos!O:O,0, 0)</f>
        <v>3.0653329999999999</v>
      </c>
      <c r="T1147" s="9">
        <f>_xlfn.XLOOKUP($L1147,Pos!$B:$B,Pos!P:P,0, 0)</f>
        <v>7.9249999999999998</v>
      </c>
      <c r="U1147" s="9">
        <f>_xlfn.XLOOKUP($L1147,Pos!$B:$B,Pos!Q:Q,0, 0)</f>
        <v>3.7</v>
      </c>
      <c r="V1147" s="9">
        <f>_xlfn.XLOOKUP($L1147,Pos!$B:$B,Pos!R:R,0, 0)</f>
        <v>3.2</v>
      </c>
      <c r="W1147" s="9">
        <f>_xlfn.XLOOKUP($L1147,Pos!$B:$B,Pos!S:S,0, 0)</f>
        <v>7.4116669999999996</v>
      </c>
      <c r="X1147" s="9" t="str">
        <f>_xlfn.XLOOKUP($L1147,Pos!$B:$B,Pos!J:J,0, 0)</f>
        <v>Outperform</v>
      </c>
      <c r="Y1147" s="1">
        <v>0</v>
      </c>
      <c r="Z1147" s="1">
        <v>0</v>
      </c>
      <c r="AA1147" s="1">
        <f t="shared" si="275"/>
        <v>0</v>
      </c>
      <c r="AB1147" s="9">
        <f>_xlfn.XLOOKUP(L1147,Pos!B:B,Pos!K:K,-1,0)</f>
        <v>3.7837837837837842</v>
      </c>
      <c r="AC1147" s="1" t="e">
        <f>_xlfn.XLOOKUP($L1147,Pos!$A:$A,Pos!S:S,_xlfn.XLOOKUP($L1147,#REF!,#REF!, ""), 0)</f>
        <v>#REF!</v>
      </c>
      <c r="AD1147" s="1" t="e">
        <f>_xlfn.XLOOKUP($L1147,Pos!$A:$A,Pos!T:T,_xlfn.XLOOKUP($L1147,#REF!,#REF!, ""), 0)</f>
        <v>#REF!</v>
      </c>
      <c r="AE1147" s="1" t="e">
        <f>_xlfn.XLOOKUP($L1147,Pos!$A:$A,Pos!U:U,_xlfn.XLOOKUP($L1147,#REF!,#REF!, ""), 0)</f>
        <v>#REF!</v>
      </c>
      <c r="AF1147" s="1" t="e">
        <f>_xlfn.XLOOKUP($L1147,Pos!$A:$A,Pos!V:V,_xlfn.XLOOKUP($L1147,#REF!,#REF!, ""), 0)</f>
        <v>#REF!</v>
      </c>
      <c r="AG1147" s="1" t="e">
        <f>_xlfn.XLOOKUP($L1147,Pos!$A:$A,Pos!W:W,_xlfn.XLOOKUP($L1147,#REF!,#REF!, ""), 0)</f>
        <v>#REF!</v>
      </c>
      <c r="AH1147" s="1" t="e">
        <f>_xlfn.XLOOKUP($L1147,Pos!$A:$A,Pos!X:X,_xlfn.XLOOKUP($L1147,#REF!,#REF!, ""), 0)</f>
        <v>#REF!</v>
      </c>
      <c r="AI1147" s="1" t="e">
        <f>_xlfn.XLOOKUP($L1147,Pos!$A:$A,Pos!Y:Y,_xlfn.XLOOKUP($L1147,#REF!,#REF!, ""), 0)</f>
        <v>#REF!</v>
      </c>
      <c r="AJ1147" s="1" t="e">
        <f>_xlfn.XLOOKUP($L1147,Pos!$A:$A,Pos!Z:Z,_xlfn.XLOOKUP($L1147,#REF!,#REF!, ""), 0)</f>
        <v>#REF!</v>
      </c>
      <c r="AK1147" s="1" t="e">
        <f>_xlfn.XLOOKUP($L1147,Pos!$A:$A,Pos!AA:AA,_xlfn.XLOOKUP($L1147,#REF!,#REF!, ""), 0)</f>
        <v>#REF!</v>
      </c>
      <c r="AL1147" s="1" t="e">
        <f>_xlfn.XLOOKUP($L1147,Pos!$A:$A,Pos!AB:AB,_xlfn.XLOOKUP($L1147,#REF!,#REF!, ""), 0)</f>
        <v>#REF!</v>
      </c>
      <c r="AM1147" s="1" t="e">
        <f>_xlfn.XLOOKUP($L1147,Pos!$A:$A,Pos!AC:AC,_xlfn.XLOOKUP($L1147,#REF!,#REF!, ""), 0)</f>
        <v>#REF!</v>
      </c>
      <c r="AN1147" s="1" t="e">
        <f>_xlfn.XLOOKUP($L1147,Pos!$A:$A,Pos!AD:AD,_xlfn.XLOOKUP($L1147,#REF!,#REF!, ""), 0)</f>
        <v>#REF!</v>
      </c>
      <c r="AO1147" s="1" t="e">
        <f>_xlfn.XLOOKUP($L1147,Pos!$A:$A,Pos!AE:AE,_xlfn.XLOOKUP($L1147,#REF!,#REF!, ""), 0)</f>
        <v>#REF!</v>
      </c>
      <c r="AP1147" s="1" t="e">
        <f>_xlfn.XLOOKUP($L1147,Pos!$A:$A,Pos!AF:AF,_xlfn.XLOOKUP($L1147,#REF!,#REF!, ""), 0)</f>
        <v>#REF!</v>
      </c>
      <c r="AQ1147" s="1" t="e">
        <f>_xlfn.XLOOKUP($L1147,Pos!$A:$A,Pos!AG:AG,_xlfn.XLOOKUP($L1147,#REF!,#REF!, ""), 0)</f>
        <v>#REF!</v>
      </c>
      <c r="AR1147" s="1" t="e">
        <f>_xlfn.XLOOKUP($L1147,Pos!$A:$A,Pos!AH:AH,_xlfn.XLOOKUP($L1147,#REF!,#REF!, ""), 0)</f>
        <v>#REF!</v>
      </c>
      <c r="AS1147" s="1" t="e">
        <f>_xlfn.XLOOKUP($L1147,Pos!$A:$A,Pos!AI:AI,_xlfn.XLOOKUP($L1147,#REF!,#REF!, ""), 0)</f>
        <v>#REF!</v>
      </c>
      <c r="AT1147" s="1" t="e">
        <f>_xlfn.XLOOKUP($L1147,Pos!$A:$A,Pos!AJ:AJ,_xlfn.XLOOKUP($L1147,#REF!,#REF!, ""), 0)</f>
        <v>#REF!</v>
      </c>
      <c r="AU1147" s="1" t="e">
        <f>_xlfn.XLOOKUP($L1147,Pos!$A:$A,Pos!AK:AK,_xlfn.XLOOKUP($L1147,#REF!,#REF!, ""), 0)</f>
        <v>#REF!</v>
      </c>
      <c r="AV1147" s="1" t="e">
        <f>_xlfn.XLOOKUP($L1147,Pos!$A:$A,Pos!AL:AL,_xlfn.XLOOKUP($L1147,#REF!,#REF!, ""), 0)</f>
        <v>#REF!</v>
      </c>
      <c r="AW1147" s="1" t="e">
        <f>_xlfn.XLOOKUP($L1147,Pos!$A:$A,Pos!AM:AM,_xlfn.XLOOKUP($L1147,#REF!,#REF!, ""), 0)</f>
        <v>#REF!</v>
      </c>
      <c r="AX1147" s="1" t="e">
        <f>_xlfn.XLOOKUP($L1147,Pos!$A:$A,Pos!AN:AN,_xlfn.XLOOKUP($L1147,#REF!,#REF!, ""), 0)</f>
        <v>#REF!</v>
      </c>
      <c r="AY1147" s="1" t="e">
        <f>_xlfn.XLOOKUP($L1147,Pos!$A:$A,Pos!AO:AO,_xlfn.XLOOKUP($L1147,#REF!,#REF!, ""), 0)</f>
        <v>#REF!</v>
      </c>
      <c r="AZ1147" s="7" t="str">
        <f t="shared" si="276"/>
        <v>OUT</v>
      </c>
      <c r="BA1147" s="1">
        <f>IF(OR(_xlfn.XLOOKUP(L1147,Pos!B:B,Pos!L:L,FALSE)="ESG Reason",_xlfn.XLOOKUP(L1147,Pos!B:B,Pos!L:L,FALSE)="Blacklisted"),1,0)</f>
        <v>0</v>
      </c>
      <c r="BC1147" s="11">
        <v>8.6140575269850913E-11</v>
      </c>
      <c r="BD1147" s="11">
        <f>_xlfn.XLOOKUP($L1147,Pos!$B:$B,Pos!H:H,0, 0)</f>
        <v>0</v>
      </c>
      <c r="BE1147" s="11">
        <f>_xlfn.XLOOKUP($L1147,Pos!$B:$B,Pos!I:I,0, 0)</f>
        <v>8.7654642578636457E-5</v>
      </c>
      <c r="BF1147" s="18">
        <f t="shared" si="277"/>
        <v>8.7654642578636457E-5</v>
      </c>
      <c r="BG1147" s="1">
        <f t="shared" si="278"/>
        <v>2</v>
      </c>
      <c r="BH1147" s="1">
        <f t="shared" si="279"/>
        <v>9</v>
      </c>
      <c r="BI1147" s="18">
        <f t="shared" si="280"/>
        <v>8.6140575269850913E-11</v>
      </c>
      <c r="BJ1147" s="3">
        <f t="shared" si="281"/>
        <v>0</v>
      </c>
      <c r="BK1147" s="18">
        <f t="shared" si="282"/>
        <v>0</v>
      </c>
    </row>
    <row r="1148" spans="3:63" x14ac:dyDescent="0.25">
      <c r="C1148" s="3"/>
      <c r="D1148" s="3"/>
      <c r="E1148" s="3"/>
      <c r="F1148" s="3"/>
      <c r="G1148" s="51" t="s">
        <v>1137</v>
      </c>
      <c r="H1148" s="8" t="str">
        <f t="shared" si="272"/>
        <v>0%West Europe</v>
      </c>
      <c r="I1148" s="11" cm="1">
        <f t="array" ref="I1148">IF(
   AZ1148 = "OUT", 0,IF(
   BD1148 &gt;= LARGE(IF(ISNUMBER(BD:BD), BD:BD), 3),
   BE1148 - 0.001,
   IF(BE1148 &gt;=VLOOKUP(P1148,mapping!$A:$B,2,FALSE), BE1148,VLOOKUP(P1148,mapping!$A$2:$B$8,2,FALSE))
))</f>
        <v>0</v>
      </c>
      <c r="J1148" s="11" cm="1">
        <f t="array" ref="J1148">IF(
    AZ1148="OUT",0,IF(IF(
                      BD1148&gt;=LARGE(IF(ISNUMBER(BD:BD),BD:BD),3),
                      BE1148+0.001,
                      VLOOKUP(H1148,mapping!$D:$E,2,FALSE)
                      )&gt;I1148,
                   IF(
                      BD1148&gt;=LARGE(IF(ISNUMBER(BD:BD),BD:BD),3),
                      BE1148+0.001,
                      VLOOKUP(H1148,mapping!$D:$E,2,FALSE)
                      ),
                   I1148+0.002))</f>
        <v>0</v>
      </c>
      <c r="K1148" s="8">
        <f t="shared" si="273"/>
        <v>8.7592233093054662E-5</v>
      </c>
      <c r="L1148" s="1" t="str">
        <f>Pos!B759</f>
        <v>SE0000163594</v>
      </c>
      <c r="M1148" s="1" t="str">
        <f>_xlfn.XLOOKUP($L1148,Pos!B:B,Pos!D:D,, 0)</f>
        <v>Securitas AB Class B</v>
      </c>
      <c r="N1148" s="1" t="str">
        <f>_xlfn.XLOOKUP($L1148,Pos!B:B,Pos!E:E,, 0)</f>
        <v>Industrial Goods &amp; Services</v>
      </c>
      <c r="O1148" s="1" t="str">
        <f t="shared" si="274"/>
        <v>Industrial Goods &amp; Services_West Europe</v>
      </c>
      <c r="P1148" s="1" t="str">
        <f>_xlfn.XLOOKUP($L1148,Pos!B:B,Pos!F:F,, 0)</f>
        <v>West Europe</v>
      </c>
      <c r="Q1148" s="1">
        <v>0</v>
      </c>
      <c r="R1148" s="9">
        <f>_xlfn.XLOOKUP($L1148,Pos!$B:$B,Pos!N:N,0, 0)</f>
        <v>6.31</v>
      </c>
      <c r="S1148" s="9">
        <f>_xlfn.XLOOKUP($L1148,Pos!$B:$B,Pos!O:O,0, 0)</f>
        <v>8.1024999999999991</v>
      </c>
      <c r="T1148" s="9">
        <f>_xlfn.XLOOKUP($L1148,Pos!$B:$B,Pos!P:P,0, 0)</f>
        <v>4.5</v>
      </c>
      <c r="U1148" s="9">
        <f>_xlfn.XLOOKUP($L1148,Pos!$B:$B,Pos!Q:Q,0, 0)</f>
        <v>6.3</v>
      </c>
      <c r="V1148" s="9">
        <f>_xlfn.XLOOKUP($L1148,Pos!$B:$B,Pos!R:R,0, 0)</f>
        <v>9.233333</v>
      </c>
      <c r="W1148" s="9">
        <f>_xlfn.XLOOKUP($L1148,Pos!$B:$B,Pos!S:S,0, 0)</f>
        <v>4.3</v>
      </c>
      <c r="X1148" s="9" t="str">
        <f>_xlfn.XLOOKUP($L1148,Pos!$B:$B,Pos!J:J,0, 0)</f>
        <v>Hold</v>
      </c>
      <c r="Y1148" s="1">
        <v>0</v>
      </c>
      <c r="Z1148" s="1">
        <v>0</v>
      </c>
      <c r="AA1148" s="1">
        <f t="shared" si="275"/>
        <v>0</v>
      </c>
      <c r="AB1148" s="9">
        <f>_xlfn.XLOOKUP(L1148,Pos!B:B,Pos!K:K,-1,0)</f>
        <v>10</v>
      </c>
      <c r="AC1148" s="1" t="e">
        <f>_xlfn.XLOOKUP($L1148,Pos!$A:$A,Pos!S:S,_xlfn.XLOOKUP($L1148,#REF!,#REF!, ""), 0)</f>
        <v>#REF!</v>
      </c>
      <c r="AD1148" s="1" t="e">
        <f>_xlfn.XLOOKUP($L1148,Pos!$A:$A,Pos!T:T,_xlfn.XLOOKUP($L1148,#REF!,#REF!, ""), 0)</f>
        <v>#REF!</v>
      </c>
      <c r="AE1148" s="1" t="e">
        <f>_xlfn.XLOOKUP($L1148,Pos!$A:$A,Pos!U:U,_xlfn.XLOOKUP($L1148,#REF!,#REF!, ""), 0)</f>
        <v>#REF!</v>
      </c>
      <c r="AF1148" s="1" t="e">
        <f>_xlfn.XLOOKUP($L1148,Pos!$A:$A,Pos!V:V,_xlfn.XLOOKUP($L1148,#REF!,#REF!, ""), 0)</f>
        <v>#REF!</v>
      </c>
      <c r="AG1148" s="1" t="e">
        <f>_xlfn.XLOOKUP($L1148,Pos!$A:$A,Pos!W:W,_xlfn.XLOOKUP($L1148,#REF!,#REF!, ""), 0)</f>
        <v>#REF!</v>
      </c>
      <c r="AH1148" s="1" t="e">
        <f>_xlfn.XLOOKUP($L1148,Pos!$A:$A,Pos!X:X,_xlfn.XLOOKUP($L1148,#REF!,#REF!, ""), 0)</f>
        <v>#REF!</v>
      </c>
      <c r="AI1148" s="1" t="e">
        <f>_xlfn.XLOOKUP($L1148,Pos!$A:$A,Pos!Y:Y,_xlfn.XLOOKUP($L1148,#REF!,#REF!, ""), 0)</f>
        <v>#REF!</v>
      </c>
      <c r="AJ1148" s="1" t="e">
        <f>_xlfn.XLOOKUP($L1148,Pos!$A:$A,Pos!Z:Z,_xlfn.XLOOKUP($L1148,#REF!,#REF!, ""), 0)</f>
        <v>#REF!</v>
      </c>
      <c r="AK1148" s="1" t="e">
        <f>_xlfn.XLOOKUP($L1148,Pos!$A:$A,Pos!AA:AA,_xlfn.XLOOKUP($L1148,#REF!,#REF!, ""), 0)</f>
        <v>#REF!</v>
      </c>
      <c r="AL1148" s="1" t="e">
        <f>_xlfn.XLOOKUP($L1148,Pos!$A:$A,Pos!AB:AB,_xlfn.XLOOKUP($L1148,#REF!,#REF!, ""), 0)</f>
        <v>#REF!</v>
      </c>
      <c r="AM1148" s="1" t="e">
        <f>_xlfn.XLOOKUP($L1148,Pos!$A:$A,Pos!AC:AC,_xlfn.XLOOKUP($L1148,#REF!,#REF!, ""), 0)</f>
        <v>#REF!</v>
      </c>
      <c r="AN1148" s="1" t="e">
        <f>_xlfn.XLOOKUP($L1148,Pos!$A:$A,Pos!AD:AD,_xlfn.XLOOKUP($L1148,#REF!,#REF!, ""), 0)</f>
        <v>#REF!</v>
      </c>
      <c r="AO1148" s="1" t="e">
        <f>_xlfn.XLOOKUP($L1148,Pos!$A:$A,Pos!AE:AE,_xlfn.XLOOKUP($L1148,#REF!,#REF!, ""), 0)</f>
        <v>#REF!</v>
      </c>
      <c r="AP1148" s="1" t="e">
        <f>_xlfn.XLOOKUP($L1148,Pos!$A:$A,Pos!AF:AF,_xlfn.XLOOKUP($L1148,#REF!,#REF!, ""), 0)</f>
        <v>#REF!</v>
      </c>
      <c r="AQ1148" s="1" t="e">
        <f>_xlfn.XLOOKUP($L1148,Pos!$A:$A,Pos!AG:AG,_xlfn.XLOOKUP($L1148,#REF!,#REF!, ""), 0)</f>
        <v>#REF!</v>
      </c>
      <c r="AR1148" s="1" t="e">
        <f>_xlfn.XLOOKUP($L1148,Pos!$A:$A,Pos!AH:AH,_xlfn.XLOOKUP($L1148,#REF!,#REF!, ""), 0)</f>
        <v>#REF!</v>
      </c>
      <c r="AS1148" s="1" t="e">
        <f>_xlfn.XLOOKUP($L1148,Pos!$A:$A,Pos!AI:AI,_xlfn.XLOOKUP($L1148,#REF!,#REF!, ""), 0)</f>
        <v>#REF!</v>
      </c>
      <c r="AT1148" s="1" t="e">
        <f>_xlfn.XLOOKUP($L1148,Pos!$A:$A,Pos!AJ:AJ,_xlfn.XLOOKUP($L1148,#REF!,#REF!, ""), 0)</f>
        <v>#REF!</v>
      </c>
      <c r="AU1148" s="1" t="e">
        <f>_xlfn.XLOOKUP($L1148,Pos!$A:$A,Pos!AK:AK,_xlfn.XLOOKUP($L1148,#REF!,#REF!, ""), 0)</f>
        <v>#REF!</v>
      </c>
      <c r="AV1148" s="1" t="e">
        <f>_xlfn.XLOOKUP($L1148,Pos!$A:$A,Pos!AL:AL,_xlfn.XLOOKUP($L1148,#REF!,#REF!, ""), 0)</f>
        <v>#REF!</v>
      </c>
      <c r="AW1148" s="1" t="e">
        <f>_xlfn.XLOOKUP($L1148,Pos!$A:$A,Pos!AM:AM,_xlfn.XLOOKUP($L1148,#REF!,#REF!, ""), 0)</f>
        <v>#REF!</v>
      </c>
      <c r="AX1148" s="1" t="e">
        <f>_xlfn.XLOOKUP($L1148,Pos!$A:$A,Pos!AN:AN,_xlfn.XLOOKUP($L1148,#REF!,#REF!, ""), 0)</f>
        <v>#REF!</v>
      </c>
      <c r="AY1148" s="1" t="e">
        <f>_xlfn.XLOOKUP($L1148,Pos!$A:$A,Pos!AO:AO,_xlfn.XLOOKUP($L1148,#REF!,#REF!, ""), 0)</f>
        <v>#REF!</v>
      </c>
      <c r="AZ1148" s="7" t="str">
        <f t="shared" si="276"/>
        <v>OUT</v>
      </c>
      <c r="BA1148" s="1">
        <f>IF(OR(_xlfn.XLOOKUP(L1148,Pos!B:B,Pos!L:L,FALSE)="ESG Reason",_xlfn.XLOOKUP(L1148,Pos!B:B,Pos!L:L,FALSE)="Blacklisted"),1,0)</f>
        <v>1</v>
      </c>
      <c r="BC1148" s="11">
        <v>1.15702798329885E-10</v>
      </c>
      <c r="BD1148" s="11">
        <f>_xlfn.XLOOKUP($L1148,Pos!$B:$B,Pos!H:H,0, 0)</f>
        <v>0</v>
      </c>
      <c r="BE1148" s="11">
        <f>_xlfn.XLOOKUP($L1148,Pos!$B:$B,Pos!I:I,0, 0)</f>
        <v>8.7592233093054662E-5</v>
      </c>
      <c r="BF1148" s="18">
        <f t="shared" si="277"/>
        <v>8.7592233093054662E-5</v>
      </c>
      <c r="BG1148" s="1">
        <f t="shared" si="278"/>
        <v>2</v>
      </c>
      <c r="BH1148" s="1">
        <f t="shared" si="279"/>
        <v>10</v>
      </c>
      <c r="BI1148" s="18">
        <f t="shared" si="280"/>
        <v>1.15702798329885E-10</v>
      </c>
      <c r="BJ1148" s="3">
        <f t="shared" si="281"/>
        <v>0</v>
      </c>
      <c r="BK1148" s="18">
        <f t="shared" si="282"/>
        <v>0</v>
      </c>
    </row>
    <row r="1149" spans="3:63" x14ac:dyDescent="0.25">
      <c r="C1149" s="3"/>
      <c r="D1149" s="3"/>
      <c r="E1149" s="3"/>
      <c r="F1149" s="3"/>
      <c r="G1149" s="51" t="s">
        <v>1144</v>
      </c>
      <c r="H1149" s="8" t="str">
        <f t="shared" si="272"/>
        <v>0%West Europe</v>
      </c>
      <c r="I1149" s="11" cm="1">
        <f t="array" ref="I1149">IF(
   AZ1149 = "OUT", 0,IF(
   BD1149 &gt;= LARGE(IF(ISNUMBER(BD:BD), BD:BD), 3),
   BE1149 - 0.001,
   IF(BE1149 &gt;=VLOOKUP(P1149,mapping!$A:$B,2,FALSE), BE1149,VLOOKUP(P1149,mapping!$A$2:$B$8,2,FALSE))
))</f>
        <v>0</v>
      </c>
      <c r="J1149" s="11" cm="1">
        <f t="array" ref="J1149">IF(
    AZ1149="OUT",0,IF(IF(
                      BD1149&gt;=LARGE(IF(ISNUMBER(BD:BD),BD:BD),3),
                      BE1149+0.001,
                      VLOOKUP(H1149,mapping!$D:$E,2,FALSE)
                      )&gt;I1149,
                   IF(
                      BD1149&gt;=LARGE(IF(ISNUMBER(BD:BD),BD:BD),3),
                      BE1149+0.001,
                      VLOOKUP(H1149,mapping!$D:$E,2,FALSE)
                      ),
                   I1149+0.002))</f>
        <v>0</v>
      </c>
      <c r="K1149" s="8">
        <f t="shared" si="273"/>
        <v>8.7292627556181707E-5</v>
      </c>
      <c r="L1149" s="1" t="str">
        <f>Pos!B240</f>
        <v>DE000KBX1006</v>
      </c>
      <c r="M1149" s="1" t="str">
        <f>_xlfn.XLOOKUP($L1149,Pos!B:B,Pos!D:D,, 0)</f>
        <v>Knorr-Bremse AG</v>
      </c>
      <c r="N1149" s="1" t="str">
        <f>_xlfn.XLOOKUP($L1149,Pos!B:B,Pos!E:E,, 0)</f>
        <v>Industrial Goods &amp; Services</v>
      </c>
      <c r="O1149" s="1" t="str">
        <f t="shared" si="274"/>
        <v>Industrial Goods &amp; Services_West Europe</v>
      </c>
      <c r="P1149" s="1" t="str">
        <f>_xlfn.XLOOKUP($L1149,Pos!B:B,Pos!F:F,, 0)</f>
        <v>West Europe</v>
      </c>
      <c r="Q1149" s="1">
        <v>0</v>
      </c>
      <c r="R1149" s="9">
        <f>_xlfn.XLOOKUP($L1149,Pos!$B:$B,Pos!N:N,0, 0)</f>
        <v>5.07</v>
      </c>
      <c r="S1149" s="9">
        <f>_xlfn.XLOOKUP($L1149,Pos!$B:$B,Pos!O:O,0, 0)</f>
        <v>5.1443329999999996</v>
      </c>
      <c r="T1149" s="9">
        <f>_xlfn.XLOOKUP($L1149,Pos!$B:$B,Pos!P:P,0, 0)</f>
        <v>5.15</v>
      </c>
      <c r="U1149" s="9">
        <f>_xlfn.XLOOKUP($L1149,Pos!$B:$B,Pos!Q:Q,0, 0)</f>
        <v>2.5</v>
      </c>
      <c r="V1149" s="9">
        <f>_xlfn.XLOOKUP($L1149,Pos!$B:$B,Pos!R:R,0, 0)</f>
        <v>4.266667</v>
      </c>
      <c r="W1149" s="9">
        <f>_xlfn.XLOOKUP($L1149,Pos!$B:$B,Pos!S:S,0, 0)</f>
        <v>3.42</v>
      </c>
      <c r="X1149" s="9" t="str">
        <f>_xlfn.XLOOKUP($L1149,Pos!$B:$B,Pos!J:J,0, 0)</f>
        <v>Outperform</v>
      </c>
      <c r="Y1149" s="1">
        <v>0</v>
      </c>
      <c r="Z1149" s="1">
        <v>0</v>
      </c>
      <c r="AA1149" s="1">
        <f t="shared" si="275"/>
        <v>0</v>
      </c>
      <c r="AB1149" s="9">
        <f>_xlfn.XLOOKUP(L1149,Pos!B:B,Pos!K:K,-1,0)</f>
        <v>4.477611940298508</v>
      </c>
      <c r="AC1149" s="1" t="e">
        <f>_xlfn.XLOOKUP($L1149,Pos!$A:$A,Pos!S:S,_xlfn.XLOOKUP($L1149,#REF!,#REF!, ""), 0)</f>
        <v>#REF!</v>
      </c>
      <c r="AD1149" s="1" t="e">
        <f>_xlfn.XLOOKUP($L1149,Pos!$A:$A,Pos!T:T,_xlfn.XLOOKUP($L1149,#REF!,#REF!, ""), 0)</f>
        <v>#REF!</v>
      </c>
      <c r="AE1149" s="1" t="e">
        <f>_xlfn.XLOOKUP($L1149,Pos!$A:$A,Pos!U:U,_xlfn.XLOOKUP($L1149,#REF!,#REF!, ""), 0)</f>
        <v>#REF!</v>
      </c>
      <c r="AF1149" s="1" t="e">
        <f>_xlfn.XLOOKUP($L1149,Pos!$A:$A,Pos!V:V,_xlfn.XLOOKUP($L1149,#REF!,#REF!, ""), 0)</f>
        <v>#REF!</v>
      </c>
      <c r="AG1149" s="1" t="e">
        <f>_xlfn.XLOOKUP($L1149,Pos!$A:$A,Pos!W:W,_xlfn.XLOOKUP($L1149,#REF!,#REF!, ""), 0)</f>
        <v>#REF!</v>
      </c>
      <c r="AH1149" s="1" t="e">
        <f>_xlfn.XLOOKUP($L1149,Pos!$A:$A,Pos!X:X,_xlfn.XLOOKUP($L1149,#REF!,#REF!, ""), 0)</f>
        <v>#REF!</v>
      </c>
      <c r="AI1149" s="1" t="e">
        <f>_xlfn.XLOOKUP($L1149,Pos!$A:$A,Pos!Y:Y,_xlfn.XLOOKUP($L1149,#REF!,#REF!, ""), 0)</f>
        <v>#REF!</v>
      </c>
      <c r="AJ1149" s="1" t="e">
        <f>_xlfn.XLOOKUP($L1149,Pos!$A:$A,Pos!Z:Z,_xlfn.XLOOKUP($L1149,#REF!,#REF!, ""), 0)</f>
        <v>#REF!</v>
      </c>
      <c r="AK1149" s="1" t="e">
        <f>_xlfn.XLOOKUP($L1149,Pos!$A:$A,Pos!AA:AA,_xlfn.XLOOKUP($L1149,#REF!,#REF!, ""), 0)</f>
        <v>#REF!</v>
      </c>
      <c r="AL1149" s="1" t="e">
        <f>_xlfn.XLOOKUP($L1149,Pos!$A:$A,Pos!AB:AB,_xlfn.XLOOKUP($L1149,#REF!,#REF!, ""), 0)</f>
        <v>#REF!</v>
      </c>
      <c r="AM1149" s="1" t="e">
        <f>_xlfn.XLOOKUP($L1149,Pos!$A:$A,Pos!AC:AC,_xlfn.XLOOKUP($L1149,#REF!,#REF!, ""), 0)</f>
        <v>#REF!</v>
      </c>
      <c r="AN1149" s="1" t="e">
        <f>_xlfn.XLOOKUP($L1149,Pos!$A:$A,Pos!AD:AD,_xlfn.XLOOKUP($L1149,#REF!,#REF!, ""), 0)</f>
        <v>#REF!</v>
      </c>
      <c r="AO1149" s="1" t="e">
        <f>_xlfn.XLOOKUP($L1149,Pos!$A:$A,Pos!AE:AE,_xlfn.XLOOKUP($L1149,#REF!,#REF!, ""), 0)</f>
        <v>#REF!</v>
      </c>
      <c r="AP1149" s="1" t="e">
        <f>_xlfn.XLOOKUP($L1149,Pos!$A:$A,Pos!AF:AF,_xlfn.XLOOKUP($L1149,#REF!,#REF!, ""), 0)</f>
        <v>#REF!</v>
      </c>
      <c r="AQ1149" s="1" t="e">
        <f>_xlfn.XLOOKUP($L1149,Pos!$A:$A,Pos!AG:AG,_xlfn.XLOOKUP($L1149,#REF!,#REF!, ""), 0)</f>
        <v>#REF!</v>
      </c>
      <c r="AR1149" s="1" t="e">
        <f>_xlfn.XLOOKUP($L1149,Pos!$A:$A,Pos!AH:AH,_xlfn.XLOOKUP($L1149,#REF!,#REF!, ""), 0)</f>
        <v>#REF!</v>
      </c>
      <c r="AS1149" s="1" t="e">
        <f>_xlfn.XLOOKUP($L1149,Pos!$A:$A,Pos!AI:AI,_xlfn.XLOOKUP($L1149,#REF!,#REF!, ""), 0)</f>
        <v>#REF!</v>
      </c>
      <c r="AT1149" s="1" t="e">
        <f>_xlfn.XLOOKUP($L1149,Pos!$A:$A,Pos!AJ:AJ,_xlfn.XLOOKUP($L1149,#REF!,#REF!, ""), 0)</f>
        <v>#REF!</v>
      </c>
      <c r="AU1149" s="1" t="e">
        <f>_xlfn.XLOOKUP($L1149,Pos!$A:$A,Pos!AK:AK,_xlfn.XLOOKUP($L1149,#REF!,#REF!, ""), 0)</f>
        <v>#REF!</v>
      </c>
      <c r="AV1149" s="1" t="e">
        <f>_xlfn.XLOOKUP($L1149,Pos!$A:$A,Pos!AL:AL,_xlfn.XLOOKUP($L1149,#REF!,#REF!, ""), 0)</f>
        <v>#REF!</v>
      </c>
      <c r="AW1149" s="1" t="e">
        <f>_xlfn.XLOOKUP($L1149,Pos!$A:$A,Pos!AM:AM,_xlfn.XLOOKUP($L1149,#REF!,#REF!, ""), 0)</f>
        <v>#REF!</v>
      </c>
      <c r="AX1149" s="1" t="e">
        <f>_xlfn.XLOOKUP($L1149,Pos!$A:$A,Pos!AN:AN,_xlfn.XLOOKUP($L1149,#REF!,#REF!, ""), 0)</f>
        <v>#REF!</v>
      </c>
      <c r="AY1149" s="1" t="e">
        <f>_xlfn.XLOOKUP($L1149,Pos!$A:$A,Pos!AO:AO,_xlfn.XLOOKUP($L1149,#REF!,#REF!, ""), 0)</f>
        <v>#REF!</v>
      </c>
      <c r="AZ1149" s="7" t="str">
        <f t="shared" si="276"/>
        <v>OUT</v>
      </c>
      <c r="BA1149" s="1">
        <f>IF(OR(_xlfn.XLOOKUP(L1149,Pos!B:B,Pos!L:L,FALSE)="ESG Reason",_xlfn.XLOOKUP(L1149,Pos!B:B,Pos!L:L,FALSE)="Blacklisted"),1,0)</f>
        <v>0</v>
      </c>
      <c r="BC1149" s="11">
        <v>1.157027983298845E-10</v>
      </c>
      <c r="BD1149" s="11">
        <f>_xlfn.XLOOKUP($L1149,Pos!$B:$B,Pos!H:H,0, 0)</f>
        <v>0</v>
      </c>
      <c r="BE1149" s="11">
        <f>_xlfn.XLOOKUP($L1149,Pos!$B:$B,Pos!I:I,0, 0)</f>
        <v>8.7292627556181707E-5</v>
      </c>
      <c r="BF1149" s="18">
        <f t="shared" si="277"/>
        <v>8.7292627556181707E-5</v>
      </c>
      <c r="BG1149" s="1">
        <f t="shared" si="278"/>
        <v>2</v>
      </c>
      <c r="BH1149" s="1">
        <f t="shared" si="279"/>
        <v>10</v>
      </c>
      <c r="BI1149" s="18">
        <f t="shared" si="280"/>
        <v>1.157027983298845E-10</v>
      </c>
      <c r="BJ1149" s="3">
        <f t="shared" si="281"/>
        <v>0</v>
      </c>
      <c r="BK1149" s="18">
        <f t="shared" si="282"/>
        <v>0</v>
      </c>
    </row>
    <row r="1150" spans="3:63" x14ac:dyDescent="0.25">
      <c r="C1150" s="3"/>
      <c r="D1150" s="3"/>
      <c r="E1150" s="3"/>
      <c r="F1150" s="3"/>
      <c r="G1150" s="51" t="s">
        <v>1160</v>
      </c>
      <c r="H1150" s="8" t="str">
        <f t="shared" si="272"/>
        <v>0%Others</v>
      </c>
      <c r="I1150" s="11" cm="1">
        <f t="array" ref="I1150">IF(
   AZ1150 = "OUT", 0,IF(
   BD1150 &gt;= LARGE(IF(ISNUMBER(BD:BD), BD:BD), 3),
   BE1150 - 0.001,
   IF(BE1150 &gt;=VLOOKUP(P1150,mapping!$A:$B,2,FALSE), BE1150,VLOOKUP(P1150,mapping!$A$2:$B$8,2,FALSE))
))</f>
        <v>0</v>
      </c>
      <c r="J1150" s="11" cm="1">
        <f t="array" ref="J1150">IF(
    AZ1150="OUT",0,IF(IF(
                      BD1150&gt;=LARGE(IF(ISNUMBER(BD:BD),BD:BD),3),
                      BE1150+0.001,
                      VLOOKUP(H1150,mapping!$D:$E,2,FALSE)
                      )&gt;I1150,
                   IF(
                      BD1150&gt;=LARGE(IF(ISNUMBER(BD:BD),BD:BD),3),
                      BE1150+0.001,
                      VLOOKUP(H1150,mapping!$D:$E,2,FALSE)
                      ),
                   I1150+0.002))</f>
        <v>0</v>
      </c>
      <c r="K1150" s="8">
        <f t="shared" si="273"/>
        <v>8.6952465855200705E-5</v>
      </c>
      <c r="L1150" s="1" t="str">
        <f>Pos!B498</f>
        <v>JP3027670003</v>
      </c>
      <c r="M1150" s="1" t="str">
        <f>_xlfn.XLOOKUP($L1150,Pos!B:B,Pos!D:D,, 0)</f>
        <v>Nippon Building Fund, Inc.</v>
      </c>
      <c r="N1150" s="1" t="str">
        <f>_xlfn.XLOOKUP($L1150,Pos!B:B,Pos!E:E,, 0)</f>
        <v>Real Estate</v>
      </c>
      <c r="O1150" s="1" t="str">
        <f t="shared" si="274"/>
        <v>Real Estate_Others</v>
      </c>
      <c r="P1150" s="1" t="str">
        <f>_xlfn.XLOOKUP($L1150,Pos!B:B,Pos!F:F,, 0)</f>
        <v>Others</v>
      </c>
      <c r="Q1150" s="1">
        <v>0</v>
      </c>
      <c r="R1150" s="9">
        <f>_xlfn.XLOOKUP($L1150,Pos!$B:$B,Pos!N:N,0, 0)</f>
        <v>3.62</v>
      </c>
      <c r="S1150" s="9">
        <f>_xlfn.XLOOKUP($L1150,Pos!$B:$B,Pos!O:O,0, 0)</f>
        <v>1.7163330000000001</v>
      </c>
      <c r="T1150" s="9">
        <f>_xlfn.XLOOKUP($L1150,Pos!$B:$B,Pos!P:P,0, 0)</f>
        <v>4.6749999999999998</v>
      </c>
      <c r="U1150" s="9">
        <f>_xlfn.XLOOKUP($L1150,Pos!$B:$B,Pos!Q:Q,0, 0)</f>
        <v>3.1</v>
      </c>
      <c r="V1150" s="9">
        <f>_xlfn.XLOOKUP($L1150,Pos!$B:$B,Pos!R:R,0, 0)</f>
        <v>8.8666669999999996</v>
      </c>
      <c r="W1150" s="9">
        <f>_xlfn.XLOOKUP($L1150,Pos!$B:$B,Pos!S:S,0, 0)</f>
        <v>2.8083330000000002</v>
      </c>
      <c r="X1150" s="9" t="str">
        <f>_xlfn.XLOOKUP($L1150,Pos!$B:$B,Pos!J:J,0, 0)</f>
        <v>Hold</v>
      </c>
      <c r="Y1150" s="1">
        <v>0</v>
      </c>
      <c r="Z1150" s="1">
        <v>0</v>
      </c>
      <c r="AA1150" s="1">
        <f t="shared" si="275"/>
        <v>0</v>
      </c>
      <c r="AB1150" s="9">
        <f>_xlfn.XLOOKUP(L1150,Pos!B:B,Pos!K:K,-1,0)</f>
        <v>0.83333333333333326</v>
      </c>
      <c r="AC1150" s="1" t="e">
        <f>_xlfn.XLOOKUP($L1150,Pos!$A:$A,Pos!S:S,_xlfn.XLOOKUP($L1150,#REF!,#REF!, ""), 0)</f>
        <v>#REF!</v>
      </c>
      <c r="AD1150" s="1" t="e">
        <f>_xlfn.XLOOKUP($L1150,Pos!$A:$A,Pos!T:T,_xlfn.XLOOKUP($L1150,#REF!,#REF!, ""), 0)</f>
        <v>#REF!</v>
      </c>
      <c r="AE1150" s="1" t="e">
        <f>_xlfn.XLOOKUP($L1150,Pos!$A:$A,Pos!U:U,_xlfn.XLOOKUP($L1150,#REF!,#REF!, ""), 0)</f>
        <v>#REF!</v>
      </c>
      <c r="AF1150" s="1" t="e">
        <f>_xlfn.XLOOKUP($L1150,Pos!$A:$A,Pos!V:V,_xlfn.XLOOKUP($L1150,#REF!,#REF!, ""), 0)</f>
        <v>#REF!</v>
      </c>
      <c r="AG1150" s="1" t="e">
        <f>_xlfn.XLOOKUP($L1150,Pos!$A:$A,Pos!W:W,_xlfn.XLOOKUP($L1150,#REF!,#REF!, ""), 0)</f>
        <v>#REF!</v>
      </c>
      <c r="AH1150" s="1" t="e">
        <f>_xlfn.XLOOKUP($L1150,Pos!$A:$A,Pos!X:X,_xlfn.XLOOKUP($L1150,#REF!,#REF!, ""), 0)</f>
        <v>#REF!</v>
      </c>
      <c r="AI1150" s="1" t="e">
        <f>_xlfn.XLOOKUP($L1150,Pos!$A:$A,Pos!Y:Y,_xlfn.XLOOKUP($L1150,#REF!,#REF!, ""), 0)</f>
        <v>#REF!</v>
      </c>
      <c r="AJ1150" s="1" t="e">
        <f>_xlfn.XLOOKUP($L1150,Pos!$A:$A,Pos!Z:Z,_xlfn.XLOOKUP($L1150,#REF!,#REF!, ""), 0)</f>
        <v>#REF!</v>
      </c>
      <c r="AK1150" s="1" t="e">
        <f>_xlfn.XLOOKUP($L1150,Pos!$A:$A,Pos!AA:AA,_xlfn.XLOOKUP($L1150,#REF!,#REF!, ""), 0)</f>
        <v>#REF!</v>
      </c>
      <c r="AL1150" s="1" t="e">
        <f>_xlfn.XLOOKUP($L1150,Pos!$A:$A,Pos!AB:AB,_xlfn.XLOOKUP($L1150,#REF!,#REF!, ""), 0)</f>
        <v>#REF!</v>
      </c>
      <c r="AM1150" s="1" t="e">
        <f>_xlfn.XLOOKUP($L1150,Pos!$A:$A,Pos!AC:AC,_xlfn.XLOOKUP($L1150,#REF!,#REF!, ""), 0)</f>
        <v>#REF!</v>
      </c>
      <c r="AN1150" s="1" t="e">
        <f>_xlfn.XLOOKUP($L1150,Pos!$A:$A,Pos!AD:AD,_xlfn.XLOOKUP($L1150,#REF!,#REF!, ""), 0)</f>
        <v>#REF!</v>
      </c>
      <c r="AO1150" s="1" t="e">
        <f>_xlfn.XLOOKUP($L1150,Pos!$A:$A,Pos!AE:AE,_xlfn.XLOOKUP($L1150,#REF!,#REF!, ""), 0)</f>
        <v>#REF!</v>
      </c>
      <c r="AP1150" s="1" t="e">
        <f>_xlfn.XLOOKUP($L1150,Pos!$A:$A,Pos!AF:AF,_xlfn.XLOOKUP($L1150,#REF!,#REF!, ""), 0)</f>
        <v>#REF!</v>
      </c>
      <c r="AQ1150" s="1" t="e">
        <f>_xlfn.XLOOKUP($L1150,Pos!$A:$A,Pos!AG:AG,_xlfn.XLOOKUP($L1150,#REF!,#REF!, ""), 0)</f>
        <v>#REF!</v>
      </c>
      <c r="AR1150" s="1" t="e">
        <f>_xlfn.XLOOKUP($L1150,Pos!$A:$A,Pos!AH:AH,_xlfn.XLOOKUP($L1150,#REF!,#REF!, ""), 0)</f>
        <v>#REF!</v>
      </c>
      <c r="AS1150" s="1" t="e">
        <f>_xlfn.XLOOKUP($L1150,Pos!$A:$A,Pos!AI:AI,_xlfn.XLOOKUP($L1150,#REF!,#REF!, ""), 0)</f>
        <v>#REF!</v>
      </c>
      <c r="AT1150" s="1" t="e">
        <f>_xlfn.XLOOKUP($L1150,Pos!$A:$A,Pos!AJ:AJ,_xlfn.XLOOKUP($L1150,#REF!,#REF!, ""), 0)</f>
        <v>#REF!</v>
      </c>
      <c r="AU1150" s="1" t="e">
        <f>_xlfn.XLOOKUP($L1150,Pos!$A:$A,Pos!AK:AK,_xlfn.XLOOKUP($L1150,#REF!,#REF!, ""), 0)</f>
        <v>#REF!</v>
      </c>
      <c r="AV1150" s="1" t="e">
        <f>_xlfn.XLOOKUP($L1150,Pos!$A:$A,Pos!AL:AL,_xlfn.XLOOKUP($L1150,#REF!,#REF!, ""), 0)</f>
        <v>#REF!</v>
      </c>
      <c r="AW1150" s="1" t="e">
        <f>_xlfn.XLOOKUP($L1150,Pos!$A:$A,Pos!AM:AM,_xlfn.XLOOKUP($L1150,#REF!,#REF!, ""), 0)</f>
        <v>#REF!</v>
      </c>
      <c r="AX1150" s="1" t="e">
        <f>_xlfn.XLOOKUP($L1150,Pos!$A:$A,Pos!AN:AN,_xlfn.XLOOKUP($L1150,#REF!,#REF!, ""), 0)</f>
        <v>#REF!</v>
      </c>
      <c r="AY1150" s="1" t="e">
        <f>_xlfn.XLOOKUP($L1150,Pos!$A:$A,Pos!AO:AO,_xlfn.XLOOKUP($L1150,#REF!,#REF!, ""), 0)</f>
        <v>#REF!</v>
      </c>
      <c r="AZ1150" s="7" t="str">
        <f t="shared" si="276"/>
        <v>OUT</v>
      </c>
      <c r="BA1150" s="1">
        <f>IF(OR(_xlfn.XLOOKUP(L1150,Pos!B:B,Pos!L:L,FALSE)="ESG Reason",_xlfn.XLOOKUP(L1150,Pos!B:B,Pos!L:L,FALSE)="Blacklisted"),1,0)</f>
        <v>0</v>
      </c>
      <c r="BC1150" s="11">
        <v>9.6185907372530898E-11</v>
      </c>
      <c r="BD1150" s="11">
        <f>_xlfn.XLOOKUP($L1150,Pos!$B:$B,Pos!H:H,0, 0)</f>
        <v>0</v>
      </c>
      <c r="BE1150" s="11">
        <f>_xlfn.XLOOKUP($L1150,Pos!$B:$B,Pos!I:I,0, 0)</f>
        <v>8.6952465855200705E-5</v>
      </c>
      <c r="BF1150" s="18">
        <f t="shared" si="277"/>
        <v>8.6952465855200705E-5</v>
      </c>
      <c r="BG1150" s="1">
        <f t="shared" si="278"/>
        <v>3</v>
      </c>
      <c r="BH1150" s="1">
        <f t="shared" si="279"/>
        <v>52</v>
      </c>
      <c r="BI1150" s="18">
        <f t="shared" si="280"/>
        <v>9.6185907372530898E-11</v>
      </c>
      <c r="BJ1150" s="3">
        <f t="shared" si="281"/>
        <v>0</v>
      </c>
      <c r="BK1150" s="18">
        <f t="shared" si="282"/>
        <v>0</v>
      </c>
    </row>
    <row r="1151" spans="3:63" x14ac:dyDescent="0.25">
      <c r="C1151" s="3"/>
      <c r="D1151" s="3"/>
      <c r="E1151" s="3"/>
      <c r="F1151" s="3"/>
      <c r="G1151" s="51" t="s">
        <v>1151</v>
      </c>
      <c r="H1151" s="8" t="str">
        <f t="shared" si="272"/>
        <v>0%West Europe</v>
      </c>
      <c r="I1151" s="11" cm="1">
        <f t="array" ref="I1151">IF(
   AZ1151 = "OUT", 0,IF(
   BD1151 &gt;= LARGE(IF(ISNUMBER(BD:BD), BD:BD), 3),
   BE1151 - 0.001,
   IF(BE1151 &gt;=VLOOKUP(P1151,mapping!$A:$B,2,FALSE), BE1151,VLOOKUP(P1151,mapping!$A$2:$B$8,2,FALSE))
))</f>
        <v>0</v>
      </c>
      <c r="J1151" s="11" cm="1">
        <f t="array" ref="J1151">IF(
    AZ1151="OUT",0,IF(IF(
                      BD1151&gt;=LARGE(IF(ISNUMBER(BD:BD),BD:BD),3),
                      BE1151+0.001,
                      VLOOKUP(H1151,mapping!$D:$E,2,FALSE)
                      )&gt;I1151,
                   IF(
                      BD1151&gt;=LARGE(IF(ISNUMBER(BD:BD),BD:BD),3),
                      BE1151+0.001,
                      VLOOKUP(H1151,mapping!$D:$E,2,FALSE)
                      ),
                   I1151+0.002))</f>
        <v>0</v>
      </c>
      <c r="K1151" s="8">
        <f t="shared" si="273"/>
        <v>8.6202391851884991E-5</v>
      </c>
      <c r="L1151" s="1" t="str">
        <f>Pos!B779</f>
        <v>SE0015949748</v>
      </c>
      <c r="M1151" s="1" t="str">
        <f>_xlfn.XLOOKUP($L1151,Pos!B:B,Pos!D:D,, 0)</f>
        <v>Beijer Ref AB Class B</v>
      </c>
      <c r="N1151" s="1" t="str">
        <f>_xlfn.XLOOKUP($L1151,Pos!B:B,Pos!E:E,, 0)</f>
        <v>Industrial Goods &amp; Services</v>
      </c>
      <c r="O1151" s="1" t="str">
        <f t="shared" si="274"/>
        <v>Industrial Goods &amp; Services_West Europe</v>
      </c>
      <c r="P1151" s="1" t="str">
        <f>_xlfn.XLOOKUP($L1151,Pos!B:B,Pos!F:F,, 0)</f>
        <v>West Europe</v>
      </c>
      <c r="Q1151" s="1">
        <v>0</v>
      </c>
      <c r="R1151" s="9">
        <f>_xlfn.XLOOKUP($L1151,Pos!$B:$B,Pos!N:N,0, 0)</f>
        <v>2.99</v>
      </c>
      <c r="S1151" s="9">
        <f>_xlfn.XLOOKUP($L1151,Pos!$B:$B,Pos!O:O,0, 0)</f>
        <v>3.517334</v>
      </c>
      <c r="T1151" s="9">
        <f>_xlfn.XLOOKUP($L1151,Pos!$B:$B,Pos!P:P,0, 0)</f>
        <v>4.1500000000000004</v>
      </c>
      <c r="U1151" s="9">
        <f>_xlfn.XLOOKUP($L1151,Pos!$B:$B,Pos!Q:Q,0, 0)</f>
        <v>2.2999999999999998</v>
      </c>
      <c r="V1151" s="9">
        <f>_xlfn.XLOOKUP($L1151,Pos!$B:$B,Pos!R:R,0, 0)</f>
        <v>7.3666669999999996</v>
      </c>
      <c r="W1151" s="9">
        <f>_xlfn.XLOOKUP($L1151,Pos!$B:$B,Pos!S:S,0, 0)</f>
        <v>6.3583340000000002</v>
      </c>
      <c r="X1151" s="9" t="str">
        <f>_xlfn.XLOOKUP($L1151,Pos!$B:$B,Pos!J:J,0, 0)</f>
        <v>Buy</v>
      </c>
      <c r="Y1151" s="1">
        <v>0</v>
      </c>
      <c r="Z1151" s="1">
        <v>0</v>
      </c>
      <c r="AA1151" s="1">
        <f t="shared" si="275"/>
        <v>0</v>
      </c>
      <c r="AB1151" s="9">
        <f>_xlfn.XLOOKUP(L1151,Pos!B:B,Pos!K:K,-1,0)</f>
        <v>5.3731343283582076</v>
      </c>
      <c r="AC1151" s="1" t="e">
        <f>_xlfn.XLOOKUP($L1151,Pos!$A:$A,Pos!S:S,_xlfn.XLOOKUP($L1151,#REF!,#REF!, ""), 0)</f>
        <v>#REF!</v>
      </c>
      <c r="AD1151" s="1" t="e">
        <f>_xlfn.XLOOKUP($L1151,Pos!$A:$A,Pos!T:T,_xlfn.XLOOKUP($L1151,#REF!,#REF!, ""), 0)</f>
        <v>#REF!</v>
      </c>
      <c r="AE1151" s="1" t="e">
        <f>_xlfn.XLOOKUP($L1151,Pos!$A:$A,Pos!U:U,_xlfn.XLOOKUP($L1151,#REF!,#REF!, ""), 0)</f>
        <v>#REF!</v>
      </c>
      <c r="AF1151" s="1" t="e">
        <f>_xlfn.XLOOKUP($L1151,Pos!$A:$A,Pos!V:V,_xlfn.XLOOKUP($L1151,#REF!,#REF!, ""), 0)</f>
        <v>#REF!</v>
      </c>
      <c r="AG1151" s="1" t="e">
        <f>_xlfn.XLOOKUP($L1151,Pos!$A:$A,Pos!W:W,_xlfn.XLOOKUP($L1151,#REF!,#REF!, ""), 0)</f>
        <v>#REF!</v>
      </c>
      <c r="AH1151" s="1" t="e">
        <f>_xlfn.XLOOKUP($L1151,Pos!$A:$A,Pos!X:X,_xlfn.XLOOKUP($L1151,#REF!,#REF!, ""), 0)</f>
        <v>#REF!</v>
      </c>
      <c r="AI1151" s="1" t="e">
        <f>_xlfn.XLOOKUP($L1151,Pos!$A:$A,Pos!Y:Y,_xlfn.XLOOKUP($L1151,#REF!,#REF!, ""), 0)</f>
        <v>#REF!</v>
      </c>
      <c r="AJ1151" s="1" t="e">
        <f>_xlfn.XLOOKUP($L1151,Pos!$A:$A,Pos!Z:Z,_xlfn.XLOOKUP($L1151,#REF!,#REF!, ""), 0)</f>
        <v>#REF!</v>
      </c>
      <c r="AK1151" s="1" t="e">
        <f>_xlfn.XLOOKUP($L1151,Pos!$A:$A,Pos!AA:AA,_xlfn.XLOOKUP($L1151,#REF!,#REF!, ""), 0)</f>
        <v>#REF!</v>
      </c>
      <c r="AL1151" s="1" t="e">
        <f>_xlfn.XLOOKUP($L1151,Pos!$A:$A,Pos!AB:AB,_xlfn.XLOOKUP($L1151,#REF!,#REF!, ""), 0)</f>
        <v>#REF!</v>
      </c>
      <c r="AM1151" s="1" t="e">
        <f>_xlfn.XLOOKUP($L1151,Pos!$A:$A,Pos!AC:AC,_xlfn.XLOOKUP($L1151,#REF!,#REF!, ""), 0)</f>
        <v>#REF!</v>
      </c>
      <c r="AN1151" s="1" t="e">
        <f>_xlfn.XLOOKUP($L1151,Pos!$A:$A,Pos!AD:AD,_xlfn.XLOOKUP($L1151,#REF!,#REF!, ""), 0)</f>
        <v>#REF!</v>
      </c>
      <c r="AO1151" s="1" t="e">
        <f>_xlfn.XLOOKUP($L1151,Pos!$A:$A,Pos!AE:AE,_xlfn.XLOOKUP($L1151,#REF!,#REF!, ""), 0)</f>
        <v>#REF!</v>
      </c>
      <c r="AP1151" s="1" t="e">
        <f>_xlfn.XLOOKUP($L1151,Pos!$A:$A,Pos!AF:AF,_xlfn.XLOOKUP($L1151,#REF!,#REF!, ""), 0)</f>
        <v>#REF!</v>
      </c>
      <c r="AQ1151" s="1" t="e">
        <f>_xlfn.XLOOKUP($L1151,Pos!$A:$A,Pos!AG:AG,_xlfn.XLOOKUP($L1151,#REF!,#REF!, ""), 0)</f>
        <v>#REF!</v>
      </c>
      <c r="AR1151" s="1" t="e">
        <f>_xlfn.XLOOKUP($L1151,Pos!$A:$A,Pos!AH:AH,_xlfn.XLOOKUP($L1151,#REF!,#REF!, ""), 0)</f>
        <v>#REF!</v>
      </c>
      <c r="AS1151" s="1" t="e">
        <f>_xlfn.XLOOKUP($L1151,Pos!$A:$A,Pos!AI:AI,_xlfn.XLOOKUP($L1151,#REF!,#REF!, ""), 0)</f>
        <v>#REF!</v>
      </c>
      <c r="AT1151" s="1" t="e">
        <f>_xlfn.XLOOKUP($L1151,Pos!$A:$A,Pos!AJ:AJ,_xlfn.XLOOKUP($L1151,#REF!,#REF!, ""), 0)</f>
        <v>#REF!</v>
      </c>
      <c r="AU1151" s="1" t="e">
        <f>_xlfn.XLOOKUP($L1151,Pos!$A:$A,Pos!AK:AK,_xlfn.XLOOKUP($L1151,#REF!,#REF!, ""), 0)</f>
        <v>#REF!</v>
      </c>
      <c r="AV1151" s="1" t="e">
        <f>_xlfn.XLOOKUP($L1151,Pos!$A:$A,Pos!AL:AL,_xlfn.XLOOKUP($L1151,#REF!,#REF!, ""), 0)</f>
        <v>#REF!</v>
      </c>
      <c r="AW1151" s="1" t="e">
        <f>_xlfn.XLOOKUP($L1151,Pos!$A:$A,Pos!AM:AM,_xlfn.XLOOKUP($L1151,#REF!,#REF!, ""), 0)</f>
        <v>#REF!</v>
      </c>
      <c r="AX1151" s="1" t="e">
        <f>_xlfn.XLOOKUP($L1151,Pos!$A:$A,Pos!AN:AN,_xlfn.XLOOKUP($L1151,#REF!,#REF!, ""), 0)</f>
        <v>#REF!</v>
      </c>
      <c r="AY1151" s="1" t="e">
        <f>_xlfn.XLOOKUP($L1151,Pos!$A:$A,Pos!AO:AO,_xlfn.XLOOKUP($L1151,#REF!,#REF!, ""), 0)</f>
        <v>#REF!</v>
      </c>
      <c r="AZ1151" s="7" t="str">
        <f t="shared" si="276"/>
        <v>OUT</v>
      </c>
      <c r="BA1151" s="1">
        <f>IF(OR(_xlfn.XLOOKUP(L1151,Pos!B:B,Pos!L:L,FALSE)="ESG Reason",_xlfn.XLOOKUP(L1151,Pos!B:B,Pos!L:L,FALSE)="Blacklisted"),1,0)</f>
        <v>1</v>
      </c>
      <c r="BC1151" s="11">
        <v>1.157027983298838E-10</v>
      </c>
      <c r="BD1151" s="11">
        <f>_xlfn.XLOOKUP($L1151,Pos!$B:$B,Pos!H:H,0, 0)</f>
        <v>0</v>
      </c>
      <c r="BE1151" s="11">
        <f>_xlfn.XLOOKUP($L1151,Pos!$B:$B,Pos!I:I,0, 0)</f>
        <v>8.6202391851884991E-5</v>
      </c>
      <c r="BF1151" s="18">
        <f t="shared" si="277"/>
        <v>8.6202391851884991E-5</v>
      </c>
      <c r="BG1151" s="1">
        <f t="shared" si="278"/>
        <v>2</v>
      </c>
      <c r="BH1151" s="1">
        <f t="shared" si="279"/>
        <v>10</v>
      </c>
      <c r="BI1151" s="18">
        <f t="shared" si="280"/>
        <v>1.157027983298838E-10</v>
      </c>
      <c r="BJ1151" s="3">
        <f t="shared" si="281"/>
        <v>0</v>
      </c>
      <c r="BK1151" s="18">
        <f t="shared" si="282"/>
        <v>0</v>
      </c>
    </row>
    <row r="1152" spans="3:63" x14ac:dyDescent="0.25">
      <c r="C1152" s="3"/>
      <c r="D1152" s="3"/>
      <c r="E1152" s="3"/>
      <c r="F1152" s="3"/>
      <c r="G1152" s="51" t="s">
        <v>1155</v>
      </c>
      <c r="H1152" s="8" t="str">
        <f t="shared" si="272"/>
        <v>0%West Europe</v>
      </c>
      <c r="I1152" s="11" cm="1">
        <f t="array" ref="I1152">IF(
   AZ1152 = "OUT", 0,IF(
   BD1152 &gt;= LARGE(IF(ISNUMBER(BD:BD), BD:BD), 3),
   BE1152 - 0.001,
   IF(BE1152 &gt;=VLOOKUP(P1152,mapping!$A:$B,2,FALSE), BE1152,VLOOKUP(P1152,mapping!$A$2:$B$8,2,FALSE))
))</f>
        <v>0</v>
      </c>
      <c r="J1152" s="11" cm="1">
        <f t="array" ref="J1152">IF(
    AZ1152="OUT",0,IF(IF(
                      BD1152&gt;=LARGE(IF(ISNUMBER(BD:BD),BD:BD),3),
                      BE1152+0.001,
                      VLOOKUP(H1152,mapping!$D:$E,2,FALSE)
                      )&gt;I1152,
                   IF(
                      BD1152&gt;=LARGE(IF(ISNUMBER(BD:BD),BD:BD),3),
                      BE1152+0.001,
                      VLOOKUP(H1152,mapping!$D:$E,2,FALSE)
                      ),
                   I1152+0.002))</f>
        <v>0</v>
      </c>
      <c r="K1152" s="8">
        <f t="shared" si="273"/>
        <v>8.6122649731926098E-5</v>
      </c>
      <c r="L1152" s="1" t="str">
        <f>Pos!B345</f>
        <v>FR0014004L86</v>
      </c>
      <c r="M1152" s="1" t="str">
        <f>_xlfn.XLOOKUP($L1152,Pos!B:B,Pos!D:D,, 0)</f>
        <v>Dassault Aviation SA</v>
      </c>
      <c r="N1152" s="1" t="str">
        <f>_xlfn.XLOOKUP($L1152,Pos!B:B,Pos!E:E,, 0)</f>
        <v>Industrial Goods &amp; Services</v>
      </c>
      <c r="O1152" s="1" t="str">
        <f t="shared" si="274"/>
        <v>Industrial Goods &amp; Services_West Europe</v>
      </c>
      <c r="P1152" s="1" t="str">
        <f>_xlfn.XLOOKUP($L1152,Pos!B:B,Pos!F:F,, 0)</f>
        <v>West Europe</v>
      </c>
      <c r="Q1152" s="1">
        <v>0</v>
      </c>
      <c r="R1152" s="9">
        <f>_xlfn.XLOOKUP($L1152,Pos!$B:$B,Pos!N:N,0, 0)</f>
        <v>4.0999999999999996</v>
      </c>
      <c r="S1152" s="9">
        <f>_xlfn.XLOOKUP($L1152,Pos!$B:$B,Pos!O:O,0, 0)</f>
        <v>4.7736660000000004</v>
      </c>
      <c r="T1152" s="9">
        <f>_xlfn.XLOOKUP($L1152,Pos!$B:$B,Pos!P:P,0, 0)</f>
        <v>4.0999999999999996</v>
      </c>
      <c r="U1152" s="9">
        <f>_xlfn.XLOOKUP($L1152,Pos!$B:$B,Pos!Q:Q,0, 0)</f>
        <v>7.8</v>
      </c>
      <c r="V1152" s="9">
        <f>_xlfn.XLOOKUP($L1152,Pos!$B:$B,Pos!R:R,0, 0)</f>
        <v>5.6333330000000004</v>
      </c>
      <c r="W1152" s="9">
        <f>_xlfn.XLOOKUP($L1152,Pos!$B:$B,Pos!S:S,0, 0)</f>
        <v>5.3333329999999997</v>
      </c>
      <c r="X1152" s="9" t="str">
        <f>_xlfn.XLOOKUP($L1152,Pos!$B:$B,Pos!J:J,0, 0)</f>
        <v>Outperform</v>
      </c>
      <c r="Y1152" s="1">
        <v>0</v>
      </c>
      <c r="Z1152" s="1">
        <v>0</v>
      </c>
      <c r="AA1152" s="1">
        <f t="shared" si="275"/>
        <v>0</v>
      </c>
      <c r="AB1152" s="9">
        <f>_xlfn.XLOOKUP(L1152,Pos!B:B,Pos!K:K,-1,0)</f>
        <v>4.1791044776119399</v>
      </c>
      <c r="AC1152" s="1" t="e">
        <f>_xlfn.XLOOKUP($L1152,Pos!$A:$A,Pos!S:S,_xlfn.XLOOKUP($L1152,#REF!,#REF!, ""), 0)</f>
        <v>#REF!</v>
      </c>
      <c r="AD1152" s="1" t="e">
        <f>_xlfn.XLOOKUP($L1152,Pos!$A:$A,Pos!T:T,_xlfn.XLOOKUP($L1152,#REF!,#REF!, ""), 0)</f>
        <v>#REF!</v>
      </c>
      <c r="AE1152" s="1" t="e">
        <f>_xlfn.XLOOKUP($L1152,Pos!$A:$A,Pos!U:U,_xlfn.XLOOKUP($L1152,#REF!,#REF!, ""), 0)</f>
        <v>#REF!</v>
      </c>
      <c r="AF1152" s="1" t="e">
        <f>_xlfn.XLOOKUP($L1152,Pos!$A:$A,Pos!V:V,_xlfn.XLOOKUP($L1152,#REF!,#REF!, ""), 0)</f>
        <v>#REF!</v>
      </c>
      <c r="AG1152" s="1" t="e">
        <f>_xlfn.XLOOKUP($L1152,Pos!$A:$A,Pos!W:W,_xlfn.XLOOKUP($L1152,#REF!,#REF!, ""), 0)</f>
        <v>#REF!</v>
      </c>
      <c r="AH1152" s="1" t="e">
        <f>_xlfn.XLOOKUP($L1152,Pos!$A:$A,Pos!X:X,_xlfn.XLOOKUP($L1152,#REF!,#REF!, ""), 0)</f>
        <v>#REF!</v>
      </c>
      <c r="AI1152" s="1" t="e">
        <f>_xlfn.XLOOKUP($L1152,Pos!$A:$A,Pos!Y:Y,_xlfn.XLOOKUP($L1152,#REF!,#REF!, ""), 0)</f>
        <v>#REF!</v>
      </c>
      <c r="AJ1152" s="1" t="e">
        <f>_xlfn.XLOOKUP($L1152,Pos!$A:$A,Pos!Z:Z,_xlfn.XLOOKUP($L1152,#REF!,#REF!, ""), 0)</f>
        <v>#REF!</v>
      </c>
      <c r="AK1152" s="1" t="e">
        <f>_xlfn.XLOOKUP($L1152,Pos!$A:$A,Pos!AA:AA,_xlfn.XLOOKUP($L1152,#REF!,#REF!, ""), 0)</f>
        <v>#REF!</v>
      </c>
      <c r="AL1152" s="1" t="e">
        <f>_xlfn.XLOOKUP($L1152,Pos!$A:$A,Pos!AB:AB,_xlfn.XLOOKUP($L1152,#REF!,#REF!, ""), 0)</f>
        <v>#REF!</v>
      </c>
      <c r="AM1152" s="1" t="e">
        <f>_xlfn.XLOOKUP($L1152,Pos!$A:$A,Pos!AC:AC,_xlfn.XLOOKUP($L1152,#REF!,#REF!, ""), 0)</f>
        <v>#REF!</v>
      </c>
      <c r="AN1152" s="1" t="e">
        <f>_xlfn.XLOOKUP($L1152,Pos!$A:$A,Pos!AD:AD,_xlfn.XLOOKUP($L1152,#REF!,#REF!, ""), 0)</f>
        <v>#REF!</v>
      </c>
      <c r="AO1152" s="1" t="e">
        <f>_xlfn.XLOOKUP($L1152,Pos!$A:$A,Pos!AE:AE,_xlfn.XLOOKUP($L1152,#REF!,#REF!, ""), 0)</f>
        <v>#REF!</v>
      </c>
      <c r="AP1152" s="1" t="e">
        <f>_xlfn.XLOOKUP($L1152,Pos!$A:$A,Pos!AF:AF,_xlfn.XLOOKUP($L1152,#REF!,#REF!, ""), 0)</f>
        <v>#REF!</v>
      </c>
      <c r="AQ1152" s="1" t="e">
        <f>_xlfn.XLOOKUP($L1152,Pos!$A:$A,Pos!AG:AG,_xlfn.XLOOKUP($L1152,#REF!,#REF!, ""), 0)</f>
        <v>#REF!</v>
      </c>
      <c r="AR1152" s="1" t="e">
        <f>_xlfn.XLOOKUP($L1152,Pos!$A:$A,Pos!AH:AH,_xlfn.XLOOKUP($L1152,#REF!,#REF!, ""), 0)</f>
        <v>#REF!</v>
      </c>
      <c r="AS1152" s="1" t="e">
        <f>_xlfn.XLOOKUP($L1152,Pos!$A:$A,Pos!AI:AI,_xlfn.XLOOKUP($L1152,#REF!,#REF!, ""), 0)</f>
        <v>#REF!</v>
      </c>
      <c r="AT1152" s="1" t="e">
        <f>_xlfn.XLOOKUP($L1152,Pos!$A:$A,Pos!AJ:AJ,_xlfn.XLOOKUP($L1152,#REF!,#REF!, ""), 0)</f>
        <v>#REF!</v>
      </c>
      <c r="AU1152" s="1" t="e">
        <f>_xlfn.XLOOKUP($L1152,Pos!$A:$A,Pos!AK:AK,_xlfn.XLOOKUP($L1152,#REF!,#REF!, ""), 0)</f>
        <v>#REF!</v>
      </c>
      <c r="AV1152" s="1" t="e">
        <f>_xlfn.XLOOKUP($L1152,Pos!$A:$A,Pos!AL:AL,_xlfn.XLOOKUP($L1152,#REF!,#REF!, ""), 0)</f>
        <v>#REF!</v>
      </c>
      <c r="AW1152" s="1" t="e">
        <f>_xlfn.XLOOKUP($L1152,Pos!$A:$A,Pos!AM:AM,_xlfn.XLOOKUP($L1152,#REF!,#REF!, ""), 0)</f>
        <v>#REF!</v>
      </c>
      <c r="AX1152" s="1" t="e">
        <f>_xlfn.XLOOKUP($L1152,Pos!$A:$A,Pos!AN:AN,_xlfn.XLOOKUP($L1152,#REF!,#REF!, ""), 0)</f>
        <v>#REF!</v>
      </c>
      <c r="AY1152" s="1" t="e">
        <f>_xlfn.XLOOKUP($L1152,Pos!$A:$A,Pos!AO:AO,_xlfn.XLOOKUP($L1152,#REF!,#REF!, ""), 0)</f>
        <v>#REF!</v>
      </c>
      <c r="AZ1152" s="7" t="str">
        <f t="shared" si="276"/>
        <v>OUT</v>
      </c>
      <c r="BA1152" s="1">
        <f>IF(OR(_xlfn.XLOOKUP(L1152,Pos!B:B,Pos!L:L,FALSE)="ESG Reason",_xlfn.XLOOKUP(L1152,Pos!B:B,Pos!L:L,FALSE)="Blacklisted"),1,0)</f>
        <v>1</v>
      </c>
      <c r="BC1152" s="11">
        <v>1.157027983298857E-10</v>
      </c>
      <c r="BD1152" s="11">
        <f>_xlfn.XLOOKUP($L1152,Pos!$B:$B,Pos!H:H,0, 0)</f>
        <v>0</v>
      </c>
      <c r="BE1152" s="11">
        <f>_xlfn.XLOOKUP($L1152,Pos!$B:$B,Pos!I:I,0, 0)</f>
        <v>8.6122649731926098E-5</v>
      </c>
      <c r="BF1152" s="18">
        <f t="shared" si="277"/>
        <v>8.6122649731926098E-5</v>
      </c>
      <c r="BG1152" s="1">
        <f t="shared" si="278"/>
        <v>2</v>
      </c>
      <c r="BH1152" s="1">
        <f t="shared" si="279"/>
        <v>10</v>
      </c>
      <c r="BI1152" s="18">
        <f t="shared" si="280"/>
        <v>1.157027983298857E-10</v>
      </c>
      <c r="BJ1152" s="3">
        <f t="shared" si="281"/>
        <v>0</v>
      </c>
      <c r="BK1152" s="18">
        <f t="shared" si="282"/>
        <v>0</v>
      </c>
    </row>
    <row r="1153" spans="3:63" x14ac:dyDescent="0.25">
      <c r="C1153" s="3"/>
      <c r="D1153" s="3"/>
      <c r="E1153" s="3"/>
      <c r="F1153" s="3"/>
      <c r="G1153" s="51" t="s">
        <v>1154</v>
      </c>
      <c r="H1153" s="8" t="str">
        <f t="shared" si="272"/>
        <v>0%Others</v>
      </c>
      <c r="I1153" s="11" cm="1">
        <f t="array" ref="I1153">IF(
   AZ1153 = "OUT", 0,IF(
   BD1153 &gt;= LARGE(IF(ISNUMBER(BD:BD), BD:BD), 3),
   BE1153 - 0.001,
   IF(BE1153 &gt;=VLOOKUP(P1153,mapping!$A:$B,2,FALSE), BE1153,VLOOKUP(P1153,mapping!$A$2:$B$8,2,FALSE))
))</f>
        <v>0</v>
      </c>
      <c r="J1153" s="11" cm="1">
        <f t="array" ref="J1153">IF(
    AZ1153="OUT",0,IF(IF(
                      BD1153&gt;=LARGE(IF(ISNUMBER(BD:BD),BD:BD),3),
                      BE1153+0.001,
                      VLOOKUP(H1153,mapping!$D:$E,2,FALSE)
                      )&gt;I1153,
                   IF(
                      BD1153&gt;=LARGE(IF(ISNUMBER(BD:BD),BD:BD),3),
                      BE1153+0.001,
                      VLOOKUP(H1153,mapping!$D:$E,2,FALSE)
                      ),
                   I1153+0.002))</f>
        <v>0</v>
      </c>
      <c r="K1153" s="8">
        <f t="shared" si="273"/>
        <v>8.4769134011851435E-5</v>
      </c>
      <c r="L1153" s="1" t="str">
        <f>Pos!B671</f>
        <v>JP3942800008</v>
      </c>
      <c r="M1153" s="1" t="str">
        <f>_xlfn.XLOOKUP($L1153,Pos!B:B,Pos!D:D,, 0)</f>
        <v>Yamaha Motor Co., Ltd.</v>
      </c>
      <c r="N1153" s="1" t="str">
        <f>_xlfn.XLOOKUP($L1153,Pos!B:B,Pos!E:E,, 0)</f>
        <v>Auto &amp; Parts</v>
      </c>
      <c r="O1153" s="1" t="str">
        <f t="shared" si="274"/>
        <v>Auto &amp; Parts_Others</v>
      </c>
      <c r="P1153" s="1" t="str">
        <f>_xlfn.XLOOKUP($L1153,Pos!B:B,Pos!F:F,, 0)</f>
        <v>Others</v>
      </c>
      <c r="Q1153" s="1">
        <v>0</v>
      </c>
      <c r="R1153" s="9">
        <f>_xlfn.XLOOKUP($L1153,Pos!$B:$B,Pos!N:N,0, 0)</f>
        <v>7.43</v>
      </c>
      <c r="S1153" s="9">
        <f>_xlfn.XLOOKUP($L1153,Pos!$B:$B,Pos!O:O,0, 0)</f>
        <v>5.3876670000000004</v>
      </c>
      <c r="T1153" s="9">
        <f>_xlfn.XLOOKUP($L1153,Pos!$B:$B,Pos!P:P,0, 0)</f>
        <v>2.9249999999999998</v>
      </c>
      <c r="U1153" s="9">
        <f>_xlfn.XLOOKUP($L1153,Pos!$B:$B,Pos!Q:Q,0, 0)</f>
        <v>0.3</v>
      </c>
      <c r="V1153" s="9">
        <f>_xlfn.XLOOKUP($L1153,Pos!$B:$B,Pos!R:R,0, 0)</f>
        <v>8.8666669999999996</v>
      </c>
      <c r="W1153" s="9">
        <f>_xlfn.XLOOKUP($L1153,Pos!$B:$B,Pos!S:S,0, 0)</f>
        <v>1.64</v>
      </c>
      <c r="X1153" s="9" t="str">
        <f>_xlfn.XLOOKUP($L1153,Pos!$B:$B,Pos!J:J,0, 0)</f>
        <v>Hold</v>
      </c>
      <c r="Y1153" s="1">
        <v>0</v>
      </c>
      <c r="Z1153" s="1">
        <v>0</v>
      </c>
      <c r="AA1153" s="1">
        <f t="shared" si="275"/>
        <v>0</v>
      </c>
      <c r="AB1153" s="9">
        <f>_xlfn.XLOOKUP(L1153,Pos!B:B,Pos!K:K,-1,0)</f>
        <v>2.5</v>
      </c>
      <c r="AC1153" s="1" t="e">
        <f>_xlfn.XLOOKUP($L1153,Pos!$A:$A,Pos!S:S,_xlfn.XLOOKUP($L1153,#REF!,#REF!, ""), 0)</f>
        <v>#REF!</v>
      </c>
      <c r="AD1153" s="1" t="e">
        <f>_xlfn.XLOOKUP($L1153,Pos!$A:$A,Pos!T:T,_xlfn.XLOOKUP($L1153,#REF!,#REF!, ""), 0)</f>
        <v>#REF!</v>
      </c>
      <c r="AE1153" s="1" t="e">
        <f>_xlfn.XLOOKUP($L1153,Pos!$A:$A,Pos!U:U,_xlfn.XLOOKUP($L1153,#REF!,#REF!, ""), 0)</f>
        <v>#REF!</v>
      </c>
      <c r="AF1153" s="1" t="e">
        <f>_xlfn.XLOOKUP($L1153,Pos!$A:$A,Pos!V:V,_xlfn.XLOOKUP($L1153,#REF!,#REF!, ""), 0)</f>
        <v>#REF!</v>
      </c>
      <c r="AG1153" s="1" t="e">
        <f>_xlfn.XLOOKUP($L1153,Pos!$A:$A,Pos!W:W,_xlfn.XLOOKUP($L1153,#REF!,#REF!, ""), 0)</f>
        <v>#REF!</v>
      </c>
      <c r="AH1153" s="1" t="e">
        <f>_xlfn.XLOOKUP($L1153,Pos!$A:$A,Pos!X:X,_xlfn.XLOOKUP($L1153,#REF!,#REF!, ""), 0)</f>
        <v>#REF!</v>
      </c>
      <c r="AI1153" s="1" t="e">
        <f>_xlfn.XLOOKUP($L1153,Pos!$A:$A,Pos!Y:Y,_xlfn.XLOOKUP($L1153,#REF!,#REF!, ""), 0)</f>
        <v>#REF!</v>
      </c>
      <c r="AJ1153" s="1" t="e">
        <f>_xlfn.XLOOKUP($L1153,Pos!$A:$A,Pos!Z:Z,_xlfn.XLOOKUP($L1153,#REF!,#REF!, ""), 0)</f>
        <v>#REF!</v>
      </c>
      <c r="AK1153" s="1" t="e">
        <f>_xlfn.XLOOKUP($L1153,Pos!$A:$A,Pos!AA:AA,_xlfn.XLOOKUP($L1153,#REF!,#REF!, ""), 0)</f>
        <v>#REF!</v>
      </c>
      <c r="AL1153" s="1" t="e">
        <f>_xlfn.XLOOKUP($L1153,Pos!$A:$A,Pos!AB:AB,_xlfn.XLOOKUP($L1153,#REF!,#REF!, ""), 0)</f>
        <v>#REF!</v>
      </c>
      <c r="AM1153" s="1" t="e">
        <f>_xlfn.XLOOKUP($L1153,Pos!$A:$A,Pos!AC:AC,_xlfn.XLOOKUP($L1153,#REF!,#REF!, ""), 0)</f>
        <v>#REF!</v>
      </c>
      <c r="AN1153" s="1" t="e">
        <f>_xlfn.XLOOKUP($L1153,Pos!$A:$A,Pos!AD:AD,_xlfn.XLOOKUP($L1153,#REF!,#REF!, ""), 0)</f>
        <v>#REF!</v>
      </c>
      <c r="AO1153" s="1" t="e">
        <f>_xlfn.XLOOKUP($L1153,Pos!$A:$A,Pos!AE:AE,_xlfn.XLOOKUP($L1153,#REF!,#REF!, ""), 0)</f>
        <v>#REF!</v>
      </c>
      <c r="AP1153" s="1" t="e">
        <f>_xlfn.XLOOKUP($L1153,Pos!$A:$A,Pos!AF:AF,_xlfn.XLOOKUP($L1153,#REF!,#REF!, ""), 0)</f>
        <v>#REF!</v>
      </c>
      <c r="AQ1153" s="1" t="e">
        <f>_xlfn.XLOOKUP($L1153,Pos!$A:$A,Pos!AG:AG,_xlfn.XLOOKUP($L1153,#REF!,#REF!, ""), 0)</f>
        <v>#REF!</v>
      </c>
      <c r="AR1153" s="1" t="e">
        <f>_xlfn.XLOOKUP($L1153,Pos!$A:$A,Pos!AH:AH,_xlfn.XLOOKUP($L1153,#REF!,#REF!, ""), 0)</f>
        <v>#REF!</v>
      </c>
      <c r="AS1153" s="1" t="e">
        <f>_xlfn.XLOOKUP($L1153,Pos!$A:$A,Pos!AI:AI,_xlfn.XLOOKUP($L1153,#REF!,#REF!, ""), 0)</f>
        <v>#REF!</v>
      </c>
      <c r="AT1153" s="1" t="e">
        <f>_xlfn.XLOOKUP($L1153,Pos!$A:$A,Pos!AJ:AJ,_xlfn.XLOOKUP($L1153,#REF!,#REF!, ""), 0)</f>
        <v>#REF!</v>
      </c>
      <c r="AU1153" s="1" t="e">
        <f>_xlfn.XLOOKUP($L1153,Pos!$A:$A,Pos!AK:AK,_xlfn.XLOOKUP($L1153,#REF!,#REF!, ""), 0)</f>
        <v>#REF!</v>
      </c>
      <c r="AV1153" s="1" t="e">
        <f>_xlfn.XLOOKUP($L1153,Pos!$A:$A,Pos!AL:AL,_xlfn.XLOOKUP($L1153,#REF!,#REF!, ""), 0)</f>
        <v>#REF!</v>
      </c>
      <c r="AW1153" s="1" t="e">
        <f>_xlfn.XLOOKUP($L1153,Pos!$A:$A,Pos!AM:AM,_xlfn.XLOOKUP($L1153,#REF!,#REF!, ""), 0)</f>
        <v>#REF!</v>
      </c>
      <c r="AX1153" s="1" t="e">
        <f>_xlfn.XLOOKUP($L1153,Pos!$A:$A,Pos!AN:AN,_xlfn.XLOOKUP($L1153,#REF!,#REF!, ""), 0)</f>
        <v>#REF!</v>
      </c>
      <c r="AY1153" s="1" t="e">
        <f>_xlfn.XLOOKUP($L1153,Pos!$A:$A,Pos!AO:AO,_xlfn.XLOOKUP($L1153,#REF!,#REF!, ""), 0)</f>
        <v>#REF!</v>
      </c>
      <c r="AZ1153" s="7" t="str">
        <f t="shared" si="276"/>
        <v>OUT</v>
      </c>
      <c r="BA1153" s="1">
        <f>IF(OR(_xlfn.XLOOKUP(L1153,Pos!B:B,Pos!L:L,FALSE)="ESG Reason",_xlfn.XLOOKUP(L1153,Pos!B:B,Pos!L:L,FALSE)="Blacklisted"),1,0)</f>
        <v>0</v>
      </c>
      <c r="BC1153" s="11">
        <v>8.8616387329652957E-11</v>
      </c>
      <c r="BD1153" s="11">
        <f>_xlfn.XLOOKUP($L1153,Pos!$B:$B,Pos!H:H,0, 0)</f>
        <v>0</v>
      </c>
      <c r="BE1153" s="11">
        <f>_xlfn.XLOOKUP($L1153,Pos!$B:$B,Pos!I:I,0, 0)</f>
        <v>8.4769134011851435E-5</v>
      </c>
      <c r="BF1153" s="18">
        <f t="shared" si="277"/>
        <v>8.4769134011851435E-5</v>
      </c>
      <c r="BG1153" s="1">
        <f t="shared" si="278"/>
        <v>3</v>
      </c>
      <c r="BH1153" s="1">
        <f t="shared" si="279"/>
        <v>39</v>
      </c>
      <c r="BI1153" s="18">
        <f t="shared" si="280"/>
        <v>8.8616387329652957E-11</v>
      </c>
      <c r="BJ1153" s="3">
        <f t="shared" si="281"/>
        <v>0</v>
      </c>
      <c r="BK1153" s="18">
        <f t="shared" si="282"/>
        <v>0</v>
      </c>
    </row>
    <row r="1154" spans="3:63" x14ac:dyDescent="0.25">
      <c r="C1154" s="3"/>
      <c r="D1154" s="3"/>
      <c r="E1154" s="3"/>
      <c r="F1154" s="3"/>
      <c r="G1154" s="51" t="s">
        <v>1156</v>
      </c>
      <c r="H1154" s="8" t="str">
        <f t="shared" si="272"/>
        <v>0%Others</v>
      </c>
      <c r="I1154" s="11" cm="1">
        <f t="array" ref="I1154">IF(
   AZ1154 = "OUT", 0,IF(
   BD1154 &gt;= LARGE(IF(ISNUMBER(BD:BD), BD:BD), 3),
   BE1154 - 0.001,
   IF(BE1154 &gt;=VLOOKUP(P1154,mapping!$A:$B,2,FALSE), BE1154,VLOOKUP(P1154,mapping!$A$2:$B$8,2,FALSE))
))</f>
        <v>0</v>
      </c>
      <c r="J1154" s="11" cm="1">
        <f t="array" ref="J1154">IF(
    AZ1154="OUT",0,IF(IF(
                      BD1154&gt;=LARGE(IF(ISNUMBER(BD:BD),BD:BD),3),
                      BE1154+0.001,
                      VLOOKUP(H1154,mapping!$D:$E,2,FALSE)
                      )&gt;I1154,
                   IF(
                      BD1154&gt;=LARGE(IF(ISNUMBER(BD:BD),BD:BD),3),
                      BE1154+0.001,
                      VLOOKUP(H1154,mapping!$D:$E,2,FALSE)
                      ),
                   I1154+0.002))</f>
        <v>0</v>
      </c>
      <c r="K1154" s="8">
        <f t="shared" si="273"/>
        <v>8.4768443906962796E-5</v>
      </c>
      <c r="L1154" s="1" t="str">
        <f>Pos!B499</f>
        <v>JP3102000001</v>
      </c>
      <c r="M1154" s="1" t="str">
        <f>_xlfn.XLOOKUP($L1154,Pos!B:B,Pos!D:D,, 0)</f>
        <v>Aisin Corporation</v>
      </c>
      <c r="N1154" s="1" t="str">
        <f>_xlfn.XLOOKUP($L1154,Pos!B:B,Pos!E:E,, 0)</f>
        <v>Auto &amp; Parts</v>
      </c>
      <c r="O1154" s="1" t="str">
        <f t="shared" si="274"/>
        <v>Auto &amp; Parts_Others</v>
      </c>
      <c r="P1154" s="1" t="str">
        <f>_xlfn.XLOOKUP($L1154,Pos!B:B,Pos!F:F,, 0)</f>
        <v>Others</v>
      </c>
      <c r="Q1154" s="1">
        <v>0</v>
      </c>
      <c r="R1154" s="9">
        <f>_xlfn.XLOOKUP($L1154,Pos!$B:$B,Pos!N:N,0, 0)</f>
        <v>4.72</v>
      </c>
      <c r="S1154" s="9">
        <f>_xlfn.XLOOKUP($L1154,Pos!$B:$B,Pos!O:O,0, 0)</f>
        <v>7.6479999999999997</v>
      </c>
      <c r="T1154" s="9">
        <f>_xlfn.XLOOKUP($L1154,Pos!$B:$B,Pos!P:P,0, 0)</f>
        <v>4.8250000000000002</v>
      </c>
      <c r="U1154" s="9">
        <f>_xlfn.XLOOKUP($L1154,Pos!$B:$B,Pos!Q:Q,0, 0)</f>
        <v>9.6</v>
      </c>
      <c r="V1154" s="9">
        <f>_xlfn.XLOOKUP($L1154,Pos!$B:$B,Pos!R:R,0, 0)</f>
        <v>5.3666669999999996</v>
      </c>
      <c r="W1154" s="9">
        <f>_xlfn.XLOOKUP($L1154,Pos!$B:$B,Pos!S:S,0, 0)</f>
        <v>3.1366670000000001</v>
      </c>
      <c r="X1154" s="9" t="str">
        <f>_xlfn.XLOOKUP($L1154,Pos!$B:$B,Pos!J:J,0, 0)</f>
        <v>Outperform</v>
      </c>
      <c r="Y1154" s="1">
        <v>0</v>
      </c>
      <c r="Z1154" s="1">
        <v>0</v>
      </c>
      <c r="AA1154" s="1">
        <f t="shared" si="275"/>
        <v>0</v>
      </c>
      <c r="AB1154" s="9">
        <f>_xlfn.XLOOKUP(L1154,Pos!B:B,Pos!K:K,-1,0)</f>
        <v>4.166666666666667</v>
      </c>
      <c r="AC1154" s="1" t="e">
        <f>_xlfn.XLOOKUP($L1154,Pos!$A:$A,Pos!S:S,_xlfn.XLOOKUP($L1154,#REF!,#REF!, ""), 0)</f>
        <v>#REF!</v>
      </c>
      <c r="AD1154" s="1" t="e">
        <f>_xlfn.XLOOKUP($L1154,Pos!$A:$A,Pos!T:T,_xlfn.XLOOKUP($L1154,#REF!,#REF!, ""), 0)</f>
        <v>#REF!</v>
      </c>
      <c r="AE1154" s="1" t="e">
        <f>_xlfn.XLOOKUP($L1154,Pos!$A:$A,Pos!U:U,_xlfn.XLOOKUP($L1154,#REF!,#REF!, ""), 0)</f>
        <v>#REF!</v>
      </c>
      <c r="AF1154" s="1" t="e">
        <f>_xlfn.XLOOKUP($L1154,Pos!$A:$A,Pos!V:V,_xlfn.XLOOKUP($L1154,#REF!,#REF!, ""), 0)</f>
        <v>#REF!</v>
      </c>
      <c r="AG1154" s="1" t="e">
        <f>_xlfn.XLOOKUP($L1154,Pos!$A:$A,Pos!W:W,_xlfn.XLOOKUP($L1154,#REF!,#REF!, ""), 0)</f>
        <v>#REF!</v>
      </c>
      <c r="AH1154" s="1" t="e">
        <f>_xlfn.XLOOKUP($L1154,Pos!$A:$A,Pos!X:X,_xlfn.XLOOKUP($L1154,#REF!,#REF!, ""), 0)</f>
        <v>#REF!</v>
      </c>
      <c r="AI1154" s="1" t="e">
        <f>_xlfn.XLOOKUP($L1154,Pos!$A:$A,Pos!Y:Y,_xlfn.XLOOKUP($L1154,#REF!,#REF!, ""), 0)</f>
        <v>#REF!</v>
      </c>
      <c r="AJ1154" s="1" t="e">
        <f>_xlfn.XLOOKUP($L1154,Pos!$A:$A,Pos!Z:Z,_xlfn.XLOOKUP($L1154,#REF!,#REF!, ""), 0)</f>
        <v>#REF!</v>
      </c>
      <c r="AK1154" s="1" t="e">
        <f>_xlfn.XLOOKUP($L1154,Pos!$A:$A,Pos!AA:AA,_xlfn.XLOOKUP($L1154,#REF!,#REF!, ""), 0)</f>
        <v>#REF!</v>
      </c>
      <c r="AL1154" s="1" t="e">
        <f>_xlfn.XLOOKUP($L1154,Pos!$A:$A,Pos!AB:AB,_xlfn.XLOOKUP($L1154,#REF!,#REF!, ""), 0)</f>
        <v>#REF!</v>
      </c>
      <c r="AM1154" s="1" t="e">
        <f>_xlfn.XLOOKUP($L1154,Pos!$A:$A,Pos!AC:AC,_xlfn.XLOOKUP($L1154,#REF!,#REF!, ""), 0)</f>
        <v>#REF!</v>
      </c>
      <c r="AN1154" s="1" t="e">
        <f>_xlfn.XLOOKUP($L1154,Pos!$A:$A,Pos!AD:AD,_xlfn.XLOOKUP($L1154,#REF!,#REF!, ""), 0)</f>
        <v>#REF!</v>
      </c>
      <c r="AO1154" s="1" t="e">
        <f>_xlfn.XLOOKUP($L1154,Pos!$A:$A,Pos!AE:AE,_xlfn.XLOOKUP($L1154,#REF!,#REF!, ""), 0)</f>
        <v>#REF!</v>
      </c>
      <c r="AP1154" s="1" t="e">
        <f>_xlfn.XLOOKUP($L1154,Pos!$A:$A,Pos!AF:AF,_xlfn.XLOOKUP($L1154,#REF!,#REF!, ""), 0)</f>
        <v>#REF!</v>
      </c>
      <c r="AQ1154" s="1" t="e">
        <f>_xlfn.XLOOKUP($L1154,Pos!$A:$A,Pos!AG:AG,_xlfn.XLOOKUP($L1154,#REF!,#REF!, ""), 0)</f>
        <v>#REF!</v>
      </c>
      <c r="AR1154" s="1" t="e">
        <f>_xlfn.XLOOKUP($L1154,Pos!$A:$A,Pos!AH:AH,_xlfn.XLOOKUP($L1154,#REF!,#REF!, ""), 0)</f>
        <v>#REF!</v>
      </c>
      <c r="AS1154" s="1" t="e">
        <f>_xlfn.XLOOKUP($L1154,Pos!$A:$A,Pos!AI:AI,_xlfn.XLOOKUP($L1154,#REF!,#REF!, ""), 0)</f>
        <v>#REF!</v>
      </c>
      <c r="AT1154" s="1" t="e">
        <f>_xlfn.XLOOKUP($L1154,Pos!$A:$A,Pos!AJ:AJ,_xlfn.XLOOKUP($L1154,#REF!,#REF!, ""), 0)</f>
        <v>#REF!</v>
      </c>
      <c r="AU1154" s="1" t="e">
        <f>_xlfn.XLOOKUP($L1154,Pos!$A:$A,Pos!AK:AK,_xlfn.XLOOKUP($L1154,#REF!,#REF!, ""), 0)</f>
        <v>#REF!</v>
      </c>
      <c r="AV1154" s="1" t="e">
        <f>_xlfn.XLOOKUP($L1154,Pos!$A:$A,Pos!AL:AL,_xlfn.XLOOKUP($L1154,#REF!,#REF!, ""), 0)</f>
        <v>#REF!</v>
      </c>
      <c r="AW1154" s="1" t="e">
        <f>_xlfn.XLOOKUP($L1154,Pos!$A:$A,Pos!AM:AM,_xlfn.XLOOKUP($L1154,#REF!,#REF!, ""), 0)</f>
        <v>#REF!</v>
      </c>
      <c r="AX1154" s="1" t="e">
        <f>_xlfn.XLOOKUP($L1154,Pos!$A:$A,Pos!AN:AN,_xlfn.XLOOKUP($L1154,#REF!,#REF!, ""), 0)</f>
        <v>#REF!</v>
      </c>
      <c r="AY1154" s="1" t="e">
        <f>_xlfn.XLOOKUP($L1154,Pos!$A:$A,Pos!AO:AO,_xlfn.XLOOKUP($L1154,#REF!,#REF!, ""), 0)</f>
        <v>#REF!</v>
      </c>
      <c r="AZ1154" s="7" t="str">
        <f t="shared" si="276"/>
        <v>OUT</v>
      </c>
      <c r="BA1154" s="1">
        <f>IF(OR(_xlfn.XLOOKUP(L1154,Pos!B:B,Pos!L:L,FALSE)="ESG Reason",_xlfn.XLOOKUP(L1154,Pos!B:B,Pos!L:L,FALSE)="Blacklisted"),1,0)</f>
        <v>0</v>
      </c>
      <c r="BC1154" s="11">
        <v>8.8616387329652065E-11</v>
      </c>
      <c r="BD1154" s="11">
        <f>_xlfn.XLOOKUP($L1154,Pos!$B:$B,Pos!H:H,0, 0)</f>
        <v>0</v>
      </c>
      <c r="BE1154" s="11">
        <f>_xlfn.XLOOKUP($L1154,Pos!$B:$B,Pos!I:I,0, 0)</f>
        <v>8.4768443906962796E-5</v>
      </c>
      <c r="BF1154" s="18">
        <f t="shared" si="277"/>
        <v>8.4768443906962796E-5</v>
      </c>
      <c r="BG1154" s="1">
        <f t="shared" si="278"/>
        <v>3</v>
      </c>
      <c r="BH1154" s="1">
        <f t="shared" si="279"/>
        <v>39</v>
      </c>
      <c r="BI1154" s="18">
        <f t="shared" si="280"/>
        <v>8.8616387329652065E-11</v>
      </c>
      <c r="BJ1154" s="3">
        <f t="shared" si="281"/>
        <v>0</v>
      </c>
      <c r="BK1154" s="18">
        <f t="shared" si="282"/>
        <v>0</v>
      </c>
    </row>
    <row r="1155" spans="3:63" x14ac:dyDescent="0.25">
      <c r="C1155" s="3"/>
      <c r="D1155" s="3"/>
      <c r="E1155" s="3"/>
      <c r="F1155" s="3"/>
      <c r="G1155" s="51" t="s">
        <v>1158</v>
      </c>
      <c r="H1155" s="8" t="str">
        <f t="shared" ref="H1155:H1218" si="283">VLOOKUP(BE1155,$A$100:$B$105,2,TRUE) &amp; IF(AND(P1155&lt;&gt;"Asia",P1155&lt;&gt;"Others"),P1155,"Others")</f>
        <v>0%North America</v>
      </c>
      <c r="I1155" s="11" cm="1">
        <f t="array" ref="I1155">IF(
   AZ1155 = "OUT", 0,IF(
   BD1155 &gt;= LARGE(IF(ISNUMBER(BD:BD), BD:BD), 3),
   BE1155 - 0.001,
   IF(BE1155 &gt;=VLOOKUP(P1155,mapping!$A:$B,2,FALSE), BE1155,VLOOKUP(P1155,mapping!$A$2:$B$8,2,FALSE))
))</f>
        <v>0</v>
      </c>
      <c r="J1155" s="11" cm="1">
        <f t="array" ref="J1155">IF(
    AZ1155="OUT",0,IF(IF(
                      BD1155&gt;=LARGE(IF(ISNUMBER(BD:BD),BD:BD),3),
                      BE1155+0.001,
                      VLOOKUP(H1155,mapping!$D:$E,2,FALSE)
                      )&gt;I1155,
                   IF(
                      BD1155&gt;=LARGE(IF(ISNUMBER(BD:BD),BD:BD),3),
                      BE1155+0.001,
                      VLOOKUP(H1155,mapping!$D:$E,2,FALSE)
                      ),
                   I1155+0.002))</f>
        <v>0</v>
      </c>
      <c r="K1155" s="8">
        <f t="shared" ref="K1155:K1218" si="284">BE1155</f>
        <v>8.4413089896911468E-5</v>
      </c>
      <c r="L1155" s="1" t="str">
        <f>Pos!B1038</f>
        <v>US4404521001</v>
      </c>
      <c r="M1155" s="1" t="str">
        <f>_xlfn.XLOOKUP($L1155,Pos!B:B,Pos!D:D,, 0)</f>
        <v>Hormel Foods Corporation</v>
      </c>
      <c r="N1155" s="1" t="str">
        <f>_xlfn.XLOOKUP($L1155,Pos!B:B,Pos!E:E,, 0)</f>
        <v>Food, Beverage &amp; Tobacco</v>
      </c>
      <c r="O1155" s="1" t="str">
        <f t="shared" ref="O1155:O1218" si="285">N1155&amp;"_"&amp;P1155</f>
        <v>Food, Beverage &amp; Tobacco_North America</v>
      </c>
      <c r="P1155" s="1" t="str">
        <f>_xlfn.XLOOKUP($L1155,Pos!B:B,Pos!F:F,, 0)</f>
        <v>North America</v>
      </c>
      <c r="Q1155" s="1">
        <v>0</v>
      </c>
      <c r="R1155" s="9">
        <f>_xlfn.XLOOKUP($L1155,Pos!$B:$B,Pos!N:N,0, 0)</f>
        <v>5.45</v>
      </c>
      <c r="S1155" s="9">
        <f>_xlfn.XLOOKUP($L1155,Pos!$B:$B,Pos!O:O,0, 0)</f>
        <v>6.5339999999999998</v>
      </c>
      <c r="T1155" s="9">
        <f>_xlfn.XLOOKUP($L1155,Pos!$B:$B,Pos!P:P,0, 0)</f>
        <v>0</v>
      </c>
      <c r="U1155" s="9">
        <f>_xlfn.XLOOKUP($L1155,Pos!$B:$B,Pos!Q:Q,0, 0)</f>
        <v>0.3</v>
      </c>
      <c r="V1155" s="9">
        <f>_xlfn.XLOOKUP($L1155,Pos!$B:$B,Pos!R:R,0, 0)</f>
        <v>2.6</v>
      </c>
      <c r="W1155" s="9">
        <f>_xlfn.XLOOKUP($L1155,Pos!$B:$B,Pos!S:S,0, 0)</f>
        <v>2.4466670000000001</v>
      </c>
      <c r="X1155" s="9" t="str">
        <f>_xlfn.XLOOKUP($L1155,Pos!$B:$B,Pos!J:J,0, 0)</f>
        <v>Outperform</v>
      </c>
      <c r="Y1155" s="1">
        <v>0</v>
      </c>
      <c r="Z1155" s="1">
        <v>0</v>
      </c>
      <c r="AA1155" s="1">
        <f t="shared" ref="AA1155:AA1218" si="286">IF(BE1155&gt;0,0,1)</f>
        <v>0</v>
      </c>
      <c r="AB1155" s="9">
        <f>_xlfn.XLOOKUP(L1155,Pos!B:B,Pos!K:K,-1,0)</f>
        <v>4.7619047619047619</v>
      </c>
      <c r="AC1155" s="1" t="e">
        <f>_xlfn.XLOOKUP($L1155,Pos!$A:$A,Pos!S:S,_xlfn.XLOOKUP($L1155,#REF!,#REF!, ""), 0)</f>
        <v>#REF!</v>
      </c>
      <c r="AD1155" s="1" t="e">
        <f>_xlfn.XLOOKUP($L1155,Pos!$A:$A,Pos!T:T,_xlfn.XLOOKUP($L1155,#REF!,#REF!, ""), 0)</f>
        <v>#REF!</v>
      </c>
      <c r="AE1155" s="1" t="e">
        <f>_xlfn.XLOOKUP($L1155,Pos!$A:$A,Pos!U:U,_xlfn.XLOOKUP($L1155,#REF!,#REF!, ""), 0)</f>
        <v>#REF!</v>
      </c>
      <c r="AF1155" s="1" t="e">
        <f>_xlfn.XLOOKUP($L1155,Pos!$A:$A,Pos!V:V,_xlfn.XLOOKUP($L1155,#REF!,#REF!, ""), 0)</f>
        <v>#REF!</v>
      </c>
      <c r="AG1155" s="1" t="e">
        <f>_xlfn.XLOOKUP($L1155,Pos!$A:$A,Pos!W:W,_xlfn.XLOOKUP($L1155,#REF!,#REF!, ""), 0)</f>
        <v>#REF!</v>
      </c>
      <c r="AH1155" s="1" t="e">
        <f>_xlfn.XLOOKUP($L1155,Pos!$A:$A,Pos!X:X,_xlfn.XLOOKUP($L1155,#REF!,#REF!, ""), 0)</f>
        <v>#REF!</v>
      </c>
      <c r="AI1155" s="1" t="e">
        <f>_xlfn.XLOOKUP($L1155,Pos!$A:$A,Pos!Y:Y,_xlfn.XLOOKUP($L1155,#REF!,#REF!, ""), 0)</f>
        <v>#REF!</v>
      </c>
      <c r="AJ1155" s="1" t="e">
        <f>_xlfn.XLOOKUP($L1155,Pos!$A:$A,Pos!Z:Z,_xlfn.XLOOKUP($L1155,#REF!,#REF!, ""), 0)</f>
        <v>#REF!</v>
      </c>
      <c r="AK1155" s="1" t="e">
        <f>_xlfn.XLOOKUP($L1155,Pos!$A:$A,Pos!AA:AA,_xlfn.XLOOKUP($L1155,#REF!,#REF!, ""), 0)</f>
        <v>#REF!</v>
      </c>
      <c r="AL1155" s="1" t="e">
        <f>_xlfn.XLOOKUP($L1155,Pos!$A:$A,Pos!AB:AB,_xlfn.XLOOKUP($L1155,#REF!,#REF!, ""), 0)</f>
        <v>#REF!</v>
      </c>
      <c r="AM1155" s="1" t="e">
        <f>_xlfn.XLOOKUP($L1155,Pos!$A:$A,Pos!AC:AC,_xlfn.XLOOKUP($L1155,#REF!,#REF!, ""), 0)</f>
        <v>#REF!</v>
      </c>
      <c r="AN1155" s="1" t="e">
        <f>_xlfn.XLOOKUP($L1155,Pos!$A:$A,Pos!AD:AD,_xlfn.XLOOKUP($L1155,#REF!,#REF!, ""), 0)</f>
        <v>#REF!</v>
      </c>
      <c r="AO1155" s="1" t="e">
        <f>_xlfn.XLOOKUP($L1155,Pos!$A:$A,Pos!AE:AE,_xlfn.XLOOKUP($L1155,#REF!,#REF!, ""), 0)</f>
        <v>#REF!</v>
      </c>
      <c r="AP1155" s="1" t="e">
        <f>_xlfn.XLOOKUP($L1155,Pos!$A:$A,Pos!AF:AF,_xlfn.XLOOKUP($L1155,#REF!,#REF!, ""), 0)</f>
        <v>#REF!</v>
      </c>
      <c r="AQ1155" s="1" t="e">
        <f>_xlfn.XLOOKUP($L1155,Pos!$A:$A,Pos!AG:AG,_xlfn.XLOOKUP($L1155,#REF!,#REF!, ""), 0)</f>
        <v>#REF!</v>
      </c>
      <c r="AR1155" s="1" t="e">
        <f>_xlfn.XLOOKUP($L1155,Pos!$A:$A,Pos!AH:AH,_xlfn.XLOOKUP($L1155,#REF!,#REF!, ""), 0)</f>
        <v>#REF!</v>
      </c>
      <c r="AS1155" s="1" t="e">
        <f>_xlfn.XLOOKUP($L1155,Pos!$A:$A,Pos!AI:AI,_xlfn.XLOOKUP($L1155,#REF!,#REF!, ""), 0)</f>
        <v>#REF!</v>
      </c>
      <c r="AT1155" s="1" t="e">
        <f>_xlfn.XLOOKUP($L1155,Pos!$A:$A,Pos!AJ:AJ,_xlfn.XLOOKUP($L1155,#REF!,#REF!, ""), 0)</f>
        <v>#REF!</v>
      </c>
      <c r="AU1155" s="1" t="e">
        <f>_xlfn.XLOOKUP($L1155,Pos!$A:$A,Pos!AK:AK,_xlfn.XLOOKUP($L1155,#REF!,#REF!, ""), 0)</f>
        <v>#REF!</v>
      </c>
      <c r="AV1155" s="1" t="e">
        <f>_xlfn.XLOOKUP($L1155,Pos!$A:$A,Pos!AL:AL,_xlfn.XLOOKUP($L1155,#REF!,#REF!, ""), 0)</f>
        <v>#REF!</v>
      </c>
      <c r="AW1155" s="1" t="e">
        <f>_xlfn.XLOOKUP($L1155,Pos!$A:$A,Pos!AM:AM,_xlfn.XLOOKUP($L1155,#REF!,#REF!, ""), 0)</f>
        <v>#REF!</v>
      </c>
      <c r="AX1155" s="1" t="e">
        <f>_xlfn.XLOOKUP($L1155,Pos!$A:$A,Pos!AN:AN,_xlfn.XLOOKUP($L1155,#REF!,#REF!, ""), 0)</f>
        <v>#REF!</v>
      </c>
      <c r="AY1155" s="1" t="e">
        <f>_xlfn.XLOOKUP($L1155,Pos!$A:$A,Pos!AO:AO,_xlfn.XLOOKUP($L1155,#REF!,#REF!, ""), 0)</f>
        <v>#REF!</v>
      </c>
      <c r="AZ1155" s="7" t="str">
        <f t="shared" ref="AZ1155:AZ1218" si="287">IF(BD1155&gt;0,"IN","OUT")</f>
        <v>OUT</v>
      </c>
      <c r="BA1155" s="1">
        <f>IF(OR(_xlfn.XLOOKUP(L1155,Pos!B:B,Pos!L:L,FALSE)="ESG Reason",_xlfn.XLOOKUP(L1155,Pos!B:B,Pos!L:L,FALSE)="Blacklisted"),1,0)</f>
        <v>0</v>
      </c>
      <c r="BC1155" s="11">
        <v>8.7898396531301422E-11</v>
      </c>
      <c r="BD1155" s="11">
        <f>_xlfn.XLOOKUP($L1155,Pos!$B:$B,Pos!H:H,0, 0)</f>
        <v>0</v>
      </c>
      <c r="BE1155" s="11">
        <f>_xlfn.XLOOKUP($L1155,Pos!$B:$B,Pos!I:I,0, 0)</f>
        <v>8.4413089896911468E-5</v>
      </c>
      <c r="BF1155" s="18">
        <f t="shared" ref="BF1155:BF1218" si="288">ABS(BD1155-BE1155)</f>
        <v>8.4413089896911468E-5</v>
      </c>
      <c r="BG1155" s="1">
        <f t="shared" ref="BG1155:BG1218" si="289">IFERROR(VLOOKUP(P1155,$A$6:$D$8,2,FALSE),3)</f>
        <v>1</v>
      </c>
      <c r="BH1155" s="1">
        <f t="shared" ref="BH1155:BH1218" si="290">IFERROR(VLOOKUP(O1155,$A$12:$D$68,2,FALSE),"")</f>
        <v>27</v>
      </c>
      <c r="BI1155" s="18">
        <f t="shared" ref="BI1155:BI1218" si="291">ABS(BC1155-BD1155)</f>
        <v>8.7898396531301422E-11</v>
      </c>
      <c r="BJ1155" s="3">
        <f t="shared" ref="BJ1155:BJ1218" si="292">IF(BC1155&lt;0.0001,0,BC1155-BE1155)</f>
        <v>0</v>
      </c>
      <c r="BK1155" s="18">
        <f t="shared" ref="BK1155:BK1218" si="293">IF(BC1155&lt;0.00001,0,BC1155-BD1155)</f>
        <v>0</v>
      </c>
    </row>
    <row r="1156" spans="3:63" x14ac:dyDescent="0.25">
      <c r="C1156" s="3"/>
      <c r="D1156" s="3"/>
      <c r="E1156" s="3"/>
      <c r="F1156" s="3"/>
      <c r="G1156" s="51" t="s">
        <v>1152</v>
      </c>
      <c r="H1156" s="8" t="str">
        <f t="shared" si="283"/>
        <v>0%North America</v>
      </c>
      <c r="I1156" s="11" cm="1">
        <f t="array" ref="I1156">IF(
   AZ1156 = "OUT", 0,IF(
   BD1156 &gt;= LARGE(IF(ISNUMBER(BD:BD), BD:BD), 3),
   BE1156 - 0.001,
   IF(BE1156 &gt;=VLOOKUP(P1156,mapping!$A:$B,2,FALSE), BE1156,VLOOKUP(P1156,mapping!$A$2:$B$8,2,FALSE))
))</f>
        <v>0</v>
      </c>
      <c r="J1156" s="11" cm="1">
        <f t="array" ref="J1156">IF(
    AZ1156="OUT",0,IF(IF(
                      BD1156&gt;=LARGE(IF(ISNUMBER(BD:BD),BD:BD),3),
                      BE1156+0.001,
                      VLOOKUP(H1156,mapping!$D:$E,2,FALSE)
                      )&gt;I1156,
                   IF(
                      BD1156&gt;=LARGE(IF(ISNUMBER(BD:BD),BD:BD),3),
                      BE1156+0.001,
                      VLOOKUP(H1156,mapping!$D:$E,2,FALSE)
                      ),
                   I1156+0.002))</f>
        <v>0</v>
      </c>
      <c r="K1156" s="8">
        <f t="shared" si="284"/>
        <v>8.4354020919051565E-5</v>
      </c>
      <c r="L1156" s="1" t="str">
        <f>Pos!B858</f>
        <v>US08265T2087</v>
      </c>
      <c r="M1156" s="1" t="str">
        <f>_xlfn.XLOOKUP($L1156,Pos!B:B,Pos!D:D,, 0)</f>
        <v>Bentley Systems, Incorporated Class B</v>
      </c>
      <c r="N1156" s="1" t="str">
        <f>_xlfn.XLOOKUP($L1156,Pos!B:B,Pos!E:E,, 0)</f>
        <v>Technology</v>
      </c>
      <c r="O1156" s="1" t="str">
        <f t="shared" si="285"/>
        <v>Technology_North America</v>
      </c>
      <c r="P1156" s="1" t="str">
        <f>_xlfn.XLOOKUP($L1156,Pos!B:B,Pos!F:F,, 0)</f>
        <v>North America</v>
      </c>
      <c r="Q1156" s="1">
        <v>0</v>
      </c>
      <c r="R1156" s="9">
        <f>_xlfn.XLOOKUP($L1156,Pos!$B:$B,Pos!N:N,0, 0)</f>
        <v>7.24</v>
      </c>
      <c r="S1156" s="9">
        <f>_xlfn.XLOOKUP($L1156,Pos!$B:$B,Pos!O:O,0, 0)</f>
        <v>1.439667</v>
      </c>
      <c r="T1156" s="9">
        <f>_xlfn.XLOOKUP($L1156,Pos!$B:$B,Pos!P:P,0, 0)</f>
        <v>6.5250000000000004</v>
      </c>
      <c r="U1156" s="9">
        <f>_xlfn.XLOOKUP($L1156,Pos!$B:$B,Pos!Q:Q,0, 0)</f>
        <v>5</v>
      </c>
      <c r="V1156" s="9">
        <f>_xlfn.XLOOKUP($L1156,Pos!$B:$B,Pos!R:R,0, 0)</f>
        <v>7.4</v>
      </c>
      <c r="W1156" s="9">
        <f>_xlfn.XLOOKUP($L1156,Pos!$B:$B,Pos!S:S,0, 0)</f>
        <v>7.0166659999999998</v>
      </c>
      <c r="X1156" s="9" t="str">
        <f>_xlfn.XLOOKUP($L1156,Pos!$B:$B,Pos!J:J,0, 0)</f>
        <v>Outperform</v>
      </c>
      <c r="Y1156" s="1">
        <v>0</v>
      </c>
      <c r="Z1156" s="1">
        <v>0</v>
      </c>
      <c r="AA1156" s="1">
        <f t="shared" si="286"/>
        <v>0</v>
      </c>
      <c r="AB1156" s="9">
        <f>_xlfn.XLOOKUP(L1156,Pos!B:B,Pos!K:K,-1,0)</f>
        <v>7.1134020618556706</v>
      </c>
      <c r="AC1156" s="1" t="e">
        <f>_xlfn.XLOOKUP($L1156,Pos!$A:$A,Pos!S:S,_xlfn.XLOOKUP($L1156,#REF!,#REF!, ""), 0)</f>
        <v>#REF!</v>
      </c>
      <c r="AD1156" s="1" t="e">
        <f>_xlfn.XLOOKUP($L1156,Pos!$A:$A,Pos!T:T,_xlfn.XLOOKUP($L1156,#REF!,#REF!, ""), 0)</f>
        <v>#REF!</v>
      </c>
      <c r="AE1156" s="1" t="e">
        <f>_xlfn.XLOOKUP($L1156,Pos!$A:$A,Pos!U:U,_xlfn.XLOOKUP($L1156,#REF!,#REF!, ""), 0)</f>
        <v>#REF!</v>
      </c>
      <c r="AF1156" s="1" t="e">
        <f>_xlfn.XLOOKUP($L1156,Pos!$A:$A,Pos!V:V,_xlfn.XLOOKUP($L1156,#REF!,#REF!, ""), 0)</f>
        <v>#REF!</v>
      </c>
      <c r="AG1156" s="1" t="e">
        <f>_xlfn.XLOOKUP($L1156,Pos!$A:$A,Pos!W:W,_xlfn.XLOOKUP($L1156,#REF!,#REF!, ""), 0)</f>
        <v>#REF!</v>
      </c>
      <c r="AH1156" s="1" t="e">
        <f>_xlfn.XLOOKUP($L1156,Pos!$A:$A,Pos!X:X,_xlfn.XLOOKUP($L1156,#REF!,#REF!, ""), 0)</f>
        <v>#REF!</v>
      </c>
      <c r="AI1156" s="1" t="e">
        <f>_xlfn.XLOOKUP($L1156,Pos!$A:$A,Pos!Y:Y,_xlfn.XLOOKUP($L1156,#REF!,#REF!, ""), 0)</f>
        <v>#REF!</v>
      </c>
      <c r="AJ1156" s="1" t="e">
        <f>_xlfn.XLOOKUP($L1156,Pos!$A:$A,Pos!Z:Z,_xlfn.XLOOKUP($L1156,#REF!,#REF!, ""), 0)</f>
        <v>#REF!</v>
      </c>
      <c r="AK1156" s="1" t="e">
        <f>_xlfn.XLOOKUP($L1156,Pos!$A:$A,Pos!AA:AA,_xlfn.XLOOKUP($L1156,#REF!,#REF!, ""), 0)</f>
        <v>#REF!</v>
      </c>
      <c r="AL1156" s="1" t="e">
        <f>_xlfn.XLOOKUP($L1156,Pos!$A:$A,Pos!AB:AB,_xlfn.XLOOKUP($L1156,#REF!,#REF!, ""), 0)</f>
        <v>#REF!</v>
      </c>
      <c r="AM1156" s="1" t="e">
        <f>_xlfn.XLOOKUP($L1156,Pos!$A:$A,Pos!AC:AC,_xlfn.XLOOKUP($L1156,#REF!,#REF!, ""), 0)</f>
        <v>#REF!</v>
      </c>
      <c r="AN1156" s="1" t="e">
        <f>_xlfn.XLOOKUP($L1156,Pos!$A:$A,Pos!AD:AD,_xlfn.XLOOKUP($L1156,#REF!,#REF!, ""), 0)</f>
        <v>#REF!</v>
      </c>
      <c r="AO1156" s="1" t="e">
        <f>_xlfn.XLOOKUP($L1156,Pos!$A:$A,Pos!AE:AE,_xlfn.XLOOKUP($L1156,#REF!,#REF!, ""), 0)</f>
        <v>#REF!</v>
      </c>
      <c r="AP1156" s="1" t="e">
        <f>_xlfn.XLOOKUP($L1156,Pos!$A:$A,Pos!AF:AF,_xlfn.XLOOKUP($L1156,#REF!,#REF!, ""), 0)</f>
        <v>#REF!</v>
      </c>
      <c r="AQ1156" s="1" t="e">
        <f>_xlfn.XLOOKUP($L1156,Pos!$A:$A,Pos!AG:AG,_xlfn.XLOOKUP($L1156,#REF!,#REF!, ""), 0)</f>
        <v>#REF!</v>
      </c>
      <c r="AR1156" s="1" t="e">
        <f>_xlfn.XLOOKUP($L1156,Pos!$A:$A,Pos!AH:AH,_xlfn.XLOOKUP($L1156,#REF!,#REF!, ""), 0)</f>
        <v>#REF!</v>
      </c>
      <c r="AS1156" s="1" t="e">
        <f>_xlfn.XLOOKUP($L1156,Pos!$A:$A,Pos!AI:AI,_xlfn.XLOOKUP($L1156,#REF!,#REF!, ""), 0)</f>
        <v>#REF!</v>
      </c>
      <c r="AT1156" s="1" t="e">
        <f>_xlfn.XLOOKUP($L1156,Pos!$A:$A,Pos!AJ:AJ,_xlfn.XLOOKUP($L1156,#REF!,#REF!, ""), 0)</f>
        <v>#REF!</v>
      </c>
      <c r="AU1156" s="1" t="e">
        <f>_xlfn.XLOOKUP($L1156,Pos!$A:$A,Pos!AK:AK,_xlfn.XLOOKUP($L1156,#REF!,#REF!, ""), 0)</f>
        <v>#REF!</v>
      </c>
      <c r="AV1156" s="1" t="e">
        <f>_xlfn.XLOOKUP($L1156,Pos!$A:$A,Pos!AL:AL,_xlfn.XLOOKUP($L1156,#REF!,#REF!, ""), 0)</f>
        <v>#REF!</v>
      </c>
      <c r="AW1156" s="1" t="e">
        <f>_xlfn.XLOOKUP($L1156,Pos!$A:$A,Pos!AM:AM,_xlfn.XLOOKUP($L1156,#REF!,#REF!, ""), 0)</f>
        <v>#REF!</v>
      </c>
      <c r="AX1156" s="1" t="e">
        <f>_xlfn.XLOOKUP($L1156,Pos!$A:$A,Pos!AN:AN,_xlfn.XLOOKUP($L1156,#REF!,#REF!, ""), 0)</f>
        <v>#REF!</v>
      </c>
      <c r="AY1156" s="1" t="e">
        <f>_xlfn.XLOOKUP($L1156,Pos!$A:$A,Pos!AO:AO,_xlfn.XLOOKUP($L1156,#REF!,#REF!, ""), 0)</f>
        <v>#REF!</v>
      </c>
      <c r="AZ1156" s="7" t="str">
        <f t="shared" si="287"/>
        <v>OUT</v>
      </c>
      <c r="BA1156" s="1">
        <f>IF(OR(_xlfn.XLOOKUP(L1156,Pos!B:B,Pos!L:L,FALSE)="ESG Reason",_xlfn.XLOOKUP(L1156,Pos!B:B,Pos!L:L,FALSE)="Blacklisted"),1,0)</f>
        <v>0</v>
      </c>
      <c r="BC1156" s="11">
        <v>1.9841977164198379E-10</v>
      </c>
      <c r="BD1156" s="11">
        <f>_xlfn.XLOOKUP($L1156,Pos!$B:$B,Pos!H:H,0, 0)</f>
        <v>0</v>
      </c>
      <c r="BE1156" s="11">
        <f>_xlfn.XLOOKUP($L1156,Pos!$B:$B,Pos!I:I,0, 0)</f>
        <v>8.4354020919051565E-5</v>
      </c>
      <c r="BF1156" s="18">
        <f t="shared" si="288"/>
        <v>8.4354020919051565E-5</v>
      </c>
      <c r="BG1156" s="1">
        <f t="shared" si="289"/>
        <v>1</v>
      </c>
      <c r="BH1156" s="1">
        <f t="shared" si="290"/>
        <v>35</v>
      </c>
      <c r="BI1156" s="18">
        <f t="shared" si="291"/>
        <v>1.9841977164198379E-10</v>
      </c>
      <c r="BJ1156" s="3">
        <f t="shared" si="292"/>
        <v>0</v>
      </c>
      <c r="BK1156" s="18">
        <f t="shared" si="293"/>
        <v>0</v>
      </c>
    </row>
    <row r="1157" spans="3:63" x14ac:dyDescent="0.25">
      <c r="C1157" s="3"/>
      <c r="D1157" s="3"/>
      <c r="E1157" s="3"/>
      <c r="F1157" s="3"/>
      <c r="G1157" s="51" t="s">
        <v>1148</v>
      </c>
      <c r="H1157" s="8" t="str">
        <f t="shared" si="283"/>
        <v>0%North America</v>
      </c>
      <c r="I1157" s="11" cm="1">
        <f t="array" ref="I1157">IF(
   AZ1157 = "OUT", 0,IF(
   BD1157 &gt;= LARGE(IF(ISNUMBER(BD:BD), BD:BD), 3),
   BE1157 - 0.001,
   IF(BE1157 &gt;=VLOOKUP(P1157,mapping!$A:$B,2,FALSE), BE1157,VLOOKUP(P1157,mapping!$A$2:$B$8,2,FALSE))
))</f>
        <v>0</v>
      </c>
      <c r="J1157" s="11" cm="1">
        <f t="array" ref="J1157">IF(
    AZ1157="OUT",0,IF(IF(
                      BD1157&gt;=LARGE(IF(ISNUMBER(BD:BD),BD:BD),3),
                      BE1157+0.001,
                      VLOOKUP(H1157,mapping!$D:$E,2,FALSE)
                      )&gt;I1157,
                   IF(
                      BD1157&gt;=LARGE(IF(ISNUMBER(BD:BD),BD:BD),3),
                      BE1157+0.001,
                      VLOOKUP(H1157,mapping!$D:$E,2,FALSE)
                      ),
                   I1157+0.002))</f>
        <v>0</v>
      </c>
      <c r="K1157" s="8">
        <f t="shared" si="284"/>
        <v>8.4296292144888434E-5</v>
      </c>
      <c r="L1157" s="1" t="str">
        <f>Pos!B116</f>
        <v>CA4932711001</v>
      </c>
      <c r="M1157" s="1" t="str">
        <f>_xlfn.XLOOKUP($L1157,Pos!B:B,Pos!D:D,, 0)</f>
        <v>Keyera Corp.</v>
      </c>
      <c r="N1157" s="1" t="str">
        <f>_xlfn.XLOOKUP($L1157,Pos!B:B,Pos!E:E,, 0)</f>
        <v>Energy</v>
      </c>
      <c r="O1157" s="1" t="str">
        <f t="shared" si="285"/>
        <v>Energy_North America</v>
      </c>
      <c r="P1157" s="1" t="str">
        <f>_xlfn.XLOOKUP($L1157,Pos!B:B,Pos!F:F,, 0)</f>
        <v>North America</v>
      </c>
      <c r="Q1157" s="1">
        <v>0</v>
      </c>
      <c r="R1157" s="9">
        <f>_xlfn.XLOOKUP($L1157,Pos!$B:$B,Pos!N:N,0, 0)</f>
        <v>6.880001</v>
      </c>
      <c r="S1157" s="9">
        <f>_xlfn.XLOOKUP($L1157,Pos!$B:$B,Pos!O:O,0, 0)</f>
        <v>3.2240000000000002</v>
      </c>
      <c r="T1157" s="9">
        <f>_xlfn.XLOOKUP($L1157,Pos!$B:$B,Pos!P:P,0, 0)</f>
        <v>4.3250000000000002</v>
      </c>
      <c r="U1157" s="9">
        <f>_xlfn.XLOOKUP($L1157,Pos!$B:$B,Pos!Q:Q,0, 0)</f>
        <v>2.4</v>
      </c>
      <c r="V1157" s="9">
        <f>_xlfn.XLOOKUP($L1157,Pos!$B:$B,Pos!R:R,0, 0)</f>
        <v>8.1</v>
      </c>
      <c r="W1157" s="9">
        <f>_xlfn.XLOOKUP($L1157,Pos!$B:$B,Pos!S:S,0, 0)</f>
        <v>4.0316669999999997</v>
      </c>
      <c r="X1157" s="9" t="str">
        <f>_xlfn.XLOOKUP($L1157,Pos!$B:$B,Pos!J:J,0, 0)</f>
        <v>Outperform</v>
      </c>
      <c r="Y1157" s="1">
        <v>0</v>
      </c>
      <c r="Z1157" s="1">
        <v>0</v>
      </c>
      <c r="AA1157" s="1">
        <f t="shared" si="286"/>
        <v>0</v>
      </c>
      <c r="AB1157" s="9">
        <f>_xlfn.XLOOKUP(L1157,Pos!B:B,Pos!K:K,-1,0)</f>
        <v>-1</v>
      </c>
      <c r="AC1157" s="1" t="e">
        <f>_xlfn.XLOOKUP($L1157,Pos!$A:$A,Pos!S:S,_xlfn.XLOOKUP($L1157,#REF!,#REF!, ""), 0)</f>
        <v>#REF!</v>
      </c>
      <c r="AD1157" s="1" t="e">
        <f>_xlfn.XLOOKUP($L1157,Pos!$A:$A,Pos!T:T,_xlfn.XLOOKUP($L1157,#REF!,#REF!, ""), 0)</f>
        <v>#REF!</v>
      </c>
      <c r="AE1157" s="1" t="e">
        <f>_xlfn.XLOOKUP($L1157,Pos!$A:$A,Pos!U:U,_xlfn.XLOOKUP($L1157,#REF!,#REF!, ""), 0)</f>
        <v>#REF!</v>
      </c>
      <c r="AF1157" s="1" t="e">
        <f>_xlfn.XLOOKUP($L1157,Pos!$A:$A,Pos!V:V,_xlfn.XLOOKUP($L1157,#REF!,#REF!, ""), 0)</f>
        <v>#REF!</v>
      </c>
      <c r="AG1157" s="1" t="e">
        <f>_xlfn.XLOOKUP($L1157,Pos!$A:$A,Pos!W:W,_xlfn.XLOOKUP($L1157,#REF!,#REF!, ""), 0)</f>
        <v>#REF!</v>
      </c>
      <c r="AH1157" s="1" t="e">
        <f>_xlfn.XLOOKUP($L1157,Pos!$A:$A,Pos!X:X,_xlfn.XLOOKUP($L1157,#REF!,#REF!, ""), 0)</f>
        <v>#REF!</v>
      </c>
      <c r="AI1157" s="1" t="e">
        <f>_xlfn.XLOOKUP($L1157,Pos!$A:$A,Pos!Y:Y,_xlfn.XLOOKUP($L1157,#REF!,#REF!, ""), 0)</f>
        <v>#REF!</v>
      </c>
      <c r="AJ1157" s="1" t="e">
        <f>_xlfn.XLOOKUP($L1157,Pos!$A:$A,Pos!Z:Z,_xlfn.XLOOKUP($L1157,#REF!,#REF!, ""), 0)</f>
        <v>#REF!</v>
      </c>
      <c r="AK1157" s="1" t="e">
        <f>_xlfn.XLOOKUP($L1157,Pos!$A:$A,Pos!AA:AA,_xlfn.XLOOKUP($L1157,#REF!,#REF!, ""), 0)</f>
        <v>#REF!</v>
      </c>
      <c r="AL1157" s="1" t="e">
        <f>_xlfn.XLOOKUP($L1157,Pos!$A:$A,Pos!AB:AB,_xlfn.XLOOKUP($L1157,#REF!,#REF!, ""), 0)</f>
        <v>#REF!</v>
      </c>
      <c r="AM1157" s="1" t="e">
        <f>_xlfn.XLOOKUP($L1157,Pos!$A:$A,Pos!AC:AC,_xlfn.XLOOKUP($L1157,#REF!,#REF!, ""), 0)</f>
        <v>#REF!</v>
      </c>
      <c r="AN1157" s="1" t="e">
        <f>_xlfn.XLOOKUP($L1157,Pos!$A:$A,Pos!AD:AD,_xlfn.XLOOKUP($L1157,#REF!,#REF!, ""), 0)</f>
        <v>#REF!</v>
      </c>
      <c r="AO1157" s="1" t="e">
        <f>_xlfn.XLOOKUP($L1157,Pos!$A:$A,Pos!AE:AE,_xlfn.XLOOKUP($L1157,#REF!,#REF!, ""), 0)</f>
        <v>#REF!</v>
      </c>
      <c r="AP1157" s="1" t="e">
        <f>_xlfn.XLOOKUP($L1157,Pos!$A:$A,Pos!AF:AF,_xlfn.XLOOKUP($L1157,#REF!,#REF!, ""), 0)</f>
        <v>#REF!</v>
      </c>
      <c r="AQ1157" s="1" t="e">
        <f>_xlfn.XLOOKUP($L1157,Pos!$A:$A,Pos!AG:AG,_xlfn.XLOOKUP($L1157,#REF!,#REF!, ""), 0)</f>
        <v>#REF!</v>
      </c>
      <c r="AR1157" s="1" t="e">
        <f>_xlfn.XLOOKUP($L1157,Pos!$A:$A,Pos!AH:AH,_xlfn.XLOOKUP($L1157,#REF!,#REF!, ""), 0)</f>
        <v>#REF!</v>
      </c>
      <c r="AS1157" s="1" t="e">
        <f>_xlfn.XLOOKUP($L1157,Pos!$A:$A,Pos!AI:AI,_xlfn.XLOOKUP($L1157,#REF!,#REF!, ""), 0)</f>
        <v>#REF!</v>
      </c>
      <c r="AT1157" s="1" t="e">
        <f>_xlfn.XLOOKUP($L1157,Pos!$A:$A,Pos!AJ:AJ,_xlfn.XLOOKUP($L1157,#REF!,#REF!, ""), 0)</f>
        <v>#REF!</v>
      </c>
      <c r="AU1157" s="1" t="e">
        <f>_xlfn.XLOOKUP($L1157,Pos!$A:$A,Pos!AK:AK,_xlfn.XLOOKUP($L1157,#REF!,#REF!, ""), 0)</f>
        <v>#REF!</v>
      </c>
      <c r="AV1157" s="1" t="e">
        <f>_xlfn.XLOOKUP($L1157,Pos!$A:$A,Pos!AL:AL,_xlfn.XLOOKUP($L1157,#REF!,#REF!, ""), 0)</f>
        <v>#REF!</v>
      </c>
      <c r="AW1157" s="1" t="e">
        <f>_xlfn.XLOOKUP($L1157,Pos!$A:$A,Pos!AM:AM,_xlfn.XLOOKUP($L1157,#REF!,#REF!, ""), 0)</f>
        <v>#REF!</v>
      </c>
      <c r="AX1157" s="1" t="e">
        <f>_xlfn.XLOOKUP($L1157,Pos!$A:$A,Pos!AN:AN,_xlfn.XLOOKUP($L1157,#REF!,#REF!, ""), 0)</f>
        <v>#REF!</v>
      </c>
      <c r="AY1157" s="1" t="e">
        <f>_xlfn.XLOOKUP($L1157,Pos!$A:$A,Pos!AO:AO,_xlfn.XLOOKUP($L1157,#REF!,#REF!, ""), 0)</f>
        <v>#REF!</v>
      </c>
      <c r="AZ1157" s="7" t="str">
        <f t="shared" si="287"/>
        <v>OUT</v>
      </c>
      <c r="BA1157" s="1">
        <f>IF(OR(_xlfn.XLOOKUP(L1157,Pos!B:B,Pos!L:L,FALSE)="ESG Reason",_xlfn.XLOOKUP(L1157,Pos!B:B,Pos!L:L,FALSE)="Blacklisted"),1,0)</f>
        <v>0</v>
      </c>
      <c r="BC1157" s="11">
        <v>1.9312721027366101E-10</v>
      </c>
      <c r="BD1157" s="11">
        <f>_xlfn.XLOOKUP($L1157,Pos!$B:$B,Pos!H:H,0, 0)</f>
        <v>0</v>
      </c>
      <c r="BE1157" s="11">
        <f>_xlfn.XLOOKUP($L1157,Pos!$B:$B,Pos!I:I,0, 0)</f>
        <v>8.4296292144888434E-5</v>
      </c>
      <c r="BF1157" s="18">
        <f t="shared" si="288"/>
        <v>8.4296292144888434E-5</v>
      </c>
      <c r="BG1157" s="1">
        <f t="shared" si="289"/>
        <v>1</v>
      </c>
      <c r="BH1157" s="1">
        <f t="shared" si="290"/>
        <v>25</v>
      </c>
      <c r="BI1157" s="18">
        <f t="shared" si="291"/>
        <v>1.9312721027366101E-10</v>
      </c>
      <c r="BJ1157" s="3">
        <f t="shared" si="292"/>
        <v>0</v>
      </c>
      <c r="BK1157" s="18">
        <f t="shared" si="293"/>
        <v>0</v>
      </c>
    </row>
    <row r="1158" spans="3:63" x14ac:dyDescent="0.25">
      <c r="C1158" s="3"/>
      <c r="D1158" s="3"/>
      <c r="E1158" s="3"/>
      <c r="F1158" s="3"/>
      <c r="G1158" s="51" t="s">
        <v>1168</v>
      </c>
      <c r="H1158" s="8" t="str">
        <f t="shared" si="283"/>
        <v>0%West Europe</v>
      </c>
      <c r="I1158" s="11" cm="1">
        <f t="array" ref="I1158">IF(
   AZ1158 = "OUT", 0,IF(
   BD1158 &gt;= LARGE(IF(ISNUMBER(BD:BD), BD:BD), 3),
   BE1158 - 0.001,
   IF(BE1158 &gt;=VLOOKUP(P1158,mapping!$A:$B,2,FALSE), BE1158,VLOOKUP(P1158,mapping!$A$2:$B$8,2,FALSE))
))</f>
        <v>0</v>
      </c>
      <c r="J1158" s="11" cm="1">
        <f t="array" ref="J1158">IF(
    AZ1158="OUT",0,IF(IF(
                      BD1158&gt;=LARGE(IF(ISNUMBER(BD:BD),BD:BD),3),
                      BE1158+0.001,
                      VLOOKUP(H1158,mapping!$D:$E,2,FALSE)
                      )&gt;I1158,
                   IF(
                      BD1158&gt;=LARGE(IF(ISNUMBER(BD:BD),BD:BD),3),
                      BE1158+0.001,
                      VLOOKUP(H1158,mapping!$D:$E,2,FALSE)
                      ),
                   I1158+0.002))</f>
        <v>0</v>
      </c>
      <c r="K1158" s="8">
        <f t="shared" si="284"/>
        <v>8.345389410929622E-5</v>
      </c>
      <c r="L1158" s="1" t="str">
        <f>Pos!B373</f>
        <v>GB00B019KW72</v>
      </c>
      <c r="M1158" s="1" t="str">
        <f>_xlfn.XLOOKUP($L1158,Pos!B:B,Pos!D:D,, 0)</f>
        <v>J Sainsbury plc</v>
      </c>
      <c r="N1158" s="1" t="str">
        <f>_xlfn.XLOOKUP($L1158,Pos!B:B,Pos!E:E,, 0)</f>
        <v>Retail</v>
      </c>
      <c r="O1158" s="1" t="str">
        <f t="shared" si="285"/>
        <v>Retail_West Europe</v>
      </c>
      <c r="P1158" s="1" t="str">
        <f>_xlfn.XLOOKUP($L1158,Pos!B:B,Pos!F:F,, 0)</f>
        <v>West Europe</v>
      </c>
      <c r="Q1158" s="1">
        <v>0</v>
      </c>
      <c r="R1158" s="9">
        <f>_xlfn.XLOOKUP($L1158,Pos!$B:$B,Pos!N:N,0, 0)</f>
        <v>8.6100010000000005</v>
      </c>
      <c r="S1158" s="9">
        <f>_xlfn.XLOOKUP($L1158,Pos!$B:$B,Pos!O:O,0, 0)</f>
        <v>8.6591660000000008</v>
      </c>
      <c r="T1158" s="9">
        <f>_xlfn.XLOOKUP($L1158,Pos!$B:$B,Pos!P:P,0, 0)</f>
        <v>3.1</v>
      </c>
      <c r="U1158" s="9">
        <f>_xlfn.XLOOKUP($L1158,Pos!$B:$B,Pos!Q:Q,0, 0)</f>
        <v>9.3000000000000007</v>
      </c>
      <c r="V1158" s="9">
        <f>_xlfn.XLOOKUP($L1158,Pos!$B:$B,Pos!R:R,0, 0)</f>
        <v>6.7666659999999998</v>
      </c>
      <c r="W1158" s="9">
        <f>_xlfn.XLOOKUP($L1158,Pos!$B:$B,Pos!S:S,0, 0)</f>
        <v>5.1033330000000001</v>
      </c>
      <c r="X1158" s="9" t="str">
        <f>_xlfn.XLOOKUP($L1158,Pos!$B:$B,Pos!J:J,0, 0)</f>
        <v>Outperform</v>
      </c>
      <c r="Y1158" s="1">
        <v>0</v>
      </c>
      <c r="Z1158" s="1">
        <v>0</v>
      </c>
      <c r="AA1158" s="1">
        <f t="shared" si="286"/>
        <v>0</v>
      </c>
      <c r="AB1158" s="9">
        <f>_xlfn.XLOOKUP(L1158,Pos!B:B,Pos!K:K,-1,0)</f>
        <v>8.5714285714285712</v>
      </c>
      <c r="AC1158" s="1" t="e">
        <f>_xlfn.XLOOKUP($L1158,Pos!$A:$A,Pos!S:S,_xlfn.XLOOKUP($L1158,#REF!,#REF!, ""), 0)</f>
        <v>#REF!</v>
      </c>
      <c r="AD1158" s="1" t="e">
        <f>_xlfn.XLOOKUP($L1158,Pos!$A:$A,Pos!T:T,_xlfn.XLOOKUP($L1158,#REF!,#REF!, ""), 0)</f>
        <v>#REF!</v>
      </c>
      <c r="AE1158" s="1" t="e">
        <f>_xlfn.XLOOKUP($L1158,Pos!$A:$A,Pos!U:U,_xlfn.XLOOKUP($L1158,#REF!,#REF!, ""), 0)</f>
        <v>#REF!</v>
      </c>
      <c r="AF1158" s="1" t="e">
        <f>_xlfn.XLOOKUP($L1158,Pos!$A:$A,Pos!V:V,_xlfn.XLOOKUP($L1158,#REF!,#REF!, ""), 0)</f>
        <v>#REF!</v>
      </c>
      <c r="AG1158" s="1" t="e">
        <f>_xlfn.XLOOKUP($L1158,Pos!$A:$A,Pos!W:W,_xlfn.XLOOKUP($L1158,#REF!,#REF!, ""), 0)</f>
        <v>#REF!</v>
      </c>
      <c r="AH1158" s="1" t="e">
        <f>_xlfn.XLOOKUP($L1158,Pos!$A:$A,Pos!X:X,_xlfn.XLOOKUP($L1158,#REF!,#REF!, ""), 0)</f>
        <v>#REF!</v>
      </c>
      <c r="AI1158" s="1" t="e">
        <f>_xlfn.XLOOKUP($L1158,Pos!$A:$A,Pos!Y:Y,_xlfn.XLOOKUP($L1158,#REF!,#REF!, ""), 0)</f>
        <v>#REF!</v>
      </c>
      <c r="AJ1158" s="1" t="e">
        <f>_xlfn.XLOOKUP($L1158,Pos!$A:$A,Pos!Z:Z,_xlfn.XLOOKUP($L1158,#REF!,#REF!, ""), 0)</f>
        <v>#REF!</v>
      </c>
      <c r="AK1158" s="1" t="e">
        <f>_xlfn.XLOOKUP($L1158,Pos!$A:$A,Pos!AA:AA,_xlfn.XLOOKUP($L1158,#REF!,#REF!, ""), 0)</f>
        <v>#REF!</v>
      </c>
      <c r="AL1158" s="1" t="e">
        <f>_xlfn.XLOOKUP($L1158,Pos!$A:$A,Pos!AB:AB,_xlfn.XLOOKUP($L1158,#REF!,#REF!, ""), 0)</f>
        <v>#REF!</v>
      </c>
      <c r="AM1158" s="1" t="e">
        <f>_xlfn.XLOOKUP($L1158,Pos!$A:$A,Pos!AC:AC,_xlfn.XLOOKUP($L1158,#REF!,#REF!, ""), 0)</f>
        <v>#REF!</v>
      </c>
      <c r="AN1158" s="1" t="e">
        <f>_xlfn.XLOOKUP($L1158,Pos!$A:$A,Pos!AD:AD,_xlfn.XLOOKUP($L1158,#REF!,#REF!, ""), 0)</f>
        <v>#REF!</v>
      </c>
      <c r="AO1158" s="1" t="e">
        <f>_xlfn.XLOOKUP($L1158,Pos!$A:$A,Pos!AE:AE,_xlfn.XLOOKUP($L1158,#REF!,#REF!, ""), 0)</f>
        <v>#REF!</v>
      </c>
      <c r="AP1158" s="1" t="e">
        <f>_xlfn.XLOOKUP($L1158,Pos!$A:$A,Pos!AF:AF,_xlfn.XLOOKUP($L1158,#REF!,#REF!, ""), 0)</f>
        <v>#REF!</v>
      </c>
      <c r="AQ1158" s="1" t="e">
        <f>_xlfn.XLOOKUP($L1158,Pos!$A:$A,Pos!AG:AG,_xlfn.XLOOKUP($L1158,#REF!,#REF!, ""), 0)</f>
        <v>#REF!</v>
      </c>
      <c r="AR1158" s="1" t="e">
        <f>_xlfn.XLOOKUP($L1158,Pos!$A:$A,Pos!AH:AH,_xlfn.XLOOKUP($L1158,#REF!,#REF!, ""), 0)</f>
        <v>#REF!</v>
      </c>
      <c r="AS1158" s="1" t="e">
        <f>_xlfn.XLOOKUP($L1158,Pos!$A:$A,Pos!AI:AI,_xlfn.XLOOKUP($L1158,#REF!,#REF!, ""), 0)</f>
        <v>#REF!</v>
      </c>
      <c r="AT1158" s="1" t="e">
        <f>_xlfn.XLOOKUP($L1158,Pos!$A:$A,Pos!AJ:AJ,_xlfn.XLOOKUP($L1158,#REF!,#REF!, ""), 0)</f>
        <v>#REF!</v>
      </c>
      <c r="AU1158" s="1" t="e">
        <f>_xlfn.XLOOKUP($L1158,Pos!$A:$A,Pos!AK:AK,_xlfn.XLOOKUP($L1158,#REF!,#REF!, ""), 0)</f>
        <v>#REF!</v>
      </c>
      <c r="AV1158" s="1" t="e">
        <f>_xlfn.XLOOKUP($L1158,Pos!$A:$A,Pos!AL:AL,_xlfn.XLOOKUP($L1158,#REF!,#REF!, ""), 0)</f>
        <v>#REF!</v>
      </c>
      <c r="AW1158" s="1" t="e">
        <f>_xlfn.XLOOKUP($L1158,Pos!$A:$A,Pos!AM:AM,_xlfn.XLOOKUP($L1158,#REF!,#REF!, ""), 0)</f>
        <v>#REF!</v>
      </c>
      <c r="AX1158" s="1" t="e">
        <f>_xlfn.XLOOKUP($L1158,Pos!$A:$A,Pos!AN:AN,_xlfn.XLOOKUP($L1158,#REF!,#REF!, ""), 0)</f>
        <v>#REF!</v>
      </c>
      <c r="AY1158" s="1" t="e">
        <f>_xlfn.XLOOKUP($L1158,Pos!$A:$A,Pos!AO:AO,_xlfn.XLOOKUP($L1158,#REF!,#REF!, ""), 0)</f>
        <v>#REF!</v>
      </c>
      <c r="AZ1158" s="7" t="str">
        <f t="shared" si="287"/>
        <v>OUT</v>
      </c>
      <c r="BA1158" s="1">
        <f>IF(OR(_xlfn.XLOOKUP(L1158,Pos!B:B,Pos!L:L,FALSE)="ESG Reason",_xlfn.XLOOKUP(L1158,Pos!B:B,Pos!L:L,FALSE)="Blacklisted"),1,0)</f>
        <v>0</v>
      </c>
      <c r="BC1158" s="11">
        <v>8.6143903493894458E-11</v>
      </c>
      <c r="BD1158" s="11">
        <f>_xlfn.XLOOKUP($L1158,Pos!$B:$B,Pos!H:H,0, 0)</f>
        <v>0</v>
      </c>
      <c r="BE1158" s="11">
        <f>_xlfn.XLOOKUP($L1158,Pos!$B:$B,Pos!I:I,0, 0)</f>
        <v>8.345389410929622E-5</v>
      </c>
      <c r="BF1158" s="18">
        <f t="shared" si="288"/>
        <v>8.345389410929622E-5</v>
      </c>
      <c r="BG1158" s="1">
        <f t="shared" si="289"/>
        <v>2</v>
      </c>
      <c r="BH1158" s="1">
        <f t="shared" si="290"/>
        <v>15</v>
      </c>
      <c r="BI1158" s="18">
        <f t="shared" si="291"/>
        <v>8.6143903493894458E-11</v>
      </c>
      <c r="BJ1158" s="3">
        <f t="shared" si="292"/>
        <v>0</v>
      </c>
      <c r="BK1158" s="18">
        <f t="shared" si="293"/>
        <v>0</v>
      </c>
    </row>
    <row r="1159" spans="3:63" x14ac:dyDescent="0.25">
      <c r="C1159" s="3"/>
      <c r="D1159" s="3"/>
      <c r="E1159" s="3"/>
      <c r="F1159" s="3"/>
      <c r="G1159" s="51" t="s">
        <v>1166</v>
      </c>
      <c r="H1159" s="8" t="str">
        <f t="shared" si="283"/>
        <v>0%Others</v>
      </c>
      <c r="I1159" s="11" cm="1">
        <f t="array" ref="I1159">IF(
   AZ1159 = "OUT", 0,IF(
   BD1159 &gt;= LARGE(IF(ISNUMBER(BD:BD), BD:BD), 3),
   BE1159 - 0.001,
   IF(BE1159 &gt;=VLOOKUP(P1159,mapping!$A:$B,2,FALSE), BE1159,VLOOKUP(P1159,mapping!$A$2:$B$8,2,FALSE))
))</f>
        <v>0</v>
      </c>
      <c r="J1159" s="11" cm="1">
        <f t="array" ref="J1159">IF(
    AZ1159="OUT",0,IF(IF(
                      BD1159&gt;=LARGE(IF(ISNUMBER(BD:BD),BD:BD),3),
                      BE1159+0.001,
                      VLOOKUP(H1159,mapping!$D:$E,2,FALSE)
                      )&gt;I1159,
                   IF(
                      BD1159&gt;=LARGE(IF(ISNUMBER(BD:BD),BD:BD),3),
                      BE1159+0.001,
                      VLOOKUP(H1159,mapping!$D:$E,2,FALSE)
                      ),
                   I1159+0.002))</f>
        <v>0</v>
      </c>
      <c r="K1159" s="8">
        <f t="shared" si="284"/>
        <v>8.3414708153445346E-5</v>
      </c>
      <c r="L1159" s="1" t="str">
        <f>Pos!B500</f>
        <v>JP3104890003</v>
      </c>
      <c r="M1159" s="1" t="str">
        <f>_xlfn.XLOOKUP($L1159,Pos!B:B,Pos!D:D,, 0)</f>
        <v>TIS Inc.</v>
      </c>
      <c r="N1159" s="1" t="str">
        <f>_xlfn.XLOOKUP($L1159,Pos!B:B,Pos!E:E,, 0)</f>
        <v>Technology</v>
      </c>
      <c r="O1159" s="1" t="str">
        <f t="shared" si="285"/>
        <v>Technology_Others</v>
      </c>
      <c r="P1159" s="1" t="str">
        <f>_xlfn.XLOOKUP($L1159,Pos!B:B,Pos!F:F,, 0)</f>
        <v>Others</v>
      </c>
      <c r="Q1159" s="1">
        <v>0</v>
      </c>
      <c r="R1159" s="9">
        <f>_xlfn.XLOOKUP($L1159,Pos!$B:$B,Pos!N:N,0, 0)</f>
        <v>5.04</v>
      </c>
      <c r="S1159" s="9">
        <f>_xlfn.XLOOKUP($L1159,Pos!$B:$B,Pos!O:O,0, 0)</f>
        <v>5.2519999999999998</v>
      </c>
      <c r="T1159" s="9">
        <f>_xlfn.XLOOKUP($L1159,Pos!$B:$B,Pos!P:P,0, 0)</f>
        <v>6.0750000000000002</v>
      </c>
      <c r="U1159" s="9">
        <f>_xlfn.XLOOKUP($L1159,Pos!$B:$B,Pos!Q:Q,0, 0)</f>
        <v>6.7</v>
      </c>
      <c r="V1159" s="9">
        <f>_xlfn.XLOOKUP($L1159,Pos!$B:$B,Pos!R:R,0, 0)</f>
        <v>6.9333330000000002</v>
      </c>
      <c r="W1159" s="9">
        <f>_xlfn.XLOOKUP($L1159,Pos!$B:$B,Pos!S:S,0, 0)</f>
        <v>4.363334</v>
      </c>
      <c r="X1159" s="9" t="str">
        <f>_xlfn.XLOOKUP($L1159,Pos!$B:$B,Pos!J:J,0, 0)</f>
        <v>Outperform</v>
      </c>
      <c r="Y1159" s="1">
        <v>0</v>
      </c>
      <c r="Z1159" s="1">
        <v>0</v>
      </c>
      <c r="AA1159" s="1">
        <f t="shared" si="286"/>
        <v>0</v>
      </c>
      <c r="AB1159" s="9">
        <f>_xlfn.XLOOKUP(L1159,Pos!B:B,Pos!K:K,-1,0)</f>
        <v>4.3333333333333339</v>
      </c>
      <c r="AC1159" s="1" t="e">
        <f>_xlfn.XLOOKUP($L1159,Pos!$A:$A,Pos!S:S,_xlfn.XLOOKUP($L1159,#REF!,#REF!, ""), 0)</f>
        <v>#REF!</v>
      </c>
      <c r="AD1159" s="1" t="e">
        <f>_xlfn.XLOOKUP($L1159,Pos!$A:$A,Pos!T:T,_xlfn.XLOOKUP($L1159,#REF!,#REF!, ""), 0)</f>
        <v>#REF!</v>
      </c>
      <c r="AE1159" s="1" t="e">
        <f>_xlfn.XLOOKUP($L1159,Pos!$A:$A,Pos!U:U,_xlfn.XLOOKUP($L1159,#REF!,#REF!, ""), 0)</f>
        <v>#REF!</v>
      </c>
      <c r="AF1159" s="1" t="e">
        <f>_xlfn.XLOOKUP($L1159,Pos!$A:$A,Pos!V:V,_xlfn.XLOOKUP($L1159,#REF!,#REF!, ""), 0)</f>
        <v>#REF!</v>
      </c>
      <c r="AG1159" s="1" t="e">
        <f>_xlfn.XLOOKUP($L1159,Pos!$A:$A,Pos!W:W,_xlfn.XLOOKUP($L1159,#REF!,#REF!, ""), 0)</f>
        <v>#REF!</v>
      </c>
      <c r="AH1159" s="1" t="e">
        <f>_xlfn.XLOOKUP($L1159,Pos!$A:$A,Pos!X:X,_xlfn.XLOOKUP($L1159,#REF!,#REF!, ""), 0)</f>
        <v>#REF!</v>
      </c>
      <c r="AI1159" s="1" t="e">
        <f>_xlfn.XLOOKUP($L1159,Pos!$A:$A,Pos!Y:Y,_xlfn.XLOOKUP($L1159,#REF!,#REF!, ""), 0)</f>
        <v>#REF!</v>
      </c>
      <c r="AJ1159" s="1" t="e">
        <f>_xlfn.XLOOKUP($L1159,Pos!$A:$A,Pos!Z:Z,_xlfn.XLOOKUP($L1159,#REF!,#REF!, ""), 0)</f>
        <v>#REF!</v>
      </c>
      <c r="AK1159" s="1" t="e">
        <f>_xlfn.XLOOKUP($L1159,Pos!$A:$A,Pos!AA:AA,_xlfn.XLOOKUP($L1159,#REF!,#REF!, ""), 0)</f>
        <v>#REF!</v>
      </c>
      <c r="AL1159" s="1" t="e">
        <f>_xlfn.XLOOKUP($L1159,Pos!$A:$A,Pos!AB:AB,_xlfn.XLOOKUP($L1159,#REF!,#REF!, ""), 0)</f>
        <v>#REF!</v>
      </c>
      <c r="AM1159" s="1" t="e">
        <f>_xlfn.XLOOKUP($L1159,Pos!$A:$A,Pos!AC:AC,_xlfn.XLOOKUP($L1159,#REF!,#REF!, ""), 0)</f>
        <v>#REF!</v>
      </c>
      <c r="AN1159" s="1" t="e">
        <f>_xlfn.XLOOKUP($L1159,Pos!$A:$A,Pos!AD:AD,_xlfn.XLOOKUP($L1159,#REF!,#REF!, ""), 0)</f>
        <v>#REF!</v>
      </c>
      <c r="AO1159" s="1" t="e">
        <f>_xlfn.XLOOKUP($L1159,Pos!$A:$A,Pos!AE:AE,_xlfn.XLOOKUP($L1159,#REF!,#REF!, ""), 0)</f>
        <v>#REF!</v>
      </c>
      <c r="AP1159" s="1" t="e">
        <f>_xlfn.XLOOKUP($L1159,Pos!$A:$A,Pos!AF:AF,_xlfn.XLOOKUP($L1159,#REF!,#REF!, ""), 0)</f>
        <v>#REF!</v>
      </c>
      <c r="AQ1159" s="1" t="e">
        <f>_xlfn.XLOOKUP($L1159,Pos!$A:$A,Pos!AG:AG,_xlfn.XLOOKUP($L1159,#REF!,#REF!, ""), 0)</f>
        <v>#REF!</v>
      </c>
      <c r="AR1159" s="1" t="e">
        <f>_xlfn.XLOOKUP($L1159,Pos!$A:$A,Pos!AH:AH,_xlfn.XLOOKUP($L1159,#REF!,#REF!, ""), 0)</f>
        <v>#REF!</v>
      </c>
      <c r="AS1159" s="1" t="e">
        <f>_xlfn.XLOOKUP($L1159,Pos!$A:$A,Pos!AI:AI,_xlfn.XLOOKUP($L1159,#REF!,#REF!, ""), 0)</f>
        <v>#REF!</v>
      </c>
      <c r="AT1159" s="1" t="e">
        <f>_xlfn.XLOOKUP($L1159,Pos!$A:$A,Pos!AJ:AJ,_xlfn.XLOOKUP($L1159,#REF!,#REF!, ""), 0)</f>
        <v>#REF!</v>
      </c>
      <c r="AU1159" s="1" t="e">
        <f>_xlfn.XLOOKUP($L1159,Pos!$A:$A,Pos!AK:AK,_xlfn.XLOOKUP($L1159,#REF!,#REF!, ""), 0)</f>
        <v>#REF!</v>
      </c>
      <c r="AV1159" s="1" t="e">
        <f>_xlfn.XLOOKUP($L1159,Pos!$A:$A,Pos!AL:AL,_xlfn.XLOOKUP($L1159,#REF!,#REF!, ""), 0)</f>
        <v>#REF!</v>
      </c>
      <c r="AW1159" s="1" t="e">
        <f>_xlfn.XLOOKUP($L1159,Pos!$A:$A,Pos!AM:AM,_xlfn.XLOOKUP($L1159,#REF!,#REF!, ""), 0)</f>
        <v>#REF!</v>
      </c>
      <c r="AX1159" s="1" t="e">
        <f>_xlfn.XLOOKUP($L1159,Pos!$A:$A,Pos!AN:AN,_xlfn.XLOOKUP($L1159,#REF!,#REF!, ""), 0)</f>
        <v>#REF!</v>
      </c>
      <c r="AY1159" s="1" t="e">
        <f>_xlfn.XLOOKUP($L1159,Pos!$A:$A,Pos!AO:AO,_xlfn.XLOOKUP($L1159,#REF!,#REF!, ""), 0)</f>
        <v>#REF!</v>
      </c>
      <c r="AZ1159" s="7" t="str">
        <f t="shared" si="287"/>
        <v>OUT</v>
      </c>
      <c r="BA1159" s="1">
        <f>IF(OR(_xlfn.XLOOKUP(L1159,Pos!B:B,Pos!L:L,FALSE)="ESG Reason",_xlfn.XLOOKUP(L1159,Pos!B:B,Pos!L:L,FALSE)="Blacklisted"),1,0)</f>
        <v>1</v>
      </c>
      <c r="BC1159" s="11">
        <v>9.3201660071328353E-11</v>
      </c>
      <c r="BD1159" s="11">
        <f>_xlfn.XLOOKUP($L1159,Pos!$B:$B,Pos!H:H,0, 0)</f>
        <v>0</v>
      </c>
      <c r="BE1159" s="11">
        <f>_xlfn.XLOOKUP($L1159,Pos!$B:$B,Pos!I:I,0, 0)</f>
        <v>8.3414708153445346E-5</v>
      </c>
      <c r="BF1159" s="18">
        <f t="shared" si="288"/>
        <v>8.3414708153445346E-5</v>
      </c>
      <c r="BG1159" s="1">
        <f t="shared" si="289"/>
        <v>3</v>
      </c>
      <c r="BH1159" s="1">
        <f t="shared" si="290"/>
        <v>54</v>
      </c>
      <c r="BI1159" s="18">
        <f t="shared" si="291"/>
        <v>9.3201660071328353E-11</v>
      </c>
      <c r="BJ1159" s="3">
        <f t="shared" si="292"/>
        <v>0</v>
      </c>
      <c r="BK1159" s="18">
        <f t="shared" si="293"/>
        <v>0</v>
      </c>
    </row>
    <row r="1160" spans="3:63" x14ac:dyDescent="0.25">
      <c r="C1160" s="3"/>
      <c r="D1160" s="3"/>
      <c r="E1160" s="3"/>
      <c r="F1160" s="3"/>
      <c r="G1160" s="51" t="s">
        <v>1167</v>
      </c>
      <c r="H1160" s="8" t="str">
        <f t="shared" si="283"/>
        <v>0%Others</v>
      </c>
      <c r="I1160" s="11" cm="1">
        <f t="array" ref="I1160">IF(
   AZ1160 = "OUT", 0,IF(
   BD1160 &gt;= LARGE(IF(ISNUMBER(BD:BD), BD:BD), 3),
   BE1160 - 0.001,
   IF(BE1160 &gt;=VLOOKUP(P1160,mapping!$A:$B,2,FALSE), BE1160,VLOOKUP(P1160,mapping!$A$2:$B$8,2,FALSE))
))</f>
        <v>0</v>
      </c>
      <c r="J1160" s="11" cm="1">
        <f t="array" ref="J1160">IF(
    AZ1160="OUT",0,IF(IF(
                      BD1160&gt;=LARGE(IF(ISNUMBER(BD:BD),BD:BD),3),
                      BE1160+0.001,
                      VLOOKUP(H1160,mapping!$D:$E,2,FALSE)
                      )&gt;I1160,
                   IF(
                      BD1160&gt;=LARGE(IF(ISNUMBER(BD:BD),BD:BD),3),
                      BE1160+0.001,
                      VLOOKUP(H1160,mapping!$D:$E,2,FALSE)
                      ),
                   I1160+0.002))</f>
        <v>0</v>
      </c>
      <c r="K1160" s="8">
        <f t="shared" si="284"/>
        <v>8.3212547427153008E-5</v>
      </c>
      <c r="L1160" s="1" t="str">
        <f>Pos!B651</f>
        <v>JP3869010003</v>
      </c>
      <c r="M1160" s="1" t="str">
        <f>_xlfn.XLOOKUP($L1160,Pos!B:B,Pos!D:D,, 0)</f>
        <v>MatsukiyoCocokara &amp; Co.</v>
      </c>
      <c r="N1160" s="1" t="str">
        <f>_xlfn.XLOOKUP($L1160,Pos!B:B,Pos!E:E,, 0)</f>
        <v>Retail</v>
      </c>
      <c r="O1160" s="1" t="str">
        <f t="shared" si="285"/>
        <v>Retail_Others</v>
      </c>
      <c r="P1160" s="1" t="str">
        <f>_xlfn.XLOOKUP($L1160,Pos!B:B,Pos!F:F,, 0)</f>
        <v>Others</v>
      </c>
      <c r="Q1160" s="1">
        <v>0</v>
      </c>
      <c r="R1160" s="9">
        <f>_xlfn.XLOOKUP($L1160,Pos!$B:$B,Pos!N:N,0, 0)</f>
        <v>3.6</v>
      </c>
      <c r="S1160" s="9">
        <f>_xlfn.XLOOKUP($L1160,Pos!$B:$B,Pos!O:O,0, 0)</f>
        <v>4.8544999999999998</v>
      </c>
      <c r="T1160" s="9">
        <f>_xlfn.XLOOKUP($L1160,Pos!$B:$B,Pos!P:P,0, 0)</f>
        <v>6.6749999999999998</v>
      </c>
      <c r="U1160" s="9">
        <f>_xlfn.XLOOKUP($L1160,Pos!$B:$B,Pos!Q:Q,0, 0)</f>
        <v>7.3</v>
      </c>
      <c r="V1160" s="9">
        <f>_xlfn.XLOOKUP($L1160,Pos!$B:$B,Pos!R:R,0, 0)</f>
        <v>5.4666670000000002</v>
      </c>
      <c r="W1160" s="9">
        <f>_xlfn.XLOOKUP($L1160,Pos!$B:$B,Pos!S:S,0, 0)</f>
        <v>6.7983330000000004</v>
      </c>
      <c r="X1160" s="9" t="str">
        <f>_xlfn.XLOOKUP($L1160,Pos!$B:$B,Pos!J:J,0, 0)</f>
        <v>Outperform</v>
      </c>
      <c r="Y1160" s="1">
        <v>0</v>
      </c>
      <c r="Z1160" s="1">
        <v>0</v>
      </c>
      <c r="AA1160" s="1">
        <f t="shared" si="286"/>
        <v>0</v>
      </c>
      <c r="AB1160" s="9">
        <f>_xlfn.XLOOKUP(L1160,Pos!B:B,Pos!K:K,-1,0)</f>
        <v>8</v>
      </c>
      <c r="AC1160" s="1" t="e">
        <f>_xlfn.XLOOKUP($L1160,Pos!$A:$A,Pos!S:S,_xlfn.XLOOKUP($L1160,#REF!,#REF!, ""), 0)</f>
        <v>#REF!</v>
      </c>
      <c r="AD1160" s="1" t="e">
        <f>_xlfn.XLOOKUP($L1160,Pos!$A:$A,Pos!T:T,_xlfn.XLOOKUP($L1160,#REF!,#REF!, ""), 0)</f>
        <v>#REF!</v>
      </c>
      <c r="AE1160" s="1" t="e">
        <f>_xlfn.XLOOKUP($L1160,Pos!$A:$A,Pos!U:U,_xlfn.XLOOKUP($L1160,#REF!,#REF!, ""), 0)</f>
        <v>#REF!</v>
      </c>
      <c r="AF1160" s="1" t="e">
        <f>_xlfn.XLOOKUP($L1160,Pos!$A:$A,Pos!V:V,_xlfn.XLOOKUP($L1160,#REF!,#REF!, ""), 0)</f>
        <v>#REF!</v>
      </c>
      <c r="AG1160" s="1" t="e">
        <f>_xlfn.XLOOKUP($L1160,Pos!$A:$A,Pos!W:W,_xlfn.XLOOKUP($L1160,#REF!,#REF!, ""), 0)</f>
        <v>#REF!</v>
      </c>
      <c r="AH1160" s="1" t="e">
        <f>_xlfn.XLOOKUP($L1160,Pos!$A:$A,Pos!X:X,_xlfn.XLOOKUP($L1160,#REF!,#REF!, ""), 0)</f>
        <v>#REF!</v>
      </c>
      <c r="AI1160" s="1" t="e">
        <f>_xlfn.XLOOKUP($L1160,Pos!$A:$A,Pos!Y:Y,_xlfn.XLOOKUP($L1160,#REF!,#REF!, ""), 0)</f>
        <v>#REF!</v>
      </c>
      <c r="AJ1160" s="1" t="e">
        <f>_xlfn.XLOOKUP($L1160,Pos!$A:$A,Pos!Z:Z,_xlfn.XLOOKUP($L1160,#REF!,#REF!, ""), 0)</f>
        <v>#REF!</v>
      </c>
      <c r="AK1160" s="1" t="e">
        <f>_xlfn.XLOOKUP($L1160,Pos!$A:$A,Pos!AA:AA,_xlfn.XLOOKUP($L1160,#REF!,#REF!, ""), 0)</f>
        <v>#REF!</v>
      </c>
      <c r="AL1160" s="1" t="e">
        <f>_xlfn.XLOOKUP($L1160,Pos!$A:$A,Pos!AB:AB,_xlfn.XLOOKUP($L1160,#REF!,#REF!, ""), 0)</f>
        <v>#REF!</v>
      </c>
      <c r="AM1160" s="1" t="e">
        <f>_xlfn.XLOOKUP($L1160,Pos!$A:$A,Pos!AC:AC,_xlfn.XLOOKUP($L1160,#REF!,#REF!, ""), 0)</f>
        <v>#REF!</v>
      </c>
      <c r="AN1160" s="1" t="e">
        <f>_xlfn.XLOOKUP($L1160,Pos!$A:$A,Pos!AD:AD,_xlfn.XLOOKUP($L1160,#REF!,#REF!, ""), 0)</f>
        <v>#REF!</v>
      </c>
      <c r="AO1160" s="1" t="e">
        <f>_xlfn.XLOOKUP($L1160,Pos!$A:$A,Pos!AE:AE,_xlfn.XLOOKUP($L1160,#REF!,#REF!, ""), 0)</f>
        <v>#REF!</v>
      </c>
      <c r="AP1160" s="1" t="e">
        <f>_xlfn.XLOOKUP($L1160,Pos!$A:$A,Pos!AF:AF,_xlfn.XLOOKUP($L1160,#REF!,#REF!, ""), 0)</f>
        <v>#REF!</v>
      </c>
      <c r="AQ1160" s="1" t="e">
        <f>_xlfn.XLOOKUP($L1160,Pos!$A:$A,Pos!AG:AG,_xlfn.XLOOKUP($L1160,#REF!,#REF!, ""), 0)</f>
        <v>#REF!</v>
      </c>
      <c r="AR1160" s="1" t="e">
        <f>_xlfn.XLOOKUP($L1160,Pos!$A:$A,Pos!AH:AH,_xlfn.XLOOKUP($L1160,#REF!,#REF!, ""), 0)</f>
        <v>#REF!</v>
      </c>
      <c r="AS1160" s="1" t="e">
        <f>_xlfn.XLOOKUP($L1160,Pos!$A:$A,Pos!AI:AI,_xlfn.XLOOKUP($L1160,#REF!,#REF!, ""), 0)</f>
        <v>#REF!</v>
      </c>
      <c r="AT1160" s="1" t="e">
        <f>_xlfn.XLOOKUP($L1160,Pos!$A:$A,Pos!AJ:AJ,_xlfn.XLOOKUP($L1160,#REF!,#REF!, ""), 0)</f>
        <v>#REF!</v>
      </c>
      <c r="AU1160" s="1" t="e">
        <f>_xlfn.XLOOKUP($L1160,Pos!$A:$A,Pos!AK:AK,_xlfn.XLOOKUP($L1160,#REF!,#REF!, ""), 0)</f>
        <v>#REF!</v>
      </c>
      <c r="AV1160" s="1" t="e">
        <f>_xlfn.XLOOKUP($L1160,Pos!$A:$A,Pos!AL:AL,_xlfn.XLOOKUP($L1160,#REF!,#REF!, ""), 0)</f>
        <v>#REF!</v>
      </c>
      <c r="AW1160" s="1" t="e">
        <f>_xlfn.XLOOKUP($L1160,Pos!$A:$A,Pos!AM:AM,_xlfn.XLOOKUP($L1160,#REF!,#REF!, ""), 0)</f>
        <v>#REF!</v>
      </c>
      <c r="AX1160" s="1" t="e">
        <f>_xlfn.XLOOKUP($L1160,Pos!$A:$A,Pos!AN:AN,_xlfn.XLOOKUP($L1160,#REF!,#REF!, ""), 0)</f>
        <v>#REF!</v>
      </c>
      <c r="AY1160" s="1" t="e">
        <f>_xlfn.XLOOKUP($L1160,Pos!$A:$A,Pos!AO:AO,_xlfn.XLOOKUP($L1160,#REF!,#REF!, ""), 0)</f>
        <v>#REF!</v>
      </c>
      <c r="AZ1160" s="7" t="str">
        <f t="shared" si="287"/>
        <v>OUT</v>
      </c>
      <c r="BA1160" s="1">
        <f>IF(OR(_xlfn.XLOOKUP(L1160,Pos!B:B,Pos!L:L,FALSE)="ESG Reason",_xlfn.XLOOKUP(L1160,Pos!B:B,Pos!L:L,FALSE)="Blacklisted"),1,0)</f>
        <v>1</v>
      </c>
      <c r="BC1160" s="11">
        <v>9.0558527940392653E-11</v>
      </c>
      <c r="BD1160" s="11">
        <f>_xlfn.XLOOKUP($L1160,Pos!$B:$B,Pos!H:H,0, 0)</f>
        <v>0</v>
      </c>
      <c r="BE1160" s="11">
        <f>_xlfn.XLOOKUP($L1160,Pos!$B:$B,Pos!I:I,0, 0)</f>
        <v>8.3212547427153008E-5</v>
      </c>
      <c r="BF1160" s="18">
        <f t="shared" si="288"/>
        <v>8.3212547427153008E-5</v>
      </c>
      <c r="BG1160" s="1">
        <f t="shared" si="289"/>
        <v>3</v>
      </c>
      <c r="BH1160" s="1">
        <f t="shared" si="290"/>
        <v>53</v>
      </c>
      <c r="BI1160" s="18">
        <f t="shared" si="291"/>
        <v>9.0558527940392653E-11</v>
      </c>
      <c r="BJ1160" s="3">
        <f t="shared" si="292"/>
        <v>0</v>
      </c>
      <c r="BK1160" s="18">
        <f t="shared" si="293"/>
        <v>0</v>
      </c>
    </row>
    <row r="1161" spans="3:63" x14ac:dyDescent="0.25">
      <c r="C1161" s="3"/>
      <c r="D1161" s="3"/>
      <c r="E1161" s="3"/>
      <c r="F1161" s="3"/>
      <c r="G1161" s="51" t="s">
        <v>1157</v>
      </c>
      <c r="H1161" s="8" t="str">
        <f t="shared" si="283"/>
        <v>0%North America</v>
      </c>
      <c r="I1161" s="11" cm="1">
        <f t="array" ref="I1161">IF(
   AZ1161 = "OUT", 0,IF(
   BD1161 &gt;= LARGE(IF(ISNUMBER(BD:BD), BD:BD), 3),
   BE1161 - 0.001,
   IF(BE1161 &gt;=VLOOKUP(P1161,mapping!$A:$B,2,FALSE), BE1161,VLOOKUP(P1161,mapping!$A$2:$B$8,2,FALSE))
))</f>
        <v>0</v>
      </c>
      <c r="J1161" s="11" cm="1">
        <f t="array" ref="J1161">IF(
    AZ1161="OUT",0,IF(IF(
                      BD1161&gt;=LARGE(IF(ISNUMBER(BD:BD),BD:BD),3),
                      BE1161+0.001,
                      VLOOKUP(H1161,mapping!$D:$E,2,FALSE)
                      )&gt;I1161,
                   IF(
                      BD1161&gt;=LARGE(IF(ISNUMBER(BD:BD),BD:BD),3),
                      BE1161+0.001,
                      VLOOKUP(H1161,mapping!$D:$E,2,FALSE)
                      ),
                   I1161+0.002))</f>
        <v>0</v>
      </c>
      <c r="K1161" s="8">
        <f t="shared" si="284"/>
        <v>8.3130494956045196E-5</v>
      </c>
      <c r="L1161" s="1" t="str">
        <f>Pos!B134</f>
        <v>CA8029121057</v>
      </c>
      <c r="M1161" s="1" t="str">
        <f>_xlfn.XLOOKUP($L1161,Pos!B:B,Pos!D:D,, 0)</f>
        <v>Saputo Inc.</v>
      </c>
      <c r="N1161" s="1" t="str">
        <f>_xlfn.XLOOKUP($L1161,Pos!B:B,Pos!E:E,, 0)</f>
        <v>Food, Beverage &amp; Tobacco</v>
      </c>
      <c r="O1161" s="1" t="str">
        <f t="shared" si="285"/>
        <v>Food, Beverage &amp; Tobacco_North America</v>
      </c>
      <c r="P1161" s="1" t="str">
        <f>_xlfn.XLOOKUP($L1161,Pos!B:B,Pos!F:F,, 0)</f>
        <v>North America</v>
      </c>
      <c r="Q1161" s="1">
        <v>0</v>
      </c>
      <c r="R1161" s="9">
        <f>_xlfn.XLOOKUP($L1161,Pos!$B:$B,Pos!N:N,0, 0)</f>
        <v>2.29</v>
      </c>
      <c r="S1161" s="9">
        <f>_xlfn.XLOOKUP($L1161,Pos!$B:$B,Pos!O:O,0, 0)</f>
        <v>6.2866669999999996</v>
      </c>
      <c r="T1161" s="9">
        <f>_xlfn.XLOOKUP($L1161,Pos!$B:$B,Pos!P:P,0, 0)</f>
        <v>3.45</v>
      </c>
      <c r="U1161" s="9">
        <f>_xlfn.XLOOKUP($L1161,Pos!$B:$B,Pos!Q:Q,0, 0)</f>
        <v>9.4</v>
      </c>
      <c r="V1161" s="9">
        <f>_xlfn.XLOOKUP($L1161,Pos!$B:$B,Pos!R:R,0, 0)</f>
        <v>6.2</v>
      </c>
      <c r="W1161" s="9">
        <f>_xlfn.XLOOKUP($L1161,Pos!$B:$B,Pos!S:S,0, 0)</f>
        <v>5.0816660000000002</v>
      </c>
      <c r="X1161" s="9" t="str">
        <f>_xlfn.XLOOKUP($L1161,Pos!$B:$B,Pos!J:J,0, 0)</f>
        <v>Outperform</v>
      </c>
      <c r="Y1161" s="1">
        <v>0</v>
      </c>
      <c r="Z1161" s="1">
        <v>0</v>
      </c>
      <c r="AA1161" s="1">
        <f t="shared" si="286"/>
        <v>0</v>
      </c>
      <c r="AB1161" s="9">
        <f>_xlfn.XLOOKUP(L1161,Pos!B:B,Pos!K:K,-1,0)</f>
        <v>-1</v>
      </c>
      <c r="AC1161" s="1" t="e">
        <f>_xlfn.XLOOKUP($L1161,Pos!$A:$A,Pos!S:S,_xlfn.XLOOKUP($L1161,#REF!,#REF!, ""), 0)</f>
        <v>#REF!</v>
      </c>
      <c r="AD1161" s="1" t="e">
        <f>_xlfn.XLOOKUP($L1161,Pos!$A:$A,Pos!T:T,_xlfn.XLOOKUP($L1161,#REF!,#REF!, ""), 0)</f>
        <v>#REF!</v>
      </c>
      <c r="AE1161" s="1" t="e">
        <f>_xlfn.XLOOKUP($L1161,Pos!$A:$A,Pos!U:U,_xlfn.XLOOKUP($L1161,#REF!,#REF!, ""), 0)</f>
        <v>#REF!</v>
      </c>
      <c r="AF1161" s="1" t="e">
        <f>_xlfn.XLOOKUP($L1161,Pos!$A:$A,Pos!V:V,_xlfn.XLOOKUP($L1161,#REF!,#REF!, ""), 0)</f>
        <v>#REF!</v>
      </c>
      <c r="AG1161" s="1" t="e">
        <f>_xlfn.XLOOKUP($L1161,Pos!$A:$A,Pos!W:W,_xlfn.XLOOKUP($L1161,#REF!,#REF!, ""), 0)</f>
        <v>#REF!</v>
      </c>
      <c r="AH1161" s="1" t="e">
        <f>_xlfn.XLOOKUP($L1161,Pos!$A:$A,Pos!X:X,_xlfn.XLOOKUP($L1161,#REF!,#REF!, ""), 0)</f>
        <v>#REF!</v>
      </c>
      <c r="AI1161" s="1" t="e">
        <f>_xlfn.XLOOKUP($L1161,Pos!$A:$A,Pos!Y:Y,_xlfn.XLOOKUP($L1161,#REF!,#REF!, ""), 0)</f>
        <v>#REF!</v>
      </c>
      <c r="AJ1161" s="1" t="e">
        <f>_xlfn.XLOOKUP($L1161,Pos!$A:$A,Pos!Z:Z,_xlfn.XLOOKUP($L1161,#REF!,#REF!, ""), 0)</f>
        <v>#REF!</v>
      </c>
      <c r="AK1161" s="1" t="e">
        <f>_xlfn.XLOOKUP($L1161,Pos!$A:$A,Pos!AA:AA,_xlfn.XLOOKUP($L1161,#REF!,#REF!, ""), 0)</f>
        <v>#REF!</v>
      </c>
      <c r="AL1161" s="1" t="e">
        <f>_xlfn.XLOOKUP($L1161,Pos!$A:$A,Pos!AB:AB,_xlfn.XLOOKUP($L1161,#REF!,#REF!, ""), 0)</f>
        <v>#REF!</v>
      </c>
      <c r="AM1161" s="1" t="e">
        <f>_xlfn.XLOOKUP($L1161,Pos!$A:$A,Pos!AC:AC,_xlfn.XLOOKUP($L1161,#REF!,#REF!, ""), 0)</f>
        <v>#REF!</v>
      </c>
      <c r="AN1161" s="1" t="e">
        <f>_xlfn.XLOOKUP($L1161,Pos!$A:$A,Pos!AD:AD,_xlfn.XLOOKUP($L1161,#REF!,#REF!, ""), 0)</f>
        <v>#REF!</v>
      </c>
      <c r="AO1161" s="1" t="e">
        <f>_xlfn.XLOOKUP($L1161,Pos!$A:$A,Pos!AE:AE,_xlfn.XLOOKUP($L1161,#REF!,#REF!, ""), 0)</f>
        <v>#REF!</v>
      </c>
      <c r="AP1161" s="1" t="e">
        <f>_xlfn.XLOOKUP($L1161,Pos!$A:$A,Pos!AF:AF,_xlfn.XLOOKUP($L1161,#REF!,#REF!, ""), 0)</f>
        <v>#REF!</v>
      </c>
      <c r="AQ1161" s="1" t="e">
        <f>_xlfn.XLOOKUP($L1161,Pos!$A:$A,Pos!AG:AG,_xlfn.XLOOKUP($L1161,#REF!,#REF!, ""), 0)</f>
        <v>#REF!</v>
      </c>
      <c r="AR1161" s="1" t="e">
        <f>_xlfn.XLOOKUP($L1161,Pos!$A:$A,Pos!AH:AH,_xlfn.XLOOKUP($L1161,#REF!,#REF!, ""), 0)</f>
        <v>#REF!</v>
      </c>
      <c r="AS1161" s="1" t="e">
        <f>_xlfn.XLOOKUP($L1161,Pos!$A:$A,Pos!AI:AI,_xlfn.XLOOKUP($L1161,#REF!,#REF!, ""), 0)</f>
        <v>#REF!</v>
      </c>
      <c r="AT1161" s="1" t="e">
        <f>_xlfn.XLOOKUP($L1161,Pos!$A:$A,Pos!AJ:AJ,_xlfn.XLOOKUP($L1161,#REF!,#REF!, ""), 0)</f>
        <v>#REF!</v>
      </c>
      <c r="AU1161" s="1" t="e">
        <f>_xlfn.XLOOKUP($L1161,Pos!$A:$A,Pos!AK:AK,_xlfn.XLOOKUP($L1161,#REF!,#REF!, ""), 0)</f>
        <v>#REF!</v>
      </c>
      <c r="AV1161" s="1" t="e">
        <f>_xlfn.XLOOKUP($L1161,Pos!$A:$A,Pos!AL:AL,_xlfn.XLOOKUP($L1161,#REF!,#REF!, ""), 0)</f>
        <v>#REF!</v>
      </c>
      <c r="AW1161" s="1" t="e">
        <f>_xlfn.XLOOKUP($L1161,Pos!$A:$A,Pos!AM:AM,_xlfn.XLOOKUP($L1161,#REF!,#REF!, ""), 0)</f>
        <v>#REF!</v>
      </c>
      <c r="AX1161" s="1" t="e">
        <f>_xlfn.XLOOKUP($L1161,Pos!$A:$A,Pos!AN:AN,_xlfn.XLOOKUP($L1161,#REF!,#REF!, ""), 0)</f>
        <v>#REF!</v>
      </c>
      <c r="AY1161" s="1" t="e">
        <f>_xlfn.XLOOKUP($L1161,Pos!$A:$A,Pos!AO:AO,_xlfn.XLOOKUP($L1161,#REF!,#REF!, ""), 0)</f>
        <v>#REF!</v>
      </c>
      <c r="AZ1161" s="7" t="str">
        <f t="shared" si="287"/>
        <v>OUT</v>
      </c>
      <c r="BA1161" s="1">
        <f>IF(OR(_xlfn.XLOOKUP(L1161,Pos!B:B,Pos!L:L,FALSE)="ESG Reason",_xlfn.XLOOKUP(L1161,Pos!B:B,Pos!L:L,FALSE)="Blacklisted"),1,0)</f>
        <v>0</v>
      </c>
      <c r="BC1161" s="11">
        <v>8.7898396531305377E-11</v>
      </c>
      <c r="BD1161" s="11">
        <f>_xlfn.XLOOKUP($L1161,Pos!$B:$B,Pos!H:H,0, 0)</f>
        <v>0</v>
      </c>
      <c r="BE1161" s="11">
        <f>_xlfn.XLOOKUP($L1161,Pos!$B:$B,Pos!I:I,0, 0)</f>
        <v>8.3130494956045196E-5</v>
      </c>
      <c r="BF1161" s="18">
        <f t="shared" si="288"/>
        <v>8.3130494956045196E-5</v>
      </c>
      <c r="BG1161" s="1">
        <f t="shared" si="289"/>
        <v>1</v>
      </c>
      <c r="BH1161" s="1">
        <f t="shared" si="290"/>
        <v>27</v>
      </c>
      <c r="BI1161" s="18">
        <f t="shared" si="291"/>
        <v>8.7898396531305377E-11</v>
      </c>
      <c r="BJ1161" s="3">
        <f t="shared" si="292"/>
        <v>0</v>
      </c>
      <c r="BK1161" s="18">
        <f t="shared" si="293"/>
        <v>0</v>
      </c>
    </row>
    <row r="1162" spans="3:63" x14ac:dyDescent="0.25">
      <c r="C1162" s="3"/>
      <c r="D1162" s="3"/>
      <c r="E1162" s="3"/>
      <c r="F1162" s="3"/>
      <c r="G1162" s="51" t="s">
        <v>1159</v>
      </c>
      <c r="H1162" s="8" t="str">
        <f t="shared" si="283"/>
        <v>0%North America</v>
      </c>
      <c r="I1162" s="11" cm="1">
        <f t="array" ref="I1162">IF(
   AZ1162 = "OUT", 0,IF(
   BD1162 &gt;= LARGE(IF(ISNUMBER(BD:BD), BD:BD), 3),
   BE1162 - 0.001,
   IF(BE1162 &gt;=VLOOKUP(P1162,mapping!$A:$B,2,FALSE), BE1162,VLOOKUP(P1162,mapping!$A$2:$B$8,2,FALSE))
))</f>
        <v>0</v>
      </c>
      <c r="J1162" s="11" cm="1">
        <f t="array" ref="J1162">IF(
    AZ1162="OUT",0,IF(IF(
                      BD1162&gt;=LARGE(IF(ISNUMBER(BD:BD),BD:BD),3),
                      BE1162+0.001,
                      VLOOKUP(H1162,mapping!$D:$E,2,FALSE)
                      )&gt;I1162,
                   IF(
                      BD1162&gt;=LARGE(IF(ISNUMBER(BD:BD),BD:BD),3),
                      BE1162+0.001,
                      VLOOKUP(H1162,mapping!$D:$E,2,FALSE)
                      ),
                   I1162+0.002))</f>
        <v>0</v>
      </c>
      <c r="K1162" s="8">
        <f t="shared" si="284"/>
        <v>8.3002095440676821E-5</v>
      </c>
      <c r="L1162" s="1" t="str">
        <f>Pos!B139</f>
        <v>CA87241L1094</v>
      </c>
      <c r="M1162" s="1" t="str">
        <f>_xlfn.XLOOKUP($L1162,Pos!B:B,Pos!D:D,, 0)</f>
        <v>TFI International Inc.</v>
      </c>
      <c r="N1162" s="1" t="str">
        <f>_xlfn.XLOOKUP($L1162,Pos!B:B,Pos!E:E,, 0)</f>
        <v>Industrial Goods &amp; Services</v>
      </c>
      <c r="O1162" s="1" t="str">
        <f t="shared" si="285"/>
        <v>Industrial Goods &amp; Services_North America</v>
      </c>
      <c r="P1162" s="1" t="str">
        <f>_xlfn.XLOOKUP($L1162,Pos!B:B,Pos!F:F,, 0)</f>
        <v>North America</v>
      </c>
      <c r="Q1162" s="1">
        <v>0</v>
      </c>
      <c r="R1162" s="9">
        <f>_xlfn.XLOOKUP($L1162,Pos!$B:$B,Pos!N:N,0, 0)</f>
        <v>7.64</v>
      </c>
      <c r="S1162" s="9">
        <f>_xlfn.XLOOKUP($L1162,Pos!$B:$B,Pos!O:O,0, 0)</f>
        <v>8.1615009999999995</v>
      </c>
      <c r="T1162" s="9">
        <f>_xlfn.XLOOKUP($L1162,Pos!$B:$B,Pos!P:P,0, 0)</f>
        <v>4.125</v>
      </c>
      <c r="U1162" s="9">
        <f>_xlfn.XLOOKUP($L1162,Pos!$B:$B,Pos!Q:Q,0, 0)</f>
        <v>0.1</v>
      </c>
      <c r="V1162" s="9">
        <f>_xlfn.XLOOKUP($L1162,Pos!$B:$B,Pos!R:R,0, 0)</f>
        <v>2.266667</v>
      </c>
      <c r="W1162" s="9">
        <f>_xlfn.XLOOKUP($L1162,Pos!$B:$B,Pos!S:S,0, 0)</f>
        <v>0.8050001</v>
      </c>
      <c r="X1162" s="9" t="str">
        <f>_xlfn.XLOOKUP($L1162,Pos!$B:$B,Pos!J:J,0, 0)</f>
        <v>Outperform</v>
      </c>
      <c r="Y1162" s="1">
        <v>0</v>
      </c>
      <c r="Z1162" s="1">
        <v>0</v>
      </c>
      <c r="AA1162" s="1">
        <f t="shared" si="286"/>
        <v>0</v>
      </c>
      <c r="AB1162" s="9">
        <f>_xlfn.XLOOKUP(L1162,Pos!B:B,Pos!K:K,-1,0)</f>
        <v>-1</v>
      </c>
      <c r="AC1162" s="1" t="e">
        <f>_xlfn.XLOOKUP($L1162,Pos!$A:$A,Pos!S:S,_xlfn.XLOOKUP($L1162,#REF!,#REF!, ""), 0)</f>
        <v>#REF!</v>
      </c>
      <c r="AD1162" s="1" t="e">
        <f>_xlfn.XLOOKUP($L1162,Pos!$A:$A,Pos!T:T,_xlfn.XLOOKUP($L1162,#REF!,#REF!, ""), 0)</f>
        <v>#REF!</v>
      </c>
      <c r="AE1162" s="1" t="e">
        <f>_xlfn.XLOOKUP($L1162,Pos!$A:$A,Pos!U:U,_xlfn.XLOOKUP($L1162,#REF!,#REF!, ""), 0)</f>
        <v>#REF!</v>
      </c>
      <c r="AF1162" s="1" t="e">
        <f>_xlfn.XLOOKUP($L1162,Pos!$A:$A,Pos!V:V,_xlfn.XLOOKUP($L1162,#REF!,#REF!, ""), 0)</f>
        <v>#REF!</v>
      </c>
      <c r="AG1162" s="1" t="e">
        <f>_xlfn.XLOOKUP($L1162,Pos!$A:$A,Pos!W:W,_xlfn.XLOOKUP($L1162,#REF!,#REF!, ""), 0)</f>
        <v>#REF!</v>
      </c>
      <c r="AH1162" s="1" t="e">
        <f>_xlfn.XLOOKUP($L1162,Pos!$A:$A,Pos!X:X,_xlfn.XLOOKUP($L1162,#REF!,#REF!, ""), 0)</f>
        <v>#REF!</v>
      </c>
      <c r="AI1162" s="1" t="e">
        <f>_xlfn.XLOOKUP($L1162,Pos!$A:$A,Pos!Y:Y,_xlfn.XLOOKUP($L1162,#REF!,#REF!, ""), 0)</f>
        <v>#REF!</v>
      </c>
      <c r="AJ1162" s="1" t="e">
        <f>_xlfn.XLOOKUP($L1162,Pos!$A:$A,Pos!Z:Z,_xlfn.XLOOKUP($L1162,#REF!,#REF!, ""), 0)</f>
        <v>#REF!</v>
      </c>
      <c r="AK1162" s="1" t="e">
        <f>_xlfn.XLOOKUP($L1162,Pos!$A:$A,Pos!AA:AA,_xlfn.XLOOKUP($L1162,#REF!,#REF!, ""), 0)</f>
        <v>#REF!</v>
      </c>
      <c r="AL1162" s="1" t="e">
        <f>_xlfn.XLOOKUP($L1162,Pos!$A:$A,Pos!AB:AB,_xlfn.XLOOKUP($L1162,#REF!,#REF!, ""), 0)</f>
        <v>#REF!</v>
      </c>
      <c r="AM1162" s="1" t="e">
        <f>_xlfn.XLOOKUP($L1162,Pos!$A:$A,Pos!AC:AC,_xlfn.XLOOKUP($L1162,#REF!,#REF!, ""), 0)</f>
        <v>#REF!</v>
      </c>
      <c r="AN1162" s="1" t="e">
        <f>_xlfn.XLOOKUP($L1162,Pos!$A:$A,Pos!AD:AD,_xlfn.XLOOKUP($L1162,#REF!,#REF!, ""), 0)</f>
        <v>#REF!</v>
      </c>
      <c r="AO1162" s="1" t="e">
        <f>_xlfn.XLOOKUP($L1162,Pos!$A:$A,Pos!AE:AE,_xlfn.XLOOKUP($L1162,#REF!,#REF!, ""), 0)</f>
        <v>#REF!</v>
      </c>
      <c r="AP1162" s="1" t="e">
        <f>_xlfn.XLOOKUP($L1162,Pos!$A:$A,Pos!AF:AF,_xlfn.XLOOKUP($L1162,#REF!,#REF!, ""), 0)</f>
        <v>#REF!</v>
      </c>
      <c r="AQ1162" s="1" t="e">
        <f>_xlfn.XLOOKUP($L1162,Pos!$A:$A,Pos!AG:AG,_xlfn.XLOOKUP($L1162,#REF!,#REF!, ""), 0)</f>
        <v>#REF!</v>
      </c>
      <c r="AR1162" s="1" t="e">
        <f>_xlfn.XLOOKUP($L1162,Pos!$A:$A,Pos!AH:AH,_xlfn.XLOOKUP($L1162,#REF!,#REF!, ""), 0)</f>
        <v>#REF!</v>
      </c>
      <c r="AS1162" s="1" t="e">
        <f>_xlfn.XLOOKUP($L1162,Pos!$A:$A,Pos!AI:AI,_xlfn.XLOOKUP($L1162,#REF!,#REF!, ""), 0)</f>
        <v>#REF!</v>
      </c>
      <c r="AT1162" s="1" t="e">
        <f>_xlfn.XLOOKUP($L1162,Pos!$A:$A,Pos!AJ:AJ,_xlfn.XLOOKUP($L1162,#REF!,#REF!, ""), 0)</f>
        <v>#REF!</v>
      </c>
      <c r="AU1162" s="1" t="e">
        <f>_xlfn.XLOOKUP($L1162,Pos!$A:$A,Pos!AK:AK,_xlfn.XLOOKUP($L1162,#REF!,#REF!, ""), 0)</f>
        <v>#REF!</v>
      </c>
      <c r="AV1162" s="1" t="e">
        <f>_xlfn.XLOOKUP($L1162,Pos!$A:$A,Pos!AL:AL,_xlfn.XLOOKUP($L1162,#REF!,#REF!, ""), 0)</f>
        <v>#REF!</v>
      </c>
      <c r="AW1162" s="1" t="e">
        <f>_xlfn.XLOOKUP($L1162,Pos!$A:$A,Pos!AM:AM,_xlfn.XLOOKUP($L1162,#REF!,#REF!, ""), 0)</f>
        <v>#REF!</v>
      </c>
      <c r="AX1162" s="1" t="e">
        <f>_xlfn.XLOOKUP($L1162,Pos!$A:$A,Pos!AN:AN,_xlfn.XLOOKUP($L1162,#REF!,#REF!, ""), 0)</f>
        <v>#REF!</v>
      </c>
      <c r="AY1162" s="1" t="e">
        <f>_xlfn.XLOOKUP($L1162,Pos!$A:$A,Pos!AO:AO,_xlfn.XLOOKUP($L1162,#REF!,#REF!, ""), 0)</f>
        <v>#REF!</v>
      </c>
      <c r="AZ1162" s="7" t="str">
        <f t="shared" si="287"/>
        <v>OUT</v>
      </c>
      <c r="BA1162" s="1">
        <f>IF(OR(_xlfn.XLOOKUP(L1162,Pos!B:B,Pos!L:L,FALSE)="ESG Reason",_xlfn.XLOOKUP(L1162,Pos!B:B,Pos!L:L,FALSE)="Blacklisted"),1,0)</f>
        <v>0</v>
      </c>
      <c r="BC1162" s="11">
        <v>8.6308018493312594E-11</v>
      </c>
      <c r="BD1162" s="11">
        <f>_xlfn.XLOOKUP($L1162,Pos!$B:$B,Pos!H:H,0, 0)</f>
        <v>0</v>
      </c>
      <c r="BE1162" s="11">
        <f>_xlfn.XLOOKUP($L1162,Pos!$B:$B,Pos!I:I,0, 0)</f>
        <v>8.3002095440676821E-5</v>
      </c>
      <c r="BF1162" s="18">
        <f t="shared" si="288"/>
        <v>8.3002095440676821E-5</v>
      </c>
      <c r="BG1162" s="1">
        <f t="shared" si="289"/>
        <v>1</v>
      </c>
      <c r="BH1162" s="1">
        <f t="shared" si="290"/>
        <v>29</v>
      </c>
      <c r="BI1162" s="18">
        <f t="shared" si="291"/>
        <v>8.6308018493312594E-11</v>
      </c>
      <c r="BJ1162" s="3">
        <f t="shared" si="292"/>
        <v>0</v>
      </c>
      <c r="BK1162" s="18">
        <f t="shared" si="293"/>
        <v>0</v>
      </c>
    </row>
    <row r="1163" spans="3:63" x14ac:dyDescent="0.25">
      <c r="C1163" s="3"/>
      <c r="D1163" s="3"/>
      <c r="E1163" s="3"/>
      <c r="F1163" s="3"/>
      <c r="G1163" s="51" t="s">
        <v>1161</v>
      </c>
      <c r="H1163" s="8" t="str">
        <f t="shared" si="283"/>
        <v>0%West Europe</v>
      </c>
      <c r="I1163" s="11" cm="1">
        <f t="array" ref="I1163">IF(
   AZ1163 = "OUT", 0,IF(
   BD1163 &gt;= LARGE(IF(ISNUMBER(BD:BD), BD:BD), 3),
   BE1163 - 0.001,
   IF(BE1163 &gt;=VLOOKUP(P1163,mapping!$A:$B,2,FALSE), BE1163,VLOOKUP(P1163,mapping!$A$2:$B$8,2,FALSE))
))</f>
        <v>0</v>
      </c>
      <c r="J1163" s="11" cm="1">
        <f t="array" ref="J1163">IF(
    AZ1163="OUT",0,IF(IF(
                      BD1163&gt;=LARGE(IF(ISNUMBER(BD:BD),BD:BD),3),
                      BE1163+0.001,
                      VLOOKUP(H1163,mapping!$D:$E,2,FALSE)
                      )&gt;I1163,
                   IF(
                      BD1163&gt;=LARGE(IF(ISNUMBER(BD:BD),BD:BD),3),
                      BE1163+0.001,
                      VLOOKUP(H1163,mapping!$D:$E,2,FALSE)
                      ),
                   I1163+0.002))</f>
        <v>0</v>
      </c>
      <c r="K1163" s="8">
        <f t="shared" si="284"/>
        <v>8.286053392482356E-5</v>
      </c>
      <c r="L1163" s="1" t="str">
        <f>Pos!B401</f>
        <v>GB00BL9YR756</v>
      </c>
      <c r="M1163" s="1" t="str">
        <f>_xlfn.XLOOKUP($L1163,Pos!B:B,Pos!D:D,, 0)</f>
        <v>Wise PLC Class A</v>
      </c>
      <c r="N1163" s="1" t="str">
        <f>_xlfn.XLOOKUP($L1163,Pos!B:B,Pos!E:E,, 0)</f>
        <v>Industrial Goods &amp; Services</v>
      </c>
      <c r="O1163" s="1" t="str">
        <f t="shared" si="285"/>
        <v>Industrial Goods &amp; Services_West Europe</v>
      </c>
      <c r="P1163" s="1" t="str">
        <f>_xlfn.XLOOKUP($L1163,Pos!B:B,Pos!F:F,, 0)</f>
        <v>West Europe</v>
      </c>
      <c r="Q1163" s="1">
        <v>0</v>
      </c>
      <c r="R1163" s="9">
        <f>_xlfn.XLOOKUP($L1163,Pos!$B:$B,Pos!N:N,0, 0)</f>
        <v>0</v>
      </c>
      <c r="S1163" s="9">
        <f>_xlfn.XLOOKUP($L1163,Pos!$B:$B,Pos!O:O,0, 0)</f>
        <v>2.9921669999999998</v>
      </c>
      <c r="T1163" s="9">
        <f>_xlfn.XLOOKUP($L1163,Pos!$B:$B,Pos!P:P,0, 0)</f>
        <v>6.75</v>
      </c>
      <c r="U1163" s="9">
        <f>_xlfn.XLOOKUP($L1163,Pos!$B:$B,Pos!Q:Q,0, 0)</f>
        <v>1.9</v>
      </c>
      <c r="V1163" s="9">
        <f>_xlfn.XLOOKUP($L1163,Pos!$B:$B,Pos!R:R,0, 0)</f>
        <v>4.0333329999999998</v>
      </c>
      <c r="W1163" s="9">
        <f>_xlfn.XLOOKUP($L1163,Pos!$B:$B,Pos!S:S,0, 0)</f>
        <v>6.2033329999999998</v>
      </c>
      <c r="X1163" s="9" t="str">
        <f>_xlfn.XLOOKUP($L1163,Pos!$B:$B,Pos!J:J,0, 0)</f>
        <v>Outperform</v>
      </c>
      <c r="Y1163" s="1">
        <v>0</v>
      </c>
      <c r="Z1163" s="1">
        <v>0</v>
      </c>
      <c r="AA1163" s="1">
        <f t="shared" si="286"/>
        <v>0</v>
      </c>
      <c r="AB1163" s="9">
        <f>_xlfn.XLOOKUP(L1163,Pos!B:B,Pos!K:K,-1,0)</f>
        <v>0.44776119402985071</v>
      </c>
      <c r="AC1163" s="1" t="e">
        <f>_xlfn.XLOOKUP($L1163,Pos!$A:$A,Pos!S:S,_xlfn.XLOOKUP($L1163,#REF!,#REF!, ""), 0)</f>
        <v>#REF!</v>
      </c>
      <c r="AD1163" s="1" t="e">
        <f>_xlfn.XLOOKUP($L1163,Pos!$A:$A,Pos!T:T,_xlfn.XLOOKUP($L1163,#REF!,#REF!, ""), 0)</f>
        <v>#REF!</v>
      </c>
      <c r="AE1163" s="1" t="e">
        <f>_xlfn.XLOOKUP($L1163,Pos!$A:$A,Pos!U:U,_xlfn.XLOOKUP($L1163,#REF!,#REF!, ""), 0)</f>
        <v>#REF!</v>
      </c>
      <c r="AF1163" s="1" t="e">
        <f>_xlfn.XLOOKUP($L1163,Pos!$A:$A,Pos!V:V,_xlfn.XLOOKUP($L1163,#REF!,#REF!, ""), 0)</f>
        <v>#REF!</v>
      </c>
      <c r="AG1163" s="1" t="e">
        <f>_xlfn.XLOOKUP($L1163,Pos!$A:$A,Pos!W:W,_xlfn.XLOOKUP($L1163,#REF!,#REF!, ""), 0)</f>
        <v>#REF!</v>
      </c>
      <c r="AH1163" s="1" t="e">
        <f>_xlfn.XLOOKUP($L1163,Pos!$A:$A,Pos!X:X,_xlfn.XLOOKUP($L1163,#REF!,#REF!, ""), 0)</f>
        <v>#REF!</v>
      </c>
      <c r="AI1163" s="1" t="e">
        <f>_xlfn.XLOOKUP($L1163,Pos!$A:$A,Pos!Y:Y,_xlfn.XLOOKUP($L1163,#REF!,#REF!, ""), 0)</f>
        <v>#REF!</v>
      </c>
      <c r="AJ1163" s="1" t="e">
        <f>_xlfn.XLOOKUP($L1163,Pos!$A:$A,Pos!Z:Z,_xlfn.XLOOKUP($L1163,#REF!,#REF!, ""), 0)</f>
        <v>#REF!</v>
      </c>
      <c r="AK1163" s="1" t="e">
        <f>_xlfn.XLOOKUP($L1163,Pos!$A:$A,Pos!AA:AA,_xlfn.XLOOKUP($L1163,#REF!,#REF!, ""), 0)</f>
        <v>#REF!</v>
      </c>
      <c r="AL1163" s="1" t="e">
        <f>_xlfn.XLOOKUP($L1163,Pos!$A:$A,Pos!AB:AB,_xlfn.XLOOKUP($L1163,#REF!,#REF!, ""), 0)</f>
        <v>#REF!</v>
      </c>
      <c r="AM1163" s="1" t="e">
        <f>_xlfn.XLOOKUP($L1163,Pos!$A:$A,Pos!AC:AC,_xlfn.XLOOKUP($L1163,#REF!,#REF!, ""), 0)</f>
        <v>#REF!</v>
      </c>
      <c r="AN1163" s="1" t="e">
        <f>_xlfn.XLOOKUP($L1163,Pos!$A:$A,Pos!AD:AD,_xlfn.XLOOKUP($L1163,#REF!,#REF!, ""), 0)</f>
        <v>#REF!</v>
      </c>
      <c r="AO1163" s="1" t="e">
        <f>_xlfn.XLOOKUP($L1163,Pos!$A:$A,Pos!AE:AE,_xlfn.XLOOKUP($L1163,#REF!,#REF!, ""), 0)</f>
        <v>#REF!</v>
      </c>
      <c r="AP1163" s="1" t="e">
        <f>_xlfn.XLOOKUP($L1163,Pos!$A:$A,Pos!AF:AF,_xlfn.XLOOKUP($L1163,#REF!,#REF!, ""), 0)</f>
        <v>#REF!</v>
      </c>
      <c r="AQ1163" s="1" t="e">
        <f>_xlfn.XLOOKUP($L1163,Pos!$A:$A,Pos!AG:AG,_xlfn.XLOOKUP($L1163,#REF!,#REF!, ""), 0)</f>
        <v>#REF!</v>
      </c>
      <c r="AR1163" s="1" t="e">
        <f>_xlfn.XLOOKUP($L1163,Pos!$A:$A,Pos!AH:AH,_xlfn.XLOOKUP($L1163,#REF!,#REF!, ""), 0)</f>
        <v>#REF!</v>
      </c>
      <c r="AS1163" s="1" t="e">
        <f>_xlfn.XLOOKUP($L1163,Pos!$A:$A,Pos!AI:AI,_xlfn.XLOOKUP($L1163,#REF!,#REF!, ""), 0)</f>
        <v>#REF!</v>
      </c>
      <c r="AT1163" s="1" t="e">
        <f>_xlfn.XLOOKUP($L1163,Pos!$A:$A,Pos!AJ:AJ,_xlfn.XLOOKUP($L1163,#REF!,#REF!, ""), 0)</f>
        <v>#REF!</v>
      </c>
      <c r="AU1163" s="1" t="e">
        <f>_xlfn.XLOOKUP($L1163,Pos!$A:$A,Pos!AK:AK,_xlfn.XLOOKUP($L1163,#REF!,#REF!, ""), 0)</f>
        <v>#REF!</v>
      </c>
      <c r="AV1163" s="1" t="e">
        <f>_xlfn.XLOOKUP($L1163,Pos!$A:$A,Pos!AL:AL,_xlfn.XLOOKUP($L1163,#REF!,#REF!, ""), 0)</f>
        <v>#REF!</v>
      </c>
      <c r="AW1163" s="1" t="e">
        <f>_xlfn.XLOOKUP($L1163,Pos!$A:$A,Pos!AM:AM,_xlfn.XLOOKUP($L1163,#REF!,#REF!, ""), 0)</f>
        <v>#REF!</v>
      </c>
      <c r="AX1163" s="1" t="e">
        <f>_xlfn.XLOOKUP($L1163,Pos!$A:$A,Pos!AN:AN,_xlfn.XLOOKUP($L1163,#REF!,#REF!, ""), 0)</f>
        <v>#REF!</v>
      </c>
      <c r="AY1163" s="1" t="e">
        <f>_xlfn.XLOOKUP($L1163,Pos!$A:$A,Pos!AO:AO,_xlfn.XLOOKUP($L1163,#REF!,#REF!, ""), 0)</f>
        <v>#REF!</v>
      </c>
      <c r="AZ1163" s="7" t="str">
        <f t="shared" si="287"/>
        <v>OUT</v>
      </c>
      <c r="BA1163" s="1">
        <f>IF(OR(_xlfn.XLOOKUP(L1163,Pos!B:B,Pos!L:L,FALSE)="ESG Reason",_xlfn.XLOOKUP(L1163,Pos!B:B,Pos!L:L,FALSE)="Blacklisted"),1,0)</f>
        <v>1</v>
      </c>
      <c r="BC1163" s="11">
        <v>1.15702798329883E-10</v>
      </c>
      <c r="BD1163" s="11">
        <f>_xlfn.XLOOKUP($L1163,Pos!$B:$B,Pos!H:H,0, 0)</f>
        <v>0</v>
      </c>
      <c r="BE1163" s="11">
        <f>_xlfn.XLOOKUP($L1163,Pos!$B:$B,Pos!I:I,0, 0)</f>
        <v>8.286053392482356E-5</v>
      </c>
      <c r="BF1163" s="18">
        <f t="shared" si="288"/>
        <v>8.286053392482356E-5</v>
      </c>
      <c r="BG1163" s="1">
        <f t="shared" si="289"/>
        <v>2</v>
      </c>
      <c r="BH1163" s="1">
        <f t="shared" si="290"/>
        <v>10</v>
      </c>
      <c r="BI1163" s="18">
        <f t="shared" si="291"/>
        <v>1.15702798329883E-10</v>
      </c>
      <c r="BJ1163" s="3">
        <f t="shared" si="292"/>
        <v>0</v>
      </c>
      <c r="BK1163" s="18">
        <f t="shared" si="293"/>
        <v>0</v>
      </c>
    </row>
    <row r="1164" spans="3:63" x14ac:dyDescent="0.25">
      <c r="C1164" s="3"/>
      <c r="D1164" s="3"/>
      <c r="E1164" s="3"/>
      <c r="F1164" s="3"/>
      <c r="G1164" s="51" t="s">
        <v>1163</v>
      </c>
      <c r="H1164" s="8" t="str">
        <f t="shared" si="283"/>
        <v>0%Others</v>
      </c>
      <c r="I1164" s="11" cm="1">
        <f t="array" ref="I1164">IF(
   AZ1164 = "OUT", 0,IF(
   BD1164 &gt;= LARGE(IF(ISNUMBER(BD:BD), BD:BD), 3),
   BE1164 - 0.001,
   IF(BE1164 &gt;=VLOOKUP(P1164,mapping!$A:$B,2,FALSE), BE1164,VLOOKUP(P1164,mapping!$A$2:$B$8,2,FALSE))
))</f>
        <v>0</v>
      </c>
      <c r="J1164" s="11" cm="1">
        <f t="array" ref="J1164">IF(
    AZ1164="OUT",0,IF(IF(
                      BD1164&gt;=LARGE(IF(ISNUMBER(BD:BD),BD:BD),3),
                      BE1164+0.001,
                      VLOOKUP(H1164,mapping!$D:$E,2,FALSE)
                      )&gt;I1164,
                   IF(
                      BD1164&gt;=LARGE(IF(ISNUMBER(BD:BD),BD:BD),3),
                      BE1164+0.001,
                      VLOOKUP(H1164,mapping!$D:$E,2,FALSE)
                      ),
                   I1164+0.002))</f>
        <v>0</v>
      </c>
      <c r="K1164" s="8">
        <f t="shared" si="284"/>
        <v>8.2477885766350353E-5</v>
      </c>
      <c r="L1164" s="1" t="str">
        <f>Pos!B509</f>
        <v>JP3142500002</v>
      </c>
      <c r="M1164" s="1" t="str">
        <f>_xlfn.XLOOKUP($L1164,Pos!B:B,Pos!D:D,, 0)</f>
        <v>Idemitsu Kosan Co., Ltd.</v>
      </c>
      <c r="N1164" s="1" t="str">
        <f>_xlfn.XLOOKUP($L1164,Pos!B:B,Pos!E:E,, 0)</f>
        <v>Energy</v>
      </c>
      <c r="O1164" s="1" t="str">
        <f t="shared" si="285"/>
        <v>Energy_Others</v>
      </c>
      <c r="P1164" s="1" t="str">
        <f>_xlfn.XLOOKUP($L1164,Pos!B:B,Pos!F:F,, 0)</f>
        <v>Others</v>
      </c>
      <c r="Q1164" s="1">
        <v>0</v>
      </c>
      <c r="R1164" s="9">
        <f>_xlfn.XLOOKUP($L1164,Pos!$B:$B,Pos!N:N,0, 0)</f>
        <v>5.54</v>
      </c>
      <c r="S1164" s="9">
        <f>_xlfn.XLOOKUP($L1164,Pos!$B:$B,Pos!O:O,0, 0)</f>
        <v>5.6513330000000002</v>
      </c>
      <c r="T1164" s="9">
        <f>_xlfn.XLOOKUP($L1164,Pos!$B:$B,Pos!P:P,0, 0)</f>
        <v>3.3250000000000002</v>
      </c>
      <c r="U1164" s="9">
        <f>_xlfn.XLOOKUP($L1164,Pos!$B:$B,Pos!Q:Q,0, 0)</f>
        <v>5.3</v>
      </c>
      <c r="V1164" s="9">
        <f>_xlfn.XLOOKUP($L1164,Pos!$B:$B,Pos!R:R,0, 0)</f>
        <v>7.8666669999999996</v>
      </c>
      <c r="W1164" s="9">
        <f>_xlfn.XLOOKUP($L1164,Pos!$B:$B,Pos!S:S,0, 0)</f>
        <v>2.1766670000000001</v>
      </c>
      <c r="X1164" s="9" t="str">
        <f>_xlfn.XLOOKUP($L1164,Pos!$B:$B,Pos!J:J,0, 0)</f>
        <v>Outperform</v>
      </c>
      <c r="Y1164" s="1">
        <v>0</v>
      </c>
      <c r="Z1164" s="1">
        <v>0</v>
      </c>
      <c r="AA1164" s="1">
        <f t="shared" si="286"/>
        <v>0</v>
      </c>
      <c r="AB1164" s="9">
        <f>_xlfn.XLOOKUP(L1164,Pos!B:B,Pos!K:K,-1,0)</f>
        <v>5.7142857142857144</v>
      </c>
      <c r="AC1164" s="1" t="e">
        <f>_xlfn.XLOOKUP($L1164,Pos!$A:$A,Pos!S:S,_xlfn.XLOOKUP($L1164,#REF!,#REF!, ""), 0)</f>
        <v>#REF!</v>
      </c>
      <c r="AD1164" s="1" t="e">
        <f>_xlfn.XLOOKUP($L1164,Pos!$A:$A,Pos!T:T,_xlfn.XLOOKUP($L1164,#REF!,#REF!, ""), 0)</f>
        <v>#REF!</v>
      </c>
      <c r="AE1164" s="1" t="e">
        <f>_xlfn.XLOOKUP($L1164,Pos!$A:$A,Pos!U:U,_xlfn.XLOOKUP($L1164,#REF!,#REF!, ""), 0)</f>
        <v>#REF!</v>
      </c>
      <c r="AF1164" s="1" t="e">
        <f>_xlfn.XLOOKUP($L1164,Pos!$A:$A,Pos!V:V,_xlfn.XLOOKUP($L1164,#REF!,#REF!, ""), 0)</f>
        <v>#REF!</v>
      </c>
      <c r="AG1164" s="1" t="e">
        <f>_xlfn.XLOOKUP($L1164,Pos!$A:$A,Pos!W:W,_xlfn.XLOOKUP($L1164,#REF!,#REF!, ""), 0)</f>
        <v>#REF!</v>
      </c>
      <c r="AH1164" s="1" t="e">
        <f>_xlfn.XLOOKUP($L1164,Pos!$A:$A,Pos!X:X,_xlfn.XLOOKUP($L1164,#REF!,#REF!, ""), 0)</f>
        <v>#REF!</v>
      </c>
      <c r="AI1164" s="1" t="e">
        <f>_xlfn.XLOOKUP($L1164,Pos!$A:$A,Pos!Y:Y,_xlfn.XLOOKUP($L1164,#REF!,#REF!, ""), 0)</f>
        <v>#REF!</v>
      </c>
      <c r="AJ1164" s="1" t="e">
        <f>_xlfn.XLOOKUP($L1164,Pos!$A:$A,Pos!Z:Z,_xlfn.XLOOKUP($L1164,#REF!,#REF!, ""), 0)</f>
        <v>#REF!</v>
      </c>
      <c r="AK1164" s="1" t="e">
        <f>_xlfn.XLOOKUP($L1164,Pos!$A:$A,Pos!AA:AA,_xlfn.XLOOKUP($L1164,#REF!,#REF!, ""), 0)</f>
        <v>#REF!</v>
      </c>
      <c r="AL1164" s="1" t="e">
        <f>_xlfn.XLOOKUP($L1164,Pos!$A:$A,Pos!AB:AB,_xlfn.XLOOKUP($L1164,#REF!,#REF!, ""), 0)</f>
        <v>#REF!</v>
      </c>
      <c r="AM1164" s="1" t="e">
        <f>_xlfn.XLOOKUP($L1164,Pos!$A:$A,Pos!AC:AC,_xlfn.XLOOKUP($L1164,#REF!,#REF!, ""), 0)</f>
        <v>#REF!</v>
      </c>
      <c r="AN1164" s="1" t="e">
        <f>_xlfn.XLOOKUP($L1164,Pos!$A:$A,Pos!AD:AD,_xlfn.XLOOKUP($L1164,#REF!,#REF!, ""), 0)</f>
        <v>#REF!</v>
      </c>
      <c r="AO1164" s="1" t="e">
        <f>_xlfn.XLOOKUP($L1164,Pos!$A:$A,Pos!AE:AE,_xlfn.XLOOKUP($L1164,#REF!,#REF!, ""), 0)</f>
        <v>#REF!</v>
      </c>
      <c r="AP1164" s="1" t="e">
        <f>_xlfn.XLOOKUP($L1164,Pos!$A:$A,Pos!AF:AF,_xlfn.XLOOKUP($L1164,#REF!,#REF!, ""), 0)</f>
        <v>#REF!</v>
      </c>
      <c r="AQ1164" s="1" t="e">
        <f>_xlfn.XLOOKUP($L1164,Pos!$A:$A,Pos!AG:AG,_xlfn.XLOOKUP($L1164,#REF!,#REF!, ""), 0)</f>
        <v>#REF!</v>
      </c>
      <c r="AR1164" s="1" t="e">
        <f>_xlfn.XLOOKUP($L1164,Pos!$A:$A,Pos!AH:AH,_xlfn.XLOOKUP($L1164,#REF!,#REF!, ""), 0)</f>
        <v>#REF!</v>
      </c>
      <c r="AS1164" s="1" t="e">
        <f>_xlfn.XLOOKUP($L1164,Pos!$A:$A,Pos!AI:AI,_xlfn.XLOOKUP($L1164,#REF!,#REF!, ""), 0)</f>
        <v>#REF!</v>
      </c>
      <c r="AT1164" s="1" t="e">
        <f>_xlfn.XLOOKUP($L1164,Pos!$A:$A,Pos!AJ:AJ,_xlfn.XLOOKUP($L1164,#REF!,#REF!, ""), 0)</f>
        <v>#REF!</v>
      </c>
      <c r="AU1164" s="1" t="e">
        <f>_xlfn.XLOOKUP($L1164,Pos!$A:$A,Pos!AK:AK,_xlfn.XLOOKUP($L1164,#REF!,#REF!, ""), 0)</f>
        <v>#REF!</v>
      </c>
      <c r="AV1164" s="1" t="e">
        <f>_xlfn.XLOOKUP($L1164,Pos!$A:$A,Pos!AL:AL,_xlfn.XLOOKUP($L1164,#REF!,#REF!, ""), 0)</f>
        <v>#REF!</v>
      </c>
      <c r="AW1164" s="1" t="e">
        <f>_xlfn.XLOOKUP($L1164,Pos!$A:$A,Pos!AM:AM,_xlfn.XLOOKUP($L1164,#REF!,#REF!, ""), 0)</f>
        <v>#REF!</v>
      </c>
      <c r="AX1164" s="1" t="e">
        <f>_xlfn.XLOOKUP($L1164,Pos!$A:$A,Pos!AN:AN,_xlfn.XLOOKUP($L1164,#REF!,#REF!, ""), 0)</f>
        <v>#REF!</v>
      </c>
      <c r="AY1164" s="1" t="e">
        <f>_xlfn.XLOOKUP($L1164,Pos!$A:$A,Pos!AO:AO,_xlfn.XLOOKUP($L1164,#REF!,#REF!, ""), 0)</f>
        <v>#REF!</v>
      </c>
      <c r="AZ1164" s="7" t="str">
        <f t="shared" si="287"/>
        <v>OUT</v>
      </c>
      <c r="BA1164" s="1">
        <f>IF(OR(_xlfn.XLOOKUP(L1164,Pos!B:B,Pos!L:L,FALSE)="ESG Reason",_xlfn.XLOOKUP(L1164,Pos!B:B,Pos!L:L,FALSE)="Blacklisted"),1,0)</f>
        <v>1</v>
      </c>
      <c r="BC1164" s="11">
        <v>8.9666438808617902E-11</v>
      </c>
      <c r="BD1164" s="11">
        <f>_xlfn.XLOOKUP($L1164,Pos!$B:$B,Pos!H:H,0, 0)</f>
        <v>0</v>
      </c>
      <c r="BE1164" s="11">
        <f>_xlfn.XLOOKUP($L1164,Pos!$B:$B,Pos!I:I,0, 0)</f>
        <v>8.2477885766350353E-5</v>
      </c>
      <c r="BF1164" s="18">
        <f t="shared" si="288"/>
        <v>8.2477885766350353E-5</v>
      </c>
      <c r="BG1164" s="1">
        <f t="shared" si="289"/>
        <v>3</v>
      </c>
      <c r="BH1164" s="1">
        <f t="shared" si="290"/>
        <v>44</v>
      </c>
      <c r="BI1164" s="18">
        <f t="shared" si="291"/>
        <v>8.9666438808617902E-11</v>
      </c>
      <c r="BJ1164" s="3">
        <f t="shared" si="292"/>
        <v>0</v>
      </c>
      <c r="BK1164" s="18">
        <f t="shared" si="293"/>
        <v>0</v>
      </c>
    </row>
    <row r="1165" spans="3:63" x14ac:dyDescent="0.25">
      <c r="C1165" s="3"/>
      <c r="D1165" s="3"/>
      <c r="E1165" s="3"/>
      <c r="F1165" s="3"/>
      <c r="G1165" s="51" t="s">
        <v>1165</v>
      </c>
      <c r="H1165" s="8" t="str">
        <f t="shared" si="283"/>
        <v>0%West Europe</v>
      </c>
      <c r="I1165" s="11" cm="1">
        <f t="array" ref="I1165">IF(
   AZ1165 = "OUT", 0,IF(
   BD1165 &gt;= LARGE(IF(ISNUMBER(BD:BD), BD:BD), 3),
   BE1165 - 0.001,
   IF(BE1165 &gt;=VLOOKUP(P1165,mapping!$A:$B,2,FALSE), BE1165,VLOOKUP(P1165,mapping!$A$2:$B$8,2,FALSE))
))</f>
        <v>0</v>
      </c>
      <c r="J1165" s="11" cm="1">
        <f t="array" ref="J1165">IF(
    AZ1165="OUT",0,IF(IF(
                      BD1165&gt;=LARGE(IF(ISNUMBER(BD:BD),BD:BD),3),
                      BE1165+0.001,
                      VLOOKUP(H1165,mapping!$D:$E,2,FALSE)
                      )&gt;I1165,
                   IF(
                      BD1165&gt;=LARGE(IF(ISNUMBER(BD:BD),BD:BD),3),
                      BE1165+0.001,
                      VLOOKUP(H1165,mapping!$D:$E,2,FALSE)
                      ),
                   I1165+0.002))</f>
        <v>0</v>
      </c>
      <c r="K1165" s="8">
        <f t="shared" si="284"/>
        <v>8.1941794286115064E-5</v>
      </c>
      <c r="L1165" s="1" t="str">
        <f>Pos!B163</f>
        <v>CH0012255151</v>
      </c>
      <c r="M1165" s="1" t="str">
        <f>_xlfn.XLOOKUP($L1165,Pos!B:B,Pos!D:D,, 0)</f>
        <v>Swatch Group Ltd. Bearer</v>
      </c>
      <c r="N1165" s="1" t="str">
        <f>_xlfn.XLOOKUP($L1165,Pos!B:B,Pos!E:E,, 0)</f>
        <v>Personal &amp; Household Goods</v>
      </c>
      <c r="O1165" s="1" t="str">
        <f t="shared" si="285"/>
        <v>Personal &amp; Household Goods_West Europe</v>
      </c>
      <c r="P1165" s="1" t="str">
        <f>_xlfn.XLOOKUP($L1165,Pos!B:B,Pos!F:F,, 0)</f>
        <v>West Europe</v>
      </c>
      <c r="Q1165" s="1">
        <v>0</v>
      </c>
      <c r="R1165" s="9">
        <f>_xlfn.XLOOKUP($L1165,Pos!$B:$B,Pos!N:N,0, 0)</f>
        <v>4.13</v>
      </c>
      <c r="S1165" s="9">
        <f>_xlfn.XLOOKUP($L1165,Pos!$B:$B,Pos!O:O,0, 0)</f>
        <v>4.3516659999999998</v>
      </c>
      <c r="T1165" s="9">
        <f>_xlfn.XLOOKUP($L1165,Pos!$B:$B,Pos!P:P,0, 0)</f>
        <v>3.1</v>
      </c>
      <c r="U1165" s="9">
        <f>_xlfn.XLOOKUP($L1165,Pos!$B:$B,Pos!Q:Q,0, 0)</f>
        <v>7.4</v>
      </c>
      <c r="V1165" s="9">
        <f>_xlfn.XLOOKUP($L1165,Pos!$B:$B,Pos!R:R,0, 0)</f>
        <v>3.8333330000000001</v>
      </c>
      <c r="W1165" s="9">
        <f>_xlfn.XLOOKUP($L1165,Pos!$B:$B,Pos!S:S,0, 0)</f>
        <v>2.0783330000000002</v>
      </c>
      <c r="X1165" s="9" t="str">
        <f>_xlfn.XLOOKUP($L1165,Pos!$B:$B,Pos!J:J,0, 0)</f>
        <v>Hold</v>
      </c>
      <c r="Y1165" s="1">
        <v>0</v>
      </c>
      <c r="Z1165" s="1">
        <v>0</v>
      </c>
      <c r="AA1165" s="1">
        <f t="shared" si="286"/>
        <v>0</v>
      </c>
      <c r="AB1165" s="9">
        <f>_xlfn.XLOOKUP(L1165,Pos!B:B,Pos!K:K,-1,0)</f>
        <v>5.7142857142857144</v>
      </c>
      <c r="AC1165" s="1" t="e">
        <f>_xlfn.XLOOKUP($L1165,Pos!$A:$A,Pos!S:S,_xlfn.XLOOKUP($L1165,#REF!,#REF!, ""), 0)</f>
        <v>#REF!</v>
      </c>
      <c r="AD1165" s="1" t="e">
        <f>_xlfn.XLOOKUP($L1165,Pos!$A:$A,Pos!T:T,_xlfn.XLOOKUP($L1165,#REF!,#REF!, ""), 0)</f>
        <v>#REF!</v>
      </c>
      <c r="AE1165" s="1" t="e">
        <f>_xlfn.XLOOKUP($L1165,Pos!$A:$A,Pos!U:U,_xlfn.XLOOKUP($L1165,#REF!,#REF!, ""), 0)</f>
        <v>#REF!</v>
      </c>
      <c r="AF1165" s="1" t="e">
        <f>_xlfn.XLOOKUP($L1165,Pos!$A:$A,Pos!V:V,_xlfn.XLOOKUP($L1165,#REF!,#REF!, ""), 0)</f>
        <v>#REF!</v>
      </c>
      <c r="AG1165" s="1" t="e">
        <f>_xlfn.XLOOKUP($L1165,Pos!$A:$A,Pos!W:W,_xlfn.XLOOKUP($L1165,#REF!,#REF!, ""), 0)</f>
        <v>#REF!</v>
      </c>
      <c r="AH1165" s="1" t="e">
        <f>_xlfn.XLOOKUP($L1165,Pos!$A:$A,Pos!X:X,_xlfn.XLOOKUP($L1165,#REF!,#REF!, ""), 0)</f>
        <v>#REF!</v>
      </c>
      <c r="AI1165" s="1" t="e">
        <f>_xlfn.XLOOKUP($L1165,Pos!$A:$A,Pos!Y:Y,_xlfn.XLOOKUP($L1165,#REF!,#REF!, ""), 0)</f>
        <v>#REF!</v>
      </c>
      <c r="AJ1165" s="1" t="e">
        <f>_xlfn.XLOOKUP($L1165,Pos!$A:$A,Pos!Z:Z,_xlfn.XLOOKUP($L1165,#REF!,#REF!, ""), 0)</f>
        <v>#REF!</v>
      </c>
      <c r="AK1165" s="1" t="e">
        <f>_xlfn.XLOOKUP($L1165,Pos!$A:$A,Pos!AA:AA,_xlfn.XLOOKUP($L1165,#REF!,#REF!, ""), 0)</f>
        <v>#REF!</v>
      </c>
      <c r="AL1165" s="1" t="e">
        <f>_xlfn.XLOOKUP($L1165,Pos!$A:$A,Pos!AB:AB,_xlfn.XLOOKUP($L1165,#REF!,#REF!, ""), 0)</f>
        <v>#REF!</v>
      </c>
      <c r="AM1165" s="1" t="e">
        <f>_xlfn.XLOOKUP($L1165,Pos!$A:$A,Pos!AC:AC,_xlfn.XLOOKUP($L1165,#REF!,#REF!, ""), 0)</f>
        <v>#REF!</v>
      </c>
      <c r="AN1165" s="1" t="e">
        <f>_xlfn.XLOOKUP($L1165,Pos!$A:$A,Pos!AD:AD,_xlfn.XLOOKUP($L1165,#REF!,#REF!, ""), 0)</f>
        <v>#REF!</v>
      </c>
      <c r="AO1165" s="1" t="e">
        <f>_xlfn.XLOOKUP($L1165,Pos!$A:$A,Pos!AE:AE,_xlfn.XLOOKUP($L1165,#REF!,#REF!, ""), 0)</f>
        <v>#REF!</v>
      </c>
      <c r="AP1165" s="1" t="e">
        <f>_xlfn.XLOOKUP($L1165,Pos!$A:$A,Pos!AF:AF,_xlfn.XLOOKUP($L1165,#REF!,#REF!, ""), 0)</f>
        <v>#REF!</v>
      </c>
      <c r="AQ1165" s="1" t="e">
        <f>_xlfn.XLOOKUP($L1165,Pos!$A:$A,Pos!AG:AG,_xlfn.XLOOKUP($L1165,#REF!,#REF!, ""), 0)</f>
        <v>#REF!</v>
      </c>
      <c r="AR1165" s="1" t="e">
        <f>_xlfn.XLOOKUP($L1165,Pos!$A:$A,Pos!AH:AH,_xlfn.XLOOKUP($L1165,#REF!,#REF!, ""), 0)</f>
        <v>#REF!</v>
      </c>
      <c r="AS1165" s="1" t="e">
        <f>_xlfn.XLOOKUP($L1165,Pos!$A:$A,Pos!AI:AI,_xlfn.XLOOKUP($L1165,#REF!,#REF!, ""), 0)</f>
        <v>#REF!</v>
      </c>
      <c r="AT1165" s="1" t="e">
        <f>_xlfn.XLOOKUP($L1165,Pos!$A:$A,Pos!AJ:AJ,_xlfn.XLOOKUP($L1165,#REF!,#REF!, ""), 0)</f>
        <v>#REF!</v>
      </c>
      <c r="AU1165" s="1" t="e">
        <f>_xlfn.XLOOKUP($L1165,Pos!$A:$A,Pos!AK:AK,_xlfn.XLOOKUP($L1165,#REF!,#REF!, ""), 0)</f>
        <v>#REF!</v>
      </c>
      <c r="AV1165" s="1" t="e">
        <f>_xlfn.XLOOKUP($L1165,Pos!$A:$A,Pos!AL:AL,_xlfn.XLOOKUP($L1165,#REF!,#REF!, ""), 0)</f>
        <v>#REF!</v>
      </c>
      <c r="AW1165" s="1" t="e">
        <f>_xlfn.XLOOKUP($L1165,Pos!$A:$A,Pos!AM:AM,_xlfn.XLOOKUP($L1165,#REF!,#REF!, ""), 0)</f>
        <v>#REF!</v>
      </c>
      <c r="AX1165" s="1" t="e">
        <f>_xlfn.XLOOKUP($L1165,Pos!$A:$A,Pos!AN:AN,_xlfn.XLOOKUP($L1165,#REF!,#REF!, ""), 0)</f>
        <v>#REF!</v>
      </c>
      <c r="AY1165" s="1" t="e">
        <f>_xlfn.XLOOKUP($L1165,Pos!$A:$A,Pos!AO:AO,_xlfn.XLOOKUP($L1165,#REF!,#REF!, ""), 0)</f>
        <v>#REF!</v>
      </c>
      <c r="AZ1165" s="7" t="str">
        <f t="shared" si="287"/>
        <v>OUT</v>
      </c>
      <c r="BA1165" s="1">
        <f>IF(OR(_xlfn.XLOOKUP(L1165,Pos!B:B,Pos!L:L,FALSE)="ESG Reason",_xlfn.XLOOKUP(L1165,Pos!B:B,Pos!L:L,FALSE)="Blacklisted"),1,0)</f>
        <v>1</v>
      </c>
      <c r="BC1165" s="11">
        <v>8.809587163138024E-11</v>
      </c>
      <c r="BD1165" s="11">
        <f>_xlfn.XLOOKUP($L1165,Pos!$B:$B,Pos!H:H,0, 0)</f>
        <v>0</v>
      </c>
      <c r="BE1165" s="11">
        <f>_xlfn.XLOOKUP($L1165,Pos!$B:$B,Pos!I:I,0, 0)</f>
        <v>8.1941794286115064E-5</v>
      </c>
      <c r="BF1165" s="18">
        <f t="shared" si="288"/>
        <v>8.1941794286115064E-5</v>
      </c>
      <c r="BG1165" s="1">
        <f t="shared" si="289"/>
        <v>2</v>
      </c>
      <c r="BH1165" s="1">
        <f t="shared" si="290"/>
        <v>13</v>
      </c>
      <c r="BI1165" s="18">
        <f t="shared" si="291"/>
        <v>8.809587163138024E-11</v>
      </c>
      <c r="BJ1165" s="3">
        <f t="shared" si="292"/>
        <v>0</v>
      </c>
      <c r="BK1165" s="18">
        <f t="shared" si="293"/>
        <v>0</v>
      </c>
    </row>
    <row r="1166" spans="3:63" x14ac:dyDescent="0.25">
      <c r="C1166" s="3"/>
      <c r="D1166" s="3"/>
      <c r="E1166" s="3"/>
      <c r="F1166" s="3"/>
      <c r="G1166" s="51" t="s">
        <v>1173</v>
      </c>
      <c r="H1166" s="8" t="str">
        <f t="shared" si="283"/>
        <v>0%Others</v>
      </c>
      <c r="I1166" s="11" cm="1">
        <f t="array" ref="I1166">IF(
   AZ1166 = "OUT", 0,IF(
   BD1166 &gt;= LARGE(IF(ISNUMBER(BD:BD), BD:BD), 3),
   BE1166 - 0.001,
   IF(BE1166 &gt;=VLOOKUP(P1166,mapping!$A:$B,2,FALSE), BE1166,VLOOKUP(P1166,mapping!$A$2:$B$8,2,FALSE))
))</f>
        <v>0</v>
      </c>
      <c r="J1166" s="11" cm="1">
        <f t="array" ref="J1166">IF(
    AZ1166="OUT",0,IF(IF(
                      BD1166&gt;=LARGE(IF(ISNUMBER(BD:BD),BD:BD),3),
                      BE1166+0.001,
                      VLOOKUP(H1166,mapping!$D:$E,2,FALSE)
                      )&gt;I1166,
                   IF(
                      BD1166&gt;=LARGE(IF(ISNUMBER(BD:BD),BD:BD),3),
                      BE1166+0.001,
                      VLOOKUP(H1166,mapping!$D:$E,2,FALSE)
                      ),
                   I1166+0.002))</f>
        <v>0</v>
      </c>
      <c r="K1166" s="8">
        <f t="shared" si="284"/>
        <v>8.1904268582605003E-5</v>
      </c>
      <c r="L1166" s="1" t="str">
        <f>Pos!B10</f>
        <v>AU000000ASX7</v>
      </c>
      <c r="M1166" s="1" t="str">
        <f>_xlfn.XLOOKUP($L1166,Pos!B:B,Pos!D:D,, 0)</f>
        <v>ASX Limited</v>
      </c>
      <c r="N1166" s="1" t="str">
        <f>_xlfn.XLOOKUP($L1166,Pos!B:B,Pos!E:E,, 0)</f>
        <v>Financial Services</v>
      </c>
      <c r="O1166" s="1" t="str">
        <f t="shared" si="285"/>
        <v>Financial Services_Others</v>
      </c>
      <c r="P1166" s="1" t="str">
        <f>_xlfn.XLOOKUP($L1166,Pos!B:B,Pos!F:F,, 0)</f>
        <v>Others</v>
      </c>
      <c r="Q1166" s="1">
        <v>0</v>
      </c>
      <c r="R1166" s="9">
        <f>_xlfn.XLOOKUP($L1166,Pos!$B:$B,Pos!N:N,0, 0)</f>
        <v>3.97</v>
      </c>
      <c r="S1166" s="9">
        <f>_xlfn.XLOOKUP($L1166,Pos!$B:$B,Pos!O:O,0, 0)</f>
        <v>2.3537499999999998</v>
      </c>
      <c r="T1166" s="9">
        <f>_xlfn.XLOOKUP($L1166,Pos!$B:$B,Pos!P:P,0, 0)</f>
        <v>7.35</v>
      </c>
      <c r="U1166" s="9">
        <f>_xlfn.XLOOKUP($L1166,Pos!$B:$B,Pos!Q:Q,0, 0)</f>
        <v>1.5</v>
      </c>
      <c r="V1166" s="9">
        <f>_xlfn.XLOOKUP($L1166,Pos!$B:$B,Pos!R:R,0, 0)</f>
        <v>6.9333330000000002</v>
      </c>
      <c r="W1166" s="9">
        <f>_xlfn.XLOOKUP($L1166,Pos!$B:$B,Pos!S:S,0, 0)</f>
        <v>4.0783329999999998</v>
      </c>
      <c r="X1166" s="9" t="str">
        <f>_xlfn.XLOOKUP($L1166,Pos!$B:$B,Pos!J:J,0, 0)</f>
        <v>Hold</v>
      </c>
      <c r="Y1166" s="1">
        <v>0</v>
      </c>
      <c r="Z1166" s="1">
        <v>0</v>
      </c>
      <c r="AA1166" s="1">
        <f t="shared" si="286"/>
        <v>0</v>
      </c>
      <c r="AB1166" s="9">
        <f>_xlfn.XLOOKUP(L1166,Pos!B:B,Pos!K:K,-1,0)</f>
        <v>2.7777777777777781</v>
      </c>
      <c r="AC1166" s="1" t="e">
        <f>_xlfn.XLOOKUP($L1166,Pos!$A:$A,Pos!S:S,_xlfn.XLOOKUP($L1166,#REF!,#REF!, ""), 0)</f>
        <v>#REF!</v>
      </c>
      <c r="AD1166" s="1" t="e">
        <f>_xlfn.XLOOKUP($L1166,Pos!$A:$A,Pos!T:T,_xlfn.XLOOKUP($L1166,#REF!,#REF!, ""), 0)</f>
        <v>#REF!</v>
      </c>
      <c r="AE1166" s="1" t="e">
        <f>_xlfn.XLOOKUP($L1166,Pos!$A:$A,Pos!U:U,_xlfn.XLOOKUP($L1166,#REF!,#REF!, ""), 0)</f>
        <v>#REF!</v>
      </c>
      <c r="AF1166" s="1" t="e">
        <f>_xlfn.XLOOKUP($L1166,Pos!$A:$A,Pos!V:V,_xlfn.XLOOKUP($L1166,#REF!,#REF!, ""), 0)</f>
        <v>#REF!</v>
      </c>
      <c r="AG1166" s="1" t="e">
        <f>_xlfn.XLOOKUP($L1166,Pos!$A:$A,Pos!W:W,_xlfn.XLOOKUP($L1166,#REF!,#REF!, ""), 0)</f>
        <v>#REF!</v>
      </c>
      <c r="AH1166" s="1" t="e">
        <f>_xlfn.XLOOKUP($L1166,Pos!$A:$A,Pos!X:X,_xlfn.XLOOKUP($L1166,#REF!,#REF!, ""), 0)</f>
        <v>#REF!</v>
      </c>
      <c r="AI1166" s="1" t="e">
        <f>_xlfn.XLOOKUP($L1166,Pos!$A:$A,Pos!Y:Y,_xlfn.XLOOKUP($L1166,#REF!,#REF!, ""), 0)</f>
        <v>#REF!</v>
      </c>
      <c r="AJ1166" s="1" t="e">
        <f>_xlfn.XLOOKUP($L1166,Pos!$A:$A,Pos!Z:Z,_xlfn.XLOOKUP($L1166,#REF!,#REF!, ""), 0)</f>
        <v>#REF!</v>
      </c>
      <c r="AK1166" s="1" t="e">
        <f>_xlfn.XLOOKUP($L1166,Pos!$A:$A,Pos!AA:AA,_xlfn.XLOOKUP($L1166,#REF!,#REF!, ""), 0)</f>
        <v>#REF!</v>
      </c>
      <c r="AL1166" s="1" t="e">
        <f>_xlfn.XLOOKUP($L1166,Pos!$A:$A,Pos!AB:AB,_xlfn.XLOOKUP($L1166,#REF!,#REF!, ""), 0)</f>
        <v>#REF!</v>
      </c>
      <c r="AM1166" s="1" t="e">
        <f>_xlfn.XLOOKUP($L1166,Pos!$A:$A,Pos!AC:AC,_xlfn.XLOOKUP($L1166,#REF!,#REF!, ""), 0)</f>
        <v>#REF!</v>
      </c>
      <c r="AN1166" s="1" t="e">
        <f>_xlfn.XLOOKUP($L1166,Pos!$A:$A,Pos!AD:AD,_xlfn.XLOOKUP($L1166,#REF!,#REF!, ""), 0)</f>
        <v>#REF!</v>
      </c>
      <c r="AO1166" s="1" t="e">
        <f>_xlfn.XLOOKUP($L1166,Pos!$A:$A,Pos!AE:AE,_xlfn.XLOOKUP($L1166,#REF!,#REF!, ""), 0)</f>
        <v>#REF!</v>
      </c>
      <c r="AP1166" s="1" t="e">
        <f>_xlfn.XLOOKUP($L1166,Pos!$A:$A,Pos!AF:AF,_xlfn.XLOOKUP($L1166,#REF!,#REF!, ""), 0)</f>
        <v>#REF!</v>
      </c>
      <c r="AQ1166" s="1" t="e">
        <f>_xlfn.XLOOKUP($L1166,Pos!$A:$A,Pos!AG:AG,_xlfn.XLOOKUP($L1166,#REF!,#REF!, ""), 0)</f>
        <v>#REF!</v>
      </c>
      <c r="AR1166" s="1" t="e">
        <f>_xlfn.XLOOKUP($L1166,Pos!$A:$A,Pos!AH:AH,_xlfn.XLOOKUP($L1166,#REF!,#REF!, ""), 0)</f>
        <v>#REF!</v>
      </c>
      <c r="AS1166" s="1" t="e">
        <f>_xlfn.XLOOKUP($L1166,Pos!$A:$A,Pos!AI:AI,_xlfn.XLOOKUP($L1166,#REF!,#REF!, ""), 0)</f>
        <v>#REF!</v>
      </c>
      <c r="AT1166" s="1" t="e">
        <f>_xlfn.XLOOKUP($L1166,Pos!$A:$A,Pos!AJ:AJ,_xlfn.XLOOKUP($L1166,#REF!,#REF!, ""), 0)</f>
        <v>#REF!</v>
      </c>
      <c r="AU1166" s="1" t="e">
        <f>_xlfn.XLOOKUP($L1166,Pos!$A:$A,Pos!AK:AK,_xlfn.XLOOKUP($L1166,#REF!,#REF!, ""), 0)</f>
        <v>#REF!</v>
      </c>
      <c r="AV1166" s="1" t="e">
        <f>_xlfn.XLOOKUP($L1166,Pos!$A:$A,Pos!AL:AL,_xlfn.XLOOKUP($L1166,#REF!,#REF!, ""), 0)</f>
        <v>#REF!</v>
      </c>
      <c r="AW1166" s="1" t="e">
        <f>_xlfn.XLOOKUP($L1166,Pos!$A:$A,Pos!AM:AM,_xlfn.XLOOKUP($L1166,#REF!,#REF!, ""), 0)</f>
        <v>#REF!</v>
      </c>
      <c r="AX1166" s="1" t="e">
        <f>_xlfn.XLOOKUP($L1166,Pos!$A:$A,Pos!AN:AN,_xlfn.XLOOKUP($L1166,#REF!,#REF!, ""), 0)</f>
        <v>#REF!</v>
      </c>
      <c r="AY1166" s="1" t="e">
        <f>_xlfn.XLOOKUP($L1166,Pos!$A:$A,Pos!AO:AO,_xlfn.XLOOKUP($L1166,#REF!,#REF!, ""), 0)</f>
        <v>#REF!</v>
      </c>
      <c r="AZ1166" s="7" t="str">
        <f t="shared" si="287"/>
        <v>OUT</v>
      </c>
      <c r="BA1166" s="1">
        <f>IF(OR(_xlfn.XLOOKUP(L1166,Pos!B:B,Pos!L:L,FALSE)="ESG Reason",_xlfn.XLOOKUP(L1166,Pos!B:B,Pos!L:L,FALSE)="Blacklisted"),1,0)</f>
        <v>0</v>
      </c>
      <c r="BC1166" s="11">
        <v>9.2514918586457659E-11</v>
      </c>
      <c r="BD1166" s="11">
        <f>_xlfn.XLOOKUP($L1166,Pos!$B:$B,Pos!H:H,0, 0)</f>
        <v>0</v>
      </c>
      <c r="BE1166" s="11">
        <f>_xlfn.XLOOKUP($L1166,Pos!$B:$B,Pos!I:I,0, 0)</f>
        <v>8.1904268582605003E-5</v>
      </c>
      <c r="BF1166" s="18">
        <f t="shared" si="288"/>
        <v>8.1904268582605003E-5</v>
      </c>
      <c r="BG1166" s="1">
        <f t="shared" si="289"/>
        <v>3</v>
      </c>
      <c r="BH1166" s="1">
        <f t="shared" si="290"/>
        <v>45</v>
      </c>
      <c r="BI1166" s="18">
        <f t="shared" si="291"/>
        <v>9.2514918586457659E-11</v>
      </c>
      <c r="BJ1166" s="3">
        <f t="shared" si="292"/>
        <v>0</v>
      </c>
      <c r="BK1166" s="18">
        <f t="shared" si="293"/>
        <v>0</v>
      </c>
    </row>
    <row r="1167" spans="3:63" x14ac:dyDescent="0.25">
      <c r="C1167" s="3"/>
      <c r="D1167" s="3"/>
      <c r="E1167" s="3"/>
      <c r="F1167" s="3"/>
      <c r="G1167" s="51" t="s">
        <v>1182</v>
      </c>
      <c r="H1167" s="8" t="str">
        <f t="shared" si="283"/>
        <v>0%Others</v>
      </c>
      <c r="I1167" s="11" cm="1">
        <f t="array" ref="I1167">IF(
   AZ1167 = "OUT", 0,IF(
   BD1167 &gt;= LARGE(IF(ISNUMBER(BD:BD), BD:BD), 3),
   BE1167 - 0.001,
   IF(BE1167 &gt;=VLOOKUP(P1167,mapping!$A:$B,2,FALSE), BE1167,VLOOKUP(P1167,mapping!$A$2:$B$8,2,FALSE))
))</f>
        <v>0</v>
      </c>
      <c r="J1167" s="11" cm="1">
        <f t="array" ref="J1167">IF(
    AZ1167="OUT",0,IF(IF(
                      BD1167&gt;=LARGE(IF(ISNUMBER(BD:BD),BD:BD),3),
                      BE1167+0.001,
                      VLOOKUP(H1167,mapping!$D:$E,2,FALSE)
                      )&gt;I1167,
                   IF(
                      BD1167&gt;=LARGE(IF(ISNUMBER(BD:BD),BD:BD),3),
                      BE1167+0.001,
                      VLOOKUP(H1167,mapping!$D:$E,2,FALSE)
                      ),
                   I1167+0.002))</f>
        <v>0</v>
      </c>
      <c r="K1167" s="8">
        <f t="shared" si="284"/>
        <v>8.1580509374629473E-5</v>
      </c>
      <c r="L1167" s="1" t="str">
        <f>Pos!B577</f>
        <v>JP3435750009</v>
      </c>
      <c r="M1167" s="1" t="str">
        <f>_xlfn.XLOOKUP($L1167,Pos!B:B,Pos!D:D,, 0)</f>
        <v>M3, Inc.</v>
      </c>
      <c r="N1167" s="1" t="str">
        <f>_xlfn.XLOOKUP($L1167,Pos!B:B,Pos!E:E,, 0)</f>
        <v>Health Care</v>
      </c>
      <c r="O1167" s="1" t="str">
        <f t="shared" si="285"/>
        <v>Health Care_Others</v>
      </c>
      <c r="P1167" s="1" t="str">
        <f>_xlfn.XLOOKUP($L1167,Pos!B:B,Pos!F:F,, 0)</f>
        <v>Others</v>
      </c>
      <c r="Q1167" s="1">
        <v>0</v>
      </c>
      <c r="R1167" s="9">
        <f>_xlfn.XLOOKUP($L1167,Pos!$B:$B,Pos!N:N,0, 0)</f>
        <v>5.91</v>
      </c>
      <c r="S1167" s="9">
        <f>_xlfn.XLOOKUP($L1167,Pos!$B:$B,Pos!O:O,0, 0)</f>
        <v>3.617</v>
      </c>
      <c r="T1167" s="9">
        <f>_xlfn.XLOOKUP($L1167,Pos!$B:$B,Pos!P:P,0, 0)</f>
        <v>6.75</v>
      </c>
      <c r="U1167" s="9">
        <f>_xlfn.XLOOKUP($L1167,Pos!$B:$B,Pos!Q:Q,0, 0)</f>
        <v>7.6</v>
      </c>
      <c r="V1167" s="9">
        <f>_xlfn.XLOOKUP($L1167,Pos!$B:$B,Pos!R:R,0, 0)</f>
        <v>1.433333</v>
      </c>
      <c r="W1167" s="9">
        <f>_xlfn.XLOOKUP($L1167,Pos!$B:$B,Pos!S:S,0, 0)</f>
        <v>4.74</v>
      </c>
      <c r="X1167" s="9" t="str">
        <f>_xlfn.XLOOKUP($L1167,Pos!$B:$B,Pos!J:J,0, 0)</f>
        <v>Outperform</v>
      </c>
      <c r="Y1167" s="1">
        <v>0</v>
      </c>
      <c r="Z1167" s="1">
        <v>0</v>
      </c>
      <c r="AA1167" s="1">
        <f t="shared" si="286"/>
        <v>0</v>
      </c>
      <c r="AB1167" s="9">
        <f>_xlfn.XLOOKUP(L1167,Pos!B:B,Pos!K:K,-1,0)</f>
        <v>0.55555555555555558</v>
      </c>
      <c r="AC1167" s="1" t="e">
        <f>_xlfn.XLOOKUP($L1167,Pos!$A:$A,Pos!S:S,_xlfn.XLOOKUP($L1167,#REF!,#REF!, ""), 0)</f>
        <v>#REF!</v>
      </c>
      <c r="AD1167" s="1" t="e">
        <f>_xlfn.XLOOKUP($L1167,Pos!$A:$A,Pos!T:T,_xlfn.XLOOKUP($L1167,#REF!,#REF!, ""), 0)</f>
        <v>#REF!</v>
      </c>
      <c r="AE1167" s="1" t="e">
        <f>_xlfn.XLOOKUP($L1167,Pos!$A:$A,Pos!U:U,_xlfn.XLOOKUP($L1167,#REF!,#REF!, ""), 0)</f>
        <v>#REF!</v>
      </c>
      <c r="AF1167" s="1" t="e">
        <f>_xlfn.XLOOKUP($L1167,Pos!$A:$A,Pos!V:V,_xlfn.XLOOKUP($L1167,#REF!,#REF!, ""), 0)</f>
        <v>#REF!</v>
      </c>
      <c r="AG1167" s="1" t="e">
        <f>_xlfn.XLOOKUP($L1167,Pos!$A:$A,Pos!W:W,_xlfn.XLOOKUP($L1167,#REF!,#REF!, ""), 0)</f>
        <v>#REF!</v>
      </c>
      <c r="AH1167" s="1" t="e">
        <f>_xlfn.XLOOKUP($L1167,Pos!$A:$A,Pos!X:X,_xlfn.XLOOKUP($L1167,#REF!,#REF!, ""), 0)</f>
        <v>#REF!</v>
      </c>
      <c r="AI1167" s="1" t="e">
        <f>_xlfn.XLOOKUP($L1167,Pos!$A:$A,Pos!Y:Y,_xlfn.XLOOKUP($L1167,#REF!,#REF!, ""), 0)</f>
        <v>#REF!</v>
      </c>
      <c r="AJ1167" s="1" t="e">
        <f>_xlfn.XLOOKUP($L1167,Pos!$A:$A,Pos!Z:Z,_xlfn.XLOOKUP($L1167,#REF!,#REF!, ""), 0)</f>
        <v>#REF!</v>
      </c>
      <c r="AK1167" s="1" t="e">
        <f>_xlfn.XLOOKUP($L1167,Pos!$A:$A,Pos!AA:AA,_xlfn.XLOOKUP($L1167,#REF!,#REF!, ""), 0)</f>
        <v>#REF!</v>
      </c>
      <c r="AL1167" s="1" t="e">
        <f>_xlfn.XLOOKUP($L1167,Pos!$A:$A,Pos!AB:AB,_xlfn.XLOOKUP($L1167,#REF!,#REF!, ""), 0)</f>
        <v>#REF!</v>
      </c>
      <c r="AM1167" s="1" t="e">
        <f>_xlfn.XLOOKUP($L1167,Pos!$A:$A,Pos!AC:AC,_xlfn.XLOOKUP($L1167,#REF!,#REF!, ""), 0)</f>
        <v>#REF!</v>
      </c>
      <c r="AN1167" s="1" t="e">
        <f>_xlfn.XLOOKUP($L1167,Pos!$A:$A,Pos!AD:AD,_xlfn.XLOOKUP($L1167,#REF!,#REF!, ""), 0)</f>
        <v>#REF!</v>
      </c>
      <c r="AO1167" s="1" t="e">
        <f>_xlfn.XLOOKUP($L1167,Pos!$A:$A,Pos!AE:AE,_xlfn.XLOOKUP($L1167,#REF!,#REF!, ""), 0)</f>
        <v>#REF!</v>
      </c>
      <c r="AP1167" s="1" t="e">
        <f>_xlfn.XLOOKUP($L1167,Pos!$A:$A,Pos!AF:AF,_xlfn.XLOOKUP($L1167,#REF!,#REF!, ""), 0)</f>
        <v>#REF!</v>
      </c>
      <c r="AQ1167" s="1" t="e">
        <f>_xlfn.XLOOKUP($L1167,Pos!$A:$A,Pos!AG:AG,_xlfn.XLOOKUP($L1167,#REF!,#REF!, ""), 0)</f>
        <v>#REF!</v>
      </c>
      <c r="AR1167" s="1" t="e">
        <f>_xlfn.XLOOKUP($L1167,Pos!$A:$A,Pos!AH:AH,_xlfn.XLOOKUP($L1167,#REF!,#REF!, ""), 0)</f>
        <v>#REF!</v>
      </c>
      <c r="AS1167" s="1" t="e">
        <f>_xlfn.XLOOKUP($L1167,Pos!$A:$A,Pos!AI:AI,_xlfn.XLOOKUP($L1167,#REF!,#REF!, ""), 0)</f>
        <v>#REF!</v>
      </c>
      <c r="AT1167" s="1" t="e">
        <f>_xlfn.XLOOKUP($L1167,Pos!$A:$A,Pos!AJ:AJ,_xlfn.XLOOKUP($L1167,#REF!,#REF!, ""), 0)</f>
        <v>#REF!</v>
      </c>
      <c r="AU1167" s="1" t="e">
        <f>_xlfn.XLOOKUP($L1167,Pos!$A:$A,Pos!AK:AK,_xlfn.XLOOKUP($L1167,#REF!,#REF!, ""), 0)</f>
        <v>#REF!</v>
      </c>
      <c r="AV1167" s="1" t="e">
        <f>_xlfn.XLOOKUP($L1167,Pos!$A:$A,Pos!AL:AL,_xlfn.XLOOKUP($L1167,#REF!,#REF!, ""), 0)</f>
        <v>#REF!</v>
      </c>
      <c r="AW1167" s="1" t="e">
        <f>_xlfn.XLOOKUP($L1167,Pos!$A:$A,Pos!AM:AM,_xlfn.XLOOKUP($L1167,#REF!,#REF!, ""), 0)</f>
        <v>#REF!</v>
      </c>
      <c r="AX1167" s="1" t="e">
        <f>_xlfn.XLOOKUP($L1167,Pos!$A:$A,Pos!AN:AN,_xlfn.XLOOKUP($L1167,#REF!,#REF!, ""), 0)</f>
        <v>#REF!</v>
      </c>
      <c r="AY1167" s="1" t="e">
        <f>_xlfn.XLOOKUP($L1167,Pos!$A:$A,Pos!AO:AO,_xlfn.XLOOKUP($L1167,#REF!,#REF!, ""), 0)</f>
        <v>#REF!</v>
      </c>
      <c r="AZ1167" s="7" t="str">
        <f t="shared" si="287"/>
        <v>OUT</v>
      </c>
      <c r="BA1167" s="1">
        <f>IF(OR(_xlfn.XLOOKUP(L1167,Pos!B:B,Pos!L:L,FALSE)="ESG Reason",_xlfn.XLOOKUP(L1167,Pos!B:B,Pos!L:L,FALSE)="Blacklisted"),1,0)</f>
        <v>1</v>
      </c>
      <c r="BC1167" s="11">
        <v>9.1540825851850453E-11</v>
      </c>
      <c r="BD1167" s="11">
        <f>_xlfn.XLOOKUP($L1167,Pos!$B:$B,Pos!H:H,0, 0)</f>
        <v>0</v>
      </c>
      <c r="BE1167" s="11">
        <f>_xlfn.XLOOKUP($L1167,Pos!$B:$B,Pos!I:I,0, 0)</f>
        <v>8.1580509374629473E-5</v>
      </c>
      <c r="BF1167" s="18">
        <f t="shared" si="288"/>
        <v>8.1580509374629473E-5</v>
      </c>
      <c r="BG1167" s="1">
        <f t="shared" si="289"/>
        <v>3</v>
      </c>
      <c r="BH1167" s="1">
        <f t="shared" si="290"/>
        <v>47</v>
      </c>
      <c r="BI1167" s="18">
        <f t="shared" si="291"/>
        <v>9.1540825851850453E-11</v>
      </c>
      <c r="BJ1167" s="3">
        <f t="shared" si="292"/>
        <v>0</v>
      </c>
      <c r="BK1167" s="18">
        <f t="shared" si="293"/>
        <v>0</v>
      </c>
    </row>
    <row r="1168" spans="3:63" x14ac:dyDescent="0.25">
      <c r="C1168" s="3"/>
      <c r="D1168" s="3"/>
      <c r="E1168" s="3"/>
      <c r="F1168" s="3"/>
      <c r="G1168" s="51" t="s">
        <v>1164</v>
      </c>
      <c r="H1168" s="8" t="str">
        <f t="shared" si="283"/>
        <v>0%Others</v>
      </c>
      <c r="I1168" s="11" cm="1">
        <f t="array" ref="I1168">IF(
   AZ1168 = "OUT", 0,IF(
   BD1168 &gt;= LARGE(IF(ISNUMBER(BD:BD), BD:BD), 3),
   BE1168 - 0.001,
   IF(BE1168 &gt;=VLOOKUP(P1168,mapping!$A:$B,2,FALSE), BE1168,VLOOKUP(P1168,mapping!$A$2:$B$8,2,FALSE))
))</f>
        <v>0</v>
      </c>
      <c r="J1168" s="11" cm="1">
        <f t="array" ref="J1168">IF(
    AZ1168="OUT",0,IF(IF(
                      BD1168&gt;=LARGE(IF(ISNUMBER(BD:BD),BD:BD),3),
                      BE1168+0.001,
                      VLOOKUP(H1168,mapping!$D:$E,2,FALSE)
                      )&gt;I1168,
                   IF(
                      BD1168&gt;=LARGE(IF(ISNUMBER(BD:BD),BD:BD),3),
                      BE1168+0.001,
                      VLOOKUP(H1168,mapping!$D:$E,2,FALSE)
                      ),
                   I1168+0.002))</f>
        <v>0</v>
      </c>
      <c r="K1168" s="8">
        <f t="shared" si="284"/>
        <v>8.1545043984265211E-5</v>
      </c>
      <c r="L1168" s="1" t="str">
        <f>Pos!B590</f>
        <v>JP3499800005</v>
      </c>
      <c r="M1168" s="1" t="str">
        <f>_xlfn.XLOOKUP($L1168,Pos!B:B,Pos!D:D,, 0)</f>
        <v>Mitsubishi HC Capital Inc.</v>
      </c>
      <c r="N1168" s="1" t="str">
        <f>_xlfn.XLOOKUP($L1168,Pos!B:B,Pos!E:E,, 0)</f>
        <v>Financial Services</v>
      </c>
      <c r="O1168" s="1" t="str">
        <f t="shared" si="285"/>
        <v>Financial Services_Others</v>
      </c>
      <c r="P1168" s="1" t="str">
        <f>_xlfn.XLOOKUP($L1168,Pos!B:B,Pos!F:F,, 0)</f>
        <v>Others</v>
      </c>
      <c r="Q1168" s="1">
        <v>0</v>
      </c>
      <c r="R1168" s="9">
        <f>_xlfn.XLOOKUP($L1168,Pos!$B:$B,Pos!N:N,0, 0)</f>
        <v>5.31</v>
      </c>
      <c r="S1168" s="9">
        <f>_xlfn.XLOOKUP($L1168,Pos!$B:$B,Pos!O:O,0, 0)</f>
        <v>4.7450000000000001</v>
      </c>
      <c r="T1168" s="9">
        <f>_xlfn.XLOOKUP($L1168,Pos!$B:$B,Pos!P:P,0, 0)</f>
        <v>2.4</v>
      </c>
      <c r="U1168" s="9">
        <f>_xlfn.XLOOKUP($L1168,Pos!$B:$B,Pos!Q:Q,0, 0)</f>
        <v>3.3</v>
      </c>
      <c r="V1168" s="9">
        <f>_xlfn.XLOOKUP($L1168,Pos!$B:$B,Pos!R:R,0, 0)</f>
        <v>9.1999999999999993</v>
      </c>
      <c r="W1168" s="9">
        <f>_xlfn.XLOOKUP($L1168,Pos!$B:$B,Pos!S:S,0, 0)</f>
        <v>5.9966660000000003</v>
      </c>
      <c r="X1168" s="9" t="str">
        <f>_xlfn.XLOOKUP($L1168,Pos!$B:$B,Pos!J:J,0, 0)</f>
        <v>Outperform</v>
      </c>
      <c r="Y1168" s="1">
        <v>0</v>
      </c>
      <c r="Z1168" s="1">
        <v>0</v>
      </c>
      <c r="AA1168" s="1">
        <f t="shared" si="286"/>
        <v>0</v>
      </c>
      <c r="AB1168" s="9">
        <f>_xlfn.XLOOKUP(L1168,Pos!B:B,Pos!K:K,-1,0)</f>
        <v>4.4444444444444446</v>
      </c>
      <c r="AC1168" s="1" t="e">
        <f>_xlfn.XLOOKUP($L1168,Pos!$A:$A,Pos!S:S,_xlfn.XLOOKUP($L1168,#REF!,#REF!, ""), 0)</f>
        <v>#REF!</v>
      </c>
      <c r="AD1168" s="1" t="e">
        <f>_xlfn.XLOOKUP($L1168,Pos!$A:$A,Pos!T:T,_xlfn.XLOOKUP($L1168,#REF!,#REF!, ""), 0)</f>
        <v>#REF!</v>
      </c>
      <c r="AE1168" s="1" t="e">
        <f>_xlfn.XLOOKUP($L1168,Pos!$A:$A,Pos!U:U,_xlfn.XLOOKUP($L1168,#REF!,#REF!, ""), 0)</f>
        <v>#REF!</v>
      </c>
      <c r="AF1168" s="1" t="e">
        <f>_xlfn.XLOOKUP($L1168,Pos!$A:$A,Pos!V:V,_xlfn.XLOOKUP($L1168,#REF!,#REF!, ""), 0)</f>
        <v>#REF!</v>
      </c>
      <c r="AG1168" s="1" t="e">
        <f>_xlfn.XLOOKUP($L1168,Pos!$A:$A,Pos!W:W,_xlfn.XLOOKUP($L1168,#REF!,#REF!, ""), 0)</f>
        <v>#REF!</v>
      </c>
      <c r="AH1168" s="1" t="e">
        <f>_xlfn.XLOOKUP($L1168,Pos!$A:$A,Pos!X:X,_xlfn.XLOOKUP($L1168,#REF!,#REF!, ""), 0)</f>
        <v>#REF!</v>
      </c>
      <c r="AI1168" s="1" t="e">
        <f>_xlfn.XLOOKUP($L1168,Pos!$A:$A,Pos!Y:Y,_xlfn.XLOOKUP($L1168,#REF!,#REF!, ""), 0)</f>
        <v>#REF!</v>
      </c>
      <c r="AJ1168" s="1" t="e">
        <f>_xlfn.XLOOKUP($L1168,Pos!$A:$A,Pos!Z:Z,_xlfn.XLOOKUP($L1168,#REF!,#REF!, ""), 0)</f>
        <v>#REF!</v>
      </c>
      <c r="AK1168" s="1" t="e">
        <f>_xlfn.XLOOKUP($L1168,Pos!$A:$A,Pos!AA:AA,_xlfn.XLOOKUP($L1168,#REF!,#REF!, ""), 0)</f>
        <v>#REF!</v>
      </c>
      <c r="AL1168" s="1" t="e">
        <f>_xlfn.XLOOKUP($L1168,Pos!$A:$A,Pos!AB:AB,_xlfn.XLOOKUP($L1168,#REF!,#REF!, ""), 0)</f>
        <v>#REF!</v>
      </c>
      <c r="AM1168" s="1" t="e">
        <f>_xlfn.XLOOKUP($L1168,Pos!$A:$A,Pos!AC:AC,_xlfn.XLOOKUP($L1168,#REF!,#REF!, ""), 0)</f>
        <v>#REF!</v>
      </c>
      <c r="AN1168" s="1" t="e">
        <f>_xlfn.XLOOKUP($L1168,Pos!$A:$A,Pos!AD:AD,_xlfn.XLOOKUP($L1168,#REF!,#REF!, ""), 0)</f>
        <v>#REF!</v>
      </c>
      <c r="AO1168" s="1" t="e">
        <f>_xlfn.XLOOKUP($L1168,Pos!$A:$A,Pos!AE:AE,_xlfn.XLOOKUP($L1168,#REF!,#REF!, ""), 0)</f>
        <v>#REF!</v>
      </c>
      <c r="AP1168" s="1" t="e">
        <f>_xlfn.XLOOKUP($L1168,Pos!$A:$A,Pos!AF:AF,_xlfn.XLOOKUP($L1168,#REF!,#REF!, ""), 0)</f>
        <v>#REF!</v>
      </c>
      <c r="AQ1168" s="1" t="e">
        <f>_xlfn.XLOOKUP($L1168,Pos!$A:$A,Pos!AG:AG,_xlfn.XLOOKUP($L1168,#REF!,#REF!, ""), 0)</f>
        <v>#REF!</v>
      </c>
      <c r="AR1168" s="1" t="e">
        <f>_xlfn.XLOOKUP($L1168,Pos!$A:$A,Pos!AH:AH,_xlfn.XLOOKUP($L1168,#REF!,#REF!, ""), 0)</f>
        <v>#REF!</v>
      </c>
      <c r="AS1168" s="1" t="e">
        <f>_xlfn.XLOOKUP($L1168,Pos!$A:$A,Pos!AI:AI,_xlfn.XLOOKUP($L1168,#REF!,#REF!, ""), 0)</f>
        <v>#REF!</v>
      </c>
      <c r="AT1168" s="1" t="e">
        <f>_xlfn.XLOOKUP($L1168,Pos!$A:$A,Pos!AJ:AJ,_xlfn.XLOOKUP($L1168,#REF!,#REF!, ""), 0)</f>
        <v>#REF!</v>
      </c>
      <c r="AU1168" s="1" t="e">
        <f>_xlfn.XLOOKUP($L1168,Pos!$A:$A,Pos!AK:AK,_xlfn.XLOOKUP($L1168,#REF!,#REF!, ""), 0)</f>
        <v>#REF!</v>
      </c>
      <c r="AV1168" s="1" t="e">
        <f>_xlfn.XLOOKUP($L1168,Pos!$A:$A,Pos!AL:AL,_xlfn.XLOOKUP($L1168,#REF!,#REF!, ""), 0)</f>
        <v>#REF!</v>
      </c>
      <c r="AW1168" s="1" t="e">
        <f>_xlfn.XLOOKUP($L1168,Pos!$A:$A,Pos!AM:AM,_xlfn.XLOOKUP($L1168,#REF!,#REF!, ""), 0)</f>
        <v>#REF!</v>
      </c>
      <c r="AX1168" s="1" t="e">
        <f>_xlfn.XLOOKUP($L1168,Pos!$A:$A,Pos!AN:AN,_xlfn.XLOOKUP($L1168,#REF!,#REF!, ""), 0)</f>
        <v>#REF!</v>
      </c>
      <c r="AY1168" s="1" t="e">
        <f>_xlfn.XLOOKUP($L1168,Pos!$A:$A,Pos!AO:AO,_xlfn.XLOOKUP($L1168,#REF!,#REF!, ""), 0)</f>
        <v>#REF!</v>
      </c>
      <c r="AZ1168" s="7" t="str">
        <f t="shared" si="287"/>
        <v>OUT</v>
      </c>
      <c r="BA1168" s="1">
        <f>IF(OR(_xlfn.XLOOKUP(L1168,Pos!B:B,Pos!L:L,FALSE)="ESG Reason",_xlfn.XLOOKUP(L1168,Pos!B:B,Pos!L:L,FALSE)="Blacklisted"),1,0)</f>
        <v>0</v>
      </c>
      <c r="BC1168" s="11">
        <v>9.2514918586460968E-11</v>
      </c>
      <c r="BD1168" s="11">
        <f>_xlfn.XLOOKUP($L1168,Pos!$B:$B,Pos!H:H,0, 0)</f>
        <v>0</v>
      </c>
      <c r="BE1168" s="11">
        <f>_xlfn.XLOOKUP($L1168,Pos!$B:$B,Pos!I:I,0, 0)</f>
        <v>8.1545043984265211E-5</v>
      </c>
      <c r="BF1168" s="18">
        <f t="shared" si="288"/>
        <v>8.1545043984265211E-5</v>
      </c>
      <c r="BG1168" s="1">
        <f t="shared" si="289"/>
        <v>3</v>
      </c>
      <c r="BH1168" s="1">
        <f t="shared" si="290"/>
        <v>45</v>
      </c>
      <c r="BI1168" s="18">
        <f t="shared" si="291"/>
        <v>9.2514918586460968E-11</v>
      </c>
      <c r="BJ1168" s="3">
        <f t="shared" si="292"/>
        <v>0</v>
      </c>
      <c r="BK1168" s="18">
        <f t="shared" si="293"/>
        <v>0</v>
      </c>
    </row>
    <row r="1169" spans="3:63" x14ac:dyDescent="0.25">
      <c r="C1169" s="3"/>
      <c r="D1169" s="3"/>
      <c r="E1169" s="3"/>
      <c r="F1169" s="3"/>
      <c r="G1169" s="51" t="s">
        <v>1170</v>
      </c>
      <c r="H1169" s="8" t="str">
        <f t="shared" si="283"/>
        <v>0%Others</v>
      </c>
      <c r="I1169" s="11" cm="1">
        <f t="array" ref="I1169">IF(
   AZ1169 = "OUT", 0,IF(
   BD1169 &gt;= LARGE(IF(ISNUMBER(BD:BD), BD:BD), 3),
   BE1169 - 0.001,
   IF(BE1169 &gt;=VLOOKUP(P1169,mapping!$A:$B,2,FALSE), BE1169,VLOOKUP(P1169,mapping!$A$2:$B$8,2,FALSE))
))</f>
        <v>0</v>
      </c>
      <c r="J1169" s="11" cm="1">
        <f t="array" ref="J1169">IF(
    AZ1169="OUT",0,IF(IF(
                      BD1169&gt;=LARGE(IF(ISNUMBER(BD:BD),BD:BD),3),
                      BE1169+0.001,
                      VLOOKUP(H1169,mapping!$D:$E,2,FALSE)
                      )&gt;I1169,
                   IF(
                      BD1169&gt;=LARGE(IF(ISNUMBER(BD:BD),BD:BD),3),
                      BE1169+0.001,
                      VLOOKUP(H1169,mapping!$D:$E,2,FALSE)
                      ),
                   I1169+0.002))</f>
        <v>0</v>
      </c>
      <c r="K1169" s="8">
        <f t="shared" si="284"/>
        <v>8.1419424891491661E-5</v>
      </c>
      <c r="L1169" s="1" t="str">
        <f>Pos!B569</f>
        <v>JP3419400001</v>
      </c>
      <c r="M1169" s="1" t="str">
        <f>_xlfn.XLOOKUP($L1169,Pos!B:B,Pos!D:D,, 0)</f>
        <v>Sekisui Chemical Co., Ltd.</v>
      </c>
      <c r="N1169" s="1" t="str">
        <f>_xlfn.XLOOKUP($L1169,Pos!B:B,Pos!E:E,, 0)</f>
        <v>Chemicals</v>
      </c>
      <c r="O1169" s="1" t="str">
        <f t="shared" si="285"/>
        <v>Chemicals_Others</v>
      </c>
      <c r="P1169" s="1" t="str">
        <f>_xlfn.XLOOKUP($L1169,Pos!B:B,Pos!F:F,, 0)</f>
        <v>Others</v>
      </c>
      <c r="Q1169" s="1">
        <v>0</v>
      </c>
      <c r="R1169" s="9">
        <f>_xlfn.XLOOKUP($L1169,Pos!$B:$B,Pos!N:N,0, 0)</f>
        <v>5.88</v>
      </c>
      <c r="S1169" s="9">
        <f>_xlfn.XLOOKUP($L1169,Pos!$B:$B,Pos!O:O,0, 0)</f>
        <v>5.9749999999999996</v>
      </c>
      <c r="T1169" s="9">
        <f>_xlfn.XLOOKUP($L1169,Pos!$B:$B,Pos!P:P,0, 0)</f>
        <v>5.4249999999999998</v>
      </c>
      <c r="U1169" s="9">
        <f>_xlfn.XLOOKUP($L1169,Pos!$B:$B,Pos!Q:Q,0, 0)</f>
        <v>1.8</v>
      </c>
      <c r="V1169" s="9">
        <f>_xlfn.XLOOKUP($L1169,Pos!$B:$B,Pos!R:R,0, 0)</f>
        <v>6.8666669999999996</v>
      </c>
      <c r="W1169" s="9">
        <f>_xlfn.XLOOKUP($L1169,Pos!$B:$B,Pos!S:S,0, 0)</f>
        <v>3</v>
      </c>
      <c r="X1169" s="9" t="str">
        <f>_xlfn.XLOOKUP($L1169,Pos!$B:$B,Pos!J:J,0, 0)</f>
        <v>Hold</v>
      </c>
      <c r="Y1169" s="1">
        <v>0</v>
      </c>
      <c r="Z1169" s="1">
        <v>0</v>
      </c>
      <c r="AA1169" s="1">
        <f t="shared" si="286"/>
        <v>0</v>
      </c>
      <c r="AB1169" s="9">
        <f>_xlfn.XLOOKUP(L1169,Pos!B:B,Pos!K:K,-1,0)</f>
        <v>5.7142857142857144</v>
      </c>
      <c r="AC1169" s="1" t="e">
        <f>_xlfn.XLOOKUP($L1169,Pos!$A:$A,Pos!S:S,_xlfn.XLOOKUP($L1169,#REF!,#REF!, ""), 0)</f>
        <v>#REF!</v>
      </c>
      <c r="AD1169" s="1" t="e">
        <f>_xlfn.XLOOKUP($L1169,Pos!$A:$A,Pos!T:T,_xlfn.XLOOKUP($L1169,#REF!,#REF!, ""), 0)</f>
        <v>#REF!</v>
      </c>
      <c r="AE1169" s="1" t="e">
        <f>_xlfn.XLOOKUP($L1169,Pos!$A:$A,Pos!U:U,_xlfn.XLOOKUP($L1169,#REF!,#REF!, ""), 0)</f>
        <v>#REF!</v>
      </c>
      <c r="AF1169" s="1" t="e">
        <f>_xlfn.XLOOKUP($L1169,Pos!$A:$A,Pos!V:V,_xlfn.XLOOKUP($L1169,#REF!,#REF!, ""), 0)</f>
        <v>#REF!</v>
      </c>
      <c r="AG1169" s="1" t="e">
        <f>_xlfn.XLOOKUP($L1169,Pos!$A:$A,Pos!W:W,_xlfn.XLOOKUP($L1169,#REF!,#REF!, ""), 0)</f>
        <v>#REF!</v>
      </c>
      <c r="AH1169" s="1" t="e">
        <f>_xlfn.XLOOKUP($L1169,Pos!$A:$A,Pos!X:X,_xlfn.XLOOKUP($L1169,#REF!,#REF!, ""), 0)</f>
        <v>#REF!</v>
      </c>
      <c r="AI1169" s="1" t="e">
        <f>_xlfn.XLOOKUP($L1169,Pos!$A:$A,Pos!Y:Y,_xlfn.XLOOKUP($L1169,#REF!,#REF!, ""), 0)</f>
        <v>#REF!</v>
      </c>
      <c r="AJ1169" s="1" t="e">
        <f>_xlfn.XLOOKUP($L1169,Pos!$A:$A,Pos!Z:Z,_xlfn.XLOOKUP($L1169,#REF!,#REF!, ""), 0)</f>
        <v>#REF!</v>
      </c>
      <c r="AK1169" s="1" t="e">
        <f>_xlfn.XLOOKUP($L1169,Pos!$A:$A,Pos!AA:AA,_xlfn.XLOOKUP($L1169,#REF!,#REF!, ""), 0)</f>
        <v>#REF!</v>
      </c>
      <c r="AL1169" s="1" t="e">
        <f>_xlfn.XLOOKUP($L1169,Pos!$A:$A,Pos!AB:AB,_xlfn.XLOOKUP($L1169,#REF!,#REF!, ""), 0)</f>
        <v>#REF!</v>
      </c>
      <c r="AM1169" s="1" t="e">
        <f>_xlfn.XLOOKUP($L1169,Pos!$A:$A,Pos!AC:AC,_xlfn.XLOOKUP($L1169,#REF!,#REF!, ""), 0)</f>
        <v>#REF!</v>
      </c>
      <c r="AN1169" s="1" t="e">
        <f>_xlfn.XLOOKUP($L1169,Pos!$A:$A,Pos!AD:AD,_xlfn.XLOOKUP($L1169,#REF!,#REF!, ""), 0)</f>
        <v>#REF!</v>
      </c>
      <c r="AO1169" s="1" t="e">
        <f>_xlfn.XLOOKUP($L1169,Pos!$A:$A,Pos!AE:AE,_xlfn.XLOOKUP($L1169,#REF!,#REF!, ""), 0)</f>
        <v>#REF!</v>
      </c>
      <c r="AP1169" s="1" t="e">
        <f>_xlfn.XLOOKUP($L1169,Pos!$A:$A,Pos!AF:AF,_xlfn.XLOOKUP($L1169,#REF!,#REF!, ""), 0)</f>
        <v>#REF!</v>
      </c>
      <c r="AQ1169" s="1" t="e">
        <f>_xlfn.XLOOKUP($L1169,Pos!$A:$A,Pos!AG:AG,_xlfn.XLOOKUP($L1169,#REF!,#REF!, ""), 0)</f>
        <v>#REF!</v>
      </c>
      <c r="AR1169" s="1" t="e">
        <f>_xlfn.XLOOKUP($L1169,Pos!$A:$A,Pos!AH:AH,_xlfn.XLOOKUP($L1169,#REF!,#REF!, ""), 0)</f>
        <v>#REF!</v>
      </c>
      <c r="AS1169" s="1" t="e">
        <f>_xlfn.XLOOKUP($L1169,Pos!$A:$A,Pos!AI:AI,_xlfn.XLOOKUP($L1169,#REF!,#REF!, ""), 0)</f>
        <v>#REF!</v>
      </c>
      <c r="AT1169" s="1" t="e">
        <f>_xlfn.XLOOKUP($L1169,Pos!$A:$A,Pos!AJ:AJ,_xlfn.XLOOKUP($L1169,#REF!,#REF!, ""), 0)</f>
        <v>#REF!</v>
      </c>
      <c r="AU1169" s="1" t="e">
        <f>_xlfn.XLOOKUP($L1169,Pos!$A:$A,Pos!AK:AK,_xlfn.XLOOKUP($L1169,#REF!,#REF!, ""), 0)</f>
        <v>#REF!</v>
      </c>
      <c r="AV1169" s="1" t="e">
        <f>_xlfn.XLOOKUP($L1169,Pos!$A:$A,Pos!AL:AL,_xlfn.XLOOKUP($L1169,#REF!,#REF!, ""), 0)</f>
        <v>#REF!</v>
      </c>
      <c r="AW1169" s="1" t="e">
        <f>_xlfn.XLOOKUP($L1169,Pos!$A:$A,Pos!AM:AM,_xlfn.XLOOKUP($L1169,#REF!,#REF!, ""), 0)</f>
        <v>#REF!</v>
      </c>
      <c r="AX1169" s="1" t="e">
        <f>_xlfn.XLOOKUP($L1169,Pos!$A:$A,Pos!AN:AN,_xlfn.XLOOKUP($L1169,#REF!,#REF!, ""), 0)</f>
        <v>#REF!</v>
      </c>
      <c r="AY1169" s="1" t="e">
        <f>_xlfn.XLOOKUP($L1169,Pos!$A:$A,Pos!AO:AO,_xlfn.XLOOKUP($L1169,#REF!,#REF!, ""), 0)</f>
        <v>#REF!</v>
      </c>
      <c r="AZ1169" s="7" t="str">
        <f t="shared" si="287"/>
        <v>OUT</v>
      </c>
      <c r="BA1169" s="1">
        <f>IF(OR(_xlfn.XLOOKUP(L1169,Pos!B:B,Pos!L:L,FALSE)="ESG Reason",_xlfn.XLOOKUP(L1169,Pos!B:B,Pos!L:L,FALSE)="Blacklisted"),1,0)</f>
        <v>0</v>
      </c>
      <c r="BC1169" s="11">
        <v>8.9666931019560797E-11</v>
      </c>
      <c r="BD1169" s="11">
        <f>_xlfn.XLOOKUP($L1169,Pos!$B:$B,Pos!H:H,0, 0)</f>
        <v>0</v>
      </c>
      <c r="BE1169" s="11">
        <f>_xlfn.XLOOKUP($L1169,Pos!$B:$B,Pos!I:I,0, 0)</f>
        <v>8.1419424891491661E-5</v>
      </c>
      <c r="BF1169" s="18">
        <f t="shared" si="288"/>
        <v>8.1419424891491661E-5</v>
      </c>
      <c r="BG1169" s="1">
        <f t="shared" si="289"/>
        <v>3</v>
      </c>
      <c r="BH1169" s="1">
        <f t="shared" si="290"/>
        <v>42</v>
      </c>
      <c r="BI1169" s="18">
        <f t="shared" si="291"/>
        <v>8.9666931019560797E-11</v>
      </c>
      <c r="BJ1169" s="3">
        <f t="shared" si="292"/>
        <v>0</v>
      </c>
      <c r="BK1169" s="18">
        <f t="shared" si="293"/>
        <v>0</v>
      </c>
    </row>
    <row r="1170" spans="3:63" x14ac:dyDescent="0.25">
      <c r="C1170" s="3"/>
      <c r="D1170" s="3"/>
      <c r="E1170" s="3"/>
      <c r="F1170" s="3"/>
      <c r="G1170" s="51" t="s">
        <v>1169</v>
      </c>
      <c r="H1170" s="8" t="str">
        <f t="shared" si="283"/>
        <v>0%West Europe</v>
      </c>
      <c r="I1170" s="11" cm="1">
        <f t="array" ref="I1170">IF(
   AZ1170 = "OUT", 0,IF(
   BD1170 &gt;= LARGE(IF(ISNUMBER(BD:BD), BD:BD), 3),
   BE1170 - 0.001,
   IF(BE1170 &gt;=VLOOKUP(P1170,mapping!$A:$B,2,FALSE), BE1170,VLOOKUP(P1170,mapping!$A$2:$B$8,2,FALSE))
))</f>
        <v>0</v>
      </c>
      <c r="J1170" s="11" cm="1">
        <f t="array" ref="J1170">IF(
    AZ1170="OUT",0,IF(IF(
                      BD1170&gt;=LARGE(IF(ISNUMBER(BD:BD),BD:BD),3),
                      BE1170+0.001,
                      VLOOKUP(H1170,mapping!$D:$E,2,FALSE)
                      )&gt;I1170,
                   IF(
                      BD1170&gt;=LARGE(IF(ISNUMBER(BD:BD),BD:BD),3),
                      BE1170+0.001,
                      VLOOKUP(H1170,mapping!$D:$E,2,FALSE)
                      ),
                   I1170+0.002))</f>
        <v>0</v>
      </c>
      <c r="K1170" s="8">
        <f t="shared" si="284"/>
        <v>8.1397431548736165E-5</v>
      </c>
      <c r="L1170" s="1" t="str">
        <f>Pos!B764</f>
        <v>SE0000872095</v>
      </c>
      <c r="M1170" s="1" t="str">
        <f>_xlfn.XLOOKUP($L1170,Pos!B:B,Pos!D:D,, 0)</f>
        <v>Swedish Orphan Biovitrum AB</v>
      </c>
      <c r="N1170" s="1" t="str">
        <f>_xlfn.XLOOKUP($L1170,Pos!B:B,Pos!E:E,, 0)</f>
        <v>Health Care</v>
      </c>
      <c r="O1170" s="1" t="str">
        <f t="shared" si="285"/>
        <v>Health Care_West Europe</v>
      </c>
      <c r="P1170" s="1" t="str">
        <f>_xlfn.XLOOKUP($L1170,Pos!B:B,Pos!F:F,, 0)</f>
        <v>West Europe</v>
      </c>
      <c r="Q1170" s="1">
        <v>0</v>
      </c>
      <c r="R1170" s="9">
        <f>_xlfn.XLOOKUP($L1170,Pos!$B:$B,Pos!N:N,0, 0)</f>
        <v>0</v>
      </c>
      <c r="S1170" s="9">
        <f>_xlfn.XLOOKUP($L1170,Pos!$B:$B,Pos!O:O,0, 0)</f>
        <v>4.2549999999999999</v>
      </c>
      <c r="T1170" s="9">
        <f>_xlfn.XLOOKUP($L1170,Pos!$B:$B,Pos!P:P,0, 0)</f>
        <v>3.75</v>
      </c>
      <c r="U1170" s="9">
        <f>_xlfn.XLOOKUP($L1170,Pos!$B:$B,Pos!Q:Q,0, 0)</f>
        <v>4.5</v>
      </c>
      <c r="V1170" s="9">
        <f>_xlfn.XLOOKUP($L1170,Pos!$B:$B,Pos!R:R,0, 0)</f>
        <v>2.5666669999999998</v>
      </c>
      <c r="W1170" s="9">
        <f>_xlfn.XLOOKUP($L1170,Pos!$B:$B,Pos!S:S,0, 0)</f>
        <v>4.4916669999999996</v>
      </c>
      <c r="X1170" s="9" t="str">
        <f>_xlfn.XLOOKUP($L1170,Pos!$B:$B,Pos!J:J,0, 0)</f>
        <v>Outperform</v>
      </c>
      <c r="Y1170" s="1">
        <v>0</v>
      </c>
      <c r="Z1170" s="1">
        <v>0</v>
      </c>
      <c r="AA1170" s="1">
        <f t="shared" si="286"/>
        <v>0</v>
      </c>
      <c r="AB1170" s="9">
        <f>_xlfn.XLOOKUP(L1170,Pos!B:B,Pos!K:K,-1,0)</f>
        <v>0.27027027027027029</v>
      </c>
      <c r="AC1170" s="1" t="e">
        <f>_xlfn.XLOOKUP($L1170,Pos!$A:$A,Pos!S:S,_xlfn.XLOOKUP($L1170,#REF!,#REF!, ""), 0)</f>
        <v>#REF!</v>
      </c>
      <c r="AD1170" s="1" t="e">
        <f>_xlfn.XLOOKUP($L1170,Pos!$A:$A,Pos!T:T,_xlfn.XLOOKUP($L1170,#REF!,#REF!, ""), 0)</f>
        <v>#REF!</v>
      </c>
      <c r="AE1170" s="1" t="e">
        <f>_xlfn.XLOOKUP($L1170,Pos!$A:$A,Pos!U:U,_xlfn.XLOOKUP($L1170,#REF!,#REF!, ""), 0)</f>
        <v>#REF!</v>
      </c>
      <c r="AF1170" s="1" t="e">
        <f>_xlfn.XLOOKUP($L1170,Pos!$A:$A,Pos!V:V,_xlfn.XLOOKUP($L1170,#REF!,#REF!, ""), 0)</f>
        <v>#REF!</v>
      </c>
      <c r="AG1170" s="1" t="e">
        <f>_xlfn.XLOOKUP($L1170,Pos!$A:$A,Pos!W:W,_xlfn.XLOOKUP($L1170,#REF!,#REF!, ""), 0)</f>
        <v>#REF!</v>
      </c>
      <c r="AH1170" s="1" t="e">
        <f>_xlfn.XLOOKUP($L1170,Pos!$A:$A,Pos!X:X,_xlfn.XLOOKUP($L1170,#REF!,#REF!, ""), 0)</f>
        <v>#REF!</v>
      </c>
      <c r="AI1170" s="1" t="e">
        <f>_xlfn.XLOOKUP($L1170,Pos!$A:$A,Pos!Y:Y,_xlfn.XLOOKUP($L1170,#REF!,#REF!, ""), 0)</f>
        <v>#REF!</v>
      </c>
      <c r="AJ1170" s="1" t="e">
        <f>_xlfn.XLOOKUP($L1170,Pos!$A:$A,Pos!Z:Z,_xlfn.XLOOKUP($L1170,#REF!,#REF!, ""), 0)</f>
        <v>#REF!</v>
      </c>
      <c r="AK1170" s="1" t="e">
        <f>_xlfn.XLOOKUP($L1170,Pos!$A:$A,Pos!AA:AA,_xlfn.XLOOKUP($L1170,#REF!,#REF!, ""), 0)</f>
        <v>#REF!</v>
      </c>
      <c r="AL1170" s="1" t="e">
        <f>_xlfn.XLOOKUP($L1170,Pos!$A:$A,Pos!AB:AB,_xlfn.XLOOKUP($L1170,#REF!,#REF!, ""), 0)</f>
        <v>#REF!</v>
      </c>
      <c r="AM1170" s="1" t="e">
        <f>_xlfn.XLOOKUP($L1170,Pos!$A:$A,Pos!AC:AC,_xlfn.XLOOKUP($L1170,#REF!,#REF!, ""), 0)</f>
        <v>#REF!</v>
      </c>
      <c r="AN1170" s="1" t="e">
        <f>_xlfn.XLOOKUP($L1170,Pos!$A:$A,Pos!AD:AD,_xlfn.XLOOKUP($L1170,#REF!,#REF!, ""), 0)</f>
        <v>#REF!</v>
      </c>
      <c r="AO1170" s="1" t="e">
        <f>_xlfn.XLOOKUP($L1170,Pos!$A:$A,Pos!AE:AE,_xlfn.XLOOKUP($L1170,#REF!,#REF!, ""), 0)</f>
        <v>#REF!</v>
      </c>
      <c r="AP1170" s="1" t="e">
        <f>_xlfn.XLOOKUP($L1170,Pos!$A:$A,Pos!AF:AF,_xlfn.XLOOKUP($L1170,#REF!,#REF!, ""), 0)</f>
        <v>#REF!</v>
      </c>
      <c r="AQ1170" s="1" t="e">
        <f>_xlfn.XLOOKUP($L1170,Pos!$A:$A,Pos!AG:AG,_xlfn.XLOOKUP($L1170,#REF!,#REF!, ""), 0)</f>
        <v>#REF!</v>
      </c>
      <c r="AR1170" s="1" t="e">
        <f>_xlfn.XLOOKUP($L1170,Pos!$A:$A,Pos!AH:AH,_xlfn.XLOOKUP($L1170,#REF!,#REF!, ""), 0)</f>
        <v>#REF!</v>
      </c>
      <c r="AS1170" s="1" t="e">
        <f>_xlfn.XLOOKUP($L1170,Pos!$A:$A,Pos!AI:AI,_xlfn.XLOOKUP($L1170,#REF!,#REF!, ""), 0)</f>
        <v>#REF!</v>
      </c>
      <c r="AT1170" s="1" t="e">
        <f>_xlfn.XLOOKUP($L1170,Pos!$A:$A,Pos!AJ:AJ,_xlfn.XLOOKUP($L1170,#REF!,#REF!, ""), 0)</f>
        <v>#REF!</v>
      </c>
      <c r="AU1170" s="1" t="e">
        <f>_xlfn.XLOOKUP($L1170,Pos!$A:$A,Pos!AK:AK,_xlfn.XLOOKUP($L1170,#REF!,#REF!, ""), 0)</f>
        <v>#REF!</v>
      </c>
      <c r="AV1170" s="1" t="e">
        <f>_xlfn.XLOOKUP($L1170,Pos!$A:$A,Pos!AL:AL,_xlfn.XLOOKUP($L1170,#REF!,#REF!, ""), 0)</f>
        <v>#REF!</v>
      </c>
      <c r="AW1170" s="1" t="e">
        <f>_xlfn.XLOOKUP($L1170,Pos!$A:$A,Pos!AM:AM,_xlfn.XLOOKUP($L1170,#REF!,#REF!, ""), 0)</f>
        <v>#REF!</v>
      </c>
      <c r="AX1170" s="1" t="e">
        <f>_xlfn.XLOOKUP($L1170,Pos!$A:$A,Pos!AN:AN,_xlfn.XLOOKUP($L1170,#REF!,#REF!, ""), 0)</f>
        <v>#REF!</v>
      </c>
      <c r="AY1170" s="1" t="e">
        <f>_xlfn.XLOOKUP($L1170,Pos!$A:$A,Pos!AO:AO,_xlfn.XLOOKUP($L1170,#REF!,#REF!, ""), 0)</f>
        <v>#REF!</v>
      </c>
      <c r="AZ1170" s="7" t="str">
        <f t="shared" si="287"/>
        <v>OUT</v>
      </c>
      <c r="BA1170" s="1">
        <f>IF(OR(_xlfn.XLOOKUP(L1170,Pos!B:B,Pos!L:L,FALSE)="ESG Reason",_xlfn.XLOOKUP(L1170,Pos!B:B,Pos!L:L,FALSE)="Blacklisted"),1,0)</f>
        <v>1</v>
      </c>
      <c r="BC1170" s="11">
        <v>8.6140575269852399E-11</v>
      </c>
      <c r="BD1170" s="11">
        <f>_xlfn.XLOOKUP($L1170,Pos!$B:$B,Pos!H:H,0, 0)</f>
        <v>0</v>
      </c>
      <c r="BE1170" s="11">
        <f>_xlfn.XLOOKUP($L1170,Pos!$B:$B,Pos!I:I,0, 0)</f>
        <v>8.1397431548736165E-5</v>
      </c>
      <c r="BF1170" s="18">
        <f t="shared" si="288"/>
        <v>8.1397431548736165E-5</v>
      </c>
      <c r="BG1170" s="1">
        <f t="shared" si="289"/>
        <v>2</v>
      </c>
      <c r="BH1170" s="1">
        <f t="shared" si="290"/>
        <v>9</v>
      </c>
      <c r="BI1170" s="18">
        <f t="shared" si="291"/>
        <v>8.6140575269852399E-11</v>
      </c>
      <c r="BJ1170" s="3">
        <f t="shared" si="292"/>
        <v>0</v>
      </c>
      <c r="BK1170" s="18">
        <f t="shared" si="293"/>
        <v>0</v>
      </c>
    </row>
    <row r="1171" spans="3:63" x14ac:dyDescent="0.25">
      <c r="C1171" s="3"/>
      <c r="D1171" s="3"/>
      <c r="E1171" s="3"/>
      <c r="F1171" s="3"/>
      <c r="G1171" s="51" t="s">
        <v>1172</v>
      </c>
      <c r="H1171" s="8" t="str">
        <f t="shared" si="283"/>
        <v>0%Others</v>
      </c>
      <c r="I1171" s="11" cm="1">
        <f t="array" ref="I1171">IF(
   AZ1171 = "OUT", 0,IF(
   BD1171 &gt;= LARGE(IF(ISNUMBER(BD:BD), BD:BD), 3),
   BE1171 - 0.001,
   IF(BE1171 &gt;=VLOOKUP(P1171,mapping!$A:$B,2,FALSE), BE1171,VLOOKUP(P1171,mapping!$A$2:$B$8,2,FALSE))
))</f>
        <v>0</v>
      </c>
      <c r="J1171" s="11" cm="1">
        <f t="array" ref="J1171">IF(
    AZ1171="OUT",0,IF(IF(
                      BD1171&gt;=LARGE(IF(ISNUMBER(BD:BD),BD:BD),3),
                      BE1171+0.001,
                      VLOOKUP(H1171,mapping!$D:$E,2,FALSE)
                      )&gt;I1171,
                   IF(
                      BD1171&gt;=LARGE(IF(ISNUMBER(BD:BD),BD:BD),3),
                      BE1171+0.001,
                      VLOOKUP(H1171,mapping!$D:$E,2,FALSE)
                      ),
                   I1171+0.002))</f>
        <v>0</v>
      </c>
      <c r="K1171" s="8">
        <f t="shared" si="284"/>
        <v>8.099292006726909E-5</v>
      </c>
      <c r="L1171" s="1" t="str">
        <f>Pos!B568</f>
        <v>JP3417200007</v>
      </c>
      <c r="M1171" s="1" t="str">
        <f>_xlfn.XLOOKUP($L1171,Pos!B:B,Pos!D:D,, 0)</f>
        <v>Seibu Holdings, Inc.</v>
      </c>
      <c r="N1171" s="1" t="str">
        <f>_xlfn.XLOOKUP($L1171,Pos!B:B,Pos!E:E,, 0)</f>
        <v>Travel &amp; Leisure</v>
      </c>
      <c r="O1171" s="1" t="str">
        <f t="shared" si="285"/>
        <v>Travel &amp; Leisure_Others</v>
      </c>
      <c r="P1171" s="1" t="str">
        <f>_xlfn.XLOOKUP($L1171,Pos!B:B,Pos!F:F,, 0)</f>
        <v>Others</v>
      </c>
      <c r="Q1171" s="1">
        <v>0</v>
      </c>
      <c r="R1171" s="9">
        <f>_xlfn.XLOOKUP($L1171,Pos!$B:$B,Pos!N:N,0, 0)</f>
        <v>2.98</v>
      </c>
      <c r="S1171" s="9">
        <f>_xlfn.XLOOKUP($L1171,Pos!$B:$B,Pos!O:O,0, 0)</f>
        <v>4.2069999999999999</v>
      </c>
      <c r="T1171" s="9">
        <f>_xlfn.XLOOKUP($L1171,Pos!$B:$B,Pos!P:P,0, 0)</f>
        <v>6.25</v>
      </c>
      <c r="U1171" s="9">
        <f>_xlfn.XLOOKUP($L1171,Pos!$B:$B,Pos!Q:Q,0, 0)</f>
        <v>7.6</v>
      </c>
      <c r="V1171" s="9">
        <f>_xlfn.XLOOKUP($L1171,Pos!$B:$B,Pos!R:R,0, 0)</f>
        <v>4.3666669999999996</v>
      </c>
      <c r="W1171" s="9">
        <f>_xlfn.XLOOKUP($L1171,Pos!$B:$B,Pos!S:S,0, 0)</f>
        <v>3.7233329999999998</v>
      </c>
      <c r="X1171" s="9" t="str">
        <f>_xlfn.XLOOKUP($L1171,Pos!$B:$B,Pos!J:J,0, 0)</f>
        <v>Hold</v>
      </c>
      <c r="Y1171" s="1">
        <v>0</v>
      </c>
      <c r="Z1171" s="1">
        <v>0</v>
      </c>
      <c r="AA1171" s="1">
        <f t="shared" si="286"/>
        <v>0</v>
      </c>
      <c r="AB1171" s="9">
        <f>_xlfn.XLOOKUP(L1171,Pos!B:B,Pos!K:K,-1,0)</f>
        <v>3.75</v>
      </c>
      <c r="AC1171" s="1" t="e">
        <f>_xlfn.XLOOKUP($L1171,Pos!$A:$A,Pos!S:S,_xlfn.XLOOKUP($L1171,#REF!,#REF!, ""), 0)</f>
        <v>#REF!</v>
      </c>
      <c r="AD1171" s="1" t="e">
        <f>_xlfn.XLOOKUP($L1171,Pos!$A:$A,Pos!T:T,_xlfn.XLOOKUP($L1171,#REF!,#REF!, ""), 0)</f>
        <v>#REF!</v>
      </c>
      <c r="AE1171" s="1" t="e">
        <f>_xlfn.XLOOKUP($L1171,Pos!$A:$A,Pos!U:U,_xlfn.XLOOKUP($L1171,#REF!,#REF!, ""), 0)</f>
        <v>#REF!</v>
      </c>
      <c r="AF1171" s="1" t="e">
        <f>_xlfn.XLOOKUP($L1171,Pos!$A:$A,Pos!V:V,_xlfn.XLOOKUP($L1171,#REF!,#REF!, ""), 0)</f>
        <v>#REF!</v>
      </c>
      <c r="AG1171" s="1" t="e">
        <f>_xlfn.XLOOKUP($L1171,Pos!$A:$A,Pos!W:W,_xlfn.XLOOKUP($L1171,#REF!,#REF!, ""), 0)</f>
        <v>#REF!</v>
      </c>
      <c r="AH1171" s="1" t="e">
        <f>_xlfn.XLOOKUP($L1171,Pos!$A:$A,Pos!X:X,_xlfn.XLOOKUP($L1171,#REF!,#REF!, ""), 0)</f>
        <v>#REF!</v>
      </c>
      <c r="AI1171" s="1" t="e">
        <f>_xlfn.XLOOKUP($L1171,Pos!$A:$A,Pos!Y:Y,_xlfn.XLOOKUP($L1171,#REF!,#REF!, ""), 0)</f>
        <v>#REF!</v>
      </c>
      <c r="AJ1171" s="1" t="e">
        <f>_xlfn.XLOOKUP($L1171,Pos!$A:$A,Pos!Z:Z,_xlfn.XLOOKUP($L1171,#REF!,#REF!, ""), 0)</f>
        <v>#REF!</v>
      </c>
      <c r="AK1171" s="1" t="e">
        <f>_xlfn.XLOOKUP($L1171,Pos!$A:$A,Pos!AA:AA,_xlfn.XLOOKUP($L1171,#REF!,#REF!, ""), 0)</f>
        <v>#REF!</v>
      </c>
      <c r="AL1171" s="1" t="e">
        <f>_xlfn.XLOOKUP($L1171,Pos!$A:$A,Pos!AB:AB,_xlfn.XLOOKUP($L1171,#REF!,#REF!, ""), 0)</f>
        <v>#REF!</v>
      </c>
      <c r="AM1171" s="1" t="e">
        <f>_xlfn.XLOOKUP($L1171,Pos!$A:$A,Pos!AC:AC,_xlfn.XLOOKUP($L1171,#REF!,#REF!, ""), 0)</f>
        <v>#REF!</v>
      </c>
      <c r="AN1171" s="1" t="e">
        <f>_xlfn.XLOOKUP($L1171,Pos!$A:$A,Pos!AD:AD,_xlfn.XLOOKUP($L1171,#REF!,#REF!, ""), 0)</f>
        <v>#REF!</v>
      </c>
      <c r="AO1171" s="1" t="e">
        <f>_xlfn.XLOOKUP($L1171,Pos!$A:$A,Pos!AE:AE,_xlfn.XLOOKUP($L1171,#REF!,#REF!, ""), 0)</f>
        <v>#REF!</v>
      </c>
      <c r="AP1171" s="1" t="e">
        <f>_xlfn.XLOOKUP($L1171,Pos!$A:$A,Pos!AF:AF,_xlfn.XLOOKUP($L1171,#REF!,#REF!, ""), 0)</f>
        <v>#REF!</v>
      </c>
      <c r="AQ1171" s="1" t="e">
        <f>_xlfn.XLOOKUP($L1171,Pos!$A:$A,Pos!AG:AG,_xlfn.XLOOKUP($L1171,#REF!,#REF!, ""), 0)</f>
        <v>#REF!</v>
      </c>
      <c r="AR1171" s="1" t="e">
        <f>_xlfn.XLOOKUP($L1171,Pos!$A:$A,Pos!AH:AH,_xlfn.XLOOKUP($L1171,#REF!,#REF!, ""), 0)</f>
        <v>#REF!</v>
      </c>
      <c r="AS1171" s="1" t="e">
        <f>_xlfn.XLOOKUP($L1171,Pos!$A:$A,Pos!AI:AI,_xlfn.XLOOKUP($L1171,#REF!,#REF!, ""), 0)</f>
        <v>#REF!</v>
      </c>
      <c r="AT1171" s="1" t="e">
        <f>_xlfn.XLOOKUP($L1171,Pos!$A:$A,Pos!AJ:AJ,_xlfn.XLOOKUP($L1171,#REF!,#REF!, ""), 0)</f>
        <v>#REF!</v>
      </c>
      <c r="AU1171" s="1" t="e">
        <f>_xlfn.XLOOKUP($L1171,Pos!$A:$A,Pos!AK:AK,_xlfn.XLOOKUP($L1171,#REF!,#REF!, ""), 0)</f>
        <v>#REF!</v>
      </c>
      <c r="AV1171" s="1" t="e">
        <f>_xlfn.XLOOKUP($L1171,Pos!$A:$A,Pos!AL:AL,_xlfn.XLOOKUP($L1171,#REF!,#REF!, ""), 0)</f>
        <v>#REF!</v>
      </c>
      <c r="AW1171" s="1" t="e">
        <f>_xlfn.XLOOKUP($L1171,Pos!$A:$A,Pos!AM:AM,_xlfn.XLOOKUP($L1171,#REF!,#REF!, ""), 0)</f>
        <v>#REF!</v>
      </c>
      <c r="AX1171" s="1" t="e">
        <f>_xlfn.XLOOKUP($L1171,Pos!$A:$A,Pos!AN:AN,_xlfn.XLOOKUP($L1171,#REF!,#REF!, ""), 0)</f>
        <v>#REF!</v>
      </c>
      <c r="AY1171" s="1" t="e">
        <f>_xlfn.XLOOKUP($L1171,Pos!$A:$A,Pos!AO:AO,_xlfn.XLOOKUP($L1171,#REF!,#REF!, ""), 0)</f>
        <v>#REF!</v>
      </c>
      <c r="AZ1171" s="7" t="str">
        <f t="shared" si="287"/>
        <v>OUT</v>
      </c>
      <c r="BA1171" s="1">
        <f>IF(OR(_xlfn.XLOOKUP(L1171,Pos!B:B,Pos!L:L,FALSE)="ESG Reason",_xlfn.XLOOKUP(L1171,Pos!B:B,Pos!L:L,FALSE)="Blacklisted"),1,0)</f>
        <v>1</v>
      </c>
      <c r="BC1171" s="11">
        <v>8.9676558673136678E-11</v>
      </c>
      <c r="BD1171" s="11">
        <f>_xlfn.XLOOKUP($L1171,Pos!$B:$B,Pos!H:H,0, 0)</f>
        <v>0</v>
      </c>
      <c r="BE1171" s="11">
        <f>_xlfn.XLOOKUP($L1171,Pos!$B:$B,Pos!I:I,0, 0)</f>
        <v>8.099292006726909E-5</v>
      </c>
      <c r="BF1171" s="18">
        <f t="shared" si="288"/>
        <v>8.099292006726909E-5</v>
      </c>
      <c r="BG1171" s="1">
        <f t="shared" si="289"/>
        <v>3</v>
      </c>
      <c r="BH1171" s="1">
        <f t="shared" si="290"/>
        <v>56</v>
      </c>
      <c r="BI1171" s="18">
        <f t="shared" si="291"/>
        <v>8.9676558673136678E-11</v>
      </c>
      <c r="BJ1171" s="3">
        <f t="shared" si="292"/>
        <v>0</v>
      </c>
      <c r="BK1171" s="18">
        <f t="shared" si="293"/>
        <v>0</v>
      </c>
    </row>
    <row r="1172" spans="3:63" x14ac:dyDescent="0.25">
      <c r="C1172" s="3"/>
      <c r="D1172" s="3"/>
      <c r="E1172" s="3"/>
      <c r="F1172" s="3"/>
      <c r="G1172" s="51" t="s">
        <v>1171</v>
      </c>
      <c r="H1172" s="8" t="str">
        <f t="shared" si="283"/>
        <v>0%North America</v>
      </c>
      <c r="I1172" s="11" cm="1">
        <f t="array" ref="I1172">IF(
   AZ1172 = "OUT", 0,IF(
   BD1172 &gt;= LARGE(IF(ISNUMBER(BD:BD), BD:BD), 3),
   BE1172 - 0.001,
   IF(BE1172 &gt;=VLOOKUP(P1172,mapping!$A:$B,2,FALSE), BE1172,VLOOKUP(P1172,mapping!$A$2:$B$8,2,FALSE))
))</f>
        <v>0</v>
      </c>
      <c r="J1172" s="11" cm="1">
        <f t="array" ref="J1172">IF(
    AZ1172="OUT",0,IF(IF(
                      BD1172&gt;=LARGE(IF(ISNUMBER(BD:BD),BD:BD),3),
                      BE1172+0.001,
                      VLOOKUP(H1172,mapping!$D:$E,2,FALSE)
                      )&gt;I1172,
                   IF(
                      BD1172&gt;=LARGE(IF(ISNUMBER(BD:BD),BD:BD),3),
                      BE1172+0.001,
                      VLOOKUP(H1172,mapping!$D:$E,2,FALSE)
                      ),
                   I1172+0.002))</f>
        <v>0</v>
      </c>
      <c r="K1172" s="8">
        <f t="shared" si="284"/>
        <v>8.0849888327957429E-5</v>
      </c>
      <c r="L1172" s="1" t="str">
        <f>Pos!B91</f>
        <v>CA1366812024</v>
      </c>
      <c r="M1172" s="1" t="str">
        <f>_xlfn.XLOOKUP($L1172,Pos!B:B,Pos!D:D,, 0)</f>
        <v>Canadian Tire Corporation, Limited Class A</v>
      </c>
      <c r="N1172" s="1" t="str">
        <f>_xlfn.XLOOKUP($L1172,Pos!B:B,Pos!E:E,, 0)</f>
        <v>Retail</v>
      </c>
      <c r="O1172" s="1" t="str">
        <f t="shared" si="285"/>
        <v>Retail_North America</v>
      </c>
      <c r="P1172" s="1" t="str">
        <f>_xlfn.XLOOKUP($L1172,Pos!B:B,Pos!F:F,, 0)</f>
        <v>North America</v>
      </c>
      <c r="Q1172" s="1">
        <v>0</v>
      </c>
      <c r="R1172" s="9">
        <f>_xlfn.XLOOKUP($L1172,Pos!$B:$B,Pos!N:N,0, 0)</f>
        <v>7.6500009999999996</v>
      </c>
      <c r="S1172" s="9">
        <f>_xlfn.XLOOKUP($L1172,Pos!$B:$B,Pos!O:O,0, 0)</f>
        <v>8.4239999999999995</v>
      </c>
      <c r="T1172" s="9">
        <f>_xlfn.XLOOKUP($L1172,Pos!$B:$B,Pos!P:P,0, 0)</f>
        <v>2.9</v>
      </c>
      <c r="U1172" s="9">
        <f>_xlfn.XLOOKUP($L1172,Pos!$B:$B,Pos!Q:Q,0, 0)</f>
        <v>6.4</v>
      </c>
      <c r="V1172" s="9">
        <f>_xlfn.XLOOKUP($L1172,Pos!$B:$B,Pos!R:R,0, 0)</f>
        <v>7.0333329999999998</v>
      </c>
      <c r="W1172" s="9">
        <f>_xlfn.XLOOKUP($L1172,Pos!$B:$B,Pos!S:S,0, 0)</f>
        <v>1.66</v>
      </c>
      <c r="X1172" s="9" t="str">
        <f>_xlfn.XLOOKUP($L1172,Pos!$B:$B,Pos!J:J,0, 0)</f>
        <v>Hold</v>
      </c>
      <c r="Y1172" s="1">
        <v>0</v>
      </c>
      <c r="Z1172" s="1">
        <v>0</v>
      </c>
      <c r="AA1172" s="1">
        <f t="shared" si="286"/>
        <v>0</v>
      </c>
      <c r="AB1172" s="9">
        <f>_xlfn.XLOOKUP(L1172,Pos!B:B,Pos!K:K,-1,0)</f>
        <v>-1</v>
      </c>
      <c r="AC1172" s="1" t="e">
        <f>_xlfn.XLOOKUP($L1172,Pos!$A:$A,Pos!S:S,_xlfn.XLOOKUP($L1172,#REF!,#REF!, ""), 0)</f>
        <v>#REF!</v>
      </c>
      <c r="AD1172" s="1" t="e">
        <f>_xlfn.XLOOKUP($L1172,Pos!$A:$A,Pos!T:T,_xlfn.XLOOKUP($L1172,#REF!,#REF!, ""), 0)</f>
        <v>#REF!</v>
      </c>
      <c r="AE1172" s="1" t="e">
        <f>_xlfn.XLOOKUP($L1172,Pos!$A:$A,Pos!U:U,_xlfn.XLOOKUP($L1172,#REF!,#REF!, ""), 0)</f>
        <v>#REF!</v>
      </c>
      <c r="AF1172" s="1" t="e">
        <f>_xlfn.XLOOKUP($L1172,Pos!$A:$A,Pos!V:V,_xlfn.XLOOKUP($L1172,#REF!,#REF!, ""), 0)</f>
        <v>#REF!</v>
      </c>
      <c r="AG1172" s="1" t="e">
        <f>_xlfn.XLOOKUP($L1172,Pos!$A:$A,Pos!W:W,_xlfn.XLOOKUP($L1172,#REF!,#REF!, ""), 0)</f>
        <v>#REF!</v>
      </c>
      <c r="AH1172" s="1" t="e">
        <f>_xlfn.XLOOKUP($L1172,Pos!$A:$A,Pos!X:X,_xlfn.XLOOKUP($L1172,#REF!,#REF!, ""), 0)</f>
        <v>#REF!</v>
      </c>
      <c r="AI1172" s="1" t="e">
        <f>_xlfn.XLOOKUP($L1172,Pos!$A:$A,Pos!Y:Y,_xlfn.XLOOKUP($L1172,#REF!,#REF!, ""), 0)</f>
        <v>#REF!</v>
      </c>
      <c r="AJ1172" s="1" t="e">
        <f>_xlfn.XLOOKUP($L1172,Pos!$A:$A,Pos!Z:Z,_xlfn.XLOOKUP($L1172,#REF!,#REF!, ""), 0)</f>
        <v>#REF!</v>
      </c>
      <c r="AK1172" s="1" t="e">
        <f>_xlfn.XLOOKUP($L1172,Pos!$A:$A,Pos!AA:AA,_xlfn.XLOOKUP($L1172,#REF!,#REF!, ""), 0)</f>
        <v>#REF!</v>
      </c>
      <c r="AL1172" s="1" t="e">
        <f>_xlfn.XLOOKUP($L1172,Pos!$A:$A,Pos!AB:AB,_xlfn.XLOOKUP($L1172,#REF!,#REF!, ""), 0)</f>
        <v>#REF!</v>
      </c>
      <c r="AM1172" s="1" t="e">
        <f>_xlfn.XLOOKUP($L1172,Pos!$A:$A,Pos!AC:AC,_xlfn.XLOOKUP($L1172,#REF!,#REF!, ""), 0)</f>
        <v>#REF!</v>
      </c>
      <c r="AN1172" s="1" t="e">
        <f>_xlfn.XLOOKUP($L1172,Pos!$A:$A,Pos!AD:AD,_xlfn.XLOOKUP($L1172,#REF!,#REF!, ""), 0)</f>
        <v>#REF!</v>
      </c>
      <c r="AO1172" s="1" t="e">
        <f>_xlfn.XLOOKUP($L1172,Pos!$A:$A,Pos!AE:AE,_xlfn.XLOOKUP($L1172,#REF!,#REF!, ""), 0)</f>
        <v>#REF!</v>
      </c>
      <c r="AP1172" s="1" t="e">
        <f>_xlfn.XLOOKUP($L1172,Pos!$A:$A,Pos!AF:AF,_xlfn.XLOOKUP($L1172,#REF!,#REF!, ""), 0)</f>
        <v>#REF!</v>
      </c>
      <c r="AQ1172" s="1" t="e">
        <f>_xlfn.XLOOKUP($L1172,Pos!$A:$A,Pos!AG:AG,_xlfn.XLOOKUP($L1172,#REF!,#REF!, ""), 0)</f>
        <v>#REF!</v>
      </c>
      <c r="AR1172" s="1" t="e">
        <f>_xlfn.XLOOKUP($L1172,Pos!$A:$A,Pos!AH:AH,_xlfn.XLOOKUP($L1172,#REF!,#REF!, ""), 0)</f>
        <v>#REF!</v>
      </c>
      <c r="AS1172" s="1" t="e">
        <f>_xlfn.XLOOKUP($L1172,Pos!$A:$A,Pos!AI:AI,_xlfn.XLOOKUP($L1172,#REF!,#REF!, ""), 0)</f>
        <v>#REF!</v>
      </c>
      <c r="AT1172" s="1" t="e">
        <f>_xlfn.XLOOKUP($L1172,Pos!$A:$A,Pos!AJ:AJ,_xlfn.XLOOKUP($L1172,#REF!,#REF!, ""), 0)</f>
        <v>#REF!</v>
      </c>
      <c r="AU1172" s="1" t="e">
        <f>_xlfn.XLOOKUP($L1172,Pos!$A:$A,Pos!AK:AK,_xlfn.XLOOKUP($L1172,#REF!,#REF!, ""), 0)</f>
        <v>#REF!</v>
      </c>
      <c r="AV1172" s="1" t="e">
        <f>_xlfn.XLOOKUP($L1172,Pos!$A:$A,Pos!AL:AL,_xlfn.XLOOKUP($L1172,#REF!,#REF!, ""), 0)</f>
        <v>#REF!</v>
      </c>
      <c r="AW1172" s="1" t="e">
        <f>_xlfn.XLOOKUP($L1172,Pos!$A:$A,Pos!AM:AM,_xlfn.XLOOKUP($L1172,#REF!,#REF!, ""), 0)</f>
        <v>#REF!</v>
      </c>
      <c r="AX1172" s="1" t="e">
        <f>_xlfn.XLOOKUP($L1172,Pos!$A:$A,Pos!AN:AN,_xlfn.XLOOKUP($L1172,#REF!,#REF!, ""), 0)</f>
        <v>#REF!</v>
      </c>
      <c r="AY1172" s="1" t="e">
        <f>_xlfn.XLOOKUP($L1172,Pos!$A:$A,Pos!AO:AO,_xlfn.XLOOKUP($L1172,#REF!,#REF!, ""), 0)</f>
        <v>#REF!</v>
      </c>
      <c r="AZ1172" s="7" t="str">
        <f t="shared" si="287"/>
        <v>OUT</v>
      </c>
      <c r="BA1172" s="1">
        <f>IF(OR(_xlfn.XLOOKUP(L1172,Pos!B:B,Pos!L:L,FALSE)="ESG Reason",_xlfn.XLOOKUP(L1172,Pos!B:B,Pos!L:L,FALSE)="Blacklisted"),1,0)</f>
        <v>0</v>
      </c>
      <c r="BC1172" s="11">
        <v>2.007483190551707E-10</v>
      </c>
      <c r="BD1172" s="11">
        <f>_xlfn.XLOOKUP($L1172,Pos!$B:$B,Pos!H:H,0, 0)</f>
        <v>0</v>
      </c>
      <c r="BE1172" s="11">
        <f>_xlfn.XLOOKUP($L1172,Pos!$B:$B,Pos!I:I,0, 0)</f>
        <v>8.0849888327957429E-5</v>
      </c>
      <c r="BF1172" s="18">
        <f t="shared" si="288"/>
        <v>8.0849888327957429E-5</v>
      </c>
      <c r="BG1172" s="1">
        <f t="shared" si="289"/>
        <v>1</v>
      </c>
      <c r="BH1172" s="1">
        <f t="shared" si="290"/>
        <v>34</v>
      </c>
      <c r="BI1172" s="18">
        <f t="shared" si="291"/>
        <v>2.007483190551707E-10</v>
      </c>
      <c r="BJ1172" s="3">
        <f t="shared" si="292"/>
        <v>0</v>
      </c>
      <c r="BK1172" s="18">
        <f t="shared" si="293"/>
        <v>0</v>
      </c>
    </row>
    <row r="1173" spans="3:63" x14ac:dyDescent="0.25">
      <c r="C1173" s="3"/>
      <c r="D1173" s="3"/>
      <c r="E1173" s="3"/>
      <c r="F1173" s="3"/>
      <c r="G1173" s="51" t="s">
        <v>1174</v>
      </c>
      <c r="H1173" s="8" t="str">
        <f t="shared" si="283"/>
        <v>0%Others</v>
      </c>
      <c r="I1173" s="11" cm="1">
        <f t="array" ref="I1173">IF(
   AZ1173 = "OUT", 0,IF(
   BD1173 &gt;= LARGE(IF(ISNUMBER(BD:BD), BD:BD), 3),
   BE1173 - 0.001,
   IF(BE1173 &gt;=VLOOKUP(P1173,mapping!$A:$B,2,FALSE), BE1173,VLOOKUP(P1173,mapping!$A$2:$B$8,2,FALSE))
))</f>
        <v>0</v>
      </c>
      <c r="J1173" s="11" cm="1">
        <f t="array" ref="J1173">IF(
    AZ1173="OUT",0,IF(IF(
                      BD1173&gt;=LARGE(IF(ISNUMBER(BD:BD),BD:BD),3),
                      BE1173+0.001,
                      VLOOKUP(H1173,mapping!$D:$E,2,FALSE)
                      )&gt;I1173,
                   IF(
                      BD1173&gt;=LARGE(IF(ISNUMBER(BD:BD),BD:BD),3),
                      BE1173+0.001,
                      VLOOKUP(H1173,mapping!$D:$E,2,FALSE)
                      ),
                   I1173+0.002))</f>
        <v>0</v>
      </c>
      <c r="K1173" s="8">
        <f t="shared" si="284"/>
        <v>7.9998398910571326E-5</v>
      </c>
      <c r="L1173" s="1" t="str">
        <f>Pos!B36</f>
        <v>AU000000SHL7</v>
      </c>
      <c r="M1173" s="1" t="str">
        <f>_xlfn.XLOOKUP($L1173,Pos!B:B,Pos!D:D,, 0)</f>
        <v>Sonic Healthcare Limited</v>
      </c>
      <c r="N1173" s="1" t="str">
        <f>_xlfn.XLOOKUP($L1173,Pos!B:B,Pos!E:E,, 0)</f>
        <v>Health Care</v>
      </c>
      <c r="O1173" s="1" t="str">
        <f t="shared" si="285"/>
        <v>Health Care_Others</v>
      </c>
      <c r="P1173" s="1" t="str">
        <f>_xlfn.XLOOKUP($L1173,Pos!B:B,Pos!F:F,, 0)</f>
        <v>Others</v>
      </c>
      <c r="Q1173" s="1">
        <v>0</v>
      </c>
      <c r="R1173" s="9">
        <f>_xlfn.XLOOKUP($L1173,Pos!$B:$B,Pos!N:N,0, 0)</f>
        <v>7.16</v>
      </c>
      <c r="S1173" s="9">
        <f>_xlfn.XLOOKUP($L1173,Pos!$B:$B,Pos!O:O,0, 0)</f>
        <v>8.1184999999999992</v>
      </c>
      <c r="T1173" s="9">
        <f>_xlfn.XLOOKUP($L1173,Pos!$B:$B,Pos!P:P,0, 0)</f>
        <v>3.25</v>
      </c>
      <c r="U1173" s="9">
        <f>_xlfn.XLOOKUP($L1173,Pos!$B:$B,Pos!Q:Q,0, 0)</f>
        <v>6.5</v>
      </c>
      <c r="V1173" s="9">
        <f>_xlfn.XLOOKUP($L1173,Pos!$B:$B,Pos!R:R,0, 0)</f>
        <v>7.5</v>
      </c>
      <c r="W1173" s="9">
        <f>_xlfn.XLOOKUP($L1173,Pos!$B:$B,Pos!S:S,0, 0)</f>
        <v>3.983333</v>
      </c>
      <c r="X1173" s="9" t="str">
        <f>_xlfn.XLOOKUP($L1173,Pos!$B:$B,Pos!J:J,0, 0)</f>
        <v>Outperform</v>
      </c>
      <c r="Y1173" s="1">
        <v>0</v>
      </c>
      <c r="Z1173" s="1">
        <v>0</v>
      </c>
      <c r="AA1173" s="1">
        <f t="shared" si="286"/>
        <v>0</v>
      </c>
      <c r="AB1173" s="9">
        <f>_xlfn.XLOOKUP(L1173,Pos!B:B,Pos!K:K,-1,0)</f>
        <v>9.7222222222222214</v>
      </c>
      <c r="AC1173" s="1" t="e">
        <f>_xlfn.XLOOKUP($L1173,Pos!$A:$A,Pos!S:S,_xlfn.XLOOKUP($L1173,#REF!,#REF!, ""), 0)</f>
        <v>#REF!</v>
      </c>
      <c r="AD1173" s="1" t="e">
        <f>_xlfn.XLOOKUP($L1173,Pos!$A:$A,Pos!T:T,_xlfn.XLOOKUP($L1173,#REF!,#REF!, ""), 0)</f>
        <v>#REF!</v>
      </c>
      <c r="AE1173" s="1" t="e">
        <f>_xlfn.XLOOKUP($L1173,Pos!$A:$A,Pos!U:U,_xlfn.XLOOKUP($L1173,#REF!,#REF!, ""), 0)</f>
        <v>#REF!</v>
      </c>
      <c r="AF1173" s="1" t="e">
        <f>_xlfn.XLOOKUP($L1173,Pos!$A:$A,Pos!V:V,_xlfn.XLOOKUP($L1173,#REF!,#REF!, ""), 0)</f>
        <v>#REF!</v>
      </c>
      <c r="AG1173" s="1" t="e">
        <f>_xlfn.XLOOKUP($L1173,Pos!$A:$A,Pos!W:W,_xlfn.XLOOKUP($L1173,#REF!,#REF!, ""), 0)</f>
        <v>#REF!</v>
      </c>
      <c r="AH1173" s="1" t="e">
        <f>_xlfn.XLOOKUP($L1173,Pos!$A:$A,Pos!X:X,_xlfn.XLOOKUP($L1173,#REF!,#REF!, ""), 0)</f>
        <v>#REF!</v>
      </c>
      <c r="AI1173" s="1" t="e">
        <f>_xlfn.XLOOKUP($L1173,Pos!$A:$A,Pos!Y:Y,_xlfn.XLOOKUP($L1173,#REF!,#REF!, ""), 0)</f>
        <v>#REF!</v>
      </c>
      <c r="AJ1173" s="1" t="e">
        <f>_xlfn.XLOOKUP($L1173,Pos!$A:$A,Pos!Z:Z,_xlfn.XLOOKUP($L1173,#REF!,#REF!, ""), 0)</f>
        <v>#REF!</v>
      </c>
      <c r="AK1173" s="1" t="e">
        <f>_xlfn.XLOOKUP($L1173,Pos!$A:$A,Pos!AA:AA,_xlfn.XLOOKUP($L1173,#REF!,#REF!, ""), 0)</f>
        <v>#REF!</v>
      </c>
      <c r="AL1173" s="1" t="e">
        <f>_xlfn.XLOOKUP($L1173,Pos!$A:$A,Pos!AB:AB,_xlfn.XLOOKUP($L1173,#REF!,#REF!, ""), 0)</f>
        <v>#REF!</v>
      </c>
      <c r="AM1173" s="1" t="e">
        <f>_xlfn.XLOOKUP($L1173,Pos!$A:$A,Pos!AC:AC,_xlfn.XLOOKUP($L1173,#REF!,#REF!, ""), 0)</f>
        <v>#REF!</v>
      </c>
      <c r="AN1173" s="1" t="e">
        <f>_xlfn.XLOOKUP($L1173,Pos!$A:$A,Pos!AD:AD,_xlfn.XLOOKUP($L1173,#REF!,#REF!, ""), 0)</f>
        <v>#REF!</v>
      </c>
      <c r="AO1173" s="1" t="e">
        <f>_xlfn.XLOOKUP($L1173,Pos!$A:$A,Pos!AE:AE,_xlfn.XLOOKUP($L1173,#REF!,#REF!, ""), 0)</f>
        <v>#REF!</v>
      </c>
      <c r="AP1173" s="1" t="e">
        <f>_xlfn.XLOOKUP($L1173,Pos!$A:$A,Pos!AF:AF,_xlfn.XLOOKUP($L1173,#REF!,#REF!, ""), 0)</f>
        <v>#REF!</v>
      </c>
      <c r="AQ1173" s="1" t="e">
        <f>_xlfn.XLOOKUP($L1173,Pos!$A:$A,Pos!AG:AG,_xlfn.XLOOKUP($L1173,#REF!,#REF!, ""), 0)</f>
        <v>#REF!</v>
      </c>
      <c r="AR1173" s="1" t="e">
        <f>_xlfn.XLOOKUP($L1173,Pos!$A:$A,Pos!AH:AH,_xlfn.XLOOKUP($L1173,#REF!,#REF!, ""), 0)</f>
        <v>#REF!</v>
      </c>
      <c r="AS1173" s="1" t="e">
        <f>_xlfn.XLOOKUP($L1173,Pos!$A:$A,Pos!AI:AI,_xlfn.XLOOKUP($L1173,#REF!,#REF!, ""), 0)</f>
        <v>#REF!</v>
      </c>
      <c r="AT1173" s="1" t="e">
        <f>_xlfn.XLOOKUP($L1173,Pos!$A:$A,Pos!AJ:AJ,_xlfn.XLOOKUP($L1173,#REF!,#REF!, ""), 0)</f>
        <v>#REF!</v>
      </c>
      <c r="AU1173" s="1" t="e">
        <f>_xlfn.XLOOKUP($L1173,Pos!$A:$A,Pos!AK:AK,_xlfn.XLOOKUP($L1173,#REF!,#REF!, ""), 0)</f>
        <v>#REF!</v>
      </c>
      <c r="AV1173" s="1" t="e">
        <f>_xlfn.XLOOKUP($L1173,Pos!$A:$A,Pos!AL:AL,_xlfn.XLOOKUP($L1173,#REF!,#REF!, ""), 0)</f>
        <v>#REF!</v>
      </c>
      <c r="AW1173" s="1" t="e">
        <f>_xlfn.XLOOKUP($L1173,Pos!$A:$A,Pos!AM:AM,_xlfn.XLOOKUP($L1173,#REF!,#REF!, ""), 0)</f>
        <v>#REF!</v>
      </c>
      <c r="AX1173" s="1" t="e">
        <f>_xlfn.XLOOKUP($L1173,Pos!$A:$A,Pos!AN:AN,_xlfn.XLOOKUP($L1173,#REF!,#REF!, ""), 0)</f>
        <v>#REF!</v>
      </c>
      <c r="AY1173" s="1" t="e">
        <f>_xlfn.XLOOKUP($L1173,Pos!$A:$A,Pos!AO:AO,_xlfn.XLOOKUP($L1173,#REF!,#REF!, ""), 0)</f>
        <v>#REF!</v>
      </c>
      <c r="AZ1173" s="7" t="str">
        <f t="shared" si="287"/>
        <v>OUT</v>
      </c>
      <c r="BA1173" s="1">
        <f>IF(OR(_xlfn.XLOOKUP(L1173,Pos!B:B,Pos!L:L,FALSE)="ESG Reason",_xlfn.XLOOKUP(L1173,Pos!B:B,Pos!L:L,FALSE)="Blacklisted"),1,0)</f>
        <v>0</v>
      </c>
      <c r="BC1173" s="11">
        <v>9.154082585184739E-11</v>
      </c>
      <c r="BD1173" s="11">
        <f>_xlfn.XLOOKUP($L1173,Pos!$B:$B,Pos!H:H,0, 0)</f>
        <v>0</v>
      </c>
      <c r="BE1173" s="11">
        <f>_xlfn.XLOOKUP($L1173,Pos!$B:$B,Pos!I:I,0, 0)</f>
        <v>7.9998398910571326E-5</v>
      </c>
      <c r="BF1173" s="18">
        <f t="shared" si="288"/>
        <v>7.9998398910571326E-5</v>
      </c>
      <c r="BG1173" s="1">
        <f t="shared" si="289"/>
        <v>3</v>
      </c>
      <c r="BH1173" s="1">
        <f t="shared" si="290"/>
        <v>47</v>
      </c>
      <c r="BI1173" s="18">
        <f t="shared" si="291"/>
        <v>9.154082585184739E-11</v>
      </c>
      <c r="BJ1173" s="3">
        <f t="shared" si="292"/>
        <v>0</v>
      </c>
      <c r="BK1173" s="18">
        <f t="shared" si="293"/>
        <v>0</v>
      </c>
    </row>
    <row r="1174" spans="3:63" x14ac:dyDescent="0.25">
      <c r="C1174" s="3"/>
      <c r="D1174" s="3"/>
      <c r="E1174" s="3"/>
      <c r="F1174" s="3"/>
      <c r="G1174" s="51" t="s">
        <v>1176</v>
      </c>
      <c r="H1174" s="8" t="str">
        <f t="shared" si="283"/>
        <v>0%West Europe</v>
      </c>
      <c r="I1174" s="11" cm="1">
        <f t="array" ref="I1174">IF(
   AZ1174 = "OUT", 0,IF(
   BD1174 &gt;= LARGE(IF(ISNUMBER(BD:BD), BD:BD), 3),
   BE1174 - 0.001,
   IF(BE1174 &gt;=VLOOKUP(P1174,mapping!$A:$B,2,FALSE), BE1174,VLOOKUP(P1174,mapping!$A$2:$B$8,2,FALSE))
))</f>
        <v>0</v>
      </c>
      <c r="J1174" s="11" cm="1">
        <f t="array" ref="J1174">IF(
    AZ1174="OUT",0,IF(IF(
                      BD1174&gt;=LARGE(IF(ISNUMBER(BD:BD),BD:BD),3),
                      BE1174+0.001,
                      VLOOKUP(H1174,mapping!$D:$E,2,FALSE)
                      )&gt;I1174,
                   IF(
                      BD1174&gt;=LARGE(IF(ISNUMBER(BD:BD),BD:BD),3),
                      BE1174+0.001,
                      VLOOKUP(H1174,mapping!$D:$E,2,FALSE)
                      ),
                   I1174+0.002))</f>
        <v>0</v>
      </c>
      <c r="K1174" s="8">
        <f t="shared" si="284"/>
        <v>7.9806859798652036E-5</v>
      </c>
      <c r="L1174" s="1" t="str">
        <f>Pos!B721</f>
        <v>NL0014332678</v>
      </c>
      <c r="M1174" s="1" t="str">
        <f>_xlfn.XLOOKUP($L1174,Pos!B:B,Pos!D:D,, 0)</f>
        <v>JDE Peet's NV</v>
      </c>
      <c r="N1174" s="1" t="str">
        <f>_xlfn.XLOOKUP($L1174,Pos!B:B,Pos!E:E,, 0)</f>
        <v>Food, Beverage &amp; Tobacco</v>
      </c>
      <c r="O1174" s="1" t="str">
        <f t="shared" si="285"/>
        <v>Food, Beverage &amp; Tobacco_West Europe</v>
      </c>
      <c r="P1174" s="1" t="str">
        <f>_xlfn.XLOOKUP($L1174,Pos!B:B,Pos!F:F,, 0)</f>
        <v>West Europe</v>
      </c>
      <c r="Q1174" s="1">
        <v>0</v>
      </c>
      <c r="R1174" s="9">
        <f>_xlfn.XLOOKUP($L1174,Pos!$B:$B,Pos!N:N,0, 0)</f>
        <v>3.41</v>
      </c>
      <c r="S1174" s="9">
        <f>_xlfn.XLOOKUP($L1174,Pos!$B:$B,Pos!O:O,0, 0)</f>
        <v>5.7546670000000004</v>
      </c>
      <c r="T1174" s="9">
        <f>_xlfn.XLOOKUP($L1174,Pos!$B:$B,Pos!P:P,0, 0)</f>
        <v>1.7</v>
      </c>
      <c r="U1174" s="9">
        <f>_xlfn.XLOOKUP($L1174,Pos!$B:$B,Pos!Q:Q,0, 0)</f>
        <v>8.1999999999999993</v>
      </c>
      <c r="V1174" s="9">
        <f>_xlfn.XLOOKUP($L1174,Pos!$B:$B,Pos!R:R,0, 0)</f>
        <v>1.5333330000000001</v>
      </c>
      <c r="W1174" s="9">
        <f>_xlfn.XLOOKUP($L1174,Pos!$B:$B,Pos!S:S,0, 0)</f>
        <v>5.2733340000000002</v>
      </c>
      <c r="X1174" s="9" t="str">
        <f>_xlfn.XLOOKUP($L1174,Pos!$B:$B,Pos!J:J,0, 0)</f>
        <v>Hold</v>
      </c>
      <c r="Y1174" s="1">
        <v>0</v>
      </c>
      <c r="Z1174" s="1">
        <v>0</v>
      </c>
      <c r="AA1174" s="1">
        <f t="shared" si="286"/>
        <v>0</v>
      </c>
      <c r="AB1174" s="9">
        <f>_xlfn.XLOOKUP(L1174,Pos!B:B,Pos!K:K,-1,0)</f>
        <v>2.7272727272727271</v>
      </c>
      <c r="AC1174" s="1" t="e">
        <f>_xlfn.XLOOKUP($L1174,Pos!$A:$A,Pos!S:S,_xlfn.XLOOKUP($L1174,#REF!,#REF!, ""), 0)</f>
        <v>#REF!</v>
      </c>
      <c r="AD1174" s="1" t="e">
        <f>_xlfn.XLOOKUP($L1174,Pos!$A:$A,Pos!T:T,_xlfn.XLOOKUP($L1174,#REF!,#REF!, ""), 0)</f>
        <v>#REF!</v>
      </c>
      <c r="AE1174" s="1" t="e">
        <f>_xlfn.XLOOKUP($L1174,Pos!$A:$A,Pos!U:U,_xlfn.XLOOKUP($L1174,#REF!,#REF!, ""), 0)</f>
        <v>#REF!</v>
      </c>
      <c r="AF1174" s="1" t="e">
        <f>_xlfn.XLOOKUP($L1174,Pos!$A:$A,Pos!V:V,_xlfn.XLOOKUP($L1174,#REF!,#REF!, ""), 0)</f>
        <v>#REF!</v>
      </c>
      <c r="AG1174" s="1" t="e">
        <f>_xlfn.XLOOKUP($L1174,Pos!$A:$A,Pos!W:W,_xlfn.XLOOKUP($L1174,#REF!,#REF!, ""), 0)</f>
        <v>#REF!</v>
      </c>
      <c r="AH1174" s="1" t="e">
        <f>_xlfn.XLOOKUP($L1174,Pos!$A:$A,Pos!X:X,_xlfn.XLOOKUP($L1174,#REF!,#REF!, ""), 0)</f>
        <v>#REF!</v>
      </c>
      <c r="AI1174" s="1" t="e">
        <f>_xlfn.XLOOKUP($L1174,Pos!$A:$A,Pos!Y:Y,_xlfn.XLOOKUP($L1174,#REF!,#REF!, ""), 0)</f>
        <v>#REF!</v>
      </c>
      <c r="AJ1174" s="1" t="e">
        <f>_xlfn.XLOOKUP($L1174,Pos!$A:$A,Pos!Z:Z,_xlfn.XLOOKUP($L1174,#REF!,#REF!, ""), 0)</f>
        <v>#REF!</v>
      </c>
      <c r="AK1174" s="1" t="e">
        <f>_xlfn.XLOOKUP($L1174,Pos!$A:$A,Pos!AA:AA,_xlfn.XLOOKUP($L1174,#REF!,#REF!, ""), 0)</f>
        <v>#REF!</v>
      </c>
      <c r="AL1174" s="1" t="e">
        <f>_xlfn.XLOOKUP($L1174,Pos!$A:$A,Pos!AB:AB,_xlfn.XLOOKUP($L1174,#REF!,#REF!, ""), 0)</f>
        <v>#REF!</v>
      </c>
      <c r="AM1174" s="1" t="e">
        <f>_xlfn.XLOOKUP($L1174,Pos!$A:$A,Pos!AC:AC,_xlfn.XLOOKUP($L1174,#REF!,#REF!, ""), 0)</f>
        <v>#REF!</v>
      </c>
      <c r="AN1174" s="1" t="e">
        <f>_xlfn.XLOOKUP($L1174,Pos!$A:$A,Pos!AD:AD,_xlfn.XLOOKUP($L1174,#REF!,#REF!, ""), 0)</f>
        <v>#REF!</v>
      </c>
      <c r="AO1174" s="1" t="e">
        <f>_xlfn.XLOOKUP($L1174,Pos!$A:$A,Pos!AE:AE,_xlfn.XLOOKUP($L1174,#REF!,#REF!, ""), 0)</f>
        <v>#REF!</v>
      </c>
      <c r="AP1174" s="1" t="e">
        <f>_xlfn.XLOOKUP($L1174,Pos!$A:$A,Pos!AF:AF,_xlfn.XLOOKUP($L1174,#REF!,#REF!, ""), 0)</f>
        <v>#REF!</v>
      </c>
      <c r="AQ1174" s="1" t="e">
        <f>_xlfn.XLOOKUP($L1174,Pos!$A:$A,Pos!AG:AG,_xlfn.XLOOKUP($L1174,#REF!,#REF!, ""), 0)</f>
        <v>#REF!</v>
      </c>
      <c r="AR1174" s="1" t="e">
        <f>_xlfn.XLOOKUP($L1174,Pos!$A:$A,Pos!AH:AH,_xlfn.XLOOKUP($L1174,#REF!,#REF!, ""), 0)</f>
        <v>#REF!</v>
      </c>
      <c r="AS1174" s="1" t="e">
        <f>_xlfn.XLOOKUP($L1174,Pos!$A:$A,Pos!AI:AI,_xlfn.XLOOKUP($L1174,#REF!,#REF!, ""), 0)</f>
        <v>#REF!</v>
      </c>
      <c r="AT1174" s="1" t="e">
        <f>_xlfn.XLOOKUP($L1174,Pos!$A:$A,Pos!AJ:AJ,_xlfn.XLOOKUP($L1174,#REF!,#REF!, ""), 0)</f>
        <v>#REF!</v>
      </c>
      <c r="AU1174" s="1" t="e">
        <f>_xlfn.XLOOKUP($L1174,Pos!$A:$A,Pos!AK:AK,_xlfn.XLOOKUP($L1174,#REF!,#REF!, ""), 0)</f>
        <v>#REF!</v>
      </c>
      <c r="AV1174" s="1" t="e">
        <f>_xlfn.XLOOKUP($L1174,Pos!$A:$A,Pos!AL:AL,_xlfn.XLOOKUP($L1174,#REF!,#REF!, ""), 0)</f>
        <v>#REF!</v>
      </c>
      <c r="AW1174" s="1" t="e">
        <f>_xlfn.XLOOKUP($L1174,Pos!$A:$A,Pos!AM:AM,_xlfn.XLOOKUP($L1174,#REF!,#REF!, ""), 0)</f>
        <v>#REF!</v>
      </c>
      <c r="AX1174" s="1" t="e">
        <f>_xlfn.XLOOKUP($L1174,Pos!$A:$A,Pos!AN:AN,_xlfn.XLOOKUP($L1174,#REF!,#REF!, ""), 0)</f>
        <v>#REF!</v>
      </c>
      <c r="AY1174" s="1" t="e">
        <f>_xlfn.XLOOKUP($L1174,Pos!$A:$A,Pos!AO:AO,_xlfn.XLOOKUP($L1174,#REF!,#REF!, ""), 0)</f>
        <v>#REF!</v>
      </c>
      <c r="AZ1174" s="7" t="str">
        <f t="shared" si="287"/>
        <v>OUT</v>
      </c>
      <c r="BA1174" s="1">
        <f>IF(OR(_xlfn.XLOOKUP(L1174,Pos!B:B,Pos!L:L,FALSE)="ESG Reason",_xlfn.XLOOKUP(L1174,Pos!B:B,Pos!L:L,FALSE)="Blacklisted"),1,0)</f>
        <v>0</v>
      </c>
      <c r="BC1174" s="11">
        <v>8.6677404614893826E-11</v>
      </c>
      <c r="BD1174" s="11">
        <f>_xlfn.XLOOKUP($L1174,Pos!$B:$B,Pos!H:H,0, 0)</f>
        <v>0</v>
      </c>
      <c r="BE1174" s="11">
        <f>_xlfn.XLOOKUP($L1174,Pos!$B:$B,Pos!I:I,0, 0)</f>
        <v>7.9806859798652036E-5</v>
      </c>
      <c r="BF1174" s="18">
        <f t="shared" si="288"/>
        <v>7.9806859798652036E-5</v>
      </c>
      <c r="BG1174" s="1">
        <f t="shared" si="289"/>
        <v>2</v>
      </c>
      <c r="BH1174" s="1">
        <f t="shared" si="290"/>
        <v>8</v>
      </c>
      <c r="BI1174" s="18">
        <f t="shared" si="291"/>
        <v>8.6677404614893826E-11</v>
      </c>
      <c r="BJ1174" s="3">
        <f t="shared" si="292"/>
        <v>0</v>
      </c>
      <c r="BK1174" s="18">
        <f t="shared" si="293"/>
        <v>0</v>
      </c>
    </row>
    <row r="1175" spans="3:63" x14ac:dyDescent="0.25">
      <c r="C1175" s="3"/>
      <c r="D1175" s="3"/>
      <c r="E1175" s="3"/>
      <c r="F1175" s="3"/>
      <c r="G1175" s="51" t="s">
        <v>1179</v>
      </c>
      <c r="H1175" s="8" t="str">
        <f t="shared" si="283"/>
        <v>0%West Europe</v>
      </c>
      <c r="I1175" s="11" cm="1">
        <f t="array" ref="I1175">IF(
   AZ1175 = "OUT", 0,IF(
   BD1175 &gt;= LARGE(IF(ISNUMBER(BD:BD), BD:BD), 3),
   BE1175 - 0.001,
   IF(BE1175 &gt;=VLOOKUP(P1175,mapping!$A:$B,2,FALSE), BE1175,VLOOKUP(P1175,mapping!$A$2:$B$8,2,FALSE))
))</f>
        <v>0</v>
      </c>
      <c r="J1175" s="11" cm="1">
        <f t="array" ref="J1175">IF(
    AZ1175="OUT",0,IF(IF(
                      BD1175&gt;=LARGE(IF(ISNUMBER(BD:BD),BD:BD),3),
                      BE1175+0.001,
                      VLOOKUP(H1175,mapping!$D:$E,2,FALSE)
                      )&gt;I1175,
                   IF(
                      BD1175&gt;=LARGE(IF(ISNUMBER(BD:BD),BD:BD),3),
                      BE1175+0.001,
                      VLOOKUP(H1175,mapping!$D:$E,2,FALSE)
                      ),
                   I1175+0.002))</f>
        <v>0</v>
      </c>
      <c r="K1175" s="8">
        <f t="shared" si="284"/>
        <v>7.9275529041996371E-5</v>
      </c>
      <c r="L1175" s="1" t="str">
        <f>Pos!B286</f>
        <v>FI0009005961</v>
      </c>
      <c r="M1175" s="1" t="str">
        <f>_xlfn.XLOOKUP($L1175,Pos!B:B,Pos!D:D,, 0)</f>
        <v>Stora Enso Oyj Class R</v>
      </c>
      <c r="N1175" s="1" t="str">
        <f>_xlfn.XLOOKUP($L1175,Pos!B:B,Pos!E:E,, 0)</f>
        <v>Basic Resources</v>
      </c>
      <c r="O1175" s="1" t="str">
        <f t="shared" si="285"/>
        <v>Basic Resources_West Europe</v>
      </c>
      <c r="P1175" s="1" t="str">
        <f>_xlfn.XLOOKUP($L1175,Pos!B:B,Pos!F:F,, 0)</f>
        <v>West Europe</v>
      </c>
      <c r="Q1175" s="1">
        <v>0</v>
      </c>
      <c r="R1175" s="9">
        <f>_xlfn.XLOOKUP($L1175,Pos!$B:$B,Pos!N:N,0, 0)</f>
        <v>2.91</v>
      </c>
      <c r="S1175" s="9">
        <f>_xlfn.XLOOKUP($L1175,Pos!$B:$B,Pos!O:O,0, 0)</f>
        <v>5.0833329999999997</v>
      </c>
      <c r="T1175" s="9">
        <f>_xlfn.XLOOKUP($L1175,Pos!$B:$B,Pos!P:P,0, 0)</f>
        <v>1.1499999999999999</v>
      </c>
      <c r="U1175" s="9">
        <f>_xlfn.XLOOKUP($L1175,Pos!$B:$B,Pos!Q:Q,0, 0)</f>
        <v>6</v>
      </c>
      <c r="V1175" s="9">
        <f>_xlfn.XLOOKUP($L1175,Pos!$B:$B,Pos!R:R,0, 0)</f>
        <v>1</v>
      </c>
      <c r="W1175" s="9">
        <f>_xlfn.XLOOKUP($L1175,Pos!$B:$B,Pos!S:S,0, 0)</f>
        <v>4.3274999999999997</v>
      </c>
      <c r="X1175" s="9" t="str">
        <f>_xlfn.XLOOKUP($L1175,Pos!$B:$B,Pos!J:J,0, 0)</f>
        <v>Outperform</v>
      </c>
      <c r="Y1175" s="1">
        <v>0</v>
      </c>
      <c r="Z1175" s="1">
        <v>0</v>
      </c>
      <c r="AA1175" s="1">
        <f t="shared" si="286"/>
        <v>0</v>
      </c>
      <c r="AB1175" s="9">
        <f>_xlfn.XLOOKUP(L1175,Pos!B:B,Pos!K:K,-1,0)</f>
        <v>7.1428571428571432</v>
      </c>
      <c r="AC1175" s="1" t="e">
        <f>_xlfn.XLOOKUP($L1175,Pos!$A:$A,Pos!S:S,_xlfn.XLOOKUP($L1175,#REF!,#REF!, ""), 0)</f>
        <v>#REF!</v>
      </c>
      <c r="AD1175" s="1" t="e">
        <f>_xlfn.XLOOKUP($L1175,Pos!$A:$A,Pos!T:T,_xlfn.XLOOKUP($L1175,#REF!,#REF!, ""), 0)</f>
        <v>#REF!</v>
      </c>
      <c r="AE1175" s="1" t="e">
        <f>_xlfn.XLOOKUP($L1175,Pos!$A:$A,Pos!U:U,_xlfn.XLOOKUP($L1175,#REF!,#REF!, ""), 0)</f>
        <v>#REF!</v>
      </c>
      <c r="AF1175" s="1" t="e">
        <f>_xlfn.XLOOKUP($L1175,Pos!$A:$A,Pos!V:V,_xlfn.XLOOKUP($L1175,#REF!,#REF!, ""), 0)</f>
        <v>#REF!</v>
      </c>
      <c r="AG1175" s="1" t="e">
        <f>_xlfn.XLOOKUP($L1175,Pos!$A:$A,Pos!W:W,_xlfn.XLOOKUP($L1175,#REF!,#REF!, ""), 0)</f>
        <v>#REF!</v>
      </c>
      <c r="AH1175" s="1" t="e">
        <f>_xlfn.XLOOKUP($L1175,Pos!$A:$A,Pos!X:X,_xlfn.XLOOKUP($L1175,#REF!,#REF!, ""), 0)</f>
        <v>#REF!</v>
      </c>
      <c r="AI1175" s="1" t="e">
        <f>_xlfn.XLOOKUP($L1175,Pos!$A:$A,Pos!Y:Y,_xlfn.XLOOKUP($L1175,#REF!,#REF!, ""), 0)</f>
        <v>#REF!</v>
      </c>
      <c r="AJ1175" s="1" t="e">
        <f>_xlfn.XLOOKUP($L1175,Pos!$A:$A,Pos!Z:Z,_xlfn.XLOOKUP($L1175,#REF!,#REF!, ""), 0)</f>
        <v>#REF!</v>
      </c>
      <c r="AK1175" s="1" t="e">
        <f>_xlfn.XLOOKUP($L1175,Pos!$A:$A,Pos!AA:AA,_xlfn.XLOOKUP($L1175,#REF!,#REF!, ""), 0)</f>
        <v>#REF!</v>
      </c>
      <c r="AL1175" s="1" t="e">
        <f>_xlfn.XLOOKUP($L1175,Pos!$A:$A,Pos!AB:AB,_xlfn.XLOOKUP($L1175,#REF!,#REF!, ""), 0)</f>
        <v>#REF!</v>
      </c>
      <c r="AM1175" s="1" t="e">
        <f>_xlfn.XLOOKUP($L1175,Pos!$A:$A,Pos!AC:AC,_xlfn.XLOOKUP($L1175,#REF!,#REF!, ""), 0)</f>
        <v>#REF!</v>
      </c>
      <c r="AN1175" s="1" t="e">
        <f>_xlfn.XLOOKUP($L1175,Pos!$A:$A,Pos!AD:AD,_xlfn.XLOOKUP($L1175,#REF!,#REF!, ""), 0)</f>
        <v>#REF!</v>
      </c>
      <c r="AO1175" s="1" t="e">
        <f>_xlfn.XLOOKUP($L1175,Pos!$A:$A,Pos!AE:AE,_xlfn.XLOOKUP($L1175,#REF!,#REF!, ""), 0)</f>
        <v>#REF!</v>
      </c>
      <c r="AP1175" s="1" t="e">
        <f>_xlfn.XLOOKUP($L1175,Pos!$A:$A,Pos!AF:AF,_xlfn.XLOOKUP($L1175,#REF!,#REF!, ""), 0)</f>
        <v>#REF!</v>
      </c>
      <c r="AQ1175" s="1" t="e">
        <f>_xlfn.XLOOKUP($L1175,Pos!$A:$A,Pos!AG:AG,_xlfn.XLOOKUP($L1175,#REF!,#REF!, ""), 0)</f>
        <v>#REF!</v>
      </c>
      <c r="AR1175" s="1" t="e">
        <f>_xlfn.XLOOKUP($L1175,Pos!$A:$A,Pos!AH:AH,_xlfn.XLOOKUP($L1175,#REF!,#REF!, ""), 0)</f>
        <v>#REF!</v>
      </c>
      <c r="AS1175" s="1" t="e">
        <f>_xlfn.XLOOKUP($L1175,Pos!$A:$A,Pos!AI:AI,_xlfn.XLOOKUP($L1175,#REF!,#REF!, ""), 0)</f>
        <v>#REF!</v>
      </c>
      <c r="AT1175" s="1" t="e">
        <f>_xlfn.XLOOKUP($L1175,Pos!$A:$A,Pos!AJ:AJ,_xlfn.XLOOKUP($L1175,#REF!,#REF!, ""), 0)</f>
        <v>#REF!</v>
      </c>
      <c r="AU1175" s="1" t="e">
        <f>_xlfn.XLOOKUP($L1175,Pos!$A:$A,Pos!AK:AK,_xlfn.XLOOKUP($L1175,#REF!,#REF!, ""), 0)</f>
        <v>#REF!</v>
      </c>
      <c r="AV1175" s="1" t="e">
        <f>_xlfn.XLOOKUP($L1175,Pos!$A:$A,Pos!AL:AL,_xlfn.XLOOKUP($L1175,#REF!,#REF!, ""), 0)</f>
        <v>#REF!</v>
      </c>
      <c r="AW1175" s="1" t="e">
        <f>_xlfn.XLOOKUP($L1175,Pos!$A:$A,Pos!AM:AM,_xlfn.XLOOKUP($L1175,#REF!,#REF!, ""), 0)</f>
        <v>#REF!</v>
      </c>
      <c r="AX1175" s="1" t="e">
        <f>_xlfn.XLOOKUP($L1175,Pos!$A:$A,Pos!AN:AN,_xlfn.XLOOKUP($L1175,#REF!,#REF!, ""), 0)</f>
        <v>#REF!</v>
      </c>
      <c r="AY1175" s="1" t="e">
        <f>_xlfn.XLOOKUP($L1175,Pos!$A:$A,Pos!AO:AO,_xlfn.XLOOKUP($L1175,#REF!,#REF!, ""), 0)</f>
        <v>#REF!</v>
      </c>
      <c r="AZ1175" s="7" t="str">
        <f t="shared" si="287"/>
        <v>OUT</v>
      </c>
      <c r="BA1175" s="1">
        <f>IF(OR(_xlfn.XLOOKUP(L1175,Pos!B:B,Pos!L:L,FALSE)="ESG Reason",_xlfn.XLOOKUP(L1175,Pos!B:B,Pos!L:L,FALSE)="Blacklisted"),1,0)</f>
        <v>0</v>
      </c>
      <c r="BC1175" s="11">
        <v>8.6663137483656287E-11</v>
      </c>
      <c r="BD1175" s="11">
        <f>_xlfn.XLOOKUP($L1175,Pos!$B:$B,Pos!H:H,0, 0)</f>
        <v>0</v>
      </c>
      <c r="BE1175" s="11">
        <f>_xlfn.XLOOKUP($L1175,Pos!$B:$B,Pos!I:I,0, 0)</f>
        <v>7.9275529041996371E-5</v>
      </c>
      <c r="BF1175" s="18">
        <f t="shared" si="288"/>
        <v>7.9275529041996371E-5</v>
      </c>
      <c r="BG1175" s="1">
        <f t="shared" si="289"/>
        <v>2</v>
      </c>
      <c r="BH1175" s="1">
        <f t="shared" si="290"/>
        <v>3</v>
      </c>
      <c r="BI1175" s="18">
        <f t="shared" si="291"/>
        <v>8.6663137483656287E-11</v>
      </c>
      <c r="BJ1175" s="3">
        <f t="shared" si="292"/>
        <v>0</v>
      </c>
      <c r="BK1175" s="18">
        <f t="shared" si="293"/>
        <v>0</v>
      </c>
    </row>
    <row r="1176" spans="3:63" x14ac:dyDescent="0.25">
      <c r="C1176" s="3"/>
      <c r="D1176" s="3"/>
      <c r="E1176" s="3"/>
      <c r="F1176" s="3"/>
      <c r="G1176" s="51" t="s">
        <v>1175</v>
      </c>
      <c r="H1176" s="8" t="str">
        <f t="shared" si="283"/>
        <v>0%Others</v>
      </c>
      <c r="I1176" s="11" cm="1">
        <f t="array" ref="I1176">IF(
   AZ1176 = "OUT", 0,IF(
   BD1176 &gt;= LARGE(IF(ISNUMBER(BD:BD), BD:BD), 3),
   BE1176 - 0.001,
   IF(BE1176 &gt;=VLOOKUP(P1176,mapping!$A:$B,2,FALSE), BE1176,VLOOKUP(P1176,mapping!$A$2:$B$8,2,FALSE))
))</f>
        <v>0</v>
      </c>
      <c r="J1176" s="11" cm="1">
        <f t="array" ref="J1176">IF(
    AZ1176="OUT",0,IF(IF(
                      BD1176&gt;=LARGE(IF(ISNUMBER(BD:BD),BD:BD),3),
                      BE1176+0.001,
                      VLOOKUP(H1176,mapping!$D:$E,2,FALSE)
                      )&gt;I1176,
                   IF(
                      BD1176&gt;=LARGE(IF(ISNUMBER(BD:BD),BD:BD),3),
                      BE1176+0.001,
                      VLOOKUP(H1176,mapping!$D:$E,2,FALSE)
                      ),
                   I1176+0.002))</f>
        <v>0</v>
      </c>
      <c r="K1176" s="8">
        <f t="shared" si="284"/>
        <v>7.8647663613091488E-5</v>
      </c>
      <c r="L1176" s="1" t="str">
        <f>Pos!B558</f>
        <v>JP3386030005</v>
      </c>
      <c r="M1176" s="1" t="str">
        <f>_xlfn.XLOOKUP($L1176,Pos!B:B,Pos!D:D,, 0)</f>
        <v>JFE Holdings, Inc.</v>
      </c>
      <c r="N1176" s="1" t="str">
        <f>_xlfn.XLOOKUP($L1176,Pos!B:B,Pos!E:E,, 0)</f>
        <v>Basic Resources</v>
      </c>
      <c r="O1176" s="1" t="str">
        <f t="shared" si="285"/>
        <v>Basic Resources_Others</v>
      </c>
      <c r="P1176" s="1" t="str">
        <f>_xlfn.XLOOKUP($L1176,Pos!B:B,Pos!F:F,, 0)</f>
        <v>Others</v>
      </c>
      <c r="Q1176" s="1">
        <v>0</v>
      </c>
      <c r="R1176" s="9">
        <f>_xlfn.XLOOKUP($L1176,Pos!$B:$B,Pos!N:N,0, 0)</f>
        <v>7.09</v>
      </c>
      <c r="S1176" s="9">
        <f>_xlfn.XLOOKUP($L1176,Pos!$B:$B,Pos!O:O,0, 0)</f>
        <v>6.9303330000000001</v>
      </c>
      <c r="T1176" s="9">
        <f>_xlfn.XLOOKUP($L1176,Pos!$B:$B,Pos!P:P,0, 0)</f>
        <v>3.375</v>
      </c>
      <c r="U1176" s="9">
        <f>_xlfn.XLOOKUP($L1176,Pos!$B:$B,Pos!Q:Q,0, 0)</f>
        <v>2</v>
      </c>
      <c r="V1176" s="9">
        <f>_xlfn.XLOOKUP($L1176,Pos!$B:$B,Pos!R:R,0, 0)</f>
        <v>8.4666669999999993</v>
      </c>
      <c r="W1176" s="9">
        <f>_xlfn.XLOOKUP($L1176,Pos!$B:$B,Pos!S:S,0, 0)</f>
        <v>2.3083330000000002</v>
      </c>
      <c r="X1176" s="9" t="str">
        <f>_xlfn.XLOOKUP($L1176,Pos!$B:$B,Pos!J:J,0, 0)</f>
        <v>Hold</v>
      </c>
      <c r="Y1176" s="1">
        <v>0</v>
      </c>
      <c r="Z1176" s="1">
        <v>0</v>
      </c>
      <c r="AA1176" s="1">
        <f t="shared" si="286"/>
        <v>0</v>
      </c>
      <c r="AB1176" s="9">
        <f>_xlfn.XLOOKUP(L1176,Pos!B:B,Pos!K:K,-1,0)</f>
        <v>9.5454545454545467</v>
      </c>
      <c r="AC1176" s="1" t="e">
        <f>_xlfn.XLOOKUP($L1176,Pos!$A:$A,Pos!S:S,_xlfn.XLOOKUP($L1176,#REF!,#REF!, ""), 0)</f>
        <v>#REF!</v>
      </c>
      <c r="AD1176" s="1" t="e">
        <f>_xlfn.XLOOKUP($L1176,Pos!$A:$A,Pos!T:T,_xlfn.XLOOKUP($L1176,#REF!,#REF!, ""), 0)</f>
        <v>#REF!</v>
      </c>
      <c r="AE1176" s="1" t="e">
        <f>_xlfn.XLOOKUP($L1176,Pos!$A:$A,Pos!U:U,_xlfn.XLOOKUP($L1176,#REF!,#REF!, ""), 0)</f>
        <v>#REF!</v>
      </c>
      <c r="AF1176" s="1" t="e">
        <f>_xlfn.XLOOKUP($L1176,Pos!$A:$A,Pos!V:V,_xlfn.XLOOKUP($L1176,#REF!,#REF!, ""), 0)</f>
        <v>#REF!</v>
      </c>
      <c r="AG1176" s="1" t="e">
        <f>_xlfn.XLOOKUP($L1176,Pos!$A:$A,Pos!W:W,_xlfn.XLOOKUP($L1176,#REF!,#REF!, ""), 0)</f>
        <v>#REF!</v>
      </c>
      <c r="AH1176" s="1" t="e">
        <f>_xlfn.XLOOKUP($L1176,Pos!$A:$A,Pos!X:X,_xlfn.XLOOKUP($L1176,#REF!,#REF!, ""), 0)</f>
        <v>#REF!</v>
      </c>
      <c r="AI1176" s="1" t="e">
        <f>_xlfn.XLOOKUP($L1176,Pos!$A:$A,Pos!Y:Y,_xlfn.XLOOKUP($L1176,#REF!,#REF!, ""), 0)</f>
        <v>#REF!</v>
      </c>
      <c r="AJ1176" s="1" t="e">
        <f>_xlfn.XLOOKUP($L1176,Pos!$A:$A,Pos!Z:Z,_xlfn.XLOOKUP($L1176,#REF!,#REF!, ""), 0)</f>
        <v>#REF!</v>
      </c>
      <c r="AK1176" s="1" t="e">
        <f>_xlfn.XLOOKUP($L1176,Pos!$A:$A,Pos!AA:AA,_xlfn.XLOOKUP($L1176,#REF!,#REF!, ""), 0)</f>
        <v>#REF!</v>
      </c>
      <c r="AL1176" s="1" t="e">
        <f>_xlfn.XLOOKUP($L1176,Pos!$A:$A,Pos!AB:AB,_xlfn.XLOOKUP($L1176,#REF!,#REF!, ""), 0)</f>
        <v>#REF!</v>
      </c>
      <c r="AM1176" s="1" t="e">
        <f>_xlfn.XLOOKUP($L1176,Pos!$A:$A,Pos!AC:AC,_xlfn.XLOOKUP($L1176,#REF!,#REF!, ""), 0)</f>
        <v>#REF!</v>
      </c>
      <c r="AN1176" s="1" t="e">
        <f>_xlfn.XLOOKUP($L1176,Pos!$A:$A,Pos!AD:AD,_xlfn.XLOOKUP($L1176,#REF!,#REF!, ""), 0)</f>
        <v>#REF!</v>
      </c>
      <c r="AO1176" s="1" t="e">
        <f>_xlfn.XLOOKUP($L1176,Pos!$A:$A,Pos!AE:AE,_xlfn.XLOOKUP($L1176,#REF!,#REF!, ""), 0)</f>
        <v>#REF!</v>
      </c>
      <c r="AP1176" s="1" t="e">
        <f>_xlfn.XLOOKUP($L1176,Pos!$A:$A,Pos!AF:AF,_xlfn.XLOOKUP($L1176,#REF!,#REF!, ""), 0)</f>
        <v>#REF!</v>
      </c>
      <c r="AQ1176" s="1" t="e">
        <f>_xlfn.XLOOKUP($L1176,Pos!$A:$A,Pos!AG:AG,_xlfn.XLOOKUP($L1176,#REF!,#REF!, ""), 0)</f>
        <v>#REF!</v>
      </c>
      <c r="AR1176" s="1" t="e">
        <f>_xlfn.XLOOKUP($L1176,Pos!$A:$A,Pos!AH:AH,_xlfn.XLOOKUP($L1176,#REF!,#REF!, ""), 0)</f>
        <v>#REF!</v>
      </c>
      <c r="AS1176" s="1" t="e">
        <f>_xlfn.XLOOKUP($L1176,Pos!$A:$A,Pos!AI:AI,_xlfn.XLOOKUP($L1176,#REF!,#REF!, ""), 0)</f>
        <v>#REF!</v>
      </c>
      <c r="AT1176" s="1" t="e">
        <f>_xlfn.XLOOKUP($L1176,Pos!$A:$A,Pos!AJ:AJ,_xlfn.XLOOKUP($L1176,#REF!,#REF!, ""), 0)</f>
        <v>#REF!</v>
      </c>
      <c r="AU1176" s="1" t="e">
        <f>_xlfn.XLOOKUP($L1176,Pos!$A:$A,Pos!AK:AK,_xlfn.XLOOKUP($L1176,#REF!,#REF!, ""), 0)</f>
        <v>#REF!</v>
      </c>
      <c r="AV1176" s="1" t="e">
        <f>_xlfn.XLOOKUP($L1176,Pos!$A:$A,Pos!AL:AL,_xlfn.XLOOKUP($L1176,#REF!,#REF!, ""), 0)</f>
        <v>#REF!</v>
      </c>
      <c r="AW1176" s="1" t="e">
        <f>_xlfn.XLOOKUP($L1176,Pos!$A:$A,Pos!AM:AM,_xlfn.XLOOKUP($L1176,#REF!,#REF!, ""), 0)</f>
        <v>#REF!</v>
      </c>
      <c r="AX1176" s="1" t="e">
        <f>_xlfn.XLOOKUP($L1176,Pos!$A:$A,Pos!AN:AN,_xlfn.XLOOKUP($L1176,#REF!,#REF!, ""), 0)</f>
        <v>#REF!</v>
      </c>
      <c r="AY1176" s="1" t="e">
        <f>_xlfn.XLOOKUP($L1176,Pos!$A:$A,Pos!AO:AO,_xlfn.XLOOKUP($L1176,#REF!,#REF!, ""), 0)</f>
        <v>#REF!</v>
      </c>
      <c r="AZ1176" s="7" t="str">
        <f t="shared" si="287"/>
        <v>OUT</v>
      </c>
      <c r="BA1176" s="1">
        <f>IF(OR(_xlfn.XLOOKUP(L1176,Pos!B:B,Pos!L:L,FALSE)="ESG Reason",_xlfn.XLOOKUP(L1176,Pos!B:B,Pos!L:L,FALSE)="Blacklisted"),1,0)</f>
        <v>0</v>
      </c>
      <c r="BC1176" s="11">
        <v>9.1575584132976294E-11</v>
      </c>
      <c r="BD1176" s="11">
        <f>_xlfn.XLOOKUP($L1176,Pos!$B:$B,Pos!H:H,0, 0)</f>
        <v>0</v>
      </c>
      <c r="BE1176" s="11">
        <f>_xlfn.XLOOKUP($L1176,Pos!$B:$B,Pos!I:I,0, 0)</f>
        <v>7.8647663613091488E-5</v>
      </c>
      <c r="BF1176" s="18">
        <f t="shared" si="288"/>
        <v>7.8647663613091488E-5</v>
      </c>
      <c r="BG1176" s="1">
        <f t="shared" si="289"/>
        <v>3</v>
      </c>
      <c r="BH1176" s="1">
        <f t="shared" si="290"/>
        <v>41</v>
      </c>
      <c r="BI1176" s="18">
        <f t="shared" si="291"/>
        <v>9.1575584132976294E-11</v>
      </c>
      <c r="BJ1176" s="3">
        <f t="shared" si="292"/>
        <v>0</v>
      </c>
      <c r="BK1176" s="18">
        <f t="shared" si="293"/>
        <v>0</v>
      </c>
    </row>
    <row r="1177" spans="3:63" x14ac:dyDescent="0.25">
      <c r="C1177" s="3"/>
      <c r="D1177" s="3"/>
      <c r="E1177" s="3"/>
      <c r="F1177" s="3"/>
      <c r="G1177" s="51" t="s">
        <v>1183</v>
      </c>
      <c r="H1177" s="8" t="str">
        <f t="shared" si="283"/>
        <v>0%West Europe</v>
      </c>
      <c r="I1177" s="11" cm="1">
        <f t="array" ref="I1177">IF(
   AZ1177 = "OUT", 0,IF(
   BD1177 &gt;= LARGE(IF(ISNUMBER(BD:BD), BD:BD), 3),
   BE1177 - 0.001,
   IF(BE1177 &gt;=VLOOKUP(P1177,mapping!$A:$B,2,FALSE), BE1177,VLOOKUP(P1177,mapping!$A$2:$B$8,2,FALSE))
))</f>
        <v>0</v>
      </c>
      <c r="J1177" s="11" cm="1">
        <f t="array" ref="J1177">IF(
    AZ1177="OUT",0,IF(IF(
                      BD1177&gt;=LARGE(IF(ISNUMBER(BD:BD),BD:BD),3),
                      BE1177+0.001,
                      VLOOKUP(H1177,mapping!$D:$E,2,FALSE)
                      )&gt;I1177,
                   IF(
                      BD1177&gt;=LARGE(IF(ISNUMBER(BD:BD),BD:BD),3),
                      BE1177+0.001,
                      VLOOKUP(H1177,mapping!$D:$E,2,FALSE)
                      ),
                   I1177+0.002))</f>
        <v>0</v>
      </c>
      <c r="K1177" s="8">
        <f t="shared" si="284"/>
        <v>7.8089568788580584E-5</v>
      </c>
      <c r="L1177" s="1" t="str">
        <f>Pos!B748</f>
        <v>PTJMT0AE0001</v>
      </c>
      <c r="M1177" s="1" t="str">
        <f>_xlfn.XLOOKUP($L1177,Pos!B:B,Pos!D:D,, 0)</f>
        <v>Jeronimo Martins, SGPS S.A.</v>
      </c>
      <c r="N1177" s="1" t="str">
        <f>_xlfn.XLOOKUP($L1177,Pos!B:B,Pos!E:E,, 0)</f>
        <v>Retail</v>
      </c>
      <c r="O1177" s="1" t="str">
        <f t="shared" si="285"/>
        <v>Retail_West Europe</v>
      </c>
      <c r="P1177" s="1" t="str">
        <f>_xlfn.XLOOKUP($L1177,Pos!B:B,Pos!F:F,, 0)</f>
        <v>West Europe</v>
      </c>
      <c r="Q1177" s="1">
        <v>0</v>
      </c>
      <c r="R1177" s="9">
        <f>_xlfn.XLOOKUP($L1177,Pos!$B:$B,Pos!N:N,0, 0)</f>
        <v>4.24</v>
      </c>
      <c r="S1177" s="9">
        <f>_xlfn.XLOOKUP($L1177,Pos!$B:$B,Pos!O:O,0, 0)</f>
        <v>6.3773330000000001</v>
      </c>
      <c r="T1177" s="9">
        <f>_xlfn.XLOOKUP($L1177,Pos!$B:$B,Pos!P:P,0, 0)</f>
        <v>5.8</v>
      </c>
      <c r="U1177" s="9">
        <f>_xlfn.XLOOKUP($L1177,Pos!$B:$B,Pos!Q:Q,0, 0)</f>
        <v>7.3</v>
      </c>
      <c r="V1177" s="9">
        <f>_xlfn.XLOOKUP($L1177,Pos!$B:$B,Pos!R:R,0, 0)</f>
        <v>3.766667</v>
      </c>
      <c r="W1177" s="9">
        <f>_xlfn.XLOOKUP($L1177,Pos!$B:$B,Pos!S:S,0, 0)</f>
        <v>6.94</v>
      </c>
      <c r="X1177" s="9" t="str">
        <f>_xlfn.XLOOKUP($L1177,Pos!$B:$B,Pos!J:J,0, 0)</f>
        <v>Outperform</v>
      </c>
      <c r="Y1177" s="1">
        <v>0</v>
      </c>
      <c r="Z1177" s="1">
        <v>0</v>
      </c>
      <c r="AA1177" s="1">
        <f t="shared" si="286"/>
        <v>0</v>
      </c>
      <c r="AB1177" s="9">
        <f>_xlfn.XLOOKUP(L1177,Pos!B:B,Pos!K:K,-1,0)</f>
        <v>4.2857142857142856</v>
      </c>
      <c r="AC1177" s="1" t="e">
        <f>_xlfn.XLOOKUP($L1177,Pos!$A:$A,Pos!S:S,_xlfn.XLOOKUP($L1177,#REF!,#REF!, ""), 0)</f>
        <v>#REF!</v>
      </c>
      <c r="AD1177" s="1" t="e">
        <f>_xlfn.XLOOKUP($L1177,Pos!$A:$A,Pos!T:T,_xlfn.XLOOKUP($L1177,#REF!,#REF!, ""), 0)</f>
        <v>#REF!</v>
      </c>
      <c r="AE1177" s="1" t="e">
        <f>_xlfn.XLOOKUP($L1177,Pos!$A:$A,Pos!U:U,_xlfn.XLOOKUP($L1177,#REF!,#REF!, ""), 0)</f>
        <v>#REF!</v>
      </c>
      <c r="AF1177" s="1" t="e">
        <f>_xlfn.XLOOKUP($L1177,Pos!$A:$A,Pos!V:V,_xlfn.XLOOKUP($L1177,#REF!,#REF!, ""), 0)</f>
        <v>#REF!</v>
      </c>
      <c r="AG1177" s="1" t="e">
        <f>_xlfn.XLOOKUP($L1177,Pos!$A:$A,Pos!W:W,_xlfn.XLOOKUP($L1177,#REF!,#REF!, ""), 0)</f>
        <v>#REF!</v>
      </c>
      <c r="AH1177" s="1" t="e">
        <f>_xlfn.XLOOKUP($L1177,Pos!$A:$A,Pos!X:X,_xlfn.XLOOKUP($L1177,#REF!,#REF!, ""), 0)</f>
        <v>#REF!</v>
      </c>
      <c r="AI1177" s="1" t="e">
        <f>_xlfn.XLOOKUP($L1177,Pos!$A:$A,Pos!Y:Y,_xlfn.XLOOKUP($L1177,#REF!,#REF!, ""), 0)</f>
        <v>#REF!</v>
      </c>
      <c r="AJ1177" s="1" t="e">
        <f>_xlfn.XLOOKUP($L1177,Pos!$A:$A,Pos!Z:Z,_xlfn.XLOOKUP($L1177,#REF!,#REF!, ""), 0)</f>
        <v>#REF!</v>
      </c>
      <c r="AK1177" s="1" t="e">
        <f>_xlfn.XLOOKUP($L1177,Pos!$A:$A,Pos!AA:AA,_xlfn.XLOOKUP($L1177,#REF!,#REF!, ""), 0)</f>
        <v>#REF!</v>
      </c>
      <c r="AL1177" s="1" t="e">
        <f>_xlfn.XLOOKUP($L1177,Pos!$A:$A,Pos!AB:AB,_xlfn.XLOOKUP($L1177,#REF!,#REF!, ""), 0)</f>
        <v>#REF!</v>
      </c>
      <c r="AM1177" s="1" t="e">
        <f>_xlfn.XLOOKUP($L1177,Pos!$A:$A,Pos!AC:AC,_xlfn.XLOOKUP($L1177,#REF!,#REF!, ""), 0)</f>
        <v>#REF!</v>
      </c>
      <c r="AN1177" s="1" t="e">
        <f>_xlfn.XLOOKUP($L1177,Pos!$A:$A,Pos!AD:AD,_xlfn.XLOOKUP($L1177,#REF!,#REF!, ""), 0)</f>
        <v>#REF!</v>
      </c>
      <c r="AO1177" s="1" t="e">
        <f>_xlfn.XLOOKUP($L1177,Pos!$A:$A,Pos!AE:AE,_xlfn.XLOOKUP($L1177,#REF!,#REF!, ""), 0)</f>
        <v>#REF!</v>
      </c>
      <c r="AP1177" s="1" t="e">
        <f>_xlfn.XLOOKUP($L1177,Pos!$A:$A,Pos!AF:AF,_xlfn.XLOOKUP($L1177,#REF!,#REF!, ""), 0)</f>
        <v>#REF!</v>
      </c>
      <c r="AQ1177" s="1" t="e">
        <f>_xlfn.XLOOKUP($L1177,Pos!$A:$A,Pos!AG:AG,_xlfn.XLOOKUP($L1177,#REF!,#REF!, ""), 0)</f>
        <v>#REF!</v>
      </c>
      <c r="AR1177" s="1" t="e">
        <f>_xlfn.XLOOKUP($L1177,Pos!$A:$A,Pos!AH:AH,_xlfn.XLOOKUP($L1177,#REF!,#REF!, ""), 0)</f>
        <v>#REF!</v>
      </c>
      <c r="AS1177" s="1" t="e">
        <f>_xlfn.XLOOKUP($L1177,Pos!$A:$A,Pos!AI:AI,_xlfn.XLOOKUP($L1177,#REF!,#REF!, ""), 0)</f>
        <v>#REF!</v>
      </c>
      <c r="AT1177" s="1" t="e">
        <f>_xlfn.XLOOKUP($L1177,Pos!$A:$A,Pos!AJ:AJ,_xlfn.XLOOKUP($L1177,#REF!,#REF!, ""), 0)</f>
        <v>#REF!</v>
      </c>
      <c r="AU1177" s="1" t="e">
        <f>_xlfn.XLOOKUP($L1177,Pos!$A:$A,Pos!AK:AK,_xlfn.XLOOKUP($L1177,#REF!,#REF!, ""), 0)</f>
        <v>#REF!</v>
      </c>
      <c r="AV1177" s="1" t="e">
        <f>_xlfn.XLOOKUP($L1177,Pos!$A:$A,Pos!AL:AL,_xlfn.XLOOKUP($L1177,#REF!,#REF!, ""), 0)</f>
        <v>#REF!</v>
      </c>
      <c r="AW1177" s="1" t="e">
        <f>_xlfn.XLOOKUP($L1177,Pos!$A:$A,Pos!AM:AM,_xlfn.XLOOKUP($L1177,#REF!,#REF!, ""), 0)</f>
        <v>#REF!</v>
      </c>
      <c r="AX1177" s="1" t="e">
        <f>_xlfn.XLOOKUP($L1177,Pos!$A:$A,Pos!AN:AN,_xlfn.XLOOKUP($L1177,#REF!,#REF!, ""), 0)</f>
        <v>#REF!</v>
      </c>
      <c r="AY1177" s="1" t="e">
        <f>_xlfn.XLOOKUP($L1177,Pos!$A:$A,Pos!AO:AO,_xlfn.XLOOKUP($L1177,#REF!,#REF!, ""), 0)</f>
        <v>#REF!</v>
      </c>
      <c r="AZ1177" s="7" t="str">
        <f t="shared" si="287"/>
        <v>OUT</v>
      </c>
      <c r="BA1177" s="1">
        <f>IF(OR(_xlfn.XLOOKUP(L1177,Pos!B:B,Pos!L:L,FALSE)="ESG Reason",_xlfn.XLOOKUP(L1177,Pos!B:B,Pos!L:L,FALSE)="Blacklisted"),1,0)</f>
        <v>0</v>
      </c>
      <c r="BC1177" s="11">
        <v>8.6143903493890593E-11</v>
      </c>
      <c r="BD1177" s="11">
        <f>_xlfn.XLOOKUP($L1177,Pos!$B:$B,Pos!H:H,0, 0)</f>
        <v>0</v>
      </c>
      <c r="BE1177" s="11">
        <f>_xlfn.XLOOKUP($L1177,Pos!$B:$B,Pos!I:I,0, 0)</f>
        <v>7.8089568788580584E-5</v>
      </c>
      <c r="BF1177" s="18">
        <f t="shared" si="288"/>
        <v>7.8089568788580584E-5</v>
      </c>
      <c r="BG1177" s="1">
        <f t="shared" si="289"/>
        <v>2</v>
      </c>
      <c r="BH1177" s="1">
        <f t="shared" si="290"/>
        <v>15</v>
      </c>
      <c r="BI1177" s="18">
        <f t="shared" si="291"/>
        <v>8.6143903493890593E-11</v>
      </c>
      <c r="BJ1177" s="3">
        <f t="shared" si="292"/>
        <v>0</v>
      </c>
      <c r="BK1177" s="18">
        <f t="shared" si="293"/>
        <v>0</v>
      </c>
    </row>
    <row r="1178" spans="3:63" x14ac:dyDescent="0.25">
      <c r="C1178" s="3"/>
      <c r="D1178" s="3"/>
      <c r="E1178" s="3"/>
      <c r="F1178" s="3"/>
      <c r="G1178" s="51" t="s">
        <v>1190</v>
      </c>
      <c r="H1178" s="8" t="str">
        <f t="shared" si="283"/>
        <v>0%West Europe</v>
      </c>
      <c r="I1178" s="11" cm="1">
        <f t="array" ref="I1178">IF(
   AZ1178 = "OUT", 0,IF(
   BD1178 &gt;= LARGE(IF(ISNUMBER(BD:BD), BD:BD), 3),
   BE1178 - 0.001,
   IF(BE1178 &gt;=VLOOKUP(P1178,mapping!$A:$B,2,FALSE), BE1178,VLOOKUP(P1178,mapping!$A$2:$B$8,2,FALSE))
))</f>
        <v>0</v>
      </c>
      <c r="J1178" s="11" cm="1">
        <f t="array" ref="J1178">IF(
    AZ1178="OUT",0,IF(IF(
                      BD1178&gt;=LARGE(IF(ISNUMBER(BD:BD),BD:BD),3),
                      BE1178+0.001,
                      VLOOKUP(H1178,mapping!$D:$E,2,FALSE)
                      )&gt;I1178,
                   IF(
                      BD1178&gt;=LARGE(IF(ISNUMBER(BD:BD),BD:BD),3),
                      BE1178+0.001,
                      VLOOKUP(H1178,mapping!$D:$E,2,FALSE)
                      ),
                   I1178+0.002))</f>
        <v>0</v>
      </c>
      <c r="K1178" s="8">
        <f t="shared" si="284"/>
        <v>7.6702667994327711E-5</v>
      </c>
      <c r="L1178" s="1" t="str">
        <f>Pos!B155</f>
        <v>CH0009002962</v>
      </c>
      <c r="M1178" s="1" t="str">
        <f>_xlfn.XLOOKUP($L1178,Pos!B:B,Pos!D:D,, 0)</f>
        <v>Barry Callebaut AG</v>
      </c>
      <c r="N1178" s="1" t="str">
        <f>_xlfn.XLOOKUP($L1178,Pos!B:B,Pos!E:E,, 0)</f>
        <v>Food, Beverage &amp; Tobacco</v>
      </c>
      <c r="O1178" s="1" t="str">
        <f t="shared" si="285"/>
        <v>Food, Beverage &amp; Tobacco_West Europe</v>
      </c>
      <c r="P1178" s="1" t="str">
        <f>_xlfn.XLOOKUP($L1178,Pos!B:B,Pos!F:F,, 0)</f>
        <v>West Europe</v>
      </c>
      <c r="Q1178" s="1">
        <v>0</v>
      </c>
      <c r="R1178" s="9">
        <f>_xlfn.XLOOKUP($L1178,Pos!$B:$B,Pos!N:N,0, 0)</f>
        <v>3.95</v>
      </c>
      <c r="S1178" s="9">
        <f>_xlfn.XLOOKUP($L1178,Pos!$B:$B,Pos!O:O,0, 0)</f>
        <v>5.4175000000000004</v>
      </c>
      <c r="T1178" s="9">
        <f>_xlfn.XLOOKUP($L1178,Pos!$B:$B,Pos!P:P,0, 0)</f>
        <v>2.95</v>
      </c>
      <c r="U1178" s="9">
        <f>_xlfn.XLOOKUP($L1178,Pos!$B:$B,Pos!Q:Q,0, 0)</f>
        <v>0.8</v>
      </c>
      <c r="V1178" s="9">
        <f>_xlfn.XLOOKUP($L1178,Pos!$B:$B,Pos!R:R,0, 0)</f>
        <v>0.2</v>
      </c>
      <c r="W1178" s="9">
        <f>_xlfn.XLOOKUP($L1178,Pos!$B:$B,Pos!S:S,0, 0)</f>
        <v>4.823334</v>
      </c>
      <c r="X1178" s="9" t="str">
        <f>_xlfn.XLOOKUP($L1178,Pos!$B:$B,Pos!J:J,0, 0)</f>
        <v>Outperform</v>
      </c>
      <c r="Y1178" s="1">
        <v>0</v>
      </c>
      <c r="Z1178" s="1">
        <v>0</v>
      </c>
      <c r="AA1178" s="1">
        <f t="shared" si="286"/>
        <v>0</v>
      </c>
      <c r="AB1178" s="9">
        <f>_xlfn.XLOOKUP(L1178,Pos!B:B,Pos!K:K,-1,0)</f>
        <v>4.0909090909090908</v>
      </c>
      <c r="AC1178" s="1" t="e">
        <f>_xlfn.XLOOKUP($L1178,Pos!$A:$A,Pos!S:S,_xlfn.XLOOKUP($L1178,#REF!,#REF!, ""), 0)</f>
        <v>#REF!</v>
      </c>
      <c r="AD1178" s="1" t="e">
        <f>_xlfn.XLOOKUP($L1178,Pos!$A:$A,Pos!T:T,_xlfn.XLOOKUP($L1178,#REF!,#REF!, ""), 0)</f>
        <v>#REF!</v>
      </c>
      <c r="AE1178" s="1" t="e">
        <f>_xlfn.XLOOKUP($L1178,Pos!$A:$A,Pos!U:U,_xlfn.XLOOKUP($L1178,#REF!,#REF!, ""), 0)</f>
        <v>#REF!</v>
      </c>
      <c r="AF1178" s="1" t="e">
        <f>_xlfn.XLOOKUP($L1178,Pos!$A:$A,Pos!V:V,_xlfn.XLOOKUP($L1178,#REF!,#REF!, ""), 0)</f>
        <v>#REF!</v>
      </c>
      <c r="AG1178" s="1" t="e">
        <f>_xlfn.XLOOKUP($L1178,Pos!$A:$A,Pos!W:W,_xlfn.XLOOKUP($L1178,#REF!,#REF!, ""), 0)</f>
        <v>#REF!</v>
      </c>
      <c r="AH1178" s="1" t="e">
        <f>_xlfn.XLOOKUP($L1178,Pos!$A:$A,Pos!X:X,_xlfn.XLOOKUP($L1178,#REF!,#REF!, ""), 0)</f>
        <v>#REF!</v>
      </c>
      <c r="AI1178" s="1" t="e">
        <f>_xlfn.XLOOKUP($L1178,Pos!$A:$A,Pos!Y:Y,_xlfn.XLOOKUP($L1178,#REF!,#REF!, ""), 0)</f>
        <v>#REF!</v>
      </c>
      <c r="AJ1178" s="1" t="e">
        <f>_xlfn.XLOOKUP($L1178,Pos!$A:$A,Pos!Z:Z,_xlfn.XLOOKUP($L1178,#REF!,#REF!, ""), 0)</f>
        <v>#REF!</v>
      </c>
      <c r="AK1178" s="1" t="e">
        <f>_xlfn.XLOOKUP($L1178,Pos!$A:$A,Pos!AA:AA,_xlfn.XLOOKUP($L1178,#REF!,#REF!, ""), 0)</f>
        <v>#REF!</v>
      </c>
      <c r="AL1178" s="1" t="e">
        <f>_xlfn.XLOOKUP($L1178,Pos!$A:$A,Pos!AB:AB,_xlfn.XLOOKUP($L1178,#REF!,#REF!, ""), 0)</f>
        <v>#REF!</v>
      </c>
      <c r="AM1178" s="1" t="e">
        <f>_xlfn.XLOOKUP($L1178,Pos!$A:$A,Pos!AC:AC,_xlfn.XLOOKUP($L1178,#REF!,#REF!, ""), 0)</f>
        <v>#REF!</v>
      </c>
      <c r="AN1178" s="1" t="e">
        <f>_xlfn.XLOOKUP($L1178,Pos!$A:$A,Pos!AD:AD,_xlfn.XLOOKUP($L1178,#REF!,#REF!, ""), 0)</f>
        <v>#REF!</v>
      </c>
      <c r="AO1178" s="1" t="e">
        <f>_xlfn.XLOOKUP($L1178,Pos!$A:$A,Pos!AE:AE,_xlfn.XLOOKUP($L1178,#REF!,#REF!, ""), 0)</f>
        <v>#REF!</v>
      </c>
      <c r="AP1178" s="1" t="e">
        <f>_xlfn.XLOOKUP($L1178,Pos!$A:$A,Pos!AF:AF,_xlfn.XLOOKUP($L1178,#REF!,#REF!, ""), 0)</f>
        <v>#REF!</v>
      </c>
      <c r="AQ1178" s="1" t="e">
        <f>_xlfn.XLOOKUP($L1178,Pos!$A:$A,Pos!AG:AG,_xlfn.XLOOKUP($L1178,#REF!,#REF!, ""), 0)</f>
        <v>#REF!</v>
      </c>
      <c r="AR1178" s="1" t="e">
        <f>_xlfn.XLOOKUP($L1178,Pos!$A:$A,Pos!AH:AH,_xlfn.XLOOKUP($L1178,#REF!,#REF!, ""), 0)</f>
        <v>#REF!</v>
      </c>
      <c r="AS1178" s="1" t="e">
        <f>_xlfn.XLOOKUP($L1178,Pos!$A:$A,Pos!AI:AI,_xlfn.XLOOKUP($L1178,#REF!,#REF!, ""), 0)</f>
        <v>#REF!</v>
      </c>
      <c r="AT1178" s="1" t="e">
        <f>_xlfn.XLOOKUP($L1178,Pos!$A:$A,Pos!AJ:AJ,_xlfn.XLOOKUP($L1178,#REF!,#REF!, ""), 0)</f>
        <v>#REF!</v>
      </c>
      <c r="AU1178" s="1" t="e">
        <f>_xlfn.XLOOKUP($L1178,Pos!$A:$A,Pos!AK:AK,_xlfn.XLOOKUP($L1178,#REF!,#REF!, ""), 0)</f>
        <v>#REF!</v>
      </c>
      <c r="AV1178" s="1" t="e">
        <f>_xlfn.XLOOKUP($L1178,Pos!$A:$A,Pos!AL:AL,_xlfn.XLOOKUP($L1178,#REF!,#REF!, ""), 0)</f>
        <v>#REF!</v>
      </c>
      <c r="AW1178" s="1" t="e">
        <f>_xlfn.XLOOKUP($L1178,Pos!$A:$A,Pos!AM:AM,_xlfn.XLOOKUP($L1178,#REF!,#REF!, ""), 0)</f>
        <v>#REF!</v>
      </c>
      <c r="AX1178" s="1" t="e">
        <f>_xlfn.XLOOKUP($L1178,Pos!$A:$A,Pos!AN:AN,_xlfn.XLOOKUP($L1178,#REF!,#REF!, ""), 0)</f>
        <v>#REF!</v>
      </c>
      <c r="AY1178" s="1" t="e">
        <f>_xlfn.XLOOKUP($L1178,Pos!$A:$A,Pos!AO:AO,_xlfn.XLOOKUP($L1178,#REF!,#REF!, ""), 0)</f>
        <v>#REF!</v>
      </c>
      <c r="AZ1178" s="7" t="str">
        <f t="shared" si="287"/>
        <v>OUT</v>
      </c>
      <c r="BA1178" s="1">
        <f>IF(OR(_xlfn.XLOOKUP(L1178,Pos!B:B,Pos!L:L,FALSE)="ESG Reason",_xlfn.XLOOKUP(L1178,Pos!B:B,Pos!L:L,FALSE)="Blacklisted"),1,0)</f>
        <v>1</v>
      </c>
      <c r="BC1178" s="11">
        <v>8.6677404614899448E-11</v>
      </c>
      <c r="BD1178" s="11">
        <f>_xlfn.XLOOKUP($L1178,Pos!$B:$B,Pos!H:H,0, 0)</f>
        <v>0</v>
      </c>
      <c r="BE1178" s="11">
        <f>_xlfn.XLOOKUP($L1178,Pos!$B:$B,Pos!I:I,0, 0)</f>
        <v>7.6702667994327711E-5</v>
      </c>
      <c r="BF1178" s="18">
        <f t="shared" si="288"/>
        <v>7.6702667994327711E-5</v>
      </c>
      <c r="BG1178" s="1">
        <f t="shared" si="289"/>
        <v>2</v>
      </c>
      <c r="BH1178" s="1">
        <f t="shared" si="290"/>
        <v>8</v>
      </c>
      <c r="BI1178" s="18">
        <f t="shared" si="291"/>
        <v>8.6677404614899448E-11</v>
      </c>
      <c r="BJ1178" s="3">
        <f t="shared" si="292"/>
        <v>0</v>
      </c>
      <c r="BK1178" s="18">
        <f t="shared" si="293"/>
        <v>0</v>
      </c>
    </row>
    <row r="1179" spans="3:63" x14ac:dyDescent="0.25">
      <c r="C1179" s="3"/>
      <c r="D1179" s="3"/>
      <c r="E1179" s="3"/>
      <c r="F1179" s="3"/>
      <c r="G1179" s="51" t="s">
        <v>1186</v>
      </c>
      <c r="H1179" s="8" t="str">
        <f t="shared" si="283"/>
        <v>0%West Europe</v>
      </c>
      <c r="I1179" s="11" cm="1">
        <f t="array" ref="I1179">IF(
   AZ1179 = "OUT", 0,IF(
   BD1179 &gt;= LARGE(IF(ISNUMBER(BD:BD), BD:BD), 3),
   BE1179 - 0.001,
   IF(BE1179 &gt;=VLOOKUP(P1179,mapping!$A:$B,2,FALSE), BE1179,VLOOKUP(P1179,mapping!$A$2:$B$8,2,FALSE))
))</f>
        <v>0</v>
      </c>
      <c r="J1179" s="11" cm="1">
        <f t="array" ref="J1179">IF(
    AZ1179="OUT",0,IF(IF(
                      BD1179&gt;=LARGE(IF(ISNUMBER(BD:BD),BD:BD),3),
                      BE1179+0.001,
                      VLOOKUP(H1179,mapping!$D:$E,2,FALSE)
                      )&gt;I1179,
                   IF(
                      BD1179&gt;=LARGE(IF(ISNUMBER(BD:BD),BD:BD),3),
                      BE1179+0.001,
                      VLOOKUP(H1179,mapping!$D:$E,2,FALSE)
                      ),
                   I1179+0.002))</f>
        <v>0</v>
      </c>
      <c r="K1179" s="8">
        <f t="shared" si="284"/>
        <v>7.5947823265912226E-5</v>
      </c>
      <c r="L1179" s="1" t="str">
        <f>Pos!B765</f>
        <v>SE0001515552</v>
      </c>
      <c r="M1179" s="1" t="str">
        <f>_xlfn.XLOOKUP($L1179,Pos!B:B,Pos!D:D,, 0)</f>
        <v>Indutrade AB</v>
      </c>
      <c r="N1179" s="1" t="str">
        <f>_xlfn.XLOOKUP($L1179,Pos!B:B,Pos!E:E,, 0)</f>
        <v>Industrial Goods &amp; Services</v>
      </c>
      <c r="O1179" s="1" t="str">
        <f t="shared" si="285"/>
        <v>Industrial Goods &amp; Services_West Europe</v>
      </c>
      <c r="P1179" s="1" t="str">
        <f>_xlfn.XLOOKUP($L1179,Pos!B:B,Pos!F:F,, 0)</f>
        <v>West Europe</v>
      </c>
      <c r="Q1179" s="1">
        <v>0</v>
      </c>
      <c r="R1179" s="9">
        <f>_xlfn.XLOOKUP($L1179,Pos!$B:$B,Pos!N:N,0, 0)</f>
        <v>2.98</v>
      </c>
      <c r="S1179" s="9">
        <f>_xlfn.XLOOKUP($L1179,Pos!$B:$B,Pos!O:O,0, 0)</f>
        <v>3.2605</v>
      </c>
      <c r="T1179" s="9">
        <f>_xlfn.XLOOKUP($L1179,Pos!$B:$B,Pos!P:P,0, 0)</f>
        <v>5.5750000000000002</v>
      </c>
      <c r="U1179" s="9">
        <f>_xlfn.XLOOKUP($L1179,Pos!$B:$B,Pos!Q:Q,0, 0)</f>
        <v>4.3</v>
      </c>
      <c r="V1179" s="9">
        <f>_xlfn.XLOOKUP($L1179,Pos!$B:$B,Pos!R:R,0, 0)</f>
        <v>3.733333</v>
      </c>
      <c r="W1179" s="9">
        <f>_xlfn.XLOOKUP($L1179,Pos!$B:$B,Pos!S:S,0, 0)</f>
        <v>3.6150000000000002</v>
      </c>
      <c r="X1179" s="9" t="str">
        <f>_xlfn.XLOOKUP($L1179,Pos!$B:$B,Pos!J:J,0, 0)</f>
        <v>Outperform</v>
      </c>
      <c r="Y1179" s="1">
        <v>0</v>
      </c>
      <c r="Z1179" s="1">
        <v>0</v>
      </c>
      <c r="AA1179" s="1">
        <f t="shared" si="286"/>
        <v>0</v>
      </c>
      <c r="AB1179" s="9">
        <f>_xlfn.XLOOKUP(L1179,Pos!B:B,Pos!K:K,-1,0)</f>
        <v>1.4925373134328359</v>
      </c>
      <c r="AC1179" s="1" t="e">
        <f>_xlfn.XLOOKUP($L1179,Pos!$A:$A,Pos!S:S,_xlfn.XLOOKUP($L1179,#REF!,#REF!, ""), 0)</f>
        <v>#REF!</v>
      </c>
      <c r="AD1179" s="1" t="e">
        <f>_xlfn.XLOOKUP($L1179,Pos!$A:$A,Pos!T:T,_xlfn.XLOOKUP($L1179,#REF!,#REF!, ""), 0)</f>
        <v>#REF!</v>
      </c>
      <c r="AE1179" s="1" t="e">
        <f>_xlfn.XLOOKUP($L1179,Pos!$A:$A,Pos!U:U,_xlfn.XLOOKUP($L1179,#REF!,#REF!, ""), 0)</f>
        <v>#REF!</v>
      </c>
      <c r="AF1179" s="1" t="e">
        <f>_xlfn.XLOOKUP($L1179,Pos!$A:$A,Pos!V:V,_xlfn.XLOOKUP($L1179,#REF!,#REF!, ""), 0)</f>
        <v>#REF!</v>
      </c>
      <c r="AG1179" s="1" t="e">
        <f>_xlfn.XLOOKUP($L1179,Pos!$A:$A,Pos!W:W,_xlfn.XLOOKUP($L1179,#REF!,#REF!, ""), 0)</f>
        <v>#REF!</v>
      </c>
      <c r="AH1179" s="1" t="e">
        <f>_xlfn.XLOOKUP($L1179,Pos!$A:$A,Pos!X:X,_xlfn.XLOOKUP($L1179,#REF!,#REF!, ""), 0)</f>
        <v>#REF!</v>
      </c>
      <c r="AI1179" s="1" t="e">
        <f>_xlfn.XLOOKUP($L1179,Pos!$A:$A,Pos!Y:Y,_xlfn.XLOOKUP($L1179,#REF!,#REF!, ""), 0)</f>
        <v>#REF!</v>
      </c>
      <c r="AJ1179" s="1" t="e">
        <f>_xlfn.XLOOKUP($L1179,Pos!$A:$A,Pos!Z:Z,_xlfn.XLOOKUP($L1179,#REF!,#REF!, ""), 0)</f>
        <v>#REF!</v>
      </c>
      <c r="AK1179" s="1" t="e">
        <f>_xlfn.XLOOKUP($L1179,Pos!$A:$A,Pos!AA:AA,_xlfn.XLOOKUP($L1179,#REF!,#REF!, ""), 0)</f>
        <v>#REF!</v>
      </c>
      <c r="AL1179" s="1" t="e">
        <f>_xlfn.XLOOKUP($L1179,Pos!$A:$A,Pos!AB:AB,_xlfn.XLOOKUP($L1179,#REF!,#REF!, ""), 0)</f>
        <v>#REF!</v>
      </c>
      <c r="AM1179" s="1" t="e">
        <f>_xlfn.XLOOKUP($L1179,Pos!$A:$A,Pos!AC:AC,_xlfn.XLOOKUP($L1179,#REF!,#REF!, ""), 0)</f>
        <v>#REF!</v>
      </c>
      <c r="AN1179" s="1" t="e">
        <f>_xlfn.XLOOKUP($L1179,Pos!$A:$A,Pos!AD:AD,_xlfn.XLOOKUP($L1179,#REF!,#REF!, ""), 0)</f>
        <v>#REF!</v>
      </c>
      <c r="AO1179" s="1" t="e">
        <f>_xlfn.XLOOKUP($L1179,Pos!$A:$A,Pos!AE:AE,_xlfn.XLOOKUP($L1179,#REF!,#REF!, ""), 0)</f>
        <v>#REF!</v>
      </c>
      <c r="AP1179" s="1" t="e">
        <f>_xlfn.XLOOKUP($L1179,Pos!$A:$A,Pos!AF:AF,_xlfn.XLOOKUP($L1179,#REF!,#REF!, ""), 0)</f>
        <v>#REF!</v>
      </c>
      <c r="AQ1179" s="1" t="e">
        <f>_xlfn.XLOOKUP($L1179,Pos!$A:$A,Pos!AG:AG,_xlfn.XLOOKUP($L1179,#REF!,#REF!, ""), 0)</f>
        <v>#REF!</v>
      </c>
      <c r="AR1179" s="1" t="e">
        <f>_xlfn.XLOOKUP($L1179,Pos!$A:$A,Pos!AH:AH,_xlfn.XLOOKUP($L1179,#REF!,#REF!, ""), 0)</f>
        <v>#REF!</v>
      </c>
      <c r="AS1179" s="1" t="e">
        <f>_xlfn.XLOOKUP($L1179,Pos!$A:$A,Pos!AI:AI,_xlfn.XLOOKUP($L1179,#REF!,#REF!, ""), 0)</f>
        <v>#REF!</v>
      </c>
      <c r="AT1179" s="1" t="e">
        <f>_xlfn.XLOOKUP($L1179,Pos!$A:$A,Pos!AJ:AJ,_xlfn.XLOOKUP($L1179,#REF!,#REF!, ""), 0)</f>
        <v>#REF!</v>
      </c>
      <c r="AU1179" s="1" t="e">
        <f>_xlfn.XLOOKUP($L1179,Pos!$A:$A,Pos!AK:AK,_xlfn.XLOOKUP($L1179,#REF!,#REF!, ""), 0)</f>
        <v>#REF!</v>
      </c>
      <c r="AV1179" s="1" t="e">
        <f>_xlfn.XLOOKUP($L1179,Pos!$A:$A,Pos!AL:AL,_xlfn.XLOOKUP($L1179,#REF!,#REF!, ""), 0)</f>
        <v>#REF!</v>
      </c>
      <c r="AW1179" s="1" t="e">
        <f>_xlfn.XLOOKUP($L1179,Pos!$A:$A,Pos!AM:AM,_xlfn.XLOOKUP($L1179,#REF!,#REF!, ""), 0)</f>
        <v>#REF!</v>
      </c>
      <c r="AX1179" s="1" t="e">
        <f>_xlfn.XLOOKUP($L1179,Pos!$A:$A,Pos!AN:AN,_xlfn.XLOOKUP($L1179,#REF!,#REF!, ""), 0)</f>
        <v>#REF!</v>
      </c>
      <c r="AY1179" s="1" t="e">
        <f>_xlfn.XLOOKUP($L1179,Pos!$A:$A,Pos!AO:AO,_xlfn.XLOOKUP($L1179,#REF!,#REF!, ""), 0)</f>
        <v>#REF!</v>
      </c>
      <c r="AZ1179" s="7" t="str">
        <f t="shared" si="287"/>
        <v>OUT</v>
      </c>
      <c r="BA1179" s="1">
        <f>IF(OR(_xlfn.XLOOKUP(L1179,Pos!B:B,Pos!L:L,FALSE)="ESG Reason",_xlfn.XLOOKUP(L1179,Pos!B:B,Pos!L:L,FALSE)="Blacklisted"),1,0)</f>
        <v>1</v>
      </c>
      <c r="BC1179" s="11">
        <v>1.157027983298842E-10</v>
      </c>
      <c r="BD1179" s="11">
        <f>_xlfn.XLOOKUP($L1179,Pos!$B:$B,Pos!H:H,0, 0)</f>
        <v>0</v>
      </c>
      <c r="BE1179" s="11">
        <f>_xlfn.XLOOKUP($L1179,Pos!$B:$B,Pos!I:I,0, 0)</f>
        <v>7.5947823265912226E-5</v>
      </c>
      <c r="BF1179" s="18">
        <f t="shared" si="288"/>
        <v>7.5947823265912226E-5</v>
      </c>
      <c r="BG1179" s="1">
        <f t="shared" si="289"/>
        <v>2</v>
      </c>
      <c r="BH1179" s="1">
        <f t="shared" si="290"/>
        <v>10</v>
      </c>
      <c r="BI1179" s="18">
        <f t="shared" si="291"/>
        <v>1.157027983298842E-10</v>
      </c>
      <c r="BJ1179" s="3">
        <f t="shared" si="292"/>
        <v>0</v>
      </c>
      <c r="BK1179" s="18">
        <f t="shared" si="293"/>
        <v>0</v>
      </c>
    </row>
    <row r="1180" spans="3:63" x14ac:dyDescent="0.25">
      <c r="C1180" s="3"/>
      <c r="D1180" s="3"/>
      <c r="E1180" s="3"/>
      <c r="F1180" s="3"/>
      <c r="G1180" s="51" t="s">
        <v>1180</v>
      </c>
      <c r="H1180" s="8" t="str">
        <f t="shared" si="283"/>
        <v>0%West Europe</v>
      </c>
      <c r="I1180" s="11" cm="1">
        <f t="array" ref="I1180">IF(
   AZ1180 = "OUT", 0,IF(
   BD1180 &gt;= LARGE(IF(ISNUMBER(BD:BD), BD:BD), 3),
   BE1180 - 0.001,
   IF(BE1180 &gt;=VLOOKUP(P1180,mapping!$A:$B,2,FALSE), BE1180,VLOOKUP(P1180,mapping!$A$2:$B$8,2,FALSE))
))</f>
        <v>0</v>
      </c>
      <c r="J1180" s="11" cm="1">
        <f t="array" ref="J1180">IF(
    AZ1180="OUT",0,IF(IF(
                      BD1180&gt;=LARGE(IF(ISNUMBER(BD:BD),BD:BD),3),
                      BE1180+0.001,
                      VLOOKUP(H1180,mapping!$D:$E,2,FALSE)
                      )&gt;I1180,
                   IF(
                      BD1180&gt;=LARGE(IF(ISNUMBER(BD:BD),BD:BD),3),
                      BE1180+0.001,
                      VLOOKUP(H1180,mapping!$D:$E,2,FALSE)
                      ),
                   I1180+0.002))</f>
        <v>0</v>
      </c>
      <c r="K1180" s="8">
        <f t="shared" si="284"/>
        <v>7.5874752159876916E-5</v>
      </c>
      <c r="L1180" s="1" t="str">
        <f>Pos!B339</f>
        <v>FR0013154002</v>
      </c>
      <c r="M1180" s="1" t="str">
        <f>_xlfn.XLOOKUP($L1180,Pos!B:B,Pos!D:D,, 0)</f>
        <v>Sartorius Stedim Biotech SA</v>
      </c>
      <c r="N1180" s="1" t="str">
        <f>_xlfn.XLOOKUP($L1180,Pos!B:B,Pos!E:E,, 0)</f>
        <v>Health Care</v>
      </c>
      <c r="O1180" s="1" t="str">
        <f t="shared" si="285"/>
        <v>Health Care_West Europe</v>
      </c>
      <c r="P1180" s="1" t="str">
        <f>_xlfn.XLOOKUP($L1180,Pos!B:B,Pos!F:F,, 0)</f>
        <v>West Europe</v>
      </c>
      <c r="Q1180" s="1">
        <v>0</v>
      </c>
      <c r="R1180" s="9">
        <f>_xlfn.XLOOKUP($L1180,Pos!$B:$B,Pos!N:N,0, 0)</f>
        <v>4.09</v>
      </c>
      <c r="S1180" s="9">
        <f>_xlfn.XLOOKUP($L1180,Pos!$B:$B,Pos!O:O,0, 0)</f>
        <v>1.1706669999999999</v>
      </c>
      <c r="T1180" s="9">
        <f>_xlfn.XLOOKUP($L1180,Pos!$B:$B,Pos!P:P,0, 0)</f>
        <v>2.625</v>
      </c>
      <c r="U1180" s="9">
        <f>_xlfn.XLOOKUP($L1180,Pos!$B:$B,Pos!Q:Q,0, 0)</f>
        <v>7.3</v>
      </c>
      <c r="V1180" s="9">
        <f>_xlfn.XLOOKUP($L1180,Pos!$B:$B,Pos!R:R,0, 0)</f>
        <v>0.8</v>
      </c>
      <c r="W1180" s="9">
        <f>_xlfn.XLOOKUP($L1180,Pos!$B:$B,Pos!S:S,0, 0)</f>
        <v>4.7883329999999997</v>
      </c>
      <c r="X1180" s="9" t="str">
        <f>_xlfn.XLOOKUP($L1180,Pos!$B:$B,Pos!J:J,0, 0)</f>
        <v>Outperform</v>
      </c>
      <c r="Y1180" s="1">
        <v>0</v>
      </c>
      <c r="Z1180" s="1">
        <v>0</v>
      </c>
      <c r="AA1180" s="1">
        <f t="shared" si="286"/>
        <v>0</v>
      </c>
      <c r="AB1180" s="9">
        <f>_xlfn.XLOOKUP(L1180,Pos!B:B,Pos!K:K,-1,0)</f>
        <v>2.7027027027027031</v>
      </c>
      <c r="AC1180" s="1" t="e">
        <f>_xlfn.XLOOKUP($L1180,Pos!$A:$A,Pos!S:S,_xlfn.XLOOKUP($L1180,#REF!,#REF!, ""), 0)</f>
        <v>#REF!</v>
      </c>
      <c r="AD1180" s="1" t="e">
        <f>_xlfn.XLOOKUP($L1180,Pos!$A:$A,Pos!T:T,_xlfn.XLOOKUP($L1180,#REF!,#REF!, ""), 0)</f>
        <v>#REF!</v>
      </c>
      <c r="AE1180" s="1" t="e">
        <f>_xlfn.XLOOKUP($L1180,Pos!$A:$A,Pos!U:U,_xlfn.XLOOKUP($L1180,#REF!,#REF!, ""), 0)</f>
        <v>#REF!</v>
      </c>
      <c r="AF1180" s="1" t="e">
        <f>_xlfn.XLOOKUP($L1180,Pos!$A:$A,Pos!V:V,_xlfn.XLOOKUP($L1180,#REF!,#REF!, ""), 0)</f>
        <v>#REF!</v>
      </c>
      <c r="AG1180" s="1" t="e">
        <f>_xlfn.XLOOKUP($L1180,Pos!$A:$A,Pos!W:W,_xlfn.XLOOKUP($L1180,#REF!,#REF!, ""), 0)</f>
        <v>#REF!</v>
      </c>
      <c r="AH1180" s="1" t="e">
        <f>_xlfn.XLOOKUP($L1180,Pos!$A:$A,Pos!X:X,_xlfn.XLOOKUP($L1180,#REF!,#REF!, ""), 0)</f>
        <v>#REF!</v>
      </c>
      <c r="AI1180" s="1" t="e">
        <f>_xlfn.XLOOKUP($L1180,Pos!$A:$A,Pos!Y:Y,_xlfn.XLOOKUP($L1180,#REF!,#REF!, ""), 0)</f>
        <v>#REF!</v>
      </c>
      <c r="AJ1180" s="1" t="e">
        <f>_xlfn.XLOOKUP($L1180,Pos!$A:$A,Pos!Z:Z,_xlfn.XLOOKUP($L1180,#REF!,#REF!, ""), 0)</f>
        <v>#REF!</v>
      </c>
      <c r="AK1180" s="1" t="e">
        <f>_xlfn.XLOOKUP($L1180,Pos!$A:$A,Pos!AA:AA,_xlfn.XLOOKUP($L1180,#REF!,#REF!, ""), 0)</f>
        <v>#REF!</v>
      </c>
      <c r="AL1180" s="1" t="e">
        <f>_xlfn.XLOOKUP($L1180,Pos!$A:$A,Pos!AB:AB,_xlfn.XLOOKUP($L1180,#REF!,#REF!, ""), 0)</f>
        <v>#REF!</v>
      </c>
      <c r="AM1180" s="1" t="e">
        <f>_xlfn.XLOOKUP($L1180,Pos!$A:$A,Pos!AC:AC,_xlfn.XLOOKUP($L1180,#REF!,#REF!, ""), 0)</f>
        <v>#REF!</v>
      </c>
      <c r="AN1180" s="1" t="e">
        <f>_xlfn.XLOOKUP($L1180,Pos!$A:$A,Pos!AD:AD,_xlfn.XLOOKUP($L1180,#REF!,#REF!, ""), 0)</f>
        <v>#REF!</v>
      </c>
      <c r="AO1180" s="1" t="e">
        <f>_xlfn.XLOOKUP($L1180,Pos!$A:$A,Pos!AE:AE,_xlfn.XLOOKUP($L1180,#REF!,#REF!, ""), 0)</f>
        <v>#REF!</v>
      </c>
      <c r="AP1180" s="1" t="e">
        <f>_xlfn.XLOOKUP($L1180,Pos!$A:$A,Pos!AF:AF,_xlfn.XLOOKUP($L1180,#REF!,#REF!, ""), 0)</f>
        <v>#REF!</v>
      </c>
      <c r="AQ1180" s="1" t="e">
        <f>_xlfn.XLOOKUP($L1180,Pos!$A:$A,Pos!AG:AG,_xlfn.XLOOKUP($L1180,#REF!,#REF!, ""), 0)</f>
        <v>#REF!</v>
      </c>
      <c r="AR1180" s="1" t="e">
        <f>_xlfn.XLOOKUP($L1180,Pos!$A:$A,Pos!AH:AH,_xlfn.XLOOKUP($L1180,#REF!,#REF!, ""), 0)</f>
        <v>#REF!</v>
      </c>
      <c r="AS1180" s="1" t="e">
        <f>_xlfn.XLOOKUP($L1180,Pos!$A:$A,Pos!AI:AI,_xlfn.XLOOKUP($L1180,#REF!,#REF!, ""), 0)</f>
        <v>#REF!</v>
      </c>
      <c r="AT1180" s="1" t="e">
        <f>_xlfn.XLOOKUP($L1180,Pos!$A:$A,Pos!AJ:AJ,_xlfn.XLOOKUP($L1180,#REF!,#REF!, ""), 0)</f>
        <v>#REF!</v>
      </c>
      <c r="AU1180" s="1" t="e">
        <f>_xlfn.XLOOKUP($L1180,Pos!$A:$A,Pos!AK:AK,_xlfn.XLOOKUP($L1180,#REF!,#REF!, ""), 0)</f>
        <v>#REF!</v>
      </c>
      <c r="AV1180" s="1" t="e">
        <f>_xlfn.XLOOKUP($L1180,Pos!$A:$A,Pos!AL:AL,_xlfn.XLOOKUP($L1180,#REF!,#REF!, ""), 0)</f>
        <v>#REF!</v>
      </c>
      <c r="AW1180" s="1" t="e">
        <f>_xlfn.XLOOKUP($L1180,Pos!$A:$A,Pos!AM:AM,_xlfn.XLOOKUP($L1180,#REF!,#REF!, ""), 0)</f>
        <v>#REF!</v>
      </c>
      <c r="AX1180" s="1" t="e">
        <f>_xlfn.XLOOKUP($L1180,Pos!$A:$A,Pos!AN:AN,_xlfn.XLOOKUP($L1180,#REF!,#REF!, ""), 0)</f>
        <v>#REF!</v>
      </c>
      <c r="AY1180" s="1" t="e">
        <f>_xlfn.XLOOKUP($L1180,Pos!$A:$A,Pos!AO:AO,_xlfn.XLOOKUP($L1180,#REF!,#REF!, ""), 0)</f>
        <v>#REF!</v>
      </c>
      <c r="AZ1180" s="7" t="str">
        <f t="shared" si="287"/>
        <v>OUT</v>
      </c>
      <c r="BA1180" s="1">
        <f>IF(OR(_xlfn.XLOOKUP(L1180,Pos!B:B,Pos!L:L,FALSE)="ESG Reason",_xlfn.XLOOKUP(L1180,Pos!B:B,Pos!L:L,FALSE)="Blacklisted"),1,0)</f>
        <v>1</v>
      </c>
      <c r="BC1180" s="11">
        <v>8.614057526984723E-11</v>
      </c>
      <c r="BD1180" s="11">
        <f>_xlfn.XLOOKUP($L1180,Pos!$B:$B,Pos!H:H,0, 0)</f>
        <v>0</v>
      </c>
      <c r="BE1180" s="11">
        <f>_xlfn.XLOOKUP($L1180,Pos!$B:$B,Pos!I:I,0, 0)</f>
        <v>7.5874752159876916E-5</v>
      </c>
      <c r="BF1180" s="18">
        <f t="shared" si="288"/>
        <v>7.5874752159876916E-5</v>
      </c>
      <c r="BG1180" s="1">
        <f t="shared" si="289"/>
        <v>2</v>
      </c>
      <c r="BH1180" s="1">
        <f t="shared" si="290"/>
        <v>9</v>
      </c>
      <c r="BI1180" s="18">
        <f t="shared" si="291"/>
        <v>8.614057526984723E-11</v>
      </c>
      <c r="BJ1180" s="3">
        <f t="shared" si="292"/>
        <v>0</v>
      </c>
      <c r="BK1180" s="18">
        <f t="shared" si="293"/>
        <v>0</v>
      </c>
    </row>
    <row r="1181" spans="3:63" x14ac:dyDescent="0.25">
      <c r="C1181" s="3"/>
      <c r="D1181" s="3"/>
      <c r="E1181" s="3"/>
      <c r="F1181" s="3"/>
      <c r="G1181" s="51" t="s">
        <v>1193</v>
      </c>
      <c r="H1181" s="8" t="str">
        <f t="shared" si="283"/>
        <v>0%Others</v>
      </c>
      <c r="I1181" s="11" cm="1">
        <f t="array" ref="I1181">IF(
   AZ1181 = "OUT", 0,IF(
   BD1181 &gt;= LARGE(IF(ISNUMBER(BD:BD), BD:BD), 3),
   BE1181 - 0.001,
   IF(BE1181 &gt;=VLOOKUP(P1181,mapping!$A:$B,2,FALSE), BE1181,VLOOKUP(P1181,mapping!$A$2:$B$8,2,FALSE))
))</f>
        <v>0</v>
      </c>
      <c r="J1181" s="11" cm="1">
        <f t="array" ref="J1181">IF(
    AZ1181="OUT",0,IF(IF(
                      BD1181&gt;=LARGE(IF(ISNUMBER(BD:BD),BD:BD),3),
                      BE1181+0.001,
                      VLOOKUP(H1181,mapping!$D:$E,2,FALSE)
                      )&gt;I1181,
                   IF(
                      BD1181&gt;=LARGE(IF(ISNUMBER(BD:BD),BD:BD),3),
                      BE1181+0.001,
                      VLOOKUP(H1181,mapping!$D:$E,2,FALSE)
                      ),
                   I1181+0.002))</f>
        <v>0</v>
      </c>
      <c r="K1181" s="8">
        <f t="shared" si="284"/>
        <v>7.5829005206823872E-5</v>
      </c>
      <c r="L1181" s="1" t="str">
        <f>Pos!B31</f>
        <v>AU000000REA9</v>
      </c>
      <c r="M1181" s="1" t="str">
        <f>_xlfn.XLOOKUP($L1181,Pos!B:B,Pos!D:D,, 0)</f>
        <v>REA Group Ltd</v>
      </c>
      <c r="N1181" s="1" t="str">
        <f>_xlfn.XLOOKUP($L1181,Pos!B:B,Pos!E:E,, 0)</f>
        <v>Real Estate</v>
      </c>
      <c r="O1181" s="1" t="str">
        <f t="shared" si="285"/>
        <v>Real Estate_Others</v>
      </c>
      <c r="P1181" s="1" t="str">
        <f>_xlfn.XLOOKUP($L1181,Pos!B:B,Pos!F:F,, 0)</f>
        <v>Others</v>
      </c>
      <c r="Q1181" s="1">
        <v>0</v>
      </c>
      <c r="R1181" s="9">
        <f>_xlfn.XLOOKUP($L1181,Pos!$B:$B,Pos!N:N,0, 0)</f>
        <v>3.9</v>
      </c>
      <c r="S1181" s="9">
        <f>_xlfn.XLOOKUP($L1181,Pos!$B:$B,Pos!O:O,0, 0)</f>
        <v>2.4036659999999999</v>
      </c>
      <c r="T1181" s="9">
        <f>_xlfn.XLOOKUP($L1181,Pos!$B:$B,Pos!P:P,0, 0)</f>
        <v>8.1750000000000007</v>
      </c>
      <c r="U1181" s="9">
        <f>_xlfn.XLOOKUP($L1181,Pos!$B:$B,Pos!Q:Q,0, 0)</f>
        <v>0.5</v>
      </c>
      <c r="V1181" s="9">
        <f>_xlfn.XLOOKUP($L1181,Pos!$B:$B,Pos!R:R,0, 0)</f>
        <v>2.1666669999999999</v>
      </c>
      <c r="W1181" s="9">
        <f>_xlfn.XLOOKUP($L1181,Pos!$B:$B,Pos!S:S,0, 0)</f>
        <v>8.25</v>
      </c>
      <c r="X1181" s="9" t="str">
        <f>_xlfn.XLOOKUP($L1181,Pos!$B:$B,Pos!J:J,0, 0)</f>
        <v>Outperform</v>
      </c>
      <c r="Y1181" s="1">
        <v>0</v>
      </c>
      <c r="Z1181" s="1">
        <v>0</v>
      </c>
      <c r="AA1181" s="1">
        <f t="shared" si="286"/>
        <v>0</v>
      </c>
      <c r="AB1181" s="9">
        <f>_xlfn.XLOOKUP(L1181,Pos!B:B,Pos!K:K,-1,0)</f>
        <v>3.333333333333333</v>
      </c>
      <c r="AC1181" s="1" t="e">
        <f>_xlfn.XLOOKUP($L1181,Pos!$A:$A,Pos!S:S,_xlfn.XLOOKUP($L1181,#REF!,#REF!, ""), 0)</f>
        <v>#REF!</v>
      </c>
      <c r="AD1181" s="1" t="e">
        <f>_xlfn.XLOOKUP($L1181,Pos!$A:$A,Pos!T:T,_xlfn.XLOOKUP($L1181,#REF!,#REF!, ""), 0)</f>
        <v>#REF!</v>
      </c>
      <c r="AE1181" s="1" t="e">
        <f>_xlfn.XLOOKUP($L1181,Pos!$A:$A,Pos!U:U,_xlfn.XLOOKUP($L1181,#REF!,#REF!, ""), 0)</f>
        <v>#REF!</v>
      </c>
      <c r="AF1181" s="1" t="e">
        <f>_xlfn.XLOOKUP($L1181,Pos!$A:$A,Pos!V:V,_xlfn.XLOOKUP($L1181,#REF!,#REF!, ""), 0)</f>
        <v>#REF!</v>
      </c>
      <c r="AG1181" s="1" t="e">
        <f>_xlfn.XLOOKUP($L1181,Pos!$A:$A,Pos!W:W,_xlfn.XLOOKUP($L1181,#REF!,#REF!, ""), 0)</f>
        <v>#REF!</v>
      </c>
      <c r="AH1181" s="1" t="e">
        <f>_xlfn.XLOOKUP($L1181,Pos!$A:$A,Pos!X:X,_xlfn.XLOOKUP($L1181,#REF!,#REF!, ""), 0)</f>
        <v>#REF!</v>
      </c>
      <c r="AI1181" s="1" t="e">
        <f>_xlfn.XLOOKUP($L1181,Pos!$A:$A,Pos!Y:Y,_xlfn.XLOOKUP($L1181,#REF!,#REF!, ""), 0)</f>
        <v>#REF!</v>
      </c>
      <c r="AJ1181" s="1" t="e">
        <f>_xlfn.XLOOKUP($L1181,Pos!$A:$A,Pos!Z:Z,_xlfn.XLOOKUP($L1181,#REF!,#REF!, ""), 0)</f>
        <v>#REF!</v>
      </c>
      <c r="AK1181" s="1" t="e">
        <f>_xlfn.XLOOKUP($L1181,Pos!$A:$A,Pos!AA:AA,_xlfn.XLOOKUP($L1181,#REF!,#REF!, ""), 0)</f>
        <v>#REF!</v>
      </c>
      <c r="AL1181" s="1" t="e">
        <f>_xlfn.XLOOKUP($L1181,Pos!$A:$A,Pos!AB:AB,_xlfn.XLOOKUP($L1181,#REF!,#REF!, ""), 0)</f>
        <v>#REF!</v>
      </c>
      <c r="AM1181" s="1" t="e">
        <f>_xlfn.XLOOKUP($L1181,Pos!$A:$A,Pos!AC:AC,_xlfn.XLOOKUP($L1181,#REF!,#REF!, ""), 0)</f>
        <v>#REF!</v>
      </c>
      <c r="AN1181" s="1" t="e">
        <f>_xlfn.XLOOKUP($L1181,Pos!$A:$A,Pos!AD:AD,_xlfn.XLOOKUP($L1181,#REF!,#REF!, ""), 0)</f>
        <v>#REF!</v>
      </c>
      <c r="AO1181" s="1" t="e">
        <f>_xlfn.XLOOKUP($L1181,Pos!$A:$A,Pos!AE:AE,_xlfn.XLOOKUP($L1181,#REF!,#REF!, ""), 0)</f>
        <v>#REF!</v>
      </c>
      <c r="AP1181" s="1" t="e">
        <f>_xlfn.XLOOKUP($L1181,Pos!$A:$A,Pos!AF:AF,_xlfn.XLOOKUP($L1181,#REF!,#REF!, ""), 0)</f>
        <v>#REF!</v>
      </c>
      <c r="AQ1181" s="1" t="e">
        <f>_xlfn.XLOOKUP($L1181,Pos!$A:$A,Pos!AG:AG,_xlfn.XLOOKUP($L1181,#REF!,#REF!, ""), 0)</f>
        <v>#REF!</v>
      </c>
      <c r="AR1181" s="1" t="e">
        <f>_xlfn.XLOOKUP($L1181,Pos!$A:$A,Pos!AH:AH,_xlfn.XLOOKUP($L1181,#REF!,#REF!, ""), 0)</f>
        <v>#REF!</v>
      </c>
      <c r="AS1181" s="1" t="e">
        <f>_xlfn.XLOOKUP($L1181,Pos!$A:$A,Pos!AI:AI,_xlfn.XLOOKUP($L1181,#REF!,#REF!, ""), 0)</f>
        <v>#REF!</v>
      </c>
      <c r="AT1181" s="1" t="e">
        <f>_xlfn.XLOOKUP($L1181,Pos!$A:$A,Pos!AJ:AJ,_xlfn.XLOOKUP($L1181,#REF!,#REF!, ""), 0)</f>
        <v>#REF!</v>
      </c>
      <c r="AU1181" s="1" t="e">
        <f>_xlfn.XLOOKUP($L1181,Pos!$A:$A,Pos!AK:AK,_xlfn.XLOOKUP($L1181,#REF!,#REF!, ""), 0)</f>
        <v>#REF!</v>
      </c>
      <c r="AV1181" s="1" t="e">
        <f>_xlfn.XLOOKUP($L1181,Pos!$A:$A,Pos!AL:AL,_xlfn.XLOOKUP($L1181,#REF!,#REF!, ""), 0)</f>
        <v>#REF!</v>
      </c>
      <c r="AW1181" s="1" t="e">
        <f>_xlfn.XLOOKUP($L1181,Pos!$A:$A,Pos!AM:AM,_xlfn.XLOOKUP($L1181,#REF!,#REF!, ""), 0)</f>
        <v>#REF!</v>
      </c>
      <c r="AX1181" s="1" t="e">
        <f>_xlfn.XLOOKUP($L1181,Pos!$A:$A,Pos!AN:AN,_xlfn.XLOOKUP($L1181,#REF!,#REF!, ""), 0)</f>
        <v>#REF!</v>
      </c>
      <c r="AY1181" s="1" t="e">
        <f>_xlfn.XLOOKUP($L1181,Pos!$A:$A,Pos!AO:AO,_xlfn.XLOOKUP($L1181,#REF!,#REF!, ""), 0)</f>
        <v>#REF!</v>
      </c>
      <c r="AZ1181" s="7" t="str">
        <f t="shared" si="287"/>
        <v>OUT</v>
      </c>
      <c r="BA1181" s="1">
        <f>IF(OR(_xlfn.XLOOKUP(L1181,Pos!B:B,Pos!L:L,FALSE)="ESG Reason",_xlfn.XLOOKUP(L1181,Pos!B:B,Pos!L:L,FALSE)="Blacklisted"),1,0)</f>
        <v>1</v>
      </c>
      <c r="BC1181" s="11">
        <v>9.6185907372530278E-11</v>
      </c>
      <c r="BD1181" s="11">
        <f>_xlfn.XLOOKUP($L1181,Pos!$B:$B,Pos!H:H,0, 0)</f>
        <v>0</v>
      </c>
      <c r="BE1181" s="11">
        <f>_xlfn.XLOOKUP($L1181,Pos!$B:$B,Pos!I:I,0, 0)</f>
        <v>7.5829005206823872E-5</v>
      </c>
      <c r="BF1181" s="18">
        <f t="shared" si="288"/>
        <v>7.5829005206823872E-5</v>
      </c>
      <c r="BG1181" s="1">
        <f t="shared" si="289"/>
        <v>3</v>
      </c>
      <c r="BH1181" s="1">
        <f t="shared" si="290"/>
        <v>52</v>
      </c>
      <c r="BI1181" s="18">
        <f t="shared" si="291"/>
        <v>9.6185907372530278E-11</v>
      </c>
      <c r="BJ1181" s="3">
        <f t="shared" si="292"/>
        <v>0</v>
      </c>
      <c r="BK1181" s="18">
        <f t="shared" si="293"/>
        <v>0</v>
      </c>
    </row>
    <row r="1182" spans="3:63" x14ac:dyDescent="0.25">
      <c r="C1182" s="3"/>
      <c r="D1182" s="3"/>
      <c r="E1182" s="3"/>
      <c r="F1182" s="3"/>
      <c r="G1182" s="51" t="s">
        <v>1185</v>
      </c>
      <c r="H1182" s="8" t="str">
        <f t="shared" si="283"/>
        <v>0%West Europe</v>
      </c>
      <c r="I1182" s="11" cm="1">
        <f t="array" ref="I1182">IF(
   AZ1182 = "OUT", 0,IF(
   BD1182 &gt;= LARGE(IF(ISNUMBER(BD:BD), BD:BD), 3),
   BE1182 - 0.001,
   IF(BE1182 &gt;=VLOOKUP(P1182,mapping!$A:$B,2,FALSE), BE1182,VLOOKUP(P1182,mapping!$A$2:$B$8,2,FALSE))
))</f>
        <v>0</v>
      </c>
      <c r="J1182" s="11" cm="1">
        <f t="array" ref="J1182">IF(
    AZ1182="OUT",0,IF(IF(
                      BD1182&gt;=LARGE(IF(ISNUMBER(BD:BD),BD:BD),3),
                      BE1182+0.001,
                      VLOOKUP(H1182,mapping!$D:$E,2,FALSE)
                      )&gt;I1182,
                   IF(
                      BD1182&gt;=LARGE(IF(ISNUMBER(BD:BD),BD:BD),3),
                      BE1182+0.001,
                      VLOOKUP(H1182,mapping!$D:$E,2,FALSE)
                      ),
                   I1182+0.002))</f>
        <v>0</v>
      </c>
      <c r="K1182" s="8">
        <f t="shared" si="284"/>
        <v>7.512150767468147E-5</v>
      </c>
      <c r="L1182" s="1" t="str">
        <f>Pos!B243</f>
        <v>DE000PAH0038</v>
      </c>
      <c r="M1182" s="1" t="str">
        <f>_xlfn.XLOOKUP($L1182,Pos!B:B,Pos!D:D,, 0)</f>
        <v>Porsche Automobil Holding SE Pref</v>
      </c>
      <c r="N1182" s="1" t="str">
        <f>_xlfn.XLOOKUP($L1182,Pos!B:B,Pos!E:E,, 0)</f>
        <v>Auto &amp; Parts</v>
      </c>
      <c r="O1182" s="1" t="str">
        <f t="shared" si="285"/>
        <v>Auto &amp; Parts_West Europe</v>
      </c>
      <c r="P1182" s="1" t="str">
        <f>_xlfn.XLOOKUP($L1182,Pos!B:B,Pos!F:F,, 0)</f>
        <v>West Europe</v>
      </c>
      <c r="Q1182" s="1">
        <v>0</v>
      </c>
      <c r="R1182" s="9">
        <f>_xlfn.XLOOKUP($L1182,Pos!$B:$B,Pos!N:N,0, 0)</f>
        <v>5.45</v>
      </c>
      <c r="S1182" s="9">
        <f>_xlfn.XLOOKUP($L1182,Pos!$B:$B,Pos!O:O,0, 0)</f>
        <v>7.4262499999999996</v>
      </c>
      <c r="T1182" s="9">
        <f>_xlfn.XLOOKUP($L1182,Pos!$B:$B,Pos!P:P,0, 0)</f>
        <v>4.1749999999999998</v>
      </c>
      <c r="U1182" s="9">
        <f>_xlfn.XLOOKUP($L1182,Pos!$B:$B,Pos!Q:Q,0, 0)</f>
        <v>5.5</v>
      </c>
      <c r="V1182" s="9">
        <f>_xlfn.XLOOKUP($L1182,Pos!$B:$B,Pos!R:R,0, 0)</f>
        <v>6.9666670000000002</v>
      </c>
      <c r="W1182" s="9">
        <f>_xlfn.XLOOKUP($L1182,Pos!$B:$B,Pos!S:S,0, 0)</f>
        <v>0.03</v>
      </c>
      <c r="X1182" s="9" t="str">
        <f>_xlfn.XLOOKUP($L1182,Pos!$B:$B,Pos!J:J,0, 0)</f>
        <v>Hold</v>
      </c>
      <c r="Y1182" s="1">
        <v>0</v>
      </c>
      <c r="Z1182" s="1">
        <v>0</v>
      </c>
      <c r="AA1182" s="1">
        <f t="shared" si="286"/>
        <v>0</v>
      </c>
      <c r="AB1182" s="9">
        <f>_xlfn.XLOOKUP(L1182,Pos!B:B,Pos!K:K,-1,0)</f>
        <v>8.1818181818181817</v>
      </c>
      <c r="AC1182" s="1" t="e">
        <f>_xlfn.XLOOKUP($L1182,Pos!$A:$A,Pos!S:S,_xlfn.XLOOKUP($L1182,#REF!,#REF!, ""), 0)</f>
        <v>#REF!</v>
      </c>
      <c r="AD1182" s="1" t="e">
        <f>_xlfn.XLOOKUP($L1182,Pos!$A:$A,Pos!T:T,_xlfn.XLOOKUP($L1182,#REF!,#REF!, ""), 0)</f>
        <v>#REF!</v>
      </c>
      <c r="AE1182" s="1" t="e">
        <f>_xlfn.XLOOKUP($L1182,Pos!$A:$A,Pos!U:U,_xlfn.XLOOKUP($L1182,#REF!,#REF!, ""), 0)</f>
        <v>#REF!</v>
      </c>
      <c r="AF1182" s="1" t="e">
        <f>_xlfn.XLOOKUP($L1182,Pos!$A:$A,Pos!V:V,_xlfn.XLOOKUP($L1182,#REF!,#REF!, ""), 0)</f>
        <v>#REF!</v>
      </c>
      <c r="AG1182" s="1" t="e">
        <f>_xlfn.XLOOKUP($L1182,Pos!$A:$A,Pos!W:W,_xlfn.XLOOKUP($L1182,#REF!,#REF!, ""), 0)</f>
        <v>#REF!</v>
      </c>
      <c r="AH1182" s="1" t="e">
        <f>_xlfn.XLOOKUP($L1182,Pos!$A:$A,Pos!X:X,_xlfn.XLOOKUP($L1182,#REF!,#REF!, ""), 0)</f>
        <v>#REF!</v>
      </c>
      <c r="AI1182" s="1" t="e">
        <f>_xlfn.XLOOKUP($L1182,Pos!$A:$A,Pos!Y:Y,_xlfn.XLOOKUP($L1182,#REF!,#REF!, ""), 0)</f>
        <v>#REF!</v>
      </c>
      <c r="AJ1182" s="1" t="e">
        <f>_xlfn.XLOOKUP($L1182,Pos!$A:$A,Pos!Z:Z,_xlfn.XLOOKUP($L1182,#REF!,#REF!, ""), 0)</f>
        <v>#REF!</v>
      </c>
      <c r="AK1182" s="1" t="e">
        <f>_xlfn.XLOOKUP($L1182,Pos!$A:$A,Pos!AA:AA,_xlfn.XLOOKUP($L1182,#REF!,#REF!, ""), 0)</f>
        <v>#REF!</v>
      </c>
      <c r="AL1182" s="1" t="e">
        <f>_xlfn.XLOOKUP($L1182,Pos!$A:$A,Pos!AB:AB,_xlfn.XLOOKUP($L1182,#REF!,#REF!, ""), 0)</f>
        <v>#REF!</v>
      </c>
      <c r="AM1182" s="1" t="e">
        <f>_xlfn.XLOOKUP($L1182,Pos!$A:$A,Pos!AC:AC,_xlfn.XLOOKUP($L1182,#REF!,#REF!, ""), 0)</f>
        <v>#REF!</v>
      </c>
      <c r="AN1182" s="1" t="e">
        <f>_xlfn.XLOOKUP($L1182,Pos!$A:$A,Pos!AD:AD,_xlfn.XLOOKUP($L1182,#REF!,#REF!, ""), 0)</f>
        <v>#REF!</v>
      </c>
      <c r="AO1182" s="1" t="e">
        <f>_xlfn.XLOOKUP($L1182,Pos!$A:$A,Pos!AE:AE,_xlfn.XLOOKUP($L1182,#REF!,#REF!, ""), 0)</f>
        <v>#REF!</v>
      </c>
      <c r="AP1182" s="1" t="e">
        <f>_xlfn.XLOOKUP($L1182,Pos!$A:$A,Pos!AF:AF,_xlfn.XLOOKUP($L1182,#REF!,#REF!, ""), 0)</f>
        <v>#REF!</v>
      </c>
      <c r="AQ1182" s="1" t="e">
        <f>_xlfn.XLOOKUP($L1182,Pos!$A:$A,Pos!AG:AG,_xlfn.XLOOKUP($L1182,#REF!,#REF!, ""), 0)</f>
        <v>#REF!</v>
      </c>
      <c r="AR1182" s="1" t="e">
        <f>_xlfn.XLOOKUP($L1182,Pos!$A:$A,Pos!AH:AH,_xlfn.XLOOKUP($L1182,#REF!,#REF!, ""), 0)</f>
        <v>#REF!</v>
      </c>
      <c r="AS1182" s="1" t="e">
        <f>_xlfn.XLOOKUP($L1182,Pos!$A:$A,Pos!AI:AI,_xlfn.XLOOKUP($L1182,#REF!,#REF!, ""), 0)</f>
        <v>#REF!</v>
      </c>
      <c r="AT1182" s="1" t="e">
        <f>_xlfn.XLOOKUP($L1182,Pos!$A:$A,Pos!AJ:AJ,_xlfn.XLOOKUP($L1182,#REF!,#REF!, ""), 0)</f>
        <v>#REF!</v>
      </c>
      <c r="AU1182" s="1" t="e">
        <f>_xlfn.XLOOKUP($L1182,Pos!$A:$A,Pos!AK:AK,_xlfn.XLOOKUP($L1182,#REF!,#REF!, ""), 0)</f>
        <v>#REF!</v>
      </c>
      <c r="AV1182" s="1" t="e">
        <f>_xlfn.XLOOKUP($L1182,Pos!$A:$A,Pos!AL:AL,_xlfn.XLOOKUP($L1182,#REF!,#REF!, ""), 0)</f>
        <v>#REF!</v>
      </c>
      <c r="AW1182" s="1" t="e">
        <f>_xlfn.XLOOKUP($L1182,Pos!$A:$A,Pos!AM:AM,_xlfn.XLOOKUP($L1182,#REF!,#REF!, ""), 0)</f>
        <v>#REF!</v>
      </c>
      <c r="AX1182" s="1" t="e">
        <f>_xlfn.XLOOKUP($L1182,Pos!$A:$A,Pos!AN:AN,_xlfn.XLOOKUP($L1182,#REF!,#REF!, ""), 0)</f>
        <v>#REF!</v>
      </c>
      <c r="AY1182" s="1" t="e">
        <f>_xlfn.XLOOKUP($L1182,Pos!$A:$A,Pos!AO:AO,_xlfn.XLOOKUP($L1182,#REF!,#REF!, ""), 0)</f>
        <v>#REF!</v>
      </c>
      <c r="AZ1182" s="7" t="str">
        <f t="shared" si="287"/>
        <v>OUT</v>
      </c>
      <c r="BA1182" s="1">
        <f>IF(OR(_xlfn.XLOOKUP(L1182,Pos!B:B,Pos!L:L,FALSE)="ESG Reason",_xlfn.XLOOKUP(L1182,Pos!B:B,Pos!L:L,FALSE)="Blacklisted"),1,0)</f>
        <v>1</v>
      </c>
      <c r="BC1182" s="11">
        <v>8.655554899849791E-11</v>
      </c>
      <c r="BD1182" s="11">
        <f>_xlfn.XLOOKUP($L1182,Pos!$B:$B,Pos!H:H,0, 0)</f>
        <v>0</v>
      </c>
      <c r="BE1182" s="11">
        <f>_xlfn.XLOOKUP($L1182,Pos!$B:$B,Pos!I:I,0, 0)</f>
        <v>7.512150767468147E-5</v>
      </c>
      <c r="BF1182" s="18">
        <f t="shared" si="288"/>
        <v>7.512150767468147E-5</v>
      </c>
      <c r="BG1182" s="1">
        <f t="shared" si="289"/>
        <v>2</v>
      </c>
      <c r="BH1182" s="1">
        <f t="shared" si="290"/>
        <v>1</v>
      </c>
      <c r="BI1182" s="18">
        <f t="shared" si="291"/>
        <v>8.655554899849791E-11</v>
      </c>
      <c r="BJ1182" s="3">
        <f t="shared" si="292"/>
        <v>0</v>
      </c>
      <c r="BK1182" s="18">
        <f t="shared" si="293"/>
        <v>0</v>
      </c>
    </row>
    <row r="1183" spans="3:63" x14ac:dyDescent="0.25">
      <c r="C1183" s="3"/>
      <c r="D1183" s="3"/>
      <c r="E1183" s="3"/>
      <c r="F1183" s="3"/>
      <c r="G1183" s="51" t="s">
        <v>1187</v>
      </c>
      <c r="H1183" s="8" t="str">
        <f t="shared" si="283"/>
        <v>0%Others</v>
      </c>
      <c r="I1183" s="11" cm="1">
        <f t="array" ref="I1183">IF(
   AZ1183 = "OUT", 0,IF(
   BD1183 &gt;= LARGE(IF(ISNUMBER(BD:BD), BD:BD), 3),
   BE1183 - 0.001,
   IF(BE1183 &gt;=VLOOKUP(P1183,mapping!$A:$B,2,FALSE), BE1183,VLOOKUP(P1183,mapping!$A$2:$B$8,2,FALSE))
))</f>
        <v>0</v>
      </c>
      <c r="J1183" s="11" cm="1">
        <f t="array" ref="J1183">IF(
    AZ1183="OUT",0,IF(IF(
                      BD1183&gt;=LARGE(IF(ISNUMBER(BD:BD),BD:BD),3),
                      BE1183+0.001,
                      VLOOKUP(H1183,mapping!$D:$E,2,FALSE)
                      )&gt;I1183,
                   IF(
                      BD1183&gt;=LARGE(IF(ISNUMBER(BD:BD),BD:BD),3),
                      BE1183+0.001,
                      VLOOKUP(H1183,mapping!$D:$E,2,FALSE)
                      ),
                   I1183+0.002))</f>
        <v>0</v>
      </c>
      <c r="K1183" s="8">
        <f t="shared" si="284"/>
        <v>7.5072230185024201E-5</v>
      </c>
      <c r="L1183" s="1" t="str">
        <f>Pos!B626</f>
        <v>JP3749400002</v>
      </c>
      <c r="M1183" s="1" t="str">
        <f>_xlfn.XLOOKUP($L1183,Pos!B:B,Pos!D:D,, 0)</f>
        <v>Nippon Paint Holdings Co., Ltd.</v>
      </c>
      <c r="N1183" s="1" t="str">
        <f>_xlfn.XLOOKUP($L1183,Pos!B:B,Pos!E:E,, 0)</f>
        <v>Industrial Goods &amp; Services</v>
      </c>
      <c r="O1183" s="1" t="str">
        <f t="shared" si="285"/>
        <v>Industrial Goods &amp; Services_Others</v>
      </c>
      <c r="P1183" s="1" t="str">
        <f>_xlfn.XLOOKUP($L1183,Pos!B:B,Pos!F:F,, 0)</f>
        <v>Others</v>
      </c>
      <c r="Q1183" s="1">
        <v>0</v>
      </c>
      <c r="R1183" s="9">
        <f>_xlfn.XLOOKUP($L1183,Pos!$B:$B,Pos!N:N,0, 0)</f>
        <v>3.73</v>
      </c>
      <c r="S1183" s="9">
        <f>_xlfn.XLOOKUP($L1183,Pos!$B:$B,Pos!O:O,0, 0)</f>
        <v>4.899</v>
      </c>
      <c r="T1183" s="9">
        <f>_xlfn.XLOOKUP($L1183,Pos!$B:$B,Pos!P:P,0, 0)</f>
        <v>4.55</v>
      </c>
      <c r="U1183" s="9">
        <f>_xlfn.XLOOKUP($L1183,Pos!$B:$B,Pos!Q:Q,0, 0)</f>
        <v>1.1000000000000001</v>
      </c>
      <c r="V1183" s="9">
        <f>_xlfn.XLOOKUP($L1183,Pos!$B:$B,Pos!R:R,0, 0)</f>
        <v>6.266667</v>
      </c>
      <c r="W1183" s="9">
        <f>_xlfn.XLOOKUP($L1183,Pos!$B:$B,Pos!S:S,0, 0)</f>
        <v>7.7316669999999998</v>
      </c>
      <c r="X1183" s="9" t="str">
        <f>_xlfn.XLOOKUP($L1183,Pos!$B:$B,Pos!J:J,0, 0)</f>
        <v>Outperform</v>
      </c>
      <c r="Y1183" s="1">
        <v>0</v>
      </c>
      <c r="Z1183" s="1">
        <v>0</v>
      </c>
      <c r="AA1183" s="1">
        <f t="shared" si="286"/>
        <v>0</v>
      </c>
      <c r="AB1183" s="9">
        <f>_xlfn.XLOOKUP(L1183,Pos!B:B,Pos!K:K,-1,0)</f>
        <v>5.2272727272727266</v>
      </c>
      <c r="AC1183" s="1" t="e">
        <f>_xlfn.XLOOKUP($L1183,Pos!$A:$A,Pos!S:S,_xlfn.XLOOKUP($L1183,#REF!,#REF!, ""), 0)</f>
        <v>#REF!</v>
      </c>
      <c r="AD1183" s="1" t="e">
        <f>_xlfn.XLOOKUP($L1183,Pos!$A:$A,Pos!T:T,_xlfn.XLOOKUP($L1183,#REF!,#REF!, ""), 0)</f>
        <v>#REF!</v>
      </c>
      <c r="AE1183" s="1" t="e">
        <f>_xlfn.XLOOKUP($L1183,Pos!$A:$A,Pos!U:U,_xlfn.XLOOKUP($L1183,#REF!,#REF!, ""), 0)</f>
        <v>#REF!</v>
      </c>
      <c r="AF1183" s="1" t="e">
        <f>_xlfn.XLOOKUP($L1183,Pos!$A:$A,Pos!V:V,_xlfn.XLOOKUP($L1183,#REF!,#REF!, ""), 0)</f>
        <v>#REF!</v>
      </c>
      <c r="AG1183" s="1" t="e">
        <f>_xlfn.XLOOKUP($L1183,Pos!$A:$A,Pos!W:W,_xlfn.XLOOKUP($L1183,#REF!,#REF!, ""), 0)</f>
        <v>#REF!</v>
      </c>
      <c r="AH1183" s="1" t="e">
        <f>_xlfn.XLOOKUP($L1183,Pos!$A:$A,Pos!X:X,_xlfn.XLOOKUP($L1183,#REF!,#REF!, ""), 0)</f>
        <v>#REF!</v>
      </c>
      <c r="AI1183" s="1" t="e">
        <f>_xlfn.XLOOKUP($L1183,Pos!$A:$A,Pos!Y:Y,_xlfn.XLOOKUP($L1183,#REF!,#REF!, ""), 0)</f>
        <v>#REF!</v>
      </c>
      <c r="AJ1183" s="1" t="e">
        <f>_xlfn.XLOOKUP($L1183,Pos!$A:$A,Pos!Z:Z,_xlfn.XLOOKUP($L1183,#REF!,#REF!, ""), 0)</f>
        <v>#REF!</v>
      </c>
      <c r="AK1183" s="1" t="e">
        <f>_xlfn.XLOOKUP($L1183,Pos!$A:$A,Pos!AA:AA,_xlfn.XLOOKUP($L1183,#REF!,#REF!, ""), 0)</f>
        <v>#REF!</v>
      </c>
      <c r="AL1183" s="1" t="e">
        <f>_xlfn.XLOOKUP($L1183,Pos!$A:$A,Pos!AB:AB,_xlfn.XLOOKUP($L1183,#REF!,#REF!, ""), 0)</f>
        <v>#REF!</v>
      </c>
      <c r="AM1183" s="1" t="e">
        <f>_xlfn.XLOOKUP($L1183,Pos!$A:$A,Pos!AC:AC,_xlfn.XLOOKUP($L1183,#REF!,#REF!, ""), 0)</f>
        <v>#REF!</v>
      </c>
      <c r="AN1183" s="1" t="e">
        <f>_xlfn.XLOOKUP($L1183,Pos!$A:$A,Pos!AD:AD,_xlfn.XLOOKUP($L1183,#REF!,#REF!, ""), 0)</f>
        <v>#REF!</v>
      </c>
      <c r="AO1183" s="1" t="e">
        <f>_xlfn.XLOOKUP($L1183,Pos!$A:$A,Pos!AE:AE,_xlfn.XLOOKUP($L1183,#REF!,#REF!, ""), 0)</f>
        <v>#REF!</v>
      </c>
      <c r="AP1183" s="1" t="e">
        <f>_xlfn.XLOOKUP($L1183,Pos!$A:$A,Pos!AF:AF,_xlfn.XLOOKUP($L1183,#REF!,#REF!, ""), 0)</f>
        <v>#REF!</v>
      </c>
      <c r="AQ1183" s="1" t="e">
        <f>_xlfn.XLOOKUP($L1183,Pos!$A:$A,Pos!AG:AG,_xlfn.XLOOKUP($L1183,#REF!,#REF!, ""), 0)</f>
        <v>#REF!</v>
      </c>
      <c r="AR1183" s="1" t="e">
        <f>_xlfn.XLOOKUP($L1183,Pos!$A:$A,Pos!AH:AH,_xlfn.XLOOKUP($L1183,#REF!,#REF!, ""), 0)</f>
        <v>#REF!</v>
      </c>
      <c r="AS1183" s="1" t="e">
        <f>_xlfn.XLOOKUP($L1183,Pos!$A:$A,Pos!AI:AI,_xlfn.XLOOKUP($L1183,#REF!,#REF!, ""), 0)</f>
        <v>#REF!</v>
      </c>
      <c r="AT1183" s="1" t="e">
        <f>_xlfn.XLOOKUP($L1183,Pos!$A:$A,Pos!AJ:AJ,_xlfn.XLOOKUP($L1183,#REF!,#REF!, ""), 0)</f>
        <v>#REF!</v>
      </c>
      <c r="AU1183" s="1" t="e">
        <f>_xlfn.XLOOKUP($L1183,Pos!$A:$A,Pos!AK:AK,_xlfn.XLOOKUP($L1183,#REF!,#REF!, ""), 0)</f>
        <v>#REF!</v>
      </c>
      <c r="AV1183" s="1" t="e">
        <f>_xlfn.XLOOKUP($L1183,Pos!$A:$A,Pos!AL:AL,_xlfn.XLOOKUP($L1183,#REF!,#REF!, ""), 0)</f>
        <v>#REF!</v>
      </c>
      <c r="AW1183" s="1" t="e">
        <f>_xlfn.XLOOKUP($L1183,Pos!$A:$A,Pos!AM:AM,_xlfn.XLOOKUP($L1183,#REF!,#REF!, ""), 0)</f>
        <v>#REF!</v>
      </c>
      <c r="AX1183" s="1" t="e">
        <f>_xlfn.XLOOKUP($L1183,Pos!$A:$A,Pos!AN:AN,_xlfn.XLOOKUP($L1183,#REF!,#REF!, ""), 0)</f>
        <v>#REF!</v>
      </c>
      <c r="AY1183" s="1" t="e">
        <f>_xlfn.XLOOKUP($L1183,Pos!$A:$A,Pos!AO:AO,_xlfn.XLOOKUP($L1183,#REF!,#REF!, ""), 0)</f>
        <v>#REF!</v>
      </c>
      <c r="AZ1183" s="7" t="str">
        <f t="shared" si="287"/>
        <v>OUT</v>
      </c>
      <c r="BA1183" s="1">
        <f>IF(OR(_xlfn.XLOOKUP(L1183,Pos!B:B,Pos!L:L,FALSE)="ESG Reason",_xlfn.XLOOKUP(L1183,Pos!B:B,Pos!L:L,FALSE)="Blacklisted"),1,0)</f>
        <v>1</v>
      </c>
      <c r="BC1183" s="11">
        <v>9.2472168328159212E-11</v>
      </c>
      <c r="BD1183" s="11">
        <f>_xlfn.XLOOKUP($L1183,Pos!$B:$B,Pos!H:H,0, 0)</f>
        <v>0</v>
      </c>
      <c r="BE1183" s="11">
        <f>_xlfn.XLOOKUP($L1183,Pos!$B:$B,Pos!I:I,0, 0)</f>
        <v>7.5072230185024201E-5</v>
      </c>
      <c r="BF1183" s="18">
        <f t="shared" si="288"/>
        <v>7.5072230185024201E-5</v>
      </c>
      <c r="BG1183" s="1">
        <f t="shared" si="289"/>
        <v>3</v>
      </c>
      <c r="BH1183" s="1">
        <f t="shared" si="290"/>
        <v>48</v>
      </c>
      <c r="BI1183" s="18">
        <f t="shared" si="291"/>
        <v>9.2472168328159212E-11</v>
      </c>
      <c r="BJ1183" s="3">
        <f t="shared" si="292"/>
        <v>0</v>
      </c>
      <c r="BK1183" s="18">
        <f t="shared" si="293"/>
        <v>0</v>
      </c>
    </row>
    <row r="1184" spans="3:63" x14ac:dyDescent="0.25">
      <c r="C1184" s="3"/>
      <c r="D1184" s="3"/>
      <c r="E1184" s="3"/>
      <c r="F1184" s="3"/>
      <c r="G1184" s="51" t="s">
        <v>1184</v>
      </c>
      <c r="H1184" s="8" t="str">
        <f t="shared" si="283"/>
        <v>0%Others</v>
      </c>
      <c r="I1184" s="11" cm="1">
        <f t="array" ref="I1184">IF(
   AZ1184 = "OUT", 0,IF(
   BD1184 &gt;= LARGE(IF(ISNUMBER(BD:BD), BD:BD), 3),
   BE1184 - 0.001,
   IF(BE1184 &gt;=VLOOKUP(P1184,mapping!$A:$B,2,FALSE), BE1184,VLOOKUP(P1184,mapping!$A$2:$B$8,2,FALSE))
))</f>
        <v>0</v>
      </c>
      <c r="J1184" s="11" cm="1">
        <f t="array" ref="J1184">IF(
    AZ1184="OUT",0,IF(IF(
                      BD1184&gt;=LARGE(IF(ISNUMBER(BD:BD),BD:BD),3),
                      BE1184+0.001,
                      VLOOKUP(H1184,mapping!$D:$E,2,FALSE)
                      )&gt;I1184,
                   IF(
                      BD1184&gt;=LARGE(IF(ISNUMBER(BD:BD),BD:BD),3),
                      BE1184+0.001,
                      VLOOKUP(H1184,mapping!$D:$E,2,FALSE)
                      ),
                   I1184+0.002))</f>
        <v>0</v>
      </c>
      <c r="K1184" s="8">
        <f t="shared" si="284"/>
        <v>7.4919316943828759E-5</v>
      </c>
      <c r="L1184" s="1" t="str">
        <f>Pos!B456</f>
        <v>IL0002730112</v>
      </c>
      <c r="M1184" s="1" t="str">
        <f>_xlfn.XLOOKUP($L1184,Pos!B:B,Pos!D:D,, 0)</f>
        <v>NICE Ltd.</v>
      </c>
      <c r="N1184" s="1" t="str">
        <f>_xlfn.XLOOKUP($L1184,Pos!B:B,Pos!E:E,, 0)</f>
        <v>Technology</v>
      </c>
      <c r="O1184" s="1" t="str">
        <f t="shared" si="285"/>
        <v>Technology_Others</v>
      </c>
      <c r="P1184" s="1" t="str">
        <f>_xlfn.XLOOKUP($L1184,Pos!B:B,Pos!F:F,, 0)</f>
        <v>Others</v>
      </c>
      <c r="Q1184" s="1">
        <v>0</v>
      </c>
      <c r="R1184" s="9">
        <f>_xlfn.XLOOKUP($L1184,Pos!$B:$B,Pos!N:N,0, 0)</f>
        <v>0</v>
      </c>
      <c r="S1184" s="9">
        <f>_xlfn.XLOOKUP($L1184,Pos!$B:$B,Pos!O:O,0, 0)</f>
        <v>8.7903339999999996</v>
      </c>
      <c r="T1184" s="9">
        <f>_xlfn.XLOOKUP($L1184,Pos!$B:$B,Pos!P:P,0, 0)</f>
        <v>4.375</v>
      </c>
      <c r="U1184" s="9">
        <f>_xlfn.XLOOKUP($L1184,Pos!$B:$B,Pos!Q:Q,0, 0)</f>
        <v>0.8</v>
      </c>
      <c r="V1184" s="9">
        <f>_xlfn.XLOOKUP($L1184,Pos!$B:$B,Pos!R:R,0, 0)</f>
        <v>3.6333329999999999</v>
      </c>
      <c r="W1184" s="9">
        <f>_xlfn.XLOOKUP($L1184,Pos!$B:$B,Pos!S:S,0, 0)</f>
        <v>4.165</v>
      </c>
      <c r="X1184" s="9" t="str">
        <f>_xlfn.XLOOKUP($L1184,Pos!$B:$B,Pos!J:J,0, 0)</f>
        <v>Buy</v>
      </c>
      <c r="Y1184" s="1">
        <v>0</v>
      </c>
      <c r="Z1184" s="1">
        <v>0</v>
      </c>
      <c r="AA1184" s="1">
        <f t="shared" si="286"/>
        <v>0</v>
      </c>
      <c r="AB1184" s="9">
        <f>_xlfn.XLOOKUP(L1184,Pos!B:B,Pos!K:K,-1,0)</f>
        <v>-1</v>
      </c>
      <c r="AC1184" s="1" t="e">
        <f>_xlfn.XLOOKUP($L1184,Pos!$A:$A,Pos!S:S,_xlfn.XLOOKUP($L1184,#REF!,#REF!, ""), 0)</f>
        <v>#REF!</v>
      </c>
      <c r="AD1184" s="1" t="e">
        <f>_xlfn.XLOOKUP($L1184,Pos!$A:$A,Pos!T:T,_xlfn.XLOOKUP($L1184,#REF!,#REF!, ""), 0)</f>
        <v>#REF!</v>
      </c>
      <c r="AE1184" s="1" t="e">
        <f>_xlfn.XLOOKUP($L1184,Pos!$A:$A,Pos!U:U,_xlfn.XLOOKUP($L1184,#REF!,#REF!, ""), 0)</f>
        <v>#REF!</v>
      </c>
      <c r="AF1184" s="1" t="e">
        <f>_xlfn.XLOOKUP($L1184,Pos!$A:$A,Pos!V:V,_xlfn.XLOOKUP($L1184,#REF!,#REF!, ""), 0)</f>
        <v>#REF!</v>
      </c>
      <c r="AG1184" s="1" t="e">
        <f>_xlfn.XLOOKUP($L1184,Pos!$A:$A,Pos!W:W,_xlfn.XLOOKUP($L1184,#REF!,#REF!, ""), 0)</f>
        <v>#REF!</v>
      </c>
      <c r="AH1184" s="1" t="e">
        <f>_xlfn.XLOOKUP($L1184,Pos!$A:$A,Pos!X:X,_xlfn.XLOOKUP($L1184,#REF!,#REF!, ""), 0)</f>
        <v>#REF!</v>
      </c>
      <c r="AI1184" s="1" t="e">
        <f>_xlfn.XLOOKUP($L1184,Pos!$A:$A,Pos!Y:Y,_xlfn.XLOOKUP($L1184,#REF!,#REF!, ""), 0)</f>
        <v>#REF!</v>
      </c>
      <c r="AJ1184" s="1" t="e">
        <f>_xlfn.XLOOKUP($L1184,Pos!$A:$A,Pos!Z:Z,_xlfn.XLOOKUP($L1184,#REF!,#REF!, ""), 0)</f>
        <v>#REF!</v>
      </c>
      <c r="AK1184" s="1" t="e">
        <f>_xlfn.XLOOKUP($L1184,Pos!$A:$A,Pos!AA:AA,_xlfn.XLOOKUP($L1184,#REF!,#REF!, ""), 0)</f>
        <v>#REF!</v>
      </c>
      <c r="AL1184" s="1" t="e">
        <f>_xlfn.XLOOKUP($L1184,Pos!$A:$A,Pos!AB:AB,_xlfn.XLOOKUP($L1184,#REF!,#REF!, ""), 0)</f>
        <v>#REF!</v>
      </c>
      <c r="AM1184" s="1" t="e">
        <f>_xlfn.XLOOKUP($L1184,Pos!$A:$A,Pos!AC:AC,_xlfn.XLOOKUP($L1184,#REF!,#REF!, ""), 0)</f>
        <v>#REF!</v>
      </c>
      <c r="AN1184" s="1" t="e">
        <f>_xlfn.XLOOKUP($L1184,Pos!$A:$A,Pos!AD:AD,_xlfn.XLOOKUP($L1184,#REF!,#REF!, ""), 0)</f>
        <v>#REF!</v>
      </c>
      <c r="AO1184" s="1" t="e">
        <f>_xlfn.XLOOKUP($L1184,Pos!$A:$A,Pos!AE:AE,_xlfn.XLOOKUP($L1184,#REF!,#REF!, ""), 0)</f>
        <v>#REF!</v>
      </c>
      <c r="AP1184" s="1" t="e">
        <f>_xlfn.XLOOKUP($L1184,Pos!$A:$A,Pos!AF:AF,_xlfn.XLOOKUP($L1184,#REF!,#REF!, ""), 0)</f>
        <v>#REF!</v>
      </c>
      <c r="AQ1184" s="1" t="e">
        <f>_xlfn.XLOOKUP($L1184,Pos!$A:$A,Pos!AG:AG,_xlfn.XLOOKUP($L1184,#REF!,#REF!, ""), 0)</f>
        <v>#REF!</v>
      </c>
      <c r="AR1184" s="1" t="e">
        <f>_xlfn.XLOOKUP($L1184,Pos!$A:$A,Pos!AH:AH,_xlfn.XLOOKUP($L1184,#REF!,#REF!, ""), 0)</f>
        <v>#REF!</v>
      </c>
      <c r="AS1184" s="1" t="e">
        <f>_xlfn.XLOOKUP($L1184,Pos!$A:$A,Pos!AI:AI,_xlfn.XLOOKUP($L1184,#REF!,#REF!, ""), 0)</f>
        <v>#REF!</v>
      </c>
      <c r="AT1184" s="1" t="e">
        <f>_xlfn.XLOOKUP($L1184,Pos!$A:$A,Pos!AJ:AJ,_xlfn.XLOOKUP($L1184,#REF!,#REF!, ""), 0)</f>
        <v>#REF!</v>
      </c>
      <c r="AU1184" s="1" t="e">
        <f>_xlfn.XLOOKUP($L1184,Pos!$A:$A,Pos!AK:AK,_xlfn.XLOOKUP($L1184,#REF!,#REF!, ""), 0)</f>
        <v>#REF!</v>
      </c>
      <c r="AV1184" s="1" t="e">
        <f>_xlfn.XLOOKUP($L1184,Pos!$A:$A,Pos!AL:AL,_xlfn.XLOOKUP($L1184,#REF!,#REF!, ""), 0)</f>
        <v>#REF!</v>
      </c>
      <c r="AW1184" s="1" t="e">
        <f>_xlfn.XLOOKUP($L1184,Pos!$A:$A,Pos!AM:AM,_xlfn.XLOOKUP($L1184,#REF!,#REF!, ""), 0)</f>
        <v>#REF!</v>
      </c>
      <c r="AX1184" s="1" t="e">
        <f>_xlfn.XLOOKUP($L1184,Pos!$A:$A,Pos!AN:AN,_xlfn.XLOOKUP($L1184,#REF!,#REF!, ""), 0)</f>
        <v>#REF!</v>
      </c>
      <c r="AY1184" s="1" t="e">
        <f>_xlfn.XLOOKUP($L1184,Pos!$A:$A,Pos!AO:AO,_xlfn.XLOOKUP($L1184,#REF!,#REF!, ""), 0)</f>
        <v>#REF!</v>
      </c>
      <c r="AZ1184" s="7" t="str">
        <f t="shared" si="287"/>
        <v>OUT</v>
      </c>
      <c r="BA1184" s="1">
        <f>IF(OR(_xlfn.XLOOKUP(L1184,Pos!B:B,Pos!L:L,FALSE)="ESG Reason",_xlfn.XLOOKUP(L1184,Pos!B:B,Pos!L:L,FALSE)="Blacklisted"),1,0)</f>
        <v>0</v>
      </c>
      <c r="BC1184" s="11">
        <v>9.320166007133077E-11</v>
      </c>
      <c r="BD1184" s="11">
        <f>_xlfn.XLOOKUP($L1184,Pos!$B:$B,Pos!H:H,0, 0)</f>
        <v>0</v>
      </c>
      <c r="BE1184" s="11">
        <f>_xlfn.XLOOKUP($L1184,Pos!$B:$B,Pos!I:I,0, 0)</f>
        <v>7.4919316943828759E-5</v>
      </c>
      <c r="BF1184" s="18">
        <f t="shared" si="288"/>
        <v>7.4919316943828759E-5</v>
      </c>
      <c r="BG1184" s="1">
        <f t="shared" si="289"/>
        <v>3</v>
      </c>
      <c r="BH1184" s="1">
        <f t="shared" si="290"/>
        <v>54</v>
      </c>
      <c r="BI1184" s="18">
        <f t="shared" si="291"/>
        <v>9.320166007133077E-11</v>
      </c>
      <c r="BJ1184" s="3">
        <f t="shared" si="292"/>
        <v>0</v>
      </c>
      <c r="BK1184" s="18">
        <f t="shared" si="293"/>
        <v>0</v>
      </c>
    </row>
    <row r="1185" spans="3:63" x14ac:dyDescent="0.25">
      <c r="C1185" s="3"/>
      <c r="D1185" s="3"/>
      <c r="E1185" s="3"/>
      <c r="F1185" s="3"/>
      <c r="G1185" s="51" t="s">
        <v>1192</v>
      </c>
      <c r="H1185" s="8" t="str">
        <f t="shared" si="283"/>
        <v>0%West Europe</v>
      </c>
      <c r="I1185" s="11" cm="1">
        <f t="array" ref="I1185">IF(
   AZ1185 = "OUT", 0,IF(
   BD1185 &gt;= LARGE(IF(ISNUMBER(BD:BD), BD:BD), 3),
   BE1185 - 0.001,
   IF(BE1185 &gt;=VLOOKUP(P1185,mapping!$A:$B,2,FALSE), BE1185,VLOOKUP(P1185,mapping!$A$2:$B$8,2,FALSE))
))</f>
        <v>0</v>
      </c>
      <c r="J1185" s="11" cm="1">
        <f t="array" ref="J1185">IF(
    AZ1185="OUT",0,IF(IF(
                      BD1185&gt;=LARGE(IF(ISNUMBER(BD:BD),BD:BD),3),
                      BE1185+0.001,
                      VLOOKUP(H1185,mapping!$D:$E,2,FALSE)
                      )&gt;I1185,
                   IF(
                      BD1185&gt;=LARGE(IF(ISNUMBER(BD:BD),BD:BD),3),
                      BE1185+0.001,
                      VLOOKUP(H1185,mapping!$D:$E,2,FALSE)
                      ),
                   I1185+0.002))</f>
        <v>0</v>
      </c>
      <c r="K1185" s="8">
        <f t="shared" si="284"/>
        <v>7.4866858970771652E-5</v>
      </c>
      <c r="L1185" s="1" t="str">
        <f>Pos!B180</f>
        <v>CH0130293662</v>
      </c>
      <c r="M1185" s="1" t="str">
        <f>_xlfn.XLOOKUP($L1185,Pos!B:B,Pos!D:D,, 0)</f>
        <v>BKW AG</v>
      </c>
      <c r="N1185" s="1" t="str">
        <f>_xlfn.XLOOKUP($L1185,Pos!B:B,Pos!E:E,, 0)</f>
        <v>Utilities</v>
      </c>
      <c r="O1185" s="1" t="str">
        <f t="shared" si="285"/>
        <v>Utilities_West Europe</v>
      </c>
      <c r="P1185" s="1" t="str">
        <f>_xlfn.XLOOKUP($L1185,Pos!B:B,Pos!F:F,, 0)</f>
        <v>West Europe</v>
      </c>
      <c r="Q1185" s="1">
        <v>0</v>
      </c>
      <c r="R1185" s="9">
        <f>_xlfn.XLOOKUP($L1185,Pos!$B:$B,Pos!N:N,0, 0)</f>
        <v>2.78</v>
      </c>
      <c r="S1185" s="9">
        <f>_xlfn.XLOOKUP($L1185,Pos!$B:$B,Pos!O:O,0, 0)</f>
        <v>3.9845000000000002</v>
      </c>
      <c r="T1185" s="9">
        <f>_xlfn.XLOOKUP($L1185,Pos!$B:$B,Pos!P:P,0, 0)</f>
        <v>5.6</v>
      </c>
      <c r="U1185" s="9">
        <f>_xlfn.XLOOKUP($L1185,Pos!$B:$B,Pos!Q:Q,0, 0)</f>
        <v>2.9</v>
      </c>
      <c r="V1185" s="9">
        <f>_xlfn.XLOOKUP($L1185,Pos!$B:$B,Pos!R:R,0, 0)</f>
        <v>5.3</v>
      </c>
      <c r="W1185" s="9">
        <f>_xlfn.XLOOKUP($L1185,Pos!$B:$B,Pos!S:S,0, 0)</f>
        <v>6.3150000000000004</v>
      </c>
      <c r="X1185" s="9" t="str">
        <f>_xlfn.XLOOKUP($L1185,Pos!$B:$B,Pos!J:J,0, 0)</f>
        <v>Outperform</v>
      </c>
      <c r="Y1185" s="1">
        <v>0</v>
      </c>
      <c r="Z1185" s="1">
        <v>0</v>
      </c>
      <c r="AA1185" s="1">
        <f t="shared" si="286"/>
        <v>0</v>
      </c>
      <c r="AB1185" s="9">
        <f>_xlfn.XLOOKUP(L1185,Pos!B:B,Pos!K:K,-1,0)</f>
        <v>4.0909090909090908</v>
      </c>
      <c r="AC1185" s="1" t="e">
        <f>_xlfn.XLOOKUP($L1185,Pos!$A:$A,Pos!S:S,_xlfn.XLOOKUP($L1185,#REF!,#REF!, ""), 0)</f>
        <v>#REF!</v>
      </c>
      <c r="AD1185" s="1" t="e">
        <f>_xlfn.XLOOKUP($L1185,Pos!$A:$A,Pos!T:T,_xlfn.XLOOKUP($L1185,#REF!,#REF!, ""), 0)</f>
        <v>#REF!</v>
      </c>
      <c r="AE1185" s="1" t="e">
        <f>_xlfn.XLOOKUP($L1185,Pos!$A:$A,Pos!U:U,_xlfn.XLOOKUP($L1185,#REF!,#REF!, ""), 0)</f>
        <v>#REF!</v>
      </c>
      <c r="AF1185" s="1" t="e">
        <f>_xlfn.XLOOKUP($L1185,Pos!$A:$A,Pos!V:V,_xlfn.XLOOKUP($L1185,#REF!,#REF!, ""), 0)</f>
        <v>#REF!</v>
      </c>
      <c r="AG1185" s="1" t="e">
        <f>_xlfn.XLOOKUP($L1185,Pos!$A:$A,Pos!W:W,_xlfn.XLOOKUP($L1185,#REF!,#REF!, ""), 0)</f>
        <v>#REF!</v>
      </c>
      <c r="AH1185" s="1" t="e">
        <f>_xlfn.XLOOKUP($L1185,Pos!$A:$A,Pos!X:X,_xlfn.XLOOKUP($L1185,#REF!,#REF!, ""), 0)</f>
        <v>#REF!</v>
      </c>
      <c r="AI1185" s="1" t="e">
        <f>_xlfn.XLOOKUP($L1185,Pos!$A:$A,Pos!Y:Y,_xlfn.XLOOKUP($L1185,#REF!,#REF!, ""), 0)</f>
        <v>#REF!</v>
      </c>
      <c r="AJ1185" s="1" t="e">
        <f>_xlfn.XLOOKUP($L1185,Pos!$A:$A,Pos!Z:Z,_xlfn.XLOOKUP($L1185,#REF!,#REF!, ""), 0)</f>
        <v>#REF!</v>
      </c>
      <c r="AK1185" s="1" t="e">
        <f>_xlfn.XLOOKUP($L1185,Pos!$A:$A,Pos!AA:AA,_xlfn.XLOOKUP($L1185,#REF!,#REF!, ""), 0)</f>
        <v>#REF!</v>
      </c>
      <c r="AL1185" s="1" t="e">
        <f>_xlfn.XLOOKUP($L1185,Pos!$A:$A,Pos!AB:AB,_xlfn.XLOOKUP($L1185,#REF!,#REF!, ""), 0)</f>
        <v>#REF!</v>
      </c>
      <c r="AM1185" s="1" t="e">
        <f>_xlfn.XLOOKUP($L1185,Pos!$A:$A,Pos!AC:AC,_xlfn.XLOOKUP($L1185,#REF!,#REF!, ""), 0)</f>
        <v>#REF!</v>
      </c>
      <c r="AN1185" s="1" t="e">
        <f>_xlfn.XLOOKUP($L1185,Pos!$A:$A,Pos!AD:AD,_xlfn.XLOOKUP($L1185,#REF!,#REF!, ""), 0)</f>
        <v>#REF!</v>
      </c>
      <c r="AO1185" s="1" t="e">
        <f>_xlfn.XLOOKUP($L1185,Pos!$A:$A,Pos!AE:AE,_xlfn.XLOOKUP($L1185,#REF!,#REF!, ""), 0)</f>
        <v>#REF!</v>
      </c>
      <c r="AP1185" s="1" t="e">
        <f>_xlfn.XLOOKUP($L1185,Pos!$A:$A,Pos!AF:AF,_xlfn.XLOOKUP($L1185,#REF!,#REF!, ""), 0)</f>
        <v>#REF!</v>
      </c>
      <c r="AQ1185" s="1" t="e">
        <f>_xlfn.XLOOKUP($L1185,Pos!$A:$A,Pos!AG:AG,_xlfn.XLOOKUP($L1185,#REF!,#REF!, ""), 0)</f>
        <v>#REF!</v>
      </c>
      <c r="AR1185" s="1" t="e">
        <f>_xlfn.XLOOKUP($L1185,Pos!$A:$A,Pos!AH:AH,_xlfn.XLOOKUP($L1185,#REF!,#REF!, ""), 0)</f>
        <v>#REF!</v>
      </c>
      <c r="AS1185" s="1" t="e">
        <f>_xlfn.XLOOKUP($L1185,Pos!$A:$A,Pos!AI:AI,_xlfn.XLOOKUP($L1185,#REF!,#REF!, ""), 0)</f>
        <v>#REF!</v>
      </c>
      <c r="AT1185" s="1" t="e">
        <f>_xlfn.XLOOKUP($L1185,Pos!$A:$A,Pos!AJ:AJ,_xlfn.XLOOKUP($L1185,#REF!,#REF!, ""), 0)</f>
        <v>#REF!</v>
      </c>
      <c r="AU1185" s="1" t="e">
        <f>_xlfn.XLOOKUP($L1185,Pos!$A:$A,Pos!AK:AK,_xlfn.XLOOKUP($L1185,#REF!,#REF!, ""), 0)</f>
        <v>#REF!</v>
      </c>
      <c r="AV1185" s="1" t="e">
        <f>_xlfn.XLOOKUP($L1185,Pos!$A:$A,Pos!AL:AL,_xlfn.XLOOKUP($L1185,#REF!,#REF!, ""), 0)</f>
        <v>#REF!</v>
      </c>
      <c r="AW1185" s="1" t="e">
        <f>_xlfn.XLOOKUP($L1185,Pos!$A:$A,Pos!AM:AM,_xlfn.XLOOKUP($L1185,#REF!,#REF!, ""), 0)</f>
        <v>#REF!</v>
      </c>
      <c r="AX1185" s="1" t="e">
        <f>_xlfn.XLOOKUP($L1185,Pos!$A:$A,Pos!AN:AN,_xlfn.XLOOKUP($L1185,#REF!,#REF!, ""), 0)</f>
        <v>#REF!</v>
      </c>
      <c r="AY1185" s="1" t="e">
        <f>_xlfn.XLOOKUP($L1185,Pos!$A:$A,Pos!AO:AO,_xlfn.XLOOKUP($L1185,#REF!,#REF!, ""), 0)</f>
        <v>#REF!</v>
      </c>
      <c r="AZ1185" s="7" t="str">
        <f t="shared" si="287"/>
        <v>OUT</v>
      </c>
      <c r="BA1185" s="1">
        <f>IF(OR(_xlfn.XLOOKUP(L1185,Pos!B:B,Pos!L:L,FALSE)="ESG Reason",_xlfn.XLOOKUP(L1185,Pos!B:B,Pos!L:L,FALSE)="Blacklisted"),1,0)</f>
        <v>1</v>
      </c>
      <c r="BC1185" s="11">
        <v>1.0349486384913291E-10</v>
      </c>
      <c r="BD1185" s="11">
        <f>_xlfn.XLOOKUP($L1185,Pos!$B:$B,Pos!H:H,0, 0)</f>
        <v>0</v>
      </c>
      <c r="BE1185" s="11">
        <f>_xlfn.XLOOKUP($L1185,Pos!$B:$B,Pos!I:I,0, 0)</f>
        <v>7.4866858970771652E-5</v>
      </c>
      <c r="BF1185" s="18">
        <f t="shared" si="288"/>
        <v>7.4866858970771652E-5</v>
      </c>
      <c r="BG1185" s="1">
        <f t="shared" si="289"/>
        <v>2</v>
      </c>
      <c r="BH1185" s="1">
        <f t="shared" si="290"/>
        <v>19</v>
      </c>
      <c r="BI1185" s="18">
        <f t="shared" si="291"/>
        <v>1.0349486384913291E-10</v>
      </c>
      <c r="BJ1185" s="3">
        <f t="shared" si="292"/>
        <v>0</v>
      </c>
      <c r="BK1185" s="18">
        <f t="shared" si="293"/>
        <v>0</v>
      </c>
    </row>
    <row r="1186" spans="3:63" x14ac:dyDescent="0.25">
      <c r="C1186" s="3"/>
      <c r="D1186" s="3"/>
      <c r="E1186" s="3"/>
      <c r="F1186" s="3"/>
      <c r="G1186" s="51" t="s">
        <v>1200</v>
      </c>
      <c r="H1186" s="8" t="str">
        <f t="shared" si="283"/>
        <v>0%Others</v>
      </c>
      <c r="I1186" s="11" cm="1">
        <f t="array" ref="I1186">IF(
   AZ1186 = "OUT", 0,IF(
   BD1186 &gt;= LARGE(IF(ISNUMBER(BD:BD), BD:BD), 3),
   BE1186 - 0.001,
   IF(BE1186 &gt;=VLOOKUP(P1186,mapping!$A:$B,2,FALSE), BE1186,VLOOKUP(P1186,mapping!$A$2:$B$8,2,FALSE))
))</f>
        <v>0</v>
      </c>
      <c r="J1186" s="11" cm="1">
        <f t="array" ref="J1186">IF(
    AZ1186="OUT",0,IF(IF(
                      BD1186&gt;=LARGE(IF(ISNUMBER(BD:BD),BD:BD),3),
                      BE1186+0.001,
                      VLOOKUP(H1186,mapping!$D:$E,2,FALSE)
                      )&gt;I1186,
                   IF(
                      BD1186&gt;=LARGE(IF(ISNUMBER(BD:BD),BD:BD),3),
                      BE1186+0.001,
                      VLOOKUP(H1186,mapping!$D:$E,2,FALSE)
                      ),
                   I1186+0.002))</f>
        <v>0</v>
      </c>
      <c r="K1186" s="8">
        <f t="shared" si="284"/>
        <v>7.4612180262301434E-5</v>
      </c>
      <c r="L1186" s="1" t="str">
        <f>Pos!B797</f>
        <v>SG1U76934819</v>
      </c>
      <c r="M1186" s="1" t="str">
        <f>_xlfn.XLOOKUP($L1186,Pos!B:B,Pos!D:D,, 0)</f>
        <v>Yangzijiang Shipbuilding (Holdings) Ltd.</v>
      </c>
      <c r="N1186" s="1" t="str">
        <f>_xlfn.XLOOKUP($L1186,Pos!B:B,Pos!E:E,, 0)</f>
        <v>Industrial Goods &amp; Services</v>
      </c>
      <c r="O1186" s="1" t="str">
        <f t="shared" si="285"/>
        <v>Industrial Goods &amp; Services_Others</v>
      </c>
      <c r="P1186" s="1" t="str">
        <f>_xlfn.XLOOKUP($L1186,Pos!B:B,Pos!F:F,, 0)</f>
        <v>Others</v>
      </c>
      <c r="Q1186" s="1">
        <v>0</v>
      </c>
      <c r="R1186" s="9">
        <f>_xlfn.XLOOKUP($L1186,Pos!$B:$B,Pos!N:N,0, 0)</f>
        <v>7.5</v>
      </c>
      <c r="S1186" s="9">
        <f>_xlfn.XLOOKUP($L1186,Pos!$B:$B,Pos!O:O,0, 0)</f>
        <v>6.798667</v>
      </c>
      <c r="T1186" s="9">
        <f>_xlfn.XLOOKUP($L1186,Pos!$B:$B,Pos!P:P,0, 0)</f>
        <v>7.9749999999999996</v>
      </c>
      <c r="U1186" s="9">
        <f>_xlfn.XLOOKUP($L1186,Pos!$B:$B,Pos!Q:Q,0, 0)</f>
        <v>9.1999999999999993</v>
      </c>
      <c r="V1186" s="9">
        <f>_xlfn.XLOOKUP($L1186,Pos!$B:$B,Pos!R:R,0, 0)</f>
        <v>3.5666669999999998</v>
      </c>
      <c r="W1186" s="9">
        <f>_xlfn.XLOOKUP($L1186,Pos!$B:$B,Pos!S:S,0, 0)</f>
        <v>7.5583330000000002</v>
      </c>
      <c r="X1186" s="9" t="str">
        <f>_xlfn.XLOOKUP($L1186,Pos!$B:$B,Pos!J:J,0, 0)</f>
        <v>Buy</v>
      </c>
      <c r="Y1186" s="1">
        <v>0</v>
      </c>
      <c r="Z1186" s="1">
        <v>0</v>
      </c>
      <c r="AA1186" s="1">
        <f t="shared" si="286"/>
        <v>0</v>
      </c>
      <c r="AB1186" s="9">
        <f>_xlfn.XLOOKUP(L1186,Pos!B:B,Pos!K:K,-1,0)</f>
        <v>-1</v>
      </c>
      <c r="AC1186" s="1" t="e">
        <f>_xlfn.XLOOKUP($L1186,Pos!$A:$A,Pos!S:S,_xlfn.XLOOKUP($L1186,#REF!,#REF!, ""), 0)</f>
        <v>#REF!</v>
      </c>
      <c r="AD1186" s="1" t="e">
        <f>_xlfn.XLOOKUP($L1186,Pos!$A:$A,Pos!T:T,_xlfn.XLOOKUP($L1186,#REF!,#REF!, ""), 0)</f>
        <v>#REF!</v>
      </c>
      <c r="AE1186" s="1" t="e">
        <f>_xlfn.XLOOKUP($L1186,Pos!$A:$A,Pos!U:U,_xlfn.XLOOKUP($L1186,#REF!,#REF!, ""), 0)</f>
        <v>#REF!</v>
      </c>
      <c r="AF1186" s="1" t="e">
        <f>_xlfn.XLOOKUP($L1186,Pos!$A:$A,Pos!V:V,_xlfn.XLOOKUP($L1186,#REF!,#REF!, ""), 0)</f>
        <v>#REF!</v>
      </c>
      <c r="AG1186" s="1" t="e">
        <f>_xlfn.XLOOKUP($L1186,Pos!$A:$A,Pos!W:W,_xlfn.XLOOKUP($L1186,#REF!,#REF!, ""), 0)</f>
        <v>#REF!</v>
      </c>
      <c r="AH1186" s="1" t="e">
        <f>_xlfn.XLOOKUP($L1186,Pos!$A:$A,Pos!X:X,_xlfn.XLOOKUP($L1186,#REF!,#REF!, ""), 0)</f>
        <v>#REF!</v>
      </c>
      <c r="AI1186" s="1" t="e">
        <f>_xlfn.XLOOKUP($L1186,Pos!$A:$A,Pos!Y:Y,_xlfn.XLOOKUP($L1186,#REF!,#REF!, ""), 0)</f>
        <v>#REF!</v>
      </c>
      <c r="AJ1186" s="1" t="e">
        <f>_xlfn.XLOOKUP($L1186,Pos!$A:$A,Pos!Z:Z,_xlfn.XLOOKUP($L1186,#REF!,#REF!, ""), 0)</f>
        <v>#REF!</v>
      </c>
      <c r="AK1186" s="1" t="e">
        <f>_xlfn.XLOOKUP($L1186,Pos!$A:$A,Pos!AA:AA,_xlfn.XLOOKUP($L1186,#REF!,#REF!, ""), 0)</f>
        <v>#REF!</v>
      </c>
      <c r="AL1186" s="1" t="e">
        <f>_xlfn.XLOOKUP($L1186,Pos!$A:$A,Pos!AB:AB,_xlfn.XLOOKUP($L1186,#REF!,#REF!, ""), 0)</f>
        <v>#REF!</v>
      </c>
      <c r="AM1186" s="1" t="e">
        <f>_xlfn.XLOOKUP($L1186,Pos!$A:$A,Pos!AC:AC,_xlfn.XLOOKUP($L1186,#REF!,#REF!, ""), 0)</f>
        <v>#REF!</v>
      </c>
      <c r="AN1186" s="1" t="e">
        <f>_xlfn.XLOOKUP($L1186,Pos!$A:$A,Pos!AD:AD,_xlfn.XLOOKUP($L1186,#REF!,#REF!, ""), 0)</f>
        <v>#REF!</v>
      </c>
      <c r="AO1186" s="1" t="e">
        <f>_xlfn.XLOOKUP($L1186,Pos!$A:$A,Pos!AE:AE,_xlfn.XLOOKUP($L1186,#REF!,#REF!, ""), 0)</f>
        <v>#REF!</v>
      </c>
      <c r="AP1186" s="1" t="e">
        <f>_xlfn.XLOOKUP($L1186,Pos!$A:$A,Pos!AF:AF,_xlfn.XLOOKUP($L1186,#REF!,#REF!, ""), 0)</f>
        <v>#REF!</v>
      </c>
      <c r="AQ1186" s="1" t="e">
        <f>_xlfn.XLOOKUP($L1186,Pos!$A:$A,Pos!AG:AG,_xlfn.XLOOKUP($L1186,#REF!,#REF!, ""), 0)</f>
        <v>#REF!</v>
      </c>
      <c r="AR1186" s="1" t="e">
        <f>_xlfn.XLOOKUP($L1186,Pos!$A:$A,Pos!AH:AH,_xlfn.XLOOKUP($L1186,#REF!,#REF!, ""), 0)</f>
        <v>#REF!</v>
      </c>
      <c r="AS1186" s="1" t="e">
        <f>_xlfn.XLOOKUP($L1186,Pos!$A:$A,Pos!AI:AI,_xlfn.XLOOKUP($L1186,#REF!,#REF!, ""), 0)</f>
        <v>#REF!</v>
      </c>
      <c r="AT1186" s="1" t="e">
        <f>_xlfn.XLOOKUP($L1186,Pos!$A:$A,Pos!AJ:AJ,_xlfn.XLOOKUP($L1186,#REF!,#REF!, ""), 0)</f>
        <v>#REF!</v>
      </c>
      <c r="AU1186" s="1" t="e">
        <f>_xlfn.XLOOKUP($L1186,Pos!$A:$A,Pos!AK:AK,_xlfn.XLOOKUP($L1186,#REF!,#REF!, ""), 0)</f>
        <v>#REF!</v>
      </c>
      <c r="AV1186" s="1" t="e">
        <f>_xlfn.XLOOKUP($L1186,Pos!$A:$A,Pos!AL:AL,_xlfn.XLOOKUP($L1186,#REF!,#REF!, ""), 0)</f>
        <v>#REF!</v>
      </c>
      <c r="AW1186" s="1" t="e">
        <f>_xlfn.XLOOKUP($L1186,Pos!$A:$A,Pos!AM:AM,_xlfn.XLOOKUP($L1186,#REF!,#REF!, ""), 0)</f>
        <v>#REF!</v>
      </c>
      <c r="AX1186" s="1" t="e">
        <f>_xlfn.XLOOKUP($L1186,Pos!$A:$A,Pos!AN:AN,_xlfn.XLOOKUP($L1186,#REF!,#REF!, ""), 0)</f>
        <v>#REF!</v>
      </c>
      <c r="AY1186" s="1" t="e">
        <f>_xlfn.XLOOKUP($L1186,Pos!$A:$A,Pos!AO:AO,_xlfn.XLOOKUP($L1186,#REF!,#REF!, ""), 0)</f>
        <v>#REF!</v>
      </c>
      <c r="AZ1186" s="7" t="str">
        <f t="shared" si="287"/>
        <v>OUT</v>
      </c>
      <c r="BA1186" s="1">
        <f>IF(OR(_xlfn.XLOOKUP(L1186,Pos!B:B,Pos!L:L,FALSE)="ESG Reason",_xlfn.XLOOKUP(L1186,Pos!B:B,Pos!L:L,FALSE)="Blacklisted"),1,0)</f>
        <v>0</v>
      </c>
      <c r="BC1186" s="11">
        <v>9.2472168328150151E-11</v>
      </c>
      <c r="BD1186" s="11">
        <f>_xlfn.XLOOKUP($L1186,Pos!$B:$B,Pos!H:H,0, 0)</f>
        <v>0</v>
      </c>
      <c r="BE1186" s="11">
        <f>_xlfn.XLOOKUP($L1186,Pos!$B:$B,Pos!I:I,0, 0)</f>
        <v>7.4612180262301434E-5</v>
      </c>
      <c r="BF1186" s="18">
        <f t="shared" si="288"/>
        <v>7.4612180262301434E-5</v>
      </c>
      <c r="BG1186" s="1">
        <f t="shared" si="289"/>
        <v>3</v>
      </c>
      <c r="BH1186" s="1">
        <f t="shared" si="290"/>
        <v>48</v>
      </c>
      <c r="BI1186" s="18">
        <f t="shared" si="291"/>
        <v>9.2472168328150151E-11</v>
      </c>
      <c r="BJ1186" s="3">
        <f t="shared" si="292"/>
        <v>0</v>
      </c>
      <c r="BK1186" s="18">
        <f t="shared" si="293"/>
        <v>0</v>
      </c>
    </row>
    <row r="1187" spans="3:63" x14ac:dyDescent="0.25">
      <c r="C1187" s="3"/>
      <c r="D1187" s="3"/>
      <c r="E1187" s="3"/>
      <c r="F1187" s="3"/>
      <c r="G1187" s="51" t="s">
        <v>1189</v>
      </c>
      <c r="H1187" s="8" t="str">
        <f t="shared" si="283"/>
        <v>0%Others</v>
      </c>
      <c r="I1187" s="11" cm="1">
        <f t="array" ref="I1187">IF(
   AZ1187 = "OUT", 0,IF(
   BD1187 &gt;= LARGE(IF(ISNUMBER(BD:BD), BD:BD), 3),
   BE1187 - 0.001,
   IF(BE1187 &gt;=VLOOKUP(P1187,mapping!$A:$B,2,FALSE), BE1187,VLOOKUP(P1187,mapping!$A$2:$B$8,2,FALSE))
))</f>
        <v>0</v>
      </c>
      <c r="J1187" s="11" cm="1">
        <f t="array" ref="J1187">IF(
    AZ1187="OUT",0,IF(IF(
                      BD1187&gt;=LARGE(IF(ISNUMBER(BD:BD),BD:BD),3),
                      BE1187+0.001,
                      VLOOKUP(H1187,mapping!$D:$E,2,FALSE)
                      )&gt;I1187,
                   IF(
                      BD1187&gt;=LARGE(IF(ISNUMBER(BD:BD),BD:BD),3),
                      BE1187+0.001,
                      VLOOKUP(H1187,mapping!$D:$E,2,FALSE)
                      ),
                   I1187+0.002))</f>
        <v>0</v>
      </c>
      <c r="K1187" s="8">
        <f t="shared" si="284"/>
        <v>7.4555471643191089E-5</v>
      </c>
      <c r="L1187" s="1" t="str">
        <f>Pos!B538</f>
        <v>JP3256000005</v>
      </c>
      <c r="M1187" s="1" t="str">
        <f>_xlfn.XLOOKUP($L1187,Pos!B:B,Pos!D:D,, 0)</f>
        <v>Kyowa Kirin Co., Ltd.</v>
      </c>
      <c r="N1187" s="1" t="str">
        <f>_xlfn.XLOOKUP($L1187,Pos!B:B,Pos!E:E,, 0)</f>
        <v>Health Care</v>
      </c>
      <c r="O1187" s="1" t="str">
        <f t="shared" si="285"/>
        <v>Health Care_Others</v>
      </c>
      <c r="P1187" s="1" t="str">
        <f>_xlfn.XLOOKUP($L1187,Pos!B:B,Pos!F:F,, 0)</f>
        <v>Others</v>
      </c>
      <c r="Q1187" s="1">
        <v>0</v>
      </c>
      <c r="R1187" s="9">
        <f>_xlfn.XLOOKUP($L1187,Pos!$B:$B,Pos!N:N,0, 0)</f>
        <v>6.69</v>
      </c>
      <c r="S1187" s="9">
        <f>_xlfn.XLOOKUP($L1187,Pos!$B:$B,Pos!O:O,0, 0)</f>
        <v>6.3120000000000003</v>
      </c>
      <c r="T1187" s="9">
        <f>_xlfn.XLOOKUP($L1187,Pos!$B:$B,Pos!P:P,0, 0)</f>
        <v>5.3250000000000002</v>
      </c>
      <c r="U1187" s="9">
        <f>_xlfn.XLOOKUP($L1187,Pos!$B:$B,Pos!Q:Q,0, 0)</f>
        <v>5.4</v>
      </c>
      <c r="V1187" s="9">
        <f>_xlfn.XLOOKUP($L1187,Pos!$B:$B,Pos!R:R,0, 0)</f>
        <v>7.8333329999999997</v>
      </c>
      <c r="W1187" s="9">
        <f>_xlfn.XLOOKUP($L1187,Pos!$B:$B,Pos!S:S,0, 0)</f>
        <v>2.6549999999999998</v>
      </c>
      <c r="X1187" s="9" t="str">
        <f>_xlfn.XLOOKUP($L1187,Pos!$B:$B,Pos!J:J,0, 0)</f>
        <v>Outperform</v>
      </c>
      <c r="Y1187" s="1">
        <v>0</v>
      </c>
      <c r="Z1187" s="1">
        <v>0</v>
      </c>
      <c r="AA1187" s="1">
        <f t="shared" si="286"/>
        <v>0</v>
      </c>
      <c r="AB1187" s="9">
        <f>_xlfn.XLOOKUP(L1187,Pos!B:B,Pos!K:K,-1,0)</f>
        <v>6.6666666666666661</v>
      </c>
      <c r="AC1187" s="1" t="e">
        <f>_xlfn.XLOOKUP($L1187,Pos!$A:$A,Pos!S:S,_xlfn.XLOOKUP($L1187,#REF!,#REF!, ""), 0)</f>
        <v>#REF!</v>
      </c>
      <c r="AD1187" s="1" t="e">
        <f>_xlfn.XLOOKUP($L1187,Pos!$A:$A,Pos!T:T,_xlfn.XLOOKUP($L1187,#REF!,#REF!, ""), 0)</f>
        <v>#REF!</v>
      </c>
      <c r="AE1187" s="1" t="e">
        <f>_xlfn.XLOOKUP($L1187,Pos!$A:$A,Pos!U:U,_xlfn.XLOOKUP($L1187,#REF!,#REF!, ""), 0)</f>
        <v>#REF!</v>
      </c>
      <c r="AF1187" s="1" t="e">
        <f>_xlfn.XLOOKUP($L1187,Pos!$A:$A,Pos!V:V,_xlfn.XLOOKUP($L1187,#REF!,#REF!, ""), 0)</f>
        <v>#REF!</v>
      </c>
      <c r="AG1187" s="1" t="e">
        <f>_xlfn.XLOOKUP($L1187,Pos!$A:$A,Pos!W:W,_xlfn.XLOOKUP($L1187,#REF!,#REF!, ""), 0)</f>
        <v>#REF!</v>
      </c>
      <c r="AH1187" s="1" t="e">
        <f>_xlfn.XLOOKUP($L1187,Pos!$A:$A,Pos!X:X,_xlfn.XLOOKUP($L1187,#REF!,#REF!, ""), 0)</f>
        <v>#REF!</v>
      </c>
      <c r="AI1187" s="1" t="e">
        <f>_xlfn.XLOOKUP($L1187,Pos!$A:$A,Pos!Y:Y,_xlfn.XLOOKUP($L1187,#REF!,#REF!, ""), 0)</f>
        <v>#REF!</v>
      </c>
      <c r="AJ1187" s="1" t="e">
        <f>_xlfn.XLOOKUP($L1187,Pos!$A:$A,Pos!Z:Z,_xlfn.XLOOKUP($L1187,#REF!,#REF!, ""), 0)</f>
        <v>#REF!</v>
      </c>
      <c r="AK1187" s="1" t="e">
        <f>_xlfn.XLOOKUP($L1187,Pos!$A:$A,Pos!AA:AA,_xlfn.XLOOKUP($L1187,#REF!,#REF!, ""), 0)</f>
        <v>#REF!</v>
      </c>
      <c r="AL1187" s="1" t="e">
        <f>_xlfn.XLOOKUP($L1187,Pos!$A:$A,Pos!AB:AB,_xlfn.XLOOKUP($L1187,#REF!,#REF!, ""), 0)</f>
        <v>#REF!</v>
      </c>
      <c r="AM1187" s="1" t="e">
        <f>_xlfn.XLOOKUP($L1187,Pos!$A:$A,Pos!AC:AC,_xlfn.XLOOKUP($L1187,#REF!,#REF!, ""), 0)</f>
        <v>#REF!</v>
      </c>
      <c r="AN1187" s="1" t="e">
        <f>_xlfn.XLOOKUP($L1187,Pos!$A:$A,Pos!AD:AD,_xlfn.XLOOKUP($L1187,#REF!,#REF!, ""), 0)</f>
        <v>#REF!</v>
      </c>
      <c r="AO1187" s="1" t="e">
        <f>_xlfn.XLOOKUP($L1187,Pos!$A:$A,Pos!AE:AE,_xlfn.XLOOKUP($L1187,#REF!,#REF!, ""), 0)</f>
        <v>#REF!</v>
      </c>
      <c r="AP1187" s="1" t="e">
        <f>_xlfn.XLOOKUP($L1187,Pos!$A:$A,Pos!AF:AF,_xlfn.XLOOKUP($L1187,#REF!,#REF!, ""), 0)</f>
        <v>#REF!</v>
      </c>
      <c r="AQ1187" s="1" t="e">
        <f>_xlfn.XLOOKUP($L1187,Pos!$A:$A,Pos!AG:AG,_xlfn.XLOOKUP($L1187,#REF!,#REF!, ""), 0)</f>
        <v>#REF!</v>
      </c>
      <c r="AR1187" s="1" t="e">
        <f>_xlfn.XLOOKUP($L1187,Pos!$A:$A,Pos!AH:AH,_xlfn.XLOOKUP($L1187,#REF!,#REF!, ""), 0)</f>
        <v>#REF!</v>
      </c>
      <c r="AS1187" s="1" t="e">
        <f>_xlfn.XLOOKUP($L1187,Pos!$A:$A,Pos!AI:AI,_xlfn.XLOOKUP($L1187,#REF!,#REF!, ""), 0)</f>
        <v>#REF!</v>
      </c>
      <c r="AT1187" s="1" t="e">
        <f>_xlfn.XLOOKUP($L1187,Pos!$A:$A,Pos!AJ:AJ,_xlfn.XLOOKUP($L1187,#REF!,#REF!, ""), 0)</f>
        <v>#REF!</v>
      </c>
      <c r="AU1187" s="1" t="e">
        <f>_xlfn.XLOOKUP($L1187,Pos!$A:$A,Pos!AK:AK,_xlfn.XLOOKUP($L1187,#REF!,#REF!, ""), 0)</f>
        <v>#REF!</v>
      </c>
      <c r="AV1187" s="1" t="e">
        <f>_xlfn.XLOOKUP($L1187,Pos!$A:$A,Pos!AL:AL,_xlfn.XLOOKUP($L1187,#REF!,#REF!, ""), 0)</f>
        <v>#REF!</v>
      </c>
      <c r="AW1187" s="1" t="e">
        <f>_xlfn.XLOOKUP($L1187,Pos!$A:$A,Pos!AM:AM,_xlfn.XLOOKUP($L1187,#REF!,#REF!, ""), 0)</f>
        <v>#REF!</v>
      </c>
      <c r="AX1187" s="1" t="e">
        <f>_xlfn.XLOOKUP($L1187,Pos!$A:$A,Pos!AN:AN,_xlfn.XLOOKUP($L1187,#REF!,#REF!, ""), 0)</f>
        <v>#REF!</v>
      </c>
      <c r="AY1187" s="1" t="e">
        <f>_xlfn.XLOOKUP($L1187,Pos!$A:$A,Pos!AO:AO,_xlfn.XLOOKUP($L1187,#REF!,#REF!, ""), 0)</f>
        <v>#REF!</v>
      </c>
      <c r="AZ1187" s="7" t="str">
        <f t="shared" si="287"/>
        <v>OUT</v>
      </c>
      <c r="BA1187" s="1">
        <f>IF(OR(_xlfn.XLOOKUP(L1187,Pos!B:B,Pos!L:L,FALSE)="ESG Reason",_xlfn.XLOOKUP(L1187,Pos!B:B,Pos!L:L,FALSE)="Blacklisted"),1,0)</f>
        <v>1</v>
      </c>
      <c r="BC1187" s="11">
        <v>9.1540825851848824E-11</v>
      </c>
      <c r="BD1187" s="11">
        <f>_xlfn.XLOOKUP($L1187,Pos!$B:$B,Pos!H:H,0, 0)</f>
        <v>0</v>
      </c>
      <c r="BE1187" s="11">
        <f>_xlfn.XLOOKUP($L1187,Pos!$B:$B,Pos!I:I,0, 0)</f>
        <v>7.4555471643191089E-5</v>
      </c>
      <c r="BF1187" s="18">
        <f t="shared" si="288"/>
        <v>7.4555471643191089E-5</v>
      </c>
      <c r="BG1187" s="1">
        <f t="shared" si="289"/>
        <v>3</v>
      </c>
      <c r="BH1187" s="1">
        <f t="shared" si="290"/>
        <v>47</v>
      </c>
      <c r="BI1187" s="18">
        <f t="shared" si="291"/>
        <v>9.1540825851848824E-11</v>
      </c>
      <c r="BJ1187" s="3">
        <f t="shared" si="292"/>
        <v>0</v>
      </c>
      <c r="BK1187" s="18">
        <f t="shared" si="293"/>
        <v>0</v>
      </c>
    </row>
    <row r="1188" spans="3:63" x14ac:dyDescent="0.25">
      <c r="C1188" s="3"/>
      <c r="D1188" s="3"/>
      <c r="E1188" s="3"/>
      <c r="F1188" s="3"/>
      <c r="G1188" s="51" t="s">
        <v>1235</v>
      </c>
      <c r="H1188" s="8" t="str">
        <f t="shared" si="283"/>
        <v>0%West Europe</v>
      </c>
      <c r="I1188" s="11" cm="1">
        <f t="array" ref="I1188">IF(
   AZ1188 = "OUT", 0,IF(
   BD1188 &gt;= LARGE(IF(ISNUMBER(BD:BD), BD:BD), 3),
   BE1188 - 0.001,
   IF(BE1188 &gt;=VLOOKUP(P1188,mapping!$A:$B,2,FALSE), BE1188,VLOOKUP(P1188,mapping!$A$2:$B$8,2,FALSE))
))</f>
        <v>0</v>
      </c>
      <c r="J1188" s="11" cm="1">
        <f t="array" ref="J1188">IF(
    AZ1188="OUT",0,IF(IF(
                      BD1188&gt;=LARGE(IF(ISNUMBER(BD:BD),BD:BD),3),
                      BE1188+0.001,
                      VLOOKUP(H1188,mapping!$D:$E,2,FALSE)
                      )&gt;I1188,
                   IF(
                      BD1188&gt;=LARGE(IF(ISNUMBER(BD:BD),BD:BD),3),
                      BE1188+0.001,
                      VLOOKUP(H1188,mapping!$D:$E,2,FALSE)
                      ),
                   I1188+0.002))</f>
        <v>0</v>
      </c>
      <c r="K1188" s="8">
        <f t="shared" si="284"/>
        <v>7.4522586645019159E-5</v>
      </c>
      <c r="L1188" s="1" t="str">
        <f>Pos!B383</f>
        <v>GB00B1KJJ408</v>
      </c>
      <c r="M1188" s="1" t="str">
        <f>_xlfn.XLOOKUP($L1188,Pos!B:B,Pos!D:D,, 0)</f>
        <v>Whitbread PLC</v>
      </c>
      <c r="N1188" s="1" t="str">
        <f>_xlfn.XLOOKUP($L1188,Pos!B:B,Pos!E:E,, 0)</f>
        <v>Travel &amp; Leisure</v>
      </c>
      <c r="O1188" s="1" t="str">
        <f t="shared" si="285"/>
        <v>Travel &amp; Leisure_West Europe</v>
      </c>
      <c r="P1188" s="1" t="str">
        <f>_xlfn.XLOOKUP($L1188,Pos!B:B,Pos!F:F,, 0)</f>
        <v>West Europe</v>
      </c>
      <c r="Q1188" s="1">
        <v>0</v>
      </c>
      <c r="R1188" s="9">
        <f>_xlfn.XLOOKUP($L1188,Pos!$B:$B,Pos!N:N,0, 0)</f>
        <v>5.96</v>
      </c>
      <c r="S1188" s="9">
        <f>_xlfn.XLOOKUP($L1188,Pos!$B:$B,Pos!O:O,0, 0)</f>
        <v>4.8985000000000003</v>
      </c>
      <c r="T1188" s="9">
        <f>_xlfn.XLOOKUP($L1188,Pos!$B:$B,Pos!P:P,0, 0)</f>
        <v>3.3250000000000002</v>
      </c>
      <c r="U1188" s="9">
        <f>_xlfn.XLOOKUP($L1188,Pos!$B:$B,Pos!Q:Q,0, 0)</f>
        <v>2.6</v>
      </c>
      <c r="V1188" s="9">
        <f>_xlfn.XLOOKUP($L1188,Pos!$B:$B,Pos!R:R,0, 0)</f>
        <v>4.7</v>
      </c>
      <c r="W1188" s="9">
        <f>_xlfn.XLOOKUP($L1188,Pos!$B:$B,Pos!S:S,0, 0)</f>
        <v>5.41</v>
      </c>
      <c r="X1188" s="9" t="str">
        <f>_xlfn.XLOOKUP($L1188,Pos!$B:$B,Pos!J:J,0, 0)</f>
        <v>Outperform</v>
      </c>
      <c r="Y1188" s="1">
        <v>0</v>
      </c>
      <c r="Z1188" s="1">
        <v>0</v>
      </c>
      <c r="AA1188" s="1">
        <f t="shared" si="286"/>
        <v>0</v>
      </c>
      <c r="AB1188" s="9">
        <f>_xlfn.XLOOKUP(L1188,Pos!B:B,Pos!K:K,-1,0)</f>
        <v>4.545454545454545</v>
      </c>
      <c r="AC1188" s="1" t="e">
        <f>_xlfn.XLOOKUP($L1188,Pos!$A:$A,Pos!S:S,_xlfn.XLOOKUP($L1188,#REF!,#REF!, ""), 0)</f>
        <v>#REF!</v>
      </c>
      <c r="AD1188" s="1" t="e">
        <f>_xlfn.XLOOKUP($L1188,Pos!$A:$A,Pos!T:T,_xlfn.XLOOKUP($L1188,#REF!,#REF!, ""), 0)</f>
        <v>#REF!</v>
      </c>
      <c r="AE1188" s="1" t="e">
        <f>_xlfn.XLOOKUP($L1188,Pos!$A:$A,Pos!U:U,_xlfn.XLOOKUP($L1188,#REF!,#REF!, ""), 0)</f>
        <v>#REF!</v>
      </c>
      <c r="AF1188" s="1" t="e">
        <f>_xlfn.XLOOKUP($L1188,Pos!$A:$A,Pos!V:V,_xlfn.XLOOKUP($L1188,#REF!,#REF!, ""), 0)</f>
        <v>#REF!</v>
      </c>
      <c r="AG1188" s="1" t="e">
        <f>_xlfn.XLOOKUP($L1188,Pos!$A:$A,Pos!W:W,_xlfn.XLOOKUP($L1188,#REF!,#REF!, ""), 0)</f>
        <v>#REF!</v>
      </c>
      <c r="AH1188" s="1" t="e">
        <f>_xlfn.XLOOKUP($L1188,Pos!$A:$A,Pos!X:X,_xlfn.XLOOKUP($L1188,#REF!,#REF!, ""), 0)</f>
        <v>#REF!</v>
      </c>
      <c r="AI1188" s="1" t="e">
        <f>_xlfn.XLOOKUP($L1188,Pos!$A:$A,Pos!Y:Y,_xlfn.XLOOKUP($L1188,#REF!,#REF!, ""), 0)</f>
        <v>#REF!</v>
      </c>
      <c r="AJ1188" s="1" t="e">
        <f>_xlfn.XLOOKUP($L1188,Pos!$A:$A,Pos!Z:Z,_xlfn.XLOOKUP($L1188,#REF!,#REF!, ""), 0)</f>
        <v>#REF!</v>
      </c>
      <c r="AK1188" s="1" t="e">
        <f>_xlfn.XLOOKUP($L1188,Pos!$A:$A,Pos!AA:AA,_xlfn.XLOOKUP($L1188,#REF!,#REF!, ""), 0)</f>
        <v>#REF!</v>
      </c>
      <c r="AL1188" s="1" t="e">
        <f>_xlfn.XLOOKUP($L1188,Pos!$A:$A,Pos!AB:AB,_xlfn.XLOOKUP($L1188,#REF!,#REF!, ""), 0)</f>
        <v>#REF!</v>
      </c>
      <c r="AM1188" s="1" t="e">
        <f>_xlfn.XLOOKUP($L1188,Pos!$A:$A,Pos!AC:AC,_xlfn.XLOOKUP($L1188,#REF!,#REF!, ""), 0)</f>
        <v>#REF!</v>
      </c>
      <c r="AN1188" s="1" t="e">
        <f>_xlfn.XLOOKUP($L1188,Pos!$A:$A,Pos!AD:AD,_xlfn.XLOOKUP($L1188,#REF!,#REF!, ""), 0)</f>
        <v>#REF!</v>
      </c>
      <c r="AO1188" s="1" t="e">
        <f>_xlfn.XLOOKUP($L1188,Pos!$A:$A,Pos!AE:AE,_xlfn.XLOOKUP($L1188,#REF!,#REF!, ""), 0)</f>
        <v>#REF!</v>
      </c>
      <c r="AP1188" s="1" t="e">
        <f>_xlfn.XLOOKUP($L1188,Pos!$A:$A,Pos!AF:AF,_xlfn.XLOOKUP($L1188,#REF!,#REF!, ""), 0)</f>
        <v>#REF!</v>
      </c>
      <c r="AQ1188" s="1" t="e">
        <f>_xlfn.XLOOKUP($L1188,Pos!$A:$A,Pos!AG:AG,_xlfn.XLOOKUP($L1188,#REF!,#REF!, ""), 0)</f>
        <v>#REF!</v>
      </c>
      <c r="AR1188" s="1" t="e">
        <f>_xlfn.XLOOKUP($L1188,Pos!$A:$A,Pos!AH:AH,_xlfn.XLOOKUP($L1188,#REF!,#REF!, ""), 0)</f>
        <v>#REF!</v>
      </c>
      <c r="AS1188" s="1" t="e">
        <f>_xlfn.XLOOKUP($L1188,Pos!$A:$A,Pos!AI:AI,_xlfn.XLOOKUP($L1188,#REF!,#REF!, ""), 0)</f>
        <v>#REF!</v>
      </c>
      <c r="AT1188" s="1" t="e">
        <f>_xlfn.XLOOKUP($L1188,Pos!$A:$A,Pos!AJ:AJ,_xlfn.XLOOKUP($L1188,#REF!,#REF!, ""), 0)</f>
        <v>#REF!</v>
      </c>
      <c r="AU1188" s="1" t="e">
        <f>_xlfn.XLOOKUP($L1188,Pos!$A:$A,Pos!AK:AK,_xlfn.XLOOKUP($L1188,#REF!,#REF!, ""), 0)</f>
        <v>#REF!</v>
      </c>
      <c r="AV1188" s="1" t="e">
        <f>_xlfn.XLOOKUP($L1188,Pos!$A:$A,Pos!AL:AL,_xlfn.XLOOKUP($L1188,#REF!,#REF!, ""), 0)</f>
        <v>#REF!</v>
      </c>
      <c r="AW1188" s="1" t="e">
        <f>_xlfn.XLOOKUP($L1188,Pos!$A:$A,Pos!AM:AM,_xlfn.XLOOKUP($L1188,#REF!,#REF!, ""), 0)</f>
        <v>#REF!</v>
      </c>
      <c r="AX1188" s="1" t="e">
        <f>_xlfn.XLOOKUP($L1188,Pos!$A:$A,Pos!AN:AN,_xlfn.XLOOKUP($L1188,#REF!,#REF!, ""), 0)</f>
        <v>#REF!</v>
      </c>
      <c r="AY1188" s="1" t="e">
        <f>_xlfn.XLOOKUP($L1188,Pos!$A:$A,Pos!AO:AO,_xlfn.XLOOKUP($L1188,#REF!,#REF!, ""), 0)</f>
        <v>#REF!</v>
      </c>
      <c r="AZ1188" s="7" t="str">
        <f t="shared" si="287"/>
        <v>OUT</v>
      </c>
      <c r="BA1188" s="1">
        <f>IF(OR(_xlfn.XLOOKUP(L1188,Pos!B:B,Pos!L:L,FALSE)="ESG Reason",_xlfn.XLOOKUP(L1188,Pos!B:B,Pos!L:L,FALSE)="Blacklisted"),1,0)</f>
        <v>0</v>
      </c>
      <c r="BC1188" s="11">
        <v>8.5521841383360502E-11</v>
      </c>
      <c r="BD1188" s="11">
        <f>_xlfn.XLOOKUP($L1188,Pos!$B:$B,Pos!H:H,0, 0)</f>
        <v>0</v>
      </c>
      <c r="BE1188" s="11">
        <f>_xlfn.XLOOKUP($L1188,Pos!$B:$B,Pos!I:I,0, 0)</f>
        <v>7.4522586645019159E-5</v>
      </c>
      <c r="BF1188" s="18">
        <f t="shared" si="288"/>
        <v>7.4522586645019159E-5</v>
      </c>
      <c r="BG1188" s="1">
        <f t="shared" si="289"/>
        <v>2</v>
      </c>
      <c r="BH1188" s="1">
        <f t="shared" si="290"/>
        <v>18</v>
      </c>
      <c r="BI1188" s="18">
        <f t="shared" si="291"/>
        <v>8.5521841383360502E-11</v>
      </c>
      <c r="BJ1188" s="3">
        <f t="shared" si="292"/>
        <v>0</v>
      </c>
      <c r="BK1188" s="18">
        <f t="shared" si="293"/>
        <v>0</v>
      </c>
    </row>
    <row r="1189" spans="3:63" x14ac:dyDescent="0.25">
      <c r="C1189" s="3"/>
      <c r="D1189" s="3"/>
      <c r="E1189" s="3"/>
      <c r="F1189" s="3"/>
      <c r="G1189" s="51" t="s">
        <v>1191</v>
      </c>
      <c r="H1189" s="8" t="str">
        <f t="shared" si="283"/>
        <v>0%Others</v>
      </c>
      <c r="I1189" s="11" cm="1">
        <f t="array" ref="I1189">IF(
   AZ1189 = "OUT", 0,IF(
   BD1189 &gt;= LARGE(IF(ISNUMBER(BD:BD), BD:BD), 3),
   BE1189 - 0.001,
   IF(BE1189 &gt;=VLOOKUP(P1189,mapping!$A:$B,2,FALSE), BE1189,VLOOKUP(P1189,mapping!$A$2:$B$8,2,FALSE))
))</f>
        <v>0</v>
      </c>
      <c r="J1189" s="11" cm="1">
        <f t="array" ref="J1189">IF(
    AZ1189="OUT",0,IF(IF(
                      BD1189&gt;=LARGE(IF(ISNUMBER(BD:BD),BD:BD),3),
                      BE1189+0.001,
                      VLOOKUP(H1189,mapping!$D:$E,2,FALSE)
                      )&gt;I1189,
                   IF(
                      BD1189&gt;=LARGE(IF(ISNUMBER(BD:BD),BD:BD),3),
                      BE1189+0.001,
                      VLOOKUP(H1189,mapping!$D:$E,2,FALSE)
                      ),
                   I1189+0.002))</f>
        <v>0</v>
      </c>
      <c r="K1189" s="8">
        <f t="shared" si="284"/>
        <v>7.426992824361426E-5</v>
      </c>
      <c r="L1189" s="1" t="str">
        <f>Pos!B418</f>
        <v>HK0000093390</v>
      </c>
      <c r="M1189" s="1" t="str">
        <f>_xlfn.XLOOKUP($L1189,Pos!B:B,Pos!D:D,, 0)</f>
        <v>HKT Trust and HKT Ltd</v>
      </c>
      <c r="N1189" s="1" t="str">
        <f>_xlfn.XLOOKUP($L1189,Pos!B:B,Pos!E:E,, 0)</f>
        <v>Telecommunications</v>
      </c>
      <c r="O1189" s="1" t="str">
        <f t="shared" si="285"/>
        <v>Telecommunications_Others</v>
      </c>
      <c r="P1189" s="1" t="str">
        <f>_xlfn.XLOOKUP($L1189,Pos!B:B,Pos!F:F,, 0)</f>
        <v>Others</v>
      </c>
      <c r="Q1189" s="1">
        <v>0</v>
      </c>
      <c r="R1189" s="9">
        <f>_xlfn.XLOOKUP($L1189,Pos!$B:$B,Pos!N:N,0, 0)</f>
        <v>8.4600000000000009</v>
      </c>
      <c r="S1189" s="9">
        <f>_xlfn.XLOOKUP($L1189,Pos!$B:$B,Pos!O:O,0, 0)</f>
        <v>5.2130000000000001</v>
      </c>
      <c r="T1189" s="9">
        <f>_xlfn.XLOOKUP($L1189,Pos!$B:$B,Pos!P:P,0, 0)</f>
        <v>5.6</v>
      </c>
      <c r="U1189" s="9">
        <f>_xlfn.XLOOKUP($L1189,Pos!$B:$B,Pos!Q:Q,0, 0)</f>
        <v>6.6</v>
      </c>
      <c r="V1189" s="9">
        <f>_xlfn.XLOOKUP($L1189,Pos!$B:$B,Pos!R:R,0, 0)</f>
        <v>8.9</v>
      </c>
      <c r="W1189" s="9">
        <f>_xlfn.XLOOKUP($L1189,Pos!$B:$B,Pos!S:S,0, 0)</f>
        <v>5.68</v>
      </c>
      <c r="X1189" s="9" t="str">
        <f>_xlfn.XLOOKUP($L1189,Pos!$B:$B,Pos!J:J,0, 0)</f>
        <v>Buy</v>
      </c>
      <c r="Y1189" s="1">
        <v>0</v>
      </c>
      <c r="Z1189" s="1">
        <v>0</v>
      </c>
      <c r="AA1189" s="1">
        <f t="shared" si="286"/>
        <v>0</v>
      </c>
      <c r="AB1189" s="9">
        <f>_xlfn.XLOOKUP(L1189,Pos!B:B,Pos!K:K,-1,0)</f>
        <v>-1</v>
      </c>
      <c r="AC1189" s="1" t="e">
        <f>_xlfn.XLOOKUP($L1189,Pos!$A:$A,Pos!S:S,_xlfn.XLOOKUP($L1189,#REF!,#REF!, ""), 0)</f>
        <v>#REF!</v>
      </c>
      <c r="AD1189" s="1" t="e">
        <f>_xlfn.XLOOKUP($L1189,Pos!$A:$A,Pos!T:T,_xlfn.XLOOKUP($L1189,#REF!,#REF!, ""), 0)</f>
        <v>#REF!</v>
      </c>
      <c r="AE1189" s="1" t="e">
        <f>_xlfn.XLOOKUP($L1189,Pos!$A:$A,Pos!U:U,_xlfn.XLOOKUP($L1189,#REF!,#REF!, ""), 0)</f>
        <v>#REF!</v>
      </c>
      <c r="AF1189" s="1" t="e">
        <f>_xlfn.XLOOKUP($L1189,Pos!$A:$A,Pos!V:V,_xlfn.XLOOKUP($L1189,#REF!,#REF!, ""), 0)</f>
        <v>#REF!</v>
      </c>
      <c r="AG1189" s="1" t="e">
        <f>_xlfn.XLOOKUP($L1189,Pos!$A:$A,Pos!W:W,_xlfn.XLOOKUP($L1189,#REF!,#REF!, ""), 0)</f>
        <v>#REF!</v>
      </c>
      <c r="AH1189" s="1" t="e">
        <f>_xlfn.XLOOKUP($L1189,Pos!$A:$A,Pos!X:X,_xlfn.XLOOKUP($L1189,#REF!,#REF!, ""), 0)</f>
        <v>#REF!</v>
      </c>
      <c r="AI1189" s="1" t="e">
        <f>_xlfn.XLOOKUP($L1189,Pos!$A:$A,Pos!Y:Y,_xlfn.XLOOKUP($L1189,#REF!,#REF!, ""), 0)</f>
        <v>#REF!</v>
      </c>
      <c r="AJ1189" s="1" t="e">
        <f>_xlfn.XLOOKUP($L1189,Pos!$A:$A,Pos!Z:Z,_xlfn.XLOOKUP($L1189,#REF!,#REF!, ""), 0)</f>
        <v>#REF!</v>
      </c>
      <c r="AK1189" s="1" t="e">
        <f>_xlfn.XLOOKUP($L1189,Pos!$A:$A,Pos!AA:AA,_xlfn.XLOOKUP($L1189,#REF!,#REF!, ""), 0)</f>
        <v>#REF!</v>
      </c>
      <c r="AL1189" s="1" t="e">
        <f>_xlfn.XLOOKUP($L1189,Pos!$A:$A,Pos!AB:AB,_xlfn.XLOOKUP($L1189,#REF!,#REF!, ""), 0)</f>
        <v>#REF!</v>
      </c>
      <c r="AM1189" s="1" t="e">
        <f>_xlfn.XLOOKUP($L1189,Pos!$A:$A,Pos!AC:AC,_xlfn.XLOOKUP($L1189,#REF!,#REF!, ""), 0)</f>
        <v>#REF!</v>
      </c>
      <c r="AN1189" s="1" t="e">
        <f>_xlfn.XLOOKUP($L1189,Pos!$A:$A,Pos!AD:AD,_xlfn.XLOOKUP($L1189,#REF!,#REF!, ""), 0)</f>
        <v>#REF!</v>
      </c>
      <c r="AO1189" s="1" t="e">
        <f>_xlfn.XLOOKUP($L1189,Pos!$A:$A,Pos!AE:AE,_xlfn.XLOOKUP($L1189,#REF!,#REF!, ""), 0)</f>
        <v>#REF!</v>
      </c>
      <c r="AP1189" s="1" t="e">
        <f>_xlfn.XLOOKUP($L1189,Pos!$A:$A,Pos!AF:AF,_xlfn.XLOOKUP($L1189,#REF!,#REF!, ""), 0)</f>
        <v>#REF!</v>
      </c>
      <c r="AQ1189" s="1" t="e">
        <f>_xlfn.XLOOKUP($L1189,Pos!$A:$A,Pos!AG:AG,_xlfn.XLOOKUP($L1189,#REF!,#REF!, ""), 0)</f>
        <v>#REF!</v>
      </c>
      <c r="AR1189" s="1" t="e">
        <f>_xlfn.XLOOKUP($L1189,Pos!$A:$A,Pos!AH:AH,_xlfn.XLOOKUP($L1189,#REF!,#REF!, ""), 0)</f>
        <v>#REF!</v>
      </c>
      <c r="AS1189" s="1" t="e">
        <f>_xlfn.XLOOKUP($L1189,Pos!$A:$A,Pos!AI:AI,_xlfn.XLOOKUP($L1189,#REF!,#REF!, ""), 0)</f>
        <v>#REF!</v>
      </c>
      <c r="AT1189" s="1" t="e">
        <f>_xlfn.XLOOKUP($L1189,Pos!$A:$A,Pos!AJ:AJ,_xlfn.XLOOKUP($L1189,#REF!,#REF!, ""), 0)</f>
        <v>#REF!</v>
      </c>
      <c r="AU1189" s="1" t="e">
        <f>_xlfn.XLOOKUP($L1189,Pos!$A:$A,Pos!AK:AK,_xlfn.XLOOKUP($L1189,#REF!,#REF!, ""), 0)</f>
        <v>#REF!</v>
      </c>
      <c r="AV1189" s="1" t="e">
        <f>_xlfn.XLOOKUP($L1189,Pos!$A:$A,Pos!AL:AL,_xlfn.XLOOKUP($L1189,#REF!,#REF!, ""), 0)</f>
        <v>#REF!</v>
      </c>
      <c r="AW1189" s="1" t="e">
        <f>_xlfn.XLOOKUP($L1189,Pos!$A:$A,Pos!AM:AM,_xlfn.XLOOKUP($L1189,#REF!,#REF!, ""), 0)</f>
        <v>#REF!</v>
      </c>
      <c r="AX1189" s="1" t="e">
        <f>_xlfn.XLOOKUP($L1189,Pos!$A:$A,Pos!AN:AN,_xlfn.XLOOKUP($L1189,#REF!,#REF!, ""), 0)</f>
        <v>#REF!</v>
      </c>
      <c r="AY1189" s="1" t="e">
        <f>_xlfn.XLOOKUP($L1189,Pos!$A:$A,Pos!AO:AO,_xlfn.XLOOKUP($L1189,#REF!,#REF!, ""), 0)</f>
        <v>#REF!</v>
      </c>
      <c r="AZ1189" s="7" t="str">
        <f t="shared" si="287"/>
        <v>OUT</v>
      </c>
      <c r="BA1189" s="1">
        <f>IF(OR(_xlfn.XLOOKUP(L1189,Pos!B:B,Pos!L:L,FALSE)="ESG Reason",_xlfn.XLOOKUP(L1189,Pos!B:B,Pos!L:L,FALSE)="Blacklisted"),1,0)</f>
        <v>0</v>
      </c>
      <c r="BC1189" s="11">
        <v>9.1140390294166739E-11</v>
      </c>
      <c r="BD1189" s="11">
        <f>_xlfn.XLOOKUP($L1189,Pos!$B:$B,Pos!H:H,0, 0)</f>
        <v>0</v>
      </c>
      <c r="BE1189" s="11">
        <f>_xlfn.XLOOKUP($L1189,Pos!$B:$B,Pos!I:I,0, 0)</f>
        <v>7.426992824361426E-5</v>
      </c>
      <c r="BF1189" s="18">
        <f t="shared" si="288"/>
        <v>7.426992824361426E-5</v>
      </c>
      <c r="BG1189" s="1">
        <f t="shared" si="289"/>
        <v>3</v>
      </c>
      <c r="BH1189" s="1">
        <f t="shared" si="290"/>
        <v>55</v>
      </c>
      <c r="BI1189" s="18">
        <f t="shared" si="291"/>
        <v>9.1140390294166739E-11</v>
      </c>
      <c r="BJ1189" s="3">
        <f t="shared" si="292"/>
        <v>0</v>
      </c>
      <c r="BK1189" s="18">
        <f t="shared" si="293"/>
        <v>0</v>
      </c>
    </row>
    <row r="1190" spans="3:63" x14ac:dyDescent="0.25">
      <c r="C1190" s="3"/>
      <c r="D1190" s="3"/>
      <c r="E1190" s="3"/>
      <c r="F1190" s="3"/>
      <c r="G1190" s="51" t="s">
        <v>1188</v>
      </c>
      <c r="H1190" s="8" t="str">
        <f t="shared" si="283"/>
        <v>0%West Europe</v>
      </c>
      <c r="I1190" s="11" cm="1">
        <f t="array" ref="I1190">IF(
   AZ1190 = "OUT", 0,IF(
   BD1190 &gt;= LARGE(IF(ISNUMBER(BD:BD), BD:BD), 3),
   BE1190 - 0.001,
   IF(BE1190 &gt;=VLOOKUP(P1190,mapping!$A:$B,2,FALSE), BE1190,VLOOKUP(P1190,mapping!$A$2:$B$8,2,FALSE))
))</f>
        <v>0</v>
      </c>
      <c r="J1190" s="11" cm="1">
        <f t="array" ref="J1190">IF(
    AZ1190="OUT",0,IF(IF(
                      BD1190&gt;=LARGE(IF(ISNUMBER(BD:BD),BD:BD),3),
                      BE1190+0.001,
                      VLOOKUP(H1190,mapping!$D:$E,2,FALSE)
                      )&gt;I1190,
                   IF(
                      BD1190&gt;=LARGE(IF(ISNUMBER(BD:BD),BD:BD),3),
                      BE1190+0.001,
                      VLOOKUP(H1190,mapping!$D:$E,2,FALSE)
                      ),
                   I1190+0.002))</f>
        <v>0</v>
      </c>
      <c r="K1190" s="8">
        <f t="shared" si="284"/>
        <v>7.3677798246116999E-5</v>
      </c>
      <c r="L1190" s="1" t="str">
        <f>Pos!B222</f>
        <v>DE0008232125</v>
      </c>
      <c r="M1190" s="1" t="str">
        <f>_xlfn.XLOOKUP($L1190,Pos!B:B,Pos!D:D,, 0)</f>
        <v>Deutsche Lufthansa AG</v>
      </c>
      <c r="N1190" s="1" t="str">
        <f>_xlfn.XLOOKUP($L1190,Pos!B:B,Pos!E:E,, 0)</f>
        <v>Travel &amp; Leisure</v>
      </c>
      <c r="O1190" s="1" t="str">
        <f t="shared" si="285"/>
        <v>Travel &amp; Leisure_West Europe</v>
      </c>
      <c r="P1190" s="1" t="str">
        <f>_xlfn.XLOOKUP($L1190,Pos!B:B,Pos!F:F,, 0)</f>
        <v>West Europe</v>
      </c>
      <c r="Q1190" s="1">
        <v>0</v>
      </c>
      <c r="R1190" s="9">
        <f>_xlfn.XLOOKUP($L1190,Pos!$B:$B,Pos!N:N,0, 0)</f>
        <v>5.04</v>
      </c>
      <c r="S1190" s="9">
        <f>_xlfn.XLOOKUP($L1190,Pos!$B:$B,Pos!O:O,0, 0)</f>
        <v>7.7483329999999997</v>
      </c>
      <c r="T1190" s="9">
        <f>_xlfn.XLOOKUP($L1190,Pos!$B:$B,Pos!P:P,0, 0)</f>
        <v>3.5750000000000002</v>
      </c>
      <c r="U1190" s="9">
        <f>_xlfn.XLOOKUP($L1190,Pos!$B:$B,Pos!Q:Q,0, 0)</f>
        <v>8</v>
      </c>
      <c r="V1190" s="9">
        <f>_xlfn.XLOOKUP($L1190,Pos!$B:$B,Pos!R:R,0, 0)</f>
        <v>2.8333330000000001</v>
      </c>
      <c r="W1190" s="9">
        <f>_xlfn.XLOOKUP($L1190,Pos!$B:$B,Pos!S:S,0, 0)</f>
        <v>6.0633340000000002</v>
      </c>
      <c r="X1190" s="9" t="str">
        <f>_xlfn.XLOOKUP($L1190,Pos!$B:$B,Pos!J:J,0, 0)</f>
        <v>Hold</v>
      </c>
      <c r="Y1190" s="1">
        <v>0</v>
      </c>
      <c r="Z1190" s="1">
        <v>0</v>
      </c>
      <c r="AA1190" s="1">
        <f t="shared" si="286"/>
        <v>0</v>
      </c>
      <c r="AB1190" s="9">
        <f>_xlfn.XLOOKUP(L1190,Pos!B:B,Pos!K:K,-1,0)</f>
        <v>8.1818181818181817</v>
      </c>
      <c r="AC1190" s="1" t="e">
        <f>_xlfn.XLOOKUP($L1190,Pos!$A:$A,Pos!S:S,_xlfn.XLOOKUP($L1190,#REF!,#REF!, ""), 0)</f>
        <v>#REF!</v>
      </c>
      <c r="AD1190" s="1" t="e">
        <f>_xlfn.XLOOKUP($L1190,Pos!$A:$A,Pos!T:T,_xlfn.XLOOKUP($L1190,#REF!,#REF!, ""), 0)</f>
        <v>#REF!</v>
      </c>
      <c r="AE1190" s="1" t="e">
        <f>_xlfn.XLOOKUP($L1190,Pos!$A:$A,Pos!U:U,_xlfn.XLOOKUP($L1190,#REF!,#REF!, ""), 0)</f>
        <v>#REF!</v>
      </c>
      <c r="AF1190" s="1" t="e">
        <f>_xlfn.XLOOKUP($L1190,Pos!$A:$A,Pos!V:V,_xlfn.XLOOKUP($L1190,#REF!,#REF!, ""), 0)</f>
        <v>#REF!</v>
      </c>
      <c r="AG1190" s="1" t="e">
        <f>_xlfn.XLOOKUP($L1190,Pos!$A:$A,Pos!W:W,_xlfn.XLOOKUP($L1190,#REF!,#REF!, ""), 0)</f>
        <v>#REF!</v>
      </c>
      <c r="AH1190" s="1" t="e">
        <f>_xlfn.XLOOKUP($L1190,Pos!$A:$A,Pos!X:X,_xlfn.XLOOKUP($L1190,#REF!,#REF!, ""), 0)</f>
        <v>#REF!</v>
      </c>
      <c r="AI1190" s="1" t="e">
        <f>_xlfn.XLOOKUP($L1190,Pos!$A:$A,Pos!Y:Y,_xlfn.XLOOKUP($L1190,#REF!,#REF!, ""), 0)</f>
        <v>#REF!</v>
      </c>
      <c r="AJ1190" s="1" t="e">
        <f>_xlfn.XLOOKUP($L1190,Pos!$A:$A,Pos!Z:Z,_xlfn.XLOOKUP($L1190,#REF!,#REF!, ""), 0)</f>
        <v>#REF!</v>
      </c>
      <c r="AK1190" s="1" t="e">
        <f>_xlfn.XLOOKUP($L1190,Pos!$A:$A,Pos!AA:AA,_xlfn.XLOOKUP($L1190,#REF!,#REF!, ""), 0)</f>
        <v>#REF!</v>
      </c>
      <c r="AL1190" s="1" t="e">
        <f>_xlfn.XLOOKUP($L1190,Pos!$A:$A,Pos!AB:AB,_xlfn.XLOOKUP($L1190,#REF!,#REF!, ""), 0)</f>
        <v>#REF!</v>
      </c>
      <c r="AM1190" s="1" t="e">
        <f>_xlfn.XLOOKUP($L1190,Pos!$A:$A,Pos!AC:AC,_xlfn.XLOOKUP($L1190,#REF!,#REF!, ""), 0)</f>
        <v>#REF!</v>
      </c>
      <c r="AN1190" s="1" t="e">
        <f>_xlfn.XLOOKUP($L1190,Pos!$A:$A,Pos!AD:AD,_xlfn.XLOOKUP($L1190,#REF!,#REF!, ""), 0)</f>
        <v>#REF!</v>
      </c>
      <c r="AO1190" s="1" t="e">
        <f>_xlfn.XLOOKUP($L1190,Pos!$A:$A,Pos!AE:AE,_xlfn.XLOOKUP($L1190,#REF!,#REF!, ""), 0)</f>
        <v>#REF!</v>
      </c>
      <c r="AP1190" s="1" t="e">
        <f>_xlfn.XLOOKUP($L1190,Pos!$A:$A,Pos!AF:AF,_xlfn.XLOOKUP($L1190,#REF!,#REF!, ""), 0)</f>
        <v>#REF!</v>
      </c>
      <c r="AQ1190" s="1" t="e">
        <f>_xlfn.XLOOKUP($L1190,Pos!$A:$A,Pos!AG:AG,_xlfn.XLOOKUP($L1190,#REF!,#REF!, ""), 0)</f>
        <v>#REF!</v>
      </c>
      <c r="AR1190" s="1" t="e">
        <f>_xlfn.XLOOKUP($L1190,Pos!$A:$A,Pos!AH:AH,_xlfn.XLOOKUP($L1190,#REF!,#REF!, ""), 0)</f>
        <v>#REF!</v>
      </c>
      <c r="AS1190" s="1" t="e">
        <f>_xlfn.XLOOKUP($L1190,Pos!$A:$A,Pos!AI:AI,_xlfn.XLOOKUP($L1190,#REF!,#REF!, ""), 0)</f>
        <v>#REF!</v>
      </c>
      <c r="AT1190" s="1" t="e">
        <f>_xlfn.XLOOKUP($L1190,Pos!$A:$A,Pos!AJ:AJ,_xlfn.XLOOKUP($L1190,#REF!,#REF!, ""), 0)</f>
        <v>#REF!</v>
      </c>
      <c r="AU1190" s="1" t="e">
        <f>_xlfn.XLOOKUP($L1190,Pos!$A:$A,Pos!AK:AK,_xlfn.XLOOKUP($L1190,#REF!,#REF!, ""), 0)</f>
        <v>#REF!</v>
      </c>
      <c r="AV1190" s="1" t="e">
        <f>_xlfn.XLOOKUP($L1190,Pos!$A:$A,Pos!AL:AL,_xlfn.XLOOKUP($L1190,#REF!,#REF!, ""), 0)</f>
        <v>#REF!</v>
      </c>
      <c r="AW1190" s="1" t="e">
        <f>_xlfn.XLOOKUP($L1190,Pos!$A:$A,Pos!AM:AM,_xlfn.XLOOKUP($L1190,#REF!,#REF!, ""), 0)</f>
        <v>#REF!</v>
      </c>
      <c r="AX1190" s="1" t="e">
        <f>_xlfn.XLOOKUP($L1190,Pos!$A:$A,Pos!AN:AN,_xlfn.XLOOKUP($L1190,#REF!,#REF!, ""), 0)</f>
        <v>#REF!</v>
      </c>
      <c r="AY1190" s="1" t="e">
        <f>_xlfn.XLOOKUP($L1190,Pos!$A:$A,Pos!AO:AO,_xlfn.XLOOKUP($L1190,#REF!,#REF!, ""), 0)</f>
        <v>#REF!</v>
      </c>
      <c r="AZ1190" s="7" t="str">
        <f t="shared" si="287"/>
        <v>OUT</v>
      </c>
      <c r="BA1190" s="1">
        <f>IF(OR(_xlfn.XLOOKUP(L1190,Pos!B:B,Pos!L:L,FALSE)="ESG Reason",_xlfn.XLOOKUP(L1190,Pos!B:B,Pos!L:L,FALSE)="Blacklisted"),1,0)</f>
        <v>1</v>
      </c>
      <c r="BC1190" s="11">
        <v>8.5521841383358589E-11</v>
      </c>
      <c r="BD1190" s="11">
        <f>_xlfn.XLOOKUP($L1190,Pos!$B:$B,Pos!H:H,0, 0)</f>
        <v>0</v>
      </c>
      <c r="BE1190" s="11">
        <f>_xlfn.XLOOKUP($L1190,Pos!$B:$B,Pos!I:I,0, 0)</f>
        <v>7.3677798246116999E-5</v>
      </c>
      <c r="BF1190" s="18">
        <f t="shared" si="288"/>
        <v>7.3677798246116999E-5</v>
      </c>
      <c r="BG1190" s="1">
        <f t="shared" si="289"/>
        <v>2</v>
      </c>
      <c r="BH1190" s="1">
        <f t="shared" si="290"/>
        <v>18</v>
      </c>
      <c r="BI1190" s="18">
        <f t="shared" si="291"/>
        <v>8.5521841383358589E-11</v>
      </c>
      <c r="BJ1190" s="3">
        <f t="shared" si="292"/>
        <v>0</v>
      </c>
      <c r="BK1190" s="18">
        <f t="shared" si="293"/>
        <v>0</v>
      </c>
    </row>
    <row r="1191" spans="3:63" x14ac:dyDescent="0.25">
      <c r="C1191" s="3"/>
      <c r="D1191" s="3"/>
      <c r="E1191" s="3"/>
      <c r="F1191" s="3"/>
      <c r="G1191" s="51" t="s">
        <v>1220</v>
      </c>
      <c r="H1191" s="8" t="str">
        <f t="shared" si="283"/>
        <v>0%Others</v>
      </c>
      <c r="I1191" s="11" cm="1">
        <f t="array" ref="I1191">IF(
   AZ1191 = "OUT", 0,IF(
   BD1191 &gt;= LARGE(IF(ISNUMBER(BD:BD), BD:BD), 3),
   BE1191 - 0.001,
   IF(BE1191 &gt;=VLOOKUP(P1191,mapping!$A:$B,2,FALSE), BE1191,VLOOKUP(P1191,mapping!$A$2:$B$8,2,FALSE))
))</f>
        <v>0</v>
      </c>
      <c r="J1191" s="11" cm="1">
        <f t="array" ref="J1191">IF(
    AZ1191="OUT",0,IF(IF(
                      BD1191&gt;=LARGE(IF(ISNUMBER(BD:BD),BD:BD),3),
                      BE1191+0.001,
                      VLOOKUP(H1191,mapping!$D:$E,2,FALSE)
                      )&gt;I1191,
                   IF(
                      BD1191&gt;=LARGE(IF(ISNUMBER(BD:BD),BD:BD),3),
                      BE1191+0.001,
                      VLOOKUP(H1191,mapping!$D:$E,2,FALSE)
                      ),
                   I1191+0.002))</f>
        <v>0</v>
      </c>
      <c r="K1191" s="8">
        <f t="shared" si="284"/>
        <v>7.3205576473401771E-5</v>
      </c>
      <c r="L1191" s="1" t="str">
        <f>Pos!B556</f>
        <v>JP3379550001</v>
      </c>
      <c r="M1191" s="1" t="str">
        <f>_xlfn.XLOOKUP($L1191,Pos!B:B,Pos!D:D,, 0)</f>
        <v>JX Advanced Metals Corporation</v>
      </c>
      <c r="N1191" s="1" t="str">
        <f>_xlfn.XLOOKUP($L1191,Pos!B:B,Pos!E:E,, 0)</f>
        <v>Basic Resources</v>
      </c>
      <c r="O1191" s="1" t="str">
        <f t="shared" si="285"/>
        <v>Basic Resources_Others</v>
      </c>
      <c r="P1191" s="1" t="str">
        <f>_xlfn.XLOOKUP($L1191,Pos!B:B,Pos!F:F,, 0)</f>
        <v>Others</v>
      </c>
      <c r="Q1191" s="1">
        <v>0</v>
      </c>
      <c r="R1191" s="9">
        <f>_xlfn.XLOOKUP($L1191,Pos!$B:$B,Pos!N:N,0, 0)</f>
        <v>3.51</v>
      </c>
      <c r="S1191" s="9">
        <f>_xlfn.XLOOKUP($L1191,Pos!$B:$B,Pos!O:O,0, 0)</f>
        <v>4.3304999999999998</v>
      </c>
      <c r="T1191" s="9">
        <f>_xlfn.XLOOKUP($L1191,Pos!$B:$B,Pos!P:P,0, 0)</f>
        <v>4.6749999999999998</v>
      </c>
      <c r="U1191" s="9">
        <f>_xlfn.XLOOKUP($L1191,Pos!$B:$B,Pos!Q:Q,0, 0)</f>
        <v>9.3000000000000007</v>
      </c>
      <c r="V1191" s="9">
        <f>_xlfn.XLOOKUP($L1191,Pos!$B:$B,Pos!R:R,0, 0)</f>
        <v>1.0333330000000001</v>
      </c>
      <c r="W1191" s="9">
        <f>_xlfn.XLOOKUP($L1191,Pos!$B:$B,Pos!S:S,0, 0)</f>
        <v>5.2649999999999997</v>
      </c>
      <c r="X1191" s="9" t="str">
        <f>_xlfn.XLOOKUP($L1191,Pos!$B:$B,Pos!J:J,0, 0)</f>
        <v>0</v>
      </c>
      <c r="Y1191" s="1">
        <v>0</v>
      </c>
      <c r="Z1191" s="1">
        <v>0</v>
      </c>
      <c r="AA1191" s="1">
        <f t="shared" si="286"/>
        <v>0</v>
      </c>
      <c r="AB1191" s="9">
        <f>_xlfn.XLOOKUP(L1191,Pos!B:B,Pos!K:K,-1,0)</f>
        <v>1.8181818181818179</v>
      </c>
      <c r="AC1191" s="1" t="e">
        <f>_xlfn.XLOOKUP($L1191,Pos!$A:$A,Pos!S:S,_xlfn.XLOOKUP($L1191,#REF!,#REF!, ""), 0)</f>
        <v>#REF!</v>
      </c>
      <c r="AD1191" s="1" t="e">
        <f>_xlfn.XLOOKUP($L1191,Pos!$A:$A,Pos!T:T,_xlfn.XLOOKUP($L1191,#REF!,#REF!, ""), 0)</f>
        <v>#REF!</v>
      </c>
      <c r="AE1191" s="1" t="e">
        <f>_xlfn.XLOOKUP($L1191,Pos!$A:$A,Pos!U:U,_xlfn.XLOOKUP($L1191,#REF!,#REF!, ""), 0)</f>
        <v>#REF!</v>
      </c>
      <c r="AF1191" s="1" t="e">
        <f>_xlfn.XLOOKUP($L1191,Pos!$A:$A,Pos!V:V,_xlfn.XLOOKUP($L1191,#REF!,#REF!, ""), 0)</f>
        <v>#REF!</v>
      </c>
      <c r="AG1191" s="1" t="e">
        <f>_xlfn.XLOOKUP($L1191,Pos!$A:$A,Pos!W:W,_xlfn.XLOOKUP($L1191,#REF!,#REF!, ""), 0)</f>
        <v>#REF!</v>
      </c>
      <c r="AH1191" s="1" t="e">
        <f>_xlfn.XLOOKUP($L1191,Pos!$A:$A,Pos!X:X,_xlfn.XLOOKUP($L1191,#REF!,#REF!, ""), 0)</f>
        <v>#REF!</v>
      </c>
      <c r="AI1191" s="1" t="e">
        <f>_xlfn.XLOOKUP($L1191,Pos!$A:$A,Pos!Y:Y,_xlfn.XLOOKUP($L1191,#REF!,#REF!, ""), 0)</f>
        <v>#REF!</v>
      </c>
      <c r="AJ1191" s="1" t="e">
        <f>_xlfn.XLOOKUP($L1191,Pos!$A:$A,Pos!Z:Z,_xlfn.XLOOKUP($L1191,#REF!,#REF!, ""), 0)</f>
        <v>#REF!</v>
      </c>
      <c r="AK1191" s="1" t="e">
        <f>_xlfn.XLOOKUP($L1191,Pos!$A:$A,Pos!AA:AA,_xlfn.XLOOKUP($L1191,#REF!,#REF!, ""), 0)</f>
        <v>#REF!</v>
      </c>
      <c r="AL1191" s="1" t="e">
        <f>_xlfn.XLOOKUP($L1191,Pos!$A:$A,Pos!AB:AB,_xlfn.XLOOKUP($L1191,#REF!,#REF!, ""), 0)</f>
        <v>#REF!</v>
      </c>
      <c r="AM1191" s="1" t="e">
        <f>_xlfn.XLOOKUP($L1191,Pos!$A:$A,Pos!AC:AC,_xlfn.XLOOKUP($L1191,#REF!,#REF!, ""), 0)</f>
        <v>#REF!</v>
      </c>
      <c r="AN1191" s="1" t="e">
        <f>_xlfn.XLOOKUP($L1191,Pos!$A:$A,Pos!AD:AD,_xlfn.XLOOKUP($L1191,#REF!,#REF!, ""), 0)</f>
        <v>#REF!</v>
      </c>
      <c r="AO1191" s="1" t="e">
        <f>_xlfn.XLOOKUP($L1191,Pos!$A:$A,Pos!AE:AE,_xlfn.XLOOKUP($L1191,#REF!,#REF!, ""), 0)</f>
        <v>#REF!</v>
      </c>
      <c r="AP1191" s="1" t="e">
        <f>_xlfn.XLOOKUP($L1191,Pos!$A:$A,Pos!AF:AF,_xlfn.XLOOKUP($L1191,#REF!,#REF!, ""), 0)</f>
        <v>#REF!</v>
      </c>
      <c r="AQ1191" s="1" t="e">
        <f>_xlfn.XLOOKUP($L1191,Pos!$A:$A,Pos!AG:AG,_xlfn.XLOOKUP($L1191,#REF!,#REF!, ""), 0)</f>
        <v>#REF!</v>
      </c>
      <c r="AR1191" s="1" t="e">
        <f>_xlfn.XLOOKUP($L1191,Pos!$A:$A,Pos!AH:AH,_xlfn.XLOOKUP($L1191,#REF!,#REF!, ""), 0)</f>
        <v>#REF!</v>
      </c>
      <c r="AS1191" s="1" t="e">
        <f>_xlfn.XLOOKUP($L1191,Pos!$A:$A,Pos!AI:AI,_xlfn.XLOOKUP($L1191,#REF!,#REF!, ""), 0)</f>
        <v>#REF!</v>
      </c>
      <c r="AT1191" s="1" t="e">
        <f>_xlfn.XLOOKUP($L1191,Pos!$A:$A,Pos!AJ:AJ,_xlfn.XLOOKUP($L1191,#REF!,#REF!, ""), 0)</f>
        <v>#REF!</v>
      </c>
      <c r="AU1191" s="1" t="e">
        <f>_xlfn.XLOOKUP($L1191,Pos!$A:$A,Pos!AK:AK,_xlfn.XLOOKUP($L1191,#REF!,#REF!, ""), 0)</f>
        <v>#REF!</v>
      </c>
      <c r="AV1191" s="1" t="e">
        <f>_xlfn.XLOOKUP($L1191,Pos!$A:$A,Pos!AL:AL,_xlfn.XLOOKUP($L1191,#REF!,#REF!, ""), 0)</f>
        <v>#REF!</v>
      </c>
      <c r="AW1191" s="1" t="e">
        <f>_xlfn.XLOOKUP($L1191,Pos!$A:$A,Pos!AM:AM,_xlfn.XLOOKUP($L1191,#REF!,#REF!, ""), 0)</f>
        <v>#REF!</v>
      </c>
      <c r="AX1191" s="1" t="e">
        <f>_xlfn.XLOOKUP($L1191,Pos!$A:$A,Pos!AN:AN,_xlfn.XLOOKUP($L1191,#REF!,#REF!, ""), 0)</f>
        <v>#REF!</v>
      </c>
      <c r="AY1191" s="1" t="e">
        <f>_xlfn.XLOOKUP($L1191,Pos!$A:$A,Pos!AO:AO,_xlfn.XLOOKUP($L1191,#REF!,#REF!, ""), 0)</f>
        <v>#REF!</v>
      </c>
      <c r="AZ1191" s="7" t="str">
        <f t="shared" si="287"/>
        <v>OUT</v>
      </c>
      <c r="BA1191" s="1">
        <f>IF(OR(_xlfn.XLOOKUP(L1191,Pos!B:B,Pos!L:L,FALSE)="ESG Reason",_xlfn.XLOOKUP(L1191,Pos!B:B,Pos!L:L,FALSE)="Blacklisted"),1,0)</f>
        <v>1</v>
      </c>
      <c r="BC1191" s="11">
        <v>9.1575584132975945E-11</v>
      </c>
      <c r="BD1191" s="11">
        <f>_xlfn.XLOOKUP($L1191,Pos!$B:$B,Pos!H:H,0, 0)</f>
        <v>0</v>
      </c>
      <c r="BE1191" s="11">
        <f>_xlfn.XLOOKUP($L1191,Pos!$B:$B,Pos!I:I,0, 0)</f>
        <v>7.3205576473401771E-5</v>
      </c>
      <c r="BF1191" s="18">
        <f t="shared" si="288"/>
        <v>7.3205576473401771E-5</v>
      </c>
      <c r="BG1191" s="1">
        <f t="shared" si="289"/>
        <v>3</v>
      </c>
      <c r="BH1191" s="1">
        <f t="shared" si="290"/>
        <v>41</v>
      </c>
      <c r="BI1191" s="18">
        <f t="shared" si="291"/>
        <v>9.1575584132975945E-11</v>
      </c>
      <c r="BJ1191" s="3">
        <f t="shared" si="292"/>
        <v>0</v>
      </c>
      <c r="BK1191" s="18">
        <f t="shared" si="293"/>
        <v>0</v>
      </c>
    </row>
    <row r="1192" spans="3:63" x14ac:dyDescent="0.25">
      <c r="C1192" s="3"/>
      <c r="D1192" s="3"/>
      <c r="E1192" s="3"/>
      <c r="F1192" s="3"/>
      <c r="G1192" s="51" t="s">
        <v>1194</v>
      </c>
      <c r="H1192" s="8" t="str">
        <f t="shared" si="283"/>
        <v>0%North America</v>
      </c>
      <c r="I1192" s="11" cm="1">
        <f t="array" ref="I1192">IF(
   AZ1192 = "OUT", 0,IF(
   BD1192 &gt;= LARGE(IF(ISNUMBER(BD:BD), BD:BD), 3),
   BE1192 - 0.001,
   IF(BE1192 &gt;=VLOOKUP(P1192,mapping!$A:$B,2,FALSE), BE1192,VLOOKUP(P1192,mapping!$A$2:$B$8,2,FALSE))
))</f>
        <v>0</v>
      </c>
      <c r="J1192" s="11" cm="1">
        <f t="array" ref="J1192">IF(
    AZ1192="OUT",0,IF(IF(
                      BD1192&gt;=LARGE(IF(ISNUMBER(BD:BD),BD:BD),3),
                      BE1192+0.001,
                      VLOOKUP(H1192,mapping!$D:$E,2,FALSE)
                      )&gt;I1192,
                   IF(
                      BD1192&gt;=LARGE(IF(ISNUMBER(BD:BD),BD:BD),3),
                      BE1192+0.001,
                      VLOOKUP(H1192,mapping!$D:$E,2,FALSE)
                      ),
                   I1192+0.002))</f>
        <v>0</v>
      </c>
      <c r="K1192" s="8">
        <f t="shared" si="284"/>
        <v>7.2982012494041324E-5</v>
      </c>
      <c r="L1192" s="1" t="str">
        <f>Pos!B100</f>
        <v>CA2918434077</v>
      </c>
      <c r="M1192" s="1" t="str">
        <f>_xlfn.XLOOKUP($L1192,Pos!B:B,Pos!D:D,, 0)</f>
        <v>Empire Co Ltd Class A</v>
      </c>
      <c r="N1192" s="1" t="str">
        <f>_xlfn.XLOOKUP($L1192,Pos!B:B,Pos!E:E,, 0)</f>
        <v>Retail</v>
      </c>
      <c r="O1192" s="1" t="str">
        <f t="shared" si="285"/>
        <v>Retail_North America</v>
      </c>
      <c r="P1192" s="1" t="str">
        <f>_xlfn.XLOOKUP($L1192,Pos!B:B,Pos!F:F,, 0)</f>
        <v>North America</v>
      </c>
      <c r="Q1192" s="1">
        <v>0</v>
      </c>
      <c r="R1192" s="9">
        <f>_xlfn.XLOOKUP($L1192,Pos!$B:$B,Pos!N:N,0, 0)</f>
        <v>7.35</v>
      </c>
      <c r="S1192" s="9">
        <f>_xlfn.XLOOKUP($L1192,Pos!$B:$B,Pos!O:O,0, 0)</f>
        <v>6.2160000000000002</v>
      </c>
      <c r="T1192" s="9">
        <f>_xlfn.XLOOKUP($L1192,Pos!$B:$B,Pos!P:P,0, 0)</f>
        <v>6.2</v>
      </c>
      <c r="U1192" s="9">
        <f>_xlfn.XLOOKUP($L1192,Pos!$B:$B,Pos!Q:Q,0, 0)</f>
        <v>5.8</v>
      </c>
      <c r="V1192" s="9">
        <f>_xlfn.XLOOKUP($L1192,Pos!$B:$B,Pos!R:R,0, 0)</f>
        <v>9.5333330000000007</v>
      </c>
      <c r="W1192" s="9">
        <f>_xlfn.XLOOKUP($L1192,Pos!$B:$B,Pos!S:S,0, 0)</f>
        <v>4.8250000000000002</v>
      </c>
      <c r="X1192" s="9" t="str">
        <f>_xlfn.XLOOKUP($L1192,Pos!$B:$B,Pos!J:J,0, 0)</f>
        <v>Hold</v>
      </c>
      <c r="Y1192" s="1">
        <v>0</v>
      </c>
      <c r="Z1192" s="1">
        <v>0</v>
      </c>
      <c r="AA1192" s="1">
        <f t="shared" si="286"/>
        <v>0</v>
      </c>
      <c r="AB1192" s="9">
        <f>_xlfn.XLOOKUP(L1192,Pos!B:B,Pos!K:K,-1,0)</f>
        <v>-1</v>
      </c>
      <c r="AC1192" s="1" t="e">
        <f>_xlfn.XLOOKUP($L1192,Pos!$A:$A,Pos!S:S,_xlfn.XLOOKUP($L1192,#REF!,#REF!, ""), 0)</f>
        <v>#REF!</v>
      </c>
      <c r="AD1192" s="1" t="e">
        <f>_xlfn.XLOOKUP($L1192,Pos!$A:$A,Pos!T:T,_xlfn.XLOOKUP($L1192,#REF!,#REF!, ""), 0)</f>
        <v>#REF!</v>
      </c>
      <c r="AE1192" s="1" t="e">
        <f>_xlfn.XLOOKUP($L1192,Pos!$A:$A,Pos!U:U,_xlfn.XLOOKUP($L1192,#REF!,#REF!, ""), 0)</f>
        <v>#REF!</v>
      </c>
      <c r="AF1192" s="1" t="e">
        <f>_xlfn.XLOOKUP($L1192,Pos!$A:$A,Pos!V:V,_xlfn.XLOOKUP($L1192,#REF!,#REF!, ""), 0)</f>
        <v>#REF!</v>
      </c>
      <c r="AG1192" s="1" t="e">
        <f>_xlfn.XLOOKUP($L1192,Pos!$A:$A,Pos!W:W,_xlfn.XLOOKUP($L1192,#REF!,#REF!, ""), 0)</f>
        <v>#REF!</v>
      </c>
      <c r="AH1192" s="1" t="e">
        <f>_xlfn.XLOOKUP($L1192,Pos!$A:$A,Pos!X:X,_xlfn.XLOOKUP($L1192,#REF!,#REF!, ""), 0)</f>
        <v>#REF!</v>
      </c>
      <c r="AI1192" s="1" t="e">
        <f>_xlfn.XLOOKUP($L1192,Pos!$A:$A,Pos!Y:Y,_xlfn.XLOOKUP($L1192,#REF!,#REF!, ""), 0)</f>
        <v>#REF!</v>
      </c>
      <c r="AJ1192" s="1" t="e">
        <f>_xlfn.XLOOKUP($L1192,Pos!$A:$A,Pos!Z:Z,_xlfn.XLOOKUP($L1192,#REF!,#REF!, ""), 0)</f>
        <v>#REF!</v>
      </c>
      <c r="AK1192" s="1" t="e">
        <f>_xlfn.XLOOKUP($L1192,Pos!$A:$A,Pos!AA:AA,_xlfn.XLOOKUP($L1192,#REF!,#REF!, ""), 0)</f>
        <v>#REF!</v>
      </c>
      <c r="AL1192" s="1" t="e">
        <f>_xlfn.XLOOKUP($L1192,Pos!$A:$A,Pos!AB:AB,_xlfn.XLOOKUP($L1192,#REF!,#REF!, ""), 0)</f>
        <v>#REF!</v>
      </c>
      <c r="AM1192" s="1" t="e">
        <f>_xlfn.XLOOKUP($L1192,Pos!$A:$A,Pos!AC:AC,_xlfn.XLOOKUP($L1192,#REF!,#REF!, ""), 0)</f>
        <v>#REF!</v>
      </c>
      <c r="AN1192" s="1" t="e">
        <f>_xlfn.XLOOKUP($L1192,Pos!$A:$A,Pos!AD:AD,_xlfn.XLOOKUP($L1192,#REF!,#REF!, ""), 0)</f>
        <v>#REF!</v>
      </c>
      <c r="AO1192" s="1" t="e">
        <f>_xlfn.XLOOKUP($L1192,Pos!$A:$A,Pos!AE:AE,_xlfn.XLOOKUP($L1192,#REF!,#REF!, ""), 0)</f>
        <v>#REF!</v>
      </c>
      <c r="AP1192" s="1" t="e">
        <f>_xlfn.XLOOKUP($L1192,Pos!$A:$A,Pos!AF:AF,_xlfn.XLOOKUP($L1192,#REF!,#REF!, ""), 0)</f>
        <v>#REF!</v>
      </c>
      <c r="AQ1192" s="1" t="e">
        <f>_xlfn.XLOOKUP($L1192,Pos!$A:$A,Pos!AG:AG,_xlfn.XLOOKUP($L1192,#REF!,#REF!, ""), 0)</f>
        <v>#REF!</v>
      </c>
      <c r="AR1192" s="1" t="e">
        <f>_xlfn.XLOOKUP($L1192,Pos!$A:$A,Pos!AH:AH,_xlfn.XLOOKUP($L1192,#REF!,#REF!, ""), 0)</f>
        <v>#REF!</v>
      </c>
      <c r="AS1192" s="1" t="e">
        <f>_xlfn.XLOOKUP($L1192,Pos!$A:$A,Pos!AI:AI,_xlfn.XLOOKUP($L1192,#REF!,#REF!, ""), 0)</f>
        <v>#REF!</v>
      </c>
      <c r="AT1192" s="1" t="e">
        <f>_xlfn.XLOOKUP($L1192,Pos!$A:$A,Pos!AJ:AJ,_xlfn.XLOOKUP($L1192,#REF!,#REF!, ""), 0)</f>
        <v>#REF!</v>
      </c>
      <c r="AU1192" s="1" t="e">
        <f>_xlfn.XLOOKUP($L1192,Pos!$A:$A,Pos!AK:AK,_xlfn.XLOOKUP($L1192,#REF!,#REF!, ""), 0)</f>
        <v>#REF!</v>
      </c>
      <c r="AV1192" s="1" t="e">
        <f>_xlfn.XLOOKUP($L1192,Pos!$A:$A,Pos!AL:AL,_xlfn.XLOOKUP($L1192,#REF!,#REF!, ""), 0)</f>
        <v>#REF!</v>
      </c>
      <c r="AW1192" s="1" t="e">
        <f>_xlfn.XLOOKUP($L1192,Pos!$A:$A,Pos!AM:AM,_xlfn.XLOOKUP($L1192,#REF!,#REF!, ""), 0)</f>
        <v>#REF!</v>
      </c>
      <c r="AX1192" s="1" t="e">
        <f>_xlfn.XLOOKUP($L1192,Pos!$A:$A,Pos!AN:AN,_xlfn.XLOOKUP($L1192,#REF!,#REF!, ""), 0)</f>
        <v>#REF!</v>
      </c>
      <c r="AY1192" s="1" t="e">
        <f>_xlfn.XLOOKUP($L1192,Pos!$A:$A,Pos!AO:AO,_xlfn.XLOOKUP($L1192,#REF!,#REF!, ""), 0)</f>
        <v>#REF!</v>
      </c>
      <c r="AZ1192" s="7" t="str">
        <f t="shared" si="287"/>
        <v>OUT</v>
      </c>
      <c r="BA1192" s="1">
        <f>IF(OR(_xlfn.XLOOKUP(L1192,Pos!B:B,Pos!L:L,FALSE)="ESG Reason",_xlfn.XLOOKUP(L1192,Pos!B:B,Pos!L:L,FALSE)="Blacklisted"),1,0)</f>
        <v>0</v>
      </c>
      <c r="BC1192" s="11">
        <v>2.007483190551709E-10</v>
      </c>
      <c r="BD1192" s="11">
        <f>_xlfn.XLOOKUP($L1192,Pos!$B:$B,Pos!H:H,0, 0)</f>
        <v>0</v>
      </c>
      <c r="BE1192" s="11">
        <f>_xlfn.XLOOKUP($L1192,Pos!$B:$B,Pos!I:I,0, 0)</f>
        <v>7.2982012494041324E-5</v>
      </c>
      <c r="BF1192" s="18">
        <f t="shared" si="288"/>
        <v>7.2982012494041324E-5</v>
      </c>
      <c r="BG1192" s="1">
        <f t="shared" si="289"/>
        <v>1</v>
      </c>
      <c r="BH1192" s="1">
        <f t="shared" si="290"/>
        <v>34</v>
      </c>
      <c r="BI1192" s="18">
        <f t="shared" si="291"/>
        <v>2.007483190551709E-10</v>
      </c>
      <c r="BJ1192" s="3">
        <f t="shared" si="292"/>
        <v>0</v>
      </c>
      <c r="BK1192" s="18">
        <f t="shared" si="293"/>
        <v>0</v>
      </c>
    </row>
    <row r="1193" spans="3:63" x14ac:dyDescent="0.25">
      <c r="C1193" s="3"/>
      <c r="D1193" s="3"/>
      <c r="E1193" s="3"/>
      <c r="F1193" s="3"/>
      <c r="G1193" s="51" t="s">
        <v>1198</v>
      </c>
      <c r="H1193" s="8" t="str">
        <f t="shared" si="283"/>
        <v>0%West Europe</v>
      </c>
      <c r="I1193" s="11" cm="1">
        <f t="array" ref="I1193">IF(
   AZ1193 = "OUT", 0,IF(
   BD1193 &gt;= LARGE(IF(ISNUMBER(BD:BD), BD:BD), 3),
   BE1193 - 0.001,
   IF(BE1193 &gt;=VLOOKUP(P1193,mapping!$A:$B,2,FALSE), BE1193,VLOOKUP(P1193,mapping!$A$2:$B$8,2,FALSE))
))</f>
        <v>0</v>
      </c>
      <c r="J1193" s="11" cm="1">
        <f t="array" ref="J1193">IF(
    AZ1193="OUT",0,IF(IF(
                      BD1193&gt;=LARGE(IF(ISNUMBER(BD:BD),BD:BD),3),
                      BE1193+0.001,
                      VLOOKUP(H1193,mapping!$D:$E,2,FALSE)
                      )&gt;I1193,
                   IF(
                      BD1193&gt;=LARGE(IF(ISNUMBER(BD:BD),BD:BD),3),
                      BE1193+0.001,
                      VLOOKUP(H1193,mapping!$D:$E,2,FALSE)
                      ),
                   I1193+0.002))</f>
        <v>0</v>
      </c>
      <c r="K1193" s="8">
        <f t="shared" si="284"/>
        <v>7.2697029179591508E-5</v>
      </c>
      <c r="L1193" s="1" t="str">
        <f>Pos!B211</f>
        <v>DE0006452907</v>
      </c>
      <c r="M1193" s="1" t="str">
        <f>_xlfn.XLOOKUP($L1193,Pos!B:B,Pos!D:D,, 0)</f>
        <v>Nemetschek SE</v>
      </c>
      <c r="N1193" s="1" t="str">
        <f>_xlfn.XLOOKUP($L1193,Pos!B:B,Pos!E:E,, 0)</f>
        <v>Technology</v>
      </c>
      <c r="O1193" s="1" t="str">
        <f t="shared" si="285"/>
        <v>Technology_West Europe</v>
      </c>
      <c r="P1193" s="1" t="str">
        <f>_xlfn.XLOOKUP($L1193,Pos!B:B,Pos!F:F,, 0)</f>
        <v>West Europe</v>
      </c>
      <c r="Q1193" s="1">
        <v>0</v>
      </c>
      <c r="R1193" s="9">
        <f>_xlfn.XLOOKUP($L1193,Pos!$B:$B,Pos!N:N,0, 0)</f>
        <v>3.54</v>
      </c>
      <c r="S1193" s="9">
        <f>_xlfn.XLOOKUP($L1193,Pos!$B:$B,Pos!O:O,0, 0)</f>
        <v>1.9021669999999999</v>
      </c>
      <c r="T1193" s="9">
        <f>_xlfn.XLOOKUP($L1193,Pos!$B:$B,Pos!P:P,0, 0)</f>
        <v>4.5750000000000002</v>
      </c>
      <c r="U1193" s="9">
        <f>_xlfn.XLOOKUP($L1193,Pos!$B:$B,Pos!Q:Q,0, 0)</f>
        <v>6.4</v>
      </c>
      <c r="V1193" s="9">
        <f>_xlfn.XLOOKUP($L1193,Pos!$B:$B,Pos!R:R,0, 0)</f>
        <v>4.5666669999999998</v>
      </c>
      <c r="W1193" s="9">
        <f>_xlfn.XLOOKUP($L1193,Pos!$B:$B,Pos!S:S,0, 0)</f>
        <v>7.0549999999999997</v>
      </c>
      <c r="X1193" s="9" t="str">
        <f>_xlfn.XLOOKUP($L1193,Pos!$B:$B,Pos!J:J,0, 0)</f>
        <v>Outperform</v>
      </c>
      <c r="Y1193" s="1">
        <v>0</v>
      </c>
      <c r="Z1193" s="1">
        <v>0</v>
      </c>
      <c r="AA1193" s="1">
        <f t="shared" si="286"/>
        <v>0</v>
      </c>
      <c r="AB1193" s="9">
        <f>_xlfn.XLOOKUP(L1193,Pos!B:B,Pos!K:K,-1,0)</f>
        <v>4.7058823529411766</v>
      </c>
      <c r="AC1193" s="1" t="e">
        <f>_xlfn.XLOOKUP($L1193,Pos!$A:$A,Pos!S:S,_xlfn.XLOOKUP($L1193,#REF!,#REF!, ""), 0)</f>
        <v>#REF!</v>
      </c>
      <c r="AD1193" s="1" t="e">
        <f>_xlfn.XLOOKUP($L1193,Pos!$A:$A,Pos!T:T,_xlfn.XLOOKUP($L1193,#REF!,#REF!, ""), 0)</f>
        <v>#REF!</v>
      </c>
      <c r="AE1193" s="1" t="e">
        <f>_xlfn.XLOOKUP($L1193,Pos!$A:$A,Pos!U:U,_xlfn.XLOOKUP($L1193,#REF!,#REF!, ""), 0)</f>
        <v>#REF!</v>
      </c>
      <c r="AF1193" s="1" t="e">
        <f>_xlfn.XLOOKUP($L1193,Pos!$A:$A,Pos!V:V,_xlfn.XLOOKUP($L1193,#REF!,#REF!, ""), 0)</f>
        <v>#REF!</v>
      </c>
      <c r="AG1193" s="1" t="e">
        <f>_xlfn.XLOOKUP($L1193,Pos!$A:$A,Pos!W:W,_xlfn.XLOOKUP($L1193,#REF!,#REF!, ""), 0)</f>
        <v>#REF!</v>
      </c>
      <c r="AH1193" s="1" t="e">
        <f>_xlfn.XLOOKUP($L1193,Pos!$A:$A,Pos!X:X,_xlfn.XLOOKUP($L1193,#REF!,#REF!, ""), 0)</f>
        <v>#REF!</v>
      </c>
      <c r="AI1193" s="1" t="e">
        <f>_xlfn.XLOOKUP($L1193,Pos!$A:$A,Pos!Y:Y,_xlfn.XLOOKUP($L1193,#REF!,#REF!, ""), 0)</f>
        <v>#REF!</v>
      </c>
      <c r="AJ1193" s="1" t="e">
        <f>_xlfn.XLOOKUP($L1193,Pos!$A:$A,Pos!Z:Z,_xlfn.XLOOKUP($L1193,#REF!,#REF!, ""), 0)</f>
        <v>#REF!</v>
      </c>
      <c r="AK1193" s="1" t="e">
        <f>_xlfn.XLOOKUP($L1193,Pos!$A:$A,Pos!AA:AA,_xlfn.XLOOKUP($L1193,#REF!,#REF!, ""), 0)</f>
        <v>#REF!</v>
      </c>
      <c r="AL1193" s="1" t="e">
        <f>_xlfn.XLOOKUP($L1193,Pos!$A:$A,Pos!AB:AB,_xlfn.XLOOKUP($L1193,#REF!,#REF!, ""), 0)</f>
        <v>#REF!</v>
      </c>
      <c r="AM1193" s="1" t="e">
        <f>_xlfn.XLOOKUP($L1193,Pos!$A:$A,Pos!AC:AC,_xlfn.XLOOKUP($L1193,#REF!,#REF!, ""), 0)</f>
        <v>#REF!</v>
      </c>
      <c r="AN1193" s="1" t="e">
        <f>_xlfn.XLOOKUP($L1193,Pos!$A:$A,Pos!AD:AD,_xlfn.XLOOKUP($L1193,#REF!,#REF!, ""), 0)</f>
        <v>#REF!</v>
      </c>
      <c r="AO1193" s="1" t="e">
        <f>_xlfn.XLOOKUP($L1193,Pos!$A:$A,Pos!AE:AE,_xlfn.XLOOKUP($L1193,#REF!,#REF!, ""), 0)</f>
        <v>#REF!</v>
      </c>
      <c r="AP1193" s="1" t="e">
        <f>_xlfn.XLOOKUP($L1193,Pos!$A:$A,Pos!AF:AF,_xlfn.XLOOKUP($L1193,#REF!,#REF!, ""), 0)</f>
        <v>#REF!</v>
      </c>
      <c r="AQ1193" s="1" t="e">
        <f>_xlfn.XLOOKUP($L1193,Pos!$A:$A,Pos!AG:AG,_xlfn.XLOOKUP($L1193,#REF!,#REF!, ""), 0)</f>
        <v>#REF!</v>
      </c>
      <c r="AR1193" s="1" t="e">
        <f>_xlfn.XLOOKUP($L1193,Pos!$A:$A,Pos!AH:AH,_xlfn.XLOOKUP($L1193,#REF!,#REF!, ""), 0)</f>
        <v>#REF!</v>
      </c>
      <c r="AS1193" s="1" t="e">
        <f>_xlfn.XLOOKUP($L1193,Pos!$A:$A,Pos!AI:AI,_xlfn.XLOOKUP($L1193,#REF!,#REF!, ""), 0)</f>
        <v>#REF!</v>
      </c>
      <c r="AT1193" s="1" t="e">
        <f>_xlfn.XLOOKUP($L1193,Pos!$A:$A,Pos!AJ:AJ,_xlfn.XLOOKUP($L1193,#REF!,#REF!, ""), 0)</f>
        <v>#REF!</v>
      </c>
      <c r="AU1193" s="1" t="e">
        <f>_xlfn.XLOOKUP($L1193,Pos!$A:$A,Pos!AK:AK,_xlfn.XLOOKUP($L1193,#REF!,#REF!, ""), 0)</f>
        <v>#REF!</v>
      </c>
      <c r="AV1193" s="1" t="e">
        <f>_xlfn.XLOOKUP($L1193,Pos!$A:$A,Pos!AL:AL,_xlfn.XLOOKUP($L1193,#REF!,#REF!, ""), 0)</f>
        <v>#REF!</v>
      </c>
      <c r="AW1193" s="1" t="e">
        <f>_xlfn.XLOOKUP($L1193,Pos!$A:$A,Pos!AM:AM,_xlfn.XLOOKUP($L1193,#REF!,#REF!, ""), 0)</f>
        <v>#REF!</v>
      </c>
      <c r="AX1193" s="1" t="e">
        <f>_xlfn.XLOOKUP($L1193,Pos!$A:$A,Pos!AN:AN,_xlfn.XLOOKUP($L1193,#REF!,#REF!, ""), 0)</f>
        <v>#REF!</v>
      </c>
      <c r="AY1193" s="1" t="e">
        <f>_xlfn.XLOOKUP($L1193,Pos!$A:$A,Pos!AO:AO,_xlfn.XLOOKUP($L1193,#REF!,#REF!, ""), 0)</f>
        <v>#REF!</v>
      </c>
      <c r="AZ1193" s="7" t="str">
        <f t="shared" si="287"/>
        <v>OUT</v>
      </c>
      <c r="BA1193" s="1">
        <f>IF(OR(_xlfn.XLOOKUP(L1193,Pos!B:B,Pos!L:L,FALSE)="ESG Reason",_xlfn.XLOOKUP(L1193,Pos!B:B,Pos!L:L,FALSE)="Blacklisted"),1,0)</f>
        <v>1</v>
      </c>
      <c r="BC1193" s="11">
        <v>9.0847940026702749E-11</v>
      </c>
      <c r="BD1193" s="11">
        <f>_xlfn.XLOOKUP($L1193,Pos!$B:$B,Pos!H:H,0, 0)</f>
        <v>0</v>
      </c>
      <c r="BE1193" s="11">
        <f>_xlfn.XLOOKUP($L1193,Pos!$B:$B,Pos!I:I,0, 0)</f>
        <v>7.2697029179591508E-5</v>
      </c>
      <c r="BF1193" s="18">
        <f t="shared" si="288"/>
        <v>7.2697029179591508E-5</v>
      </c>
      <c r="BG1193" s="1">
        <f t="shared" si="289"/>
        <v>2</v>
      </c>
      <c r="BH1193" s="1">
        <f t="shared" si="290"/>
        <v>16</v>
      </c>
      <c r="BI1193" s="18">
        <f t="shared" si="291"/>
        <v>9.0847940026702749E-11</v>
      </c>
      <c r="BJ1193" s="3">
        <f t="shared" si="292"/>
        <v>0</v>
      </c>
      <c r="BK1193" s="18">
        <f t="shared" si="293"/>
        <v>0</v>
      </c>
    </row>
    <row r="1194" spans="3:63" x14ac:dyDescent="0.25">
      <c r="C1194" s="3"/>
      <c r="D1194" s="3"/>
      <c r="E1194" s="3"/>
      <c r="F1194" s="3"/>
      <c r="G1194" s="51" t="s">
        <v>1195</v>
      </c>
      <c r="H1194" s="8" t="str">
        <f t="shared" si="283"/>
        <v>0%West Europe</v>
      </c>
      <c r="I1194" s="11" cm="1">
        <f t="array" ref="I1194">IF(
   AZ1194 = "OUT", 0,IF(
   BD1194 &gt;= LARGE(IF(ISNUMBER(BD:BD), BD:BD), 3),
   BE1194 - 0.001,
   IF(BE1194 &gt;=VLOOKUP(P1194,mapping!$A:$B,2,FALSE), BE1194,VLOOKUP(P1194,mapping!$A$2:$B$8,2,FALSE))
))</f>
        <v>0</v>
      </c>
      <c r="J1194" s="11" cm="1">
        <f t="array" ref="J1194">IF(
    AZ1194="OUT",0,IF(IF(
                      BD1194&gt;=LARGE(IF(ISNUMBER(BD:BD),BD:BD),3),
                      BE1194+0.001,
                      VLOOKUP(H1194,mapping!$D:$E,2,FALSE)
                      )&gt;I1194,
                   IF(
                      BD1194&gt;=LARGE(IF(ISNUMBER(BD:BD),BD:BD),3),
                      BE1194+0.001,
                      VLOOKUP(H1194,mapping!$D:$E,2,FALSE)
                      ),
                   I1194+0.002))</f>
        <v>0</v>
      </c>
      <c r="K1194" s="8">
        <f t="shared" si="284"/>
        <v>7.2678486361279238E-5</v>
      </c>
      <c r="L1194" s="1" t="str">
        <f>Pos!B435</f>
        <v>IE0002424939</v>
      </c>
      <c r="M1194" s="1" t="str">
        <f>_xlfn.XLOOKUP($L1194,Pos!B:B,Pos!D:D,, 0)</f>
        <v>DCC Plc</v>
      </c>
      <c r="N1194" s="1" t="str">
        <f>_xlfn.XLOOKUP($L1194,Pos!B:B,Pos!E:E,, 0)</f>
        <v>Industrial Goods &amp; Services</v>
      </c>
      <c r="O1194" s="1" t="str">
        <f t="shared" si="285"/>
        <v>Industrial Goods &amp; Services_West Europe</v>
      </c>
      <c r="P1194" s="1" t="str">
        <f>_xlfn.XLOOKUP($L1194,Pos!B:B,Pos!F:F,, 0)</f>
        <v>West Europe</v>
      </c>
      <c r="Q1194" s="1">
        <v>0</v>
      </c>
      <c r="R1194" s="9">
        <f>_xlfn.XLOOKUP($L1194,Pos!$B:$B,Pos!N:N,0, 0)</f>
        <v>7.15</v>
      </c>
      <c r="S1194" s="9">
        <f>_xlfn.XLOOKUP($L1194,Pos!$B:$B,Pos!O:O,0, 0)</f>
        <v>8.8600010000000005</v>
      </c>
      <c r="T1194" s="9">
        <f>_xlfn.XLOOKUP($L1194,Pos!$B:$B,Pos!P:P,0, 0)</f>
        <v>4.0250000000000004</v>
      </c>
      <c r="U1194" s="9">
        <f>_xlfn.XLOOKUP($L1194,Pos!$B:$B,Pos!Q:Q,0, 0)</f>
        <v>1.3</v>
      </c>
      <c r="V1194" s="9">
        <f>_xlfn.XLOOKUP($L1194,Pos!$B:$B,Pos!R:R,0, 0)</f>
        <v>6.7333340000000002</v>
      </c>
      <c r="W1194" s="9">
        <f>_xlfn.XLOOKUP($L1194,Pos!$B:$B,Pos!S:S,0, 0)</f>
        <v>1.203333</v>
      </c>
      <c r="X1194" s="9" t="str">
        <f>_xlfn.XLOOKUP($L1194,Pos!$B:$B,Pos!J:J,0, 0)</f>
        <v>Outperform</v>
      </c>
      <c r="Y1194" s="1">
        <v>0</v>
      </c>
      <c r="Z1194" s="1">
        <v>0</v>
      </c>
      <c r="AA1194" s="1">
        <f t="shared" si="286"/>
        <v>0</v>
      </c>
      <c r="AB1194" s="9">
        <f>_xlfn.XLOOKUP(L1194,Pos!B:B,Pos!K:K,-1,0)</f>
        <v>9.1044776119402986</v>
      </c>
      <c r="AC1194" s="1" t="e">
        <f>_xlfn.XLOOKUP($L1194,Pos!$A:$A,Pos!S:S,_xlfn.XLOOKUP($L1194,#REF!,#REF!, ""), 0)</f>
        <v>#REF!</v>
      </c>
      <c r="AD1194" s="1" t="e">
        <f>_xlfn.XLOOKUP($L1194,Pos!$A:$A,Pos!T:T,_xlfn.XLOOKUP($L1194,#REF!,#REF!, ""), 0)</f>
        <v>#REF!</v>
      </c>
      <c r="AE1194" s="1" t="e">
        <f>_xlfn.XLOOKUP($L1194,Pos!$A:$A,Pos!U:U,_xlfn.XLOOKUP($L1194,#REF!,#REF!, ""), 0)</f>
        <v>#REF!</v>
      </c>
      <c r="AF1194" s="1" t="e">
        <f>_xlfn.XLOOKUP($L1194,Pos!$A:$A,Pos!V:V,_xlfn.XLOOKUP($L1194,#REF!,#REF!, ""), 0)</f>
        <v>#REF!</v>
      </c>
      <c r="AG1194" s="1" t="e">
        <f>_xlfn.XLOOKUP($L1194,Pos!$A:$A,Pos!W:W,_xlfn.XLOOKUP($L1194,#REF!,#REF!, ""), 0)</f>
        <v>#REF!</v>
      </c>
      <c r="AH1194" s="1" t="e">
        <f>_xlfn.XLOOKUP($L1194,Pos!$A:$A,Pos!X:X,_xlfn.XLOOKUP($L1194,#REF!,#REF!, ""), 0)</f>
        <v>#REF!</v>
      </c>
      <c r="AI1194" s="1" t="e">
        <f>_xlfn.XLOOKUP($L1194,Pos!$A:$A,Pos!Y:Y,_xlfn.XLOOKUP($L1194,#REF!,#REF!, ""), 0)</f>
        <v>#REF!</v>
      </c>
      <c r="AJ1194" s="1" t="e">
        <f>_xlfn.XLOOKUP($L1194,Pos!$A:$A,Pos!Z:Z,_xlfn.XLOOKUP($L1194,#REF!,#REF!, ""), 0)</f>
        <v>#REF!</v>
      </c>
      <c r="AK1194" s="1" t="e">
        <f>_xlfn.XLOOKUP($L1194,Pos!$A:$A,Pos!AA:AA,_xlfn.XLOOKUP($L1194,#REF!,#REF!, ""), 0)</f>
        <v>#REF!</v>
      </c>
      <c r="AL1194" s="1" t="e">
        <f>_xlfn.XLOOKUP($L1194,Pos!$A:$A,Pos!AB:AB,_xlfn.XLOOKUP($L1194,#REF!,#REF!, ""), 0)</f>
        <v>#REF!</v>
      </c>
      <c r="AM1194" s="1" t="e">
        <f>_xlfn.XLOOKUP($L1194,Pos!$A:$A,Pos!AC:AC,_xlfn.XLOOKUP($L1194,#REF!,#REF!, ""), 0)</f>
        <v>#REF!</v>
      </c>
      <c r="AN1194" s="1" t="e">
        <f>_xlfn.XLOOKUP($L1194,Pos!$A:$A,Pos!AD:AD,_xlfn.XLOOKUP($L1194,#REF!,#REF!, ""), 0)</f>
        <v>#REF!</v>
      </c>
      <c r="AO1194" s="1" t="e">
        <f>_xlfn.XLOOKUP($L1194,Pos!$A:$A,Pos!AE:AE,_xlfn.XLOOKUP($L1194,#REF!,#REF!, ""), 0)</f>
        <v>#REF!</v>
      </c>
      <c r="AP1194" s="1" t="e">
        <f>_xlfn.XLOOKUP($L1194,Pos!$A:$A,Pos!AF:AF,_xlfn.XLOOKUP($L1194,#REF!,#REF!, ""), 0)</f>
        <v>#REF!</v>
      </c>
      <c r="AQ1194" s="1" t="e">
        <f>_xlfn.XLOOKUP($L1194,Pos!$A:$A,Pos!AG:AG,_xlfn.XLOOKUP($L1194,#REF!,#REF!, ""), 0)</f>
        <v>#REF!</v>
      </c>
      <c r="AR1194" s="1" t="e">
        <f>_xlfn.XLOOKUP($L1194,Pos!$A:$A,Pos!AH:AH,_xlfn.XLOOKUP($L1194,#REF!,#REF!, ""), 0)</f>
        <v>#REF!</v>
      </c>
      <c r="AS1194" s="1" t="e">
        <f>_xlfn.XLOOKUP($L1194,Pos!$A:$A,Pos!AI:AI,_xlfn.XLOOKUP($L1194,#REF!,#REF!, ""), 0)</f>
        <v>#REF!</v>
      </c>
      <c r="AT1194" s="1" t="e">
        <f>_xlfn.XLOOKUP($L1194,Pos!$A:$A,Pos!AJ:AJ,_xlfn.XLOOKUP($L1194,#REF!,#REF!, ""), 0)</f>
        <v>#REF!</v>
      </c>
      <c r="AU1194" s="1" t="e">
        <f>_xlfn.XLOOKUP($L1194,Pos!$A:$A,Pos!AK:AK,_xlfn.XLOOKUP($L1194,#REF!,#REF!, ""), 0)</f>
        <v>#REF!</v>
      </c>
      <c r="AV1194" s="1" t="e">
        <f>_xlfn.XLOOKUP($L1194,Pos!$A:$A,Pos!AL:AL,_xlfn.XLOOKUP($L1194,#REF!,#REF!, ""), 0)</f>
        <v>#REF!</v>
      </c>
      <c r="AW1194" s="1" t="e">
        <f>_xlfn.XLOOKUP($L1194,Pos!$A:$A,Pos!AM:AM,_xlfn.XLOOKUP($L1194,#REF!,#REF!, ""), 0)</f>
        <v>#REF!</v>
      </c>
      <c r="AX1194" s="1" t="e">
        <f>_xlfn.XLOOKUP($L1194,Pos!$A:$A,Pos!AN:AN,_xlfn.XLOOKUP($L1194,#REF!,#REF!, ""), 0)</f>
        <v>#REF!</v>
      </c>
      <c r="AY1194" s="1" t="e">
        <f>_xlfn.XLOOKUP($L1194,Pos!$A:$A,Pos!AO:AO,_xlfn.XLOOKUP($L1194,#REF!,#REF!, ""), 0)</f>
        <v>#REF!</v>
      </c>
      <c r="AZ1194" s="7" t="str">
        <f t="shared" si="287"/>
        <v>OUT</v>
      </c>
      <c r="BA1194" s="1">
        <f>IF(OR(_xlfn.XLOOKUP(L1194,Pos!B:B,Pos!L:L,FALSE)="ESG Reason",_xlfn.XLOOKUP(L1194,Pos!B:B,Pos!L:L,FALSE)="Blacklisted"),1,0)</f>
        <v>1</v>
      </c>
      <c r="BC1194" s="11">
        <v>1.157027983298848E-10</v>
      </c>
      <c r="BD1194" s="11">
        <f>_xlfn.XLOOKUP($L1194,Pos!$B:$B,Pos!H:H,0, 0)</f>
        <v>0</v>
      </c>
      <c r="BE1194" s="11">
        <f>_xlfn.XLOOKUP($L1194,Pos!$B:$B,Pos!I:I,0, 0)</f>
        <v>7.2678486361279238E-5</v>
      </c>
      <c r="BF1194" s="18">
        <f t="shared" si="288"/>
        <v>7.2678486361279238E-5</v>
      </c>
      <c r="BG1194" s="1">
        <f t="shared" si="289"/>
        <v>2</v>
      </c>
      <c r="BH1194" s="1">
        <f t="shared" si="290"/>
        <v>10</v>
      </c>
      <c r="BI1194" s="18">
        <f t="shared" si="291"/>
        <v>1.157027983298848E-10</v>
      </c>
      <c r="BJ1194" s="3">
        <f t="shared" si="292"/>
        <v>0</v>
      </c>
      <c r="BK1194" s="18">
        <f t="shared" si="293"/>
        <v>0</v>
      </c>
    </row>
    <row r="1195" spans="3:63" x14ac:dyDescent="0.25">
      <c r="C1195" s="3"/>
      <c r="D1195" s="3"/>
      <c r="E1195" s="3"/>
      <c r="F1195" s="3"/>
      <c r="G1195" s="51" t="s">
        <v>1196</v>
      </c>
      <c r="H1195" s="8" t="str">
        <f t="shared" si="283"/>
        <v>0%West Europe</v>
      </c>
      <c r="I1195" s="11" cm="1">
        <f t="array" ref="I1195">IF(
   AZ1195 = "OUT", 0,IF(
   BD1195 &gt;= LARGE(IF(ISNUMBER(BD:BD), BD:BD), 3),
   BE1195 - 0.001,
   IF(BE1195 &gt;=VLOOKUP(P1195,mapping!$A:$B,2,FALSE), BE1195,VLOOKUP(P1195,mapping!$A$2:$B$8,2,FALSE))
))</f>
        <v>0</v>
      </c>
      <c r="J1195" s="11" cm="1">
        <f t="array" ref="J1195">IF(
    AZ1195="OUT",0,IF(IF(
                      BD1195&gt;=LARGE(IF(ISNUMBER(BD:BD),BD:BD),3),
                      BE1195+0.001,
                      VLOOKUP(H1195,mapping!$D:$E,2,FALSE)
                      )&gt;I1195,
                   IF(
                      BD1195&gt;=LARGE(IF(ISNUMBER(BD:BD),BD:BD),3),
                      BE1195+0.001,
                      VLOOKUP(H1195,mapping!$D:$E,2,FALSE)
                      ),
                   I1195+0.002))</f>
        <v>0</v>
      </c>
      <c r="K1195" s="8">
        <f t="shared" si="284"/>
        <v>7.2563948952804495E-5</v>
      </c>
      <c r="L1195" s="1" t="str">
        <f>Pos!B57</f>
        <v>BE0003822393</v>
      </c>
      <c r="M1195" s="1" t="str">
        <f>_xlfn.XLOOKUP($L1195,Pos!B:B,Pos!D:D,, 0)</f>
        <v>Elia Group SA/NV</v>
      </c>
      <c r="N1195" s="1" t="str">
        <f>_xlfn.XLOOKUP($L1195,Pos!B:B,Pos!E:E,, 0)</f>
        <v>Utilities</v>
      </c>
      <c r="O1195" s="1" t="str">
        <f t="shared" si="285"/>
        <v>Utilities_West Europe</v>
      </c>
      <c r="P1195" s="1" t="str">
        <f>_xlfn.XLOOKUP($L1195,Pos!B:B,Pos!F:F,, 0)</f>
        <v>West Europe</v>
      </c>
      <c r="Q1195" s="1">
        <v>0</v>
      </c>
      <c r="R1195" s="9">
        <f>_xlfn.XLOOKUP($L1195,Pos!$B:$B,Pos!N:N,0, 0)</f>
        <v>2.68</v>
      </c>
      <c r="S1195" s="9">
        <f>_xlfn.XLOOKUP($L1195,Pos!$B:$B,Pos!O:O,0, 0)</f>
        <v>3.8479999999999999</v>
      </c>
      <c r="T1195" s="9">
        <f>_xlfn.XLOOKUP($L1195,Pos!$B:$B,Pos!P:P,0, 0)</f>
        <v>3.95</v>
      </c>
      <c r="U1195" s="9">
        <f>_xlfn.XLOOKUP($L1195,Pos!$B:$B,Pos!Q:Q,0, 0)</f>
        <v>7.7</v>
      </c>
      <c r="V1195" s="9">
        <f>_xlfn.XLOOKUP($L1195,Pos!$B:$B,Pos!R:R,0, 0)</f>
        <v>5.1666670000000003</v>
      </c>
      <c r="W1195" s="9">
        <f>_xlfn.XLOOKUP($L1195,Pos!$B:$B,Pos!S:S,0, 0)</f>
        <v>5.6216670000000004</v>
      </c>
      <c r="X1195" s="9" t="str">
        <f>_xlfn.XLOOKUP($L1195,Pos!$B:$B,Pos!J:J,0, 0)</f>
        <v>Outperform</v>
      </c>
      <c r="Y1195" s="1">
        <v>0</v>
      </c>
      <c r="Z1195" s="1">
        <v>0</v>
      </c>
      <c r="AA1195" s="1">
        <f t="shared" si="286"/>
        <v>0</v>
      </c>
      <c r="AB1195" s="9">
        <f>_xlfn.XLOOKUP(L1195,Pos!B:B,Pos!K:K,-1,0)</f>
        <v>3.6363636363636371</v>
      </c>
      <c r="AC1195" s="1" t="e">
        <f>_xlfn.XLOOKUP($L1195,Pos!$A:$A,Pos!S:S,_xlfn.XLOOKUP($L1195,#REF!,#REF!, ""), 0)</f>
        <v>#REF!</v>
      </c>
      <c r="AD1195" s="1" t="e">
        <f>_xlfn.XLOOKUP($L1195,Pos!$A:$A,Pos!T:T,_xlfn.XLOOKUP($L1195,#REF!,#REF!, ""), 0)</f>
        <v>#REF!</v>
      </c>
      <c r="AE1195" s="1" t="e">
        <f>_xlfn.XLOOKUP($L1195,Pos!$A:$A,Pos!U:U,_xlfn.XLOOKUP($L1195,#REF!,#REF!, ""), 0)</f>
        <v>#REF!</v>
      </c>
      <c r="AF1195" s="1" t="e">
        <f>_xlfn.XLOOKUP($L1195,Pos!$A:$A,Pos!V:V,_xlfn.XLOOKUP($L1195,#REF!,#REF!, ""), 0)</f>
        <v>#REF!</v>
      </c>
      <c r="AG1195" s="1" t="e">
        <f>_xlfn.XLOOKUP($L1195,Pos!$A:$A,Pos!W:W,_xlfn.XLOOKUP($L1195,#REF!,#REF!, ""), 0)</f>
        <v>#REF!</v>
      </c>
      <c r="AH1195" s="1" t="e">
        <f>_xlfn.XLOOKUP($L1195,Pos!$A:$A,Pos!X:X,_xlfn.XLOOKUP($L1195,#REF!,#REF!, ""), 0)</f>
        <v>#REF!</v>
      </c>
      <c r="AI1195" s="1" t="e">
        <f>_xlfn.XLOOKUP($L1195,Pos!$A:$A,Pos!Y:Y,_xlfn.XLOOKUP($L1195,#REF!,#REF!, ""), 0)</f>
        <v>#REF!</v>
      </c>
      <c r="AJ1195" s="1" t="e">
        <f>_xlfn.XLOOKUP($L1195,Pos!$A:$A,Pos!Z:Z,_xlfn.XLOOKUP($L1195,#REF!,#REF!, ""), 0)</f>
        <v>#REF!</v>
      </c>
      <c r="AK1195" s="1" t="e">
        <f>_xlfn.XLOOKUP($L1195,Pos!$A:$A,Pos!AA:AA,_xlfn.XLOOKUP($L1195,#REF!,#REF!, ""), 0)</f>
        <v>#REF!</v>
      </c>
      <c r="AL1195" s="1" t="e">
        <f>_xlfn.XLOOKUP($L1195,Pos!$A:$A,Pos!AB:AB,_xlfn.XLOOKUP($L1195,#REF!,#REF!, ""), 0)</f>
        <v>#REF!</v>
      </c>
      <c r="AM1195" s="1" t="e">
        <f>_xlfn.XLOOKUP($L1195,Pos!$A:$A,Pos!AC:AC,_xlfn.XLOOKUP($L1195,#REF!,#REF!, ""), 0)</f>
        <v>#REF!</v>
      </c>
      <c r="AN1195" s="1" t="e">
        <f>_xlfn.XLOOKUP($L1195,Pos!$A:$A,Pos!AD:AD,_xlfn.XLOOKUP($L1195,#REF!,#REF!, ""), 0)</f>
        <v>#REF!</v>
      </c>
      <c r="AO1195" s="1" t="e">
        <f>_xlfn.XLOOKUP($L1195,Pos!$A:$A,Pos!AE:AE,_xlfn.XLOOKUP($L1195,#REF!,#REF!, ""), 0)</f>
        <v>#REF!</v>
      </c>
      <c r="AP1195" s="1" t="e">
        <f>_xlfn.XLOOKUP($L1195,Pos!$A:$A,Pos!AF:AF,_xlfn.XLOOKUP($L1195,#REF!,#REF!, ""), 0)</f>
        <v>#REF!</v>
      </c>
      <c r="AQ1195" s="1" t="e">
        <f>_xlfn.XLOOKUP($L1195,Pos!$A:$A,Pos!AG:AG,_xlfn.XLOOKUP($L1195,#REF!,#REF!, ""), 0)</f>
        <v>#REF!</v>
      </c>
      <c r="AR1195" s="1" t="e">
        <f>_xlfn.XLOOKUP($L1195,Pos!$A:$A,Pos!AH:AH,_xlfn.XLOOKUP($L1195,#REF!,#REF!, ""), 0)</f>
        <v>#REF!</v>
      </c>
      <c r="AS1195" s="1" t="e">
        <f>_xlfn.XLOOKUP($L1195,Pos!$A:$A,Pos!AI:AI,_xlfn.XLOOKUP($L1195,#REF!,#REF!, ""), 0)</f>
        <v>#REF!</v>
      </c>
      <c r="AT1195" s="1" t="e">
        <f>_xlfn.XLOOKUP($L1195,Pos!$A:$A,Pos!AJ:AJ,_xlfn.XLOOKUP($L1195,#REF!,#REF!, ""), 0)</f>
        <v>#REF!</v>
      </c>
      <c r="AU1195" s="1" t="e">
        <f>_xlfn.XLOOKUP($L1195,Pos!$A:$A,Pos!AK:AK,_xlfn.XLOOKUP($L1195,#REF!,#REF!, ""), 0)</f>
        <v>#REF!</v>
      </c>
      <c r="AV1195" s="1" t="e">
        <f>_xlfn.XLOOKUP($L1195,Pos!$A:$A,Pos!AL:AL,_xlfn.XLOOKUP($L1195,#REF!,#REF!, ""), 0)</f>
        <v>#REF!</v>
      </c>
      <c r="AW1195" s="1" t="e">
        <f>_xlfn.XLOOKUP($L1195,Pos!$A:$A,Pos!AM:AM,_xlfn.XLOOKUP($L1195,#REF!,#REF!, ""), 0)</f>
        <v>#REF!</v>
      </c>
      <c r="AX1195" s="1" t="e">
        <f>_xlfn.XLOOKUP($L1195,Pos!$A:$A,Pos!AN:AN,_xlfn.XLOOKUP($L1195,#REF!,#REF!, ""), 0)</f>
        <v>#REF!</v>
      </c>
      <c r="AY1195" s="1" t="e">
        <f>_xlfn.XLOOKUP($L1195,Pos!$A:$A,Pos!AO:AO,_xlfn.XLOOKUP($L1195,#REF!,#REF!, ""), 0)</f>
        <v>#REF!</v>
      </c>
      <c r="AZ1195" s="7" t="str">
        <f t="shared" si="287"/>
        <v>OUT</v>
      </c>
      <c r="BA1195" s="1">
        <f>IF(OR(_xlfn.XLOOKUP(L1195,Pos!B:B,Pos!L:L,FALSE)="ESG Reason",_xlfn.XLOOKUP(L1195,Pos!B:B,Pos!L:L,FALSE)="Blacklisted"),1,0)</f>
        <v>0</v>
      </c>
      <c r="BC1195" s="11">
        <v>1.034948638491325E-10</v>
      </c>
      <c r="BD1195" s="11">
        <f>_xlfn.XLOOKUP($L1195,Pos!$B:$B,Pos!H:H,0, 0)</f>
        <v>0</v>
      </c>
      <c r="BE1195" s="11">
        <f>_xlfn.XLOOKUP($L1195,Pos!$B:$B,Pos!I:I,0, 0)</f>
        <v>7.2563948952804495E-5</v>
      </c>
      <c r="BF1195" s="18">
        <f t="shared" si="288"/>
        <v>7.2563948952804495E-5</v>
      </c>
      <c r="BG1195" s="1">
        <f t="shared" si="289"/>
        <v>2</v>
      </c>
      <c r="BH1195" s="1">
        <f t="shared" si="290"/>
        <v>19</v>
      </c>
      <c r="BI1195" s="18">
        <f t="shared" si="291"/>
        <v>1.034948638491325E-10</v>
      </c>
      <c r="BJ1195" s="3">
        <f t="shared" si="292"/>
        <v>0</v>
      </c>
      <c r="BK1195" s="18">
        <f t="shared" si="293"/>
        <v>0</v>
      </c>
    </row>
    <row r="1196" spans="3:63" x14ac:dyDescent="0.25">
      <c r="C1196" s="3"/>
      <c r="D1196" s="3"/>
      <c r="E1196" s="3"/>
      <c r="F1196" s="3"/>
      <c r="G1196" s="51" t="s">
        <v>1203</v>
      </c>
      <c r="H1196" s="8" t="str">
        <f t="shared" si="283"/>
        <v>0%West Europe</v>
      </c>
      <c r="I1196" s="11" cm="1">
        <f t="array" ref="I1196">IF(
   AZ1196 = "OUT", 0,IF(
   BD1196 &gt;= LARGE(IF(ISNUMBER(BD:BD), BD:BD), 3),
   BE1196 - 0.001,
   IF(BE1196 &gt;=VLOOKUP(P1196,mapping!$A:$B,2,FALSE), BE1196,VLOOKUP(P1196,mapping!$A$2:$B$8,2,FALSE))
))</f>
        <v>0</v>
      </c>
      <c r="J1196" s="11" cm="1">
        <f t="array" ref="J1196">IF(
    AZ1196="OUT",0,IF(IF(
                      BD1196&gt;=LARGE(IF(ISNUMBER(BD:BD),BD:BD),3),
                      BE1196+0.001,
                      VLOOKUP(H1196,mapping!$D:$E,2,FALSE)
                      )&gt;I1196,
                   IF(
                      BD1196&gt;=LARGE(IF(ISNUMBER(BD:BD),BD:BD),3),
                      BE1196+0.001,
                      VLOOKUP(H1196,mapping!$D:$E,2,FALSE)
                      ),
                   I1196+0.002))</f>
        <v>0</v>
      </c>
      <c r="K1196" s="8">
        <f t="shared" si="284"/>
        <v>7.256094849676691E-5</v>
      </c>
      <c r="L1196" s="1" t="str">
        <f>Pos!B201</f>
        <v>DE0005470306</v>
      </c>
      <c r="M1196" s="1" t="str">
        <f>_xlfn.XLOOKUP($L1196,Pos!B:B,Pos!D:D,, 0)</f>
        <v>CTS Eventim AG &amp; Co. KGaA</v>
      </c>
      <c r="N1196" s="1" t="str">
        <f>_xlfn.XLOOKUP($L1196,Pos!B:B,Pos!E:E,, 0)</f>
        <v>Media</v>
      </c>
      <c r="O1196" s="1" t="str">
        <f t="shared" si="285"/>
        <v>Media_West Europe</v>
      </c>
      <c r="P1196" s="1" t="str">
        <f>_xlfn.XLOOKUP($L1196,Pos!B:B,Pos!F:F,, 0)</f>
        <v>West Europe</v>
      </c>
      <c r="Q1196" s="1">
        <v>0</v>
      </c>
      <c r="R1196" s="9">
        <f>_xlfn.XLOOKUP($L1196,Pos!$B:$B,Pos!N:N,0, 0)</f>
        <v>3.73</v>
      </c>
      <c r="S1196" s="9">
        <f>_xlfn.XLOOKUP($L1196,Pos!$B:$B,Pos!O:O,0, 0)</f>
        <v>2.5993330000000001</v>
      </c>
      <c r="T1196" s="9">
        <f>_xlfn.XLOOKUP($L1196,Pos!$B:$B,Pos!P:P,0, 0)</f>
        <v>7.2750000000000004</v>
      </c>
      <c r="U1196" s="9">
        <f>_xlfn.XLOOKUP($L1196,Pos!$B:$B,Pos!Q:Q,0, 0)</f>
        <v>2.2999999999999998</v>
      </c>
      <c r="V1196" s="9">
        <f>_xlfn.XLOOKUP($L1196,Pos!$B:$B,Pos!R:R,0, 0)</f>
        <v>5.8666669999999996</v>
      </c>
      <c r="W1196" s="9">
        <f>_xlfn.XLOOKUP($L1196,Pos!$B:$B,Pos!S:S,0, 0)</f>
        <v>6.2649999999999997</v>
      </c>
      <c r="X1196" s="9" t="str">
        <f>_xlfn.XLOOKUP($L1196,Pos!$B:$B,Pos!J:J,0, 0)</f>
        <v>Outperform</v>
      </c>
      <c r="Y1196" s="1">
        <v>0</v>
      </c>
      <c r="Z1196" s="1">
        <v>0</v>
      </c>
      <c r="AA1196" s="1">
        <f t="shared" si="286"/>
        <v>0</v>
      </c>
      <c r="AB1196" s="9">
        <f>_xlfn.XLOOKUP(L1196,Pos!B:B,Pos!K:K,-1,0)</f>
        <v>3.333333333333333</v>
      </c>
      <c r="AC1196" s="1" t="e">
        <f>_xlfn.XLOOKUP($L1196,Pos!$A:$A,Pos!S:S,_xlfn.XLOOKUP($L1196,#REF!,#REF!, ""), 0)</f>
        <v>#REF!</v>
      </c>
      <c r="AD1196" s="1" t="e">
        <f>_xlfn.XLOOKUP($L1196,Pos!$A:$A,Pos!T:T,_xlfn.XLOOKUP($L1196,#REF!,#REF!, ""), 0)</f>
        <v>#REF!</v>
      </c>
      <c r="AE1196" s="1" t="e">
        <f>_xlfn.XLOOKUP($L1196,Pos!$A:$A,Pos!U:U,_xlfn.XLOOKUP($L1196,#REF!,#REF!, ""), 0)</f>
        <v>#REF!</v>
      </c>
      <c r="AF1196" s="1" t="e">
        <f>_xlfn.XLOOKUP($L1196,Pos!$A:$A,Pos!V:V,_xlfn.XLOOKUP($L1196,#REF!,#REF!, ""), 0)</f>
        <v>#REF!</v>
      </c>
      <c r="AG1196" s="1" t="e">
        <f>_xlfn.XLOOKUP($L1196,Pos!$A:$A,Pos!W:W,_xlfn.XLOOKUP($L1196,#REF!,#REF!, ""), 0)</f>
        <v>#REF!</v>
      </c>
      <c r="AH1196" s="1" t="e">
        <f>_xlfn.XLOOKUP($L1196,Pos!$A:$A,Pos!X:X,_xlfn.XLOOKUP($L1196,#REF!,#REF!, ""), 0)</f>
        <v>#REF!</v>
      </c>
      <c r="AI1196" s="1" t="e">
        <f>_xlfn.XLOOKUP($L1196,Pos!$A:$A,Pos!Y:Y,_xlfn.XLOOKUP($L1196,#REF!,#REF!, ""), 0)</f>
        <v>#REF!</v>
      </c>
      <c r="AJ1196" s="1" t="e">
        <f>_xlfn.XLOOKUP($L1196,Pos!$A:$A,Pos!Z:Z,_xlfn.XLOOKUP($L1196,#REF!,#REF!, ""), 0)</f>
        <v>#REF!</v>
      </c>
      <c r="AK1196" s="1" t="e">
        <f>_xlfn.XLOOKUP($L1196,Pos!$A:$A,Pos!AA:AA,_xlfn.XLOOKUP($L1196,#REF!,#REF!, ""), 0)</f>
        <v>#REF!</v>
      </c>
      <c r="AL1196" s="1" t="e">
        <f>_xlfn.XLOOKUP($L1196,Pos!$A:$A,Pos!AB:AB,_xlfn.XLOOKUP($L1196,#REF!,#REF!, ""), 0)</f>
        <v>#REF!</v>
      </c>
      <c r="AM1196" s="1" t="e">
        <f>_xlfn.XLOOKUP($L1196,Pos!$A:$A,Pos!AC:AC,_xlfn.XLOOKUP($L1196,#REF!,#REF!, ""), 0)</f>
        <v>#REF!</v>
      </c>
      <c r="AN1196" s="1" t="e">
        <f>_xlfn.XLOOKUP($L1196,Pos!$A:$A,Pos!AD:AD,_xlfn.XLOOKUP($L1196,#REF!,#REF!, ""), 0)</f>
        <v>#REF!</v>
      </c>
      <c r="AO1196" s="1" t="e">
        <f>_xlfn.XLOOKUP($L1196,Pos!$A:$A,Pos!AE:AE,_xlfn.XLOOKUP($L1196,#REF!,#REF!, ""), 0)</f>
        <v>#REF!</v>
      </c>
      <c r="AP1196" s="1" t="e">
        <f>_xlfn.XLOOKUP($L1196,Pos!$A:$A,Pos!AF:AF,_xlfn.XLOOKUP($L1196,#REF!,#REF!, ""), 0)</f>
        <v>#REF!</v>
      </c>
      <c r="AQ1196" s="1" t="e">
        <f>_xlfn.XLOOKUP($L1196,Pos!$A:$A,Pos!AG:AG,_xlfn.XLOOKUP($L1196,#REF!,#REF!, ""), 0)</f>
        <v>#REF!</v>
      </c>
      <c r="AR1196" s="1" t="e">
        <f>_xlfn.XLOOKUP($L1196,Pos!$A:$A,Pos!AH:AH,_xlfn.XLOOKUP($L1196,#REF!,#REF!, ""), 0)</f>
        <v>#REF!</v>
      </c>
      <c r="AS1196" s="1" t="e">
        <f>_xlfn.XLOOKUP($L1196,Pos!$A:$A,Pos!AI:AI,_xlfn.XLOOKUP($L1196,#REF!,#REF!, ""), 0)</f>
        <v>#REF!</v>
      </c>
      <c r="AT1196" s="1" t="e">
        <f>_xlfn.XLOOKUP($L1196,Pos!$A:$A,Pos!AJ:AJ,_xlfn.XLOOKUP($L1196,#REF!,#REF!, ""), 0)</f>
        <v>#REF!</v>
      </c>
      <c r="AU1196" s="1" t="e">
        <f>_xlfn.XLOOKUP($L1196,Pos!$A:$A,Pos!AK:AK,_xlfn.XLOOKUP($L1196,#REF!,#REF!, ""), 0)</f>
        <v>#REF!</v>
      </c>
      <c r="AV1196" s="1" t="e">
        <f>_xlfn.XLOOKUP($L1196,Pos!$A:$A,Pos!AL:AL,_xlfn.XLOOKUP($L1196,#REF!,#REF!, ""), 0)</f>
        <v>#REF!</v>
      </c>
      <c r="AW1196" s="1" t="e">
        <f>_xlfn.XLOOKUP($L1196,Pos!$A:$A,Pos!AM:AM,_xlfn.XLOOKUP($L1196,#REF!,#REF!, ""), 0)</f>
        <v>#REF!</v>
      </c>
      <c r="AX1196" s="1" t="e">
        <f>_xlfn.XLOOKUP($L1196,Pos!$A:$A,Pos!AN:AN,_xlfn.XLOOKUP($L1196,#REF!,#REF!, ""), 0)</f>
        <v>#REF!</v>
      </c>
      <c r="AY1196" s="1" t="e">
        <f>_xlfn.XLOOKUP($L1196,Pos!$A:$A,Pos!AO:AO,_xlfn.XLOOKUP($L1196,#REF!,#REF!, ""), 0)</f>
        <v>#REF!</v>
      </c>
      <c r="AZ1196" s="7" t="str">
        <f t="shared" si="287"/>
        <v>OUT</v>
      </c>
      <c r="BA1196" s="1">
        <f>IF(OR(_xlfn.XLOOKUP(L1196,Pos!B:B,Pos!L:L,FALSE)="ESG Reason",_xlfn.XLOOKUP(L1196,Pos!B:B,Pos!L:L,FALSE)="Blacklisted"),1,0)</f>
        <v>1</v>
      </c>
      <c r="BC1196" s="11">
        <v>8.4482548597868491E-11</v>
      </c>
      <c r="BD1196" s="11">
        <f>_xlfn.XLOOKUP($L1196,Pos!$B:$B,Pos!H:H,0, 0)</f>
        <v>0</v>
      </c>
      <c r="BE1196" s="11">
        <f>_xlfn.XLOOKUP($L1196,Pos!$B:$B,Pos!I:I,0, 0)</f>
        <v>7.256094849676691E-5</v>
      </c>
      <c r="BF1196" s="18">
        <f t="shared" si="288"/>
        <v>7.256094849676691E-5</v>
      </c>
      <c r="BG1196" s="1">
        <f t="shared" si="289"/>
        <v>2</v>
      </c>
      <c r="BH1196" s="1">
        <f t="shared" si="290"/>
        <v>12</v>
      </c>
      <c r="BI1196" s="18">
        <f t="shared" si="291"/>
        <v>8.4482548597868491E-11</v>
      </c>
      <c r="BJ1196" s="3">
        <f t="shared" si="292"/>
        <v>0</v>
      </c>
      <c r="BK1196" s="18">
        <f t="shared" si="293"/>
        <v>0</v>
      </c>
    </row>
    <row r="1197" spans="3:63" x14ac:dyDescent="0.25">
      <c r="C1197" s="3"/>
      <c r="D1197" s="3"/>
      <c r="E1197" s="3"/>
      <c r="F1197" s="3"/>
      <c r="G1197" s="51" t="s">
        <v>1207</v>
      </c>
      <c r="H1197" s="8" t="str">
        <f t="shared" si="283"/>
        <v>0%Others</v>
      </c>
      <c r="I1197" s="11" cm="1">
        <f t="array" ref="I1197">IF(
   AZ1197 = "OUT", 0,IF(
   BD1197 &gt;= LARGE(IF(ISNUMBER(BD:BD), BD:BD), 3),
   BE1197 - 0.001,
   IF(BE1197 &gt;=VLOOKUP(P1197,mapping!$A:$B,2,FALSE), BE1197,VLOOKUP(P1197,mapping!$A$2:$B$8,2,FALSE))
))</f>
        <v>0</v>
      </c>
      <c r="J1197" s="11" cm="1">
        <f t="array" ref="J1197">IF(
    AZ1197="OUT",0,IF(IF(
                      BD1197&gt;=LARGE(IF(ISNUMBER(BD:BD),BD:BD),3),
                      BE1197+0.001,
                      VLOOKUP(H1197,mapping!$D:$E,2,FALSE)
                      )&gt;I1197,
                   IF(
                      BD1197&gt;=LARGE(IF(ISNUMBER(BD:BD),BD:BD),3),
                      BE1197+0.001,
                      VLOOKUP(H1197,mapping!$D:$E,2,FALSE)
                      ),
                   I1197+0.002))</f>
        <v>0</v>
      </c>
      <c r="K1197" s="8">
        <f t="shared" si="284"/>
        <v>7.2449871614255513E-5</v>
      </c>
      <c r="L1197" s="1" t="str">
        <f>Pos!B51</f>
        <v>AU0000364754</v>
      </c>
      <c r="M1197" s="1" t="str">
        <f>_xlfn.XLOOKUP($L1197,Pos!B:B,Pos!D:D,, 0)</f>
        <v>SGH Limited</v>
      </c>
      <c r="N1197" s="1" t="str">
        <f>_xlfn.XLOOKUP($L1197,Pos!B:B,Pos!E:E,, 0)</f>
        <v>Industrial Goods &amp; Services</v>
      </c>
      <c r="O1197" s="1" t="str">
        <f t="shared" si="285"/>
        <v>Industrial Goods &amp; Services_Others</v>
      </c>
      <c r="P1197" s="1" t="str">
        <f>_xlfn.XLOOKUP($L1197,Pos!B:B,Pos!F:F,, 0)</f>
        <v>Others</v>
      </c>
      <c r="Q1197" s="1">
        <v>0</v>
      </c>
      <c r="R1197" s="9">
        <f>_xlfn.XLOOKUP($L1197,Pos!$B:$B,Pos!N:N,0, 0)</f>
        <v>2.57</v>
      </c>
      <c r="S1197" s="9">
        <f>_xlfn.XLOOKUP($L1197,Pos!$B:$B,Pos!O:O,0, 0)</f>
        <v>4.2243329999999997</v>
      </c>
      <c r="T1197" s="9">
        <f>_xlfn.XLOOKUP($L1197,Pos!$B:$B,Pos!P:P,0, 0)</f>
        <v>5.7249999999999996</v>
      </c>
      <c r="U1197" s="9">
        <f>_xlfn.XLOOKUP($L1197,Pos!$B:$B,Pos!Q:Q,0, 0)</f>
        <v>3.2</v>
      </c>
      <c r="V1197" s="9">
        <f>_xlfn.XLOOKUP($L1197,Pos!$B:$B,Pos!R:R,0, 0)</f>
        <v>3.3</v>
      </c>
      <c r="W1197" s="9">
        <f>_xlfn.XLOOKUP($L1197,Pos!$B:$B,Pos!S:S,0, 0)</f>
        <v>4.59</v>
      </c>
      <c r="X1197" s="9" t="str">
        <f>_xlfn.XLOOKUP($L1197,Pos!$B:$B,Pos!J:J,0, 0)</f>
        <v>Outperform</v>
      </c>
      <c r="Y1197" s="1">
        <v>0</v>
      </c>
      <c r="Z1197" s="1">
        <v>0</v>
      </c>
      <c r="AA1197" s="1">
        <f t="shared" si="286"/>
        <v>0</v>
      </c>
      <c r="AB1197" s="9">
        <f>_xlfn.XLOOKUP(L1197,Pos!B:B,Pos!K:K,-1,0)</f>
        <v>3.1818181818181821</v>
      </c>
      <c r="AC1197" s="1" t="e">
        <f>_xlfn.XLOOKUP($L1197,Pos!$A:$A,Pos!S:S,_xlfn.XLOOKUP($L1197,#REF!,#REF!, ""), 0)</f>
        <v>#REF!</v>
      </c>
      <c r="AD1197" s="1" t="e">
        <f>_xlfn.XLOOKUP($L1197,Pos!$A:$A,Pos!T:T,_xlfn.XLOOKUP($L1197,#REF!,#REF!, ""), 0)</f>
        <v>#REF!</v>
      </c>
      <c r="AE1197" s="1" t="e">
        <f>_xlfn.XLOOKUP($L1197,Pos!$A:$A,Pos!U:U,_xlfn.XLOOKUP($L1197,#REF!,#REF!, ""), 0)</f>
        <v>#REF!</v>
      </c>
      <c r="AF1197" s="1" t="e">
        <f>_xlfn.XLOOKUP($L1197,Pos!$A:$A,Pos!V:V,_xlfn.XLOOKUP($L1197,#REF!,#REF!, ""), 0)</f>
        <v>#REF!</v>
      </c>
      <c r="AG1197" s="1" t="e">
        <f>_xlfn.XLOOKUP($L1197,Pos!$A:$A,Pos!W:W,_xlfn.XLOOKUP($L1197,#REF!,#REF!, ""), 0)</f>
        <v>#REF!</v>
      </c>
      <c r="AH1197" s="1" t="e">
        <f>_xlfn.XLOOKUP($L1197,Pos!$A:$A,Pos!X:X,_xlfn.XLOOKUP($L1197,#REF!,#REF!, ""), 0)</f>
        <v>#REF!</v>
      </c>
      <c r="AI1197" s="1" t="e">
        <f>_xlfn.XLOOKUP($L1197,Pos!$A:$A,Pos!Y:Y,_xlfn.XLOOKUP($L1197,#REF!,#REF!, ""), 0)</f>
        <v>#REF!</v>
      </c>
      <c r="AJ1197" s="1" t="e">
        <f>_xlfn.XLOOKUP($L1197,Pos!$A:$A,Pos!Z:Z,_xlfn.XLOOKUP($L1197,#REF!,#REF!, ""), 0)</f>
        <v>#REF!</v>
      </c>
      <c r="AK1197" s="1" t="e">
        <f>_xlfn.XLOOKUP($L1197,Pos!$A:$A,Pos!AA:AA,_xlfn.XLOOKUP($L1197,#REF!,#REF!, ""), 0)</f>
        <v>#REF!</v>
      </c>
      <c r="AL1197" s="1" t="e">
        <f>_xlfn.XLOOKUP($L1197,Pos!$A:$A,Pos!AB:AB,_xlfn.XLOOKUP($L1197,#REF!,#REF!, ""), 0)</f>
        <v>#REF!</v>
      </c>
      <c r="AM1197" s="1" t="e">
        <f>_xlfn.XLOOKUP($L1197,Pos!$A:$A,Pos!AC:AC,_xlfn.XLOOKUP($L1197,#REF!,#REF!, ""), 0)</f>
        <v>#REF!</v>
      </c>
      <c r="AN1197" s="1" t="e">
        <f>_xlfn.XLOOKUP($L1197,Pos!$A:$A,Pos!AD:AD,_xlfn.XLOOKUP($L1197,#REF!,#REF!, ""), 0)</f>
        <v>#REF!</v>
      </c>
      <c r="AO1197" s="1" t="e">
        <f>_xlfn.XLOOKUP($L1197,Pos!$A:$A,Pos!AE:AE,_xlfn.XLOOKUP($L1197,#REF!,#REF!, ""), 0)</f>
        <v>#REF!</v>
      </c>
      <c r="AP1197" s="1" t="e">
        <f>_xlfn.XLOOKUP($L1197,Pos!$A:$A,Pos!AF:AF,_xlfn.XLOOKUP($L1197,#REF!,#REF!, ""), 0)</f>
        <v>#REF!</v>
      </c>
      <c r="AQ1197" s="1" t="e">
        <f>_xlfn.XLOOKUP($L1197,Pos!$A:$A,Pos!AG:AG,_xlfn.XLOOKUP($L1197,#REF!,#REF!, ""), 0)</f>
        <v>#REF!</v>
      </c>
      <c r="AR1197" s="1" t="e">
        <f>_xlfn.XLOOKUP($L1197,Pos!$A:$A,Pos!AH:AH,_xlfn.XLOOKUP($L1197,#REF!,#REF!, ""), 0)</f>
        <v>#REF!</v>
      </c>
      <c r="AS1197" s="1" t="e">
        <f>_xlfn.XLOOKUP($L1197,Pos!$A:$A,Pos!AI:AI,_xlfn.XLOOKUP($L1197,#REF!,#REF!, ""), 0)</f>
        <v>#REF!</v>
      </c>
      <c r="AT1197" s="1" t="e">
        <f>_xlfn.XLOOKUP($L1197,Pos!$A:$A,Pos!AJ:AJ,_xlfn.XLOOKUP($L1197,#REF!,#REF!, ""), 0)</f>
        <v>#REF!</v>
      </c>
      <c r="AU1197" s="1" t="e">
        <f>_xlfn.XLOOKUP($L1197,Pos!$A:$A,Pos!AK:AK,_xlfn.XLOOKUP($L1197,#REF!,#REF!, ""), 0)</f>
        <v>#REF!</v>
      </c>
      <c r="AV1197" s="1" t="e">
        <f>_xlfn.XLOOKUP($L1197,Pos!$A:$A,Pos!AL:AL,_xlfn.XLOOKUP($L1197,#REF!,#REF!, ""), 0)</f>
        <v>#REF!</v>
      </c>
      <c r="AW1197" s="1" t="e">
        <f>_xlfn.XLOOKUP($L1197,Pos!$A:$A,Pos!AM:AM,_xlfn.XLOOKUP($L1197,#REF!,#REF!, ""), 0)</f>
        <v>#REF!</v>
      </c>
      <c r="AX1197" s="1" t="e">
        <f>_xlfn.XLOOKUP($L1197,Pos!$A:$A,Pos!AN:AN,_xlfn.XLOOKUP($L1197,#REF!,#REF!, ""), 0)</f>
        <v>#REF!</v>
      </c>
      <c r="AY1197" s="1" t="e">
        <f>_xlfn.XLOOKUP($L1197,Pos!$A:$A,Pos!AO:AO,_xlfn.XLOOKUP($L1197,#REF!,#REF!, ""), 0)</f>
        <v>#REF!</v>
      </c>
      <c r="AZ1197" s="7" t="str">
        <f t="shared" si="287"/>
        <v>OUT</v>
      </c>
      <c r="BA1197" s="1">
        <f>IF(OR(_xlfn.XLOOKUP(L1197,Pos!B:B,Pos!L:L,FALSE)="ESG Reason",_xlfn.XLOOKUP(L1197,Pos!B:B,Pos!L:L,FALSE)="Blacklisted"),1,0)</f>
        <v>0</v>
      </c>
      <c r="BC1197" s="11">
        <v>9.2472168328149583E-11</v>
      </c>
      <c r="BD1197" s="11">
        <f>_xlfn.XLOOKUP($L1197,Pos!$B:$B,Pos!H:H,0, 0)</f>
        <v>0</v>
      </c>
      <c r="BE1197" s="11">
        <f>_xlfn.XLOOKUP($L1197,Pos!$B:$B,Pos!I:I,0, 0)</f>
        <v>7.2449871614255513E-5</v>
      </c>
      <c r="BF1197" s="18">
        <f t="shared" si="288"/>
        <v>7.2449871614255513E-5</v>
      </c>
      <c r="BG1197" s="1">
        <f t="shared" si="289"/>
        <v>3</v>
      </c>
      <c r="BH1197" s="1">
        <f t="shared" si="290"/>
        <v>48</v>
      </c>
      <c r="BI1197" s="18">
        <f t="shared" si="291"/>
        <v>9.2472168328149583E-11</v>
      </c>
      <c r="BJ1197" s="3">
        <f t="shared" si="292"/>
        <v>0</v>
      </c>
      <c r="BK1197" s="18">
        <f t="shared" si="293"/>
        <v>0</v>
      </c>
    </row>
    <row r="1198" spans="3:63" x14ac:dyDescent="0.25">
      <c r="C1198" s="3"/>
      <c r="D1198" s="3"/>
      <c r="E1198" s="3"/>
      <c r="F1198" s="3"/>
      <c r="G1198" s="51" t="s">
        <v>1201</v>
      </c>
      <c r="H1198" s="8" t="str">
        <f t="shared" si="283"/>
        <v>0%Others</v>
      </c>
      <c r="I1198" s="11" cm="1">
        <f t="array" ref="I1198">IF(
   AZ1198 = "OUT", 0,IF(
   BD1198 &gt;= LARGE(IF(ISNUMBER(BD:BD), BD:BD), 3),
   BE1198 - 0.001,
   IF(BE1198 &gt;=VLOOKUP(P1198,mapping!$A:$B,2,FALSE), BE1198,VLOOKUP(P1198,mapping!$A$2:$B$8,2,FALSE))
))</f>
        <v>0</v>
      </c>
      <c r="J1198" s="11" cm="1">
        <f t="array" ref="J1198">IF(
    AZ1198="OUT",0,IF(IF(
                      BD1198&gt;=LARGE(IF(ISNUMBER(BD:BD),BD:BD),3),
                      BE1198+0.001,
                      VLOOKUP(H1198,mapping!$D:$E,2,FALSE)
                      )&gt;I1198,
                   IF(
                      BD1198&gt;=LARGE(IF(ISNUMBER(BD:BD),BD:BD),3),
                      BE1198+0.001,
                      VLOOKUP(H1198,mapping!$D:$E,2,FALSE)
                      ),
                   I1198+0.002))</f>
        <v>0</v>
      </c>
      <c r="K1198" s="8">
        <f t="shared" si="284"/>
        <v>7.2421357280378327E-5</v>
      </c>
      <c r="L1198" s="1" t="str">
        <f>Pos!B738</f>
        <v>NZAIAE0002S6</v>
      </c>
      <c r="M1198" s="1" t="str">
        <f>_xlfn.XLOOKUP($L1198,Pos!B:B,Pos!D:D,, 0)</f>
        <v>Auckland International Airport Limited</v>
      </c>
      <c r="N1198" s="1" t="str">
        <f>_xlfn.XLOOKUP($L1198,Pos!B:B,Pos!E:E,, 0)</f>
        <v>Industrial Goods &amp; Services</v>
      </c>
      <c r="O1198" s="1" t="str">
        <f t="shared" si="285"/>
        <v>Industrial Goods &amp; Services_Others</v>
      </c>
      <c r="P1198" s="1" t="str">
        <f>_xlfn.XLOOKUP($L1198,Pos!B:B,Pos!F:F,, 0)</f>
        <v>Others</v>
      </c>
      <c r="Q1198" s="1">
        <v>0</v>
      </c>
      <c r="R1198" s="9">
        <f>_xlfn.XLOOKUP($L1198,Pos!$B:$B,Pos!N:N,0, 0)</f>
        <v>2.97</v>
      </c>
      <c r="S1198" s="9">
        <f>_xlfn.XLOOKUP($L1198,Pos!$B:$B,Pos!O:O,0, 0)</f>
        <v>3.121</v>
      </c>
      <c r="T1198" s="9">
        <f>_xlfn.XLOOKUP($L1198,Pos!$B:$B,Pos!P:P,0, 0)</f>
        <v>4.0999999999999996</v>
      </c>
      <c r="U1198" s="9">
        <f>_xlfn.XLOOKUP($L1198,Pos!$B:$B,Pos!Q:Q,0, 0)</f>
        <v>1.4</v>
      </c>
      <c r="V1198" s="9">
        <f>_xlfn.XLOOKUP($L1198,Pos!$B:$B,Pos!R:R,0, 0)</f>
        <v>8.4000009999999996</v>
      </c>
      <c r="W1198" s="9">
        <f>_xlfn.XLOOKUP($L1198,Pos!$B:$B,Pos!S:S,0, 0)</f>
        <v>4.0149999999999997</v>
      </c>
      <c r="X1198" s="9" t="str">
        <f>_xlfn.XLOOKUP($L1198,Pos!$B:$B,Pos!J:J,0, 0)</f>
        <v>Hold</v>
      </c>
      <c r="Y1198" s="1">
        <v>0</v>
      </c>
      <c r="Z1198" s="1">
        <v>0</v>
      </c>
      <c r="AA1198" s="1">
        <f t="shared" si="286"/>
        <v>0</v>
      </c>
      <c r="AB1198" s="9">
        <f>_xlfn.XLOOKUP(L1198,Pos!B:B,Pos!K:K,-1,0)</f>
        <v>-1</v>
      </c>
      <c r="AC1198" s="1" t="e">
        <f>_xlfn.XLOOKUP($L1198,Pos!$A:$A,Pos!S:S,_xlfn.XLOOKUP($L1198,#REF!,#REF!, ""), 0)</f>
        <v>#REF!</v>
      </c>
      <c r="AD1198" s="1" t="e">
        <f>_xlfn.XLOOKUP($L1198,Pos!$A:$A,Pos!T:T,_xlfn.XLOOKUP($L1198,#REF!,#REF!, ""), 0)</f>
        <v>#REF!</v>
      </c>
      <c r="AE1198" s="1" t="e">
        <f>_xlfn.XLOOKUP($L1198,Pos!$A:$A,Pos!U:U,_xlfn.XLOOKUP($L1198,#REF!,#REF!, ""), 0)</f>
        <v>#REF!</v>
      </c>
      <c r="AF1198" s="1" t="e">
        <f>_xlfn.XLOOKUP($L1198,Pos!$A:$A,Pos!V:V,_xlfn.XLOOKUP($L1198,#REF!,#REF!, ""), 0)</f>
        <v>#REF!</v>
      </c>
      <c r="AG1198" s="1" t="e">
        <f>_xlfn.XLOOKUP($L1198,Pos!$A:$A,Pos!W:W,_xlfn.XLOOKUP($L1198,#REF!,#REF!, ""), 0)</f>
        <v>#REF!</v>
      </c>
      <c r="AH1198" s="1" t="e">
        <f>_xlfn.XLOOKUP($L1198,Pos!$A:$A,Pos!X:X,_xlfn.XLOOKUP($L1198,#REF!,#REF!, ""), 0)</f>
        <v>#REF!</v>
      </c>
      <c r="AI1198" s="1" t="e">
        <f>_xlfn.XLOOKUP($L1198,Pos!$A:$A,Pos!Y:Y,_xlfn.XLOOKUP($L1198,#REF!,#REF!, ""), 0)</f>
        <v>#REF!</v>
      </c>
      <c r="AJ1198" s="1" t="e">
        <f>_xlfn.XLOOKUP($L1198,Pos!$A:$A,Pos!Z:Z,_xlfn.XLOOKUP($L1198,#REF!,#REF!, ""), 0)</f>
        <v>#REF!</v>
      </c>
      <c r="AK1198" s="1" t="e">
        <f>_xlfn.XLOOKUP($L1198,Pos!$A:$A,Pos!AA:AA,_xlfn.XLOOKUP($L1198,#REF!,#REF!, ""), 0)</f>
        <v>#REF!</v>
      </c>
      <c r="AL1198" s="1" t="e">
        <f>_xlfn.XLOOKUP($L1198,Pos!$A:$A,Pos!AB:AB,_xlfn.XLOOKUP($L1198,#REF!,#REF!, ""), 0)</f>
        <v>#REF!</v>
      </c>
      <c r="AM1198" s="1" t="e">
        <f>_xlfn.XLOOKUP($L1198,Pos!$A:$A,Pos!AC:AC,_xlfn.XLOOKUP($L1198,#REF!,#REF!, ""), 0)</f>
        <v>#REF!</v>
      </c>
      <c r="AN1198" s="1" t="e">
        <f>_xlfn.XLOOKUP($L1198,Pos!$A:$A,Pos!AD:AD,_xlfn.XLOOKUP($L1198,#REF!,#REF!, ""), 0)</f>
        <v>#REF!</v>
      </c>
      <c r="AO1198" s="1" t="e">
        <f>_xlfn.XLOOKUP($L1198,Pos!$A:$A,Pos!AE:AE,_xlfn.XLOOKUP($L1198,#REF!,#REF!, ""), 0)</f>
        <v>#REF!</v>
      </c>
      <c r="AP1198" s="1" t="e">
        <f>_xlfn.XLOOKUP($L1198,Pos!$A:$A,Pos!AF:AF,_xlfn.XLOOKUP($L1198,#REF!,#REF!, ""), 0)</f>
        <v>#REF!</v>
      </c>
      <c r="AQ1198" s="1" t="e">
        <f>_xlfn.XLOOKUP($L1198,Pos!$A:$A,Pos!AG:AG,_xlfn.XLOOKUP($L1198,#REF!,#REF!, ""), 0)</f>
        <v>#REF!</v>
      </c>
      <c r="AR1198" s="1" t="e">
        <f>_xlfn.XLOOKUP($L1198,Pos!$A:$A,Pos!AH:AH,_xlfn.XLOOKUP($L1198,#REF!,#REF!, ""), 0)</f>
        <v>#REF!</v>
      </c>
      <c r="AS1198" s="1" t="e">
        <f>_xlfn.XLOOKUP($L1198,Pos!$A:$A,Pos!AI:AI,_xlfn.XLOOKUP($L1198,#REF!,#REF!, ""), 0)</f>
        <v>#REF!</v>
      </c>
      <c r="AT1198" s="1" t="e">
        <f>_xlfn.XLOOKUP($L1198,Pos!$A:$A,Pos!AJ:AJ,_xlfn.XLOOKUP($L1198,#REF!,#REF!, ""), 0)</f>
        <v>#REF!</v>
      </c>
      <c r="AU1198" s="1" t="e">
        <f>_xlfn.XLOOKUP($L1198,Pos!$A:$A,Pos!AK:AK,_xlfn.XLOOKUP($L1198,#REF!,#REF!, ""), 0)</f>
        <v>#REF!</v>
      </c>
      <c r="AV1198" s="1" t="e">
        <f>_xlfn.XLOOKUP($L1198,Pos!$A:$A,Pos!AL:AL,_xlfn.XLOOKUP($L1198,#REF!,#REF!, ""), 0)</f>
        <v>#REF!</v>
      </c>
      <c r="AW1198" s="1" t="e">
        <f>_xlfn.XLOOKUP($L1198,Pos!$A:$A,Pos!AM:AM,_xlfn.XLOOKUP($L1198,#REF!,#REF!, ""), 0)</f>
        <v>#REF!</v>
      </c>
      <c r="AX1198" s="1" t="e">
        <f>_xlfn.XLOOKUP($L1198,Pos!$A:$A,Pos!AN:AN,_xlfn.XLOOKUP($L1198,#REF!,#REF!, ""), 0)</f>
        <v>#REF!</v>
      </c>
      <c r="AY1198" s="1" t="e">
        <f>_xlfn.XLOOKUP($L1198,Pos!$A:$A,Pos!AO:AO,_xlfn.XLOOKUP($L1198,#REF!,#REF!, ""), 0)</f>
        <v>#REF!</v>
      </c>
      <c r="AZ1198" s="7" t="str">
        <f t="shared" si="287"/>
        <v>OUT</v>
      </c>
      <c r="BA1198" s="1">
        <f>IF(OR(_xlfn.XLOOKUP(L1198,Pos!B:B,Pos!L:L,FALSE)="ESG Reason",_xlfn.XLOOKUP(L1198,Pos!B:B,Pos!L:L,FALSE)="Blacklisted"),1,0)</f>
        <v>0</v>
      </c>
      <c r="BC1198" s="11">
        <v>9.2472168328152426E-11</v>
      </c>
      <c r="BD1198" s="11">
        <f>_xlfn.XLOOKUP($L1198,Pos!$B:$B,Pos!H:H,0, 0)</f>
        <v>0</v>
      </c>
      <c r="BE1198" s="11">
        <f>_xlfn.XLOOKUP($L1198,Pos!$B:$B,Pos!I:I,0, 0)</f>
        <v>7.2421357280378327E-5</v>
      </c>
      <c r="BF1198" s="18">
        <f t="shared" si="288"/>
        <v>7.2421357280378327E-5</v>
      </c>
      <c r="BG1198" s="1">
        <f t="shared" si="289"/>
        <v>3</v>
      </c>
      <c r="BH1198" s="1">
        <f t="shared" si="290"/>
        <v>48</v>
      </c>
      <c r="BI1198" s="18">
        <f t="shared" si="291"/>
        <v>9.2472168328152426E-11</v>
      </c>
      <c r="BJ1198" s="3">
        <f t="shared" si="292"/>
        <v>0</v>
      </c>
      <c r="BK1198" s="18">
        <f t="shared" si="293"/>
        <v>0</v>
      </c>
    </row>
    <row r="1199" spans="3:63" x14ac:dyDescent="0.25">
      <c r="C1199" s="3"/>
      <c r="D1199" s="3"/>
      <c r="E1199" s="3"/>
      <c r="F1199" s="3"/>
      <c r="G1199" s="51" t="s">
        <v>1197</v>
      </c>
      <c r="H1199" s="8" t="str">
        <f t="shared" si="283"/>
        <v>0%North America</v>
      </c>
      <c r="I1199" s="11" cm="1">
        <f t="array" ref="I1199">IF(
   AZ1199 = "OUT", 0,IF(
   BD1199 &gt;= LARGE(IF(ISNUMBER(BD:BD), BD:BD), 3),
   BE1199 - 0.001,
   IF(BE1199 &gt;=VLOOKUP(P1199,mapping!$A:$B,2,FALSE), BE1199,VLOOKUP(P1199,mapping!$A$2:$B$8,2,FALSE))
))</f>
        <v>0</v>
      </c>
      <c r="J1199" s="11" cm="1">
        <f t="array" ref="J1199">IF(
    AZ1199="OUT",0,IF(IF(
                      BD1199&gt;=LARGE(IF(ISNUMBER(BD:BD),BD:BD),3),
                      BE1199+0.001,
                      VLOOKUP(H1199,mapping!$D:$E,2,FALSE)
                      )&gt;I1199,
                   IF(
                      BD1199&gt;=LARGE(IF(ISNUMBER(BD:BD),BD:BD),3),
                      BE1199+0.001,
                      VLOOKUP(H1199,mapping!$D:$E,2,FALSE)
                      ),
                   I1199+0.002))</f>
        <v>0</v>
      </c>
      <c r="K1199" s="8">
        <f t="shared" si="284"/>
        <v>7.2393283013386662E-5</v>
      </c>
      <c r="L1199" s="1" t="str">
        <f>Pos!B104</f>
        <v>CA33767E2024</v>
      </c>
      <c r="M1199" s="1" t="str">
        <f>_xlfn.XLOOKUP($L1199,Pos!B:B,Pos!D:D,, 0)</f>
        <v>FirstService Corp</v>
      </c>
      <c r="N1199" s="1" t="str">
        <f>_xlfn.XLOOKUP($L1199,Pos!B:B,Pos!E:E,, 0)</f>
        <v>Real Estate</v>
      </c>
      <c r="O1199" s="1" t="str">
        <f t="shared" si="285"/>
        <v>Real Estate_North America</v>
      </c>
      <c r="P1199" s="1" t="str">
        <f>_xlfn.XLOOKUP($L1199,Pos!B:B,Pos!F:F,, 0)</f>
        <v>North America</v>
      </c>
      <c r="Q1199" s="1">
        <v>0</v>
      </c>
      <c r="R1199" s="9">
        <f>_xlfn.XLOOKUP($L1199,Pos!$B:$B,Pos!N:N,0, 0)</f>
        <v>3.04</v>
      </c>
      <c r="S1199" s="9">
        <f>_xlfn.XLOOKUP($L1199,Pos!$B:$B,Pos!O:O,0, 0)</f>
        <v>4.8620000000000001</v>
      </c>
      <c r="T1199" s="9">
        <f>_xlfn.XLOOKUP($L1199,Pos!$B:$B,Pos!P:P,0, 0)</f>
        <v>7.0250000000000004</v>
      </c>
      <c r="U1199" s="9">
        <f>_xlfn.XLOOKUP($L1199,Pos!$B:$B,Pos!Q:Q,0, 0)</f>
        <v>3</v>
      </c>
      <c r="V1199" s="9">
        <f>_xlfn.XLOOKUP($L1199,Pos!$B:$B,Pos!R:R,0, 0)</f>
        <v>3.4333330000000002</v>
      </c>
      <c r="W1199" s="9">
        <f>_xlfn.XLOOKUP($L1199,Pos!$B:$B,Pos!S:S,0, 0)</f>
        <v>5.4266670000000001</v>
      </c>
      <c r="X1199" s="9" t="str">
        <f>_xlfn.XLOOKUP($L1199,Pos!$B:$B,Pos!J:J,0, 0)</f>
        <v>Outperform</v>
      </c>
      <c r="Y1199" s="1">
        <v>0</v>
      </c>
      <c r="Z1199" s="1">
        <v>0</v>
      </c>
      <c r="AA1199" s="1">
        <f t="shared" si="286"/>
        <v>0</v>
      </c>
      <c r="AB1199" s="9">
        <f>_xlfn.XLOOKUP(L1199,Pos!B:B,Pos!K:K,-1,0)</f>
        <v>-1</v>
      </c>
      <c r="AC1199" s="1" t="e">
        <f>_xlfn.XLOOKUP($L1199,Pos!$A:$A,Pos!S:S,_xlfn.XLOOKUP($L1199,#REF!,#REF!, ""), 0)</f>
        <v>#REF!</v>
      </c>
      <c r="AD1199" s="1" t="e">
        <f>_xlfn.XLOOKUP($L1199,Pos!$A:$A,Pos!T:T,_xlfn.XLOOKUP($L1199,#REF!,#REF!, ""), 0)</f>
        <v>#REF!</v>
      </c>
      <c r="AE1199" s="1" t="e">
        <f>_xlfn.XLOOKUP($L1199,Pos!$A:$A,Pos!U:U,_xlfn.XLOOKUP($L1199,#REF!,#REF!, ""), 0)</f>
        <v>#REF!</v>
      </c>
      <c r="AF1199" s="1" t="e">
        <f>_xlfn.XLOOKUP($L1199,Pos!$A:$A,Pos!V:V,_xlfn.XLOOKUP($L1199,#REF!,#REF!, ""), 0)</f>
        <v>#REF!</v>
      </c>
      <c r="AG1199" s="1" t="e">
        <f>_xlfn.XLOOKUP($L1199,Pos!$A:$A,Pos!W:W,_xlfn.XLOOKUP($L1199,#REF!,#REF!, ""), 0)</f>
        <v>#REF!</v>
      </c>
      <c r="AH1199" s="1" t="e">
        <f>_xlfn.XLOOKUP($L1199,Pos!$A:$A,Pos!X:X,_xlfn.XLOOKUP($L1199,#REF!,#REF!, ""), 0)</f>
        <v>#REF!</v>
      </c>
      <c r="AI1199" s="1" t="e">
        <f>_xlfn.XLOOKUP($L1199,Pos!$A:$A,Pos!Y:Y,_xlfn.XLOOKUP($L1199,#REF!,#REF!, ""), 0)</f>
        <v>#REF!</v>
      </c>
      <c r="AJ1199" s="1" t="e">
        <f>_xlfn.XLOOKUP($L1199,Pos!$A:$A,Pos!Z:Z,_xlfn.XLOOKUP($L1199,#REF!,#REF!, ""), 0)</f>
        <v>#REF!</v>
      </c>
      <c r="AK1199" s="1" t="e">
        <f>_xlfn.XLOOKUP($L1199,Pos!$A:$A,Pos!AA:AA,_xlfn.XLOOKUP($L1199,#REF!,#REF!, ""), 0)</f>
        <v>#REF!</v>
      </c>
      <c r="AL1199" s="1" t="e">
        <f>_xlfn.XLOOKUP($L1199,Pos!$A:$A,Pos!AB:AB,_xlfn.XLOOKUP($L1199,#REF!,#REF!, ""), 0)</f>
        <v>#REF!</v>
      </c>
      <c r="AM1199" s="1" t="e">
        <f>_xlfn.XLOOKUP($L1199,Pos!$A:$A,Pos!AC:AC,_xlfn.XLOOKUP($L1199,#REF!,#REF!, ""), 0)</f>
        <v>#REF!</v>
      </c>
      <c r="AN1199" s="1" t="e">
        <f>_xlfn.XLOOKUP($L1199,Pos!$A:$A,Pos!AD:AD,_xlfn.XLOOKUP($L1199,#REF!,#REF!, ""), 0)</f>
        <v>#REF!</v>
      </c>
      <c r="AO1199" s="1" t="e">
        <f>_xlfn.XLOOKUP($L1199,Pos!$A:$A,Pos!AE:AE,_xlfn.XLOOKUP($L1199,#REF!,#REF!, ""), 0)</f>
        <v>#REF!</v>
      </c>
      <c r="AP1199" s="1" t="e">
        <f>_xlfn.XLOOKUP($L1199,Pos!$A:$A,Pos!AF:AF,_xlfn.XLOOKUP($L1199,#REF!,#REF!, ""), 0)</f>
        <v>#REF!</v>
      </c>
      <c r="AQ1199" s="1" t="e">
        <f>_xlfn.XLOOKUP($L1199,Pos!$A:$A,Pos!AG:AG,_xlfn.XLOOKUP($L1199,#REF!,#REF!, ""), 0)</f>
        <v>#REF!</v>
      </c>
      <c r="AR1199" s="1" t="e">
        <f>_xlfn.XLOOKUP($L1199,Pos!$A:$A,Pos!AH:AH,_xlfn.XLOOKUP($L1199,#REF!,#REF!, ""), 0)</f>
        <v>#REF!</v>
      </c>
      <c r="AS1199" s="1" t="e">
        <f>_xlfn.XLOOKUP($L1199,Pos!$A:$A,Pos!AI:AI,_xlfn.XLOOKUP($L1199,#REF!,#REF!, ""), 0)</f>
        <v>#REF!</v>
      </c>
      <c r="AT1199" s="1" t="e">
        <f>_xlfn.XLOOKUP($L1199,Pos!$A:$A,Pos!AJ:AJ,_xlfn.XLOOKUP($L1199,#REF!,#REF!, ""), 0)</f>
        <v>#REF!</v>
      </c>
      <c r="AU1199" s="1" t="e">
        <f>_xlfn.XLOOKUP($L1199,Pos!$A:$A,Pos!AK:AK,_xlfn.XLOOKUP($L1199,#REF!,#REF!, ""), 0)</f>
        <v>#REF!</v>
      </c>
      <c r="AV1199" s="1" t="e">
        <f>_xlfn.XLOOKUP($L1199,Pos!$A:$A,Pos!AL:AL,_xlfn.XLOOKUP($L1199,#REF!,#REF!, ""), 0)</f>
        <v>#REF!</v>
      </c>
      <c r="AW1199" s="1" t="e">
        <f>_xlfn.XLOOKUP($L1199,Pos!$A:$A,Pos!AM:AM,_xlfn.XLOOKUP($L1199,#REF!,#REF!, ""), 0)</f>
        <v>#REF!</v>
      </c>
      <c r="AX1199" s="1" t="e">
        <f>_xlfn.XLOOKUP($L1199,Pos!$A:$A,Pos!AN:AN,_xlfn.XLOOKUP($L1199,#REF!,#REF!, ""), 0)</f>
        <v>#REF!</v>
      </c>
      <c r="AY1199" s="1" t="e">
        <f>_xlfn.XLOOKUP($L1199,Pos!$A:$A,Pos!AO:AO,_xlfn.XLOOKUP($L1199,#REF!,#REF!, ""), 0)</f>
        <v>#REF!</v>
      </c>
      <c r="AZ1199" s="7" t="str">
        <f t="shared" si="287"/>
        <v>OUT</v>
      </c>
      <c r="BA1199" s="1">
        <f>IF(OR(_xlfn.XLOOKUP(L1199,Pos!B:B,Pos!L:L,FALSE)="ESG Reason",_xlfn.XLOOKUP(L1199,Pos!B:B,Pos!L:L,FALSE)="Blacklisted"),1,0)</f>
        <v>0</v>
      </c>
      <c r="BC1199" s="11">
        <v>9.6619474476458157E-11</v>
      </c>
      <c r="BD1199" s="11">
        <f>_xlfn.XLOOKUP($L1199,Pos!$B:$B,Pos!H:H,0, 0)</f>
        <v>0</v>
      </c>
      <c r="BE1199" s="11">
        <f>_xlfn.XLOOKUP($L1199,Pos!$B:$B,Pos!I:I,0, 0)</f>
        <v>7.2393283013386662E-5</v>
      </c>
      <c r="BF1199" s="18">
        <f t="shared" si="288"/>
        <v>7.2393283013386662E-5</v>
      </c>
      <c r="BG1199" s="1">
        <f t="shared" si="289"/>
        <v>1</v>
      </c>
      <c r="BH1199" s="1">
        <f t="shared" si="290"/>
        <v>33</v>
      </c>
      <c r="BI1199" s="18">
        <f t="shared" si="291"/>
        <v>9.6619474476458157E-11</v>
      </c>
      <c r="BJ1199" s="3">
        <f t="shared" si="292"/>
        <v>0</v>
      </c>
      <c r="BK1199" s="18">
        <f t="shared" si="293"/>
        <v>0</v>
      </c>
    </row>
    <row r="1200" spans="3:63" x14ac:dyDescent="0.25">
      <c r="C1200" s="3"/>
      <c r="D1200" s="3"/>
      <c r="E1200" s="3"/>
      <c r="F1200" s="3"/>
      <c r="G1200" s="51" t="s">
        <v>1204</v>
      </c>
      <c r="H1200" s="8" t="str">
        <f t="shared" si="283"/>
        <v>0%West Europe</v>
      </c>
      <c r="I1200" s="11" cm="1">
        <f t="array" ref="I1200">IF(
   AZ1200 = "OUT", 0,IF(
   BD1200 &gt;= LARGE(IF(ISNUMBER(BD:BD), BD:BD), 3),
   BE1200 - 0.001,
   IF(BE1200 &gt;=VLOOKUP(P1200,mapping!$A:$B,2,FALSE), BE1200,VLOOKUP(P1200,mapping!$A$2:$B$8,2,FALSE))
))</f>
        <v>0</v>
      </c>
      <c r="J1200" s="11" cm="1">
        <f t="array" ref="J1200">IF(
    AZ1200="OUT",0,IF(IF(
                      BD1200&gt;=LARGE(IF(ISNUMBER(BD:BD),BD:BD),3),
                      BE1200+0.001,
                      VLOOKUP(H1200,mapping!$D:$E,2,FALSE)
                      )&gt;I1200,
                   IF(
                      BD1200&gt;=LARGE(IF(ISNUMBER(BD:BD),BD:BD),3),
                      BE1200+0.001,
                      VLOOKUP(H1200,mapping!$D:$E,2,FALSE)
                      ),
                   I1200+0.002))</f>
        <v>0</v>
      </c>
      <c r="K1200" s="8">
        <f t="shared" si="284"/>
        <v>7.2232058508967103E-5</v>
      </c>
      <c r="L1200" s="1" t="str">
        <f>Pos!B396</f>
        <v>GB00BGXQNP29</v>
      </c>
      <c r="M1200" s="1" t="str">
        <f>_xlfn.XLOOKUP($L1200,Pos!B:B,Pos!D:D,, 0)</f>
        <v>Phoenix Group Holdings plc</v>
      </c>
      <c r="N1200" s="1" t="str">
        <f>_xlfn.XLOOKUP($L1200,Pos!B:B,Pos!E:E,, 0)</f>
        <v>Insurance</v>
      </c>
      <c r="O1200" s="1" t="str">
        <f t="shared" si="285"/>
        <v>Insurance_West Europe</v>
      </c>
      <c r="P1200" s="1" t="str">
        <f>_xlfn.XLOOKUP($L1200,Pos!B:B,Pos!F:F,, 0)</f>
        <v>West Europe</v>
      </c>
      <c r="Q1200" s="1">
        <v>0</v>
      </c>
      <c r="R1200" s="9">
        <f>_xlfn.XLOOKUP($L1200,Pos!$B:$B,Pos!N:N,0, 0)</f>
        <v>5.39</v>
      </c>
      <c r="S1200" s="9">
        <f>_xlfn.XLOOKUP($L1200,Pos!$B:$B,Pos!O:O,0, 0)</f>
        <v>4.9275000000000002</v>
      </c>
      <c r="T1200" s="9">
        <f>_xlfn.XLOOKUP($L1200,Pos!$B:$B,Pos!P:P,0, 0)</f>
        <v>0.1666667</v>
      </c>
      <c r="U1200" s="9">
        <f>_xlfn.XLOOKUP($L1200,Pos!$B:$B,Pos!Q:Q,0, 0)</f>
        <v>3.9</v>
      </c>
      <c r="V1200" s="9">
        <f>_xlfn.XLOOKUP($L1200,Pos!$B:$B,Pos!R:R,0, 0)</f>
        <v>7.5666669999999998</v>
      </c>
      <c r="W1200" s="9">
        <f>_xlfn.XLOOKUP($L1200,Pos!$B:$B,Pos!S:S,0, 0)</f>
        <v>1.8125</v>
      </c>
      <c r="X1200" s="9" t="str">
        <f>_xlfn.XLOOKUP($L1200,Pos!$B:$B,Pos!J:J,0, 0)</f>
        <v>Outperform</v>
      </c>
      <c r="Y1200" s="1">
        <v>0</v>
      </c>
      <c r="Z1200" s="1">
        <v>0</v>
      </c>
      <c r="AA1200" s="1">
        <f t="shared" si="286"/>
        <v>0</v>
      </c>
      <c r="AB1200" s="9">
        <f>_xlfn.XLOOKUP(L1200,Pos!B:B,Pos!K:K,-1,0)</f>
        <v>3.2</v>
      </c>
      <c r="AC1200" s="1" t="e">
        <f>_xlfn.XLOOKUP($L1200,Pos!$A:$A,Pos!S:S,_xlfn.XLOOKUP($L1200,#REF!,#REF!, ""), 0)</f>
        <v>#REF!</v>
      </c>
      <c r="AD1200" s="1" t="e">
        <f>_xlfn.XLOOKUP($L1200,Pos!$A:$A,Pos!T:T,_xlfn.XLOOKUP($L1200,#REF!,#REF!, ""), 0)</f>
        <v>#REF!</v>
      </c>
      <c r="AE1200" s="1" t="e">
        <f>_xlfn.XLOOKUP($L1200,Pos!$A:$A,Pos!U:U,_xlfn.XLOOKUP($L1200,#REF!,#REF!, ""), 0)</f>
        <v>#REF!</v>
      </c>
      <c r="AF1200" s="1" t="e">
        <f>_xlfn.XLOOKUP($L1200,Pos!$A:$A,Pos!V:V,_xlfn.XLOOKUP($L1200,#REF!,#REF!, ""), 0)</f>
        <v>#REF!</v>
      </c>
      <c r="AG1200" s="1" t="e">
        <f>_xlfn.XLOOKUP($L1200,Pos!$A:$A,Pos!W:W,_xlfn.XLOOKUP($L1200,#REF!,#REF!, ""), 0)</f>
        <v>#REF!</v>
      </c>
      <c r="AH1200" s="1" t="e">
        <f>_xlfn.XLOOKUP($L1200,Pos!$A:$A,Pos!X:X,_xlfn.XLOOKUP($L1200,#REF!,#REF!, ""), 0)</f>
        <v>#REF!</v>
      </c>
      <c r="AI1200" s="1" t="e">
        <f>_xlfn.XLOOKUP($L1200,Pos!$A:$A,Pos!Y:Y,_xlfn.XLOOKUP($L1200,#REF!,#REF!, ""), 0)</f>
        <v>#REF!</v>
      </c>
      <c r="AJ1200" s="1" t="e">
        <f>_xlfn.XLOOKUP($L1200,Pos!$A:$A,Pos!Z:Z,_xlfn.XLOOKUP($L1200,#REF!,#REF!, ""), 0)</f>
        <v>#REF!</v>
      </c>
      <c r="AK1200" s="1" t="e">
        <f>_xlfn.XLOOKUP($L1200,Pos!$A:$A,Pos!AA:AA,_xlfn.XLOOKUP($L1200,#REF!,#REF!, ""), 0)</f>
        <v>#REF!</v>
      </c>
      <c r="AL1200" s="1" t="e">
        <f>_xlfn.XLOOKUP($L1200,Pos!$A:$A,Pos!AB:AB,_xlfn.XLOOKUP($L1200,#REF!,#REF!, ""), 0)</f>
        <v>#REF!</v>
      </c>
      <c r="AM1200" s="1" t="e">
        <f>_xlfn.XLOOKUP($L1200,Pos!$A:$A,Pos!AC:AC,_xlfn.XLOOKUP($L1200,#REF!,#REF!, ""), 0)</f>
        <v>#REF!</v>
      </c>
      <c r="AN1200" s="1" t="e">
        <f>_xlfn.XLOOKUP($L1200,Pos!$A:$A,Pos!AD:AD,_xlfn.XLOOKUP($L1200,#REF!,#REF!, ""), 0)</f>
        <v>#REF!</v>
      </c>
      <c r="AO1200" s="1" t="e">
        <f>_xlfn.XLOOKUP($L1200,Pos!$A:$A,Pos!AE:AE,_xlfn.XLOOKUP($L1200,#REF!,#REF!, ""), 0)</f>
        <v>#REF!</v>
      </c>
      <c r="AP1200" s="1" t="e">
        <f>_xlfn.XLOOKUP($L1200,Pos!$A:$A,Pos!AF:AF,_xlfn.XLOOKUP($L1200,#REF!,#REF!, ""), 0)</f>
        <v>#REF!</v>
      </c>
      <c r="AQ1200" s="1" t="e">
        <f>_xlfn.XLOOKUP($L1200,Pos!$A:$A,Pos!AG:AG,_xlfn.XLOOKUP($L1200,#REF!,#REF!, ""), 0)</f>
        <v>#REF!</v>
      </c>
      <c r="AR1200" s="1" t="e">
        <f>_xlfn.XLOOKUP($L1200,Pos!$A:$A,Pos!AH:AH,_xlfn.XLOOKUP($L1200,#REF!,#REF!, ""), 0)</f>
        <v>#REF!</v>
      </c>
      <c r="AS1200" s="1" t="e">
        <f>_xlfn.XLOOKUP($L1200,Pos!$A:$A,Pos!AI:AI,_xlfn.XLOOKUP($L1200,#REF!,#REF!, ""), 0)</f>
        <v>#REF!</v>
      </c>
      <c r="AT1200" s="1" t="e">
        <f>_xlfn.XLOOKUP($L1200,Pos!$A:$A,Pos!AJ:AJ,_xlfn.XLOOKUP($L1200,#REF!,#REF!, ""), 0)</f>
        <v>#REF!</v>
      </c>
      <c r="AU1200" s="1" t="e">
        <f>_xlfn.XLOOKUP($L1200,Pos!$A:$A,Pos!AK:AK,_xlfn.XLOOKUP($L1200,#REF!,#REF!, ""), 0)</f>
        <v>#REF!</v>
      </c>
      <c r="AV1200" s="1" t="e">
        <f>_xlfn.XLOOKUP($L1200,Pos!$A:$A,Pos!AL:AL,_xlfn.XLOOKUP($L1200,#REF!,#REF!, ""), 0)</f>
        <v>#REF!</v>
      </c>
      <c r="AW1200" s="1" t="e">
        <f>_xlfn.XLOOKUP($L1200,Pos!$A:$A,Pos!AM:AM,_xlfn.XLOOKUP($L1200,#REF!,#REF!, ""), 0)</f>
        <v>#REF!</v>
      </c>
      <c r="AX1200" s="1" t="e">
        <f>_xlfn.XLOOKUP($L1200,Pos!$A:$A,Pos!AN:AN,_xlfn.XLOOKUP($L1200,#REF!,#REF!, ""), 0)</f>
        <v>#REF!</v>
      </c>
      <c r="AY1200" s="1" t="e">
        <f>_xlfn.XLOOKUP($L1200,Pos!$A:$A,Pos!AO:AO,_xlfn.XLOOKUP($L1200,#REF!,#REF!, ""), 0)</f>
        <v>#REF!</v>
      </c>
      <c r="AZ1200" s="7" t="str">
        <f t="shared" si="287"/>
        <v>OUT</v>
      </c>
      <c r="BA1200" s="1">
        <f>IF(OR(_xlfn.XLOOKUP(L1200,Pos!B:B,Pos!L:L,FALSE)="ESG Reason",_xlfn.XLOOKUP(L1200,Pos!B:B,Pos!L:L,FALSE)="Blacklisted"),1,0)</f>
        <v>0</v>
      </c>
      <c r="BC1200" s="11">
        <v>9.0026660941754804E-11</v>
      </c>
      <c r="BD1200" s="11">
        <f>_xlfn.XLOOKUP($L1200,Pos!$B:$B,Pos!H:H,0, 0)</f>
        <v>0</v>
      </c>
      <c r="BE1200" s="11">
        <f>_xlfn.XLOOKUP($L1200,Pos!$B:$B,Pos!I:I,0, 0)</f>
        <v>7.2232058508967103E-5</v>
      </c>
      <c r="BF1200" s="18">
        <f t="shared" si="288"/>
        <v>7.2232058508967103E-5</v>
      </c>
      <c r="BG1200" s="1">
        <f t="shared" si="289"/>
        <v>2</v>
      </c>
      <c r="BH1200" s="1">
        <f t="shared" si="290"/>
        <v>11</v>
      </c>
      <c r="BI1200" s="18">
        <f t="shared" si="291"/>
        <v>9.0026660941754804E-11</v>
      </c>
      <c r="BJ1200" s="3">
        <f t="shared" si="292"/>
        <v>0</v>
      </c>
      <c r="BK1200" s="18">
        <f t="shared" si="293"/>
        <v>0</v>
      </c>
    </row>
    <row r="1201" spans="3:63" x14ac:dyDescent="0.25">
      <c r="C1201" s="3"/>
      <c r="D1201" s="3"/>
      <c r="E1201" s="3"/>
      <c r="F1201" s="3"/>
      <c r="G1201" s="51" t="s">
        <v>1210</v>
      </c>
      <c r="H1201" s="8" t="str">
        <f t="shared" si="283"/>
        <v>0%West Europe</v>
      </c>
      <c r="I1201" s="11" cm="1">
        <f t="array" ref="I1201">IF(
   AZ1201 = "OUT", 0,IF(
   BD1201 &gt;= LARGE(IF(ISNUMBER(BD:BD), BD:BD), 3),
   BE1201 - 0.001,
   IF(BE1201 &gt;=VLOOKUP(P1201,mapping!$A:$B,2,FALSE), BE1201,VLOOKUP(P1201,mapping!$A$2:$B$8,2,FALSE))
))</f>
        <v>0</v>
      </c>
      <c r="J1201" s="11" cm="1">
        <f t="array" ref="J1201">IF(
    AZ1201="OUT",0,IF(IF(
                      BD1201&gt;=LARGE(IF(ISNUMBER(BD:BD),BD:BD),3),
                      BE1201+0.001,
                      VLOOKUP(H1201,mapping!$D:$E,2,FALSE)
                      )&gt;I1201,
                   IF(
                      BD1201&gt;=LARGE(IF(ISNUMBER(BD:BD),BD:BD),3),
                      BE1201+0.001,
                      VLOOKUP(H1201,mapping!$D:$E,2,FALSE)
                      ),
                   I1201+0.002))</f>
        <v>0</v>
      </c>
      <c r="K1201" s="8">
        <f t="shared" si="284"/>
        <v>7.2147715689750586E-5</v>
      </c>
      <c r="L1201" s="1" t="str">
        <f>Pos!B415</f>
        <v>GB00BWFGQN14</v>
      </c>
      <c r="M1201" s="1" t="str">
        <f>_xlfn.XLOOKUP($L1201,Pos!B:B,Pos!D:D,, 0)</f>
        <v>Spirax Group plc.</v>
      </c>
      <c r="N1201" s="1" t="str">
        <f>_xlfn.XLOOKUP($L1201,Pos!B:B,Pos!E:E,, 0)</f>
        <v>Industrial Goods &amp; Services</v>
      </c>
      <c r="O1201" s="1" t="str">
        <f t="shared" si="285"/>
        <v>Industrial Goods &amp; Services_West Europe</v>
      </c>
      <c r="P1201" s="1" t="str">
        <f>_xlfn.XLOOKUP($L1201,Pos!B:B,Pos!F:F,, 0)</f>
        <v>West Europe</v>
      </c>
      <c r="Q1201" s="1">
        <v>0</v>
      </c>
      <c r="R1201" s="9">
        <f>_xlfn.XLOOKUP($L1201,Pos!$B:$B,Pos!N:N,0, 0)</f>
        <v>6.0999990000000004</v>
      </c>
      <c r="S1201" s="9">
        <f>_xlfn.XLOOKUP($L1201,Pos!$B:$B,Pos!O:O,0, 0)</f>
        <v>3.8818329999999999</v>
      </c>
      <c r="T1201" s="9">
        <f>_xlfn.XLOOKUP($L1201,Pos!$B:$B,Pos!P:P,0, 0)</f>
        <v>4.8499999999999996</v>
      </c>
      <c r="U1201" s="9">
        <f>_xlfn.XLOOKUP($L1201,Pos!$B:$B,Pos!Q:Q,0, 0)</f>
        <v>2.6</v>
      </c>
      <c r="V1201" s="9">
        <f>_xlfn.XLOOKUP($L1201,Pos!$B:$B,Pos!R:R,0, 0)</f>
        <v>5.4333330000000002</v>
      </c>
      <c r="W1201" s="9">
        <f>_xlfn.XLOOKUP($L1201,Pos!$B:$B,Pos!S:S,0, 0)</f>
        <v>2.5833330000000001</v>
      </c>
      <c r="X1201" s="9" t="str">
        <f>_xlfn.XLOOKUP($L1201,Pos!$B:$B,Pos!J:J,0, 0)</f>
        <v>Outperform</v>
      </c>
      <c r="Y1201" s="1">
        <v>0</v>
      </c>
      <c r="Z1201" s="1">
        <v>0</v>
      </c>
      <c r="AA1201" s="1">
        <f t="shared" si="286"/>
        <v>0</v>
      </c>
      <c r="AB1201" s="9">
        <f>_xlfn.XLOOKUP(L1201,Pos!B:B,Pos!K:K,-1,0)</f>
        <v>2.6865671641791038</v>
      </c>
      <c r="AC1201" s="1" t="e">
        <f>_xlfn.XLOOKUP($L1201,Pos!$A:$A,Pos!S:S,_xlfn.XLOOKUP($L1201,#REF!,#REF!, ""), 0)</f>
        <v>#REF!</v>
      </c>
      <c r="AD1201" s="1" t="e">
        <f>_xlfn.XLOOKUP($L1201,Pos!$A:$A,Pos!T:T,_xlfn.XLOOKUP($L1201,#REF!,#REF!, ""), 0)</f>
        <v>#REF!</v>
      </c>
      <c r="AE1201" s="1" t="e">
        <f>_xlfn.XLOOKUP($L1201,Pos!$A:$A,Pos!U:U,_xlfn.XLOOKUP($L1201,#REF!,#REF!, ""), 0)</f>
        <v>#REF!</v>
      </c>
      <c r="AF1201" s="1" t="e">
        <f>_xlfn.XLOOKUP($L1201,Pos!$A:$A,Pos!V:V,_xlfn.XLOOKUP($L1201,#REF!,#REF!, ""), 0)</f>
        <v>#REF!</v>
      </c>
      <c r="AG1201" s="1" t="e">
        <f>_xlfn.XLOOKUP($L1201,Pos!$A:$A,Pos!W:W,_xlfn.XLOOKUP($L1201,#REF!,#REF!, ""), 0)</f>
        <v>#REF!</v>
      </c>
      <c r="AH1201" s="1" t="e">
        <f>_xlfn.XLOOKUP($L1201,Pos!$A:$A,Pos!X:X,_xlfn.XLOOKUP($L1201,#REF!,#REF!, ""), 0)</f>
        <v>#REF!</v>
      </c>
      <c r="AI1201" s="1" t="e">
        <f>_xlfn.XLOOKUP($L1201,Pos!$A:$A,Pos!Y:Y,_xlfn.XLOOKUP($L1201,#REF!,#REF!, ""), 0)</f>
        <v>#REF!</v>
      </c>
      <c r="AJ1201" s="1" t="e">
        <f>_xlfn.XLOOKUP($L1201,Pos!$A:$A,Pos!Z:Z,_xlfn.XLOOKUP($L1201,#REF!,#REF!, ""), 0)</f>
        <v>#REF!</v>
      </c>
      <c r="AK1201" s="1" t="e">
        <f>_xlfn.XLOOKUP($L1201,Pos!$A:$A,Pos!AA:AA,_xlfn.XLOOKUP($L1201,#REF!,#REF!, ""), 0)</f>
        <v>#REF!</v>
      </c>
      <c r="AL1201" s="1" t="e">
        <f>_xlfn.XLOOKUP($L1201,Pos!$A:$A,Pos!AB:AB,_xlfn.XLOOKUP($L1201,#REF!,#REF!, ""), 0)</f>
        <v>#REF!</v>
      </c>
      <c r="AM1201" s="1" t="e">
        <f>_xlfn.XLOOKUP($L1201,Pos!$A:$A,Pos!AC:AC,_xlfn.XLOOKUP($L1201,#REF!,#REF!, ""), 0)</f>
        <v>#REF!</v>
      </c>
      <c r="AN1201" s="1" t="e">
        <f>_xlfn.XLOOKUP($L1201,Pos!$A:$A,Pos!AD:AD,_xlfn.XLOOKUP($L1201,#REF!,#REF!, ""), 0)</f>
        <v>#REF!</v>
      </c>
      <c r="AO1201" s="1" t="e">
        <f>_xlfn.XLOOKUP($L1201,Pos!$A:$A,Pos!AE:AE,_xlfn.XLOOKUP($L1201,#REF!,#REF!, ""), 0)</f>
        <v>#REF!</v>
      </c>
      <c r="AP1201" s="1" t="e">
        <f>_xlfn.XLOOKUP($L1201,Pos!$A:$A,Pos!AF:AF,_xlfn.XLOOKUP($L1201,#REF!,#REF!, ""), 0)</f>
        <v>#REF!</v>
      </c>
      <c r="AQ1201" s="1" t="e">
        <f>_xlfn.XLOOKUP($L1201,Pos!$A:$A,Pos!AG:AG,_xlfn.XLOOKUP($L1201,#REF!,#REF!, ""), 0)</f>
        <v>#REF!</v>
      </c>
      <c r="AR1201" s="1" t="e">
        <f>_xlfn.XLOOKUP($L1201,Pos!$A:$A,Pos!AH:AH,_xlfn.XLOOKUP($L1201,#REF!,#REF!, ""), 0)</f>
        <v>#REF!</v>
      </c>
      <c r="AS1201" s="1" t="e">
        <f>_xlfn.XLOOKUP($L1201,Pos!$A:$A,Pos!AI:AI,_xlfn.XLOOKUP($L1201,#REF!,#REF!, ""), 0)</f>
        <v>#REF!</v>
      </c>
      <c r="AT1201" s="1" t="e">
        <f>_xlfn.XLOOKUP($L1201,Pos!$A:$A,Pos!AJ:AJ,_xlfn.XLOOKUP($L1201,#REF!,#REF!, ""), 0)</f>
        <v>#REF!</v>
      </c>
      <c r="AU1201" s="1" t="e">
        <f>_xlfn.XLOOKUP($L1201,Pos!$A:$A,Pos!AK:AK,_xlfn.XLOOKUP($L1201,#REF!,#REF!, ""), 0)</f>
        <v>#REF!</v>
      </c>
      <c r="AV1201" s="1" t="e">
        <f>_xlfn.XLOOKUP($L1201,Pos!$A:$A,Pos!AL:AL,_xlfn.XLOOKUP($L1201,#REF!,#REF!, ""), 0)</f>
        <v>#REF!</v>
      </c>
      <c r="AW1201" s="1" t="e">
        <f>_xlfn.XLOOKUP($L1201,Pos!$A:$A,Pos!AM:AM,_xlfn.XLOOKUP($L1201,#REF!,#REF!, ""), 0)</f>
        <v>#REF!</v>
      </c>
      <c r="AX1201" s="1" t="e">
        <f>_xlfn.XLOOKUP($L1201,Pos!$A:$A,Pos!AN:AN,_xlfn.XLOOKUP($L1201,#REF!,#REF!, ""), 0)</f>
        <v>#REF!</v>
      </c>
      <c r="AY1201" s="1" t="e">
        <f>_xlfn.XLOOKUP($L1201,Pos!$A:$A,Pos!AO:AO,_xlfn.XLOOKUP($L1201,#REF!,#REF!, ""), 0)</f>
        <v>#REF!</v>
      </c>
      <c r="AZ1201" s="7" t="str">
        <f t="shared" si="287"/>
        <v>OUT</v>
      </c>
      <c r="BA1201" s="1">
        <f>IF(OR(_xlfn.XLOOKUP(L1201,Pos!B:B,Pos!L:L,FALSE)="ESG Reason",_xlfn.XLOOKUP(L1201,Pos!B:B,Pos!L:L,FALSE)="Blacklisted"),1,0)</f>
        <v>0</v>
      </c>
      <c r="BC1201" s="11">
        <v>1.1570279832988399E-10</v>
      </c>
      <c r="BD1201" s="11">
        <f>_xlfn.XLOOKUP($L1201,Pos!$B:$B,Pos!H:H,0, 0)</f>
        <v>0</v>
      </c>
      <c r="BE1201" s="11">
        <f>_xlfn.XLOOKUP($L1201,Pos!$B:$B,Pos!I:I,0, 0)</f>
        <v>7.2147715689750586E-5</v>
      </c>
      <c r="BF1201" s="18">
        <f t="shared" si="288"/>
        <v>7.2147715689750586E-5</v>
      </c>
      <c r="BG1201" s="1">
        <f t="shared" si="289"/>
        <v>2</v>
      </c>
      <c r="BH1201" s="1">
        <f t="shared" si="290"/>
        <v>10</v>
      </c>
      <c r="BI1201" s="18">
        <f t="shared" si="291"/>
        <v>1.1570279832988399E-10</v>
      </c>
      <c r="BJ1201" s="3">
        <f t="shared" si="292"/>
        <v>0</v>
      </c>
      <c r="BK1201" s="18">
        <f t="shared" si="293"/>
        <v>0</v>
      </c>
    </row>
    <row r="1202" spans="3:63" x14ac:dyDescent="0.25">
      <c r="C1202" s="3"/>
      <c r="D1202" s="3"/>
      <c r="E1202" s="3"/>
      <c r="F1202" s="3"/>
      <c r="G1202" s="51" t="s">
        <v>1205</v>
      </c>
      <c r="H1202" s="8" t="str">
        <f t="shared" si="283"/>
        <v>0%Others</v>
      </c>
      <c r="I1202" s="11" cm="1">
        <f t="array" ref="I1202">IF(
   AZ1202 = "OUT", 0,IF(
   BD1202 &gt;= LARGE(IF(ISNUMBER(BD:BD), BD:BD), 3),
   BE1202 - 0.001,
   IF(BE1202 &gt;=VLOOKUP(P1202,mapping!$A:$B,2,FALSE), BE1202,VLOOKUP(P1202,mapping!$A$2:$B$8,2,FALSE))
))</f>
        <v>0</v>
      </c>
      <c r="J1202" s="11" cm="1">
        <f t="array" ref="J1202">IF(
    AZ1202="OUT",0,IF(IF(
                      BD1202&gt;=LARGE(IF(ISNUMBER(BD:BD),BD:BD),3),
                      BE1202+0.001,
                      VLOOKUP(H1202,mapping!$D:$E,2,FALSE)
                      )&gt;I1202,
                   IF(
                      BD1202&gt;=LARGE(IF(ISNUMBER(BD:BD),BD:BD),3),
                      BE1202+0.001,
                      VLOOKUP(H1202,mapping!$D:$E,2,FALSE)
                      ),
                   I1202+0.002))</f>
        <v>0</v>
      </c>
      <c r="K1202" s="8">
        <f t="shared" si="284"/>
        <v>7.1768198007076604E-5</v>
      </c>
      <c r="L1202" s="1" t="str">
        <f>Pos!B29</f>
        <v>AU000000QAN2</v>
      </c>
      <c r="M1202" s="1" t="str">
        <f>_xlfn.XLOOKUP($L1202,Pos!B:B,Pos!D:D,, 0)</f>
        <v>Qantas Airways Limited</v>
      </c>
      <c r="N1202" s="1" t="str">
        <f>_xlfn.XLOOKUP($L1202,Pos!B:B,Pos!E:E,, 0)</f>
        <v>Travel &amp; Leisure</v>
      </c>
      <c r="O1202" s="1" t="str">
        <f t="shared" si="285"/>
        <v>Travel &amp; Leisure_Others</v>
      </c>
      <c r="P1202" s="1" t="str">
        <f>_xlfn.XLOOKUP($L1202,Pos!B:B,Pos!F:F,, 0)</f>
        <v>Others</v>
      </c>
      <c r="Q1202" s="1">
        <v>0</v>
      </c>
      <c r="R1202" s="9">
        <f>_xlfn.XLOOKUP($L1202,Pos!$B:$B,Pos!N:N,0, 0)</f>
        <v>6.9</v>
      </c>
      <c r="S1202" s="9">
        <f>_xlfn.XLOOKUP($L1202,Pos!$B:$B,Pos!O:O,0, 0)</f>
        <v>6.2408330000000003</v>
      </c>
      <c r="T1202" s="9">
        <f>_xlfn.XLOOKUP($L1202,Pos!$B:$B,Pos!P:P,0, 0)</f>
        <v>6.625</v>
      </c>
      <c r="U1202" s="9">
        <f>_xlfn.XLOOKUP($L1202,Pos!$B:$B,Pos!Q:Q,0, 0)</f>
        <v>3.5</v>
      </c>
      <c r="V1202" s="9">
        <f>_xlfn.XLOOKUP($L1202,Pos!$B:$B,Pos!R:R,0, 0)</f>
        <v>4.5</v>
      </c>
      <c r="W1202" s="9">
        <f>_xlfn.XLOOKUP($L1202,Pos!$B:$B,Pos!S:S,0, 0)</f>
        <v>7.733333</v>
      </c>
      <c r="X1202" s="9" t="str">
        <f>_xlfn.XLOOKUP($L1202,Pos!$B:$B,Pos!J:J,0, 0)</f>
        <v>Outperform</v>
      </c>
      <c r="Y1202" s="1">
        <v>0</v>
      </c>
      <c r="Z1202" s="1">
        <v>0</v>
      </c>
      <c r="AA1202" s="1">
        <f t="shared" si="286"/>
        <v>0</v>
      </c>
      <c r="AB1202" s="9">
        <f>_xlfn.XLOOKUP(L1202,Pos!B:B,Pos!K:K,-1,0)</f>
        <v>9.375</v>
      </c>
      <c r="AC1202" s="1" t="e">
        <f>_xlfn.XLOOKUP($L1202,Pos!$A:$A,Pos!S:S,_xlfn.XLOOKUP($L1202,#REF!,#REF!, ""), 0)</f>
        <v>#REF!</v>
      </c>
      <c r="AD1202" s="1" t="e">
        <f>_xlfn.XLOOKUP($L1202,Pos!$A:$A,Pos!T:T,_xlfn.XLOOKUP($L1202,#REF!,#REF!, ""), 0)</f>
        <v>#REF!</v>
      </c>
      <c r="AE1202" s="1" t="e">
        <f>_xlfn.XLOOKUP($L1202,Pos!$A:$A,Pos!U:U,_xlfn.XLOOKUP($L1202,#REF!,#REF!, ""), 0)</f>
        <v>#REF!</v>
      </c>
      <c r="AF1202" s="1" t="e">
        <f>_xlfn.XLOOKUP($L1202,Pos!$A:$A,Pos!V:V,_xlfn.XLOOKUP($L1202,#REF!,#REF!, ""), 0)</f>
        <v>#REF!</v>
      </c>
      <c r="AG1202" s="1" t="e">
        <f>_xlfn.XLOOKUP($L1202,Pos!$A:$A,Pos!W:W,_xlfn.XLOOKUP($L1202,#REF!,#REF!, ""), 0)</f>
        <v>#REF!</v>
      </c>
      <c r="AH1202" s="1" t="e">
        <f>_xlfn.XLOOKUP($L1202,Pos!$A:$A,Pos!X:X,_xlfn.XLOOKUP($L1202,#REF!,#REF!, ""), 0)</f>
        <v>#REF!</v>
      </c>
      <c r="AI1202" s="1" t="e">
        <f>_xlfn.XLOOKUP($L1202,Pos!$A:$A,Pos!Y:Y,_xlfn.XLOOKUP($L1202,#REF!,#REF!, ""), 0)</f>
        <v>#REF!</v>
      </c>
      <c r="AJ1202" s="1" t="e">
        <f>_xlfn.XLOOKUP($L1202,Pos!$A:$A,Pos!Z:Z,_xlfn.XLOOKUP($L1202,#REF!,#REF!, ""), 0)</f>
        <v>#REF!</v>
      </c>
      <c r="AK1202" s="1" t="e">
        <f>_xlfn.XLOOKUP($L1202,Pos!$A:$A,Pos!AA:AA,_xlfn.XLOOKUP($L1202,#REF!,#REF!, ""), 0)</f>
        <v>#REF!</v>
      </c>
      <c r="AL1202" s="1" t="e">
        <f>_xlfn.XLOOKUP($L1202,Pos!$A:$A,Pos!AB:AB,_xlfn.XLOOKUP($L1202,#REF!,#REF!, ""), 0)</f>
        <v>#REF!</v>
      </c>
      <c r="AM1202" s="1" t="e">
        <f>_xlfn.XLOOKUP($L1202,Pos!$A:$A,Pos!AC:AC,_xlfn.XLOOKUP($L1202,#REF!,#REF!, ""), 0)</f>
        <v>#REF!</v>
      </c>
      <c r="AN1202" s="1" t="e">
        <f>_xlfn.XLOOKUP($L1202,Pos!$A:$A,Pos!AD:AD,_xlfn.XLOOKUP($L1202,#REF!,#REF!, ""), 0)</f>
        <v>#REF!</v>
      </c>
      <c r="AO1202" s="1" t="e">
        <f>_xlfn.XLOOKUP($L1202,Pos!$A:$A,Pos!AE:AE,_xlfn.XLOOKUP($L1202,#REF!,#REF!, ""), 0)</f>
        <v>#REF!</v>
      </c>
      <c r="AP1202" s="1" t="e">
        <f>_xlfn.XLOOKUP($L1202,Pos!$A:$A,Pos!AF:AF,_xlfn.XLOOKUP($L1202,#REF!,#REF!, ""), 0)</f>
        <v>#REF!</v>
      </c>
      <c r="AQ1202" s="1" t="e">
        <f>_xlfn.XLOOKUP($L1202,Pos!$A:$A,Pos!AG:AG,_xlfn.XLOOKUP($L1202,#REF!,#REF!, ""), 0)</f>
        <v>#REF!</v>
      </c>
      <c r="AR1202" s="1" t="e">
        <f>_xlfn.XLOOKUP($L1202,Pos!$A:$A,Pos!AH:AH,_xlfn.XLOOKUP($L1202,#REF!,#REF!, ""), 0)</f>
        <v>#REF!</v>
      </c>
      <c r="AS1202" s="1" t="e">
        <f>_xlfn.XLOOKUP($L1202,Pos!$A:$A,Pos!AI:AI,_xlfn.XLOOKUP($L1202,#REF!,#REF!, ""), 0)</f>
        <v>#REF!</v>
      </c>
      <c r="AT1202" s="1" t="e">
        <f>_xlfn.XLOOKUP($L1202,Pos!$A:$A,Pos!AJ:AJ,_xlfn.XLOOKUP($L1202,#REF!,#REF!, ""), 0)</f>
        <v>#REF!</v>
      </c>
      <c r="AU1202" s="1" t="e">
        <f>_xlfn.XLOOKUP($L1202,Pos!$A:$A,Pos!AK:AK,_xlfn.XLOOKUP($L1202,#REF!,#REF!, ""), 0)</f>
        <v>#REF!</v>
      </c>
      <c r="AV1202" s="1" t="e">
        <f>_xlfn.XLOOKUP($L1202,Pos!$A:$A,Pos!AL:AL,_xlfn.XLOOKUP($L1202,#REF!,#REF!, ""), 0)</f>
        <v>#REF!</v>
      </c>
      <c r="AW1202" s="1" t="e">
        <f>_xlfn.XLOOKUP($L1202,Pos!$A:$A,Pos!AM:AM,_xlfn.XLOOKUP($L1202,#REF!,#REF!, ""), 0)</f>
        <v>#REF!</v>
      </c>
      <c r="AX1202" s="1" t="e">
        <f>_xlfn.XLOOKUP($L1202,Pos!$A:$A,Pos!AN:AN,_xlfn.XLOOKUP($L1202,#REF!,#REF!, ""), 0)</f>
        <v>#REF!</v>
      </c>
      <c r="AY1202" s="1" t="e">
        <f>_xlfn.XLOOKUP($L1202,Pos!$A:$A,Pos!AO:AO,_xlfn.XLOOKUP($L1202,#REF!,#REF!, ""), 0)</f>
        <v>#REF!</v>
      </c>
      <c r="AZ1202" s="7" t="str">
        <f t="shared" si="287"/>
        <v>OUT</v>
      </c>
      <c r="BA1202" s="1">
        <f>IF(OR(_xlfn.XLOOKUP(L1202,Pos!B:B,Pos!L:L,FALSE)="ESG Reason",_xlfn.XLOOKUP(L1202,Pos!B:B,Pos!L:L,FALSE)="Blacklisted"),1,0)</f>
        <v>0</v>
      </c>
      <c r="BC1202" s="11">
        <v>8.9676558673130991E-11</v>
      </c>
      <c r="BD1202" s="11">
        <f>_xlfn.XLOOKUP($L1202,Pos!$B:$B,Pos!H:H,0, 0)</f>
        <v>0</v>
      </c>
      <c r="BE1202" s="11">
        <f>_xlfn.XLOOKUP($L1202,Pos!$B:$B,Pos!I:I,0, 0)</f>
        <v>7.1768198007076604E-5</v>
      </c>
      <c r="BF1202" s="18">
        <f t="shared" si="288"/>
        <v>7.1768198007076604E-5</v>
      </c>
      <c r="BG1202" s="1">
        <f t="shared" si="289"/>
        <v>3</v>
      </c>
      <c r="BH1202" s="1">
        <f t="shared" si="290"/>
        <v>56</v>
      </c>
      <c r="BI1202" s="18">
        <f t="shared" si="291"/>
        <v>8.9676558673130991E-11</v>
      </c>
      <c r="BJ1202" s="3">
        <f t="shared" si="292"/>
        <v>0</v>
      </c>
      <c r="BK1202" s="18">
        <f t="shared" si="293"/>
        <v>0</v>
      </c>
    </row>
    <row r="1203" spans="3:63" x14ac:dyDescent="0.25">
      <c r="C1203" s="3"/>
      <c r="D1203" s="3"/>
      <c r="E1203" s="3"/>
      <c r="F1203" s="3"/>
      <c r="G1203" s="51" t="s">
        <v>1199</v>
      </c>
      <c r="H1203" s="8" t="str">
        <f t="shared" si="283"/>
        <v>0%Others</v>
      </c>
      <c r="I1203" s="11" cm="1">
        <f t="array" ref="I1203">IF(
   AZ1203 = "OUT", 0,IF(
   BD1203 &gt;= LARGE(IF(ISNUMBER(BD:BD), BD:BD), 3),
   BE1203 - 0.001,
   IF(BE1203 &gt;=VLOOKUP(P1203,mapping!$A:$B,2,FALSE), BE1203,VLOOKUP(P1203,mapping!$A$2:$B$8,2,FALSE))
))</f>
        <v>0</v>
      </c>
      <c r="J1203" s="11" cm="1">
        <f t="array" ref="J1203">IF(
    AZ1203="OUT",0,IF(IF(
                      BD1203&gt;=LARGE(IF(ISNUMBER(BD:BD),BD:BD),3),
                      BE1203+0.001,
                      VLOOKUP(H1203,mapping!$D:$E,2,FALSE)
                      )&gt;I1203,
                   IF(
                      BD1203&gt;=LARGE(IF(ISNUMBER(BD:BD),BD:BD),3),
                      BE1203+0.001,
                      VLOOKUP(H1203,mapping!$D:$E,2,FALSE)
                      ),
                   I1203+0.002))</f>
        <v>0</v>
      </c>
      <c r="K1203" s="8">
        <f t="shared" si="284"/>
        <v>7.1613264458815842E-5</v>
      </c>
      <c r="L1203" s="1" t="str">
        <f>Pos!B576</f>
        <v>JP3435350008</v>
      </c>
      <c r="M1203" s="1" t="str">
        <f>_xlfn.XLOOKUP($L1203,Pos!B:B,Pos!D:D,, 0)</f>
        <v>Sony Financial Group Inc.</v>
      </c>
      <c r="N1203" s="1" t="str">
        <f>_xlfn.XLOOKUP($L1203,Pos!B:B,Pos!E:E,, 0)</f>
        <v>Insurance</v>
      </c>
      <c r="O1203" s="1" t="str">
        <f t="shared" si="285"/>
        <v>Insurance_Others</v>
      </c>
      <c r="P1203" s="1" t="str">
        <f>_xlfn.XLOOKUP($L1203,Pos!B:B,Pos!F:F,, 0)</f>
        <v>Others</v>
      </c>
      <c r="Q1203" s="1">
        <v>0</v>
      </c>
      <c r="R1203" s="9">
        <f>_xlfn.XLOOKUP($L1203,Pos!$B:$B,Pos!N:N,0, 0)</f>
        <v>0</v>
      </c>
      <c r="S1203" s="9">
        <f>_xlfn.XLOOKUP($L1203,Pos!$B:$B,Pos!O:O,0, 0)</f>
        <v>3.97</v>
      </c>
      <c r="T1203" s="9">
        <f>_xlfn.XLOOKUP($L1203,Pos!$B:$B,Pos!P:P,0, 0)</f>
        <v>0.95</v>
      </c>
      <c r="U1203" s="9">
        <f>_xlfn.XLOOKUP($L1203,Pos!$B:$B,Pos!Q:Q,0, 0)</f>
        <v>1.3</v>
      </c>
      <c r="V1203" s="9">
        <f>_xlfn.XLOOKUP($L1203,Pos!$B:$B,Pos!R:R,0, 0)</f>
        <v>0.1</v>
      </c>
      <c r="W1203" s="9">
        <f>_xlfn.XLOOKUP($L1203,Pos!$B:$B,Pos!S:S,0, 0)</f>
        <v>0.45</v>
      </c>
      <c r="X1203" s="9" t="str">
        <f>_xlfn.XLOOKUP($L1203,Pos!$B:$B,Pos!J:J,0, 0)</f>
        <v>Outperform</v>
      </c>
      <c r="Y1203" s="1">
        <v>0</v>
      </c>
      <c r="Z1203" s="1">
        <v>0</v>
      </c>
      <c r="AA1203" s="1">
        <f t="shared" si="286"/>
        <v>0</v>
      </c>
      <c r="AB1203" s="9">
        <f>_xlfn.XLOOKUP(L1203,Pos!B:B,Pos!K:K,-1,0)</f>
        <v>0.83333333333333326</v>
      </c>
      <c r="AC1203" s="1" t="e">
        <f>_xlfn.XLOOKUP($L1203,Pos!$A:$A,Pos!S:S,_xlfn.XLOOKUP($L1203,#REF!,#REF!, ""), 0)</f>
        <v>#REF!</v>
      </c>
      <c r="AD1203" s="1" t="e">
        <f>_xlfn.XLOOKUP($L1203,Pos!$A:$A,Pos!T:T,_xlfn.XLOOKUP($L1203,#REF!,#REF!, ""), 0)</f>
        <v>#REF!</v>
      </c>
      <c r="AE1203" s="1" t="e">
        <f>_xlfn.XLOOKUP($L1203,Pos!$A:$A,Pos!U:U,_xlfn.XLOOKUP($L1203,#REF!,#REF!, ""), 0)</f>
        <v>#REF!</v>
      </c>
      <c r="AF1203" s="1" t="e">
        <f>_xlfn.XLOOKUP($L1203,Pos!$A:$A,Pos!V:V,_xlfn.XLOOKUP($L1203,#REF!,#REF!, ""), 0)</f>
        <v>#REF!</v>
      </c>
      <c r="AG1203" s="1" t="e">
        <f>_xlfn.XLOOKUP($L1203,Pos!$A:$A,Pos!W:W,_xlfn.XLOOKUP($L1203,#REF!,#REF!, ""), 0)</f>
        <v>#REF!</v>
      </c>
      <c r="AH1203" s="1" t="e">
        <f>_xlfn.XLOOKUP($L1203,Pos!$A:$A,Pos!X:X,_xlfn.XLOOKUP($L1203,#REF!,#REF!, ""), 0)</f>
        <v>#REF!</v>
      </c>
      <c r="AI1203" s="1" t="e">
        <f>_xlfn.XLOOKUP($L1203,Pos!$A:$A,Pos!Y:Y,_xlfn.XLOOKUP($L1203,#REF!,#REF!, ""), 0)</f>
        <v>#REF!</v>
      </c>
      <c r="AJ1203" s="1" t="e">
        <f>_xlfn.XLOOKUP($L1203,Pos!$A:$A,Pos!Z:Z,_xlfn.XLOOKUP($L1203,#REF!,#REF!, ""), 0)</f>
        <v>#REF!</v>
      </c>
      <c r="AK1203" s="1" t="e">
        <f>_xlfn.XLOOKUP($L1203,Pos!$A:$A,Pos!AA:AA,_xlfn.XLOOKUP($L1203,#REF!,#REF!, ""), 0)</f>
        <v>#REF!</v>
      </c>
      <c r="AL1203" s="1" t="e">
        <f>_xlfn.XLOOKUP($L1203,Pos!$A:$A,Pos!AB:AB,_xlfn.XLOOKUP($L1203,#REF!,#REF!, ""), 0)</f>
        <v>#REF!</v>
      </c>
      <c r="AM1203" s="1" t="e">
        <f>_xlfn.XLOOKUP($L1203,Pos!$A:$A,Pos!AC:AC,_xlfn.XLOOKUP($L1203,#REF!,#REF!, ""), 0)</f>
        <v>#REF!</v>
      </c>
      <c r="AN1203" s="1" t="e">
        <f>_xlfn.XLOOKUP($L1203,Pos!$A:$A,Pos!AD:AD,_xlfn.XLOOKUP($L1203,#REF!,#REF!, ""), 0)</f>
        <v>#REF!</v>
      </c>
      <c r="AO1203" s="1" t="e">
        <f>_xlfn.XLOOKUP($L1203,Pos!$A:$A,Pos!AE:AE,_xlfn.XLOOKUP($L1203,#REF!,#REF!, ""), 0)</f>
        <v>#REF!</v>
      </c>
      <c r="AP1203" s="1" t="e">
        <f>_xlfn.XLOOKUP($L1203,Pos!$A:$A,Pos!AF:AF,_xlfn.XLOOKUP($L1203,#REF!,#REF!, ""), 0)</f>
        <v>#REF!</v>
      </c>
      <c r="AQ1203" s="1" t="e">
        <f>_xlfn.XLOOKUP($L1203,Pos!$A:$A,Pos!AG:AG,_xlfn.XLOOKUP($L1203,#REF!,#REF!, ""), 0)</f>
        <v>#REF!</v>
      </c>
      <c r="AR1203" s="1" t="e">
        <f>_xlfn.XLOOKUP($L1203,Pos!$A:$A,Pos!AH:AH,_xlfn.XLOOKUP($L1203,#REF!,#REF!, ""), 0)</f>
        <v>#REF!</v>
      </c>
      <c r="AS1203" s="1" t="e">
        <f>_xlfn.XLOOKUP($L1203,Pos!$A:$A,Pos!AI:AI,_xlfn.XLOOKUP($L1203,#REF!,#REF!, ""), 0)</f>
        <v>#REF!</v>
      </c>
      <c r="AT1203" s="1" t="e">
        <f>_xlfn.XLOOKUP($L1203,Pos!$A:$A,Pos!AJ:AJ,_xlfn.XLOOKUP($L1203,#REF!,#REF!, ""), 0)</f>
        <v>#REF!</v>
      </c>
      <c r="AU1203" s="1" t="e">
        <f>_xlfn.XLOOKUP($L1203,Pos!$A:$A,Pos!AK:AK,_xlfn.XLOOKUP($L1203,#REF!,#REF!, ""), 0)</f>
        <v>#REF!</v>
      </c>
      <c r="AV1203" s="1" t="e">
        <f>_xlfn.XLOOKUP($L1203,Pos!$A:$A,Pos!AL:AL,_xlfn.XLOOKUP($L1203,#REF!,#REF!, ""), 0)</f>
        <v>#REF!</v>
      </c>
      <c r="AW1203" s="1" t="e">
        <f>_xlfn.XLOOKUP($L1203,Pos!$A:$A,Pos!AM:AM,_xlfn.XLOOKUP($L1203,#REF!,#REF!, ""), 0)</f>
        <v>#REF!</v>
      </c>
      <c r="AX1203" s="1" t="e">
        <f>_xlfn.XLOOKUP($L1203,Pos!$A:$A,Pos!AN:AN,_xlfn.XLOOKUP($L1203,#REF!,#REF!, ""), 0)</f>
        <v>#REF!</v>
      </c>
      <c r="AY1203" s="1" t="e">
        <f>_xlfn.XLOOKUP($L1203,Pos!$A:$A,Pos!AO:AO,_xlfn.XLOOKUP($L1203,#REF!,#REF!, ""), 0)</f>
        <v>#REF!</v>
      </c>
      <c r="AZ1203" s="7" t="str">
        <f t="shared" si="287"/>
        <v>OUT</v>
      </c>
      <c r="BA1203" s="1">
        <f>IF(OR(_xlfn.XLOOKUP(L1203,Pos!B:B,Pos!L:L,FALSE)="ESG Reason",_xlfn.XLOOKUP(L1203,Pos!B:B,Pos!L:L,FALSE)="Blacklisted"),1,0)</f>
        <v>1</v>
      </c>
      <c r="BC1203" s="11">
        <v>9.0095449491888296E-11</v>
      </c>
      <c r="BD1203" s="11">
        <f>_xlfn.XLOOKUP($L1203,Pos!$B:$B,Pos!H:H,0, 0)</f>
        <v>0</v>
      </c>
      <c r="BE1203" s="11">
        <f>_xlfn.XLOOKUP($L1203,Pos!$B:$B,Pos!I:I,0, 0)</f>
        <v>7.1613264458815842E-5</v>
      </c>
      <c r="BF1203" s="18">
        <f t="shared" si="288"/>
        <v>7.1613264458815842E-5</v>
      </c>
      <c r="BG1203" s="1">
        <f t="shared" si="289"/>
        <v>3</v>
      </c>
      <c r="BH1203" s="1">
        <f t="shared" si="290"/>
        <v>49</v>
      </c>
      <c r="BI1203" s="18">
        <f t="shared" si="291"/>
        <v>9.0095449491888296E-11</v>
      </c>
      <c r="BJ1203" s="3">
        <f t="shared" si="292"/>
        <v>0</v>
      </c>
      <c r="BK1203" s="18">
        <f t="shared" si="293"/>
        <v>0</v>
      </c>
    </row>
    <row r="1204" spans="3:63" x14ac:dyDescent="0.25">
      <c r="C1204" s="3"/>
      <c r="D1204" s="3"/>
      <c r="E1204" s="3"/>
      <c r="F1204" s="3"/>
      <c r="G1204" s="51" t="s">
        <v>1222</v>
      </c>
      <c r="H1204" s="8" t="str">
        <f t="shared" si="283"/>
        <v>0%Others</v>
      </c>
      <c r="I1204" s="11" cm="1">
        <f t="array" ref="I1204">IF(
   AZ1204 = "OUT", 0,IF(
   BD1204 &gt;= LARGE(IF(ISNUMBER(BD:BD), BD:BD), 3),
   BE1204 - 0.001,
   IF(BE1204 &gt;=VLOOKUP(P1204,mapping!$A:$B,2,FALSE), BE1204,VLOOKUP(P1204,mapping!$A$2:$B$8,2,FALSE))
))</f>
        <v>0</v>
      </c>
      <c r="J1204" s="11" cm="1">
        <f t="array" ref="J1204">IF(
    AZ1204="OUT",0,IF(IF(
                      BD1204&gt;=LARGE(IF(ISNUMBER(BD:BD),BD:BD),3),
                      BE1204+0.001,
                      VLOOKUP(H1204,mapping!$D:$E,2,FALSE)
                      )&gt;I1204,
                   IF(
                      BD1204&gt;=LARGE(IF(ISNUMBER(BD:BD),BD:BD),3),
                      BE1204+0.001,
                      VLOOKUP(H1204,mapping!$D:$E,2,FALSE)
                      ),
                   I1204+0.002))</f>
        <v>0</v>
      </c>
      <c r="K1204" s="8">
        <f t="shared" si="284"/>
        <v>7.1577959092773594E-5</v>
      </c>
      <c r="L1204" s="1" t="str">
        <f>Pos!B645</f>
        <v>JP3820000002</v>
      </c>
      <c r="M1204" s="1" t="str">
        <f>_xlfn.XLOOKUP($L1204,Pos!B:B,Pos!D:D,, 0)</f>
        <v>Fuji Electric Co., Ltd.</v>
      </c>
      <c r="N1204" s="1" t="str">
        <f>_xlfn.XLOOKUP($L1204,Pos!B:B,Pos!E:E,, 0)</f>
        <v>Industrial Goods &amp; Services</v>
      </c>
      <c r="O1204" s="1" t="str">
        <f t="shared" si="285"/>
        <v>Industrial Goods &amp; Services_Others</v>
      </c>
      <c r="P1204" s="1" t="str">
        <f>_xlfn.XLOOKUP($L1204,Pos!B:B,Pos!F:F,, 0)</f>
        <v>Others</v>
      </c>
      <c r="Q1204" s="1">
        <v>0</v>
      </c>
      <c r="R1204" s="9">
        <f>_xlfn.XLOOKUP($L1204,Pos!$B:$B,Pos!N:N,0, 0)</f>
        <v>4.29</v>
      </c>
      <c r="S1204" s="9">
        <f>_xlfn.XLOOKUP($L1204,Pos!$B:$B,Pos!O:O,0, 0)</f>
        <v>4.8339999999999996</v>
      </c>
      <c r="T1204" s="9">
        <f>_xlfn.XLOOKUP($L1204,Pos!$B:$B,Pos!P:P,0, 0)</f>
        <v>6.65</v>
      </c>
      <c r="U1204" s="9">
        <f>_xlfn.XLOOKUP($L1204,Pos!$B:$B,Pos!Q:Q,0, 0)</f>
        <v>8</v>
      </c>
      <c r="V1204" s="9">
        <f>_xlfn.XLOOKUP($L1204,Pos!$B:$B,Pos!R:R,0, 0)</f>
        <v>5.1666670000000003</v>
      </c>
      <c r="W1204" s="9">
        <f>_xlfn.XLOOKUP($L1204,Pos!$B:$B,Pos!S:S,0, 0)</f>
        <v>4.6616669999999996</v>
      </c>
      <c r="X1204" s="9" t="str">
        <f>_xlfn.XLOOKUP($L1204,Pos!$B:$B,Pos!J:J,0, 0)</f>
        <v>Outperform</v>
      </c>
      <c r="Y1204" s="1">
        <v>0</v>
      </c>
      <c r="Z1204" s="1">
        <v>0</v>
      </c>
      <c r="AA1204" s="1">
        <f t="shared" si="286"/>
        <v>0</v>
      </c>
      <c r="AB1204" s="9">
        <f>_xlfn.XLOOKUP(L1204,Pos!B:B,Pos!K:K,-1,0)</f>
        <v>2.5</v>
      </c>
      <c r="AC1204" s="1" t="e">
        <f>_xlfn.XLOOKUP($L1204,Pos!$A:$A,Pos!S:S,_xlfn.XLOOKUP($L1204,#REF!,#REF!, ""), 0)</f>
        <v>#REF!</v>
      </c>
      <c r="AD1204" s="1" t="e">
        <f>_xlfn.XLOOKUP($L1204,Pos!$A:$A,Pos!T:T,_xlfn.XLOOKUP($L1204,#REF!,#REF!, ""), 0)</f>
        <v>#REF!</v>
      </c>
      <c r="AE1204" s="1" t="e">
        <f>_xlfn.XLOOKUP($L1204,Pos!$A:$A,Pos!U:U,_xlfn.XLOOKUP($L1204,#REF!,#REF!, ""), 0)</f>
        <v>#REF!</v>
      </c>
      <c r="AF1204" s="1" t="e">
        <f>_xlfn.XLOOKUP($L1204,Pos!$A:$A,Pos!V:V,_xlfn.XLOOKUP($L1204,#REF!,#REF!, ""), 0)</f>
        <v>#REF!</v>
      </c>
      <c r="AG1204" s="1" t="e">
        <f>_xlfn.XLOOKUP($L1204,Pos!$A:$A,Pos!W:W,_xlfn.XLOOKUP($L1204,#REF!,#REF!, ""), 0)</f>
        <v>#REF!</v>
      </c>
      <c r="AH1204" s="1" t="e">
        <f>_xlfn.XLOOKUP($L1204,Pos!$A:$A,Pos!X:X,_xlfn.XLOOKUP($L1204,#REF!,#REF!, ""), 0)</f>
        <v>#REF!</v>
      </c>
      <c r="AI1204" s="1" t="e">
        <f>_xlfn.XLOOKUP($L1204,Pos!$A:$A,Pos!Y:Y,_xlfn.XLOOKUP($L1204,#REF!,#REF!, ""), 0)</f>
        <v>#REF!</v>
      </c>
      <c r="AJ1204" s="1" t="e">
        <f>_xlfn.XLOOKUP($L1204,Pos!$A:$A,Pos!Z:Z,_xlfn.XLOOKUP($L1204,#REF!,#REF!, ""), 0)</f>
        <v>#REF!</v>
      </c>
      <c r="AK1204" s="1" t="e">
        <f>_xlfn.XLOOKUP($L1204,Pos!$A:$A,Pos!AA:AA,_xlfn.XLOOKUP($L1204,#REF!,#REF!, ""), 0)</f>
        <v>#REF!</v>
      </c>
      <c r="AL1204" s="1" t="e">
        <f>_xlfn.XLOOKUP($L1204,Pos!$A:$A,Pos!AB:AB,_xlfn.XLOOKUP($L1204,#REF!,#REF!, ""), 0)</f>
        <v>#REF!</v>
      </c>
      <c r="AM1204" s="1" t="e">
        <f>_xlfn.XLOOKUP($L1204,Pos!$A:$A,Pos!AC:AC,_xlfn.XLOOKUP($L1204,#REF!,#REF!, ""), 0)</f>
        <v>#REF!</v>
      </c>
      <c r="AN1204" s="1" t="e">
        <f>_xlfn.XLOOKUP($L1204,Pos!$A:$A,Pos!AD:AD,_xlfn.XLOOKUP($L1204,#REF!,#REF!, ""), 0)</f>
        <v>#REF!</v>
      </c>
      <c r="AO1204" s="1" t="e">
        <f>_xlfn.XLOOKUP($L1204,Pos!$A:$A,Pos!AE:AE,_xlfn.XLOOKUP($L1204,#REF!,#REF!, ""), 0)</f>
        <v>#REF!</v>
      </c>
      <c r="AP1204" s="1" t="e">
        <f>_xlfn.XLOOKUP($L1204,Pos!$A:$A,Pos!AF:AF,_xlfn.XLOOKUP($L1204,#REF!,#REF!, ""), 0)</f>
        <v>#REF!</v>
      </c>
      <c r="AQ1204" s="1" t="e">
        <f>_xlfn.XLOOKUP($L1204,Pos!$A:$A,Pos!AG:AG,_xlfn.XLOOKUP($L1204,#REF!,#REF!, ""), 0)</f>
        <v>#REF!</v>
      </c>
      <c r="AR1204" s="1" t="e">
        <f>_xlfn.XLOOKUP($L1204,Pos!$A:$A,Pos!AH:AH,_xlfn.XLOOKUP($L1204,#REF!,#REF!, ""), 0)</f>
        <v>#REF!</v>
      </c>
      <c r="AS1204" s="1" t="e">
        <f>_xlfn.XLOOKUP($L1204,Pos!$A:$A,Pos!AI:AI,_xlfn.XLOOKUP($L1204,#REF!,#REF!, ""), 0)</f>
        <v>#REF!</v>
      </c>
      <c r="AT1204" s="1" t="e">
        <f>_xlfn.XLOOKUP($L1204,Pos!$A:$A,Pos!AJ:AJ,_xlfn.XLOOKUP($L1204,#REF!,#REF!, ""), 0)</f>
        <v>#REF!</v>
      </c>
      <c r="AU1204" s="1" t="e">
        <f>_xlfn.XLOOKUP($L1204,Pos!$A:$A,Pos!AK:AK,_xlfn.XLOOKUP($L1204,#REF!,#REF!, ""), 0)</f>
        <v>#REF!</v>
      </c>
      <c r="AV1204" s="1" t="e">
        <f>_xlfn.XLOOKUP($L1204,Pos!$A:$A,Pos!AL:AL,_xlfn.XLOOKUP($L1204,#REF!,#REF!, ""), 0)</f>
        <v>#REF!</v>
      </c>
      <c r="AW1204" s="1" t="e">
        <f>_xlfn.XLOOKUP($L1204,Pos!$A:$A,Pos!AM:AM,_xlfn.XLOOKUP($L1204,#REF!,#REF!, ""), 0)</f>
        <v>#REF!</v>
      </c>
      <c r="AX1204" s="1" t="e">
        <f>_xlfn.XLOOKUP($L1204,Pos!$A:$A,Pos!AN:AN,_xlfn.XLOOKUP($L1204,#REF!,#REF!, ""), 0)</f>
        <v>#REF!</v>
      </c>
      <c r="AY1204" s="1" t="e">
        <f>_xlfn.XLOOKUP($L1204,Pos!$A:$A,Pos!AO:AO,_xlfn.XLOOKUP($L1204,#REF!,#REF!, ""), 0)</f>
        <v>#REF!</v>
      </c>
      <c r="AZ1204" s="7" t="str">
        <f t="shared" si="287"/>
        <v>OUT</v>
      </c>
      <c r="BA1204" s="1">
        <f>IF(OR(_xlfn.XLOOKUP(L1204,Pos!B:B,Pos!L:L,FALSE)="ESG Reason",_xlfn.XLOOKUP(L1204,Pos!B:B,Pos!L:L,FALSE)="Blacklisted"),1,0)</f>
        <v>0</v>
      </c>
      <c r="BC1204" s="11">
        <v>9.2472168328151625E-11</v>
      </c>
      <c r="BD1204" s="11">
        <f>_xlfn.XLOOKUP($L1204,Pos!$B:$B,Pos!H:H,0, 0)</f>
        <v>0</v>
      </c>
      <c r="BE1204" s="11">
        <f>_xlfn.XLOOKUP($L1204,Pos!$B:$B,Pos!I:I,0, 0)</f>
        <v>7.1577959092773594E-5</v>
      </c>
      <c r="BF1204" s="18">
        <f t="shared" si="288"/>
        <v>7.1577959092773594E-5</v>
      </c>
      <c r="BG1204" s="1">
        <f t="shared" si="289"/>
        <v>3</v>
      </c>
      <c r="BH1204" s="1">
        <f t="shared" si="290"/>
        <v>48</v>
      </c>
      <c r="BI1204" s="18">
        <f t="shared" si="291"/>
        <v>9.2472168328151625E-11</v>
      </c>
      <c r="BJ1204" s="3">
        <f t="shared" si="292"/>
        <v>0</v>
      </c>
      <c r="BK1204" s="18">
        <f t="shared" si="293"/>
        <v>0</v>
      </c>
    </row>
    <row r="1205" spans="3:63" x14ac:dyDescent="0.25">
      <c r="C1205" s="3"/>
      <c r="D1205" s="3"/>
      <c r="E1205" s="3"/>
      <c r="F1205" s="3"/>
      <c r="G1205" s="51" t="s">
        <v>1213</v>
      </c>
      <c r="H1205" s="8" t="str">
        <f t="shared" si="283"/>
        <v>0%Others</v>
      </c>
      <c r="I1205" s="11" cm="1">
        <f t="array" ref="I1205">IF(
   AZ1205 = "OUT", 0,IF(
   BD1205 &gt;= LARGE(IF(ISNUMBER(BD:BD), BD:BD), 3),
   BE1205 - 0.001,
   IF(BE1205 &gt;=VLOOKUP(P1205,mapping!$A:$B,2,FALSE), BE1205,VLOOKUP(P1205,mapping!$A$2:$B$8,2,FALSE))
))</f>
        <v>0</v>
      </c>
      <c r="J1205" s="11" cm="1">
        <f t="array" ref="J1205">IF(
    AZ1205="OUT",0,IF(IF(
                      BD1205&gt;=LARGE(IF(ISNUMBER(BD:BD),BD:BD),3),
                      BE1205+0.001,
                      VLOOKUP(H1205,mapping!$D:$E,2,FALSE)
                      )&gt;I1205,
                   IF(
                      BD1205&gt;=LARGE(IF(ISNUMBER(BD:BD),BD:BD),3),
                      BE1205+0.001,
                      VLOOKUP(H1205,mapping!$D:$E,2,FALSE)
                      ),
                   I1205+0.002))</f>
        <v>0</v>
      </c>
      <c r="K1205" s="8">
        <f t="shared" si="284"/>
        <v>7.1198731454183238E-5</v>
      </c>
      <c r="L1205" s="1" t="str">
        <f>Pos!B616</f>
        <v>JP3672400003</v>
      </c>
      <c r="M1205" s="1" t="str">
        <f>_xlfn.XLOOKUP($L1205,Pos!B:B,Pos!D:D,, 0)</f>
        <v>Nissan Motor Co., Ltd.</v>
      </c>
      <c r="N1205" s="1" t="str">
        <f>_xlfn.XLOOKUP($L1205,Pos!B:B,Pos!E:E,, 0)</f>
        <v>Auto &amp; Parts</v>
      </c>
      <c r="O1205" s="1" t="str">
        <f t="shared" si="285"/>
        <v>Auto &amp; Parts_Others</v>
      </c>
      <c r="P1205" s="1" t="str">
        <f>_xlfn.XLOOKUP($L1205,Pos!B:B,Pos!F:F,, 0)</f>
        <v>Others</v>
      </c>
      <c r="Q1205" s="1">
        <v>0</v>
      </c>
      <c r="R1205" s="9">
        <f>_xlfn.XLOOKUP($L1205,Pos!$B:$B,Pos!N:N,0, 0)</f>
        <v>0</v>
      </c>
      <c r="S1205" s="9">
        <f>_xlfn.XLOOKUP($L1205,Pos!$B:$B,Pos!O:O,0, 0)</f>
        <v>7.76</v>
      </c>
      <c r="T1205" s="9">
        <f>_xlfn.XLOOKUP($L1205,Pos!$B:$B,Pos!P:P,0, 0)</f>
        <v>1.175</v>
      </c>
      <c r="U1205" s="9">
        <f>_xlfn.XLOOKUP($L1205,Pos!$B:$B,Pos!Q:Q,0, 0)</f>
        <v>2.2999999999999998</v>
      </c>
      <c r="V1205" s="9">
        <f>_xlfn.XLOOKUP($L1205,Pos!$B:$B,Pos!R:R,0, 0)</f>
        <v>2.0666669999999998</v>
      </c>
      <c r="W1205" s="9">
        <f>_xlfn.XLOOKUP($L1205,Pos!$B:$B,Pos!S:S,0, 0)</f>
        <v>1.4650000000000001</v>
      </c>
      <c r="X1205" s="9" t="str">
        <f>_xlfn.XLOOKUP($L1205,Pos!$B:$B,Pos!J:J,0, 0)</f>
        <v>Underperform</v>
      </c>
      <c r="Y1205" s="1">
        <v>0</v>
      </c>
      <c r="Z1205" s="1">
        <v>0</v>
      </c>
      <c r="AA1205" s="1">
        <f t="shared" si="286"/>
        <v>0</v>
      </c>
      <c r="AB1205" s="9">
        <f>_xlfn.XLOOKUP(L1205,Pos!B:B,Pos!K:K,-1,0)</f>
        <v>3.333333333333333</v>
      </c>
      <c r="AC1205" s="1" t="e">
        <f>_xlfn.XLOOKUP($L1205,Pos!$A:$A,Pos!S:S,_xlfn.XLOOKUP($L1205,#REF!,#REF!, ""), 0)</f>
        <v>#REF!</v>
      </c>
      <c r="AD1205" s="1" t="e">
        <f>_xlfn.XLOOKUP($L1205,Pos!$A:$A,Pos!T:T,_xlfn.XLOOKUP($L1205,#REF!,#REF!, ""), 0)</f>
        <v>#REF!</v>
      </c>
      <c r="AE1205" s="1" t="e">
        <f>_xlfn.XLOOKUP($L1205,Pos!$A:$A,Pos!U:U,_xlfn.XLOOKUP($L1205,#REF!,#REF!, ""), 0)</f>
        <v>#REF!</v>
      </c>
      <c r="AF1205" s="1" t="e">
        <f>_xlfn.XLOOKUP($L1205,Pos!$A:$A,Pos!V:V,_xlfn.XLOOKUP($L1205,#REF!,#REF!, ""), 0)</f>
        <v>#REF!</v>
      </c>
      <c r="AG1205" s="1" t="e">
        <f>_xlfn.XLOOKUP($L1205,Pos!$A:$A,Pos!W:W,_xlfn.XLOOKUP($L1205,#REF!,#REF!, ""), 0)</f>
        <v>#REF!</v>
      </c>
      <c r="AH1205" s="1" t="e">
        <f>_xlfn.XLOOKUP($L1205,Pos!$A:$A,Pos!X:X,_xlfn.XLOOKUP($L1205,#REF!,#REF!, ""), 0)</f>
        <v>#REF!</v>
      </c>
      <c r="AI1205" s="1" t="e">
        <f>_xlfn.XLOOKUP($L1205,Pos!$A:$A,Pos!Y:Y,_xlfn.XLOOKUP($L1205,#REF!,#REF!, ""), 0)</f>
        <v>#REF!</v>
      </c>
      <c r="AJ1205" s="1" t="e">
        <f>_xlfn.XLOOKUP($L1205,Pos!$A:$A,Pos!Z:Z,_xlfn.XLOOKUP($L1205,#REF!,#REF!, ""), 0)</f>
        <v>#REF!</v>
      </c>
      <c r="AK1205" s="1" t="e">
        <f>_xlfn.XLOOKUP($L1205,Pos!$A:$A,Pos!AA:AA,_xlfn.XLOOKUP($L1205,#REF!,#REF!, ""), 0)</f>
        <v>#REF!</v>
      </c>
      <c r="AL1205" s="1" t="e">
        <f>_xlfn.XLOOKUP($L1205,Pos!$A:$A,Pos!AB:AB,_xlfn.XLOOKUP($L1205,#REF!,#REF!, ""), 0)</f>
        <v>#REF!</v>
      </c>
      <c r="AM1205" s="1" t="e">
        <f>_xlfn.XLOOKUP($L1205,Pos!$A:$A,Pos!AC:AC,_xlfn.XLOOKUP($L1205,#REF!,#REF!, ""), 0)</f>
        <v>#REF!</v>
      </c>
      <c r="AN1205" s="1" t="e">
        <f>_xlfn.XLOOKUP($L1205,Pos!$A:$A,Pos!AD:AD,_xlfn.XLOOKUP($L1205,#REF!,#REF!, ""), 0)</f>
        <v>#REF!</v>
      </c>
      <c r="AO1205" s="1" t="e">
        <f>_xlfn.XLOOKUP($L1205,Pos!$A:$A,Pos!AE:AE,_xlfn.XLOOKUP($L1205,#REF!,#REF!, ""), 0)</f>
        <v>#REF!</v>
      </c>
      <c r="AP1205" s="1" t="e">
        <f>_xlfn.XLOOKUP($L1205,Pos!$A:$A,Pos!AF:AF,_xlfn.XLOOKUP($L1205,#REF!,#REF!, ""), 0)</f>
        <v>#REF!</v>
      </c>
      <c r="AQ1205" s="1" t="e">
        <f>_xlfn.XLOOKUP($L1205,Pos!$A:$A,Pos!AG:AG,_xlfn.XLOOKUP($L1205,#REF!,#REF!, ""), 0)</f>
        <v>#REF!</v>
      </c>
      <c r="AR1205" s="1" t="e">
        <f>_xlfn.XLOOKUP($L1205,Pos!$A:$A,Pos!AH:AH,_xlfn.XLOOKUP($L1205,#REF!,#REF!, ""), 0)</f>
        <v>#REF!</v>
      </c>
      <c r="AS1205" s="1" t="e">
        <f>_xlfn.XLOOKUP($L1205,Pos!$A:$A,Pos!AI:AI,_xlfn.XLOOKUP($L1205,#REF!,#REF!, ""), 0)</f>
        <v>#REF!</v>
      </c>
      <c r="AT1205" s="1" t="e">
        <f>_xlfn.XLOOKUP($L1205,Pos!$A:$A,Pos!AJ:AJ,_xlfn.XLOOKUP($L1205,#REF!,#REF!, ""), 0)</f>
        <v>#REF!</v>
      </c>
      <c r="AU1205" s="1" t="e">
        <f>_xlfn.XLOOKUP($L1205,Pos!$A:$A,Pos!AK:AK,_xlfn.XLOOKUP($L1205,#REF!,#REF!, ""), 0)</f>
        <v>#REF!</v>
      </c>
      <c r="AV1205" s="1" t="e">
        <f>_xlfn.XLOOKUP($L1205,Pos!$A:$A,Pos!AL:AL,_xlfn.XLOOKUP($L1205,#REF!,#REF!, ""), 0)</f>
        <v>#REF!</v>
      </c>
      <c r="AW1205" s="1" t="e">
        <f>_xlfn.XLOOKUP($L1205,Pos!$A:$A,Pos!AM:AM,_xlfn.XLOOKUP($L1205,#REF!,#REF!, ""), 0)</f>
        <v>#REF!</v>
      </c>
      <c r="AX1205" s="1" t="e">
        <f>_xlfn.XLOOKUP($L1205,Pos!$A:$A,Pos!AN:AN,_xlfn.XLOOKUP($L1205,#REF!,#REF!, ""), 0)</f>
        <v>#REF!</v>
      </c>
      <c r="AY1205" s="1" t="e">
        <f>_xlfn.XLOOKUP($L1205,Pos!$A:$A,Pos!AO:AO,_xlfn.XLOOKUP($L1205,#REF!,#REF!, ""), 0)</f>
        <v>#REF!</v>
      </c>
      <c r="AZ1205" s="7" t="str">
        <f t="shared" si="287"/>
        <v>OUT</v>
      </c>
      <c r="BA1205" s="1">
        <f>IF(OR(_xlfn.XLOOKUP(L1205,Pos!B:B,Pos!L:L,FALSE)="ESG Reason",_xlfn.XLOOKUP(L1205,Pos!B:B,Pos!L:L,FALSE)="Blacklisted"),1,0)</f>
        <v>0</v>
      </c>
      <c r="BC1205" s="11">
        <v>8.8616387329651755E-11</v>
      </c>
      <c r="BD1205" s="11">
        <f>_xlfn.XLOOKUP($L1205,Pos!$B:$B,Pos!H:H,0, 0)</f>
        <v>0</v>
      </c>
      <c r="BE1205" s="11">
        <f>_xlfn.XLOOKUP($L1205,Pos!$B:$B,Pos!I:I,0, 0)</f>
        <v>7.1198731454183238E-5</v>
      </c>
      <c r="BF1205" s="18">
        <f t="shared" si="288"/>
        <v>7.1198731454183238E-5</v>
      </c>
      <c r="BG1205" s="1">
        <f t="shared" si="289"/>
        <v>3</v>
      </c>
      <c r="BH1205" s="1">
        <f t="shared" si="290"/>
        <v>39</v>
      </c>
      <c r="BI1205" s="18">
        <f t="shared" si="291"/>
        <v>8.8616387329651755E-11</v>
      </c>
      <c r="BJ1205" s="3">
        <f t="shared" si="292"/>
        <v>0</v>
      </c>
      <c r="BK1205" s="18">
        <f t="shared" si="293"/>
        <v>0</v>
      </c>
    </row>
    <row r="1206" spans="3:63" x14ac:dyDescent="0.25">
      <c r="C1206" s="3"/>
      <c r="D1206" s="3"/>
      <c r="E1206" s="3"/>
      <c r="F1206" s="3"/>
      <c r="G1206" s="51" t="s">
        <v>1214</v>
      </c>
      <c r="H1206" s="8" t="str">
        <f t="shared" si="283"/>
        <v>0%West Europe</v>
      </c>
      <c r="I1206" s="11" cm="1">
        <f t="array" ref="I1206">IF(
   AZ1206 = "OUT", 0,IF(
   BD1206 &gt;= LARGE(IF(ISNUMBER(BD:BD), BD:BD), 3),
   BE1206 - 0.001,
   IF(BE1206 &gt;=VLOOKUP(P1206,mapping!$A:$B,2,FALSE), BE1206,VLOOKUP(P1206,mapping!$A$2:$B$8,2,FALSE))
))</f>
        <v>0</v>
      </c>
      <c r="J1206" s="11" cm="1">
        <f t="array" ref="J1206">IF(
    AZ1206="OUT",0,IF(IF(
                      BD1206&gt;=LARGE(IF(ISNUMBER(BD:BD),BD:BD),3),
                      BE1206+0.001,
                      VLOOKUP(H1206,mapping!$D:$E,2,FALSE)
                      )&gt;I1206,
                   IF(
                      BD1206&gt;=LARGE(IF(ISNUMBER(BD:BD),BD:BD),3),
                      BE1206+0.001,
                      VLOOKUP(H1206,mapping!$D:$E,2,FALSE)
                      ),
                   I1206+0.002))</f>
        <v>0</v>
      </c>
      <c r="K1206" s="8">
        <f t="shared" si="284"/>
        <v>7.1152744464647195E-5</v>
      </c>
      <c r="L1206" s="1" t="str">
        <f>Pos!B289</f>
        <v>FI0009007884</v>
      </c>
      <c r="M1206" s="1" t="str">
        <f>_xlfn.XLOOKUP($L1206,Pos!B:B,Pos!D:D,, 0)</f>
        <v>Elisa Oyj Class A</v>
      </c>
      <c r="N1206" s="1" t="str">
        <f>_xlfn.XLOOKUP($L1206,Pos!B:B,Pos!E:E,, 0)</f>
        <v>Telecommunications</v>
      </c>
      <c r="O1206" s="1" t="str">
        <f t="shared" si="285"/>
        <v>Telecommunications_West Europe</v>
      </c>
      <c r="P1206" s="1" t="str">
        <f>_xlfn.XLOOKUP($L1206,Pos!B:B,Pos!F:F,, 0)</f>
        <v>West Europe</v>
      </c>
      <c r="Q1206" s="1">
        <v>0</v>
      </c>
      <c r="R1206" s="9">
        <f>_xlfn.XLOOKUP($L1206,Pos!$B:$B,Pos!N:N,0, 0)</f>
        <v>7.4</v>
      </c>
      <c r="S1206" s="9">
        <f>_xlfn.XLOOKUP($L1206,Pos!$B:$B,Pos!O:O,0, 0)</f>
        <v>2.8384999999999998</v>
      </c>
      <c r="T1206" s="9">
        <f>_xlfn.XLOOKUP($L1206,Pos!$B:$B,Pos!P:P,0, 0)</f>
        <v>7.5</v>
      </c>
      <c r="U1206" s="9">
        <f>_xlfn.XLOOKUP($L1206,Pos!$B:$B,Pos!Q:Q,0, 0)</f>
        <v>0.7</v>
      </c>
      <c r="V1206" s="9">
        <f>_xlfn.XLOOKUP($L1206,Pos!$B:$B,Pos!R:R,0, 0)</f>
        <v>5.8</v>
      </c>
      <c r="W1206" s="9">
        <f>_xlfn.XLOOKUP($L1206,Pos!$B:$B,Pos!S:S,0, 0)</f>
        <v>6.6050000000000004</v>
      </c>
      <c r="X1206" s="9" t="str">
        <f>_xlfn.XLOOKUP($L1206,Pos!$B:$B,Pos!J:J,0, 0)</f>
        <v>Hold</v>
      </c>
      <c r="Y1206" s="1">
        <v>0</v>
      </c>
      <c r="Z1206" s="1">
        <v>0</v>
      </c>
      <c r="AA1206" s="1">
        <f t="shared" si="286"/>
        <v>0</v>
      </c>
      <c r="AB1206" s="9">
        <f>_xlfn.XLOOKUP(L1206,Pos!B:B,Pos!K:K,-1,0)</f>
        <v>2.5</v>
      </c>
      <c r="AC1206" s="1" t="e">
        <f>_xlfn.XLOOKUP($L1206,Pos!$A:$A,Pos!S:S,_xlfn.XLOOKUP($L1206,#REF!,#REF!, ""), 0)</f>
        <v>#REF!</v>
      </c>
      <c r="AD1206" s="1" t="e">
        <f>_xlfn.XLOOKUP($L1206,Pos!$A:$A,Pos!T:T,_xlfn.XLOOKUP($L1206,#REF!,#REF!, ""), 0)</f>
        <v>#REF!</v>
      </c>
      <c r="AE1206" s="1" t="e">
        <f>_xlfn.XLOOKUP($L1206,Pos!$A:$A,Pos!U:U,_xlfn.XLOOKUP($L1206,#REF!,#REF!, ""), 0)</f>
        <v>#REF!</v>
      </c>
      <c r="AF1206" s="1" t="e">
        <f>_xlfn.XLOOKUP($L1206,Pos!$A:$A,Pos!V:V,_xlfn.XLOOKUP($L1206,#REF!,#REF!, ""), 0)</f>
        <v>#REF!</v>
      </c>
      <c r="AG1206" s="1" t="e">
        <f>_xlfn.XLOOKUP($L1206,Pos!$A:$A,Pos!W:W,_xlfn.XLOOKUP($L1206,#REF!,#REF!, ""), 0)</f>
        <v>#REF!</v>
      </c>
      <c r="AH1206" s="1" t="e">
        <f>_xlfn.XLOOKUP($L1206,Pos!$A:$A,Pos!X:X,_xlfn.XLOOKUP($L1206,#REF!,#REF!, ""), 0)</f>
        <v>#REF!</v>
      </c>
      <c r="AI1206" s="1" t="e">
        <f>_xlfn.XLOOKUP($L1206,Pos!$A:$A,Pos!Y:Y,_xlfn.XLOOKUP($L1206,#REF!,#REF!, ""), 0)</f>
        <v>#REF!</v>
      </c>
      <c r="AJ1206" s="1" t="e">
        <f>_xlfn.XLOOKUP($L1206,Pos!$A:$A,Pos!Z:Z,_xlfn.XLOOKUP($L1206,#REF!,#REF!, ""), 0)</f>
        <v>#REF!</v>
      </c>
      <c r="AK1206" s="1" t="e">
        <f>_xlfn.XLOOKUP($L1206,Pos!$A:$A,Pos!AA:AA,_xlfn.XLOOKUP($L1206,#REF!,#REF!, ""), 0)</f>
        <v>#REF!</v>
      </c>
      <c r="AL1206" s="1" t="e">
        <f>_xlfn.XLOOKUP($L1206,Pos!$A:$A,Pos!AB:AB,_xlfn.XLOOKUP($L1206,#REF!,#REF!, ""), 0)</f>
        <v>#REF!</v>
      </c>
      <c r="AM1206" s="1" t="e">
        <f>_xlfn.XLOOKUP($L1206,Pos!$A:$A,Pos!AC:AC,_xlfn.XLOOKUP($L1206,#REF!,#REF!, ""), 0)</f>
        <v>#REF!</v>
      </c>
      <c r="AN1206" s="1" t="e">
        <f>_xlfn.XLOOKUP($L1206,Pos!$A:$A,Pos!AD:AD,_xlfn.XLOOKUP($L1206,#REF!,#REF!, ""), 0)</f>
        <v>#REF!</v>
      </c>
      <c r="AO1206" s="1" t="e">
        <f>_xlfn.XLOOKUP($L1206,Pos!$A:$A,Pos!AE:AE,_xlfn.XLOOKUP($L1206,#REF!,#REF!, ""), 0)</f>
        <v>#REF!</v>
      </c>
      <c r="AP1206" s="1" t="e">
        <f>_xlfn.XLOOKUP($L1206,Pos!$A:$A,Pos!AF:AF,_xlfn.XLOOKUP($L1206,#REF!,#REF!, ""), 0)</f>
        <v>#REF!</v>
      </c>
      <c r="AQ1206" s="1" t="e">
        <f>_xlfn.XLOOKUP($L1206,Pos!$A:$A,Pos!AG:AG,_xlfn.XLOOKUP($L1206,#REF!,#REF!, ""), 0)</f>
        <v>#REF!</v>
      </c>
      <c r="AR1206" s="1" t="e">
        <f>_xlfn.XLOOKUP($L1206,Pos!$A:$A,Pos!AH:AH,_xlfn.XLOOKUP($L1206,#REF!,#REF!, ""), 0)</f>
        <v>#REF!</v>
      </c>
      <c r="AS1206" s="1" t="e">
        <f>_xlfn.XLOOKUP($L1206,Pos!$A:$A,Pos!AI:AI,_xlfn.XLOOKUP($L1206,#REF!,#REF!, ""), 0)</f>
        <v>#REF!</v>
      </c>
      <c r="AT1206" s="1" t="e">
        <f>_xlfn.XLOOKUP($L1206,Pos!$A:$A,Pos!AJ:AJ,_xlfn.XLOOKUP($L1206,#REF!,#REF!, ""), 0)</f>
        <v>#REF!</v>
      </c>
      <c r="AU1206" s="1" t="e">
        <f>_xlfn.XLOOKUP($L1206,Pos!$A:$A,Pos!AK:AK,_xlfn.XLOOKUP($L1206,#REF!,#REF!, ""), 0)</f>
        <v>#REF!</v>
      </c>
      <c r="AV1206" s="1" t="e">
        <f>_xlfn.XLOOKUP($L1206,Pos!$A:$A,Pos!AL:AL,_xlfn.XLOOKUP($L1206,#REF!,#REF!, ""), 0)</f>
        <v>#REF!</v>
      </c>
      <c r="AW1206" s="1" t="e">
        <f>_xlfn.XLOOKUP($L1206,Pos!$A:$A,Pos!AM:AM,_xlfn.XLOOKUP($L1206,#REF!,#REF!, ""), 0)</f>
        <v>#REF!</v>
      </c>
      <c r="AX1206" s="1" t="e">
        <f>_xlfn.XLOOKUP($L1206,Pos!$A:$A,Pos!AN:AN,_xlfn.XLOOKUP($L1206,#REF!,#REF!, ""), 0)</f>
        <v>#REF!</v>
      </c>
      <c r="AY1206" s="1" t="e">
        <f>_xlfn.XLOOKUP($L1206,Pos!$A:$A,Pos!AO:AO,_xlfn.XLOOKUP($L1206,#REF!,#REF!, ""), 0)</f>
        <v>#REF!</v>
      </c>
      <c r="AZ1206" s="7" t="str">
        <f t="shared" si="287"/>
        <v>OUT</v>
      </c>
      <c r="BA1206" s="1">
        <f>IF(OR(_xlfn.XLOOKUP(L1206,Pos!B:B,Pos!L:L,FALSE)="ESG Reason",_xlfn.XLOOKUP(L1206,Pos!B:B,Pos!L:L,FALSE)="Blacklisted"),1,0)</f>
        <v>0</v>
      </c>
      <c r="BC1206" s="11">
        <v>8.7119644457533081E-11</v>
      </c>
      <c r="BD1206" s="11">
        <f>_xlfn.XLOOKUP($L1206,Pos!$B:$B,Pos!H:H,0, 0)</f>
        <v>0</v>
      </c>
      <c r="BE1206" s="11">
        <f>_xlfn.XLOOKUP($L1206,Pos!$B:$B,Pos!I:I,0, 0)</f>
        <v>7.1152744464647195E-5</v>
      </c>
      <c r="BF1206" s="18">
        <f t="shared" si="288"/>
        <v>7.1152744464647195E-5</v>
      </c>
      <c r="BG1206" s="1">
        <f t="shared" si="289"/>
        <v>2</v>
      </c>
      <c r="BH1206" s="1">
        <f t="shared" si="290"/>
        <v>17</v>
      </c>
      <c r="BI1206" s="18">
        <f t="shared" si="291"/>
        <v>8.7119644457533081E-11</v>
      </c>
      <c r="BJ1206" s="3">
        <f t="shared" si="292"/>
        <v>0</v>
      </c>
      <c r="BK1206" s="18">
        <f t="shared" si="293"/>
        <v>0</v>
      </c>
    </row>
    <row r="1207" spans="3:63" x14ac:dyDescent="0.25">
      <c r="C1207" s="3"/>
      <c r="D1207" s="3"/>
      <c r="E1207" s="3"/>
      <c r="F1207" s="3"/>
      <c r="G1207" s="51" t="s">
        <v>1212</v>
      </c>
      <c r="H1207" s="8" t="str">
        <f t="shared" si="283"/>
        <v>0%West Europe</v>
      </c>
      <c r="I1207" s="11" cm="1">
        <f t="array" ref="I1207">IF(
   AZ1207 = "OUT", 0,IF(
   BD1207 &gt;= LARGE(IF(ISNUMBER(BD:BD), BD:BD), 3),
   BE1207 - 0.001,
   IF(BE1207 &gt;=VLOOKUP(P1207,mapping!$A:$B,2,FALSE), BE1207,VLOOKUP(P1207,mapping!$A$2:$B$8,2,FALSE))
))</f>
        <v>0</v>
      </c>
      <c r="J1207" s="11" cm="1">
        <f t="array" ref="J1207">IF(
    AZ1207="OUT",0,IF(IF(
                      BD1207&gt;=LARGE(IF(ISNUMBER(BD:BD),BD:BD),3),
                      BE1207+0.001,
                      VLOOKUP(H1207,mapping!$D:$E,2,FALSE)
                      )&gt;I1207,
                   IF(
                      BD1207&gt;=LARGE(IF(ISNUMBER(BD:BD),BD:BD),3),
                      BE1207+0.001,
                      VLOOKUP(H1207,mapping!$D:$E,2,FALSE)
                      ),
                   I1207+0.002))</f>
        <v>0</v>
      </c>
      <c r="K1207" s="8">
        <f t="shared" si="284"/>
        <v>7.1150454116538503E-5</v>
      </c>
      <c r="L1207" s="1" t="str">
        <f>Pos!B483</f>
        <v>IT0003828271</v>
      </c>
      <c r="M1207" s="1" t="str">
        <f>_xlfn.XLOOKUP($L1207,Pos!B:B,Pos!D:D,, 0)</f>
        <v>Recordati S.p.A.</v>
      </c>
      <c r="N1207" s="1" t="str">
        <f>_xlfn.XLOOKUP($L1207,Pos!B:B,Pos!E:E,, 0)</f>
        <v>Health Care</v>
      </c>
      <c r="O1207" s="1" t="str">
        <f t="shared" si="285"/>
        <v>Health Care_West Europe</v>
      </c>
      <c r="P1207" s="1" t="str">
        <f>_xlfn.XLOOKUP($L1207,Pos!B:B,Pos!F:F,, 0)</f>
        <v>West Europe</v>
      </c>
      <c r="Q1207" s="1">
        <v>0</v>
      </c>
      <c r="R1207" s="9">
        <f>_xlfn.XLOOKUP($L1207,Pos!$B:$B,Pos!N:N,0, 0)</f>
        <v>7.48</v>
      </c>
      <c r="S1207" s="9">
        <f>_xlfn.XLOOKUP($L1207,Pos!$B:$B,Pos!O:O,0, 0)</f>
        <v>4.1173330000000004</v>
      </c>
      <c r="T1207" s="9">
        <f>_xlfn.XLOOKUP($L1207,Pos!$B:$B,Pos!P:P,0, 0)</f>
        <v>5.625</v>
      </c>
      <c r="U1207" s="9">
        <f>_xlfn.XLOOKUP($L1207,Pos!$B:$B,Pos!Q:Q,0, 0)</f>
        <v>2.6</v>
      </c>
      <c r="V1207" s="9">
        <f>_xlfn.XLOOKUP($L1207,Pos!$B:$B,Pos!R:R,0, 0)</f>
        <v>7.766667</v>
      </c>
      <c r="W1207" s="9">
        <f>_xlfn.XLOOKUP($L1207,Pos!$B:$B,Pos!S:S,0, 0)</f>
        <v>7.18</v>
      </c>
      <c r="X1207" s="9" t="str">
        <f>_xlfn.XLOOKUP($L1207,Pos!$B:$B,Pos!J:J,0, 0)</f>
        <v>Outperform</v>
      </c>
      <c r="Y1207" s="1">
        <v>0</v>
      </c>
      <c r="Z1207" s="1">
        <v>0</v>
      </c>
      <c r="AA1207" s="1">
        <f t="shared" si="286"/>
        <v>0</v>
      </c>
      <c r="AB1207" s="9">
        <f>_xlfn.XLOOKUP(L1207,Pos!B:B,Pos!K:K,-1,0)</f>
        <v>5.6756756756756754</v>
      </c>
      <c r="AC1207" s="1" t="e">
        <f>_xlfn.XLOOKUP($L1207,Pos!$A:$A,Pos!S:S,_xlfn.XLOOKUP($L1207,#REF!,#REF!, ""), 0)</f>
        <v>#REF!</v>
      </c>
      <c r="AD1207" s="1" t="e">
        <f>_xlfn.XLOOKUP($L1207,Pos!$A:$A,Pos!T:T,_xlfn.XLOOKUP($L1207,#REF!,#REF!, ""), 0)</f>
        <v>#REF!</v>
      </c>
      <c r="AE1207" s="1" t="e">
        <f>_xlfn.XLOOKUP($L1207,Pos!$A:$A,Pos!U:U,_xlfn.XLOOKUP($L1207,#REF!,#REF!, ""), 0)</f>
        <v>#REF!</v>
      </c>
      <c r="AF1207" s="1" t="e">
        <f>_xlfn.XLOOKUP($L1207,Pos!$A:$A,Pos!V:V,_xlfn.XLOOKUP($L1207,#REF!,#REF!, ""), 0)</f>
        <v>#REF!</v>
      </c>
      <c r="AG1207" s="1" t="e">
        <f>_xlfn.XLOOKUP($L1207,Pos!$A:$A,Pos!W:W,_xlfn.XLOOKUP($L1207,#REF!,#REF!, ""), 0)</f>
        <v>#REF!</v>
      </c>
      <c r="AH1207" s="1" t="e">
        <f>_xlfn.XLOOKUP($L1207,Pos!$A:$A,Pos!X:X,_xlfn.XLOOKUP($L1207,#REF!,#REF!, ""), 0)</f>
        <v>#REF!</v>
      </c>
      <c r="AI1207" s="1" t="e">
        <f>_xlfn.XLOOKUP($L1207,Pos!$A:$A,Pos!Y:Y,_xlfn.XLOOKUP($L1207,#REF!,#REF!, ""), 0)</f>
        <v>#REF!</v>
      </c>
      <c r="AJ1207" s="1" t="e">
        <f>_xlfn.XLOOKUP($L1207,Pos!$A:$A,Pos!Z:Z,_xlfn.XLOOKUP($L1207,#REF!,#REF!, ""), 0)</f>
        <v>#REF!</v>
      </c>
      <c r="AK1207" s="1" t="e">
        <f>_xlfn.XLOOKUP($L1207,Pos!$A:$A,Pos!AA:AA,_xlfn.XLOOKUP($L1207,#REF!,#REF!, ""), 0)</f>
        <v>#REF!</v>
      </c>
      <c r="AL1207" s="1" t="e">
        <f>_xlfn.XLOOKUP($L1207,Pos!$A:$A,Pos!AB:AB,_xlfn.XLOOKUP($L1207,#REF!,#REF!, ""), 0)</f>
        <v>#REF!</v>
      </c>
      <c r="AM1207" s="1" t="e">
        <f>_xlfn.XLOOKUP($L1207,Pos!$A:$A,Pos!AC:AC,_xlfn.XLOOKUP($L1207,#REF!,#REF!, ""), 0)</f>
        <v>#REF!</v>
      </c>
      <c r="AN1207" s="1" t="e">
        <f>_xlfn.XLOOKUP($L1207,Pos!$A:$A,Pos!AD:AD,_xlfn.XLOOKUP($L1207,#REF!,#REF!, ""), 0)</f>
        <v>#REF!</v>
      </c>
      <c r="AO1207" s="1" t="e">
        <f>_xlfn.XLOOKUP($L1207,Pos!$A:$A,Pos!AE:AE,_xlfn.XLOOKUP($L1207,#REF!,#REF!, ""), 0)</f>
        <v>#REF!</v>
      </c>
      <c r="AP1207" s="1" t="e">
        <f>_xlfn.XLOOKUP($L1207,Pos!$A:$A,Pos!AF:AF,_xlfn.XLOOKUP($L1207,#REF!,#REF!, ""), 0)</f>
        <v>#REF!</v>
      </c>
      <c r="AQ1207" s="1" t="e">
        <f>_xlfn.XLOOKUP($L1207,Pos!$A:$A,Pos!AG:AG,_xlfn.XLOOKUP($L1207,#REF!,#REF!, ""), 0)</f>
        <v>#REF!</v>
      </c>
      <c r="AR1207" s="1" t="e">
        <f>_xlfn.XLOOKUP($L1207,Pos!$A:$A,Pos!AH:AH,_xlfn.XLOOKUP($L1207,#REF!,#REF!, ""), 0)</f>
        <v>#REF!</v>
      </c>
      <c r="AS1207" s="1" t="e">
        <f>_xlfn.XLOOKUP($L1207,Pos!$A:$A,Pos!AI:AI,_xlfn.XLOOKUP($L1207,#REF!,#REF!, ""), 0)</f>
        <v>#REF!</v>
      </c>
      <c r="AT1207" s="1" t="e">
        <f>_xlfn.XLOOKUP($L1207,Pos!$A:$A,Pos!AJ:AJ,_xlfn.XLOOKUP($L1207,#REF!,#REF!, ""), 0)</f>
        <v>#REF!</v>
      </c>
      <c r="AU1207" s="1" t="e">
        <f>_xlfn.XLOOKUP($L1207,Pos!$A:$A,Pos!AK:AK,_xlfn.XLOOKUP($L1207,#REF!,#REF!, ""), 0)</f>
        <v>#REF!</v>
      </c>
      <c r="AV1207" s="1" t="e">
        <f>_xlfn.XLOOKUP($L1207,Pos!$A:$A,Pos!AL:AL,_xlfn.XLOOKUP($L1207,#REF!,#REF!, ""), 0)</f>
        <v>#REF!</v>
      </c>
      <c r="AW1207" s="1" t="e">
        <f>_xlfn.XLOOKUP($L1207,Pos!$A:$A,Pos!AM:AM,_xlfn.XLOOKUP($L1207,#REF!,#REF!, ""), 0)</f>
        <v>#REF!</v>
      </c>
      <c r="AX1207" s="1" t="e">
        <f>_xlfn.XLOOKUP($L1207,Pos!$A:$A,Pos!AN:AN,_xlfn.XLOOKUP($L1207,#REF!,#REF!, ""), 0)</f>
        <v>#REF!</v>
      </c>
      <c r="AY1207" s="1" t="e">
        <f>_xlfn.XLOOKUP($L1207,Pos!$A:$A,Pos!AO:AO,_xlfn.XLOOKUP($L1207,#REF!,#REF!, ""), 0)</f>
        <v>#REF!</v>
      </c>
      <c r="AZ1207" s="7" t="str">
        <f t="shared" si="287"/>
        <v>OUT</v>
      </c>
      <c r="BA1207" s="1">
        <f>IF(OR(_xlfn.XLOOKUP(L1207,Pos!B:B,Pos!L:L,FALSE)="ESG Reason",_xlfn.XLOOKUP(L1207,Pos!B:B,Pos!L:L,FALSE)="Blacklisted"),1,0)</f>
        <v>0</v>
      </c>
      <c r="BC1207" s="11">
        <v>8.6140575269852516E-11</v>
      </c>
      <c r="BD1207" s="11">
        <f>_xlfn.XLOOKUP($L1207,Pos!$B:$B,Pos!H:H,0, 0)</f>
        <v>0</v>
      </c>
      <c r="BE1207" s="11">
        <f>_xlfn.XLOOKUP($L1207,Pos!$B:$B,Pos!I:I,0, 0)</f>
        <v>7.1150454116538503E-5</v>
      </c>
      <c r="BF1207" s="18">
        <f t="shared" si="288"/>
        <v>7.1150454116538503E-5</v>
      </c>
      <c r="BG1207" s="1">
        <f t="shared" si="289"/>
        <v>2</v>
      </c>
      <c r="BH1207" s="1">
        <f t="shared" si="290"/>
        <v>9</v>
      </c>
      <c r="BI1207" s="18">
        <f t="shared" si="291"/>
        <v>8.6140575269852516E-11</v>
      </c>
      <c r="BJ1207" s="3">
        <f t="shared" si="292"/>
        <v>0</v>
      </c>
      <c r="BK1207" s="18">
        <f t="shared" si="293"/>
        <v>0</v>
      </c>
    </row>
    <row r="1208" spans="3:63" x14ac:dyDescent="0.25">
      <c r="C1208" s="3"/>
      <c r="D1208" s="3"/>
      <c r="E1208" s="3"/>
      <c r="F1208" s="3"/>
      <c r="G1208" s="51" t="s">
        <v>1215</v>
      </c>
      <c r="H1208" s="8" t="str">
        <f t="shared" si="283"/>
        <v>0%Others</v>
      </c>
      <c r="I1208" s="11" cm="1">
        <f t="array" ref="I1208">IF(
   AZ1208 = "OUT", 0,IF(
   BD1208 &gt;= LARGE(IF(ISNUMBER(BD:BD), BD:BD), 3),
   BE1208 - 0.001,
   IF(BE1208 &gt;=VLOOKUP(P1208,mapping!$A:$B,2,FALSE), BE1208,VLOOKUP(P1208,mapping!$A$2:$B$8,2,FALSE))
))</f>
        <v>0</v>
      </c>
      <c r="J1208" s="11" cm="1">
        <f t="array" ref="J1208">IF(
    AZ1208="OUT",0,IF(IF(
                      BD1208&gt;=LARGE(IF(ISNUMBER(BD:BD),BD:BD),3),
                      BE1208+0.001,
                      VLOOKUP(H1208,mapping!$D:$E,2,FALSE)
                      )&gt;I1208,
                   IF(
                      BD1208&gt;=LARGE(IF(ISNUMBER(BD:BD),BD:BD),3),
                      BE1208+0.001,
                      VLOOKUP(H1208,mapping!$D:$E,2,FALSE)
                      ),
                   I1208+0.002))</f>
        <v>0</v>
      </c>
      <c r="K1208" s="8">
        <f t="shared" si="284"/>
        <v>7.0442126458225701E-5</v>
      </c>
      <c r="L1208" s="1" t="str">
        <f>Pos!B550</f>
        <v>JP3351600006</v>
      </c>
      <c r="M1208" s="1" t="str">
        <f>_xlfn.XLOOKUP($L1208,Pos!B:B,Pos!D:D,, 0)</f>
        <v>Shiseido Company,Limited</v>
      </c>
      <c r="N1208" s="1" t="str">
        <f>_xlfn.XLOOKUP($L1208,Pos!B:B,Pos!E:E,, 0)</f>
        <v>Personal &amp; Household Goods</v>
      </c>
      <c r="O1208" s="1" t="str">
        <f t="shared" si="285"/>
        <v>Personal &amp; Household Goods_Others</v>
      </c>
      <c r="P1208" s="1" t="str">
        <f>_xlfn.XLOOKUP($L1208,Pos!B:B,Pos!F:F,, 0)</f>
        <v>Others</v>
      </c>
      <c r="Q1208" s="1">
        <v>0</v>
      </c>
      <c r="R1208" s="9">
        <f>_xlfn.XLOOKUP($L1208,Pos!$B:$B,Pos!N:N,0, 0)</f>
        <v>2.99</v>
      </c>
      <c r="S1208" s="9">
        <f>_xlfn.XLOOKUP($L1208,Pos!$B:$B,Pos!O:O,0, 0)</f>
        <v>4.3512500000000003</v>
      </c>
      <c r="T1208" s="9">
        <f>_xlfn.XLOOKUP($L1208,Pos!$B:$B,Pos!P:P,0, 0)</f>
        <v>2.0750000000000002</v>
      </c>
      <c r="U1208" s="9">
        <f>_xlfn.XLOOKUP($L1208,Pos!$B:$B,Pos!Q:Q,0, 0)</f>
        <v>5.9</v>
      </c>
      <c r="V1208" s="9">
        <f>_xlfn.XLOOKUP($L1208,Pos!$B:$B,Pos!R:R,0, 0)</f>
        <v>3.2</v>
      </c>
      <c r="W1208" s="9">
        <f>_xlfn.XLOOKUP($L1208,Pos!$B:$B,Pos!S:S,0, 0)</f>
        <v>1.175</v>
      </c>
      <c r="X1208" s="9" t="str">
        <f>_xlfn.XLOOKUP($L1208,Pos!$B:$B,Pos!J:J,0, 0)</f>
        <v>Hold</v>
      </c>
      <c r="Y1208" s="1">
        <v>0</v>
      </c>
      <c r="Z1208" s="1">
        <v>0</v>
      </c>
      <c r="AA1208" s="1">
        <f t="shared" si="286"/>
        <v>0</v>
      </c>
      <c r="AB1208" s="9">
        <f>_xlfn.XLOOKUP(L1208,Pos!B:B,Pos!K:K,-1,0)</f>
        <v>-1</v>
      </c>
      <c r="AC1208" s="1" t="e">
        <f>_xlfn.XLOOKUP($L1208,Pos!$A:$A,Pos!S:S,_xlfn.XLOOKUP($L1208,#REF!,#REF!, ""), 0)</f>
        <v>#REF!</v>
      </c>
      <c r="AD1208" s="1" t="e">
        <f>_xlfn.XLOOKUP($L1208,Pos!$A:$A,Pos!T:T,_xlfn.XLOOKUP($L1208,#REF!,#REF!, ""), 0)</f>
        <v>#REF!</v>
      </c>
      <c r="AE1208" s="1" t="e">
        <f>_xlfn.XLOOKUP($L1208,Pos!$A:$A,Pos!U:U,_xlfn.XLOOKUP($L1208,#REF!,#REF!, ""), 0)</f>
        <v>#REF!</v>
      </c>
      <c r="AF1208" s="1" t="e">
        <f>_xlfn.XLOOKUP($L1208,Pos!$A:$A,Pos!V:V,_xlfn.XLOOKUP($L1208,#REF!,#REF!, ""), 0)</f>
        <v>#REF!</v>
      </c>
      <c r="AG1208" s="1" t="e">
        <f>_xlfn.XLOOKUP($L1208,Pos!$A:$A,Pos!W:W,_xlfn.XLOOKUP($L1208,#REF!,#REF!, ""), 0)</f>
        <v>#REF!</v>
      </c>
      <c r="AH1208" s="1" t="e">
        <f>_xlfn.XLOOKUP($L1208,Pos!$A:$A,Pos!X:X,_xlfn.XLOOKUP($L1208,#REF!,#REF!, ""), 0)</f>
        <v>#REF!</v>
      </c>
      <c r="AI1208" s="1" t="e">
        <f>_xlfn.XLOOKUP($L1208,Pos!$A:$A,Pos!Y:Y,_xlfn.XLOOKUP($L1208,#REF!,#REF!, ""), 0)</f>
        <v>#REF!</v>
      </c>
      <c r="AJ1208" s="1" t="e">
        <f>_xlfn.XLOOKUP($L1208,Pos!$A:$A,Pos!Z:Z,_xlfn.XLOOKUP($L1208,#REF!,#REF!, ""), 0)</f>
        <v>#REF!</v>
      </c>
      <c r="AK1208" s="1" t="e">
        <f>_xlfn.XLOOKUP($L1208,Pos!$A:$A,Pos!AA:AA,_xlfn.XLOOKUP($L1208,#REF!,#REF!, ""), 0)</f>
        <v>#REF!</v>
      </c>
      <c r="AL1208" s="1" t="e">
        <f>_xlfn.XLOOKUP($L1208,Pos!$A:$A,Pos!AB:AB,_xlfn.XLOOKUP($L1208,#REF!,#REF!, ""), 0)</f>
        <v>#REF!</v>
      </c>
      <c r="AM1208" s="1" t="e">
        <f>_xlfn.XLOOKUP($L1208,Pos!$A:$A,Pos!AC:AC,_xlfn.XLOOKUP($L1208,#REF!,#REF!, ""), 0)</f>
        <v>#REF!</v>
      </c>
      <c r="AN1208" s="1" t="e">
        <f>_xlfn.XLOOKUP($L1208,Pos!$A:$A,Pos!AD:AD,_xlfn.XLOOKUP($L1208,#REF!,#REF!, ""), 0)</f>
        <v>#REF!</v>
      </c>
      <c r="AO1208" s="1" t="e">
        <f>_xlfn.XLOOKUP($L1208,Pos!$A:$A,Pos!AE:AE,_xlfn.XLOOKUP($L1208,#REF!,#REF!, ""), 0)</f>
        <v>#REF!</v>
      </c>
      <c r="AP1208" s="1" t="e">
        <f>_xlfn.XLOOKUP($L1208,Pos!$A:$A,Pos!AF:AF,_xlfn.XLOOKUP($L1208,#REF!,#REF!, ""), 0)</f>
        <v>#REF!</v>
      </c>
      <c r="AQ1208" s="1" t="e">
        <f>_xlfn.XLOOKUP($L1208,Pos!$A:$A,Pos!AG:AG,_xlfn.XLOOKUP($L1208,#REF!,#REF!, ""), 0)</f>
        <v>#REF!</v>
      </c>
      <c r="AR1208" s="1" t="e">
        <f>_xlfn.XLOOKUP($L1208,Pos!$A:$A,Pos!AH:AH,_xlfn.XLOOKUP($L1208,#REF!,#REF!, ""), 0)</f>
        <v>#REF!</v>
      </c>
      <c r="AS1208" s="1" t="e">
        <f>_xlfn.XLOOKUP($L1208,Pos!$A:$A,Pos!AI:AI,_xlfn.XLOOKUP($L1208,#REF!,#REF!, ""), 0)</f>
        <v>#REF!</v>
      </c>
      <c r="AT1208" s="1" t="e">
        <f>_xlfn.XLOOKUP($L1208,Pos!$A:$A,Pos!AJ:AJ,_xlfn.XLOOKUP($L1208,#REF!,#REF!, ""), 0)</f>
        <v>#REF!</v>
      </c>
      <c r="AU1208" s="1" t="e">
        <f>_xlfn.XLOOKUP($L1208,Pos!$A:$A,Pos!AK:AK,_xlfn.XLOOKUP($L1208,#REF!,#REF!, ""), 0)</f>
        <v>#REF!</v>
      </c>
      <c r="AV1208" s="1" t="e">
        <f>_xlfn.XLOOKUP($L1208,Pos!$A:$A,Pos!AL:AL,_xlfn.XLOOKUP($L1208,#REF!,#REF!, ""), 0)</f>
        <v>#REF!</v>
      </c>
      <c r="AW1208" s="1" t="e">
        <f>_xlfn.XLOOKUP($L1208,Pos!$A:$A,Pos!AM:AM,_xlfn.XLOOKUP($L1208,#REF!,#REF!, ""), 0)</f>
        <v>#REF!</v>
      </c>
      <c r="AX1208" s="1" t="e">
        <f>_xlfn.XLOOKUP($L1208,Pos!$A:$A,Pos!AN:AN,_xlfn.XLOOKUP($L1208,#REF!,#REF!, ""), 0)</f>
        <v>#REF!</v>
      </c>
      <c r="AY1208" s="1" t="e">
        <f>_xlfn.XLOOKUP($L1208,Pos!$A:$A,Pos!AO:AO,_xlfn.XLOOKUP($L1208,#REF!,#REF!, ""), 0)</f>
        <v>#REF!</v>
      </c>
      <c r="AZ1208" s="7" t="str">
        <f t="shared" si="287"/>
        <v>OUT</v>
      </c>
      <c r="BA1208" s="1">
        <f>IF(OR(_xlfn.XLOOKUP(L1208,Pos!B:B,Pos!L:L,FALSE)="ESG Reason",_xlfn.XLOOKUP(L1208,Pos!B:B,Pos!L:L,FALSE)="Blacklisted"),1,0)</f>
        <v>0</v>
      </c>
      <c r="BC1208" s="11">
        <v>9.1318052719158632E-11</v>
      </c>
      <c r="BD1208" s="11">
        <f>_xlfn.XLOOKUP($L1208,Pos!$B:$B,Pos!H:H,0, 0)</f>
        <v>0</v>
      </c>
      <c r="BE1208" s="11">
        <f>_xlfn.XLOOKUP($L1208,Pos!$B:$B,Pos!I:I,0, 0)</f>
        <v>7.0442126458225701E-5</v>
      </c>
      <c r="BF1208" s="18">
        <f t="shared" si="288"/>
        <v>7.0442126458225701E-5</v>
      </c>
      <c r="BG1208" s="1">
        <f t="shared" si="289"/>
        <v>3</v>
      </c>
      <c r="BH1208" s="1">
        <f t="shared" si="290"/>
        <v>51</v>
      </c>
      <c r="BI1208" s="18">
        <f t="shared" si="291"/>
        <v>9.1318052719158632E-11</v>
      </c>
      <c r="BJ1208" s="3">
        <f t="shared" si="292"/>
        <v>0</v>
      </c>
      <c r="BK1208" s="18">
        <f t="shared" si="293"/>
        <v>0</v>
      </c>
    </row>
    <row r="1209" spans="3:63" x14ac:dyDescent="0.25">
      <c r="C1209" s="3"/>
      <c r="D1209" s="3"/>
      <c r="E1209" s="3"/>
      <c r="F1209" s="3"/>
      <c r="G1209" s="51" t="s">
        <v>1202</v>
      </c>
      <c r="H1209" s="8" t="str">
        <f t="shared" si="283"/>
        <v>0%West Europe</v>
      </c>
      <c r="I1209" s="11" cm="1">
        <f t="array" ref="I1209">IF(
   AZ1209 = "OUT", 0,IF(
   BD1209 &gt;= LARGE(IF(ISNUMBER(BD:BD), BD:BD), 3),
   BE1209 - 0.001,
   IF(BE1209 &gt;=VLOOKUP(P1209,mapping!$A:$B,2,FALSE), BE1209,VLOOKUP(P1209,mapping!$A$2:$B$8,2,FALSE))
))</f>
        <v>0</v>
      </c>
      <c r="J1209" s="11" cm="1">
        <f t="array" ref="J1209">IF(
    AZ1209="OUT",0,IF(IF(
                      BD1209&gt;=LARGE(IF(ISNUMBER(BD:BD),BD:BD),3),
                      BE1209+0.001,
                      VLOOKUP(H1209,mapping!$D:$E,2,FALSE)
                      )&gt;I1209,
                   IF(
                      BD1209&gt;=LARGE(IF(ISNUMBER(BD:BD),BD:BD),3),
                      BE1209+0.001,
                      VLOOKUP(H1209,mapping!$D:$E,2,FALSE)
                      ),
                   I1209+0.002))</f>
        <v>0</v>
      </c>
      <c r="K1209" s="8">
        <f t="shared" si="284"/>
        <v>7.0222683105156878E-5</v>
      </c>
      <c r="L1209" s="1" t="str">
        <f>Pos!B169</f>
        <v>CH0023405456</v>
      </c>
      <c r="M1209" s="1" t="str">
        <f>_xlfn.XLOOKUP($L1209,Pos!B:B,Pos!D:D,, 0)</f>
        <v>Avolta AG</v>
      </c>
      <c r="N1209" s="1" t="str">
        <f>_xlfn.XLOOKUP($L1209,Pos!B:B,Pos!E:E,, 0)</f>
        <v>Retail</v>
      </c>
      <c r="O1209" s="1" t="str">
        <f t="shared" si="285"/>
        <v>Retail_West Europe</v>
      </c>
      <c r="P1209" s="1" t="str">
        <f>_xlfn.XLOOKUP($L1209,Pos!B:B,Pos!F:F,, 0)</f>
        <v>West Europe</v>
      </c>
      <c r="Q1209" s="1">
        <v>0</v>
      </c>
      <c r="R1209" s="9">
        <f>_xlfn.XLOOKUP($L1209,Pos!$B:$B,Pos!N:N,0, 0)</f>
        <v>6.02</v>
      </c>
      <c r="S1209" s="9">
        <f>_xlfn.XLOOKUP($L1209,Pos!$B:$B,Pos!O:O,0, 0)</f>
        <v>6.1306669999999999</v>
      </c>
      <c r="T1209" s="9">
        <f>_xlfn.XLOOKUP($L1209,Pos!$B:$B,Pos!P:P,0, 0)</f>
        <v>3.4750000000000001</v>
      </c>
      <c r="U1209" s="9">
        <f>_xlfn.XLOOKUP($L1209,Pos!$B:$B,Pos!Q:Q,0, 0)</f>
        <v>6.3</v>
      </c>
      <c r="V1209" s="9">
        <f>_xlfn.XLOOKUP($L1209,Pos!$B:$B,Pos!R:R,0, 0)</f>
        <v>8.4</v>
      </c>
      <c r="W1209" s="9">
        <f>_xlfn.XLOOKUP($L1209,Pos!$B:$B,Pos!S:S,0, 0)</f>
        <v>6.8533330000000001</v>
      </c>
      <c r="X1209" s="9" t="str">
        <f>_xlfn.XLOOKUP($L1209,Pos!$B:$B,Pos!J:J,0, 0)</f>
        <v>Outperform</v>
      </c>
      <c r="Y1209" s="1">
        <v>0</v>
      </c>
      <c r="Z1209" s="1">
        <v>0</v>
      </c>
      <c r="AA1209" s="1">
        <f t="shared" si="286"/>
        <v>0</v>
      </c>
      <c r="AB1209" s="9">
        <f>_xlfn.XLOOKUP(L1209,Pos!B:B,Pos!K:K,-1,0)</f>
        <v>5.7142857142857144</v>
      </c>
      <c r="AC1209" s="1" t="e">
        <f>_xlfn.XLOOKUP($L1209,Pos!$A:$A,Pos!S:S,_xlfn.XLOOKUP($L1209,#REF!,#REF!, ""), 0)</f>
        <v>#REF!</v>
      </c>
      <c r="AD1209" s="1" t="e">
        <f>_xlfn.XLOOKUP($L1209,Pos!$A:$A,Pos!T:T,_xlfn.XLOOKUP($L1209,#REF!,#REF!, ""), 0)</f>
        <v>#REF!</v>
      </c>
      <c r="AE1209" s="1" t="e">
        <f>_xlfn.XLOOKUP($L1209,Pos!$A:$A,Pos!U:U,_xlfn.XLOOKUP($L1209,#REF!,#REF!, ""), 0)</f>
        <v>#REF!</v>
      </c>
      <c r="AF1209" s="1" t="e">
        <f>_xlfn.XLOOKUP($L1209,Pos!$A:$A,Pos!V:V,_xlfn.XLOOKUP($L1209,#REF!,#REF!, ""), 0)</f>
        <v>#REF!</v>
      </c>
      <c r="AG1209" s="1" t="e">
        <f>_xlfn.XLOOKUP($L1209,Pos!$A:$A,Pos!W:W,_xlfn.XLOOKUP($L1209,#REF!,#REF!, ""), 0)</f>
        <v>#REF!</v>
      </c>
      <c r="AH1209" s="1" t="e">
        <f>_xlfn.XLOOKUP($L1209,Pos!$A:$A,Pos!X:X,_xlfn.XLOOKUP($L1209,#REF!,#REF!, ""), 0)</f>
        <v>#REF!</v>
      </c>
      <c r="AI1209" s="1" t="e">
        <f>_xlfn.XLOOKUP($L1209,Pos!$A:$A,Pos!Y:Y,_xlfn.XLOOKUP($L1209,#REF!,#REF!, ""), 0)</f>
        <v>#REF!</v>
      </c>
      <c r="AJ1209" s="1" t="e">
        <f>_xlfn.XLOOKUP($L1209,Pos!$A:$A,Pos!Z:Z,_xlfn.XLOOKUP($L1209,#REF!,#REF!, ""), 0)</f>
        <v>#REF!</v>
      </c>
      <c r="AK1209" s="1" t="e">
        <f>_xlfn.XLOOKUP($L1209,Pos!$A:$A,Pos!AA:AA,_xlfn.XLOOKUP($L1209,#REF!,#REF!, ""), 0)</f>
        <v>#REF!</v>
      </c>
      <c r="AL1209" s="1" t="e">
        <f>_xlfn.XLOOKUP($L1209,Pos!$A:$A,Pos!AB:AB,_xlfn.XLOOKUP($L1209,#REF!,#REF!, ""), 0)</f>
        <v>#REF!</v>
      </c>
      <c r="AM1209" s="1" t="e">
        <f>_xlfn.XLOOKUP($L1209,Pos!$A:$A,Pos!AC:AC,_xlfn.XLOOKUP($L1209,#REF!,#REF!, ""), 0)</f>
        <v>#REF!</v>
      </c>
      <c r="AN1209" s="1" t="e">
        <f>_xlfn.XLOOKUP($L1209,Pos!$A:$A,Pos!AD:AD,_xlfn.XLOOKUP($L1209,#REF!,#REF!, ""), 0)</f>
        <v>#REF!</v>
      </c>
      <c r="AO1209" s="1" t="e">
        <f>_xlfn.XLOOKUP($L1209,Pos!$A:$A,Pos!AE:AE,_xlfn.XLOOKUP($L1209,#REF!,#REF!, ""), 0)</f>
        <v>#REF!</v>
      </c>
      <c r="AP1209" s="1" t="e">
        <f>_xlfn.XLOOKUP($L1209,Pos!$A:$A,Pos!AF:AF,_xlfn.XLOOKUP($L1209,#REF!,#REF!, ""), 0)</f>
        <v>#REF!</v>
      </c>
      <c r="AQ1209" s="1" t="e">
        <f>_xlfn.XLOOKUP($L1209,Pos!$A:$A,Pos!AG:AG,_xlfn.XLOOKUP($L1209,#REF!,#REF!, ""), 0)</f>
        <v>#REF!</v>
      </c>
      <c r="AR1209" s="1" t="e">
        <f>_xlfn.XLOOKUP($L1209,Pos!$A:$A,Pos!AH:AH,_xlfn.XLOOKUP($L1209,#REF!,#REF!, ""), 0)</f>
        <v>#REF!</v>
      </c>
      <c r="AS1209" s="1" t="e">
        <f>_xlfn.XLOOKUP($L1209,Pos!$A:$A,Pos!AI:AI,_xlfn.XLOOKUP($L1209,#REF!,#REF!, ""), 0)</f>
        <v>#REF!</v>
      </c>
      <c r="AT1209" s="1" t="e">
        <f>_xlfn.XLOOKUP($L1209,Pos!$A:$A,Pos!AJ:AJ,_xlfn.XLOOKUP($L1209,#REF!,#REF!, ""), 0)</f>
        <v>#REF!</v>
      </c>
      <c r="AU1209" s="1" t="e">
        <f>_xlfn.XLOOKUP($L1209,Pos!$A:$A,Pos!AK:AK,_xlfn.XLOOKUP($L1209,#REF!,#REF!, ""), 0)</f>
        <v>#REF!</v>
      </c>
      <c r="AV1209" s="1" t="e">
        <f>_xlfn.XLOOKUP($L1209,Pos!$A:$A,Pos!AL:AL,_xlfn.XLOOKUP($L1209,#REF!,#REF!, ""), 0)</f>
        <v>#REF!</v>
      </c>
      <c r="AW1209" s="1" t="e">
        <f>_xlfn.XLOOKUP($L1209,Pos!$A:$A,Pos!AM:AM,_xlfn.XLOOKUP($L1209,#REF!,#REF!, ""), 0)</f>
        <v>#REF!</v>
      </c>
      <c r="AX1209" s="1" t="e">
        <f>_xlfn.XLOOKUP($L1209,Pos!$A:$A,Pos!AN:AN,_xlfn.XLOOKUP($L1209,#REF!,#REF!, ""), 0)</f>
        <v>#REF!</v>
      </c>
      <c r="AY1209" s="1" t="e">
        <f>_xlfn.XLOOKUP($L1209,Pos!$A:$A,Pos!AO:AO,_xlfn.XLOOKUP($L1209,#REF!,#REF!, ""), 0)</f>
        <v>#REF!</v>
      </c>
      <c r="AZ1209" s="7" t="str">
        <f t="shared" si="287"/>
        <v>OUT</v>
      </c>
      <c r="BA1209" s="1">
        <f>IF(OR(_xlfn.XLOOKUP(L1209,Pos!B:B,Pos!L:L,FALSE)="ESG Reason",_xlfn.XLOOKUP(L1209,Pos!B:B,Pos!L:L,FALSE)="Blacklisted"),1,0)</f>
        <v>1</v>
      </c>
      <c r="BC1209" s="11">
        <v>8.614390349389345E-11</v>
      </c>
      <c r="BD1209" s="11">
        <f>_xlfn.XLOOKUP($L1209,Pos!$B:$B,Pos!H:H,0, 0)</f>
        <v>0</v>
      </c>
      <c r="BE1209" s="11">
        <f>_xlfn.XLOOKUP($L1209,Pos!$B:$B,Pos!I:I,0, 0)</f>
        <v>7.0222683105156878E-5</v>
      </c>
      <c r="BF1209" s="18">
        <f t="shared" si="288"/>
        <v>7.0222683105156878E-5</v>
      </c>
      <c r="BG1209" s="1">
        <f t="shared" si="289"/>
        <v>2</v>
      </c>
      <c r="BH1209" s="1">
        <f t="shared" si="290"/>
        <v>15</v>
      </c>
      <c r="BI1209" s="18">
        <f t="shared" si="291"/>
        <v>8.614390349389345E-11</v>
      </c>
      <c r="BJ1209" s="3">
        <f t="shared" si="292"/>
        <v>0</v>
      </c>
      <c r="BK1209" s="18">
        <f t="shared" si="293"/>
        <v>0</v>
      </c>
    </row>
    <row r="1210" spans="3:63" x14ac:dyDescent="0.25">
      <c r="C1210" s="3"/>
      <c r="D1210" s="3"/>
      <c r="E1210" s="3"/>
      <c r="F1210" s="3"/>
      <c r="G1210" s="51" t="s">
        <v>1208</v>
      </c>
      <c r="H1210" s="8" t="str">
        <f t="shared" si="283"/>
        <v>0%Others</v>
      </c>
      <c r="I1210" s="11" cm="1">
        <f t="array" ref="I1210">IF(
   AZ1210 = "OUT", 0,IF(
   BD1210 &gt;= LARGE(IF(ISNUMBER(BD:BD), BD:BD), 3),
   BE1210 - 0.001,
   IF(BE1210 &gt;=VLOOKUP(P1210,mapping!$A:$B,2,FALSE), BE1210,VLOOKUP(P1210,mapping!$A$2:$B$8,2,FALSE))
))</f>
        <v>0</v>
      </c>
      <c r="J1210" s="11" cm="1">
        <f t="array" ref="J1210">IF(
    AZ1210="OUT",0,IF(IF(
                      BD1210&gt;=LARGE(IF(ISNUMBER(BD:BD),BD:BD),3),
                      BE1210+0.001,
                      VLOOKUP(H1210,mapping!$D:$E,2,FALSE)
                      )&gt;I1210,
                   IF(
                      BD1210&gt;=LARGE(IF(ISNUMBER(BD:BD),BD:BD),3),
                      BE1210+0.001,
                      VLOOKUP(H1210,mapping!$D:$E,2,FALSE)
                      ),
                   I1210+0.002))</f>
        <v>0</v>
      </c>
      <c r="K1210" s="8">
        <f t="shared" si="284"/>
        <v>7.0104435132715658E-5</v>
      </c>
      <c r="L1210" s="1" t="str">
        <f>Pos!B741</f>
        <v>NZIFTE0003S3</v>
      </c>
      <c r="M1210" s="1" t="str">
        <f>_xlfn.XLOOKUP($L1210,Pos!B:B,Pos!D:D,, 0)</f>
        <v>Infratil Limited</v>
      </c>
      <c r="N1210" s="1" t="str">
        <f>_xlfn.XLOOKUP($L1210,Pos!B:B,Pos!E:E,, 0)</f>
        <v>Financial Services</v>
      </c>
      <c r="O1210" s="1" t="str">
        <f t="shared" si="285"/>
        <v>Financial Services_Others</v>
      </c>
      <c r="P1210" s="1" t="str">
        <f>_xlfn.XLOOKUP($L1210,Pos!B:B,Pos!F:F,, 0)</f>
        <v>Others</v>
      </c>
      <c r="Q1210" s="1">
        <v>0</v>
      </c>
      <c r="R1210" s="9">
        <f>_xlfn.XLOOKUP($L1210,Pos!$B:$B,Pos!N:N,0, 0)</f>
        <v>2.64</v>
      </c>
      <c r="S1210" s="9">
        <f>_xlfn.XLOOKUP($L1210,Pos!$B:$B,Pos!O:O,0, 0)</f>
        <v>2.84375</v>
      </c>
      <c r="T1210" s="9">
        <f>_xlfn.XLOOKUP($L1210,Pos!$B:$B,Pos!P:P,0, 0)</f>
        <v>1.05</v>
      </c>
      <c r="U1210" s="9">
        <f>_xlfn.XLOOKUP($L1210,Pos!$B:$B,Pos!Q:Q,0, 0)</f>
        <v>0.6</v>
      </c>
      <c r="V1210" s="9">
        <f>_xlfn.XLOOKUP($L1210,Pos!$B:$B,Pos!R:R,0, 0)</f>
        <v>4.1666670000000003</v>
      </c>
      <c r="W1210" s="9">
        <f>_xlfn.XLOOKUP($L1210,Pos!$B:$B,Pos!S:S,0, 0)</f>
        <v>5.4074999999999998</v>
      </c>
      <c r="X1210" s="9" t="str">
        <f>_xlfn.XLOOKUP($L1210,Pos!$B:$B,Pos!J:J,0, 0)</f>
        <v>Outperform</v>
      </c>
      <c r="Y1210" s="1">
        <v>0</v>
      </c>
      <c r="Z1210" s="1">
        <v>0</v>
      </c>
      <c r="AA1210" s="1">
        <f t="shared" si="286"/>
        <v>0</v>
      </c>
      <c r="AB1210" s="9">
        <f>_xlfn.XLOOKUP(L1210,Pos!B:B,Pos!K:K,-1,0)</f>
        <v>-1</v>
      </c>
      <c r="AC1210" s="1" t="e">
        <f>_xlfn.XLOOKUP($L1210,Pos!$A:$A,Pos!S:S,_xlfn.XLOOKUP($L1210,#REF!,#REF!, ""), 0)</f>
        <v>#REF!</v>
      </c>
      <c r="AD1210" s="1" t="e">
        <f>_xlfn.XLOOKUP($L1210,Pos!$A:$A,Pos!T:T,_xlfn.XLOOKUP($L1210,#REF!,#REF!, ""), 0)</f>
        <v>#REF!</v>
      </c>
      <c r="AE1210" s="1" t="e">
        <f>_xlfn.XLOOKUP($L1210,Pos!$A:$A,Pos!U:U,_xlfn.XLOOKUP($L1210,#REF!,#REF!, ""), 0)</f>
        <v>#REF!</v>
      </c>
      <c r="AF1210" s="1" t="e">
        <f>_xlfn.XLOOKUP($L1210,Pos!$A:$A,Pos!V:V,_xlfn.XLOOKUP($L1210,#REF!,#REF!, ""), 0)</f>
        <v>#REF!</v>
      </c>
      <c r="AG1210" s="1" t="e">
        <f>_xlfn.XLOOKUP($L1210,Pos!$A:$A,Pos!W:W,_xlfn.XLOOKUP($L1210,#REF!,#REF!, ""), 0)</f>
        <v>#REF!</v>
      </c>
      <c r="AH1210" s="1" t="e">
        <f>_xlfn.XLOOKUP($L1210,Pos!$A:$A,Pos!X:X,_xlfn.XLOOKUP($L1210,#REF!,#REF!, ""), 0)</f>
        <v>#REF!</v>
      </c>
      <c r="AI1210" s="1" t="e">
        <f>_xlfn.XLOOKUP($L1210,Pos!$A:$A,Pos!Y:Y,_xlfn.XLOOKUP($L1210,#REF!,#REF!, ""), 0)</f>
        <v>#REF!</v>
      </c>
      <c r="AJ1210" s="1" t="e">
        <f>_xlfn.XLOOKUP($L1210,Pos!$A:$A,Pos!Z:Z,_xlfn.XLOOKUP($L1210,#REF!,#REF!, ""), 0)</f>
        <v>#REF!</v>
      </c>
      <c r="AK1210" s="1" t="e">
        <f>_xlfn.XLOOKUP($L1210,Pos!$A:$A,Pos!AA:AA,_xlfn.XLOOKUP($L1210,#REF!,#REF!, ""), 0)</f>
        <v>#REF!</v>
      </c>
      <c r="AL1210" s="1" t="e">
        <f>_xlfn.XLOOKUP($L1210,Pos!$A:$A,Pos!AB:AB,_xlfn.XLOOKUP($L1210,#REF!,#REF!, ""), 0)</f>
        <v>#REF!</v>
      </c>
      <c r="AM1210" s="1" t="e">
        <f>_xlfn.XLOOKUP($L1210,Pos!$A:$A,Pos!AC:AC,_xlfn.XLOOKUP($L1210,#REF!,#REF!, ""), 0)</f>
        <v>#REF!</v>
      </c>
      <c r="AN1210" s="1" t="e">
        <f>_xlfn.XLOOKUP($L1210,Pos!$A:$A,Pos!AD:AD,_xlfn.XLOOKUP($L1210,#REF!,#REF!, ""), 0)</f>
        <v>#REF!</v>
      </c>
      <c r="AO1210" s="1" t="e">
        <f>_xlfn.XLOOKUP($L1210,Pos!$A:$A,Pos!AE:AE,_xlfn.XLOOKUP($L1210,#REF!,#REF!, ""), 0)</f>
        <v>#REF!</v>
      </c>
      <c r="AP1210" s="1" t="e">
        <f>_xlfn.XLOOKUP($L1210,Pos!$A:$A,Pos!AF:AF,_xlfn.XLOOKUP($L1210,#REF!,#REF!, ""), 0)</f>
        <v>#REF!</v>
      </c>
      <c r="AQ1210" s="1" t="e">
        <f>_xlfn.XLOOKUP($L1210,Pos!$A:$A,Pos!AG:AG,_xlfn.XLOOKUP($L1210,#REF!,#REF!, ""), 0)</f>
        <v>#REF!</v>
      </c>
      <c r="AR1210" s="1" t="e">
        <f>_xlfn.XLOOKUP($L1210,Pos!$A:$A,Pos!AH:AH,_xlfn.XLOOKUP($L1210,#REF!,#REF!, ""), 0)</f>
        <v>#REF!</v>
      </c>
      <c r="AS1210" s="1" t="e">
        <f>_xlfn.XLOOKUP($L1210,Pos!$A:$A,Pos!AI:AI,_xlfn.XLOOKUP($L1210,#REF!,#REF!, ""), 0)</f>
        <v>#REF!</v>
      </c>
      <c r="AT1210" s="1" t="e">
        <f>_xlfn.XLOOKUP($L1210,Pos!$A:$A,Pos!AJ:AJ,_xlfn.XLOOKUP($L1210,#REF!,#REF!, ""), 0)</f>
        <v>#REF!</v>
      </c>
      <c r="AU1210" s="1" t="e">
        <f>_xlfn.XLOOKUP($L1210,Pos!$A:$A,Pos!AK:AK,_xlfn.XLOOKUP($L1210,#REF!,#REF!, ""), 0)</f>
        <v>#REF!</v>
      </c>
      <c r="AV1210" s="1" t="e">
        <f>_xlfn.XLOOKUP($L1210,Pos!$A:$A,Pos!AL:AL,_xlfn.XLOOKUP($L1210,#REF!,#REF!, ""), 0)</f>
        <v>#REF!</v>
      </c>
      <c r="AW1210" s="1" t="e">
        <f>_xlfn.XLOOKUP($L1210,Pos!$A:$A,Pos!AM:AM,_xlfn.XLOOKUP($L1210,#REF!,#REF!, ""), 0)</f>
        <v>#REF!</v>
      </c>
      <c r="AX1210" s="1" t="e">
        <f>_xlfn.XLOOKUP($L1210,Pos!$A:$A,Pos!AN:AN,_xlfn.XLOOKUP($L1210,#REF!,#REF!, ""), 0)</f>
        <v>#REF!</v>
      </c>
      <c r="AY1210" s="1" t="e">
        <f>_xlfn.XLOOKUP($L1210,Pos!$A:$A,Pos!AO:AO,_xlfn.XLOOKUP($L1210,#REF!,#REF!, ""), 0)</f>
        <v>#REF!</v>
      </c>
      <c r="AZ1210" s="7" t="str">
        <f t="shared" si="287"/>
        <v>OUT</v>
      </c>
      <c r="BA1210" s="1">
        <f>IF(OR(_xlfn.XLOOKUP(L1210,Pos!B:B,Pos!L:L,FALSE)="ESG Reason",_xlfn.XLOOKUP(L1210,Pos!B:B,Pos!L:L,FALSE)="Blacklisted"),1,0)</f>
        <v>0</v>
      </c>
      <c r="BC1210" s="11">
        <v>9.2514918586460089E-11</v>
      </c>
      <c r="BD1210" s="11">
        <f>_xlfn.XLOOKUP($L1210,Pos!$B:$B,Pos!H:H,0, 0)</f>
        <v>0</v>
      </c>
      <c r="BE1210" s="11">
        <f>_xlfn.XLOOKUP($L1210,Pos!$B:$B,Pos!I:I,0, 0)</f>
        <v>7.0104435132715658E-5</v>
      </c>
      <c r="BF1210" s="18">
        <f t="shared" si="288"/>
        <v>7.0104435132715658E-5</v>
      </c>
      <c r="BG1210" s="1">
        <f t="shared" si="289"/>
        <v>3</v>
      </c>
      <c r="BH1210" s="1">
        <f t="shared" si="290"/>
        <v>45</v>
      </c>
      <c r="BI1210" s="18">
        <f t="shared" si="291"/>
        <v>9.2514918586460089E-11</v>
      </c>
      <c r="BJ1210" s="3">
        <f t="shared" si="292"/>
        <v>0</v>
      </c>
      <c r="BK1210" s="18">
        <f t="shared" si="293"/>
        <v>0</v>
      </c>
    </row>
    <row r="1211" spans="3:63" x14ac:dyDescent="0.25">
      <c r="C1211" s="3"/>
      <c r="D1211" s="3"/>
      <c r="E1211" s="3"/>
      <c r="F1211" s="3"/>
      <c r="G1211" s="51" t="s">
        <v>1217</v>
      </c>
      <c r="H1211" s="8" t="str">
        <f t="shared" si="283"/>
        <v>0%West Europe</v>
      </c>
      <c r="I1211" s="11" cm="1">
        <f t="array" ref="I1211">IF(
   AZ1211 = "OUT", 0,IF(
   BD1211 &gt;= LARGE(IF(ISNUMBER(BD:BD), BD:BD), 3),
   BE1211 - 0.001,
   IF(BE1211 &gt;=VLOOKUP(P1211,mapping!$A:$B,2,FALSE), BE1211,VLOOKUP(P1211,mapping!$A$2:$B$8,2,FALSE))
))</f>
        <v>0</v>
      </c>
      <c r="J1211" s="11" cm="1">
        <f t="array" ref="J1211">IF(
    AZ1211="OUT",0,IF(IF(
                      BD1211&gt;=LARGE(IF(ISNUMBER(BD:BD),BD:BD),3),
                      BE1211+0.001,
                      VLOOKUP(H1211,mapping!$D:$E,2,FALSE)
                      )&gt;I1211,
                   IF(
                      BD1211&gt;=LARGE(IF(ISNUMBER(BD:BD),BD:BD),3),
                      BE1211+0.001,
                      VLOOKUP(H1211,mapping!$D:$E,2,FALSE)
                      ),
                   I1211+0.002))</f>
        <v>0</v>
      </c>
      <c r="K1211" s="8">
        <f t="shared" si="284"/>
        <v>7.0014801509352863E-5</v>
      </c>
      <c r="L1211" s="1" t="str">
        <f>Pos!B62</f>
        <v>BE0974464977</v>
      </c>
      <c r="M1211" s="1" t="str">
        <f>_xlfn.XLOOKUP($L1211,Pos!B:B,Pos!D:D,, 0)</f>
        <v>Syensqo SA/NV</v>
      </c>
      <c r="N1211" s="1" t="str">
        <f>_xlfn.XLOOKUP($L1211,Pos!B:B,Pos!E:E,, 0)</f>
        <v>Basic Resources</v>
      </c>
      <c r="O1211" s="1" t="str">
        <f t="shared" si="285"/>
        <v>Basic Resources_West Europe</v>
      </c>
      <c r="P1211" s="1" t="str">
        <f>_xlfn.XLOOKUP($L1211,Pos!B:B,Pos!F:F,, 0)</f>
        <v>West Europe</v>
      </c>
      <c r="Q1211" s="1">
        <v>0</v>
      </c>
      <c r="R1211" s="9">
        <f>_xlfn.XLOOKUP($L1211,Pos!$B:$B,Pos!N:N,0, 0)</f>
        <v>2.3199999999999998</v>
      </c>
      <c r="S1211" s="9">
        <f>_xlfn.XLOOKUP($L1211,Pos!$B:$B,Pos!O:O,0, 0)</f>
        <v>5.4670829999999997</v>
      </c>
      <c r="T1211" s="9">
        <f>_xlfn.XLOOKUP($L1211,Pos!$B:$B,Pos!P:P,0, 0)</f>
        <v>2.5</v>
      </c>
      <c r="U1211" s="9">
        <f>_xlfn.XLOOKUP($L1211,Pos!$B:$B,Pos!Q:Q,0, 0)</f>
        <v>2.5</v>
      </c>
      <c r="V1211" s="9">
        <f>_xlfn.XLOOKUP($L1211,Pos!$B:$B,Pos!R:R,0, 0)</f>
        <v>4.5</v>
      </c>
      <c r="W1211" s="9">
        <f>_xlfn.XLOOKUP($L1211,Pos!$B:$B,Pos!S:S,0, 0)</f>
        <v>5.7433329999999998</v>
      </c>
      <c r="X1211" s="9" t="str">
        <f>_xlfn.XLOOKUP($L1211,Pos!$B:$B,Pos!J:J,0, 0)</f>
        <v>Outperform</v>
      </c>
      <c r="Y1211" s="1">
        <v>0</v>
      </c>
      <c r="Z1211" s="1">
        <v>0</v>
      </c>
      <c r="AA1211" s="1">
        <f t="shared" si="286"/>
        <v>0</v>
      </c>
      <c r="AB1211" s="9">
        <f>_xlfn.XLOOKUP(L1211,Pos!B:B,Pos!K:K,-1,0)</f>
        <v>4.2857142857142856</v>
      </c>
      <c r="AC1211" s="1" t="e">
        <f>_xlfn.XLOOKUP($L1211,Pos!$A:$A,Pos!S:S,_xlfn.XLOOKUP($L1211,#REF!,#REF!, ""), 0)</f>
        <v>#REF!</v>
      </c>
      <c r="AD1211" s="1" t="e">
        <f>_xlfn.XLOOKUP($L1211,Pos!$A:$A,Pos!T:T,_xlfn.XLOOKUP($L1211,#REF!,#REF!, ""), 0)</f>
        <v>#REF!</v>
      </c>
      <c r="AE1211" s="1" t="e">
        <f>_xlfn.XLOOKUP($L1211,Pos!$A:$A,Pos!U:U,_xlfn.XLOOKUP($L1211,#REF!,#REF!, ""), 0)</f>
        <v>#REF!</v>
      </c>
      <c r="AF1211" s="1" t="e">
        <f>_xlfn.XLOOKUP($L1211,Pos!$A:$A,Pos!V:V,_xlfn.XLOOKUP($L1211,#REF!,#REF!, ""), 0)</f>
        <v>#REF!</v>
      </c>
      <c r="AG1211" s="1" t="e">
        <f>_xlfn.XLOOKUP($L1211,Pos!$A:$A,Pos!W:W,_xlfn.XLOOKUP($L1211,#REF!,#REF!, ""), 0)</f>
        <v>#REF!</v>
      </c>
      <c r="AH1211" s="1" t="e">
        <f>_xlfn.XLOOKUP($L1211,Pos!$A:$A,Pos!X:X,_xlfn.XLOOKUP($L1211,#REF!,#REF!, ""), 0)</f>
        <v>#REF!</v>
      </c>
      <c r="AI1211" s="1" t="e">
        <f>_xlfn.XLOOKUP($L1211,Pos!$A:$A,Pos!Y:Y,_xlfn.XLOOKUP($L1211,#REF!,#REF!, ""), 0)</f>
        <v>#REF!</v>
      </c>
      <c r="AJ1211" s="1" t="e">
        <f>_xlfn.XLOOKUP($L1211,Pos!$A:$A,Pos!Z:Z,_xlfn.XLOOKUP($L1211,#REF!,#REF!, ""), 0)</f>
        <v>#REF!</v>
      </c>
      <c r="AK1211" s="1" t="e">
        <f>_xlfn.XLOOKUP($L1211,Pos!$A:$A,Pos!AA:AA,_xlfn.XLOOKUP($L1211,#REF!,#REF!, ""), 0)</f>
        <v>#REF!</v>
      </c>
      <c r="AL1211" s="1" t="e">
        <f>_xlfn.XLOOKUP($L1211,Pos!$A:$A,Pos!AB:AB,_xlfn.XLOOKUP($L1211,#REF!,#REF!, ""), 0)</f>
        <v>#REF!</v>
      </c>
      <c r="AM1211" s="1" t="e">
        <f>_xlfn.XLOOKUP($L1211,Pos!$A:$A,Pos!AC:AC,_xlfn.XLOOKUP($L1211,#REF!,#REF!, ""), 0)</f>
        <v>#REF!</v>
      </c>
      <c r="AN1211" s="1" t="e">
        <f>_xlfn.XLOOKUP($L1211,Pos!$A:$A,Pos!AD:AD,_xlfn.XLOOKUP($L1211,#REF!,#REF!, ""), 0)</f>
        <v>#REF!</v>
      </c>
      <c r="AO1211" s="1" t="e">
        <f>_xlfn.XLOOKUP($L1211,Pos!$A:$A,Pos!AE:AE,_xlfn.XLOOKUP($L1211,#REF!,#REF!, ""), 0)</f>
        <v>#REF!</v>
      </c>
      <c r="AP1211" s="1" t="e">
        <f>_xlfn.XLOOKUP($L1211,Pos!$A:$A,Pos!AF:AF,_xlfn.XLOOKUP($L1211,#REF!,#REF!, ""), 0)</f>
        <v>#REF!</v>
      </c>
      <c r="AQ1211" s="1" t="e">
        <f>_xlfn.XLOOKUP($L1211,Pos!$A:$A,Pos!AG:AG,_xlfn.XLOOKUP($L1211,#REF!,#REF!, ""), 0)</f>
        <v>#REF!</v>
      </c>
      <c r="AR1211" s="1" t="e">
        <f>_xlfn.XLOOKUP($L1211,Pos!$A:$A,Pos!AH:AH,_xlfn.XLOOKUP($L1211,#REF!,#REF!, ""), 0)</f>
        <v>#REF!</v>
      </c>
      <c r="AS1211" s="1" t="e">
        <f>_xlfn.XLOOKUP($L1211,Pos!$A:$A,Pos!AI:AI,_xlfn.XLOOKUP($L1211,#REF!,#REF!, ""), 0)</f>
        <v>#REF!</v>
      </c>
      <c r="AT1211" s="1" t="e">
        <f>_xlfn.XLOOKUP($L1211,Pos!$A:$A,Pos!AJ:AJ,_xlfn.XLOOKUP($L1211,#REF!,#REF!, ""), 0)</f>
        <v>#REF!</v>
      </c>
      <c r="AU1211" s="1" t="e">
        <f>_xlfn.XLOOKUP($L1211,Pos!$A:$A,Pos!AK:AK,_xlfn.XLOOKUP($L1211,#REF!,#REF!, ""), 0)</f>
        <v>#REF!</v>
      </c>
      <c r="AV1211" s="1" t="e">
        <f>_xlfn.XLOOKUP($L1211,Pos!$A:$A,Pos!AL:AL,_xlfn.XLOOKUP($L1211,#REF!,#REF!, ""), 0)</f>
        <v>#REF!</v>
      </c>
      <c r="AW1211" s="1" t="e">
        <f>_xlfn.XLOOKUP($L1211,Pos!$A:$A,Pos!AM:AM,_xlfn.XLOOKUP($L1211,#REF!,#REF!, ""), 0)</f>
        <v>#REF!</v>
      </c>
      <c r="AX1211" s="1" t="e">
        <f>_xlfn.XLOOKUP($L1211,Pos!$A:$A,Pos!AN:AN,_xlfn.XLOOKUP($L1211,#REF!,#REF!, ""), 0)</f>
        <v>#REF!</v>
      </c>
      <c r="AY1211" s="1" t="e">
        <f>_xlfn.XLOOKUP($L1211,Pos!$A:$A,Pos!AO:AO,_xlfn.XLOOKUP($L1211,#REF!,#REF!, ""), 0)</f>
        <v>#REF!</v>
      </c>
      <c r="AZ1211" s="7" t="str">
        <f t="shared" si="287"/>
        <v>OUT</v>
      </c>
      <c r="BA1211" s="1">
        <f>IF(OR(_xlfn.XLOOKUP(L1211,Pos!B:B,Pos!L:L,FALSE)="ESG Reason",_xlfn.XLOOKUP(L1211,Pos!B:B,Pos!L:L,FALSE)="Blacklisted"),1,0)</f>
        <v>0</v>
      </c>
      <c r="BC1211" s="11">
        <v>8.6663137483656287E-11</v>
      </c>
      <c r="BD1211" s="11">
        <f>_xlfn.XLOOKUP($L1211,Pos!$B:$B,Pos!H:H,0, 0)</f>
        <v>0</v>
      </c>
      <c r="BE1211" s="11">
        <f>_xlfn.XLOOKUP($L1211,Pos!$B:$B,Pos!I:I,0, 0)</f>
        <v>7.0014801509352863E-5</v>
      </c>
      <c r="BF1211" s="18">
        <f t="shared" si="288"/>
        <v>7.0014801509352863E-5</v>
      </c>
      <c r="BG1211" s="1">
        <f t="shared" si="289"/>
        <v>2</v>
      </c>
      <c r="BH1211" s="1">
        <f t="shared" si="290"/>
        <v>3</v>
      </c>
      <c r="BI1211" s="18">
        <f t="shared" si="291"/>
        <v>8.6663137483656287E-11</v>
      </c>
      <c r="BJ1211" s="3">
        <f t="shared" si="292"/>
        <v>0</v>
      </c>
      <c r="BK1211" s="18">
        <f t="shared" si="293"/>
        <v>0</v>
      </c>
    </row>
    <row r="1212" spans="3:63" x14ac:dyDescent="0.25">
      <c r="C1212" s="3"/>
      <c r="D1212" s="3"/>
      <c r="E1212" s="3"/>
      <c r="F1212" s="3"/>
      <c r="G1212" s="51" t="s">
        <v>1218</v>
      </c>
      <c r="H1212" s="8" t="str">
        <f t="shared" si="283"/>
        <v>0%Others</v>
      </c>
      <c r="I1212" s="11" cm="1">
        <f t="array" ref="I1212">IF(
   AZ1212 = "OUT", 0,IF(
   BD1212 &gt;= LARGE(IF(ISNUMBER(BD:BD), BD:BD), 3),
   BE1212 - 0.001,
   IF(BE1212 &gt;=VLOOKUP(P1212,mapping!$A:$B,2,FALSE), BE1212,VLOOKUP(P1212,mapping!$A$2:$B$8,2,FALSE))
))</f>
        <v>0</v>
      </c>
      <c r="J1212" s="11" cm="1">
        <f t="array" ref="J1212">IF(
    AZ1212="OUT",0,IF(IF(
                      BD1212&gt;=LARGE(IF(ISNUMBER(BD:BD),BD:BD),3),
                      BE1212+0.001,
                      VLOOKUP(H1212,mapping!$D:$E,2,FALSE)
                      )&gt;I1212,
                   IF(
                      BD1212&gt;=LARGE(IF(ISNUMBER(BD:BD),BD:BD),3),
                      BE1212+0.001,
                      VLOOKUP(H1212,mapping!$D:$E,2,FALSE)
                      ),
                   I1212+0.002))</f>
        <v>0</v>
      </c>
      <c r="K1212" s="8">
        <f t="shared" si="284"/>
        <v>6.9978786035381721E-5</v>
      </c>
      <c r="L1212" s="1" t="str">
        <f>Pos!B520</f>
        <v>JP3188200004</v>
      </c>
      <c r="M1212" s="1" t="str">
        <f>_xlfn.XLOOKUP($L1212,Pos!B:B,Pos!D:D,, 0)</f>
        <v>OTSUKA CORPORATION</v>
      </c>
      <c r="N1212" s="1" t="str">
        <f>_xlfn.XLOOKUP($L1212,Pos!B:B,Pos!E:E,, 0)</f>
        <v>Technology</v>
      </c>
      <c r="O1212" s="1" t="str">
        <f t="shared" si="285"/>
        <v>Technology_Others</v>
      </c>
      <c r="P1212" s="1" t="str">
        <f>_xlfn.XLOOKUP($L1212,Pos!B:B,Pos!F:F,, 0)</f>
        <v>Others</v>
      </c>
      <c r="Q1212" s="1">
        <v>0</v>
      </c>
      <c r="R1212" s="9">
        <f>_xlfn.XLOOKUP($L1212,Pos!$B:$B,Pos!N:N,0, 0)</f>
        <v>6.83</v>
      </c>
      <c r="S1212" s="9">
        <f>_xlfn.XLOOKUP($L1212,Pos!$B:$B,Pos!O:O,0, 0)</f>
        <v>6.5289999999999999</v>
      </c>
      <c r="T1212" s="9">
        <f>_xlfn.XLOOKUP($L1212,Pos!$B:$B,Pos!P:P,0, 0)</f>
        <v>6.6749999999999998</v>
      </c>
      <c r="U1212" s="9">
        <f>_xlfn.XLOOKUP($L1212,Pos!$B:$B,Pos!Q:Q,0, 0)</f>
        <v>2.2000000000000002</v>
      </c>
      <c r="V1212" s="9">
        <f>_xlfn.XLOOKUP($L1212,Pos!$B:$B,Pos!R:R,0, 0)</f>
        <v>9.6666670000000003</v>
      </c>
      <c r="W1212" s="9">
        <f>_xlfn.XLOOKUP($L1212,Pos!$B:$B,Pos!S:S,0, 0)</f>
        <v>6.4383340000000002</v>
      </c>
      <c r="X1212" s="9" t="str">
        <f>_xlfn.XLOOKUP($L1212,Pos!$B:$B,Pos!J:J,0, 0)</f>
        <v>Outperform</v>
      </c>
      <c r="Y1212" s="1">
        <v>0</v>
      </c>
      <c r="Z1212" s="1">
        <v>0</v>
      </c>
      <c r="AA1212" s="1">
        <f t="shared" si="286"/>
        <v>0</v>
      </c>
      <c r="AB1212" s="9">
        <f>_xlfn.XLOOKUP(L1212,Pos!B:B,Pos!K:K,-1,0)</f>
        <v>9.3333333333333339</v>
      </c>
      <c r="AC1212" s="1" t="e">
        <f>_xlfn.XLOOKUP($L1212,Pos!$A:$A,Pos!S:S,_xlfn.XLOOKUP($L1212,#REF!,#REF!, ""), 0)</f>
        <v>#REF!</v>
      </c>
      <c r="AD1212" s="1" t="e">
        <f>_xlfn.XLOOKUP($L1212,Pos!$A:$A,Pos!T:T,_xlfn.XLOOKUP($L1212,#REF!,#REF!, ""), 0)</f>
        <v>#REF!</v>
      </c>
      <c r="AE1212" s="1" t="e">
        <f>_xlfn.XLOOKUP($L1212,Pos!$A:$A,Pos!U:U,_xlfn.XLOOKUP($L1212,#REF!,#REF!, ""), 0)</f>
        <v>#REF!</v>
      </c>
      <c r="AF1212" s="1" t="e">
        <f>_xlfn.XLOOKUP($L1212,Pos!$A:$A,Pos!V:V,_xlfn.XLOOKUP($L1212,#REF!,#REF!, ""), 0)</f>
        <v>#REF!</v>
      </c>
      <c r="AG1212" s="1" t="e">
        <f>_xlfn.XLOOKUP($L1212,Pos!$A:$A,Pos!W:W,_xlfn.XLOOKUP($L1212,#REF!,#REF!, ""), 0)</f>
        <v>#REF!</v>
      </c>
      <c r="AH1212" s="1" t="e">
        <f>_xlfn.XLOOKUP($L1212,Pos!$A:$A,Pos!X:X,_xlfn.XLOOKUP($L1212,#REF!,#REF!, ""), 0)</f>
        <v>#REF!</v>
      </c>
      <c r="AI1212" s="1" t="e">
        <f>_xlfn.XLOOKUP($L1212,Pos!$A:$A,Pos!Y:Y,_xlfn.XLOOKUP($L1212,#REF!,#REF!, ""), 0)</f>
        <v>#REF!</v>
      </c>
      <c r="AJ1212" s="1" t="e">
        <f>_xlfn.XLOOKUP($L1212,Pos!$A:$A,Pos!Z:Z,_xlfn.XLOOKUP($L1212,#REF!,#REF!, ""), 0)</f>
        <v>#REF!</v>
      </c>
      <c r="AK1212" s="1" t="e">
        <f>_xlfn.XLOOKUP($L1212,Pos!$A:$A,Pos!AA:AA,_xlfn.XLOOKUP($L1212,#REF!,#REF!, ""), 0)</f>
        <v>#REF!</v>
      </c>
      <c r="AL1212" s="1" t="e">
        <f>_xlfn.XLOOKUP($L1212,Pos!$A:$A,Pos!AB:AB,_xlfn.XLOOKUP($L1212,#REF!,#REF!, ""), 0)</f>
        <v>#REF!</v>
      </c>
      <c r="AM1212" s="1" t="e">
        <f>_xlfn.XLOOKUP($L1212,Pos!$A:$A,Pos!AC:AC,_xlfn.XLOOKUP($L1212,#REF!,#REF!, ""), 0)</f>
        <v>#REF!</v>
      </c>
      <c r="AN1212" s="1" t="e">
        <f>_xlfn.XLOOKUP($L1212,Pos!$A:$A,Pos!AD:AD,_xlfn.XLOOKUP($L1212,#REF!,#REF!, ""), 0)</f>
        <v>#REF!</v>
      </c>
      <c r="AO1212" s="1" t="e">
        <f>_xlfn.XLOOKUP($L1212,Pos!$A:$A,Pos!AE:AE,_xlfn.XLOOKUP($L1212,#REF!,#REF!, ""), 0)</f>
        <v>#REF!</v>
      </c>
      <c r="AP1212" s="1" t="e">
        <f>_xlfn.XLOOKUP($L1212,Pos!$A:$A,Pos!AF:AF,_xlfn.XLOOKUP($L1212,#REF!,#REF!, ""), 0)</f>
        <v>#REF!</v>
      </c>
      <c r="AQ1212" s="1" t="e">
        <f>_xlfn.XLOOKUP($L1212,Pos!$A:$A,Pos!AG:AG,_xlfn.XLOOKUP($L1212,#REF!,#REF!, ""), 0)</f>
        <v>#REF!</v>
      </c>
      <c r="AR1212" s="1" t="e">
        <f>_xlfn.XLOOKUP($L1212,Pos!$A:$A,Pos!AH:AH,_xlfn.XLOOKUP($L1212,#REF!,#REF!, ""), 0)</f>
        <v>#REF!</v>
      </c>
      <c r="AS1212" s="1" t="e">
        <f>_xlfn.XLOOKUP($L1212,Pos!$A:$A,Pos!AI:AI,_xlfn.XLOOKUP($L1212,#REF!,#REF!, ""), 0)</f>
        <v>#REF!</v>
      </c>
      <c r="AT1212" s="1" t="e">
        <f>_xlfn.XLOOKUP($L1212,Pos!$A:$A,Pos!AJ:AJ,_xlfn.XLOOKUP($L1212,#REF!,#REF!, ""), 0)</f>
        <v>#REF!</v>
      </c>
      <c r="AU1212" s="1" t="e">
        <f>_xlfn.XLOOKUP($L1212,Pos!$A:$A,Pos!AK:AK,_xlfn.XLOOKUP($L1212,#REF!,#REF!, ""), 0)</f>
        <v>#REF!</v>
      </c>
      <c r="AV1212" s="1" t="e">
        <f>_xlfn.XLOOKUP($L1212,Pos!$A:$A,Pos!AL:AL,_xlfn.XLOOKUP($L1212,#REF!,#REF!, ""), 0)</f>
        <v>#REF!</v>
      </c>
      <c r="AW1212" s="1" t="e">
        <f>_xlfn.XLOOKUP($L1212,Pos!$A:$A,Pos!AM:AM,_xlfn.XLOOKUP($L1212,#REF!,#REF!, ""), 0)</f>
        <v>#REF!</v>
      </c>
      <c r="AX1212" s="1" t="e">
        <f>_xlfn.XLOOKUP($L1212,Pos!$A:$A,Pos!AN:AN,_xlfn.XLOOKUP($L1212,#REF!,#REF!, ""), 0)</f>
        <v>#REF!</v>
      </c>
      <c r="AY1212" s="1" t="e">
        <f>_xlfn.XLOOKUP($L1212,Pos!$A:$A,Pos!AO:AO,_xlfn.XLOOKUP($L1212,#REF!,#REF!, ""), 0)</f>
        <v>#REF!</v>
      </c>
      <c r="AZ1212" s="7" t="str">
        <f t="shared" si="287"/>
        <v>OUT</v>
      </c>
      <c r="BA1212" s="1">
        <f>IF(OR(_xlfn.XLOOKUP(L1212,Pos!B:B,Pos!L:L,FALSE)="ESG Reason",_xlfn.XLOOKUP(L1212,Pos!B:B,Pos!L:L,FALSE)="Blacklisted"),1,0)</f>
        <v>1</v>
      </c>
      <c r="BC1212" s="11">
        <v>9.3201660071332321E-11</v>
      </c>
      <c r="BD1212" s="11">
        <f>_xlfn.XLOOKUP($L1212,Pos!$B:$B,Pos!H:H,0, 0)</f>
        <v>0</v>
      </c>
      <c r="BE1212" s="11">
        <f>_xlfn.XLOOKUP($L1212,Pos!$B:$B,Pos!I:I,0, 0)</f>
        <v>6.9978786035381721E-5</v>
      </c>
      <c r="BF1212" s="18">
        <f t="shared" si="288"/>
        <v>6.9978786035381721E-5</v>
      </c>
      <c r="BG1212" s="1">
        <f t="shared" si="289"/>
        <v>3</v>
      </c>
      <c r="BH1212" s="1">
        <f t="shared" si="290"/>
        <v>54</v>
      </c>
      <c r="BI1212" s="18">
        <f t="shared" si="291"/>
        <v>9.3201660071332321E-11</v>
      </c>
      <c r="BJ1212" s="3">
        <f t="shared" si="292"/>
        <v>0</v>
      </c>
      <c r="BK1212" s="18">
        <f t="shared" si="293"/>
        <v>0</v>
      </c>
    </row>
    <row r="1213" spans="3:63" x14ac:dyDescent="0.25">
      <c r="C1213" s="3"/>
      <c r="D1213" s="3"/>
      <c r="E1213" s="3"/>
      <c r="F1213" s="3"/>
      <c r="G1213" s="51" t="s">
        <v>1206</v>
      </c>
      <c r="H1213" s="8" t="str">
        <f t="shared" si="283"/>
        <v>0%West Europe</v>
      </c>
      <c r="I1213" s="11" cm="1">
        <f t="array" ref="I1213">IF(
   AZ1213 = "OUT", 0,IF(
   BD1213 &gt;= LARGE(IF(ISNUMBER(BD:BD), BD:BD), 3),
   BE1213 - 0.001,
   IF(BE1213 &gt;=VLOOKUP(P1213,mapping!$A:$B,2,FALSE), BE1213,VLOOKUP(P1213,mapping!$A$2:$B$8,2,FALSE))
))</f>
        <v>0</v>
      </c>
      <c r="J1213" s="11" cm="1">
        <f t="array" ref="J1213">IF(
    AZ1213="OUT",0,IF(IF(
                      BD1213&gt;=LARGE(IF(ISNUMBER(BD:BD),BD:BD),3),
                      BE1213+0.001,
                      VLOOKUP(H1213,mapping!$D:$E,2,FALSE)
                      )&gt;I1213,
                   IF(
                      BD1213&gt;=LARGE(IF(ISNUMBER(BD:BD),BD:BD),3),
                      BE1213+0.001,
                      VLOOKUP(H1213,mapping!$D:$E,2,FALSE)
                      ),
                   I1213+0.002))</f>
        <v>0</v>
      </c>
      <c r="K1213" s="8">
        <f t="shared" si="284"/>
        <v>6.9958602967768905E-5</v>
      </c>
      <c r="L1213" s="1" t="str">
        <f>Pos!B471</f>
        <v>IM00B5VQMV65</v>
      </c>
      <c r="M1213" s="1" t="str">
        <f>_xlfn.XLOOKUP($L1213,Pos!B:B,Pos!D:D,, 0)</f>
        <v>Entain PLC</v>
      </c>
      <c r="N1213" s="1" t="str">
        <f>_xlfn.XLOOKUP($L1213,Pos!B:B,Pos!E:E,, 0)</f>
        <v>Travel &amp; Leisure</v>
      </c>
      <c r="O1213" s="1" t="str">
        <f t="shared" si="285"/>
        <v>Travel &amp; Leisure_West Europe</v>
      </c>
      <c r="P1213" s="1" t="str">
        <f>_xlfn.XLOOKUP($L1213,Pos!B:B,Pos!F:F,, 0)</f>
        <v>West Europe</v>
      </c>
      <c r="Q1213" s="1">
        <v>0</v>
      </c>
      <c r="R1213" s="9">
        <f>_xlfn.XLOOKUP($L1213,Pos!$B:$B,Pos!N:N,0, 0)</f>
        <v>3.98</v>
      </c>
      <c r="S1213" s="9">
        <f>_xlfn.XLOOKUP($L1213,Pos!$B:$B,Pos!O:O,0, 0)</f>
        <v>5.150417</v>
      </c>
      <c r="T1213" s="9">
        <f>_xlfn.XLOOKUP($L1213,Pos!$B:$B,Pos!P:P,0, 0)</f>
        <v>2.15</v>
      </c>
      <c r="U1213" s="9">
        <f>_xlfn.XLOOKUP($L1213,Pos!$B:$B,Pos!Q:Q,0, 0)</f>
        <v>7.6</v>
      </c>
      <c r="V1213" s="9">
        <f>_xlfn.XLOOKUP($L1213,Pos!$B:$B,Pos!R:R,0, 0)</f>
        <v>2.3333330000000001</v>
      </c>
      <c r="W1213" s="9">
        <f>_xlfn.XLOOKUP($L1213,Pos!$B:$B,Pos!S:S,0, 0)</f>
        <v>6.01</v>
      </c>
      <c r="X1213" s="9" t="str">
        <f>_xlfn.XLOOKUP($L1213,Pos!$B:$B,Pos!J:J,0, 0)</f>
        <v>Buy</v>
      </c>
      <c r="Y1213" s="1">
        <v>0</v>
      </c>
      <c r="Z1213" s="1">
        <v>0</v>
      </c>
      <c r="AA1213" s="1">
        <f t="shared" si="286"/>
        <v>0</v>
      </c>
      <c r="AB1213" s="9">
        <f>_xlfn.XLOOKUP(L1213,Pos!B:B,Pos!K:K,-1,0)</f>
        <v>6.3636363636363633</v>
      </c>
      <c r="AC1213" s="1" t="e">
        <f>_xlfn.XLOOKUP($L1213,Pos!$A:$A,Pos!S:S,_xlfn.XLOOKUP($L1213,#REF!,#REF!, ""), 0)</f>
        <v>#REF!</v>
      </c>
      <c r="AD1213" s="1" t="e">
        <f>_xlfn.XLOOKUP($L1213,Pos!$A:$A,Pos!T:T,_xlfn.XLOOKUP($L1213,#REF!,#REF!, ""), 0)</f>
        <v>#REF!</v>
      </c>
      <c r="AE1213" s="1" t="e">
        <f>_xlfn.XLOOKUP($L1213,Pos!$A:$A,Pos!U:U,_xlfn.XLOOKUP($L1213,#REF!,#REF!, ""), 0)</f>
        <v>#REF!</v>
      </c>
      <c r="AF1213" s="1" t="e">
        <f>_xlfn.XLOOKUP($L1213,Pos!$A:$A,Pos!V:V,_xlfn.XLOOKUP($L1213,#REF!,#REF!, ""), 0)</f>
        <v>#REF!</v>
      </c>
      <c r="AG1213" s="1" t="e">
        <f>_xlfn.XLOOKUP($L1213,Pos!$A:$A,Pos!W:W,_xlfn.XLOOKUP($L1213,#REF!,#REF!, ""), 0)</f>
        <v>#REF!</v>
      </c>
      <c r="AH1213" s="1" t="e">
        <f>_xlfn.XLOOKUP($L1213,Pos!$A:$A,Pos!X:X,_xlfn.XLOOKUP($L1213,#REF!,#REF!, ""), 0)</f>
        <v>#REF!</v>
      </c>
      <c r="AI1213" s="1" t="e">
        <f>_xlfn.XLOOKUP($L1213,Pos!$A:$A,Pos!Y:Y,_xlfn.XLOOKUP($L1213,#REF!,#REF!, ""), 0)</f>
        <v>#REF!</v>
      </c>
      <c r="AJ1213" s="1" t="e">
        <f>_xlfn.XLOOKUP($L1213,Pos!$A:$A,Pos!Z:Z,_xlfn.XLOOKUP($L1213,#REF!,#REF!, ""), 0)</f>
        <v>#REF!</v>
      </c>
      <c r="AK1213" s="1" t="e">
        <f>_xlfn.XLOOKUP($L1213,Pos!$A:$A,Pos!AA:AA,_xlfn.XLOOKUP($L1213,#REF!,#REF!, ""), 0)</f>
        <v>#REF!</v>
      </c>
      <c r="AL1213" s="1" t="e">
        <f>_xlfn.XLOOKUP($L1213,Pos!$A:$A,Pos!AB:AB,_xlfn.XLOOKUP($L1213,#REF!,#REF!, ""), 0)</f>
        <v>#REF!</v>
      </c>
      <c r="AM1213" s="1" t="e">
        <f>_xlfn.XLOOKUP($L1213,Pos!$A:$A,Pos!AC:AC,_xlfn.XLOOKUP($L1213,#REF!,#REF!, ""), 0)</f>
        <v>#REF!</v>
      </c>
      <c r="AN1213" s="1" t="e">
        <f>_xlfn.XLOOKUP($L1213,Pos!$A:$A,Pos!AD:AD,_xlfn.XLOOKUP($L1213,#REF!,#REF!, ""), 0)</f>
        <v>#REF!</v>
      </c>
      <c r="AO1213" s="1" t="e">
        <f>_xlfn.XLOOKUP($L1213,Pos!$A:$A,Pos!AE:AE,_xlfn.XLOOKUP($L1213,#REF!,#REF!, ""), 0)</f>
        <v>#REF!</v>
      </c>
      <c r="AP1213" s="1" t="e">
        <f>_xlfn.XLOOKUP($L1213,Pos!$A:$A,Pos!AF:AF,_xlfn.XLOOKUP($L1213,#REF!,#REF!, ""), 0)</f>
        <v>#REF!</v>
      </c>
      <c r="AQ1213" s="1" t="e">
        <f>_xlfn.XLOOKUP($L1213,Pos!$A:$A,Pos!AG:AG,_xlfn.XLOOKUP($L1213,#REF!,#REF!, ""), 0)</f>
        <v>#REF!</v>
      </c>
      <c r="AR1213" s="1" t="e">
        <f>_xlfn.XLOOKUP($L1213,Pos!$A:$A,Pos!AH:AH,_xlfn.XLOOKUP($L1213,#REF!,#REF!, ""), 0)</f>
        <v>#REF!</v>
      </c>
      <c r="AS1213" s="1" t="e">
        <f>_xlfn.XLOOKUP($L1213,Pos!$A:$A,Pos!AI:AI,_xlfn.XLOOKUP($L1213,#REF!,#REF!, ""), 0)</f>
        <v>#REF!</v>
      </c>
      <c r="AT1213" s="1" t="e">
        <f>_xlfn.XLOOKUP($L1213,Pos!$A:$A,Pos!AJ:AJ,_xlfn.XLOOKUP($L1213,#REF!,#REF!, ""), 0)</f>
        <v>#REF!</v>
      </c>
      <c r="AU1213" s="1" t="e">
        <f>_xlfn.XLOOKUP($L1213,Pos!$A:$A,Pos!AK:AK,_xlfn.XLOOKUP($L1213,#REF!,#REF!, ""), 0)</f>
        <v>#REF!</v>
      </c>
      <c r="AV1213" s="1" t="e">
        <f>_xlfn.XLOOKUP($L1213,Pos!$A:$A,Pos!AL:AL,_xlfn.XLOOKUP($L1213,#REF!,#REF!, ""), 0)</f>
        <v>#REF!</v>
      </c>
      <c r="AW1213" s="1" t="e">
        <f>_xlfn.XLOOKUP($L1213,Pos!$A:$A,Pos!AM:AM,_xlfn.XLOOKUP($L1213,#REF!,#REF!, ""), 0)</f>
        <v>#REF!</v>
      </c>
      <c r="AX1213" s="1" t="e">
        <f>_xlfn.XLOOKUP($L1213,Pos!$A:$A,Pos!AN:AN,_xlfn.XLOOKUP($L1213,#REF!,#REF!, ""), 0)</f>
        <v>#REF!</v>
      </c>
      <c r="AY1213" s="1" t="e">
        <f>_xlfn.XLOOKUP($L1213,Pos!$A:$A,Pos!AO:AO,_xlfn.XLOOKUP($L1213,#REF!,#REF!, ""), 0)</f>
        <v>#REF!</v>
      </c>
      <c r="AZ1213" s="7" t="str">
        <f t="shared" si="287"/>
        <v>OUT</v>
      </c>
      <c r="BA1213" s="1">
        <f>IF(OR(_xlfn.XLOOKUP(L1213,Pos!B:B,Pos!L:L,FALSE)="ESG Reason",_xlfn.XLOOKUP(L1213,Pos!B:B,Pos!L:L,FALSE)="Blacklisted"),1,0)</f>
        <v>0</v>
      </c>
      <c r="BC1213" s="11">
        <v>8.5521841383359998E-11</v>
      </c>
      <c r="BD1213" s="11">
        <f>_xlfn.XLOOKUP($L1213,Pos!$B:$B,Pos!H:H,0, 0)</f>
        <v>0</v>
      </c>
      <c r="BE1213" s="11">
        <f>_xlfn.XLOOKUP($L1213,Pos!$B:$B,Pos!I:I,0, 0)</f>
        <v>6.9958602967768905E-5</v>
      </c>
      <c r="BF1213" s="18">
        <f t="shared" si="288"/>
        <v>6.9958602967768905E-5</v>
      </c>
      <c r="BG1213" s="1">
        <f t="shared" si="289"/>
        <v>2</v>
      </c>
      <c r="BH1213" s="1">
        <f t="shared" si="290"/>
        <v>18</v>
      </c>
      <c r="BI1213" s="18">
        <f t="shared" si="291"/>
        <v>8.5521841383359998E-11</v>
      </c>
      <c r="BJ1213" s="3">
        <f t="shared" si="292"/>
        <v>0</v>
      </c>
      <c r="BK1213" s="18">
        <f t="shared" si="293"/>
        <v>0</v>
      </c>
    </row>
    <row r="1214" spans="3:63" x14ac:dyDescent="0.25">
      <c r="C1214" s="3"/>
      <c r="D1214" s="3"/>
      <c r="E1214" s="3"/>
      <c r="F1214" s="3"/>
      <c r="G1214" s="51" t="s">
        <v>1221</v>
      </c>
      <c r="H1214" s="8" t="str">
        <f t="shared" si="283"/>
        <v>0%North America</v>
      </c>
      <c r="I1214" s="11" cm="1">
        <f t="array" ref="I1214">IF(
   AZ1214 = "OUT", 0,IF(
   BD1214 &gt;= LARGE(IF(ISNUMBER(BD:BD), BD:BD), 3),
   BE1214 - 0.001,
   IF(BE1214 &gt;=VLOOKUP(P1214,mapping!$A:$B,2,FALSE), BE1214,VLOOKUP(P1214,mapping!$A$2:$B$8,2,FALSE))
))</f>
        <v>0</v>
      </c>
      <c r="J1214" s="11" cm="1">
        <f t="array" ref="J1214">IF(
    AZ1214="OUT",0,IF(IF(
                      BD1214&gt;=LARGE(IF(ISNUMBER(BD:BD),BD:BD),3),
                      BE1214+0.001,
                      VLOOKUP(H1214,mapping!$D:$E,2,FALSE)
                      )&gt;I1214,
                   IF(
                      BD1214&gt;=LARGE(IF(ISNUMBER(BD:BD),BD:BD),3),
                      BE1214+0.001,
                      VLOOKUP(H1214,mapping!$D:$E,2,FALSE)
                      ),
                   I1214+0.002))</f>
        <v>0</v>
      </c>
      <c r="K1214" s="8">
        <f t="shared" si="284"/>
        <v>6.9183735196062603E-5</v>
      </c>
      <c r="L1214" s="1" t="str">
        <f>Pos!B81</f>
        <v>CA11285B1085</v>
      </c>
      <c r="M1214" s="1" t="str">
        <f>_xlfn.XLOOKUP($L1214,Pos!B:B,Pos!D:D,, 0)</f>
        <v>Brookfield Renewable Holdings Corporation Class A</v>
      </c>
      <c r="N1214" s="1" t="str">
        <f>_xlfn.XLOOKUP($L1214,Pos!B:B,Pos!E:E,, 0)</f>
        <v>Utilities</v>
      </c>
      <c r="O1214" s="1" t="str">
        <f t="shared" si="285"/>
        <v>Utilities_North America</v>
      </c>
      <c r="P1214" s="1" t="str">
        <f>_xlfn.XLOOKUP($L1214,Pos!B:B,Pos!F:F,, 0)</f>
        <v>North America</v>
      </c>
      <c r="Q1214" s="1">
        <v>0</v>
      </c>
      <c r="R1214" s="9">
        <f>_xlfn.XLOOKUP($L1214,Pos!$B:$B,Pos!N:N,0, 0)</f>
        <v>8.17</v>
      </c>
      <c r="S1214" s="9">
        <f>_xlfn.XLOOKUP($L1214,Pos!$B:$B,Pos!O:O,0, 0)</f>
        <v>2.4824999999999999</v>
      </c>
      <c r="T1214" s="9">
        <f>_xlfn.XLOOKUP($L1214,Pos!$B:$B,Pos!P:P,0, 0)</f>
        <v>3.4750000000000001</v>
      </c>
      <c r="U1214" s="9">
        <f>_xlfn.XLOOKUP($L1214,Pos!$B:$B,Pos!Q:Q,0, 0)</f>
        <v>8.6999999999999993</v>
      </c>
      <c r="V1214" s="9">
        <f>_xlfn.XLOOKUP($L1214,Pos!$B:$B,Pos!R:R,0, 0)</f>
        <v>7.8333329999999997</v>
      </c>
      <c r="W1214" s="9">
        <f>_xlfn.XLOOKUP($L1214,Pos!$B:$B,Pos!S:S,0, 0)</f>
        <v>3.27</v>
      </c>
      <c r="X1214" s="9" t="str">
        <f>_xlfn.XLOOKUP($L1214,Pos!$B:$B,Pos!J:J,0, 0)</f>
        <v>Hold</v>
      </c>
      <c r="Y1214" s="1">
        <v>0</v>
      </c>
      <c r="Z1214" s="1">
        <v>0</v>
      </c>
      <c r="AA1214" s="1">
        <f t="shared" si="286"/>
        <v>0</v>
      </c>
      <c r="AB1214" s="9">
        <f>_xlfn.XLOOKUP(L1214,Pos!B:B,Pos!K:K,-1,0)</f>
        <v>6.0606060606060614</v>
      </c>
      <c r="AC1214" s="1" t="e">
        <f>_xlfn.XLOOKUP($L1214,Pos!$A:$A,Pos!S:S,_xlfn.XLOOKUP($L1214,#REF!,#REF!, ""), 0)</f>
        <v>#REF!</v>
      </c>
      <c r="AD1214" s="1" t="e">
        <f>_xlfn.XLOOKUP($L1214,Pos!$A:$A,Pos!T:T,_xlfn.XLOOKUP($L1214,#REF!,#REF!, ""), 0)</f>
        <v>#REF!</v>
      </c>
      <c r="AE1214" s="1" t="e">
        <f>_xlfn.XLOOKUP($L1214,Pos!$A:$A,Pos!U:U,_xlfn.XLOOKUP($L1214,#REF!,#REF!, ""), 0)</f>
        <v>#REF!</v>
      </c>
      <c r="AF1214" s="1" t="e">
        <f>_xlfn.XLOOKUP($L1214,Pos!$A:$A,Pos!V:V,_xlfn.XLOOKUP($L1214,#REF!,#REF!, ""), 0)</f>
        <v>#REF!</v>
      </c>
      <c r="AG1214" s="1" t="e">
        <f>_xlfn.XLOOKUP($L1214,Pos!$A:$A,Pos!W:W,_xlfn.XLOOKUP($L1214,#REF!,#REF!, ""), 0)</f>
        <v>#REF!</v>
      </c>
      <c r="AH1214" s="1" t="e">
        <f>_xlfn.XLOOKUP($L1214,Pos!$A:$A,Pos!X:X,_xlfn.XLOOKUP($L1214,#REF!,#REF!, ""), 0)</f>
        <v>#REF!</v>
      </c>
      <c r="AI1214" s="1" t="e">
        <f>_xlfn.XLOOKUP($L1214,Pos!$A:$A,Pos!Y:Y,_xlfn.XLOOKUP($L1214,#REF!,#REF!, ""), 0)</f>
        <v>#REF!</v>
      </c>
      <c r="AJ1214" s="1" t="e">
        <f>_xlfn.XLOOKUP($L1214,Pos!$A:$A,Pos!Z:Z,_xlfn.XLOOKUP($L1214,#REF!,#REF!, ""), 0)</f>
        <v>#REF!</v>
      </c>
      <c r="AK1214" s="1" t="e">
        <f>_xlfn.XLOOKUP($L1214,Pos!$A:$A,Pos!AA:AA,_xlfn.XLOOKUP($L1214,#REF!,#REF!, ""), 0)</f>
        <v>#REF!</v>
      </c>
      <c r="AL1214" s="1" t="e">
        <f>_xlfn.XLOOKUP($L1214,Pos!$A:$A,Pos!AB:AB,_xlfn.XLOOKUP($L1214,#REF!,#REF!, ""), 0)</f>
        <v>#REF!</v>
      </c>
      <c r="AM1214" s="1" t="e">
        <f>_xlfn.XLOOKUP($L1214,Pos!$A:$A,Pos!AC:AC,_xlfn.XLOOKUP($L1214,#REF!,#REF!, ""), 0)</f>
        <v>#REF!</v>
      </c>
      <c r="AN1214" s="1" t="e">
        <f>_xlfn.XLOOKUP($L1214,Pos!$A:$A,Pos!AD:AD,_xlfn.XLOOKUP($L1214,#REF!,#REF!, ""), 0)</f>
        <v>#REF!</v>
      </c>
      <c r="AO1214" s="1" t="e">
        <f>_xlfn.XLOOKUP($L1214,Pos!$A:$A,Pos!AE:AE,_xlfn.XLOOKUP($L1214,#REF!,#REF!, ""), 0)</f>
        <v>#REF!</v>
      </c>
      <c r="AP1214" s="1" t="e">
        <f>_xlfn.XLOOKUP($L1214,Pos!$A:$A,Pos!AF:AF,_xlfn.XLOOKUP($L1214,#REF!,#REF!, ""), 0)</f>
        <v>#REF!</v>
      </c>
      <c r="AQ1214" s="1" t="e">
        <f>_xlfn.XLOOKUP($L1214,Pos!$A:$A,Pos!AG:AG,_xlfn.XLOOKUP($L1214,#REF!,#REF!, ""), 0)</f>
        <v>#REF!</v>
      </c>
      <c r="AR1214" s="1" t="e">
        <f>_xlfn.XLOOKUP($L1214,Pos!$A:$A,Pos!AH:AH,_xlfn.XLOOKUP($L1214,#REF!,#REF!, ""), 0)</f>
        <v>#REF!</v>
      </c>
      <c r="AS1214" s="1" t="e">
        <f>_xlfn.XLOOKUP($L1214,Pos!$A:$A,Pos!AI:AI,_xlfn.XLOOKUP($L1214,#REF!,#REF!, ""), 0)</f>
        <v>#REF!</v>
      </c>
      <c r="AT1214" s="1" t="e">
        <f>_xlfn.XLOOKUP($L1214,Pos!$A:$A,Pos!AJ:AJ,_xlfn.XLOOKUP($L1214,#REF!,#REF!, ""), 0)</f>
        <v>#REF!</v>
      </c>
      <c r="AU1214" s="1" t="e">
        <f>_xlfn.XLOOKUP($L1214,Pos!$A:$A,Pos!AK:AK,_xlfn.XLOOKUP($L1214,#REF!,#REF!, ""), 0)</f>
        <v>#REF!</v>
      </c>
      <c r="AV1214" s="1" t="e">
        <f>_xlfn.XLOOKUP($L1214,Pos!$A:$A,Pos!AL:AL,_xlfn.XLOOKUP($L1214,#REF!,#REF!, ""), 0)</f>
        <v>#REF!</v>
      </c>
      <c r="AW1214" s="1" t="e">
        <f>_xlfn.XLOOKUP($L1214,Pos!$A:$A,Pos!AM:AM,_xlfn.XLOOKUP($L1214,#REF!,#REF!, ""), 0)</f>
        <v>#REF!</v>
      </c>
      <c r="AX1214" s="1" t="e">
        <f>_xlfn.XLOOKUP($L1214,Pos!$A:$A,Pos!AN:AN,_xlfn.XLOOKUP($L1214,#REF!,#REF!, ""), 0)</f>
        <v>#REF!</v>
      </c>
      <c r="AY1214" s="1" t="e">
        <f>_xlfn.XLOOKUP($L1214,Pos!$A:$A,Pos!AO:AO,_xlfn.XLOOKUP($L1214,#REF!,#REF!, ""), 0)</f>
        <v>#REF!</v>
      </c>
      <c r="AZ1214" s="7" t="str">
        <f t="shared" si="287"/>
        <v>OUT</v>
      </c>
      <c r="BA1214" s="1">
        <f>IF(OR(_xlfn.XLOOKUP(L1214,Pos!B:B,Pos!L:L,FALSE)="ESG Reason",_xlfn.XLOOKUP(L1214,Pos!B:B,Pos!L:L,FALSE)="Blacklisted"),1,0)</f>
        <v>0</v>
      </c>
      <c r="BC1214" s="11">
        <v>9.1554244683840362E-11</v>
      </c>
      <c r="BD1214" s="11">
        <f>_xlfn.XLOOKUP($L1214,Pos!$B:$B,Pos!H:H,0, 0)</f>
        <v>0</v>
      </c>
      <c r="BE1214" s="11">
        <f>_xlfn.XLOOKUP($L1214,Pos!$B:$B,Pos!I:I,0, 0)</f>
        <v>6.9183735196062603E-5</v>
      </c>
      <c r="BF1214" s="18">
        <f t="shared" si="288"/>
        <v>6.9183735196062603E-5</v>
      </c>
      <c r="BG1214" s="1">
        <f t="shared" si="289"/>
        <v>1</v>
      </c>
      <c r="BH1214" s="1">
        <f t="shared" si="290"/>
        <v>38</v>
      </c>
      <c r="BI1214" s="18">
        <f t="shared" si="291"/>
        <v>9.1554244683840362E-11</v>
      </c>
      <c r="BJ1214" s="3">
        <f t="shared" si="292"/>
        <v>0</v>
      </c>
      <c r="BK1214" s="18">
        <f t="shared" si="293"/>
        <v>0</v>
      </c>
    </row>
    <row r="1215" spans="3:63" x14ac:dyDescent="0.25">
      <c r="C1215" s="3"/>
      <c r="D1215" s="3"/>
      <c r="E1215" s="3"/>
      <c r="F1215" s="3"/>
      <c r="G1215" s="51" t="s">
        <v>1216</v>
      </c>
      <c r="H1215" s="8" t="str">
        <f t="shared" si="283"/>
        <v>0%West Europe</v>
      </c>
      <c r="I1215" s="11" cm="1">
        <f t="array" ref="I1215">IF(
   AZ1215 = "OUT", 0,IF(
   BD1215 &gt;= LARGE(IF(ISNUMBER(BD:BD), BD:BD), 3),
   BE1215 - 0.001,
   IF(BE1215 &gt;=VLOOKUP(P1215,mapping!$A:$B,2,FALSE), BE1215,VLOOKUP(P1215,mapping!$A$2:$B$8,2,FALSE))
))</f>
        <v>0</v>
      </c>
      <c r="J1215" s="11" cm="1">
        <f t="array" ref="J1215">IF(
    AZ1215="OUT",0,IF(IF(
                      BD1215&gt;=LARGE(IF(ISNUMBER(BD:BD),BD:BD),3),
                      BE1215+0.001,
                      VLOOKUP(H1215,mapping!$D:$E,2,FALSE)
                      )&gt;I1215,
                   IF(
                      BD1215&gt;=LARGE(IF(ISNUMBER(BD:BD),BD:BD),3),
                      BE1215+0.001,
                      VLOOKUP(H1215,mapping!$D:$E,2,FALSE)
                      ),
                   I1215+0.002))</f>
        <v>0</v>
      </c>
      <c r="K1215" s="8">
        <f t="shared" si="284"/>
        <v>6.8719774678970851E-5</v>
      </c>
      <c r="L1215" s="1" t="str">
        <f>Pos!B247</f>
        <v>DE000ZAL1111</v>
      </c>
      <c r="M1215" s="1" t="str">
        <f>_xlfn.XLOOKUP($L1215,Pos!B:B,Pos!D:D,, 0)</f>
        <v>Zalando SE</v>
      </c>
      <c r="N1215" s="1" t="str">
        <f>_xlfn.XLOOKUP($L1215,Pos!B:B,Pos!E:E,, 0)</f>
        <v>Retail</v>
      </c>
      <c r="O1215" s="1" t="str">
        <f t="shared" si="285"/>
        <v>Retail_West Europe</v>
      </c>
      <c r="P1215" s="1" t="str">
        <f>_xlfn.XLOOKUP($L1215,Pos!B:B,Pos!F:F,, 0)</f>
        <v>West Europe</v>
      </c>
      <c r="Q1215" s="1">
        <v>0</v>
      </c>
      <c r="R1215" s="9">
        <f>_xlfn.XLOOKUP($L1215,Pos!$B:$B,Pos!N:N,0, 0)</f>
        <v>0</v>
      </c>
      <c r="S1215" s="9">
        <f>_xlfn.XLOOKUP($L1215,Pos!$B:$B,Pos!O:O,0, 0)</f>
        <v>5.6</v>
      </c>
      <c r="T1215" s="9">
        <f>_xlfn.XLOOKUP($L1215,Pos!$B:$B,Pos!P:P,0, 0)</f>
        <v>5.4249999999999998</v>
      </c>
      <c r="U1215" s="9">
        <f>_xlfn.XLOOKUP($L1215,Pos!$B:$B,Pos!Q:Q,0, 0)</f>
        <v>5.9</v>
      </c>
      <c r="V1215" s="9">
        <f>_xlfn.XLOOKUP($L1215,Pos!$B:$B,Pos!R:R,0, 0)</f>
        <v>2.5666669999999998</v>
      </c>
      <c r="W1215" s="9">
        <f>_xlfn.XLOOKUP($L1215,Pos!$B:$B,Pos!S:S,0, 0)</f>
        <v>6.8483330000000002</v>
      </c>
      <c r="X1215" s="9" t="str">
        <f>_xlfn.XLOOKUP($L1215,Pos!$B:$B,Pos!J:J,0, 0)</f>
        <v>Outperform</v>
      </c>
      <c r="Y1215" s="1">
        <v>0</v>
      </c>
      <c r="Z1215" s="1">
        <v>0</v>
      </c>
      <c r="AA1215" s="1">
        <f t="shared" si="286"/>
        <v>0</v>
      </c>
      <c r="AB1215" s="9">
        <f>_xlfn.XLOOKUP(L1215,Pos!B:B,Pos!K:K,-1,0)</f>
        <v>0.71428571428571419</v>
      </c>
      <c r="AC1215" s="1" t="e">
        <f>_xlfn.XLOOKUP($L1215,Pos!$A:$A,Pos!S:S,_xlfn.XLOOKUP($L1215,#REF!,#REF!, ""), 0)</f>
        <v>#REF!</v>
      </c>
      <c r="AD1215" s="1" t="e">
        <f>_xlfn.XLOOKUP($L1215,Pos!$A:$A,Pos!T:T,_xlfn.XLOOKUP($L1215,#REF!,#REF!, ""), 0)</f>
        <v>#REF!</v>
      </c>
      <c r="AE1215" s="1" t="e">
        <f>_xlfn.XLOOKUP($L1215,Pos!$A:$A,Pos!U:U,_xlfn.XLOOKUP($L1215,#REF!,#REF!, ""), 0)</f>
        <v>#REF!</v>
      </c>
      <c r="AF1215" s="1" t="e">
        <f>_xlfn.XLOOKUP($L1215,Pos!$A:$A,Pos!V:V,_xlfn.XLOOKUP($L1215,#REF!,#REF!, ""), 0)</f>
        <v>#REF!</v>
      </c>
      <c r="AG1215" s="1" t="e">
        <f>_xlfn.XLOOKUP($L1215,Pos!$A:$A,Pos!W:W,_xlfn.XLOOKUP($L1215,#REF!,#REF!, ""), 0)</f>
        <v>#REF!</v>
      </c>
      <c r="AH1215" s="1" t="e">
        <f>_xlfn.XLOOKUP($L1215,Pos!$A:$A,Pos!X:X,_xlfn.XLOOKUP($L1215,#REF!,#REF!, ""), 0)</f>
        <v>#REF!</v>
      </c>
      <c r="AI1215" s="1" t="e">
        <f>_xlfn.XLOOKUP($L1215,Pos!$A:$A,Pos!Y:Y,_xlfn.XLOOKUP($L1215,#REF!,#REF!, ""), 0)</f>
        <v>#REF!</v>
      </c>
      <c r="AJ1215" s="1" t="e">
        <f>_xlfn.XLOOKUP($L1215,Pos!$A:$A,Pos!Z:Z,_xlfn.XLOOKUP($L1215,#REF!,#REF!, ""), 0)</f>
        <v>#REF!</v>
      </c>
      <c r="AK1215" s="1" t="e">
        <f>_xlfn.XLOOKUP($L1215,Pos!$A:$A,Pos!AA:AA,_xlfn.XLOOKUP($L1215,#REF!,#REF!, ""), 0)</f>
        <v>#REF!</v>
      </c>
      <c r="AL1215" s="1" t="e">
        <f>_xlfn.XLOOKUP($L1215,Pos!$A:$A,Pos!AB:AB,_xlfn.XLOOKUP($L1215,#REF!,#REF!, ""), 0)</f>
        <v>#REF!</v>
      </c>
      <c r="AM1215" s="1" t="e">
        <f>_xlfn.XLOOKUP($L1215,Pos!$A:$A,Pos!AC:AC,_xlfn.XLOOKUP($L1215,#REF!,#REF!, ""), 0)</f>
        <v>#REF!</v>
      </c>
      <c r="AN1215" s="1" t="e">
        <f>_xlfn.XLOOKUP($L1215,Pos!$A:$A,Pos!AD:AD,_xlfn.XLOOKUP($L1215,#REF!,#REF!, ""), 0)</f>
        <v>#REF!</v>
      </c>
      <c r="AO1215" s="1" t="e">
        <f>_xlfn.XLOOKUP($L1215,Pos!$A:$A,Pos!AE:AE,_xlfn.XLOOKUP($L1215,#REF!,#REF!, ""), 0)</f>
        <v>#REF!</v>
      </c>
      <c r="AP1215" s="1" t="e">
        <f>_xlfn.XLOOKUP($L1215,Pos!$A:$A,Pos!AF:AF,_xlfn.XLOOKUP($L1215,#REF!,#REF!, ""), 0)</f>
        <v>#REF!</v>
      </c>
      <c r="AQ1215" s="1" t="e">
        <f>_xlfn.XLOOKUP($L1215,Pos!$A:$A,Pos!AG:AG,_xlfn.XLOOKUP($L1215,#REF!,#REF!, ""), 0)</f>
        <v>#REF!</v>
      </c>
      <c r="AR1215" s="1" t="e">
        <f>_xlfn.XLOOKUP($L1215,Pos!$A:$A,Pos!AH:AH,_xlfn.XLOOKUP($L1215,#REF!,#REF!, ""), 0)</f>
        <v>#REF!</v>
      </c>
      <c r="AS1215" s="1" t="e">
        <f>_xlfn.XLOOKUP($L1215,Pos!$A:$A,Pos!AI:AI,_xlfn.XLOOKUP($L1215,#REF!,#REF!, ""), 0)</f>
        <v>#REF!</v>
      </c>
      <c r="AT1215" s="1" t="e">
        <f>_xlfn.XLOOKUP($L1215,Pos!$A:$A,Pos!AJ:AJ,_xlfn.XLOOKUP($L1215,#REF!,#REF!, ""), 0)</f>
        <v>#REF!</v>
      </c>
      <c r="AU1215" s="1" t="e">
        <f>_xlfn.XLOOKUP($L1215,Pos!$A:$A,Pos!AK:AK,_xlfn.XLOOKUP($L1215,#REF!,#REF!, ""), 0)</f>
        <v>#REF!</v>
      </c>
      <c r="AV1215" s="1" t="e">
        <f>_xlfn.XLOOKUP($L1215,Pos!$A:$A,Pos!AL:AL,_xlfn.XLOOKUP($L1215,#REF!,#REF!, ""), 0)</f>
        <v>#REF!</v>
      </c>
      <c r="AW1215" s="1" t="e">
        <f>_xlfn.XLOOKUP($L1215,Pos!$A:$A,Pos!AM:AM,_xlfn.XLOOKUP($L1215,#REF!,#REF!, ""), 0)</f>
        <v>#REF!</v>
      </c>
      <c r="AX1215" s="1" t="e">
        <f>_xlfn.XLOOKUP($L1215,Pos!$A:$A,Pos!AN:AN,_xlfn.XLOOKUP($L1215,#REF!,#REF!, ""), 0)</f>
        <v>#REF!</v>
      </c>
      <c r="AY1215" s="1" t="e">
        <f>_xlfn.XLOOKUP($L1215,Pos!$A:$A,Pos!AO:AO,_xlfn.XLOOKUP($L1215,#REF!,#REF!, ""), 0)</f>
        <v>#REF!</v>
      </c>
      <c r="AZ1215" s="7" t="str">
        <f t="shared" si="287"/>
        <v>OUT</v>
      </c>
      <c r="BA1215" s="1">
        <f>IF(OR(_xlfn.XLOOKUP(L1215,Pos!B:B,Pos!L:L,FALSE)="ESG Reason",_xlfn.XLOOKUP(L1215,Pos!B:B,Pos!L:L,FALSE)="Blacklisted"),1,0)</f>
        <v>1</v>
      </c>
      <c r="BC1215" s="11">
        <v>8.6143903493889869E-11</v>
      </c>
      <c r="BD1215" s="11">
        <f>_xlfn.XLOOKUP($L1215,Pos!$B:$B,Pos!H:H,0, 0)</f>
        <v>0</v>
      </c>
      <c r="BE1215" s="11">
        <f>_xlfn.XLOOKUP($L1215,Pos!$B:$B,Pos!I:I,0, 0)</f>
        <v>6.8719774678970851E-5</v>
      </c>
      <c r="BF1215" s="18">
        <f t="shared" si="288"/>
        <v>6.8719774678970851E-5</v>
      </c>
      <c r="BG1215" s="1">
        <f t="shared" si="289"/>
        <v>2</v>
      </c>
      <c r="BH1215" s="1">
        <f t="shared" si="290"/>
        <v>15</v>
      </c>
      <c r="BI1215" s="18">
        <f t="shared" si="291"/>
        <v>8.6143903493889869E-11</v>
      </c>
      <c r="BJ1215" s="3">
        <f t="shared" si="292"/>
        <v>0</v>
      </c>
      <c r="BK1215" s="18">
        <f t="shared" si="293"/>
        <v>0</v>
      </c>
    </row>
    <row r="1216" spans="3:63" x14ac:dyDescent="0.25">
      <c r="C1216" s="3"/>
      <c r="D1216" s="3"/>
      <c r="E1216" s="3"/>
      <c r="F1216" s="3"/>
      <c r="G1216" s="51" t="s">
        <v>1225</v>
      </c>
      <c r="H1216" s="8" t="str">
        <f t="shared" si="283"/>
        <v>0%West Europe</v>
      </c>
      <c r="I1216" s="11" cm="1">
        <f t="array" ref="I1216">IF(
   AZ1216 = "OUT", 0,IF(
   BD1216 &gt;= LARGE(IF(ISNUMBER(BD:BD), BD:BD), 3),
   BE1216 - 0.001,
   IF(BE1216 &gt;=VLOOKUP(P1216,mapping!$A:$B,2,FALSE), BE1216,VLOOKUP(P1216,mapping!$A$2:$B$8,2,FALSE))
))</f>
        <v>0</v>
      </c>
      <c r="J1216" s="11" cm="1">
        <f t="array" ref="J1216">IF(
    AZ1216="OUT",0,IF(IF(
                      BD1216&gt;=LARGE(IF(ISNUMBER(BD:BD),BD:BD),3),
                      BE1216+0.001,
                      VLOOKUP(H1216,mapping!$D:$E,2,FALSE)
                      )&gt;I1216,
                   IF(
                      BD1216&gt;=LARGE(IF(ISNUMBER(BD:BD),BD:BD),3),
                      BE1216+0.001,
                      VLOOKUP(H1216,mapping!$D:$E,2,FALSE)
                      ),
                   I1216+0.002))</f>
        <v>0</v>
      </c>
      <c r="K1216" s="8">
        <f t="shared" si="284"/>
        <v>6.7659703559371987E-5</v>
      </c>
      <c r="L1216" s="1" t="str">
        <f>Pos!B242</f>
        <v>DE000PAG9113</v>
      </c>
      <c r="M1216" s="1" t="str">
        <f>_xlfn.XLOOKUP($L1216,Pos!B:B,Pos!D:D,, 0)</f>
        <v>Porsche AG</v>
      </c>
      <c r="N1216" s="1" t="str">
        <f>_xlfn.XLOOKUP($L1216,Pos!B:B,Pos!E:E,, 0)</f>
        <v>Auto &amp; Parts</v>
      </c>
      <c r="O1216" s="1" t="str">
        <f t="shared" si="285"/>
        <v>Auto &amp; Parts_West Europe</v>
      </c>
      <c r="P1216" s="1" t="str">
        <f>_xlfn.XLOOKUP($L1216,Pos!B:B,Pos!F:F,, 0)</f>
        <v>West Europe</v>
      </c>
      <c r="Q1216" s="1">
        <v>0</v>
      </c>
      <c r="R1216" s="9">
        <f>_xlfn.XLOOKUP($L1216,Pos!$B:$B,Pos!N:N,0, 0)</f>
        <v>5.41</v>
      </c>
      <c r="S1216" s="9">
        <f>_xlfn.XLOOKUP($L1216,Pos!$B:$B,Pos!O:O,0, 0)</f>
        <v>3.3541669999999999</v>
      </c>
      <c r="T1216" s="9">
        <f>_xlfn.XLOOKUP($L1216,Pos!$B:$B,Pos!P:P,0, 0)</f>
        <v>4.8499999999999996</v>
      </c>
      <c r="U1216" s="9">
        <f>_xlfn.XLOOKUP($L1216,Pos!$B:$B,Pos!Q:Q,0, 0)</f>
        <v>1</v>
      </c>
      <c r="V1216" s="9">
        <f>_xlfn.XLOOKUP($L1216,Pos!$B:$B,Pos!R:R,0, 0)</f>
        <v>4.9000000000000004</v>
      </c>
      <c r="W1216" s="9">
        <f>_xlfn.XLOOKUP($L1216,Pos!$B:$B,Pos!S:S,0, 0)</f>
        <v>0.49166670000000001</v>
      </c>
      <c r="X1216" s="9" t="str">
        <f>_xlfn.XLOOKUP($L1216,Pos!$B:$B,Pos!J:J,0, 0)</f>
        <v>Hold</v>
      </c>
      <c r="Y1216" s="1">
        <v>0</v>
      </c>
      <c r="Z1216" s="1">
        <v>0</v>
      </c>
      <c r="AA1216" s="1">
        <f t="shared" si="286"/>
        <v>0</v>
      </c>
      <c r="AB1216" s="9">
        <f>_xlfn.XLOOKUP(L1216,Pos!B:B,Pos!K:K,-1,0)</f>
        <v>0.90909090909090917</v>
      </c>
      <c r="AC1216" s="1" t="e">
        <f>_xlfn.XLOOKUP($L1216,Pos!$A:$A,Pos!S:S,_xlfn.XLOOKUP($L1216,#REF!,#REF!, ""), 0)</f>
        <v>#REF!</v>
      </c>
      <c r="AD1216" s="1" t="e">
        <f>_xlfn.XLOOKUP($L1216,Pos!$A:$A,Pos!T:T,_xlfn.XLOOKUP($L1216,#REF!,#REF!, ""), 0)</f>
        <v>#REF!</v>
      </c>
      <c r="AE1216" s="1" t="e">
        <f>_xlfn.XLOOKUP($L1216,Pos!$A:$A,Pos!U:U,_xlfn.XLOOKUP($L1216,#REF!,#REF!, ""), 0)</f>
        <v>#REF!</v>
      </c>
      <c r="AF1216" s="1" t="e">
        <f>_xlfn.XLOOKUP($L1216,Pos!$A:$A,Pos!V:V,_xlfn.XLOOKUP($L1216,#REF!,#REF!, ""), 0)</f>
        <v>#REF!</v>
      </c>
      <c r="AG1216" s="1" t="e">
        <f>_xlfn.XLOOKUP($L1216,Pos!$A:$A,Pos!W:W,_xlfn.XLOOKUP($L1216,#REF!,#REF!, ""), 0)</f>
        <v>#REF!</v>
      </c>
      <c r="AH1216" s="1" t="e">
        <f>_xlfn.XLOOKUP($L1216,Pos!$A:$A,Pos!X:X,_xlfn.XLOOKUP($L1216,#REF!,#REF!, ""), 0)</f>
        <v>#REF!</v>
      </c>
      <c r="AI1216" s="1" t="e">
        <f>_xlfn.XLOOKUP($L1216,Pos!$A:$A,Pos!Y:Y,_xlfn.XLOOKUP($L1216,#REF!,#REF!, ""), 0)</f>
        <v>#REF!</v>
      </c>
      <c r="AJ1216" s="1" t="e">
        <f>_xlfn.XLOOKUP($L1216,Pos!$A:$A,Pos!Z:Z,_xlfn.XLOOKUP($L1216,#REF!,#REF!, ""), 0)</f>
        <v>#REF!</v>
      </c>
      <c r="AK1216" s="1" t="e">
        <f>_xlfn.XLOOKUP($L1216,Pos!$A:$A,Pos!AA:AA,_xlfn.XLOOKUP($L1216,#REF!,#REF!, ""), 0)</f>
        <v>#REF!</v>
      </c>
      <c r="AL1216" s="1" t="e">
        <f>_xlfn.XLOOKUP($L1216,Pos!$A:$A,Pos!AB:AB,_xlfn.XLOOKUP($L1216,#REF!,#REF!, ""), 0)</f>
        <v>#REF!</v>
      </c>
      <c r="AM1216" s="1" t="e">
        <f>_xlfn.XLOOKUP($L1216,Pos!$A:$A,Pos!AC:AC,_xlfn.XLOOKUP($L1216,#REF!,#REF!, ""), 0)</f>
        <v>#REF!</v>
      </c>
      <c r="AN1216" s="1" t="e">
        <f>_xlfn.XLOOKUP($L1216,Pos!$A:$A,Pos!AD:AD,_xlfn.XLOOKUP($L1216,#REF!,#REF!, ""), 0)</f>
        <v>#REF!</v>
      </c>
      <c r="AO1216" s="1" t="e">
        <f>_xlfn.XLOOKUP($L1216,Pos!$A:$A,Pos!AE:AE,_xlfn.XLOOKUP($L1216,#REF!,#REF!, ""), 0)</f>
        <v>#REF!</v>
      </c>
      <c r="AP1216" s="1" t="e">
        <f>_xlfn.XLOOKUP($L1216,Pos!$A:$A,Pos!AF:AF,_xlfn.XLOOKUP($L1216,#REF!,#REF!, ""), 0)</f>
        <v>#REF!</v>
      </c>
      <c r="AQ1216" s="1" t="e">
        <f>_xlfn.XLOOKUP($L1216,Pos!$A:$A,Pos!AG:AG,_xlfn.XLOOKUP($L1216,#REF!,#REF!, ""), 0)</f>
        <v>#REF!</v>
      </c>
      <c r="AR1216" s="1" t="e">
        <f>_xlfn.XLOOKUP($L1216,Pos!$A:$A,Pos!AH:AH,_xlfn.XLOOKUP($L1216,#REF!,#REF!, ""), 0)</f>
        <v>#REF!</v>
      </c>
      <c r="AS1216" s="1" t="e">
        <f>_xlfn.XLOOKUP($L1216,Pos!$A:$A,Pos!AI:AI,_xlfn.XLOOKUP($L1216,#REF!,#REF!, ""), 0)</f>
        <v>#REF!</v>
      </c>
      <c r="AT1216" s="1" t="e">
        <f>_xlfn.XLOOKUP($L1216,Pos!$A:$A,Pos!AJ:AJ,_xlfn.XLOOKUP($L1216,#REF!,#REF!, ""), 0)</f>
        <v>#REF!</v>
      </c>
      <c r="AU1216" s="1" t="e">
        <f>_xlfn.XLOOKUP($L1216,Pos!$A:$A,Pos!AK:AK,_xlfn.XLOOKUP($L1216,#REF!,#REF!, ""), 0)</f>
        <v>#REF!</v>
      </c>
      <c r="AV1216" s="1" t="e">
        <f>_xlfn.XLOOKUP($L1216,Pos!$A:$A,Pos!AL:AL,_xlfn.XLOOKUP($L1216,#REF!,#REF!, ""), 0)</f>
        <v>#REF!</v>
      </c>
      <c r="AW1216" s="1" t="e">
        <f>_xlfn.XLOOKUP($L1216,Pos!$A:$A,Pos!AM:AM,_xlfn.XLOOKUP($L1216,#REF!,#REF!, ""), 0)</f>
        <v>#REF!</v>
      </c>
      <c r="AX1216" s="1" t="e">
        <f>_xlfn.XLOOKUP($L1216,Pos!$A:$A,Pos!AN:AN,_xlfn.XLOOKUP($L1216,#REF!,#REF!, ""), 0)</f>
        <v>#REF!</v>
      </c>
      <c r="AY1216" s="1" t="e">
        <f>_xlfn.XLOOKUP($L1216,Pos!$A:$A,Pos!AO:AO,_xlfn.XLOOKUP($L1216,#REF!,#REF!, ""), 0)</f>
        <v>#REF!</v>
      </c>
      <c r="AZ1216" s="7" t="str">
        <f t="shared" si="287"/>
        <v>OUT</v>
      </c>
      <c r="BA1216" s="1">
        <f>IF(OR(_xlfn.XLOOKUP(L1216,Pos!B:B,Pos!L:L,FALSE)="ESG Reason",_xlfn.XLOOKUP(L1216,Pos!B:B,Pos!L:L,FALSE)="Blacklisted"),1,0)</f>
        <v>1</v>
      </c>
      <c r="BC1216" s="11">
        <v>8.6555548998437655E-11</v>
      </c>
      <c r="BD1216" s="11">
        <f>_xlfn.XLOOKUP($L1216,Pos!$B:$B,Pos!H:H,0, 0)</f>
        <v>0</v>
      </c>
      <c r="BE1216" s="11">
        <f>_xlfn.XLOOKUP($L1216,Pos!$B:$B,Pos!I:I,0, 0)</f>
        <v>6.7659703559371987E-5</v>
      </c>
      <c r="BF1216" s="18">
        <f t="shared" si="288"/>
        <v>6.7659703559371987E-5</v>
      </c>
      <c r="BG1216" s="1">
        <f t="shared" si="289"/>
        <v>2</v>
      </c>
      <c r="BH1216" s="1">
        <f t="shared" si="290"/>
        <v>1</v>
      </c>
      <c r="BI1216" s="18">
        <f t="shared" si="291"/>
        <v>8.6555548998437655E-11</v>
      </c>
      <c r="BJ1216" s="3">
        <f t="shared" si="292"/>
        <v>0</v>
      </c>
      <c r="BK1216" s="18">
        <f t="shared" si="293"/>
        <v>0</v>
      </c>
    </row>
    <row r="1217" spans="3:63" x14ac:dyDescent="0.25">
      <c r="C1217" s="3"/>
      <c r="D1217" s="3"/>
      <c r="E1217" s="3"/>
      <c r="F1217" s="3"/>
      <c r="G1217" s="51" t="s">
        <v>1227</v>
      </c>
      <c r="H1217" s="8" t="str">
        <f t="shared" si="283"/>
        <v>0%West Europe</v>
      </c>
      <c r="I1217" s="11" cm="1">
        <f t="array" ref="I1217">IF(
   AZ1217 = "OUT", 0,IF(
   BD1217 &gt;= LARGE(IF(ISNUMBER(BD:BD), BD:BD), 3),
   BE1217 - 0.001,
   IF(BE1217 &gt;=VLOOKUP(P1217,mapping!$A:$B,2,FALSE), BE1217,VLOOKUP(P1217,mapping!$A$2:$B$8,2,FALSE))
))</f>
        <v>0</v>
      </c>
      <c r="J1217" s="11" cm="1">
        <f t="array" ref="J1217">IF(
    AZ1217="OUT",0,IF(IF(
                      BD1217&gt;=LARGE(IF(ISNUMBER(BD:BD),BD:BD),3),
                      BE1217+0.001,
                      VLOOKUP(H1217,mapping!$D:$E,2,FALSE)
                      )&gt;I1217,
                   IF(
                      BD1217&gt;=LARGE(IF(ISNUMBER(BD:BD),BD:BD),3),
                      BE1217+0.001,
                      VLOOKUP(H1217,mapping!$D:$E,2,FALSE)
                      ),
                   I1217+0.002))</f>
        <v>0</v>
      </c>
      <c r="K1217" s="8">
        <f t="shared" si="284"/>
        <v>6.7472435096546188E-5</v>
      </c>
      <c r="L1217" s="1" t="str">
        <f>Pos!B209</f>
        <v>DE0006070006</v>
      </c>
      <c r="M1217" s="1" t="str">
        <f>_xlfn.XLOOKUP($L1217,Pos!B:B,Pos!D:D,, 0)</f>
        <v>HOCHTIEF Aktiengesellschaft</v>
      </c>
      <c r="N1217" s="1" t="str">
        <f>_xlfn.XLOOKUP($L1217,Pos!B:B,Pos!E:E,, 0)</f>
        <v>Construction</v>
      </c>
      <c r="O1217" s="1" t="str">
        <f t="shared" si="285"/>
        <v>Construction_West Europe</v>
      </c>
      <c r="P1217" s="1" t="str">
        <f>_xlfn.XLOOKUP($L1217,Pos!B:B,Pos!F:F,, 0)</f>
        <v>West Europe</v>
      </c>
      <c r="Q1217" s="1">
        <v>0</v>
      </c>
      <c r="R1217" s="9">
        <f>_xlfn.XLOOKUP($L1217,Pos!$B:$B,Pos!N:N,0, 0)</f>
        <v>5.39</v>
      </c>
      <c r="S1217" s="9">
        <f>_xlfn.XLOOKUP($L1217,Pos!$B:$B,Pos!O:O,0, 0)</f>
        <v>4.9065000000000003</v>
      </c>
      <c r="T1217" s="9">
        <f>_xlfn.XLOOKUP($L1217,Pos!$B:$B,Pos!P:P,0, 0)</f>
        <v>6.3</v>
      </c>
      <c r="U1217" s="9">
        <f>_xlfn.XLOOKUP($L1217,Pos!$B:$B,Pos!Q:Q,0, 0)</f>
        <v>9.8000000000000007</v>
      </c>
      <c r="V1217" s="9">
        <f>_xlfn.XLOOKUP($L1217,Pos!$B:$B,Pos!R:R,0, 0)</f>
        <v>0.8</v>
      </c>
      <c r="W1217" s="9">
        <f>_xlfn.XLOOKUP($L1217,Pos!$B:$B,Pos!S:S,0, 0)</f>
        <v>8.8533329999999992</v>
      </c>
      <c r="X1217" s="9" t="str">
        <f>_xlfn.XLOOKUP($L1217,Pos!$B:$B,Pos!J:J,0, 0)</f>
        <v>Hold</v>
      </c>
      <c r="Y1217" s="1">
        <v>0</v>
      </c>
      <c r="Z1217" s="1">
        <v>0</v>
      </c>
      <c r="AA1217" s="1">
        <f t="shared" si="286"/>
        <v>0</v>
      </c>
      <c r="AB1217" s="9">
        <f>_xlfn.XLOOKUP(L1217,Pos!B:B,Pos!K:K,-1,0)</f>
        <v>5.2631578947368416</v>
      </c>
      <c r="AC1217" s="1" t="e">
        <f>_xlfn.XLOOKUP($L1217,Pos!$A:$A,Pos!S:S,_xlfn.XLOOKUP($L1217,#REF!,#REF!, ""), 0)</f>
        <v>#REF!</v>
      </c>
      <c r="AD1217" s="1" t="e">
        <f>_xlfn.XLOOKUP($L1217,Pos!$A:$A,Pos!T:T,_xlfn.XLOOKUP($L1217,#REF!,#REF!, ""), 0)</f>
        <v>#REF!</v>
      </c>
      <c r="AE1217" s="1" t="e">
        <f>_xlfn.XLOOKUP($L1217,Pos!$A:$A,Pos!U:U,_xlfn.XLOOKUP($L1217,#REF!,#REF!, ""), 0)</f>
        <v>#REF!</v>
      </c>
      <c r="AF1217" s="1" t="e">
        <f>_xlfn.XLOOKUP($L1217,Pos!$A:$A,Pos!V:V,_xlfn.XLOOKUP($L1217,#REF!,#REF!, ""), 0)</f>
        <v>#REF!</v>
      </c>
      <c r="AG1217" s="1" t="e">
        <f>_xlfn.XLOOKUP($L1217,Pos!$A:$A,Pos!W:W,_xlfn.XLOOKUP($L1217,#REF!,#REF!, ""), 0)</f>
        <v>#REF!</v>
      </c>
      <c r="AH1217" s="1" t="e">
        <f>_xlfn.XLOOKUP($L1217,Pos!$A:$A,Pos!X:X,_xlfn.XLOOKUP($L1217,#REF!,#REF!, ""), 0)</f>
        <v>#REF!</v>
      </c>
      <c r="AI1217" s="1" t="e">
        <f>_xlfn.XLOOKUP($L1217,Pos!$A:$A,Pos!Y:Y,_xlfn.XLOOKUP($L1217,#REF!,#REF!, ""), 0)</f>
        <v>#REF!</v>
      </c>
      <c r="AJ1217" s="1" t="e">
        <f>_xlfn.XLOOKUP($L1217,Pos!$A:$A,Pos!Z:Z,_xlfn.XLOOKUP($L1217,#REF!,#REF!, ""), 0)</f>
        <v>#REF!</v>
      </c>
      <c r="AK1217" s="1" t="e">
        <f>_xlfn.XLOOKUP($L1217,Pos!$A:$A,Pos!AA:AA,_xlfn.XLOOKUP($L1217,#REF!,#REF!, ""), 0)</f>
        <v>#REF!</v>
      </c>
      <c r="AL1217" s="1" t="e">
        <f>_xlfn.XLOOKUP($L1217,Pos!$A:$A,Pos!AB:AB,_xlfn.XLOOKUP($L1217,#REF!,#REF!, ""), 0)</f>
        <v>#REF!</v>
      </c>
      <c r="AM1217" s="1" t="e">
        <f>_xlfn.XLOOKUP($L1217,Pos!$A:$A,Pos!AC:AC,_xlfn.XLOOKUP($L1217,#REF!,#REF!, ""), 0)</f>
        <v>#REF!</v>
      </c>
      <c r="AN1217" s="1" t="e">
        <f>_xlfn.XLOOKUP($L1217,Pos!$A:$A,Pos!AD:AD,_xlfn.XLOOKUP($L1217,#REF!,#REF!, ""), 0)</f>
        <v>#REF!</v>
      </c>
      <c r="AO1217" s="1" t="e">
        <f>_xlfn.XLOOKUP($L1217,Pos!$A:$A,Pos!AE:AE,_xlfn.XLOOKUP($L1217,#REF!,#REF!, ""), 0)</f>
        <v>#REF!</v>
      </c>
      <c r="AP1217" s="1" t="e">
        <f>_xlfn.XLOOKUP($L1217,Pos!$A:$A,Pos!AF:AF,_xlfn.XLOOKUP($L1217,#REF!,#REF!, ""), 0)</f>
        <v>#REF!</v>
      </c>
      <c r="AQ1217" s="1" t="e">
        <f>_xlfn.XLOOKUP($L1217,Pos!$A:$A,Pos!AG:AG,_xlfn.XLOOKUP($L1217,#REF!,#REF!, ""), 0)</f>
        <v>#REF!</v>
      </c>
      <c r="AR1217" s="1" t="e">
        <f>_xlfn.XLOOKUP($L1217,Pos!$A:$A,Pos!AH:AH,_xlfn.XLOOKUP($L1217,#REF!,#REF!, ""), 0)</f>
        <v>#REF!</v>
      </c>
      <c r="AS1217" s="1" t="e">
        <f>_xlfn.XLOOKUP($L1217,Pos!$A:$A,Pos!AI:AI,_xlfn.XLOOKUP($L1217,#REF!,#REF!, ""), 0)</f>
        <v>#REF!</v>
      </c>
      <c r="AT1217" s="1" t="e">
        <f>_xlfn.XLOOKUP($L1217,Pos!$A:$A,Pos!AJ:AJ,_xlfn.XLOOKUP($L1217,#REF!,#REF!, ""), 0)</f>
        <v>#REF!</v>
      </c>
      <c r="AU1217" s="1" t="e">
        <f>_xlfn.XLOOKUP($L1217,Pos!$A:$A,Pos!AK:AK,_xlfn.XLOOKUP($L1217,#REF!,#REF!, ""), 0)</f>
        <v>#REF!</v>
      </c>
      <c r="AV1217" s="1" t="e">
        <f>_xlfn.XLOOKUP($L1217,Pos!$A:$A,Pos!AL:AL,_xlfn.XLOOKUP($L1217,#REF!,#REF!, ""), 0)</f>
        <v>#REF!</v>
      </c>
      <c r="AW1217" s="1" t="e">
        <f>_xlfn.XLOOKUP($L1217,Pos!$A:$A,Pos!AM:AM,_xlfn.XLOOKUP($L1217,#REF!,#REF!, ""), 0)</f>
        <v>#REF!</v>
      </c>
      <c r="AX1217" s="1" t="e">
        <f>_xlfn.XLOOKUP($L1217,Pos!$A:$A,Pos!AN:AN,_xlfn.XLOOKUP($L1217,#REF!,#REF!, ""), 0)</f>
        <v>#REF!</v>
      </c>
      <c r="AY1217" s="1" t="e">
        <f>_xlfn.XLOOKUP($L1217,Pos!$A:$A,Pos!AO:AO,_xlfn.XLOOKUP($L1217,#REF!,#REF!, ""), 0)</f>
        <v>#REF!</v>
      </c>
      <c r="AZ1217" s="7" t="str">
        <f t="shared" si="287"/>
        <v>OUT</v>
      </c>
      <c r="BA1217" s="1">
        <f>IF(OR(_xlfn.XLOOKUP(L1217,Pos!B:B,Pos!L:L,FALSE)="ESG Reason",_xlfn.XLOOKUP(L1217,Pos!B:B,Pos!L:L,FALSE)="Blacklisted"),1,0)</f>
        <v>0</v>
      </c>
      <c r="BC1217" s="11">
        <v>8.8848921802166813E-11</v>
      </c>
      <c r="BD1217" s="11">
        <f>_xlfn.XLOOKUP($L1217,Pos!$B:$B,Pos!H:H,0, 0)</f>
        <v>0</v>
      </c>
      <c r="BE1217" s="11">
        <f>_xlfn.XLOOKUP($L1217,Pos!$B:$B,Pos!I:I,0, 0)</f>
        <v>6.7472435096546188E-5</v>
      </c>
      <c r="BF1217" s="18">
        <f t="shared" si="288"/>
        <v>6.7472435096546188E-5</v>
      </c>
      <c r="BG1217" s="1">
        <f t="shared" si="289"/>
        <v>2</v>
      </c>
      <c r="BH1217" s="1">
        <f t="shared" si="290"/>
        <v>5</v>
      </c>
      <c r="BI1217" s="18">
        <f t="shared" si="291"/>
        <v>8.8848921802166813E-11</v>
      </c>
      <c r="BJ1217" s="3">
        <f t="shared" si="292"/>
        <v>0</v>
      </c>
      <c r="BK1217" s="18">
        <f t="shared" si="293"/>
        <v>0</v>
      </c>
    </row>
    <row r="1218" spans="3:63" x14ac:dyDescent="0.25">
      <c r="C1218" s="3"/>
      <c r="D1218" s="3"/>
      <c r="E1218" s="3"/>
      <c r="F1218" s="3"/>
      <c r="G1218" s="51" t="s">
        <v>1234</v>
      </c>
      <c r="H1218" s="8" t="str">
        <f t="shared" si="283"/>
        <v>0%West Europe</v>
      </c>
      <c r="I1218" s="11" cm="1">
        <f t="array" ref="I1218">IF(
   AZ1218 = "OUT", 0,IF(
   BD1218 &gt;= LARGE(IF(ISNUMBER(BD:BD), BD:BD), 3),
   BE1218 - 0.001,
   IF(BE1218 &gt;=VLOOKUP(P1218,mapping!$A:$B,2,FALSE), BE1218,VLOOKUP(P1218,mapping!$A$2:$B$8,2,FALSE))
))</f>
        <v>0</v>
      </c>
      <c r="J1218" s="11" cm="1">
        <f t="array" ref="J1218">IF(
    AZ1218="OUT",0,IF(IF(
                      BD1218&gt;=LARGE(IF(ISNUMBER(BD:BD),BD:BD),3),
                      BE1218+0.001,
                      VLOOKUP(H1218,mapping!$D:$E,2,FALSE)
                      )&gt;I1218,
                   IF(
                      BD1218&gt;=LARGE(IF(ISNUMBER(BD:BD),BD:BD),3),
                      BE1218+0.001,
                      VLOOKUP(H1218,mapping!$D:$E,2,FALSE)
                      ),
                   I1218+0.002))</f>
        <v>0</v>
      </c>
      <c r="K1218" s="8">
        <f t="shared" si="284"/>
        <v>6.6829927442177886E-5</v>
      </c>
      <c r="L1218" s="1" t="str">
        <f>Pos!B481</f>
        <v>IT0003497168</v>
      </c>
      <c r="M1218" s="1" t="str">
        <f>_xlfn.XLOOKUP($L1218,Pos!B:B,Pos!D:D,, 0)</f>
        <v>Telecom Italia S.p.A.</v>
      </c>
      <c r="N1218" s="1" t="str">
        <f>_xlfn.XLOOKUP($L1218,Pos!B:B,Pos!E:E,, 0)</f>
        <v>Telecommunications</v>
      </c>
      <c r="O1218" s="1" t="str">
        <f t="shared" si="285"/>
        <v>Telecommunications_West Europe</v>
      </c>
      <c r="P1218" s="1" t="str">
        <f>_xlfn.XLOOKUP($L1218,Pos!B:B,Pos!F:F,, 0)</f>
        <v>West Europe</v>
      </c>
      <c r="Q1218" s="1">
        <v>0</v>
      </c>
      <c r="R1218" s="9">
        <f>_xlfn.XLOOKUP($L1218,Pos!$B:$B,Pos!N:N,0, 0)</f>
        <v>0</v>
      </c>
      <c r="S1218" s="9">
        <f>_xlfn.XLOOKUP($L1218,Pos!$B:$B,Pos!O:O,0, 0)</f>
        <v>6.0770840000000002</v>
      </c>
      <c r="T1218" s="9">
        <f>_xlfn.XLOOKUP($L1218,Pos!$B:$B,Pos!P:P,0, 0)</f>
        <v>1.625</v>
      </c>
      <c r="U1218" s="9">
        <f>_xlfn.XLOOKUP($L1218,Pos!$B:$B,Pos!Q:Q,0, 0)</f>
        <v>9.1999999999999993</v>
      </c>
      <c r="V1218" s="9">
        <f>_xlfn.XLOOKUP($L1218,Pos!$B:$B,Pos!R:R,0, 0)</f>
        <v>1.6333329999999999</v>
      </c>
      <c r="W1218" s="9">
        <f>_xlfn.XLOOKUP($L1218,Pos!$B:$B,Pos!S:S,0, 0)</f>
        <v>4.7175000000000002</v>
      </c>
      <c r="X1218" s="9" t="str">
        <f>_xlfn.XLOOKUP($L1218,Pos!$B:$B,Pos!J:J,0, 0)</f>
        <v>Outperform</v>
      </c>
      <c r="Y1218" s="1">
        <v>0</v>
      </c>
      <c r="Z1218" s="1">
        <v>0</v>
      </c>
      <c r="AA1218" s="1">
        <f t="shared" si="286"/>
        <v>0</v>
      </c>
      <c r="AB1218" s="9">
        <f>_xlfn.XLOOKUP(L1218,Pos!B:B,Pos!K:K,-1,0)</f>
        <v>3.125</v>
      </c>
      <c r="AC1218" s="1" t="e">
        <f>_xlfn.XLOOKUP($L1218,Pos!$A:$A,Pos!S:S,_xlfn.XLOOKUP($L1218,#REF!,#REF!, ""), 0)</f>
        <v>#REF!</v>
      </c>
      <c r="AD1218" s="1" t="e">
        <f>_xlfn.XLOOKUP($L1218,Pos!$A:$A,Pos!T:T,_xlfn.XLOOKUP($L1218,#REF!,#REF!, ""), 0)</f>
        <v>#REF!</v>
      </c>
      <c r="AE1218" s="1" t="e">
        <f>_xlfn.XLOOKUP($L1218,Pos!$A:$A,Pos!U:U,_xlfn.XLOOKUP($L1218,#REF!,#REF!, ""), 0)</f>
        <v>#REF!</v>
      </c>
      <c r="AF1218" s="1" t="e">
        <f>_xlfn.XLOOKUP($L1218,Pos!$A:$A,Pos!V:V,_xlfn.XLOOKUP($L1218,#REF!,#REF!, ""), 0)</f>
        <v>#REF!</v>
      </c>
      <c r="AG1218" s="1" t="e">
        <f>_xlfn.XLOOKUP($L1218,Pos!$A:$A,Pos!W:W,_xlfn.XLOOKUP($L1218,#REF!,#REF!, ""), 0)</f>
        <v>#REF!</v>
      </c>
      <c r="AH1218" s="1" t="e">
        <f>_xlfn.XLOOKUP($L1218,Pos!$A:$A,Pos!X:X,_xlfn.XLOOKUP($L1218,#REF!,#REF!, ""), 0)</f>
        <v>#REF!</v>
      </c>
      <c r="AI1218" s="1" t="e">
        <f>_xlfn.XLOOKUP($L1218,Pos!$A:$A,Pos!Y:Y,_xlfn.XLOOKUP($L1218,#REF!,#REF!, ""), 0)</f>
        <v>#REF!</v>
      </c>
      <c r="AJ1218" s="1" t="e">
        <f>_xlfn.XLOOKUP($L1218,Pos!$A:$A,Pos!Z:Z,_xlfn.XLOOKUP($L1218,#REF!,#REF!, ""), 0)</f>
        <v>#REF!</v>
      </c>
      <c r="AK1218" s="1" t="e">
        <f>_xlfn.XLOOKUP($L1218,Pos!$A:$A,Pos!AA:AA,_xlfn.XLOOKUP($L1218,#REF!,#REF!, ""), 0)</f>
        <v>#REF!</v>
      </c>
      <c r="AL1218" s="1" t="e">
        <f>_xlfn.XLOOKUP($L1218,Pos!$A:$A,Pos!AB:AB,_xlfn.XLOOKUP($L1218,#REF!,#REF!, ""), 0)</f>
        <v>#REF!</v>
      </c>
      <c r="AM1218" s="1" t="e">
        <f>_xlfn.XLOOKUP($L1218,Pos!$A:$A,Pos!AC:AC,_xlfn.XLOOKUP($L1218,#REF!,#REF!, ""), 0)</f>
        <v>#REF!</v>
      </c>
      <c r="AN1218" s="1" t="e">
        <f>_xlfn.XLOOKUP($L1218,Pos!$A:$A,Pos!AD:AD,_xlfn.XLOOKUP($L1218,#REF!,#REF!, ""), 0)</f>
        <v>#REF!</v>
      </c>
      <c r="AO1218" s="1" t="e">
        <f>_xlfn.XLOOKUP($L1218,Pos!$A:$A,Pos!AE:AE,_xlfn.XLOOKUP($L1218,#REF!,#REF!, ""), 0)</f>
        <v>#REF!</v>
      </c>
      <c r="AP1218" s="1" t="e">
        <f>_xlfn.XLOOKUP($L1218,Pos!$A:$A,Pos!AF:AF,_xlfn.XLOOKUP($L1218,#REF!,#REF!, ""), 0)</f>
        <v>#REF!</v>
      </c>
      <c r="AQ1218" s="1" t="e">
        <f>_xlfn.XLOOKUP($L1218,Pos!$A:$A,Pos!AG:AG,_xlfn.XLOOKUP($L1218,#REF!,#REF!, ""), 0)</f>
        <v>#REF!</v>
      </c>
      <c r="AR1218" s="1" t="e">
        <f>_xlfn.XLOOKUP($L1218,Pos!$A:$A,Pos!AH:AH,_xlfn.XLOOKUP($L1218,#REF!,#REF!, ""), 0)</f>
        <v>#REF!</v>
      </c>
      <c r="AS1218" s="1" t="e">
        <f>_xlfn.XLOOKUP($L1218,Pos!$A:$A,Pos!AI:AI,_xlfn.XLOOKUP($L1218,#REF!,#REF!, ""), 0)</f>
        <v>#REF!</v>
      </c>
      <c r="AT1218" s="1" t="e">
        <f>_xlfn.XLOOKUP($L1218,Pos!$A:$A,Pos!AJ:AJ,_xlfn.XLOOKUP($L1218,#REF!,#REF!, ""), 0)</f>
        <v>#REF!</v>
      </c>
      <c r="AU1218" s="1" t="e">
        <f>_xlfn.XLOOKUP($L1218,Pos!$A:$A,Pos!AK:AK,_xlfn.XLOOKUP($L1218,#REF!,#REF!, ""), 0)</f>
        <v>#REF!</v>
      </c>
      <c r="AV1218" s="1" t="e">
        <f>_xlfn.XLOOKUP($L1218,Pos!$A:$A,Pos!AL:AL,_xlfn.XLOOKUP($L1218,#REF!,#REF!, ""), 0)</f>
        <v>#REF!</v>
      </c>
      <c r="AW1218" s="1" t="e">
        <f>_xlfn.XLOOKUP($L1218,Pos!$A:$A,Pos!AM:AM,_xlfn.XLOOKUP($L1218,#REF!,#REF!, ""), 0)</f>
        <v>#REF!</v>
      </c>
      <c r="AX1218" s="1" t="e">
        <f>_xlfn.XLOOKUP($L1218,Pos!$A:$A,Pos!AN:AN,_xlfn.XLOOKUP($L1218,#REF!,#REF!, ""), 0)</f>
        <v>#REF!</v>
      </c>
      <c r="AY1218" s="1" t="e">
        <f>_xlfn.XLOOKUP($L1218,Pos!$A:$A,Pos!AO:AO,_xlfn.XLOOKUP($L1218,#REF!,#REF!, ""), 0)</f>
        <v>#REF!</v>
      </c>
      <c r="AZ1218" s="7" t="str">
        <f t="shared" si="287"/>
        <v>OUT</v>
      </c>
      <c r="BA1218" s="1">
        <f>IF(OR(_xlfn.XLOOKUP(L1218,Pos!B:B,Pos!L:L,FALSE)="ESG Reason",_xlfn.XLOOKUP(L1218,Pos!B:B,Pos!L:L,FALSE)="Blacklisted"),1,0)</f>
        <v>0</v>
      </c>
      <c r="BC1218" s="11">
        <v>8.7119644457531982E-11</v>
      </c>
      <c r="BD1218" s="11">
        <f>_xlfn.XLOOKUP($L1218,Pos!$B:$B,Pos!H:H,0, 0)</f>
        <v>0</v>
      </c>
      <c r="BE1218" s="11">
        <f>_xlfn.XLOOKUP($L1218,Pos!$B:$B,Pos!I:I,0, 0)</f>
        <v>6.6829927442177886E-5</v>
      </c>
      <c r="BF1218" s="18">
        <f t="shared" si="288"/>
        <v>6.6829927442177886E-5</v>
      </c>
      <c r="BG1218" s="1">
        <f t="shared" si="289"/>
        <v>2</v>
      </c>
      <c r="BH1218" s="1">
        <f t="shared" si="290"/>
        <v>17</v>
      </c>
      <c r="BI1218" s="18">
        <f t="shared" si="291"/>
        <v>8.7119644457531982E-11</v>
      </c>
      <c r="BJ1218" s="3">
        <f t="shared" si="292"/>
        <v>0</v>
      </c>
      <c r="BK1218" s="18">
        <f t="shared" si="293"/>
        <v>0</v>
      </c>
    </row>
    <row r="1219" spans="3:63" x14ac:dyDescent="0.25">
      <c r="C1219" s="3"/>
      <c r="D1219" s="3"/>
      <c r="E1219" s="3"/>
      <c r="F1219" s="3"/>
      <c r="G1219" s="51" t="s">
        <v>1219</v>
      </c>
      <c r="H1219" s="8" t="str">
        <f t="shared" ref="H1219:H1282" si="294">VLOOKUP(BE1219,$A$100:$B$105,2,TRUE) &amp; IF(AND(P1219&lt;&gt;"Asia",P1219&lt;&gt;"Others"),P1219,"Others")</f>
        <v>0%North America</v>
      </c>
      <c r="I1219" s="11" cm="1">
        <f t="array" ref="I1219">IF(
   AZ1219 = "OUT", 0,IF(
   BD1219 &gt;= LARGE(IF(ISNUMBER(BD:BD), BD:BD), 3),
   BE1219 - 0.001,
   IF(BE1219 &gt;=VLOOKUP(P1219,mapping!$A:$B,2,FALSE), BE1219,VLOOKUP(P1219,mapping!$A$2:$B$8,2,FALSE))
))</f>
        <v>0</v>
      </c>
      <c r="J1219" s="11" cm="1">
        <f t="array" ref="J1219">IF(
    AZ1219="OUT",0,IF(IF(
                      BD1219&gt;=LARGE(IF(ISNUMBER(BD:BD),BD:BD),3),
                      BE1219+0.001,
                      VLOOKUP(H1219,mapping!$D:$E,2,FALSE)
                      )&gt;I1219,
                   IF(
                      BD1219&gt;=LARGE(IF(ISNUMBER(BD:BD),BD:BD),3),
                      BE1219+0.001,
                      VLOOKUP(H1219,mapping!$D:$E,2,FALSE)
                      ),
                   I1219+0.002))</f>
        <v>0</v>
      </c>
      <c r="K1219" s="8">
        <f t="shared" ref="K1219:K1282" si="295">BE1219</f>
        <v>6.6741393986028891E-5</v>
      </c>
      <c r="L1219" s="1" t="str">
        <f>Pos!B875</f>
        <v>US1156372096</v>
      </c>
      <c r="M1219" s="1" t="str">
        <f>_xlfn.XLOOKUP($L1219,Pos!B:B,Pos!D:D,, 0)</f>
        <v>Brown-Forman Corporation Class B</v>
      </c>
      <c r="N1219" s="1" t="str">
        <f>_xlfn.XLOOKUP($L1219,Pos!B:B,Pos!E:E,, 0)</f>
        <v>Food, Beverage &amp; Tobacco</v>
      </c>
      <c r="O1219" s="1" t="str">
        <f t="shared" ref="O1219:O1282" si="296">N1219&amp;"_"&amp;P1219</f>
        <v>Food, Beverage &amp; Tobacco_North America</v>
      </c>
      <c r="P1219" s="1" t="str">
        <f>_xlfn.XLOOKUP($L1219,Pos!B:B,Pos!F:F,, 0)</f>
        <v>North America</v>
      </c>
      <c r="Q1219" s="1">
        <v>0</v>
      </c>
      <c r="R1219" s="9">
        <f>_xlfn.XLOOKUP($L1219,Pos!$B:$B,Pos!N:N,0, 0)</f>
        <v>4.8099999999999996</v>
      </c>
      <c r="S1219" s="9">
        <f>_xlfn.XLOOKUP($L1219,Pos!$B:$B,Pos!O:O,0, 0)</f>
        <v>3.8573330000000001</v>
      </c>
      <c r="T1219" s="9">
        <f>_xlfn.XLOOKUP($L1219,Pos!$B:$B,Pos!P:P,0, 0)</f>
        <v>4.875</v>
      </c>
      <c r="U1219" s="9">
        <f>_xlfn.XLOOKUP($L1219,Pos!$B:$B,Pos!Q:Q,0, 0)</f>
        <v>4.4000000000000004</v>
      </c>
      <c r="V1219" s="9">
        <f>_xlfn.XLOOKUP($L1219,Pos!$B:$B,Pos!R:R,0, 0)</f>
        <v>1.3666670000000001</v>
      </c>
      <c r="W1219" s="9">
        <f>_xlfn.XLOOKUP($L1219,Pos!$B:$B,Pos!S:S,0, 0)</f>
        <v>3.47</v>
      </c>
      <c r="X1219" s="9" t="str">
        <f>_xlfn.XLOOKUP($L1219,Pos!$B:$B,Pos!J:J,0, 0)</f>
        <v>Hold</v>
      </c>
      <c r="Y1219" s="1">
        <v>0</v>
      </c>
      <c r="Z1219" s="1">
        <v>0</v>
      </c>
      <c r="AA1219" s="1">
        <f t="shared" ref="AA1219:AA1282" si="297">IF(BE1219&gt;0,0,1)</f>
        <v>0</v>
      </c>
      <c r="AB1219" s="9">
        <f>_xlfn.XLOOKUP(L1219,Pos!B:B,Pos!K:K,-1,0)</f>
        <v>3.8095238095238089</v>
      </c>
      <c r="AC1219" s="1" t="e">
        <f>_xlfn.XLOOKUP($L1219,Pos!$A:$A,Pos!S:S,_xlfn.XLOOKUP($L1219,#REF!,#REF!, ""), 0)</f>
        <v>#REF!</v>
      </c>
      <c r="AD1219" s="1" t="e">
        <f>_xlfn.XLOOKUP($L1219,Pos!$A:$A,Pos!T:T,_xlfn.XLOOKUP($L1219,#REF!,#REF!, ""), 0)</f>
        <v>#REF!</v>
      </c>
      <c r="AE1219" s="1" t="e">
        <f>_xlfn.XLOOKUP($L1219,Pos!$A:$A,Pos!U:U,_xlfn.XLOOKUP($L1219,#REF!,#REF!, ""), 0)</f>
        <v>#REF!</v>
      </c>
      <c r="AF1219" s="1" t="e">
        <f>_xlfn.XLOOKUP($L1219,Pos!$A:$A,Pos!V:V,_xlfn.XLOOKUP($L1219,#REF!,#REF!, ""), 0)</f>
        <v>#REF!</v>
      </c>
      <c r="AG1219" s="1" t="e">
        <f>_xlfn.XLOOKUP($L1219,Pos!$A:$A,Pos!W:W,_xlfn.XLOOKUP($L1219,#REF!,#REF!, ""), 0)</f>
        <v>#REF!</v>
      </c>
      <c r="AH1219" s="1" t="e">
        <f>_xlfn.XLOOKUP($L1219,Pos!$A:$A,Pos!X:X,_xlfn.XLOOKUP($L1219,#REF!,#REF!, ""), 0)</f>
        <v>#REF!</v>
      </c>
      <c r="AI1219" s="1" t="e">
        <f>_xlfn.XLOOKUP($L1219,Pos!$A:$A,Pos!Y:Y,_xlfn.XLOOKUP($L1219,#REF!,#REF!, ""), 0)</f>
        <v>#REF!</v>
      </c>
      <c r="AJ1219" s="1" t="e">
        <f>_xlfn.XLOOKUP($L1219,Pos!$A:$A,Pos!Z:Z,_xlfn.XLOOKUP($L1219,#REF!,#REF!, ""), 0)</f>
        <v>#REF!</v>
      </c>
      <c r="AK1219" s="1" t="e">
        <f>_xlfn.XLOOKUP($L1219,Pos!$A:$A,Pos!AA:AA,_xlfn.XLOOKUP($L1219,#REF!,#REF!, ""), 0)</f>
        <v>#REF!</v>
      </c>
      <c r="AL1219" s="1" t="e">
        <f>_xlfn.XLOOKUP($L1219,Pos!$A:$A,Pos!AB:AB,_xlfn.XLOOKUP($L1219,#REF!,#REF!, ""), 0)</f>
        <v>#REF!</v>
      </c>
      <c r="AM1219" s="1" t="e">
        <f>_xlfn.XLOOKUP($L1219,Pos!$A:$A,Pos!AC:AC,_xlfn.XLOOKUP($L1219,#REF!,#REF!, ""), 0)</f>
        <v>#REF!</v>
      </c>
      <c r="AN1219" s="1" t="e">
        <f>_xlfn.XLOOKUP($L1219,Pos!$A:$A,Pos!AD:AD,_xlfn.XLOOKUP($L1219,#REF!,#REF!, ""), 0)</f>
        <v>#REF!</v>
      </c>
      <c r="AO1219" s="1" t="e">
        <f>_xlfn.XLOOKUP($L1219,Pos!$A:$A,Pos!AE:AE,_xlfn.XLOOKUP($L1219,#REF!,#REF!, ""), 0)</f>
        <v>#REF!</v>
      </c>
      <c r="AP1219" s="1" t="e">
        <f>_xlfn.XLOOKUP($L1219,Pos!$A:$A,Pos!AF:AF,_xlfn.XLOOKUP($L1219,#REF!,#REF!, ""), 0)</f>
        <v>#REF!</v>
      </c>
      <c r="AQ1219" s="1" t="e">
        <f>_xlfn.XLOOKUP($L1219,Pos!$A:$A,Pos!AG:AG,_xlfn.XLOOKUP($L1219,#REF!,#REF!, ""), 0)</f>
        <v>#REF!</v>
      </c>
      <c r="AR1219" s="1" t="e">
        <f>_xlfn.XLOOKUP($L1219,Pos!$A:$A,Pos!AH:AH,_xlfn.XLOOKUP($L1219,#REF!,#REF!, ""), 0)</f>
        <v>#REF!</v>
      </c>
      <c r="AS1219" s="1" t="e">
        <f>_xlfn.XLOOKUP($L1219,Pos!$A:$A,Pos!AI:AI,_xlfn.XLOOKUP($L1219,#REF!,#REF!, ""), 0)</f>
        <v>#REF!</v>
      </c>
      <c r="AT1219" s="1" t="e">
        <f>_xlfn.XLOOKUP($L1219,Pos!$A:$A,Pos!AJ:AJ,_xlfn.XLOOKUP($L1219,#REF!,#REF!, ""), 0)</f>
        <v>#REF!</v>
      </c>
      <c r="AU1219" s="1" t="e">
        <f>_xlfn.XLOOKUP($L1219,Pos!$A:$A,Pos!AK:AK,_xlfn.XLOOKUP($L1219,#REF!,#REF!, ""), 0)</f>
        <v>#REF!</v>
      </c>
      <c r="AV1219" s="1" t="e">
        <f>_xlfn.XLOOKUP($L1219,Pos!$A:$A,Pos!AL:AL,_xlfn.XLOOKUP($L1219,#REF!,#REF!, ""), 0)</f>
        <v>#REF!</v>
      </c>
      <c r="AW1219" s="1" t="e">
        <f>_xlfn.XLOOKUP($L1219,Pos!$A:$A,Pos!AM:AM,_xlfn.XLOOKUP($L1219,#REF!,#REF!, ""), 0)</f>
        <v>#REF!</v>
      </c>
      <c r="AX1219" s="1" t="e">
        <f>_xlfn.XLOOKUP($L1219,Pos!$A:$A,Pos!AN:AN,_xlfn.XLOOKUP($L1219,#REF!,#REF!, ""), 0)</f>
        <v>#REF!</v>
      </c>
      <c r="AY1219" s="1" t="e">
        <f>_xlfn.XLOOKUP($L1219,Pos!$A:$A,Pos!AO:AO,_xlfn.XLOOKUP($L1219,#REF!,#REF!, ""), 0)</f>
        <v>#REF!</v>
      </c>
      <c r="AZ1219" s="7" t="str">
        <f t="shared" ref="AZ1219:AZ1282" si="298">IF(BD1219&gt;0,"IN","OUT")</f>
        <v>OUT</v>
      </c>
      <c r="BA1219" s="1">
        <f>IF(OR(_xlfn.XLOOKUP(L1219,Pos!B:B,Pos!L:L,FALSE)="ESG Reason",_xlfn.XLOOKUP(L1219,Pos!B:B,Pos!L:L,FALSE)="Blacklisted"),1,0)</f>
        <v>1</v>
      </c>
      <c r="BC1219" s="11">
        <v>8.7898396531301422E-11</v>
      </c>
      <c r="BD1219" s="11">
        <f>_xlfn.XLOOKUP($L1219,Pos!$B:$B,Pos!H:H,0, 0)</f>
        <v>0</v>
      </c>
      <c r="BE1219" s="11">
        <f>_xlfn.XLOOKUP($L1219,Pos!$B:$B,Pos!I:I,0, 0)</f>
        <v>6.6741393986028891E-5</v>
      </c>
      <c r="BF1219" s="18">
        <f t="shared" ref="BF1219:BF1282" si="299">ABS(BD1219-BE1219)</f>
        <v>6.6741393986028891E-5</v>
      </c>
      <c r="BG1219" s="1">
        <f t="shared" ref="BG1219:BG1282" si="300">IFERROR(VLOOKUP(P1219,$A$6:$D$8,2,FALSE),3)</f>
        <v>1</v>
      </c>
      <c r="BH1219" s="1">
        <f t="shared" ref="BH1219:BH1282" si="301">IFERROR(VLOOKUP(O1219,$A$12:$D$68,2,FALSE),"")</f>
        <v>27</v>
      </c>
      <c r="BI1219" s="18">
        <f t="shared" ref="BI1219:BI1282" si="302">ABS(BC1219-BD1219)</f>
        <v>8.7898396531301422E-11</v>
      </c>
      <c r="BJ1219" s="3">
        <f t="shared" ref="BJ1219:BJ1282" si="303">IF(BC1219&lt;0.0001,0,BC1219-BE1219)</f>
        <v>0</v>
      </c>
      <c r="BK1219" s="18">
        <f t="shared" ref="BK1219:BK1282" si="304">IF(BC1219&lt;0.00001,0,BC1219-BD1219)</f>
        <v>0</v>
      </c>
    </row>
    <row r="1220" spans="3:63" x14ac:dyDescent="0.25">
      <c r="C1220" s="3"/>
      <c r="D1220" s="3"/>
      <c r="E1220" s="3"/>
      <c r="F1220" s="3"/>
      <c r="G1220" s="51" t="s">
        <v>1230</v>
      </c>
      <c r="H1220" s="8" t="str">
        <f t="shared" si="294"/>
        <v>0%North America</v>
      </c>
      <c r="I1220" s="11" cm="1">
        <f t="array" ref="I1220">IF(
   AZ1220 = "OUT", 0,IF(
   BD1220 &gt;= LARGE(IF(ISNUMBER(BD:BD), BD:BD), 3),
   BE1220 - 0.001,
   IF(BE1220 &gt;=VLOOKUP(P1220,mapping!$A:$B,2,FALSE), BE1220,VLOOKUP(P1220,mapping!$A$2:$B$8,2,FALSE))
))</f>
        <v>0</v>
      </c>
      <c r="J1220" s="11" cm="1">
        <f t="array" ref="J1220">IF(
    AZ1220="OUT",0,IF(IF(
                      BD1220&gt;=LARGE(IF(ISNUMBER(BD:BD),BD:BD),3),
                      BE1220+0.001,
                      VLOOKUP(H1220,mapping!$D:$E,2,FALSE)
                      )&gt;I1220,
                   IF(
                      BD1220&gt;=LARGE(IF(ISNUMBER(BD:BD),BD:BD),3),
                      BE1220+0.001,
                      VLOOKUP(H1220,mapping!$D:$E,2,FALSE)
                      ),
                   I1220+0.002))</f>
        <v>0</v>
      </c>
      <c r="K1220" s="8">
        <f t="shared" si="295"/>
        <v>6.6395011339529959E-5</v>
      </c>
      <c r="L1220" s="1" t="str">
        <f>Pos!B143</f>
        <v>CA87971M1032</v>
      </c>
      <c r="M1220" s="1" t="str">
        <f>_xlfn.XLOOKUP($L1220,Pos!B:B,Pos!D:D,, 0)</f>
        <v>TELUS Corporation</v>
      </c>
      <c r="N1220" s="1" t="str">
        <f>_xlfn.XLOOKUP($L1220,Pos!B:B,Pos!E:E,, 0)</f>
        <v>Telecommunications</v>
      </c>
      <c r="O1220" s="1" t="str">
        <f t="shared" si="296"/>
        <v>Telecommunications_North America</v>
      </c>
      <c r="P1220" s="1" t="str">
        <f>_xlfn.XLOOKUP($L1220,Pos!B:B,Pos!F:F,, 0)</f>
        <v>North America</v>
      </c>
      <c r="Q1220" s="1">
        <v>0</v>
      </c>
      <c r="R1220" s="9">
        <f>_xlfn.XLOOKUP($L1220,Pos!$B:$B,Pos!N:N,0, 0)</f>
        <v>8.23</v>
      </c>
      <c r="S1220" s="9">
        <f>_xlfn.XLOOKUP($L1220,Pos!$B:$B,Pos!O:O,0, 0)</f>
        <v>3.7893330000000001</v>
      </c>
      <c r="T1220" s="9">
        <f>_xlfn.XLOOKUP($L1220,Pos!$B:$B,Pos!P:P,0, 0)</f>
        <v>1.425</v>
      </c>
      <c r="U1220" s="9">
        <f>_xlfn.XLOOKUP($L1220,Pos!$B:$B,Pos!Q:Q,0, 0)</f>
        <v>3.2</v>
      </c>
      <c r="V1220" s="9">
        <f>_xlfn.XLOOKUP($L1220,Pos!$B:$B,Pos!R:R,0, 0)</f>
        <v>8.5</v>
      </c>
      <c r="W1220" s="9">
        <f>_xlfn.XLOOKUP($L1220,Pos!$B:$B,Pos!S:S,0, 0)</f>
        <v>2.6766670000000001</v>
      </c>
      <c r="X1220" s="9" t="str">
        <f>_xlfn.XLOOKUP($L1220,Pos!$B:$B,Pos!J:J,0, 0)</f>
        <v>Outperform</v>
      </c>
      <c r="Y1220" s="1">
        <v>0</v>
      </c>
      <c r="Z1220" s="1">
        <v>0</v>
      </c>
      <c r="AA1220" s="1">
        <f t="shared" si="297"/>
        <v>0</v>
      </c>
      <c r="AB1220" s="9">
        <f>_xlfn.XLOOKUP(L1220,Pos!B:B,Pos!K:K,-1,0)</f>
        <v>-1</v>
      </c>
      <c r="AC1220" s="1" t="e">
        <f>_xlfn.XLOOKUP($L1220,Pos!$A:$A,Pos!S:S,_xlfn.XLOOKUP($L1220,#REF!,#REF!, ""), 0)</f>
        <v>#REF!</v>
      </c>
      <c r="AD1220" s="1" t="e">
        <f>_xlfn.XLOOKUP($L1220,Pos!$A:$A,Pos!T:T,_xlfn.XLOOKUP($L1220,#REF!,#REF!, ""), 0)</f>
        <v>#REF!</v>
      </c>
      <c r="AE1220" s="1" t="e">
        <f>_xlfn.XLOOKUP($L1220,Pos!$A:$A,Pos!U:U,_xlfn.XLOOKUP($L1220,#REF!,#REF!, ""), 0)</f>
        <v>#REF!</v>
      </c>
      <c r="AF1220" s="1" t="e">
        <f>_xlfn.XLOOKUP($L1220,Pos!$A:$A,Pos!V:V,_xlfn.XLOOKUP($L1220,#REF!,#REF!, ""), 0)</f>
        <v>#REF!</v>
      </c>
      <c r="AG1220" s="1" t="e">
        <f>_xlfn.XLOOKUP($L1220,Pos!$A:$A,Pos!W:W,_xlfn.XLOOKUP($L1220,#REF!,#REF!, ""), 0)</f>
        <v>#REF!</v>
      </c>
      <c r="AH1220" s="1" t="e">
        <f>_xlfn.XLOOKUP($L1220,Pos!$A:$A,Pos!X:X,_xlfn.XLOOKUP($L1220,#REF!,#REF!, ""), 0)</f>
        <v>#REF!</v>
      </c>
      <c r="AI1220" s="1" t="e">
        <f>_xlfn.XLOOKUP($L1220,Pos!$A:$A,Pos!Y:Y,_xlfn.XLOOKUP($L1220,#REF!,#REF!, ""), 0)</f>
        <v>#REF!</v>
      </c>
      <c r="AJ1220" s="1" t="e">
        <f>_xlfn.XLOOKUP($L1220,Pos!$A:$A,Pos!Z:Z,_xlfn.XLOOKUP($L1220,#REF!,#REF!, ""), 0)</f>
        <v>#REF!</v>
      </c>
      <c r="AK1220" s="1" t="e">
        <f>_xlfn.XLOOKUP($L1220,Pos!$A:$A,Pos!AA:AA,_xlfn.XLOOKUP($L1220,#REF!,#REF!, ""), 0)</f>
        <v>#REF!</v>
      </c>
      <c r="AL1220" s="1" t="e">
        <f>_xlfn.XLOOKUP($L1220,Pos!$A:$A,Pos!AB:AB,_xlfn.XLOOKUP($L1220,#REF!,#REF!, ""), 0)</f>
        <v>#REF!</v>
      </c>
      <c r="AM1220" s="1" t="e">
        <f>_xlfn.XLOOKUP($L1220,Pos!$A:$A,Pos!AC:AC,_xlfn.XLOOKUP($L1220,#REF!,#REF!, ""), 0)</f>
        <v>#REF!</v>
      </c>
      <c r="AN1220" s="1" t="e">
        <f>_xlfn.XLOOKUP($L1220,Pos!$A:$A,Pos!AD:AD,_xlfn.XLOOKUP($L1220,#REF!,#REF!, ""), 0)</f>
        <v>#REF!</v>
      </c>
      <c r="AO1220" s="1" t="e">
        <f>_xlfn.XLOOKUP($L1220,Pos!$A:$A,Pos!AE:AE,_xlfn.XLOOKUP($L1220,#REF!,#REF!, ""), 0)</f>
        <v>#REF!</v>
      </c>
      <c r="AP1220" s="1" t="e">
        <f>_xlfn.XLOOKUP($L1220,Pos!$A:$A,Pos!AF:AF,_xlfn.XLOOKUP($L1220,#REF!,#REF!, ""), 0)</f>
        <v>#REF!</v>
      </c>
      <c r="AQ1220" s="1" t="e">
        <f>_xlfn.XLOOKUP($L1220,Pos!$A:$A,Pos!AG:AG,_xlfn.XLOOKUP($L1220,#REF!,#REF!, ""), 0)</f>
        <v>#REF!</v>
      </c>
      <c r="AR1220" s="1" t="e">
        <f>_xlfn.XLOOKUP($L1220,Pos!$A:$A,Pos!AH:AH,_xlfn.XLOOKUP($L1220,#REF!,#REF!, ""), 0)</f>
        <v>#REF!</v>
      </c>
      <c r="AS1220" s="1" t="e">
        <f>_xlfn.XLOOKUP($L1220,Pos!$A:$A,Pos!AI:AI,_xlfn.XLOOKUP($L1220,#REF!,#REF!, ""), 0)</f>
        <v>#REF!</v>
      </c>
      <c r="AT1220" s="1" t="e">
        <f>_xlfn.XLOOKUP($L1220,Pos!$A:$A,Pos!AJ:AJ,_xlfn.XLOOKUP($L1220,#REF!,#REF!, ""), 0)</f>
        <v>#REF!</v>
      </c>
      <c r="AU1220" s="1" t="e">
        <f>_xlfn.XLOOKUP($L1220,Pos!$A:$A,Pos!AK:AK,_xlfn.XLOOKUP($L1220,#REF!,#REF!, ""), 0)</f>
        <v>#REF!</v>
      </c>
      <c r="AV1220" s="1" t="e">
        <f>_xlfn.XLOOKUP($L1220,Pos!$A:$A,Pos!AL:AL,_xlfn.XLOOKUP($L1220,#REF!,#REF!, ""), 0)</f>
        <v>#REF!</v>
      </c>
      <c r="AW1220" s="1" t="e">
        <f>_xlfn.XLOOKUP($L1220,Pos!$A:$A,Pos!AM:AM,_xlfn.XLOOKUP($L1220,#REF!,#REF!, ""), 0)</f>
        <v>#REF!</v>
      </c>
      <c r="AX1220" s="1" t="e">
        <f>_xlfn.XLOOKUP($L1220,Pos!$A:$A,Pos!AN:AN,_xlfn.XLOOKUP($L1220,#REF!,#REF!, ""), 0)</f>
        <v>#REF!</v>
      </c>
      <c r="AY1220" s="1" t="e">
        <f>_xlfn.XLOOKUP($L1220,Pos!$A:$A,Pos!AO:AO,_xlfn.XLOOKUP($L1220,#REF!,#REF!, ""), 0)</f>
        <v>#REF!</v>
      </c>
      <c r="AZ1220" s="7" t="str">
        <f t="shared" si="298"/>
        <v>OUT</v>
      </c>
      <c r="BA1220" s="1">
        <f>IF(OR(_xlfn.XLOOKUP(L1220,Pos!B:B,Pos!L:L,FALSE)="ESG Reason",_xlfn.XLOOKUP(L1220,Pos!B:B,Pos!L:L,FALSE)="Blacklisted"),1,0)</f>
        <v>0</v>
      </c>
      <c r="BC1220" s="11">
        <v>9.4763446256980773E-11</v>
      </c>
      <c r="BD1220" s="11">
        <f>_xlfn.XLOOKUP($L1220,Pos!$B:$B,Pos!H:H,0, 0)</f>
        <v>0</v>
      </c>
      <c r="BE1220" s="11">
        <f>_xlfn.XLOOKUP($L1220,Pos!$B:$B,Pos!I:I,0, 0)</f>
        <v>6.6395011339529959E-5</v>
      </c>
      <c r="BF1220" s="18">
        <f t="shared" si="299"/>
        <v>6.6395011339529959E-5</v>
      </c>
      <c r="BG1220" s="1">
        <f t="shared" si="300"/>
        <v>1</v>
      </c>
      <c r="BH1220" s="1">
        <f t="shared" si="301"/>
        <v>36</v>
      </c>
      <c r="BI1220" s="18">
        <f t="shared" si="302"/>
        <v>9.4763446256980773E-11</v>
      </c>
      <c r="BJ1220" s="3">
        <f t="shared" si="303"/>
        <v>0</v>
      </c>
      <c r="BK1220" s="18">
        <f t="shared" si="304"/>
        <v>0</v>
      </c>
    </row>
    <row r="1221" spans="3:63" x14ac:dyDescent="0.25">
      <c r="C1221" s="3"/>
      <c r="D1221" s="3"/>
      <c r="E1221" s="3"/>
      <c r="F1221" s="3"/>
      <c r="G1221" s="51" t="s">
        <v>1226</v>
      </c>
      <c r="H1221" s="8" t="str">
        <f t="shared" si="294"/>
        <v>0%West Europe</v>
      </c>
      <c r="I1221" s="11" cm="1">
        <f t="array" ref="I1221">IF(
   AZ1221 = "OUT", 0,IF(
   BD1221 &gt;= LARGE(IF(ISNUMBER(BD:BD), BD:BD), 3),
   BE1221 - 0.001,
   IF(BE1221 &gt;=VLOOKUP(P1221,mapping!$A:$B,2,FALSE), BE1221,VLOOKUP(P1221,mapping!$A$2:$B$8,2,FALSE))
))</f>
        <v>0</v>
      </c>
      <c r="J1221" s="11" cm="1">
        <f t="array" ref="J1221">IF(
    AZ1221="OUT",0,IF(IF(
                      BD1221&gt;=LARGE(IF(ISNUMBER(BD:BD),BD:BD),3),
                      BE1221+0.001,
                      VLOOKUP(H1221,mapping!$D:$E,2,FALSE)
                      )&gt;I1221,
                   IF(
                      BD1221&gt;=LARGE(IF(ISNUMBER(BD:BD),BD:BD),3),
                      BE1221+0.001,
                      VLOOKUP(H1221,mapping!$D:$E,2,FALSE)
                      ),
                   I1221+0.002))</f>
        <v>0</v>
      </c>
      <c r="K1221" s="8">
        <f t="shared" si="295"/>
        <v>6.6051529133867373E-5</v>
      </c>
      <c r="L1221" s="1" t="str">
        <f>Pos!B736</f>
        <v>NO0010582521</v>
      </c>
      <c r="M1221" s="1" t="str">
        <f>_xlfn.XLOOKUP($L1221,Pos!B:B,Pos!D:D,, 0)</f>
        <v>Gjensidige Forsikring ASA</v>
      </c>
      <c r="N1221" s="1" t="str">
        <f>_xlfn.XLOOKUP($L1221,Pos!B:B,Pos!E:E,, 0)</f>
        <v>Insurance</v>
      </c>
      <c r="O1221" s="1" t="str">
        <f t="shared" si="296"/>
        <v>Insurance_West Europe</v>
      </c>
      <c r="P1221" s="1" t="str">
        <f>_xlfn.XLOOKUP($L1221,Pos!B:B,Pos!F:F,, 0)</f>
        <v>West Europe</v>
      </c>
      <c r="Q1221" s="1">
        <v>0</v>
      </c>
      <c r="R1221" s="9">
        <f>_xlfn.XLOOKUP($L1221,Pos!$B:$B,Pos!N:N,0, 0)</f>
        <v>5.21</v>
      </c>
      <c r="S1221" s="9">
        <f>_xlfn.XLOOKUP($L1221,Pos!$B:$B,Pos!O:O,0, 0)</f>
        <v>1.2549999999999999</v>
      </c>
      <c r="T1221" s="9">
        <f>_xlfn.XLOOKUP($L1221,Pos!$B:$B,Pos!P:P,0, 0)</f>
        <v>7.75</v>
      </c>
      <c r="U1221" s="9">
        <f>_xlfn.XLOOKUP($L1221,Pos!$B:$B,Pos!Q:Q,0, 0)</f>
        <v>5.2</v>
      </c>
      <c r="V1221" s="9">
        <f>_xlfn.XLOOKUP($L1221,Pos!$B:$B,Pos!R:R,0, 0)</f>
        <v>6.266667</v>
      </c>
      <c r="W1221" s="9">
        <f>_xlfn.XLOOKUP($L1221,Pos!$B:$B,Pos!S:S,0, 0)</f>
        <v>5.6158340000000004</v>
      </c>
      <c r="X1221" s="9" t="str">
        <f>_xlfn.XLOOKUP($L1221,Pos!$B:$B,Pos!J:J,0, 0)</f>
        <v>Outperform</v>
      </c>
      <c r="Y1221" s="1">
        <v>0</v>
      </c>
      <c r="Z1221" s="1">
        <v>0</v>
      </c>
      <c r="AA1221" s="1">
        <f t="shared" si="297"/>
        <v>0</v>
      </c>
      <c r="AB1221" s="9">
        <f>_xlfn.XLOOKUP(L1221,Pos!B:B,Pos!K:K,-1,0)</f>
        <v>2.8</v>
      </c>
      <c r="AC1221" s="1" t="e">
        <f>_xlfn.XLOOKUP($L1221,Pos!$A:$A,Pos!S:S,_xlfn.XLOOKUP($L1221,#REF!,#REF!, ""), 0)</f>
        <v>#REF!</v>
      </c>
      <c r="AD1221" s="1" t="e">
        <f>_xlfn.XLOOKUP($L1221,Pos!$A:$A,Pos!T:T,_xlfn.XLOOKUP($L1221,#REF!,#REF!, ""), 0)</f>
        <v>#REF!</v>
      </c>
      <c r="AE1221" s="1" t="e">
        <f>_xlfn.XLOOKUP($L1221,Pos!$A:$A,Pos!U:U,_xlfn.XLOOKUP($L1221,#REF!,#REF!, ""), 0)</f>
        <v>#REF!</v>
      </c>
      <c r="AF1221" s="1" t="e">
        <f>_xlfn.XLOOKUP($L1221,Pos!$A:$A,Pos!V:V,_xlfn.XLOOKUP($L1221,#REF!,#REF!, ""), 0)</f>
        <v>#REF!</v>
      </c>
      <c r="AG1221" s="1" t="e">
        <f>_xlfn.XLOOKUP($L1221,Pos!$A:$A,Pos!W:W,_xlfn.XLOOKUP($L1221,#REF!,#REF!, ""), 0)</f>
        <v>#REF!</v>
      </c>
      <c r="AH1221" s="1" t="e">
        <f>_xlfn.XLOOKUP($L1221,Pos!$A:$A,Pos!X:X,_xlfn.XLOOKUP($L1221,#REF!,#REF!, ""), 0)</f>
        <v>#REF!</v>
      </c>
      <c r="AI1221" s="1" t="e">
        <f>_xlfn.XLOOKUP($L1221,Pos!$A:$A,Pos!Y:Y,_xlfn.XLOOKUP($L1221,#REF!,#REF!, ""), 0)</f>
        <v>#REF!</v>
      </c>
      <c r="AJ1221" s="1" t="e">
        <f>_xlfn.XLOOKUP($L1221,Pos!$A:$A,Pos!Z:Z,_xlfn.XLOOKUP($L1221,#REF!,#REF!, ""), 0)</f>
        <v>#REF!</v>
      </c>
      <c r="AK1221" s="1" t="e">
        <f>_xlfn.XLOOKUP($L1221,Pos!$A:$A,Pos!AA:AA,_xlfn.XLOOKUP($L1221,#REF!,#REF!, ""), 0)</f>
        <v>#REF!</v>
      </c>
      <c r="AL1221" s="1" t="e">
        <f>_xlfn.XLOOKUP($L1221,Pos!$A:$A,Pos!AB:AB,_xlfn.XLOOKUP($L1221,#REF!,#REF!, ""), 0)</f>
        <v>#REF!</v>
      </c>
      <c r="AM1221" s="1" t="e">
        <f>_xlfn.XLOOKUP($L1221,Pos!$A:$A,Pos!AC:AC,_xlfn.XLOOKUP($L1221,#REF!,#REF!, ""), 0)</f>
        <v>#REF!</v>
      </c>
      <c r="AN1221" s="1" t="e">
        <f>_xlfn.XLOOKUP($L1221,Pos!$A:$A,Pos!AD:AD,_xlfn.XLOOKUP($L1221,#REF!,#REF!, ""), 0)</f>
        <v>#REF!</v>
      </c>
      <c r="AO1221" s="1" t="e">
        <f>_xlfn.XLOOKUP($L1221,Pos!$A:$A,Pos!AE:AE,_xlfn.XLOOKUP($L1221,#REF!,#REF!, ""), 0)</f>
        <v>#REF!</v>
      </c>
      <c r="AP1221" s="1" t="e">
        <f>_xlfn.XLOOKUP($L1221,Pos!$A:$A,Pos!AF:AF,_xlfn.XLOOKUP($L1221,#REF!,#REF!, ""), 0)</f>
        <v>#REF!</v>
      </c>
      <c r="AQ1221" s="1" t="e">
        <f>_xlfn.XLOOKUP($L1221,Pos!$A:$A,Pos!AG:AG,_xlfn.XLOOKUP($L1221,#REF!,#REF!, ""), 0)</f>
        <v>#REF!</v>
      </c>
      <c r="AR1221" s="1" t="e">
        <f>_xlfn.XLOOKUP($L1221,Pos!$A:$A,Pos!AH:AH,_xlfn.XLOOKUP($L1221,#REF!,#REF!, ""), 0)</f>
        <v>#REF!</v>
      </c>
      <c r="AS1221" s="1" t="e">
        <f>_xlfn.XLOOKUP($L1221,Pos!$A:$A,Pos!AI:AI,_xlfn.XLOOKUP($L1221,#REF!,#REF!, ""), 0)</f>
        <v>#REF!</v>
      </c>
      <c r="AT1221" s="1" t="e">
        <f>_xlfn.XLOOKUP($L1221,Pos!$A:$A,Pos!AJ:AJ,_xlfn.XLOOKUP($L1221,#REF!,#REF!, ""), 0)</f>
        <v>#REF!</v>
      </c>
      <c r="AU1221" s="1" t="e">
        <f>_xlfn.XLOOKUP($L1221,Pos!$A:$A,Pos!AK:AK,_xlfn.XLOOKUP($L1221,#REF!,#REF!, ""), 0)</f>
        <v>#REF!</v>
      </c>
      <c r="AV1221" s="1" t="e">
        <f>_xlfn.XLOOKUP($L1221,Pos!$A:$A,Pos!AL:AL,_xlfn.XLOOKUP($L1221,#REF!,#REF!, ""), 0)</f>
        <v>#REF!</v>
      </c>
      <c r="AW1221" s="1" t="e">
        <f>_xlfn.XLOOKUP($L1221,Pos!$A:$A,Pos!AM:AM,_xlfn.XLOOKUP($L1221,#REF!,#REF!, ""), 0)</f>
        <v>#REF!</v>
      </c>
      <c r="AX1221" s="1" t="e">
        <f>_xlfn.XLOOKUP($L1221,Pos!$A:$A,Pos!AN:AN,_xlfn.XLOOKUP($L1221,#REF!,#REF!, ""), 0)</f>
        <v>#REF!</v>
      </c>
      <c r="AY1221" s="1" t="e">
        <f>_xlfn.XLOOKUP($L1221,Pos!$A:$A,Pos!AO:AO,_xlfn.XLOOKUP($L1221,#REF!,#REF!, ""), 0)</f>
        <v>#REF!</v>
      </c>
      <c r="AZ1221" s="7" t="str">
        <f t="shared" si="298"/>
        <v>OUT</v>
      </c>
      <c r="BA1221" s="1">
        <f>IF(OR(_xlfn.XLOOKUP(L1221,Pos!B:B,Pos!L:L,FALSE)="ESG Reason",_xlfn.XLOOKUP(L1221,Pos!B:B,Pos!L:L,FALSE)="Blacklisted"),1,0)</f>
        <v>0</v>
      </c>
      <c r="BC1221" s="11">
        <v>9.0026660941751922E-11</v>
      </c>
      <c r="BD1221" s="11">
        <f>_xlfn.XLOOKUP($L1221,Pos!$B:$B,Pos!H:H,0, 0)</f>
        <v>0</v>
      </c>
      <c r="BE1221" s="11">
        <f>_xlfn.XLOOKUP($L1221,Pos!$B:$B,Pos!I:I,0, 0)</f>
        <v>6.6051529133867373E-5</v>
      </c>
      <c r="BF1221" s="18">
        <f t="shared" si="299"/>
        <v>6.6051529133867373E-5</v>
      </c>
      <c r="BG1221" s="1">
        <f t="shared" si="300"/>
        <v>2</v>
      </c>
      <c r="BH1221" s="1">
        <f t="shared" si="301"/>
        <v>11</v>
      </c>
      <c r="BI1221" s="18">
        <f t="shared" si="302"/>
        <v>9.0026660941751922E-11</v>
      </c>
      <c r="BJ1221" s="3">
        <f t="shared" si="303"/>
        <v>0</v>
      </c>
      <c r="BK1221" s="18">
        <f t="shared" si="304"/>
        <v>0</v>
      </c>
    </row>
    <row r="1222" spans="3:63" x14ac:dyDescent="0.25">
      <c r="C1222" s="3"/>
      <c r="D1222" s="3"/>
      <c r="E1222" s="3"/>
      <c r="F1222" s="3"/>
      <c r="G1222" s="51" t="s">
        <v>1224</v>
      </c>
      <c r="H1222" s="8" t="str">
        <f t="shared" si="294"/>
        <v>0%Others</v>
      </c>
      <c r="I1222" s="11" cm="1">
        <f t="array" ref="I1222">IF(
   AZ1222 = "OUT", 0,IF(
   BD1222 &gt;= LARGE(IF(ISNUMBER(BD:BD), BD:BD), 3),
   BE1222 - 0.001,
   IF(BE1222 &gt;=VLOOKUP(P1222,mapping!$A:$B,2,FALSE), BE1222,VLOOKUP(P1222,mapping!$A$2:$B$8,2,FALSE))
))</f>
        <v>0</v>
      </c>
      <c r="J1222" s="11" cm="1">
        <f t="array" ref="J1222">IF(
    AZ1222="OUT",0,IF(IF(
                      BD1222&gt;=LARGE(IF(ISNUMBER(BD:BD),BD:BD),3),
                      BE1222+0.001,
                      VLOOKUP(H1222,mapping!$D:$E,2,FALSE)
                      )&gt;I1222,
                   IF(
                      BD1222&gt;=LARGE(IF(ISNUMBER(BD:BD),BD:BD),3),
                      BE1222+0.001,
                      VLOOKUP(H1222,mapping!$D:$E,2,FALSE)
                      ),
                   I1222+0.002))</f>
        <v>0</v>
      </c>
      <c r="K1222" s="8">
        <f t="shared" si="295"/>
        <v>6.6046348346442469E-5</v>
      </c>
      <c r="L1222" s="1" t="str">
        <f>Pos!B552</f>
        <v>JP3358000002</v>
      </c>
      <c r="M1222" s="1" t="str">
        <f>_xlfn.XLOOKUP($L1222,Pos!B:B,Pos!D:D,, 0)</f>
        <v>Shimano Inc.</v>
      </c>
      <c r="N1222" s="1" t="str">
        <f>_xlfn.XLOOKUP($L1222,Pos!B:B,Pos!E:E,, 0)</f>
        <v>Auto &amp; Parts</v>
      </c>
      <c r="O1222" s="1" t="str">
        <f t="shared" si="296"/>
        <v>Auto &amp; Parts_Others</v>
      </c>
      <c r="P1222" s="1" t="str">
        <f>_xlfn.XLOOKUP($L1222,Pos!B:B,Pos!F:F,, 0)</f>
        <v>Others</v>
      </c>
      <c r="Q1222" s="1">
        <v>0</v>
      </c>
      <c r="R1222" s="9">
        <f>_xlfn.XLOOKUP($L1222,Pos!$B:$B,Pos!N:N,0, 0)</f>
        <v>5.01</v>
      </c>
      <c r="S1222" s="9">
        <f>_xlfn.XLOOKUP($L1222,Pos!$B:$B,Pos!O:O,0, 0)</f>
        <v>2.996</v>
      </c>
      <c r="T1222" s="9">
        <f>_xlfn.XLOOKUP($L1222,Pos!$B:$B,Pos!P:P,0, 0)</f>
        <v>5.3</v>
      </c>
      <c r="U1222" s="9">
        <f>_xlfn.XLOOKUP($L1222,Pos!$B:$B,Pos!Q:Q,0, 0)</f>
        <v>2.2999999999999998</v>
      </c>
      <c r="V1222" s="9">
        <f>_xlfn.XLOOKUP($L1222,Pos!$B:$B,Pos!R:R,0, 0)</f>
        <v>3.233333</v>
      </c>
      <c r="W1222" s="9">
        <f>_xlfn.XLOOKUP($L1222,Pos!$B:$B,Pos!S:S,0, 0)</f>
        <v>1.131667</v>
      </c>
      <c r="X1222" s="9" t="str">
        <f>_xlfn.XLOOKUP($L1222,Pos!$B:$B,Pos!J:J,0, 0)</f>
        <v>Hold</v>
      </c>
      <c r="Y1222" s="1">
        <v>0</v>
      </c>
      <c r="Z1222" s="1">
        <v>0</v>
      </c>
      <c r="AA1222" s="1">
        <f t="shared" si="297"/>
        <v>0</v>
      </c>
      <c r="AB1222" s="9">
        <f>_xlfn.XLOOKUP(L1222,Pos!B:B,Pos!K:K,-1,0)</f>
        <v>1.666666666666667</v>
      </c>
      <c r="AC1222" s="1" t="e">
        <f>_xlfn.XLOOKUP($L1222,Pos!$A:$A,Pos!S:S,_xlfn.XLOOKUP($L1222,#REF!,#REF!, ""), 0)</f>
        <v>#REF!</v>
      </c>
      <c r="AD1222" s="1" t="e">
        <f>_xlfn.XLOOKUP($L1222,Pos!$A:$A,Pos!T:T,_xlfn.XLOOKUP($L1222,#REF!,#REF!, ""), 0)</f>
        <v>#REF!</v>
      </c>
      <c r="AE1222" s="1" t="e">
        <f>_xlfn.XLOOKUP($L1222,Pos!$A:$A,Pos!U:U,_xlfn.XLOOKUP($L1222,#REF!,#REF!, ""), 0)</f>
        <v>#REF!</v>
      </c>
      <c r="AF1222" s="1" t="e">
        <f>_xlfn.XLOOKUP($L1222,Pos!$A:$A,Pos!V:V,_xlfn.XLOOKUP($L1222,#REF!,#REF!, ""), 0)</f>
        <v>#REF!</v>
      </c>
      <c r="AG1222" s="1" t="e">
        <f>_xlfn.XLOOKUP($L1222,Pos!$A:$A,Pos!W:W,_xlfn.XLOOKUP($L1222,#REF!,#REF!, ""), 0)</f>
        <v>#REF!</v>
      </c>
      <c r="AH1222" s="1" t="e">
        <f>_xlfn.XLOOKUP($L1222,Pos!$A:$A,Pos!X:X,_xlfn.XLOOKUP($L1222,#REF!,#REF!, ""), 0)</f>
        <v>#REF!</v>
      </c>
      <c r="AI1222" s="1" t="e">
        <f>_xlfn.XLOOKUP($L1222,Pos!$A:$A,Pos!Y:Y,_xlfn.XLOOKUP($L1222,#REF!,#REF!, ""), 0)</f>
        <v>#REF!</v>
      </c>
      <c r="AJ1222" s="1" t="e">
        <f>_xlfn.XLOOKUP($L1222,Pos!$A:$A,Pos!Z:Z,_xlfn.XLOOKUP($L1222,#REF!,#REF!, ""), 0)</f>
        <v>#REF!</v>
      </c>
      <c r="AK1222" s="1" t="e">
        <f>_xlfn.XLOOKUP($L1222,Pos!$A:$A,Pos!AA:AA,_xlfn.XLOOKUP($L1222,#REF!,#REF!, ""), 0)</f>
        <v>#REF!</v>
      </c>
      <c r="AL1222" s="1" t="e">
        <f>_xlfn.XLOOKUP($L1222,Pos!$A:$A,Pos!AB:AB,_xlfn.XLOOKUP($L1222,#REF!,#REF!, ""), 0)</f>
        <v>#REF!</v>
      </c>
      <c r="AM1222" s="1" t="e">
        <f>_xlfn.XLOOKUP($L1222,Pos!$A:$A,Pos!AC:AC,_xlfn.XLOOKUP($L1222,#REF!,#REF!, ""), 0)</f>
        <v>#REF!</v>
      </c>
      <c r="AN1222" s="1" t="e">
        <f>_xlfn.XLOOKUP($L1222,Pos!$A:$A,Pos!AD:AD,_xlfn.XLOOKUP($L1222,#REF!,#REF!, ""), 0)</f>
        <v>#REF!</v>
      </c>
      <c r="AO1222" s="1" t="e">
        <f>_xlfn.XLOOKUP($L1222,Pos!$A:$A,Pos!AE:AE,_xlfn.XLOOKUP($L1222,#REF!,#REF!, ""), 0)</f>
        <v>#REF!</v>
      </c>
      <c r="AP1222" s="1" t="e">
        <f>_xlfn.XLOOKUP($L1222,Pos!$A:$A,Pos!AF:AF,_xlfn.XLOOKUP($L1222,#REF!,#REF!, ""), 0)</f>
        <v>#REF!</v>
      </c>
      <c r="AQ1222" s="1" t="e">
        <f>_xlfn.XLOOKUP($L1222,Pos!$A:$A,Pos!AG:AG,_xlfn.XLOOKUP($L1222,#REF!,#REF!, ""), 0)</f>
        <v>#REF!</v>
      </c>
      <c r="AR1222" s="1" t="e">
        <f>_xlfn.XLOOKUP($L1222,Pos!$A:$A,Pos!AH:AH,_xlfn.XLOOKUP($L1222,#REF!,#REF!, ""), 0)</f>
        <v>#REF!</v>
      </c>
      <c r="AS1222" s="1" t="e">
        <f>_xlfn.XLOOKUP($L1222,Pos!$A:$A,Pos!AI:AI,_xlfn.XLOOKUP($L1222,#REF!,#REF!, ""), 0)</f>
        <v>#REF!</v>
      </c>
      <c r="AT1222" s="1" t="e">
        <f>_xlfn.XLOOKUP($L1222,Pos!$A:$A,Pos!AJ:AJ,_xlfn.XLOOKUP($L1222,#REF!,#REF!, ""), 0)</f>
        <v>#REF!</v>
      </c>
      <c r="AU1222" s="1" t="e">
        <f>_xlfn.XLOOKUP($L1222,Pos!$A:$A,Pos!AK:AK,_xlfn.XLOOKUP($L1222,#REF!,#REF!, ""), 0)</f>
        <v>#REF!</v>
      </c>
      <c r="AV1222" s="1" t="e">
        <f>_xlfn.XLOOKUP($L1222,Pos!$A:$A,Pos!AL:AL,_xlfn.XLOOKUP($L1222,#REF!,#REF!, ""), 0)</f>
        <v>#REF!</v>
      </c>
      <c r="AW1222" s="1" t="e">
        <f>_xlfn.XLOOKUP($L1222,Pos!$A:$A,Pos!AM:AM,_xlfn.XLOOKUP($L1222,#REF!,#REF!, ""), 0)</f>
        <v>#REF!</v>
      </c>
      <c r="AX1222" s="1" t="e">
        <f>_xlfn.XLOOKUP($L1222,Pos!$A:$A,Pos!AN:AN,_xlfn.XLOOKUP($L1222,#REF!,#REF!, ""), 0)</f>
        <v>#REF!</v>
      </c>
      <c r="AY1222" s="1" t="e">
        <f>_xlfn.XLOOKUP($L1222,Pos!$A:$A,Pos!AO:AO,_xlfn.XLOOKUP($L1222,#REF!,#REF!, ""), 0)</f>
        <v>#REF!</v>
      </c>
      <c r="AZ1222" s="7" t="str">
        <f t="shared" si="298"/>
        <v>OUT</v>
      </c>
      <c r="BA1222" s="1">
        <f>IF(OR(_xlfn.XLOOKUP(L1222,Pos!B:B,Pos!L:L,FALSE)="ESG Reason",_xlfn.XLOOKUP(L1222,Pos!B:B,Pos!L:L,FALSE)="Blacklisted"),1,0)</f>
        <v>1</v>
      </c>
      <c r="BC1222" s="11">
        <v>8.8616387329651419E-11</v>
      </c>
      <c r="BD1222" s="11">
        <f>_xlfn.XLOOKUP($L1222,Pos!$B:$B,Pos!H:H,0, 0)</f>
        <v>0</v>
      </c>
      <c r="BE1222" s="11">
        <f>_xlfn.XLOOKUP($L1222,Pos!$B:$B,Pos!I:I,0, 0)</f>
        <v>6.6046348346442469E-5</v>
      </c>
      <c r="BF1222" s="18">
        <f t="shared" si="299"/>
        <v>6.6046348346442469E-5</v>
      </c>
      <c r="BG1222" s="1">
        <f t="shared" si="300"/>
        <v>3</v>
      </c>
      <c r="BH1222" s="1">
        <f t="shared" si="301"/>
        <v>39</v>
      </c>
      <c r="BI1222" s="18">
        <f t="shared" si="302"/>
        <v>8.8616387329651419E-11</v>
      </c>
      <c r="BJ1222" s="3">
        <f t="shared" si="303"/>
        <v>0</v>
      </c>
      <c r="BK1222" s="18">
        <f t="shared" si="304"/>
        <v>0</v>
      </c>
    </row>
    <row r="1223" spans="3:63" x14ac:dyDescent="0.25">
      <c r="C1223" s="3"/>
      <c r="D1223" s="3"/>
      <c r="E1223" s="3"/>
      <c r="F1223" s="3"/>
      <c r="G1223" s="51" t="s">
        <v>1233</v>
      </c>
      <c r="H1223" s="8" t="str">
        <f t="shared" si="294"/>
        <v>0%West Europe</v>
      </c>
      <c r="I1223" s="11" cm="1">
        <f t="array" ref="I1223">IF(
   AZ1223 = "OUT", 0,IF(
   BD1223 &gt;= LARGE(IF(ISNUMBER(BD:BD), BD:BD), 3),
   BE1223 - 0.001,
   IF(BE1223 &gt;=VLOOKUP(P1223,mapping!$A:$B,2,FALSE), BE1223,VLOOKUP(P1223,mapping!$A$2:$B$8,2,FALSE))
))</f>
        <v>0</v>
      </c>
      <c r="J1223" s="11" cm="1">
        <f t="array" ref="J1223">IF(
    AZ1223="OUT",0,IF(IF(
                      BD1223&gt;=LARGE(IF(ISNUMBER(BD:BD),BD:BD),3),
                      BE1223+0.001,
                      VLOOKUP(H1223,mapping!$D:$E,2,FALSE)
                      )&gt;I1223,
                   IF(
                      BD1223&gt;=LARGE(IF(ISNUMBER(BD:BD),BD:BD),3),
                      BE1223+0.001,
                      VLOOKUP(H1223,mapping!$D:$E,2,FALSE)
                      ),
                   I1223+0.002))</f>
        <v>0</v>
      </c>
      <c r="K1223" s="8">
        <f t="shared" si="295"/>
        <v>6.5850958649274941E-5</v>
      </c>
      <c r="L1223" s="1" t="str">
        <f>Pos!B283</f>
        <v>FI0009000202</v>
      </c>
      <c r="M1223" s="1" t="str">
        <f>_xlfn.XLOOKUP($L1223,Pos!B:B,Pos!D:D,, 0)</f>
        <v>Kesko Oyj Class B</v>
      </c>
      <c r="N1223" s="1" t="str">
        <f>_xlfn.XLOOKUP($L1223,Pos!B:B,Pos!E:E,, 0)</f>
        <v>Retail</v>
      </c>
      <c r="O1223" s="1" t="str">
        <f t="shared" si="296"/>
        <v>Retail_West Europe</v>
      </c>
      <c r="P1223" s="1" t="str">
        <f>_xlfn.XLOOKUP($L1223,Pos!B:B,Pos!F:F,, 0)</f>
        <v>West Europe</v>
      </c>
      <c r="Q1223" s="1">
        <v>0</v>
      </c>
      <c r="R1223" s="9">
        <f>_xlfn.XLOOKUP($L1223,Pos!$B:$B,Pos!N:N,0, 0)</f>
        <v>6.75</v>
      </c>
      <c r="S1223" s="9">
        <f>_xlfn.XLOOKUP($L1223,Pos!$B:$B,Pos!O:O,0, 0)</f>
        <v>5.4225000000000003</v>
      </c>
      <c r="T1223" s="9">
        <f>_xlfn.XLOOKUP($L1223,Pos!$B:$B,Pos!P:P,0, 0)</f>
        <v>4.625</v>
      </c>
      <c r="U1223" s="9">
        <f>_xlfn.XLOOKUP($L1223,Pos!$B:$B,Pos!Q:Q,0, 0)</f>
        <v>2.4</v>
      </c>
      <c r="V1223" s="9">
        <f>_xlfn.XLOOKUP($L1223,Pos!$B:$B,Pos!R:R,0, 0)</f>
        <v>7.1</v>
      </c>
      <c r="W1223" s="9">
        <f>_xlfn.XLOOKUP($L1223,Pos!$B:$B,Pos!S:S,0, 0)</f>
        <v>3.173333</v>
      </c>
      <c r="X1223" s="9" t="str">
        <f>_xlfn.XLOOKUP($L1223,Pos!$B:$B,Pos!J:J,0, 0)</f>
        <v>Outperform</v>
      </c>
      <c r="Y1223" s="1">
        <v>0</v>
      </c>
      <c r="Z1223" s="1">
        <v>0</v>
      </c>
      <c r="AA1223" s="1">
        <f t="shared" si="297"/>
        <v>0</v>
      </c>
      <c r="AB1223" s="9">
        <f>_xlfn.XLOOKUP(L1223,Pos!B:B,Pos!K:K,-1,0)</f>
        <v>2.1428571428571428</v>
      </c>
      <c r="AC1223" s="1" t="e">
        <f>_xlfn.XLOOKUP($L1223,Pos!$A:$A,Pos!S:S,_xlfn.XLOOKUP($L1223,#REF!,#REF!, ""), 0)</f>
        <v>#REF!</v>
      </c>
      <c r="AD1223" s="1" t="e">
        <f>_xlfn.XLOOKUP($L1223,Pos!$A:$A,Pos!T:T,_xlfn.XLOOKUP($L1223,#REF!,#REF!, ""), 0)</f>
        <v>#REF!</v>
      </c>
      <c r="AE1223" s="1" t="e">
        <f>_xlfn.XLOOKUP($L1223,Pos!$A:$A,Pos!U:U,_xlfn.XLOOKUP($L1223,#REF!,#REF!, ""), 0)</f>
        <v>#REF!</v>
      </c>
      <c r="AF1223" s="1" t="e">
        <f>_xlfn.XLOOKUP($L1223,Pos!$A:$A,Pos!V:V,_xlfn.XLOOKUP($L1223,#REF!,#REF!, ""), 0)</f>
        <v>#REF!</v>
      </c>
      <c r="AG1223" s="1" t="e">
        <f>_xlfn.XLOOKUP($L1223,Pos!$A:$A,Pos!W:W,_xlfn.XLOOKUP($L1223,#REF!,#REF!, ""), 0)</f>
        <v>#REF!</v>
      </c>
      <c r="AH1223" s="1" t="e">
        <f>_xlfn.XLOOKUP($L1223,Pos!$A:$A,Pos!X:X,_xlfn.XLOOKUP($L1223,#REF!,#REF!, ""), 0)</f>
        <v>#REF!</v>
      </c>
      <c r="AI1223" s="1" t="e">
        <f>_xlfn.XLOOKUP($L1223,Pos!$A:$A,Pos!Y:Y,_xlfn.XLOOKUP($L1223,#REF!,#REF!, ""), 0)</f>
        <v>#REF!</v>
      </c>
      <c r="AJ1223" s="1" t="e">
        <f>_xlfn.XLOOKUP($L1223,Pos!$A:$A,Pos!Z:Z,_xlfn.XLOOKUP($L1223,#REF!,#REF!, ""), 0)</f>
        <v>#REF!</v>
      </c>
      <c r="AK1223" s="1" t="e">
        <f>_xlfn.XLOOKUP($L1223,Pos!$A:$A,Pos!AA:AA,_xlfn.XLOOKUP($L1223,#REF!,#REF!, ""), 0)</f>
        <v>#REF!</v>
      </c>
      <c r="AL1223" s="1" t="e">
        <f>_xlfn.XLOOKUP($L1223,Pos!$A:$A,Pos!AB:AB,_xlfn.XLOOKUP($L1223,#REF!,#REF!, ""), 0)</f>
        <v>#REF!</v>
      </c>
      <c r="AM1223" s="1" t="e">
        <f>_xlfn.XLOOKUP($L1223,Pos!$A:$A,Pos!AC:AC,_xlfn.XLOOKUP($L1223,#REF!,#REF!, ""), 0)</f>
        <v>#REF!</v>
      </c>
      <c r="AN1223" s="1" t="e">
        <f>_xlfn.XLOOKUP($L1223,Pos!$A:$A,Pos!AD:AD,_xlfn.XLOOKUP($L1223,#REF!,#REF!, ""), 0)</f>
        <v>#REF!</v>
      </c>
      <c r="AO1223" s="1" t="e">
        <f>_xlfn.XLOOKUP($L1223,Pos!$A:$A,Pos!AE:AE,_xlfn.XLOOKUP($L1223,#REF!,#REF!, ""), 0)</f>
        <v>#REF!</v>
      </c>
      <c r="AP1223" s="1" t="e">
        <f>_xlfn.XLOOKUP($L1223,Pos!$A:$A,Pos!AF:AF,_xlfn.XLOOKUP($L1223,#REF!,#REF!, ""), 0)</f>
        <v>#REF!</v>
      </c>
      <c r="AQ1223" s="1" t="e">
        <f>_xlfn.XLOOKUP($L1223,Pos!$A:$A,Pos!AG:AG,_xlfn.XLOOKUP($L1223,#REF!,#REF!, ""), 0)</f>
        <v>#REF!</v>
      </c>
      <c r="AR1223" s="1" t="e">
        <f>_xlfn.XLOOKUP($L1223,Pos!$A:$A,Pos!AH:AH,_xlfn.XLOOKUP($L1223,#REF!,#REF!, ""), 0)</f>
        <v>#REF!</v>
      </c>
      <c r="AS1223" s="1" t="e">
        <f>_xlfn.XLOOKUP($L1223,Pos!$A:$A,Pos!AI:AI,_xlfn.XLOOKUP($L1223,#REF!,#REF!, ""), 0)</f>
        <v>#REF!</v>
      </c>
      <c r="AT1223" s="1" t="e">
        <f>_xlfn.XLOOKUP($L1223,Pos!$A:$A,Pos!AJ:AJ,_xlfn.XLOOKUP($L1223,#REF!,#REF!, ""), 0)</f>
        <v>#REF!</v>
      </c>
      <c r="AU1223" s="1" t="e">
        <f>_xlfn.XLOOKUP($L1223,Pos!$A:$A,Pos!AK:AK,_xlfn.XLOOKUP($L1223,#REF!,#REF!, ""), 0)</f>
        <v>#REF!</v>
      </c>
      <c r="AV1223" s="1" t="e">
        <f>_xlfn.XLOOKUP($L1223,Pos!$A:$A,Pos!AL:AL,_xlfn.XLOOKUP($L1223,#REF!,#REF!, ""), 0)</f>
        <v>#REF!</v>
      </c>
      <c r="AW1223" s="1" t="e">
        <f>_xlfn.XLOOKUP($L1223,Pos!$A:$A,Pos!AM:AM,_xlfn.XLOOKUP($L1223,#REF!,#REF!, ""), 0)</f>
        <v>#REF!</v>
      </c>
      <c r="AX1223" s="1" t="e">
        <f>_xlfn.XLOOKUP($L1223,Pos!$A:$A,Pos!AN:AN,_xlfn.XLOOKUP($L1223,#REF!,#REF!, ""), 0)</f>
        <v>#REF!</v>
      </c>
      <c r="AY1223" s="1" t="e">
        <f>_xlfn.XLOOKUP($L1223,Pos!$A:$A,Pos!AO:AO,_xlfn.XLOOKUP($L1223,#REF!,#REF!, ""), 0)</f>
        <v>#REF!</v>
      </c>
      <c r="AZ1223" s="7" t="str">
        <f t="shared" si="298"/>
        <v>OUT</v>
      </c>
      <c r="BA1223" s="1">
        <f>IF(OR(_xlfn.XLOOKUP(L1223,Pos!B:B,Pos!L:L,FALSE)="ESG Reason",_xlfn.XLOOKUP(L1223,Pos!B:B,Pos!L:L,FALSE)="Blacklisted"),1,0)</f>
        <v>1</v>
      </c>
      <c r="BC1223" s="11">
        <v>8.6143903493890839E-11</v>
      </c>
      <c r="BD1223" s="11">
        <f>_xlfn.XLOOKUP($L1223,Pos!$B:$B,Pos!H:H,0, 0)</f>
        <v>0</v>
      </c>
      <c r="BE1223" s="11">
        <f>_xlfn.XLOOKUP($L1223,Pos!$B:$B,Pos!I:I,0, 0)</f>
        <v>6.5850958649274941E-5</v>
      </c>
      <c r="BF1223" s="18">
        <f t="shared" si="299"/>
        <v>6.5850958649274941E-5</v>
      </c>
      <c r="BG1223" s="1">
        <f t="shared" si="300"/>
        <v>2</v>
      </c>
      <c r="BH1223" s="1">
        <f t="shared" si="301"/>
        <v>15</v>
      </c>
      <c r="BI1223" s="18">
        <f t="shared" si="302"/>
        <v>8.6143903493890839E-11</v>
      </c>
      <c r="BJ1223" s="3">
        <f t="shared" si="303"/>
        <v>0</v>
      </c>
      <c r="BK1223" s="18">
        <f t="shared" si="304"/>
        <v>0</v>
      </c>
    </row>
    <row r="1224" spans="3:63" x14ac:dyDescent="0.25">
      <c r="C1224" s="3"/>
      <c r="D1224" s="3"/>
      <c r="E1224" s="3"/>
      <c r="F1224" s="3"/>
      <c r="G1224" s="51" t="s">
        <v>1229</v>
      </c>
      <c r="H1224" s="8" t="str">
        <f t="shared" si="294"/>
        <v>0%Others</v>
      </c>
      <c r="I1224" s="11" cm="1">
        <f t="array" ref="I1224">IF(
   AZ1224 = "OUT", 0,IF(
   BD1224 &gt;= LARGE(IF(ISNUMBER(BD:BD), BD:BD), 3),
   BE1224 - 0.001,
   IF(BE1224 &gt;=VLOOKUP(P1224,mapping!$A:$B,2,FALSE), BE1224,VLOOKUP(P1224,mapping!$A$2:$B$8,2,FALSE))
))</f>
        <v>0</v>
      </c>
      <c r="J1224" s="11" cm="1">
        <f t="array" ref="J1224">IF(
    AZ1224="OUT",0,IF(IF(
                      BD1224&gt;=LARGE(IF(ISNUMBER(BD:BD),BD:BD),3),
                      BE1224+0.001,
                      VLOOKUP(H1224,mapping!$D:$E,2,FALSE)
                      )&gt;I1224,
                   IF(
                      BD1224&gt;=LARGE(IF(ISNUMBER(BD:BD),BD:BD),3),
                      BE1224+0.001,
                      VLOOKUP(H1224,mapping!$D:$E,2,FALSE)
                      ),
                   I1224+0.002))</f>
        <v>0</v>
      </c>
      <c r="K1224" s="8">
        <f t="shared" si="295"/>
        <v>6.579201969117665E-5</v>
      </c>
      <c r="L1224" s="1" t="str">
        <f>Pos!B800</f>
        <v>SGXE62145532</v>
      </c>
      <c r="M1224" s="1" t="str">
        <f>_xlfn.XLOOKUP($L1224,Pos!B:B,Pos!D:D,, 0)</f>
        <v>CapitaLand Investment Limited</v>
      </c>
      <c r="N1224" s="1" t="str">
        <f>_xlfn.XLOOKUP($L1224,Pos!B:B,Pos!E:E,, 0)</f>
        <v>Real Estate</v>
      </c>
      <c r="O1224" s="1" t="str">
        <f t="shared" si="296"/>
        <v>Real Estate_Others</v>
      </c>
      <c r="P1224" s="1" t="str">
        <f>_xlfn.XLOOKUP($L1224,Pos!B:B,Pos!F:F,, 0)</f>
        <v>Others</v>
      </c>
      <c r="Q1224" s="1">
        <v>0</v>
      </c>
      <c r="R1224" s="9">
        <f>_xlfn.XLOOKUP($L1224,Pos!$B:$B,Pos!N:N,0, 0)</f>
        <v>7.16</v>
      </c>
      <c r="S1224" s="9">
        <f>_xlfn.XLOOKUP($L1224,Pos!$B:$B,Pos!O:O,0, 0)</f>
        <v>4.2988330000000001</v>
      </c>
      <c r="T1224" s="9">
        <f>_xlfn.XLOOKUP($L1224,Pos!$B:$B,Pos!P:P,0, 0)</f>
        <v>3.85</v>
      </c>
      <c r="U1224" s="9">
        <f>_xlfn.XLOOKUP($L1224,Pos!$B:$B,Pos!Q:Q,0, 0)</f>
        <v>1.1000000000000001</v>
      </c>
      <c r="V1224" s="9">
        <f>_xlfn.XLOOKUP($L1224,Pos!$B:$B,Pos!R:R,0, 0)</f>
        <v>6.8666669999999996</v>
      </c>
      <c r="W1224" s="9">
        <f>_xlfn.XLOOKUP($L1224,Pos!$B:$B,Pos!S:S,0, 0)</f>
        <v>3.37</v>
      </c>
      <c r="X1224" s="9" t="str">
        <f>_xlfn.XLOOKUP($L1224,Pos!$B:$B,Pos!J:J,0, 0)</f>
        <v>Buy</v>
      </c>
      <c r="Y1224" s="1">
        <v>0</v>
      </c>
      <c r="Z1224" s="1">
        <v>0</v>
      </c>
      <c r="AA1224" s="1">
        <f t="shared" si="297"/>
        <v>0</v>
      </c>
      <c r="AB1224" s="9">
        <f>_xlfn.XLOOKUP(L1224,Pos!B:B,Pos!K:K,-1,0)</f>
        <v>-1</v>
      </c>
      <c r="AC1224" s="1" t="e">
        <f>_xlfn.XLOOKUP($L1224,Pos!$A:$A,Pos!S:S,_xlfn.XLOOKUP($L1224,#REF!,#REF!, ""), 0)</f>
        <v>#REF!</v>
      </c>
      <c r="AD1224" s="1" t="e">
        <f>_xlfn.XLOOKUP($L1224,Pos!$A:$A,Pos!T:T,_xlfn.XLOOKUP($L1224,#REF!,#REF!, ""), 0)</f>
        <v>#REF!</v>
      </c>
      <c r="AE1224" s="1" t="e">
        <f>_xlfn.XLOOKUP($L1224,Pos!$A:$A,Pos!U:U,_xlfn.XLOOKUP($L1224,#REF!,#REF!, ""), 0)</f>
        <v>#REF!</v>
      </c>
      <c r="AF1224" s="1" t="e">
        <f>_xlfn.XLOOKUP($L1224,Pos!$A:$A,Pos!V:V,_xlfn.XLOOKUP($L1224,#REF!,#REF!, ""), 0)</f>
        <v>#REF!</v>
      </c>
      <c r="AG1224" s="1" t="e">
        <f>_xlfn.XLOOKUP($L1224,Pos!$A:$A,Pos!W:W,_xlfn.XLOOKUP($L1224,#REF!,#REF!, ""), 0)</f>
        <v>#REF!</v>
      </c>
      <c r="AH1224" s="1" t="e">
        <f>_xlfn.XLOOKUP($L1224,Pos!$A:$A,Pos!X:X,_xlfn.XLOOKUP($L1224,#REF!,#REF!, ""), 0)</f>
        <v>#REF!</v>
      </c>
      <c r="AI1224" s="1" t="e">
        <f>_xlfn.XLOOKUP($L1224,Pos!$A:$A,Pos!Y:Y,_xlfn.XLOOKUP($L1224,#REF!,#REF!, ""), 0)</f>
        <v>#REF!</v>
      </c>
      <c r="AJ1224" s="1" t="e">
        <f>_xlfn.XLOOKUP($L1224,Pos!$A:$A,Pos!Z:Z,_xlfn.XLOOKUP($L1224,#REF!,#REF!, ""), 0)</f>
        <v>#REF!</v>
      </c>
      <c r="AK1224" s="1" t="e">
        <f>_xlfn.XLOOKUP($L1224,Pos!$A:$A,Pos!AA:AA,_xlfn.XLOOKUP($L1224,#REF!,#REF!, ""), 0)</f>
        <v>#REF!</v>
      </c>
      <c r="AL1224" s="1" t="e">
        <f>_xlfn.XLOOKUP($L1224,Pos!$A:$A,Pos!AB:AB,_xlfn.XLOOKUP($L1224,#REF!,#REF!, ""), 0)</f>
        <v>#REF!</v>
      </c>
      <c r="AM1224" s="1" t="e">
        <f>_xlfn.XLOOKUP($L1224,Pos!$A:$A,Pos!AC:AC,_xlfn.XLOOKUP($L1224,#REF!,#REF!, ""), 0)</f>
        <v>#REF!</v>
      </c>
      <c r="AN1224" s="1" t="e">
        <f>_xlfn.XLOOKUP($L1224,Pos!$A:$A,Pos!AD:AD,_xlfn.XLOOKUP($L1224,#REF!,#REF!, ""), 0)</f>
        <v>#REF!</v>
      </c>
      <c r="AO1224" s="1" t="e">
        <f>_xlfn.XLOOKUP($L1224,Pos!$A:$A,Pos!AE:AE,_xlfn.XLOOKUP($L1224,#REF!,#REF!, ""), 0)</f>
        <v>#REF!</v>
      </c>
      <c r="AP1224" s="1" t="e">
        <f>_xlfn.XLOOKUP($L1224,Pos!$A:$A,Pos!AF:AF,_xlfn.XLOOKUP($L1224,#REF!,#REF!, ""), 0)</f>
        <v>#REF!</v>
      </c>
      <c r="AQ1224" s="1" t="e">
        <f>_xlfn.XLOOKUP($L1224,Pos!$A:$A,Pos!AG:AG,_xlfn.XLOOKUP($L1224,#REF!,#REF!, ""), 0)</f>
        <v>#REF!</v>
      </c>
      <c r="AR1224" s="1" t="e">
        <f>_xlfn.XLOOKUP($L1224,Pos!$A:$A,Pos!AH:AH,_xlfn.XLOOKUP($L1224,#REF!,#REF!, ""), 0)</f>
        <v>#REF!</v>
      </c>
      <c r="AS1224" s="1" t="e">
        <f>_xlfn.XLOOKUP($L1224,Pos!$A:$A,Pos!AI:AI,_xlfn.XLOOKUP($L1224,#REF!,#REF!, ""), 0)</f>
        <v>#REF!</v>
      </c>
      <c r="AT1224" s="1" t="e">
        <f>_xlfn.XLOOKUP($L1224,Pos!$A:$A,Pos!AJ:AJ,_xlfn.XLOOKUP($L1224,#REF!,#REF!, ""), 0)</f>
        <v>#REF!</v>
      </c>
      <c r="AU1224" s="1" t="e">
        <f>_xlfn.XLOOKUP($L1224,Pos!$A:$A,Pos!AK:AK,_xlfn.XLOOKUP($L1224,#REF!,#REF!, ""), 0)</f>
        <v>#REF!</v>
      </c>
      <c r="AV1224" s="1" t="e">
        <f>_xlfn.XLOOKUP($L1224,Pos!$A:$A,Pos!AL:AL,_xlfn.XLOOKUP($L1224,#REF!,#REF!, ""), 0)</f>
        <v>#REF!</v>
      </c>
      <c r="AW1224" s="1" t="e">
        <f>_xlfn.XLOOKUP($L1224,Pos!$A:$A,Pos!AM:AM,_xlfn.XLOOKUP($L1224,#REF!,#REF!, ""), 0)</f>
        <v>#REF!</v>
      </c>
      <c r="AX1224" s="1" t="e">
        <f>_xlfn.XLOOKUP($L1224,Pos!$A:$A,Pos!AN:AN,_xlfn.XLOOKUP($L1224,#REF!,#REF!, ""), 0)</f>
        <v>#REF!</v>
      </c>
      <c r="AY1224" s="1" t="e">
        <f>_xlfn.XLOOKUP($L1224,Pos!$A:$A,Pos!AO:AO,_xlfn.XLOOKUP($L1224,#REF!,#REF!, ""), 0)</f>
        <v>#REF!</v>
      </c>
      <c r="AZ1224" s="7" t="str">
        <f t="shared" si="298"/>
        <v>OUT</v>
      </c>
      <c r="BA1224" s="1">
        <f>IF(OR(_xlfn.XLOOKUP(L1224,Pos!B:B,Pos!L:L,FALSE)="ESG Reason",_xlfn.XLOOKUP(L1224,Pos!B:B,Pos!L:L,FALSE)="Blacklisted"),1,0)</f>
        <v>0</v>
      </c>
      <c r="BC1224" s="11">
        <v>9.6185907372533056E-11</v>
      </c>
      <c r="BD1224" s="11">
        <f>_xlfn.XLOOKUP($L1224,Pos!$B:$B,Pos!H:H,0, 0)</f>
        <v>0</v>
      </c>
      <c r="BE1224" s="11">
        <f>_xlfn.XLOOKUP($L1224,Pos!$B:$B,Pos!I:I,0, 0)</f>
        <v>6.579201969117665E-5</v>
      </c>
      <c r="BF1224" s="18">
        <f t="shared" si="299"/>
        <v>6.579201969117665E-5</v>
      </c>
      <c r="BG1224" s="1">
        <f t="shared" si="300"/>
        <v>3</v>
      </c>
      <c r="BH1224" s="1">
        <f t="shared" si="301"/>
        <v>52</v>
      </c>
      <c r="BI1224" s="18">
        <f t="shared" si="302"/>
        <v>9.6185907372533056E-11</v>
      </c>
      <c r="BJ1224" s="3">
        <f t="shared" si="303"/>
        <v>0</v>
      </c>
      <c r="BK1224" s="18">
        <f t="shared" si="304"/>
        <v>0</v>
      </c>
    </row>
    <row r="1225" spans="3:63" x14ac:dyDescent="0.25">
      <c r="C1225" s="3"/>
      <c r="D1225" s="3"/>
      <c r="E1225" s="3"/>
      <c r="F1225" s="3"/>
      <c r="G1225" s="51" t="s">
        <v>1237</v>
      </c>
      <c r="H1225" s="8" t="str">
        <f t="shared" si="294"/>
        <v>0%Others</v>
      </c>
      <c r="I1225" s="11" cm="1">
        <f t="array" ref="I1225">IF(
   AZ1225 = "OUT", 0,IF(
   BD1225 &gt;= LARGE(IF(ISNUMBER(BD:BD), BD:BD), 3),
   BE1225 - 0.001,
   IF(BE1225 &gt;=VLOOKUP(P1225,mapping!$A:$B,2,FALSE), BE1225,VLOOKUP(P1225,mapping!$A$2:$B$8,2,FALSE))
))</f>
        <v>0</v>
      </c>
      <c r="J1225" s="11" cm="1">
        <f t="array" ref="J1225">IF(
    AZ1225="OUT",0,IF(IF(
                      BD1225&gt;=LARGE(IF(ISNUMBER(BD:BD),BD:BD),3),
                      BE1225+0.001,
                      VLOOKUP(H1225,mapping!$D:$E,2,FALSE)
                      )&gt;I1225,
                   IF(
                      BD1225&gt;=LARGE(IF(ISNUMBER(BD:BD),BD:BD),3),
                      BE1225+0.001,
                      VLOOKUP(H1225,mapping!$D:$E,2,FALSE)
                      ),
                   I1225+0.002))</f>
        <v>0</v>
      </c>
      <c r="K1225" s="8">
        <f t="shared" si="295"/>
        <v>6.5156953167781558E-5</v>
      </c>
      <c r="L1225" s="1" t="str">
        <f>Pos!B424</f>
        <v>HK0012000102</v>
      </c>
      <c r="M1225" s="1" t="str">
        <f>_xlfn.XLOOKUP($L1225,Pos!B:B,Pos!D:D,, 0)</f>
        <v>Henderson Land Development Co. Ltd.</v>
      </c>
      <c r="N1225" s="1" t="str">
        <f>_xlfn.XLOOKUP($L1225,Pos!B:B,Pos!E:E,, 0)</f>
        <v>Real Estate</v>
      </c>
      <c r="O1225" s="1" t="str">
        <f t="shared" si="296"/>
        <v>Real Estate_Others</v>
      </c>
      <c r="P1225" s="1" t="str">
        <f>_xlfn.XLOOKUP($L1225,Pos!B:B,Pos!F:F,, 0)</f>
        <v>Others</v>
      </c>
      <c r="Q1225" s="1">
        <v>0</v>
      </c>
      <c r="R1225" s="9">
        <f>_xlfn.XLOOKUP($L1225,Pos!$B:$B,Pos!N:N,0, 0)</f>
        <v>7.58</v>
      </c>
      <c r="S1225" s="9">
        <f>_xlfn.XLOOKUP($L1225,Pos!$B:$B,Pos!O:O,0, 0)</f>
        <v>4.0590000000000002</v>
      </c>
      <c r="T1225" s="9">
        <f>_xlfn.XLOOKUP($L1225,Pos!$B:$B,Pos!P:P,0, 0)</f>
        <v>1.5</v>
      </c>
      <c r="U1225" s="9">
        <f>_xlfn.XLOOKUP($L1225,Pos!$B:$B,Pos!Q:Q,0, 0)</f>
        <v>7</v>
      </c>
      <c r="V1225" s="9">
        <f>_xlfn.XLOOKUP($L1225,Pos!$B:$B,Pos!R:R,0, 0)</f>
        <v>3.1333329999999999</v>
      </c>
      <c r="W1225" s="9">
        <f>_xlfn.XLOOKUP($L1225,Pos!$B:$B,Pos!S:S,0, 0)</f>
        <v>4.1016659999999998</v>
      </c>
      <c r="X1225" s="9" t="str">
        <f>_xlfn.XLOOKUP($L1225,Pos!$B:$B,Pos!J:J,0, 0)</f>
        <v>Outperform</v>
      </c>
      <c r="Y1225" s="1">
        <v>0</v>
      </c>
      <c r="Z1225" s="1">
        <v>0</v>
      </c>
      <c r="AA1225" s="1">
        <f t="shared" si="297"/>
        <v>0</v>
      </c>
      <c r="AB1225" s="9">
        <f>_xlfn.XLOOKUP(L1225,Pos!B:B,Pos!K:K,-1,0)</f>
        <v>-1</v>
      </c>
      <c r="AC1225" s="1" t="e">
        <f>_xlfn.XLOOKUP($L1225,Pos!$A:$A,Pos!S:S,_xlfn.XLOOKUP($L1225,#REF!,#REF!, ""), 0)</f>
        <v>#REF!</v>
      </c>
      <c r="AD1225" s="1" t="e">
        <f>_xlfn.XLOOKUP($L1225,Pos!$A:$A,Pos!T:T,_xlfn.XLOOKUP($L1225,#REF!,#REF!, ""), 0)</f>
        <v>#REF!</v>
      </c>
      <c r="AE1225" s="1" t="e">
        <f>_xlfn.XLOOKUP($L1225,Pos!$A:$A,Pos!U:U,_xlfn.XLOOKUP($L1225,#REF!,#REF!, ""), 0)</f>
        <v>#REF!</v>
      </c>
      <c r="AF1225" s="1" t="e">
        <f>_xlfn.XLOOKUP($L1225,Pos!$A:$A,Pos!V:V,_xlfn.XLOOKUP($L1225,#REF!,#REF!, ""), 0)</f>
        <v>#REF!</v>
      </c>
      <c r="AG1225" s="1" t="e">
        <f>_xlfn.XLOOKUP($L1225,Pos!$A:$A,Pos!W:W,_xlfn.XLOOKUP($L1225,#REF!,#REF!, ""), 0)</f>
        <v>#REF!</v>
      </c>
      <c r="AH1225" s="1" t="e">
        <f>_xlfn.XLOOKUP($L1225,Pos!$A:$A,Pos!X:X,_xlfn.XLOOKUP($L1225,#REF!,#REF!, ""), 0)</f>
        <v>#REF!</v>
      </c>
      <c r="AI1225" s="1" t="e">
        <f>_xlfn.XLOOKUP($L1225,Pos!$A:$A,Pos!Y:Y,_xlfn.XLOOKUP($L1225,#REF!,#REF!, ""), 0)</f>
        <v>#REF!</v>
      </c>
      <c r="AJ1225" s="1" t="e">
        <f>_xlfn.XLOOKUP($L1225,Pos!$A:$A,Pos!Z:Z,_xlfn.XLOOKUP($L1225,#REF!,#REF!, ""), 0)</f>
        <v>#REF!</v>
      </c>
      <c r="AK1225" s="1" t="e">
        <f>_xlfn.XLOOKUP($L1225,Pos!$A:$A,Pos!AA:AA,_xlfn.XLOOKUP($L1225,#REF!,#REF!, ""), 0)</f>
        <v>#REF!</v>
      </c>
      <c r="AL1225" s="1" t="e">
        <f>_xlfn.XLOOKUP($L1225,Pos!$A:$A,Pos!AB:AB,_xlfn.XLOOKUP($L1225,#REF!,#REF!, ""), 0)</f>
        <v>#REF!</v>
      </c>
      <c r="AM1225" s="1" t="e">
        <f>_xlfn.XLOOKUP($L1225,Pos!$A:$A,Pos!AC:AC,_xlfn.XLOOKUP($L1225,#REF!,#REF!, ""), 0)</f>
        <v>#REF!</v>
      </c>
      <c r="AN1225" s="1" t="e">
        <f>_xlfn.XLOOKUP($L1225,Pos!$A:$A,Pos!AD:AD,_xlfn.XLOOKUP($L1225,#REF!,#REF!, ""), 0)</f>
        <v>#REF!</v>
      </c>
      <c r="AO1225" s="1" t="e">
        <f>_xlfn.XLOOKUP($L1225,Pos!$A:$A,Pos!AE:AE,_xlfn.XLOOKUP($L1225,#REF!,#REF!, ""), 0)</f>
        <v>#REF!</v>
      </c>
      <c r="AP1225" s="1" t="e">
        <f>_xlfn.XLOOKUP($L1225,Pos!$A:$A,Pos!AF:AF,_xlfn.XLOOKUP($L1225,#REF!,#REF!, ""), 0)</f>
        <v>#REF!</v>
      </c>
      <c r="AQ1225" s="1" t="e">
        <f>_xlfn.XLOOKUP($L1225,Pos!$A:$A,Pos!AG:AG,_xlfn.XLOOKUP($L1225,#REF!,#REF!, ""), 0)</f>
        <v>#REF!</v>
      </c>
      <c r="AR1225" s="1" t="e">
        <f>_xlfn.XLOOKUP($L1225,Pos!$A:$A,Pos!AH:AH,_xlfn.XLOOKUP($L1225,#REF!,#REF!, ""), 0)</f>
        <v>#REF!</v>
      </c>
      <c r="AS1225" s="1" t="e">
        <f>_xlfn.XLOOKUP($L1225,Pos!$A:$A,Pos!AI:AI,_xlfn.XLOOKUP($L1225,#REF!,#REF!, ""), 0)</f>
        <v>#REF!</v>
      </c>
      <c r="AT1225" s="1" t="e">
        <f>_xlfn.XLOOKUP($L1225,Pos!$A:$A,Pos!AJ:AJ,_xlfn.XLOOKUP($L1225,#REF!,#REF!, ""), 0)</f>
        <v>#REF!</v>
      </c>
      <c r="AU1225" s="1" t="e">
        <f>_xlfn.XLOOKUP($L1225,Pos!$A:$A,Pos!AK:AK,_xlfn.XLOOKUP($L1225,#REF!,#REF!, ""), 0)</f>
        <v>#REF!</v>
      </c>
      <c r="AV1225" s="1" t="e">
        <f>_xlfn.XLOOKUP($L1225,Pos!$A:$A,Pos!AL:AL,_xlfn.XLOOKUP($L1225,#REF!,#REF!, ""), 0)</f>
        <v>#REF!</v>
      </c>
      <c r="AW1225" s="1" t="e">
        <f>_xlfn.XLOOKUP($L1225,Pos!$A:$A,Pos!AM:AM,_xlfn.XLOOKUP($L1225,#REF!,#REF!, ""), 0)</f>
        <v>#REF!</v>
      </c>
      <c r="AX1225" s="1" t="e">
        <f>_xlfn.XLOOKUP($L1225,Pos!$A:$A,Pos!AN:AN,_xlfn.XLOOKUP($L1225,#REF!,#REF!, ""), 0)</f>
        <v>#REF!</v>
      </c>
      <c r="AY1225" s="1" t="e">
        <f>_xlfn.XLOOKUP($L1225,Pos!$A:$A,Pos!AO:AO,_xlfn.XLOOKUP($L1225,#REF!,#REF!, ""), 0)</f>
        <v>#REF!</v>
      </c>
      <c r="AZ1225" s="7" t="str">
        <f t="shared" si="298"/>
        <v>OUT</v>
      </c>
      <c r="BA1225" s="1">
        <f>IF(OR(_xlfn.XLOOKUP(L1225,Pos!B:B,Pos!L:L,FALSE)="ESG Reason",_xlfn.XLOOKUP(L1225,Pos!B:B,Pos!L:L,FALSE)="Blacklisted"),1,0)</f>
        <v>0</v>
      </c>
      <c r="BC1225" s="11">
        <v>9.618590737252967E-11</v>
      </c>
      <c r="BD1225" s="11">
        <f>_xlfn.XLOOKUP($L1225,Pos!$B:$B,Pos!H:H,0, 0)</f>
        <v>0</v>
      </c>
      <c r="BE1225" s="11">
        <f>_xlfn.XLOOKUP($L1225,Pos!$B:$B,Pos!I:I,0, 0)</f>
        <v>6.5156953167781558E-5</v>
      </c>
      <c r="BF1225" s="18">
        <f t="shared" si="299"/>
        <v>6.5156953167781558E-5</v>
      </c>
      <c r="BG1225" s="1">
        <f t="shared" si="300"/>
        <v>3</v>
      </c>
      <c r="BH1225" s="1">
        <f t="shared" si="301"/>
        <v>52</v>
      </c>
      <c r="BI1225" s="18">
        <f t="shared" si="302"/>
        <v>9.618590737252967E-11</v>
      </c>
      <c r="BJ1225" s="3">
        <f t="shared" si="303"/>
        <v>0</v>
      </c>
      <c r="BK1225" s="18">
        <f t="shared" si="304"/>
        <v>0</v>
      </c>
    </row>
    <row r="1226" spans="3:63" x14ac:dyDescent="0.25">
      <c r="C1226" s="3"/>
      <c r="D1226" s="3"/>
      <c r="E1226" s="3"/>
      <c r="F1226" s="3"/>
      <c r="G1226" s="51" t="s">
        <v>1231</v>
      </c>
      <c r="H1226" s="8" t="str">
        <f t="shared" si="294"/>
        <v>0%West Europe</v>
      </c>
      <c r="I1226" s="11" cm="1">
        <f t="array" ref="I1226">IF(
   AZ1226 = "OUT", 0,IF(
   BD1226 &gt;= LARGE(IF(ISNUMBER(BD:BD), BD:BD), 3),
   BE1226 - 0.001,
   IF(BE1226 &gt;=VLOOKUP(P1226,mapping!$A:$B,2,FALSE), BE1226,VLOOKUP(P1226,mapping!$A$2:$B$8,2,FALSE))
))</f>
        <v>0</v>
      </c>
      <c r="J1226" s="11" cm="1">
        <f t="array" ref="J1226">IF(
    AZ1226="OUT",0,IF(IF(
                      BD1226&gt;=LARGE(IF(ISNUMBER(BD:BD),BD:BD),3),
                      BE1226+0.001,
                      VLOOKUP(H1226,mapping!$D:$E,2,FALSE)
                      )&gt;I1226,
                   IF(
                      BD1226&gt;=LARGE(IF(ISNUMBER(BD:BD),BD:BD),3),
                      BE1226+0.001,
                      VLOOKUP(H1226,mapping!$D:$E,2,FALSE)
                      ),
                   I1226+0.002))</f>
        <v>0</v>
      </c>
      <c r="K1226" s="8">
        <f t="shared" si="295"/>
        <v>6.4902064427388727E-5</v>
      </c>
      <c r="L1226" s="1" t="str">
        <f>Pos!B168</f>
        <v>CH0016440353</v>
      </c>
      <c r="M1226" s="1" t="str">
        <f>_xlfn.XLOOKUP($L1226,Pos!B:B,Pos!D:D,, 0)</f>
        <v>EMS-CHEMIE HOLDING AG</v>
      </c>
      <c r="N1226" s="1" t="str">
        <f>_xlfn.XLOOKUP($L1226,Pos!B:B,Pos!E:E,, 0)</f>
        <v>Chemicals</v>
      </c>
      <c r="O1226" s="1" t="str">
        <f t="shared" si="296"/>
        <v>Chemicals_West Europe</v>
      </c>
      <c r="P1226" s="1" t="str">
        <f>_xlfn.XLOOKUP($L1226,Pos!B:B,Pos!F:F,, 0)</f>
        <v>West Europe</v>
      </c>
      <c r="Q1226" s="1">
        <v>0</v>
      </c>
      <c r="R1226" s="9">
        <f>_xlfn.XLOOKUP($L1226,Pos!$B:$B,Pos!N:N,0, 0)</f>
        <v>5.77</v>
      </c>
      <c r="S1226" s="9">
        <f>_xlfn.XLOOKUP($L1226,Pos!$B:$B,Pos!O:O,0, 0)</f>
        <v>1.243333</v>
      </c>
      <c r="T1226" s="9">
        <f>_xlfn.XLOOKUP($L1226,Pos!$B:$B,Pos!P:P,0, 0)</f>
        <v>8.75</v>
      </c>
      <c r="U1226" s="9">
        <f>_xlfn.XLOOKUP($L1226,Pos!$B:$B,Pos!Q:Q,0, 0)</f>
        <v>4</v>
      </c>
      <c r="V1226" s="9">
        <f>_xlfn.XLOOKUP($L1226,Pos!$B:$B,Pos!R:R,0, 0)</f>
        <v>8.9</v>
      </c>
      <c r="W1226" s="9">
        <f>_xlfn.XLOOKUP($L1226,Pos!$B:$B,Pos!S:S,0, 0)</f>
        <v>5.6783330000000003</v>
      </c>
      <c r="X1226" s="9" t="str">
        <f>_xlfn.XLOOKUP($L1226,Pos!$B:$B,Pos!J:J,0, 0)</f>
        <v>Outperform</v>
      </c>
      <c r="Y1226" s="1">
        <v>0</v>
      </c>
      <c r="Z1226" s="1">
        <v>0</v>
      </c>
      <c r="AA1226" s="1">
        <f t="shared" si="297"/>
        <v>0</v>
      </c>
      <c r="AB1226" s="9">
        <f>_xlfn.XLOOKUP(L1226,Pos!B:B,Pos!K:K,-1,0)</f>
        <v>6.3636363636363633</v>
      </c>
      <c r="AC1226" s="1" t="e">
        <f>_xlfn.XLOOKUP($L1226,Pos!$A:$A,Pos!S:S,_xlfn.XLOOKUP($L1226,#REF!,#REF!, ""), 0)</f>
        <v>#REF!</v>
      </c>
      <c r="AD1226" s="1" t="e">
        <f>_xlfn.XLOOKUP($L1226,Pos!$A:$A,Pos!T:T,_xlfn.XLOOKUP($L1226,#REF!,#REF!, ""), 0)</f>
        <v>#REF!</v>
      </c>
      <c r="AE1226" s="1" t="e">
        <f>_xlfn.XLOOKUP($L1226,Pos!$A:$A,Pos!U:U,_xlfn.XLOOKUP($L1226,#REF!,#REF!, ""), 0)</f>
        <v>#REF!</v>
      </c>
      <c r="AF1226" s="1" t="e">
        <f>_xlfn.XLOOKUP($L1226,Pos!$A:$A,Pos!V:V,_xlfn.XLOOKUP($L1226,#REF!,#REF!, ""), 0)</f>
        <v>#REF!</v>
      </c>
      <c r="AG1226" s="1" t="e">
        <f>_xlfn.XLOOKUP($L1226,Pos!$A:$A,Pos!W:W,_xlfn.XLOOKUP($L1226,#REF!,#REF!, ""), 0)</f>
        <v>#REF!</v>
      </c>
      <c r="AH1226" s="1" t="e">
        <f>_xlfn.XLOOKUP($L1226,Pos!$A:$A,Pos!X:X,_xlfn.XLOOKUP($L1226,#REF!,#REF!, ""), 0)</f>
        <v>#REF!</v>
      </c>
      <c r="AI1226" s="1" t="e">
        <f>_xlfn.XLOOKUP($L1226,Pos!$A:$A,Pos!Y:Y,_xlfn.XLOOKUP($L1226,#REF!,#REF!, ""), 0)</f>
        <v>#REF!</v>
      </c>
      <c r="AJ1226" s="1" t="e">
        <f>_xlfn.XLOOKUP($L1226,Pos!$A:$A,Pos!Z:Z,_xlfn.XLOOKUP($L1226,#REF!,#REF!, ""), 0)</f>
        <v>#REF!</v>
      </c>
      <c r="AK1226" s="1" t="e">
        <f>_xlfn.XLOOKUP($L1226,Pos!$A:$A,Pos!AA:AA,_xlfn.XLOOKUP($L1226,#REF!,#REF!, ""), 0)</f>
        <v>#REF!</v>
      </c>
      <c r="AL1226" s="1" t="e">
        <f>_xlfn.XLOOKUP($L1226,Pos!$A:$A,Pos!AB:AB,_xlfn.XLOOKUP($L1226,#REF!,#REF!, ""), 0)</f>
        <v>#REF!</v>
      </c>
      <c r="AM1226" s="1" t="e">
        <f>_xlfn.XLOOKUP($L1226,Pos!$A:$A,Pos!AC:AC,_xlfn.XLOOKUP($L1226,#REF!,#REF!, ""), 0)</f>
        <v>#REF!</v>
      </c>
      <c r="AN1226" s="1" t="e">
        <f>_xlfn.XLOOKUP($L1226,Pos!$A:$A,Pos!AD:AD,_xlfn.XLOOKUP($L1226,#REF!,#REF!, ""), 0)</f>
        <v>#REF!</v>
      </c>
      <c r="AO1226" s="1" t="e">
        <f>_xlfn.XLOOKUP($L1226,Pos!$A:$A,Pos!AE:AE,_xlfn.XLOOKUP($L1226,#REF!,#REF!, ""), 0)</f>
        <v>#REF!</v>
      </c>
      <c r="AP1226" s="1" t="e">
        <f>_xlfn.XLOOKUP($L1226,Pos!$A:$A,Pos!AF:AF,_xlfn.XLOOKUP($L1226,#REF!,#REF!, ""), 0)</f>
        <v>#REF!</v>
      </c>
      <c r="AQ1226" s="1" t="e">
        <f>_xlfn.XLOOKUP($L1226,Pos!$A:$A,Pos!AG:AG,_xlfn.XLOOKUP($L1226,#REF!,#REF!, ""), 0)</f>
        <v>#REF!</v>
      </c>
      <c r="AR1226" s="1" t="e">
        <f>_xlfn.XLOOKUP($L1226,Pos!$A:$A,Pos!AH:AH,_xlfn.XLOOKUP($L1226,#REF!,#REF!, ""), 0)</f>
        <v>#REF!</v>
      </c>
      <c r="AS1226" s="1" t="e">
        <f>_xlfn.XLOOKUP($L1226,Pos!$A:$A,Pos!AI:AI,_xlfn.XLOOKUP($L1226,#REF!,#REF!, ""), 0)</f>
        <v>#REF!</v>
      </c>
      <c r="AT1226" s="1" t="e">
        <f>_xlfn.XLOOKUP($L1226,Pos!$A:$A,Pos!AJ:AJ,_xlfn.XLOOKUP($L1226,#REF!,#REF!, ""), 0)</f>
        <v>#REF!</v>
      </c>
      <c r="AU1226" s="1" t="e">
        <f>_xlfn.XLOOKUP($L1226,Pos!$A:$A,Pos!AK:AK,_xlfn.XLOOKUP($L1226,#REF!,#REF!, ""), 0)</f>
        <v>#REF!</v>
      </c>
      <c r="AV1226" s="1" t="e">
        <f>_xlfn.XLOOKUP($L1226,Pos!$A:$A,Pos!AL:AL,_xlfn.XLOOKUP($L1226,#REF!,#REF!, ""), 0)</f>
        <v>#REF!</v>
      </c>
      <c r="AW1226" s="1" t="e">
        <f>_xlfn.XLOOKUP($L1226,Pos!$A:$A,Pos!AM:AM,_xlfn.XLOOKUP($L1226,#REF!,#REF!, ""), 0)</f>
        <v>#REF!</v>
      </c>
      <c r="AX1226" s="1" t="e">
        <f>_xlfn.XLOOKUP($L1226,Pos!$A:$A,Pos!AN:AN,_xlfn.XLOOKUP($L1226,#REF!,#REF!, ""), 0)</f>
        <v>#REF!</v>
      </c>
      <c r="AY1226" s="1" t="e">
        <f>_xlfn.XLOOKUP($L1226,Pos!$A:$A,Pos!AO:AO,_xlfn.XLOOKUP($L1226,#REF!,#REF!, ""), 0)</f>
        <v>#REF!</v>
      </c>
      <c r="AZ1226" s="7" t="str">
        <f t="shared" si="298"/>
        <v>OUT</v>
      </c>
      <c r="BA1226" s="1">
        <f>IF(OR(_xlfn.XLOOKUP(L1226,Pos!B:B,Pos!L:L,FALSE)="ESG Reason",_xlfn.XLOOKUP(L1226,Pos!B:B,Pos!L:L,FALSE)="Blacklisted"),1,0)</f>
        <v>1</v>
      </c>
      <c r="BC1226" s="11">
        <v>8.6970564110120991E-11</v>
      </c>
      <c r="BD1226" s="11">
        <f>_xlfn.XLOOKUP($L1226,Pos!$B:$B,Pos!H:H,0, 0)</f>
        <v>0</v>
      </c>
      <c r="BE1226" s="11">
        <f>_xlfn.XLOOKUP($L1226,Pos!$B:$B,Pos!I:I,0, 0)</f>
        <v>6.4902064427388727E-5</v>
      </c>
      <c r="BF1226" s="18">
        <f t="shared" si="299"/>
        <v>6.4902064427388727E-5</v>
      </c>
      <c r="BG1226" s="1">
        <f t="shared" si="300"/>
        <v>2</v>
      </c>
      <c r="BH1226" s="1">
        <f t="shared" si="301"/>
        <v>4</v>
      </c>
      <c r="BI1226" s="18">
        <f t="shared" si="302"/>
        <v>8.6970564110120991E-11</v>
      </c>
      <c r="BJ1226" s="3">
        <f t="shared" si="303"/>
        <v>0</v>
      </c>
      <c r="BK1226" s="18">
        <f t="shared" si="304"/>
        <v>0</v>
      </c>
    </row>
    <row r="1227" spans="3:63" x14ac:dyDescent="0.25">
      <c r="C1227" s="3"/>
      <c r="D1227" s="3"/>
      <c r="E1227" s="3"/>
      <c r="F1227" s="3"/>
      <c r="G1227" s="51" t="s">
        <v>1228</v>
      </c>
      <c r="H1227" s="8" t="str">
        <f t="shared" si="294"/>
        <v>0%Others</v>
      </c>
      <c r="I1227" s="11" cm="1">
        <f t="array" ref="I1227">IF(
   AZ1227 = "OUT", 0,IF(
   BD1227 &gt;= LARGE(IF(ISNUMBER(BD:BD), BD:BD), 3),
   BE1227 - 0.001,
   IF(BE1227 &gt;=VLOOKUP(P1227,mapping!$A:$B,2,FALSE), BE1227,VLOOKUP(P1227,mapping!$A$2:$B$8,2,FALSE))
))</f>
        <v>0</v>
      </c>
      <c r="J1227" s="11" cm="1">
        <f t="array" ref="J1227">IF(
    AZ1227="OUT",0,IF(IF(
                      BD1227&gt;=LARGE(IF(ISNUMBER(BD:BD),BD:BD),3),
                      BE1227+0.001,
                      VLOOKUP(H1227,mapping!$D:$E,2,FALSE)
                      )&gt;I1227,
                   IF(
                      BD1227&gt;=LARGE(IF(ISNUMBER(BD:BD),BD:BD),3),
                      BE1227+0.001,
                      VLOOKUP(H1227,mapping!$D:$E,2,FALSE)
                      ),
                   I1227+0.002))</f>
        <v>0</v>
      </c>
      <c r="K1227" s="8">
        <f t="shared" si="295"/>
        <v>6.4566323398303096E-5</v>
      </c>
      <c r="L1227" s="1" t="str">
        <f>Pos!B683</f>
        <v>KYG7800X1079</v>
      </c>
      <c r="M1227" s="1" t="str">
        <f>_xlfn.XLOOKUP($L1227,Pos!B:B,Pos!D:D,, 0)</f>
        <v>Sands China Ltd.</v>
      </c>
      <c r="N1227" s="1" t="str">
        <f>_xlfn.XLOOKUP($L1227,Pos!B:B,Pos!E:E,, 0)</f>
        <v>Travel &amp; Leisure</v>
      </c>
      <c r="O1227" s="1" t="str">
        <f t="shared" si="296"/>
        <v>Travel &amp; Leisure_Others</v>
      </c>
      <c r="P1227" s="1" t="str">
        <f>_xlfn.XLOOKUP($L1227,Pos!B:B,Pos!F:F,, 0)</f>
        <v>Others</v>
      </c>
      <c r="Q1227" s="1">
        <v>0</v>
      </c>
      <c r="R1227" s="9">
        <f>_xlfn.XLOOKUP($L1227,Pos!$B:$B,Pos!N:N,0, 0)</f>
        <v>6.66</v>
      </c>
      <c r="S1227" s="9">
        <f>_xlfn.XLOOKUP($L1227,Pos!$B:$B,Pos!O:O,0, 0)</f>
        <v>2.7120000000000002</v>
      </c>
      <c r="T1227" s="9">
        <f>_xlfn.XLOOKUP($L1227,Pos!$B:$B,Pos!P:P,0, 0)</f>
        <v>5.7</v>
      </c>
      <c r="U1227" s="9">
        <f>_xlfn.XLOOKUP($L1227,Pos!$B:$B,Pos!Q:Q,0, 0)</f>
        <v>5.4</v>
      </c>
      <c r="V1227" s="9">
        <f>_xlfn.XLOOKUP($L1227,Pos!$B:$B,Pos!R:R,0, 0)</f>
        <v>1.6</v>
      </c>
      <c r="W1227" s="9">
        <f>_xlfn.XLOOKUP($L1227,Pos!$B:$B,Pos!S:S,0, 0)</f>
        <v>6.835</v>
      </c>
      <c r="X1227" s="9" t="str">
        <f>_xlfn.XLOOKUP($L1227,Pos!$B:$B,Pos!J:J,0, 0)</f>
        <v>Buy</v>
      </c>
      <c r="Y1227" s="1">
        <v>0</v>
      </c>
      <c r="Z1227" s="1">
        <v>0</v>
      </c>
      <c r="AA1227" s="1">
        <f t="shared" si="297"/>
        <v>0</v>
      </c>
      <c r="AB1227" s="9">
        <f>_xlfn.XLOOKUP(L1227,Pos!B:B,Pos!K:K,-1,0)</f>
        <v>-1</v>
      </c>
      <c r="AC1227" s="1" t="e">
        <f>_xlfn.XLOOKUP($L1227,Pos!$A:$A,Pos!S:S,_xlfn.XLOOKUP($L1227,#REF!,#REF!, ""), 0)</f>
        <v>#REF!</v>
      </c>
      <c r="AD1227" s="1" t="e">
        <f>_xlfn.XLOOKUP($L1227,Pos!$A:$A,Pos!T:T,_xlfn.XLOOKUP($L1227,#REF!,#REF!, ""), 0)</f>
        <v>#REF!</v>
      </c>
      <c r="AE1227" s="1" t="e">
        <f>_xlfn.XLOOKUP($L1227,Pos!$A:$A,Pos!U:U,_xlfn.XLOOKUP($L1227,#REF!,#REF!, ""), 0)</f>
        <v>#REF!</v>
      </c>
      <c r="AF1227" s="1" t="e">
        <f>_xlfn.XLOOKUP($L1227,Pos!$A:$A,Pos!V:V,_xlfn.XLOOKUP($L1227,#REF!,#REF!, ""), 0)</f>
        <v>#REF!</v>
      </c>
      <c r="AG1227" s="1" t="e">
        <f>_xlfn.XLOOKUP($L1227,Pos!$A:$A,Pos!W:W,_xlfn.XLOOKUP($L1227,#REF!,#REF!, ""), 0)</f>
        <v>#REF!</v>
      </c>
      <c r="AH1227" s="1" t="e">
        <f>_xlfn.XLOOKUP($L1227,Pos!$A:$A,Pos!X:X,_xlfn.XLOOKUP($L1227,#REF!,#REF!, ""), 0)</f>
        <v>#REF!</v>
      </c>
      <c r="AI1227" s="1" t="e">
        <f>_xlfn.XLOOKUP($L1227,Pos!$A:$A,Pos!Y:Y,_xlfn.XLOOKUP($L1227,#REF!,#REF!, ""), 0)</f>
        <v>#REF!</v>
      </c>
      <c r="AJ1227" s="1" t="e">
        <f>_xlfn.XLOOKUP($L1227,Pos!$A:$A,Pos!Z:Z,_xlfn.XLOOKUP($L1227,#REF!,#REF!, ""), 0)</f>
        <v>#REF!</v>
      </c>
      <c r="AK1227" s="1" t="e">
        <f>_xlfn.XLOOKUP($L1227,Pos!$A:$A,Pos!AA:AA,_xlfn.XLOOKUP($L1227,#REF!,#REF!, ""), 0)</f>
        <v>#REF!</v>
      </c>
      <c r="AL1227" s="1" t="e">
        <f>_xlfn.XLOOKUP($L1227,Pos!$A:$A,Pos!AB:AB,_xlfn.XLOOKUP($L1227,#REF!,#REF!, ""), 0)</f>
        <v>#REF!</v>
      </c>
      <c r="AM1227" s="1" t="e">
        <f>_xlfn.XLOOKUP($L1227,Pos!$A:$A,Pos!AC:AC,_xlfn.XLOOKUP($L1227,#REF!,#REF!, ""), 0)</f>
        <v>#REF!</v>
      </c>
      <c r="AN1227" s="1" t="e">
        <f>_xlfn.XLOOKUP($L1227,Pos!$A:$A,Pos!AD:AD,_xlfn.XLOOKUP($L1227,#REF!,#REF!, ""), 0)</f>
        <v>#REF!</v>
      </c>
      <c r="AO1227" s="1" t="e">
        <f>_xlfn.XLOOKUP($L1227,Pos!$A:$A,Pos!AE:AE,_xlfn.XLOOKUP($L1227,#REF!,#REF!, ""), 0)</f>
        <v>#REF!</v>
      </c>
      <c r="AP1227" s="1" t="e">
        <f>_xlfn.XLOOKUP($L1227,Pos!$A:$A,Pos!AF:AF,_xlfn.XLOOKUP($L1227,#REF!,#REF!, ""), 0)</f>
        <v>#REF!</v>
      </c>
      <c r="AQ1227" s="1" t="e">
        <f>_xlfn.XLOOKUP($L1227,Pos!$A:$A,Pos!AG:AG,_xlfn.XLOOKUP($L1227,#REF!,#REF!, ""), 0)</f>
        <v>#REF!</v>
      </c>
      <c r="AR1227" s="1" t="e">
        <f>_xlfn.XLOOKUP($L1227,Pos!$A:$A,Pos!AH:AH,_xlfn.XLOOKUP($L1227,#REF!,#REF!, ""), 0)</f>
        <v>#REF!</v>
      </c>
      <c r="AS1227" s="1" t="e">
        <f>_xlfn.XLOOKUP($L1227,Pos!$A:$A,Pos!AI:AI,_xlfn.XLOOKUP($L1227,#REF!,#REF!, ""), 0)</f>
        <v>#REF!</v>
      </c>
      <c r="AT1227" s="1" t="e">
        <f>_xlfn.XLOOKUP($L1227,Pos!$A:$A,Pos!AJ:AJ,_xlfn.XLOOKUP($L1227,#REF!,#REF!, ""), 0)</f>
        <v>#REF!</v>
      </c>
      <c r="AU1227" s="1" t="e">
        <f>_xlfn.XLOOKUP($L1227,Pos!$A:$A,Pos!AK:AK,_xlfn.XLOOKUP($L1227,#REF!,#REF!, ""), 0)</f>
        <v>#REF!</v>
      </c>
      <c r="AV1227" s="1" t="e">
        <f>_xlfn.XLOOKUP($L1227,Pos!$A:$A,Pos!AL:AL,_xlfn.XLOOKUP($L1227,#REF!,#REF!, ""), 0)</f>
        <v>#REF!</v>
      </c>
      <c r="AW1227" s="1" t="e">
        <f>_xlfn.XLOOKUP($L1227,Pos!$A:$A,Pos!AM:AM,_xlfn.XLOOKUP($L1227,#REF!,#REF!, ""), 0)</f>
        <v>#REF!</v>
      </c>
      <c r="AX1227" s="1" t="e">
        <f>_xlfn.XLOOKUP($L1227,Pos!$A:$A,Pos!AN:AN,_xlfn.XLOOKUP($L1227,#REF!,#REF!, ""), 0)</f>
        <v>#REF!</v>
      </c>
      <c r="AY1227" s="1" t="e">
        <f>_xlfn.XLOOKUP($L1227,Pos!$A:$A,Pos!AO:AO,_xlfn.XLOOKUP($L1227,#REF!,#REF!, ""), 0)</f>
        <v>#REF!</v>
      </c>
      <c r="AZ1227" s="7" t="str">
        <f t="shared" si="298"/>
        <v>OUT</v>
      </c>
      <c r="BA1227" s="1">
        <f>IF(OR(_xlfn.XLOOKUP(L1227,Pos!B:B,Pos!L:L,FALSE)="ESG Reason",_xlfn.XLOOKUP(L1227,Pos!B:B,Pos!L:L,FALSE)="Blacklisted"),1,0)</f>
        <v>0</v>
      </c>
      <c r="BC1227" s="11">
        <v>8.9676558673137557E-11</v>
      </c>
      <c r="BD1227" s="11">
        <f>_xlfn.XLOOKUP($L1227,Pos!$B:$B,Pos!H:H,0, 0)</f>
        <v>0</v>
      </c>
      <c r="BE1227" s="11">
        <f>_xlfn.XLOOKUP($L1227,Pos!$B:$B,Pos!I:I,0, 0)</f>
        <v>6.4566323398303096E-5</v>
      </c>
      <c r="BF1227" s="18">
        <f t="shared" si="299"/>
        <v>6.4566323398303096E-5</v>
      </c>
      <c r="BG1227" s="1">
        <f t="shared" si="300"/>
        <v>3</v>
      </c>
      <c r="BH1227" s="1">
        <f t="shared" si="301"/>
        <v>56</v>
      </c>
      <c r="BI1227" s="18">
        <f t="shared" si="302"/>
        <v>8.9676558673137557E-11</v>
      </c>
      <c r="BJ1227" s="3">
        <f t="shared" si="303"/>
        <v>0</v>
      </c>
      <c r="BK1227" s="18">
        <f t="shared" si="304"/>
        <v>0</v>
      </c>
    </row>
    <row r="1228" spans="3:63" x14ac:dyDescent="0.25">
      <c r="C1228" s="3"/>
      <c r="D1228" s="3"/>
      <c r="E1228" s="3"/>
      <c r="F1228" s="3"/>
      <c r="G1228" s="51" t="s">
        <v>1236</v>
      </c>
      <c r="H1228" s="8" t="str">
        <f t="shared" si="294"/>
        <v>0%Others</v>
      </c>
      <c r="I1228" s="11" cm="1">
        <f t="array" ref="I1228">IF(
   AZ1228 = "OUT", 0,IF(
   BD1228 &gt;= LARGE(IF(ISNUMBER(BD:BD), BD:BD), 3),
   BE1228 - 0.001,
   IF(BE1228 &gt;=VLOOKUP(P1228,mapping!$A:$B,2,FALSE), BE1228,VLOOKUP(P1228,mapping!$A$2:$B$8,2,FALSE))
))</f>
        <v>0</v>
      </c>
      <c r="J1228" s="11" cm="1">
        <f t="array" ref="J1228">IF(
    AZ1228="OUT",0,IF(IF(
                      BD1228&gt;=LARGE(IF(ISNUMBER(BD:BD),BD:BD),3),
                      BE1228+0.001,
                      VLOOKUP(H1228,mapping!$D:$E,2,FALSE)
                      )&gt;I1228,
                   IF(
                      BD1228&gt;=LARGE(IF(ISNUMBER(BD:BD),BD:BD),3),
                      BE1228+0.001,
                      VLOOKUP(H1228,mapping!$D:$E,2,FALSE)
                      ),
                   I1228+0.002))</f>
        <v>0</v>
      </c>
      <c r="K1228" s="8">
        <f t="shared" si="295"/>
        <v>6.4230642378338226E-5</v>
      </c>
      <c r="L1228" s="1" t="str">
        <f>Pos!B529</f>
        <v>JP3223800008</v>
      </c>
      <c r="M1228" s="1" t="str">
        <f>_xlfn.XLOOKUP($L1228,Pos!B:B,Pos!D:D,, 0)</f>
        <v>Kawasaki Kisen Kaisha, Ltd.</v>
      </c>
      <c r="N1228" s="1" t="str">
        <f>_xlfn.XLOOKUP($L1228,Pos!B:B,Pos!E:E,, 0)</f>
        <v>Industrial Goods &amp; Services</v>
      </c>
      <c r="O1228" s="1" t="str">
        <f t="shared" si="296"/>
        <v>Industrial Goods &amp; Services_Others</v>
      </c>
      <c r="P1228" s="1" t="str">
        <f>_xlfn.XLOOKUP($L1228,Pos!B:B,Pos!F:F,, 0)</f>
        <v>Others</v>
      </c>
      <c r="Q1228" s="1">
        <v>0</v>
      </c>
      <c r="R1228" s="9">
        <f>_xlfn.XLOOKUP($L1228,Pos!$B:$B,Pos!N:N,0, 0)</f>
        <v>8.1999999999999993</v>
      </c>
      <c r="S1228" s="9">
        <f>_xlfn.XLOOKUP($L1228,Pos!$B:$B,Pos!O:O,0, 0)</f>
        <v>7.0233340000000002</v>
      </c>
      <c r="T1228" s="9">
        <f>_xlfn.XLOOKUP($L1228,Pos!$B:$B,Pos!P:P,0, 0)</f>
        <v>5.5</v>
      </c>
      <c r="U1228" s="9">
        <f>_xlfn.XLOOKUP($L1228,Pos!$B:$B,Pos!Q:Q,0, 0)</f>
        <v>1</v>
      </c>
      <c r="V1228" s="9">
        <f>_xlfn.XLOOKUP($L1228,Pos!$B:$B,Pos!R:R,0, 0)</f>
        <v>6.9666670000000002</v>
      </c>
      <c r="W1228" s="9">
        <f>_xlfn.XLOOKUP($L1228,Pos!$B:$B,Pos!S:S,0, 0)</f>
        <v>1.351667</v>
      </c>
      <c r="X1228" s="9" t="str">
        <f>_xlfn.XLOOKUP($L1228,Pos!$B:$B,Pos!J:J,0, 0)</f>
        <v>Hold</v>
      </c>
      <c r="Y1228" s="1">
        <v>0</v>
      </c>
      <c r="Z1228" s="1">
        <v>0</v>
      </c>
      <c r="AA1228" s="1">
        <f t="shared" si="297"/>
        <v>0</v>
      </c>
      <c r="AB1228" s="9">
        <f>_xlfn.XLOOKUP(L1228,Pos!B:B,Pos!K:K,-1,0)</f>
        <v>7.7272727272727266</v>
      </c>
      <c r="AC1228" s="1" t="e">
        <f>_xlfn.XLOOKUP($L1228,Pos!$A:$A,Pos!S:S,_xlfn.XLOOKUP($L1228,#REF!,#REF!, ""), 0)</f>
        <v>#REF!</v>
      </c>
      <c r="AD1228" s="1" t="e">
        <f>_xlfn.XLOOKUP($L1228,Pos!$A:$A,Pos!T:T,_xlfn.XLOOKUP($L1228,#REF!,#REF!, ""), 0)</f>
        <v>#REF!</v>
      </c>
      <c r="AE1228" s="1" t="e">
        <f>_xlfn.XLOOKUP($L1228,Pos!$A:$A,Pos!U:U,_xlfn.XLOOKUP($L1228,#REF!,#REF!, ""), 0)</f>
        <v>#REF!</v>
      </c>
      <c r="AF1228" s="1" t="e">
        <f>_xlfn.XLOOKUP($L1228,Pos!$A:$A,Pos!V:V,_xlfn.XLOOKUP($L1228,#REF!,#REF!, ""), 0)</f>
        <v>#REF!</v>
      </c>
      <c r="AG1228" s="1" t="e">
        <f>_xlfn.XLOOKUP($L1228,Pos!$A:$A,Pos!W:W,_xlfn.XLOOKUP($L1228,#REF!,#REF!, ""), 0)</f>
        <v>#REF!</v>
      </c>
      <c r="AH1228" s="1" t="e">
        <f>_xlfn.XLOOKUP($L1228,Pos!$A:$A,Pos!X:X,_xlfn.XLOOKUP($L1228,#REF!,#REF!, ""), 0)</f>
        <v>#REF!</v>
      </c>
      <c r="AI1228" s="1" t="e">
        <f>_xlfn.XLOOKUP($L1228,Pos!$A:$A,Pos!Y:Y,_xlfn.XLOOKUP($L1228,#REF!,#REF!, ""), 0)</f>
        <v>#REF!</v>
      </c>
      <c r="AJ1228" s="1" t="e">
        <f>_xlfn.XLOOKUP($L1228,Pos!$A:$A,Pos!Z:Z,_xlfn.XLOOKUP($L1228,#REF!,#REF!, ""), 0)</f>
        <v>#REF!</v>
      </c>
      <c r="AK1228" s="1" t="e">
        <f>_xlfn.XLOOKUP($L1228,Pos!$A:$A,Pos!AA:AA,_xlfn.XLOOKUP($L1228,#REF!,#REF!, ""), 0)</f>
        <v>#REF!</v>
      </c>
      <c r="AL1228" s="1" t="e">
        <f>_xlfn.XLOOKUP($L1228,Pos!$A:$A,Pos!AB:AB,_xlfn.XLOOKUP($L1228,#REF!,#REF!, ""), 0)</f>
        <v>#REF!</v>
      </c>
      <c r="AM1228" s="1" t="e">
        <f>_xlfn.XLOOKUP($L1228,Pos!$A:$A,Pos!AC:AC,_xlfn.XLOOKUP($L1228,#REF!,#REF!, ""), 0)</f>
        <v>#REF!</v>
      </c>
      <c r="AN1228" s="1" t="e">
        <f>_xlfn.XLOOKUP($L1228,Pos!$A:$A,Pos!AD:AD,_xlfn.XLOOKUP($L1228,#REF!,#REF!, ""), 0)</f>
        <v>#REF!</v>
      </c>
      <c r="AO1228" s="1" t="e">
        <f>_xlfn.XLOOKUP($L1228,Pos!$A:$A,Pos!AE:AE,_xlfn.XLOOKUP($L1228,#REF!,#REF!, ""), 0)</f>
        <v>#REF!</v>
      </c>
      <c r="AP1228" s="1" t="e">
        <f>_xlfn.XLOOKUP($L1228,Pos!$A:$A,Pos!AF:AF,_xlfn.XLOOKUP($L1228,#REF!,#REF!, ""), 0)</f>
        <v>#REF!</v>
      </c>
      <c r="AQ1228" s="1" t="e">
        <f>_xlfn.XLOOKUP($L1228,Pos!$A:$A,Pos!AG:AG,_xlfn.XLOOKUP($L1228,#REF!,#REF!, ""), 0)</f>
        <v>#REF!</v>
      </c>
      <c r="AR1228" s="1" t="e">
        <f>_xlfn.XLOOKUP($L1228,Pos!$A:$A,Pos!AH:AH,_xlfn.XLOOKUP($L1228,#REF!,#REF!, ""), 0)</f>
        <v>#REF!</v>
      </c>
      <c r="AS1228" s="1" t="e">
        <f>_xlfn.XLOOKUP($L1228,Pos!$A:$A,Pos!AI:AI,_xlfn.XLOOKUP($L1228,#REF!,#REF!, ""), 0)</f>
        <v>#REF!</v>
      </c>
      <c r="AT1228" s="1" t="e">
        <f>_xlfn.XLOOKUP($L1228,Pos!$A:$A,Pos!AJ:AJ,_xlfn.XLOOKUP($L1228,#REF!,#REF!, ""), 0)</f>
        <v>#REF!</v>
      </c>
      <c r="AU1228" s="1" t="e">
        <f>_xlfn.XLOOKUP($L1228,Pos!$A:$A,Pos!AK:AK,_xlfn.XLOOKUP($L1228,#REF!,#REF!, ""), 0)</f>
        <v>#REF!</v>
      </c>
      <c r="AV1228" s="1" t="e">
        <f>_xlfn.XLOOKUP($L1228,Pos!$A:$A,Pos!AL:AL,_xlfn.XLOOKUP($L1228,#REF!,#REF!, ""), 0)</f>
        <v>#REF!</v>
      </c>
      <c r="AW1228" s="1" t="e">
        <f>_xlfn.XLOOKUP($L1228,Pos!$A:$A,Pos!AM:AM,_xlfn.XLOOKUP($L1228,#REF!,#REF!, ""), 0)</f>
        <v>#REF!</v>
      </c>
      <c r="AX1228" s="1" t="e">
        <f>_xlfn.XLOOKUP($L1228,Pos!$A:$A,Pos!AN:AN,_xlfn.XLOOKUP($L1228,#REF!,#REF!, ""), 0)</f>
        <v>#REF!</v>
      </c>
      <c r="AY1228" s="1" t="e">
        <f>_xlfn.XLOOKUP($L1228,Pos!$A:$A,Pos!AO:AO,_xlfn.XLOOKUP($L1228,#REF!,#REF!, ""), 0)</f>
        <v>#REF!</v>
      </c>
      <c r="AZ1228" s="7" t="str">
        <f t="shared" si="298"/>
        <v>OUT</v>
      </c>
      <c r="BA1228" s="1">
        <f>IF(OR(_xlfn.XLOOKUP(L1228,Pos!B:B,Pos!L:L,FALSE)="ESG Reason",_xlfn.XLOOKUP(L1228,Pos!B:B,Pos!L:L,FALSE)="Blacklisted"),1,0)</f>
        <v>0</v>
      </c>
      <c r="BC1228" s="11">
        <v>9.2472168328151935E-11</v>
      </c>
      <c r="BD1228" s="11">
        <f>_xlfn.XLOOKUP($L1228,Pos!$B:$B,Pos!H:H,0, 0)</f>
        <v>0</v>
      </c>
      <c r="BE1228" s="11">
        <f>_xlfn.XLOOKUP($L1228,Pos!$B:$B,Pos!I:I,0, 0)</f>
        <v>6.4230642378338226E-5</v>
      </c>
      <c r="BF1228" s="18">
        <f t="shared" si="299"/>
        <v>6.4230642378338226E-5</v>
      </c>
      <c r="BG1228" s="1">
        <f t="shared" si="300"/>
        <v>3</v>
      </c>
      <c r="BH1228" s="1">
        <f t="shared" si="301"/>
        <v>48</v>
      </c>
      <c r="BI1228" s="18">
        <f t="shared" si="302"/>
        <v>9.2472168328151935E-11</v>
      </c>
      <c r="BJ1228" s="3">
        <f t="shared" si="303"/>
        <v>0</v>
      </c>
      <c r="BK1228" s="18">
        <f t="shared" si="304"/>
        <v>0</v>
      </c>
    </row>
    <row r="1229" spans="3:63" x14ac:dyDescent="0.25">
      <c r="C1229" s="3"/>
      <c r="D1229" s="3"/>
      <c r="E1229" s="3"/>
      <c r="F1229" s="3"/>
      <c r="G1229" s="51" t="s">
        <v>1238</v>
      </c>
      <c r="H1229" s="8" t="str">
        <f t="shared" si="294"/>
        <v>0%Others</v>
      </c>
      <c r="I1229" s="11" cm="1">
        <f t="array" ref="I1229">IF(
   AZ1229 = "OUT", 0,IF(
   BD1229 &gt;= LARGE(IF(ISNUMBER(BD:BD), BD:BD), 3),
   BE1229 - 0.001,
   IF(BE1229 &gt;=VLOOKUP(P1229,mapping!$A:$B,2,FALSE), BE1229,VLOOKUP(P1229,mapping!$A$2:$B$8,2,FALSE))
))</f>
        <v>0</v>
      </c>
      <c r="J1229" s="11" cm="1">
        <f t="array" ref="J1229">IF(
    AZ1229="OUT",0,IF(IF(
                      BD1229&gt;=LARGE(IF(ISNUMBER(BD:BD),BD:BD),3),
                      BE1229+0.001,
                      VLOOKUP(H1229,mapping!$D:$E,2,FALSE)
                      )&gt;I1229,
                   IF(
                      BD1229&gt;=LARGE(IF(ISNUMBER(BD:BD),BD:BD),3),
                      BE1229+0.001,
                      VLOOKUP(H1229,mapping!$D:$E,2,FALSE)
                      ),
                   I1229+0.002))</f>
        <v>0</v>
      </c>
      <c r="K1229" s="8">
        <f t="shared" si="295"/>
        <v>6.4124596260449839E-5</v>
      </c>
      <c r="L1229" s="1" t="str">
        <f>Pos!B613</f>
        <v>JP3637300009</v>
      </c>
      <c r="M1229" s="1" t="str">
        <f>_xlfn.XLOOKUP($L1229,Pos!B:B,Pos!D:D,, 0)</f>
        <v>Trend Micro Incorporated</v>
      </c>
      <c r="N1229" s="1" t="str">
        <f>_xlfn.XLOOKUP($L1229,Pos!B:B,Pos!E:E,, 0)</f>
        <v>Technology</v>
      </c>
      <c r="O1229" s="1" t="str">
        <f t="shared" si="296"/>
        <v>Technology_Others</v>
      </c>
      <c r="P1229" s="1" t="str">
        <f>_xlfn.XLOOKUP($L1229,Pos!B:B,Pos!F:F,, 0)</f>
        <v>Others</v>
      </c>
      <c r="Q1229" s="1">
        <v>0</v>
      </c>
      <c r="R1229" s="9">
        <f>_xlfn.XLOOKUP($L1229,Pos!$B:$B,Pos!N:N,0, 0)</f>
        <v>5.66</v>
      </c>
      <c r="S1229" s="9">
        <f>_xlfn.XLOOKUP($L1229,Pos!$B:$B,Pos!O:O,0, 0)</f>
        <v>4.5201669999999998</v>
      </c>
      <c r="T1229" s="9">
        <f>_xlfn.XLOOKUP($L1229,Pos!$B:$B,Pos!P:P,0, 0)</f>
        <v>7.05</v>
      </c>
      <c r="U1229" s="9">
        <f>_xlfn.XLOOKUP($L1229,Pos!$B:$B,Pos!Q:Q,0, 0)</f>
        <v>3</v>
      </c>
      <c r="V1229" s="9">
        <f>_xlfn.XLOOKUP($L1229,Pos!$B:$B,Pos!R:R,0, 0)</f>
        <v>7.2333340000000002</v>
      </c>
      <c r="W1229" s="9">
        <f>_xlfn.XLOOKUP($L1229,Pos!$B:$B,Pos!S:S,0, 0)</f>
        <v>2.91</v>
      </c>
      <c r="X1229" s="9" t="str">
        <f>_xlfn.XLOOKUP($L1229,Pos!$B:$B,Pos!J:J,0, 0)</f>
        <v>Hold</v>
      </c>
      <c r="Y1229" s="1">
        <v>0</v>
      </c>
      <c r="Z1229" s="1">
        <v>0</v>
      </c>
      <c r="AA1229" s="1">
        <f t="shared" si="297"/>
        <v>0</v>
      </c>
      <c r="AB1229" s="9">
        <f>_xlfn.XLOOKUP(L1229,Pos!B:B,Pos!K:K,-1,0)</f>
        <v>9.8333333333333321</v>
      </c>
      <c r="AC1229" s="1" t="e">
        <f>_xlfn.XLOOKUP($L1229,Pos!$A:$A,Pos!S:S,_xlfn.XLOOKUP($L1229,#REF!,#REF!, ""), 0)</f>
        <v>#REF!</v>
      </c>
      <c r="AD1229" s="1" t="e">
        <f>_xlfn.XLOOKUP($L1229,Pos!$A:$A,Pos!T:T,_xlfn.XLOOKUP($L1229,#REF!,#REF!, ""), 0)</f>
        <v>#REF!</v>
      </c>
      <c r="AE1229" s="1" t="e">
        <f>_xlfn.XLOOKUP($L1229,Pos!$A:$A,Pos!U:U,_xlfn.XLOOKUP($L1229,#REF!,#REF!, ""), 0)</f>
        <v>#REF!</v>
      </c>
      <c r="AF1229" s="1" t="e">
        <f>_xlfn.XLOOKUP($L1229,Pos!$A:$A,Pos!V:V,_xlfn.XLOOKUP($L1229,#REF!,#REF!, ""), 0)</f>
        <v>#REF!</v>
      </c>
      <c r="AG1229" s="1" t="e">
        <f>_xlfn.XLOOKUP($L1229,Pos!$A:$A,Pos!W:W,_xlfn.XLOOKUP($L1229,#REF!,#REF!, ""), 0)</f>
        <v>#REF!</v>
      </c>
      <c r="AH1229" s="1" t="e">
        <f>_xlfn.XLOOKUP($L1229,Pos!$A:$A,Pos!X:X,_xlfn.XLOOKUP($L1229,#REF!,#REF!, ""), 0)</f>
        <v>#REF!</v>
      </c>
      <c r="AI1229" s="1" t="e">
        <f>_xlfn.XLOOKUP($L1229,Pos!$A:$A,Pos!Y:Y,_xlfn.XLOOKUP($L1229,#REF!,#REF!, ""), 0)</f>
        <v>#REF!</v>
      </c>
      <c r="AJ1229" s="1" t="e">
        <f>_xlfn.XLOOKUP($L1229,Pos!$A:$A,Pos!Z:Z,_xlfn.XLOOKUP($L1229,#REF!,#REF!, ""), 0)</f>
        <v>#REF!</v>
      </c>
      <c r="AK1229" s="1" t="e">
        <f>_xlfn.XLOOKUP($L1229,Pos!$A:$A,Pos!AA:AA,_xlfn.XLOOKUP($L1229,#REF!,#REF!, ""), 0)</f>
        <v>#REF!</v>
      </c>
      <c r="AL1229" s="1" t="e">
        <f>_xlfn.XLOOKUP($L1229,Pos!$A:$A,Pos!AB:AB,_xlfn.XLOOKUP($L1229,#REF!,#REF!, ""), 0)</f>
        <v>#REF!</v>
      </c>
      <c r="AM1229" s="1" t="e">
        <f>_xlfn.XLOOKUP($L1229,Pos!$A:$A,Pos!AC:AC,_xlfn.XLOOKUP($L1229,#REF!,#REF!, ""), 0)</f>
        <v>#REF!</v>
      </c>
      <c r="AN1229" s="1" t="e">
        <f>_xlfn.XLOOKUP($L1229,Pos!$A:$A,Pos!AD:AD,_xlfn.XLOOKUP($L1229,#REF!,#REF!, ""), 0)</f>
        <v>#REF!</v>
      </c>
      <c r="AO1229" s="1" t="e">
        <f>_xlfn.XLOOKUP($L1229,Pos!$A:$A,Pos!AE:AE,_xlfn.XLOOKUP($L1229,#REF!,#REF!, ""), 0)</f>
        <v>#REF!</v>
      </c>
      <c r="AP1229" s="1" t="e">
        <f>_xlfn.XLOOKUP($L1229,Pos!$A:$A,Pos!AF:AF,_xlfn.XLOOKUP($L1229,#REF!,#REF!, ""), 0)</f>
        <v>#REF!</v>
      </c>
      <c r="AQ1229" s="1" t="e">
        <f>_xlfn.XLOOKUP($L1229,Pos!$A:$A,Pos!AG:AG,_xlfn.XLOOKUP($L1229,#REF!,#REF!, ""), 0)</f>
        <v>#REF!</v>
      </c>
      <c r="AR1229" s="1" t="e">
        <f>_xlfn.XLOOKUP($L1229,Pos!$A:$A,Pos!AH:AH,_xlfn.XLOOKUP($L1229,#REF!,#REF!, ""), 0)</f>
        <v>#REF!</v>
      </c>
      <c r="AS1229" s="1" t="e">
        <f>_xlfn.XLOOKUP($L1229,Pos!$A:$A,Pos!AI:AI,_xlfn.XLOOKUP($L1229,#REF!,#REF!, ""), 0)</f>
        <v>#REF!</v>
      </c>
      <c r="AT1229" s="1" t="e">
        <f>_xlfn.XLOOKUP($L1229,Pos!$A:$A,Pos!AJ:AJ,_xlfn.XLOOKUP($L1229,#REF!,#REF!, ""), 0)</f>
        <v>#REF!</v>
      </c>
      <c r="AU1229" s="1" t="e">
        <f>_xlfn.XLOOKUP($L1229,Pos!$A:$A,Pos!AK:AK,_xlfn.XLOOKUP($L1229,#REF!,#REF!, ""), 0)</f>
        <v>#REF!</v>
      </c>
      <c r="AV1229" s="1" t="e">
        <f>_xlfn.XLOOKUP($L1229,Pos!$A:$A,Pos!AL:AL,_xlfn.XLOOKUP($L1229,#REF!,#REF!, ""), 0)</f>
        <v>#REF!</v>
      </c>
      <c r="AW1229" s="1" t="e">
        <f>_xlfn.XLOOKUP($L1229,Pos!$A:$A,Pos!AM:AM,_xlfn.XLOOKUP($L1229,#REF!,#REF!, ""), 0)</f>
        <v>#REF!</v>
      </c>
      <c r="AX1229" s="1" t="e">
        <f>_xlfn.XLOOKUP($L1229,Pos!$A:$A,Pos!AN:AN,_xlfn.XLOOKUP($L1229,#REF!,#REF!, ""), 0)</f>
        <v>#REF!</v>
      </c>
      <c r="AY1229" s="1" t="e">
        <f>_xlfn.XLOOKUP($L1229,Pos!$A:$A,Pos!AO:AO,_xlfn.XLOOKUP($L1229,#REF!,#REF!, ""), 0)</f>
        <v>#REF!</v>
      </c>
      <c r="AZ1229" s="7" t="str">
        <f t="shared" si="298"/>
        <v>OUT</v>
      </c>
      <c r="BA1229" s="1">
        <f>IF(OR(_xlfn.XLOOKUP(L1229,Pos!B:B,Pos!L:L,FALSE)="ESG Reason",_xlfn.XLOOKUP(L1229,Pos!B:B,Pos!L:L,FALSE)="Blacklisted"),1,0)</f>
        <v>1</v>
      </c>
      <c r="BC1229" s="11">
        <v>9.320166007132984E-11</v>
      </c>
      <c r="BD1229" s="11">
        <f>_xlfn.XLOOKUP($L1229,Pos!$B:$B,Pos!H:H,0, 0)</f>
        <v>0</v>
      </c>
      <c r="BE1229" s="11">
        <f>_xlfn.XLOOKUP($L1229,Pos!$B:$B,Pos!I:I,0, 0)</f>
        <v>6.4124596260449839E-5</v>
      </c>
      <c r="BF1229" s="18">
        <f t="shared" si="299"/>
        <v>6.4124596260449839E-5</v>
      </c>
      <c r="BG1229" s="1">
        <f t="shared" si="300"/>
        <v>3</v>
      </c>
      <c r="BH1229" s="1">
        <f t="shared" si="301"/>
        <v>54</v>
      </c>
      <c r="BI1229" s="18">
        <f t="shared" si="302"/>
        <v>9.320166007132984E-11</v>
      </c>
      <c r="BJ1229" s="3">
        <f t="shared" si="303"/>
        <v>0</v>
      </c>
      <c r="BK1229" s="18">
        <f t="shared" si="304"/>
        <v>0</v>
      </c>
    </row>
    <row r="1230" spans="3:63" x14ac:dyDescent="0.25">
      <c r="C1230" s="3"/>
      <c r="D1230" s="3"/>
      <c r="E1230" s="3"/>
      <c r="F1230" s="3"/>
      <c r="G1230" s="51" t="s">
        <v>1232</v>
      </c>
      <c r="H1230" s="8" t="str">
        <f t="shared" si="294"/>
        <v>0%North America</v>
      </c>
      <c r="I1230" s="11" cm="1">
        <f t="array" ref="I1230">IF(
   AZ1230 = "OUT", 0,IF(
   BD1230 &gt;= LARGE(IF(ISNUMBER(BD:BD), BD:BD), 3),
   BE1230 - 0.001,
   IF(BE1230 &gt;=VLOOKUP(P1230,mapping!$A:$B,2,FALSE), BE1230,VLOOKUP(P1230,mapping!$A$2:$B$8,2,FALSE))
))</f>
        <v>0</v>
      </c>
      <c r="J1230" s="11" cm="1">
        <f t="array" ref="J1230">IF(
    AZ1230="OUT",0,IF(IF(
                      BD1230&gt;=LARGE(IF(ISNUMBER(BD:BD),BD:BD),3),
                      BE1230+0.001,
                      VLOOKUP(H1230,mapping!$D:$E,2,FALSE)
                      )&gt;I1230,
                   IF(
                      BD1230&gt;=LARGE(IF(ISNUMBER(BD:BD),BD:BD),3),
                      BE1230+0.001,
                      VLOOKUP(H1230,mapping!$D:$E,2,FALSE)
                      ),
                   I1230+0.002))</f>
        <v>0</v>
      </c>
      <c r="K1230" s="8">
        <f t="shared" si="295"/>
        <v>6.3408537427080215E-5</v>
      </c>
      <c r="L1230" s="1" t="str">
        <f>Pos!B470</f>
        <v>IL0011762130</v>
      </c>
      <c r="M1230" s="1" t="str">
        <f>_xlfn.XLOOKUP($L1230,Pos!B:B,Pos!D:D,, 0)</f>
        <v>monday.com Ltd.</v>
      </c>
      <c r="N1230" s="1" t="str">
        <f>_xlfn.XLOOKUP($L1230,Pos!B:B,Pos!E:E,, 0)</f>
        <v>Technology</v>
      </c>
      <c r="O1230" s="1" t="str">
        <f t="shared" si="296"/>
        <v>Technology_North America</v>
      </c>
      <c r="P1230" s="1" t="str">
        <f>_xlfn.XLOOKUP($L1230,Pos!B:B,Pos!F:F,, 0)</f>
        <v>North America</v>
      </c>
      <c r="Q1230" s="1">
        <v>0</v>
      </c>
      <c r="R1230" s="9">
        <f>_xlfn.XLOOKUP($L1230,Pos!$B:$B,Pos!N:N,0, 0)</f>
        <v>0</v>
      </c>
      <c r="S1230" s="9">
        <f>_xlfn.XLOOKUP($L1230,Pos!$B:$B,Pos!O:O,0, 0)</f>
        <v>1.649667</v>
      </c>
      <c r="T1230" s="9">
        <f>_xlfn.XLOOKUP($L1230,Pos!$B:$B,Pos!P:P,0, 0)</f>
        <v>6.1749999999999998</v>
      </c>
      <c r="U1230" s="9">
        <f>_xlfn.XLOOKUP($L1230,Pos!$B:$B,Pos!Q:Q,0, 0)</f>
        <v>5.9</v>
      </c>
      <c r="V1230" s="9">
        <f>_xlfn.XLOOKUP($L1230,Pos!$B:$B,Pos!R:R,0, 0)</f>
        <v>2.9333330000000002</v>
      </c>
      <c r="W1230" s="9">
        <f>_xlfn.XLOOKUP($L1230,Pos!$B:$B,Pos!S:S,0, 0)</f>
        <v>7.9450000000000003</v>
      </c>
      <c r="X1230" s="9" t="str">
        <f>_xlfn.XLOOKUP($L1230,Pos!$B:$B,Pos!J:J,0, 0)</f>
        <v>Buy</v>
      </c>
      <c r="Y1230" s="1">
        <v>0</v>
      </c>
      <c r="Z1230" s="1">
        <v>0</v>
      </c>
      <c r="AA1230" s="1">
        <f t="shared" si="297"/>
        <v>0</v>
      </c>
      <c r="AB1230" s="9">
        <f>_xlfn.XLOOKUP(L1230,Pos!B:B,Pos!K:K,-1,0)</f>
        <v>9.4845360824742269</v>
      </c>
      <c r="AC1230" s="1" t="e">
        <f>_xlfn.XLOOKUP($L1230,Pos!$A:$A,Pos!S:S,_xlfn.XLOOKUP($L1230,#REF!,#REF!, ""), 0)</f>
        <v>#REF!</v>
      </c>
      <c r="AD1230" s="1" t="e">
        <f>_xlfn.XLOOKUP($L1230,Pos!$A:$A,Pos!T:T,_xlfn.XLOOKUP($L1230,#REF!,#REF!, ""), 0)</f>
        <v>#REF!</v>
      </c>
      <c r="AE1230" s="1" t="e">
        <f>_xlfn.XLOOKUP($L1230,Pos!$A:$A,Pos!U:U,_xlfn.XLOOKUP($L1230,#REF!,#REF!, ""), 0)</f>
        <v>#REF!</v>
      </c>
      <c r="AF1230" s="1" t="e">
        <f>_xlfn.XLOOKUP($L1230,Pos!$A:$A,Pos!V:V,_xlfn.XLOOKUP($L1230,#REF!,#REF!, ""), 0)</f>
        <v>#REF!</v>
      </c>
      <c r="AG1230" s="1" t="e">
        <f>_xlfn.XLOOKUP($L1230,Pos!$A:$A,Pos!W:W,_xlfn.XLOOKUP($L1230,#REF!,#REF!, ""), 0)</f>
        <v>#REF!</v>
      </c>
      <c r="AH1230" s="1" t="e">
        <f>_xlfn.XLOOKUP($L1230,Pos!$A:$A,Pos!X:X,_xlfn.XLOOKUP($L1230,#REF!,#REF!, ""), 0)</f>
        <v>#REF!</v>
      </c>
      <c r="AI1230" s="1" t="e">
        <f>_xlfn.XLOOKUP($L1230,Pos!$A:$A,Pos!Y:Y,_xlfn.XLOOKUP($L1230,#REF!,#REF!, ""), 0)</f>
        <v>#REF!</v>
      </c>
      <c r="AJ1230" s="1" t="e">
        <f>_xlfn.XLOOKUP($L1230,Pos!$A:$A,Pos!Z:Z,_xlfn.XLOOKUP($L1230,#REF!,#REF!, ""), 0)</f>
        <v>#REF!</v>
      </c>
      <c r="AK1230" s="1" t="e">
        <f>_xlfn.XLOOKUP($L1230,Pos!$A:$A,Pos!AA:AA,_xlfn.XLOOKUP($L1230,#REF!,#REF!, ""), 0)</f>
        <v>#REF!</v>
      </c>
      <c r="AL1230" s="1" t="e">
        <f>_xlfn.XLOOKUP($L1230,Pos!$A:$A,Pos!AB:AB,_xlfn.XLOOKUP($L1230,#REF!,#REF!, ""), 0)</f>
        <v>#REF!</v>
      </c>
      <c r="AM1230" s="1" t="e">
        <f>_xlfn.XLOOKUP($L1230,Pos!$A:$A,Pos!AC:AC,_xlfn.XLOOKUP($L1230,#REF!,#REF!, ""), 0)</f>
        <v>#REF!</v>
      </c>
      <c r="AN1230" s="1" t="e">
        <f>_xlfn.XLOOKUP($L1230,Pos!$A:$A,Pos!AD:AD,_xlfn.XLOOKUP($L1230,#REF!,#REF!, ""), 0)</f>
        <v>#REF!</v>
      </c>
      <c r="AO1230" s="1" t="e">
        <f>_xlfn.XLOOKUP($L1230,Pos!$A:$A,Pos!AE:AE,_xlfn.XLOOKUP($L1230,#REF!,#REF!, ""), 0)</f>
        <v>#REF!</v>
      </c>
      <c r="AP1230" s="1" t="e">
        <f>_xlfn.XLOOKUP($L1230,Pos!$A:$A,Pos!AF:AF,_xlfn.XLOOKUP($L1230,#REF!,#REF!, ""), 0)</f>
        <v>#REF!</v>
      </c>
      <c r="AQ1230" s="1" t="e">
        <f>_xlfn.XLOOKUP($L1230,Pos!$A:$A,Pos!AG:AG,_xlfn.XLOOKUP($L1230,#REF!,#REF!, ""), 0)</f>
        <v>#REF!</v>
      </c>
      <c r="AR1230" s="1" t="e">
        <f>_xlfn.XLOOKUP($L1230,Pos!$A:$A,Pos!AH:AH,_xlfn.XLOOKUP($L1230,#REF!,#REF!, ""), 0)</f>
        <v>#REF!</v>
      </c>
      <c r="AS1230" s="1" t="e">
        <f>_xlfn.XLOOKUP($L1230,Pos!$A:$A,Pos!AI:AI,_xlfn.XLOOKUP($L1230,#REF!,#REF!, ""), 0)</f>
        <v>#REF!</v>
      </c>
      <c r="AT1230" s="1" t="e">
        <f>_xlfn.XLOOKUP($L1230,Pos!$A:$A,Pos!AJ:AJ,_xlfn.XLOOKUP($L1230,#REF!,#REF!, ""), 0)</f>
        <v>#REF!</v>
      </c>
      <c r="AU1230" s="1" t="e">
        <f>_xlfn.XLOOKUP($L1230,Pos!$A:$A,Pos!AK:AK,_xlfn.XLOOKUP($L1230,#REF!,#REF!, ""), 0)</f>
        <v>#REF!</v>
      </c>
      <c r="AV1230" s="1" t="e">
        <f>_xlfn.XLOOKUP($L1230,Pos!$A:$A,Pos!AL:AL,_xlfn.XLOOKUP($L1230,#REF!,#REF!, ""), 0)</f>
        <v>#REF!</v>
      </c>
      <c r="AW1230" s="1" t="e">
        <f>_xlfn.XLOOKUP($L1230,Pos!$A:$A,Pos!AM:AM,_xlfn.XLOOKUP($L1230,#REF!,#REF!, ""), 0)</f>
        <v>#REF!</v>
      </c>
      <c r="AX1230" s="1" t="e">
        <f>_xlfn.XLOOKUP($L1230,Pos!$A:$A,Pos!AN:AN,_xlfn.XLOOKUP($L1230,#REF!,#REF!, ""), 0)</f>
        <v>#REF!</v>
      </c>
      <c r="AY1230" s="1" t="e">
        <f>_xlfn.XLOOKUP($L1230,Pos!$A:$A,Pos!AO:AO,_xlfn.XLOOKUP($L1230,#REF!,#REF!, ""), 0)</f>
        <v>#REF!</v>
      </c>
      <c r="AZ1230" s="7" t="str">
        <f t="shared" si="298"/>
        <v>OUT</v>
      </c>
      <c r="BA1230" s="1">
        <f>IF(OR(_xlfn.XLOOKUP(L1230,Pos!B:B,Pos!L:L,FALSE)="ESG Reason",_xlfn.XLOOKUP(L1230,Pos!B:B,Pos!L:L,FALSE)="Blacklisted"),1,0)</f>
        <v>1</v>
      </c>
      <c r="BC1230" s="11">
        <v>1.984197716419862E-10</v>
      </c>
      <c r="BD1230" s="11">
        <f>_xlfn.XLOOKUP($L1230,Pos!$B:$B,Pos!H:H,0, 0)</f>
        <v>0</v>
      </c>
      <c r="BE1230" s="11">
        <f>_xlfn.XLOOKUP($L1230,Pos!$B:$B,Pos!I:I,0, 0)</f>
        <v>6.3408537427080215E-5</v>
      </c>
      <c r="BF1230" s="18">
        <f t="shared" si="299"/>
        <v>6.3408537427080215E-5</v>
      </c>
      <c r="BG1230" s="1">
        <f t="shared" si="300"/>
        <v>1</v>
      </c>
      <c r="BH1230" s="1">
        <f t="shared" si="301"/>
        <v>35</v>
      </c>
      <c r="BI1230" s="18">
        <f t="shared" si="302"/>
        <v>1.984197716419862E-10</v>
      </c>
      <c r="BJ1230" s="3">
        <f t="shared" si="303"/>
        <v>0</v>
      </c>
      <c r="BK1230" s="18">
        <f t="shared" si="304"/>
        <v>0</v>
      </c>
    </row>
    <row r="1231" spans="3:63" x14ac:dyDescent="0.25">
      <c r="C1231" s="3"/>
      <c r="D1231" s="3"/>
      <c r="E1231" s="3"/>
      <c r="F1231" s="3"/>
      <c r="G1231" s="51" t="s">
        <v>1242</v>
      </c>
      <c r="H1231" s="8" t="str">
        <f t="shared" si="294"/>
        <v>0%West Europe</v>
      </c>
      <c r="I1231" s="11" cm="1">
        <f t="array" ref="I1231">IF(
   AZ1231 = "OUT", 0,IF(
   BD1231 &gt;= LARGE(IF(ISNUMBER(BD:BD), BD:BD), 3),
   BE1231 - 0.001,
   IF(BE1231 &gt;=VLOOKUP(P1231,mapping!$A:$B,2,FALSE), BE1231,VLOOKUP(P1231,mapping!$A$2:$B$8,2,FALSE))
))</f>
        <v>0</v>
      </c>
      <c r="J1231" s="11" cm="1">
        <f t="array" ref="J1231">IF(
    AZ1231="OUT",0,IF(IF(
                      BD1231&gt;=LARGE(IF(ISNUMBER(BD:BD),BD:BD),3),
                      BE1231+0.001,
                      VLOOKUP(H1231,mapping!$D:$E,2,FALSE)
                      )&gt;I1231,
                   IF(
                      BD1231&gt;=LARGE(IF(ISNUMBER(BD:BD),BD:BD),3),
                      BE1231+0.001,
                      VLOOKUP(H1231,mapping!$D:$E,2,FALSE)
                      ),
                   I1231+0.002))</f>
        <v>0</v>
      </c>
      <c r="K1231" s="8">
        <f t="shared" si="295"/>
        <v>6.3173021631170054E-5</v>
      </c>
      <c r="L1231" s="1" t="str">
        <f>Pos!B416</f>
        <v>GB00BYW0PQ60</v>
      </c>
      <c r="M1231" s="1" t="str">
        <f>_xlfn.XLOOKUP($L1231,Pos!B:B,Pos!D:D,, 0)</f>
        <v>Land Securities Group PLC</v>
      </c>
      <c r="N1231" s="1" t="str">
        <f>_xlfn.XLOOKUP($L1231,Pos!B:B,Pos!E:E,, 0)</f>
        <v>Real Estate</v>
      </c>
      <c r="O1231" s="1" t="str">
        <f t="shared" si="296"/>
        <v>Real Estate_West Europe</v>
      </c>
      <c r="P1231" s="1" t="str">
        <f>_xlfn.XLOOKUP($L1231,Pos!B:B,Pos!F:F,, 0)</f>
        <v>West Europe</v>
      </c>
      <c r="Q1231" s="1">
        <v>0</v>
      </c>
      <c r="R1231" s="9">
        <f>_xlfn.XLOOKUP($L1231,Pos!$B:$B,Pos!N:N,0, 0)</f>
        <v>6.96</v>
      </c>
      <c r="S1231" s="9">
        <f>_xlfn.XLOOKUP($L1231,Pos!$B:$B,Pos!O:O,0, 0)</f>
        <v>6.577833</v>
      </c>
      <c r="T1231" s="9">
        <f>_xlfn.XLOOKUP($L1231,Pos!$B:$B,Pos!P:P,0, 0)</f>
        <v>3.55</v>
      </c>
      <c r="U1231" s="9">
        <f>_xlfn.XLOOKUP($L1231,Pos!$B:$B,Pos!Q:Q,0, 0)</f>
        <v>2.1</v>
      </c>
      <c r="V1231" s="9">
        <f>_xlfn.XLOOKUP($L1231,Pos!$B:$B,Pos!R:R,0, 0)</f>
        <v>2.5</v>
      </c>
      <c r="W1231" s="9">
        <f>_xlfn.XLOOKUP($L1231,Pos!$B:$B,Pos!S:S,0, 0)</f>
        <v>6.18</v>
      </c>
      <c r="X1231" s="9" t="str">
        <f>_xlfn.XLOOKUP($L1231,Pos!$B:$B,Pos!J:J,0, 0)</f>
        <v>Outperform</v>
      </c>
      <c r="Y1231" s="1">
        <v>0</v>
      </c>
      <c r="Z1231" s="1">
        <v>0</v>
      </c>
      <c r="AA1231" s="1">
        <f t="shared" si="297"/>
        <v>0</v>
      </c>
      <c r="AB1231" s="9">
        <f>_xlfn.XLOOKUP(L1231,Pos!B:B,Pos!K:K,-1,0)</f>
        <v>5.4545454545454541</v>
      </c>
      <c r="AC1231" s="1" t="e">
        <f>_xlfn.XLOOKUP($L1231,Pos!$A:$A,Pos!S:S,_xlfn.XLOOKUP($L1231,#REF!,#REF!, ""), 0)</f>
        <v>#REF!</v>
      </c>
      <c r="AD1231" s="1" t="e">
        <f>_xlfn.XLOOKUP($L1231,Pos!$A:$A,Pos!T:T,_xlfn.XLOOKUP($L1231,#REF!,#REF!, ""), 0)</f>
        <v>#REF!</v>
      </c>
      <c r="AE1231" s="1" t="e">
        <f>_xlfn.XLOOKUP($L1231,Pos!$A:$A,Pos!U:U,_xlfn.XLOOKUP($L1231,#REF!,#REF!, ""), 0)</f>
        <v>#REF!</v>
      </c>
      <c r="AF1231" s="1" t="e">
        <f>_xlfn.XLOOKUP($L1231,Pos!$A:$A,Pos!V:V,_xlfn.XLOOKUP($L1231,#REF!,#REF!, ""), 0)</f>
        <v>#REF!</v>
      </c>
      <c r="AG1231" s="1" t="e">
        <f>_xlfn.XLOOKUP($L1231,Pos!$A:$A,Pos!W:W,_xlfn.XLOOKUP($L1231,#REF!,#REF!, ""), 0)</f>
        <v>#REF!</v>
      </c>
      <c r="AH1231" s="1" t="e">
        <f>_xlfn.XLOOKUP($L1231,Pos!$A:$A,Pos!X:X,_xlfn.XLOOKUP($L1231,#REF!,#REF!, ""), 0)</f>
        <v>#REF!</v>
      </c>
      <c r="AI1231" s="1" t="e">
        <f>_xlfn.XLOOKUP($L1231,Pos!$A:$A,Pos!Y:Y,_xlfn.XLOOKUP($L1231,#REF!,#REF!, ""), 0)</f>
        <v>#REF!</v>
      </c>
      <c r="AJ1231" s="1" t="e">
        <f>_xlfn.XLOOKUP($L1231,Pos!$A:$A,Pos!Z:Z,_xlfn.XLOOKUP($L1231,#REF!,#REF!, ""), 0)</f>
        <v>#REF!</v>
      </c>
      <c r="AK1231" s="1" t="e">
        <f>_xlfn.XLOOKUP($L1231,Pos!$A:$A,Pos!AA:AA,_xlfn.XLOOKUP($L1231,#REF!,#REF!, ""), 0)</f>
        <v>#REF!</v>
      </c>
      <c r="AL1231" s="1" t="e">
        <f>_xlfn.XLOOKUP($L1231,Pos!$A:$A,Pos!AB:AB,_xlfn.XLOOKUP($L1231,#REF!,#REF!, ""), 0)</f>
        <v>#REF!</v>
      </c>
      <c r="AM1231" s="1" t="e">
        <f>_xlfn.XLOOKUP($L1231,Pos!$A:$A,Pos!AC:AC,_xlfn.XLOOKUP($L1231,#REF!,#REF!, ""), 0)</f>
        <v>#REF!</v>
      </c>
      <c r="AN1231" s="1" t="e">
        <f>_xlfn.XLOOKUP($L1231,Pos!$A:$A,Pos!AD:AD,_xlfn.XLOOKUP($L1231,#REF!,#REF!, ""), 0)</f>
        <v>#REF!</v>
      </c>
      <c r="AO1231" s="1" t="e">
        <f>_xlfn.XLOOKUP($L1231,Pos!$A:$A,Pos!AE:AE,_xlfn.XLOOKUP($L1231,#REF!,#REF!, ""), 0)</f>
        <v>#REF!</v>
      </c>
      <c r="AP1231" s="1" t="e">
        <f>_xlfn.XLOOKUP($L1231,Pos!$A:$A,Pos!AF:AF,_xlfn.XLOOKUP($L1231,#REF!,#REF!, ""), 0)</f>
        <v>#REF!</v>
      </c>
      <c r="AQ1231" s="1" t="e">
        <f>_xlfn.XLOOKUP($L1231,Pos!$A:$A,Pos!AG:AG,_xlfn.XLOOKUP($L1231,#REF!,#REF!, ""), 0)</f>
        <v>#REF!</v>
      </c>
      <c r="AR1231" s="1" t="e">
        <f>_xlfn.XLOOKUP($L1231,Pos!$A:$A,Pos!AH:AH,_xlfn.XLOOKUP($L1231,#REF!,#REF!, ""), 0)</f>
        <v>#REF!</v>
      </c>
      <c r="AS1231" s="1" t="e">
        <f>_xlfn.XLOOKUP($L1231,Pos!$A:$A,Pos!AI:AI,_xlfn.XLOOKUP($L1231,#REF!,#REF!, ""), 0)</f>
        <v>#REF!</v>
      </c>
      <c r="AT1231" s="1" t="e">
        <f>_xlfn.XLOOKUP($L1231,Pos!$A:$A,Pos!AJ:AJ,_xlfn.XLOOKUP($L1231,#REF!,#REF!, ""), 0)</f>
        <v>#REF!</v>
      </c>
      <c r="AU1231" s="1" t="e">
        <f>_xlfn.XLOOKUP($L1231,Pos!$A:$A,Pos!AK:AK,_xlfn.XLOOKUP($L1231,#REF!,#REF!, ""), 0)</f>
        <v>#REF!</v>
      </c>
      <c r="AV1231" s="1" t="e">
        <f>_xlfn.XLOOKUP($L1231,Pos!$A:$A,Pos!AL:AL,_xlfn.XLOOKUP($L1231,#REF!,#REF!, ""), 0)</f>
        <v>#REF!</v>
      </c>
      <c r="AW1231" s="1" t="e">
        <f>_xlfn.XLOOKUP($L1231,Pos!$A:$A,Pos!AM:AM,_xlfn.XLOOKUP($L1231,#REF!,#REF!, ""), 0)</f>
        <v>#REF!</v>
      </c>
      <c r="AX1231" s="1" t="e">
        <f>_xlfn.XLOOKUP($L1231,Pos!$A:$A,Pos!AN:AN,_xlfn.XLOOKUP($L1231,#REF!,#REF!, ""), 0)</f>
        <v>#REF!</v>
      </c>
      <c r="AY1231" s="1" t="e">
        <f>_xlfn.XLOOKUP($L1231,Pos!$A:$A,Pos!AO:AO,_xlfn.XLOOKUP($L1231,#REF!,#REF!, ""), 0)</f>
        <v>#REF!</v>
      </c>
      <c r="AZ1231" s="7" t="str">
        <f t="shared" si="298"/>
        <v>OUT</v>
      </c>
      <c r="BA1231" s="1">
        <f>IF(OR(_xlfn.XLOOKUP(L1231,Pos!B:B,Pos!L:L,FALSE)="ESG Reason",_xlfn.XLOOKUP(L1231,Pos!B:B,Pos!L:L,FALSE)="Blacklisted"),1,0)</f>
        <v>0</v>
      </c>
      <c r="BC1231" s="11">
        <v>8.4477852371068017E-11</v>
      </c>
      <c r="BD1231" s="11">
        <f>_xlfn.XLOOKUP($L1231,Pos!$B:$B,Pos!H:H,0, 0)</f>
        <v>0</v>
      </c>
      <c r="BE1231" s="11">
        <f>_xlfn.XLOOKUP($L1231,Pos!$B:$B,Pos!I:I,0, 0)</f>
        <v>6.3173021631170054E-5</v>
      </c>
      <c r="BF1231" s="18">
        <f t="shared" si="299"/>
        <v>6.3173021631170054E-5</v>
      </c>
      <c r="BG1231" s="1">
        <f t="shared" si="300"/>
        <v>2</v>
      </c>
      <c r="BH1231" s="1">
        <f t="shared" si="301"/>
        <v>14</v>
      </c>
      <c r="BI1231" s="18">
        <f t="shared" si="302"/>
        <v>8.4477852371068017E-11</v>
      </c>
      <c r="BJ1231" s="3">
        <f t="shared" si="303"/>
        <v>0</v>
      </c>
      <c r="BK1231" s="18">
        <f t="shared" si="304"/>
        <v>0</v>
      </c>
    </row>
    <row r="1232" spans="3:63" x14ac:dyDescent="0.25">
      <c r="C1232" s="3"/>
      <c r="D1232" s="3"/>
      <c r="E1232" s="3"/>
      <c r="F1232" s="3"/>
      <c r="G1232" s="51" t="s">
        <v>1244</v>
      </c>
      <c r="H1232" s="8" t="str">
        <f t="shared" si="294"/>
        <v>0%West Europe</v>
      </c>
      <c r="I1232" s="11" cm="1">
        <f t="array" ref="I1232">IF(
   AZ1232 = "OUT", 0,IF(
   BD1232 &gt;= LARGE(IF(ISNUMBER(BD:BD), BD:BD), 3),
   BE1232 - 0.001,
   IF(BE1232 &gt;=VLOOKUP(P1232,mapping!$A:$B,2,FALSE), BE1232,VLOOKUP(P1232,mapping!$A$2:$B$8,2,FALSE))
))</f>
        <v>0</v>
      </c>
      <c r="J1232" s="11" cm="1">
        <f t="array" ref="J1232">IF(
    AZ1232="OUT",0,IF(IF(
                      BD1232&gt;=LARGE(IF(ISNUMBER(BD:BD),BD:BD),3),
                      BE1232+0.001,
                      VLOOKUP(H1232,mapping!$D:$E,2,FALSE)
                      )&gt;I1232,
                   IF(
                      BD1232&gt;=LARGE(IF(ISNUMBER(BD:BD),BD:BD),3),
                      BE1232+0.001,
                      VLOOKUP(H1232,mapping!$D:$E,2,FALSE)
                      ),
                   I1232+0.002))</f>
        <v>0</v>
      </c>
      <c r="K1232" s="8">
        <f t="shared" si="295"/>
        <v>6.298786348909068E-5</v>
      </c>
      <c r="L1232" s="1" t="str">
        <f>Pos!B766</f>
        <v>SE0005127818</v>
      </c>
      <c r="M1232" s="1" t="str">
        <f>_xlfn.XLOOKUP($L1232,Pos!B:B,Pos!D:D,, 0)</f>
        <v>AB Sagax Class B</v>
      </c>
      <c r="N1232" s="1" t="str">
        <f>_xlfn.XLOOKUP($L1232,Pos!B:B,Pos!E:E,, 0)</f>
        <v>Real Estate</v>
      </c>
      <c r="O1232" s="1" t="str">
        <f t="shared" si="296"/>
        <v>Real Estate_West Europe</v>
      </c>
      <c r="P1232" s="1" t="str">
        <f>_xlfn.XLOOKUP($L1232,Pos!B:B,Pos!F:F,, 0)</f>
        <v>West Europe</v>
      </c>
      <c r="Q1232" s="1">
        <v>0</v>
      </c>
      <c r="R1232" s="9">
        <f>_xlfn.XLOOKUP($L1232,Pos!$B:$B,Pos!N:N,0, 0)</f>
        <v>3.12</v>
      </c>
      <c r="S1232" s="9">
        <f>_xlfn.XLOOKUP($L1232,Pos!$B:$B,Pos!O:O,0, 0)</f>
        <v>1.3759999999999999</v>
      </c>
      <c r="T1232" s="9">
        <f>_xlfn.XLOOKUP($L1232,Pos!$B:$B,Pos!P:P,0, 0)</f>
        <v>6.4</v>
      </c>
      <c r="U1232" s="9">
        <f>_xlfn.XLOOKUP($L1232,Pos!$B:$B,Pos!Q:Q,0, 0)</f>
        <v>7.8</v>
      </c>
      <c r="V1232" s="9">
        <f>_xlfn.XLOOKUP($L1232,Pos!$B:$B,Pos!R:R,0, 0)</f>
        <v>2.9666670000000002</v>
      </c>
      <c r="W1232" s="9">
        <f>_xlfn.XLOOKUP($L1232,Pos!$B:$B,Pos!S:S,0, 0)</f>
        <v>4.9783330000000001</v>
      </c>
      <c r="X1232" s="9" t="str">
        <f>_xlfn.XLOOKUP($L1232,Pos!$B:$B,Pos!J:J,0, 0)</f>
        <v>0</v>
      </c>
      <c r="Y1232" s="1">
        <v>0</v>
      </c>
      <c r="Z1232" s="1">
        <v>0</v>
      </c>
      <c r="AA1232" s="1">
        <f t="shared" si="297"/>
        <v>0</v>
      </c>
      <c r="AB1232" s="9">
        <f>_xlfn.XLOOKUP(L1232,Pos!B:B,Pos!K:K,-1,0)</f>
        <v>1.8181818181818179</v>
      </c>
      <c r="AC1232" s="1" t="e">
        <f>_xlfn.XLOOKUP($L1232,Pos!$A:$A,Pos!S:S,_xlfn.XLOOKUP($L1232,#REF!,#REF!, ""), 0)</f>
        <v>#REF!</v>
      </c>
      <c r="AD1232" s="1" t="e">
        <f>_xlfn.XLOOKUP($L1232,Pos!$A:$A,Pos!T:T,_xlfn.XLOOKUP($L1232,#REF!,#REF!, ""), 0)</f>
        <v>#REF!</v>
      </c>
      <c r="AE1232" s="1" t="e">
        <f>_xlfn.XLOOKUP($L1232,Pos!$A:$A,Pos!U:U,_xlfn.XLOOKUP($L1232,#REF!,#REF!, ""), 0)</f>
        <v>#REF!</v>
      </c>
      <c r="AF1232" s="1" t="e">
        <f>_xlfn.XLOOKUP($L1232,Pos!$A:$A,Pos!V:V,_xlfn.XLOOKUP($L1232,#REF!,#REF!, ""), 0)</f>
        <v>#REF!</v>
      </c>
      <c r="AG1232" s="1" t="e">
        <f>_xlfn.XLOOKUP($L1232,Pos!$A:$A,Pos!W:W,_xlfn.XLOOKUP($L1232,#REF!,#REF!, ""), 0)</f>
        <v>#REF!</v>
      </c>
      <c r="AH1232" s="1" t="e">
        <f>_xlfn.XLOOKUP($L1232,Pos!$A:$A,Pos!X:X,_xlfn.XLOOKUP($L1232,#REF!,#REF!, ""), 0)</f>
        <v>#REF!</v>
      </c>
      <c r="AI1232" s="1" t="e">
        <f>_xlfn.XLOOKUP($L1232,Pos!$A:$A,Pos!Y:Y,_xlfn.XLOOKUP($L1232,#REF!,#REF!, ""), 0)</f>
        <v>#REF!</v>
      </c>
      <c r="AJ1232" s="1" t="e">
        <f>_xlfn.XLOOKUP($L1232,Pos!$A:$A,Pos!Z:Z,_xlfn.XLOOKUP($L1232,#REF!,#REF!, ""), 0)</f>
        <v>#REF!</v>
      </c>
      <c r="AK1232" s="1" t="e">
        <f>_xlfn.XLOOKUP($L1232,Pos!$A:$A,Pos!AA:AA,_xlfn.XLOOKUP($L1232,#REF!,#REF!, ""), 0)</f>
        <v>#REF!</v>
      </c>
      <c r="AL1232" s="1" t="e">
        <f>_xlfn.XLOOKUP($L1232,Pos!$A:$A,Pos!AB:AB,_xlfn.XLOOKUP($L1232,#REF!,#REF!, ""), 0)</f>
        <v>#REF!</v>
      </c>
      <c r="AM1232" s="1" t="e">
        <f>_xlfn.XLOOKUP($L1232,Pos!$A:$A,Pos!AC:AC,_xlfn.XLOOKUP($L1232,#REF!,#REF!, ""), 0)</f>
        <v>#REF!</v>
      </c>
      <c r="AN1232" s="1" t="e">
        <f>_xlfn.XLOOKUP($L1232,Pos!$A:$A,Pos!AD:AD,_xlfn.XLOOKUP($L1232,#REF!,#REF!, ""), 0)</f>
        <v>#REF!</v>
      </c>
      <c r="AO1232" s="1" t="e">
        <f>_xlfn.XLOOKUP($L1232,Pos!$A:$A,Pos!AE:AE,_xlfn.XLOOKUP($L1232,#REF!,#REF!, ""), 0)</f>
        <v>#REF!</v>
      </c>
      <c r="AP1232" s="1" t="e">
        <f>_xlfn.XLOOKUP($L1232,Pos!$A:$A,Pos!AF:AF,_xlfn.XLOOKUP($L1232,#REF!,#REF!, ""), 0)</f>
        <v>#REF!</v>
      </c>
      <c r="AQ1232" s="1" t="e">
        <f>_xlfn.XLOOKUP($L1232,Pos!$A:$A,Pos!AG:AG,_xlfn.XLOOKUP($L1232,#REF!,#REF!, ""), 0)</f>
        <v>#REF!</v>
      </c>
      <c r="AR1232" s="1" t="e">
        <f>_xlfn.XLOOKUP($L1232,Pos!$A:$A,Pos!AH:AH,_xlfn.XLOOKUP($L1232,#REF!,#REF!, ""), 0)</f>
        <v>#REF!</v>
      </c>
      <c r="AS1232" s="1" t="e">
        <f>_xlfn.XLOOKUP($L1232,Pos!$A:$A,Pos!AI:AI,_xlfn.XLOOKUP($L1232,#REF!,#REF!, ""), 0)</f>
        <v>#REF!</v>
      </c>
      <c r="AT1232" s="1" t="e">
        <f>_xlfn.XLOOKUP($L1232,Pos!$A:$A,Pos!AJ:AJ,_xlfn.XLOOKUP($L1232,#REF!,#REF!, ""), 0)</f>
        <v>#REF!</v>
      </c>
      <c r="AU1232" s="1" t="e">
        <f>_xlfn.XLOOKUP($L1232,Pos!$A:$A,Pos!AK:AK,_xlfn.XLOOKUP($L1232,#REF!,#REF!, ""), 0)</f>
        <v>#REF!</v>
      </c>
      <c r="AV1232" s="1" t="e">
        <f>_xlfn.XLOOKUP($L1232,Pos!$A:$A,Pos!AL:AL,_xlfn.XLOOKUP($L1232,#REF!,#REF!, ""), 0)</f>
        <v>#REF!</v>
      </c>
      <c r="AW1232" s="1" t="e">
        <f>_xlfn.XLOOKUP($L1232,Pos!$A:$A,Pos!AM:AM,_xlfn.XLOOKUP($L1232,#REF!,#REF!, ""), 0)</f>
        <v>#REF!</v>
      </c>
      <c r="AX1232" s="1" t="e">
        <f>_xlfn.XLOOKUP($L1232,Pos!$A:$A,Pos!AN:AN,_xlfn.XLOOKUP($L1232,#REF!,#REF!, ""), 0)</f>
        <v>#REF!</v>
      </c>
      <c r="AY1232" s="1" t="e">
        <f>_xlfn.XLOOKUP($L1232,Pos!$A:$A,Pos!AO:AO,_xlfn.XLOOKUP($L1232,#REF!,#REF!, ""), 0)</f>
        <v>#REF!</v>
      </c>
      <c r="AZ1232" s="7" t="str">
        <f t="shared" si="298"/>
        <v>OUT</v>
      </c>
      <c r="BA1232" s="1">
        <f>IF(OR(_xlfn.XLOOKUP(L1232,Pos!B:B,Pos!L:L,FALSE)="ESG Reason",_xlfn.XLOOKUP(L1232,Pos!B:B,Pos!L:L,FALSE)="Blacklisted"),1,0)</f>
        <v>1</v>
      </c>
      <c r="BC1232" s="11">
        <v>8.4477852371071907E-11</v>
      </c>
      <c r="BD1232" s="11">
        <f>_xlfn.XLOOKUP($L1232,Pos!$B:$B,Pos!H:H,0, 0)</f>
        <v>0</v>
      </c>
      <c r="BE1232" s="11">
        <f>_xlfn.XLOOKUP($L1232,Pos!$B:$B,Pos!I:I,0, 0)</f>
        <v>6.298786348909068E-5</v>
      </c>
      <c r="BF1232" s="18">
        <f t="shared" si="299"/>
        <v>6.298786348909068E-5</v>
      </c>
      <c r="BG1232" s="1">
        <f t="shared" si="300"/>
        <v>2</v>
      </c>
      <c r="BH1232" s="1">
        <f t="shared" si="301"/>
        <v>14</v>
      </c>
      <c r="BI1232" s="18">
        <f t="shared" si="302"/>
        <v>8.4477852371071907E-11</v>
      </c>
      <c r="BJ1232" s="3">
        <f t="shared" si="303"/>
        <v>0</v>
      </c>
      <c r="BK1232" s="18">
        <f t="shared" si="304"/>
        <v>0</v>
      </c>
    </row>
    <row r="1233" spans="3:63" x14ac:dyDescent="0.25">
      <c r="C1233" s="3"/>
      <c r="D1233" s="3"/>
      <c r="E1233" s="3"/>
      <c r="F1233" s="3"/>
      <c r="G1233" s="51" t="s">
        <v>1245</v>
      </c>
      <c r="H1233" s="8" t="str">
        <f t="shared" si="294"/>
        <v>0%Others</v>
      </c>
      <c r="I1233" s="11" cm="1">
        <f t="array" ref="I1233">IF(
   AZ1233 = "OUT", 0,IF(
   BD1233 &gt;= LARGE(IF(ISNUMBER(BD:BD), BD:BD), 3),
   BE1233 - 0.001,
   IF(BE1233 &gt;=VLOOKUP(P1233,mapping!$A:$B,2,FALSE), BE1233,VLOOKUP(P1233,mapping!$A$2:$B$8,2,FALSE))
))</f>
        <v>0</v>
      </c>
      <c r="J1233" s="11" cm="1">
        <f t="array" ref="J1233">IF(
    AZ1233="OUT",0,IF(IF(
                      BD1233&gt;=LARGE(IF(ISNUMBER(BD:BD),BD:BD),3),
                      BE1233+0.001,
                      VLOOKUP(H1233,mapping!$D:$E,2,FALSE)
                      )&gt;I1233,
                   IF(
                      BD1233&gt;=LARGE(IF(ISNUMBER(BD:BD),BD:BD),3),
                      BE1233+0.001,
                      VLOOKUP(H1233,mapping!$D:$E,2,FALSE)
                      ),
                   I1233+0.002))</f>
        <v>0</v>
      </c>
      <c r="K1233" s="8">
        <f t="shared" si="295"/>
        <v>6.2477315891255365E-5</v>
      </c>
      <c r="L1233" s="1" t="str">
        <f>Pos!B605</f>
        <v>JP3574200006</v>
      </c>
      <c r="M1233" s="1" t="str">
        <f>_xlfn.XLOOKUP($L1233,Pos!B:B,Pos!D:D,, 0)</f>
        <v>TOKYU CORPORATION</v>
      </c>
      <c r="N1233" s="1" t="str">
        <f>_xlfn.XLOOKUP($L1233,Pos!B:B,Pos!E:E,, 0)</f>
        <v>Retail</v>
      </c>
      <c r="O1233" s="1" t="str">
        <f t="shared" si="296"/>
        <v>Retail_Others</v>
      </c>
      <c r="P1233" s="1" t="str">
        <f>_xlfn.XLOOKUP($L1233,Pos!B:B,Pos!F:F,, 0)</f>
        <v>Others</v>
      </c>
      <c r="Q1233" s="1">
        <v>0</v>
      </c>
      <c r="R1233" s="9">
        <f>_xlfn.XLOOKUP($L1233,Pos!$B:$B,Pos!N:N,0, 0)</f>
        <v>3.92</v>
      </c>
      <c r="S1233" s="9">
        <f>_xlfn.XLOOKUP($L1233,Pos!$B:$B,Pos!O:O,0, 0)</f>
        <v>4.8230000000000004</v>
      </c>
      <c r="T1233" s="9">
        <f>_xlfn.XLOOKUP($L1233,Pos!$B:$B,Pos!P:P,0, 0)</f>
        <v>3.05</v>
      </c>
      <c r="U1233" s="9">
        <f>_xlfn.XLOOKUP($L1233,Pos!$B:$B,Pos!Q:Q,0, 0)</f>
        <v>3.7</v>
      </c>
      <c r="V1233" s="9">
        <f>_xlfn.XLOOKUP($L1233,Pos!$B:$B,Pos!R:R,0, 0)</f>
        <v>9.1999999999999993</v>
      </c>
      <c r="W1233" s="9">
        <f>_xlfn.XLOOKUP($L1233,Pos!$B:$B,Pos!S:S,0, 0)</f>
        <v>4.8316660000000002</v>
      </c>
      <c r="X1233" s="9" t="str">
        <f>_xlfn.XLOOKUP($L1233,Pos!$B:$B,Pos!J:J,0, 0)</f>
        <v>Hold</v>
      </c>
      <c r="Y1233" s="1">
        <v>0</v>
      </c>
      <c r="Z1233" s="1">
        <v>0</v>
      </c>
      <c r="AA1233" s="1">
        <f t="shared" si="297"/>
        <v>0</v>
      </c>
      <c r="AB1233" s="9">
        <f>_xlfn.XLOOKUP(L1233,Pos!B:B,Pos!K:K,-1,0)</f>
        <v>7.333333333333333</v>
      </c>
      <c r="AC1233" s="1" t="e">
        <f>_xlfn.XLOOKUP($L1233,Pos!$A:$A,Pos!S:S,_xlfn.XLOOKUP($L1233,#REF!,#REF!, ""), 0)</f>
        <v>#REF!</v>
      </c>
      <c r="AD1233" s="1" t="e">
        <f>_xlfn.XLOOKUP($L1233,Pos!$A:$A,Pos!T:T,_xlfn.XLOOKUP($L1233,#REF!,#REF!, ""), 0)</f>
        <v>#REF!</v>
      </c>
      <c r="AE1233" s="1" t="e">
        <f>_xlfn.XLOOKUP($L1233,Pos!$A:$A,Pos!U:U,_xlfn.XLOOKUP($L1233,#REF!,#REF!, ""), 0)</f>
        <v>#REF!</v>
      </c>
      <c r="AF1233" s="1" t="e">
        <f>_xlfn.XLOOKUP($L1233,Pos!$A:$A,Pos!V:V,_xlfn.XLOOKUP($L1233,#REF!,#REF!, ""), 0)</f>
        <v>#REF!</v>
      </c>
      <c r="AG1233" s="1" t="e">
        <f>_xlfn.XLOOKUP($L1233,Pos!$A:$A,Pos!W:W,_xlfn.XLOOKUP($L1233,#REF!,#REF!, ""), 0)</f>
        <v>#REF!</v>
      </c>
      <c r="AH1233" s="1" t="e">
        <f>_xlfn.XLOOKUP($L1233,Pos!$A:$A,Pos!X:X,_xlfn.XLOOKUP($L1233,#REF!,#REF!, ""), 0)</f>
        <v>#REF!</v>
      </c>
      <c r="AI1233" s="1" t="e">
        <f>_xlfn.XLOOKUP($L1233,Pos!$A:$A,Pos!Y:Y,_xlfn.XLOOKUP($L1233,#REF!,#REF!, ""), 0)</f>
        <v>#REF!</v>
      </c>
      <c r="AJ1233" s="1" t="e">
        <f>_xlfn.XLOOKUP($L1233,Pos!$A:$A,Pos!Z:Z,_xlfn.XLOOKUP($L1233,#REF!,#REF!, ""), 0)</f>
        <v>#REF!</v>
      </c>
      <c r="AK1233" s="1" t="e">
        <f>_xlfn.XLOOKUP($L1233,Pos!$A:$A,Pos!AA:AA,_xlfn.XLOOKUP($L1233,#REF!,#REF!, ""), 0)</f>
        <v>#REF!</v>
      </c>
      <c r="AL1233" s="1" t="e">
        <f>_xlfn.XLOOKUP($L1233,Pos!$A:$A,Pos!AB:AB,_xlfn.XLOOKUP($L1233,#REF!,#REF!, ""), 0)</f>
        <v>#REF!</v>
      </c>
      <c r="AM1233" s="1" t="e">
        <f>_xlfn.XLOOKUP($L1233,Pos!$A:$A,Pos!AC:AC,_xlfn.XLOOKUP($L1233,#REF!,#REF!, ""), 0)</f>
        <v>#REF!</v>
      </c>
      <c r="AN1233" s="1" t="e">
        <f>_xlfn.XLOOKUP($L1233,Pos!$A:$A,Pos!AD:AD,_xlfn.XLOOKUP($L1233,#REF!,#REF!, ""), 0)</f>
        <v>#REF!</v>
      </c>
      <c r="AO1233" s="1" t="e">
        <f>_xlfn.XLOOKUP($L1233,Pos!$A:$A,Pos!AE:AE,_xlfn.XLOOKUP($L1233,#REF!,#REF!, ""), 0)</f>
        <v>#REF!</v>
      </c>
      <c r="AP1233" s="1" t="e">
        <f>_xlfn.XLOOKUP($L1233,Pos!$A:$A,Pos!AF:AF,_xlfn.XLOOKUP($L1233,#REF!,#REF!, ""), 0)</f>
        <v>#REF!</v>
      </c>
      <c r="AQ1233" s="1" t="e">
        <f>_xlfn.XLOOKUP($L1233,Pos!$A:$A,Pos!AG:AG,_xlfn.XLOOKUP($L1233,#REF!,#REF!, ""), 0)</f>
        <v>#REF!</v>
      </c>
      <c r="AR1233" s="1" t="e">
        <f>_xlfn.XLOOKUP($L1233,Pos!$A:$A,Pos!AH:AH,_xlfn.XLOOKUP($L1233,#REF!,#REF!, ""), 0)</f>
        <v>#REF!</v>
      </c>
      <c r="AS1233" s="1" t="e">
        <f>_xlfn.XLOOKUP($L1233,Pos!$A:$A,Pos!AI:AI,_xlfn.XLOOKUP($L1233,#REF!,#REF!, ""), 0)</f>
        <v>#REF!</v>
      </c>
      <c r="AT1233" s="1" t="e">
        <f>_xlfn.XLOOKUP($L1233,Pos!$A:$A,Pos!AJ:AJ,_xlfn.XLOOKUP($L1233,#REF!,#REF!, ""), 0)</f>
        <v>#REF!</v>
      </c>
      <c r="AU1233" s="1" t="e">
        <f>_xlfn.XLOOKUP($L1233,Pos!$A:$A,Pos!AK:AK,_xlfn.XLOOKUP($L1233,#REF!,#REF!, ""), 0)</f>
        <v>#REF!</v>
      </c>
      <c r="AV1233" s="1" t="e">
        <f>_xlfn.XLOOKUP($L1233,Pos!$A:$A,Pos!AL:AL,_xlfn.XLOOKUP($L1233,#REF!,#REF!, ""), 0)</f>
        <v>#REF!</v>
      </c>
      <c r="AW1233" s="1" t="e">
        <f>_xlfn.XLOOKUP($L1233,Pos!$A:$A,Pos!AM:AM,_xlfn.XLOOKUP($L1233,#REF!,#REF!, ""), 0)</f>
        <v>#REF!</v>
      </c>
      <c r="AX1233" s="1" t="e">
        <f>_xlfn.XLOOKUP($L1233,Pos!$A:$A,Pos!AN:AN,_xlfn.XLOOKUP($L1233,#REF!,#REF!, ""), 0)</f>
        <v>#REF!</v>
      </c>
      <c r="AY1233" s="1" t="e">
        <f>_xlfn.XLOOKUP($L1233,Pos!$A:$A,Pos!AO:AO,_xlfn.XLOOKUP($L1233,#REF!,#REF!, ""), 0)</f>
        <v>#REF!</v>
      </c>
      <c r="AZ1233" s="7" t="str">
        <f t="shared" si="298"/>
        <v>OUT</v>
      </c>
      <c r="BA1233" s="1">
        <f>IF(OR(_xlfn.XLOOKUP(L1233,Pos!B:B,Pos!L:L,FALSE)="ESG Reason",_xlfn.XLOOKUP(L1233,Pos!B:B,Pos!L:L,FALSE)="Blacklisted"),1,0)</f>
        <v>0</v>
      </c>
      <c r="BC1233" s="11">
        <v>9.0558527940390107E-11</v>
      </c>
      <c r="BD1233" s="11">
        <f>_xlfn.XLOOKUP($L1233,Pos!$B:$B,Pos!H:H,0, 0)</f>
        <v>0</v>
      </c>
      <c r="BE1233" s="11">
        <f>_xlfn.XLOOKUP($L1233,Pos!$B:$B,Pos!I:I,0, 0)</f>
        <v>6.2477315891255365E-5</v>
      </c>
      <c r="BF1233" s="18">
        <f t="shared" si="299"/>
        <v>6.2477315891255365E-5</v>
      </c>
      <c r="BG1233" s="1">
        <f t="shared" si="300"/>
        <v>3</v>
      </c>
      <c r="BH1233" s="1">
        <f t="shared" si="301"/>
        <v>53</v>
      </c>
      <c r="BI1233" s="18">
        <f t="shared" si="302"/>
        <v>9.0558527940390107E-11</v>
      </c>
      <c r="BJ1233" s="3">
        <f t="shared" si="303"/>
        <v>0</v>
      </c>
      <c r="BK1233" s="18">
        <f t="shared" si="304"/>
        <v>0</v>
      </c>
    </row>
    <row r="1234" spans="3:63" x14ac:dyDescent="0.25">
      <c r="C1234" s="3"/>
      <c r="D1234" s="3"/>
      <c r="E1234" s="3"/>
      <c r="F1234" s="3"/>
      <c r="G1234" s="51" t="s">
        <v>1243</v>
      </c>
      <c r="H1234" s="8" t="str">
        <f t="shared" si="294"/>
        <v>0%North America</v>
      </c>
      <c r="I1234" s="11" cm="1">
        <f t="array" ref="I1234">IF(
   AZ1234 = "OUT", 0,IF(
   BD1234 &gt;= LARGE(IF(ISNUMBER(BD:BD), BD:BD), 3),
   BE1234 - 0.001,
   IF(BE1234 &gt;=VLOOKUP(P1234,mapping!$A:$B,2,FALSE), BE1234,VLOOKUP(P1234,mapping!$A$2:$B$8,2,FALSE))
))</f>
        <v>0</v>
      </c>
      <c r="J1234" s="11" cm="1">
        <f t="array" ref="J1234">IF(
    AZ1234="OUT",0,IF(IF(
                      BD1234&gt;=LARGE(IF(ISNUMBER(BD:BD),BD:BD),3),
                      BE1234+0.001,
                      VLOOKUP(H1234,mapping!$D:$E,2,FALSE)
                      )&gt;I1234,
                   IF(
                      BD1234&gt;=LARGE(IF(ISNUMBER(BD:BD),BD:BD),3),
                      BE1234+0.001,
                      VLOOKUP(H1234,mapping!$D:$E,2,FALSE)
                      ),
                   I1234+0.002))</f>
        <v>0</v>
      </c>
      <c r="K1234" s="8">
        <f t="shared" si="295"/>
        <v>6.1913020124266784E-5</v>
      </c>
      <c r="L1234" s="1" t="str">
        <f>Pos!B457</f>
        <v>IL0002810146</v>
      </c>
      <c r="M1234" s="1" t="str">
        <f>_xlfn.XLOOKUP($L1234,Pos!B:B,Pos!D:D,, 0)</f>
        <v>ICL Group Ltd.</v>
      </c>
      <c r="N1234" s="1" t="str">
        <f>_xlfn.XLOOKUP($L1234,Pos!B:B,Pos!E:E,, 0)</f>
        <v>Chemicals</v>
      </c>
      <c r="O1234" s="1" t="str">
        <f t="shared" si="296"/>
        <v>Chemicals_North America</v>
      </c>
      <c r="P1234" s="1" t="str">
        <f>_xlfn.XLOOKUP($L1234,Pos!B:B,Pos!F:F,, 0)</f>
        <v>North America</v>
      </c>
      <c r="Q1234" s="1">
        <v>0</v>
      </c>
      <c r="R1234" s="9">
        <f>_xlfn.XLOOKUP($L1234,Pos!$B:$B,Pos!N:N,0, 0)</f>
        <v>5.98</v>
      </c>
      <c r="S1234" s="9">
        <f>_xlfn.XLOOKUP($L1234,Pos!$B:$B,Pos!O:O,0, 0)</f>
        <v>5.6503329999999998</v>
      </c>
      <c r="T1234" s="9">
        <f>_xlfn.XLOOKUP($L1234,Pos!$B:$B,Pos!P:P,0, 0)</f>
        <v>5.6749999999999998</v>
      </c>
      <c r="U1234" s="9">
        <f>_xlfn.XLOOKUP($L1234,Pos!$B:$B,Pos!Q:Q,0, 0)</f>
        <v>5.3</v>
      </c>
      <c r="V1234" s="9">
        <f>_xlfn.XLOOKUP($L1234,Pos!$B:$B,Pos!R:R,0, 0)</f>
        <v>6.5666669999999998</v>
      </c>
      <c r="W1234" s="9">
        <f>_xlfn.XLOOKUP($L1234,Pos!$B:$B,Pos!S:S,0, 0)</f>
        <v>3.32</v>
      </c>
      <c r="X1234" s="9" t="str">
        <f>_xlfn.XLOOKUP($L1234,Pos!$B:$B,Pos!J:J,0, 0)</f>
        <v>Hold</v>
      </c>
      <c r="Y1234" s="1">
        <v>0</v>
      </c>
      <c r="Z1234" s="1">
        <v>0</v>
      </c>
      <c r="AA1234" s="1">
        <f t="shared" si="297"/>
        <v>0</v>
      </c>
      <c r="AB1234" s="9">
        <f>_xlfn.XLOOKUP(L1234,Pos!B:B,Pos!K:K,-1,0)</f>
        <v>1.25</v>
      </c>
      <c r="AC1234" s="1" t="e">
        <f>_xlfn.XLOOKUP($L1234,Pos!$A:$A,Pos!S:S,_xlfn.XLOOKUP($L1234,#REF!,#REF!, ""), 0)</f>
        <v>#REF!</v>
      </c>
      <c r="AD1234" s="1" t="e">
        <f>_xlfn.XLOOKUP($L1234,Pos!$A:$A,Pos!T:T,_xlfn.XLOOKUP($L1234,#REF!,#REF!, ""), 0)</f>
        <v>#REF!</v>
      </c>
      <c r="AE1234" s="1" t="e">
        <f>_xlfn.XLOOKUP($L1234,Pos!$A:$A,Pos!U:U,_xlfn.XLOOKUP($L1234,#REF!,#REF!, ""), 0)</f>
        <v>#REF!</v>
      </c>
      <c r="AF1234" s="1" t="e">
        <f>_xlfn.XLOOKUP($L1234,Pos!$A:$A,Pos!V:V,_xlfn.XLOOKUP($L1234,#REF!,#REF!, ""), 0)</f>
        <v>#REF!</v>
      </c>
      <c r="AG1234" s="1" t="e">
        <f>_xlfn.XLOOKUP($L1234,Pos!$A:$A,Pos!W:W,_xlfn.XLOOKUP($L1234,#REF!,#REF!, ""), 0)</f>
        <v>#REF!</v>
      </c>
      <c r="AH1234" s="1" t="e">
        <f>_xlfn.XLOOKUP($L1234,Pos!$A:$A,Pos!X:X,_xlfn.XLOOKUP($L1234,#REF!,#REF!, ""), 0)</f>
        <v>#REF!</v>
      </c>
      <c r="AI1234" s="1" t="e">
        <f>_xlfn.XLOOKUP($L1234,Pos!$A:$A,Pos!Y:Y,_xlfn.XLOOKUP($L1234,#REF!,#REF!, ""), 0)</f>
        <v>#REF!</v>
      </c>
      <c r="AJ1234" s="1" t="e">
        <f>_xlfn.XLOOKUP($L1234,Pos!$A:$A,Pos!Z:Z,_xlfn.XLOOKUP($L1234,#REF!,#REF!, ""), 0)</f>
        <v>#REF!</v>
      </c>
      <c r="AK1234" s="1" t="e">
        <f>_xlfn.XLOOKUP($L1234,Pos!$A:$A,Pos!AA:AA,_xlfn.XLOOKUP($L1234,#REF!,#REF!, ""), 0)</f>
        <v>#REF!</v>
      </c>
      <c r="AL1234" s="1" t="e">
        <f>_xlfn.XLOOKUP($L1234,Pos!$A:$A,Pos!AB:AB,_xlfn.XLOOKUP($L1234,#REF!,#REF!, ""), 0)</f>
        <v>#REF!</v>
      </c>
      <c r="AM1234" s="1" t="e">
        <f>_xlfn.XLOOKUP($L1234,Pos!$A:$A,Pos!AC:AC,_xlfn.XLOOKUP($L1234,#REF!,#REF!, ""), 0)</f>
        <v>#REF!</v>
      </c>
      <c r="AN1234" s="1" t="e">
        <f>_xlfn.XLOOKUP($L1234,Pos!$A:$A,Pos!AD:AD,_xlfn.XLOOKUP($L1234,#REF!,#REF!, ""), 0)</f>
        <v>#REF!</v>
      </c>
      <c r="AO1234" s="1" t="e">
        <f>_xlfn.XLOOKUP($L1234,Pos!$A:$A,Pos!AE:AE,_xlfn.XLOOKUP($L1234,#REF!,#REF!, ""), 0)</f>
        <v>#REF!</v>
      </c>
      <c r="AP1234" s="1" t="e">
        <f>_xlfn.XLOOKUP($L1234,Pos!$A:$A,Pos!AF:AF,_xlfn.XLOOKUP($L1234,#REF!,#REF!, ""), 0)</f>
        <v>#REF!</v>
      </c>
      <c r="AQ1234" s="1" t="e">
        <f>_xlfn.XLOOKUP($L1234,Pos!$A:$A,Pos!AG:AG,_xlfn.XLOOKUP($L1234,#REF!,#REF!, ""), 0)</f>
        <v>#REF!</v>
      </c>
      <c r="AR1234" s="1" t="e">
        <f>_xlfn.XLOOKUP($L1234,Pos!$A:$A,Pos!AH:AH,_xlfn.XLOOKUP($L1234,#REF!,#REF!, ""), 0)</f>
        <v>#REF!</v>
      </c>
      <c r="AS1234" s="1" t="e">
        <f>_xlfn.XLOOKUP($L1234,Pos!$A:$A,Pos!AI:AI,_xlfn.XLOOKUP($L1234,#REF!,#REF!, ""), 0)</f>
        <v>#REF!</v>
      </c>
      <c r="AT1234" s="1" t="e">
        <f>_xlfn.XLOOKUP($L1234,Pos!$A:$A,Pos!AJ:AJ,_xlfn.XLOOKUP($L1234,#REF!,#REF!, ""), 0)</f>
        <v>#REF!</v>
      </c>
      <c r="AU1234" s="1" t="e">
        <f>_xlfn.XLOOKUP($L1234,Pos!$A:$A,Pos!AK:AK,_xlfn.XLOOKUP($L1234,#REF!,#REF!, ""), 0)</f>
        <v>#REF!</v>
      </c>
      <c r="AV1234" s="1" t="e">
        <f>_xlfn.XLOOKUP($L1234,Pos!$A:$A,Pos!AL:AL,_xlfn.XLOOKUP($L1234,#REF!,#REF!, ""), 0)</f>
        <v>#REF!</v>
      </c>
      <c r="AW1234" s="1" t="e">
        <f>_xlfn.XLOOKUP($L1234,Pos!$A:$A,Pos!AM:AM,_xlfn.XLOOKUP($L1234,#REF!,#REF!, ""), 0)</f>
        <v>#REF!</v>
      </c>
      <c r="AX1234" s="1" t="e">
        <f>_xlfn.XLOOKUP($L1234,Pos!$A:$A,Pos!AN:AN,_xlfn.XLOOKUP($L1234,#REF!,#REF!, ""), 0)</f>
        <v>#REF!</v>
      </c>
      <c r="AY1234" s="1" t="e">
        <f>_xlfn.XLOOKUP($L1234,Pos!$A:$A,Pos!AO:AO,_xlfn.XLOOKUP($L1234,#REF!,#REF!, ""), 0)</f>
        <v>#REF!</v>
      </c>
      <c r="AZ1234" s="7" t="str">
        <f t="shared" si="298"/>
        <v>OUT</v>
      </c>
      <c r="BA1234" s="1">
        <f>IF(OR(_xlfn.XLOOKUP(L1234,Pos!B:B,Pos!L:L,FALSE)="ESG Reason",_xlfn.XLOOKUP(L1234,Pos!B:B,Pos!L:L,FALSE)="Blacklisted"),1,0)</f>
        <v>0</v>
      </c>
      <c r="BC1234" s="11">
        <v>8.9636689771700893E-11</v>
      </c>
      <c r="BD1234" s="11">
        <f>_xlfn.XLOOKUP($L1234,Pos!$B:$B,Pos!H:H,0, 0)</f>
        <v>0</v>
      </c>
      <c r="BE1234" s="11">
        <f>_xlfn.XLOOKUP($L1234,Pos!$B:$B,Pos!I:I,0, 0)</f>
        <v>6.1913020124266784E-5</v>
      </c>
      <c r="BF1234" s="18">
        <f t="shared" si="299"/>
        <v>6.1913020124266784E-5</v>
      </c>
      <c r="BG1234" s="1">
        <f t="shared" si="300"/>
        <v>1</v>
      </c>
      <c r="BH1234" s="1">
        <f t="shared" si="301"/>
        <v>23</v>
      </c>
      <c r="BI1234" s="18">
        <f t="shared" si="302"/>
        <v>8.9636689771700893E-11</v>
      </c>
      <c r="BJ1234" s="3">
        <f t="shared" si="303"/>
        <v>0</v>
      </c>
      <c r="BK1234" s="18">
        <f t="shared" si="304"/>
        <v>0</v>
      </c>
    </row>
    <row r="1235" spans="3:63" x14ac:dyDescent="0.25">
      <c r="C1235" s="3"/>
      <c r="D1235" s="3"/>
      <c r="E1235" s="3"/>
      <c r="F1235" s="3"/>
      <c r="G1235" s="51" t="s">
        <v>1257</v>
      </c>
      <c r="H1235" s="8" t="str">
        <f t="shared" si="294"/>
        <v>0%Others</v>
      </c>
      <c r="I1235" s="11" cm="1">
        <f t="array" ref="I1235">IF(
   AZ1235 = "OUT", 0,IF(
   BD1235 &gt;= LARGE(IF(ISNUMBER(BD:BD), BD:BD), 3),
   BE1235 - 0.001,
   IF(BE1235 &gt;=VLOOKUP(P1235,mapping!$A:$B,2,FALSE), BE1235,VLOOKUP(P1235,mapping!$A$2:$B$8,2,FALSE))
))</f>
        <v>0</v>
      </c>
      <c r="J1235" s="11" cm="1">
        <f t="array" ref="J1235">IF(
    AZ1235="OUT",0,IF(IF(
                      BD1235&gt;=LARGE(IF(ISNUMBER(BD:BD),BD:BD),3),
                      BE1235+0.001,
                      VLOOKUP(H1235,mapping!$D:$E,2,FALSE)
                      )&gt;I1235,
                   IF(
                      BD1235&gt;=LARGE(IF(ISNUMBER(BD:BD),BD:BD),3),
                      BE1235+0.001,
                      VLOOKUP(H1235,mapping!$D:$E,2,FALSE)
                      ),
                   I1235+0.002))</f>
        <v>0</v>
      </c>
      <c r="K1235" s="8">
        <f t="shared" si="295"/>
        <v>6.1589190905650361E-5</v>
      </c>
      <c r="L1235" s="1" t="str">
        <f>Pos!B547</f>
        <v>JP3343200006</v>
      </c>
      <c r="M1235" s="1" t="str">
        <f>_xlfn.XLOOKUP($L1235,Pos!B:B,Pos!D:D,, 0)</f>
        <v>Sanrio Co. Ltd.</v>
      </c>
      <c r="N1235" s="1" t="str">
        <f>_xlfn.XLOOKUP($L1235,Pos!B:B,Pos!E:E,, 0)</f>
        <v>Retail</v>
      </c>
      <c r="O1235" s="1" t="str">
        <f t="shared" si="296"/>
        <v>Retail_Others</v>
      </c>
      <c r="P1235" s="1" t="str">
        <f>_xlfn.XLOOKUP($L1235,Pos!B:B,Pos!F:F,, 0)</f>
        <v>Others</v>
      </c>
      <c r="Q1235" s="1">
        <v>0</v>
      </c>
      <c r="R1235" s="9">
        <f>_xlfn.XLOOKUP($L1235,Pos!$B:$B,Pos!N:N,0, 0)</f>
        <v>4.72</v>
      </c>
      <c r="S1235" s="9">
        <f>_xlfn.XLOOKUP($L1235,Pos!$B:$B,Pos!O:O,0, 0)</f>
        <v>1.949667</v>
      </c>
      <c r="T1235" s="9">
        <f>_xlfn.XLOOKUP($L1235,Pos!$B:$B,Pos!P:P,0, 0)</f>
        <v>8.2249999999999996</v>
      </c>
      <c r="U1235" s="9">
        <f>_xlfn.XLOOKUP($L1235,Pos!$B:$B,Pos!Q:Q,0, 0)</f>
        <v>6.7</v>
      </c>
      <c r="V1235" s="9">
        <f>_xlfn.XLOOKUP($L1235,Pos!$B:$B,Pos!R:R,0, 0)</f>
        <v>0.96666660000000004</v>
      </c>
      <c r="W1235" s="9">
        <f>_xlfn.XLOOKUP($L1235,Pos!$B:$B,Pos!S:S,0, 0)</f>
        <v>7.95</v>
      </c>
      <c r="X1235" s="9" t="str">
        <f>_xlfn.XLOOKUP($L1235,Pos!$B:$B,Pos!J:J,0, 0)</f>
        <v>Outperform</v>
      </c>
      <c r="Y1235" s="1">
        <v>0</v>
      </c>
      <c r="Z1235" s="1">
        <v>0</v>
      </c>
      <c r="AA1235" s="1">
        <f t="shared" si="297"/>
        <v>0</v>
      </c>
      <c r="AB1235" s="9">
        <f>_xlfn.XLOOKUP(L1235,Pos!B:B,Pos!K:K,-1,0)</f>
        <v>4.666666666666667</v>
      </c>
      <c r="AC1235" s="1" t="e">
        <f>_xlfn.XLOOKUP($L1235,Pos!$A:$A,Pos!S:S,_xlfn.XLOOKUP($L1235,#REF!,#REF!, ""), 0)</f>
        <v>#REF!</v>
      </c>
      <c r="AD1235" s="1" t="e">
        <f>_xlfn.XLOOKUP($L1235,Pos!$A:$A,Pos!T:T,_xlfn.XLOOKUP($L1235,#REF!,#REF!, ""), 0)</f>
        <v>#REF!</v>
      </c>
      <c r="AE1235" s="1" t="e">
        <f>_xlfn.XLOOKUP($L1235,Pos!$A:$A,Pos!U:U,_xlfn.XLOOKUP($L1235,#REF!,#REF!, ""), 0)</f>
        <v>#REF!</v>
      </c>
      <c r="AF1235" s="1" t="e">
        <f>_xlfn.XLOOKUP($L1235,Pos!$A:$A,Pos!V:V,_xlfn.XLOOKUP($L1235,#REF!,#REF!, ""), 0)</f>
        <v>#REF!</v>
      </c>
      <c r="AG1235" s="1" t="e">
        <f>_xlfn.XLOOKUP($L1235,Pos!$A:$A,Pos!W:W,_xlfn.XLOOKUP($L1235,#REF!,#REF!, ""), 0)</f>
        <v>#REF!</v>
      </c>
      <c r="AH1235" s="1" t="e">
        <f>_xlfn.XLOOKUP($L1235,Pos!$A:$A,Pos!X:X,_xlfn.XLOOKUP($L1235,#REF!,#REF!, ""), 0)</f>
        <v>#REF!</v>
      </c>
      <c r="AI1235" s="1" t="e">
        <f>_xlfn.XLOOKUP($L1235,Pos!$A:$A,Pos!Y:Y,_xlfn.XLOOKUP($L1235,#REF!,#REF!, ""), 0)</f>
        <v>#REF!</v>
      </c>
      <c r="AJ1235" s="1" t="e">
        <f>_xlfn.XLOOKUP($L1235,Pos!$A:$A,Pos!Z:Z,_xlfn.XLOOKUP($L1235,#REF!,#REF!, ""), 0)</f>
        <v>#REF!</v>
      </c>
      <c r="AK1235" s="1" t="e">
        <f>_xlfn.XLOOKUP($L1235,Pos!$A:$A,Pos!AA:AA,_xlfn.XLOOKUP($L1235,#REF!,#REF!, ""), 0)</f>
        <v>#REF!</v>
      </c>
      <c r="AL1235" s="1" t="e">
        <f>_xlfn.XLOOKUP($L1235,Pos!$A:$A,Pos!AB:AB,_xlfn.XLOOKUP($L1235,#REF!,#REF!, ""), 0)</f>
        <v>#REF!</v>
      </c>
      <c r="AM1235" s="1" t="e">
        <f>_xlfn.XLOOKUP($L1235,Pos!$A:$A,Pos!AC:AC,_xlfn.XLOOKUP($L1235,#REF!,#REF!, ""), 0)</f>
        <v>#REF!</v>
      </c>
      <c r="AN1235" s="1" t="e">
        <f>_xlfn.XLOOKUP($L1235,Pos!$A:$A,Pos!AD:AD,_xlfn.XLOOKUP($L1235,#REF!,#REF!, ""), 0)</f>
        <v>#REF!</v>
      </c>
      <c r="AO1235" s="1" t="e">
        <f>_xlfn.XLOOKUP($L1235,Pos!$A:$A,Pos!AE:AE,_xlfn.XLOOKUP($L1235,#REF!,#REF!, ""), 0)</f>
        <v>#REF!</v>
      </c>
      <c r="AP1235" s="1" t="e">
        <f>_xlfn.XLOOKUP($L1235,Pos!$A:$A,Pos!AF:AF,_xlfn.XLOOKUP($L1235,#REF!,#REF!, ""), 0)</f>
        <v>#REF!</v>
      </c>
      <c r="AQ1235" s="1" t="e">
        <f>_xlfn.XLOOKUP($L1235,Pos!$A:$A,Pos!AG:AG,_xlfn.XLOOKUP($L1235,#REF!,#REF!, ""), 0)</f>
        <v>#REF!</v>
      </c>
      <c r="AR1235" s="1" t="e">
        <f>_xlfn.XLOOKUP($L1235,Pos!$A:$A,Pos!AH:AH,_xlfn.XLOOKUP($L1235,#REF!,#REF!, ""), 0)</f>
        <v>#REF!</v>
      </c>
      <c r="AS1235" s="1" t="e">
        <f>_xlfn.XLOOKUP($L1235,Pos!$A:$A,Pos!AI:AI,_xlfn.XLOOKUP($L1235,#REF!,#REF!, ""), 0)</f>
        <v>#REF!</v>
      </c>
      <c r="AT1235" s="1" t="e">
        <f>_xlfn.XLOOKUP($L1235,Pos!$A:$A,Pos!AJ:AJ,_xlfn.XLOOKUP($L1235,#REF!,#REF!, ""), 0)</f>
        <v>#REF!</v>
      </c>
      <c r="AU1235" s="1" t="e">
        <f>_xlfn.XLOOKUP($L1235,Pos!$A:$A,Pos!AK:AK,_xlfn.XLOOKUP($L1235,#REF!,#REF!, ""), 0)</f>
        <v>#REF!</v>
      </c>
      <c r="AV1235" s="1" t="e">
        <f>_xlfn.XLOOKUP($L1235,Pos!$A:$A,Pos!AL:AL,_xlfn.XLOOKUP($L1235,#REF!,#REF!, ""), 0)</f>
        <v>#REF!</v>
      </c>
      <c r="AW1235" s="1" t="e">
        <f>_xlfn.XLOOKUP($L1235,Pos!$A:$A,Pos!AM:AM,_xlfn.XLOOKUP($L1235,#REF!,#REF!, ""), 0)</f>
        <v>#REF!</v>
      </c>
      <c r="AX1235" s="1" t="e">
        <f>_xlfn.XLOOKUP($L1235,Pos!$A:$A,Pos!AN:AN,_xlfn.XLOOKUP($L1235,#REF!,#REF!, ""), 0)</f>
        <v>#REF!</v>
      </c>
      <c r="AY1235" s="1" t="e">
        <f>_xlfn.XLOOKUP($L1235,Pos!$A:$A,Pos!AO:AO,_xlfn.XLOOKUP($L1235,#REF!,#REF!, ""), 0)</f>
        <v>#REF!</v>
      </c>
      <c r="AZ1235" s="7" t="str">
        <f t="shared" si="298"/>
        <v>OUT</v>
      </c>
      <c r="BA1235" s="1">
        <f>IF(OR(_xlfn.XLOOKUP(L1235,Pos!B:B,Pos!L:L,FALSE)="ESG Reason",_xlfn.XLOOKUP(L1235,Pos!B:B,Pos!L:L,FALSE)="Blacklisted"),1,0)</f>
        <v>1</v>
      </c>
      <c r="BC1235" s="11">
        <v>9.0558527940402437E-11</v>
      </c>
      <c r="BD1235" s="11">
        <f>_xlfn.XLOOKUP($L1235,Pos!$B:$B,Pos!H:H,0, 0)</f>
        <v>0</v>
      </c>
      <c r="BE1235" s="11">
        <f>_xlfn.XLOOKUP($L1235,Pos!$B:$B,Pos!I:I,0, 0)</f>
        <v>6.1589190905650361E-5</v>
      </c>
      <c r="BF1235" s="18">
        <f t="shared" si="299"/>
        <v>6.1589190905650361E-5</v>
      </c>
      <c r="BG1235" s="1">
        <f t="shared" si="300"/>
        <v>3</v>
      </c>
      <c r="BH1235" s="1">
        <f t="shared" si="301"/>
        <v>53</v>
      </c>
      <c r="BI1235" s="18">
        <f t="shared" si="302"/>
        <v>9.0558527940402437E-11</v>
      </c>
      <c r="BJ1235" s="3">
        <f t="shared" si="303"/>
        <v>0</v>
      </c>
      <c r="BK1235" s="18">
        <f t="shared" si="304"/>
        <v>0</v>
      </c>
    </row>
    <row r="1236" spans="3:63" x14ac:dyDescent="0.25">
      <c r="C1236" s="3"/>
      <c r="D1236" s="3"/>
      <c r="E1236" s="3"/>
      <c r="F1236" s="3"/>
      <c r="G1236" s="51" t="s">
        <v>1240</v>
      </c>
      <c r="H1236" s="8" t="str">
        <f t="shared" si="294"/>
        <v>0%West Europe</v>
      </c>
      <c r="I1236" s="11" cm="1">
        <f t="array" ref="I1236">IF(
   AZ1236 = "OUT", 0,IF(
   BD1236 &gt;= LARGE(IF(ISNUMBER(BD:BD), BD:BD), 3),
   BE1236 - 0.001,
   IF(BE1236 &gt;=VLOOKUP(P1236,mapping!$A:$B,2,FALSE), BE1236,VLOOKUP(P1236,mapping!$A$2:$B$8,2,FALSE))
))</f>
        <v>0</v>
      </c>
      <c r="J1236" s="11" cm="1">
        <f t="array" ref="J1236">IF(
    AZ1236="OUT",0,IF(IF(
                      BD1236&gt;=LARGE(IF(ISNUMBER(BD:BD),BD:BD),3),
                      BE1236+0.001,
                      VLOOKUP(H1236,mapping!$D:$E,2,FALSE)
                      )&gt;I1236,
                   IF(
                      BD1236&gt;=LARGE(IF(ISNUMBER(BD:BD),BD:BD),3),
                      BE1236+0.001,
                      VLOOKUP(H1236,mapping!$D:$E,2,FALSE)
                      ),
                   I1236+0.002))</f>
        <v>0</v>
      </c>
      <c r="K1236" s="8">
        <f t="shared" si="295"/>
        <v>6.1330911649935051E-5</v>
      </c>
      <c r="L1236" s="1" t="str">
        <f>Pos!B781</f>
        <v>SE0015988019</v>
      </c>
      <c r="M1236" s="1" t="str">
        <f>_xlfn.XLOOKUP($L1236,Pos!B:B,Pos!D:D,, 0)</f>
        <v>NIBE Industrier AB Class B</v>
      </c>
      <c r="N1236" s="1" t="str">
        <f>_xlfn.XLOOKUP($L1236,Pos!B:B,Pos!E:E,, 0)</f>
        <v>Construction</v>
      </c>
      <c r="O1236" s="1" t="str">
        <f t="shared" si="296"/>
        <v>Construction_West Europe</v>
      </c>
      <c r="P1236" s="1" t="str">
        <f>_xlfn.XLOOKUP($L1236,Pos!B:B,Pos!F:F,, 0)</f>
        <v>West Europe</v>
      </c>
      <c r="Q1236" s="1">
        <v>0</v>
      </c>
      <c r="R1236" s="9">
        <f>_xlfn.XLOOKUP($L1236,Pos!$B:$B,Pos!N:N,0, 0)</f>
        <v>4.4800000000000004</v>
      </c>
      <c r="S1236" s="9">
        <f>_xlfn.XLOOKUP($L1236,Pos!$B:$B,Pos!O:O,0, 0)</f>
        <v>4.4758329999999997</v>
      </c>
      <c r="T1236" s="9">
        <f>_xlfn.XLOOKUP($L1236,Pos!$B:$B,Pos!P:P,0, 0)</f>
        <v>2.2999999999999998</v>
      </c>
      <c r="U1236" s="9">
        <f>_xlfn.XLOOKUP($L1236,Pos!$B:$B,Pos!Q:Q,0, 0)</f>
        <v>1.2</v>
      </c>
      <c r="V1236" s="9">
        <f>_xlfn.XLOOKUP($L1236,Pos!$B:$B,Pos!R:R,0, 0)</f>
        <v>0.6666666</v>
      </c>
      <c r="W1236" s="9">
        <f>_xlfn.XLOOKUP($L1236,Pos!$B:$B,Pos!S:S,0, 0)</f>
        <v>4.3983340000000002</v>
      </c>
      <c r="X1236" s="9" t="str">
        <f>_xlfn.XLOOKUP($L1236,Pos!$B:$B,Pos!J:J,0, 0)</f>
        <v>Outperform</v>
      </c>
      <c r="Y1236" s="1">
        <v>0</v>
      </c>
      <c r="Z1236" s="1">
        <v>0</v>
      </c>
      <c r="AA1236" s="1">
        <f t="shared" si="297"/>
        <v>0</v>
      </c>
      <c r="AB1236" s="9">
        <f>_xlfn.XLOOKUP(L1236,Pos!B:B,Pos!K:K,-1,0)</f>
        <v>6.3157894736842106</v>
      </c>
      <c r="AC1236" s="1" t="e">
        <f>_xlfn.XLOOKUP($L1236,Pos!$A:$A,Pos!S:S,_xlfn.XLOOKUP($L1236,#REF!,#REF!, ""), 0)</f>
        <v>#REF!</v>
      </c>
      <c r="AD1236" s="1" t="e">
        <f>_xlfn.XLOOKUP($L1236,Pos!$A:$A,Pos!T:T,_xlfn.XLOOKUP($L1236,#REF!,#REF!, ""), 0)</f>
        <v>#REF!</v>
      </c>
      <c r="AE1236" s="1" t="e">
        <f>_xlfn.XLOOKUP($L1236,Pos!$A:$A,Pos!U:U,_xlfn.XLOOKUP($L1236,#REF!,#REF!, ""), 0)</f>
        <v>#REF!</v>
      </c>
      <c r="AF1236" s="1" t="e">
        <f>_xlfn.XLOOKUP($L1236,Pos!$A:$A,Pos!V:V,_xlfn.XLOOKUP($L1236,#REF!,#REF!, ""), 0)</f>
        <v>#REF!</v>
      </c>
      <c r="AG1236" s="1" t="e">
        <f>_xlfn.XLOOKUP($L1236,Pos!$A:$A,Pos!W:W,_xlfn.XLOOKUP($L1236,#REF!,#REF!, ""), 0)</f>
        <v>#REF!</v>
      </c>
      <c r="AH1236" s="1" t="e">
        <f>_xlfn.XLOOKUP($L1236,Pos!$A:$A,Pos!X:X,_xlfn.XLOOKUP($L1236,#REF!,#REF!, ""), 0)</f>
        <v>#REF!</v>
      </c>
      <c r="AI1236" s="1" t="e">
        <f>_xlfn.XLOOKUP($L1236,Pos!$A:$A,Pos!Y:Y,_xlfn.XLOOKUP($L1236,#REF!,#REF!, ""), 0)</f>
        <v>#REF!</v>
      </c>
      <c r="AJ1236" s="1" t="e">
        <f>_xlfn.XLOOKUP($L1236,Pos!$A:$A,Pos!Z:Z,_xlfn.XLOOKUP($L1236,#REF!,#REF!, ""), 0)</f>
        <v>#REF!</v>
      </c>
      <c r="AK1236" s="1" t="e">
        <f>_xlfn.XLOOKUP($L1236,Pos!$A:$A,Pos!AA:AA,_xlfn.XLOOKUP($L1236,#REF!,#REF!, ""), 0)</f>
        <v>#REF!</v>
      </c>
      <c r="AL1236" s="1" t="e">
        <f>_xlfn.XLOOKUP($L1236,Pos!$A:$A,Pos!AB:AB,_xlfn.XLOOKUP($L1236,#REF!,#REF!, ""), 0)</f>
        <v>#REF!</v>
      </c>
      <c r="AM1236" s="1" t="e">
        <f>_xlfn.XLOOKUP($L1236,Pos!$A:$A,Pos!AC:AC,_xlfn.XLOOKUP($L1236,#REF!,#REF!, ""), 0)</f>
        <v>#REF!</v>
      </c>
      <c r="AN1236" s="1" t="e">
        <f>_xlfn.XLOOKUP($L1236,Pos!$A:$A,Pos!AD:AD,_xlfn.XLOOKUP($L1236,#REF!,#REF!, ""), 0)</f>
        <v>#REF!</v>
      </c>
      <c r="AO1236" s="1" t="e">
        <f>_xlfn.XLOOKUP($L1236,Pos!$A:$A,Pos!AE:AE,_xlfn.XLOOKUP($L1236,#REF!,#REF!, ""), 0)</f>
        <v>#REF!</v>
      </c>
      <c r="AP1236" s="1" t="e">
        <f>_xlfn.XLOOKUP($L1236,Pos!$A:$A,Pos!AF:AF,_xlfn.XLOOKUP($L1236,#REF!,#REF!, ""), 0)</f>
        <v>#REF!</v>
      </c>
      <c r="AQ1236" s="1" t="e">
        <f>_xlfn.XLOOKUP($L1236,Pos!$A:$A,Pos!AG:AG,_xlfn.XLOOKUP($L1236,#REF!,#REF!, ""), 0)</f>
        <v>#REF!</v>
      </c>
      <c r="AR1236" s="1" t="e">
        <f>_xlfn.XLOOKUP($L1236,Pos!$A:$A,Pos!AH:AH,_xlfn.XLOOKUP($L1236,#REF!,#REF!, ""), 0)</f>
        <v>#REF!</v>
      </c>
      <c r="AS1236" s="1" t="e">
        <f>_xlfn.XLOOKUP($L1236,Pos!$A:$A,Pos!AI:AI,_xlfn.XLOOKUP($L1236,#REF!,#REF!, ""), 0)</f>
        <v>#REF!</v>
      </c>
      <c r="AT1236" s="1" t="e">
        <f>_xlfn.XLOOKUP($L1236,Pos!$A:$A,Pos!AJ:AJ,_xlfn.XLOOKUP($L1236,#REF!,#REF!, ""), 0)</f>
        <v>#REF!</v>
      </c>
      <c r="AU1236" s="1" t="e">
        <f>_xlfn.XLOOKUP($L1236,Pos!$A:$A,Pos!AK:AK,_xlfn.XLOOKUP($L1236,#REF!,#REF!, ""), 0)</f>
        <v>#REF!</v>
      </c>
      <c r="AV1236" s="1" t="e">
        <f>_xlfn.XLOOKUP($L1236,Pos!$A:$A,Pos!AL:AL,_xlfn.XLOOKUP($L1236,#REF!,#REF!, ""), 0)</f>
        <v>#REF!</v>
      </c>
      <c r="AW1236" s="1" t="e">
        <f>_xlfn.XLOOKUP($L1236,Pos!$A:$A,Pos!AM:AM,_xlfn.XLOOKUP($L1236,#REF!,#REF!, ""), 0)</f>
        <v>#REF!</v>
      </c>
      <c r="AX1236" s="1" t="e">
        <f>_xlfn.XLOOKUP($L1236,Pos!$A:$A,Pos!AN:AN,_xlfn.XLOOKUP($L1236,#REF!,#REF!, ""), 0)</f>
        <v>#REF!</v>
      </c>
      <c r="AY1236" s="1" t="e">
        <f>_xlfn.XLOOKUP($L1236,Pos!$A:$A,Pos!AO:AO,_xlfn.XLOOKUP($L1236,#REF!,#REF!, ""), 0)</f>
        <v>#REF!</v>
      </c>
      <c r="AZ1236" s="7" t="str">
        <f t="shared" si="298"/>
        <v>OUT</v>
      </c>
      <c r="BA1236" s="1">
        <f>IF(OR(_xlfn.XLOOKUP(L1236,Pos!B:B,Pos!L:L,FALSE)="ESG Reason",_xlfn.XLOOKUP(L1236,Pos!B:B,Pos!L:L,FALSE)="Blacklisted"),1,0)</f>
        <v>1</v>
      </c>
      <c r="BC1236" s="11">
        <v>8.8848921802171814E-11</v>
      </c>
      <c r="BD1236" s="11">
        <f>_xlfn.XLOOKUP($L1236,Pos!$B:$B,Pos!H:H,0, 0)</f>
        <v>0</v>
      </c>
      <c r="BE1236" s="11">
        <f>_xlfn.XLOOKUP($L1236,Pos!$B:$B,Pos!I:I,0, 0)</f>
        <v>6.1330911649935051E-5</v>
      </c>
      <c r="BF1236" s="18">
        <f t="shared" si="299"/>
        <v>6.1330911649935051E-5</v>
      </c>
      <c r="BG1236" s="1">
        <f t="shared" si="300"/>
        <v>2</v>
      </c>
      <c r="BH1236" s="1">
        <f t="shared" si="301"/>
        <v>5</v>
      </c>
      <c r="BI1236" s="18">
        <f t="shared" si="302"/>
        <v>8.8848921802171814E-11</v>
      </c>
      <c r="BJ1236" s="3">
        <f t="shared" si="303"/>
        <v>0</v>
      </c>
      <c r="BK1236" s="18">
        <f t="shared" si="304"/>
        <v>0</v>
      </c>
    </row>
    <row r="1237" spans="3:63" x14ac:dyDescent="0.25">
      <c r="C1237" s="3"/>
      <c r="D1237" s="3"/>
      <c r="E1237" s="3"/>
      <c r="F1237" s="3"/>
      <c r="G1237" s="51" t="s">
        <v>1246</v>
      </c>
      <c r="H1237" s="8" t="str">
        <f t="shared" si="294"/>
        <v>0%West Europe</v>
      </c>
      <c r="I1237" s="11" cm="1">
        <f t="array" ref="I1237">IF(
   AZ1237 = "OUT", 0,IF(
   BD1237 &gt;= LARGE(IF(ISNUMBER(BD:BD), BD:BD), 3),
   BE1237 - 0.001,
   IF(BE1237 &gt;=VLOOKUP(P1237,mapping!$A:$B,2,FALSE), BE1237,VLOOKUP(P1237,mapping!$A$2:$B$8,2,FALSE))
))</f>
        <v>0</v>
      </c>
      <c r="J1237" s="11" cm="1">
        <f t="array" ref="J1237">IF(
    AZ1237="OUT",0,IF(IF(
                      BD1237&gt;=LARGE(IF(ISNUMBER(BD:BD),BD:BD),3),
                      BE1237+0.001,
                      VLOOKUP(H1237,mapping!$D:$E,2,FALSE)
                      )&gt;I1237,
                   IF(
                      BD1237&gt;=LARGE(IF(ISNUMBER(BD:BD),BD:BD),3),
                      BE1237+0.001,
                      VLOOKUP(H1237,mapping!$D:$E,2,FALSE)
                      ),
                   I1237+0.002))</f>
        <v>0</v>
      </c>
      <c r="K1237" s="8">
        <f t="shared" si="295"/>
        <v>6.1138802451368628E-5</v>
      </c>
      <c r="L1237" s="1" t="str">
        <f>Pos!B333</f>
        <v>FR0010259150</v>
      </c>
      <c r="M1237" s="1" t="str">
        <f>_xlfn.XLOOKUP($L1237,Pos!B:B,Pos!D:D,, 0)</f>
        <v>Ipsen SA</v>
      </c>
      <c r="N1237" s="1" t="str">
        <f>_xlfn.XLOOKUP($L1237,Pos!B:B,Pos!E:E,, 0)</f>
        <v>Health Care</v>
      </c>
      <c r="O1237" s="1" t="str">
        <f t="shared" si="296"/>
        <v>Health Care_West Europe</v>
      </c>
      <c r="P1237" s="1" t="str">
        <f>_xlfn.XLOOKUP($L1237,Pos!B:B,Pos!F:F,, 0)</f>
        <v>West Europe</v>
      </c>
      <c r="Q1237" s="1">
        <v>0</v>
      </c>
      <c r="R1237" s="9">
        <f>_xlfn.XLOOKUP($L1237,Pos!$B:$B,Pos!N:N,0, 0)</f>
        <v>4.62</v>
      </c>
      <c r="S1237" s="9">
        <f>_xlfn.XLOOKUP($L1237,Pos!$B:$B,Pos!O:O,0, 0)</f>
        <v>7.9291669999999996</v>
      </c>
      <c r="T1237" s="9">
        <f>_xlfn.XLOOKUP($L1237,Pos!$B:$B,Pos!P:P,0, 0)</f>
        <v>6.8</v>
      </c>
      <c r="U1237" s="9">
        <f>_xlfn.XLOOKUP($L1237,Pos!$B:$B,Pos!Q:Q,0, 0)</f>
        <v>8.1999999999999993</v>
      </c>
      <c r="V1237" s="9">
        <f>_xlfn.XLOOKUP($L1237,Pos!$B:$B,Pos!R:R,0, 0)</f>
        <v>6.3</v>
      </c>
      <c r="W1237" s="9">
        <f>_xlfn.XLOOKUP($L1237,Pos!$B:$B,Pos!S:S,0, 0)</f>
        <v>5.4266670000000001</v>
      </c>
      <c r="X1237" s="9" t="str">
        <f>_xlfn.XLOOKUP($L1237,Pos!$B:$B,Pos!J:J,0, 0)</f>
        <v>Outperform</v>
      </c>
      <c r="Y1237" s="1">
        <v>0</v>
      </c>
      <c r="Z1237" s="1">
        <v>0</v>
      </c>
      <c r="AA1237" s="1">
        <f t="shared" si="297"/>
        <v>0</v>
      </c>
      <c r="AB1237" s="9">
        <f>_xlfn.XLOOKUP(L1237,Pos!B:B,Pos!K:K,-1,0)</f>
        <v>8.9189189189189193</v>
      </c>
      <c r="AC1237" s="1" t="e">
        <f>_xlfn.XLOOKUP($L1237,Pos!$A:$A,Pos!S:S,_xlfn.XLOOKUP($L1237,#REF!,#REF!, ""), 0)</f>
        <v>#REF!</v>
      </c>
      <c r="AD1237" s="1" t="e">
        <f>_xlfn.XLOOKUP($L1237,Pos!$A:$A,Pos!T:T,_xlfn.XLOOKUP($L1237,#REF!,#REF!, ""), 0)</f>
        <v>#REF!</v>
      </c>
      <c r="AE1237" s="1" t="e">
        <f>_xlfn.XLOOKUP($L1237,Pos!$A:$A,Pos!U:U,_xlfn.XLOOKUP($L1237,#REF!,#REF!, ""), 0)</f>
        <v>#REF!</v>
      </c>
      <c r="AF1237" s="1" t="e">
        <f>_xlfn.XLOOKUP($L1237,Pos!$A:$A,Pos!V:V,_xlfn.XLOOKUP($L1237,#REF!,#REF!, ""), 0)</f>
        <v>#REF!</v>
      </c>
      <c r="AG1237" s="1" t="e">
        <f>_xlfn.XLOOKUP($L1237,Pos!$A:$A,Pos!W:W,_xlfn.XLOOKUP($L1237,#REF!,#REF!, ""), 0)</f>
        <v>#REF!</v>
      </c>
      <c r="AH1237" s="1" t="e">
        <f>_xlfn.XLOOKUP($L1237,Pos!$A:$A,Pos!X:X,_xlfn.XLOOKUP($L1237,#REF!,#REF!, ""), 0)</f>
        <v>#REF!</v>
      </c>
      <c r="AI1237" s="1" t="e">
        <f>_xlfn.XLOOKUP($L1237,Pos!$A:$A,Pos!Y:Y,_xlfn.XLOOKUP($L1237,#REF!,#REF!, ""), 0)</f>
        <v>#REF!</v>
      </c>
      <c r="AJ1237" s="1" t="e">
        <f>_xlfn.XLOOKUP($L1237,Pos!$A:$A,Pos!Z:Z,_xlfn.XLOOKUP($L1237,#REF!,#REF!, ""), 0)</f>
        <v>#REF!</v>
      </c>
      <c r="AK1237" s="1" t="e">
        <f>_xlfn.XLOOKUP($L1237,Pos!$A:$A,Pos!AA:AA,_xlfn.XLOOKUP($L1237,#REF!,#REF!, ""), 0)</f>
        <v>#REF!</v>
      </c>
      <c r="AL1237" s="1" t="e">
        <f>_xlfn.XLOOKUP($L1237,Pos!$A:$A,Pos!AB:AB,_xlfn.XLOOKUP($L1237,#REF!,#REF!, ""), 0)</f>
        <v>#REF!</v>
      </c>
      <c r="AM1237" s="1" t="e">
        <f>_xlfn.XLOOKUP($L1237,Pos!$A:$A,Pos!AC:AC,_xlfn.XLOOKUP($L1237,#REF!,#REF!, ""), 0)</f>
        <v>#REF!</v>
      </c>
      <c r="AN1237" s="1" t="e">
        <f>_xlfn.XLOOKUP($L1237,Pos!$A:$A,Pos!AD:AD,_xlfn.XLOOKUP($L1237,#REF!,#REF!, ""), 0)</f>
        <v>#REF!</v>
      </c>
      <c r="AO1237" s="1" t="e">
        <f>_xlfn.XLOOKUP($L1237,Pos!$A:$A,Pos!AE:AE,_xlfn.XLOOKUP($L1237,#REF!,#REF!, ""), 0)</f>
        <v>#REF!</v>
      </c>
      <c r="AP1237" s="1" t="e">
        <f>_xlfn.XLOOKUP($L1237,Pos!$A:$A,Pos!AF:AF,_xlfn.XLOOKUP($L1237,#REF!,#REF!, ""), 0)</f>
        <v>#REF!</v>
      </c>
      <c r="AQ1237" s="1" t="e">
        <f>_xlfn.XLOOKUP($L1237,Pos!$A:$A,Pos!AG:AG,_xlfn.XLOOKUP($L1237,#REF!,#REF!, ""), 0)</f>
        <v>#REF!</v>
      </c>
      <c r="AR1237" s="1" t="e">
        <f>_xlfn.XLOOKUP($L1237,Pos!$A:$A,Pos!AH:AH,_xlfn.XLOOKUP($L1237,#REF!,#REF!, ""), 0)</f>
        <v>#REF!</v>
      </c>
      <c r="AS1237" s="1" t="e">
        <f>_xlfn.XLOOKUP($L1237,Pos!$A:$A,Pos!AI:AI,_xlfn.XLOOKUP($L1237,#REF!,#REF!, ""), 0)</f>
        <v>#REF!</v>
      </c>
      <c r="AT1237" s="1" t="e">
        <f>_xlfn.XLOOKUP($L1237,Pos!$A:$A,Pos!AJ:AJ,_xlfn.XLOOKUP($L1237,#REF!,#REF!, ""), 0)</f>
        <v>#REF!</v>
      </c>
      <c r="AU1237" s="1" t="e">
        <f>_xlfn.XLOOKUP($L1237,Pos!$A:$A,Pos!AK:AK,_xlfn.XLOOKUP($L1237,#REF!,#REF!, ""), 0)</f>
        <v>#REF!</v>
      </c>
      <c r="AV1237" s="1" t="e">
        <f>_xlfn.XLOOKUP($L1237,Pos!$A:$A,Pos!AL:AL,_xlfn.XLOOKUP($L1237,#REF!,#REF!, ""), 0)</f>
        <v>#REF!</v>
      </c>
      <c r="AW1237" s="1" t="e">
        <f>_xlfn.XLOOKUP($L1237,Pos!$A:$A,Pos!AM:AM,_xlfn.XLOOKUP($L1237,#REF!,#REF!, ""), 0)</f>
        <v>#REF!</v>
      </c>
      <c r="AX1237" s="1" t="e">
        <f>_xlfn.XLOOKUP($L1237,Pos!$A:$A,Pos!AN:AN,_xlfn.XLOOKUP($L1237,#REF!,#REF!, ""), 0)</f>
        <v>#REF!</v>
      </c>
      <c r="AY1237" s="1" t="e">
        <f>_xlfn.XLOOKUP($L1237,Pos!$A:$A,Pos!AO:AO,_xlfn.XLOOKUP($L1237,#REF!,#REF!, ""), 0)</f>
        <v>#REF!</v>
      </c>
      <c r="AZ1237" s="7" t="str">
        <f t="shared" si="298"/>
        <v>OUT</v>
      </c>
      <c r="BA1237" s="1">
        <f>IF(OR(_xlfn.XLOOKUP(L1237,Pos!B:B,Pos!L:L,FALSE)="ESG Reason",_xlfn.XLOOKUP(L1237,Pos!B:B,Pos!L:L,FALSE)="Blacklisted"),1,0)</f>
        <v>0</v>
      </c>
      <c r="BC1237" s="11">
        <v>8.6140575269850926E-11</v>
      </c>
      <c r="BD1237" s="11">
        <f>_xlfn.XLOOKUP($L1237,Pos!$B:$B,Pos!H:H,0, 0)</f>
        <v>0</v>
      </c>
      <c r="BE1237" s="11">
        <f>_xlfn.XLOOKUP($L1237,Pos!$B:$B,Pos!I:I,0, 0)</f>
        <v>6.1138802451368628E-5</v>
      </c>
      <c r="BF1237" s="18">
        <f t="shared" si="299"/>
        <v>6.1138802451368628E-5</v>
      </c>
      <c r="BG1237" s="1">
        <f t="shared" si="300"/>
        <v>2</v>
      </c>
      <c r="BH1237" s="1">
        <f t="shared" si="301"/>
        <v>9</v>
      </c>
      <c r="BI1237" s="18">
        <f t="shared" si="302"/>
        <v>8.6140575269850926E-11</v>
      </c>
      <c r="BJ1237" s="3">
        <f t="shared" si="303"/>
        <v>0</v>
      </c>
      <c r="BK1237" s="18">
        <f t="shared" si="304"/>
        <v>0</v>
      </c>
    </row>
    <row r="1238" spans="3:63" x14ac:dyDescent="0.25">
      <c r="C1238" s="3"/>
      <c r="D1238" s="3"/>
      <c r="E1238" s="3"/>
      <c r="F1238" s="3"/>
      <c r="G1238" s="51" t="s">
        <v>1250</v>
      </c>
      <c r="H1238" s="8" t="str">
        <f t="shared" si="294"/>
        <v>0%Others</v>
      </c>
      <c r="I1238" s="11" cm="1">
        <f t="array" ref="I1238">IF(
   AZ1238 = "OUT", 0,IF(
   BD1238 &gt;= LARGE(IF(ISNUMBER(BD:BD), BD:BD), 3),
   BE1238 - 0.001,
   IF(BE1238 &gt;=VLOOKUP(P1238,mapping!$A:$B,2,FALSE), BE1238,VLOOKUP(P1238,mapping!$A$2:$B$8,2,FALSE))
))</f>
        <v>0</v>
      </c>
      <c r="J1238" s="11" cm="1">
        <f t="array" ref="J1238">IF(
    AZ1238="OUT",0,IF(IF(
                      BD1238&gt;=LARGE(IF(ISNUMBER(BD:BD),BD:BD),3),
                      BE1238+0.001,
                      VLOOKUP(H1238,mapping!$D:$E,2,FALSE)
                      )&gt;I1238,
                   IF(
                      BD1238&gt;=LARGE(IF(ISNUMBER(BD:BD),BD:BD),3),
                      BE1238+0.001,
                      VLOOKUP(H1238,mapping!$D:$E,2,FALSE)
                      ),
                   I1238+0.002))</f>
        <v>0</v>
      </c>
      <c r="K1238" s="8">
        <f t="shared" si="295"/>
        <v>6.1101056714415807E-5</v>
      </c>
      <c r="L1238" s="1" t="str">
        <f>Pos!B668</f>
        <v>JP3922950005</v>
      </c>
      <c r="M1238" s="1" t="str">
        <f>_xlfn.XLOOKUP($L1238,Pos!B:B,Pos!D:D,, 0)</f>
        <v>MonotaRO Co., Ltd.</v>
      </c>
      <c r="N1238" s="1" t="str">
        <f>_xlfn.XLOOKUP($L1238,Pos!B:B,Pos!E:E,, 0)</f>
        <v>Retail</v>
      </c>
      <c r="O1238" s="1" t="str">
        <f t="shared" si="296"/>
        <v>Retail_Others</v>
      </c>
      <c r="P1238" s="1" t="str">
        <f>_xlfn.XLOOKUP($L1238,Pos!B:B,Pos!F:F,, 0)</f>
        <v>Others</v>
      </c>
      <c r="Q1238" s="1">
        <v>0</v>
      </c>
      <c r="R1238" s="9">
        <f>_xlfn.XLOOKUP($L1238,Pos!$B:$B,Pos!N:N,0, 0)</f>
        <v>5.34</v>
      </c>
      <c r="S1238" s="9">
        <f>_xlfn.XLOOKUP($L1238,Pos!$B:$B,Pos!O:O,0, 0)</f>
        <v>1.7090000000000001</v>
      </c>
      <c r="T1238" s="9">
        <f>_xlfn.XLOOKUP($L1238,Pos!$B:$B,Pos!P:P,0, 0)</f>
        <v>8.3249999999999993</v>
      </c>
      <c r="U1238" s="9">
        <f>_xlfn.XLOOKUP($L1238,Pos!$B:$B,Pos!Q:Q,0, 0)</f>
        <v>1</v>
      </c>
      <c r="V1238" s="9">
        <f>_xlfn.XLOOKUP($L1238,Pos!$B:$B,Pos!R:R,0, 0)</f>
        <v>3.6333329999999999</v>
      </c>
      <c r="W1238" s="9">
        <f>_xlfn.XLOOKUP($L1238,Pos!$B:$B,Pos!S:S,0, 0)</f>
        <v>6.6183329999999998</v>
      </c>
      <c r="X1238" s="9" t="str">
        <f>_xlfn.XLOOKUP($L1238,Pos!$B:$B,Pos!J:J,0, 0)</f>
        <v>Hold</v>
      </c>
      <c r="Y1238" s="1">
        <v>0</v>
      </c>
      <c r="Z1238" s="1">
        <v>0</v>
      </c>
      <c r="AA1238" s="1">
        <f t="shared" si="297"/>
        <v>0</v>
      </c>
      <c r="AB1238" s="9">
        <f>_xlfn.XLOOKUP(L1238,Pos!B:B,Pos!K:K,-1,0)</f>
        <v>5.333333333333333</v>
      </c>
      <c r="AC1238" s="1" t="e">
        <f>_xlfn.XLOOKUP($L1238,Pos!$A:$A,Pos!S:S,_xlfn.XLOOKUP($L1238,#REF!,#REF!, ""), 0)</f>
        <v>#REF!</v>
      </c>
      <c r="AD1238" s="1" t="e">
        <f>_xlfn.XLOOKUP($L1238,Pos!$A:$A,Pos!T:T,_xlfn.XLOOKUP($L1238,#REF!,#REF!, ""), 0)</f>
        <v>#REF!</v>
      </c>
      <c r="AE1238" s="1" t="e">
        <f>_xlfn.XLOOKUP($L1238,Pos!$A:$A,Pos!U:U,_xlfn.XLOOKUP($L1238,#REF!,#REF!, ""), 0)</f>
        <v>#REF!</v>
      </c>
      <c r="AF1238" s="1" t="e">
        <f>_xlfn.XLOOKUP($L1238,Pos!$A:$A,Pos!V:V,_xlfn.XLOOKUP($L1238,#REF!,#REF!, ""), 0)</f>
        <v>#REF!</v>
      </c>
      <c r="AG1238" s="1" t="e">
        <f>_xlfn.XLOOKUP($L1238,Pos!$A:$A,Pos!W:W,_xlfn.XLOOKUP($L1238,#REF!,#REF!, ""), 0)</f>
        <v>#REF!</v>
      </c>
      <c r="AH1238" s="1" t="e">
        <f>_xlfn.XLOOKUP($L1238,Pos!$A:$A,Pos!X:X,_xlfn.XLOOKUP($L1238,#REF!,#REF!, ""), 0)</f>
        <v>#REF!</v>
      </c>
      <c r="AI1238" s="1" t="e">
        <f>_xlfn.XLOOKUP($L1238,Pos!$A:$A,Pos!Y:Y,_xlfn.XLOOKUP($L1238,#REF!,#REF!, ""), 0)</f>
        <v>#REF!</v>
      </c>
      <c r="AJ1238" s="1" t="e">
        <f>_xlfn.XLOOKUP($L1238,Pos!$A:$A,Pos!Z:Z,_xlfn.XLOOKUP($L1238,#REF!,#REF!, ""), 0)</f>
        <v>#REF!</v>
      </c>
      <c r="AK1238" s="1" t="e">
        <f>_xlfn.XLOOKUP($L1238,Pos!$A:$A,Pos!AA:AA,_xlfn.XLOOKUP($L1238,#REF!,#REF!, ""), 0)</f>
        <v>#REF!</v>
      </c>
      <c r="AL1238" s="1" t="e">
        <f>_xlfn.XLOOKUP($L1238,Pos!$A:$A,Pos!AB:AB,_xlfn.XLOOKUP($L1238,#REF!,#REF!, ""), 0)</f>
        <v>#REF!</v>
      </c>
      <c r="AM1238" s="1" t="e">
        <f>_xlfn.XLOOKUP($L1238,Pos!$A:$A,Pos!AC:AC,_xlfn.XLOOKUP($L1238,#REF!,#REF!, ""), 0)</f>
        <v>#REF!</v>
      </c>
      <c r="AN1238" s="1" t="e">
        <f>_xlfn.XLOOKUP($L1238,Pos!$A:$A,Pos!AD:AD,_xlfn.XLOOKUP($L1238,#REF!,#REF!, ""), 0)</f>
        <v>#REF!</v>
      </c>
      <c r="AO1238" s="1" t="e">
        <f>_xlfn.XLOOKUP($L1238,Pos!$A:$A,Pos!AE:AE,_xlfn.XLOOKUP($L1238,#REF!,#REF!, ""), 0)</f>
        <v>#REF!</v>
      </c>
      <c r="AP1238" s="1" t="e">
        <f>_xlfn.XLOOKUP($L1238,Pos!$A:$A,Pos!AF:AF,_xlfn.XLOOKUP($L1238,#REF!,#REF!, ""), 0)</f>
        <v>#REF!</v>
      </c>
      <c r="AQ1238" s="1" t="e">
        <f>_xlfn.XLOOKUP($L1238,Pos!$A:$A,Pos!AG:AG,_xlfn.XLOOKUP($L1238,#REF!,#REF!, ""), 0)</f>
        <v>#REF!</v>
      </c>
      <c r="AR1238" s="1" t="e">
        <f>_xlfn.XLOOKUP($L1238,Pos!$A:$A,Pos!AH:AH,_xlfn.XLOOKUP($L1238,#REF!,#REF!, ""), 0)</f>
        <v>#REF!</v>
      </c>
      <c r="AS1238" s="1" t="e">
        <f>_xlfn.XLOOKUP($L1238,Pos!$A:$A,Pos!AI:AI,_xlfn.XLOOKUP($L1238,#REF!,#REF!, ""), 0)</f>
        <v>#REF!</v>
      </c>
      <c r="AT1238" s="1" t="e">
        <f>_xlfn.XLOOKUP($L1238,Pos!$A:$A,Pos!AJ:AJ,_xlfn.XLOOKUP($L1238,#REF!,#REF!, ""), 0)</f>
        <v>#REF!</v>
      </c>
      <c r="AU1238" s="1" t="e">
        <f>_xlfn.XLOOKUP($L1238,Pos!$A:$A,Pos!AK:AK,_xlfn.XLOOKUP($L1238,#REF!,#REF!, ""), 0)</f>
        <v>#REF!</v>
      </c>
      <c r="AV1238" s="1" t="e">
        <f>_xlfn.XLOOKUP($L1238,Pos!$A:$A,Pos!AL:AL,_xlfn.XLOOKUP($L1238,#REF!,#REF!, ""), 0)</f>
        <v>#REF!</v>
      </c>
      <c r="AW1238" s="1" t="e">
        <f>_xlfn.XLOOKUP($L1238,Pos!$A:$A,Pos!AM:AM,_xlfn.XLOOKUP($L1238,#REF!,#REF!, ""), 0)</f>
        <v>#REF!</v>
      </c>
      <c r="AX1238" s="1" t="e">
        <f>_xlfn.XLOOKUP($L1238,Pos!$A:$A,Pos!AN:AN,_xlfn.XLOOKUP($L1238,#REF!,#REF!, ""), 0)</f>
        <v>#REF!</v>
      </c>
      <c r="AY1238" s="1" t="e">
        <f>_xlfn.XLOOKUP($L1238,Pos!$A:$A,Pos!AO:AO,_xlfn.XLOOKUP($L1238,#REF!,#REF!, ""), 0)</f>
        <v>#REF!</v>
      </c>
      <c r="AZ1238" s="7" t="str">
        <f t="shared" si="298"/>
        <v>OUT</v>
      </c>
      <c r="BA1238" s="1">
        <f>IF(OR(_xlfn.XLOOKUP(L1238,Pos!B:B,Pos!L:L,FALSE)="ESG Reason",_xlfn.XLOOKUP(L1238,Pos!B:B,Pos!L:L,FALSE)="Blacklisted"),1,0)</f>
        <v>1</v>
      </c>
      <c r="BC1238" s="11">
        <v>9.0558527940391942E-11</v>
      </c>
      <c r="BD1238" s="11">
        <f>_xlfn.XLOOKUP($L1238,Pos!$B:$B,Pos!H:H,0, 0)</f>
        <v>0</v>
      </c>
      <c r="BE1238" s="11">
        <f>_xlfn.XLOOKUP($L1238,Pos!$B:$B,Pos!I:I,0, 0)</f>
        <v>6.1101056714415807E-5</v>
      </c>
      <c r="BF1238" s="18">
        <f t="shared" si="299"/>
        <v>6.1101056714415807E-5</v>
      </c>
      <c r="BG1238" s="1">
        <f t="shared" si="300"/>
        <v>3</v>
      </c>
      <c r="BH1238" s="1">
        <f t="shared" si="301"/>
        <v>53</v>
      </c>
      <c r="BI1238" s="18">
        <f t="shared" si="302"/>
        <v>9.0558527940391942E-11</v>
      </c>
      <c r="BJ1238" s="3">
        <f t="shared" si="303"/>
        <v>0</v>
      </c>
      <c r="BK1238" s="18">
        <f t="shared" si="304"/>
        <v>0</v>
      </c>
    </row>
    <row r="1239" spans="3:63" x14ac:dyDescent="0.25">
      <c r="C1239" s="3"/>
      <c r="D1239" s="3"/>
      <c r="E1239" s="3"/>
      <c r="F1239" s="3"/>
      <c r="G1239" s="51" t="s">
        <v>1261</v>
      </c>
      <c r="H1239" s="8" t="str">
        <f t="shared" si="294"/>
        <v>0%West Europe</v>
      </c>
      <c r="I1239" s="11" cm="1">
        <f t="array" ref="I1239">IF(
   AZ1239 = "OUT", 0,IF(
   BD1239 &gt;= LARGE(IF(ISNUMBER(BD:BD), BD:BD), 3),
   BE1239 - 0.001,
   IF(BE1239 &gt;=VLOOKUP(P1239,mapping!$A:$B,2,FALSE), BE1239,VLOOKUP(P1239,mapping!$A$2:$B$8,2,FALSE))
))</f>
        <v>0</v>
      </c>
      <c r="J1239" s="11" cm="1">
        <f t="array" ref="J1239">IF(
    AZ1239="OUT",0,IF(IF(
                      BD1239&gt;=LARGE(IF(ISNUMBER(BD:BD),BD:BD),3),
                      BE1239+0.001,
                      VLOOKUP(H1239,mapping!$D:$E,2,FALSE)
                      )&gt;I1239,
                   IF(
                      BD1239&gt;=LARGE(IF(ISNUMBER(BD:BD),BD:BD),3),
                      BE1239+0.001,
                      VLOOKUP(H1239,mapping!$D:$E,2,FALSE)
                      ),
                   I1239+0.002))</f>
        <v>0</v>
      </c>
      <c r="K1239" s="8">
        <f t="shared" si="295"/>
        <v>6.0410311728483263E-5</v>
      </c>
      <c r="L1239" s="1" t="str">
        <f>Pos!B239</f>
        <v>DE000HAG0005</v>
      </c>
      <c r="M1239" s="1" t="str">
        <f>_xlfn.XLOOKUP($L1239,Pos!B:B,Pos!D:D,, 0)</f>
        <v>HENSOLDT AG</v>
      </c>
      <c r="N1239" s="1" t="str">
        <f>_xlfn.XLOOKUP($L1239,Pos!B:B,Pos!E:E,, 0)</f>
        <v>Industrial Goods &amp; Services</v>
      </c>
      <c r="O1239" s="1" t="str">
        <f t="shared" si="296"/>
        <v>Industrial Goods &amp; Services_West Europe</v>
      </c>
      <c r="P1239" s="1" t="str">
        <f>_xlfn.XLOOKUP($L1239,Pos!B:B,Pos!F:F,, 0)</f>
        <v>West Europe</v>
      </c>
      <c r="Q1239" s="1">
        <v>0</v>
      </c>
      <c r="R1239" s="9">
        <f>_xlfn.XLOOKUP($L1239,Pos!$B:$B,Pos!N:N,0, 0)</f>
        <v>4.41</v>
      </c>
      <c r="S1239" s="9">
        <f>_xlfn.XLOOKUP($L1239,Pos!$B:$B,Pos!O:O,0, 0)</f>
        <v>1.185333</v>
      </c>
      <c r="T1239" s="9">
        <f>_xlfn.XLOOKUP($L1239,Pos!$B:$B,Pos!P:P,0, 0)</f>
        <v>3.1</v>
      </c>
      <c r="U1239" s="9">
        <f>_xlfn.XLOOKUP($L1239,Pos!$B:$B,Pos!Q:Q,0, 0)</f>
        <v>4.7</v>
      </c>
      <c r="V1239" s="9">
        <f>_xlfn.XLOOKUP($L1239,Pos!$B:$B,Pos!R:R,0, 0)</f>
        <v>0.3333333</v>
      </c>
      <c r="W1239" s="9">
        <f>_xlfn.XLOOKUP($L1239,Pos!$B:$B,Pos!S:S,0, 0)</f>
        <v>5.1950000000000003</v>
      </c>
      <c r="X1239" s="9" t="str">
        <f>_xlfn.XLOOKUP($L1239,Pos!$B:$B,Pos!J:J,0, 0)</f>
        <v>Outperform</v>
      </c>
      <c r="Y1239" s="1">
        <v>0</v>
      </c>
      <c r="Z1239" s="1">
        <v>0</v>
      </c>
      <c r="AA1239" s="1">
        <f t="shared" si="297"/>
        <v>0</v>
      </c>
      <c r="AB1239" s="9">
        <f>_xlfn.XLOOKUP(L1239,Pos!B:B,Pos!K:K,-1,0)</f>
        <v>0.74626865671641784</v>
      </c>
      <c r="AC1239" s="1" t="e">
        <f>_xlfn.XLOOKUP($L1239,Pos!$A:$A,Pos!S:S,_xlfn.XLOOKUP($L1239,#REF!,#REF!, ""), 0)</f>
        <v>#REF!</v>
      </c>
      <c r="AD1239" s="1" t="e">
        <f>_xlfn.XLOOKUP($L1239,Pos!$A:$A,Pos!T:T,_xlfn.XLOOKUP($L1239,#REF!,#REF!, ""), 0)</f>
        <v>#REF!</v>
      </c>
      <c r="AE1239" s="1" t="e">
        <f>_xlfn.XLOOKUP($L1239,Pos!$A:$A,Pos!U:U,_xlfn.XLOOKUP($L1239,#REF!,#REF!, ""), 0)</f>
        <v>#REF!</v>
      </c>
      <c r="AF1239" s="1" t="e">
        <f>_xlfn.XLOOKUP($L1239,Pos!$A:$A,Pos!V:V,_xlfn.XLOOKUP($L1239,#REF!,#REF!, ""), 0)</f>
        <v>#REF!</v>
      </c>
      <c r="AG1239" s="1" t="e">
        <f>_xlfn.XLOOKUP($L1239,Pos!$A:$A,Pos!W:W,_xlfn.XLOOKUP($L1239,#REF!,#REF!, ""), 0)</f>
        <v>#REF!</v>
      </c>
      <c r="AH1239" s="1" t="e">
        <f>_xlfn.XLOOKUP($L1239,Pos!$A:$A,Pos!X:X,_xlfn.XLOOKUP($L1239,#REF!,#REF!, ""), 0)</f>
        <v>#REF!</v>
      </c>
      <c r="AI1239" s="1" t="e">
        <f>_xlfn.XLOOKUP($L1239,Pos!$A:$A,Pos!Y:Y,_xlfn.XLOOKUP($L1239,#REF!,#REF!, ""), 0)</f>
        <v>#REF!</v>
      </c>
      <c r="AJ1239" s="1" t="e">
        <f>_xlfn.XLOOKUP($L1239,Pos!$A:$A,Pos!Z:Z,_xlfn.XLOOKUP($L1239,#REF!,#REF!, ""), 0)</f>
        <v>#REF!</v>
      </c>
      <c r="AK1239" s="1" t="e">
        <f>_xlfn.XLOOKUP($L1239,Pos!$A:$A,Pos!AA:AA,_xlfn.XLOOKUP($L1239,#REF!,#REF!, ""), 0)</f>
        <v>#REF!</v>
      </c>
      <c r="AL1239" s="1" t="e">
        <f>_xlfn.XLOOKUP($L1239,Pos!$A:$A,Pos!AB:AB,_xlfn.XLOOKUP($L1239,#REF!,#REF!, ""), 0)</f>
        <v>#REF!</v>
      </c>
      <c r="AM1239" s="1" t="e">
        <f>_xlfn.XLOOKUP($L1239,Pos!$A:$A,Pos!AC:AC,_xlfn.XLOOKUP($L1239,#REF!,#REF!, ""), 0)</f>
        <v>#REF!</v>
      </c>
      <c r="AN1239" s="1" t="e">
        <f>_xlfn.XLOOKUP($L1239,Pos!$A:$A,Pos!AD:AD,_xlfn.XLOOKUP($L1239,#REF!,#REF!, ""), 0)</f>
        <v>#REF!</v>
      </c>
      <c r="AO1239" s="1" t="e">
        <f>_xlfn.XLOOKUP($L1239,Pos!$A:$A,Pos!AE:AE,_xlfn.XLOOKUP($L1239,#REF!,#REF!, ""), 0)</f>
        <v>#REF!</v>
      </c>
      <c r="AP1239" s="1" t="e">
        <f>_xlfn.XLOOKUP($L1239,Pos!$A:$A,Pos!AF:AF,_xlfn.XLOOKUP($L1239,#REF!,#REF!, ""), 0)</f>
        <v>#REF!</v>
      </c>
      <c r="AQ1239" s="1" t="e">
        <f>_xlfn.XLOOKUP($L1239,Pos!$A:$A,Pos!AG:AG,_xlfn.XLOOKUP($L1239,#REF!,#REF!, ""), 0)</f>
        <v>#REF!</v>
      </c>
      <c r="AR1239" s="1" t="e">
        <f>_xlfn.XLOOKUP($L1239,Pos!$A:$A,Pos!AH:AH,_xlfn.XLOOKUP($L1239,#REF!,#REF!, ""), 0)</f>
        <v>#REF!</v>
      </c>
      <c r="AS1239" s="1" t="e">
        <f>_xlfn.XLOOKUP($L1239,Pos!$A:$A,Pos!AI:AI,_xlfn.XLOOKUP($L1239,#REF!,#REF!, ""), 0)</f>
        <v>#REF!</v>
      </c>
      <c r="AT1239" s="1" t="e">
        <f>_xlfn.XLOOKUP($L1239,Pos!$A:$A,Pos!AJ:AJ,_xlfn.XLOOKUP($L1239,#REF!,#REF!, ""), 0)</f>
        <v>#REF!</v>
      </c>
      <c r="AU1239" s="1" t="e">
        <f>_xlfn.XLOOKUP($L1239,Pos!$A:$A,Pos!AK:AK,_xlfn.XLOOKUP($L1239,#REF!,#REF!, ""), 0)</f>
        <v>#REF!</v>
      </c>
      <c r="AV1239" s="1" t="e">
        <f>_xlfn.XLOOKUP($L1239,Pos!$A:$A,Pos!AL:AL,_xlfn.XLOOKUP($L1239,#REF!,#REF!, ""), 0)</f>
        <v>#REF!</v>
      </c>
      <c r="AW1239" s="1" t="e">
        <f>_xlfn.XLOOKUP($L1239,Pos!$A:$A,Pos!AM:AM,_xlfn.XLOOKUP($L1239,#REF!,#REF!, ""), 0)</f>
        <v>#REF!</v>
      </c>
      <c r="AX1239" s="1" t="e">
        <f>_xlfn.XLOOKUP($L1239,Pos!$A:$A,Pos!AN:AN,_xlfn.XLOOKUP($L1239,#REF!,#REF!, ""), 0)</f>
        <v>#REF!</v>
      </c>
      <c r="AY1239" s="1" t="e">
        <f>_xlfn.XLOOKUP($L1239,Pos!$A:$A,Pos!AO:AO,_xlfn.XLOOKUP($L1239,#REF!,#REF!, ""), 0)</f>
        <v>#REF!</v>
      </c>
      <c r="AZ1239" s="7" t="str">
        <f t="shared" si="298"/>
        <v>OUT</v>
      </c>
      <c r="BA1239" s="1">
        <f>IF(OR(_xlfn.XLOOKUP(L1239,Pos!B:B,Pos!L:L,FALSE)="ESG Reason",_xlfn.XLOOKUP(L1239,Pos!B:B,Pos!L:L,FALSE)="Blacklisted"),1,0)</f>
        <v>0</v>
      </c>
      <c r="BC1239" s="11">
        <v>1.157027983298846E-10</v>
      </c>
      <c r="BD1239" s="11">
        <f>_xlfn.XLOOKUP($L1239,Pos!$B:$B,Pos!H:H,0, 0)</f>
        <v>0</v>
      </c>
      <c r="BE1239" s="11">
        <f>_xlfn.XLOOKUP($L1239,Pos!$B:$B,Pos!I:I,0, 0)</f>
        <v>6.0410311728483263E-5</v>
      </c>
      <c r="BF1239" s="18">
        <f t="shared" si="299"/>
        <v>6.0410311728483263E-5</v>
      </c>
      <c r="BG1239" s="1">
        <f t="shared" si="300"/>
        <v>2</v>
      </c>
      <c r="BH1239" s="1">
        <f t="shared" si="301"/>
        <v>10</v>
      </c>
      <c r="BI1239" s="18">
        <f t="shared" si="302"/>
        <v>1.157027983298846E-10</v>
      </c>
      <c r="BJ1239" s="3">
        <f t="shared" si="303"/>
        <v>0</v>
      </c>
      <c r="BK1239" s="18">
        <f t="shared" si="304"/>
        <v>0</v>
      </c>
    </row>
    <row r="1240" spans="3:63" x14ac:dyDescent="0.25">
      <c r="C1240" s="3"/>
      <c r="D1240" s="3"/>
      <c r="E1240" s="3"/>
      <c r="F1240" s="3"/>
      <c r="G1240" s="51" t="s">
        <v>1247</v>
      </c>
      <c r="H1240" s="8" t="str">
        <f t="shared" si="294"/>
        <v>0%West Europe</v>
      </c>
      <c r="I1240" s="11" cm="1">
        <f t="array" ref="I1240">IF(
   AZ1240 = "OUT", 0,IF(
   BD1240 &gt;= LARGE(IF(ISNUMBER(BD:BD), BD:BD), 3),
   BE1240 - 0.001,
   IF(BE1240 &gt;=VLOOKUP(P1240,mapping!$A:$B,2,FALSE), BE1240,VLOOKUP(P1240,mapping!$A$2:$B$8,2,FALSE))
))</f>
        <v>0</v>
      </c>
      <c r="J1240" s="11" cm="1">
        <f t="array" ref="J1240">IF(
    AZ1240="OUT",0,IF(IF(
                      BD1240&gt;=LARGE(IF(ISNUMBER(BD:BD),BD:BD),3),
                      BE1240+0.001,
                      VLOOKUP(H1240,mapping!$D:$E,2,FALSE)
                      )&gt;I1240,
                   IF(
                      BD1240&gt;=LARGE(IF(ISNUMBER(BD:BD),BD:BD),3),
                      BE1240+0.001,
                      VLOOKUP(H1240,mapping!$D:$E,2,FALSE)
                      ),
                   I1240+0.002))</f>
        <v>0</v>
      </c>
      <c r="K1240" s="8">
        <f t="shared" si="295"/>
        <v>6.0387018188111488E-5</v>
      </c>
      <c r="L1240" s="1" t="str">
        <f>Pos!B58</f>
        <v>BE0003823409</v>
      </c>
      <c r="M1240" s="1" t="str">
        <f>_xlfn.XLOOKUP($L1240,Pos!B:B,Pos!D:D,, 0)</f>
        <v>Financiere de Tubize S.A.</v>
      </c>
      <c r="N1240" s="1" t="str">
        <f>_xlfn.XLOOKUP($L1240,Pos!B:B,Pos!E:E,, 0)</f>
        <v>Financial Services</v>
      </c>
      <c r="O1240" s="1" t="str">
        <f t="shared" si="296"/>
        <v>Financial Services_West Europe</v>
      </c>
      <c r="P1240" s="1" t="str">
        <f>_xlfn.XLOOKUP($L1240,Pos!B:B,Pos!F:F,, 0)</f>
        <v>West Europe</v>
      </c>
      <c r="Q1240" s="1">
        <v>0</v>
      </c>
      <c r="R1240" s="9">
        <f>_xlfn.XLOOKUP($L1240,Pos!$B:$B,Pos!N:N,0, 0)</f>
        <v>5.23</v>
      </c>
      <c r="S1240" s="9">
        <f>_xlfn.XLOOKUP($L1240,Pos!$B:$B,Pos!O:O,0, 0)</f>
        <v>1.3180000000000001</v>
      </c>
      <c r="T1240" s="9">
        <f>_xlfn.XLOOKUP($L1240,Pos!$B:$B,Pos!P:P,0, 0)</f>
        <v>1.5333330000000001</v>
      </c>
      <c r="U1240" s="9">
        <f>_xlfn.XLOOKUP($L1240,Pos!$B:$B,Pos!Q:Q,0, 0)</f>
        <v>9.8000000000000007</v>
      </c>
      <c r="V1240" s="9">
        <f>_xlfn.XLOOKUP($L1240,Pos!$B:$B,Pos!R:R,0, 0)</f>
        <v>1.1000000000000001</v>
      </c>
      <c r="W1240" s="9">
        <f>_xlfn.XLOOKUP($L1240,Pos!$B:$B,Pos!S:S,0, 0)</f>
        <v>3.3</v>
      </c>
      <c r="X1240" s="9" t="str">
        <f>_xlfn.XLOOKUP($L1240,Pos!$B:$B,Pos!J:J,0, 0)</f>
        <v>Outperform</v>
      </c>
      <c r="Y1240" s="1">
        <v>0</v>
      </c>
      <c r="Z1240" s="1">
        <v>0</v>
      </c>
      <c r="AA1240" s="1">
        <f t="shared" si="297"/>
        <v>0</v>
      </c>
      <c r="AB1240" s="9">
        <f>_xlfn.XLOOKUP(L1240,Pos!B:B,Pos!K:K,-1,0)</f>
        <v>4.7619047619047619</v>
      </c>
      <c r="AC1240" s="1" t="e">
        <f>_xlfn.XLOOKUP($L1240,Pos!$A:$A,Pos!S:S,_xlfn.XLOOKUP($L1240,#REF!,#REF!, ""), 0)</f>
        <v>#REF!</v>
      </c>
      <c r="AD1240" s="1" t="e">
        <f>_xlfn.XLOOKUP($L1240,Pos!$A:$A,Pos!T:T,_xlfn.XLOOKUP($L1240,#REF!,#REF!, ""), 0)</f>
        <v>#REF!</v>
      </c>
      <c r="AE1240" s="1" t="e">
        <f>_xlfn.XLOOKUP($L1240,Pos!$A:$A,Pos!U:U,_xlfn.XLOOKUP($L1240,#REF!,#REF!, ""), 0)</f>
        <v>#REF!</v>
      </c>
      <c r="AF1240" s="1" t="e">
        <f>_xlfn.XLOOKUP($L1240,Pos!$A:$A,Pos!V:V,_xlfn.XLOOKUP($L1240,#REF!,#REF!, ""), 0)</f>
        <v>#REF!</v>
      </c>
      <c r="AG1240" s="1" t="e">
        <f>_xlfn.XLOOKUP($L1240,Pos!$A:$A,Pos!W:W,_xlfn.XLOOKUP($L1240,#REF!,#REF!, ""), 0)</f>
        <v>#REF!</v>
      </c>
      <c r="AH1240" s="1" t="e">
        <f>_xlfn.XLOOKUP($L1240,Pos!$A:$A,Pos!X:X,_xlfn.XLOOKUP($L1240,#REF!,#REF!, ""), 0)</f>
        <v>#REF!</v>
      </c>
      <c r="AI1240" s="1" t="e">
        <f>_xlfn.XLOOKUP($L1240,Pos!$A:$A,Pos!Y:Y,_xlfn.XLOOKUP($L1240,#REF!,#REF!, ""), 0)</f>
        <v>#REF!</v>
      </c>
      <c r="AJ1240" s="1" t="e">
        <f>_xlfn.XLOOKUP($L1240,Pos!$A:$A,Pos!Z:Z,_xlfn.XLOOKUP($L1240,#REF!,#REF!, ""), 0)</f>
        <v>#REF!</v>
      </c>
      <c r="AK1240" s="1" t="e">
        <f>_xlfn.XLOOKUP($L1240,Pos!$A:$A,Pos!AA:AA,_xlfn.XLOOKUP($L1240,#REF!,#REF!, ""), 0)</f>
        <v>#REF!</v>
      </c>
      <c r="AL1240" s="1" t="e">
        <f>_xlfn.XLOOKUP($L1240,Pos!$A:$A,Pos!AB:AB,_xlfn.XLOOKUP($L1240,#REF!,#REF!, ""), 0)</f>
        <v>#REF!</v>
      </c>
      <c r="AM1240" s="1" t="e">
        <f>_xlfn.XLOOKUP($L1240,Pos!$A:$A,Pos!AC:AC,_xlfn.XLOOKUP($L1240,#REF!,#REF!, ""), 0)</f>
        <v>#REF!</v>
      </c>
      <c r="AN1240" s="1" t="e">
        <f>_xlfn.XLOOKUP($L1240,Pos!$A:$A,Pos!AD:AD,_xlfn.XLOOKUP($L1240,#REF!,#REF!, ""), 0)</f>
        <v>#REF!</v>
      </c>
      <c r="AO1240" s="1" t="e">
        <f>_xlfn.XLOOKUP($L1240,Pos!$A:$A,Pos!AE:AE,_xlfn.XLOOKUP($L1240,#REF!,#REF!, ""), 0)</f>
        <v>#REF!</v>
      </c>
      <c r="AP1240" s="1" t="e">
        <f>_xlfn.XLOOKUP($L1240,Pos!$A:$A,Pos!AF:AF,_xlfn.XLOOKUP($L1240,#REF!,#REF!, ""), 0)</f>
        <v>#REF!</v>
      </c>
      <c r="AQ1240" s="1" t="e">
        <f>_xlfn.XLOOKUP($L1240,Pos!$A:$A,Pos!AG:AG,_xlfn.XLOOKUP($L1240,#REF!,#REF!, ""), 0)</f>
        <v>#REF!</v>
      </c>
      <c r="AR1240" s="1" t="e">
        <f>_xlfn.XLOOKUP($L1240,Pos!$A:$A,Pos!AH:AH,_xlfn.XLOOKUP($L1240,#REF!,#REF!, ""), 0)</f>
        <v>#REF!</v>
      </c>
      <c r="AS1240" s="1" t="e">
        <f>_xlfn.XLOOKUP($L1240,Pos!$A:$A,Pos!AI:AI,_xlfn.XLOOKUP($L1240,#REF!,#REF!, ""), 0)</f>
        <v>#REF!</v>
      </c>
      <c r="AT1240" s="1" t="e">
        <f>_xlfn.XLOOKUP($L1240,Pos!$A:$A,Pos!AJ:AJ,_xlfn.XLOOKUP($L1240,#REF!,#REF!, ""), 0)</f>
        <v>#REF!</v>
      </c>
      <c r="AU1240" s="1" t="e">
        <f>_xlfn.XLOOKUP($L1240,Pos!$A:$A,Pos!AK:AK,_xlfn.XLOOKUP($L1240,#REF!,#REF!, ""), 0)</f>
        <v>#REF!</v>
      </c>
      <c r="AV1240" s="1" t="e">
        <f>_xlfn.XLOOKUP($L1240,Pos!$A:$A,Pos!AL:AL,_xlfn.XLOOKUP($L1240,#REF!,#REF!, ""), 0)</f>
        <v>#REF!</v>
      </c>
      <c r="AW1240" s="1" t="e">
        <f>_xlfn.XLOOKUP($L1240,Pos!$A:$A,Pos!AM:AM,_xlfn.XLOOKUP($L1240,#REF!,#REF!, ""), 0)</f>
        <v>#REF!</v>
      </c>
      <c r="AX1240" s="1" t="e">
        <f>_xlfn.XLOOKUP($L1240,Pos!$A:$A,Pos!AN:AN,_xlfn.XLOOKUP($L1240,#REF!,#REF!, ""), 0)</f>
        <v>#REF!</v>
      </c>
      <c r="AY1240" s="1" t="e">
        <f>_xlfn.XLOOKUP($L1240,Pos!$A:$A,Pos!AO:AO,_xlfn.XLOOKUP($L1240,#REF!,#REF!, ""), 0)</f>
        <v>#REF!</v>
      </c>
      <c r="AZ1240" s="7" t="str">
        <f t="shared" si="298"/>
        <v>OUT</v>
      </c>
      <c r="BA1240" s="1">
        <f>IF(OR(_xlfn.XLOOKUP(L1240,Pos!B:B,Pos!L:L,FALSE)="ESG Reason",_xlfn.XLOOKUP(L1240,Pos!B:B,Pos!L:L,FALSE)="Blacklisted"),1,0)</f>
        <v>1</v>
      </c>
      <c r="BC1240" s="11">
        <v>8.849404904835464E-11</v>
      </c>
      <c r="BD1240" s="11">
        <f>_xlfn.XLOOKUP($L1240,Pos!$B:$B,Pos!H:H,0, 0)</f>
        <v>0</v>
      </c>
      <c r="BE1240" s="11">
        <f>_xlfn.XLOOKUP($L1240,Pos!$B:$B,Pos!I:I,0, 0)</f>
        <v>6.0387018188111488E-5</v>
      </c>
      <c r="BF1240" s="18">
        <f t="shared" si="299"/>
        <v>6.0387018188111488E-5</v>
      </c>
      <c r="BG1240" s="1">
        <f t="shared" si="300"/>
        <v>2</v>
      </c>
      <c r="BH1240" s="1">
        <f t="shared" si="301"/>
        <v>7</v>
      </c>
      <c r="BI1240" s="18">
        <f t="shared" si="302"/>
        <v>8.849404904835464E-11</v>
      </c>
      <c r="BJ1240" s="3">
        <f t="shared" si="303"/>
        <v>0</v>
      </c>
      <c r="BK1240" s="18">
        <f t="shared" si="304"/>
        <v>0</v>
      </c>
    </row>
    <row r="1241" spans="3:63" x14ac:dyDescent="0.25">
      <c r="C1241" s="3"/>
      <c r="D1241" s="3"/>
      <c r="E1241" s="3"/>
      <c r="F1241" s="3"/>
      <c r="G1241" s="51" t="s">
        <v>1253</v>
      </c>
      <c r="H1241" s="8" t="str">
        <f t="shared" si="294"/>
        <v>0%Others</v>
      </c>
      <c r="I1241" s="11" cm="1">
        <f t="array" ref="I1241">IF(
   AZ1241 = "OUT", 0,IF(
   BD1241 &gt;= LARGE(IF(ISNUMBER(BD:BD), BD:BD), 3),
   BE1241 - 0.001,
   IF(BE1241 &gt;=VLOOKUP(P1241,mapping!$A:$B,2,FALSE), BE1241,VLOOKUP(P1241,mapping!$A$2:$B$8,2,FALSE))
))</f>
        <v>0</v>
      </c>
      <c r="J1241" s="11" cm="1">
        <f t="array" ref="J1241">IF(
    AZ1241="OUT",0,IF(IF(
                      BD1241&gt;=LARGE(IF(ISNUMBER(BD:BD),BD:BD),3),
                      BE1241+0.001,
                      VLOOKUP(H1241,mapping!$D:$E,2,FALSE)
                      )&gt;I1241,
                   IF(
                      BD1241&gt;=LARGE(IF(ISNUMBER(BD:BD),BD:BD),3),
                      BE1241+0.001,
                      VLOOKUP(H1241,mapping!$D:$E,2,FALSE)
                      ),
                   I1241+0.002))</f>
        <v>0</v>
      </c>
      <c r="K1241" s="8">
        <f t="shared" si="295"/>
        <v>5.9931618972246958E-5</v>
      </c>
      <c r="L1241" s="1" t="str">
        <f>Pos!B535</f>
        <v>JP3240400006</v>
      </c>
      <c r="M1241" s="1" t="str">
        <f>_xlfn.XLOOKUP($L1241,Pos!B:B,Pos!D:D,, 0)</f>
        <v>Kikkoman Corporation</v>
      </c>
      <c r="N1241" s="1" t="str">
        <f>_xlfn.XLOOKUP($L1241,Pos!B:B,Pos!E:E,, 0)</f>
        <v>Food, Beverage &amp; Tobacco</v>
      </c>
      <c r="O1241" s="1" t="str">
        <f t="shared" si="296"/>
        <v>Food, Beverage &amp; Tobacco_Others</v>
      </c>
      <c r="P1241" s="1" t="str">
        <f>_xlfn.XLOOKUP($L1241,Pos!B:B,Pos!F:F,, 0)</f>
        <v>Others</v>
      </c>
      <c r="Q1241" s="1">
        <v>0</v>
      </c>
      <c r="R1241" s="9">
        <f>_xlfn.XLOOKUP($L1241,Pos!$B:$B,Pos!N:N,0, 0)</f>
        <v>3.34</v>
      </c>
      <c r="S1241" s="9">
        <f>_xlfn.XLOOKUP($L1241,Pos!$B:$B,Pos!O:O,0, 0)</f>
        <v>3.1221670000000001</v>
      </c>
      <c r="T1241" s="9">
        <f>_xlfn.XLOOKUP($L1241,Pos!$B:$B,Pos!P:P,0, 0)</f>
        <v>6.375</v>
      </c>
      <c r="U1241" s="9">
        <f>_xlfn.XLOOKUP($L1241,Pos!$B:$B,Pos!Q:Q,0, 0)</f>
        <v>3.7</v>
      </c>
      <c r="V1241" s="9">
        <f>_xlfn.XLOOKUP($L1241,Pos!$B:$B,Pos!R:R,0, 0)</f>
        <v>4.3666669999999996</v>
      </c>
      <c r="W1241" s="9">
        <f>_xlfn.XLOOKUP($L1241,Pos!$B:$B,Pos!S:S,0, 0)</f>
        <v>4.3650000000000002</v>
      </c>
      <c r="X1241" s="9" t="str">
        <f>_xlfn.XLOOKUP($L1241,Pos!$B:$B,Pos!J:J,0, 0)</f>
        <v>Hold</v>
      </c>
      <c r="Y1241" s="1">
        <v>0</v>
      </c>
      <c r="Z1241" s="1">
        <v>0</v>
      </c>
      <c r="AA1241" s="1">
        <f t="shared" si="297"/>
        <v>0</v>
      </c>
      <c r="AB1241" s="9">
        <f>_xlfn.XLOOKUP(L1241,Pos!B:B,Pos!K:K,-1,0)</f>
        <v>3.333333333333333</v>
      </c>
      <c r="AC1241" s="1" t="e">
        <f>_xlfn.XLOOKUP($L1241,Pos!$A:$A,Pos!S:S,_xlfn.XLOOKUP($L1241,#REF!,#REF!, ""), 0)</f>
        <v>#REF!</v>
      </c>
      <c r="AD1241" s="1" t="e">
        <f>_xlfn.XLOOKUP($L1241,Pos!$A:$A,Pos!T:T,_xlfn.XLOOKUP($L1241,#REF!,#REF!, ""), 0)</f>
        <v>#REF!</v>
      </c>
      <c r="AE1241" s="1" t="e">
        <f>_xlfn.XLOOKUP($L1241,Pos!$A:$A,Pos!U:U,_xlfn.XLOOKUP($L1241,#REF!,#REF!, ""), 0)</f>
        <v>#REF!</v>
      </c>
      <c r="AF1241" s="1" t="e">
        <f>_xlfn.XLOOKUP($L1241,Pos!$A:$A,Pos!V:V,_xlfn.XLOOKUP($L1241,#REF!,#REF!, ""), 0)</f>
        <v>#REF!</v>
      </c>
      <c r="AG1241" s="1" t="e">
        <f>_xlfn.XLOOKUP($L1241,Pos!$A:$A,Pos!W:W,_xlfn.XLOOKUP($L1241,#REF!,#REF!, ""), 0)</f>
        <v>#REF!</v>
      </c>
      <c r="AH1241" s="1" t="e">
        <f>_xlfn.XLOOKUP($L1241,Pos!$A:$A,Pos!X:X,_xlfn.XLOOKUP($L1241,#REF!,#REF!, ""), 0)</f>
        <v>#REF!</v>
      </c>
      <c r="AI1241" s="1" t="e">
        <f>_xlfn.XLOOKUP($L1241,Pos!$A:$A,Pos!Y:Y,_xlfn.XLOOKUP($L1241,#REF!,#REF!, ""), 0)</f>
        <v>#REF!</v>
      </c>
      <c r="AJ1241" s="1" t="e">
        <f>_xlfn.XLOOKUP($L1241,Pos!$A:$A,Pos!Z:Z,_xlfn.XLOOKUP($L1241,#REF!,#REF!, ""), 0)</f>
        <v>#REF!</v>
      </c>
      <c r="AK1241" s="1" t="e">
        <f>_xlfn.XLOOKUP($L1241,Pos!$A:$A,Pos!AA:AA,_xlfn.XLOOKUP($L1241,#REF!,#REF!, ""), 0)</f>
        <v>#REF!</v>
      </c>
      <c r="AL1241" s="1" t="e">
        <f>_xlfn.XLOOKUP($L1241,Pos!$A:$A,Pos!AB:AB,_xlfn.XLOOKUP($L1241,#REF!,#REF!, ""), 0)</f>
        <v>#REF!</v>
      </c>
      <c r="AM1241" s="1" t="e">
        <f>_xlfn.XLOOKUP($L1241,Pos!$A:$A,Pos!AC:AC,_xlfn.XLOOKUP($L1241,#REF!,#REF!, ""), 0)</f>
        <v>#REF!</v>
      </c>
      <c r="AN1241" s="1" t="e">
        <f>_xlfn.XLOOKUP($L1241,Pos!$A:$A,Pos!AD:AD,_xlfn.XLOOKUP($L1241,#REF!,#REF!, ""), 0)</f>
        <v>#REF!</v>
      </c>
      <c r="AO1241" s="1" t="e">
        <f>_xlfn.XLOOKUP($L1241,Pos!$A:$A,Pos!AE:AE,_xlfn.XLOOKUP($L1241,#REF!,#REF!, ""), 0)</f>
        <v>#REF!</v>
      </c>
      <c r="AP1241" s="1" t="e">
        <f>_xlfn.XLOOKUP($L1241,Pos!$A:$A,Pos!AF:AF,_xlfn.XLOOKUP($L1241,#REF!,#REF!, ""), 0)</f>
        <v>#REF!</v>
      </c>
      <c r="AQ1241" s="1" t="e">
        <f>_xlfn.XLOOKUP($L1241,Pos!$A:$A,Pos!AG:AG,_xlfn.XLOOKUP($L1241,#REF!,#REF!, ""), 0)</f>
        <v>#REF!</v>
      </c>
      <c r="AR1241" s="1" t="e">
        <f>_xlfn.XLOOKUP($L1241,Pos!$A:$A,Pos!AH:AH,_xlfn.XLOOKUP($L1241,#REF!,#REF!, ""), 0)</f>
        <v>#REF!</v>
      </c>
      <c r="AS1241" s="1" t="e">
        <f>_xlfn.XLOOKUP($L1241,Pos!$A:$A,Pos!AI:AI,_xlfn.XLOOKUP($L1241,#REF!,#REF!, ""), 0)</f>
        <v>#REF!</v>
      </c>
      <c r="AT1241" s="1" t="e">
        <f>_xlfn.XLOOKUP($L1241,Pos!$A:$A,Pos!AJ:AJ,_xlfn.XLOOKUP($L1241,#REF!,#REF!, ""), 0)</f>
        <v>#REF!</v>
      </c>
      <c r="AU1241" s="1" t="e">
        <f>_xlfn.XLOOKUP($L1241,Pos!$A:$A,Pos!AK:AK,_xlfn.XLOOKUP($L1241,#REF!,#REF!, ""), 0)</f>
        <v>#REF!</v>
      </c>
      <c r="AV1241" s="1" t="e">
        <f>_xlfn.XLOOKUP($L1241,Pos!$A:$A,Pos!AL:AL,_xlfn.XLOOKUP($L1241,#REF!,#REF!, ""), 0)</f>
        <v>#REF!</v>
      </c>
      <c r="AW1241" s="1" t="e">
        <f>_xlfn.XLOOKUP($L1241,Pos!$A:$A,Pos!AM:AM,_xlfn.XLOOKUP($L1241,#REF!,#REF!, ""), 0)</f>
        <v>#REF!</v>
      </c>
      <c r="AX1241" s="1" t="e">
        <f>_xlfn.XLOOKUP($L1241,Pos!$A:$A,Pos!AN:AN,_xlfn.XLOOKUP($L1241,#REF!,#REF!, ""), 0)</f>
        <v>#REF!</v>
      </c>
      <c r="AY1241" s="1" t="e">
        <f>_xlfn.XLOOKUP($L1241,Pos!$A:$A,Pos!AO:AO,_xlfn.XLOOKUP($L1241,#REF!,#REF!, ""), 0)</f>
        <v>#REF!</v>
      </c>
      <c r="AZ1241" s="7" t="str">
        <f t="shared" si="298"/>
        <v>OUT</v>
      </c>
      <c r="BA1241" s="1">
        <f>IF(OR(_xlfn.XLOOKUP(L1241,Pos!B:B,Pos!L:L,FALSE)="ESG Reason",_xlfn.XLOOKUP(L1241,Pos!B:B,Pos!L:L,FALSE)="Blacklisted"),1,0)</f>
        <v>0</v>
      </c>
      <c r="BC1241" s="11">
        <v>8.9567782653101622E-11</v>
      </c>
      <c r="BD1241" s="11">
        <f>_xlfn.XLOOKUP($L1241,Pos!$B:$B,Pos!H:H,0, 0)</f>
        <v>0</v>
      </c>
      <c r="BE1241" s="11">
        <f>_xlfn.XLOOKUP($L1241,Pos!$B:$B,Pos!I:I,0, 0)</f>
        <v>5.9931618972246958E-5</v>
      </c>
      <c r="BF1241" s="18">
        <f t="shared" si="299"/>
        <v>5.9931618972246958E-5</v>
      </c>
      <c r="BG1241" s="1">
        <f t="shared" si="300"/>
        <v>3</v>
      </c>
      <c r="BH1241" s="1">
        <f t="shared" si="301"/>
        <v>46</v>
      </c>
      <c r="BI1241" s="18">
        <f t="shared" si="302"/>
        <v>8.9567782653101622E-11</v>
      </c>
      <c r="BJ1241" s="3">
        <f t="shared" si="303"/>
        <v>0</v>
      </c>
      <c r="BK1241" s="18">
        <f t="shared" si="304"/>
        <v>0</v>
      </c>
    </row>
    <row r="1242" spans="3:63" x14ac:dyDescent="0.25">
      <c r="C1242" s="3"/>
      <c r="D1242" s="3"/>
      <c r="E1242" s="3"/>
      <c r="F1242" s="3"/>
      <c r="G1242" s="51" t="s">
        <v>1254</v>
      </c>
      <c r="H1242" s="8" t="str">
        <f t="shared" si="294"/>
        <v>0%North America</v>
      </c>
      <c r="I1242" s="11" cm="1">
        <f t="array" ref="I1242">IF(
   AZ1242 = "OUT", 0,IF(
   BD1242 &gt;= LARGE(IF(ISNUMBER(BD:BD), BD:BD), 3),
   BE1242 - 0.001,
   IF(BE1242 &gt;=VLOOKUP(P1242,mapping!$A:$B,2,FALSE), BE1242,VLOOKUP(P1242,mapping!$A$2:$B$8,2,FALSE))
))</f>
        <v>0</v>
      </c>
      <c r="J1242" s="11" cm="1">
        <f t="array" ref="J1242">IF(
    AZ1242="OUT",0,IF(IF(
                      BD1242&gt;=LARGE(IF(ISNUMBER(BD:BD),BD:BD),3),
                      BE1242+0.001,
                      VLOOKUP(H1242,mapping!$D:$E,2,FALSE)
                      )&gt;I1242,
                   IF(
                      BD1242&gt;=LARGE(IF(ISNUMBER(BD:BD),BD:BD),3),
                      BE1242+0.001,
                      VLOOKUP(H1242,mapping!$D:$E,2,FALSE)
                      ),
                   I1242+0.002))</f>
        <v>0</v>
      </c>
      <c r="K1242" s="8">
        <f t="shared" si="295"/>
        <v>5.9533878519904712E-5</v>
      </c>
      <c r="L1242" s="1" t="str">
        <f>Pos!B467</f>
        <v>IL0011301780</v>
      </c>
      <c r="M1242" s="1" t="str">
        <f>_xlfn.XLOOKUP($L1242,Pos!B:B,Pos!D:D,, 0)</f>
        <v>Wix.com Ltd.</v>
      </c>
      <c r="N1242" s="1" t="str">
        <f>_xlfn.XLOOKUP($L1242,Pos!B:B,Pos!E:E,, 0)</f>
        <v>Technology</v>
      </c>
      <c r="O1242" s="1" t="str">
        <f t="shared" si="296"/>
        <v>Technology_North America</v>
      </c>
      <c r="P1242" s="1" t="str">
        <f>_xlfn.XLOOKUP($L1242,Pos!B:B,Pos!F:F,, 0)</f>
        <v>North America</v>
      </c>
      <c r="Q1242" s="1">
        <v>0</v>
      </c>
      <c r="R1242" s="9">
        <f>_xlfn.XLOOKUP($L1242,Pos!$B:$B,Pos!N:N,0, 0)</f>
        <v>0</v>
      </c>
      <c r="S1242" s="9">
        <f>_xlfn.XLOOKUP($L1242,Pos!$B:$B,Pos!O:O,0, 0)</f>
        <v>4.0795000000000003</v>
      </c>
      <c r="T1242" s="9">
        <f>_xlfn.XLOOKUP($L1242,Pos!$B:$B,Pos!P:P,0, 0)</f>
        <v>7.3333329999999997</v>
      </c>
      <c r="U1242" s="9">
        <f>_xlfn.XLOOKUP($L1242,Pos!$B:$B,Pos!Q:Q,0, 0)</f>
        <v>1</v>
      </c>
      <c r="V1242" s="9">
        <f>_xlfn.XLOOKUP($L1242,Pos!$B:$B,Pos!R:R,0, 0)</f>
        <v>3.1333329999999999</v>
      </c>
      <c r="W1242" s="9">
        <f>_xlfn.XLOOKUP($L1242,Pos!$B:$B,Pos!S:S,0, 0)</f>
        <v>7.3966669999999999</v>
      </c>
      <c r="X1242" s="9" t="str">
        <f>_xlfn.XLOOKUP($L1242,Pos!$B:$B,Pos!J:J,0, 0)</f>
        <v>Buy</v>
      </c>
      <c r="Y1242" s="1">
        <v>0</v>
      </c>
      <c r="Z1242" s="1">
        <v>0</v>
      </c>
      <c r="AA1242" s="1">
        <f t="shared" si="297"/>
        <v>0</v>
      </c>
      <c r="AB1242" s="9">
        <f>_xlfn.XLOOKUP(L1242,Pos!B:B,Pos!K:K,-1,0)</f>
        <v>7.3195876288659791</v>
      </c>
      <c r="AC1242" s="1" t="e">
        <f>_xlfn.XLOOKUP($L1242,Pos!$A:$A,Pos!S:S,_xlfn.XLOOKUP($L1242,#REF!,#REF!, ""), 0)</f>
        <v>#REF!</v>
      </c>
      <c r="AD1242" s="1" t="e">
        <f>_xlfn.XLOOKUP($L1242,Pos!$A:$A,Pos!T:T,_xlfn.XLOOKUP($L1242,#REF!,#REF!, ""), 0)</f>
        <v>#REF!</v>
      </c>
      <c r="AE1242" s="1" t="e">
        <f>_xlfn.XLOOKUP($L1242,Pos!$A:$A,Pos!U:U,_xlfn.XLOOKUP($L1242,#REF!,#REF!, ""), 0)</f>
        <v>#REF!</v>
      </c>
      <c r="AF1242" s="1" t="e">
        <f>_xlfn.XLOOKUP($L1242,Pos!$A:$A,Pos!V:V,_xlfn.XLOOKUP($L1242,#REF!,#REF!, ""), 0)</f>
        <v>#REF!</v>
      </c>
      <c r="AG1242" s="1" t="e">
        <f>_xlfn.XLOOKUP($L1242,Pos!$A:$A,Pos!W:W,_xlfn.XLOOKUP($L1242,#REF!,#REF!, ""), 0)</f>
        <v>#REF!</v>
      </c>
      <c r="AH1242" s="1" t="e">
        <f>_xlfn.XLOOKUP($L1242,Pos!$A:$A,Pos!X:X,_xlfn.XLOOKUP($L1242,#REF!,#REF!, ""), 0)</f>
        <v>#REF!</v>
      </c>
      <c r="AI1242" s="1" t="e">
        <f>_xlfn.XLOOKUP($L1242,Pos!$A:$A,Pos!Y:Y,_xlfn.XLOOKUP($L1242,#REF!,#REF!, ""), 0)</f>
        <v>#REF!</v>
      </c>
      <c r="AJ1242" s="1" t="e">
        <f>_xlfn.XLOOKUP($L1242,Pos!$A:$A,Pos!Z:Z,_xlfn.XLOOKUP($L1242,#REF!,#REF!, ""), 0)</f>
        <v>#REF!</v>
      </c>
      <c r="AK1242" s="1" t="e">
        <f>_xlfn.XLOOKUP($L1242,Pos!$A:$A,Pos!AA:AA,_xlfn.XLOOKUP($L1242,#REF!,#REF!, ""), 0)</f>
        <v>#REF!</v>
      </c>
      <c r="AL1242" s="1" t="e">
        <f>_xlfn.XLOOKUP($L1242,Pos!$A:$A,Pos!AB:AB,_xlfn.XLOOKUP($L1242,#REF!,#REF!, ""), 0)</f>
        <v>#REF!</v>
      </c>
      <c r="AM1242" s="1" t="e">
        <f>_xlfn.XLOOKUP($L1242,Pos!$A:$A,Pos!AC:AC,_xlfn.XLOOKUP($L1242,#REF!,#REF!, ""), 0)</f>
        <v>#REF!</v>
      </c>
      <c r="AN1242" s="1" t="e">
        <f>_xlfn.XLOOKUP($L1242,Pos!$A:$A,Pos!AD:AD,_xlfn.XLOOKUP($L1242,#REF!,#REF!, ""), 0)</f>
        <v>#REF!</v>
      </c>
      <c r="AO1242" s="1" t="e">
        <f>_xlfn.XLOOKUP($L1242,Pos!$A:$A,Pos!AE:AE,_xlfn.XLOOKUP($L1242,#REF!,#REF!, ""), 0)</f>
        <v>#REF!</v>
      </c>
      <c r="AP1242" s="1" t="e">
        <f>_xlfn.XLOOKUP($L1242,Pos!$A:$A,Pos!AF:AF,_xlfn.XLOOKUP($L1242,#REF!,#REF!, ""), 0)</f>
        <v>#REF!</v>
      </c>
      <c r="AQ1242" s="1" t="e">
        <f>_xlfn.XLOOKUP($L1242,Pos!$A:$A,Pos!AG:AG,_xlfn.XLOOKUP($L1242,#REF!,#REF!, ""), 0)</f>
        <v>#REF!</v>
      </c>
      <c r="AR1242" s="1" t="e">
        <f>_xlfn.XLOOKUP($L1242,Pos!$A:$A,Pos!AH:AH,_xlfn.XLOOKUP($L1242,#REF!,#REF!, ""), 0)</f>
        <v>#REF!</v>
      </c>
      <c r="AS1242" s="1" t="e">
        <f>_xlfn.XLOOKUP($L1242,Pos!$A:$A,Pos!AI:AI,_xlfn.XLOOKUP($L1242,#REF!,#REF!, ""), 0)</f>
        <v>#REF!</v>
      </c>
      <c r="AT1242" s="1" t="e">
        <f>_xlfn.XLOOKUP($L1242,Pos!$A:$A,Pos!AJ:AJ,_xlfn.XLOOKUP($L1242,#REF!,#REF!, ""), 0)</f>
        <v>#REF!</v>
      </c>
      <c r="AU1242" s="1" t="e">
        <f>_xlfn.XLOOKUP($L1242,Pos!$A:$A,Pos!AK:AK,_xlfn.XLOOKUP($L1242,#REF!,#REF!, ""), 0)</f>
        <v>#REF!</v>
      </c>
      <c r="AV1242" s="1" t="e">
        <f>_xlfn.XLOOKUP($L1242,Pos!$A:$A,Pos!AL:AL,_xlfn.XLOOKUP($L1242,#REF!,#REF!, ""), 0)</f>
        <v>#REF!</v>
      </c>
      <c r="AW1242" s="1" t="e">
        <f>_xlfn.XLOOKUP($L1242,Pos!$A:$A,Pos!AM:AM,_xlfn.XLOOKUP($L1242,#REF!,#REF!, ""), 0)</f>
        <v>#REF!</v>
      </c>
      <c r="AX1242" s="1" t="e">
        <f>_xlfn.XLOOKUP($L1242,Pos!$A:$A,Pos!AN:AN,_xlfn.XLOOKUP($L1242,#REF!,#REF!, ""), 0)</f>
        <v>#REF!</v>
      </c>
      <c r="AY1242" s="1" t="e">
        <f>_xlfn.XLOOKUP($L1242,Pos!$A:$A,Pos!AO:AO,_xlfn.XLOOKUP($L1242,#REF!,#REF!, ""), 0)</f>
        <v>#REF!</v>
      </c>
      <c r="AZ1242" s="7" t="str">
        <f t="shared" si="298"/>
        <v>OUT</v>
      </c>
      <c r="BA1242" s="1">
        <f>IF(OR(_xlfn.XLOOKUP(L1242,Pos!B:B,Pos!L:L,FALSE)="ESG Reason",_xlfn.XLOOKUP(L1242,Pos!B:B,Pos!L:L,FALSE)="Blacklisted"),1,0)</f>
        <v>1</v>
      </c>
      <c r="BC1242" s="11">
        <v>1.9841977164198721E-10</v>
      </c>
      <c r="BD1242" s="11">
        <f>_xlfn.XLOOKUP($L1242,Pos!$B:$B,Pos!H:H,0, 0)</f>
        <v>0</v>
      </c>
      <c r="BE1242" s="11">
        <f>_xlfn.XLOOKUP($L1242,Pos!$B:$B,Pos!I:I,0, 0)</f>
        <v>5.9533878519904712E-5</v>
      </c>
      <c r="BF1242" s="18">
        <f t="shared" si="299"/>
        <v>5.9533878519904712E-5</v>
      </c>
      <c r="BG1242" s="1">
        <f t="shared" si="300"/>
        <v>1</v>
      </c>
      <c r="BH1242" s="1">
        <f t="shared" si="301"/>
        <v>35</v>
      </c>
      <c r="BI1242" s="18">
        <f t="shared" si="302"/>
        <v>1.9841977164198721E-10</v>
      </c>
      <c r="BJ1242" s="3">
        <f t="shared" si="303"/>
        <v>0</v>
      </c>
      <c r="BK1242" s="18">
        <f t="shared" si="304"/>
        <v>0</v>
      </c>
    </row>
    <row r="1243" spans="3:63" x14ac:dyDescent="0.25">
      <c r="C1243" s="3"/>
      <c r="D1243" s="3"/>
      <c r="E1243" s="3"/>
      <c r="F1243" s="3"/>
      <c r="G1243" s="51" t="s">
        <v>1248</v>
      </c>
      <c r="H1243" s="8" t="str">
        <f t="shared" si="294"/>
        <v>0%Others</v>
      </c>
      <c r="I1243" s="11" cm="1">
        <f t="array" ref="I1243">IF(
   AZ1243 = "OUT", 0,IF(
   BD1243 &gt;= LARGE(IF(ISNUMBER(BD:BD), BD:BD), 3),
   BE1243 - 0.001,
   IF(BE1243 &gt;=VLOOKUP(P1243,mapping!$A:$B,2,FALSE), BE1243,VLOOKUP(P1243,mapping!$A$2:$B$8,2,FALSE))
))</f>
        <v>0</v>
      </c>
      <c r="J1243" s="11" cm="1">
        <f t="array" ref="J1243">IF(
    AZ1243="OUT",0,IF(IF(
                      BD1243&gt;=LARGE(IF(ISNUMBER(BD:BD),BD:BD),3),
                      BE1243+0.001,
                      VLOOKUP(H1243,mapping!$D:$E,2,FALSE)
                      )&gt;I1243,
                   IF(
                      BD1243&gt;=LARGE(IF(ISNUMBER(BD:BD),BD:BD),3),
                      BE1243+0.001,
                      VLOOKUP(H1243,mapping!$D:$E,2,FALSE)
                      ),
                   I1243+0.002))</f>
        <v>0</v>
      </c>
      <c r="K1243" s="8">
        <f t="shared" si="295"/>
        <v>5.9439354153200667E-5</v>
      </c>
      <c r="L1243" s="1" t="str">
        <f>Pos!B594</f>
        <v>JP3511800009</v>
      </c>
      <c r="M1243" s="1" t="str">
        <f>_xlfn.XLOOKUP($L1243,Pos!B:B,Pos!D:D,, 0)</f>
        <v>Chiba Bank, Ltd.</v>
      </c>
      <c r="N1243" s="1" t="str">
        <f>_xlfn.XLOOKUP($L1243,Pos!B:B,Pos!E:E,, 0)</f>
        <v>Banks</v>
      </c>
      <c r="O1243" s="1" t="str">
        <f t="shared" si="296"/>
        <v>Banks_Others</v>
      </c>
      <c r="P1243" s="1" t="str">
        <f>_xlfn.XLOOKUP($L1243,Pos!B:B,Pos!F:F,, 0)</f>
        <v>Others</v>
      </c>
      <c r="Q1243" s="1">
        <v>0</v>
      </c>
      <c r="R1243" s="9">
        <f>_xlfn.XLOOKUP($L1243,Pos!$B:$B,Pos!N:N,0, 0)</f>
        <v>5.46</v>
      </c>
      <c r="S1243" s="9">
        <f>_xlfn.XLOOKUP($L1243,Pos!$B:$B,Pos!O:O,0, 0)</f>
        <v>5.1950000000000003</v>
      </c>
      <c r="T1243" s="9">
        <f>_xlfn.XLOOKUP($L1243,Pos!$B:$B,Pos!P:P,0, 0)</f>
        <v>4.8333329999999997</v>
      </c>
      <c r="U1243" s="9">
        <f>_xlfn.XLOOKUP($L1243,Pos!$B:$B,Pos!Q:Q,0, 0)</f>
        <v>4</v>
      </c>
      <c r="V1243" s="9">
        <f>_xlfn.XLOOKUP($L1243,Pos!$B:$B,Pos!R:R,0, 0)</f>
        <v>5.7666659999999998</v>
      </c>
      <c r="W1243" s="9">
        <f>_xlfn.XLOOKUP($L1243,Pos!$B:$B,Pos!S:S,0, 0)</f>
        <v>5.9408339999999997</v>
      </c>
      <c r="X1243" s="9" t="str">
        <f>_xlfn.XLOOKUP($L1243,Pos!$B:$B,Pos!J:J,0, 0)</f>
        <v>Outperform</v>
      </c>
      <c r="Y1243" s="1">
        <v>0</v>
      </c>
      <c r="Z1243" s="1">
        <v>0</v>
      </c>
      <c r="AA1243" s="1">
        <f t="shared" si="297"/>
        <v>0</v>
      </c>
      <c r="AB1243" s="9">
        <f>_xlfn.XLOOKUP(L1243,Pos!B:B,Pos!K:K,-1,0)</f>
        <v>8.3333333333333339</v>
      </c>
      <c r="AC1243" s="1" t="e">
        <f>_xlfn.XLOOKUP($L1243,Pos!$A:$A,Pos!S:S,_xlfn.XLOOKUP($L1243,#REF!,#REF!, ""), 0)</f>
        <v>#REF!</v>
      </c>
      <c r="AD1243" s="1" t="e">
        <f>_xlfn.XLOOKUP($L1243,Pos!$A:$A,Pos!T:T,_xlfn.XLOOKUP($L1243,#REF!,#REF!, ""), 0)</f>
        <v>#REF!</v>
      </c>
      <c r="AE1243" s="1" t="e">
        <f>_xlfn.XLOOKUP($L1243,Pos!$A:$A,Pos!U:U,_xlfn.XLOOKUP($L1243,#REF!,#REF!, ""), 0)</f>
        <v>#REF!</v>
      </c>
      <c r="AF1243" s="1" t="e">
        <f>_xlfn.XLOOKUP($L1243,Pos!$A:$A,Pos!V:V,_xlfn.XLOOKUP($L1243,#REF!,#REF!, ""), 0)</f>
        <v>#REF!</v>
      </c>
      <c r="AG1243" s="1" t="e">
        <f>_xlfn.XLOOKUP($L1243,Pos!$A:$A,Pos!W:W,_xlfn.XLOOKUP($L1243,#REF!,#REF!, ""), 0)</f>
        <v>#REF!</v>
      </c>
      <c r="AH1243" s="1" t="e">
        <f>_xlfn.XLOOKUP($L1243,Pos!$A:$A,Pos!X:X,_xlfn.XLOOKUP($L1243,#REF!,#REF!, ""), 0)</f>
        <v>#REF!</v>
      </c>
      <c r="AI1243" s="1" t="e">
        <f>_xlfn.XLOOKUP($L1243,Pos!$A:$A,Pos!Y:Y,_xlfn.XLOOKUP($L1243,#REF!,#REF!, ""), 0)</f>
        <v>#REF!</v>
      </c>
      <c r="AJ1243" s="1" t="e">
        <f>_xlfn.XLOOKUP($L1243,Pos!$A:$A,Pos!Z:Z,_xlfn.XLOOKUP($L1243,#REF!,#REF!, ""), 0)</f>
        <v>#REF!</v>
      </c>
      <c r="AK1243" s="1" t="e">
        <f>_xlfn.XLOOKUP($L1243,Pos!$A:$A,Pos!AA:AA,_xlfn.XLOOKUP($L1243,#REF!,#REF!, ""), 0)</f>
        <v>#REF!</v>
      </c>
      <c r="AL1243" s="1" t="e">
        <f>_xlfn.XLOOKUP($L1243,Pos!$A:$A,Pos!AB:AB,_xlfn.XLOOKUP($L1243,#REF!,#REF!, ""), 0)</f>
        <v>#REF!</v>
      </c>
      <c r="AM1243" s="1" t="e">
        <f>_xlfn.XLOOKUP($L1243,Pos!$A:$A,Pos!AC:AC,_xlfn.XLOOKUP($L1243,#REF!,#REF!, ""), 0)</f>
        <v>#REF!</v>
      </c>
      <c r="AN1243" s="1" t="e">
        <f>_xlfn.XLOOKUP($L1243,Pos!$A:$A,Pos!AD:AD,_xlfn.XLOOKUP($L1243,#REF!,#REF!, ""), 0)</f>
        <v>#REF!</v>
      </c>
      <c r="AO1243" s="1" t="e">
        <f>_xlfn.XLOOKUP($L1243,Pos!$A:$A,Pos!AE:AE,_xlfn.XLOOKUP($L1243,#REF!,#REF!, ""), 0)</f>
        <v>#REF!</v>
      </c>
      <c r="AP1243" s="1" t="e">
        <f>_xlfn.XLOOKUP($L1243,Pos!$A:$A,Pos!AF:AF,_xlfn.XLOOKUP($L1243,#REF!,#REF!, ""), 0)</f>
        <v>#REF!</v>
      </c>
      <c r="AQ1243" s="1" t="e">
        <f>_xlfn.XLOOKUP($L1243,Pos!$A:$A,Pos!AG:AG,_xlfn.XLOOKUP($L1243,#REF!,#REF!, ""), 0)</f>
        <v>#REF!</v>
      </c>
      <c r="AR1243" s="1" t="e">
        <f>_xlfn.XLOOKUP($L1243,Pos!$A:$A,Pos!AH:AH,_xlfn.XLOOKUP($L1243,#REF!,#REF!, ""), 0)</f>
        <v>#REF!</v>
      </c>
      <c r="AS1243" s="1" t="e">
        <f>_xlfn.XLOOKUP($L1243,Pos!$A:$A,Pos!AI:AI,_xlfn.XLOOKUP($L1243,#REF!,#REF!, ""), 0)</f>
        <v>#REF!</v>
      </c>
      <c r="AT1243" s="1" t="e">
        <f>_xlfn.XLOOKUP($L1243,Pos!$A:$A,Pos!AJ:AJ,_xlfn.XLOOKUP($L1243,#REF!,#REF!, ""), 0)</f>
        <v>#REF!</v>
      </c>
      <c r="AU1243" s="1" t="e">
        <f>_xlfn.XLOOKUP($L1243,Pos!$A:$A,Pos!AK:AK,_xlfn.XLOOKUP($L1243,#REF!,#REF!, ""), 0)</f>
        <v>#REF!</v>
      </c>
      <c r="AV1243" s="1" t="e">
        <f>_xlfn.XLOOKUP($L1243,Pos!$A:$A,Pos!AL:AL,_xlfn.XLOOKUP($L1243,#REF!,#REF!, ""), 0)</f>
        <v>#REF!</v>
      </c>
      <c r="AW1243" s="1" t="e">
        <f>_xlfn.XLOOKUP($L1243,Pos!$A:$A,Pos!AM:AM,_xlfn.XLOOKUP($L1243,#REF!,#REF!, ""), 0)</f>
        <v>#REF!</v>
      </c>
      <c r="AX1243" s="1" t="e">
        <f>_xlfn.XLOOKUP($L1243,Pos!$A:$A,Pos!AN:AN,_xlfn.XLOOKUP($L1243,#REF!,#REF!, ""), 0)</f>
        <v>#REF!</v>
      </c>
      <c r="AY1243" s="1" t="e">
        <f>_xlfn.XLOOKUP($L1243,Pos!$A:$A,Pos!AO:AO,_xlfn.XLOOKUP($L1243,#REF!,#REF!, ""), 0)</f>
        <v>#REF!</v>
      </c>
      <c r="AZ1243" s="7" t="str">
        <f t="shared" si="298"/>
        <v>OUT</v>
      </c>
      <c r="BA1243" s="1">
        <f>IF(OR(_xlfn.XLOOKUP(L1243,Pos!B:B,Pos!L:L,FALSE)="ESG Reason",_xlfn.XLOOKUP(L1243,Pos!B:B,Pos!L:L,FALSE)="Blacklisted"),1,0)</f>
        <v>1</v>
      </c>
      <c r="BC1243" s="11">
        <v>1.3221080800123359E-10</v>
      </c>
      <c r="BD1243" s="11">
        <f>_xlfn.XLOOKUP($L1243,Pos!$B:$B,Pos!H:H,0, 0)</f>
        <v>0</v>
      </c>
      <c r="BE1243" s="11">
        <f>_xlfn.XLOOKUP($L1243,Pos!$B:$B,Pos!I:I,0, 0)</f>
        <v>5.9439354153200667E-5</v>
      </c>
      <c r="BF1243" s="18">
        <f t="shared" si="299"/>
        <v>5.9439354153200667E-5</v>
      </c>
      <c r="BG1243" s="1">
        <f t="shared" si="300"/>
        <v>3</v>
      </c>
      <c r="BH1243" s="1">
        <f t="shared" si="301"/>
        <v>40</v>
      </c>
      <c r="BI1243" s="18">
        <f t="shared" si="302"/>
        <v>1.3221080800123359E-10</v>
      </c>
      <c r="BJ1243" s="3">
        <f t="shared" si="303"/>
        <v>0</v>
      </c>
      <c r="BK1243" s="18">
        <f t="shared" si="304"/>
        <v>0</v>
      </c>
    </row>
    <row r="1244" spans="3:63" x14ac:dyDescent="0.25">
      <c r="C1244" s="3"/>
      <c r="D1244" s="3"/>
      <c r="E1244" s="3"/>
      <c r="F1244" s="3"/>
      <c r="G1244" s="51" t="s">
        <v>1255</v>
      </c>
      <c r="H1244" s="8" t="str">
        <f t="shared" si="294"/>
        <v>0%West Europe</v>
      </c>
      <c r="I1244" s="11" cm="1">
        <f t="array" ref="I1244">IF(
   AZ1244 = "OUT", 0,IF(
   BD1244 &gt;= LARGE(IF(ISNUMBER(BD:BD), BD:BD), 3),
   BE1244 - 0.001,
   IF(BE1244 &gt;=VLOOKUP(P1244,mapping!$A:$B,2,FALSE), BE1244,VLOOKUP(P1244,mapping!$A$2:$B$8,2,FALSE))
))</f>
        <v>0</v>
      </c>
      <c r="J1244" s="11" cm="1">
        <f t="array" ref="J1244">IF(
    AZ1244="OUT",0,IF(IF(
                      BD1244&gt;=LARGE(IF(ISNUMBER(BD:BD),BD:BD),3),
                      BE1244+0.001,
                      VLOOKUP(H1244,mapping!$D:$E,2,FALSE)
                      )&gt;I1244,
                   IF(
                      BD1244&gt;=LARGE(IF(ISNUMBER(BD:BD),BD:BD),3),
                      BE1244+0.001,
                      VLOOKUP(H1244,mapping!$D:$E,2,FALSE)
                      ),
                   I1244+0.002))</f>
        <v>0</v>
      </c>
      <c r="K1244" s="8">
        <f t="shared" si="295"/>
        <v>5.9201097940776181E-5</v>
      </c>
      <c r="L1244" s="1" t="str">
        <f>Pos!B340</f>
        <v>FR0013280286</v>
      </c>
      <c r="M1244" s="1" t="str">
        <f>_xlfn.XLOOKUP($L1244,Pos!B:B,Pos!D:D,, 0)</f>
        <v>bioMerieux SA</v>
      </c>
      <c r="N1244" s="1" t="str">
        <f>_xlfn.XLOOKUP($L1244,Pos!B:B,Pos!E:E,, 0)</f>
        <v>Health Care</v>
      </c>
      <c r="O1244" s="1" t="str">
        <f t="shared" si="296"/>
        <v>Health Care_West Europe</v>
      </c>
      <c r="P1244" s="1" t="str">
        <f>_xlfn.XLOOKUP($L1244,Pos!B:B,Pos!F:F,, 0)</f>
        <v>West Europe</v>
      </c>
      <c r="Q1244" s="1">
        <v>0</v>
      </c>
      <c r="R1244" s="9">
        <f>_xlfn.XLOOKUP($L1244,Pos!$B:$B,Pos!N:N,0, 0)</f>
        <v>3.48</v>
      </c>
      <c r="S1244" s="9">
        <f>_xlfn.XLOOKUP($L1244,Pos!$B:$B,Pos!O:O,0, 0)</f>
        <v>3.6458330000000001</v>
      </c>
      <c r="T1244" s="9">
        <f>_xlfn.XLOOKUP($L1244,Pos!$B:$B,Pos!P:P,0, 0)</f>
        <v>5.75</v>
      </c>
      <c r="U1244" s="9">
        <f>_xlfn.XLOOKUP($L1244,Pos!$B:$B,Pos!Q:Q,0, 0)</f>
        <v>5.4</v>
      </c>
      <c r="V1244" s="9">
        <f>_xlfn.XLOOKUP($L1244,Pos!$B:$B,Pos!R:R,0, 0)</f>
        <v>9.5</v>
      </c>
      <c r="W1244" s="9">
        <f>_xlfn.XLOOKUP($L1244,Pos!$B:$B,Pos!S:S,0, 0)</f>
        <v>5.0033329999999996</v>
      </c>
      <c r="X1244" s="9" t="str">
        <f>_xlfn.XLOOKUP($L1244,Pos!$B:$B,Pos!J:J,0, 0)</f>
        <v>Outperform</v>
      </c>
      <c r="Y1244" s="1">
        <v>0</v>
      </c>
      <c r="Z1244" s="1">
        <v>0</v>
      </c>
      <c r="AA1244" s="1">
        <f t="shared" si="297"/>
        <v>0</v>
      </c>
      <c r="AB1244" s="9">
        <f>_xlfn.XLOOKUP(L1244,Pos!B:B,Pos!K:K,-1,0)</f>
        <v>4.5945945945945947</v>
      </c>
      <c r="AC1244" s="1" t="e">
        <f>_xlfn.XLOOKUP($L1244,Pos!$A:$A,Pos!S:S,_xlfn.XLOOKUP($L1244,#REF!,#REF!, ""), 0)</f>
        <v>#REF!</v>
      </c>
      <c r="AD1244" s="1" t="e">
        <f>_xlfn.XLOOKUP($L1244,Pos!$A:$A,Pos!T:T,_xlfn.XLOOKUP($L1244,#REF!,#REF!, ""), 0)</f>
        <v>#REF!</v>
      </c>
      <c r="AE1244" s="1" t="e">
        <f>_xlfn.XLOOKUP($L1244,Pos!$A:$A,Pos!U:U,_xlfn.XLOOKUP($L1244,#REF!,#REF!, ""), 0)</f>
        <v>#REF!</v>
      </c>
      <c r="AF1244" s="1" t="e">
        <f>_xlfn.XLOOKUP($L1244,Pos!$A:$A,Pos!V:V,_xlfn.XLOOKUP($L1244,#REF!,#REF!, ""), 0)</f>
        <v>#REF!</v>
      </c>
      <c r="AG1244" s="1" t="e">
        <f>_xlfn.XLOOKUP($L1244,Pos!$A:$A,Pos!W:W,_xlfn.XLOOKUP($L1244,#REF!,#REF!, ""), 0)</f>
        <v>#REF!</v>
      </c>
      <c r="AH1244" s="1" t="e">
        <f>_xlfn.XLOOKUP($L1244,Pos!$A:$A,Pos!X:X,_xlfn.XLOOKUP($L1244,#REF!,#REF!, ""), 0)</f>
        <v>#REF!</v>
      </c>
      <c r="AI1244" s="1" t="e">
        <f>_xlfn.XLOOKUP($L1244,Pos!$A:$A,Pos!Y:Y,_xlfn.XLOOKUP($L1244,#REF!,#REF!, ""), 0)</f>
        <v>#REF!</v>
      </c>
      <c r="AJ1244" s="1" t="e">
        <f>_xlfn.XLOOKUP($L1244,Pos!$A:$A,Pos!Z:Z,_xlfn.XLOOKUP($L1244,#REF!,#REF!, ""), 0)</f>
        <v>#REF!</v>
      </c>
      <c r="AK1244" s="1" t="e">
        <f>_xlfn.XLOOKUP($L1244,Pos!$A:$A,Pos!AA:AA,_xlfn.XLOOKUP($L1244,#REF!,#REF!, ""), 0)</f>
        <v>#REF!</v>
      </c>
      <c r="AL1244" s="1" t="e">
        <f>_xlfn.XLOOKUP($L1244,Pos!$A:$A,Pos!AB:AB,_xlfn.XLOOKUP($L1244,#REF!,#REF!, ""), 0)</f>
        <v>#REF!</v>
      </c>
      <c r="AM1244" s="1" t="e">
        <f>_xlfn.XLOOKUP($L1244,Pos!$A:$A,Pos!AC:AC,_xlfn.XLOOKUP($L1244,#REF!,#REF!, ""), 0)</f>
        <v>#REF!</v>
      </c>
      <c r="AN1244" s="1" t="e">
        <f>_xlfn.XLOOKUP($L1244,Pos!$A:$A,Pos!AD:AD,_xlfn.XLOOKUP($L1244,#REF!,#REF!, ""), 0)</f>
        <v>#REF!</v>
      </c>
      <c r="AO1244" s="1" t="e">
        <f>_xlfn.XLOOKUP($L1244,Pos!$A:$A,Pos!AE:AE,_xlfn.XLOOKUP($L1244,#REF!,#REF!, ""), 0)</f>
        <v>#REF!</v>
      </c>
      <c r="AP1244" s="1" t="e">
        <f>_xlfn.XLOOKUP($L1244,Pos!$A:$A,Pos!AF:AF,_xlfn.XLOOKUP($L1244,#REF!,#REF!, ""), 0)</f>
        <v>#REF!</v>
      </c>
      <c r="AQ1244" s="1" t="e">
        <f>_xlfn.XLOOKUP($L1244,Pos!$A:$A,Pos!AG:AG,_xlfn.XLOOKUP($L1244,#REF!,#REF!, ""), 0)</f>
        <v>#REF!</v>
      </c>
      <c r="AR1244" s="1" t="e">
        <f>_xlfn.XLOOKUP($L1244,Pos!$A:$A,Pos!AH:AH,_xlfn.XLOOKUP($L1244,#REF!,#REF!, ""), 0)</f>
        <v>#REF!</v>
      </c>
      <c r="AS1244" s="1" t="e">
        <f>_xlfn.XLOOKUP($L1244,Pos!$A:$A,Pos!AI:AI,_xlfn.XLOOKUP($L1244,#REF!,#REF!, ""), 0)</f>
        <v>#REF!</v>
      </c>
      <c r="AT1244" s="1" t="e">
        <f>_xlfn.XLOOKUP($L1244,Pos!$A:$A,Pos!AJ:AJ,_xlfn.XLOOKUP($L1244,#REF!,#REF!, ""), 0)</f>
        <v>#REF!</v>
      </c>
      <c r="AU1244" s="1" t="e">
        <f>_xlfn.XLOOKUP($L1244,Pos!$A:$A,Pos!AK:AK,_xlfn.XLOOKUP($L1244,#REF!,#REF!, ""), 0)</f>
        <v>#REF!</v>
      </c>
      <c r="AV1244" s="1" t="e">
        <f>_xlfn.XLOOKUP($L1244,Pos!$A:$A,Pos!AL:AL,_xlfn.XLOOKUP($L1244,#REF!,#REF!, ""), 0)</f>
        <v>#REF!</v>
      </c>
      <c r="AW1244" s="1" t="e">
        <f>_xlfn.XLOOKUP($L1244,Pos!$A:$A,Pos!AM:AM,_xlfn.XLOOKUP($L1244,#REF!,#REF!, ""), 0)</f>
        <v>#REF!</v>
      </c>
      <c r="AX1244" s="1" t="e">
        <f>_xlfn.XLOOKUP($L1244,Pos!$A:$A,Pos!AN:AN,_xlfn.XLOOKUP($L1244,#REF!,#REF!, ""), 0)</f>
        <v>#REF!</v>
      </c>
      <c r="AY1244" s="1" t="e">
        <f>_xlfn.XLOOKUP($L1244,Pos!$A:$A,Pos!AO:AO,_xlfn.XLOOKUP($L1244,#REF!,#REF!, ""), 0)</f>
        <v>#REF!</v>
      </c>
      <c r="AZ1244" s="7" t="str">
        <f t="shared" si="298"/>
        <v>OUT</v>
      </c>
      <c r="BA1244" s="1">
        <f>IF(OR(_xlfn.XLOOKUP(L1244,Pos!B:B,Pos!L:L,FALSE)="ESG Reason",_xlfn.XLOOKUP(L1244,Pos!B:B,Pos!L:L,FALSE)="Blacklisted"),1,0)</f>
        <v>0</v>
      </c>
      <c r="BC1244" s="11">
        <v>8.614057526985143E-11</v>
      </c>
      <c r="BD1244" s="11">
        <f>_xlfn.XLOOKUP($L1244,Pos!$B:$B,Pos!H:H,0, 0)</f>
        <v>0</v>
      </c>
      <c r="BE1244" s="11">
        <f>_xlfn.XLOOKUP($L1244,Pos!$B:$B,Pos!I:I,0, 0)</f>
        <v>5.9201097940776181E-5</v>
      </c>
      <c r="BF1244" s="18">
        <f t="shared" si="299"/>
        <v>5.9201097940776181E-5</v>
      </c>
      <c r="BG1244" s="1">
        <f t="shared" si="300"/>
        <v>2</v>
      </c>
      <c r="BH1244" s="1">
        <f t="shared" si="301"/>
        <v>9</v>
      </c>
      <c r="BI1244" s="18">
        <f t="shared" si="302"/>
        <v>8.614057526985143E-11</v>
      </c>
      <c r="BJ1244" s="3">
        <f t="shared" si="303"/>
        <v>0</v>
      </c>
      <c r="BK1244" s="18">
        <f t="shared" si="304"/>
        <v>0</v>
      </c>
    </row>
    <row r="1245" spans="3:63" x14ac:dyDescent="0.25">
      <c r="C1245" s="3"/>
      <c r="D1245" s="3"/>
      <c r="E1245" s="3"/>
      <c r="F1245" s="3"/>
      <c r="G1245" s="51" t="s">
        <v>1262</v>
      </c>
      <c r="H1245" s="8" t="str">
        <f t="shared" si="294"/>
        <v>0%West Europe</v>
      </c>
      <c r="I1245" s="11" cm="1">
        <f t="array" ref="I1245">IF(
   AZ1245 = "OUT", 0,IF(
   BD1245 &gt;= LARGE(IF(ISNUMBER(BD:BD), BD:BD), 3),
   BE1245 - 0.001,
   IF(BE1245 &gt;=VLOOKUP(P1245,mapping!$A:$B,2,FALSE), BE1245,VLOOKUP(P1245,mapping!$A$2:$B$8,2,FALSE))
))</f>
        <v>0</v>
      </c>
      <c r="J1245" s="11" cm="1">
        <f t="array" ref="J1245">IF(
    AZ1245="OUT",0,IF(IF(
                      BD1245&gt;=LARGE(IF(ISNUMBER(BD:BD),BD:BD),3),
                      BE1245+0.001,
                      VLOOKUP(H1245,mapping!$D:$E,2,FALSE)
                      )&gt;I1245,
                   IF(
                      BD1245&gt;=LARGE(IF(ISNUMBER(BD:BD),BD:BD),3),
                      BE1245+0.001,
                      VLOOKUP(H1245,mapping!$D:$E,2,FALSE)
                      ),
                   I1245+0.002))</f>
        <v>0</v>
      </c>
      <c r="K1245" s="8">
        <f t="shared" si="295"/>
        <v>5.9026601419150362E-5</v>
      </c>
      <c r="L1245" s="1" t="str">
        <f>Pos!B709</f>
        <v>NL0010801007</v>
      </c>
      <c r="M1245" s="1" t="str">
        <f>_xlfn.XLOOKUP($L1245,Pos!B:B,Pos!D:D,, 0)</f>
        <v>IMCD N.V.</v>
      </c>
      <c r="N1245" s="1" t="str">
        <f>_xlfn.XLOOKUP($L1245,Pos!B:B,Pos!E:E,, 0)</f>
        <v>Chemicals</v>
      </c>
      <c r="O1245" s="1" t="str">
        <f t="shared" si="296"/>
        <v>Chemicals_West Europe</v>
      </c>
      <c r="P1245" s="1" t="str">
        <f>_xlfn.XLOOKUP($L1245,Pos!B:B,Pos!F:F,, 0)</f>
        <v>West Europe</v>
      </c>
      <c r="Q1245" s="1">
        <v>0</v>
      </c>
      <c r="R1245" s="9">
        <f>_xlfn.XLOOKUP($L1245,Pos!$B:$B,Pos!N:N,0, 0)</f>
        <v>3.59</v>
      </c>
      <c r="S1245" s="9">
        <f>_xlfn.XLOOKUP($L1245,Pos!$B:$B,Pos!O:O,0, 0)</f>
        <v>4.5696669999999999</v>
      </c>
      <c r="T1245" s="9">
        <f>_xlfn.XLOOKUP($L1245,Pos!$B:$B,Pos!P:P,0, 0)</f>
        <v>5.7750000000000004</v>
      </c>
      <c r="U1245" s="9">
        <f>_xlfn.XLOOKUP($L1245,Pos!$B:$B,Pos!Q:Q,0, 0)</f>
        <v>0.7</v>
      </c>
      <c r="V1245" s="9">
        <f>_xlfn.XLOOKUP($L1245,Pos!$B:$B,Pos!R:R,0, 0)</f>
        <v>2.8</v>
      </c>
      <c r="W1245" s="9">
        <f>_xlfn.XLOOKUP($L1245,Pos!$B:$B,Pos!S:S,0, 0)</f>
        <v>7.03</v>
      </c>
      <c r="X1245" s="9" t="str">
        <f>_xlfn.XLOOKUP($L1245,Pos!$B:$B,Pos!J:J,0, 0)</f>
        <v>Outperform</v>
      </c>
      <c r="Y1245" s="1">
        <v>0</v>
      </c>
      <c r="Z1245" s="1">
        <v>0</v>
      </c>
      <c r="AA1245" s="1">
        <f t="shared" si="297"/>
        <v>0</v>
      </c>
      <c r="AB1245" s="9">
        <f>_xlfn.XLOOKUP(L1245,Pos!B:B,Pos!K:K,-1,0)</f>
        <v>1.8181818181818179</v>
      </c>
      <c r="AC1245" s="1" t="e">
        <f>_xlfn.XLOOKUP($L1245,Pos!$A:$A,Pos!S:S,_xlfn.XLOOKUP($L1245,#REF!,#REF!, ""), 0)</f>
        <v>#REF!</v>
      </c>
      <c r="AD1245" s="1" t="e">
        <f>_xlfn.XLOOKUP($L1245,Pos!$A:$A,Pos!T:T,_xlfn.XLOOKUP($L1245,#REF!,#REF!, ""), 0)</f>
        <v>#REF!</v>
      </c>
      <c r="AE1245" s="1" t="e">
        <f>_xlfn.XLOOKUP($L1245,Pos!$A:$A,Pos!U:U,_xlfn.XLOOKUP($L1245,#REF!,#REF!, ""), 0)</f>
        <v>#REF!</v>
      </c>
      <c r="AF1245" s="1" t="e">
        <f>_xlfn.XLOOKUP($L1245,Pos!$A:$A,Pos!V:V,_xlfn.XLOOKUP($L1245,#REF!,#REF!, ""), 0)</f>
        <v>#REF!</v>
      </c>
      <c r="AG1245" s="1" t="e">
        <f>_xlfn.XLOOKUP($L1245,Pos!$A:$A,Pos!W:W,_xlfn.XLOOKUP($L1245,#REF!,#REF!, ""), 0)</f>
        <v>#REF!</v>
      </c>
      <c r="AH1245" s="1" t="e">
        <f>_xlfn.XLOOKUP($L1245,Pos!$A:$A,Pos!X:X,_xlfn.XLOOKUP($L1245,#REF!,#REF!, ""), 0)</f>
        <v>#REF!</v>
      </c>
      <c r="AI1245" s="1" t="e">
        <f>_xlfn.XLOOKUP($L1245,Pos!$A:$A,Pos!Y:Y,_xlfn.XLOOKUP($L1245,#REF!,#REF!, ""), 0)</f>
        <v>#REF!</v>
      </c>
      <c r="AJ1245" s="1" t="e">
        <f>_xlfn.XLOOKUP($L1245,Pos!$A:$A,Pos!Z:Z,_xlfn.XLOOKUP($L1245,#REF!,#REF!, ""), 0)</f>
        <v>#REF!</v>
      </c>
      <c r="AK1245" s="1" t="e">
        <f>_xlfn.XLOOKUP($L1245,Pos!$A:$A,Pos!AA:AA,_xlfn.XLOOKUP($L1245,#REF!,#REF!, ""), 0)</f>
        <v>#REF!</v>
      </c>
      <c r="AL1245" s="1" t="e">
        <f>_xlfn.XLOOKUP($L1245,Pos!$A:$A,Pos!AB:AB,_xlfn.XLOOKUP($L1245,#REF!,#REF!, ""), 0)</f>
        <v>#REF!</v>
      </c>
      <c r="AM1245" s="1" t="e">
        <f>_xlfn.XLOOKUP($L1245,Pos!$A:$A,Pos!AC:AC,_xlfn.XLOOKUP($L1245,#REF!,#REF!, ""), 0)</f>
        <v>#REF!</v>
      </c>
      <c r="AN1245" s="1" t="e">
        <f>_xlfn.XLOOKUP($L1245,Pos!$A:$A,Pos!AD:AD,_xlfn.XLOOKUP($L1245,#REF!,#REF!, ""), 0)</f>
        <v>#REF!</v>
      </c>
      <c r="AO1245" s="1" t="e">
        <f>_xlfn.XLOOKUP($L1245,Pos!$A:$A,Pos!AE:AE,_xlfn.XLOOKUP($L1245,#REF!,#REF!, ""), 0)</f>
        <v>#REF!</v>
      </c>
      <c r="AP1245" s="1" t="e">
        <f>_xlfn.XLOOKUP($L1245,Pos!$A:$A,Pos!AF:AF,_xlfn.XLOOKUP($L1245,#REF!,#REF!, ""), 0)</f>
        <v>#REF!</v>
      </c>
      <c r="AQ1245" s="1" t="e">
        <f>_xlfn.XLOOKUP($L1245,Pos!$A:$A,Pos!AG:AG,_xlfn.XLOOKUP($L1245,#REF!,#REF!, ""), 0)</f>
        <v>#REF!</v>
      </c>
      <c r="AR1245" s="1" t="e">
        <f>_xlfn.XLOOKUP($L1245,Pos!$A:$A,Pos!AH:AH,_xlfn.XLOOKUP($L1245,#REF!,#REF!, ""), 0)</f>
        <v>#REF!</v>
      </c>
      <c r="AS1245" s="1" t="e">
        <f>_xlfn.XLOOKUP($L1245,Pos!$A:$A,Pos!AI:AI,_xlfn.XLOOKUP($L1245,#REF!,#REF!, ""), 0)</f>
        <v>#REF!</v>
      </c>
      <c r="AT1245" s="1" t="e">
        <f>_xlfn.XLOOKUP($L1245,Pos!$A:$A,Pos!AJ:AJ,_xlfn.XLOOKUP($L1245,#REF!,#REF!, ""), 0)</f>
        <v>#REF!</v>
      </c>
      <c r="AU1245" s="1" t="e">
        <f>_xlfn.XLOOKUP($L1245,Pos!$A:$A,Pos!AK:AK,_xlfn.XLOOKUP($L1245,#REF!,#REF!, ""), 0)</f>
        <v>#REF!</v>
      </c>
      <c r="AV1245" s="1" t="e">
        <f>_xlfn.XLOOKUP($L1245,Pos!$A:$A,Pos!AL:AL,_xlfn.XLOOKUP($L1245,#REF!,#REF!, ""), 0)</f>
        <v>#REF!</v>
      </c>
      <c r="AW1245" s="1" t="e">
        <f>_xlfn.XLOOKUP($L1245,Pos!$A:$A,Pos!AM:AM,_xlfn.XLOOKUP($L1245,#REF!,#REF!, ""), 0)</f>
        <v>#REF!</v>
      </c>
      <c r="AX1245" s="1" t="e">
        <f>_xlfn.XLOOKUP($L1245,Pos!$A:$A,Pos!AN:AN,_xlfn.XLOOKUP($L1245,#REF!,#REF!, ""), 0)</f>
        <v>#REF!</v>
      </c>
      <c r="AY1245" s="1" t="e">
        <f>_xlfn.XLOOKUP($L1245,Pos!$A:$A,Pos!AO:AO,_xlfn.XLOOKUP($L1245,#REF!,#REF!, ""), 0)</f>
        <v>#REF!</v>
      </c>
      <c r="AZ1245" s="7" t="str">
        <f t="shared" si="298"/>
        <v>OUT</v>
      </c>
      <c r="BA1245" s="1">
        <f>IF(OR(_xlfn.XLOOKUP(L1245,Pos!B:B,Pos!L:L,FALSE)="ESG Reason",_xlfn.XLOOKUP(L1245,Pos!B:B,Pos!L:L,FALSE)="Blacklisted"),1,0)</f>
        <v>0</v>
      </c>
      <c r="BC1245" s="11">
        <v>8.6970564110124636E-11</v>
      </c>
      <c r="BD1245" s="11">
        <f>_xlfn.XLOOKUP($L1245,Pos!$B:$B,Pos!H:H,0, 0)</f>
        <v>0</v>
      </c>
      <c r="BE1245" s="11">
        <f>_xlfn.XLOOKUP($L1245,Pos!$B:$B,Pos!I:I,0, 0)</f>
        <v>5.9026601419150362E-5</v>
      </c>
      <c r="BF1245" s="18">
        <f t="shared" si="299"/>
        <v>5.9026601419150362E-5</v>
      </c>
      <c r="BG1245" s="1">
        <f t="shared" si="300"/>
        <v>2</v>
      </c>
      <c r="BH1245" s="1">
        <f t="shared" si="301"/>
        <v>4</v>
      </c>
      <c r="BI1245" s="18">
        <f t="shared" si="302"/>
        <v>8.6970564110124636E-11</v>
      </c>
      <c r="BJ1245" s="3">
        <f t="shared" si="303"/>
        <v>0</v>
      </c>
      <c r="BK1245" s="18">
        <f t="shared" si="304"/>
        <v>0</v>
      </c>
    </row>
    <row r="1246" spans="3:63" x14ac:dyDescent="0.25">
      <c r="C1246" s="3"/>
      <c r="D1246" s="3"/>
      <c r="E1246" s="3"/>
      <c r="F1246" s="3"/>
      <c r="G1246" s="51" t="s">
        <v>1260</v>
      </c>
      <c r="H1246" s="8" t="str">
        <f t="shared" si="294"/>
        <v>0%West Europe</v>
      </c>
      <c r="I1246" s="11" cm="1">
        <f t="array" ref="I1246">IF(
   AZ1246 = "OUT", 0,IF(
   BD1246 &gt;= LARGE(IF(ISNUMBER(BD:BD), BD:BD), 3),
   BE1246 - 0.001,
   IF(BE1246 &gt;=VLOOKUP(P1246,mapping!$A:$B,2,FALSE), BE1246,VLOOKUP(P1246,mapping!$A$2:$B$8,2,FALSE))
))</f>
        <v>0</v>
      </c>
      <c r="J1246" s="11" cm="1">
        <f t="array" ref="J1246">IF(
    AZ1246="OUT",0,IF(IF(
                      BD1246&gt;=LARGE(IF(ISNUMBER(BD:BD),BD:BD),3),
                      BE1246+0.001,
                      VLOOKUP(H1246,mapping!$D:$E,2,FALSE)
                      )&gt;I1246,
                   IF(
                      BD1246&gt;=LARGE(IF(ISNUMBER(BD:BD),BD:BD),3),
                      BE1246+0.001,
                      VLOOKUP(H1246,mapping!$D:$E,2,FALSE)
                      ),
                   I1246+0.002))</f>
        <v>0</v>
      </c>
      <c r="K1246" s="8">
        <f t="shared" si="295"/>
        <v>5.8749069237193903E-5</v>
      </c>
      <c r="L1246" s="1" t="str">
        <f>Pos!B476</f>
        <v>IT0001347308</v>
      </c>
      <c r="M1246" s="1" t="str">
        <f>_xlfn.XLOOKUP($L1246,Pos!B:B,Pos!D:D,, 0)</f>
        <v>Buzzi Spa</v>
      </c>
      <c r="N1246" s="1" t="str">
        <f>_xlfn.XLOOKUP($L1246,Pos!B:B,Pos!E:E,, 0)</f>
        <v>Construction</v>
      </c>
      <c r="O1246" s="1" t="str">
        <f t="shared" si="296"/>
        <v>Construction_West Europe</v>
      </c>
      <c r="P1246" s="1" t="str">
        <f>_xlfn.XLOOKUP($L1246,Pos!B:B,Pos!F:F,, 0)</f>
        <v>West Europe</v>
      </c>
      <c r="Q1246" s="1">
        <v>0</v>
      </c>
      <c r="R1246" s="9">
        <f>_xlfn.XLOOKUP($L1246,Pos!$B:$B,Pos!N:N,0, 0)</f>
        <v>3.51</v>
      </c>
      <c r="S1246" s="9">
        <f>_xlfn.XLOOKUP($L1246,Pos!$B:$B,Pos!O:O,0, 0)</f>
        <v>7.8708330000000002</v>
      </c>
      <c r="T1246" s="9">
        <f>_xlfn.XLOOKUP($L1246,Pos!$B:$B,Pos!P:P,0, 0)</f>
        <v>5.7249999999999996</v>
      </c>
      <c r="U1246" s="9">
        <f>_xlfn.XLOOKUP($L1246,Pos!$B:$B,Pos!Q:Q,0, 0)</f>
        <v>6</v>
      </c>
      <c r="V1246" s="9">
        <f>_xlfn.XLOOKUP($L1246,Pos!$B:$B,Pos!R:R,0, 0)</f>
        <v>2.5333329999999998</v>
      </c>
      <c r="W1246" s="9">
        <f>_xlfn.XLOOKUP($L1246,Pos!$B:$B,Pos!S:S,0, 0)</f>
        <v>4.2649999999999997</v>
      </c>
      <c r="X1246" s="9" t="str">
        <f>_xlfn.XLOOKUP($L1246,Pos!$B:$B,Pos!J:J,0, 0)</f>
        <v>Hold</v>
      </c>
      <c r="Y1246" s="1">
        <v>0</v>
      </c>
      <c r="Z1246" s="1">
        <v>0</v>
      </c>
      <c r="AA1246" s="1">
        <f t="shared" si="297"/>
        <v>0</v>
      </c>
      <c r="AB1246" s="9">
        <f>_xlfn.XLOOKUP(L1246,Pos!B:B,Pos!K:K,-1,0)</f>
        <v>7.3684210526315788</v>
      </c>
      <c r="AC1246" s="1" t="e">
        <f>_xlfn.XLOOKUP($L1246,Pos!$A:$A,Pos!S:S,_xlfn.XLOOKUP($L1246,#REF!,#REF!, ""), 0)</f>
        <v>#REF!</v>
      </c>
      <c r="AD1246" s="1" t="e">
        <f>_xlfn.XLOOKUP($L1246,Pos!$A:$A,Pos!T:T,_xlfn.XLOOKUP($L1246,#REF!,#REF!, ""), 0)</f>
        <v>#REF!</v>
      </c>
      <c r="AE1246" s="1" t="e">
        <f>_xlfn.XLOOKUP($L1246,Pos!$A:$A,Pos!U:U,_xlfn.XLOOKUP($L1246,#REF!,#REF!, ""), 0)</f>
        <v>#REF!</v>
      </c>
      <c r="AF1246" s="1" t="e">
        <f>_xlfn.XLOOKUP($L1246,Pos!$A:$A,Pos!V:V,_xlfn.XLOOKUP($L1246,#REF!,#REF!, ""), 0)</f>
        <v>#REF!</v>
      </c>
      <c r="AG1246" s="1" t="e">
        <f>_xlfn.XLOOKUP($L1246,Pos!$A:$A,Pos!W:W,_xlfn.XLOOKUP($L1246,#REF!,#REF!, ""), 0)</f>
        <v>#REF!</v>
      </c>
      <c r="AH1246" s="1" t="e">
        <f>_xlfn.XLOOKUP($L1246,Pos!$A:$A,Pos!X:X,_xlfn.XLOOKUP($L1246,#REF!,#REF!, ""), 0)</f>
        <v>#REF!</v>
      </c>
      <c r="AI1246" s="1" t="e">
        <f>_xlfn.XLOOKUP($L1246,Pos!$A:$A,Pos!Y:Y,_xlfn.XLOOKUP($L1246,#REF!,#REF!, ""), 0)</f>
        <v>#REF!</v>
      </c>
      <c r="AJ1246" s="1" t="e">
        <f>_xlfn.XLOOKUP($L1246,Pos!$A:$A,Pos!Z:Z,_xlfn.XLOOKUP($L1246,#REF!,#REF!, ""), 0)</f>
        <v>#REF!</v>
      </c>
      <c r="AK1246" s="1" t="e">
        <f>_xlfn.XLOOKUP($L1246,Pos!$A:$A,Pos!AA:AA,_xlfn.XLOOKUP($L1246,#REF!,#REF!, ""), 0)</f>
        <v>#REF!</v>
      </c>
      <c r="AL1246" s="1" t="e">
        <f>_xlfn.XLOOKUP($L1246,Pos!$A:$A,Pos!AB:AB,_xlfn.XLOOKUP($L1246,#REF!,#REF!, ""), 0)</f>
        <v>#REF!</v>
      </c>
      <c r="AM1246" s="1" t="e">
        <f>_xlfn.XLOOKUP($L1246,Pos!$A:$A,Pos!AC:AC,_xlfn.XLOOKUP($L1246,#REF!,#REF!, ""), 0)</f>
        <v>#REF!</v>
      </c>
      <c r="AN1246" s="1" t="e">
        <f>_xlfn.XLOOKUP($L1246,Pos!$A:$A,Pos!AD:AD,_xlfn.XLOOKUP($L1246,#REF!,#REF!, ""), 0)</f>
        <v>#REF!</v>
      </c>
      <c r="AO1246" s="1" t="e">
        <f>_xlfn.XLOOKUP($L1246,Pos!$A:$A,Pos!AE:AE,_xlfn.XLOOKUP($L1246,#REF!,#REF!, ""), 0)</f>
        <v>#REF!</v>
      </c>
      <c r="AP1246" s="1" t="e">
        <f>_xlfn.XLOOKUP($L1246,Pos!$A:$A,Pos!AF:AF,_xlfn.XLOOKUP($L1246,#REF!,#REF!, ""), 0)</f>
        <v>#REF!</v>
      </c>
      <c r="AQ1246" s="1" t="e">
        <f>_xlfn.XLOOKUP($L1246,Pos!$A:$A,Pos!AG:AG,_xlfn.XLOOKUP($L1246,#REF!,#REF!, ""), 0)</f>
        <v>#REF!</v>
      </c>
      <c r="AR1246" s="1" t="e">
        <f>_xlfn.XLOOKUP($L1246,Pos!$A:$A,Pos!AH:AH,_xlfn.XLOOKUP($L1246,#REF!,#REF!, ""), 0)</f>
        <v>#REF!</v>
      </c>
      <c r="AS1246" s="1" t="e">
        <f>_xlfn.XLOOKUP($L1246,Pos!$A:$A,Pos!AI:AI,_xlfn.XLOOKUP($L1246,#REF!,#REF!, ""), 0)</f>
        <v>#REF!</v>
      </c>
      <c r="AT1246" s="1" t="e">
        <f>_xlfn.XLOOKUP($L1246,Pos!$A:$A,Pos!AJ:AJ,_xlfn.XLOOKUP($L1246,#REF!,#REF!, ""), 0)</f>
        <v>#REF!</v>
      </c>
      <c r="AU1246" s="1" t="e">
        <f>_xlfn.XLOOKUP($L1246,Pos!$A:$A,Pos!AK:AK,_xlfn.XLOOKUP($L1246,#REF!,#REF!, ""), 0)</f>
        <v>#REF!</v>
      </c>
      <c r="AV1246" s="1" t="e">
        <f>_xlfn.XLOOKUP($L1246,Pos!$A:$A,Pos!AL:AL,_xlfn.XLOOKUP($L1246,#REF!,#REF!, ""), 0)</f>
        <v>#REF!</v>
      </c>
      <c r="AW1246" s="1" t="e">
        <f>_xlfn.XLOOKUP($L1246,Pos!$A:$A,Pos!AM:AM,_xlfn.XLOOKUP($L1246,#REF!,#REF!, ""), 0)</f>
        <v>#REF!</v>
      </c>
      <c r="AX1246" s="1" t="e">
        <f>_xlfn.XLOOKUP($L1246,Pos!$A:$A,Pos!AN:AN,_xlfn.XLOOKUP($L1246,#REF!,#REF!, ""), 0)</f>
        <v>#REF!</v>
      </c>
      <c r="AY1246" s="1" t="e">
        <f>_xlfn.XLOOKUP($L1246,Pos!$A:$A,Pos!AO:AO,_xlfn.XLOOKUP($L1246,#REF!,#REF!, ""), 0)</f>
        <v>#REF!</v>
      </c>
      <c r="AZ1246" s="7" t="str">
        <f t="shared" si="298"/>
        <v>OUT</v>
      </c>
      <c r="BA1246" s="1">
        <f>IF(OR(_xlfn.XLOOKUP(L1246,Pos!B:B,Pos!L:L,FALSE)="ESG Reason",_xlfn.XLOOKUP(L1246,Pos!B:B,Pos!L:L,FALSE)="Blacklisted"),1,0)</f>
        <v>1</v>
      </c>
      <c r="BC1246" s="11">
        <v>8.8848921802170509E-11</v>
      </c>
      <c r="BD1246" s="11">
        <f>_xlfn.XLOOKUP($L1246,Pos!$B:$B,Pos!H:H,0, 0)</f>
        <v>0</v>
      </c>
      <c r="BE1246" s="11">
        <f>_xlfn.XLOOKUP($L1246,Pos!$B:$B,Pos!I:I,0, 0)</f>
        <v>5.8749069237193903E-5</v>
      </c>
      <c r="BF1246" s="18">
        <f t="shared" si="299"/>
        <v>5.8749069237193903E-5</v>
      </c>
      <c r="BG1246" s="1">
        <f t="shared" si="300"/>
        <v>2</v>
      </c>
      <c r="BH1246" s="1">
        <f t="shared" si="301"/>
        <v>5</v>
      </c>
      <c r="BI1246" s="18">
        <f t="shared" si="302"/>
        <v>8.8848921802170509E-11</v>
      </c>
      <c r="BJ1246" s="3">
        <f t="shared" si="303"/>
        <v>0</v>
      </c>
      <c r="BK1246" s="18">
        <f t="shared" si="304"/>
        <v>0</v>
      </c>
    </row>
    <row r="1247" spans="3:63" x14ac:dyDescent="0.25">
      <c r="C1247" s="3"/>
      <c r="D1247" s="3"/>
      <c r="E1247" s="3"/>
      <c r="F1247" s="3"/>
      <c r="G1247" s="51" t="s">
        <v>1256</v>
      </c>
      <c r="H1247" s="8" t="str">
        <f t="shared" si="294"/>
        <v>0%West Europe</v>
      </c>
      <c r="I1247" s="11" cm="1">
        <f t="array" ref="I1247">IF(
   AZ1247 = "OUT", 0,IF(
   BD1247 &gt;= LARGE(IF(ISNUMBER(BD:BD), BD:BD), 3),
   BE1247 - 0.001,
   IF(BE1247 &gt;=VLOOKUP(P1247,mapping!$A:$B,2,FALSE), BE1247,VLOOKUP(P1247,mapping!$A$2:$B$8,2,FALSE))
))</f>
        <v>0</v>
      </c>
      <c r="J1247" s="11" cm="1">
        <f t="array" ref="J1247">IF(
    AZ1247="OUT",0,IF(IF(
                      BD1247&gt;=LARGE(IF(ISNUMBER(BD:BD),BD:BD),3),
                      BE1247+0.001,
                      VLOOKUP(H1247,mapping!$D:$E,2,FALSE)
                      )&gt;I1247,
                   IF(
                      BD1247&gt;=LARGE(IF(ISNUMBER(BD:BD),BD:BD),3),
                      BE1247+0.001,
                      VLOOKUP(H1247,mapping!$D:$E,2,FALSE)
                      ),
                   I1247+0.002))</f>
        <v>0</v>
      </c>
      <c r="K1247" s="8">
        <f t="shared" si="295"/>
        <v>5.870780296515697E-5</v>
      </c>
      <c r="L1247" s="1" t="str">
        <f>Pos!B486</f>
        <v>IT0004776628</v>
      </c>
      <c r="M1247" s="1" t="str">
        <f>_xlfn.XLOOKUP($L1247,Pos!B:B,Pos!D:D,, 0)</f>
        <v>Banca Mediolanum SpA</v>
      </c>
      <c r="N1247" s="1" t="str">
        <f>_xlfn.XLOOKUP($L1247,Pos!B:B,Pos!E:E,, 0)</f>
        <v>Financial Services</v>
      </c>
      <c r="O1247" s="1" t="str">
        <f t="shared" si="296"/>
        <v>Financial Services_West Europe</v>
      </c>
      <c r="P1247" s="1" t="str">
        <f>_xlfn.XLOOKUP($L1247,Pos!B:B,Pos!F:F,, 0)</f>
        <v>West Europe</v>
      </c>
      <c r="Q1247" s="1">
        <v>0</v>
      </c>
      <c r="R1247" s="9">
        <f>_xlfn.XLOOKUP($L1247,Pos!$B:$B,Pos!N:N,0, 0)</f>
        <v>6.04</v>
      </c>
      <c r="S1247" s="9">
        <f>_xlfn.XLOOKUP($L1247,Pos!$B:$B,Pos!O:O,0, 0)</f>
        <v>3.2625000000000002</v>
      </c>
      <c r="T1247" s="9">
        <f>_xlfn.XLOOKUP($L1247,Pos!$B:$B,Pos!P:P,0, 0)</f>
        <v>8.8249999999999993</v>
      </c>
      <c r="U1247" s="9">
        <f>_xlfn.XLOOKUP($L1247,Pos!$B:$B,Pos!Q:Q,0, 0)</f>
        <v>9.3000000000000007</v>
      </c>
      <c r="V1247" s="9">
        <f>_xlfn.XLOOKUP($L1247,Pos!$B:$B,Pos!R:R,0, 0)</f>
        <v>5.766667</v>
      </c>
      <c r="W1247" s="9">
        <f>_xlfn.XLOOKUP($L1247,Pos!$B:$B,Pos!S:S,0, 0)</f>
        <v>3.45</v>
      </c>
      <c r="X1247" s="9" t="str">
        <f>_xlfn.XLOOKUP($L1247,Pos!$B:$B,Pos!J:J,0, 0)</f>
        <v>Outperform</v>
      </c>
      <c r="Y1247" s="1">
        <v>0</v>
      </c>
      <c r="Z1247" s="1">
        <v>0</v>
      </c>
      <c r="AA1247" s="1">
        <f t="shared" si="297"/>
        <v>0</v>
      </c>
      <c r="AB1247" s="9">
        <f>_xlfn.XLOOKUP(L1247,Pos!B:B,Pos!K:K,-1,0)</f>
        <v>7.1428571428571432</v>
      </c>
      <c r="AC1247" s="1" t="e">
        <f>_xlfn.XLOOKUP($L1247,Pos!$A:$A,Pos!S:S,_xlfn.XLOOKUP($L1247,#REF!,#REF!, ""), 0)</f>
        <v>#REF!</v>
      </c>
      <c r="AD1247" s="1" t="e">
        <f>_xlfn.XLOOKUP($L1247,Pos!$A:$A,Pos!T:T,_xlfn.XLOOKUP($L1247,#REF!,#REF!, ""), 0)</f>
        <v>#REF!</v>
      </c>
      <c r="AE1247" s="1" t="e">
        <f>_xlfn.XLOOKUP($L1247,Pos!$A:$A,Pos!U:U,_xlfn.XLOOKUP($L1247,#REF!,#REF!, ""), 0)</f>
        <v>#REF!</v>
      </c>
      <c r="AF1247" s="1" t="e">
        <f>_xlfn.XLOOKUP($L1247,Pos!$A:$A,Pos!V:V,_xlfn.XLOOKUP($L1247,#REF!,#REF!, ""), 0)</f>
        <v>#REF!</v>
      </c>
      <c r="AG1247" s="1" t="e">
        <f>_xlfn.XLOOKUP($L1247,Pos!$A:$A,Pos!W:W,_xlfn.XLOOKUP($L1247,#REF!,#REF!, ""), 0)</f>
        <v>#REF!</v>
      </c>
      <c r="AH1247" s="1" t="e">
        <f>_xlfn.XLOOKUP($L1247,Pos!$A:$A,Pos!X:X,_xlfn.XLOOKUP($L1247,#REF!,#REF!, ""), 0)</f>
        <v>#REF!</v>
      </c>
      <c r="AI1247" s="1" t="e">
        <f>_xlfn.XLOOKUP($L1247,Pos!$A:$A,Pos!Y:Y,_xlfn.XLOOKUP($L1247,#REF!,#REF!, ""), 0)</f>
        <v>#REF!</v>
      </c>
      <c r="AJ1247" s="1" t="e">
        <f>_xlfn.XLOOKUP($L1247,Pos!$A:$A,Pos!Z:Z,_xlfn.XLOOKUP($L1247,#REF!,#REF!, ""), 0)</f>
        <v>#REF!</v>
      </c>
      <c r="AK1247" s="1" t="e">
        <f>_xlfn.XLOOKUP($L1247,Pos!$A:$A,Pos!AA:AA,_xlfn.XLOOKUP($L1247,#REF!,#REF!, ""), 0)</f>
        <v>#REF!</v>
      </c>
      <c r="AL1247" s="1" t="e">
        <f>_xlfn.XLOOKUP($L1247,Pos!$A:$A,Pos!AB:AB,_xlfn.XLOOKUP($L1247,#REF!,#REF!, ""), 0)</f>
        <v>#REF!</v>
      </c>
      <c r="AM1247" s="1" t="e">
        <f>_xlfn.XLOOKUP($L1247,Pos!$A:$A,Pos!AC:AC,_xlfn.XLOOKUP($L1247,#REF!,#REF!, ""), 0)</f>
        <v>#REF!</v>
      </c>
      <c r="AN1247" s="1" t="e">
        <f>_xlfn.XLOOKUP($L1247,Pos!$A:$A,Pos!AD:AD,_xlfn.XLOOKUP($L1247,#REF!,#REF!, ""), 0)</f>
        <v>#REF!</v>
      </c>
      <c r="AO1247" s="1" t="e">
        <f>_xlfn.XLOOKUP($L1247,Pos!$A:$A,Pos!AE:AE,_xlfn.XLOOKUP($L1247,#REF!,#REF!, ""), 0)</f>
        <v>#REF!</v>
      </c>
      <c r="AP1247" s="1" t="e">
        <f>_xlfn.XLOOKUP($L1247,Pos!$A:$A,Pos!AF:AF,_xlfn.XLOOKUP($L1247,#REF!,#REF!, ""), 0)</f>
        <v>#REF!</v>
      </c>
      <c r="AQ1247" s="1" t="e">
        <f>_xlfn.XLOOKUP($L1247,Pos!$A:$A,Pos!AG:AG,_xlfn.XLOOKUP($L1247,#REF!,#REF!, ""), 0)</f>
        <v>#REF!</v>
      </c>
      <c r="AR1247" s="1" t="e">
        <f>_xlfn.XLOOKUP($L1247,Pos!$A:$A,Pos!AH:AH,_xlfn.XLOOKUP($L1247,#REF!,#REF!, ""), 0)</f>
        <v>#REF!</v>
      </c>
      <c r="AS1247" s="1" t="e">
        <f>_xlfn.XLOOKUP($L1247,Pos!$A:$A,Pos!AI:AI,_xlfn.XLOOKUP($L1247,#REF!,#REF!, ""), 0)</f>
        <v>#REF!</v>
      </c>
      <c r="AT1247" s="1" t="e">
        <f>_xlfn.XLOOKUP($L1247,Pos!$A:$A,Pos!AJ:AJ,_xlfn.XLOOKUP($L1247,#REF!,#REF!, ""), 0)</f>
        <v>#REF!</v>
      </c>
      <c r="AU1247" s="1" t="e">
        <f>_xlfn.XLOOKUP($L1247,Pos!$A:$A,Pos!AK:AK,_xlfn.XLOOKUP($L1247,#REF!,#REF!, ""), 0)</f>
        <v>#REF!</v>
      </c>
      <c r="AV1247" s="1" t="e">
        <f>_xlfn.XLOOKUP($L1247,Pos!$A:$A,Pos!AL:AL,_xlfn.XLOOKUP($L1247,#REF!,#REF!, ""), 0)</f>
        <v>#REF!</v>
      </c>
      <c r="AW1247" s="1" t="e">
        <f>_xlfn.XLOOKUP($L1247,Pos!$A:$A,Pos!AM:AM,_xlfn.XLOOKUP($L1247,#REF!,#REF!, ""), 0)</f>
        <v>#REF!</v>
      </c>
      <c r="AX1247" s="1" t="e">
        <f>_xlfn.XLOOKUP($L1247,Pos!$A:$A,Pos!AN:AN,_xlfn.XLOOKUP($L1247,#REF!,#REF!, ""), 0)</f>
        <v>#REF!</v>
      </c>
      <c r="AY1247" s="1" t="e">
        <f>_xlfn.XLOOKUP($L1247,Pos!$A:$A,Pos!AO:AO,_xlfn.XLOOKUP($L1247,#REF!,#REF!, ""), 0)</f>
        <v>#REF!</v>
      </c>
      <c r="AZ1247" s="7" t="str">
        <f t="shared" si="298"/>
        <v>OUT</v>
      </c>
      <c r="BA1247" s="1">
        <f>IF(OR(_xlfn.XLOOKUP(L1247,Pos!B:B,Pos!L:L,FALSE)="ESG Reason",_xlfn.XLOOKUP(L1247,Pos!B:B,Pos!L:L,FALSE)="Blacklisted"),1,0)</f>
        <v>0</v>
      </c>
      <c r="BC1247" s="11">
        <v>8.8494049048335408E-11</v>
      </c>
      <c r="BD1247" s="11">
        <f>_xlfn.XLOOKUP($L1247,Pos!$B:$B,Pos!H:H,0, 0)</f>
        <v>0</v>
      </c>
      <c r="BE1247" s="11">
        <f>_xlfn.XLOOKUP($L1247,Pos!$B:$B,Pos!I:I,0, 0)</f>
        <v>5.870780296515697E-5</v>
      </c>
      <c r="BF1247" s="18">
        <f t="shared" si="299"/>
        <v>5.870780296515697E-5</v>
      </c>
      <c r="BG1247" s="1">
        <f t="shared" si="300"/>
        <v>2</v>
      </c>
      <c r="BH1247" s="1">
        <f t="shared" si="301"/>
        <v>7</v>
      </c>
      <c r="BI1247" s="18">
        <f t="shared" si="302"/>
        <v>8.8494049048335408E-11</v>
      </c>
      <c r="BJ1247" s="3">
        <f t="shared" si="303"/>
        <v>0</v>
      </c>
      <c r="BK1247" s="18">
        <f t="shared" si="304"/>
        <v>0</v>
      </c>
    </row>
    <row r="1248" spans="3:63" x14ac:dyDescent="0.25">
      <c r="C1248" s="3"/>
      <c r="D1248" s="3"/>
      <c r="E1248" s="3"/>
      <c r="F1248" s="3"/>
      <c r="G1248" s="51" t="s">
        <v>1249</v>
      </c>
      <c r="H1248" s="8" t="str">
        <f t="shared" si="294"/>
        <v>0%West Europe</v>
      </c>
      <c r="I1248" s="11" cm="1">
        <f t="array" ref="I1248">IF(
   AZ1248 = "OUT", 0,IF(
   BD1248 &gt;= LARGE(IF(ISNUMBER(BD:BD), BD:BD), 3),
   BE1248 - 0.001,
   IF(BE1248 &gt;=VLOOKUP(P1248,mapping!$A:$B,2,FALSE), BE1248,VLOOKUP(P1248,mapping!$A$2:$B$8,2,FALSE))
))</f>
        <v>0</v>
      </c>
      <c r="J1248" s="11" cm="1">
        <f t="array" ref="J1248">IF(
    AZ1248="OUT",0,IF(IF(
                      BD1248&gt;=LARGE(IF(ISNUMBER(BD:BD),BD:BD),3),
                      BE1248+0.001,
                      VLOOKUP(H1248,mapping!$D:$E,2,FALSE)
                      )&gt;I1248,
                   IF(
                      BD1248&gt;=LARGE(IF(ISNUMBER(BD:BD),BD:BD),3),
                      BE1248+0.001,
                      VLOOKUP(H1248,mapping!$D:$E,2,FALSE)
                      ),
                   I1248+0.002))</f>
        <v>0</v>
      </c>
      <c r="K1248" s="8">
        <f t="shared" si="295"/>
        <v>5.8140656764932683E-5</v>
      </c>
      <c r="L1248" s="1" t="str">
        <f>Pos!B296</f>
        <v>FR0000039299</v>
      </c>
      <c r="M1248" s="1" t="str">
        <f>_xlfn.XLOOKUP($L1248,Pos!B:B,Pos!D:D,, 0)</f>
        <v>Bollore SE</v>
      </c>
      <c r="N1248" s="1" t="str">
        <f>_xlfn.XLOOKUP($L1248,Pos!B:B,Pos!E:E,, 0)</f>
        <v>Media</v>
      </c>
      <c r="O1248" s="1" t="str">
        <f t="shared" si="296"/>
        <v>Media_West Europe</v>
      </c>
      <c r="P1248" s="1" t="str">
        <f>_xlfn.XLOOKUP($L1248,Pos!B:B,Pos!F:F,, 0)</f>
        <v>West Europe</v>
      </c>
      <c r="Q1248" s="1">
        <v>0</v>
      </c>
      <c r="R1248" s="9">
        <f>_xlfn.XLOOKUP($L1248,Pos!$B:$B,Pos!N:N,0, 0)</f>
        <v>5.05</v>
      </c>
      <c r="S1248" s="9">
        <f>_xlfn.XLOOKUP($L1248,Pos!$B:$B,Pos!O:O,0, 0)</f>
        <v>3.2463329999999999</v>
      </c>
      <c r="T1248" s="9">
        <f>_xlfn.XLOOKUP($L1248,Pos!$B:$B,Pos!P:P,0, 0)</f>
        <v>0.5</v>
      </c>
      <c r="U1248" s="9">
        <f>_xlfn.XLOOKUP($L1248,Pos!$B:$B,Pos!Q:Q,0, 0)</f>
        <v>1.9</v>
      </c>
      <c r="V1248" s="9">
        <f>_xlfn.XLOOKUP($L1248,Pos!$B:$B,Pos!R:R,0, 0)</f>
        <v>9.6666670000000003</v>
      </c>
      <c r="W1248" s="9">
        <f>_xlfn.XLOOKUP($L1248,Pos!$B:$B,Pos!S:S,0, 0)</f>
        <v>1.2150000000000001</v>
      </c>
      <c r="X1248" s="9" t="str">
        <f>_xlfn.XLOOKUP($L1248,Pos!$B:$B,Pos!J:J,0, 0)</f>
        <v>Outperform</v>
      </c>
      <c r="Y1248" s="1">
        <v>0</v>
      </c>
      <c r="Z1248" s="1">
        <v>0</v>
      </c>
      <c r="AA1248" s="1">
        <f t="shared" si="297"/>
        <v>0</v>
      </c>
      <c r="AB1248" s="9">
        <f>_xlfn.XLOOKUP(L1248,Pos!B:B,Pos!K:K,-1,0)</f>
        <v>1.666666666666667</v>
      </c>
      <c r="AC1248" s="1" t="e">
        <f>_xlfn.XLOOKUP($L1248,Pos!$A:$A,Pos!S:S,_xlfn.XLOOKUP($L1248,#REF!,#REF!, ""), 0)</f>
        <v>#REF!</v>
      </c>
      <c r="AD1248" s="1" t="e">
        <f>_xlfn.XLOOKUP($L1248,Pos!$A:$A,Pos!T:T,_xlfn.XLOOKUP($L1248,#REF!,#REF!, ""), 0)</f>
        <v>#REF!</v>
      </c>
      <c r="AE1248" s="1" t="e">
        <f>_xlfn.XLOOKUP($L1248,Pos!$A:$A,Pos!U:U,_xlfn.XLOOKUP($L1248,#REF!,#REF!, ""), 0)</f>
        <v>#REF!</v>
      </c>
      <c r="AF1248" s="1" t="e">
        <f>_xlfn.XLOOKUP($L1248,Pos!$A:$A,Pos!V:V,_xlfn.XLOOKUP($L1248,#REF!,#REF!, ""), 0)</f>
        <v>#REF!</v>
      </c>
      <c r="AG1248" s="1" t="e">
        <f>_xlfn.XLOOKUP($L1248,Pos!$A:$A,Pos!W:W,_xlfn.XLOOKUP($L1248,#REF!,#REF!, ""), 0)</f>
        <v>#REF!</v>
      </c>
      <c r="AH1248" s="1" t="e">
        <f>_xlfn.XLOOKUP($L1248,Pos!$A:$A,Pos!X:X,_xlfn.XLOOKUP($L1248,#REF!,#REF!, ""), 0)</f>
        <v>#REF!</v>
      </c>
      <c r="AI1248" s="1" t="e">
        <f>_xlfn.XLOOKUP($L1248,Pos!$A:$A,Pos!Y:Y,_xlfn.XLOOKUP($L1248,#REF!,#REF!, ""), 0)</f>
        <v>#REF!</v>
      </c>
      <c r="AJ1248" s="1" t="e">
        <f>_xlfn.XLOOKUP($L1248,Pos!$A:$A,Pos!Z:Z,_xlfn.XLOOKUP($L1248,#REF!,#REF!, ""), 0)</f>
        <v>#REF!</v>
      </c>
      <c r="AK1248" s="1" t="e">
        <f>_xlfn.XLOOKUP($L1248,Pos!$A:$A,Pos!AA:AA,_xlfn.XLOOKUP($L1248,#REF!,#REF!, ""), 0)</f>
        <v>#REF!</v>
      </c>
      <c r="AL1248" s="1" t="e">
        <f>_xlfn.XLOOKUP($L1248,Pos!$A:$A,Pos!AB:AB,_xlfn.XLOOKUP($L1248,#REF!,#REF!, ""), 0)</f>
        <v>#REF!</v>
      </c>
      <c r="AM1248" s="1" t="e">
        <f>_xlfn.XLOOKUP($L1248,Pos!$A:$A,Pos!AC:AC,_xlfn.XLOOKUP($L1248,#REF!,#REF!, ""), 0)</f>
        <v>#REF!</v>
      </c>
      <c r="AN1248" s="1" t="e">
        <f>_xlfn.XLOOKUP($L1248,Pos!$A:$A,Pos!AD:AD,_xlfn.XLOOKUP($L1248,#REF!,#REF!, ""), 0)</f>
        <v>#REF!</v>
      </c>
      <c r="AO1248" s="1" t="e">
        <f>_xlfn.XLOOKUP($L1248,Pos!$A:$A,Pos!AE:AE,_xlfn.XLOOKUP($L1248,#REF!,#REF!, ""), 0)</f>
        <v>#REF!</v>
      </c>
      <c r="AP1248" s="1" t="e">
        <f>_xlfn.XLOOKUP($L1248,Pos!$A:$A,Pos!AF:AF,_xlfn.XLOOKUP($L1248,#REF!,#REF!, ""), 0)</f>
        <v>#REF!</v>
      </c>
      <c r="AQ1248" s="1" t="e">
        <f>_xlfn.XLOOKUP($L1248,Pos!$A:$A,Pos!AG:AG,_xlfn.XLOOKUP($L1248,#REF!,#REF!, ""), 0)</f>
        <v>#REF!</v>
      </c>
      <c r="AR1248" s="1" t="e">
        <f>_xlfn.XLOOKUP($L1248,Pos!$A:$A,Pos!AH:AH,_xlfn.XLOOKUP($L1248,#REF!,#REF!, ""), 0)</f>
        <v>#REF!</v>
      </c>
      <c r="AS1248" s="1" t="e">
        <f>_xlfn.XLOOKUP($L1248,Pos!$A:$A,Pos!AI:AI,_xlfn.XLOOKUP($L1248,#REF!,#REF!, ""), 0)</f>
        <v>#REF!</v>
      </c>
      <c r="AT1248" s="1" t="e">
        <f>_xlfn.XLOOKUP($L1248,Pos!$A:$A,Pos!AJ:AJ,_xlfn.XLOOKUP($L1248,#REF!,#REF!, ""), 0)</f>
        <v>#REF!</v>
      </c>
      <c r="AU1248" s="1" t="e">
        <f>_xlfn.XLOOKUP($L1248,Pos!$A:$A,Pos!AK:AK,_xlfn.XLOOKUP($L1248,#REF!,#REF!, ""), 0)</f>
        <v>#REF!</v>
      </c>
      <c r="AV1248" s="1" t="e">
        <f>_xlfn.XLOOKUP($L1248,Pos!$A:$A,Pos!AL:AL,_xlfn.XLOOKUP($L1248,#REF!,#REF!, ""), 0)</f>
        <v>#REF!</v>
      </c>
      <c r="AW1248" s="1" t="e">
        <f>_xlfn.XLOOKUP($L1248,Pos!$A:$A,Pos!AM:AM,_xlfn.XLOOKUP($L1248,#REF!,#REF!, ""), 0)</f>
        <v>#REF!</v>
      </c>
      <c r="AX1248" s="1" t="e">
        <f>_xlfn.XLOOKUP($L1248,Pos!$A:$A,Pos!AN:AN,_xlfn.XLOOKUP($L1248,#REF!,#REF!, ""), 0)</f>
        <v>#REF!</v>
      </c>
      <c r="AY1248" s="1" t="e">
        <f>_xlfn.XLOOKUP($L1248,Pos!$A:$A,Pos!AO:AO,_xlfn.XLOOKUP($L1248,#REF!,#REF!, ""), 0)</f>
        <v>#REF!</v>
      </c>
      <c r="AZ1248" s="7" t="str">
        <f t="shared" si="298"/>
        <v>OUT</v>
      </c>
      <c r="BA1248" s="1">
        <f>IF(OR(_xlfn.XLOOKUP(L1248,Pos!B:B,Pos!L:L,FALSE)="ESG Reason",_xlfn.XLOOKUP(L1248,Pos!B:B,Pos!L:L,FALSE)="Blacklisted"),1,0)</f>
        <v>1</v>
      </c>
      <c r="BC1248" s="11">
        <v>8.4482548597868788E-11</v>
      </c>
      <c r="BD1248" s="11">
        <f>_xlfn.XLOOKUP($L1248,Pos!$B:$B,Pos!H:H,0, 0)</f>
        <v>0</v>
      </c>
      <c r="BE1248" s="11">
        <f>_xlfn.XLOOKUP($L1248,Pos!$B:$B,Pos!I:I,0, 0)</f>
        <v>5.8140656764932683E-5</v>
      </c>
      <c r="BF1248" s="18">
        <f t="shared" si="299"/>
        <v>5.8140656764932683E-5</v>
      </c>
      <c r="BG1248" s="1">
        <f t="shared" si="300"/>
        <v>2</v>
      </c>
      <c r="BH1248" s="1">
        <f t="shared" si="301"/>
        <v>12</v>
      </c>
      <c r="BI1248" s="18">
        <f t="shared" si="302"/>
        <v>8.4482548597868788E-11</v>
      </c>
      <c r="BJ1248" s="3">
        <f t="shared" si="303"/>
        <v>0</v>
      </c>
      <c r="BK1248" s="18">
        <f t="shared" si="304"/>
        <v>0</v>
      </c>
    </row>
    <row r="1249" spans="3:63" x14ac:dyDescent="0.25">
      <c r="C1249" s="3"/>
      <c r="D1249" s="3"/>
      <c r="E1249" s="3"/>
      <c r="F1249" s="3"/>
      <c r="G1249" s="51" t="s">
        <v>1258</v>
      </c>
      <c r="H1249" s="8" t="str">
        <f t="shared" si="294"/>
        <v>0%West Europe</v>
      </c>
      <c r="I1249" s="11" cm="1">
        <f t="array" ref="I1249">IF(
   AZ1249 = "OUT", 0,IF(
   BD1249 &gt;= LARGE(IF(ISNUMBER(BD:BD), BD:BD), 3),
   BE1249 - 0.001,
   IF(BE1249 &gt;=VLOOKUP(P1249,mapping!$A:$B,2,FALSE), BE1249,VLOOKUP(P1249,mapping!$A$2:$B$8,2,FALSE))
))</f>
        <v>0</v>
      </c>
      <c r="J1249" s="11" cm="1">
        <f t="array" ref="J1249">IF(
    AZ1249="OUT",0,IF(IF(
                      BD1249&gt;=LARGE(IF(ISNUMBER(BD:BD),BD:BD),3),
                      BE1249+0.001,
                      VLOOKUP(H1249,mapping!$D:$E,2,FALSE)
                      )&gt;I1249,
                   IF(
                      BD1249&gt;=LARGE(IF(ISNUMBER(BD:BD),BD:BD),3),
                      BE1249+0.001,
                      VLOOKUP(H1249,mapping!$D:$E,2,FALSE)
                      ),
                   I1249+0.002))</f>
        <v>0</v>
      </c>
      <c r="K1249" s="8">
        <f t="shared" si="295"/>
        <v>5.7586262502868123E-5</v>
      </c>
      <c r="L1249" s="1" t="str">
        <f>Pos!B6</f>
        <v>AT0000746409</v>
      </c>
      <c r="M1249" s="1" t="str">
        <f>_xlfn.XLOOKUP($L1249,Pos!B:B,Pos!D:D,, 0)</f>
        <v>VERBUND AG Class A</v>
      </c>
      <c r="N1249" s="1" t="str">
        <f>_xlfn.XLOOKUP($L1249,Pos!B:B,Pos!E:E,, 0)</f>
        <v>Utilities</v>
      </c>
      <c r="O1249" s="1" t="str">
        <f t="shared" si="296"/>
        <v>Utilities_West Europe</v>
      </c>
      <c r="P1249" s="1" t="str">
        <f>_xlfn.XLOOKUP($L1249,Pos!B:B,Pos!F:F,, 0)</f>
        <v>West Europe</v>
      </c>
      <c r="Q1249" s="1">
        <v>0</v>
      </c>
      <c r="R1249" s="9">
        <f>_xlfn.XLOOKUP($L1249,Pos!$B:$B,Pos!N:N,0, 0)</f>
        <v>3.74</v>
      </c>
      <c r="S1249" s="9">
        <f>_xlfn.XLOOKUP($L1249,Pos!$B:$B,Pos!O:O,0, 0)</f>
        <v>4.5190000000000001</v>
      </c>
      <c r="T1249" s="9">
        <f>_xlfn.XLOOKUP($L1249,Pos!$B:$B,Pos!P:P,0, 0)</f>
        <v>7.5</v>
      </c>
      <c r="U1249" s="9">
        <f>_xlfn.XLOOKUP($L1249,Pos!$B:$B,Pos!Q:Q,0, 0)</f>
        <v>1.2</v>
      </c>
      <c r="V1249" s="9">
        <f>_xlfn.XLOOKUP($L1249,Pos!$B:$B,Pos!R:R,0, 0)</f>
        <v>4.9666670000000002</v>
      </c>
      <c r="W1249" s="9">
        <f>_xlfn.XLOOKUP($L1249,Pos!$B:$B,Pos!S:S,0, 0)</f>
        <v>3.45</v>
      </c>
      <c r="X1249" s="9" t="str">
        <f>_xlfn.XLOOKUP($L1249,Pos!$B:$B,Pos!J:J,0, 0)</f>
        <v>Underperform</v>
      </c>
      <c r="Y1249" s="1">
        <v>0</v>
      </c>
      <c r="Z1249" s="1">
        <v>0</v>
      </c>
      <c r="AA1249" s="1">
        <f t="shared" si="297"/>
        <v>0</v>
      </c>
      <c r="AB1249" s="9">
        <f>_xlfn.XLOOKUP(L1249,Pos!B:B,Pos!K:K,-1,0)</f>
        <v>1.8181818181818179</v>
      </c>
      <c r="AC1249" s="1" t="e">
        <f>_xlfn.XLOOKUP($L1249,Pos!$A:$A,Pos!S:S,_xlfn.XLOOKUP($L1249,#REF!,#REF!, ""), 0)</f>
        <v>#REF!</v>
      </c>
      <c r="AD1249" s="1" t="e">
        <f>_xlfn.XLOOKUP($L1249,Pos!$A:$A,Pos!T:T,_xlfn.XLOOKUP($L1249,#REF!,#REF!, ""), 0)</f>
        <v>#REF!</v>
      </c>
      <c r="AE1249" s="1" t="e">
        <f>_xlfn.XLOOKUP($L1249,Pos!$A:$A,Pos!U:U,_xlfn.XLOOKUP($L1249,#REF!,#REF!, ""), 0)</f>
        <v>#REF!</v>
      </c>
      <c r="AF1249" s="1" t="e">
        <f>_xlfn.XLOOKUP($L1249,Pos!$A:$A,Pos!V:V,_xlfn.XLOOKUP($L1249,#REF!,#REF!, ""), 0)</f>
        <v>#REF!</v>
      </c>
      <c r="AG1249" s="1" t="e">
        <f>_xlfn.XLOOKUP($L1249,Pos!$A:$A,Pos!W:W,_xlfn.XLOOKUP($L1249,#REF!,#REF!, ""), 0)</f>
        <v>#REF!</v>
      </c>
      <c r="AH1249" s="1" t="e">
        <f>_xlfn.XLOOKUP($L1249,Pos!$A:$A,Pos!X:X,_xlfn.XLOOKUP($L1249,#REF!,#REF!, ""), 0)</f>
        <v>#REF!</v>
      </c>
      <c r="AI1249" s="1" t="e">
        <f>_xlfn.XLOOKUP($L1249,Pos!$A:$A,Pos!Y:Y,_xlfn.XLOOKUP($L1249,#REF!,#REF!, ""), 0)</f>
        <v>#REF!</v>
      </c>
      <c r="AJ1249" s="1" t="e">
        <f>_xlfn.XLOOKUP($L1249,Pos!$A:$A,Pos!Z:Z,_xlfn.XLOOKUP($L1249,#REF!,#REF!, ""), 0)</f>
        <v>#REF!</v>
      </c>
      <c r="AK1249" s="1" t="e">
        <f>_xlfn.XLOOKUP($L1249,Pos!$A:$A,Pos!AA:AA,_xlfn.XLOOKUP($L1249,#REF!,#REF!, ""), 0)</f>
        <v>#REF!</v>
      </c>
      <c r="AL1249" s="1" t="e">
        <f>_xlfn.XLOOKUP($L1249,Pos!$A:$A,Pos!AB:AB,_xlfn.XLOOKUP($L1249,#REF!,#REF!, ""), 0)</f>
        <v>#REF!</v>
      </c>
      <c r="AM1249" s="1" t="e">
        <f>_xlfn.XLOOKUP($L1249,Pos!$A:$A,Pos!AC:AC,_xlfn.XLOOKUP($L1249,#REF!,#REF!, ""), 0)</f>
        <v>#REF!</v>
      </c>
      <c r="AN1249" s="1" t="e">
        <f>_xlfn.XLOOKUP($L1249,Pos!$A:$A,Pos!AD:AD,_xlfn.XLOOKUP($L1249,#REF!,#REF!, ""), 0)</f>
        <v>#REF!</v>
      </c>
      <c r="AO1249" s="1" t="e">
        <f>_xlfn.XLOOKUP($L1249,Pos!$A:$A,Pos!AE:AE,_xlfn.XLOOKUP($L1249,#REF!,#REF!, ""), 0)</f>
        <v>#REF!</v>
      </c>
      <c r="AP1249" s="1" t="e">
        <f>_xlfn.XLOOKUP($L1249,Pos!$A:$A,Pos!AF:AF,_xlfn.XLOOKUP($L1249,#REF!,#REF!, ""), 0)</f>
        <v>#REF!</v>
      </c>
      <c r="AQ1249" s="1" t="e">
        <f>_xlfn.XLOOKUP($L1249,Pos!$A:$A,Pos!AG:AG,_xlfn.XLOOKUP($L1249,#REF!,#REF!, ""), 0)</f>
        <v>#REF!</v>
      </c>
      <c r="AR1249" s="1" t="e">
        <f>_xlfn.XLOOKUP($L1249,Pos!$A:$A,Pos!AH:AH,_xlfn.XLOOKUP($L1249,#REF!,#REF!, ""), 0)</f>
        <v>#REF!</v>
      </c>
      <c r="AS1249" s="1" t="e">
        <f>_xlfn.XLOOKUP($L1249,Pos!$A:$A,Pos!AI:AI,_xlfn.XLOOKUP($L1249,#REF!,#REF!, ""), 0)</f>
        <v>#REF!</v>
      </c>
      <c r="AT1249" s="1" t="e">
        <f>_xlfn.XLOOKUP($L1249,Pos!$A:$A,Pos!AJ:AJ,_xlfn.XLOOKUP($L1249,#REF!,#REF!, ""), 0)</f>
        <v>#REF!</v>
      </c>
      <c r="AU1249" s="1" t="e">
        <f>_xlfn.XLOOKUP($L1249,Pos!$A:$A,Pos!AK:AK,_xlfn.XLOOKUP($L1249,#REF!,#REF!, ""), 0)</f>
        <v>#REF!</v>
      </c>
      <c r="AV1249" s="1" t="e">
        <f>_xlfn.XLOOKUP($L1249,Pos!$A:$A,Pos!AL:AL,_xlfn.XLOOKUP($L1249,#REF!,#REF!, ""), 0)</f>
        <v>#REF!</v>
      </c>
      <c r="AW1249" s="1" t="e">
        <f>_xlfn.XLOOKUP($L1249,Pos!$A:$A,Pos!AM:AM,_xlfn.XLOOKUP($L1249,#REF!,#REF!, ""), 0)</f>
        <v>#REF!</v>
      </c>
      <c r="AX1249" s="1" t="e">
        <f>_xlfn.XLOOKUP($L1249,Pos!$A:$A,Pos!AN:AN,_xlfn.XLOOKUP($L1249,#REF!,#REF!, ""), 0)</f>
        <v>#REF!</v>
      </c>
      <c r="AY1249" s="1" t="e">
        <f>_xlfn.XLOOKUP($L1249,Pos!$A:$A,Pos!AO:AO,_xlfn.XLOOKUP($L1249,#REF!,#REF!, ""), 0)</f>
        <v>#REF!</v>
      </c>
      <c r="AZ1249" s="7" t="str">
        <f t="shared" si="298"/>
        <v>OUT</v>
      </c>
      <c r="BA1249" s="1">
        <f>IF(OR(_xlfn.XLOOKUP(L1249,Pos!B:B,Pos!L:L,FALSE)="ESG Reason",_xlfn.XLOOKUP(L1249,Pos!B:B,Pos!L:L,FALSE)="Blacklisted"),1,0)</f>
        <v>0</v>
      </c>
      <c r="BC1249" s="11">
        <v>1.034948638491321E-10</v>
      </c>
      <c r="BD1249" s="11">
        <f>_xlfn.XLOOKUP($L1249,Pos!$B:$B,Pos!H:H,0, 0)</f>
        <v>0</v>
      </c>
      <c r="BE1249" s="11">
        <f>_xlfn.XLOOKUP($L1249,Pos!$B:$B,Pos!I:I,0, 0)</f>
        <v>5.7586262502868123E-5</v>
      </c>
      <c r="BF1249" s="18">
        <f t="shared" si="299"/>
        <v>5.7586262502868123E-5</v>
      </c>
      <c r="BG1249" s="1">
        <f t="shared" si="300"/>
        <v>2</v>
      </c>
      <c r="BH1249" s="1">
        <f t="shared" si="301"/>
        <v>19</v>
      </c>
      <c r="BI1249" s="18">
        <f t="shared" si="302"/>
        <v>1.034948638491321E-10</v>
      </c>
      <c r="BJ1249" s="3">
        <f t="shared" si="303"/>
        <v>0</v>
      </c>
      <c r="BK1249" s="18">
        <f t="shared" si="304"/>
        <v>0</v>
      </c>
    </row>
    <row r="1250" spans="3:63" x14ac:dyDescent="0.25">
      <c r="C1250" s="3"/>
      <c r="D1250" s="3"/>
      <c r="E1250" s="3"/>
      <c r="F1250" s="3"/>
      <c r="G1250" s="51" t="s">
        <v>1259</v>
      </c>
      <c r="H1250" s="8" t="str">
        <f t="shared" si="294"/>
        <v>0%West Europe</v>
      </c>
      <c r="I1250" s="11" cm="1">
        <f t="array" ref="I1250">IF(
   AZ1250 = "OUT", 0,IF(
   BD1250 &gt;= LARGE(IF(ISNUMBER(BD:BD), BD:BD), 3),
   BE1250 - 0.001,
   IF(BE1250 &gt;=VLOOKUP(P1250,mapping!$A:$B,2,FALSE), BE1250,VLOOKUP(P1250,mapping!$A$2:$B$8,2,FALSE))
))</f>
        <v>0</v>
      </c>
      <c r="J1250" s="11" cm="1">
        <f t="array" ref="J1250">IF(
    AZ1250="OUT",0,IF(IF(
                      BD1250&gt;=LARGE(IF(ISNUMBER(BD:BD),BD:BD),3),
                      BE1250+0.001,
                      VLOOKUP(H1250,mapping!$D:$E,2,FALSE)
                      )&gt;I1250,
                   IF(
                      BD1250&gt;=LARGE(IF(ISNUMBER(BD:BD),BD:BD),3),
                      BE1250+0.001,
                      VLOOKUP(H1250,mapping!$D:$E,2,FALSE)
                      ),
                   I1250+0.002))</f>
        <v>0</v>
      </c>
      <c r="K1250" s="8">
        <f t="shared" si="295"/>
        <v>5.7149566129637877E-5</v>
      </c>
      <c r="L1250" s="1" t="str">
        <f>Pos!B726</f>
        <v>NL0015435975</v>
      </c>
      <c r="M1250" s="1" t="str">
        <f>_xlfn.XLOOKUP($L1250,Pos!B:B,Pos!D:D,, 0)</f>
        <v>Davide Campari-Milano N.V.</v>
      </c>
      <c r="N1250" s="1" t="str">
        <f>_xlfn.XLOOKUP($L1250,Pos!B:B,Pos!E:E,, 0)</f>
        <v>Food, Beverage &amp; Tobacco</v>
      </c>
      <c r="O1250" s="1" t="str">
        <f t="shared" si="296"/>
        <v>Food, Beverage &amp; Tobacco_West Europe</v>
      </c>
      <c r="P1250" s="1" t="str">
        <f>_xlfn.XLOOKUP($L1250,Pos!B:B,Pos!F:F,, 0)</f>
        <v>West Europe</v>
      </c>
      <c r="Q1250" s="1">
        <v>0</v>
      </c>
      <c r="R1250" s="9">
        <f>_xlfn.XLOOKUP($L1250,Pos!$B:$B,Pos!N:N,0, 0)</f>
        <v>1.1599999999999999</v>
      </c>
      <c r="S1250" s="9">
        <f>_xlfn.XLOOKUP($L1250,Pos!$B:$B,Pos!O:O,0, 0)</f>
        <v>3.0828329999999999</v>
      </c>
      <c r="T1250" s="9">
        <f>_xlfn.XLOOKUP($L1250,Pos!$B:$B,Pos!P:P,0, 0)</f>
        <v>2.875</v>
      </c>
      <c r="U1250" s="9">
        <f>_xlfn.XLOOKUP($L1250,Pos!$B:$B,Pos!Q:Q,0, 0)</f>
        <v>6.7</v>
      </c>
      <c r="V1250" s="9">
        <f>_xlfn.XLOOKUP($L1250,Pos!$B:$B,Pos!R:R,0, 0)</f>
        <v>0.73333329999999997</v>
      </c>
      <c r="W1250" s="9">
        <f>_xlfn.XLOOKUP($L1250,Pos!$B:$B,Pos!S:S,0, 0)</f>
        <v>3.23</v>
      </c>
      <c r="X1250" s="9" t="str">
        <f>_xlfn.XLOOKUP($L1250,Pos!$B:$B,Pos!J:J,0, 0)</f>
        <v>Hold</v>
      </c>
      <c r="Y1250" s="1">
        <v>0</v>
      </c>
      <c r="Z1250" s="1">
        <v>0</v>
      </c>
      <c r="AA1250" s="1">
        <f t="shared" si="297"/>
        <v>0</v>
      </c>
      <c r="AB1250" s="9">
        <f>_xlfn.XLOOKUP(L1250,Pos!B:B,Pos!K:K,-1,0)</f>
        <v>0.45454545454545459</v>
      </c>
      <c r="AC1250" s="1" t="e">
        <f>_xlfn.XLOOKUP($L1250,Pos!$A:$A,Pos!S:S,_xlfn.XLOOKUP($L1250,#REF!,#REF!, ""), 0)</f>
        <v>#REF!</v>
      </c>
      <c r="AD1250" s="1" t="e">
        <f>_xlfn.XLOOKUP($L1250,Pos!$A:$A,Pos!T:T,_xlfn.XLOOKUP($L1250,#REF!,#REF!, ""), 0)</f>
        <v>#REF!</v>
      </c>
      <c r="AE1250" s="1" t="e">
        <f>_xlfn.XLOOKUP($L1250,Pos!$A:$A,Pos!U:U,_xlfn.XLOOKUP($L1250,#REF!,#REF!, ""), 0)</f>
        <v>#REF!</v>
      </c>
      <c r="AF1250" s="1" t="e">
        <f>_xlfn.XLOOKUP($L1250,Pos!$A:$A,Pos!V:V,_xlfn.XLOOKUP($L1250,#REF!,#REF!, ""), 0)</f>
        <v>#REF!</v>
      </c>
      <c r="AG1250" s="1" t="e">
        <f>_xlfn.XLOOKUP($L1250,Pos!$A:$A,Pos!W:W,_xlfn.XLOOKUP($L1250,#REF!,#REF!, ""), 0)</f>
        <v>#REF!</v>
      </c>
      <c r="AH1250" s="1" t="e">
        <f>_xlfn.XLOOKUP($L1250,Pos!$A:$A,Pos!X:X,_xlfn.XLOOKUP($L1250,#REF!,#REF!, ""), 0)</f>
        <v>#REF!</v>
      </c>
      <c r="AI1250" s="1" t="e">
        <f>_xlfn.XLOOKUP($L1250,Pos!$A:$A,Pos!Y:Y,_xlfn.XLOOKUP($L1250,#REF!,#REF!, ""), 0)</f>
        <v>#REF!</v>
      </c>
      <c r="AJ1250" s="1" t="e">
        <f>_xlfn.XLOOKUP($L1250,Pos!$A:$A,Pos!Z:Z,_xlfn.XLOOKUP($L1250,#REF!,#REF!, ""), 0)</f>
        <v>#REF!</v>
      </c>
      <c r="AK1250" s="1" t="e">
        <f>_xlfn.XLOOKUP($L1250,Pos!$A:$A,Pos!AA:AA,_xlfn.XLOOKUP($L1250,#REF!,#REF!, ""), 0)</f>
        <v>#REF!</v>
      </c>
      <c r="AL1250" s="1" t="e">
        <f>_xlfn.XLOOKUP($L1250,Pos!$A:$A,Pos!AB:AB,_xlfn.XLOOKUP($L1250,#REF!,#REF!, ""), 0)</f>
        <v>#REF!</v>
      </c>
      <c r="AM1250" s="1" t="e">
        <f>_xlfn.XLOOKUP($L1250,Pos!$A:$A,Pos!AC:AC,_xlfn.XLOOKUP($L1250,#REF!,#REF!, ""), 0)</f>
        <v>#REF!</v>
      </c>
      <c r="AN1250" s="1" t="e">
        <f>_xlfn.XLOOKUP($L1250,Pos!$A:$A,Pos!AD:AD,_xlfn.XLOOKUP($L1250,#REF!,#REF!, ""), 0)</f>
        <v>#REF!</v>
      </c>
      <c r="AO1250" s="1" t="e">
        <f>_xlfn.XLOOKUP($L1250,Pos!$A:$A,Pos!AE:AE,_xlfn.XLOOKUP($L1250,#REF!,#REF!, ""), 0)</f>
        <v>#REF!</v>
      </c>
      <c r="AP1250" s="1" t="e">
        <f>_xlfn.XLOOKUP($L1250,Pos!$A:$A,Pos!AF:AF,_xlfn.XLOOKUP($L1250,#REF!,#REF!, ""), 0)</f>
        <v>#REF!</v>
      </c>
      <c r="AQ1250" s="1" t="e">
        <f>_xlfn.XLOOKUP($L1250,Pos!$A:$A,Pos!AG:AG,_xlfn.XLOOKUP($L1250,#REF!,#REF!, ""), 0)</f>
        <v>#REF!</v>
      </c>
      <c r="AR1250" s="1" t="e">
        <f>_xlfn.XLOOKUP($L1250,Pos!$A:$A,Pos!AH:AH,_xlfn.XLOOKUP($L1250,#REF!,#REF!, ""), 0)</f>
        <v>#REF!</v>
      </c>
      <c r="AS1250" s="1" t="e">
        <f>_xlfn.XLOOKUP($L1250,Pos!$A:$A,Pos!AI:AI,_xlfn.XLOOKUP($L1250,#REF!,#REF!, ""), 0)</f>
        <v>#REF!</v>
      </c>
      <c r="AT1250" s="1" t="e">
        <f>_xlfn.XLOOKUP($L1250,Pos!$A:$A,Pos!AJ:AJ,_xlfn.XLOOKUP($L1250,#REF!,#REF!, ""), 0)</f>
        <v>#REF!</v>
      </c>
      <c r="AU1250" s="1" t="e">
        <f>_xlfn.XLOOKUP($L1250,Pos!$A:$A,Pos!AK:AK,_xlfn.XLOOKUP($L1250,#REF!,#REF!, ""), 0)</f>
        <v>#REF!</v>
      </c>
      <c r="AV1250" s="1" t="e">
        <f>_xlfn.XLOOKUP($L1250,Pos!$A:$A,Pos!AL:AL,_xlfn.XLOOKUP($L1250,#REF!,#REF!, ""), 0)</f>
        <v>#REF!</v>
      </c>
      <c r="AW1250" s="1" t="e">
        <f>_xlfn.XLOOKUP($L1250,Pos!$A:$A,Pos!AM:AM,_xlfn.XLOOKUP($L1250,#REF!,#REF!, ""), 0)</f>
        <v>#REF!</v>
      </c>
      <c r="AX1250" s="1" t="e">
        <f>_xlfn.XLOOKUP($L1250,Pos!$A:$A,Pos!AN:AN,_xlfn.XLOOKUP($L1250,#REF!,#REF!, ""), 0)</f>
        <v>#REF!</v>
      </c>
      <c r="AY1250" s="1" t="e">
        <f>_xlfn.XLOOKUP($L1250,Pos!$A:$A,Pos!AO:AO,_xlfn.XLOOKUP($L1250,#REF!,#REF!, ""), 0)</f>
        <v>#REF!</v>
      </c>
      <c r="AZ1250" s="7" t="str">
        <f t="shared" si="298"/>
        <v>OUT</v>
      </c>
      <c r="BA1250" s="1">
        <f>IF(OR(_xlfn.XLOOKUP(L1250,Pos!B:B,Pos!L:L,FALSE)="ESG Reason",_xlfn.XLOOKUP(L1250,Pos!B:B,Pos!L:L,FALSE)="Blacklisted"),1,0)</f>
        <v>0</v>
      </c>
      <c r="BC1250" s="11">
        <v>8.6677404614891486E-11</v>
      </c>
      <c r="BD1250" s="11">
        <f>_xlfn.XLOOKUP($L1250,Pos!$B:$B,Pos!H:H,0, 0)</f>
        <v>0</v>
      </c>
      <c r="BE1250" s="11">
        <f>_xlfn.XLOOKUP($L1250,Pos!$B:$B,Pos!I:I,0, 0)</f>
        <v>5.7149566129637877E-5</v>
      </c>
      <c r="BF1250" s="18">
        <f t="shared" si="299"/>
        <v>5.7149566129637877E-5</v>
      </c>
      <c r="BG1250" s="1">
        <f t="shared" si="300"/>
        <v>2</v>
      </c>
      <c r="BH1250" s="1">
        <f t="shared" si="301"/>
        <v>8</v>
      </c>
      <c r="BI1250" s="18">
        <f t="shared" si="302"/>
        <v>8.6677404614891486E-11</v>
      </c>
      <c r="BJ1250" s="3">
        <f t="shared" si="303"/>
        <v>0</v>
      </c>
      <c r="BK1250" s="18">
        <f t="shared" si="304"/>
        <v>0</v>
      </c>
    </row>
    <row r="1251" spans="3:63" x14ac:dyDescent="0.25">
      <c r="C1251" s="3"/>
      <c r="D1251" s="3"/>
      <c r="E1251" s="3"/>
      <c r="F1251" s="3"/>
      <c r="G1251" s="51" t="s">
        <v>1264</v>
      </c>
      <c r="H1251" s="8" t="str">
        <f t="shared" si="294"/>
        <v>0%West Europe</v>
      </c>
      <c r="I1251" s="11" cm="1">
        <f t="array" ref="I1251">IF(
   AZ1251 = "OUT", 0,IF(
   BD1251 &gt;= LARGE(IF(ISNUMBER(BD:BD), BD:BD), 3),
   BE1251 - 0.001,
   IF(BE1251 &gt;=VLOOKUP(P1251,mapping!$A:$B,2,FALSE), BE1251,VLOOKUP(P1251,mapping!$A$2:$B$8,2,FALSE))
))</f>
        <v>0</v>
      </c>
      <c r="J1251" s="11" cm="1">
        <f t="array" ref="J1251">IF(
    AZ1251="OUT",0,IF(IF(
                      BD1251&gt;=LARGE(IF(ISNUMBER(BD:BD),BD:BD),3),
                      BE1251+0.001,
                      VLOOKUP(H1251,mapping!$D:$E,2,FALSE)
                      )&gt;I1251,
                   IF(
                      BD1251&gt;=LARGE(IF(ISNUMBER(BD:BD),BD:BD),3),
                      BE1251+0.001,
                      VLOOKUP(H1251,mapping!$D:$E,2,FALSE)
                      ),
                   I1251+0.002))</f>
        <v>0</v>
      </c>
      <c r="K1251" s="8">
        <f t="shared" si="295"/>
        <v>5.6940064287573583E-5</v>
      </c>
      <c r="L1251" s="1" t="str">
        <f>Pos!B328</f>
        <v>FR0004125920</v>
      </c>
      <c r="M1251" s="1" t="str">
        <f>_xlfn.XLOOKUP($L1251,Pos!B:B,Pos!D:D,, 0)</f>
        <v>Amundi SA</v>
      </c>
      <c r="N1251" s="1" t="str">
        <f>_xlfn.XLOOKUP($L1251,Pos!B:B,Pos!E:E,, 0)</f>
        <v>Financial Services</v>
      </c>
      <c r="O1251" s="1" t="str">
        <f t="shared" si="296"/>
        <v>Financial Services_West Europe</v>
      </c>
      <c r="P1251" s="1" t="str">
        <f>_xlfn.XLOOKUP($L1251,Pos!B:B,Pos!F:F,, 0)</f>
        <v>West Europe</v>
      </c>
      <c r="Q1251" s="1">
        <v>0</v>
      </c>
      <c r="R1251" s="9">
        <f>_xlfn.XLOOKUP($L1251,Pos!$B:$B,Pos!N:N,0, 0)</f>
        <v>6.4600010000000001</v>
      </c>
      <c r="S1251" s="9">
        <f>_xlfn.XLOOKUP($L1251,Pos!$B:$B,Pos!O:O,0, 0)</f>
        <v>4.9649999999999999</v>
      </c>
      <c r="T1251" s="9">
        <f>_xlfn.XLOOKUP($L1251,Pos!$B:$B,Pos!P:P,0, 0)</f>
        <v>6.9</v>
      </c>
      <c r="U1251" s="9">
        <f>_xlfn.XLOOKUP($L1251,Pos!$B:$B,Pos!Q:Q,0, 0)</f>
        <v>2</v>
      </c>
      <c r="V1251" s="9">
        <f>_xlfn.XLOOKUP($L1251,Pos!$B:$B,Pos!R:R,0, 0)</f>
        <v>4.1666670000000003</v>
      </c>
      <c r="W1251" s="9">
        <f>_xlfn.XLOOKUP($L1251,Pos!$B:$B,Pos!S:S,0, 0)</f>
        <v>3.466666</v>
      </c>
      <c r="X1251" s="9" t="str">
        <f>_xlfn.XLOOKUP($L1251,Pos!$B:$B,Pos!J:J,0, 0)</f>
        <v>Outperform</v>
      </c>
      <c r="Y1251" s="1">
        <v>0</v>
      </c>
      <c r="Z1251" s="1">
        <v>0</v>
      </c>
      <c r="AA1251" s="1">
        <f t="shared" si="297"/>
        <v>0</v>
      </c>
      <c r="AB1251" s="9">
        <f>_xlfn.XLOOKUP(L1251,Pos!B:B,Pos!K:K,-1,0)</f>
        <v>8.5714285714285712</v>
      </c>
      <c r="AC1251" s="1" t="e">
        <f>_xlfn.XLOOKUP($L1251,Pos!$A:$A,Pos!S:S,_xlfn.XLOOKUP($L1251,#REF!,#REF!, ""), 0)</f>
        <v>#REF!</v>
      </c>
      <c r="AD1251" s="1" t="e">
        <f>_xlfn.XLOOKUP($L1251,Pos!$A:$A,Pos!T:T,_xlfn.XLOOKUP($L1251,#REF!,#REF!, ""), 0)</f>
        <v>#REF!</v>
      </c>
      <c r="AE1251" s="1" t="e">
        <f>_xlfn.XLOOKUP($L1251,Pos!$A:$A,Pos!U:U,_xlfn.XLOOKUP($L1251,#REF!,#REF!, ""), 0)</f>
        <v>#REF!</v>
      </c>
      <c r="AF1251" s="1" t="e">
        <f>_xlfn.XLOOKUP($L1251,Pos!$A:$A,Pos!V:V,_xlfn.XLOOKUP($L1251,#REF!,#REF!, ""), 0)</f>
        <v>#REF!</v>
      </c>
      <c r="AG1251" s="1" t="e">
        <f>_xlfn.XLOOKUP($L1251,Pos!$A:$A,Pos!W:W,_xlfn.XLOOKUP($L1251,#REF!,#REF!, ""), 0)</f>
        <v>#REF!</v>
      </c>
      <c r="AH1251" s="1" t="e">
        <f>_xlfn.XLOOKUP($L1251,Pos!$A:$A,Pos!X:X,_xlfn.XLOOKUP($L1251,#REF!,#REF!, ""), 0)</f>
        <v>#REF!</v>
      </c>
      <c r="AI1251" s="1" t="e">
        <f>_xlfn.XLOOKUP($L1251,Pos!$A:$A,Pos!Y:Y,_xlfn.XLOOKUP($L1251,#REF!,#REF!, ""), 0)</f>
        <v>#REF!</v>
      </c>
      <c r="AJ1251" s="1" t="e">
        <f>_xlfn.XLOOKUP($L1251,Pos!$A:$A,Pos!Z:Z,_xlfn.XLOOKUP($L1251,#REF!,#REF!, ""), 0)</f>
        <v>#REF!</v>
      </c>
      <c r="AK1251" s="1" t="e">
        <f>_xlfn.XLOOKUP($L1251,Pos!$A:$A,Pos!AA:AA,_xlfn.XLOOKUP($L1251,#REF!,#REF!, ""), 0)</f>
        <v>#REF!</v>
      </c>
      <c r="AL1251" s="1" t="e">
        <f>_xlfn.XLOOKUP($L1251,Pos!$A:$A,Pos!AB:AB,_xlfn.XLOOKUP($L1251,#REF!,#REF!, ""), 0)</f>
        <v>#REF!</v>
      </c>
      <c r="AM1251" s="1" t="e">
        <f>_xlfn.XLOOKUP($L1251,Pos!$A:$A,Pos!AC:AC,_xlfn.XLOOKUP($L1251,#REF!,#REF!, ""), 0)</f>
        <v>#REF!</v>
      </c>
      <c r="AN1251" s="1" t="e">
        <f>_xlfn.XLOOKUP($L1251,Pos!$A:$A,Pos!AD:AD,_xlfn.XLOOKUP($L1251,#REF!,#REF!, ""), 0)</f>
        <v>#REF!</v>
      </c>
      <c r="AO1251" s="1" t="e">
        <f>_xlfn.XLOOKUP($L1251,Pos!$A:$A,Pos!AE:AE,_xlfn.XLOOKUP($L1251,#REF!,#REF!, ""), 0)</f>
        <v>#REF!</v>
      </c>
      <c r="AP1251" s="1" t="e">
        <f>_xlfn.XLOOKUP($L1251,Pos!$A:$A,Pos!AF:AF,_xlfn.XLOOKUP($L1251,#REF!,#REF!, ""), 0)</f>
        <v>#REF!</v>
      </c>
      <c r="AQ1251" s="1" t="e">
        <f>_xlfn.XLOOKUP($L1251,Pos!$A:$A,Pos!AG:AG,_xlfn.XLOOKUP($L1251,#REF!,#REF!, ""), 0)</f>
        <v>#REF!</v>
      </c>
      <c r="AR1251" s="1" t="e">
        <f>_xlfn.XLOOKUP($L1251,Pos!$A:$A,Pos!AH:AH,_xlfn.XLOOKUP($L1251,#REF!,#REF!, ""), 0)</f>
        <v>#REF!</v>
      </c>
      <c r="AS1251" s="1" t="e">
        <f>_xlfn.XLOOKUP($L1251,Pos!$A:$A,Pos!AI:AI,_xlfn.XLOOKUP($L1251,#REF!,#REF!, ""), 0)</f>
        <v>#REF!</v>
      </c>
      <c r="AT1251" s="1" t="e">
        <f>_xlfn.XLOOKUP($L1251,Pos!$A:$A,Pos!AJ:AJ,_xlfn.XLOOKUP($L1251,#REF!,#REF!, ""), 0)</f>
        <v>#REF!</v>
      </c>
      <c r="AU1251" s="1" t="e">
        <f>_xlfn.XLOOKUP($L1251,Pos!$A:$A,Pos!AK:AK,_xlfn.XLOOKUP($L1251,#REF!,#REF!, ""), 0)</f>
        <v>#REF!</v>
      </c>
      <c r="AV1251" s="1" t="e">
        <f>_xlfn.XLOOKUP($L1251,Pos!$A:$A,Pos!AL:AL,_xlfn.XLOOKUP($L1251,#REF!,#REF!, ""), 0)</f>
        <v>#REF!</v>
      </c>
      <c r="AW1251" s="1" t="e">
        <f>_xlfn.XLOOKUP($L1251,Pos!$A:$A,Pos!AM:AM,_xlfn.XLOOKUP($L1251,#REF!,#REF!, ""), 0)</f>
        <v>#REF!</v>
      </c>
      <c r="AX1251" s="1" t="e">
        <f>_xlfn.XLOOKUP($L1251,Pos!$A:$A,Pos!AN:AN,_xlfn.XLOOKUP($L1251,#REF!,#REF!, ""), 0)</f>
        <v>#REF!</v>
      </c>
      <c r="AY1251" s="1" t="e">
        <f>_xlfn.XLOOKUP($L1251,Pos!$A:$A,Pos!AO:AO,_xlfn.XLOOKUP($L1251,#REF!,#REF!, ""), 0)</f>
        <v>#REF!</v>
      </c>
      <c r="AZ1251" s="7" t="str">
        <f t="shared" si="298"/>
        <v>OUT</v>
      </c>
      <c r="BA1251" s="1">
        <f>IF(OR(_xlfn.XLOOKUP(L1251,Pos!B:B,Pos!L:L,FALSE)="ESG Reason",_xlfn.XLOOKUP(L1251,Pos!B:B,Pos!L:L,FALSE)="Blacklisted"),1,0)</f>
        <v>0</v>
      </c>
      <c r="BC1251" s="11">
        <v>8.8494049048359538E-11</v>
      </c>
      <c r="BD1251" s="11">
        <f>_xlfn.XLOOKUP($L1251,Pos!$B:$B,Pos!H:H,0, 0)</f>
        <v>0</v>
      </c>
      <c r="BE1251" s="11">
        <f>_xlfn.XLOOKUP($L1251,Pos!$B:$B,Pos!I:I,0, 0)</f>
        <v>5.6940064287573583E-5</v>
      </c>
      <c r="BF1251" s="18">
        <f t="shared" si="299"/>
        <v>5.6940064287573583E-5</v>
      </c>
      <c r="BG1251" s="1">
        <f t="shared" si="300"/>
        <v>2</v>
      </c>
      <c r="BH1251" s="1">
        <f t="shared" si="301"/>
        <v>7</v>
      </c>
      <c r="BI1251" s="18">
        <f t="shared" si="302"/>
        <v>8.8494049048359538E-11</v>
      </c>
      <c r="BJ1251" s="3">
        <f t="shared" si="303"/>
        <v>0</v>
      </c>
      <c r="BK1251" s="18">
        <f t="shared" si="304"/>
        <v>0</v>
      </c>
    </row>
    <row r="1252" spans="3:63" x14ac:dyDescent="0.25">
      <c r="C1252" s="3"/>
      <c r="D1252" s="3"/>
      <c r="E1252" s="3"/>
      <c r="F1252" s="3"/>
      <c r="G1252" s="51" t="s">
        <v>1265</v>
      </c>
      <c r="H1252" s="8" t="str">
        <f t="shared" si="294"/>
        <v>0%Others</v>
      </c>
      <c r="I1252" s="11" cm="1">
        <f t="array" ref="I1252">IF(
   AZ1252 = "OUT", 0,IF(
   BD1252 &gt;= LARGE(IF(ISNUMBER(BD:BD), BD:BD), 3),
   BE1252 - 0.001,
   IF(BE1252 &gt;=VLOOKUP(P1252,mapping!$A:$B,2,FALSE), BE1252,VLOOKUP(P1252,mapping!$A$2:$B$8,2,FALSE))
))</f>
        <v>0</v>
      </c>
      <c r="J1252" s="11" cm="1">
        <f t="array" ref="J1252">IF(
    AZ1252="OUT",0,IF(IF(
                      BD1252&gt;=LARGE(IF(ISNUMBER(BD:BD),BD:BD),3),
                      BE1252+0.001,
                      VLOOKUP(H1252,mapping!$D:$E,2,FALSE)
                      )&gt;I1252,
                   IF(
                      BD1252&gt;=LARGE(IF(ISNUMBER(BD:BD),BD:BD),3),
                      BE1252+0.001,
                      VLOOKUP(H1252,mapping!$D:$E,2,FALSE)
                      ),
                   I1252+0.002))</f>
        <v>0</v>
      </c>
      <c r="K1252" s="8">
        <f t="shared" si="295"/>
        <v>5.5496324854448732E-5</v>
      </c>
      <c r="L1252" s="1" t="str">
        <f>Pos!B794</f>
        <v>SG1T56930848</v>
      </c>
      <c r="M1252" s="1" t="str">
        <f>_xlfn.XLOOKUP($L1252,Pos!B:B,Pos!D:D,, 0)</f>
        <v>Wilmar International Limited</v>
      </c>
      <c r="N1252" s="1" t="str">
        <f>_xlfn.XLOOKUP($L1252,Pos!B:B,Pos!E:E,, 0)</f>
        <v>Food, Beverage &amp; Tobacco</v>
      </c>
      <c r="O1252" s="1" t="str">
        <f t="shared" si="296"/>
        <v>Food, Beverage &amp; Tobacco_Others</v>
      </c>
      <c r="P1252" s="1" t="str">
        <f>_xlfn.XLOOKUP($L1252,Pos!B:B,Pos!F:F,, 0)</f>
        <v>Others</v>
      </c>
      <c r="Q1252" s="1">
        <v>0</v>
      </c>
      <c r="R1252" s="9">
        <f>_xlfn.XLOOKUP($L1252,Pos!$B:$B,Pos!N:N,0, 0)</f>
        <v>5.59</v>
      </c>
      <c r="S1252" s="9">
        <f>_xlfn.XLOOKUP($L1252,Pos!$B:$B,Pos!O:O,0, 0)</f>
        <v>6.7270000000000003</v>
      </c>
      <c r="T1252" s="9">
        <f>_xlfn.XLOOKUP($L1252,Pos!$B:$B,Pos!P:P,0, 0)</f>
        <v>2.625</v>
      </c>
      <c r="U1252" s="9">
        <f>_xlfn.XLOOKUP($L1252,Pos!$B:$B,Pos!Q:Q,0, 0)</f>
        <v>6.2</v>
      </c>
      <c r="V1252" s="9">
        <f>_xlfn.XLOOKUP($L1252,Pos!$B:$B,Pos!R:R,0, 0)</f>
        <v>8.8333340000000007</v>
      </c>
      <c r="W1252" s="9">
        <f>_xlfn.XLOOKUP($L1252,Pos!$B:$B,Pos!S:S,0, 0)</f>
        <v>4.7283330000000001</v>
      </c>
      <c r="X1252" s="9" t="str">
        <f>_xlfn.XLOOKUP($L1252,Pos!$B:$B,Pos!J:J,0, 0)</f>
        <v>Hold</v>
      </c>
      <c r="Y1252" s="1">
        <v>0</v>
      </c>
      <c r="Z1252" s="1">
        <v>0</v>
      </c>
      <c r="AA1252" s="1">
        <f t="shared" si="297"/>
        <v>0</v>
      </c>
      <c r="AB1252" s="9">
        <f>_xlfn.XLOOKUP(L1252,Pos!B:B,Pos!K:K,-1,0)</f>
        <v>-1</v>
      </c>
      <c r="AC1252" s="1" t="e">
        <f>_xlfn.XLOOKUP($L1252,Pos!$A:$A,Pos!S:S,_xlfn.XLOOKUP($L1252,#REF!,#REF!, ""), 0)</f>
        <v>#REF!</v>
      </c>
      <c r="AD1252" s="1" t="e">
        <f>_xlfn.XLOOKUP($L1252,Pos!$A:$A,Pos!T:T,_xlfn.XLOOKUP($L1252,#REF!,#REF!, ""), 0)</f>
        <v>#REF!</v>
      </c>
      <c r="AE1252" s="1" t="e">
        <f>_xlfn.XLOOKUP($L1252,Pos!$A:$A,Pos!U:U,_xlfn.XLOOKUP($L1252,#REF!,#REF!, ""), 0)</f>
        <v>#REF!</v>
      </c>
      <c r="AF1252" s="1" t="e">
        <f>_xlfn.XLOOKUP($L1252,Pos!$A:$A,Pos!V:V,_xlfn.XLOOKUP($L1252,#REF!,#REF!, ""), 0)</f>
        <v>#REF!</v>
      </c>
      <c r="AG1252" s="1" t="e">
        <f>_xlfn.XLOOKUP($L1252,Pos!$A:$A,Pos!W:W,_xlfn.XLOOKUP($L1252,#REF!,#REF!, ""), 0)</f>
        <v>#REF!</v>
      </c>
      <c r="AH1252" s="1" t="e">
        <f>_xlfn.XLOOKUP($L1252,Pos!$A:$A,Pos!X:X,_xlfn.XLOOKUP($L1252,#REF!,#REF!, ""), 0)</f>
        <v>#REF!</v>
      </c>
      <c r="AI1252" s="1" t="e">
        <f>_xlfn.XLOOKUP($L1252,Pos!$A:$A,Pos!Y:Y,_xlfn.XLOOKUP($L1252,#REF!,#REF!, ""), 0)</f>
        <v>#REF!</v>
      </c>
      <c r="AJ1252" s="1" t="e">
        <f>_xlfn.XLOOKUP($L1252,Pos!$A:$A,Pos!Z:Z,_xlfn.XLOOKUP($L1252,#REF!,#REF!, ""), 0)</f>
        <v>#REF!</v>
      </c>
      <c r="AK1252" s="1" t="e">
        <f>_xlfn.XLOOKUP($L1252,Pos!$A:$A,Pos!AA:AA,_xlfn.XLOOKUP($L1252,#REF!,#REF!, ""), 0)</f>
        <v>#REF!</v>
      </c>
      <c r="AL1252" s="1" t="e">
        <f>_xlfn.XLOOKUP($L1252,Pos!$A:$A,Pos!AB:AB,_xlfn.XLOOKUP($L1252,#REF!,#REF!, ""), 0)</f>
        <v>#REF!</v>
      </c>
      <c r="AM1252" s="1" t="e">
        <f>_xlfn.XLOOKUP($L1252,Pos!$A:$A,Pos!AC:AC,_xlfn.XLOOKUP($L1252,#REF!,#REF!, ""), 0)</f>
        <v>#REF!</v>
      </c>
      <c r="AN1252" s="1" t="e">
        <f>_xlfn.XLOOKUP($L1252,Pos!$A:$A,Pos!AD:AD,_xlfn.XLOOKUP($L1252,#REF!,#REF!, ""), 0)</f>
        <v>#REF!</v>
      </c>
      <c r="AO1252" s="1" t="e">
        <f>_xlfn.XLOOKUP($L1252,Pos!$A:$A,Pos!AE:AE,_xlfn.XLOOKUP($L1252,#REF!,#REF!, ""), 0)</f>
        <v>#REF!</v>
      </c>
      <c r="AP1252" s="1" t="e">
        <f>_xlfn.XLOOKUP($L1252,Pos!$A:$A,Pos!AF:AF,_xlfn.XLOOKUP($L1252,#REF!,#REF!, ""), 0)</f>
        <v>#REF!</v>
      </c>
      <c r="AQ1252" s="1" t="e">
        <f>_xlfn.XLOOKUP($L1252,Pos!$A:$A,Pos!AG:AG,_xlfn.XLOOKUP($L1252,#REF!,#REF!, ""), 0)</f>
        <v>#REF!</v>
      </c>
      <c r="AR1252" s="1" t="e">
        <f>_xlfn.XLOOKUP($L1252,Pos!$A:$A,Pos!AH:AH,_xlfn.XLOOKUP($L1252,#REF!,#REF!, ""), 0)</f>
        <v>#REF!</v>
      </c>
      <c r="AS1252" s="1" t="e">
        <f>_xlfn.XLOOKUP($L1252,Pos!$A:$A,Pos!AI:AI,_xlfn.XLOOKUP($L1252,#REF!,#REF!, ""), 0)</f>
        <v>#REF!</v>
      </c>
      <c r="AT1252" s="1" t="e">
        <f>_xlfn.XLOOKUP($L1252,Pos!$A:$A,Pos!AJ:AJ,_xlfn.XLOOKUP($L1252,#REF!,#REF!, ""), 0)</f>
        <v>#REF!</v>
      </c>
      <c r="AU1252" s="1" t="e">
        <f>_xlfn.XLOOKUP($L1252,Pos!$A:$A,Pos!AK:AK,_xlfn.XLOOKUP($L1252,#REF!,#REF!, ""), 0)</f>
        <v>#REF!</v>
      </c>
      <c r="AV1252" s="1" t="e">
        <f>_xlfn.XLOOKUP($L1252,Pos!$A:$A,Pos!AL:AL,_xlfn.XLOOKUP($L1252,#REF!,#REF!, ""), 0)</f>
        <v>#REF!</v>
      </c>
      <c r="AW1252" s="1" t="e">
        <f>_xlfn.XLOOKUP($L1252,Pos!$A:$A,Pos!AM:AM,_xlfn.XLOOKUP($L1252,#REF!,#REF!, ""), 0)</f>
        <v>#REF!</v>
      </c>
      <c r="AX1252" s="1" t="e">
        <f>_xlfn.XLOOKUP($L1252,Pos!$A:$A,Pos!AN:AN,_xlfn.XLOOKUP($L1252,#REF!,#REF!, ""), 0)</f>
        <v>#REF!</v>
      </c>
      <c r="AY1252" s="1" t="e">
        <f>_xlfn.XLOOKUP($L1252,Pos!$A:$A,Pos!AO:AO,_xlfn.XLOOKUP($L1252,#REF!,#REF!, ""), 0)</f>
        <v>#REF!</v>
      </c>
      <c r="AZ1252" s="7" t="str">
        <f t="shared" si="298"/>
        <v>OUT</v>
      </c>
      <c r="BA1252" s="1">
        <f>IF(OR(_xlfn.XLOOKUP(L1252,Pos!B:B,Pos!L:L,FALSE)="ESG Reason",_xlfn.XLOOKUP(L1252,Pos!B:B,Pos!L:L,FALSE)="Blacklisted"),1,0)</f>
        <v>0</v>
      </c>
      <c r="BC1252" s="11">
        <v>8.9567782653099696E-11</v>
      </c>
      <c r="BD1252" s="11">
        <f>_xlfn.XLOOKUP($L1252,Pos!$B:$B,Pos!H:H,0, 0)</f>
        <v>0</v>
      </c>
      <c r="BE1252" s="11">
        <f>_xlfn.XLOOKUP($L1252,Pos!$B:$B,Pos!I:I,0, 0)</f>
        <v>5.5496324854448732E-5</v>
      </c>
      <c r="BF1252" s="18">
        <f t="shared" si="299"/>
        <v>5.5496324854448732E-5</v>
      </c>
      <c r="BG1252" s="1">
        <f t="shared" si="300"/>
        <v>3</v>
      </c>
      <c r="BH1252" s="1">
        <f t="shared" si="301"/>
        <v>46</v>
      </c>
      <c r="BI1252" s="18">
        <f t="shared" si="302"/>
        <v>8.9567782653099696E-11</v>
      </c>
      <c r="BJ1252" s="3">
        <f t="shared" si="303"/>
        <v>0</v>
      </c>
      <c r="BK1252" s="18">
        <f t="shared" si="304"/>
        <v>0</v>
      </c>
    </row>
    <row r="1253" spans="3:63" x14ac:dyDescent="0.25">
      <c r="C1253" s="3"/>
      <c r="D1253" s="3"/>
      <c r="E1253" s="3"/>
      <c r="F1253" s="3"/>
      <c r="G1253" s="51" t="s">
        <v>1266</v>
      </c>
      <c r="H1253" s="8" t="str">
        <f t="shared" si="294"/>
        <v>0%Others</v>
      </c>
      <c r="I1253" s="11" cm="1">
        <f t="array" ref="I1253">IF(
   AZ1253 = "OUT", 0,IF(
   BD1253 &gt;= LARGE(IF(ISNUMBER(BD:BD), BD:BD), 3),
   BE1253 - 0.001,
   IF(BE1253 &gt;=VLOOKUP(P1253,mapping!$A:$B,2,FALSE), BE1253,VLOOKUP(P1253,mapping!$A$2:$B$8,2,FALSE))
))</f>
        <v>0</v>
      </c>
      <c r="J1253" s="11" cm="1">
        <f t="array" ref="J1253">IF(
    AZ1253="OUT",0,IF(IF(
                      BD1253&gt;=LARGE(IF(ISNUMBER(BD:BD),BD:BD),3),
                      BE1253+0.001,
                      VLOOKUP(H1253,mapping!$D:$E,2,FALSE)
                      )&gt;I1253,
                   IF(
                      BD1253&gt;=LARGE(IF(ISNUMBER(BD:BD),BD:BD),3),
                      BE1253+0.001,
                      VLOOKUP(H1253,mapping!$D:$E,2,FALSE)
                      ),
                   I1253+0.002))</f>
        <v>0</v>
      </c>
      <c r="K1253" s="8">
        <f t="shared" si="295"/>
        <v>5.5274511141110211E-5</v>
      </c>
      <c r="L1253" s="1" t="str">
        <f>Pos!B685</f>
        <v>KYG9593A1040</v>
      </c>
      <c r="M1253" s="1" t="str">
        <f>_xlfn.XLOOKUP($L1253,Pos!B:B,Pos!D:D,, 0)</f>
        <v>Wharf Real Estate Investment Company Limited</v>
      </c>
      <c r="N1253" s="1" t="str">
        <f>_xlfn.XLOOKUP($L1253,Pos!B:B,Pos!E:E,, 0)</f>
        <v>Real Estate</v>
      </c>
      <c r="O1253" s="1" t="str">
        <f t="shared" si="296"/>
        <v>Real Estate_Others</v>
      </c>
      <c r="P1253" s="1" t="str">
        <f>_xlfn.XLOOKUP($L1253,Pos!B:B,Pos!F:F,, 0)</f>
        <v>Others</v>
      </c>
      <c r="Q1253" s="1">
        <v>0</v>
      </c>
      <c r="R1253" s="9">
        <f>_xlfn.XLOOKUP($L1253,Pos!$B:$B,Pos!N:N,0, 0)</f>
        <v>7.15</v>
      </c>
      <c r="S1253" s="9">
        <f>_xlfn.XLOOKUP($L1253,Pos!$B:$B,Pos!O:O,0, 0)</f>
        <v>7.234</v>
      </c>
      <c r="T1253" s="9">
        <f>_xlfn.XLOOKUP($L1253,Pos!$B:$B,Pos!P:P,0, 0)</f>
        <v>4.9249999999999998</v>
      </c>
      <c r="U1253" s="9">
        <f>_xlfn.XLOOKUP($L1253,Pos!$B:$B,Pos!Q:Q,0, 0)</f>
        <v>5.8</v>
      </c>
      <c r="V1253" s="9">
        <f>_xlfn.XLOOKUP($L1253,Pos!$B:$B,Pos!R:R,0, 0)</f>
        <v>1.733333</v>
      </c>
      <c r="W1253" s="9">
        <f>_xlfn.XLOOKUP($L1253,Pos!$B:$B,Pos!S:S,0, 0)</f>
        <v>3.8766669999999999</v>
      </c>
      <c r="X1253" s="9" t="str">
        <f>_xlfn.XLOOKUP($L1253,Pos!$B:$B,Pos!J:J,0, 0)</f>
        <v>Outperform</v>
      </c>
      <c r="Y1253" s="1">
        <v>0</v>
      </c>
      <c r="Z1253" s="1">
        <v>0</v>
      </c>
      <c r="AA1253" s="1">
        <f t="shared" si="297"/>
        <v>0</v>
      </c>
      <c r="AB1253" s="9">
        <f>_xlfn.XLOOKUP(L1253,Pos!B:B,Pos!K:K,-1,0)</f>
        <v>-1</v>
      </c>
      <c r="AC1253" s="1" t="e">
        <f>_xlfn.XLOOKUP($L1253,Pos!$A:$A,Pos!S:S,_xlfn.XLOOKUP($L1253,#REF!,#REF!, ""), 0)</f>
        <v>#REF!</v>
      </c>
      <c r="AD1253" s="1" t="e">
        <f>_xlfn.XLOOKUP($L1253,Pos!$A:$A,Pos!T:T,_xlfn.XLOOKUP($L1253,#REF!,#REF!, ""), 0)</f>
        <v>#REF!</v>
      </c>
      <c r="AE1253" s="1" t="e">
        <f>_xlfn.XLOOKUP($L1253,Pos!$A:$A,Pos!U:U,_xlfn.XLOOKUP($L1253,#REF!,#REF!, ""), 0)</f>
        <v>#REF!</v>
      </c>
      <c r="AF1253" s="1" t="e">
        <f>_xlfn.XLOOKUP($L1253,Pos!$A:$A,Pos!V:V,_xlfn.XLOOKUP($L1253,#REF!,#REF!, ""), 0)</f>
        <v>#REF!</v>
      </c>
      <c r="AG1253" s="1" t="e">
        <f>_xlfn.XLOOKUP($L1253,Pos!$A:$A,Pos!W:W,_xlfn.XLOOKUP($L1253,#REF!,#REF!, ""), 0)</f>
        <v>#REF!</v>
      </c>
      <c r="AH1253" s="1" t="e">
        <f>_xlfn.XLOOKUP($L1253,Pos!$A:$A,Pos!X:X,_xlfn.XLOOKUP($L1253,#REF!,#REF!, ""), 0)</f>
        <v>#REF!</v>
      </c>
      <c r="AI1253" s="1" t="e">
        <f>_xlfn.XLOOKUP($L1253,Pos!$A:$A,Pos!Y:Y,_xlfn.XLOOKUP($L1253,#REF!,#REF!, ""), 0)</f>
        <v>#REF!</v>
      </c>
      <c r="AJ1253" s="1" t="e">
        <f>_xlfn.XLOOKUP($L1253,Pos!$A:$A,Pos!Z:Z,_xlfn.XLOOKUP($L1253,#REF!,#REF!, ""), 0)</f>
        <v>#REF!</v>
      </c>
      <c r="AK1253" s="1" t="e">
        <f>_xlfn.XLOOKUP($L1253,Pos!$A:$A,Pos!AA:AA,_xlfn.XLOOKUP($L1253,#REF!,#REF!, ""), 0)</f>
        <v>#REF!</v>
      </c>
      <c r="AL1253" s="1" t="e">
        <f>_xlfn.XLOOKUP($L1253,Pos!$A:$A,Pos!AB:AB,_xlfn.XLOOKUP($L1253,#REF!,#REF!, ""), 0)</f>
        <v>#REF!</v>
      </c>
      <c r="AM1253" s="1" t="e">
        <f>_xlfn.XLOOKUP($L1253,Pos!$A:$A,Pos!AC:AC,_xlfn.XLOOKUP($L1253,#REF!,#REF!, ""), 0)</f>
        <v>#REF!</v>
      </c>
      <c r="AN1253" s="1" t="e">
        <f>_xlfn.XLOOKUP($L1253,Pos!$A:$A,Pos!AD:AD,_xlfn.XLOOKUP($L1253,#REF!,#REF!, ""), 0)</f>
        <v>#REF!</v>
      </c>
      <c r="AO1253" s="1" t="e">
        <f>_xlfn.XLOOKUP($L1253,Pos!$A:$A,Pos!AE:AE,_xlfn.XLOOKUP($L1253,#REF!,#REF!, ""), 0)</f>
        <v>#REF!</v>
      </c>
      <c r="AP1253" s="1" t="e">
        <f>_xlfn.XLOOKUP($L1253,Pos!$A:$A,Pos!AF:AF,_xlfn.XLOOKUP($L1253,#REF!,#REF!, ""), 0)</f>
        <v>#REF!</v>
      </c>
      <c r="AQ1253" s="1" t="e">
        <f>_xlfn.XLOOKUP($L1253,Pos!$A:$A,Pos!AG:AG,_xlfn.XLOOKUP($L1253,#REF!,#REF!, ""), 0)</f>
        <v>#REF!</v>
      </c>
      <c r="AR1253" s="1" t="e">
        <f>_xlfn.XLOOKUP($L1253,Pos!$A:$A,Pos!AH:AH,_xlfn.XLOOKUP($L1253,#REF!,#REF!, ""), 0)</f>
        <v>#REF!</v>
      </c>
      <c r="AS1253" s="1" t="e">
        <f>_xlfn.XLOOKUP($L1253,Pos!$A:$A,Pos!AI:AI,_xlfn.XLOOKUP($L1253,#REF!,#REF!, ""), 0)</f>
        <v>#REF!</v>
      </c>
      <c r="AT1253" s="1" t="e">
        <f>_xlfn.XLOOKUP($L1253,Pos!$A:$A,Pos!AJ:AJ,_xlfn.XLOOKUP($L1253,#REF!,#REF!, ""), 0)</f>
        <v>#REF!</v>
      </c>
      <c r="AU1253" s="1" t="e">
        <f>_xlfn.XLOOKUP($L1253,Pos!$A:$A,Pos!AK:AK,_xlfn.XLOOKUP($L1253,#REF!,#REF!, ""), 0)</f>
        <v>#REF!</v>
      </c>
      <c r="AV1253" s="1" t="e">
        <f>_xlfn.XLOOKUP($L1253,Pos!$A:$A,Pos!AL:AL,_xlfn.XLOOKUP($L1253,#REF!,#REF!, ""), 0)</f>
        <v>#REF!</v>
      </c>
      <c r="AW1253" s="1" t="e">
        <f>_xlfn.XLOOKUP($L1253,Pos!$A:$A,Pos!AM:AM,_xlfn.XLOOKUP($L1253,#REF!,#REF!, ""), 0)</f>
        <v>#REF!</v>
      </c>
      <c r="AX1253" s="1" t="e">
        <f>_xlfn.XLOOKUP($L1253,Pos!$A:$A,Pos!AN:AN,_xlfn.XLOOKUP($L1253,#REF!,#REF!, ""), 0)</f>
        <v>#REF!</v>
      </c>
      <c r="AY1253" s="1" t="e">
        <f>_xlfn.XLOOKUP($L1253,Pos!$A:$A,Pos!AO:AO,_xlfn.XLOOKUP($L1253,#REF!,#REF!, ""), 0)</f>
        <v>#REF!</v>
      </c>
      <c r="AZ1253" s="7" t="str">
        <f t="shared" si="298"/>
        <v>OUT</v>
      </c>
      <c r="BA1253" s="1">
        <f>IF(OR(_xlfn.XLOOKUP(L1253,Pos!B:B,Pos!L:L,FALSE)="ESG Reason",_xlfn.XLOOKUP(L1253,Pos!B:B,Pos!L:L,FALSE)="Blacklisted"),1,0)</f>
        <v>0</v>
      </c>
      <c r="BC1253" s="11">
        <v>9.6185907372526788E-11</v>
      </c>
      <c r="BD1253" s="11">
        <f>_xlfn.XLOOKUP($L1253,Pos!$B:$B,Pos!H:H,0, 0)</f>
        <v>0</v>
      </c>
      <c r="BE1253" s="11">
        <f>_xlfn.XLOOKUP($L1253,Pos!$B:$B,Pos!I:I,0, 0)</f>
        <v>5.5274511141110211E-5</v>
      </c>
      <c r="BF1253" s="18">
        <f t="shared" si="299"/>
        <v>5.5274511141110211E-5</v>
      </c>
      <c r="BG1253" s="1">
        <f t="shared" si="300"/>
        <v>3</v>
      </c>
      <c r="BH1253" s="1">
        <f t="shared" si="301"/>
        <v>52</v>
      </c>
      <c r="BI1253" s="18">
        <f t="shared" si="302"/>
        <v>9.6185907372526788E-11</v>
      </c>
      <c r="BJ1253" s="3">
        <f t="shared" si="303"/>
        <v>0</v>
      </c>
      <c r="BK1253" s="18">
        <f t="shared" si="304"/>
        <v>0</v>
      </c>
    </row>
    <row r="1254" spans="3:63" x14ac:dyDescent="0.25">
      <c r="C1254" s="3"/>
      <c r="D1254" s="3"/>
      <c r="E1254" s="3"/>
      <c r="F1254" s="3"/>
      <c r="G1254" s="51" t="s">
        <v>1252</v>
      </c>
      <c r="H1254" s="8" t="str">
        <f t="shared" si="294"/>
        <v>0%West Europe</v>
      </c>
      <c r="I1254" s="11" cm="1">
        <f t="array" ref="I1254">IF(
   AZ1254 = "OUT", 0,IF(
   BD1254 &gt;= LARGE(IF(ISNUMBER(BD:BD), BD:BD), 3),
   BE1254 - 0.001,
   IF(BE1254 &gt;=VLOOKUP(P1254,mapping!$A:$B,2,FALSE), BE1254,VLOOKUP(P1254,mapping!$A$2:$B$8,2,FALSE))
))</f>
        <v>0</v>
      </c>
      <c r="J1254" s="11" cm="1">
        <f t="array" ref="J1254">IF(
    AZ1254="OUT",0,IF(IF(
                      BD1254&gt;=LARGE(IF(ISNUMBER(BD:BD),BD:BD),3),
                      BE1254+0.001,
                      VLOOKUP(H1254,mapping!$D:$E,2,FALSE)
                      )&gt;I1254,
                   IF(
                      BD1254&gt;=LARGE(IF(ISNUMBER(BD:BD),BD:BD),3),
                      BE1254+0.001,
                      VLOOKUP(H1254,mapping!$D:$E,2,FALSE)
                      ),
                   I1254+0.002))</f>
        <v>0</v>
      </c>
      <c r="K1254" s="8">
        <f t="shared" si="295"/>
        <v>5.4847116181596487E-5</v>
      </c>
      <c r="L1254" s="1" t="str">
        <f>Pos!B231</f>
        <v>DE000A2E4K43</v>
      </c>
      <c r="M1254" s="1" t="str">
        <f>_xlfn.XLOOKUP($L1254,Pos!B:B,Pos!D:D,, 0)</f>
        <v>Delivery Hero SE</v>
      </c>
      <c r="N1254" s="1" t="str">
        <f>_xlfn.XLOOKUP($L1254,Pos!B:B,Pos!E:E,, 0)</f>
        <v>Industrial Goods &amp; Services</v>
      </c>
      <c r="O1254" s="1" t="str">
        <f t="shared" si="296"/>
        <v>Industrial Goods &amp; Services_West Europe</v>
      </c>
      <c r="P1254" s="1" t="str">
        <f>_xlfn.XLOOKUP($L1254,Pos!B:B,Pos!F:F,, 0)</f>
        <v>West Europe</v>
      </c>
      <c r="Q1254" s="1">
        <v>0</v>
      </c>
      <c r="R1254" s="9">
        <f>_xlfn.XLOOKUP($L1254,Pos!$B:$B,Pos!N:N,0, 0)</f>
        <v>0</v>
      </c>
      <c r="S1254" s="9">
        <f>_xlfn.XLOOKUP($L1254,Pos!$B:$B,Pos!O:O,0, 0)</f>
        <v>4.9512499999999999</v>
      </c>
      <c r="T1254" s="9">
        <f>_xlfn.XLOOKUP($L1254,Pos!$B:$B,Pos!P:P,0, 0)</f>
        <v>2.4500000000000002</v>
      </c>
      <c r="U1254" s="9">
        <f>_xlfn.XLOOKUP($L1254,Pos!$B:$B,Pos!Q:Q,0, 0)</f>
        <v>0.3</v>
      </c>
      <c r="V1254" s="9">
        <f>_xlfn.XLOOKUP($L1254,Pos!$B:$B,Pos!R:R,0, 0)</f>
        <v>0.23333329999999999</v>
      </c>
      <c r="W1254" s="9">
        <f>_xlfn.XLOOKUP($L1254,Pos!$B:$B,Pos!S:S,0, 0)</f>
        <v>6.8475000000000001</v>
      </c>
      <c r="X1254" s="9" t="str">
        <f>_xlfn.XLOOKUP($L1254,Pos!$B:$B,Pos!J:J,0, 0)</f>
        <v>Outperform</v>
      </c>
      <c r="Y1254" s="1">
        <v>0</v>
      </c>
      <c r="Z1254" s="1">
        <v>0</v>
      </c>
      <c r="AA1254" s="1">
        <f t="shared" si="297"/>
        <v>0</v>
      </c>
      <c r="AB1254" s="9">
        <f>_xlfn.XLOOKUP(L1254,Pos!B:B,Pos!K:K,-1,0)</f>
        <v>0.59701492537313428</v>
      </c>
      <c r="AC1254" s="1" t="e">
        <f>_xlfn.XLOOKUP($L1254,Pos!$A:$A,Pos!S:S,_xlfn.XLOOKUP($L1254,#REF!,#REF!, ""), 0)</f>
        <v>#REF!</v>
      </c>
      <c r="AD1254" s="1" t="e">
        <f>_xlfn.XLOOKUP($L1254,Pos!$A:$A,Pos!T:T,_xlfn.XLOOKUP($L1254,#REF!,#REF!, ""), 0)</f>
        <v>#REF!</v>
      </c>
      <c r="AE1254" s="1" t="e">
        <f>_xlfn.XLOOKUP($L1254,Pos!$A:$A,Pos!U:U,_xlfn.XLOOKUP($L1254,#REF!,#REF!, ""), 0)</f>
        <v>#REF!</v>
      </c>
      <c r="AF1254" s="1" t="e">
        <f>_xlfn.XLOOKUP($L1254,Pos!$A:$A,Pos!V:V,_xlfn.XLOOKUP($L1254,#REF!,#REF!, ""), 0)</f>
        <v>#REF!</v>
      </c>
      <c r="AG1254" s="1" t="e">
        <f>_xlfn.XLOOKUP($L1254,Pos!$A:$A,Pos!W:W,_xlfn.XLOOKUP($L1254,#REF!,#REF!, ""), 0)</f>
        <v>#REF!</v>
      </c>
      <c r="AH1254" s="1" t="e">
        <f>_xlfn.XLOOKUP($L1254,Pos!$A:$A,Pos!X:X,_xlfn.XLOOKUP($L1254,#REF!,#REF!, ""), 0)</f>
        <v>#REF!</v>
      </c>
      <c r="AI1254" s="1" t="e">
        <f>_xlfn.XLOOKUP($L1254,Pos!$A:$A,Pos!Y:Y,_xlfn.XLOOKUP($L1254,#REF!,#REF!, ""), 0)</f>
        <v>#REF!</v>
      </c>
      <c r="AJ1254" s="1" t="e">
        <f>_xlfn.XLOOKUP($L1254,Pos!$A:$A,Pos!Z:Z,_xlfn.XLOOKUP($L1254,#REF!,#REF!, ""), 0)</f>
        <v>#REF!</v>
      </c>
      <c r="AK1254" s="1" t="e">
        <f>_xlfn.XLOOKUP($L1254,Pos!$A:$A,Pos!AA:AA,_xlfn.XLOOKUP($L1254,#REF!,#REF!, ""), 0)</f>
        <v>#REF!</v>
      </c>
      <c r="AL1254" s="1" t="e">
        <f>_xlfn.XLOOKUP($L1254,Pos!$A:$A,Pos!AB:AB,_xlfn.XLOOKUP($L1254,#REF!,#REF!, ""), 0)</f>
        <v>#REF!</v>
      </c>
      <c r="AM1254" s="1" t="e">
        <f>_xlfn.XLOOKUP($L1254,Pos!$A:$A,Pos!AC:AC,_xlfn.XLOOKUP($L1254,#REF!,#REF!, ""), 0)</f>
        <v>#REF!</v>
      </c>
      <c r="AN1254" s="1" t="e">
        <f>_xlfn.XLOOKUP($L1254,Pos!$A:$A,Pos!AD:AD,_xlfn.XLOOKUP($L1254,#REF!,#REF!, ""), 0)</f>
        <v>#REF!</v>
      </c>
      <c r="AO1254" s="1" t="e">
        <f>_xlfn.XLOOKUP($L1254,Pos!$A:$A,Pos!AE:AE,_xlfn.XLOOKUP($L1254,#REF!,#REF!, ""), 0)</f>
        <v>#REF!</v>
      </c>
      <c r="AP1254" s="1" t="e">
        <f>_xlfn.XLOOKUP($L1254,Pos!$A:$A,Pos!AF:AF,_xlfn.XLOOKUP($L1254,#REF!,#REF!, ""), 0)</f>
        <v>#REF!</v>
      </c>
      <c r="AQ1254" s="1" t="e">
        <f>_xlfn.XLOOKUP($L1254,Pos!$A:$A,Pos!AG:AG,_xlfn.XLOOKUP($L1254,#REF!,#REF!, ""), 0)</f>
        <v>#REF!</v>
      </c>
      <c r="AR1254" s="1" t="e">
        <f>_xlfn.XLOOKUP($L1254,Pos!$A:$A,Pos!AH:AH,_xlfn.XLOOKUP($L1254,#REF!,#REF!, ""), 0)</f>
        <v>#REF!</v>
      </c>
      <c r="AS1254" s="1" t="e">
        <f>_xlfn.XLOOKUP($L1254,Pos!$A:$A,Pos!AI:AI,_xlfn.XLOOKUP($L1254,#REF!,#REF!, ""), 0)</f>
        <v>#REF!</v>
      </c>
      <c r="AT1254" s="1" t="e">
        <f>_xlfn.XLOOKUP($L1254,Pos!$A:$A,Pos!AJ:AJ,_xlfn.XLOOKUP($L1254,#REF!,#REF!, ""), 0)</f>
        <v>#REF!</v>
      </c>
      <c r="AU1254" s="1" t="e">
        <f>_xlfn.XLOOKUP($L1254,Pos!$A:$A,Pos!AK:AK,_xlfn.XLOOKUP($L1254,#REF!,#REF!, ""), 0)</f>
        <v>#REF!</v>
      </c>
      <c r="AV1254" s="1" t="e">
        <f>_xlfn.XLOOKUP($L1254,Pos!$A:$A,Pos!AL:AL,_xlfn.XLOOKUP($L1254,#REF!,#REF!, ""), 0)</f>
        <v>#REF!</v>
      </c>
      <c r="AW1254" s="1" t="e">
        <f>_xlfn.XLOOKUP($L1254,Pos!$A:$A,Pos!AM:AM,_xlfn.XLOOKUP($L1254,#REF!,#REF!, ""), 0)</f>
        <v>#REF!</v>
      </c>
      <c r="AX1254" s="1" t="e">
        <f>_xlfn.XLOOKUP($L1254,Pos!$A:$A,Pos!AN:AN,_xlfn.XLOOKUP($L1254,#REF!,#REF!, ""), 0)</f>
        <v>#REF!</v>
      </c>
      <c r="AY1254" s="1" t="e">
        <f>_xlfn.XLOOKUP($L1254,Pos!$A:$A,Pos!AO:AO,_xlfn.XLOOKUP($L1254,#REF!,#REF!, ""), 0)</f>
        <v>#REF!</v>
      </c>
      <c r="AZ1254" s="7" t="str">
        <f t="shared" si="298"/>
        <v>OUT</v>
      </c>
      <c r="BA1254" s="1">
        <f>IF(OR(_xlfn.XLOOKUP(L1254,Pos!B:B,Pos!L:L,FALSE)="ESG Reason",_xlfn.XLOOKUP(L1254,Pos!B:B,Pos!L:L,FALSE)="Blacklisted"),1,0)</f>
        <v>1</v>
      </c>
      <c r="BC1254" s="11">
        <v>1.1570279832988319E-10</v>
      </c>
      <c r="BD1254" s="11">
        <f>_xlfn.XLOOKUP($L1254,Pos!$B:$B,Pos!H:H,0, 0)</f>
        <v>0</v>
      </c>
      <c r="BE1254" s="11">
        <f>_xlfn.XLOOKUP($L1254,Pos!$B:$B,Pos!I:I,0, 0)</f>
        <v>5.4847116181596487E-5</v>
      </c>
      <c r="BF1254" s="18">
        <f t="shared" si="299"/>
        <v>5.4847116181596487E-5</v>
      </c>
      <c r="BG1254" s="1">
        <f t="shared" si="300"/>
        <v>2</v>
      </c>
      <c r="BH1254" s="1">
        <f t="shared" si="301"/>
        <v>10</v>
      </c>
      <c r="BI1254" s="18">
        <f t="shared" si="302"/>
        <v>1.1570279832988319E-10</v>
      </c>
      <c r="BJ1254" s="3">
        <f t="shared" si="303"/>
        <v>0</v>
      </c>
      <c r="BK1254" s="18">
        <f t="shared" si="304"/>
        <v>0</v>
      </c>
    </row>
    <row r="1255" spans="3:63" x14ac:dyDescent="0.25">
      <c r="C1255" s="3"/>
      <c r="D1255" s="3"/>
      <c r="E1255" s="3"/>
      <c r="F1255" s="3"/>
      <c r="G1255" s="51" t="s">
        <v>1269</v>
      </c>
      <c r="H1255" s="8" t="str">
        <f t="shared" si="294"/>
        <v>0%West Europe</v>
      </c>
      <c r="I1255" s="11" cm="1">
        <f t="array" ref="I1255">IF(
   AZ1255 = "OUT", 0,IF(
   BD1255 &gt;= LARGE(IF(ISNUMBER(BD:BD), BD:BD), 3),
   BE1255 - 0.001,
   IF(BE1255 &gt;=VLOOKUP(P1255,mapping!$A:$B,2,FALSE), BE1255,VLOOKUP(P1255,mapping!$A$2:$B$8,2,FALSE))
))</f>
        <v>0</v>
      </c>
      <c r="J1255" s="11" cm="1">
        <f t="array" ref="J1255">IF(
    AZ1255="OUT",0,IF(IF(
                      BD1255&gt;=LARGE(IF(ISNUMBER(BD:BD),BD:BD),3),
                      BE1255+0.001,
                      VLOOKUP(H1255,mapping!$D:$E,2,FALSE)
                      )&gt;I1255,
                   IF(
                      BD1255&gt;=LARGE(IF(ISNUMBER(BD:BD),BD:BD),3),
                      BE1255+0.001,
                      VLOOKUP(H1255,mapping!$D:$E,2,FALSE)
                      ),
                   I1255+0.002))</f>
        <v>0</v>
      </c>
      <c r="K1255" s="8">
        <f t="shared" si="295"/>
        <v>5.3443112787929397E-5</v>
      </c>
      <c r="L1255" s="1" t="str">
        <f>Pos!B783</f>
        <v>SE0017832488</v>
      </c>
      <c r="M1255" s="1" t="str">
        <f>_xlfn.XLOOKUP($L1255,Pos!B:B,Pos!D:D,, 0)</f>
        <v>Fastighets AB Balder Class B</v>
      </c>
      <c r="N1255" s="1" t="str">
        <f>_xlfn.XLOOKUP($L1255,Pos!B:B,Pos!E:E,, 0)</f>
        <v>Real Estate</v>
      </c>
      <c r="O1255" s="1" t="str">
        <f t="shared" si="296"/>
        <v>Real Estate_West Europe</v>
      </c>
      <c r="P1255" s="1" t="str">
        <f>_xlfn.XLOOKUP($L1255,Pos!B:B,Pos!F:F,, 0)</f>
        <v>West Europe</v>
      </c>
      <c r="Q1255" s="1">
        <v>0</v>
      </c>
      <c r="R1255" s="9">
        <f>_xlfn.XLOOKUP($L1255,Pos!$B:$B,Pos!N:N,0, 0)</f>
        <v>0</v>
      </c>
      <c r="S1255" s="9">
        <f>_xlfn.XLOOKUP($L1255,Pos!$B:$B,Pos!O:O,0, 0)</f>
        <v>5.2919999999999998</v>
      </c>
      <c r="T1255" s="9">
        <f>_xlfn.XLOOKUP($L1255,Pos!$B:$B,Pos!P:P,0, 0)</f>
        <v>4.2249999999999996</v>
      </c>
      <c r="U1255" s="9">
        <f>_xlfn.XLOOKUP($L1255,Pos!$B:$B,Pos!Q:Q,0, 0)</f>
        <v>1.1000000000000001</v>
      </c>
      <c r="V1255" s="9">
        <f>_xlfn.XLOOKUP($L1255,Pos!$B:$B,Pos!R:R,0, 0)</f>
        <v>1.4</v>
      </c>
      <c r="W1255" s="9">
        <f>_xlfn.XLOOKUP($L1255,Pos!$B:$B,Pos!S:S,0, 0)</f>
        <v>4.0466670000000002</v>
      </c>
      <c r="X1255" s="9" t="str">
        <f>_xlfn.XLOOKUP($L1255,Pos!$B:$B,Pos!J:J,0, 0)</f>
        <v>Outperform</v>
      </c>
      <c r="Y1255" s="1">
        <v>0</v>
      </c>
      <c r="Z1255" s="1">
        <v>0</v>
      </c>
      <c r="AA1255" s="1">
        <f t="shared" si="297"/>
        <v>0</v>
      </c>
      <c r="AB1255" s="9">
        <f>_xlfn.XLOOKUP(L1255,Pos!B:B,Pos!K:K,-1,0)</f>
        <v>0.90909090909090917</v>
      </c>
      <c r="AC1255" s="1" t="e">
        <f>_xlfn.XLOOKUP($L1255,Pos!$A:$A,Pos!S:S,_xlfn.XLOOKUP($L1255,#REF!,#REF!, ""), 0)</f>
        <v>#REF!</v>
      </c>
      <c r="AD1255" s="1" t="e">
        <f>_xlfn.XLOOKUP($L1255,Pos!$A:$A,Pos!T:T,_xlfn.XLOOKUP($L1255,#REF!,#REF!, ""), 0)</f>
        <v>#REF!</v>
      </c>
      <c r="AE1255" s="1" t="e">
        <f>_xlfn.XLOOKUP($L1255,Pos!$A:$A,Pos!U:U,_xlfn.XLOOKUP($L1255,#REF!,#REF!, ""), 0)</f>
        <v>#REF!</v>
      </c>
      <c r="AF1255" s="1" t="e">
        <f>_xlfn.XLOOKUP($L1255,Pos!$A:$A,Pos!V:V,_xlfn.XLOOKUP($L1255,#REF!,#REF!, ""), 0)</f>
        <v>#REF!</v>
      </c>
      <c r="AG1255" s="1" t="e">
        <f>_xlfn.XLOOKUP($L1255,Pos!$A:$A,Pos!W:W,_xlfn.XLOOKUP($L1255,#REF!,#REF!, ""), 0)</f>
        <v>#REF!</v>
      </c>
      <c r="AH1255" s="1" t="e">
        <f>_xlfn.XLOOKUP($L1255,Pos!$A:$A,Pos!X:X,_xlfn.XLOOKUP($L1255,#REF!,#REF!, ""), 0)</f>
        <v>#REF!</v>
      </c>
      <c r="AI1255" s="1" t="e">
        <f>_xlfn.XLOOKUP($L1255,Pos!$A:$A,Pos!Y:Y,_xlfn.XLOOKUP($L1255,#REF!,#REF!, ""), 0)</f>
        <v>#REF!</v>
      </c>
      <c r="AJ1255" s="1" t="e">
        <f>_xlfn.XLOOKUP($L1255,Pos!$A:$A,Pos!Z:Z,_xlfn.XLOOKUP($L1255,#REF!,#REF!, ""), 0)</f>
        <v>#REF!</v>
      </c>
      <c r="AK1255" s="1" t="e">
        <f>_xlfn.XLOOKUP($L1255,Pos!$A:$A,Pos!AA:AA,_xlfn.XLOOKUP($L1255,#REF!,#REF!, ""), 0)</f>
        <v>#REF!</v>
      </c>
      <c r="AL1255" s="1" t="e">
        <f>_xlfn.XLOOKUP($L1255,Pos!$A:$A,Pos!AB:AB,_xlfn.XLOOKUP($L1255,#REF!,#REF!, ""), 0)</f>
        <v>#REF!</v>
      </c>
      <c r="AM1255" s="1" t="e">
        <f>_xlfn.XLOOKUP($L1255,Pos!$A:$A,Pos!AC:AC,_xlfn.XLOOKUP($L1255,#REF!,#REF!, ""), 0)</f>
        <v>#REF!</v>
      </c>
      <c r="AN1255" s="1" t="e">
        <f>_xlfn.XLOOKUP($L1255,Pos!$A:$A,Pos!AD:AD,_xlfn.XLOOKUP($L1255,#REF!,#REF!, ""), 0)</f>
        <v>#REF!</v>
      </c>
      <c r="AO1255" s="1" t="e">
        <f>_xlfn.XLOOKUP($L1255,Pos!$A:$A,Pos!AE:AE,_xlfn.XLOOKUP($L1255,#REF!,#REF!, ""), 0)</f>
        <v>#REF!</v>
      </c>
      <c r="AP1255" s="1" t="e">
        <f>_xlfn.XLOOKUP($L1255,Pos!$A:$A,Pos!AF:AF,_xlfn.XLOOKUP($L1255,#REF!,#REF!, ""), 0)</f>
        <v>#REF!</v>
      </c>
      <c r="AQ1255" s="1" t="e">
        <f>_xlfn.XLOOKUP($L1255,Pos!$A:$A,Pos!AG:AG,_xlfn.XLOOKUP($L1255,#REF!,#REF!, ""), 0)</f>
        <v>#REF!</v>
      </c>
      <c r="AR1255" s="1" t="e">
        <f>_xlfn.XLOOKUP($L1255,Pos!$A:$A,Pos!AH:AH,_xlfn.XLOOKUP($L1255,#REF!,#REF!, ""), 0)</f>
        <v>#REF!</v>
      </c>
      <c r="AS1255" s="1" t="e">
        <f>_xlfn.XLOOKUP($L1255,Pos!$A:$A,Pos!AI:AI,_xlfn.XLOOKUP($L1255,#REF!,#REF!, ""), 0)</f>
        <v>#REF!</v>
      </c>
      <c r="AT1255" s="1" t="e">
        <f>_xlfn.XLOOKUP($L1255,Pos!$A:$A,Pos!AJ:AJ,_xlfn.XLOOKUP($L1255,#REF!,#REF!, ""), 0)</f>
        <v>#REF!</v>
      </c>
      <c r="AU1255" s="1" t="e">
        <f>_xlfn.XLOOKUP($L1255,Pos!$A:$A,Pos!AK:AK,_xlfn.XLOOKUP($L1255,#REF!,#REF!, ""), 0)</f>
        <v>#REF!</v>
      </c>
      <c r="AV1255" s="1" t="e">
        <f>_xlfn.XLOOKUP($L1255,Pos!$A:$A,Pos!AL:AL,_xlfn.XLOOKUP($L1255,#REF!,#REF!, ""), 0)</f>
        <v>#REF!</v>
      </c>
      <c r="AW1255" s="1" t="e">
        <f>_xlfn.XLOOKUP($L1255,Pos!$A:$A,Pos!AM:AM,_xlfn.XLOOKUP($L1255,#REF!,#REF!, ""), 0)</f>
        <v>#REF!</v>
      </c>
      <c r="AX1255" s="1" t="e">
        <f>_xlfn.XLOOKUP($L1255,Pos!$A:$A,Pos!AN:AN,_xlfn.XLOOKUP($L1255,#REF!,#REF!, ""), 0)</f>
        <v>#REF!</v>
      </c>
      <c r="AY1255" s="1" t="e">
        <f>_xlfn.XLOOKUP($L1255,Pos!$A:$A,Pos!AO:AO,_xlfn.XLOOKUP($L1255,#REF!,#REF!, ""), 0)</f>
        <v>#REF!</v>
      </c>
      <c r="AZ1255" s="7" t="str">
        <f t="shared" si="298"/>
        <v>OUT</v>
      </c>
      <c r="BA1255" s="1">
        <f>IF(OR(_xlfn.XLOOKUP(L1255,Pos!B:B,Pos!L:L,FALSE)="ESG Reason",_xlfn.XLOOKUP(L1255,Pos!B:B,Pos!L:L,FALSE)="Blacklisted"),1,0)</f>
        <v>1</v>
      </c>
      <c r="BC1255" s="11">
        <v>8.4477852371070822E-11</v>
      </c>
      <c r="BD1255" s="11">
        <f>_xlfn.XLOOKUP($L1255,Pos!$B:$B,Pos!H:H,0, 0)</f>
        <v>0</v>
      </c>
      <c r="BE1255" s="11">
        <f>_xlfn.XLOOKUP($L1255,Pos!$B:$B,Pos!I:I,0, 0)</f>
        <v>5.3443112787929397E-5</v>
      </c>
      <c r="BF1255" s="18">
        <f t="shared" si="299"/>
        <v>5.3443112787929397E-5</v>
      </c>
      <c r="BG1255" s="1">
        <f t="shared" si="300"/>
        <v>2</v>
      </c>
      <c r="BH1255" s="1">
        <f t="shared" si="301"/>
        <v>14</v>
      </c>
      <c r="BI1255" s="18">
        <f t="shared" si="302"/>
        <v>8.4477852371070822E-11</v>
      </c>
      <c r="BJ1255" s="3">
        <f t="shared" si="303"/>
        <v>0</v>
      </c>
      <c r="BK1255" s="18">
        <f t="shared" si="304"/>
        <v>0</v>
      </c>
    </row>
    <row r="1256" spans="3:63" x14ac:dyDescent="0.25">
      <c r="C1256" s="3"/>
      <c r="D1256" s="3"/>
      <c r="E1256" s="3"/>
      <c r="F1256" s="3"/>
      <c r="G1256" s="51" t="s">
        <v>1271</v>
      </c>
      <c r="H1256" s="8" t="str">
        <f t="shared" si="294"/>
        <v>0%West Europe</v>
      </c>
      <c r="I1256" s="11" cm="1">
        <f t="array" ref="I1256">IF(
   AZ1256 = "OUT", 0,IF(
   BD1256 &gt;= LARGE(IF(ISNUMBER(BD:BD), BD:BD), 3),
   BE1256 - 0.001,
   IF(BE1256 &gt;=VLOOKUP(P1256,mapping!$A:$B,2,FALSE), BE1256,VLOOKUP(P1256,mapping!$A$2:$B$8,2,FALSE))
))</f>
        <v>0</v>
      </c>
      <c r="J1256" s="11" cm="1">
        <f t="array" ref="J1256">IF(
    AZ1256="OUT",0,IF(IF(
                      BD1256&gt;=LARGE(IF(ISNUMBER(BD:BD),BD:BD),3),
                      BE1256+0.001,
                      VLOOKUP(H1256,mapping!$D:$E,2,FALSE)
                      )&gt;I1256,
                   IF(
                      BD1256&gt;=LARGE(IF(ISNUMBER(BD:BD),BD:BD),3),
                      BE1256+0.001,
                      VLOOKUP(H1256,mapping!$D:$E,2,FALSE)
                      ),
                   I1256+0.002))</f>
        <v>0</v>
      </c>
      <c r="K1256" s="8">
        <f t="shared" si="295"/>
        <v>5.302002848358967E-5</v>
      </c>
      <c r="L1256" s="1" t="str">
        <f>Pos!B312</f>
        <v>FR0000121220</v>
      </c>
      <c r="M1256" s="1" t="str">
        <f>_xlfn.XLOOKUP($L1256,Pos!B:B,Pos!D:D,, 0)</f>
        <v>Sodexo SA</v>
      </c>
      <c r="N1256" s="1" t="str">
        <f>_xlfn.XLOOKUP($L1256,Pos!B:B,Pos!E:E,, 0)</f>
        <v>Travel &amp; Leisure</v>
      </c>
      <c r="O1256" s="1" t="str">
        <f t="shared" si="296"/>
        <v>Travel &amp; Leisure_West Europe</v>
      </c>
      <c r="P1256" s="1" t="str">
        <f>_xlfn.XLOOKUP($L1256,Pos!B:B,Pos!F:F,, 0)</f>
        <v>West Europe</v>
      </c>
      <c r="Q1256" s="1">
        <v>0</v>
      </c>
      <c r="R1256" s="9">
        <f>_xlfn.XLOOKUP($L1256,Pos!$B:$B,Pos!N:N,0, 0)</f>
        <v>6.65</v>
      </c>
      <c r="S1256" s="9">
        <f>_xlfn.XLOOKUP($L1256,Pos!$B:$B,Pos!O:O,0, 0)</f>
        <v>7.1064999999999996</v>
      </c>
      <c r="T1256" s="9">
        <f>_xlfn.XLOOKUP($L1256,Pos!$B:$B,Pos!P:P,0, 0)</f>
        <v>5.1749999999999998</v>
      </c>
      <c r="U1256" s="9">
        <f>_xlfn.XLOOKUP($L1256,Pos!$B:$B,Pos!Q:Q,0, 0)</f>
        <v>0.5</v>
      </c>
      <c r="V1256" s="9">
        <f>_xlfn.XLOOKUP($L1256,Pos!$B:$B,Pos!R:R,0, 0)</f>
        <v>5.6333330000000004</v>
      </c>
      <c r="W1256" s="9">
        <f>_xlfn.XLOOKUP($L1256,Pos!$B:$B,Pos!S:S,0, 0)</f>
        <v>4.4933329999999998</v>
      </c>
      <c r="X1256" s="9" t="str">
        <f>_xlfn.XLOOKUP($L1256,Pos!$B:$B,Pos!J:J,0, 0)</f>
        <v>Hold</v>
      </c>
      <c r="Y1256" s="1">
        <v>0</v>
      </c>
      <c r="Z1256" s="1">
        <v>0</v>
      </c>
      <c r="AA1256" s="1">
        <f t="shared" si="297"/>
        <v>0</v>
      </c>
      <c r="AB1256" s="9">
        <f>_xlfn.XLOOKUP(L1256,Pos!B:B,Pos!K:K,-1,0)</f>
        <v>9.0909090909090899</v>
      </c>
      <c r="AC1256" s="1" t="e">
        <f>_xlfn.XLOOKUP($L1256,Pos!$A:$A,Pos!S:S,_xlfn.XLOOKUP($L1256,#REF!,#REF!, ""), 0)</f>
        <v>#REF!</v>
      </c>
      <c r="AD1256" s="1" t="e">
        <f>_xlfn.XLOOKUP($L1256,Pos!$A:$A,Pos!T:T,_xlfn.XLOOKUP($L1256,#REF!,#REF!, ""), 0)</f>
        <v>#REF!</v>
      </c>
      <c r="AE1256" s="1" t="e">
        <f>_xlfn.XLOOKUP($L1256,Pos!$A:$A,Pos!U:U,_xlfn.XLOOKUP($L1256,#REF!,#REF!, ""), 0)</f>
        <v>#REF!</v>
      </c>
      <c r="AF1256" s="1" t="e">
        <f>_xlfn.XLOOKUP($L1256,Pos!$A:$A,Pos!V:V,_xlfn.XLOOKUP($L1256,#REF!,#REF!, ""), 0)</f>
        <v>#REF!</v>
      </c>
      <c r="AG1256" s="1" t="e">
        <f>_xlfn.XLOOKUP($L1256,Pos!$A:$A,Pos!W:W,_xlfn.XLOOKUP($L1256,#REF!,#REF!, ""), 0)</f>
        <v>#REF!</v>
      </c>
      <c r="AH1256" s="1" t="e">
        <f>_xlfn.XLOOKUP($L1256,Pos!$A:$A,Pos!X:X,_xlfn.XLOOKUP($L1256,#REF!,#REF!, ""), 0)</f>
        <v>#REF!</v>
      </c>
      <c r="AI1256" s="1" t="e">
        <f>_xlfn.XLOOKUP($L1256,Pos!$A:$A,Pos!Y:Y,_xlfn.XLOOKUP($L1256,#REF!,#REF!, ""), 0)</f>
        <v>#REF!</v>
      </c>
      <c r="AJ1256" s="1" t="e">
        <f>_xlfn.XLOOKUP($L1256,Pos!$A:$A,Pos!Z:Z,_xlfn.XLOOKUP($L1256,#REF!,#REF!, ""), 0)</f>
        <v>#REF!</v>
      </c>
      <c r="AK1256" s="1" t="e">
        <f>_xlfn.XLOOKUP($L1256,Pos!$A:$A,Pos!AA:AA,_xlfn.XLOOKUP($L1256,#REF!,#REF!, ""), 0)</f>
        <v>#REF!</v>
      </c>
      <c r="AL1256" s="1" t="e">
        <f>_xlfn.XLOOKUP($L1256,Pos!$A:$A,Pos!AB:AB,_xlfn.XLOOKUP($L1256,#REF!,#REF!, ""), 0)</f>
        <v>#REF!</v>
      </c>
      <c r="AM1256" s="1" t="e">
        <f>_xlfn.XLOOKUP($L1256,Pos!$A:$A,Pos!AC:AC,_xlfn.XLOOKUP($L1256,#REF!,#REF!, ""), 0)</f>
        <v>#REF!</v>
      </c>
      <c r="AN1256" s="1" t="e">
        <f>_xlfn.XLOOKUP($L1256,Pos!$A:$A,Pos!AD:AD,_xlfn.XLOOKUP($L1256,#REF!,#REF!, ""), 0)</f>
        <v>#REF!</v>
      </c>
      <c r="AO1256" s="1" t="e">
        <f>_xlfn.XLOOKUP($L1256,Pos!$A:$A,Pos!AE:AE,_xlfn.XLOOKUP($L1256,#REF!,#REF!, ""), 0)</f>
        <v>#REF!</v>
      </c>
      <c r="AP1256" s="1" t="e">
        <f>_xlfn.XLOOKUP($L1256,Pos!$A:$A,Pos!AF:AF,_xlfn.XLOOKUP($L1256,#REF!,#REF!, ""), 0)</f>
        <v>#REF!</v>
      </c>
      <c r="AQ1256" s="1" t="e">
        <f>_xlfn.XLOOKUP($L1256,Pos!$A:$A,Pos!AG:AG,_xlfn.XLOOKUP($L1256,#REF!,#REF!, ""), 0)</f>
        <v>#REF!</v>
      </c>
      <c r="AR1256" s="1" t="e">
        <f>_xlfn.XLOOKUP($L1256,Pos!$A:$A,Pos!AH:AH,_xlfn.XLOOKUP($L1256,#REF!,#REF!, ""), 0)</f>
        <v>#REF!</v>
      </c>
      <c r="AS1256" s="1" t="e">
        <f>_xlfn.XLOOKUP($L1256,Pos!$A:$A,Pos!AI:AI,_xlfn.XLOOKUP($L1256,#REF!,#REF!, ""), 0)</f>
        <v>#REF!</v>
      </c>
      <c r="AT1256" s="1" t="e">
        <f>_xlfn.XLOOKUP($L1256,Pos!$A:$A,Pos!AJ:AJ,_xlfn.XLOOKUP($L1256,#REF!,#REF!, ""), 0)</f>
        <v>#REF!</v>
      </c>
      <c r="AU1256" s="1" t="e">
        <f>_xlfn.XLOOKUP($L1256,Pos!$A:$A,Pos!AK:AK,_xlfn.XLOOKUP($L1256,#REF!,#REF!, ""), 0)</f>
        <v>#REF!</v>
      </c>
      <c r="AV1256" s="1" t="e">
        <f>_xlfn.XLOOKUP($L1256,Pos!$A:$A,Pos!AL:AL,_xlfn.XLOOKUP($L1256,#REF!,#REF!, ""), 0)</f>
        <v>#REF!</v>
      </c>
      <c r="AW1256" s="1" t="e">
        <f>_xlfn.XLOOKUP($L1256,Pos!$A:$A,Pos!AM:AM,_xlfn.XLOOKUP($L1256,#REF!,#REF!, ""), 0)</f>
        <v>#REF!</v>
      </c>
      <c r="AX1256" s="1" t="e">
        <f>_xlfn.XLOOKUP($L1256,Pos!$A:$A,Pos!AN:AN,_xlfn.XLOOKUP($L1256,#REF!,#REF!, ""), 0)</f>
        <v>#REF!</v>
      </c>
      <c r="AY1256" s="1" t="e">
        <f>_xlfn.XLOOKUP($L1256,Pos!$A:$A,Pos!AO:AO,_xlfn.XLOOKUP($L1256,#REF!,#REF!, ""), 0)</f>
        <v>#REF!</v>
      </c>
      <c r="AZ1256" s="7" t="str">
        <f t="shared" si="298"/>
        <v>OUT</v>
      </c>
      <c r="BA1256" s="1">
        <f>IF(OR(_xlfn.XLOOKUP(L1256,Pos!B:B,Pos!L:L,FALSE)="ESG Reason",_xlfn.XLOOKUP(L1256,Pos!B:B,Pos!L:L,FALSE)="Blacklisted"),1,0)</f>
        <v>0</v>
      </c>
      <c r="BC1256" s="11">
        <v>8.5521841383359028E-11</v>
      </c>
      <c r="BD1256" s="11">
        <f>_xlfn.XLOOKUP($L1256,Pos!$B:$B,Pos!H:H,0, 0)</f>
        <v>0</v>
      </c>
      <c r="BE1256" s="11">
        <f>_xlfn.XLOOKUP($L1256,Pos!$B:$B,Pos!I:I,0, 0)</f>
        <v>5.302002848358967E-5</v>
      </c>
      <c r="BF1256" s="18">
        <f t="shared" si="299"/>
        <v>5.302002848358967E-5</v>
      </c>
      <c r="BG1256" s="1">
        <f t="shared" si="300"/>
        <v>2</v>
      </c>
      <c r="BH1256" s="1">
        <f t="shared" si="301"/>
        <v>18</v>
      </c>
      <c r="BI1256" s="18">
        <f t="shared" si="302"/>
        <v>8.5521841383359028E-11</v>
      </c>
      <c r="BJ1256" s="3">
        <f t="shared" si="303"/>
        <v>0</v>
      </c>
      <c r="BK1256" s="18">
        <f t="shared" si="304"/>
        <v>0</v>
      </c>
    </row>
    <row r="1257" spans="3:63" x14ac:dyDescent="0.25">
      <c r="C1257" s="3"/>
      <c r="D1257" s="3"/>
      <c r="E1257" s="3"/>
      <c r="F1257" s="3"/>
      <c r="G1257" s="51" t="s">
        <v>1268</v>
      </c>
      <c r="H1257" s="8" t="str">
        <f t="shared" si="294"/>
        <v>0%West Europe</v>
      </c>
      <c r="I1257" s="11" cm="1">
        <f t="array" ref="I1257">IF(
   AZ1257 = "OUT", 0,IF(
   BD1257 &gt;= LARGE(IF(ISNUMBER(BD:BD), BD:BD), 3),
   BE1257 - 0.001,
   IF(BE1257 &gt;=VLOOKUP(P1257,mapping!$A:$B,2,FALSE), BE1257,VLOOKUP(P1257,mapping!$A$2:$B$8,2,FALSE))
))</f>
        <v>0</v>
      </c>
      <c r="J1257" s="11" cm="1">
        <f t="array" ref="J1257">IF(
    AZ1257="OUT",0,IF(IF(
                      BD1257&gt;=LARGE(IF(ISNUMBER(BD:BD),BD:BD),3),
                      BE1257+0.001,
                      VLOOKUP(H1257,mapping!$D:$E,2,FALSE)
                      )&gt;I1257,
                   IF(
                      BD1257&gt;=LARGE(IF(ISNUMBER(BD:BD),BD:BD),3),
                      BE1257+0.001,
                      VLOOKUP(H1257,mapping!$D:$E,2,FALSE)
                      ),
                   I1257+0.002))</f>
        <v>0</v>
      </c>
      <c r="K1257" s="8">
        <f t="shared" si="295"/>
        <v>5.2900460310491917E-5</v>
      </c>
      <c r="L1257" s="1" t="str">
        <f>Pos!B270</f>
        <v>ES0124244E34</v>
      </c>
      <c r="M1257" s="1" t="str">
        <f>_xlfn.XLOOKUP($L1257,Pos!B:B,Pos!D:D,, 0)</f>
        <v>Mapfre SA</v>
      </c>
      <c r="N1257" s="1" t="str">
        <f>_xlfn.XLOOKUP($L1257,Pos!B:B,Pos!E:E,, 0)</f>
        <v>Insurance</v>
      </c>
      <c r="O1257" s="1" t="str">
        <f t="shared" si="296"/>
        <v>Insurance_West Europe</v>
      </c>
      <c r="P1257" s="1" t="str">
        <f>_xlfn.XLOOKUP($L1257,Pos!B:B,Pos!F:F,, 0)</f>
        <v>West Europe</v>
      </c>
      <c r="Q1257" s="1">
        <v>0</v>
      </c>
      <c r="R1257" s="9">
        <f>_xlfn.XLOOKUP($L1257,Pos!$B:$B,Pos!N:N,0, 0)</f>
        <v>5.43</v>
      </c>
      <c r="S1257" s="9">
        <f>_xlfn.XLOOKUP($L1257,Pos!$B:$B,Pos!O:O,0, 0)</f>
        <v>5.915</v>
      </c>
      <c r="T1257" s="9">
        <f>_xlfn.XLOOKUP($L1257,Pos!$B:$B,Pos!P:P,0, 0)</f>
        <v>3.5750000000000002</v>
      </c>
      <c r="U1257" s="9">
        <f>_xlfn.XLOOKUP($L1257,Pos!$B:$B,Pos!Q:Q,0, 0)</f>
        <v>7.7</v>
      </c>
      <c r="V1257" s="9">
        <f>_xlfn.XLOOKUP($L1257,Pos!$B:$B,Pos!R:R,0, 0)</f>
        <v>5.6666670000000003</v>
      </c>
      <c r="W1257" s="9">
        <f>_xlfn.XLOOKUP($L1257,Pos!$B:$B,Pos!S:S,0, 0)</f>
        <v>4.7549999999999999</v>
      </c>
      <c r="X1257" s="9" t="str">
        <f>_xlfn.XLOOKUP($L1257,Pos!$B:$B,Pos!J:J,0, 0)</f>
        <v>Hold</v>
      </c>
      <c r="Y1257" s="1">
        <v>0</v>
      </c>
      <c r="Z1257" s="1">
        <v>0</v>
      </c>
      <c r="AA1257" s="1">
        <f t="shared" si="297"/>
        <v>0</v>
      </c>
      <c r="AB1257" s="9">
        <f>_xlfn.XLOOKUP(L1257,Pos!B:B,Pos!K:K,-1,0)</f>
        <v>8.8000000000000007</v>
      </c>
      <c r="AC1257" s="1" t="e">
        <f>_xlfn.XLOOKUP($L1257,Pos!$A:$A,Pos!S:S,_xlfn.XLOOKUP($L1257,#REF!,#REF!, ""), 0)</f>
        <v>#REF!</v>
      </c>
      <c r="AD1257" s="1" t="e">
        <f>_xlfn.XLOOKUP($L1257,Pos!$A:$A,Pos!T:T,_xlfn.XLOOKUP($L1257,#REF!,#REF!, ""), 0)</f>
        <v>#REF!</v>
      </c>
      <c r="AE1257" s="1" t="e">
        <f>_xlfn.XLOOKUP($L1257,Pos!$A:$A,Pos!U:U,_xlfn.XLOOKUP($L1257,#REF!,#REF!, ""), 0)</f>
        <v>#REF!</v>
      </c>
      <c r="AF1257" s="1" t="e">
        <f>_xlfn.XLOOKUP($L1257,Pos!$A:$A,Pos!V:V,_xlfn.XLOOKUP($L1257,#REF!,#REF!, ""), 0)</f>
        <v>#REF!</v>
      </c>
      <c r="AG1257" s="1" t="e">
        <f>_xlfn.XLOOKUP($L1257,Pos!$A:$A,Pos!W:W,_xlfn.XLOOKUP($L1257,#REF!,#REF!, ""), 0)</f>
        <v>#REF!</v>
      </c>
      <c r="AH1257" s="1" t="e">
        <f>_xlfn.XLOOKUP($L1257,Pos!$A:$A,Pos!X:X,_xlfn.XLOOKUP($L1257,#REF!,#REF!, ""), 0)</f>
        <v>#REF!</v>
      </c>
      <c r="AI1257" s="1" t="e">
        <f>_xlfn.XLOOKUP($L1257,Pos!$A:$A,Pos!Y:Y,_xlfn.XLOOKUP($L1257,#REF!,#REF!, ""), 0)</f>
        <v>#REF!</v>
      </c>
      <c r="AJ1257" s="1" t="e">
        <f>_xlfn.XLOOKUP($L1257,Pos!$A:$A,Pos!Z:Z,_xlfn.XLOOKUP($L1257,#REF!,#REF!, ""), 0)</f>
        <v>#REF!</v>
      </c>
      <c r="AK1257" s="1" t="e">
        <f>_xlfn.XLOOKUP($L1257,Pos!$A:$A,Pos!AA:AA,_xlfn.XLOOKUP($L1257,#REF!,#REF!, ""), 0)</f>
        <v>#REF!</v>
      </c>
      <c r="AL1257" s="1" t="e">
        <f>_xlfn.XLOOKUP($L1257,Pos!$A:$A,Pos!AB:AB,_xlfn.XLOOKUP($L1257,#REF!,#REF!, ""), 0)</f>
        <v>#REF!</v>
      </c>
      <c r="AM1257" s="1" t="e">
        <f>_xlfn.XLOOKUP($L1257,Pos!$A:$A,Pos!AC:AC,_xlfn.XLOOKUP($L1257,#REF!,#REF!, ""), 0)</f>
        <v>#REF!</v>
      </c>
      <c r="AN1257" s="1" t="e">
        <f>_xlfn.XLOOKUP($L1257,Pos!$A:$A,Pos!AD:AD,_xlfn.XLOOKUP($L1257,#REF!,#REF!, ""), 0)</f>
        <v>#REF!</v>
      </c>
      <c r="AO1257" s="1" t="e">
        <f>_xlfn.XLOOKUP($L1257,Pos!$A:$A,Pos!AE:AE,_xlfn.XLOOKUP($L1257,#REF!,#REF!, ""), 0)</f>
        <v>#REF!</v>
      </c>
      <c r="AP1257" s="1" t="e">
        <f>_xlfn.XLOOKUP($L1257,Pos!$A:$A,Pos!AF:AF,_xlfn.XLOOKUP($L1257,#REF!,#REF!, ""), 0)</f>
        <v>#REF!</v>
      </c>
      <c r="AQ1257" s="1" t="e">
        <f>_xlfn.XLOOKUP($L1257,Pos!$A:$A,Pos!AG:AG,_xlfn.XLOOKUP($L1257,#REF!,#REF!, ""), 0)</f>
        <v>#REF!</v>
      </c>
      <c r="AR1257" s="1" t="e">
        <f>_xlfn.XLOOKUP($L1257,Pos!$A:$A,Pos!AH:AH,_xlfn.XLOOKUP($L1257,#REF!,#REF!, ""), 0)</f>
        <v>#REF!</v>
      </c>
      <c r="AS1257" s="1" t="e">
        <f>_xlfn.XLOOKUP($L1257,Pos!$A:$A,Pos!AI:AI,_xlfn.XLOOKUP($L1257,#REF!,#REF!, ""), 0)</f>
        <v>#REF!</v>
      </c>
      <c r="AT1257" s="1" t="e">
        <f>_xlfn.XLOOKUP($L1257,Pos!$A:$A,Pos!AJ:AJ,_xlfn.XLOOKUP($L1257,#REF!,#REF!, ""), 0)</f>
        <v>#REF!</v>
      </c>
      <c r="AU1257" s="1" t="e">
        <f>_xlfn.XLOOKUP($L1257,Pos!$A:$A,Pos!AK:AK,_xlfn.XLOOKUP($L1257,#REF!,#REF!, ""), 0)</f>
        <v>#REF!</v>
      </c>
      <c r="AV1257" s="1" t="e">
        <f>_xlfn.XLOOKUP($L1257,Pos!$A:$A,Pos!AL:AL,_xlfn.XLOOKUP($L1257,#REF!,#REF!, ""), 0)</f>
        <v>#REF!</v>
      </c>
      <c r="AW1257" s="1" t="e">
        <f>_xlfn.XLOOKUP($L1257,Pos!$A:$A,Pos!AM:AM,_xlfn.XLOOKUP($L1257,#REF!,#REF!, ""), 0)</f>
        <v>#REF!</v>
      </c>
      <c r="AX1257" s="1" t="e">
        <f>_xlfn.XLOOKUP($L1257,Pos!$A:$A,Pos!AN:AN,_xlfn.XLOOKUP($L1257,#REF!,#REF!, ""), 0)</f>
        <v>#REF!</v>
      </c>
      <c r="AY1257" s="1" t="e">
        <f>_xlfn.XLOOKUP($L1257,Pos!$A:$A,Pos!AO:AO,_xlfn.XLOOKUP($L1257,#REF!,#REF!, ""), 0)</f>
        <v>#REF!</v>
      </c>
      <c r="AZ1257" s="7" t="str">
        <f t="shared" si="298"/>
        <v>OUT</v>
      </c>
      <c r="BA1257" s="1">
        <f>IF(OR(_xlfn.XLOOKUP(L1257,Pos!B:B,Pos!L:L,FALSE)="ESG Reason",_xlfn.XLOOKUP(L1257,Pos!B:B,Pos!L:L,FALSE)="Blacklisted"),1,0)</f>
        <v>0</v>
      </c>
      <c r="BC1257" s="11">
        <v>9.0026660941751986E-11</v>
      </c>
      <c r="BD1257" s="11">
        <f>_xlfn.XLOOKUP($L1257,Pos!$B:$B,Pos!H:H,0, 0)</f>
        <v>0</v>
      </c>
      <c r="BE1257" s="11">
        <f>_xlfn.XLOOKUP($L1257,Pos!$B:$B,Pos!I:I,0, 0)</f>
        <v>5.2900460310491917E-5</v>
      </c>
      <c r="BF1257" s="18">
        <f t="shared" si="299"/>
        <v>5.2900460310491917E-5</v>
      </c>
      <c r="BG1257" s="1">
        <f t="shared" si="300"/>
        <v>2</v>
      </c>
      <c r="BH1257" s="1">
        <f t="shared" si="301"/>
        <v>11</v>
      </c>
      <c r="BI1257" s="18">
        <f t="shared" si="302"/>
        <v>9.0026660941751986E-11</v>
      </c>
      <c r="BJ1257" s="3">
        <f t="shared" si="303"/>
        <v>0</v>
      </c>
      <c r="BK1257" s="18">
        <f t="shared" si="304"/>
        <v>0</v>
      </c>
    </row>
    <row r="1258" spans="3:63" x14ac:dyDescent="0.25">
      <c r="C1258" s="3"/>
      <c r="D1258" s="3"/>
      <c r="E1258" s="3"/>
      <c r="F1258" s="3"/>
      <c r="G1258" s="51" t="s">
        <v>1274</v>
      </c>
      <c r="H1258" s="8" t="str">
        <f t="shared" si="294"/>
        <v>0%Others</v>
      </c>
      <c r="I1258" s="11" cm="1">
        <f t="array" ref="I1258">IF(
   AZ1258 = "OUT", 0,IF(
   BD1258 &gt;= LARGE(IF(ISNUMBER(BD:BD), BD:BD), 3),
   BE1258 - 0.001,
   IF(BE1258 &gt;=VLOOKUP(P1258,mapping!$A:$B,2,FALSE), BE1258,VLOOKUP(P1258,mapping!$A$2:$B$8,2,FALSE))
))</f>
        <v>0</v>
      </c>
      <c r="J1258" s="11" cm="1">
        <f t="array" ref="J1258">IF(
    AZ1258="OUT",0,IF(IF(
                      BD1258&gt;=LARGE(IF(ISNUMBER(BD:BD),BD:BD),3),
                      BE1258+0.001,
                      VLOOKUP(H1258,mapping!$D:$E,2,FALSE)
                      )&gt;I1258,
                   IF(
                      BD1258&gt;=LARGE(IF(ISNUMBER(BD:BD),BD:BD),3),
                      BE1258+0.001,
                      VLOOKUP(H1258,mapping!$D:$E,2,FALSE)
                      ),
                   I1258+0.002))</f>
        <v>0</v>
      </c>
      <c r="K1258" s="8">
        <f t="shared" si="295"/>
        <v>5.2831569839868979E-5</v>
      </c>
      <c r="L1258" s="1" t="str">
        <f>Pos!B607</f>
        <v>JP3598600009</v>
      </c>
      <c r="M1258" s="1" t="str">
        <f>_xlfn.XLOOKUP($L1258,Pos!B:B,Pos!D:D,, 0)</f>
        <v>Toho Co., Ltd.</v>
      </c>
      <c r="N1258" s="1" t="str">
        <f>_xlfn.XLOOKUP($L1258,Pos!B:B,Pos!E:E,, 0)</f>
        <v>Media</v>
      </c>
      <c r="O1258" s="1" t="str">
        <f t="shared" si="296"/>
        <v>Media_Others</v>
      </c>
      <c r="P1258" s="1" t="str">
        <f>_xlfn.XLOOKUP($L1258,Pos!B:B,Pos!F:F,, 0)</f>
        <v>Others</v>
      </c>
      <c r="Q1258" s="1">
        <v>0</v>
      </c>
      <c r="R1258" s="9">
        <f>_xlfn.XLOOKUP($L1258,Pos!$B:$B,Pos!N:N,0, 0)</f>
        <v>5.13</v>
      </c>
      <c r="S1258" s="9">
        <f>_xlfn.XLOOKUP($L1258,Pos!$B:$B,Pos!O:O,0, 0)</f>
        <v>2.7776670000000001</v>
      </c>
      <c r="T1258" s="9">
        <f>_xlfn.XLOOKUP($L1258,Pos!$B:$B,Pos!P:P,0, 0)</f>
        <v>5.8250000000000002</v>
      </c>
      <c r="U1258" s="9">
        <f>_xlfn.XLOOKUP($L1258,Pos!$B:$B,Pos!Q:Q,0, 0)</f>
        <v>7.7</v>
      </c>
      <c r="V1258" s="9">
        <f>_xlfn.XLOOKUP($L1258,Pos!$B:$B,Pos!R:R,0, 0)</f>
        <v>6.4333330000000002</v>
      </c>
      <c r="W1258" s="9">
        <f>_xlfn.XLOOKUP($L1258,Pos!$B:$B,Pos!S:S,0, 0)</f>
        <v>6.8033330000000003</v>
      </c>
      <c r="X1258" s="9" t="str">
        <f>_xlfn.XLOOKUP($L1258,Pos!$B:$B,Pos!J:J,0, 0)</f>
        <v>Outperform</v>
      </c>
      <c r="Y1258" s="1">
        <v>0</v>
      </c>
      <c r="Z1258" s="1">
        <v>0</v>
      </c>
      <c r="AA1258" s="1">
        <f t="shared" si="297"/>
        <v>0</v>
      </c>
      <c r="AB1258" s="9">
        <f>_xlfn.XLOOKUP(L1258,Pos!B:B,Pos!K:K,-1,0)</f>
        <v>10</v>
      </c>
      <c r="AC1258" s="1" t="e">
        <f>_xlfn.XLOOKUP($L1258,Pos!$A:$A,Pos!S:S,_xlfn.XLOOKUP($L1258,#REF!,#REF!, ""), 0)</f>
        <v>#REF!</v>
      </c>
      <c r="AD1258" s="1" t="e">
        <f>_xlfn.XLOOKUP($L1258,Pos!$A:$A,Pos!T:T,_xlfn.XLOOKUP($L1258,#REF!,#REF!, ""), 0)</f>
        <v>#REF!</v>
      </c>
      <c r="AE1258" s="1" t="e">
        <f>_xlfn.XLOOKUP($L1258,Pos!$A:$A,Pos!U:U,_xlfn.XLOOKUP($L1258,#REF!,#REF!, ""), 0)</f>
        <v>#REF!</v>
      </c>
      <c r="AF1258" s="1" t="e">
        <f>_xlfn.XLOOKUP($L1258,Pos!$A:$A,Pos!V:V,_xlfn.XLOOKUP($L1258,#REF!,#REF!, ""), 0)</f>
        <v>#REF!</v>
      </c>
      <c r="AG1258" s="1" t="e">
        <f>_xlfn.XLOOKUP($L1258,Pos!$A:$A,Pos!W:W,_xlfn.XLOOKUP($L1258,#REF!,#REF!, ""), 0)</f>
        <v>#REF!</v>
      </c>
      <c r="AH1258" s="1" t="e">
        <f>_xlfn.XLOOKUP($L1258,Pos!$A:$A,Pos!X:X,_xlfn.XLOOKUP($L1258,#REF!,#REF!, ""), 0)</f>
        <v>#REF!</v>
      </c>
      <c r="AI1258" s="1" t="e">
        <f>_xlfn.XLOOKUP($L1258,Pos!$A:$A,Pos!Y:Y,_xlfn.XLOOKUP($L1258,#REF!,#REF!, ""), 0)</f>
        <v>#REF!</v>
      </c>
      <c r="AJ1258" s="1" t="e">
        <f>_xlfn.XLOOKUP($L1258,Pos!$A:$A,Pos!Z:Z,_xlfn.XLOOKUP($L1258,#REF!,#REF!, ""), 0)</f>
        <v>#REF!</v>
      </c>
      <c r="AK1258" s="1" t="e">
        <f>_xlfn.XLOOKUP($L1258,Pos!$A:$A,Pos!AA:AA,_xlfn.XLOOKUP($L1258,#REF!,#REF!, ""), 0)</f>
        <v>#REF!</v>
      </c>
      <c r="AL1258" s="1" t="e">
        <f>_xlfn.XLOOKUP($L1258,Pos!$A:$A,Pos!AB:AB,_xlfn.XLOOKUP($L1258,#REF!,#REF!, ""), 0)</f>
        <v>#REF!</v>
      </c>
      <c r="AM1258" s="1" t="e">
        <f>_xlfn.XLOOKUP($L1258,Pos!$A:$A,Pos!AC:AC,_xlfn.XLOOKUP($L1258,#REF!,#REF!, ""), 0)</f>
        <v>#REF!</v>
      </c>
      <c r="AN1258" s="1" t="e">
        <f>_xlfn.XLOOKUP($L1258,Pos!$A:$A,Pos!AD:AD,_xlfn.XLOOKUP($L1258,#REF!,#REF!, ""), 0)</f>
        <v>#REF!</v>
      </c>
      <c r="AO1258" s="1" t="e">
        <f>_xlfn.XLOOKUP($L1258,Pos!$A:$A,Pos!AE:AE,_xlfn.XLOOKUP($L1258,#REF!,#REF!, ""), 0)</f>
        <v>#REF!</v>
      </c>
      <c r="AP1258" s="1" t="e">
        <f>_xlfn.XLOOKUP($L1258,Pos!$A:$A,Pos!AF:AF,_xlfn.XLOOKUP($L1258,#REF!,#REF!, ""), 0)</f>
        <v>#REF!</v>
      </c>
      <c r="AQ1258" s="1" t="e">
        <f>_xlfn.XLOOKUP($L1258,Pos!$A:$A,Pos!AG:AG,_xlfn.XLOOKUP($L1258,#REF!,#REF!, ""), 0)</f>
        <v>#REF!</v>
      </c>
      <c r="AR1258" s="1" t="e">
        <f>_xlfn.XLOOKUP($L1258,Pos!$A:$A,Pos!AH:AH,_xlfn.XLOOKUP($L1258,#REF!,#REF!, ""), 0)</f>
        <v>#REF!</v>
      </c>
      <c r="AS1258" s="1" t="e">
        <f>_xlfn.XLOOKUP($L1258,Pos!$A:$A,Pos!AI:AI,_xlfn.XLOOKUP($L1258,#REF!,#REF!, ""), 0)</f>
        <v>#REF!</v>
      </c>
      <c r="AT1258" s="1" t="e">
        <f>_xlfn.XLOOKUP($L1258,Pos!$A:$A,Pos!AJ:AJ,_xlfn.XLOOKUP($L1258,#REF!,#REF!, ""), 0)</f>
        <v>#REF!</v>
      </c>
      <c r="AU1258" s="1" t="e">
        <f>_xlfn.XLOOKUP($L1258,Pos!$A:$A,Pos!AK:AK,_xlfn.XLOOKUP($L1258,#REF!,#REF!, ""), 0)</f>
        <v>#REF!</v>
      </c>
      <c r="AV1258" s="1" t="e">
        <f>_xlfn.XLOOKUP($L1258,Pos!$A:$A,Pos!AL:AL,_xlfn.XLOOKUP($L1258,#REF!,#REF!, ""), 0)</f>
        <v>#REF!</v>
      </c>
      <c r="AW1258" s="1" t="e">
        <f>_xlfn.XLOOKUP($L1258,Pos!$A:$A,Pos!AM:AM,_xlfn.XLOOKUP($L1258,#REF!,#REF!, ""), 0)</f>
        <v>#REF!</v>
      </c>
      <c r="AX1258" s="1" t="e">
        <f>_xlfn.XLOOKUP($L1258,Pos!$A:$A,Pos!AN:AN,_xlfn.XLOOKUP($L1258,#REF!,#REF!, ""), 0)</f>
        <v>#REF!</v>
      </c>
      <c r="AY1258" s="1" t="e">
        <f>_xlfn.XLOOKUP($L1258,Pos!$A:$A,Pos!AO:AO,_xlfn.XLOOKUP($L1258,#REF!,#REF!, ""), 0)</f>
        <v>#REF!</v>
      </c>
      <c r="AZ1258" s="7" t="str">
        <f t="shared" si="298"/>
        <v>OUT</v>
      </c>
      <c r="BA1258" s="1">
        <f>IF(OR(_xlfn.XLOOKUP(L1258,Pos!B:B,Pos!L:L,FALSE)="ESG Reason",_xlfn.XLOOKUP(L1258,Pos!B:B,Pos!L:L,FALSE)="Blacklisted"),1,0)</f>
        <v>1</v>
      </c>
      <c r="BC1258" s="11">
        <v>1.3440046820596689E-10</v>
      </c>
      <c r="BD1258" s="11">
        <f>_xlfn.XLOOKUP($L1258,Pos!$B:$B,Pos!H:H,0, 0)</f>
        <v>0</v>
      </c>
      <c r="BE1258" s="11">
        <f>_xlfn.XLOOKUP($L1258,Pos!$B:$B,Pos!I:I,0, 0)</f>
        <v>5.2831569839868979E-5</v>
      </c>
      <c r="BF1258" s="18">
        <f t="shared" si="299"/>
        <v>5.2831569839868979E-5</v>
      </c>
      <c r="BG1258" s="1">
        <f t="shared" si="300"/>
        <v>3</v>
      </c>
      <c r="BH1258" s="1">
        <f t="shared" si="301"/>
        <v>50</v>
      </c>
      <c r="BI1258" s="18">
        <f t="shared" si="302"/>
        <v>1.3440046820596689E-10</v>
      </c>
      <c r="BJ1258" s="3">
        <f t="shared" si="303"/>
        <v>0</v>
      </c>
      <c r="BK1258" s="18">
        <f t="shared" si="304"/>
        <v>0</v>
      </c>
    </row>
    <row r="1259" spans="3:63" x14ac:dyDescent="0.25">
      <c r="C1259" s="3"/>
      <c r="D1259" s="3"/>
      <c r="E1259" s="3"/>
      <c r="F1259" s="3"/>
      <c r="G1259" s="51" t="s">
        <v>1272</v>
      </c>
      <c r="H1259" s="8" t="str">
        <f t="shared" si="294"/>
        <v>0%Others</v>
      </c>
      <c r="I1259" s="11" cm="1">
        <f t="array" ref="I1259">IF(
   AZ1259 = "OUT", 0,IF(
   BD1259 &gt;= LARGE(IF(ISNUMBER(BD:BD), BD:BD), 3),
   BE1259 - 0.001,
   IF(BE1259 &gt;=VLOOKUP(P1259,mapping!$A:$B,2,FALSE), BE1259,VLOOKUP(P1259,mapping!$A$2:$B$8,2,FALSE))
))</f>
        <v>0</v>
      </c>
      <c r="J1259" s="11" cm="1">
        <f t="array" ref="J1259">IF(
    AZ1259="OUT",0,IF(IF(
                      BD1259&gt;=LARGE(IF(ISNUMBER(BD:BD),BD:BD),3),
                      BE1259+0.001,
                      VLOOKUP(H1259,mapping!$D:$E,2,FALSE)
                      )&gt;I1259,
                   IF(
                      BD1259&gt;=LARGE(IF(ISNUMBER(BD:BD),BD:BD),3),
                      BE1259+0.001,
                      VLOOKUP(H1259,mapping!$D:$E,2,FALSE)
                      ),
                   I1259+0.002))</f>
        <v>0</v>
      </c>
      <c r="K1259" s="8">
        <f t="shared" si="295"/>
        <v>5.2616817199738887E-5</v>
      </c>
      <c r="L1259" s="1" t="str">
        <f>Pos!B629</f>
        <v>JP3756100008</v>
      </c>
      <c r="M1259" s="1" t="str">
        <f>_xlfn.XLOOKUP($L1259,Pos!B:B,Pos!D:D,, 0)</f>
        <v>Nitori Holdings Co. Ltd.</v>
      </c>
      <c r="N1259" s="1" t="str">
        <f>_xlfn.XLOOKUP($L1259,Pos!B:B,Pos!E:E,, 0)</f>
        <v>Retail</v>
      </c>
      <c r="O1259" s="1" t="str">
        <f t="shared" si="296"/>
        <v>Retail_Others</v>
      </c>
      <c r="P1259" s="1" t="str">
        <f>_xlfn.XLOOKUP($L1259,Pos!B:B,Pos!F:F,, 0)</f>
        <v>Others</v>
      </c>
      <c r="Q1259" s="1">
        <v>0</v>
      </c>
      <c r="R1259" s="9">
        <f>_xlfn.XLOOKUP($L1259,Pos!$B:$B,Pos!N:N,0, 0)</f>
        <v>2.87</v>
      </c>
      <c r="S1259" s="9">
        <f>_xlfn.XLOOKUP($L1259,Pos!$B:$B,Pos!O:O,0, 0)</f>
        <v>4.0110000000000001</v>
      </c>
      <c r="T1259" s="9">
        <f>_xlfn.XLOOKUP($L1259,Pos!$B:$B,Pos!P:P,0, 0)</f>
        <v>4.75</v>
      </c>
      <c r="U1259" s="9">
        <f>_xlfn.XLOOKUP($L1259,Pos!$B:$B,Pos!Q:Q,0, 0)</f>
        <v>0.1</v>
      </c>
      <c r="V1259" s="9">
        <f>_xlfn.XLOOKUP($L1259,Pos!$B:$B,Pos!R:R,0, 0)</f>
        <v>6.0666669999999998</v>
      </c>
      <c r="W1259" s="9">
        <f>_xlfn.XLOOKUP($L1259,Pos!$B:$B,Pos!S:S,0, 0)</f>
        <v>2.7</v>
      </c>
      <c r="X1259" s="9" t="str">
        <f>_xlfn.XLOOKUP($L1259,Pos!$B:$B,Pos!J:J,0, 0)</f>
        <v>Outperform</v>
      </c>
      <c r="Y1259" s="1">
        <v>0</v>
      </c>
      <c r="Z1259" s="1">
        <v>0</v>
      </c>
      <c r="AA1259" s="1">
        <f t="shared" si="297"/>
        <v>0</v>
      </c>
      <c r="AB1259" s="9">
        <f>_xlfn.XLOOKUP(L1259,Pos!B:B,Pos!K:K,-1,0)</f>
        <v>0.66666666666666663</v>
      </c>
      <c r="AC1259" s="1" t="e">
        <f>_xlfn.XLOOKUP($L1259,Pos!$A:$A,Pos!S:S,_xlfn.XLOOKUP($L1259,#REF!,#REF!, ""), 0)</f>
        <v>#REF!</v>
      </c>
      <c r="AD1259" s="1" t="e">
        <f>_xlfn.XLOOKUP($L1259,Pos!$A:$A,Pos!T:T,_xlfn.XLOOKUP($L1259,#REF!,#REF!, ""), 0)</f>
        <v>#REF!</v>
      </c>
      <c r="AE1259" s="1" t="e">
        <f>_xlfn.XLOOKUP($L1259,Pos!$A:$A,Pos!U:U,_xlfn.XLOOKUP($L1259,#REF!,#REF!, ""), 0)</f>
        <v>#REF!</v>
      </c>
      <c r="AF1259" s="1" t="e">
        <f>_xlfn.XLOOKUP($L1259,Pos!$A:$A,Pos!V:V,_xlfn.XLOOKUP($L1259,#REF!,#REF!, ""), 0)</f>
        <v>#REF!</v>
      </c>
      <c r="AG1259" s="1" t="e">
        <f>_xlfn.XLOOKUP($L1259,Pos!$A:$A,Pos!W:W,_xlfn.XLOOKUP($L1259,#REF!,#REF!, ""), 0)</f>
        <v>#REF!</v>
      </c>
      <c r="AH1259" s="1" t="e">
        <f>_xlfn.XLOOKUP($L1259,Pos!$A:$A,Pos!X:X,_xlfn.XLOOKUP($L1259,#REF!,#REF!, ""), 0)</f>
        <v>#REF!</v>
      </c>
      <c r="AI1259" s="1" t="e">
        <f>_xlfn.XLOOKUP($L1259,Pos!$A:$A,Pos!Y:Y,_xlfn.XLOOKUP($L1259,#REF!,#REF!, ""), 0)</f>
        <v>#REF!</v>
      </c>
      <c r="AJ1259" s="1" t="e">
        <f>_xlfn.XLOOKUP($L1259,Pos!$A:$A,Pos!Z:Z,_xlfn.XLOOKUP($L1259,#REF!,#REF!, ""), 0)</f>
        <v>#REF!</v>
      </c>
      <c r="AK1259" s="1" t="e">
        <f>_xlfn.XLOOKUP($L1259,Pos!$A:$A,Pos!AA:AA,_xlfn.XLOOKUP($L1259,#REF!,#REF!, ""), 0)</f>
        <v>#REF!</v>
      </c>
      <c r="AL1259" s="1" t="e">
        <f>_xlfn.XLOOKUP($L1259,Pos!$A:$A,Pos!AB:AB,_xlfn.XLOOKUP($L1259,#REF!,#REF!, ""), 0)</f>
        <v>#REF!</v>
      </c>
      <c r="AM1259" s="1" t="e">
        <f>_xlfn.XLOOKUP($L1259,Pos!$A:$A,Pos!AC:AC,_xlfn.XLOOKUP($L1259,#REF!,#REF!, ""), 0)</f>
        <v>#REF!</v>
      </c>
      <c r="AN1259" s="1" t="e">
        <f>_xlfn.XLOOKUP($L1259,Pos!$A:$A,Pos!AD:AD,_xlfn.XLOOKUP($L1259,#REF!,#REF!, ""), 0)</f>
        <v>#REF!</v>
      </c>
      <c r="AO1259" s="1" t="e">
        <f>_xlfn.XLOOKUP($L1259,Pos!$A:$A,Pos!AE:AE,_xlfn.XLOOKUP($L1259,#REF!,#REF!, ""), 0)</f>
        <v>#REF!</v>
      </c>
      <c r="AP1259" s="1" t="e">
        <f>_xlfn.XLOOKUP($L1259,Pos!$A:$A,Pos!AF:AF,_xlfn.XLOOKUP($L1259,#REF!,#REF!, ""), 0)</f>
        <v>#REF!</v>
      </c>
      <c r="AQ1259" s="1" t="e">
        <f>_xlfn.XLOOKUP($L1259,Pos!$A:$A,Pos!AG:AG,_xlfn.XLOOKUP($L1259,#REF!,#REF!, ""), 0)</f>
        <v>#REF!</v>
      </c>
      <c r="AR1259" s="1" t="e">
        <f>_xlfn.XLOOKUP($L1259,Pos!$A:$A,Pos!AH:AH,_xlfn.XLOOKUP($L1259,#REF!,#REF!, ""), 0)</f>
        <v>#REF!</v>
      </c>
      <c r="AS1259" s="1" t="e">
        <f>_xlfn.XLOOKUP($L1259,Pos!$A:$A,Pos!AI:AI,_xlfn.XLOOKUP($L1259,#REF!,#REF!, ""), 0)</f>
        <v>#REF!</v>
      </c>
      <c r="AT1259" s="1" t="e">
        <f>_xlfn.XLOOKUP($L1259,Pos!$A:$A,Pos!AJ:AJ,_xlfn.XLOOKUP($L1259,#REF!,#REF!, ""), 0)</f>
        <v>#REF!</v>
      </c>
      <c r="AU1259" s="1" t="e">
        <f>_xlfn.XLOOKUP($L1259,Pos!$A:$A,Pos!AK:AK,_xlfn.XLOOKUP($L1259,#REF!,#REF!, ""), 0)</f>
        <v>#REF!</v>
      </c>
      <c r="AV1259" s="1" t="e">
        <f>_xlfn.XLOOKUP($L1259,Pos!$A:$A,Pos!AL:AL,_xlfn.XLOOKUP($L1259,#REF!,#REF!, ""), 0)</f>
        <v>#REF!</v>
      </c>
      <c r="AW1259" s="1" t="e">
        <f>_xlfn.XLOOKUP($L1259,Pos!$A:$A,Pos!AM:AM,_xlfn.XLOOKUP($L1259,#REF!,#REF!, ""), 0)</f>
        <v>#REF!</v>
      </c>
      <c r="AX1259" s="1" t="e">
        <f>_xlfn.XLOOKUP($L1259,Pos!$A:$A,Pos!AN:AN,_xlfn.XLOOKUP($L1259,#REF!,#REF!, ""), 0)</f>
        <v>#REF!</v>
      </c>
      <c r="AY1259" s="1" t="e">
        <f>_xlfn.XLOOKUP($L1259,Pos!$A:$A,Pos!AO:AO,_xlfn.XLOOKUP($L1259,#REF!,#REF!, ""), 0)</f>
        <v>#REF!</v>
      </c>
      <c r="AZ1259" s="7" t="str">
        <f t="shared" si="298"/>
        <v>OUT</v>
      </c>
      <c r="BA1259" s="1">
        <f>IF(OR(_xlfn.XLOOKUP(L1259,Pos!B:B,Pos!L:L,FALSE)="ESG Reason",_xlfn.XLOOKUP(L1259,Pos!B:B,Pos!L:L,FALSE)="Blacklisted"),1,0)</f>
        <v>1</v>
      </c>
      <c r="BC1259" s="11">
        <v>9.0558527940400459E-11</v>
      </c>
      <c r="BD1259" s="11">
        <f>_xlfn.XLOOKUP($L1259,Pos!$B:$B,Pos!H:H,0, 0)</f>
        <v>0</v>
      </c>
      <c r="BE1259" s="11">
        <f>_xlfn.XLOOKUP($L1259,Pos!$B:$B,Pos!I:I,0, 0)</f>
        <v>5.2616817199738887E-5</v>
      </c>
      <c r="BF1259" s="18">
        <f t="shared" si="299"/>
        <v>5.2616817199738887E-5</v>
      </c>
      <c r="BG1259" s="1">
        <f t="shared" si="300"/>
        <v>3</v>
      </c>
      <c r="BH1259" s="1">
        <f t="shared" si="301"/>
        <v>53</v>
      </c>
      <c r="BI1259" s="18">
        <f t="shared" si="302"/>
        <v>9.0558527940400459E-11</v>
      </c>
      <c r="BJ1259" s="3">
        <f t="shared" si="303"/>
        <v>0</v>
      </c>
      <c r="BK1259" s="18">
        <f t="shared" si="304"/>
        <v>0</v>
      </c>
    </row>
    <row r="1260" spans="3:63" x14ac:dyDescent="0.25">
      <c r="C1260" s="3"/>
      <c r="D1260" s="3"/>
      <c r="E1260" s="3"/>
      <c r="F1260" s="3"/>
      <c r="G1260" s="51" t="s">
        <v>1275</v>
      </c>
      <c r="H1260" s="8" t="str">
        <f t="shared" si="294"/>
        <v>0%Others</v>
      </c>
      <c r="I1260" s="11" cm="1">
        <f t="array" ref="I1260">IF(
   AZ1260 = "OUT", 0,IF(
   BD1260 &gt;= LARGE(IF(ISNUMBER(BD:BD), BD:BD), 3),
   BE1260 - 0.001,
   IF(BE1260 &gt;=VLOOKUP(P1260,mapping!$A:$B,2,FALSE), BE1260,VLOOKUP(P1260,mapping!$A$2:$B$8,2,FALSE))
))</f>
        <v>0</v>
      </c>
      <c r="J1260" s="11" cm="1">
        <f t="array" ref="J1260">IF(
    AZ1260="OUT",0,IF(IF(
                      BD1260&gt;=LARGE(IF(ISNUMBER(BD:BD),BD:BD),3),
                      BE1260+0.001,
                      VLOOKUP(H1260,mapping!$D:$E,2,FALSE)
                      )&gt;I1260,
                   IF(
                      BD1260&gt;=LARGE(IF(ISNUMBER(BD:BD),BD:BD),3),
                      BE1260+0.001,
                      VLOOKUP(H1260,mapping!$D:$E,2,FALSE)
                      ),
                   I1260+0.002))</f>
        <v>0</v>
      </c>
      <c r="K1260" s="8">
        <f t="shared" si="295"/>
        <v>5.2256672461547583E-5</v>
      </c>
      <c r="L1260" s="1" t="str">
        <f>Pos!B553</f>
        <v>JP3360800001</v>
      </c>
      <c r="M1260" s="1" t="str">
        <f>_xlfn.XLOOKUP($L1260,Pos!B:B,Pos!D:D,, 0)</f>
        <v>Hulic Co., Ltd.</v>
      </c>
      <c r="N1260" s="1" t="str">
        <f>_xlfn.XLOOKUP($L1260,Pos!B:B,Pos!E:E,, 0)</f>
        <v>Real Estate</v>
      </c>
      <c r="O1260" s="1" t="str">
        <f t="shared" si="296"/>
        <v>Real Estate_Others</v>
      </c>
      <c r="P1260" s="1" t="str">
        <f>_xlfn.XLOOKUP($L1260,Pos!B:B,Pos!F:F,, 0)</f>
        <v>Others</v>
      </c>
      <c r="Q1260" s="1">
        <v>0</v>
      </c>
      <c r="R1260" s="9">
        <f>_xlfn.XLOOKUP($L1260,Pos!$B:$B,Pos!N:N,0, 0)</f>
        <v>4.96</v>
      </c>
      <c r="S1260" s="9">
        <f>_xlfn.XLOOKUP($L1260,Pos!$B:$B,Pos!O:O,0, 0)</f>
        <v>6.08575</v>
      </c>
      <c r="T1260" s="9">
        <f>_xlfn.XLOOKUP($L1260,Pos!$B:$B,Pos!P:P,0, 0)</f>
        <v>5.75</v>
      </c>
      <c r="U1260" s="9">
        <f>_xlfn.XLOOKUP($L1260,Pos!$B:$B,Pos!Q:Q,0, 0)</f>
        <v>5.9</v>
      </c>
      <c r="V1260" s="9">
        <f>_xlfn.XLOOKUP($L1260,Pos!$B:$B,Pos!R:R,0, 0)</f>
        <v>6.3666669999999996</v>
      </c>
      <c r="W1260" s="9">
        <f>_xlfn.XLOOKUP($L1260,Pos!$B:$B,Pos!S:S,0, 0)</f>
        <v>5.8366670000000003</v>
      </c>
      <c r="X1260" s="9" t="str">
        <f>_xlfn.XLOOKUP($L1260,Pos!$B:$B,Pos!J:J,0, 0)</f>
        <v>Hold</v>
      </c>
      <c r="Y1260" s="1">
        <v>0</v>
      </c>
      <c r="Z1260" s="1">
        <v>0</v>
      </c>
      <c r="AA1260" s="1">
        <f t="shared" si="297"/>
        <v>0</v>
      </c>
      <c r="AB1260" s="9">
        <f>_xlfn.XLOOKUP(L1260,Pos!B:B,Pos!K:K,-1,0)</f>
        <v>6.6666666666666661</v>
      </c>
      <c r="AC1260" s="1" t="e">
        <f>_xlfn.XLOOKUP($L1260,Pos!$A:$A,Pos!S:S,_xlfn.XLOOKUP($L1260,#REF!,#REF!, ""), 0)</f>
        <v>#REF!</v>
      </c>
      <c r="AD1260" s="1" t="e">
        <f>_xlfn.XLOOKUP($L1260,Pos!$A:$A,Pos!T:T,_xlfn.XLOOKUP($L1260,#REF!,#REF!, ""), 0)</f>
        <v>#REF!</v>
      </c>
      <c r="AE1260" s="1" t="e">
        <f>_xlfn.XLOOKUP($L1260,Pos!$A:$A,Pos!U:U,_xlfn.XLOOKUP($L1260,#REF!,#REF!, ""), 0)</f>
        <v>#REF!</v>
      </c>
      <c r="AF1260" s="1" t="e">
        <f>_xlfn.XLOOKUP($L1260,Pos!$A:$A,Pos!V:V,_xlfn.XLOOKUP($L1260,#REF!,#REF!, ""), 0)</f>
        <v>#REF!</v>
      </c>
      <c r="AG1260" s="1" t="e">
        <f>_xlfn.XLOOKUP($L1260,Pos!$A:$A,Pos!W:W,_xlfn.XLOOKUP($L1260,#REF!,#REF!, ""), 0)</f>
        <v>#REF!</v>
      </c>
      <c r="AH1260" s="1" t="e">
        <f>_xlfn.XLOOKUP($L1260,Pos!$A:$A,Pos!X:X,_xlfn.XLOOKUP($L1260,#REF!,#REF!, ""), 0)</f>
        <v>#REF!</v>
      </c>
      <c r="AI1260" s="1" t="e">
        <f>_xlfn.XLOOKUP($L1260,Pos!$A:$A,Pos!Y:Y,_xlfn.XLOOKUP($L1260,#REF!,#REF!, ""), 0)</f>
        <v>#REF!</v>
      </c>
      <c r="AJ1260" s="1" t="e">
        <f>_xlfn.XLOOKUP($L1260,Pos!$A:$A,Pos!Z:Z,_xlfn.XLOOKUP($L1260,#REF!,#REF!, ""), 0)</f>
        <v>#REF!</v>
      </c>
      <c r="AK1260" s="1" t="e">
        <f>_xlfn.XLOOKUP($L1260,Pos!$A:$A,Pos!AA:AA,_xlfn.XLOOKUP($L1260,#REF!,#REF!, ""), 0)</f>
        <v>#REF!</v>
      </c>
      <c r="AL1260" s="1" t="e">
        <f>_xlfn.XLOOKUP($L1260,Pos!$A:$A,Pos!AB:AB,_xlfn.XLOOKUP($L1260,#REF!,#REF!, ""), 0)</f>
        <v>#REF!</v>
      </c>
      <c r="AM1260" s="1" t="e">
        <f>_xlfn.XLOOKUP($L1260,Pos!$A:$A,Pos!AC:AC,_xlfn.XLOOKUP($L1260,#REF!,#REF!, ""), 0)</f>
        <v>#REF!</v>
      </c>
      <c r="AN1260" s="1" t="e">
        <f>_xlfn.XLOOKUP($L1260,Pos!$A:$A,Pos!AD:AD,_xlfn.XLOOKUP($L1260,#REF!,#REF!, ""), 0)</f>
        <v>#REF!</v>
      </c>
      <c r="AO1260" s="1" t="e">
        <f>_xlfn.XLOOKUP($L1260,Pos!$A:$A,Pos!AE:AE,_xlfn.XLOOKUP($L1260,#REF!,#REF!, ""), 0)</f>
        <v>#REF!</v>
      </c>
      <c r="AP1260" s="1" t="e">
        <f>_xlfn.XLOOKUP($L1260,Pos!$A:$A,Pos!AF:AF,_xlfn.XLOOKUP($L1260,#REF!,#REF!, ""), 0)</f>
        <v>#REF!</v>
      </c>
      <c r="AQ1260" s="1" t="e">
        <f>_xlfn.XLOOKUP($L1260,Pos!$A:$A,Pos!AG:AG,_xlfn.XLOOKUP($L1260,#REF!,#REF!, ""), 0)</f>
        <v>#REF!</v>
      </c>
      <c r="AR1260" s="1" t="e">
        <f>_xlfn.XLOOKUP($L1260,Pos!$A:$A,Pos!AH:AH,_xlfn.XLOOKUP($L1260,#REF!,#REF!, ""), 0)</f>
        <v>#REF!</v>
      </c>
      <c r="AS1260" s="1" t="e">
        <f>_xlfn.XLOOKUP($L1260,Pos!$A:$A,Pos!AI:AI,_xlfn.XLOOKUP($L1260,#REF!,#REF!, ""), 0)</f>
        <v>#REF!</v>
      </c>
      <c r="AT1260" s="1" t="e">
        <f>_xlfn.XLOOKUP($L1260,Pos!$A:$A,Pos!AJ:AJ,_xlfn.XLOOKUP($L1260,#REF!,#REF!, ""), 0)</f>
        <v>#REF!</v>
      </c>
      <c r="AU1260" s="1" t="e">
        <f>_xlfn.XLOOKUP($L1260,Pos!$A:$A,Pos!AK:AK,_xlfn.XLOOKUP($L1260,#REF!,#REF!, ""), 0)</f>
        <v>#REF!</v>
      </c>
      <c r="AV1260" s="1" t="e">
        <f>_xlfn.XLOOKUP($L1260,Pos!$A:$A,Pos!AL:AL,_xlfn.XLOOKUP($L1260,#REF!,#REF!, ""), 0)</f>
        <v>#REF!</v>
      </c>
      <c r="AW1260" s="1" t="e">
        <f>_xlfn.XLOOKUP($L1260,Pos!$A:$A,Pos!AM:AM,_xlfn.XLOOKUP($L1260,#REF!,#REF!, ""), 0)</f>
        <v>#REF!</v>
      </c>
      <c r="AX1260" s="1" t="e">
        <f>_xlfn.XLOOKUP($L1260,Pos!$A:$A,Pos!AN:AN,_xlfn.XLOOKUP($L1260,#REF!,#REF!, ""), 0)</f>
        <v>#REF!</v>
      </c>
      <c r="AY1260" s="1" t="e">
        <f>_xlfn.XLOOKUP($L1260,Pos!$A:$A,Pos!AO:AO,_xlfn.XLOOKUP($L1260,#REF!,#REF!, ""), 0)</f>
        <v>#REF!</v>
      </c>
      <c r="AZ1260" s="7" t="str">
        <f t="shared" si="298"/>
        <v>OUT</v>
      </c>
      <c r="BA1260" s="1">
        <f>IF(OR(_xlfn.XLOOKUP(L1260,Pos!B:B,Pos!L:L,FALSE)="ESG Reason",_xlfn.XLOOKUP(L1260,Pos!B:B,Pos!L:L,FALSE)="Blacklisted"),1,0)</f>
        <v>0</v>
      </c>
      <c r="BC1260" s="11">
        <v>9.6185907372531156E-11</v>
      </c>
      <c r="BD1260" s="11">
        <f>_xlfn.XLOOKUP($L1260,Pos!$B:$B,Pos!H:H,0, 0)</f>
        <v>0</v>
      </c>
      <c r="BE1260" s="11">
        <f>_xlfn.XLOOKUP($L1260,Pos!$B:$B,Pos!I:I,0, 0)</f>
        <v>5.2256672461547583E-5</v>
      </c>
      <c r="BF1260" s="18">
        <f t="shared" si="299"/>
        <v>5.2256672461547583E-5</v>
      </c>
      <c r="BG1260" s="1">
        <f t="shared" si="300"/>
        <v>3</v>
      </c>
      <c r="BH1260" s="1">
        <f t="shared" si="301"/>
        <v>52</v>
      </c>
      <c r="BI1260" s="18">
        <f t="shared" si="302"/>
        <v>9.6185907372531156E-11</v>
      </c>
      <c r="BJ1260" s="3">
        <f t="shared" si="303"/>
        <v>0</v>
      </c>
      <c r="BK1260" s="18">
        <f t="shared" si="304"/>
        <v>0</v>
      </c>
    </row>
    <row r="1261" spans="3:63" x14ac:dyDescent="0.25">
      <c r="C1261" s="3"/>
      <c r="D1261" s="3"/>
      <c r="E1261" s="3"/>
      <c r="F1261" s="3"/>
      <c r="G1261" s="51" t="s">
        <v>1273</v>
      </c>
      <c r="H1261" s="8" t="str">
        <f t="shared" si="294"/>
        <v>0%Others</v>
      </c>
      <c r="I1261" s="11" cm="1">
        <f t="array" ref="I1261">IF(
   AZ1261 = "OUT", 0,IF(
   BD1261 &gt;= LARGE(IF(ISNUMBER(BD:BD), BD:BD), 3),
   BE1261 - 0.001,
   IF(BE1261 &gt;=VLOOKUP(P1261,mapping!$A:$B,2,FALSE), BE1261,VLOOKUP(P1261,mapping!$A$2:$B$8,2,FALSE))
))</f>
        <v>0</v>
      </c>
      <c r="J1261" s="11" cm="1">
        <f t="array" ref="J1261">IF(
    AZ1261="OUT",0,IF(IF(
                      BD1261&gt;=LARGE(IF(ISNUMBER(BD:BD),BD:BD),3),
                      BE1261+0.001,
                      VLOOKUP(H1261,mapping!$D:$E,2,FALSE)
                      )&gt;I1261,
                   IF(
                      BD1261&gt;=LARGE(IF(ISNUMBER(BD:BD),BD:BD),3),
                      BE1261+0.001,
                      VLOOKUP(H1261,mapping!$D:$E,2,FALSE)
                      ),
                   I1261+0.002))</f>
        <v>0</v>
      </c>
      <c r="K1261" s="8">
        <f t="shared" si="295"/>
        <v>5.2007114531381522E-5</v>
      </c>
      <c r="L1261" s="1" t="str">
        <f>Pos!B739</f>
        <v>NZCENE0001S6</v>
      </c>
      <c r="M1261" s="1" t="str">
        <f>_xlfn.XLOOKUP($L1261,Pos!B:B,Pos!D:D,, 0)</f>
        <v>Contact Energy Limited</v>
      </c>
      <c r="N1261" s="1" t="str">
        <f>_xlfn.XLOOKUP($L1261,Pos!B:B,Pos!E:E,, 0)</f>
        <v>Utilities</v>
      </c>
      <c r="O1261" s="1" t="str">
        <f t="shared" si="296"/>
        <v>Utilities_Others</v>
      </c>
      <c r="P1261" s="1" t="str">
        <f>_xlfn.XLOOKUP($L1261,Pos!B:B,Pos!F:F,, 0)</f>
        <v>Others</v>
      </c>
      <c r="Q1261" s="1">
        <v>0</v>
      </c>
      <c r="R1261" s="9">
        <f>_xlfn.XLOOKUP($L1261,Pos!$B:$B,Pos!N:N,0, 0)</f>
        <v>5.81</v>
      </c>
      <c r="S1261" s="9">
        <f>_xlfn.XLOOKUP($L1261,Pos!$B:$B,Pos!O:O,0, 0)</f>
        <v>3.2823329999999999</v>
      </c>
      <c r="T1261" s="9">
        <f>_xlfn.XLOOKUP($L1261,Pos!$B:$B,Pos!P:P,0, 0)</f>
        <v>7.1749999999999998</v>
      </c>
      <c r="U1261" s="9">
        <f>_xlfn.XLOOKUP($L1261,Pos!$B:$B,Pos!Q:Q,0, 0)</f>
        <v>6.4</v>
      </c>
      <c r="V1261" s="9">
        <f>_xlfn.XLOOKUP($L1261,Pos!$B:$B,Pos!R:R,0, 0)</f>
        <v>8.8333340000000007</v>
      </c>
      <c r="W1261" s="9">
        <f>_xlfn.XLOOKUP($L1261,Pos!$B:$B,Pos!S:S,0, 0)</f>
        <v>5.7533329999999996</v>
      </c>
      <c r="X1261" s="9" t="str">
        <f>_xlfn.XLOOKUP($L1261,Pos!$B:$B,Pos!J:J,0, 0)</f>
        <v>Outperform</v>
      </c>
      <c r="Y1261" s="1">
        <v>0</v>
      </c>
      <c r="Z1261" s="1">
        <v>0</v>
      </c>
      <c r="AA1261" s="1">
        <f t="shared" si="297"/>
        <v>0</v>
      </c>
      <c r="AB1261" s="9">
        <f>_xlfn.XLOOKUP(L1261,Pos!B:B,Pos!K:K,-1,0)</f>
        <v>-1</v>
      </c>
      <c r="AC1261" s="1" t="e">
        <f>_xlfn.XLOOKUP($L1261,Pos!$A:$A,Pos!S:S,_xlfn.XLOOKUP($L1261,#REF!,#REF!, ""), 0)</f>
        <v>#REF!</v>
      </c>
      <c r="AD1261" s="1" t="e">
        <f>_xlfn.XLOOKUP($L1261,Pos!$A:$A,Pos!T:T,_xlfn.XLOOKUP($L1261,#REF!,#REF!, ""), 0)</f>
        <v>#REF!</v>
      </c>
      <c r="AE1261" s="1" t="e">
        <f>_xlfn.XLOOKUP($L1261,Pos!$A:$A,Pos!U:U,_xlfn.XLOOKUP($L1261,#REF!,#REF!, ""), 0)</f>
        <v>#REF!</v>
      </c>
      <c r="AF1261" s="1" t="e">
        <f>_xlfn.XLOOKUP($L1261,Pos!$A:$A,Pos!V:V,_xlfn.XLOOKUP($L1261,#REF!,#REF!, ""), 0)</f>
        <v>#REF!</v>
      </c>
      <c r="AG1261" s="1" t="e">
        <f>_xlfn.XLOOKUP($L1261,Pos!$A:$A,Pos!W:W,_xlfn.XLOOKUP($L1261,#REF!,#REF!, ""), 0)</f>
        <v>#REF!</v>
      </c>
      <c r="AH1261" s="1" t="e">
        <f>_xlfn.XLOOKUP($L1261,Pos!$A:$A,Pos!X:X,_xlfn.XLOOKUP($L1261,#REF!,#REF!, ""), 0)</f>
        <v>#REF!</v>
      </c>
      <c r="AI1261" s="1" t="e">
        <f>_xlfn.XLOOKUP($L1261,Pos!$A:$A,Pos!Y:Y,_xlfn.XLOOKUP($L1261,#REF!,#REF!, ""), 0)</f>
        <v>#REF!</v>
      </c>
      <c r="AJ1261" s="1" t="e">
        <f>_xlfn.XLOOKUP($L1261,Pos!$A:$A,Pos!Z:Z,_xlfn.XLOOKUP($L1261,#REF!,#REF!, ""), 0)</f>
        <v>#REF!</v>
      </c>
      <c r="AK1261" s="1" t="e">
        <f>_xlfn.XLOOKUP($L1261,Pos!$A:$A,Pos!AA:AA,_xlfn.XLOOKUP($L1261,#REF!,#REF!, ""), 0)</f>
        <v>#REF!</v>
      </c>
      <c r="AL1261" s="1" t="e">
        <f>_xlfn.XLOOKUP($L1261,Pos!$A:$A,Pos!AB:AB,_xlfn.XLOOKUP($L1261,#REF!,#REF!, ""), 0)</f>
        <v>#REF!</v>
      </c>
      <c r="AM1261" s="1" t="e">
        <f>_xlfn.XLOOKUP($L1261,Pos!$A:$A,Pos!AC:AC,_xlfn.XLOOKUP($L1261,#REF!,#REF!, ""), 0)</f>
        <v>#REF!</v>
      </c>
      <c r="AN1261" s="1" t="e">
        <f>_xlfn.XLOOKUP($L1261,Pos!$A:$A,Pos!AD:AD,_xlfn.XLOOKUP($L1261,#REF!,#REF!, ""), 0)</f>
        <v>#REF!</v>
      </c>
      <c r="AO1261" s="1" t="e">
        <f>_xlfn.XLOOKUP($L1261,Pos!$A:$A,Pos!AE:AE,_xlfn.XLOOKUP($L1261,#REF!,#REF!, ""), 0)</f>
        <v>#REF!</v>
      </c>
      <c r="AP1261" s="1" t="e">
        <f>_xlfn.XLOOKUP($L1261,Pos!$A:$A,Pos!AF:AF,_xlfn.XLOOKUP($L1261,#REF!,#REF!, ""), 0)</f>
        <v>#REF!</v>
      </c>
      <c r="AQ1261" s="1" t="e">
        <f>_xlfn.XLOOKUP($L1261,Pos!$A:$A,Pos!AG:AG,_xlfn.XLOOKUP($L1261,#REF!,#REF!, ""), 0)</f>
        <v>#REF!</v>
      </c>
      <c r="AR1261" s="1" t="e">
        <f>_xlfn.XLOOKUP($L1261,Pos!$A:$A,Pos!AH:AH,_xlfn.XLOOKUP($L1261,#REF!,#REF!, ""), 0)</f>
        <v>#REF!</v>
      </c>
      <c r="AS1261" s="1" t="e">
        <f>_xlfn.XLOOKUP($L1261,Pos!$A:$A,Pos!AI:AI,_xlfn.XLOOKUP($L1261,#REF!,#REF!, ""), 0)</f>
        <v>#REF!</v>
      </c>
      <c r="AT1261" s="1" t="e">
        <f>_xlfn.XLOOKUP($L1261,Pos!$A:$A,Pos!AJ:AJ,_xlfn.XLOOKUP($L1261,#REF!,#REF!, ""), 0)</f>
        <v>#REF!</v>
      </c>
      <c r="AU1261" s="1" t="e">
        <f>_xlfn.XLOOKUP($L1261,Pos!$A:$A,Pos!AK:AK,_xlfn.XLOOKUP($L1261,#REF!,#REF!, ""), 0)</f>
        <v>#REF!</v>
      </c>
      <c r="AV1261" s="1" t="e">
        <f>_xlfn.XLOOKUP($L1261,Pos!$A:$A,Pos!AL:AL,_xlfn.XLOOKUP($L1261,#REF!,#REF!, ""), 0)</f>
        <v>#REF!</v>
      </c>
      <c r="AW1261" s="1" t="e">
        <f>_xlfn.XLOOKUP($L1261,Pos!$A:$A,Pos!AM:AM,_xlfn.XLOOKUP($L1261,#REF!,#REF!, ""), 0)</f>
        <v>#REF!</v>
      </c>
      <c r="AX1261" s="1" t="e">
        <f>_xlfn.XLOOKUP($L1261,Pos!$A:$A,Pos!AN:AN,_xlfn.XLOOKUP($L1261,#REF!,#REF!, ""), 0)</f>
        <v>#REF!</v>
      </c>
      <c r="AY1261" s="1" t="e">
        <f>_xlfn.XLOOKUP($L1261,Pos!$A:$A,Pos!AO:AO,_xlfn.XLOOKUP($L1261,#REF!,#REF!, ""), 0)</f>
        <v>#REF!</v>
      </c>
      <c r="AZ1261" s="7" t="str">
        <f t="shared" si="298"/>
        <v>OUT</v>
      </c>
      <c r="BA1261" s="1">
        <f>IF(OR(_xlfn.XLOOKUP(L1261,Pos!B:B,Pos!L:L,FALSE)="ESG Reason",_xlfn.XLOOKUP(L1261,Pos!B:B,Pos!L:L,FALSE)="Blacklisted"),1,0)</f>
        <v>0</v>
      </c>
      <c r="BC1261" s="11">
        <v>1.027343165760804E-10</v>
      </c>
      <c r="BD1261" s="11">
        <f>_xlfn.XLOOKUP($L1261,Pos!$B:$B,Pos!H:H,0, 0)</f>
        <v>0</v>
      </c>
      <c r="BE1261" s="11">
        <f>_xlfn.XLOOKUP($L1261,Pos!$B:$B,Pos!I:I,0, 0)</f>
        <v>5.2007114531381522E-5</v>
      </c>
      <c r="BF1261" s="18">
        <f t="shared" si="299"/>
        <v>5.2007114531381522E-5</v>
      </c>
      <c r="BG1261" s="1">
        <f t="shared" si="300"/>
        <v>3</v>
      </c>
      <c r="BH1261" s="1">
        <f t="shared" si="301"/>
        <v>57</v>
      </c>
      <c r="BI1261" s="18">
        <f t="shared" si="302"/>
        <v>1.027343165760804E-10</v>
      </c>
      <c r="BJ1261" s="3">
        <f t="shared" si="303"/>
        <v>0</v>
      </c>
      <c r="BK1261" s="18">
        <f t="shared" si="304"/>
        <v>0</v>
      </c>
    </row>
    <row r="1262" spans="3:63" x14ac:dyDescent="0.25">
      <c r="C1262" s="3"/>
      <c r="D1262" s="3"/>
      <c r="E1262" s="3"/>
      <c r="F1262" s="3"/>
      <c r="G1262" s="51" t="s">
        <v>1277</v>
      </c>
      <c r="H1262" s="8" t="str">
        <f t="shared" si="294"/>
        <v>0%Others</v>
      </c>
      <c r="I1262" s="11" cm="1">
        <f t="array" ref="I1262">IF(
   AZ1262 = "OUT", 0,IF(
   BD1262 &gt;= LARGE(IF(ISNUMBER(BD:BD), BD:BD), 3),
   BE1262 - 0.001,
   IF(BE1262 &gt;=VLOOKUP(P1262,mapping!$A:$B,2,FALSE), BE1262,VLOOKUP(P1262,mapping!$A$2:$B$8,2,FALSE))
))</f>
        <v>0</v>
      </c>
      <c r="J1262" s="11" cm="1">
        <f t="array" ref="J1262">IF(
    AZ1262="OUT",0,IF(IF(
                      BD1262&gt;=LARGE(IF(ISNUMBER(BD:BD),BD:BD),3),
                      BE1262+0.001,
                      VLOOKUP(H1262,mapping!$D:$E,2,FALSE)
                      )&gt;I1262,
                   IF(
                      BD1262&gt;=LARGE(IF(ISNUMBER(BD:BD),BD:BD),3),
                      BE1262+0.001,
                      VLOOKUP(H1262,mapping!$D:$E,2,FALSE)
                      ),
                   I1262+0.002))</f>
        <v>0</v>
      </c>
      <c r="K1262" s="8">
        <f t="shared" si="295"/>
        <v>5.1743154412235042E-5</v>
      </c>
      <c r="L1262" s="1" t="str">
        <f>Pos!B549</f>
        <v>JP3351100007</v>
      </c>
      <c r="M1262" s="1" t="str">
        <f>_xlfn.XLOOKUP($L1262,Pos!B:B,Pos!D:D,, 0)</f>
        <v>Sysmex Corporation</v>
      </c>
      <c r="N1262" s="1" t="str">
        <f>_xlfn.XLOOKUP($L1262,Pos!B:B,Pos!E:E,, 0)</f>
        <v>Health Care</v>
      </c>
      <c r="O1262" s="1" t="str">
        <f t="shared" si="296"/>
        <v>Health Care_Others</v>
      </c>
      <c r="P1262" s="1" t="str">
        <f>_xlfn.XLOOKUP($L1262,Pos!B:B,Pos!F:F,, 0)</f>
        <v>Others</v>
      </c>
      <c r="Q1262" s="1">
        <v>0</v>
      </c>
      <c r="R1262" s="9">
        <f>_xlfn.XLOOKUP($L1262,Pos!$B:$B,Pos!N:N,0, 0)</f>
        <v>7.119999</v>
      </c>
      <c r="S1262" s="9">
        <f>_xlfn.XLOOKUP($L1262,Pos!$B:$B,Pos!O:O,0, 0)</f>
        <v>7.0419999999999998</v>
      </c>
      <c r="T1262" s="9">
        <f>_xlfn.XLOOKUP($L1262,Pos!$B:$B,Pos!P:P,0, 0)</f>
        <v>6.4749999999999996</v>
      </c>
      <c r="U1262" s="9">
        <f>_xlfn.XLOOKUP($L1262,Pos!$B:$B,Pos!Q:Q,0, 0)</f>
        <v>0</v>
      </c>
      <c r="V1262" s="9">
        <f>_xlfn.XLOOKUP($L1262,Pos!$B:$B,Pos!R:R,0, 0)</f>
        <v>6.5333329999999998</v>
      </c>
      <c r="W1262" s="9">
        <f>_xlfn.XLOOKUP($L1262,Pos!$B:$B,Pos!S:S,0, 0)</f>
        <v>2.3149999999999999</v>
      </c>
      <c r="X1262" s="9" t="str">
        <f>_xlfn.XLOOKUP($L1262,Pos!$B:$B,Pos!J:J,0, 0)</f>
        <v>Outperform</v>
      </c>
      <c r="Y1262" s="1">
        <v>0</v>
      </c>
      <c r="Z1262" s="1">
        <v>0</v>
      </c>
      <c r="AA1262" s="1">
        <f t="shared" si="297"/>
        <v>0</v>
      </c>
      <c r="AB1262" s="9">
        <f>_xlfn.XLOOKUP(L1262,Pos!B:B,Pos!K:K,-1,0)</f>
        <v>3.333333333333333</v>
      </c>
      <c r="AC1262" s="1" t="e">
        <f>_xlfn.XLOOKUP($L1262,Pos!$A:$A,Pos!S:S,_xlfn.XLOOKUP($L1262,#REF!,#REF!, ""), 0)</f>
        <v>#REF!</v>
      </c>
      <c r="AD1262" s="1" t="e">
        <f>_xlfn.XLOOKUP($L1262,Pos!$A:$A,Pos!T:T,_xlfn.XLOOKUP($L1262,#REF!,#REF!, ""), 0)</f>
        <v>#REF!</v>
      </c>
      <c r="AE1262" s="1" t="e">
        <f>_xlfn.XLOOKUP($L1262,Pos!$A:$A,Pos!U:U,_xlfn.XLOOKUP($L1262,#REF!,#REF!, ""), 0)</f>
        <v>#REF!</v>
      </c>
      <c r="AF1262" s="1" t="e">
        <f>_xlfn.XLOOKUP($L1262,Pos!$A:$A,Pos!V:V,_xlfn.XLOOKUP($L1262,#REF!,#REF!, ""), 0)</f>
        <v>#REF!</v>
      </c>
      <c r="AG1262" s="1" t="e">
        <f>_xlfn.XLOOKUP($L1262,Pos!$A:$A,Pos!W:W,_xlfn.XLOOKUP($L1262,#REF!,#REF!, ""), 0)</f>
        <v>#REF!</v>
      </c>
      <c r="AH1262" s="1" t="e">
        <f>_xlfn.XLOOKUP($L1262,Pos!$A:$A,Pos!X:X,_xlfn.XLOOKUP($L1262,#REF!,#REF!, ""), 0)</f>
        <v>#REF!</v>
      </c>
      <c r="AI1262" s="1" t="e">
        <f>_xlfn.XLOOKUP($L1262,Pos!$A:$A,Pos!Y:Y,_xlfn.XLOOKUP($L1262,#REF!,#REF!, ""), 0)</f>
        <v>#REF!</v>
      </c>
      <c r="AJ1262" s="1" t="e">
        <f>_xlfn.XLOOKUP($L1262,Pos!$A:$A,Pos!Z:Z,_xlfn.XLOOKUP($L1262,#REF!,#REF!, ""), 0)</f>
        <v>#REF!</v>
      </c>
      <c r="AK1262" s="1" t="e">
        <f>_xlfn.XLOOKUP($L1262,Pos!$A:$A,Pos!AA:AA,_xlfn.XLOOKUP($L1262,#REF!,#REF!, ""), 0)</f>
        <v>#REF!</v>
      </c>
      <c r="AL1262" s="1" t="e">
        <f>_xlfn.XLOOKUP($L1262,Pos!$A:$A,Pos!AB:AB,_xlfn.XLOOKUP($L1262,#REF!,#REF!, ""), 0)</f>
        <v>#REF!</v>
      </c>
      <c r="AM1262" s="1" t="e">
        <f>_xlfn.XLOOKUP($L1262,Pos!$A:$A,Pos!AC:AC,_xlfn.XLOOKUP($L1262,#REF!,#REF!, ""), 0)</f>
        <v>#REF!</v>
      </c>
      <c r="AN1262" s="1" t="e">
        <f>_xlfn.XLOOKUP($L1262,Pos!$A:$A,Pos!AD:AD,_xlfn.XLOOKUP($L1262,#REF!,#REF!, ""), 0)</f>
        <v>#REF!</v>
      </c>
      <c r="AO1262" s="1" t="e">
        <f>_xlfn.XLOOKUP($L1262,Pos!$A:$A,Pos!AE:AE,_xlfn.XLOOKUP($L1262,#REF!,#REF!, ""), 0)</f>
        <v>#REF!</v>
      </c>
      <c r="AP1262" s="1" t="e">
        <f>_xlfn.XLOOKUP($L1262,Pos!$A:$A,Pos!AF:AF,_xlfn.XLOOKUP($L1262,#REF!,#REF!, ""), 0)</f>
        <v>#REF!</v>
      </c>
      <c r="AQ1262" s="1" t="e">
        <f>_xlfn.XLOOKUP($L1262,Pos!$A:$A,Pos!AG:AG,_xlfn.XLOOKUP($L1262,#REF!,#REF!, ""), 0)</f>
        <v>#REF!</v>
      </c>
      <c r="AR1262" s="1" t="e">
        <f>_xlfn.XLOOKUP($L1262,Pos!$A:$A,Pos!AH:AH,_xlfn.XLOOKUP($L1262,#REF!,#REF!, ""), 0)</f>
        <v>#REF!</v>
      </c>
      <c r="AS1262" s="1" t="e">
        <f>_xlfn.XLOOKUP($L1262,Pos!$A:$A,Pos!AI:AI,_xlfn.XLOOKUP($L1262,#REF!,#REF!, ""), 0)</f>
        <v>#REF!</v>
      </c>
      <c r="AT1262" s="1" t="e">
        <f>_xlfn.XLOOKUP($L1262,Pos!$A:$A,Pos!AJ:AJ,_xlfn.XLOOKUP($L1262,#REF!,#REF!, ""), 0)</f>
        <v>#REF!</v>
      </c>
      <c r="AU1262" s="1" t="e">
        <f>_xlfn.XLOOKUP($L1262,Pos!$A:$A,Pos!AK:AK,_xlfn.XLOOKUP($L1262,#REF!,#REF!, ""), 0)</f>
        <v>#REF!</v>
      </c>
      <c r="AV1262" s="1" t="e">
        <f>_xlfn.XLOOKUP($L1262,Pos!$A:$A,Pos!AL:AL,_xlfn.XLOOKUP($L1262,#REF!,#REF!, ""), 0)</f>
        <v>#REF!</v>
      </c>
      <c r="AW1262" s="1" t="e">
        <f>_xlfn.XLOOKUP($L1262,Pos!$A:$A,Pos!AM:AM,_xlfn.XLOOKUP($L1262,#REF!,#REF!, ""), 0)</f>
        <v>#REF!</v>
      </c>
      <c r="AX1262" s="1" t="e">
        <f>_xlfn.XLOOKUP($L1262,Pos!$A:$A,Pos!AN:AN,_xlfn.XLOOKUP($L1262,#REF!,#REF!, ""), 0)</f>
        <v>#REF!</v>
      </c>
      <c r="AY1262" s="1" t="e">
        <f>_xlfn.XLOOKUP($L1262,Pos!$A:$A,Pos!AO:AO,_xlfn.XLOOKUP($L1262,#REF!,#REF!, ""), 0)</f>
        <v>#REF!</v>
      </c>
      <c r="AZ1262" s="7" t="str">
        <f t="shared" si="298"/>
        <v>OUT</v>
      </c>
      <c r="BA1262" s="1">
        <f>IF(OR(_xlfn.XLOOKUP(L1262,Pos!B:B,Pos!L:L,FALSE)="ESG Reason",_xlfn.XLOOKUP(L1262,Pos!B:B,Pos!L:L,FALSE)="Blacklisted"),1,0)</f>
        <v>0</v>
      </c>
      <c r="BC1262" s="11">
        <v>9.1540825851846601E-11</v>
      </c>
      <c r="BD1262" s="11">
        <f>_xlfn.XLOOKUP($L1262,Pos!$B:$B,Pos!H:H,0, 0)</f>
        <v>0</v>
      </c>
      <c r="BE1262" s="11">
        <f>_xlfn.XLOOKUP($L1262,Pos!$B:$B,Pos!I:I,0, 0)</f>
        <v>5.1743154412235042E-5</v>
      </c>
      <c r="BF1262" s="18">
        <f t="shared" si="299"/>
        <v>5.1743154412235042E-5</v>
      </c>
      <c r="BG1262" s="1">
        <f t="shared" si="300"/>
        <v>3</v>
      </c>
      <c r="BH1262" s="1">
        <f t="shared" si="301"/>
        <v>47</v>
      </c>
      <c r="BI1262" s="18">
        <f t="shared" si="302"/>
        <v>9.1540825851846601E-11</v>
      </c>
      <c r="BJ1262" s="3">
        <f t="shared" si="303"/>
        <v>0</v>
      </c>
      <c r="BK1262" s="18">
        <f t="shared" si="304"/>
        <v>0</v>
      </c>
    </row>
    <row r="1263" spans="3:63" x14ac:dyDescent="0.25">
      <c r="C1263" s="3"/>
      <c r="D1263" s="3"/>
      <c r="E1263" s="3"/>
      <c r="F1263" s="3"/>
      <c r="G1263" s="51" t="s">
        <v>1276</v>
      </c>
      <c r="H1263" s="8" t="str">
        <f t="shared" si="294"/>
        <v>0%Others</v>
      </c>
      <c r="I1263" s="11" cm="1">
        <f t="array" ref="I1263">IF(
   AZ1263 = "OUT", 0,IF(
   BD1263 &gt;= LARGE(IF(ISNUMBER(BD:BD), BD:BD), 3),
   BE1263 - 0.001,
   IF(BE1263 &gt;=VLOOKUP(P1263,mapping!$A:$B,2,FALSE), BE1263,VLOOKUP(P1263,mapping!$A$2:$B$8,2,FALSE))
))</f>
        <v>0</v>
      </c>
      <c r="J1263" s="11" cm="1">
        <f t="array" ref="J1263">IF(
    AZ1263="OUT",0,IF(IF(
                      BD1263&gt;=LARGE(IF(ISNUMBER(BD:BD),BD:BD),3),
                      BE1263+0.001,
                      VLOOKUP(H1263,mapping!$D:$E,2,FALSE)
                      )&gt;I1263,
                   IF(
                      BD1263&gt;=LARGE(IF(ISNUMBER(BD:BD),BD:BD),3),
                      BE1263+0.001,
                      VLOOKUP(H1263,mapping!$D:$E,2,FALSE)
                      ),
                   I1263+0.002))</f>
        <v>0</v>
      </c>
      <c r="K1263" s="8">
        <f t="shared" si="295"/>
        <v>5.0312787011517712E-5</v>
      </c>
      <c r="L1263" s="1" t="str">
        <f>Pos!B636</f>
        <v>JP3783420007</v>
      </c>
      <c r="M1263" s="1" t="str">
        <f>_xlfn.XLOOKUP($L1263,Pos!B:B,Pos!D:D,, 0)</f>
        <v>Hikari Tsushin, Inc.</v>
      </c>
      <c r="N1263" s="1" t="str">
        <f>_xlfn.XLOOKUP($L1263,Pos!B:B,Pos!E:E,, 0)</f>
        <v>Telecommunications</v>
      </c>
      <c r="O1263" s="1" t="str">
        <f t="shared" si="296"/>
        <v>Telecommunications_Others</v>
      </c>
      <c r="P1263" s="1" t="str">
        <f>_xlfn.XLOOKUP($L1263,Pos!B:B,Pos!F:F,, 0)</f>
        <v>Others</v>
      </c>
      <c r="Q1263" s="1">
        <v>0</v>
      </c>
      <c r="R1263" s="9">
        <f>_xlfn.XLOOKUP($L1263,Pos!$B:$B,Pos!N:N,0, 0)</f>
        <v>3.46</v>
      </c>
      <c r="S1263" s="9">
        <f>_xlfn.XLOOKUP($L1263,Pos!$B:$B,Pos!O:O,0, 0)</f>
        <v>3.8079999999999998</v>
      </c>
      <c r="T1263" s="9">
        <f>_xlfn.XLOOKUP($L1263,Pos!$B:$B,Pos!P:P,0, 0)</f>
        <v>3.125</v>
      </c>
      <c r="U1263" s="9">
        <f>_xlfn.XLOOKUP($L1263,Pos!$B:$B,Pos!Q:Q,0, 0)</f>
        <v>7</v>
      </c>
      <c r="V1263" s="9">
        <f>_xlfn.XLOOKUP($L1263,Pos!$B:$B,Pos!R:R,0, 0)</f>
        <v>4.8666669999999996</v>
      </c>
      <c r="W1263" s="9">
        <f>_xlfn.XLOOKUP($L1263,Pos!$B:$B,Pos!S:S,0, 0)</f>
        <v>6.2983330000000004</v>
      </c>
      <c r="X1263" s="9" t="str">
        <f>_xlfn.XLOOKUP($L1263,Pos!$B:$B,Pos!J:J,0, 0)</f>
        <v>Outperform</v>
      </c>
      <c r="Y1263" s="1">
        <v>0</v>
      </c>
      <c r="Z1263" s="1">
        <v>0</v>
      </c>
      <c r="AA1263" s="1">
        <f t="shared" si="297"/>
        <v>0</v>
      </c>
      <c r="AB1263" s="9">
        <f>_xlfn.XLOOKUP(L1263,Pos!B:B,Pos!K:K,-1,0)</f>
        <v>3.333333333333333</v>
      </c>
      <c r="AC1263" s="1" t="e">
        <f>_xlfn.XLOOKUP($L1263,Pos!$A:$A,Pos!S:S,_xlfn.XLOOKUP($L1263,#REF!,#REF!, ""), 0)</f>
        <v>#REF!</v>
      </c>
      <c r="AD1263" s="1" t="e">
        <f>_xlfn.XLOOKUP($L1263,Pos!$A:$A,Pos!T:T,_xlfn.XLOOKUP($L1263,#REF!,#REF!, ""), 0)</f>
        <v>#REF!</v>
      </c>
      <c r="AE1263" s="1" t="e">
        <f>_xlfn.XLOOKUP($L1263,Pos!$A:$A,Pos!U:U,_xlfn.XLOOKUP($L1263,#REF!,#REF!, ""), 0)</f>
        <v>#REF!</v>
      </c>
      <c r="AF1263" s="1" t="e">
        <f>_xlfn.XLOOKUP($L1263,Pos!$A:$A,Pos!V:V,_xlfn.XLOOKUP($L1263,#REF!,#REF!, ""), 0)</f>
        <v>#REF!</v>
      </c>
      <c r="AG1263" s="1" t="e">
        <f>_xlfn.XLOOKUP($L1263,Pos!$A:$A,Pos!W:W,_xlfn.XLOOKUP($L1263,#REF!,#REF!, ""), 0)</f>
        <v>#REF!</v>
      </c>
      <c r="AH1263" s="1" t="e">
        <f>_xlfn.XLOOKUP($L1263,Pos!$A:$A,Pos!X:X,_xlfn.XLOOKUP($L1263,#REF!,#REF!, ""), 0)</f>
        <v>#REF!</v>
      </c>
      <c r="AI1263" s="1" t="e">
        <f>_xlfn.XLOOKUP($L1263,Pos!$A:$A,Pos!Y:Y,_xlfn.XLOOKUP($L1263,#REF!,#REF!, ""), 0)</f>
        <v>#REF!</v>
      </c>
      <c r="AJ1263" s="1" t="e">
        <f>_xlfn.XLOOKUP($L1263,Pos!$A:$A,Pos!Z:Z,_xlfn.XLOOKUP($L1263,#REF!,#REF!, ""), 0)</f>
        <v>#REF!</v>
      </c>
      <c r="AK1263" s="1" t="e">
        <f>_xlfn.XLOOKUP($L1263,Pos!$A:$A,Pos!AA:AA,_xlfn.XLOOKUP($L1263,#REF!,#REF!, ""), 0)</f>
        <v>#REF!</v>
      </c>
      <c r="AL1263" s="1" t="e">
        <f>_xlfn.XLOOKUP($L1263,Pos!$A:$A,Pos!AB:AB,_xlfn.XLOOKUP($L1263,#REF!,#REF!, ""), 0)</f>
        <v>#REF!</v>
      </c>
      <c r="AM1263" s="1" t="e">
        <f>_xlfn.XLOOKUP($L1263,Pos!$A:$A,Pos!AC:AC,_xlfn.XLOOKUP($L1263,#REF!,#REF!, ""), 0)</f>
        <v>#REF!</v>
      </c>
      <c r="AN1263" s="1" t="e">
        <f>_xlfn.XLOOKUP($L1263,Pos!$A:$A,Pos!AD:AD,_xlfn.XLOOKUP($L1263,#REF!,#REF!, ""), 0)</f>
        <v>#REF!</v>
      </c>
      <c r="AO1263" s="1" t="e">
        <f>_xlfn.XLOOKUP($L1263,Pos!$A:$A,Pos!AE:AE,_xlfn.XLOOKUP($L1263,#REF!,#REF!, ""), 0)</f>
        <v>#REF!</v>
      </c>
      <c r="AP1263" s="1" t="e">
        <f>_xlfn.XLOOKUP($L1263,Pos!$A:$A,Pos!AF:AF,_xlfn.XLOOKUP($L1263,#REF!,#REF!, ""), 0)</f>
        <v>#REF!</v>
      </c>
      <c r="AQ1263" s="1" t="e">
        <f>_xlfn.XLOOKUP($L1263,Pos!$A:$A,Pos!AG:AG,_xlfn.XLOOKUP($L1263,#REF!,#REF!, ""), 0)</f>
        <v>#REF!</v>
      </c>
      <c r="AR1263" s="1" t="e">
        <f>_xlfn.XLOOKUP($L1263,Pos!$A:$A,Pos!AH:AH,_xlfn.XLOOKUP($L1263,#REF!,#REF!, ""), 0)</f>
        <v>#REF!</v>
      </c>
      <c r="AS1263" s="1" t="e">
        <f>_xlfn.XLOOKUP($L1263,Pos!$A:$A,Pos!AI:AI,_xlfn.XLOOKUP($L1263,#REF!,#REF!, ""), 0)</f>
        <v>#REF!</v>
      </c>
      <c r="AT1263" s="1" t="e">
        <f>_xlfn.XLOOKUP($L1263,Pos!$A:$A,Pos!AJ:AJ,_xlfn.XLOOKUP($L1263,#REF!,#REF!, ""), 0)</f>
        <v>#REF!</v>
      </c>
      <c r="AU1263" s="1" t="e">
        <f>_xlfn.XLOOKUP($L1263,Pos!$A:$A,Pos!AK:AK,_xlfn.XLOOKUP($L1263,#REF!,#REF!, ""), 0)</f>
        <v>#REF!</v>
      </c>
      <c r="AV1263" s="1" t="e">
        <f>_xlfn.XLOOKUP($L1263,Pos!$A:$A,Pos!AL:AL,_xlfn.XLOOKUP($L1263,#REF!,#REF!, ""), 0)</f>
        <v>#REF!</v>
      </c>
      <c r="AW1263" s="1" t="e">
        <f>_xlfn.XLOOKUP($L1263,Pos!$A:$A,Pos!AM:AM,_xlfn.XLOOKUP($L1263,#REF!,#REF!, ""), 0)</f>
        <v>#REF!</v>
      </c>
      <c r="AX1263" s="1" t="e">
        <f>_xlfn.XLOOKUP($L1263,Pos!$A:$A,Pos!AN:AN,_xlfn.XLOOKUP($L1263,#REF!,#REF!, ""), 0)</f>
        <v>#REF!</v>
      </c>
      <c r="AY1263" s="1" t="e">
        <f>_xlfn.XLOOKUP($L1263,Pos!$A:$A,Pos!AO:AO,_xlfn.XLOOKUP($L1263,#REF!,#REF!, ""), 0)</f>
        <v>#REF!</v>
      </c>
      <c r="AZ1263" s="7" t="str">
        <f t="shared" si="298"/>
        <v>OUT</v>
      </c>
      <c r="BA1263" s="1">
        <f>IF(OR(_xlfn.XLOOKUP(L1263,Pos!B:B,Pos!L:L,FALSE)="ESG Reason",_xlfn.XLOOKUP(L1263,Pos!B:B,Pos!L:L,FALSE)="Blacklisted"),1,0)</f>
        <v>1</v>
      </c>
      <c r="BC1263" s="11">
        <v>9.1140390294169285E-11</v>
      </c>
      <c r="BD1263" s="11">
        <f>_xlfn.XLOOKUP($L1263,Pos!$B:$B,Pos!H:H,0, 0)</f>
        <v>0</v>
      </c>
      <c r="BE1263" s="11">
        <f>_xlfn.XLOOKUP($L1263,Pos!$B:$B,Pos!I:I,0, 0)</f>
        <v>5.0312787011517712E-5</v>
      </c>
      <c r="BF1263" s="18">
        <f t="shared" si="299"/>
        <v>5.0312787011517712E-5</v>
      </c>
      <c r="BG1263" s="1">
        <f t="shared" si="300"/>
        <v>3</v>
      </c>
      <c r="BH1263" s="1">
        <f t="shared" si="301"/>
        <v>55</v>
      </c>
      <c r="BI1263" s="18">
        <f t="shared" si="302"/>
        <v>9.1140390294169285E-11</v>
      </c>
      <c r="BJ1263" s="3">
        <f t="shared" si="303"/>
        <v>0</v>
      </c>
      <c r="BK1263" s="18">
        <f t="shared" si="304"/>
        <v>0</v>
      </c>
    </row>
    <row r="1264" spans="3:63" x14ac:dyDescent="0.25">
      <c r="C1264" s="3"/>
      <c r="D1264" s="3"/>
      <c r="E1264" s="3"/>
      <c r="F1264" s="3"/>
      <c r="G1264" s="51" t="s">
        <v>1278</v>
      </c>
      <c r="H1264" s="8" t="str">
        <f t="shared" si="294"/>
        <v>0%Others</v>
      </c>
      <c r="I1264" s="11" cm="1">
        <f t="array" ref="I1264">IF(
   AZ1264 = "OUT", 0,IF(
   BD1264 &gt;= LARGE(IF(ISNUMBER(BD:BD), BD:BD), 3),
   BE1264 - 0.001,
   IF(BE1264 &gt;=VLOOKUP(P1264,mapping!$A:$B,2,FALSE), BE1264,VLOOKUP(P1264,mapping!$A$2:$B$8,2,FALSE))
))</f>
        <v>0</v>
      </c>
      <c r="J1264" s="11" cm="1">
        <f t="array" ref="J1264">IF(
    AZ1264="OUT",0,IF(IF(
                      BD1264&gt;=LARGE(IF(ISNUMBER(BD:BD),BD:BD),3),
                      BE1264+0.001,
                      VLOOKUP(H1264,mapping!$D:$E,2,FALSE)
                      )&gt;I1264,
                   IF(
                      BD1264&gt;=LARGE(IF(ISNUMBER(BD:BD),BD:BD),3),
                      BE1264+0.001,
                      VLOOKUP(H1264,mapping!$D:$E,2,FALSE)
                      ),
                   I1264+0.002))</f>
        <v>0</v>
      </c>
      <c r="K1264" s="8">
        <f t="shared" si="295"/>
        <v>4.9305423902979081E-5</v>
      </c>
      <c r="L1264" s="1" t="str">
        <f>Pos!B649</f>
        <v>JP3862400003</v>
      </c>
      <c r="M1264" s="1" t="str">
        <f>_xlfn.XLOOKUP($L1264,Pos!B:B,Pos!D:D,, 0)</f>
        <v>Makita Corporation</v>
      </c>
      <c r="N1264" s="1" t="str">
        <f>_xlfn.XLOOKUP($L1264,Pos!B:B,Pos!E:E,, 0)</f>
        <v>Industrial Goods &amp; Services</v>
      </c>
      <c r="O1264" s="1" t="str">
        <f t="shared" si="296"/>
        <v>Industrial Goods &amp; Services_Others</v>
      </c>
      <c r="P1264" s="1" t="str">
        <f>_xlfn.XLOOKUP($L1264,Pos!B:B,Pos!F:F,, 0)</f>
        <v>Others</v>
      </c>
      <c r="Q1264" s="1">
        <v>0</v>
      </c>
      <c r="R1264" s="9">
        <f>_xlfn.XLOOKUP($L1264,Pos!$B:$B,Pos!N:N,0, 0)</f>
        <v>3.94</v>
      </c>
      <c r="S1264" s="9">
        <f>_xlfn.XLOOKUP($L1264,Pos!$B:$B,Pos!O:O,0, 0)</f>
        <v>6.0279999999999996</v>
      </c>
      <c r="T1264" s="9">
        <f>_xlfn.XLOOKUP($L1264,Pos!$B:$B,Pos!P:P,0, 0)</f>
        <v>6.6</v>
      </c>
      <c r="U1264" s="9">
        <f>_xlfn.XLOOKUP($L1264,Pos!$B:$B,Pos!Q:Q,0, 0)</f>
        <v>4.5</v>
      </c>
      <c r="V1264" s="9">
        <f>_xlfn.XLOOKUP($L1264,Pos!$B:$B,Pos!R:R,0, 0)</f>
        <v>6.9</v>
      </c>
      <c r="W1264" s="9">
        <f>_xlfn.XLOOKUP($L1264,Pos!$B:$B,Pos!S:S,0, 0)</f>
        <v>2.3166669999999998</v>
      </c>
      <c r="X1264" s="9" t="str">
        <f>_xlfn.XLOOKUP($L1264,Pos!$B:$B,Pos!J:J,0, 0)</f>
        <v>Outperform</v>
      </c>
      <c r="Y1264" s="1">
        <v>0</v>
      </c>
      <c r="Z1264" s="1">
        <v>0</v>
      </c>
      <c r="AA1264" s="1">
        <f t="shared" si="297"/>
        <v>0</v>
      </c>
      <c r="AB1264" s="9">
        <f>_xlfn.XLOOKUP(L1264,Pos!B:B,Pos!K:K,-1,0)</f>
        <v>6.1363636363636367</v>
      </c>
      <c r="AC1264" s="1" t="e">
        <f>_xlfn.XLOOKUP($L1264,Pos!$A:$A,Pos!S:S,_xlfn.XLOOKUP($L1264,#REF!,#REF!, ""), 0)</f>
        <v>#REF!</v>
      </c>
      <c r="AD1264" s="1" t="e">
        <f>_xlfn.XLOOKUP($L1264,Pos!$A:$A,Pos!T:T,_xlfn.XLOOKUP($L1264,#REF!,#REF!, ""), 0)</f>
        <v>#REF!</v>
      </c>
      <c r="AE1264" s="1" t="e">
        <f>_xlfn.XLOOKUP($L1264,Pos!$A:$A,Pos!U:U,_xlfn.XLOOKUP($L1264,#REF!,#REF!, ""), 0)</f>
        <v>#REF!</v>
      </c>
      <c r="AF1264" s="1" t="e">
        <f>_xlfn.XLOOKUP($L1264,Pos!$A:$A,Pos!V:V,_xlfn.XLOOKUP($L1264,#REF!,#REF!, ""), 0)</f>
        <v>#REF!</v>
      </c>
      <c r="AG1264" s="1" t="e">
        <f>_xlfn.XLOOKUP($L1264,Pos!$A:$A,Pos!W:W,_xlfn.XLOOKUP($L1264,#REF!,#REF!, ""), 0)</f>
        <v>#REF!</v>
      </c>
      <c r="AH1264" s="1" t="e">
        <f>_xlfn.XLOOKUP($L1264,Pos!$A:$A,Pos!X:X,_xlfn.XLOOKUP($L1264,#REF!,#REF!, ""), 0)</f>
        <v>#REF!</v>
      </c>
      <c r="AI1264" s="1" t="e">
        <f>_xlfn.XLOOKUP($L1264,Pos!$A:$A,Pos!Y:Y,_xlfn.XLOOKUP($L1264,#REF!,#REF!, ""), 0)</f>
        <v>#REF!</v>
      </c>
      <c r="AJ1264" s="1" t="e">
        <f>_xlfn.XLOOKUP($L1264,Pos!$A:$A,Pos!Z:Z,_xlfn.XLOOKUP($L1264,#REF!,#REF!, ""), 0)</f>
        <v>#REF!</v>
      </c>
      <c r="AK1264" s="1" t="e">
        <f>_xlfn.XLOOKUP($L1264,Pos!$A:$A,Pos!AA:AA,_xlfn.XLOOKUP($L1264,#REF!,#REF!, ""), 0)</f>
        <v>#REF!</v>
      </c>
      <c r="AL1264" s="1" t="e">
        <f>_xlfn.XLOOKUP($L1264,Pos!$A:$A,Pos!AB:AB,_xlfn.XLOOKUP($L1264,#REF!,#REF!, ""), 0)</f>
        <v>#REF!</v>
      </c>
      <c r="AM1264" s="1" t="e">
        <f>_xlfn.XLOOKUP($L1264,Pos!$A:$A,Pos!AC:AC,_xlfn.XLOOKUP($L1264,#REF!,#REF!, ""), 0)</f>
        <v>#REF!</v>
      </c>
      <c r="AN1264" s="1" t="e">
        <f>_xlfn.XLOOKUP($L1264,Pos!$A:$A,Pos!AD:AD,_xlfn.XLOOKUP($L1264,#REF!,#REF!, ""), 0)</f>
        <v>#REF!</v>
      </c>
      <c r="AO1264" s="1" t="e">
        <f>_xlfn.XLOOKUP($L1264,Pos!$A:$A,Pos!AE:AE,_xlfn.XLOOKUP($L1264,#REF!,#REF!, ""), 0)</f>
        <v>#REF!</v>
      </c>
      <c r="AP1264" s="1" t="e">
        <f>_xlfn.XLOOKUP($L1264,Pos!$A:$A,Pos!AF:AF,_xlfn.XLOOKUP($L1264,#REF!,#REF!, ""), 0)</f>
        <v>#REF!</v>
      </c>
      <c r="AQ1264" s="1" t="e">
        <f>_xlfn.XLOOKUP($L1264,Pos!$A:$A,Pos!AG:AG,_xlfn.XLOOKUP($L1264,#REF!,#REF!, ""), 0)</f>
        <v>#REF!</v>
      </c>
      <c r="AR1264" s="1" t="e">
        <f>_xlfn.XLOOKUP($L1264,Pos!$A:$A,Pos!AH:AH,_xlfn.XLOOKUP($L1264,#REF!,#REF!, ""), 0)</f>
        <v>#REF!</v>
      </c>
      <c r="AS1264" s="1" t="e">
        <f>_xlfn.XLOOKUP($L1264,Pos!$A:$A,Pos!AI:AI,_xlfn.XLOOKUP($L1264,#REF!,#REF!, ""), 0)</f>
        <v>#REF!</v>
      </c>
      <c r="AT1264" s="1" t="e">
        <f>_xlfn.XLOOKUP($L1264,Pos!$A:$A,Pos!AJ:AJ,_xlfn.XLOOKUP($L1264,#REF!,#REF!, ""), 0)</f>
        <v>#REF!</v>
      </c>
      <c r="AU1264" s="1" t="e">
        <f>_xlfn.XLOOKUP($L1264,Pos!$A:$A,Pos!AK:AK,_xlfn.XLOOKUP($L1264,#REF!,#REF!, ""), 0)</f>
        <v>#REF!</v>
      </c>
      <c r="AV1264" s="1" t="e">
        <f>_xlfn.XLOOKUP($L1264,Pos!$A:$A,Pos!AL:AL,_xlfn.XLOOKUP($L1264,#REF!,#REF!, ""), 0)</f>
        <v>#REF!</v>
      </c>
      <c r="AW1264" s="1" t="e">
        <f>_xlfn.XLOOKUP($L1264,Pos!$A:$A,Pos!AM:AM,_xlfn.XLOOKUP($L1264,#REF!,#REF!, ""), 0)</f>
        <v>#REF!</v>
      </c>
      <c r="AX1264" s="1" t="e">
        <f>_xlfn.XLOOKUP($L1264,Pos!$A:$A,Pos!AN:AN,_xlfn.XLOOKUP($L1264,#REF!,#REF!, ""), 0)</f>
        <v>#REF!</v>
      </c>
      <c r="AY1264" s="1" t="e">
        <f>_xlfn.XLOOKUP($L1264,Pos!$A:$A,Pos!AO:AO,_xlfn.XLOOKUP($L1264,#REF!,#REF!, ""), 0)</f>
        <v>#REF!</v>
      </c>
      <c r="AZ1264" s="7" t="str">
        <f t="shared" si="298"/>
        <v>OUT</v>
      </c>
      <c r="BA1264" s="1">
        <f>IF(OR(_xlfn.XLOOKUP(L1264,Pos!B:B,Pos!L:L,FALSE)="ESG Reason",_xlfn.XLOOKUP(L1264,Pos!B:B,Pos!L:L,FALSE)="Blacklisted"),1,0)</f>
        <v>1</v>
      </c>
      <c r="BC1264" s="11">
        <v>9.2472168328151121E-11</v>
      </c>
      <c r="BD1264" s="11">
        <f>_xlfn.XLOOKUP($L1264,Pos!$B:$B,Pos!H:H,0, 0)</f>
        <v>0</v>
      </c>
      <c r="BE1264" s="11">
        <f>_xlfn.XLOOKUP($L1264,Pos!$B:$B,Pos!I:I,0, 0)</f>
        <v>4.9305423902979081E-5</v>
      </c>
      <c r="BF1264" s="18">
        <f t="shared" si="299"/>
        <v>4.9305423902979081E-5</v>
      </c>
      <c r="BG1264" s="1">
        <f t="shared" si="300"/>
        <v>3</v>
      </c>
      <c r="BH1264" s="1">
        <f t="shared" si="301"/>
        <v>48</v>
      </c>
      <c r="BI1264" s="18">
        <f t="shared" si="302"/>
        <v>9.2472168328151121E-11</v>
      </c>
      <c r="BJ1264" s="3">
        <f t="shared" si="303"/>
        <v>0</v>
      </c>
      <c r="BK1264" s="18">
        <f t="shared" si="304"/>
        <v>0</v>
      </c>
    </row>
    <row r="1265" spans="3:63" x14ac:dyDescent="0.25">
      <c r="C1265" s="3"/>
      <c r="D1265" s="3"/>
      <c r="E1265" s="3"/>
      <c r="F1265" s="3"/>
      <c r="G1265" s="51" t="s">
        <v>1280</v>
      </c>
      <c r="H1265" s="8" t="str">
        <f t="shared" si="294"/>
        <v>0%Others</v>
      </c>
      <c r="I1265" s="11" cm="1">
        <f t="array" ref="I1265">IF(
   AZ1265 = "OUT", 0,IF(
   BD1265 &gt;= LARGE(IF(ISNUMBER(BD:BD), BD:BD), 3),
   BE1265 - 0.001,
   IF(BE1265 &gt;=VLOOKUP(P1265,mapping!$A:$B,2,FALSE), BE1265,VLOOKUP(P1265,mapping!$A$2:$B$8,2,FALSE))
))</f>
        <v>0</v>
      </c>
      <c r="J1265" s="11" cm="1">
        <f t="array" ref="J1265">IF(
    AZ1265="OUT",0,IF(IF(
                      BD1265&gt;=LARGE(IF(ISNUMBER(BD:BD),BD:BD),3),
                      BE1265+0.001,
                      VLOOKUP(H1265,mapping!$D:$E,2,FALSE)
                      )&gt;I1265,
                   IF(
                      BD1265&gt;=LARGE(IF(ISNUMBER(BD:BD),BD:BD),3),
                      BE1265+0.001,
                      VLOOKUP(H1265,mapping!$D:$E,2,FALSE)
                      ),
                   I1265+0.002))</f>
        <v>0</v>
      </c>
      <c r="K1265" s="8">
        <f t="shared" si="295"/>
        <v>4.9155681143663343E-5</v>
      </c>
      <c r="L1265" s="1" t="str">
        <f>Pos!B792</f>
        <v>SG1R50925390</v>
      </c>
      <c r="M1265" s="1" t="str">
        <f>_xlfn.XLOOKUP($L1265,Pos!B:B,Pos!D:D,, 0)</f>
        <v>Sembcorp Industries Ltd.</v>
      </c>
      <c r="N1265" s="1" t="str">
        <f>_xlfn.XLOOKUP($L1265,Pos!B:B,Pos!E:E,, 0)</f>
        <v>Utilities</v>
      </c>
      <c r="O1265" s="1" t="str">
        <f t="shared" si="296"/>
        <v>Utilities_Others</v>
      </c>
      <c r="P1265" s="1" t="str">
        <f>_xlfn.XLOOKUP($L1265,Pos!B:B,Pos!F:F,, 0)</f>
        <v>Others</v>
      </c>
      <c r="Q1265" s="1">
        <v>0</v>
      </c>
      <c r="R1265" s="9">
        <f>_xlfn.XLOOKUP($L1265,Pos!$B:$B,Pos!N:N,0, 0)</f>
        <v>5.91</v>
      </c>
      <c r="S1265" s="9">
        <f>_xlfn.XLOOKUP($L1265,Pos!$B:$B,Pos!O:O,0, 0)</f>
        <v>3.8642500000000002</v>
      </c>
      <c r="T1265" s="9">
        <f>_xlfn.XLOOKUP($L1265,Pos!$B:$B,Pos!P:P,0, 0)</f>
        <v>6.1</v>
      </c>
      <c r="U1265" s="9">
        <f>_xlfn.XLOOKUP($L1265,Pos!$B:$B,Pos!Q:Q,0, 0)</f>
        <v>3.9</v>
      </c>
      <c r="V1265" s="9">
        <f>_xlfn.XLOOKUP($L1265,Pos!$B:$B,Pos!R:R,0, 0)</f>
        <v>4.6666670000000003</v>
      </c>
      <c r="W1265" s="9">
        <f>_xlfn.XLOOKUP($L1265,Pos!$B:$B,Pos!S:S,0, 0)</f>
        <v>4.7016660000000003</v>
      </c>
      <c r="X1265" s="9" t="str">
        <f>_xlfn.XLOOKUP($L1265,Pos!$B:$B,Pos!J:J,0, 0)</f>
        <v>Outperform</v>
      </c>
      <c r="Y1265" s="1">
        <v>0</v>
      </c>
      <c r="Z1265" s="1">
        <v>0</v>
      </c>
      <c r="AA1265" s="1">
        <f t="shared" si="297"/>
        <v>0</v>
      </c>
      <c r="AB1265" s="9">
        <f>_xlfn.XLOOKUP(L1265,Pos!B:B,Pos!K:K,-1,0)</f>
        <v>-1</v>
      </c>
      <c r="AC1265" s="1" t="e">
        <f>_xlfn.XLOOKUP($L1265,Pos!$A:$A,Pos!S:S,_xlfn.XLOOKUP($L1265,#REF!,#REF!, ""), 0)</f>
        <v>#REF!</v>
      </c>
      <c r="AD1265" s="1" t="e">
        <f>_xlfn.XLOOKUP($L1265,Pos!$A:$A,Pos!T:T,_xlfn.XLOOKUP($L1265,#REF!,#REF!, ""), 0)</f>
        <v>#REF!</v>
      </c>
      <c r="AE1265" s="1" t="e">
        <f>_xlfn.XLOOKUP($L1265,Pos!$A:$A,Pos!U:U,_xlfn.XLOOKUP($L1265,#REF!,#REF!, ""), 0)</f>
        <v>#REF!</v>
      </c>
      <c r="AF1265" s="1" t="e">
        <f>_xlfn.XLOOKUP($L1265,Pos!$A:$A,Pos!V:V,_xlfn.XLOOKUP($L1265,#REF!,#REF!, ""), 0)</f>
        <v>#REF!</v>
      </c>
      <c r="AG1265" s="1" t="e">
        <f>_xlfn.XLOOKUP($L1265,Pos!$A:$A,Pos!W:W,_xlfn.XLOOKUP($L1265,#REF!,#REF!, ""), 0)</f>
        <v>#REF!</v>
      </c>
      <c r="AH1265" s="1" t="e">
        <f>_xlfn.XLOOKUP($L1265,Pos!$A:$A,Pos!X:X,_xlfn.XLOOKUP($L1265,#REF!,#REF!, ""), 0)</f>
        <v>#REF!</v>
      </c>
      <c r="AI1265" s="1" t="e">
        <f>_xlfn.XLOOKUP($L1265,Pos!$A:$A,Pos!Y:Y,_xlfn.XLOOKUP($L1265,#REF!,#REF!, ""), 0)</f>
        <v>#REF!</v>
      </c>
      <c r="AJ1265" s="1" t="e">
        <f>_xlfn.XLOOKUP($L1265,Pos!$A:$A,Pos!Z:Z,_xlfn.XLOOKUP($L1265,#REF!,#REF!, ""), 0)</f>
        <v>#REF!</v>
      </c>
      <c r="AK1265" s="1" t="e">
        <f>_xlfn.XLOOKUP($L1265,Pos!$A:$A,Pos!AA:AA,_xlfn.XLOOKUP($L1265,#REF!,#REF!, ""), 0)</f>
        <v>#REF!</v>
      </c>
      <c r="AL1265" s="1" t="e">
        <f>_xlfn.XLOOKUP($L1265,Pos!$A:$A,Pos!AB:AB,_xlfn.XLOOKUP($L1265,#REF!,#REF!, ""), 0)</f>
        <v>#REF!</v>
      </c>
      <c r="AM1265" s="1" t="e">
        <f>_xlfn.XLOOKUP($L1265,Pos!$A:$A,Pos!AC:AC,_xlfn.XLOOKUP($L1265,#REF!,#REF!, ""), 0)</f>
        <v>#REF!</v>
      </c>
      <c r="AN1265" s="1" t="e">
        <f>_xlfn.XLOOKUP($L1265,Pos!$A:$A,Pos!AD:AD,_xlfn.XLOOKUP($L1265,#REF!,#REF!, ""), 0)</f>
        <v>#REF!</v>
      </c>
      <c r="AO1265" s="1" t="e">
        <f>_xlfn.XLOOKUP($L1265,Pos!$A:$A,Pos!AE:AE,_xlfn.XLOOKUP($L1265,#REF!,#REF!, ""), 0)</f>
        <v>#REF!</v>
      </c>
      <c r="AP1265" s="1" t="e">
        <f>_xlfn.XLOOKUP($L1265,Pos!$A:$A,Pos!AF:AF,_xlfn.XLOOKUP($L1265,#REF!,#REF!, ""), 0)</f>
        <v>#REF!</v>
      </c>
      <c r="AQ1265" s="1" t="e">
        <f>_xlfn.XLOOKUP($L1265,Pos!$A:$A,Pos!AG:AG,_xlfn.XLOOKUP($L1265,#REF!,#REF!, ""), 0)</f>
        <v>#REF!</v>
      </c>
      <c r="AR1265" s="1" t="e">
        <f>_xlfn.XLOOKUP($L1265,Pos!$A:$A,Pos!AH:AH,_xlfn.XLOOKUP($L1265,#REF!,#REF!, ""), 0)</f>
        <v>#REF!</v>
      </c>
      <c r="AS1265" s="1" t="e">
        <f>_xlfn.XLOOKUP($L1265,Pos!$A:$A,Pos!AI:AI,_xlfn.XLOOKUP($L1265,#REF!,#REF!, ""), 0)</f>
        <v>#REF!</v>
      </c>
      <c r="AT1265" s="1" t="e">
        <f>_xlfn.XLOOKUP($L1265,Pos!$A:$A,Pos!AJ:AJ,_xlfn.XLOOKUP($L1265,#REF!,#REF!, ""), 0)</f>
        <v>#REF!</v>
      </c>
      <c r="AU1265" s="1" t="e">
        <f>_xlfn.XLOOKUP($L1265,Pos!$A:$A,Pos!AK:AK,_xlfn.XLOOKUP($L1265,#REF!,#REF!, ""), 0)</f>
        <v>#REF!</v>
      </c>
      <c r="AV1265" s="1" t="e">
        <f>_xlfn.XLOOKUP($L1265,Pos!$A:$A,Pos!AL:AL,_xlfn.XLOOKUP($L1265,#REF!,#REF!, ""), 0)</f>
        <v>#REF!</v>
      </c>
      <c r="AW1265" s="1" t="e">
        <f>_xlfn.XLOOKUP($L1265,Pos!$A:$A,Pos!AM:AM,_xlfn.XLOOKUP($L1265,#REF!,#REF!, ""), 0)</f>
        <v>#REF!</v>
      </c>
      <c r="AX1265" s="1" t="e">
        <f>_xlfn.XLOOKUP($L1265,Pos!$A:$A,Pos!AN:AN,_xlfn.XLOOKUP($L1265,#REF!,#REF!, ""), 0)</f>
        <v>#REF!</v>
      </c>
      <c r="AY1265" s="1" t="e">
        <f>_xlfn.XLOOKUP($L1265,Pos!$A:$A,Pos!AO:AO,_xlfn.XLOOKUP($L1265,#REF!,#REF!, ""), 0)</f>
        <v>#REF!</v>
      </c>
      <c r="AZ1265" s="7" t="str">
        <f t="shared" si="298"/>
        <v>OUT</v>
      </c>
      <c r="BA1265" s="1">
        <f>IF(OR(_xlfn.XLOOKUP(L1265,Pos!B:B,Pos!L:L,FALSE)="ESG Reason",_xlfn.XLOOKUP(L1265,Pos!B:B,Pos!L:L,FALSE)="Blacklisted"),1,0)</f>
        <v>0</v>
      </c>
      <c r="BC1265" s="11">
        <v>1.027343165760797E-10</v>
      </c>
      <c r="BD1265" s="11">
        <f>_xlfn.XLOOKUP($L1265,Pos!$B:$B,Pos!H:H,0, 0)</f>
        <v>0</v>
      </c>
      <c r="BE1265" s="11">
        <f>_xlfn.XLOOKUP($L1265,Pos!$B:$B,Pos!I:I,0, 0)</f>
        <v>4.9155681143663343E-5</v>
      </c>
      <c r="BF1265" s="18">
        <f t="shared" si="299"/>
        <v>4.9155681143663343E-5</v>
      </c>
      <c r="BG1265" s="1">
        <f t="shared" si="300"/>
        <v>3</v>
      </c>
      <c r="BH1265" s="1">
        <f t="shared" si="301"/>
        <v>57</v>
      </c>
      <c r="BI1265" s="18">
        <f t="shared" si="302"/>
        <v>1.027343165760797E-10</v>
      </c>
      <c r="BJ1265" s="3">
        <f t="shared" si="303"/>
        <v>0</v>
      </c>
      <c r="BK1265" s="18">
        <f t="shared" si="304"/>
        <v>0</v>
      </c>
    </row>
    <row r="1266" spans="3:63" x14ac:dyDescent="0.25">
      <c r="C1266" s="3"/>
      <c r="D1266" s="3"/>
      <c r="E1266" s="3"/>
      <c r="F1266" s="3"/>
      <c r="G1266" s="51" t="s">
        <v>1283</v>
      </c>
      <c r="H1266" s="8" t="str">
        <f t="shared" si="294"/>
        <v>0%Others</v>
      </c>
      <c r="I1266" s="11" cm="1">
        <f t="array" ref="I1266">IF(
   AZ1266 = "OUT", 0,IF(
   BD1266 &gt;= LARGE(IF(ISNUMBER(BD:BD), BD:BD), 3),
   BE1266 - 0.001,
   IF(BE1266 &gt;=VLOOKUP(P1266,mapping!$A:$B,2,FALSE), BE1266,VLOOKUP(P1266,mapping!$A$2:$B$8,2,FALSE))
))</f>
        <v>0</v>
      </c>
      <c r="J1266" s="11" cm="1">
        <f t="array" ref="J1266">IF(
    AZ1266="OUT",0,IF(IF(
                      BD1266&gt;=LARGE(IF(ISNUMBER(BD:BD),BD:BD),3),
                      BE1266+0.001,
                      VLOOKUP(H1266,mapping!$D:$E,2,FALSE)
                      )&gt;I1266,
                   IF(
                      BD1266&gt;=LARGE(IF(ISNUMBER(BD:BD),BD:BD),3),
                      BE1266+0.001,
                      VLOOKUP(H1266,mapping!$D:$E,2,FALSE)
                      ),
                   I1266+0.002))</f>
        <v>0</v>
      </c>
      <c r="K1266" s="8">
        <f t="shared" si="295"/>
        <v>4.8892251105083523E-5</v>
      </c>
      <c r="L1266" s="1" t="str">
        <f>Pos!B620</f>
        <v>JP3711600001</v>
      </c>
      <c r="M1266" s="1" t="str">
        <f>_xlfn.XLOOKUP($L1266,Pos!B:B,Pos!D:D,, 0)</f>
        <v>Nippon Sanso Holdings Corporation</v>
      </c>
      <c r="N1266" s="1" t="str">
        <f>_xlfn.XLOOKUP($L1266,Pos!B:B,Pos!E:E,, 0)</f>
        <v>Chemicals</v>
      </c>
      <c r="O1266" s="1" t="str">
        <f t="shared" si="296"/>
        <v>Chemicals_Others</v>
      </c>
      <c r="P1266" s="1" t="str">
        <f>_xlfn.XLOOKUP($L1266,Pos!B:B,Pos!F:F,, 0)</f>
        <v>Others</v>
      </c>
      <c r="Q1266" s="1">
        <v>0</v>
      </c>
      <c r="R1266" s="9">
        <f>_xlfn.XLOOKUP($L1266,Pos!$B:$B,Pos!N:N,0, 0)</f>
        <v>4.37</v>
      </c>
      <c r="S1266" s="9">
        <f>_xlfn.XLOOKUP($L1266,Pos!$B:$B,Pos!O:O,0, 0)</f>
        <v>4.7293329999999996</v>
      </c>
      <c r="T1266" s="9">
        <f>_xlfn.XLOOKUP($L1266,Pos!$B:$B,Pos!P:P,0, 0)</f>
        <v>5.0250000000000004</v>
      </c>
      <c r="U1266" s="9">
        <f>_xlfn.XLOOKUP($L1266,Pos!$B:$B,Pos!Q:Q,0, 0)</f>
        <v>4.5</v>
      </c>
      <c r="V1266" s="9">
        <f>_xlfn.XLOOKUP($L1266,Pos!$B:$B,Pos!R:R,0, 0)</f>
        <v>7.0333329999999998</v>
      </c>
      <c r="W1266" s="9">
        <f>_xlfn.XLOOKUP($L1266,Pos!$B:$B,Pos!S:S,0, 0)</f>
        <v>6.4966670000000004</v>
      </c>
      <c r="X1266" s="9" t="str">
        <f>_xlfn.XLOOKUP($L1266,Pos!$B:$B,Pos!J:J,0, 0)</f>
        <v>Hold</v>
      </c>
      <c r="Y1266" s="1">
        <v>0</v>
      </c>
      <c r="Z1266" s="1">
        <v>0</v>
      </c>
      <c r="AA1266" s="1">
        <f t="shared" si="297"/>
        <v>0</v>
      </c>
      <c r="AB1266" s="9">
        <f>_xlfn.XLOOKUP(L1266,Pos!B:B,Pos!K:K,-1,0)</f>
        <v>2.8571428571428572</v>
      </c>
      <c r="AC1266" s="1" t="e">
        <f>_xlfn.XLOOKUP($L1266,Pos!$A:$A,Pos!S:S,_xlfn.XLOOKUP($L1266,#REF!,#REF!, ""), 0)</f>
        <v>#REF!</v>
      </c>
      <c r="AD1266" s="1" t="e">
        <f>_xlfn.XLOOKUP($L1266,Pos!$A:$A,Pos!T:T,_xlfn.XLOOKUP($L1266,#REF!,#REF!, ""), 0)</f>
        <v>#REF!</v>
      </c>
      <c r="AE1266" s="1" t="e">
        <f>_xlfn.XLOOKUP($L1266,Pos!$A:$A,Pos!U:U,_xlfn.XLOOKUP($L1266,#REF!,#REF!, ""), 0)</f>
        <v>#REF!</v>
      </c>
      <c r="AF1266" s="1" t="e">
        <f>_xlfn.XLOOKUP($L1266,Pos!$A:$A,Pos!V:V,_xlfn.XLOOKUP($L1266,#REF!,#REF!, ""), 0)</f>
        <v>#REF!</v>
      </c>
      <c r="AG1266" s="1" t="e">
        <f>_xlfn.XLOOKUP($L1266,Pos!$A:$A,Pos!W:W,_xlfn.XLOOKUP($L1266,#REF!,#REF!, ""), 0)</f>
        <v>#REF!</v>
      </c>
      <c r="AH1266" s="1" t="e">
        <f>_xlfn.XLOOKUP($L1266,Pos!$A:$A,Pos!X:X,_xlfn.XLOOKUP($L1266,#REF!,#REF!, ""), 0)</f>
        <v>#REF!</v>
      </c>
      <c r="AI1266" s="1" t="e">
        <f>_xlfn.XLOOKUP($L1266,Pos!$A:$A,Pos!Y:Y,_xlfn.XLOOKUP($L1266,#REF!,#REF!, ""), 0)</f>
        <v>#REF!</v>
      </c>
      <c r="AJ1266" s="1" t="e">
        <f>_xlfn.XLOOKUP($L1266,Pos!$A:$A,Pos!Z:Z,_xlfn.XLOOKUP($L1266,#REF!,#REF!, ""), 0)</f>
        <v>#REF!</v>
      </c>
      <c r="AK1266" s="1" t="e">
        <f>_xlfn.XLOOKUP($L1266,Pos!$A:$A,Pos!AA:AA,_xlfn.XLOOKUP($L1266,#REF!,#REF!, ""), 0)</f>
        <v>#REF!</v>
      </c>
      <c r="AL1266" s="1" t="e">
        <f>_xlfn.XLOOKUP($L1266,Pos!$A:$A,Pos!AB:AB,_xlfn.XLOOKUP($L1266,#REF!,#REF!, ""), 0)</f>
        <v>#REF!</v>
      </c>
      <c r="AM1266" s="1" t="e">
        <f>_xlfn.XLOOKUP($L1266,Pos!$A:$A,Pos!AC:AC,_xlfn.XLOOKUP($L1266,#REF!,#REF!, ""), 0)</f>
        <v>#REF!</v>
      </c>
      <c r="AN1266" s="1" t="e">
        <f>_xlfn.XLOOKUP($L1266,Pos!$A:$A,Pos!AD:AD,_xlfn.XLOOKUP($L1266,#REF!,#REF!, ""), 0)</f>
        <v>#REF!</v>
      </c>
      <c r="AO1266" s="1" t="e">
        <f>_xlfn.XLOOKUP($L1266,Pos!$A:$A,Pos!AE:AE,_xlfn.XLOOKUP($L1266,#REF!,#REF!, ""), 0)</f>
        <v>#REF!</v>
      </c>
      <c r="AP1266" s="1" t="e">
        <f>_xlfn.XLOOKUP($L1266,Pos!$A:$A,Pos!AF:AF,_xlfn.XLOOKUP($L1266,#REF!,#REF!, ""), 0)</f>
        <v>#REF!</v>
      </c>
      <c r="AQ1266" s="1" t="e">
        <f>_xlfn.XLOOKUP($L1266,Pos!$A:$A,Pos!AG:AG,_xlfn.XLOOKUP($L1266,#REF!,#REF!, ""), 0)</f>
        <v>#REF!</v>
      </c>
      <c r="AR1266" s="1" t="e">
        <f>_xlfn.XLOOKUP($L1266,Pos!$A:$A,Pos!AH:AH,_xlfn.XLOOKUP($L1266,#REF!,#REF!, ""), 0)</f>
        <v>#REF!</v>
      </c>
      <c r="AS1266" s="1" t="e">
        <f>_xlfn.XLOOKUP($L1266,Pos!$A:$A,Pos!AI:AI,_xlfn.XLOOKUP($L1266,#REF!,#REF!, ""), 0)</f>
        <v>#REF!</v>
      </c>
      <c r="AT1266" s="1" t="e">
        <f>_xlfn.XLOOKUP($L1266,Pos!$A:$A,Pos!AJ:AJ,_xlfn.XLOOKUP($L1266,#REF!,#REF!, ""), 0)</f>
        <v>#REF!</v>
      </c>
      <c r="AU1266" s="1" t="e">
        <f>_xlfn.XLOOKUP($L1266,Pos!$A:$A,Pos!AK:AK,_xlfn.XLOOKUP($L1266,#REF!,#REF!, ""), 0)</f>
        <v>#REF!</v>
      </c>
      <c r="AV1266" s="1" t="e">
        <f>_xlfn.XLOOKUP($L1266,Pos!$A:$A,Pos!AL:AL,_xlfn.XLOOKUP($L1266,#REF!,#REF!, ""), 0)</f>
        <v>#REF!</v>
      </c>
      <c r="AW1266" s="1" t="e">
        <f>_xlfn.XLOOKUP($L1266,Pos!$A:$A,Pos!AM:AM,_xlfn.XLOOKUP($L1266,#REF!,#REF!, ""), 0)</f>
        <v>#REF!</v>
      </c>
      <c r="AX1266" s="1" t="e">
        <f>_xlfn.XLOOKUP($L1266,Pos!$A:$A,Pos!AN:AN,_xlfn.XLOOKUP($L1266,#REF!,#REF!, ""), 0)</f>
        <v>#REF!</v>
      </c>
      <c r="AY1266" s="1" t="e">
        <f>_xlfn.XLOOKUP($L1266,Pos!$A:$A,Pos!AO:AO,_xlfn.XLOOKUP($L1266,#REF!,#REF!, ""), 0)</f>
        <v>#REF!</v>
      </c>
      <c r="AZ1266" s="7" t="str">
        <f t="shared" si="298"/>
        <v>OUT</v>
      </c>
      <c r="BA1266" s="1">
        <f>IF(OR(_xlfn.XLOOKUP(L1266,Pos!B:B,Pos!L:L,FALSE)="ESG Reason",_xlfn.XLOOKUP(L1266,Pos!B:B,Pos!L:L,FALSE)="Blacklisted"),1,0)</f>
        <v>1</v>
      </c>
      <c r="BC1266" s="11">
        <v>8.9666931019559375E-11</v>
      </c>
      <c r="BD1266" s="11">
        <f>_xlfn.XLOOKUP($L1266,Pos!$B:$B,Pos!H:H,0, 0)</f>
        <v>0</v>
      </c>
      <c r="BE1266" s="11">
        <f>_xlfn.XLOOKUP($L1266,Pos!$B:$B,Pos!I:I,0, 0)</f>
        <v>4.8892251105083523E-5</v>
      </c>
      <c r="BF1266" s="18">
        <f t="shared" si="299"/>
        <v>4.8892251105083523E-5</v>
      </c>
      <c r="BG1266" s="1">
        <f t="shared" si="300"/>
        <v>3</v>
      </c>
      <c r="BH1266" s="1">
        <f t="shared" si="301"/>
        <v>42</v>
      </c>
      <c r="BI1266" s="18">
        <f t="shared" si="302"/>
        <v>8.9666931019559375E-11</v>
      </c>
      <c r="BJ1266" s="3">
        <f t="shared" si="303"/>
        <v>0</v>
      </c>
      <c r="BK1266" s="18">
        <f t="shared" si="304"/>
        <v>0</v>
      </c>
    </row>
    <row r="1267" spans="3:63" x14ac:dyDescent="0.25">
      <c r="C1267" s="3"/>
      <c r="D1267" s="3"/>
      <c r="E1267" s="3"/>
      <c r="F1267" s="3"/>
      <c r="G1267" s="51" t="s">
        <v>1284</v>
      </c>
      <c r="H1267" s="8" t="str">
        <f t="shared" si="294"/>
        <v>0%Others</v>
      </c>
      <c r="I1267" s="11" cm="1">
        <f t="array" ref="I1267">IF(
   AZ1267 = "OUT", 0,IF(
   BD1267 &gt;= LARGE(IF(ISNUMBER(BD:BD), BD:BD), 3),
   BE1267 - 0.001,
   IF(BE1267 &gt;=VLOOKUP(P1267,mapping!$A:$B,2,FALSE), BE1267,VLOOKUP(P1267,mapping!$A$2:$B$8,2,FALSE))
))</f>
        <v>0</v>
      </c>
      <c r="J1267" s="11" cm="1">
        <f t="array" ref="J1267">IF(
    AZ1267="OUT",0,IF(IF(
                      BD1267&gt;=LARGE(IF(ISNUMBER(BD:BD),BD:BD),3),
                      BE1267+0.001,
                      VLOOKUP(H1267,mapping!$D:$E,2,FALSE)
                      )&gt;I1267,
                   IF(
                      BD1267&gt;=LARGE(IF(ISNUMBER(BD:BD),BD:BD),3),
                      BE1267+0.001,
                      VLOOKUP(H1267,mapping!$D:$E,2,FALSE)
                      ),
                   I1267+0.002))</f>
        <v>0</v>
      </c>
      <c r="K1267" s="8">
        <f t="shared" si="295"/>
        <v>4.8762701414900721E-5</v>
      </c>
      <c r="L1267" s="1" t="str">
        <f>Pos!B742</f>
        <v>NZMELE0002S7</v>
      </c>
      <c r="M1267" s="1" t="str">
        <f>_xlfn.XLOOKUP($L1267,Pos!B:B,Pos!D:D,, 0)</f>
        <v>Meridian Energy Limited</v>
      </c>
      <c r="N1267" s="1" t="str">
        <f>_xlfn.XLOOKUP($L1267,Pos!B:B,Pos!E:E,, 0)</f>
        <v>Utilities</v>
      </c>
      <c r="O1267" s="1" t="str">
        <f t="shared" si="296"/>
        <v>Utilities_Others</v>
      </c>
      <c r="P1267" s="1" t="str">
        <f>_xlfn.XLOOKUP($L1267,Pos!B:B,Pos!F:F,, 0)</f>
        <v>Others</v>
      </c>
      <c r="Q1267" s="1">
        <v>0</v>
      </c>
      <c r="R1267" s="9">
        <f>_xlfn.XLOOKUP($L1267,Pos!$B:$B,Pos!N:N,0, 0)</f>
        <v>4.84</v>
      </c>
      <c r="S1267" s="9">
        <f>_xlfn.XLOOKUP($L1267,Pos!$B:$B,Pos!O:O,0, 0)</f>
        <v>2.8504170000000002</v>
      </c>
      <c r="T1267" s="9">
        <f>_xlfn.XLOOKUP($L1267,Pos!$B:$B,Pos!P:P,0, 0)</f>
        <v>4.6500000000000004</v>
      </c>
      <c r="U1267" s="9">
        <f>_xlfn.XLOOKUP($L1267,Pos!$B:$B,Pos!Q:Q,0, 0)</f>
        <v>3.5</v>
      </c>
      <c r="V1267" s="9">
        <f>_xlfn.XLOOKUP($L1267,Pos!$B:$B,Pos!R:R,0, 0)</f>
        <v>6.9666670000000002</v>
      </c>
      <c r="W1267" s="9">
        <f>_xlfn.XLOOKUP($L1267,Pos!$B:$B,Pos!S:S,0, 0)</f>
        <v>4.43</v>
      </c>
      <c r="X1267" s="9" t="str">
        <f>_xlfn.XLOOKUP($L1267,Pos!$B:$B,Pos!J:J,0, 0)</f>
        <v>Outperform</v>
      </c>
      <c r="Y1267" s="1">
        <v>0</v>
      </c>
      <c r="Z1267" s="1">
        <v>0</v>
      </c>
      <c r="AA1267" s="1">
        <f t="shared" si="297"/>
        <v>0</v>
      </c>
      <c r="AB1267" s="9">
        <f>_xlfn.XLOOKUP(L1267,Pos!B:B,Pos!K:K,-1,0)</f>
        <v>-1</v>
      </c>
      <c r="AC1267" s="1" t="e">
        <f>_xlfn.XLOOKUP($L1267,Pos!$A:$A,Pos!S:S,_xlfn.XLOOKUP($L1267,#REF!,#REF!, ""), 0)</f>
        <v>#REF!</v>
      </c>
      <c r="AD1267" s="1" t="e">
        <f>_xlfn.XLOOKUP($L1267,Pos!$A:$A,Pos!T:T,_xlfn.XLOOKUP($L1267,#REF!,#REF!, ""), 0)</f>
        <v>#REF!</v>
      </c>
      <c r="AE1267" s="1" t="e">
        <f>_xlfn.XLOOKUP($L1267,Pos!$A:$A,Pos!U:U,_xlfn.XLOOKUP($L1267,#REF!,#REF!, ""), 0)</f>
        <v>#REF!</v>
      </c>
      <c r="AF1267" s="1" t="e">
        <f>_xlfn.XLOOKUP($L1267,Pos!$A:$A,Pos!V:V,_xlfn.XLOOKUP($L1267,#REF!,#REF!, ""), 0)</f>
        <v>#REF!</v>
      </c>
      <c r="AG1267" s="1" t="e">
        <f>_xlfn.XLOOKUP($L1267,Pos!$A:$A,Pos!W:W,_xlfn.XLOOKUP($L1267,#REF!,#REF!, ""), 0)</f>
        <v>#REF!</v>
      </c>
      <c r="AH1267" s="1" t="e">
        <f>_xlfn.XLOOKUP($L1267,Pos!$A:$A,Pos!X:X,_xlfn.XLOOKUP($L1267,#REF!,#REF!, ""), 0)</f>
        <v>#REF!</v>
      </c>
      <c r="AI1267" s="1" t="e">
        <f>_xlfn.XLOOKUP($L1267,Pos!$A:$A,Pos!Y:Y,_xlfn.XLOOKUP($L1267,#REF!,#REF!, ""), 0)</f>
        <v>#REF!</v>
      </c>
      <c r="AJ1267" s="1" t="e">
        <f>_xlfn.XLOOKUP($L1267,Pos!$A:$A,Pos!Z:Z,_xlfn.XLOOKUP($L1267,#REF!,#REF!, ""), 0)</f>
        <v>#REF!</v>
      </c>
      <c r="AK1267" s="1" t="e">
        <f>_xlfn.XLOOKUP($L1267,Pos!$A:$A,Pos!AA:AA,_xlfn.XLOOKUP($L1267,#REF!,#REF!, ""), 0)</f>
        <v>#REF!</v>
      </c>
      <c r="AL1267" s="1" t="e">
        <f>_xlfn.XLOOKUP($L1267,Pos!$A:$A,Pos!AB:AB,_xlfn.XLOOKUP($L1267,#REF!,#REF!, ""), 0)</f>
        <v>#REF!</v>
      </c>
      <c r="AM1267" s="1" t="e">
        <f>_xlfn.XLOOKUP($L1267,Pos!$A:$A,Pos!AC:AC,_xlfn.XLOOKUP($L1267,#REF!,#REF!, ""), 0)</f>
        <v>#REF!</v>
      </c>
      <c r="AN1267" s="1" t="e">
        <f>_xlfn.XLOOKUP($L1267,Pos!$A:$A,Pos!AD:AD,_xlfn.XLOOKUP($L1267,#REF!,#REF!, ""), 0)</f>
        <v>#REF!</v>
      </c>
      <c r="AO1267" s="1" t="e">
        <f>_xlfn.XLOOKUP($L1267,Pos!$A:$A,Pos!AE:AE,_xlfn.XLOOKUP($L1267,#REF!,#REF!, ""), 0)</f>
        <v>#REF!</v>
      </c>
      <c r="AP1267" s="1" t="e">
        <f>_xlfn.XLOOKUP($L1267,Pos!$A:$A,Pos!AF:AF,_xlfn.XLOOKUP($L1267,#REF!,#REF!, ""), 0)</f>
        <v>#REF!</v>
      </c>
      <c r="AQ1267" s="1" t="e">
        <f>_xlfn.XLOOKUP($L1267,Pos!$A:$A,Pos!AG:AG,_xlfn.XLOOKUP($L1267,#REF!,#REF!, ""), 0)</f>
        <v>#REF!</v>
      </c>
      <c r="AR1267" s="1" t="e">
        <f>_xlfn.XLOOKUP($L1267,Pos!$A:$A,Pos!AH:AH,_xlfn.XLOOKUP($L1267,#REF!,#REF!, ""), 0)</f>
        <v>#REF!</v>
      </c>
      <c r="AS1267" s="1" t="e">
        <f>_xlfn.XLOOKUP($L1267,Pos!$A:$A,Pos!AI:AI,_xlfn.XLOOKUP($L1267,#REF!,#REF!, ""), 0)</f>
        <v>#REF!</v>
      </c>
      <c r="AT1267" s="1" t="e">
        <f>_xlfn.XLOOKUP($L1267,Pos!$A:$A,Pos!AJ:AJ,_xlfn.XLOOKUP($L1267,#REF!,#REF!, ""), 0)</f>
        <v>#REF!</v>
      </c>
      <c r="AU1267" s="1" t="e">
        <f>_xlfn.XLOOKUP($L1267,Pos!$A:$A,Pos!AK:AK,_xlfn.XLOOKUP($L1267,#REF!,#REF!, ""), 0)</f>
        <v>#REF!</v>
      </c>
      <c r="AV1267" s="1" t="e">
        <f>_xlfn.XLOOKUP($L1267,Pos!$A:$A,Pos!AL:AL,_xlfn.XLOOKUP($L1267,#REF!,#REF!, ""), 0)</f>
        <v>#REF!</v>
      </c>
      <c r="AW1267" s="1" t="e">
        <f>_xlfn.XLOOKUP($L1267,Pos!$A:$A,Pos!AM:AM,_xlfn.XLOOKUP($L1267,#REF!,#REF!, ""), 0)</f>
        <v>#REF!</v>
      </c>
      <c r="AX1267" s="1" t="e">
        <f>_xlfn.XLOOKUP($L1267,Pos!$A:$A,Pos!AN:AN,_xlfn.XLOOKUP($L1267,#REF!,#REF!, ""), 0)</f>
        <v>#REF!</v>
      </c>
      <c r="AY1267" s="1" t="e">
        <f>_xlfn.XLOOKUP($L1267,Pos!$A:$A,Pos!AO:AO,_xlfn.XLOOKUP($L1267,#REF!,#REF!, ""), 0)</f>
        <v>#REF!</v>
      </c>
      <c r="AZ1267" s="7" t="str">
        <f t="shared" si="298"/>
        <v>OUT</v>
      </c>
      <c r="BA1267" s="1">
        <f>IF(OR(_xlfn.XLOOKUP(L1267,Pos!B:B,Pos!L:L,FALSE)="ESG Reason",_xlfn.XLOOKUP(L1267,Pos!B:B,Pos!L:L,FALSE)="Blacklisted"),1,0)</f>
        <v>0</v>
      </c>
      <c r="BC1267" s="11">
        <v>1.027343165760819E-10</v>
      </c>
      <c r="BD1267" s="11">
        <f>_xlfn.XLOOKUP($L1267,Pos!$B:$B,Pos!H:H,0, 0)</f>
        <v>0</v>
      </c>
      <c r="BE1267" s="11">
        <f>_xlfn.XLOOKUP($L1267,Pos!$B:$B,Pos!I:I,0, 0)</f>
        <v>4.8762701414900721E-5</v>
      </c>
      <c r="BF1267" s="18">
        <f t="shared" si="299"/>
        <v>4.8762701414900721E-5</v>
      </c>
      <c r="BG1267" s="1">
        <f t="shared" si="300"/>
        <v>3</v>
      </c>
      <c r="BH1267" s="1">
        <f t="shared" si="301"/>
        <v>57</v>
      </c>
      <c r="BI1267" s="18">
        <f t="shared" si="302"/>
        <v>1.027343165760819E-10</v>
      </c>
      <c r="BJ1267" s="3">
        <f t="shared" si="303"/>
        <v>0</v>
      </c>
      <c r="BK1267" s="18">
        <f t="shared" si="304"/>
        <v>0</v>
      </c>
    </row>
    <row r="1268" spans="3:63" x14ac:dyDescent="0.25">
      <c r="C1268" s="3"/>
      <c r="D1268" s="3"/>
      <c r="E1268" s="3"/>
      <c r="F1268" s="3"/>
      <c r="G1268" s="51" t="s">
        <v>1279</v>
      </c>
      <c r="H1268" s="8" t="str">
        <f t="shared" si="294"/>
        <v>0%West Europe</v>
      </c>
      <c r="I1268" s="11" cm="1">
        <f t="array" ref="I1268">IF(
   AZ1268 = "OUT", 0,IF(
   BD1268 &gt;= LARGE(IF(ISNUMBER(BD:BD), BD:BD), 3),
   BE1268 - 0.001,
   IF(BE1268 &gt;=VLOOKUP(P1268,mapping!$A:$B,2,FALSE), BE1268,VLOOKUP(P1268,mapping!$A$2:$B$8,2,FALSE))
))</f>
        <v>0</v>
      </c>
      <c r="J1268" s="11" cm="1">
        <f t="array" ref="J1268">IF(
    AZ1268="OUT",0,IF(IF(
                      BD1268&gt;=LARGE(IF(ISNUMBER(BD:BD),BD:BD),3),
                      BE1268+0.001,
                      VLOOKUP(H1268,mapping!$D:$E,2,FALSE)
                      )&gt;I1268,
                   IF(
                      BD1268&gt;=LARGE(IF(ISNUMBER(BD:BD),BD:BD),3),
                      BE1268+0.001,
                      VLOOKUP(H1268,mapping!$D:$E,2,FALSE)
                      ),
                   I1268+0.002))</f>
        <v>0</v>
      </c>
      <c r="K1268" s="8">
        <f t="shared" si="295"/>
        <v>4.8603797263150222E-5</v>
      </c>
      <c r="L1268" s="1" t="str">
        <f>Pos!B330</f>
        <v>FR0010040865</v>
      </c>
      <c r="M1268" s="1" t="str">
        <f>_xlfn.XLOOKUP($L1268,Pos!B:B,Pos!D:D,, 0)</f>
        <v>Gecina SA</v>
      </c>
      <c r="N1268" s="1" t="str">
        <f>_xlfn.XLOOKUP($L1268,Pos!B:B,Pos!E:E,, 0)</f>
        <v>Real Estate</v>
      </c>
      <c r="O1268" s="1" t="str">
        <f t="shared" si="296"/>
        <v>Real Estate_West Europe</v>
      </c>
      <c r="P1268" s="1" t="str">
        <f>_xlfn.XLOOKUP($L1268,Pos!B:B,Pos!F:F,, 0)</f>
        <v>West Europe</v>
      </c>
      <c r="Q1268" s="1">
        <v>0</v>
      </c>
      <c r="R1268" s="9">
        <f>_xlfn.XLOOKUP($L1268,Pos!$B:$B,Pos!N:N,0, 0)</f>
        <v>7.66</v>
      </c>
      <c r="S1268" s="9">
        <f>_xlfn.XLOOKUP($L1268,Pos!$B:$B,Pos!O:O,0, 0)</f>
        <v>6.2837500000000004</v>
      </c>
      <c r="T1268" s="9">
        <f>_xlfn.XLOOKUP($L1268,Pos!$B:$B,Pos!P:P,0, 0)</f>
        <v>2.75</v>
      </c>
      <c r="U1268" s="9">
        <f>_xlfn.XLOOKUP($L1268,Pos!$B:$B,Pos!Q:Q,0, 0)</f>
        <v>3.5</v>
      </c>
      <c r="V1268" s="9">
        <f>_xlfn.XLOOKUP($L1268,Pos!$B:$B,Pos!R:R,0, 0)</f>
        <v>7.7333340000000002</v>
      </c>
      <c r="W1268" s="9">
        <f>_xlfn.XLOOKUP($L1268,Pos!$B:$B,Pos!S:S,0, 0)</f>
        <v>4.4466669999999997</v>
      </c>
      <c r="X1268" s="9" t="str">
        <f>_xlfn.XLOOKUP($L1268,Pos!$B:$B,Pos!J:J,0, 0)</f>
        <v>Outperform</v>
      </c>
      <c r="Y1268" s="1">
        <v>0</v>
      </c>
      <c r="Z1268" s="1">
        <v>0</v>
      </c>
      <c r="AA1268" s="1">
        <f t="shared" si="297"/>
        <v>0</v>
      </c>
      <c r="AB1268" s="9">
        <f>_xlfn.XLOOKUP(L1268,Pos!B:B,Pos!K:K,-1,0)</f>
        <v>8.1818181818181817</v>
      </c>
      <c r="AC1268" s="1" t="e">
        <f>_xlfn.XLOOKUP($L1268,Pos!$A:$A,Pos!S:S,_xlfn.XLOOKUP($L1268,#REF!,#REF!, ""), 0)</f>
        <v>#REF!</v>
      </c>
      <c r="AD1268" s="1" t="e">
        <f>_xlfn.XLOOKUP($L1268,Pos!$A:$A,Pos!T:T,_xlfn.XLOOKUP($L1268,#REF!,#REF!, ""), 0)</f>
        <v>#REF!</v>
      </c>
      <c r="AE1268" s="1" t="e">
        <f>_xlfn.XLOOKUP($L1268,Pos!$A:$A,Pos!U:U,_xlfn.XLOOKUP($L1268,#REF!,#REF!, ""), 0)</f>
        <v>#REF!</v>
      </c>
      <c r="AF1268" s="1" t="e">
        <f>_xlfn.XLOOKUP($L1268,Pos!$A:$A,Pos!V:V,_xlfn.XLOOKUP($L1268,#REF!,#REF!, ""), 0)</f>
        <v>#REF!</v>
      </c>
      <c r="AG1268" s="1" t="e">
        <f>_xlfn.XLOOKUP($L1268,Pos!$A:$A,Pos!W:W,_xlfn.XLOOKUP($L1268,#REF!,#REF!, ""), 0)</f>
        <v>#REF!</v>
      </c>
      <c r="AH1268" s="1" t="e">
        <f>_xlfn.XLOOKUP($L1268,Pos!$A:$A,Pos!X:X,_xlfn.XLOOKUP($L1268,#REF!,#REF!, ""), 0)</f>
        <v>#REF!</v>
      </c>
      <c r="AI1268" s="1" t="e">
        <f>_xlfn.XLOOKUP($L1268,Pos!$A:$A,Pos!Y:Y,_xlfn.XLOOKUP($L1268,#REF!,#REF!, ""), 0)</f>
        <v>#REF!</v>
      </c>
      <c r="AJ1268" s="1" t="e">
        <f>_xlfn.XLOOKUP($L1268,Pos!$A:$A,Pos!Z:Z,_xlfn.XLOOKUP($L1268,#REF!,#REF!, ""), 0)</f>
        <v>#REF!</v>
      </c>
      <c r="AK1268" s="1" t="e">
        <f>_xlfn.XLOOKUP($L1268,Pos!$A:$A,Pos!AA:AA,_xlfn.XLOOKUP($L1268,#REF!,#REF!, ""), 0)</f>
        <v>#REF!</v>
      </c>
      <c r="AL1268" s="1" t="e">
        <f>_xlfn.XLOOKUP($L1268,Pos!$A:$A,Pos!AB:AB,_xlfn.XLOOKUP($L1268,#REF!,#REF!, ""), 0)</f>
        <v>#REF!</v>
      </c>
      <c r="AM1268" s="1" t="e">
        <f>_xlfn.XLOOKUP($L1268,Pos!$A:$A,Pos!AC:AC,_xlfn.XLOOKUP($L1268,#REF!,#REF!, ""), 0)</f>
        <v>#REF!</v>
      </c>
      <c r="AN1268" s="1" t="e">
        <f>_xlfn.XLOOKUP($L1268,Pos!$A:$A,Pos!AD:AD,_xlfn.XLOOKUP($L1268,#REF!,#REF!, ""), 0)</f>
        <v>#REF!</v>
      </c>
      <c r="AO1268" s="1" t="e">
        <f>_xlfn.XLOOKUP($L1268,Pos!$A:$A,Pos!AE:AE,_xlfn.XLOOKUP($L1268,#REF!,#REF!, ""), 0)</f>
        <v>#REF!</v>
      </c>
      <c r="AP1268" s="1" t="e">
        <f>_xlfn.XLOOKUP($L1268,Pos!$A:$A,Pos!AF:AF,_xlfn.XLOOKUP($L1268,#REF!,#REF!, ""), 0)</f>
        <v>#REF!</v>
      </c>
      <c r="AQ1268" s="1" t="e">
        <f>_xlfn.XLOOKUP($L1268,Pos!$A:$A,Pos!AG:AG,_xlfn.XLOOKUP($L1268,#REF!,#REF!, ""), 0)</f>
        <v>#REF!</v>
      </c>
      <c r="AR1268" s="1" t="e">
        <f>_xlfn.XLOOKUP($L1268,Pos!$A:$A,Pos!AH:AH,_xlfn.XLOOKUP($L1268,#REF!,#REF!, ""), 0)</f>
        <v>#REF!</v>
      </c>
      <c r="AS1268" s="1" t="e">
        <f>_xlfn.XLOOKUP($L1268,Pos!$A:$A,Pos!AI:AI,_xlfn.XLOOKUP($L1268,#REF!,#REF!, ""), 0)</f>
        <v>#REF!</v>
      </c>
      <c r="AT1268" s="1" t="e">
        <f>_xlfn.XLOOKUP($L1268,Pos!$A:$A,Pos!AJ:AJ,_xlfn.XLOOKUP($L1268,#REF!,#REF!, ""), 0)</f>
        <v>#REF!</v>
      </c>
      <c r="AU1268" s="1" t="e">
        <f>_xlfn.XLOOKUP($L1268,Pos!$A:$A,Pos!AK:AK,_xlfn.XLOOKUP($L1268,#REF!,#REF!, ""), 0)</f>
        <v>#REF!</v>
      </c>
      <c r="AV1268" s="1" t="e">
        <f>_xlfn.XLOOKUP($L1268,Pos!$A:$A,Pos!AL:AL,_xlfn.XLOOKUP($L1268,#REF!,#REF!, ""), 0)</f>
        <v>#REF!</v>
      </c>
      <c r="AW1268" s="1" t="e">
        <f>_xlfn.XLOOKUP($L1268,Pos!$A:$A,Pos!AM:AM,_xlfn.XLOOKUP($L1268,#REF!,#REF!, ""), 0)</f>
        <v>#REF!</v>
      </c>
      <c r="AX1268" s="1" t="e">
        <f>_xlfn.XLOOKUP($L1268,Pos!$A:$A,Pos!AN:AN,_xlfn.XLOOKUP($L1268,#REF!,#REF!, ""), 0)</f>
        <v>#REF!</v>
      </c>
      <c r="AY1268" s="1" t="e">
        <f>_xlfn.XLOOKUP($L1268,Pos!$A:$A,Pos!AO:AO,_xlfn.XLOOKUP($L1268,#REF!,#REF!, ""), 0)</f>
        <v>#REF!</v>
      </c>
      <c r="AZ1268" s="7" t="str">
        <f t="shared" si="298"/>
        <v>OUT</v>
      </c>
      <c r="BA1268" s="1">
        <f>IF(OR(_xlfn.XLOOKUP(L1268,Pos!B:B,Pos!L:L,FALSE)="ESG Reason",_xlfn.XLOOKUP(L1268,Pos!B:B,Pos!L:L,FALSE)="Blacklisted"),1,0)</f>
        <v>0</v>
      </c>
      <c r="BC1268" s="11">
        <v>8.4477852371066453E-11</v>
      </c>
      <c r="BD1268" s="11">
        <f>_xlfn.XLOOKUP($L1268,Pos!$B:$B,Pos!H:H,0, 0)</f>
        <v>0</v>
      </c>
      <c r="BE1268" s="11">
        <f>_xlfn.XLOOKUP($L1268,Pos!$B:$B,Pos!I:I,0, 0)</f>
        <v>4.8603797263150222E-5</v>
      </c>
      <c r="BF1268" s="18">
        <f t="shared" si="299"/>
        <v>4.8603797263150222E-5</v>
      </c>
      <c r="BG1268" s="1">
        <f t="shared" si="300"/>
        <v>2</v>
      </c>
      <c r="BH1268" s="1">
        <f t="shared" si="301"/>
        <v>14</v>
      </c>
      <c r="BI1268" s="18">
        <f t="shared" si="302"/>
        <v>8.4477852371066453E-11</v>
      </c>
      <c r="BJ1268" s="3">
        <f t="shared" si="303"/>
        <v>0</v>
      </c>
      <c r="BK1268" s="18">
        <f t="shared" si="304"/>
        <v>0</v>
      </c>
    </row>
    <row r="1269" spans="3:63" x14ac:dyDescent="0.25">
      <c r="C1269" s="3"/>
      <c r="D1269" s="3"/>
      <c r="E1269" s="3"/>
      <c r="F1269" s="3"/>
      <c r="G1269" s="51" t="s">
        <v>1282</v>
      </c>
      <c r="H1269" s="8" t="str">
        <f t="shared" si="294"/>
        <v>0%Others</v>
      </c>
      <c r="I1269" s="11" cm="1">
        <f t="array" ref="I1269">IF(
   AZ1269 = "OUT", 0,IF(
   BD1269 &gt;= LARGE(IF(ISNUMBER(BD:BD), BD:BD), 3),
   BE1269 - 0.001,
   IF(BE1269 &gt;=VLOOKUP(P1269,mapping!$A:$B,2,FALSE), BE1269,VLOOKUP(P1269,mapping!$A$2:$B$8,2,FALSE))
))</f>
        <v>0</v>
      </c>
      <c r="J1269" s="11" cm="1">
        <f t="array" ref="J1269">IF(
    AZ1269="OUT",0,IF(IF(
                      BD1269&gt;=LARGE(IF(ISNUMBER(BD:BD),BD:BD),3),
                      BE1269+0.001,
                      VLOOKUP(H1269,mapping!$D:$E,2,FALSE)
                      )&gt;I1269,
                   IF(
                      BD1269&gt;=LARGE(IF(ISNUMBER(BD:BD),BD:BD),3),
                      BE1269+0.001,
                      VLOOKUP(H1269,mapping!$D:$E,2,FALSE)
                      ),
                   I1269+0.002))</f>
        <v>0</v>
      </c>
      <c r="K1269" s="8">
        <f t="shared" si="295"/>
        <v>4.8506802520975231E-5</v>
      </c>
      <c r="L1269" s="1" t="str">
        <f>Pos!B466</f>
        <v>IL0011194789</v>
      </c>
      <c r="M1269" s="1" t="str">
        <f>_xlfn.XLOOKUP($L1269,Pos!B:B,Pos!D:D,, 0)</f>
        <v>Azrieli Group Ltd.</v>
      </c>
      <c r="N1269" s="1" t="str">
        <f>_xlfn.XLOOKUP($L1269,Pos!B:B,Pos!E:E,, 0)</f>
        <v>Real Estate</v>
      </c>
      <c r="O1269" s="1" t="str">
        <f t="shared" si="296"/>
        <v>Real Estate_Others</v>
      </c>
      <c r="P1269" s="1" t="str">
        <f>_xlfn.XLOOKUP($L1269,Pos!B:B,Pos!F:F,, 0)</f>
        <v>Others</v>
      </c>
      <c r="Q1269" s="1">
        <v>0</v>
      </c>
      <c r="R1269" s="9">
        <f>_xlfn.XLOOKUP($L1269,Pos!$B:$B,Pos!N:N,0, 0)</f>
        <v>0</v>
      </c>
      <c r="S1269" s="9">
        <f>_xlfn.XLOOKUP($L1269,Pos!$B:$B,Pos!O:O,0, 0)</f>
        <v>2.0059999999999998</v>
      </c>
      <c r="T1269" s="9">
        <f>_xlfn.XLOOKUP($L1269,Pos!$B:$B,Pos!P:P,0, 0)</f>
        <v>3.8250000000000002</v>
      </c>
      <c r="U1269" s="9">
        <f>_xlfn.XLOOKUP($L1269,Pos!$B:$B,Pos!Q:Q,0, 0)</f>
        <v>3.2</v>
      </c>
      <c r="V1269" s="9">
        <f>_xlfn.XLOOKUP($L1269,Pos!$B:$B,Pos!R:R,0, 0)</f>
        <v>1.9</v>
      </c>
      <c r="W1269" s="9">
        <f>_xlfn.XLOOKUP($L1269,Pos!$B:$B,Pos!S:S,0, 0)</f>
        <v>2.4249999999999998</v>
      </c>
      <c r="X1269" s="9" t="str">
        <f>_xlfn.XLOOKUP($L1269,Pos!$B:$B,Pos!J:J,0, 0)</f>
        <v>Outperform</v>
      </c>
      <c r="Y1269" s="1">
        <v>0</v>
      </c>
      <c r="Z1269" s="1">
        <v>0</v>
      </c>
      <c r="AA1269" s="1">
        <f t="shared" si="297"/>
        <v>0</v>
      </c>
      <c r="AB1269" s="9">
        <f>_xlfn.XLOOKUP(L1269,Pos!B:B,Pos!K:K,-1,0)</f>
        <v>-1</v>
      </c>
      <c r="AC1269" s="1" t="e">
        <f>_xlfn.XLOOKUP($L1269,Pos!$A:$A,Pos!S:S,_xlfn.XLOOKUP($L1269,#REF!,#REF!, ""), 0)</f>
        <v>#REF!</v>
      </c>
      <c r="AD1269" s="1" t="e">
        <f>_xlfn.XLOOKUP($L1269,Pos!$A:$A,Pos!T:T,_xlfn.XLOOKUP($L1269,#REF!,#REF!, ""), 0)</f>
        <v>#REF!</v>
      </c>
      <c r="AE1269" s="1" t="e">
        <f>_xlfn.XLOOKUP($L1269,Pos!$A:$A,Pos!U:U,_xlfn.XLOOKUP($L1269,#REF!,#REF!, ""), 0)</f>
        <v>#REF!</v>
      </c>
      <c r="AF1269" s="1" t="e">
        <f>_xlfn.XLOOKUP($L1269,Pos!$A:$A,Pos!V:V,_xlfn.XLOOKUP($L1269,#REF!,#REF!, ""), 0)</f>
        <v>#REF!</v>
      </c>
      <c r="AG1269" s="1" t="e">
        <f>_xlfn.XLOOKUP($L1269,Pos!$A:$A,Pos!W:W,_xlfn.XLOOKUP($L1269,#REF!,#REF!, ""), 0)</f>
        <v>#REF!</v>
      </c>
      <c r="AH1269" s="1" t="e">
        <f>_xlfn.XLOOKUP($L1269,Pos!$A:$A,Pos!X:X,_xlfn.XLOOKUP($L1269,#REF!,#REF!, ""), 0)</f>
        <v>#REF!</v>
      </c>
      <c r="AI1269" s="1" t="e">
        <f>_xlfn.XLOOKUP($L1269,Pos!$A:$A,Pos!Y:Y,_xlfn.XLOOKUP($L1269,#REF!,#REF!, ""), 0)</f>
        <v>#REF!</v>
      </c>
      <c r="AJ1269" s="1" t="e">
        <f>_xlfn.XLOOKUP($L1269,Pos!$A:$A,Pos!Z:Z,_xlfn.XLOOKUP($L1269,#REF!,#REF!, ""), 0)</f>
        <v>#REF!</v>
      </c>
      <c r="AK1269" s="1" t="e">
        <f>_xlfn.XLOOKUP($L1269,Pos!$A:$A,Pos!AA:AA,_xlfn.XLOOKUP($L1269,#REF!,#REF!, ""), 0)</f>
        <v>#REF!</v>
      </c>
      <c r="AL1269" s="1" t="e">
        <f>_xlfn.XLOOKUP($L1269,Pos!$A:$A,Pos!AB:AB,_xlfn.XLOOKUP($L1269,#REF!,#REF!, ""), 0)</f>
        <v>#REF!</v>
      </c>
      <c r="AM1269" s="1" t="e">
        <f>_xlfn.XLOOKUP($L1269,Pos!$A:$A,Pos!AC:AC,_xlfn.XLOOKUP($L1269,#REF!,#REF!, ""), 0)</f>
        <v>#REF!</v>
      </c>
      <c r="AN1269" s="1" t="e">
        <f>_xlfn.XLOOKUP($L1269,Pos!$A:$A,Pos!AD:AD,_xlfn.XLOOKUP($L1269,#REF!,#REF!, ""), 0)</f>
        <v>#REF!</v>
      </c>
      <c r="AO1269" s="1" t="e">
        <f>_xlfn.XLOOKUP($L1269,Pos!$A:$A,Pos!AE:AE,_xlfn.XLOOKUP($L1269,#REF!,#REF!, ""), 0)</f>
        <v>#REF!</v>
      </c>
      <c r="AP1269" s="1" t="e">
        <f>_xlfn.XLOOKUP($L1269,Pos!$A:$A,Pos!AF:AF,_xlfn.XLOOKUP($L1269,#REF!,#REF!, ""), 0)</f>
        <v>#REF!</v>
      </c>
      <c r="AQ1269" s="1" t="e">
        <f>_xlfn.XLOOKUP($L1269,Pos!$A:$A,Pos!AG:AG,_xlfn.XLOOKUP($L1269,#REF!,#REF!, ""), 0)</f>
        <v>#REF!</v>
      </c>
      <c r="AR1269" s="1" t="e">
        <f>_xlfn.XLOOKUP($L1269,Pos!$A:$A,Pos!AH:AH,_xlfn.XLOOKUP($L1269,#REF!,#REF!, ""), 0)</f>
        <v>#REF!</v>
      </c>
      <c r="AS1269" s="1" t="e">
        <f>_xlfn.XLOOKUP($L1269,Pos!$A:$A,Pos!AI:AI,_xlfn.XLOOKUP($L1269,#REF!,#REF!, ""), 0)</f>
        <v>#REF!</v>
      </c>
      <c r="AT1269" s="1" t="e">
        <f>_xlfn.XLOOKUP($L1269,Pos!$A:$A,Pos!AJ:AJ,_xlfn.XLOOKUP($L1269,#REF!,#REF!, ""), 0)</f>
        <v>#REF!</v>
      </c>
      <c r="AU1269" s="1" t="e">
        <f>_xlfn.XLOOKUP($L1269,Pos!$A:$A,Pos!AK:AK,_xlfn.XLOOKUP($L1269,#REF!,#REF!, ""), 0)</f>
        <v>#REF!</v>
      </c>
      <c r="AV1269" s="1" t="e">
        <f>_xlfn.XLOOKUP($L1269,Pos!$A:$A,Pos!AL:AL,_xlfn.XLOOKUP($L1269,#REF!,#REF!, ""), 0)</f>
        <v>#REF!</v>
      </c>
      <c r="AW1269" s="1" t="e">
        <f>_xlfn.XLOOKUP($L1269,Pos!$A:$A,Pos!AM:AM,_xlfn.XLOOKUP($L1269,#REF!,#REF!, ""), 0)</f>
        <v>#REF!</v>
      </c>
      <c r="AX1269" s="1" t="e">
        <f>_xlfn.XLOOKUP($L1269,Pos!$A:$A,Pos!AN:AN,_xlfn.XLOOKUP($L1269,#REF!,#REF!, ""), 0)</f>
        <v>#REF!</v>
      </c>
      <c r="AY1269" s="1" t="e">
        <f>_xlfn.XLOOKUP($L1269,Pos!$A:$A,Pos!AO:AO,_xlfn.XLOOKUP($L1269,#REF!,#REF!, ""), 0)</f>
        <v>#REF!</v>
      </c>
      <c r="AZ1269" s="7" t="str">
        <f t="shared" si="298"/>
        <v>OUT</v>
      </c>
      <c r="BA1269" s="1">
        <f>IF(OR(_xlfn.XLOOKUP(L1269,Pos!B:B,Pos!L:L,FALSE)="ESG Reason",_xlfn.XLOOKUP(L1269,Pos!B:B,Pos!L:L,FALSE)="Blacklisted"),1,0)</f>
        <v>0</v>
      </c>
      <c r="BC1269" s="11">
        <v>9.6185907372531492E-11</v>
      </c>
      <c r="BD1269" s="11">
        <f>_xlfn.XLOOKUP($L1269,Pos!$B:$B,Pos!H:H,0, 0)</f>
        <v>0</v>
      </c>
      <c r="BE1269" s="11">
        <f>_xlfn.XLOOKUP($L1269,Pos!$B:$B,Pos!I:I,0, 0)</f>
        <v>4.8506802520975231E-5</v>
      </c>
      <c r="BF1269" s="18">
        <f t="shared" si="299"/>
        <v>4.8506802520975231E-5</v>
      </c>
      <c r="BG1269" s="1">
        <f t="shared" si="300"/>
        <v>3</v>
      </c>
      <c r="BH1269" s="1">
        <f t="shared" si="301"/>
        <v>52</v>
      </c>
      <c r="BI1269" s="18">
        <f t="shared" si="302"/>
        <v>9.6185907372531492E-11</v>
      </c>
      <c r="BJ1269" s="3">
        <f t="shared" si="303"/>
        <v>0</v>
      </c>
      <c r="BK1269" s="18">
        <f t="shared" si="304"/>
        <v>0</v>
      </c>
    </row>
    <row r="1270" spans="3:63" x14ac:dyDescent="0.25">
      <c r="C1270" s="3"/>
      <c r="D1270" s="3"/>
      <c r="E1270" s="3"/>
      <c r="F1270" s="3"/>
      <c r="G1270" s="51" t="s">
        <v>1286</v>
      </c>
      <c r="H1270" s="8" t="str">
        <f t="shared" si="294"/>
        <v>0%West Europe</v>
      </c>
      <c r="I1270" s="11" cm="1">
        <f t="array" ref="I1270">IF(
   AZ1270 = "OUT", 0,IF(
   BD1270 &gt;= LARGE(IF(ISNUMBER(BD:BD), BD:BD), 3),
   BE1270 - 0.001,
   IF(BE1270 &gt;=VLOOKUP(P1270,mapping!$A:$B,2,FALSE), BE1270,VLOOKUP(P1270,mapping!$A$2:$B$8,2,FALSE))
))</f>
        <v>0</v>
      </c>
      <c r="J1270" s="11" cm="1">
        <f t="array" ref="J1270">IF(
    AZ1270="OUT",0,IF(IF(
                      BD1270&gt;=LARGE(IF(ISNUMBER(BD:BD),BD:BD),3),
                      BE1270+0.001,
                      VLOOKUP(H1270,mapping!$D:$E,2,FALSE)
                      )&gt;I1270,
                   IF(
                      BD1270&gt;=LARGE(IF(ISNUMBER(BD:BD),BD:BD),3),
                      BE1270+0.001,
                      VLOOKUP(H1270,mapping!$D:$E,2,FALSE)
                      ),
                   I1270+0.002))</f>
        <v>0</v>
      </c>
      <c r="K1270" s="8">
        <f t="shared" si="295"/>
        <v>4.7978742261400537E-5</v>
      </c>
      <c r="L1270" s="1" t="str">
        <f>Pos!B734</f>
        <v>NO0010310956</v>
      </c>
      <c r="M1270" s="1" t="str">
        <f>_xlfn.XLOOKUP($L1270,Pos!B:B,Pos!D:D,, 0)</f>
        <v>SalMar ASA</v>
      </c>
      <c r="N1270" s="1" t="str">
        <f>_xlfn.XLOOKUP($L1270,Pos!B:B,Pos!E:E,, 0)</f>
        <v>Food, Beverage &amp; Tobacco</v>
      </c>
      <c r="O1270" s="1" t="str">
        <f t="shared" si="296"/>
        <v>Food, Beverage &amp; Tobacco_West Europe</v>
      </c>
      <c r="P1270" s="1" t="str">
        <f>_xlfn.XLOOKUP($L1270,Pos!B:B,Pos!F:F,, 0)</f>
        <v>West Europe</v>
      </c>
      <c r="Q1270" s="1">
        <v>0</v>
      </c>
      <c r="R1270" s="9">
        <f>_xlfn.XLOOKUP($L1270,Pos!$B:$B,Pos!N:N,0, 0)</f>
        <v>4.62</v>
      </c>
      <c r="S1270" s="9">
        <f>_xlfn.XLOOKUP($L1270,Pos!$B:$B,Pos!O:O,0, 0)</f>
        <v>1.118333</v>
      </c>
      <c r="T1270" s="9">
        <f>_xlfn.XLOOKUP($L1270,Pos!$B:$B,Pos!P:P,0, 0)</f>
        <v>2.0499999999999998</v>
      </c>
      <c r="U1270" s="9">
        <f>_xlfn.XLOOKUP($L1270,Pos!$B:$B,Pos!Q:Q,0, 0)</f>
        <v>6.2</v>
      </c>
      <c r="V1270" s="9">
        <f>_xlfn.XLOOKUP($L1270,Pos!$B:$B,Pos!R:R,0, 0)</f>
        <v>1.0333330000000001</v>
      </c>
      <c r="W1270" s="9">
        <f>_xlfn.XLOOKUP($L1270,Pos!$B:$B,Pos!S:S,0, 0)</f>
        <v>3.5116670000000001</v>
      </c>
      <c r="X1270" s="9" t="str">
        <f>_xlfn.XLOOKUP($L1270,Pos!$B:$B,Pos!J:J,0, 0)</f>
        <v>Outperform</v>
      </c>
      <c r="Y1270" s="1">
        <v>0</v>
      </c>
      <c r="Z1270" s="1">
        <v>0</v>
      </c>
      <c r="AA1270" s="1">
        <f t="shared" si="297"/>
        <v>0</v>
      </c>
      <c r="AB1270" s="9">
        <f>_xlfn.XLOOKUP(L1270,Pos!B:B,Pos!K:K,-1,0)</f>
        <v>0.90909090909090917</v>
      </c>
      <c r="AC1270" s="1" t="e">
        <f>_xlfn.XLOOKUP($L1270,Pos!$A:$A,Pos!S:S,_xlfn.XLOOKUP($L1270,#REF!,#REF!, ""), 0)</f>
        <v>#REF!</v>
      </c>
      <c r="AD1270" s="1" t="e">
        <f>_xlfn.XLOOKUP($L1270,Pos!$A:$A,Pos!T:T,_xlfn.XLOOKUP($L1270,#REF!,#REF!, ""), 0)</f>
        <v>#REF!</v>
      </c>
      <c r="AE1270" s="1" t="e">
        <f>_xlfn.XLOOKUP($L1270,Pos!$A:$A,Pos!U:U,_xlfn.XLOOKUP($L1270,#REF!,#REF!, ""), 0)</f>
        <v>#REF!</v>
      </c>
      <c r="AF1270" s="1" t="e">
        <f>_xlfn.XLOOKUP($L1270,Pos!$A:$A,Pos!V:V,_xlfn.XLOOKUP($L1270,#REF!,#REF!, ""), 0)</f>
        <v>#REF!</v>
      </c>
      <c r="AG1270" s="1" t="e">
        <f>_xlfn.XLOOKUP($L1270,Pos!$A:$A,Pos!W:W,_xlfn.XLOOKUP($L1270,#REF!,#REF!, ""), 0)</f>
        <v>#REF!</v>
      </c>
      <c r="AH1270" s="1" t="e">
        <f>_xlfn.XLOOKUP($L1270,Pos!$A:$A,Pos!X:X,_xlfn.XLOOKUP($L1270,#REF!,#REF!, ""), 0)</f>
        <v>#REF!</v>
      </c>
      <c r="AI1270" s="1" t="e">
        <f>_xlfn.XLOOKUP($L1270,Pos!$A:$A,Pos!Y:Y,_xlfn.XLOOKUP($L1270,#REF!,#REF!, ""), 0)</f>
        <v>#REF!</v>
      </c>
      <c r="AJ1270" s="1" t="e">
        <f>_xlfn.XLOOKUP($L1270,Pos!$A:$A,Pos!Z:Z,_xlfn.XLOOKUP($L1270,#REF!,#REF!, ""), 0)</f>
        <v>#REF!</v>
      </c>
      <c r="AK1270" s="1" t="e">
        <f>_xlfn.XLOOKUP($L1270,Pos!$A:$A,Pos!AA:AA,_xlfn.XLOOKUP($L1270,#REF!,#REF!, ""), 0)</f>
        <v>#REF!</v>
      </c>
      <c r="AL1270" s="1" t="e">
        <f>_xlfn.XLOOKUP($L1270,Pos!$A:$A,Pos!AB:AB,_xlfn.XLOOKUP($L1270,#REF!,#REF!, ""), 0)</f>
        <v>#REF!</v>
      </c>
      <c r="AM1270" s="1" t="e">
        <f>_xlfn.XLOOKUP($L1270,Pos!$A:$A,Pos!AC:AC,_xlfn.XLOOKUP($L1270,#REF!,#REF!, ""), 0)</f>
        <v>#REF!</v>
      </c>
      <c r="AN1270" s="1" t="e">
        <f>_xlfn.XLOOKUP($L1270,Pos!$A:$A,Pos!AD:AD,_xlfn.XLOOKUP($L1270,#REF!,#REF!, ""), 0)</f>
        <v>#REF!</v>
      </c>
      <c r="AO1270" s="1" t="e">
        <f>_xlfn.XLOOKUP($L1270,Pos!$A:$A,Pos!AE:AE,_xlfn.XLOOKUP($L1270,#REF!,#REF!, ""), 0)</f>
        <v>#REF!</v>
      </c>
      <c r="AP1270" s="1" t="e">
        <f>_xlfn.XLOOKUP($L1270,Pos!$A:$A,Pos!AF:AF,_xlfn.XLOOKUP($L1270,#REF!,#REF!, ""), 0)</f>
        <v>#REF!</v>
      </c>
      <c r="AQ1270" s="1" t="e">
        <f>_xlfn.XLOOKUP($L1270,Pos!$A:$A,Pos!AG:AG,_xlfn.XLOOKUP($L1270,#REF!,#REF!, ""), 0)</f>
        <v>#REF!</v>
      </c>
      <c r="AR1270" s="1" t="e">
        <f>_xlfn.XLOOKUP($L1270,Pos!$A:$A,Pos!AH:AH,_xlfn.XLOOKUP($L1270,#REF!,#REF!, ""), 0)</f>
        <v>#REF!</v>
      </c>
      <c r="AS1270" s="1" t="e">
        <f>_xlfn.XLOOKUP($L1270,Pos!$A:$A,Pos!AI:AI,_xlfn.XLOOKUP($L1270,#REF!,#REF!, ""), 0)</f>
        <v>#REF!</v>
      </c>
      <c r="AT1270" s="1" t="e">
        <f>_xlfn.XLOOKUP($L1270,Pos!$A:$A,Pos!AJ:AJ,_xlfn.XLOOKUP($L1270,#REF!,#REF!, ""), 0)</f>
        <v>#REF!</v>
      </c>
      <c r="AU1270" s="1" t="e">
        <f>_xlfn.XLOOKUP($L1270,Pos!$A:$A,Pos!AK:AK,_xlfn.XLOOKUP($L1270,#REF!,#REF!, ""), 0)</f>
        <v>#REF!</v>
      </c>
      <c r="AV1270" s="1" t="e">
        <f>_xlfn.XLOOKUP($L1270,Pos!$A:$A,Pos!AL:AL,_xlfn.XLOOKUP($L1270,#REF!,#REF!, ""), 0)</f>
        <v>#REF!</v>
      </c>
      <c r="AW1270" s="1" t="e">
        <f>_xlfn.XLOOKUP($L1270,Pos!$A:$A,Pos!AM:AM,_xlfn.XLOOKUP($L1270,#REF!,#REF!, ""), 0)</f>
        <v>#REF!</v>
      </c>
      <c r="AX1270" s="1" t="e">
        <f>_xlfn.XLOOKUP($L1270,Pos!$A:$A,Pos!AN:AN,_xlfn.XLOOKUP($L1270,#REF!,#REF!, ""), 0)</f>
        <v>#REF!</v>
      </c>
      <c r="AY1270" s="1" t="e">
        <f>_xlfn.XLOOKUP($L1270,Pos!$A:$A,Pos!AO:AO,_xlfn.XLOOKUP($L1270,#REF!,#REF!, ""), 0)</f>
        <v>#REF!</v>
      </c>
      <c r="AZ1270" s="7" t="str">
        <f t="shared" si="298"/>
        <v>OUT</v>
      </c>
      <c r="BA1270" s="1">
        <f>IF(OR(_xlfn.XLOOKUP(L1270,Pos!B:B,Pos!L:L,FALSE)="ESG Reason",_xlfn.XLOOKUP(L1270,Pos!B:B,Pos!L:L,FALSE)="Blacklisted"),1,0)</f>
        <v>0</v>
      </c>
      <c r="BC1270" s="11">
        <v>8.6677404614899939E-11</v>
      </c>
      <c r="BD1270" s="11">
        <f>_xlfn.XLOOKUP($L1270,Pos!$B:$B,Pos!H:H,0, 0)</f>
        <v>0</v>
      </c>
      <c r="BE1270" s="11">
        <f>_xlfn.XLOOKUP($L1270,Pos!$B:$B,Pos!I:I,0, 0)</f>
        <v>4.7978742261400537E-5</v>
      </c>
      <c r="BF1270" s="18">
        <f t="shared" si="299"/>
        <v>4.7978742261400537E-5</v>
      </c>
      <c r="BG1270" s="1">
        <f t="shared" si="300"/>
        <v>2</v>
      </c>
      <c r="BH1270" s="1">
        <f t="shared" si="301"/>
        <v>8</v>
      </c>
      <c r="BI1270" s="18">
        <f t="shared" si="302"/>
        <v>8.6677404614899939E-11</v>
      </c>
      <c r="BJ1270" s="3">
        <f t="shared" si="303"/>
        <v>0</v>
      </c>
      <c r="BK1270" s="18">
        <f t="shared" si="304"/>
        <v>0</v>
      </c>
    </row>
    <row r="1271" spans="3:63" x14ac:dyDescent="0.25">
      <c r="C1271" s="3"/>
      <c r="D1271" s="3"/>
      <c r="E1271" s="3"/>
      <c r="F1271" s="3"/>
      <c r="G1271" s="48" t="s">
        <v>1287</v>
      </c>
      <c r="H1271" s="8" t="str">
        <f t="shared" si="294"/>
        <v>0%West Europe</v>
      </c>
      <c r="I1271" s="11" cm="1">
        <f t="array" ref="I1271">IF(
   AZ1271 = "OUT", 0,IF(
   BD1271 &gt;= LARGE(IF(ISNUMBER(BD:BD), BD:BD), 3),
   BE1271 - 0.001,
   IF(BE1271 &gt;=VLOOKUP(P1271,mapping!$A:$B,2,FALSE), BE1271,VLOOKUP(P1271,mapping!$A$2:$B$8,2,FALSE))
))</f>
        <v>0</v>
      </c>
      <c r="J1271" s="11" cm="1">
        <f t="array" ref="J1271">IF(
    AZ1271="OUT",0,IF(IF(
                      BD1271&gt;=LARGE(IF(ISNUMBER(BD:BD),BD:BD),3),
                      BE1271+0.001,
                      VLOOKUP(H1271,mapping!$D:$E,2,FALSE)
                      )&gt;I1271,
                   IF(
                      BD1271&gt;=LARGE(IF(ISNUMBER(BD:BD),BD:BD),3),
                      BE1271+0.001,
                      VLOOKUP(H1271,mapping!$D:$E,2,FALSE)
                      ),
                   I1271+0.002))</f>
        <v>0</v>
      </c>
      <c r="K1271" s="8">
        <f t="shared" si="295"/>
        <v>4.7593093646889759E-5</v>
      </c>
      <c r="L1271" s="1" t="str">
        <f>Pos!B238</f>
        <v>DE000EVNK013</v>
      </c>
      <c r="M1271" s="1" t="str">
        <f>_xlfn.XLOOKUP($L1271,Pos!B:B,Pos!D:D,, 0)</f>
        <v>Evonik Industries AG</v>
      </c>
      <c r="N1271" s="1" t="str">
        <f>_xlfn.XLOOKUP($L1271,Pos!B:B,Pos!E:E,, 0)</f>
        <v>Chemicals</v>
      </c>
      <c r="O1271" s="1" t="str">
        <f t="shared" si="296"/>
        <v>Chemicals_West Europe</v>
      </c>
      <c r="P1271" s="1" t="str">
        <f>_xlfn.XLOOKUP($L1271,Pos!B:B,Pos!F:F,, 0)</f>
        <v>West Europe</v>
      </c>
      <c r="Q1271" s="1">
        <v>0</v>
      </c>
      <c r="R1271" s="9">
        <f>_xlfn.XLOOKUP($L1271,Pos!$B:$B,Pos!N:N,0, 0)</f>
        <v>8.2200000000000006</v>
      </c>
      <c r="S1271" s="9">
        <f>_xlfn.XLOOKUP($L1271,Pos!$B:$B,Pos!O:O,0, 0)</f>
        <v>7.5653329999999999</v>
      </c>
      <c r="T1271" s="9">
        <f>_xlfn.XLOOKUP($L1271,Pos!$B:$B,Pos!P:P,0, 0)</f>
        <v>2.9249999999999998</v>
      </c>
      <c r="U1271" s="9">
        <f>_xlfn.XLOOKUP($L1271,Pos!$B:$B,Pos!Q:Q,0, 0)</f>
        <v>0.4</v>
      </c>
      <c r="V1271" s="9">
        <f>_xlfn.XLOOKUP($L1271,Pos!$B:$B,Pos!R:R,0, 0)</f>
        <v>6.2666659999999998</v>
      </c>
      <c r="W1271" s="9">
        <f>_xlfn.XLOOKUP($L1271,Pos!$B:$B,Pos!S:S,0, 0)</f>
        <v>1.733333</v>
      </c>
      <c r="X1271" s="9" t="str">
        <f>_xlfn.XLOOKUP($L1271,Pos!$B:$B,Pos!J:J,0, 0)</f>
        <v>Hold</v>
      </c>
      <c r="Y1271" s="1">
        <v>0</v>
      </c>
      <c r="Z1271" s="1">
        <v>0</v>
      </c>
      <c r="AA1271" s="1">
        <f t="shared" si="297"/>
        <v>0</v>
      </c>
      <c r="AB1271" s="9">
        <f>_xlfn.XLOOKUP(L1271,Pos!B:B,Pos!K:K,-1,0)</f>
        <v>8.1818181818181817</v>
      </c>
      <c r="AC1271" s="1" t="e">
        <f>_xlfn.XLOOKUP($L1271,Pos!$A:$A,Pos!S:S,_xlfn.XLOOKUP($L1271,#REF!,#REF!, ""), 0)</f>
        <v>#REF!</v>
      </c>
      <c r="AD1271" s="1" t="e">
        <f>_xlfn.XLOOKUP($L1271,Pos!$A:$A,Pos!T:T,_xlfn.XLOOKUP($L1271,#REF!,#REF!, ""), 0)</f>
        <v>#REF!</v>
      </c>
      <c r="AE1271" s="1" t="e">
        <f>_xlfn.XLOOKUP($L1271,Pos!$A:$A,Pos!U:U,_xlfn.XLOOKUP($L1271,#REF!,#REF!, ""), 0)</f>
        <v>#REF!</v>
      </c>
      <c r="AF1271" s="1" t="e">
        <f>_xlfn.XLOOKUP($L1271,Pos!$A:$A,Pos!V:V,_xlfn.XLOOKUP($L1271,#REF!,#REF!, ""), 0)</f>
        <v>#REF!</v>
      </c>
      <c r="AG1271" s="1" t="e">
        <f>_xlfn.XLOOKUP($L1271,Pos!$A:$A,Pos!W:W,_xlfn.XLOOKUP($L1271,#REF!,#REF!, ""), 0)</f>
        <v>#REF!</v>
      </c>
      <c r="AH1271" s="1" t="e">
        <f>_xlfn.XLOOKUP($L1271,Pos!$A:$A,Pos!X:X,_xlfn.XLOOKUP($L1271,#REF!,#REF!, ""), 0)</f>
        <v>#REF!</v>
      </c>
      <c r="AI1271" s="1" t="e">
        <f>_xlfn.XLOOKUP($L1271,Pos!$A:$A,Pos!Y:Y,_xlfn.XLOOKUP($L1271,#REF!,#REF!, ""), 0)</f>
        <v>#REF!</v>
      </c>
      <c r="AJ1271" s="1" t="e">
        <f>_xlfn.XLOOKUP($L1271,Pos!$A:$A,Pos!Z:Z,_xlfn.XLOOKUP($L1271,#REF!,#REF!, ""), 0)</f>
        <v>#REF!</v>
      </c>
      <c r="AK1271" s="1" t="e">
        <f>_xlfn.XLOOKUP($L1271,Pos!$A:$A,Pos!AA:AA,_xlfn.XLOOKUP($L1271,#REF!,#REF!, ""), 0)</f>
        <v>#REF!</v>
      </c>
      <c r="AL1271" s="1" t="e">
        <f>_xlfn.XLOOKUP($L1271,Pos!$A:$A,Pos!AB:AB,_xlfn.XLOOKUP($L1271,#REF!,#REF!, ""), 0)</f>
        <v>#REF!</v>
      </c>
      <c r="AM1271" s="1" t="e">
        <f>_xlfn.XLOOKUP($L1271,Pos!$A:$A,Pos!AC:AC,_xlfn.XLOOKUP($L1271,#REF!,#REF!, ""), 0)</f>
        <v>#REF!</v>
      </c>
      <c r="AN1271" s="1" t="e">
        <f>_xlfn.XLOOKUP($L1271,Pos!$A:$A,Pos!AD:AD,_xlfn.XLOOKUP($L1271,#REF!,#REF!, ""), 0)</f>
        <v>#REF!</v>
      </c>
      <c r="AO1271" s="1" t="e">
        <f>_xlfn.XLOOKUP($L1271,Pos!$A:$A,Pos!AE:AE,_xlfn.XLOOKUP($L1271,#REF!,#REF!, ""), 0)</f>
        <v>#REF!</v>
      </c>
      <c r="AP1271" s="1" t="e">
        <f>_xlfn.XLOOKUP($L1271,Pos!$A:$A,Pos!AF:AF,_xlfn.XLOOKUP($L1271,#REF!,#REF!, ""), 0)</f>
        <v>#REF!</v>
      </c>
      <c r="AQ1271" s="1" t="e">
        <f>_xlfn.XLOOKUP($L1271,Pos!$A:$A,Pos!AG:AG,_xlfn.XLOOKUP($L1271,#REF!,#REF!, ""), 0)</f>
        <v>#REF!</v>
      </c>
      <c r="AR1271" s="1" t="e">
        <f>_xlfn.XLOOKUP($L1271,Pos!$A:$A,Pos!AH:AH,_xlfn.XLOOKUP($L1271,#REF!,#REF!, ""), 0)</f>
        <v>#REF!</v>
      </c>
      <c r="AS1271" s="1" t="e">
        <f>_xlfn.XLOOKUP($L1271,Pos!$A:$A,Pos!AI:AI,_xlfn.XLOOKUP($L1271,#REF!,#REF!, ""), 0)</f>
        <v>#REF!</v>
      </c>
      <c r="AT1271" s="1" t="e">
        <f>_xlfn.XLOOKUP($L1271,Pos!$A:$A,Pos!AJ:AJ,_xlfn.XLOOKUP($L1271,#REF!,#REF!, ""), 0)</f>
        <v>#REF!</v>
      </c>
      <c r="AU1271" s="1" t="e">
        <f>_xlfn.XLOOKUP($L1271,Pos!$A:$A,Pos!AK:AK,_xlfn.XLOOKUP($L1271,#REF!,#REF!, ""), 0)</f>
        <v>#REF!</v>
      </c>
      <c r="AV1271" s="1" t="e">
        <f>_xlfn.XLOOKUP($L1271,Pos!$A:$A,Pos!AL:AL,_xlfn.XLOOKUP($L1271,#REF!,#REF!, ""), 0)</f>
        <v>#REF!</v>
      </c>
      <c r="AW1271" s="1" t="e">
        <f>_xlfn.XLOOKUP($L1271,Pos!$A:$A,Pos!AM:AM,_xlfn.XLOOKUP($L1271,#REF!,#REF!, ""), 0)</f>
        <v>#REF!</v>
      </c>
      <c r="AX1271" s="1" t="e">
        <f>_xlfn.XLOOKUP($L1271,Pos!$A:$A,Pos!AN:AN,_xlfn.XLOOKUP($L1271,#REF!,#REF!, ""), 0)</f>
        <v>#REF!</v>
      </c>
      <c r="AY1271" s="1" t="e">
        <f>_xlfn.XLOOKUP($L1271,Pos!$A:$A,Pos!AO:AO,_xlfn.XLOOKUP($L1271,#REF!,#REF!, ""), 0)</f>
        <v>#REF!</v>
      </c>
      <c r="AZ1271" s="7" t="str">
        <f t="shared" si="298"/>
        <v>OUT</v>
      </c>
      <c r="BA1271" s="1">
        <f>IF(OR(_xlfn.XLOOKUP(L1271,Pos!B:B,Pos!L:L,FALSE)="ESG Reason",_xlfn.XLOOKUP(L1271,Pos!B:B,Pos!L:L,FALSE)="Blacklisted"),1,0)</f>
        <v>0</v>
      </c>
      <c r="BC1271" s="11">
        <v>8.6970564110124093E-11</v>
      </c>
      <c r="BD1271" s="11">
        <f>_xlfn.XLOOKUP($L1271,Pos!$B:$B,Pos!H:H,0, 0)</f>
        <v>0</v>
      </c>
      <c r="BE1271" s="11">
        <f>_xlfn.XLOOKUP($L1271,Pos!$B:$B,Pos!I:I,0, 0)</f>
        <v>4.7593093646889759E-5</v>
      </c>
      <c r="BF1271" s="18">
        <f t="shared" si="299"/>
        <v>4.7593093646889759E-5</v>
      </c>
      <c r="BG1271" s="1">
        <f t="shared" si="300"/>
        <v>2</v>
      </c>
      <c r="BH1271" s="1">
        <f t="shared" si="301"/>
        <v>4</v>
      </c>
      <c r="BI1271" s="18">
        <f t="shared" si="302"/>
        <v>8.6970564110124093E-11</v>
      </c>
      <c r="BJ1271" s="3">
        <f t="shared" si="303"/>
        <v>0</v>
      </c>
      <c r="BK1271" s="18">
        <f t="shared" si="304"/>
        <v>0</v>
      </c>
    </row>
    <row r="1272" spans="3:63" x14ac:dyDescent="0.25">
      <c r="C1272" s="3"/>
      <c r="D1272" s="3"/>
      <c r="E1272" s="3"/>
      <c r="F1272" s="3"/>
      <c r="G1272" s="51" t="s">
        <v>1281</v>
      </c>
      <c r="H1272" s="8" t="str">
        <f t="shared" si="294"/>
        <v>0%Others</v>
      </c>
      <c r="I1272" s="11" cm="1">
        <f t="array" ref="I1272">IF(
   AZ1272 = "OUT", 0,IF(
   BD1272 &gt;= LARGE(IF(ISNUMBER(BD:BD), BD:BD), 3),
   BE1272 - 0.001,
   IF(BE1272 &gt;=VLOOKUP(P1272,mapping!$A:$B,2,FALSE), BE1272,VLOOKUP(P1272,mapping!$A$2:$B$8,2,FALSE))
))</f>
        <v>0</v>
      </c>
      <c r="J1272" s="11" cm="1">
        <f t="array" ref="J1272">IF(
    AZ1272="OUT",0,IF(IF(
                      BD1272&gt;=LARGE(IF(ISNUMBER(BD:BD),BD:BD),3),
                      BE1272+0.001,
                      VLOOKUP(H1272,mapping!$D:$E,2,FALSE)
                      )&gt;I1272,
                   IF(
                      BD1272&gt;=LARGE(IF(ISNUMBER(BD:BD),BD:BD),3),
                      BE1272+0.001,
                      VLOOKUP(H1272,mapping!$D:$E,2,FALSE)
                      ),
                   I1272+0.002))</f>
        <v>0</v>
      </c>
      <c r="K1272" s="8">
        <f t="shared" si="295"/>
        <v>4.7591743441672853E-5</v>
      </c>
      <c r="L1272" s="1" t="str">
        <f>Pos!B532</f>
        <v>JP3233250004</v>
      </c>
      <c r="M1272" s="1" t="str">
        <f>_xlfn.XLOOKUP($L1272,Pos!B:B,Pos!D:D,, 0)</f>
        <v>JAPAN POST INSURANCE Co., Ltd.</v>
      </c>
      <c r="N1272" s="1" t="str">
        <f>_xlfn.XLOOKUP($L1272,Pos!B:B,Pos!E:E,, 0)</f>
        <v>Insurance</v>
      </c>
      <c r="O1272" s="1" t="str">
        <f t="shared" si="296"/>
        <v>Insurance_Others</v>
      </c>
      <c r="P1272" s="1" t="str">
        <f>_xlfn.XLOOKUP($L1272,Pos!B:B,Pos!F:F,, 0)</f>
        <v>Others</v>
      </c>
      <c r="Q1272" s="1">
        <v>0</v>
      </c>
      <c r="R1272" s="9">
        <f>_xlfn.XLOOKUP($L1272,Pos!$B:$B,Pos!N:N,0, 0)</f>
        <v>4.4000000000000004</v>
      </c>
      <c r="S1272" s="9">
        <f>_xlfn.XLOOKUP($L1272,Pos!$B:$B,Pos!O:O,0, 0)</f>
        <v>7.5012499999999998</v>
      </c>
      <c r="T1272" s="9">
        <f>_xlfn.XLOOKUP($L1272,Pos!$B:$B,Pos!P:P,0, 0)</f>
        <v>0.5</v>
      </c>
      <c r="U1272" s="9">
        <f>_xlfn.XLOOKUP($L1272,Pos!$B:$B,Pos!Q:Q,0, 0)</f>
        <v>5.2</v>
      </c>
      <c r="V1272" s="9">
        <f>_xlfn.XLOOKUP($L1272,Pos!$B:$B,Pos!R:R,0, 0)</f>
        <v>7.4666670000000002</v>
      </c>
      <c r="W1272" s="9">
        <f>_xlfn.XLOOKUP($L1272,Pos!$B:$B,Pos!S:S,0, 0)</f>
        <v>3.610833</v>
      </c>
      <c r="X1272" s="9" t="str">
        <f>_xlfn.XLOOKUP($L1272,Pos!$B:$B,Pos!J:J,0, 0)</f>
        <v>Hold</v>
      </c>
      <c r="Y1272" s="1">
        <v>0</v>
      </c>
      <c r="Z1272" s="1">
        <v>0</v>
      </c>
      <c r="AA1272" s="1">
        <f t="shared" si="297"/>
        <v>0</v>
      </c>
      <c r="AB1272" s="9">
        <f>_xlfn.XLOOKUP(L1272,Pos!B:B,Pos!K:K,-1,0)</f>
        <v>3.333333333333333</v>
      </c>
      <c r="AC1272" s="1" t="e">
        <f>_xlfn.XLOOKUP($L1272,Pos!$A:$A,Pos!S:S,_xlfn.XLOOKUP($L1272,#REF!,#REF!, ""), 0)</f>
        <v>#REF!</v>
      </c>
      <c r="AD1272" s="1" t="e">
        <f>_xlfn.XLOOKUP($L1272,Pos!$A:$A,Pos!T:T,_xlfn.XLOOKUP($L1272,#REF!,#REF!, ""), 0)</f>
        <v>#REF!</v>
      </c>
      <c r="AE1272" s="1" t="e">
        <f>_xlfn.XLOOKUP($L1272,Pos!$A:$A,Pos!U:U,_xlfn.XLOOKUP($L1272,#REF!,#REF!, ""), 0)</f>
        <v>#REF!</v>
      </c>
      <c r="AF1272" s="1" t="e">
        <f>_xlfn.XLOOKUP($L1272,Pos!$A:$A,Pos!V:V,_xlfn.XLOOKUP($L1272,#REF!,#REF!, ""), 0)</f>
        <v>#REF!</v>
      </c>
      <c r="AG1272" s="1" t="e">
        <f>_xlfn.XLOOKUP($L1272,Pos!$A:$A,Pos!W:W,_xlfn.XLOOKUP($L1272,#REF!,#REF!, ""), 0)</f>
        <v>#REF!</v>
      </c>
      <c r="AH1272" s="1" t="e">
        <f>_xlfn.XLOOKUP($L1272,Pos!$A:$A,Pos!X:X,_xlfn.XLOOKUP($L1272,#REF!,#REF!, ""), 0)</f>
        <v>#REF!</v>
      </c>
      <c r="AI1272" s="1" t="e">
        <f>_xlfn.XLOOKUP($L1272,Pos!$A:$A,Pos!Y:Y,_xlfn.XLOOKUP($L1272,#REF!,#REF!, ""), 0)</f>
        <v>#REF!</v>
      </c>
      <c r="AJ1272" s="1" t="e">
        <f>_xlfn.XLOOKUP($L1272,Pos!$A:$A,Pos!Z:Z,_xlfn.XLOOKUP($L1272,#REF!,#REF!, ""), 0)</f>
        <v>#REF!</v>
      </c>
      <c r="AK1272" s="1" t="e">
        <f>_xlfn.XLOOKUP($L1272,Pos!$A:$A,Pos!AA:AA,_xlfn.XLOOKUP($L1272,#REF!,#REF!, ""), 0)</f>
        <v>#REF!</v>
      </c>
      <c r="AL1272" s="1" t="e">
        <f>_xlfn.XLOOKUP($L1272,Pos!$A:$A,Pos!AB:AB,_xlfn.XLOOKUP($L1272,#REF!,#REF!, ""), 0)</f>
        <v>#REF!</v>
      </c>
      <c r="AM1272" s="1" t="e">
        <f>_xlfn.XLOOKUP($L1272,Pos!$A:$A,Pos!AC:AC,_xlfn.XLOOKUP($L1272,#REF!,#REF!, ""), 0)</f>
        <v>#REF!</v>
      </c>
      <c r="AN1272" s="1" t="e">
        <f>_xlfn.XLOOKUP($L1272,Pos!$A:$A,Pos!AD:AD,_xlfn.XLOOKUP($L1272,#REF!,#REF!, ""), 0)</f>
        <v>#REF!</v>
      </c>
      <c r="AO1272" s="1" t="e">
        <f>_xlfn.XLOOKUP($L1272,Pos!$A:$A,Pos!AE:AE,_xlfn.XLOOKUP($L1272,#REF!,#REF!, ""), 0)</f>
        <v>#REF!</v>
      </c>
      <c r="AP1272" s="1" t="e">
        <f>_xlfn.XLOOKUP($L1272,Pos!$A:$A,Pos!AF:AF,_xlfn.XLOOKUP($L1272,#REF!,#REF!, ""), 0)</f>
        <v>#REF!</v>
      </c>
      <c r="AQ1272" s="1" t="e">
        <f>_xlfn.XLOOKUP($L1272,Pos!$A:$A,Pos!AG:AG,_xlfn.XLOOKUP($L1272,#REF!,#REF!, ""), 0)</f>
        <v>#REF!</v>
      </c>
      <c r="AR1272" s="1" t="e">
        <f>_xlfn.XLOOKUP($L1272,Pos!$A:$A,Pos!AH:AH,_xlfn.XLOOKUP($L1272,#REF!,#REF!, ""), 0)</f>
        <v>#REF!</v>
      </c>
      <c r="AS1272" s="1" t="e">
        <f>_xlfn.XLOOKUP($L1272,Pos!$A:$A,Pos!AI:AI,_xlfn.XLOOKUP($L1272,#REF!,#REF!, ""), 0)</f>
        <v>#REF!</v>
      </c>
      <c r="AT1272" s="1" t="e">
        <f>_xlfn.XLOOKUP($L1272,Pos!$A:$A,Pos!AJ:AJ,_xlfn.XLOOKUP($L1272,#REF!,#REF!, ""), 0)</f>
        <v>#REF!</v>
      </c>
      <c r="AU1272" s="1" t="e">
        <f>_xlfn.XLOOKUP($L1272,Pos!$A:$A,Pos!AK:AK,_xlfn.XLOOKUP($L1272,#REF!,#REF!, ""), 0)</f>
        <v>#REF!</v>
      </c>
      <c r="AV1272" s="1" t="e">
        <f>_xlfn.XLOOKUP($L1272,Pos!$A:$A,Pos!AL:AL,_xlfn.XLOOKUP($L1272,#REF!,#REF!, ""), 0)</f>
        <v>#REF!</v>
      </c>
      <c r="AW1272" s="1" t="e">
        <f>_xlfn.XLOOKUP($L1272,Pos!$A:$A,Pos!AM:AM,_xlfn.XLOOKUP($L1272,#REF!,#REF!, ""), 0)</f>
        <v>#REF!</v>
      </c>
      <c r="AX1272" s="1" t="e">
        <f>_xlfn.XLOOKUP($L1272,Pos!$A:$A,Pos!AN:AN,_xlfn.XLOOKUP($L1272,#REF!,#REF!, ""), 0)</f>
        <v>#REF!</v>
      </c>
      <c r="AY1272" s="1" t="e">
        <f>_xlfn.XLOOKUP($L1272,Pos!$A:$A,Pos!AO:AO,_xlfn.XLOOKUP($L1272,#REF!,#REF!, ""), 0)</f>
        <v>#REF!</v>
      </c>
      <c r="AZ1272" s="7" t="str">
        <f t="shared" si="298"/>
        <v>OUT</v>
      </c>
      <c r="BA1272" s="1">
        <f>IF(OR(_xlfn.XLOOKUP(L1272,Pos!B:B,Pos!L:L,FALSE)="ESG Reason",_xlfn.XLOOKUP(L1272,Pos!B:B,Pos!L:L,FALSE)="Blacklisted"),1,0)</f>
        <v>0</v>
      </c>
      <c r="BC1272" s="11">
        <v>9.0095449491892872E-11</v>
      </c>
      <c r="BD1272" s="11">
        <f>_xlfn.XLOOKUP($L1272,Pos!$B:$B,Pos!H:H,0, 0)</f>
        <v>0</v>
      </c>
      <c r="BE1272" s="11">
        <f>_xlfn.XLOOKUP($L1272,Pos!$B:$B,Pos!I:I,0, 0)</f>
        <v>4.7591743441672853E-5</v>
      </c>
      <c r="BF1272" s="18">
        <f t="shared" si="299"/>
        <v>4.7591743441672853E-5</v>
      </c>
      <c r="BG1272" s="1">
        <f t="shared" si="300"/>
        <v>3</v>
      </c>
      <c r="BH1272" s="1">
        <f t="shared" si="301"/>
        <v>49</v>
      </c>
      <c r="BI1272" s="18">
        <f t="shared" si="302"/>
        <v>9.0095449491892872E-11</v>
      </c>
      <c r="BJ1272" s="3">
        <f t="shared" si="303"/>
        <v>0</v>
      </c>
      <c r="BK1272" s="18">
        <f t="shared" si="304"/>
        <v>0</v>
      </c>
    </row>
    <row r="1273" spans="3:63" x14ac:dyDescent="0.25">
      <c r="C1273" s="3"/>
      <c r="D1273" s="3"/>
      <c r="E1273" s="3"/>
      <c r="F1273" s="3"/>
      <c r="G1273" s="51" t="s">
        <v>1285</v>
      </c>
      <c r="H1273" s="8" t="str">
        <f t="shared" si="294"/>
        <v>0%West Europe</v>
      </c>
      <c r="I1273" s="11" cm="1">
        <f t="array" ref="I1273">IF(
   AZ1273 = "OUT", 0,IF(
   BD1273 &gt;= LARGE(IF(ISNUMBER(BD:BD), BD:BD), 3),
   BE1273 - 0.001,
   IF(BE1273 &gt;=VLOOKUP(P1273,mapping!$A:$B,2,FALSE), BE1273,VLOOKUP(P1273,mapping!$A$2:$B$8,2,FALSE))
))</f>
        <v>0</v>
      </c>
      <c r="J1273" s="11" cm="1">
        <f t="array" ref="J1273">IF(
    AZ1273="OUT",0,IF(IF(
                      BD1273&gt;=LARGE(IF(ISNUMBER(BD:BD),BD:BD),3),
                      BE1273+0.001,
                      VLOOKUP(H1273,mapping!$D:$E,2,FALSE)
                      )&gt;I1273,
                   IF(
                      BD1273&gt;=LARGE(IF(ISNUMBER(BD:BD),BD:BD),3),
                      BE1273+0.001,
                      VLOOKUP(H1273,mapping!$D:$E,2,FALSE)
                      ),
                   I1273+0.002))</f>
        <v>0</v>
      </c>
      <c r="K1273" s="8">
        <f t="shared" si="295"/>
        <v>4.7572720550394563E-5</v>
      </c>
      <c r="L1273" s="1" t="str">
        <f>Pos!B335</f>
        <v>FR0010340141</v>
      </c>
      <c r="M1273" s="1" t="str">
        <f>_xlfn.XLOOKUP($L1273,Pos!B:B,Pos!D:D,, 0)</f>
        <v>Aeroports de Paris</v>
      </c>
      <c r="N1273" s="1" t="str">
        <f>_xlfn.XLOOKUP($L1273,Pos!B:B,Pos!E:E,, 0)</f>
        <v>Industrial Goods &amp; Services</v>
      </c>
      <c r="O1273" s="1" t="str">
        <f t="shared" si="296"/>
        <v>Industrial Goods &amp; Services_West Europe</v>
      </c>
      <c r="P1273" s="1" t="str">
        <f>_xlfn.XLOOKUP($L1273,Pos!B:B,Pos!F:F,, 0)</f>
        <v>West Europe</v>
      </c>
      <c r="Q1273" s="1">
        <v>0</v>
      </c>
      <c r="R1273" s="9">
        <f>_xlfn.XLOOKUP($L1273,Pos!$B:$B,Pos!N:N,0, 0)</f>
        <v>7.1500009999999996</v>
      </c>
      <c r="S1273" s="9">
        <f>_xlfn.XLOOKUP($L1273,Pos!$B:$B,Pos!O:O,0, 0)</f>
        <v>3.932833</v>
      </c>
      <c r="T1273" s="9">
        <f>_xlfn.XLOOKUP($L1273,Pos!$B:$B,Pos!P:P,0, 0)</f>
        <v>2.5750000000000002</v>
      </c>
      <c r="U1273" s="9">
        <f>_xlfn.XLOOKUP($L1273,Pos!$B:$B,Pos!Q:Q,0, 0)</f>
        <v>2.9</v>
      </c>
      <c r="V1273" s="9">
        <f>_xlfn.XLOOKUP($L1273,Pos!$B:$B,Pos!R:R,0, 0)</f>
        <v>6.1</v>
      </c>
      <c r="W1273" s="9">
        <f>_xlfn.XLOOKUP($L1273,Pos!$B:$B,Pos!S:S,0, 0)</f>
        <v>8.3683340000000008</v>
      </c>
      <c r="X1273" s="9" t="str">
        <f>_xlfn.XLOOKUP($L1273,Pos!$B:$B,Pos!J:J,0, 0)</f>
        <v>Outperform</v>
      </c>
      <c r="Y1273" s="1">
        <v>0</v>
      </c>
      <c r="Z1273" s="1">
        <v>0</v>
      </c>
      <c r="AA1273" s="1">
        <f t="shared" si="297"/>
        <v>0</v>
      </c>
      <c r="AB1273" s="9">
        <f>_xlfn.XLOOKUP(L1273,Pos!B:B,Pos!K:K,-1,0)</f>
        <v>6.1194029850746272</v>
      </c>
      <c r="AC1273" s="1" t="e">
        <f>_xlfn.XLOOKUP($L1273,Pos!$A:$A,Pos!S:S,_xlfn.XLOOKUP($L1273,#REF!,#REF!, ""), 0)</f>
        <v>#REF!</v>
      </c>
      <c r="AD1273" s="1" t="e">
        <f>_xlfn.XLOOKUP($L1273,Pos!$A:$A,Pos!T:T,_xlfn.XLOOKUP($L1273,#REF!,#REF!, ""), 0)</f>
        <v>#REF!</v>
      </c>
      <c r="AE1273" s="1" t="e">
        <f>_xlfn.XLOOKUP($L1273,Pos!$A:$A,Pos!U:U,_xlfn.XLOOKUP($L1273,#REF!,#REF!, ""), 0)</f>
        <v>#REF!</v>
      </c>
      <c r="AF1273" s="1" t="e">
        <f>_xlfn.XLOOKUP($L1273,Pos!$A:$A,Pos!V:V,_xlfn.XLOOKUP($L1273,#REF!,#REF!, ""), 0)</f>
        <v>#REF!</v>
      </c>
      <c r="AG1273" s="1" t="e">
        <f>_xlfn.XLOOKUP($L1273,Pos!$A:$A,Pos!W:W,_xlfn.XLOOKUP($L1273,#REF!,#REF!, ""), 0)</f>
        <v>#REF!</v>
      </c>
      <c r="AH1273" s="1" t="e">
        <f>_xlfn.XLOOKUP($L1273,Pos!$A:$A,Pos!X:X,_xlfn.XLOOKUP($L1273,#REF!,#REF!, ""), 0)</f>
        <v>#REF!</v>
      </c>
      <c r="AI1273" s="1" t="e">
        <f>_xlfn.XLOOKUP($L1273,Pos!$A:$A,Pos!Y:Y,_xlfn.XLOOKUP($L1273,#REF!,#REF!, ""), 0)</f>
        <v>#REF!</v>
      </c>
      <c r="AJ1273" s="1" t="e">
        <f>_xlfn.XLOOKUP($L1273,Pos!$A:$A,Pos!Z:Z,_xlfn.XLOOKUP($L1273,#REF!,#REF!, ""), 0)</f>
        <v>#REF!</v>
      </c>
      <c r="AK1273" s="1" t="e">
        <f>_xlfn.XLOOKUP($L1273,Pos!$A:$A,Pos!AA:AA,_xlfn.XLOOKUP($L1273,#REF!,#REF!, ""), 0)</f>
        <v>#REF!</v>
      </c>
      <c r="AL1273" s="1" t="e">
        <f>_xlfn.XLOOKUP($L1273,Pos!$A:$A,Pos!AB:AB,_xlfn.XLOOKUP($L1273,#REF!,#REF!, ""), 0)</f>
        <v>#REF!</v>
      </c>
      <c r="AM1273" s="1" t="e">
        <f>_xlfn.XLOOKUP($L1273,Pos!$A:$A,Pos!AC:AC,_xlfn.XLOOKUP($L1273,#REF!,#REF!, ""), 0)</f>
        <v>#REF!</v>
      </c>
      <c r="AN1273" s="1" t="e">
        <f>_xlfn.XLOOKUP($L1273,Pos!$A:$A,Pos!AD:AD,_xlfn.XLOOKUP($L1273,#REF!,#REF!, ""), 0)</f>
        <v>#REF!</v>
      </c>
      <c r="AO1273" s="1" t="e">
        <f>_xlfn.XLOOKUP($L1273,Pos!$A:$A,Pos!AE:AE,_xlfn.XLOOKUP($L1273,#REF!,#REF!, ""), 0)</f>
        <v>#REF!</v>
      </c>
      <c r="AP1273" s="1" t="e">
        <f>_xlfn.XLOOKUP($L1273,Pos!$A:$A,Pos!AF:AF,_xlfn.XLOOKUP($L1273,#REF!,#REF!, ""), 0)</f>
        <v>#REF!</v>
      </c>
      <c r="AQ1273" s="1" t="e">
        <f>_xlfn.XLOOKUP($L1273,Pos!$A:$A,Pos!AG:AG,_xlfn.XLOOKUP($L1273,#REF!,#REF!, ""), 0)</f>
        <v>#REF!</v>
      </c>
      <c r="AR1273" s="1" t="e">
        <f>_xlfn.XLOOKUP($L1273,Pos!$A:$A,Pos!AH:AH,_xlfn.XLOOKUP($L1273,#REF!,#REF!, ""), 0)</f>
        <v>#REF!</v>
      </c>
      <c r="AS1273" s="1" t="e">
        <f>_xlfn.XLOOKUP($L1273,Pos!$A:$A,Pos!AI:AI,_xlfn.XLOOKUP($L1273,#REF!,#REF!, ""), 0)</f>
        <v>#REF!</v>
      </c>
      <c r="AT1273" s="1" t="e">
        <f>_xlfn.XLOOKUP($L1273,Pos!$A:$A,Pos!AJ:AJ,_xlfn.XLOOKUP($L1273,#REF!,#REF!, ""), 0)</f>
        <v>#REF!</v>
      </c>
      <c r="AU1273" s="1" t="e">
        <f>_xlfn.XLOOKUP($L1273,Pos!$A:$A,Pos!AK:AK,_xlfn.XLOOKUP($L1273,#REF!,#REF!, ""), 0)</f>
        <v>#REF!</v>
      </c>
      <c r="AV1273" s="1" t="e">
        <f>_xlfn.XLOOKUP($L1273,Pos!$A:$A,Pos!AL:AL,_xlfn.XLOOKUP($L1273,#REF!,#REF!, ""), 0)</f>
        <v>#REF!</v>
      </c>
      <c r="AW1273" s="1" t="e">
        <f>_xlfn.XLOOKUP($L1273,Pos!$A:$A,Pos!AM:AM,_xlfn.XLOOKUP($L1273,#REF!,#REF!, ""), 0)</f>
        <v>#REF!</v>
      </c>
      <c r="AX1273" s="1" t="e">
        <f>_xlfn.XLOOKUP($L1273,Pos!$A:$A,Pos!AN:AN,_xlfn.XLOOKUP($L1273,#REF!,#REF!, ""), 0)</f>
        <v>#REF!</v>
      </c>
      <c r="AY1273" s="1" t="e">
        <f>_xlfn.XLOOKUP($L1273,Pos!$A:$A,Pos!AO:AO,_xlfn.XLOOKUP($L1273,#REF!,#REF!, ""), 0)</f>
        <v>#REF!</v>
      </c>
      <c r="AZ1273" s="7" t="str">
        <f t="shared" si="298"/>
        <v>OUT</v>
      </c>
      <c r="BA1273" s="1">
        <f>IF(OR(_xlfn.XLOOKUP(L1273,Pos!B:B,Pos!L:L,FALSE)="ESG Reason",_xlfn.XLOOKUP(L1273,Pos!B:B,Pos!L:L,FALSE)="Blacklisted"),1,0)</f>
        <v>1</v>
      </c>
      <c r="BC1273" s="11">
        <v>1.1570279832988471E-10</v>
      </c>
      <c r="BD1273" s="11">
        <f>_xlfn.XLOOKUP($L1273,Pos!$B:$B,Pos!H:H,0, 0)</f>
        <v>0</v>
      </c>
      <c r="BE1273" s="11">
        <f>_xlfn.XLOOKUP($L1273,Pos!$B:$B,Pos!I:I,0, 0)</f>
        <v>4.7572720550394563E-5</v>
      </c>
      <c r="BF1273" s="18">
        <f t="shared" si="299"/>
        <v>4.7572720550394563E-5</v>
      </c>
      <c r="BG1273" s="1">
        <f t="shared" si="300"/>
        <v>2</v>
      </c>
      <c r="BH1273" s="1">
        <f t="shared" si="301"/>
        <v>10</v>
      </c>
      <c r="BI1273" s="18">
        <f t="shared" si="302"/>
        <v>1.1570279832988471E-10</v>
      </c>
      <c r="BJ1273" s="3">
        <f t="shared" si="303"/>
        <v>0</v>
      </c>
      <c r="BK1273" s="18">
        <f t="shared" si="304"/>
        <v>0</v>
      </c>
    </row>
    <row r="1274" spans="3:63" x14ac:dyDescent="0.25">
      <c r="C1274" s="3"/>
      <c r="D1274" s="3"/>
      <c r="E1274" s="3"/>
      <c r="F1274" s="3"/>
      <c r="G1274" s="51" t="s">
        <v>1291</v>
      </c>
      <c r="H1274" s="8" t="str">
        <f t="shared" si="294"/>
        <v>0%West Europe</v>
      </c>
      <c r="I1274" s="11" cm="1">
        <f t="array" ref="I1274">IF(
   AZ1274 = "OUT", 0,IF(
   BD1274 &gt;= LARGE(IF(ISNUMBER(BD:BD), BD:BD), 3),
   BE1274 - 0.001,
   IF(BE1274 &gt;=VLOOKUP(P1274,mapping!$A:$B,2,FALSE), BE1274,VLOOKUP(P1274,mapping!$A$2:$B$8,2,FALSE))
))</f>
        <v>0</v>
      </c>
      <c r="J1274" s="11" cm="1">
        <f t="array" ref="J1274">IF(
    AZ1274="OUT",0,IF(IF(
                      BD1274&gt;=LARGE(IF(ISNUMBER(BD:BD),BD:BD),3),
                      BE1274+0.001,
                      VLOOKUP(H1274,mapping!$D:$E,2,FALSE)
                      )&gt;I1274,
                   IF(
                      BD1274&gt;=LARGE(IF(ISNUMBER(BD:BD),BD:BD),3),
                      BE1274+0.001,
                      VLOOKUP(H1274,mapping!$D:$E,2,FALSE)
                      ),
                   I1274+0.002))</f>
        <v>0</v>
      </c>
      <c r="K1274" s="8">
        <f t="shared" si="295"/>
        <v>4.7304829833838858E-5</v>
      </c>
      <c r="L1274" s="1" t="str">
        <f>Pos!B753</f>
        <v>SE0000108847</v>
      </c>
      <c r="M1274" s="1" t="str">
        <f>_xlfn.XLOOKUP($L1274,Pos!B:B,Pos!D:D,, 0)</f>
        <v>L E Lundbergforetagen AB Class B</v>
      </c>
      <c r="N1274" s="1" t="str">
        <f>_xlfn.XLOOKUP($L1274,Pos!B:B,Pos!E:E,, 0)</f>
        <v>Financial Services</v>
      </c>
      <c r="O1274" s="1" t="str">
        <f t="shared" si="296"/>
        <v>Financial Services_West Europe</v>
      </c>
      <c r="P1274" s="1" t="str">
        <f>_xlfn.XLOOKUP($L1274,Pos!B:B,Pos!F:F,, 0)</f>
        <v>West Europe</v>
      </c>
      <c r="Q1274" s="1">
        <v>0</v>
      </c>
      <c r="R1274" s="9">
        <f>_xlfn.XLOOKUP($L1274,Pos!$B:$B,Pos!N:N,0, 0)</f>
        <v>1.1299999999999999</v>
      </c>
      <c r="S1274" s="9">
        <f>_xlfn.XLOOKUP($L1274,Pos!$B:$B,Pos!O:O,0, 0)</f>
        <v>5.2074999999999996</v>
      </c>
      <c r="T1274" s="9">
        <f>_xlfn.XLOOKUP($L1274,Pos!$B:$B,Pos!P:P,0, 0)</f>
        <v>3.5</v>
      </c>
      <c r="U1274" s="9">
        <f>_xlfn.XLOOKUP($L1274,Pos!$B:$B,Pos!Q:Q,0, 0)</f>
        <v>0.5</v>
      </c>
      <c r="V1274" s="9">
        <f>_xlfn.XLOOKUP($L1274,Pos!$B:$B,Pos!R:R,0, 0)</f>
        <v>9.1999999999999993</v>
      </c>
      <c r="W1274" s="9">
        <f>_xlfn.XLOOKUP($L1274,Pos!$B:$B,Pos!S:S,0, 0)</f>
        <v>1.77</v>
      </c>
      <c r="X1274" s="9" t="str">
        <f>_xlfn.XLOOKUP($L1274,Pos!$B:$B,Pos!J:J,0, 0)</f>
        <v>Hold</v>
      </c>
      <c r="Y1274" s="1">
        <v>0</v>
      </c>
      <c r="Z1274" s="1">
        <v>0</v>
      </c>
      <c r="AA1274" s="1">
        <f t="shared" si="297"/>
        <v>0</v>
      </c>
      <c r="AB1274" s="9">
        <f>_xlfn.XLOOKUP(L1274,Pos!B:B,Pos!K:K,-1,0)</f>
        <v>2.3809523809523809</v>
      </c>
      <c r="AC1274" s="1" t="e">
        <f>_xlfn.XLOOKUP($L1274,Pos!$A:$A,Pos!S:S,_xlfn.XLOOKUP($L1274,#REF!,#REF!, ""), 0)</f>
        <v>#REF!</v>
      </c>
      <c r="AD1274" s="1" t="e">
        <f>_xlfn.XLOOKUP($L1274,Pos!$A:$A,Pos!T:T,_xlfn.XLOOKUP($L1274,#REF!,#REF!, ""), 0)</f>
        <v>#REF!</v>
      </c>
      <c r="AE1274" s="1" t="e">
        <f>_xlfn.XLOOKUP($L1274,Pos!$A:$A,Pos!U:U,_xlfn.XLOOKUP($L1274,#REF!,#REF!, ""), 0)</f>
        <v>#REF!</v>
      </c>
      <c r="AF1274" s="1" t="e">
        <f>_xlfn.XLOOKUP($L1274,Pos!$A:$A,Pos!V:V,_xlfn.XLOOKUP($L1274,#REF!,#REF!, ""), 0)</f>
        <v>#REF!</v>
      </c>
      <c r="AG1274" s="1" t="e">
        <f>_xlfn.XLOOKUP($L1274,Pos!$A:$A,Pos!W:W,_xlfn.XLOOKUP($L1274,#REF!,#REF!, ""), 0)</f>
        <v>#REF!</v>
      </c>
      <c r="AH1274" s="1" t="e">
        <f>_xlfn.XLOOKUP($L1274,Pos!$A:$A,Pos!X:X,_xlfn.XLOOKUP($L1274,#REF!,#REF!, ""), 0)</f>
        <v>#REF!</v>
      </c>
      <c r="AI1274" s="1" t="e">
        <f>_xlfn.XLOOKUP($L1274,Pos!$A:$A,Pos!Y:Y,_xlfn.XLOOKUP($L1274,#REF!,#REF!, ""), 0)</f>
        <v>#REF!</v>
      </c>
      <c r="AJ1274" s="1" t="e">
        <f>_xlfn.XLOOKUP($L1274,Pos!$A:$A,Pos!Z:Z,_xlfn.XLOOKUP($L1274,#REF!,#REF!, ""), 0)</f>
        <v>#REF!</v>
      </c>
      <c r="AK1274" s="1" t="e">
        <f>_xlfn.XLOOKUP($L1274,Pos!$A:$A,Pos!AA:AA,_xlfn.XLOOKUP($L1274,#REF!,#REF!, ""), 0)</f>
        <v>#REF!</v>
      </c>
      <c r="AL1274" s="1" t="e">
        <f>_xlfn.XLOOKUP($L1274,Pos!$A:$A,Pos!AB:AB,_xlfn.XLOOKUP($L1274,#REF!,#REF!, ""), 0)</f>
        <v>#REF!</v>
      </c>
      <c r="AM1274" s="1" t="e">
        <f>_xlfn.XLOOKUP($L1274,Pos!$A:$A,Pos!AC:AC,_xlfn.XLOOKUP($L1274,#REF!,#REF!, ""), 0)</f>
        <v>#REF!</v>
      </c>
      <c r="AN1274" s="1" t="e">
        <f>_xlfn.XLOOKUP($L1274,Pos!$A:$A,Pos!AD:AD,_xlfn.XLOOKUP($L1274,#REF!,#REF!, ""), 0)</f>
        <v>#REF!</v>
      </c>
      <c r="AO1274" s="1" t="e">
        <f>_xlfn.XLOOKUP($L1274,Pos!$A:$A,Pos!AE:AE,_xlfn.XLOOKUP($L1274,#REF!,#REF!, ""), 0)</f>
        <v>#REF!</v>
      </c>
      <c r="AP1274" s="1" t="e">
        <f>_xlfn.XLOOKUP($L1274,Pos!$A:$A,Pos!AF:AF,_xlfn.XLOOKUP($L1274,#REF!,#REF!, ""), 0)</f>
        <v>#REF!</v>
      </c>
      <c r="AQ1274" s="1" t="e">
        <f>_xlfn.XLOOKUP($L1274,Pos!$A:$A,Pos!AG:AG,_xlfn.XLOOKUP($L1274,#REF!,#REF!, ""), 0)</f>
        <v>#REF!</v>
      </c>
      <c r="AR1274" s="1" t="e">
        <f>_xlfn.XLOOKUP($L1274,Pos!$A:$A,Pos!AH:AH,_xlfn.XLOOKUP($L1274,#REF!,#REF!, ""), 0)</f>
        <v>#REF!</v>
      </c>
      <c r="AS1274" s="1" t="e">
        <f>_xlfn.XLOOKUP($L1274,Pos!$A:$A,Pos!AI:AI,_xlfn.XLOOKUP($L1274,#REF!,#REF!, ""), 0)</f>
        <v>#REF!</v>
      </c>
      <c r="AT1274" s="1" t="e">
        <f>_xlfn.XLOOKUP($L1274,Pos!$A:$A,Pos!AJ:AJ,_xlfn.XLOOKUP($L1274,#REF!,#REF!, ""), 0)</f>
        <v>#REF!</v>
      </c>
      <c r="AU1274" s="1" t="e">
        <f>_xlfn.XLOOKUP($L1274,Pos!$A:$A,Pos!AK:AK,_xlfn.XLOOKUP($L1274,#REF!,#REF!, ""), 0)</f>
        <v>#REF!</v>
      </c>
      <c r="AV1274" s="1" t="e">
        <f>_xlfn.XLOOKUP($L1274,Pos!$A:$A,Pos!AL:AL,_xlfn.XLOOKUP($L1274,#REF!,#REF!, ""), 0)</f>
        <v>#REF!</v>
      </c>
      <c r="AW1274" s="1" t="e">
        <f>_xlfn.XLOOKUP($L1274,Pos!$A:$A,Pos!AM:AM,_xlfn.XLOOKUP($L1274,#REF!,#REF!, ""), 0)</f>
        <v>#REF!</v>
      </c>
      <c r="AX1274" s="1" t="e">
        <f>_xlfn.XLOOKUP($L1274,Pos!$A:$A,Pos!AN:AN,_xlfn.XLOOKUP($L1274,#REF!,#REF!, ""), 0)</f>
        <v>#REF!</v>
      </c>
      <c r="AY1274" s="1" t="e">
        <f>_xlfn.XLOOKUP($L1274,Pos!$A:$A,Pos!AO:AO,_xlfn.XLOOKUP($L1274,#REF!,#REF!, ""), 0)</f>
        <v>#REF!</v>
      </c>
      <c r="AZ1274" s="7" t="str">
        <f t="shared" si="298"/>
        <v>OUT</v>
      </c>
      <c r="BA1274" s="1">
        <f>IF(OR(_xlfn.XLOOKUP(L1274,Pos!B:B,Pos!L:L,FALSE)="ESG Reason",_xlfn.XLOOKUP(L1274,Pos!B:B,Pos!L:L,FALSE)="Blacklisted"),1,0)</f>
        <v>1</v>
      </c>
      <c r="BC1274" s="11">
        <v>8.8494049048352818E-11</v>
      </c>
      <c r="BD1274" s="11">
        <f>_xlfn.XLOOKUP($L1274,Pos!$B:$B,Pos!H:H,0, 0)</f>
        <v>0</v>
      </c>
      <c r="BE1274" s="11">
        <f>_xlfn.XLOOKUP($L1274,Pos!$B:$B,Pos!I:I,0, 0)</f>
        <v>4.7304829833838858E-5</v>
      </c>
      <c r="BF1274" s="18">
        <f t="shared" si="299"/>
        <v>4.7304829833838858E-5</v>
      </c>
      <c r="BG1274" s="1">
        <f t="shared" si="300"/>
        <v>2</v>
      </c>
      <c r="BH1274" s="1">
        <f t="shared" si="301"/>
        <v>7</v>
      </c>
      <c r="BI1274" s="18">
        <f t="shared" si="302"/>
        <v>8.8494049048352818E-11</v>
      </c>
      <c r="BJ1274" s="3">
        <f t="shared" si="303"/>
        <v>0</v>
      </c>
      <c r="BK1274" s="18">
        <f t="shared" si="304"/>
        <v>0</v>
      </c>
    </row>
    <row r="1275" spans="3:63" x14ac:dyDescent="0.25">
      <c r="C1275" s="3"/>
      <c r="D1275" s="3"/>
      <c r="E1275" s="3"/>
      <c r="F1275" s="3"/>
      <c r="G1275" s="51" t="s">
        <v>1288</v>
      </c>
      <c r="H1275" s="8" t="str">
        <f t="shared" si="294"/>
        <v>0%North America</v>
      </c>
      <c r="I1275" s="11" cm="1">
        <f t="array" ref="I1275">IF(
   AZ1275 = "OUT", 0,IF(
   BD1275 &gt;= LARGE(IF(ISNUMBER(BD:BD), BD:BD), 3),
   BE1275 - 0.001,
   IF(BE1275 &gt;=VLOOKUP(P1275,mapping!$A:$B,2,FALSE), BE1275,VLOOKUP(P1275,mapping!$A$2:$B$8,2,FALSE))
))</f>
        <v>0</v>
      </c>
      <c r="J1275" s="11" cm="1">
        <f t="array" ref="J1275">IF(
    AZ1275="OUT",0,IF(IF(
                      BD1275&gt;=LARGE(IF(ISNUMBER(BD:BD),BD:BD),3),
                      BE1275+0.001,
                      VLOOKUP(H1275,mapping!$D:$E,2,FALSE)
                      )&gt;I1275,
                   IF(
                      BD1275&gt;=LARGE(IF(ISNUMBER(BD:BD),BD:BD),3),
                      BE1275+0.001,
                      VLOOKUP(H1275,mapping!$D:$E,2,FALSE)
                      ),
                   I1275+0.002))</f>
        <v>0</v>
      </c>
      <c r="K1275" s="8">
        <f t="shared" si="295"/>
        <v>4.6844989943038717E-5</v>
      </c>
      <c r="L1275" s="1" t="str">
        <f>Pos!B92</f>
        <v>CA1367178326</v>
      </c>
      <c r="M1275" s="1" t="str">
        <f>_xlfn.XLOOKUP($L1275,Pos!B:B,Pos!D:D,, 0)</f>
        <v>Canadian Utilities Limited Class A</v>
      </c>
      <c r="N1275" s="1" t="str">
        <f>_xlfn.XLOOKUP($L1275,Pos!B:B,Pos!E:E,, 0)</f>
        <v>Utilities</v>
      </c>
      <c r="O1275" s="1" t="str">
        <f t="shared" si="296"/>
        <v>Utilities_North America</v>
      </c>
      <c r="P1275" s="1" t="str">
        <f>_xlfn.XLOOKUP($L1275,Pos!B:B,Pos!F:F,, 0)</f>
        <v>North America</v>
      </c>
      <c r="Q1275" s="1">
        <v>0</v>
      </c>
      <c r="R1275" s="9">
        <f>_xlfn.XLOOKUP($L1275,Pos!$B:$B,Pos!N:N,0, 0)</f>
        <v>7.7100010000000001</v>
      </c>
      <c r="S1275" s="9">
        <f>_xlfn.XLOOKUP($L1275,Pos!$B:$B,Pos!O:O,0, 0)</f>
        <v>4.1425000000000001</v>
      </c>
      <c r="T1275" s="9">
        <f>_xlfn.XLOOKUP($L1275,Pos!$B:$B,Pos!P:P,0, 0)</f>
        <v>5.25</v>
      </c>
      <c r="U1275" s="9">
        <f>_xlfn.XLOOKUP($L1275,Pos!$B:$B,Pos!Q:Q,0, 0)</f>
        <v>6.3</v>
      </c>
      <c r="V1275" s="9">
        <f>_xlfn.XLOOKUP($L1275,Pos!$B:$B,Pos!R:R,0, 0)</f>
        <v>9.7666660000000007</v>
      </c>
      <c r="W1275" s="9">
        <f>_xlfn.XLOOKUP($L1275,Pos!$B:$B,Pos!S:S,0, 0)</f>
        <v>5.085</v>
      </c>
      <c r="X1275" s="9" t="str">
        <f>_xlfn.XLOOKUP($L1275,Pos!$B:$B,Pos!J:J,0, 0)</f>
        <v>Hold</v>
      </c>
      <c r="Y1275" s="1">
        <v>0</v>
      </c>
      <c r="Z1275" s="1">
        <v>0</v>
      </c>
      <c r="AA1275" s="1">
        <f t="shared" si="297"/>
        <v>0</v>
      </c>
      <c r="AB1275" s="9">
        <f>_xlfn.XLOOKUP(L1275,Pos!B:B,Pos!K:K,-1,0)</f>
        <v>-1</v>
      </c>
      <c r="AC1275" s="1" t="e">
        <f>_xlfn.XLOOKUP($L1275,Pos!$A:$A,Pos!S:S,_xlfn.XLOOKUP($L1275,#REF!,#REF!, ""), 0)</f>
        <v>#REF!</v>
      </c>
      <c r="AD1275" s="1" t="e">
        <f>_xlfn.XLOOKUP($L1275,Pos!$A:$A,Pos!T:T,_xlfn.XLOOKUP($L1275,#REF!,#REF!, ""), 0)</f>
        <v>#REF!</v>
      </c>
      <c r="AE1275" s="1" t="e">
        <f>_xlfn.XLOOKUP($L1275,Pos!$A:$A,Pos!U:U,_xlfn.XLOOKUP($L1275,#REF!,#REF!, ""), 0)</f>
        <v>#REF!</v>
      </c>
      <c r="AF1275" s="1" t="e">
        <f>_xlfn.XLOOKUP($L1275,Pos!$A:$A,Pos!V:V,_xlfn.XLOOKUP($L1275,#REF!,#REF!, ""), 0)</f>
        <v>#REF!</v>
      </c>
      <c r="AG1275" s="1" t="e">
        <f>_xlfn.XLOOKUP($L1275,Pos!$A:$A,Pos!W:W,_xlfn.XLOOKUP($L1275,#REF!,#REF!, ""), 0)</f>
        <v>#REF!</v>
      </c>
      <c r="AH1275" s="1" t="e">
        <f>_xlfn.XLOOKUP($L1275,Pos!$A:$A,Pos!X:X,_xlfn.XLOOKUP($L1275,#REF!,#REF!, ""), 0)</f>
        <v>#REF!</v>
      </c>
      <c r="AI1275" s="1" t="e">
        <f>_xlfn.XLOOKUP($L1275,Pos!$A:$A,Pos!Y:Y,_xlfn.XLOOKUP($L1275,#REF!,#REF!, ""), 0)</f>
        <v>#REF!</v>
      </c>
      <c r="AJ1275" s="1" t="e">
        <f>_xlfn.XLOOKUP($L1275,Pos!$A:$A,Pos!Z:Z,_xlfn.XLOOKUP($L1275,#REF!,#REF!, ""), 0)</f>
        <v>#REF!</v>
      </c>
      <c r="AK1275" s="1" t="e">
        <f>_xlfn.XLOOKUP($L1275,Pos!$A:$A,Pos!AA:AA,_xlfn.XLOOKUP($L1275,#REF!,#REF!, ""), 0)</f>
        <v>#REF!</v>
      </c>
      <c r="AL1275" s="1" t="e">
        <f>_xlfn.XLOOKUP($L1275,Pos!$A:$A,Pos!AB:AB,_xlfn.XLOOKUP($L1275,#REF!,#REF!, ""), 0)</f>
        <v>#REF!</v>
      </c>
      <c r="AM1275" s="1" t="e">
        <f>_xlfn.XLOOKUP($L1275,Pos!$A:$A,Pos!AC:AC,_xlfn.XLOOKUP($L1275,#REF!,#REF!, ""), 0)</f>
        <v>#REF!</v>
      </c>
      <c r="AN1275" s="1" t="e">
        <f>_xlfn.XLOOKUP($L1275,Pos!$A:$A,Pos!AD:AD,_xlfn.XLOOKUP($L1275,#REF!,#REF!, ""), 0)</f>
        <v>#REF!</v>
      </c>
      <c r="AO1275" s="1" t="e">
        <f>_xlfn.XLOOKUP($L1275,Pos!$A:$A,Pos!AE:AE,_xlfn.XLOOKUP($L1275,#REF!,#REF!, ""), 0)</f>
        <v>#REF!</v>
      </c>
      <c r="AP1275" s="1" t="e">
        <f>_xlfn.XLOOKUP($L1275,Pos!$A:$A,Pos!AF:AF,_xlfn.XLOOKUP($L1275,#REF!,#REF!, ""), 0)</f>
        <v>#REF!</v>
      </c>
      <c r="AQ1275" s="1" t="e">
        <f>_xlfn.XLOOKUP($L1275,Pos!$A:$A,Pos!AG:AG,_xlfn.XLOOKUP($L1275,#REF!,#REF!, ""), 0)</f>
        <v>#REF!</v>
      </c>
      <c r="AR1275" s="1" t="e">
        <f>_xlfn.XLOOKUP($L1275,Pos!$A:$A,Pos!AH:AH,_xlfn.XLOOKUP($L1275,#REF!,#REF!, ""), 0)</f>
        <v>#REF!</v>
      </c>
      <c r="AS1275" s="1" t="e">
        <f>_xlfn.XLOOKUP($L1275,Pos!$A:$A,Pos!AI:AI,_xlfn.XLOOKUP($L1275,#REF!,#REF!, ""), 0)</f>
        <v>#REF!</v>
      </c>
      <c r="AT1275" s="1" t="e">
        <f>_xlfn.XLOOKUP($L1275,Pos!$A:$A,Pos!AJ:AJ,_xlfn.XLOOKUP($L1275,#REF!,#REF!, ""), 0)</f>
        <v>#REF!</v>
      </c>
      <c r="AU1275" s="1" t="e">
        <f>_xlfn.XLOOKUP($L1275,Pos!$A:$A,Pos!AK:AK,_xlfn.XLOOKUP($L1275,#REF!,#REF!, ""), 0)</f>
        <v>#REF!</v>
      </c>
      <c r="AV1275" s="1" t="e">
        <f>_xlfn.XLOOKUP($L1275,Pos!$A:$A,Pos!AL:AL,_xlfn.XLOOKUP($L1275,#REF!,#REF!, ""), 0)</f>
        <v>#REF!</v>
      </c>
      <c r="AW1275" s="1" t="e">
        <f>_xlfn.XLOOKUP($L1275,Pos!$A:$A,Pos!AM:AM,_xlfn.XLOOKUP($L1275,#REF!,#REF!, ""), 0)</f>
        <v>#REF!</v>
      </c>
      <c r="AX1275" s="1" t="e">
        <f>_xlfn.XLOOKUP($L1275,Pos!$A:$A,Pos!AN:AN,_xlfn.XLOOKUP($L1275,#REF!,#REF!, ""), 0)</f>
        <v>#REF!</v>
      </c>
      <c r="AY1275" s="1" t="e">
        <f>_xlfn.XLOOKUP($L1275,Pos!$A:$A,Pos!AO:AO,_xlfn.XLOOKUP($L1275,#REF!,#REF!, ""), 0)</f>
        <v>#REF!</v>
      </c>
      <c r="AZ1275" s="7" t="str">
        <f t="shared" si="298"/>
        <v>OUT</v>
      </c>
      <c r="BA1275" s="1">
        <f>IF(OR(_xlfn.XLOOKUP(L1275,Pos!B:B,Pos!L:L,FALSE)="ESG Reason",_xlfn.XLOOKUP(L1275,Pos!B:B,Pos!L:L,FALSE)="Blacklisted"),1,0)</f>
        <v>0</v>
      </c>
      <c r="BC1275" s="11">
        <v>9.1554244683844046E-11</v>
      </c>
      <c r="BD1275" s="11">
        <f>_xlfn.XLOOKUP($L1275,Pos!$B:$B,Pos!H:H,0, 0)</f>
        <v>0</v>
      </c>
      <c r="BE1275" s="11">
        <f>_xlfn.XLOOKUP($L1275,Pos!$B:$B,Pos!I:I,0, 0)</f>
        <v>4.6844989943038717E-5</v>
      </c>
      <c r="BF1275" s="18">
        <f t="shared" si="299"/>
        <v>4.6844989943038717E-5</v>
      </c>
      <c r="BG1275" s="1">
        <f t="shared" si="300"/>
        <v>1</v>
      </c>
      <c r="BH1275" s="1">
        <f t="shared" si="301"/>
        <v>38</v>
      </c>
      <c r="BI1275" s="18">
        <f t="shared" si="302"/>
        <v>9.1554244683844046E-11</v>
      </c>
      <c r="BJ1275" s="3">
        <f t="shared" si="303"/>
        <v>0</v>
      </c>
      <c r="BK1275" s="18">
        <f t="shared" si="304"/>
        <v>0</v>
      </c>
    </row>
    <row r="1276" spans="3:63" x14ac:dyDescent="0.25">
      <c r="C1276" s="3"/>
      <c r="D1276" s="3"/>
      <c r="E1276" s="3"/>
      <c r="F1276" s="3"/>
      <c r="G1276" s="51" t="s">
        <v>1292</v>
      </c>
      <c r="H1276" s="8" t="str">
        <f t="shared" si="294"/>
        <v>0%West Europe</v>
      </c>
      <c r="I1276" s="11" cm="1">
        <f t="array" ref="I1276">IF(
   AZ1276 = "OUT", 0,IF(
   BD1276 &gt;= LARGE(IF(ISNUMBER(BD:BD), BD:BD), 3),
   BE1276 - 0.001,
   IF(BE1276 &gt;=VLOOKUP(P1276,mapping!$A:$B,2,FALSE), BE1276,VLOOKUP(P1276,mapping!$A$2:$B$8,2,FALSE))
))</f>
        <v>0</v>
      </c>
      <c r="J1276" s="11" cm="1">
        <f t="array" ref="J1276">IF(
    AZ1276="OUT",0,IF(IF(
                      BD1276&gt;=LARGE(IF(ISNUMBER(BD:BD),BD:BD),3),
                      BE1276+0.001,
                      VLOOKUP(H1276,mapping!$D:$E,2,FALSE)
                      )&gt;I1276,
                   IF(
                      BD1276&gt;=LARGE(IF(ISNUMBER(BD:BD),BD:BD),3),
                      BE1276+0.001,
                      VLOOKUP(H1276,mapping!$D:$E,2,FALSE)
                      ),
                   I1276+0.002))</f>
        <v>0</v>
      </c>
      <c r="K1276" s="8">
        <f t="shared" si="295"/>
        <v>4.6807934310974549E-5</v>
      </c>
      <c r="L1276" s="1" t="str">
        <f>Pos!B59</f>
        <v>BE0974259880</v>
      </c>
      <c r="M1276" s="1" t="str">
        <f>_xlfn.XLOOKUP($L1276,Pos!B:B,Pos!D:D,, 0)</f>
        <v>D'Ieteren Group SA/NV</v>
      </c>
      <c r="N1276" s="1" t="str">
        <f>_xlfn.XLOOKUP($L1276,Pos!B:B,Pos!E:E,, 0)</f>
        <v>Auto &amp; Parts</v>
      </c>
      <c r="O1276" s="1" t="str">
        <f t="shared" si="296"/>
        <v>Auto &amp; Parts_West Europe</v>
      </c>
      <c r="P1276" s="1" t="str">
        <f>_xlfn.XLOOKUP($L1276,Pos!B:B,Pos!F:F,, 0)</f>
        <v>West Europe</v>
      </c>
      <c r="Q1276" s="1">
        <v>0</v>
      </c>
      <c r="R1276" s="9">
        <f>_xlfn.XLOOKUP($L1276,Pos!$B:$B,Pos!N:N,0, 0)</f>
        <v>5.45</v>
      </c>
      <c r="S1276" s="9">
        <f>_xlfn.XLOOKUP($L1276,Pos!$B:$B,Pos!O:O,0, 0)</f>
        <v>4.84375</v>
      </c>
      <c r="T1276" s="9">
        <f>_xlfn.XLOOKUP($L1276,Pos!$B:$B,Pos!P:P,0, 0)</f>
        <v>4.9749999999999996</v>
      </c>
      <c r="U1276" s="9">
        <f>_xlfn.XLOOKUP($L1276,Pos!$B:$B,Pos!Q:Q,0, 0)</f>
        <v>4.5999999999999996</v>
      </c>
      <c r="V1276" s="9">
        <f>_xlfn.XLOOKUP($L1276,Pos!$B:$B,Pos!R:R,0, 0)</f>
        <v>5.0333329999999998</v>
      </c>
      <c r="W1276" s="9">
        <f>_xlfn.XLOOKUP($L1276,Pos!$B:$B,Pos!S:S,0, 0)</f>
        <v>6.0766669999999996</v>
      </c>
      <c r="X1276" s="9" t="str">
        <f>_xlfn.XLOOKUP($L1276,Pos!$B:$B,Pos!J:J,0, 0)</f>
        <v>Outperform</v>
      </c>
      <c r="Y1276" s="1">
        <v>0</v>
      </c>
      <c r="Z1276" s="1">
        <v>0</v>
      </c>
      <c r="AA1276" s="1">
        <f t="shared" si="297"/>
        <v>0</v>
      </c>
      <c r="AB1276" s="9">
        <f>_xlfn.XLOOKUP(L1276,Pos!B:B,Pos!K:K,-1,0)</f>
        <v>7.2727272727272734</v>
      </c>
      <c r="AC1276" s="1" t="e">
        <f>_xlfn.XLOOKUP($L1276,Pos!$A:$A,Pos!S:S,_xlfn.XLOOKUP($L1276,#REF!,#REF!, ""), 0)</f>
        <v>#REF!</v>
      </c>
      <c r="AD1276" s="1" t="e">
        <f>_xlfn.XLOOKUP($L1276,Pos!$A:$A,Pos!T:T,_xlfn.XLOOKUP($L1276,#REF!,#REF!, ""), 0)</f>
        <v>#REF!</v>
      </c>
      <c r="AE1276" s="1" t="e">
        <f>_xlfn.XLOOKUP($L1276,Pos!$A:$A,Pos!U:U,_xlfn.XLOOKUP($L1276,#REF!,#REF!, ""), 0)</f>
        <v>#REF!</v>
      </c>
      <c r="AF1276" s="1" t="e">
        <f>_xlfn.XLOOKUP($L1276,Pos!$A:$A,Pos!V:V,_xlfn.XLOOKUP($L1276,#REF!,#REF!, ""), 0)</f>
        <v>#REF!</v>
      </c>
      <c r="AG1276" s="1" t="e">
        <f>_xlfn.XLOOKUP($L1276,Pos!$A:$A,Pos!W:W,_xlfn.XLOOKUP($L1276,#REF!,#REF!, ""), 0)</f>
        <v>#REF!</v>
      </c>
      <c r="AH1276" s="1" t="e">
        <f>_xlfn.XLOOKUP($L1276,Pos!$A:$A,Pos!X:X,_xlfn.XLOOKUP($L1276,#REF!,#REF!, ""), 0)</f>
        <v>#REF!</v>
      </c>
      <c r="AI1276" s="1" t="e">
        <f>_xlfn.XLOOKUP($L1276,Pos!$A:$A,Pos!Y:Y,_xlfn.XLOOKUP($L1276,#REF!,#REF!, ""), 0)</f>
        <v>#REF!</v>
      </c>
      <c r="AJ1276" s="1" t="e">
        <f>_xlfn.XLOOKUP($L1276,Pos!$A:$A,Pos!Z:Z,_xlfn.XLOOKUP($L1276,#REF!,#REF!, ""), 0)</f>
        <v>#REF!</v>
      </c>
      <c r="AK1276" s="1" t="e">
        <f>_xlfn.XLOOKUP($L1276,Pos!$A:$A,Pos!AA:AA,_xlfn.XLOOKUP($L1276,#REF!,#REF!, ""), 0)</f>
        <v>#REF!</v>
      </c>
      <c r="AL1276" s="1" t="e">
        <f>_xlfn.XLOOKUP($L1276,Pos!$A:$A,Pos!AB:AB,_xlfn.XLOOKUP($L1276,#REF!,#REF!, ""), 0)</f>
        <v>#REF!</v>
      </c>
      <c r="AM1276" s="1" t="e">
        <f>_xlfn.XLOOKUP($L1276,Pos!$A:$A,Pos!AC:AC,_xlfn.XLOOKUP($L1276,#REF!,#REF!, ""), 0)</f>
        <v>#REF!</v>
      </c>
      <c r="AN1276" s="1" t="e">
        <f>_xlfn.XLOOKUP($L1276,Pos!$A:$A,Pos!AD:AD,_xlfn.XLOOKUP($L1276,#REF!,#REF!, ""), 0)</f>
        <v>#REF!</v>
      </c>
      <c r="AO1276" s="1" t="e">
        <f>_xlfn.XLOOKUP($L1276,Pos!$A:$A,Pos!AE:AE,_xlfn.XLOOKUP($L1276,#REF!,#REF!, ""), 0)</f>
        <v>#REF!</v>
      </c>
      <c r="AP1276" s="1" t="e">
        <f>_xlfn.XLOOKUP($L1276,Pos!$A:$A,Pos!AF:AF,_xlfn.XLOOKUP($L1276,#REF!,#REF!, ""), 0)</f>
        <v>#REF!</v>
      </c>
      <c r="AQ1276" s="1" t="e">
        <f>_xlfn.XLOOKUP($L1276,Pos!$A:$A,Pos!AG:AG,_xlfn.XLOOKUP($L1276,#REF!,#REF!, ""), 0)</f>
        <v>#REF!</v>
      </c>
      <c r="AR1276" s="1" t="e">
        <f>_xlfn.XLOOKUP($L1276,Pos!$A:$A,Pos!AH:AH,_xlfn.XLOOKUP($L1276,#REF!,#REF!, ""), 0)</f>
        <v>#REF!</v>
      </c>
      <c r="AS1276" s="1" t="e">
        <f>_xlfn.XLOOKUP($L1276,Pos!$A:$A,Pos!AI:AI,_xlfn.XLOOKUP($L1276,#REF!,#REF!, ""), 0)</f>
        <v>#REF!</v>
      </c>
      <c r="AT1276" s="1" t="e">
        <f>_xlfn.XLOOKUP($L1276,Pos!$A:$A,Pos!AJ:AJ,_xlfn.XLOOKUP($L1276,#REF!,#REF!, ""), 0)</f>
        <v>#REF!</v>
      </c>
      <c r="AU1276" s="1" t="e">
        <f>_xlfn.XLOOKUP($L1276,Pos!$A:$A,Pos!AK:AK,_xlfn.XLOOKUP($L1276,#REF!,#REF!, ""), 0)</f>
        <v>#REF!</v>
      </c>
      <c r="AV1276" s="1" t="e">
        <f>_xlfn.XLOOKUP($L1276,Pos!$A:$A,Pos!AL:AL,_xlfn.XLOOKUP($L1276,#REF!,#REF!, ""), 0)</f>
        <v>#REF!</v>
      </c>
      <c r="AW1276" s="1" t="e">
        <f>_xlfn.XLOOKUP($L1276,Pos!$A:$A,Pos!AM:AM,_xlfn.XLOOKUP($L1276,#REF!,#REF!, ""), 0)</f>
        <v>#REF!</v>
      </c>
      <c r="AX1276" s="1" t="e">
        <f>_xlfn.XLOOKUP($L1276,Pos!$A:$A,Pos!AN:AN,_xlfn.XLOOKUP($L1276,#REF!,#REF!, ""), 0)</f>
        <v>#REF!</v>
      </c>
      <c r="AY1276" s="1" t="e">
        <f>_xlfn.XLOOKUP($L1276,Pos!$A:$A,Pos!AO:AO,_xlfn.XLOOKUP($L1276,#REF!,#REF!, ""), 0)</f>
        <v>#REF!</v>
      </c>
      <c r="AZ1276" s="7" t="str">
        <f t="shared" si="298"/>
        <v>OUT</v>
      </c>
      <c r="BA1276" s="1">
        <f>IF(OR(_xlfn.XLOOKUP(L1276,Pos!B:B,Pos!L:L,FALSE)="ESG Reason",_xlfn.XLOOKUP(L1276,Pos!B:B,Pos!L:L,FALSE)="Blacklisted"),1,0)</f>
        <v>1</v>
      </c>
      <c r="BC1276" s="11">
        <v>8.6555548998438624E-11</v>
      </c>
      <c r="BD1276" s="11">
        <f>_xlfn.XLOOKUP($L1276,Pos!$B:$B,Pos!H:H,0, 0)</f>
        <v>0</v>
      </c>
      <c r="BE1276" s="11">
        <f>_xlfn.XLOOKUP($L1276,Pos!$B:$B,Pos!I:I,0, 0)</f>
        <v>4.6807934310974549E-5</v>
      </c>
      <c r="BF1276" s="18">
        <f t="shared" si="299"/>
        <v>4.6807934310974549E-5</v>
      </c>
      <c r="BG1276" s="1">
        <f t="shared" si="300"/>
        <v>2</v>
      </c>
      <c r="BH1276" s="1">
        <f t="shared" si="301"/>
        <v>1</v>
      </c>
      <c r="BI1276" s="18">
        <f t="shared" si="302"/>
        <v>8.6555548998438624E-11</v>
      </c>
      <c r="BJ1276" s="3">
        <f t="shared" si="303"/>
        <v>0</v>
      </c>
      <c r="BK1276" s="18">
        <f t="shared" si="304"/>
        <v>0</v>
      </c>
    </row>
    <row r="1277" spans="3:63" x14ac:dyDescent="0.25">
      <c r="C1277" s="3"/>
      <c r="D1277" s="3"/>
      <c r="E1277" s="3"/>
      <c r="F1277" s="3"/>
      <c r="G1277" s="51" t="s">
        <v>1290</v>
      </c>
      <c r="H1277" s="8" t="str">
        <f t="shared" si="294"/>
        <v>0%Others</v>
      </c>
      <c r="I1277" s="11" cm="1">
        <f t="array" ref="I1277">IF(
   AZ1277 = "OUT", 0,IF(
   BD1277 &gt;= LARGE(IF(ISNUMBER(BD:BD), BD:BD), 3),
   BE1277 - 0.001,
   IF(BE1277 &gt;=VLOOKUP(P1277,mapping!$A:$B,2,FALSE), BE1277,VLOOKUP(P1277,mapping!$A$2:$B$8,2,FALSE))
))</f>
        <v>0</v>
      </c>
      <c r="J1277" s="11" cm="1">
        <f t="array" ref="J1277">IF(
    AZ1277="OUT",0,IF(IF(
                      BD1277&gt;=LARGE(IF(ISNUMBER(BD:BD),BD:BD),3),
                      BE1277+0.001,
                      VLOOKUP(H1277,mapping!$D:$E,2,FALSE)
                      )&gt;I1277,
                   IF(
                      BD1277&gt;=LARGE(IF(ISNUMBER(BD:BD),BD:BD),3),
                      BE1277+0.001,
                      VLOOKUP(H1277,mapping!$D:$E,2,FALSE)
                      ),
                   I1277+0.002))</f>
        <v>0</v>
      </c>
      <c r="K1277" s="8">
        <f t="shared" si="295"/>
        <v>4.6500277550400718E-5</v>
      </c>
      <c r="L1277" s="1" t="str">
        <f>Pos!B429</f>
        <v>HK0083000502</v>
      </c>
      <c r="M1277" s="1" t="str">
        <f>_xlfn.XLOOKUP($L1277,Pos!B:B,Pos!D:D,, 0)</f>
        <v>Sino Land Co. Ltd.</v>
      </c>
      <c r="N1277" s="1" t="str">
        <f>_xlfn.XLOOKUP($L1277,Pos!B:B,Pos!E:E,, 0)</f>
        <v>Real Estate</v>
      </c>
      <c r="O1277" s="1" t="str">
        <f t="shared" si="296"/>
        <v>Real Estate_Others</v>
      </c>
      <c r="P1277" s="1" t="str">
        <f>_xlfn.XLOOKUP($L1277,Pos!B:B,Pos!F:F,, 0)</f>
        <v>Others</v>
      </c>
      <c r="Q1277" s="1">
        <v>0</v>
      </c>
      <c r="R1277" s="9">
        <f>_xlfn.XLOOKUP($L1277,Pos!$B:$B,Pos!N:N,0, 0)</f>
        <v>6.9</v>
      </c>
      <c r="S1277" s="9">
        <f>_xlfn.XLOOKUP($L1277,Pos!$B:$B,Pos!O:O,0, 0)</f>
        <v>5.9269999999999996</v>
      </c>
      <c r="T1277" s="9">
        <f>_xlfn.XLOOKUP($L1277,Pos!$B:$B,Pos!P:P,0, 0)</f>
        <v>4.5999999999999996</v>
      </c>
      <c r="U1277" s="9">
        <f>_xlfn.XLOOKUP($L1277,Pos!$B:$B,Pos!Q:Q,0, 0)</f>
        <v>5.3</v>
      </c>
      <c r="V1277" s="9">
        <f>_xlfn.XLOOKUP($L1277,Pos!$B:$B,Pos!R:R,0, 0)</f>
        <v>5.8</v>
      </c>
      <c r="W1277" s="9">
        <f>_xlfn.XLOOKUP($L1277,Pos!$B:$B,Pos!S:S,0, 0)</f>
        <v>1.8633329999999999</v>
      </c>
      <c r="X1277" s="9" t="str">
        <f>_xlfn.XLOOKUP($L1277,Pos!$B:$B,Pos!J:J,0, 0)</f>
        <v>Outperform</v>
      </c>
      <c r="Y1277" s="1">
        <v>0</v>
      </c>
      <c r="Z1277" s="1">
        <v>0</v>
      </c>
      <c r="AA1277" s="1">
        <f t="shared" si="297"/>
        <v>0</v>
      </c>
      <c r="AB1277" s="9">
        <f>_xlfn.XLOOKUP(L1277,Pos!B:B,Pos!K:K,-1,0)</f>
        <v>-1</v>
      </c>
      <c r="AC1277" s="1" t="e">
        <f>_xlfn.XLOOKUP($L1277,Pos!$A:$A,Pos!S:S,_xlfn.XLOOKUP($L1277,#REF!,#REF!, ""), 0)</f>
        <v>#REF!</v>
      </c>
      <c r="AD1277" s="1" t="e">
        <f>_xlfn.XLOOKUP($L1277,Pos!$A:$A,Pos!T:T,_xlfn.XLOOKUP($L1277,#REF!,#REF!, ""), 0)</f>
        <v>#REF!</v>
      </c>
      <c r="AE1277" s="1" t="e">
        <f>_xlfn.XLOOKUP($L1277,Pos!$A:$A,Pos!U:U,_xlfn.XLOOKUP($L1277,#REF!,#REF!, ""), 0)</f>
        <v>#REF!</v>
      </c>
      <c r="AF1277" s="1" t="e">
        <f>_xlfn.XLOOKUP($L1277,Pos!$A:$A,Pos!V:V,_xlfn.XLOOKUP($L1277,#REF!,#REF!, ""), 0)</f>
        <v>#REF!</v>
      </c>
      <c r="AG1277" s="1" t="e">
        <f>_xlfn.XLOOKUP($L1277,Pos!$A:$A,Pos!W:W,_xlfn.XLOOKUP($L1277,#REF!,#REF!, ""), 0)</f>
        <v>#REF!</v>
      </c>
      <c r="AH1277" s="1" t="e">
        <f>_xlfn.XLOOKUP($L1277,Pos!$A:$A,Pos!X:X,_xlfn.XLOOKUP($L1277,#REF!,#REF!, ""), 0)</f>
        <v>#REF!</v>
      </c>
      <c r="AI1277" s="1" t="e">
        <f>_xlfn.XLOOKUP($L1277,Pos!$A:$A,Pos!Y:Y,_xlfn.XLOOKUP($L1277,#REF!,#REF!, ""), 0)</f>
        <v>#REF!</v>
      </c>
      <c r="AJ1277" s="1" t="e">
        <f>_xlfn.XLOOKUP($L1277,Pos!$A:$A,Pos!Z:Z,_xlfn.XLOOKUP($L1277,#REF!,#REF!, ""), 0)</f>
        <v>#REF!</v>
      </c>
      <c r="AK1277" s="1" t="e">
        <f>_xlfn.XLOOKUP($L1277,Pos!$A:$A,Pos!AA:AA,_xlfn.XLOOKUP($L1277,#REF!,#REF!, ""), 0)</f>
        <v>#REF!</v>
      </c>
      <c r="AL1277" s="1" t="e">
        <f>_xlfn.XLOOKUP($L1277,Pos!$A:$A,Pos!AB:AB,_xlfn.XLOOKUP($L1277,#REF!,#REF!, ""), 0)</f>
        <v>#REF!</v>
      </c>
      <c r="AM1277" s="1" t="e">
        <f>_xlfn.XLOOKUP($L1277,Pos!$A:$A,Pos!AC:AC,_xlfn.XLOOKUP($L1277,#REF!,#REF!, ""), 0)</f>
        <v>#REF!</v>
      </c>
      <c r="AN1277" s="1" t="e">
        <f>_xlfn.XLOOKUP($L1277,Pos!$A:$A,Pos!AD:AD,_xlfn.XLOOKUP($L1277,#REF!,#REF!, ""), 0)</f>
        <v>#REF!</v>
      </c>
      <c r="AO1277" s="1" t="e">
        <f>_xlfn.XLOOKUP($L1277,Pos!$A:$A,Pos!AE:AE,_xlfn.XLOOKUP($L1277,#REF!,#REF!, ""), 0)</f>
        <v>#REF!</v>
      </c>
      <c r="AP1277" s="1" t="e">
        <f>_xlfn.XLOOKUP($L1277,Pos!$A:$A,Pos!AF:AF,_xlfn.XLOOKUP($L1277,#REF!,#REF!, ""), 0)</f>
        <v>#REF!</v>
      </c>
      <c r="AQ1277" s="1" t="e">
        <f>_xlfn.XLOOKUP($L1277,Pos!$A:$A,Pos!AG:AG,_xlfn.XLOOKUP($L1277,#REF!,#REF!, ""), 0)</f>
        <v>#REF!</v>
      </c>
      <c r="AR1277" s="1" t="e">
        <f>_xlfn.XLOOKUP($L1277,Pos!$A:$A,Pos!AH:AH,_xlfn.XLOOKUP($L1277,#REF!,#REF!, ""), 0)</f>
        <v>#REF!</v>
      </c>
      <c r="AS1277" s="1" t="e">
        <f>_xlfn.XLOOKUP($L1277,Pos!$A:$A,Pos!AI:AI,_xlfn.XLOOKUP($L1277,#REF!,#REF!, ""), 0)</f>
        <v>#REF!</v>
      </c>
      <c r="AT1277" s="1" t="e">
        <f>_xlfn.XLOOKUP($L1277,Pos!$A:$A,Pos!AJ:AJ,_xlfn.XLOOKUP($L1277,#REF!,#REF!, ""), 0)</f>
        <v>#REF!</v>
      </c>
      <c r="AU1277" s="1" t="e">
        <f>_xlfn.XLOOKUP($L1277,Pos!$A:$A,Pos!AK:AK,_xlfn.XLOOKUP($L1277,#REF!,#REF!, ""), 0)</f>
        <v>#REF!</v>
      </c>
      <c r="AV1277" s="1" t="e">
        <f>_xlfn.XLOOKUP($L1277,Pos!$A:$A,Pos!AL:AL,_xlfn.XLOOKUP($L1277,#REF!,#REF!, ""), 0)</f>
        <v>#REF!</v>
      </c>
      <c r="AW1277" s="1" t="e">
        <f>_xlfn.XLOOKUP($L1277,Pos!$A:$A,Pos!AM:AM,_xlfn.XLOOKUP($L1277,#REF!,#REF!, ""), 0)</f>
        <v>#REF!</v>
      </c>
      <c r="AX1277" s="1" t="e">
        <f>_xlfn.XLOOKUP($L1277,Pos!$A:$A,Pos!AN:AN,_xlfn.XLOOKUP($L1277,#REF!,#REF!, ""), 0)</f>
        <v>#REF!</v>
      </c>
      <c r="AY1277" s="1" t="e">
        <f>_xlfn.XLOOKUP($L1277,Pos!$A:$A,Pos!AO:AO,_xlfn.XLOOKUP($L1277,#REF!,#REF!, ""), 0)</f>
        <v>#REF!</v>
      </c>
      <c r="AZ1277" s="7" t="str">
        <f t="shared" si="298"/>
        <v>OUT</v>
      </c>
      <c r="BA1277" s="1">
        <f>IF(OR(_xlfn.XLOOKUP(L1277,Pos!B:B,Pos!L:L,FALSE)="ESG Reason",_xlfn.XLOOKUP(L1277,Pos!B:B,Pos!L:L,FALSE)="Blacklisted"),1,0)</f>
        <v>0</v>
      </c>
      <c r="BC1277" s="11">
        <v>9.6185907372530963E-11</v>
      </c>
      <c r="BD1277" s="11">
        <f>_xlfn.XLOOKUP($L1277,Pos!$B:$B,Pos!H:H,0, 0)</f>
        <v>0</v>
      </c>
      <c r="BE1277" s="11">
        <f>_xlfn.XLOOKUP($L1277,Pos!$B:$B,Pos!I:I,0, 0)</f>
        <v>4.6500277550400718E-5</v>
      </c>
      <c r="BF1277" s="18">
        <f t="shared" si="299"/>
        <v>4.6500277550400718E-5</v>
      </c>
      <c r="BG1277" s="1">
        <f t="shared" si="300"/>
        <v>3</v>
      </c>
      <c r="BH1277" s="1">
        <f t="shared" si="301"/>
        <v>52</v>
      </c>
      <c r="BI1277" s="18">
        <f t="shared" si="302"/>
        <v>9.6185907372530963E-11</v>
      </c>
      <c r="BJ1277" s="3">
        <f t="shared" si="303"/>
        <v>0</v>
      </c>
      <c r="BK1277" s="18">
        <f t="shared" si="304"/>
        <v>0</v>
      </c>
    </row>
    <row r="1278" spans="3:63" x14ac:dyDescent="0.25">
      <c r="C1278" s="3"/>
      <c r="D1278" s="3"/>
      <c r="E1278" s="3"/>
      <c r="F1278" s="3"/>
      <c r="G1278" s="51" t="s">
        <v>1294</v>
      </c>
      <c r="H1278" s="8" t="str">
        <f t="shared" si="294"/>
        <v>0%West Europe</v>
      </c>
      <c r="I1278" s="11" cm="1">
        <f t="array" ref="I1278">IF(
   AZ1278 = "OUT", 0,IF(
   BD1278 &gt;= LARGE(IF(ISNUMBER(BD:BD), BD:BD), 3),
   BE1278 - 0.001,
   IF(BE1278 &gt;=VLOOKUP(P1278,mapping!$A:$B,2,FALSE), BE1278,VLOOKUP(P1278,mapping!$A$2:$B$8,2,FALSE))
))</f>
        <v>0</v>
      </c>
      <c r="J1278" s="11" cm="1">
        <f t="array" ref="J1278">IF(
    AZ1278="OUT",0,IF(IF(
                      BD1278&gt;=LARGE(IF(ISNUMBER(BD:BD),BD:BD),3),
                      BE1278+0.001,
                      VLOOKUP(H1278,mapping!$D:$E,2,FALSE)
                      )&gt;I1278,
                   IF(
                      BD1278&gt;=LARGE(IF(ISNUMBER(BD:BD),BD:BD),3),
                      BE1278+0.001,
                      VLOOKUP(H1278,mapping!$D:$E,2,FALSE)
                      ),
                   I1278+0.002))</f>
        <v>0</v>
      </c>
      <c r="K1278" s="8">
        <f t="shared" si="295"/>
        <v>4.6320430215507882E-5</v>
      </c>
      <c r="L1278" s="1" t="str">
        <f>Pos!B54</f>
        <v>BE0003717312</v>
      </c>
      <c r="M1278" s="1" t="str">
        <f>_xlfn.XLOOKUP($L1278,Pos!B:B,Pos!D:D,, 0)</f>
        <v>Sofina SA</v>
      </c>
      <c r="N1278" s="1" t="str">
        <f>_xlfn.XLOOKUP($L1278,Pos!B:B,Pos!E:E,, 0)</f>
        <v>Financial Services</v>
      </c>
      <c r="O1278" s="1" t="str">
        <f t="shared" si="296"/>
        <v>Financial Services_West Europe</v>
      </c>
      <c r="P1278" s="1" t="str">
        <f>_xlfn.XLOOKUP($L1278,Pos!B:B,Pos!F:F,, 0)</f>
        <v>West Europe</v>
      </c>
      <c r="Q1278" s="1">
        <v>0</v>
      </c>
      <c r="R1278" s="9">
        <f>_xlfn.XLOOKUP($L1278,Pos!$B:$B,Pos!N:N,0, 0)</f>
        <v>1.43</v>
      </c>
      <c r="S1278" s="9">
        <f>_xlfn.XLOOKUP($L1278,Pos!$B:$B,Pos!O:O,0, 0)</f>
        <v>4.875</v>
      </c>
      <c r="T1278" s="9">
        <f>_xlfn.XLOOKUP($L1278,Pos!$B:$B,Pos!P:P,0, 0)</f>
        <v>5.0999999999999996</v>
      </c>
      <c r="U1278" s="9">
        <f>_xlfn.XLOOKUP($L1278,Pos!$B:$B,Pos!Q:Q,0, 0)</f>
        <v>1.9</v>
      </c>
      <c r="V1278" s="9">
        <f>_xlfn.XLOOKUP($L1278,Pos!$B:$B,Pos!R:R,0, 0)</f>
        <v>5.9666670000000002</v>
      </c>
      <c r="W1278" s="9">
        <f>_xlfn.XLOOKUP($L1278,Pos!$B:$B,Pos!S:S,0, 0)</f>
        <v>0.9</v>
      </c>
      <c r="X1278" s="9" t="str">
        <f>_xlfn.XLOOKUP($L1278,Pos!$B:$B,Pos!J:J,0, 0)</f>
        <v>Buy</v>
      </c>
      <c r="Y1278" s="1">
        <v>0</v>
      </c>
      <c r="Z1278" s="1">
        <v>0</v>
      </c>
      <c r="AA1278" s="1">
        <f t="shared" si="297"/>
        <v>0</v>
      </c>
      <c r="AB1278" s="9">
        <f>_xlfn.XLOOKUP(L1278,Pos!B:B,Pos!K:K,-1,0)</f>
        <v>2.8571428571428572</v>
      </c>
      <c r="AC1278" s="1" t="e">
        <f>_xlfn.XLOOKUP($L1278,Pos!$A:$A,Pos!S:S,_xlfn.XLOOKUP($L1278,#REF!,#REF!, ""), 0)</f>
        <v>#REF!</v>
      </c>
      <c r="AD1278" s="1" t="e">
        <f>_xlfn.XLOOKUP($L1278,Pos!$A:$A,Pos!T:T,_xlfn.XLOOKUP($L1278,#REF!,#REF!, ""), 0)</f>
        <v>#REF!</v>
      </c>
      <c r="AE1278" s="1" t="e">
        <f>_xlfn.XLOOKUP($L1278,Pos!$A:$A,Pos!U:U,_xlfn.XLOOKUP($L1278,#REF!,#REF!, ""), 0)</f>
        <v>#REF!</v>
      </c>
      <c r="AF1278" s="1" t="e">
        <f>_xlfn.XLOOKUP($L1278,Pos!$A:$A,Pos!V:V,_xlfn.XLOOKUP($L1278,#REF!,#REF!, ""), 0)</f>
        <v>#REF!</v>
      </c>
      <c r="AG1278" s="1" t="e">
        <f>_xlfn.XLOOKUP($L1278,Pos!$A:$A,Pos!W:W,_xlfn.XLOOKUP($L1278,#REF!,#REF!, ""), 0)</f>
        <v>#REF!</v>
      </c>
      <c r="AH1278" s="1" t="e">
        <f>_xlfn.XLOOKUP($L1278,Pos!$A:$A,Pos!X:X,_xlfn.XLOOKUP($L1278,#REF!,#REF!, ""), 0)</f>
        <v>#REF!</v>
      </c>
      <c r="AI1278" s="1" t="e">
        <f>_xlfn.XLOOKUP($L1278,Pos!$A:$A,Pos!Y:Y,_xlfn.XLOOKUP($L1278,#REF!,#REF!, ""), 0)</f>
        <v>#REF!</v>
      </c>
      <c r="AJ1278" s="1" t="e">
        <f>_xlfn.XLOOKUP($L1278,Pos!$A:$A,Pos!Z:Z,_xlfn.XLOOKUP($L1278,#REF!,#REF!, ""), 0)</f>
        <v>#REF!</v>
      </c>
      <c r="AK1278" s="1" t="e">
        <f>_xlfn.XLOOKUP($L1278,Pos!$A:$A,Pos!AA:AA,_xlfn.XLOOKUP($L1278,#REF!,#REF!, ""), 0)</f>
        <v>#REF!</v>
      </c>
      <c r="AL1278" s="1" t="e">
        <f>_xlfn.XLOOKUP($L1278,Pos!$A:$A,Pos!AB:AB,_xlfn.XLOOKUP($L1278,#REF!,#REF!, ""), 0)</f>
        <v>#REF!</v>
      </c>
      <c r="AM1278" s="1" t="e">
        <f>_xlfn.XLOOKUP($L1278,Pos!$A:$A,Pos!AC:AC,_xlfn.XLOOKUP($L1278,#REF!,#REF!, ""), 0)</f>
        <v>#REF!</v>
      </c>
      <c r="AN1278" s="1" t="e">
        <f>_xlfn.XLOOKUP($L1278,Pos!$A:$A,Pos!AD:AD,_xlfn.XLOOKUP($L1278,#REF!,#REF!, ""), 0)</f>
        <v>#REF!</v>
      </c>
      <c r="AO1278" s="1" t="e">
        <f>_xlfn.XLOOKUP($L1278,Pos!$A:$A,Pos!AE:AE,_xlfn.XLOOKUP($L1278,#REF!,#REF!, ""), 0)</f>
        <v>#REF!</v>
      </c>
      <c r="AP1278" s="1" t="e">
        <f>_xlfn.XLOOKUP($L1278,Pos!$A:$A,Pos!AF:AF,_xlfn.XLOOKUP($L1278,#REF!,#REF!, ""), 0)</f>
        <v>#REF!</v>
      </c>
      <c r="AQ1278" s="1" t="e">
        <f>_xlfn.XLOOKUP($L1278,Pos!$A:$A,Pos!AG:AG,_xlfn.XLOOKUP($L1278,#REF!,#REF!, ""), 0)</f>
        <v>#REF!</v>
      </c>
      <c r="AR1278" s="1" t="e">
        <f>_xlfn.XLOOKUP($L1278,Pos!$A:$A,Pos!AH:AH,_xlfn.XLOOKUP($L1278,#REF!,#REF!, ""), 0)</f>
        <v>#REF!</v>
      </c>
      <c r="AS1278" s="1" t="e">
        <f>_xlfn.XLOOKUP($L1278,Pos!$A:$A,Pos!AI:AI,_xlfn.XLOOKUP($L1278,#REF!,#REF!, ""), 0)</f>
        <v>#REF!</v>
      </c>
      <c r="AT1278" s="1" t="e">
        <f>_xlfn.XLOOKUP($L1278,Pos!$A:$A,Pos!AJ:AJ,_xlfn.XLOOKUP($L1278,#REF!,#REF!, ""), 0)</f>
        <v>#REF!</v>
      </c>
      <c r="AU1278" s="1" t="e">
        <f>_xlfn.XLOOKUP($L1278,Pos!$A:$A,Pos!AK:AK,_xlfn.XLOOKUP($L1278,#REF!,#REF!, ""), 0)</f>
        <v>#REF!</v>
      </c>
      <c r="AV1278" s="1" t="e">
        <f>_xlfn.XLOOKUP($L1278,Pos!$A:$A,Pos!AL:AL,_xlfn.XLOOKUP($L1278,#REF!,#REF!, ""), 0)</f>
        <v>#REF!</v>
      </c>
      <c r="AW1278" s="1" t="e">
        <f>_xlfn.XLOOKUP($L1278,Pos!$A:$A,Pos!AM:AM,_xlfn.XLOOKUP($L1278,#REF!,#REF!, ""), 0)</f>
        <v>#REF!</v>
      </c>
      <c r="AX1278" s="1" t="e">
        <f>_xlfn.XLOOKUP($L1278,Pos!$A:$A,Pos!AN:AN,_xlfn.XLOOKUP($L1278,#REF!,#REF!, ""), 0)</f>
        <v>#REF!</v>
      </c>
      <c r="AY1278" s="1" t="e">
        <f>_xlfn.XLOOKUP($L1278,Pos!$A:$A,Pos!AO:AO,_xlfn.XLOOKUP($L1278,#REF!,#REF!, ""), 0)</f>
        <v>#REF!</v>
      </c>
      <c r="AZ1278" s="7" t="str">
        <f t="shared" si="298"/>
        <v>OUT</v>
      </c>
      <c r="BA1278" s="1">
        <f>IF(OR(_xlfn.XLOOKUP(L1278,Pos!B:B,Pos!L:L,FALSE)="ESG Reason",_xlfn.XLOOKUP(L1278,Pos!B:B,Pos!L:L,FALSE)="Blacklisted"),1,0)</f>
        <v>1</v>
      </c>
      <c r="BC1278" s="11">
        <v>8.849404904835632E-11</v>
      </c>
      <c r="BD1278" s="11">
        <f>_xlfn.XLOOKUP($L1278,Pos!$B:$B,Pos!H:H,0, 0)</f>
        <v>0</v>
      </c>
      <c r="BE1278" s="11">
        <f>_xlfn.XLOOKUP($L1278,Pos!$B:$B,Pos!I:I,0, 0)</f>
        <v>4.6320430215507882E-5</v>
      </c>
      <c r="BF1278" s="18">
        <f t="shared" si="299"/>
        <v>4.6320430215507882E-5</v>
      </c>
      <c r="BG1278" s="1">
        <f t="shared" si="300"/>
        <v>2</v>
      </c>
      <c r="BH1278" s="1">
        <f t="shared" si="301"/>
        <v>7</v>
      </c>
      <c r="BI1278" s="18">
        <f t="shared" si="302"/>
        <v>8.849404904835632E-11</v>
      </c>
      <c r="BJ1278" s="3">
        <f t="shared" si="303"/>
        <v>0</v>
      </c>
      <c r="BK1278" s="18">
        <f t="shared" si="304"/>
        <v>0</v>
      </c>
    </row>
    <row r="1279" spans="3:63" x14ac:dyDescent="0.25">
      <c r="C1279" s="3"/>
      <c r="D1279" s="3"/>
      <c r="E1279" s="3"/>
      <c r="F1279" s="3"/>
      <c r="G1279" s="51" t="s">
        <v>1293</v>
      </c>
      <c r="H1279" s="8" t="str">
        <f t="shared" si="294"/>
        <v>0%Others</v>
      </c>
      <c r="I1279" s="11" cm="1">
        <f t="array" ref="I1279">IF(
   AZ1279 = "OUT", 0,IF(
   BD1279 &gt;= LARGE(IF(ISNUMBER(BD:BD), BD:BD), 3),
   BE1279 - 0.001,
   IF(BE1279 &gt;=VLOOKUP(P1279,mapping!$A:$B,2,FALSE), BE1279,VLOOKUP(P1279,mapping!$A$2:$B$8,2,FALSE))
))</f>
        <v>0</v>
      </c>
      <c r="J1279" s="11" cm="1">
        <f t="array" ref="J1279">IF(
    AZ1279="OUT",0,IF(IF(
                      BD1279&gt;=LARGE(IF(ISNUMBER(BD:BD),BD:BD),3),
                      BE1279+0.001,
                      VLOOKUP(H1279,mapping!$D:$E,2,FALSE)
                      )&gt;I1279,
                   IF(
                      BD1279&gt;=LARGE(IF(ISNUMBER(BD:BD),BD:BD),3),
                      BE1279+0.001,
                      VLOOKUP(H1279,mapping!$D:$E,2,FALSE)
                      ),
                   I1279+0.002))</f>
        <v>0</v>
      </c>
      <c r="K1279" s="8">
        <f t="shared" si="295"/>
        <v>4.6108638025334882E-5</v>
      </c>
      <c r="L1279" s="1" t="str">
        <f>Pos!B513</f>
        <v>JP3162770006</v>
      </c>
      <c r="M1279" s="1" t="str">
        <f>_xlfn.XLOOKUP($L1279,Pos!B:B,Pos!D:D,, 0)</f>
        <v>SG Holdings Co., Ltd.</v>
      </c>
      <c r="N1279" s="1" t="str">
        <f>_xlfn.XLOOKUP($L1279,Pos!B:B,Pos!E:E,, 0)</f>
        <v>Industrial Goods &amp; Services</v>
      </c>
      <c r="O1279" s="1" t="str">
        <f t="shared" si="296"/>
        <v>Industrial Goods &amp; Services_Others</v>
      </c>
      <c r="P1279" s="1" t="str">
        <f>_xlfn.XLOOKUP($L1279,Pos!B:B,Pos!F:F,, 0)</f>
        <v>Others</v>
      </c>
      <c r="Q1279" s="1">
        <v>0</v>
      </c>
      <c r="R1279" s="9">
        <f>_xlfn.XLOOKUP($L1279,Pos!$B:$B,Pos!N:N,0, 0)</f>
        <v>6.36</v>
      </c>
      <c r="S1279" s="9">
        <f>_xlfn.XLOOKUP($L1279,Pos!$B:$B,Pos!O:O,0, 0)</f>
        <v>6.1929999999999996</v>
      </c>
      <c r="T1279" s="9">
        <f>_xlfn.XLOOKUP($L1279,Pos!$B:$B,Pos!P:P,0, 0)</f>
        <v>5.4749999999999996</v>
      </c>
      <c r="U1279" s="9">
        <f>_xlfn.XLOOKUP($L1279,Pos!$B:$B,Pos!Q:Q,0, 0)</f>
        <v>2.1</v>
      </c>
      <c r="V1279" s="9">
        <f>_xlfn.XLOOKUP($L1279,Pos!$B:$B,Pos!R:R,0, 0)</f>
        <v>6.266667</v>
      </c>
      <c r="W1279" s="9">
        <f>_xlfn.XLOOKUP($L1279,Pos!$B:$B,Pos!S:S,0, 0)</f>
        <v>3.576667</v>
      </c>
      <c r="X1279" s="9" t="str">
        <f>_xlfn.XLOOKUP($L1279,Pos!$B:$B,Pos!J:J,0, 0)</f>
        <v>Outperform</v>
      </c>
      <c r="Y1279" s="1">
        <v>0</v>
      </c>
      <c r="Z1279" s="1">
        <v>0</v>
      </c>
      <c r="AA1279" s="1">
        <f t="shared" si="297"/>
        <v>0</v>
      </c>
      <c r="AB1279" s="9">
        <f>_xlfn.XLOOKUP(L1279,Pos!B:B,Pos!K:K,-1,0)</f>
        <v>8.6363636363636367</v>
      </c>
      <c r="AC1279" s="1" t="e">
        <f>_xlfn.XLOOKUP($L1279,Pos!$A:$A,Pos!S:S,_xlfn.XLOOKUP($L1279,#REF!,#REF!, ""), 0)</f>
        <v>#REF!</v>
      </c>
      <c r="AD1279" s="1" t="e">
        <f>_xlfn.XLOOKUP($L1279,Pos!$A:$A,Pos!T:T,_xlfn.XLOOKUP($L1279,#REF!,#REF!, ""), 0)</f>
        <v>#REF!</v>
      </c>
      <c r="AE1279" s="1" t="e">
        <f>_xlfn.XLOOKUP($L1279,Pos!$A:$A,Pos!U:U,_xlfn.XLOOKUP($L1279,#REF!,#REF!, ""), 0)</f>
        <v>#REF!</v>
      </c>
      <c r="AF1279" s="1" t="e">
        <f>_xlfn.XLOOKUP($L1279,Pos!$A:$A,Pos!V:V,_xlfn.XLOOKUP($L1279,#REF!,#REF!, ""), 0)</f>
        <v>#REF!</v>
      </c>
      <c r="AG1279" s="1" t="e">
        <f>_xlfn.XLOOKUP($L1279,Pos!$A:$A,Pos!W:W,_xlfn.XLOOKUP($L1279,#REF!,#REF!, ""), 0)</f>
        <v>#REF!</v>
      </c>
      <c r="AH1279" s="1" t="e">
        <f>_xlfn.XLOOKUP($L1279,Pos!$A:$A,Pos!X:X,_xlfn.XLOOKUP($L1279,#REF!,#REF!, ""), 0)</f>
        <v>#REF!</v>
      </c>
      <c r="AI1279" s="1" t="e">
        <f>_xlfn.XLOOKUP($L1279,Pos!$A:$A,Pos!Y:Y,_xlfn.XLOOKUP($L1279,#REF!,#REF!, ""), 0)</f>
        <v>#REF!</v>
      </c>
      <c r="AJ1279" s="1" t="e">
        <f>_xlfn.XLOOKUP($L1279,Pos!$A:$A,Pos!Z:Z,_xlfn.XLOOKUP($L1279,#REF!,#REF!, ""), 0)</f>
        <v>#REF!</v>
      </c>
      <c r="AK1279" s="1" t="e">
        <f>_xlfn.XLOOKUP($L1279,Pos!$A:$A,Pos!AA:AA,_xlfn.XLOOKUP($L1279,#REF!,#REF!, ""), 0)</f>
        <v>#REF!</v>
      </c>
      <c r="AL1279" s="1" t="e">
        <f>_xlfn.XLOOKUP($L1279,Pos!$A:$A,Pos!AB:AB,_xlfn.XLOOKUP($L1279,#REF!,#REF!, ""), 0)</f>
        <v>#REF!</v>
      </c>
      <c r="AM1279" s="1" t="e">
        <f>_xlfn.XLOOKUP($L1279,Pos!$A:$A,Pos!AC:AC,_xlfn.XLOOKUP($L1279,#REF!,#REF!, ""), 0)</f>
        <v>#REF!</v>
      </c>
      <c r="AN1279" s="1" t="e">
        <f>_xlfn.XLOOKUP($L1279,Pos!$A:$A,Pos!AD:AD,_xlfn.XLOOKUP($L1279,#REF!,#REF!, ""), 0)</f>
        <v>#REF!</v>
      </c>
      <c r="AO1279" s="1" t="e">
        <f>_xlfn.XLOOKUP($L1279,Pos!$A:$A,Pos!AE:AE,_xlfn.XLOOKUP($L1279,#REF!,#REF!, ""), 0)</f>
        <v>#REF!</v>
      </c>
      <c r="AP1279" s="1" t="e">
        <f>_xlfn.XLOOKUP($L1279,Pos!$A:$A,Pos!AF:AF,_xlfn.XLOOKUP($L1279,#REF!,#REF!, ""), 0)</f>
        <v>#REF!</v>
      </c>
      <c r="AQ1279" s="1" t="e">
        <f>_xlfn.XLOOKUP($L1279,Pos!$A:$A,Pos!AG:AG,_xlfn.XLOOKUP($L1279,#REF!,#REF!, ""), 0)</f>
        <v>#REF!</v>
      </c>
      <c r="AR1279" s="1" t="e">
        <f>_xlfn.XLOOKUP($L1279,Pos!$A:$A,Pos!AH:AH,_xlfn.XLOOKUP($L1279,#REF!,#REF!, ""), 0)</f>
        <v>#REF!</v>
      </c>
      <c r="AS1279" s="1" t="e">
        <f>_xlfn.XLOOKUP($L1279,Pos!$A:$A,Pos!AI:AI,_xlfn.XLOOKUP($L1279,#REF!,#REF!, ""), 0)</f>
        <v>#REF!</v>
      </c>
      <c r="AT1279" s="1" t="e">
        <f>_xlfn.XLOOKUP($L1279,Pos!$A:$A,Pos!AJ:AJ,_xlfn.XLOOKUP($L1279,#REF!,#REF!, ""), 0)</f>
        <v>#REF!</v>
      </c>
      <c r="AU1279" s="1" t="e">
        <f>_xlfn.XLOOKUP($L1279,Pos!$A:$A,Pos!AK:AK,_xlfn.XLOOKUP($L1279,#REF!,#REF!, ""), 0)</f>
        <v>#REF!</v>
      </c>
      <c r="AV1279" s="1" t="e">
        <f>_xlfn.XLOOKUP($L1279,Pos!$A:$A,Pos!AL:AL,_xlfn.XLOOKUP($L1279,#REF!,#REF!, ""), 0)</f>
        <v>#REF!</v>
      </c>
      <c r="AW1279" s="1" t="e">
        <f>_xlfn.XLOOKUP($L1279,Pos!$A:$A,Pos!AM:AM,_xlfn.XLOOKUP($L1279,#REF!,#REF!, ""), 0)</f>
        <v>#REF!</v>
      </c>
      <c r="AX1279" s="1" t="e">
        <f>_xlfn.XLOOKUP($L1279,Pos!$A:$A,Pos!AN:AN,_xlfn.XLOOKUP($L1279,#REF!,#REF!, ""), 0)</f>
        <v>#REF!</v>
      </c>
      <c r="AY1279" s="1" t="e">
        <f>_xlfn.XLOOKUP($L1279,Pos!$A:$A,Pos!AO:AO,_xlfn.XLOOKUP($L1279,#REF!,#REF!, ""), 0)</f>
        <v>#REF!</v>
      </c>
      <c r="AZ1279" s="7" t="str">
        <f t="shared" si="298"/>
        <v>OUT</v>
      </c>
      <c r="BA1279" s="1">
        <f>IF(OR(_xlfn.XLOOKUP(L1279,Pos!B:B,Pos!L:L,FALSE)="ESG Reason",_xlfn.XLOOKUP(L1279,Pos!B:B,Pos!L:L,FALSE)="Blacklisted"),1,0)</f>
        <v>1</v>
      </c>
      <c r="BC1279" s="11">
        <v>9.247216832815147E-11</v>
      </c>
      <c r="BD1279" s="11">
        <f>_xlfn.XLOOKUP($L1279,Pos!$B:$B,Pos!H:H,0, 0)</f>
        <v>0</v>
      </c>
      <c r="BE1279" s="11">
        <f>_xlfn.XLOOKUP($L1279,Pos!$B:$B,Pos!I:I,0, 0)</f>
        <v>4.6108638025334882E-5</v>
      </c>
      <c r="BF1279" s="18">
        <f t="shared" si="299"/>
        <v>4.6108638025334882E-5</v>
      </c>
      <c r="BG1279" s="1">
        <f t="shared" si="300"/>
        <v>3</v>
      </c>
      <c r="BH1279" s="1">
        <f t="shared" si="301"/>
        <v>48</v>
      </c>
      <c r="BI1279" s="18">
        <f t="shared" si="302"/>
        <v>9.247216832815147E-11</v>
      </c>
      <c r="BJ1279" s="3">
        <f t="shared" si="303"/>
        <v>0</v>
      </c>
      <c r="BK1279" s="18">
        <f t="shared" si="304"/>
        <v>0</v>
      </c>
    </row>
    <row r="1280" spans="3:63" x14ac:dyDescent="0.25">
      <c r="C1280" s="3"/>
      <c r="D1280" s="3"/>
      <c r="E1280" s="3"/>
      <c r="F1280" s="3"/>
      <c r="G1280" s="51" t="s">
        <v>1289</v>
      </c>
      <c r="H1280" s="8" t="str">
        <f t="shared" si="294"/>
        <v>0%Others</v>
      </c>
      <c r="I1280" s="11" cm="1">
        <f t="array" ref="I1280">IF(
   AZ1280 = "OUT", 0,IF(
   BD1280 &gt;= LARGE(IF(ISNUMBER(BD:BD), BD:BD), 3),
   BE1280 - 0.001,
   IF(BE1280 &gt;=VLOOKUP(P1280,mapping!$A:$B,2,FALSE), BE1280,VLOOKUP(P1280,mapping!$A$2:$B$8,2,FALSE))
))</f>
        <v>0</v>
      </c>
      <c r="J1280" s="11" cm="1">
        <f t="array" ref="J1280">IF(
    AZ1280="OUT",0,IF(IF(
                      BD1280&gt;=LARGE(IF(ISNUMBER(BD:BD),BD:BD),3),
                      BE1280+0.001,
                      VLOOKUP(H1280,mapping!$D:$E,2,FALSE)
                      )&gt;I1280,
                   IF(
                      BD1280&gt;=LARGE(IF(ISNUMBER(BD:BD),BD:BD),3),
                      BE1280+0.001,
                      VLOOKUP(H1280,mapping!$D:$E,2,FALSE)
                      ),
                   I1280+0.002))</f>
        <v>0</v>
      </c>
      <c r="K1280" s="8">
        <f t="shared" si="295"/>
        <v>4.5848298456473767E-5</v>
      </c>
      <c r="L1280" s="1" t="str">
        <f>Pos!B65</f>
        <v>BMG2178K1009</v>
      </c>
      <c r="M1280" s="1" t="str">
        <f>_xlfn.XLOOKUP($L1280,Pos!B:B,Pos!D:D,, 0)</f>
        <v>CK Infrastructure Holdings Limited</v>
      </c>
      <c r="N1280" s="1" t="str">
        <f>_xlfn.XLOOKUP($L1280,Pos!B:B,Pos!E:E,, 0)</f>
        <v>Utilities</v>
      </c>
      <c r="O1280" s="1" t="str">
        <f t="shared" si="296"/>
        <v>Utilities_Others</v>
      </c>
      <c r="P1280" s="1" t="str">
        <f>_xlfn.XLOOKUP($L1280,Pos!B:B,Pos!F:F,, 0)</f>
        <v>Others</v>
      </c>
      <c r="Q1280" s="1">
        <v>0</v>
      </c>
      <c r="R1280" s="9">
        <f>_xlfn.XLOOKUP($L1280,Pos!$B:$B,Pos!N:N,0, 0)</f>
        <v>6.9200010000000001</v>
      </c>
      <c r="S1280" s="9">
        <f>_xlfn.XLOOKUP($L1280,Pos!$B:$B,Pos!O:O,0, 0)</f>
        <v>2.3330000000000002</v>
      </c>
      <c r="T1280" s="9">
        <f>_xlfn.XLOOKUP($L1280,Pos!$B:$B,Pos!P:P,0, 0)</f>
        <v>1.925</v>
      </c>
      <c r="U1280" s="9">
        <f>_xlfn.XLOOKUP($L1280,Pos!$B:$B,Pos!Q:Q,0, 0)</f>
        <v>2.7</v>
      </c>
      <c r="V1280" s="9">
        <f>_xlfn.XLOOKUP($L1280,Pos!$B:$B,Pos!R:R,0, 0)</f>
        <v>8.8333329999999997</v>
      </c>
      <c r="W1280" s="9">
        <f>_xlfn.XLOOKUP($L1280,Pos!$B:$B,Pos!S:S,0, 0)</f>
        <v>5.5366669999999996</v>
      </c>
      <c r="X1280" s="9" t="str">
        <f>_xlfn.XLOOKUP($L1280,Pos!$B:$B,Pos!J:J,0, 0)</f>
        <v>Outperform</v>
      </c>
      <c r="Y1280" s="1">
        <v>0</v>
      </c>
      <c r="Z1280" s="1">
        <v>0</v>
      </c>
      <c r="AA1280" s="1">
        <f t="shared" si="297"/>
        <v>0</v>
      </c>
      <c r="AB1280" s="9">
        <f>_xlfn.XLOOKUP(L1280,Pos!B:B,Pos!K:K,-1,0)</f>
        <v>-1</v>
      </c>
      <c r="AC1280" s="1" t="e">
        <f>_xlfn.XLOOKUP($L1280,Pos!$A:$A,Pos!S:S,_xlfn.XLOOKUP($L1280,#REF!,#REF!, ""), 0)</f>
        <v>#REF!</v>
      </c>
      <c r="AD1280" s="1" t="e">
        <f>_xlfn.XLOOKUP($L1280,Pos!$A:$A,Pos!T:T,_xlfn.XLOOKUP($L1280,#REF!,#REF!, ""), 0)</f>
        <v>#REF!</v>
      </c>
      <c r="AE1280" s="1" t="e">
        <f>_xlfn.XLOOKUP($L1280,Pos!$A:$A,Pos!U:U,_xlfn.XLOOKUP($L1280,#REF!,#REF!, ""), 0)</f>
        <v>#REF!</v>
      </c>
      <c r="AF1280" s="1" t="e">
        <f>_xlfn.XLOOKUP($L1280,Pos!$A:$A,Pos!V:V,_xlfn.XLOOKUP($L1280,#REF!,#REF!, ""), 0)</f>
        <v>#REF!</v>
      </c>
      <c r="AG1280" s="1" t="e">
        <f>_xlfn.XLOOKUP($L1280,Pos!$A:$A,Pos!W:W,_xlfn.XLOOKUP($L1280,#REF!,#REF!, ""), 0)</f>
        <v>#REF!</v>
      </c>
      <c r="AH1280" s="1" t="e">
        <f>_xlfn.XLOOKUP($L1280,Pos!$A:$A,Pos!X:X,_xlfn.XLOOKUP($L1280,#REF!,#REF!, ""), 0)</f>
        <v>#REF!</v>
      </c>
      <c r="AI1280" s="1" t="e">
        <f>_xlfn.XLOOKUP($L1280,Pos!$A:$A,Pos!Y:Y,_xlfn.XLOOKUP($L1280,#REF!,#REF!, ""), 0)</f>
        <v>#REF!</v>
      </c>
      <c r="AJ1280" s="1" t="e">
        <f>_xlfn.XLOOKUP($L1280,Pos!$A:$A,Pos!Z:Z,_xlfn.XLOOKUP($L1280,#REF!,#REF!, ""), 0)</f>
        <v>#REF!</v>
      </c>
      <c r="AK1280" s="1" t="e">
        <f>_xlfn.XLOOKUP($L1280,Pos!$A:$A,Pos!AA:AA,_xlfn.XLOOKUP($L1280,#REF!,#REF!, ""), 0)</f>
        <v>#REF!</v>
      </c>
      <c r="AL1280" s="1" t="e">
        <f>_xlfn.XLOOKUP($L1280,Pos!$A:$A,Pos!AB:AB,_xlfn.XLOOKUP($L1280,#REF!,#REF!, ""), 0)</f>
        <v>#REF!</v>
      </c>
      <c r="AM1280" s="1" t="e">
        <f>_xlfn.XLOOKUP($L1280,Pos!$A:$A,Pos!AC:AC,_xlfn.XLOOKUP($L1280,#REF!,#REF!, ""), 0)</f>
        <v>#REF!</v>
      </c>
      <c r="AN1280" s="1" t="e">
        <f>_xlfn.XLOOKUP($L1280,Pos!$A:$A,Pos!AD:AD,_xlfn.XLOOKUP($L1280,#REF!,#REF!, ""), 0)</f>
        <v>#REF!</v>
      </c>
      <c r="AO1280" s="1" t="e">
        <f>_xlfn.XLOOKUP($L1280,Pos!$A:$A,Pos!AE:AE,_xlfn.XLOOKUP($L1280,#REF!,#REF!, ""), 0)</f>
        <v>#REF!</v>
      </c>
      <c r="AP1280" s="1" t="e">
        <f>_xlfn.XLOOKUP($L1280,Pos!$A:$A,Pos!AF:AF,_xlfn.XLOOKUP($L1280,#REF!,#REF!, ""), 0)</f>
        <v>#REF!</v>
      </c>
      <c r="AQ1280" s="1" t="e">
        <f>_xlfn.XLOOKUP($L1280,Pos!$A:$A,Pos!AG:AG,_xlfn.XLOOKUP($L1280,#REF!,#REF!, ""), 0)</f>
        <v>#REF!</v>
      </c>
      <c r="AR1280" s="1" t="e">
        <f>_xlfn.XLOOKUP($L1280,Pos!$A:$A,Pos!AH:AH,_xlfn.XLOOKUP($L1280,#REF!,#REF!, ""), 0)</f>
        <v>#REF!</v>
      </c>
      <c r="AS1280" s="1" t="e">
        <f>_xlfn.XLOOKUP($L1280,Pos!$A:$A,Pos!AI:AI,_xlfn.XLOOKUP($L1280,#REF!,#REF!, ""), 0)</f>
        <v>#REF!</v>
      </c>
      <c r="AT1280" s="1" t="e">
        <f>_xlfn.XLOOKUP($L1280,Pos!$A:$A,Pos!AJ:AJ,_xlfn.XLOOKUP($L1280,#REF!,#REF!, ""), 0)</f>
        <v>#REF!</v>
      </c>
      <c r="AU1280" s="1" t="e">
        <f>_xlfn.XLOOKUP($L1280,Pos!$A:$A,Pos!AK:AK,_xlfn.XLOOKUP($L1280,#REF!,#REF!, ""), 0)</f>
        <v>#REF!</v>
      </c>
      <c r="AV1280" s="1" t="e">
        <f>_xlfn.XLOOKUP($L1280,Pos!$A:$A,Pos!AL:AL,_xlfn.XLOOKUP($L1280,#REF!,#REF!, ""), 0)</f>
        <v>#REF!</v>
      </c>
      <c r="AW1280" s="1" t="e">
        <f>_xlfn.XLOOKUP($L1280,Pos!$A:$A,Pos!AM:AM,_xlfn.XLOOKUP($L1280,#REF!,#REF!, ""), 0)</f>
        <v>#REF!</v>
      </c>
      <c r="AX1280" s="1" t="e">
        <f>_xlfn.XLOOKUP($L1280,Pos!$A:$A,Pos!AN:AN,_xlfn.XLOOKUP($L1280,#REF!,#REF!, ""), 0)</f>
        <v>#REF!</v>
      </c>
      <c r="AY1280" s="1" t="e">
        <f>_xlfn.XLOOKUP($L1280,Pos!$A:$A,Pos!AO:AO,_xlfn.XLOOKUP($L1280,#REF!,#REF!, ""), 0)</f>
        <v>#REF!</v>
      </c>
      <c r="AZ1280" s="7" t="str">
        <f t="shared" si="298"/>
        <v>OUT</v>
      </c>
      <c r="BA1280" s="1">
        <f>IF(OR(_xlfn.XLOOKUP(L1280,Pos!B:B,Pos!L:L,FALSE)="ESG Reason",_xlfn.XLOOKUP(L1280,Pos!B:B,Pos!L:L,FALSE)="Blacklisted"),1,0)</f>
        <v>0</v>
      </c>
      <c r="BC1280" s="11">
        <v>1.027343165760818E-10</v>
      </c>
      <c r="BD1280" s="11">
        <f>_xlfn.XLOOKUP($L1280,Pos!$B:$B,Pos!H:H,0, 0)</f>
        <v>0</v>
      </c>
      <c r="BE1280" s="11">
        <f>_xlfn.XLOOKUP($L1280,Pos!$B:$B,Pos!I:I,0, 0)</f>
        <v>4.5848298456473767E-5</v>
      </c>
      <c r="BF1280" s="18">
        <f t="shared" si="299"/>
        <v>4.5848298456473767E-5</v>
      </c>
      <c r="BG1280" s="1">
        <f t="shared" si="300"/>
        <v>3</v>
      </c>
      <c r="BH1280" s="1">
        <f t="shared" si="301"/>
        <v>57</v>
      </c>
      <c r="BI1280" s="18">
        <f t="shared" si="302"/>
        <v>1.027343165760818E-10</v>
      </c>
      <c r="BJ1280" s="3">
        <f t="shared" si="303"/>
        <v>0</v>
      </c>
      <c r="BK1280" s="18">
        <f t="shared" si="304"/>
        <v>0</v>
      </c>
    </row>
    <row r="1281" spans="3:63" x14ac:dyDescent="0.25">
      <c r="C1281" s="3"/>
      <c r="D1281" s="3"/>
      <c r="E1281" s="3"/>
      <c r="F1281" s="3"/>
      <c r="G1281" s="51" t="s">
        <v>1295</v>
      </c>
      <c r="H1281" s="8" t="str">
        <f t="shared" si="294"/>
        <v>0%Others</v>
      </c>
      <c r="I1281" s="11" cm="1">
        <f t="array" ref="I1281">IF(
   AZ1281 = "OUT", 0,IF(
   BD1281 &gt;= LARGE(IF(ISNUMBER(BD:BD), BD:BD), 3),
   BE1281 - 0.001,
   IF(BE1281 &gt;=VLOOKUP(P1281,mapping!$A:$B,2,FALSE), BE1281,VLOOKUP(P1281,mapping!$A$2:$B$8,2,FALSE))
))</f>
        <v>0</v>
      </c>
      <c r="J1281" s="11" cm="1">
        <f t="array" ref="J1281">IF(
    AZ1281="OUT",0,IF(IF(
                      BD1281&gt;=LARGE(IF(ISNUMBER(BD:BD),BD:BD),3),
                      BE1281+0.001,
                      VLOOKUP(H1281,mapping!$D:$E,2,FALSE)
                      )&gt;I1281,
                   IF(
                      BD1281&gt;=LARGE(IF(ISNUMBER(BD:BD),BD:BD),3),
                      BE1281+0.001,
                      VLOOKUP(H1281,mapping!$D:$E,2,FALSE)
                      ),
                   I1281+0.002))</f>
        <v>0</v>
      </c>
      <c r="K1281" s="8">
        <f t="shared" si="295"/>
        <v>4.5195329212054417E-5</v>
      </c>
      <c r="L1281" s="1" t="str">
        <f>Pos!B585</f>
        <v>JP3486800000</v>
      </c>
      <c r="M1281" s="1" t="str">
        <f>_xlfn.XLOOKUP($L1281,Pos!B:B,Pos!D:D,, 0)</f>
        <v>Daito Trust Construction Co., Ltd.</v>
      </c>
      <c r="N1281" s="1" t="str">
        <f>_xlfn.XLOOKUP($L1281,Pos!B:B,Pos!E:E,, 0)</f>
        <v>Real Estate</v>
      </c>
      <c r="O1281" s="1" t="str">
        <f t="shared" si="296"/>
        <v>Real Estate_Others</v>
      </c>
      <c r="P1281" s="1" t="str">
        <f>_xlfn.XLOOKUP($L1281,Pos!B:B,Pos!F:F,, 0)</f>
        <v>Others</v>
      </c>
      <c r="Q1281" s="1">
        <v>0</v>
      </c>
      <c r="R1281" s="9">
        <f>_xlfn.XLOOKUP($L1281,Pos!$B:$B,Pos!N:N,0, 0)</f>
        <v>5.32</v>
      </c>
      <c r="S1281" s="9">
        <f>_xlfn.XLOOKUP($L1281,Pos!$B:$B,Pos!O:O,0, 0)</f>
        <v>6.4895829999999997</v>
      </c>
      <c r="T1281" s="9">
        <f>_xlfn.XLOOKUP($L1281,Pos!$B:$B,Pos!P:P,0, 0)</f>
        <v>7.3250000000000002</v>
      </c>
      <c r="U1281" s="9">
        <f>_xlfn.XLOOKUP($L1281,Pos!$B:$B,Pos!Q:Q,0, 0)</f>
        <v>0.8</v>
      </c>
      <c r="V1281" s="9">
        <f>_xlfn.XLOOKUP($L1281,Pos!$B:$B,Pos!R:R,0, 0)</f>
        <v>5.3666669999999996</v>
      </c>
      <c r="W1281" s="9">
        <f>_xlfn.XLOOKUP($L1281,Pos!$B:$B,Pos!S:S,0, 0)</f>
        <v>4.5883330000000004</v>
      </c>
      <c r="X1281" s="9" t="str">
        <f>_xlfn.XLOOKUP($L1281,Pos!$B:$B,Pos!J:J,0, 0)</f>
        <v>Hold</v>
      </c>
      <c r="Y1281" s="1">
        <v>0</v>
      </c>
      <c r="Z1281" s="1">
        <v>0</v>
      </c>
      <c r="AA1281" s="1">
        <f t="shared" si="297"/>
        <v>0</v>
      </c>
      <c r="AB1281" s="9">
        <f>_xlfn.XLOOKUP(L1281,Pos!B:B,Pos!K:K,-1,0)</f>
        <v>8.3333333333333339</v>
      </c>
      <c r="AC1281" s="1" t="e">
        <f>_xlfn.XLOOKUP($L1281,Pos!$A:$A,Pos!S:S,_xlfn.XLOOKUP($L1281,#REF!,#REF!, ""), 0)</f>
        <v>#REF!</v>
      </c>
      <c r="AD1281" s="1" t="e">
        <f>_xlfn.XLOOKUP($L1281,Pos!$A:$A,Pos!T:T,_xlfn.XLOOKUP($L1281,#REF!,#REF!, ""), 0)</f>
        <v>#REF!</v>
      </c>
      <c r="AE1281" s="1" t="e">
        <f>_xlfn.XLOOKUP($L1281,Pos!$A:$A,Pos!U:U,_xlfn.XLOOKUP($L1281,#REF!,#REF!, ""), 0)</f>
        <v>#REF!</v>
      </c>
      <c r="AF1281" s="1" t="e">
        <f>_xlfn.XLOOKUP($L1281,Pos!$A:$A,Pos!V:V,_xlfn.XLOOKUP($L1281,#REF!,#REF!, ""), 0)</f>
        <v>#REF!</v>
      </c>
      <c r="AG1281" s="1" t="e">
        <f>_xlfn.XLOOKUP($L1281,Pos!$A:$A,Pos!W:W,_xlfn.XLOOKUP($L1281,#REF!,#REF!, ""), 0)</f>
        <v>#REF!</v>
      </c>
      <c r="AH1281" s="1" t="e">
        <f>_xlfn.XLOOKUP($L1281,Pos!$A:$A,Pos!X:X,_xlfn.XLOOKUP($L1281,#REF!,#REF!, ""), 0)</f>
        <v>#REF!</v>
      </c>
      <c r="AI1281" s="1" t="e">
        <f>_xlfn.XLOOKUP($L1281,Pos!$A:$A,Pos!Y:Y,_xlfn.XLOOKUP($L1281,#REF!,#REF!, ""), 0)</f>
        <v>#REF!</v>
      </c>
      <c r="AJ1281" s="1" t="e">
        <f>_xlfn.XLOOKUP($L1281,Pos!$A:$A,Pos!Z:Z,_xlfn.XLOOKUP($L1281,#REF!,#REF!, ""), 0)</f>
        <v>#REF!</v>
      </c>
      <c r="AK1281" s="1" t="e">
        <f>_xlfn.XLOOKUP($L1281,Pos!$A:$A,Pos!AA:AA,_xlfn.XLOOKUP($L1281,#REF!,#REF!, ""), 0)</f>
        <v>#REF!</v>
      </c>
      <c r="AL1281" s="1" t="e">
        <f>_xlfn.XLOOKUP($L1281,Pos!$A:$A,Pos!AB:AB,_xlfn.XLOOKUP($L1281,#REF!,#REF!, ""), 0)</f>
        <v>#REF!</v>
      </c>
      <c r="AM1281" s="1" t="e">
        <f>_xlfn.XLOOKUP($L1281,Pos!$A:$A,Pos!AC:AC,_xlfn.XLOOKUP($L1281,#REF!,#REF!, ""), 0)</f>
        <v>#REF!</v>
      </c>
      <c r="AN1281" s="1" t="e">
        <f>_xlfn.XLOOKUP($L1281,Pos!$A:$A,Pos!AD:AD,_xlfn.XLOOKUP($L1281,#REF!,#REF!, ""), 0)</f>
        <v>#REF!</v>
      </c>
      <c r="AO1281" s="1" t="e">
        <f>_xlfn.XLOOKUP($L1281,Pos!$A:$A,Pos!AE:AE,_xlfn.XLOOKUP($L1281,#REF!,#REF!, ""), 0)</f>
        <v>#REF!</v>
      </c>
      <c r="AP1281" s="1" t="e">
        <f>_xlfn.XLOOKUP($L1281,Pos!$A:$A,Pos!AF:AF,_xlfn.XLOOKUP($L1281,#REF!,#REF!, ""), 0)</f>
        <v>#REF!</v>
      </c>
      <c r="AQ1281" s="1" t="e">
        <f>_xlfn.XLOOKUP($L1281,Pos!$A:$A,Pos!AG:AG,_xlfn.XLOOKUP($L1281,#REF!,#REF!, ""), 0)</f>
        <v>#REF!</v>
      </c>
      <c r="AR1281" s="1" t="e">
        <f>_xlfn.XLOOKUP($L1281,Pos!$A:$A,Pos!AH:AH,_xlfn.XLOOKUP($L1281,#REF!,#REF!, ""), 0)</f>
        <v>#REF!</v>
      </c>
      <c r="AS1281" s="1" t="e">
        <f>_xlfn.XLOOKUP($L1281,Pos!$A:$A,Pos!AI:AI,_xlfn.XLOOKUP($L1281,#REF!,#REF!, ""), 0)</f>
        <v>#REF!</v>
      </c>
      <c r="AT1281" s="1" t="e">
        <f>_xlfn.XLOOKUP($L1281,Pos!$A:$A,Pos!AJ:AJ,_xlfn.XLOOKUP($L1281,#REF!,#REF!, ""), 0)</f>
        <v>#REF!</v>
      </c>
      <c r="AU1281" s="1" t="e">
        <f>_xlfn.XLOOKUP($L1281,Pos!$A:$A,Pos!AK:AK,_xlfn.XLOOKUP($L1281,#REF!,#REF!, ""), 0)</f>
        <v>#REF!</v>
      </c>
      <c r="AV1281" s="1" t="e">
        <f>_xlfn.XLOOKUP($L1281,Pos!$A:$A,Pos!AL:AL,_xlfn.XLOOKUP($L1281,#REF!,#REF!, ""), 0)</f>
        <v>#REF!</v>
      </c>
      <c r="AW1281" s="1" t="e">
        <f>_xlfn.XLOOKUP($L1281,Pos!$A:$A,Pos!AM:AM,_xlfn.XLOOKUP($L1281,#REF!,#REF!, ""), 0)</f>
        <v>#REF!</v>
      </c>
      <c r="AX1281" s="1" t="e">
        <f>_xlfn.XLOOKUP($L1281,Pos!$A:$A,Pos!AN:AN,_xlfn.XLOOKUP($L1281,#REF!,#REF!, ""), 0)</f>
        <v>#REF!</v>
      </c>
      <c r="AY1281" s="1" t="e">
        <f>_xlfn.XLOOKUP($L1281,Pos!$A:$A,Pos!AO:AO,_xlfn.XLOOKUP($L1281,#REF!,#REF!, ""), 0)</f>
        <v>#REF!</v>
      </c>
      <c r="AZ1281" s="7" t="str">
        <f t="shared" si="298"/>
        <v>OUT</v>
      </c>
      <c r="BA1281" s="1">
        <f>IF(OR(_xlfn.XLOOKUP(L1281,Pos!B:B,Pos!L:L,FALSE)="ESG Reason",_xlfn.XLOOKUP(L1281,Pos!B:B,Pos!L:L,FALSE)="Blacklisted"),1,0)</f>
        <v>1</v>
      </c>
      <c r="BC1281" s="11">
        <v>9.6185907372531324E-11</v>
      </c>
      <c r="BD1281" s="11">
        <f>_xlfn.XLOOKUP($L1281,Pos!$B:$B,Pos!H:H,0, 0)</f>
        <v>0</v>
      </c>
      <c r="BE1281" s="11">
        <f>_xlfn.XLOOKUP($L1281,Pos!$B:$B,Pos!I:I,0, 0)</f>
        <v>4.5195329212054417E-5</v>
      </c>
      <c r="BF1281" s="18">
        <f t="shared" si="299"/>
        <v>4.5195329212054417E-5</v>
      </c>
      <c r="BG1281" s="1">
        <f t="shared" si="300"/>
        <v>3</v>
      </c>
      <c r="BH1281" s="1">
        <f t="shared" si="301"/>
        <v>52</v>
      </c>
      <c r="BI1281" s="18">
        <f t="shared" si="302"/>
        <v>9.6185907372531324E-11</v>
      </c>
      <c r="BJ1281" s="3">
        <f t="shared" si="303"/>
        <v>0</v>
      </c>
      <c r="BK1281" s="18">
        <f t="shared" si="304"/>
        <v>0</v>
      </c>
    </row>
    <row r="1282" spans="3:63" x14ac:dyDescent="0.25">
      <c r="C1282" s="3"/>
      <c r="D1282" s="3"/>
      <c r="E1282" s="3"/>
      <c r="F1282" s="3"/>
      <c r="G1282" s="51" t="s">
        <v>1297</v>
      </c>
      <c r="H1282" s="8" t="str">
        <f t="shared" si="294"/>
        <v>0%West Europe</v>
      </c>
      <c r="I1282" s="11" cm="1">
        <f t="array" ref="I1282">IF(
   AZ1282 = "OUT", 0,IF(
   BD1282 &gt;= LARGE(IF(ISNUMBER(BD:BD), BD:BD), 3),
   BE1282 - 0.001,
   IF(BE1282 &gt;=VLOOKUP(P1282,mapping!$A:$B,2,FALSE), BE1282,VLOOKUP(P1282,mapping!$A$2:$B$8,2,FALSE))
))</f>
        <v>0</v>
      </c>
      <c r="J1282" s="11" cm="1">
        <f t="array" ref="J1282">IF(
    AZ1282="OUT",0,IF(IF(
                      BD1282&gt;=LARGE(IF(ISNUMBER(BD:BD),BD:BD),3),
                      BE1282+0.001,
                      VLOOKUP(H1282,mapping!$D:$E,2,FALSE)
                      )&gt;I1282,
                   IF(
                      BD1282&gt;=LARGE(IF(ISNUMBER(BD:BD),BD:BD),3),
                      BE1282+0.001,
                      VLOOKUP(H1282,mapping!$D:$E,2,FALSE)
                      ),
                   I1282+0.002))</f>
        <v>0</v>
      </c>
      <c r="K1282" s="8">
        <f t="shared" si="295"/>
        <v>4.4819982163272687E-5</v>
      </c>
      <c r="L1282" s="1" t="str">
        <f>Pos!B272</f>
        <v>ES0127797019</v>
      </c>
      <c r="M1282" s="1" t="str">
        <f>_xlfn.XLOOKUP($L1282,Pos!B:B,Pos!D:D,, 0)</f>
        <v>EDP Renovaveis SA</v>
      </c>
      <c r="N1282" s="1" t="str">
        <f>_xlfn.XLOOKUP($L1282,Pos!B:B,Pos!E:E,, 0)</f>
        <v>Utilities</v>
      </c>
      <c r="O1282" s="1" t="str">
        <f t="shared" si="296"/>
        <v>Utilities_West Europe</v>
      </c>
      <c r="P1282" s="1" t="str">
        <f>_xlfn.XLOOKUP($L1282,Pos!B:B,Pos!F:F,, 0)</f>
        <v>West Europe</v>
      </c>
      <c r="Q1282" s="1">
        <v>0</v>
      </c>
      <c r="R1282" s="9">
        <f>_xlfn.XLOOKUP($L1282,Pos!$B:$B,Pos!N:N,0, 0)</f>
        <v>3.12</v>
      </c>
      <c r="S1282" s="9">
        <f>_xlfn.XLOOKUP($L1282,Pos!$B:$B,Pos!O:O,0, 0)</f>
        <v>3.1266669999999999</v>
      </c>
      <c r="T1282" s="9">
        <f>_xlfn.XLOOKUP($L1282,Pos!$B:$B,Pos!P:P,0, 0)</f>
        <v>0.9</v>
      </c>
      <c r="U1282" s="9">
        <f>_xlfn.XLOOKUP($L1282,Pos!$B:$B,Pos!Q:Q,0, 0)</f>
        <v>4.3</v>
      </c>
      <c r="V1282" s="9">
        <f>_xlfn.XLOOKUP($L1282,Pos!$B:$B,Pos!R:R,0, 0)</f>
        <v>0.56666669999999997</v>
      </c>
      <c r="W1282" s="9">
        <f>_xlfn.XLOOKUP($L1282,Pos!$B:$B,Pos!S:S,0, 0)</f>
        <v>5.2066670000000004</v>
      </c>
      <c r="X1282" s="9" t="str">
        <f>_xlfn.XLOOKUP($L1282,Pos!$B:$B,Pos!J:J,0, 0)</f>
        <v>Outperform</v>
      </c>
      <c r="Y1282" s="1">
        <v>0</v>
      </c>
      <c r="Z1282" s="1">
        <v>0</v>
      </c>
      <c r="AA1282" s="1">
        <f t="shared" si="297"/>
        <v>0</v>
      </c>
      <c r="AB1282" s="9">
        <f>_xlfn.XLOOKUP(L1282,Pos!B:B,Pos!K:K,-1,0)</f>
        <v>1.363636363636364</v>
      </c>
      <c r="AC1282" s="1" t="e">
        <f>_xlfn.XLOOKUP($L1282,Pos!$A:$A,Pos!S:S,_xlfn.XLOOKUP($L1282,#REF!,#REF!, ""), 0)</f>
        <v>#REF!</v>
      </c>
      <c r="AD1282" s="1" t="e">
        <f>_xlfn.XLOOKUP($L1282,Pos!$A:$A,Pos!T:T,_xlfn.XLOOKUP($L1282,#REF!,#REF!, ""), 0)</f>
        <v>#REF!</v>
      </c>
      <c r="AE1282" s="1" t="e">
        <f>_xlfn.XLOOKUP($L1282,Pos!$A:$A,Pos!U:U,_xlfn.XLOOKUP($L1282,#REF!,#REF!, ""), 0)</f>
        <v>#REF!</v>
      </c>
      <c r="AF1282" s="1" t="e">
        <f>_xlfn.XLOOKUP($L1282,Pos!$A:$A,Pos!V:V,_xlfn.XLOOKUP($L1282,#REF!,#REF!, ""), 0)</f>
        <v>#REF!</v>
      </c>
      <c r="AG1282" s="1" t="e">
        <f>_xlfn.XLOOKUP($L1282,Pos!$A:$A,Pos!W:W,_xlfn.XLOOKUP($L1282,#REF!,#REF!, ""), 0)</f>
        <v>#REF!</v>
      </c>
      <c r="AH1282" s="1" t="e">
        <f>_xlfn.XLOOKUP($L1282,Pos!$A:$A,Pos!X:X,_xlfn.XLOOKUP($L1282,#REF!,#REF!, ""), 0)</f>
        <v>#REF!</v>
      </c>
      <c r="AI1282" s="1" t="e">
        <f>_xlfn.XLOOKUP($L1282,Pos!$A:$A,Pos!Y:Y,_xlfn.XLOOKUP($L1282,#REF!,#REF!, ""), 0)</f>
        <v>#REF!</v>
      </c>
      <c r="AJ1282" s="1" t="e">
        <f>_xlfn.XLOOKUP($L1282,Pos!$A:$A,Pos!Z:Z,_xlfn.XLOOKUP($L1282,#REF!,#REF!, ""), 0)</f>
        <v>#REF!</v>
      </c>
      <c r="AK1282" s="1" t="e">
        <f>_xlfn.XLOOKUP($L1282,Pos!$A:$A,Pos!AA:AA,_xlfn.XLOOKUP($L1282,#REF!,#REF!, ""), 0)</f>
        <v>#REF!</v>
      </c>
      <c r="AL1282" s="1" t="e">
        <f>_xlfn.XLOOKUP($L1282,Pos!$A:$A,Pos!AB:AB,_xlfn.XLOOKUP($L1282,#REF!,#REF!, ""), 0)</f>
        <v>#REF!</v>
      </c>
      <c r="AM1282" s="1" t="e">
        <f>_xlfn.XLOOKUP($L1282,Pos!$A:$A,Pos!AC:AC,_xlfn.XLOOKUP($L1282,#REF!,#REF!, ""), 0)</f>
        <v>#REF!</v>
      </c>
      <c r="AN1282" s="1" t="e">
        <f>_xlfn.XLOOKUP($L1282,Pos!$A:$A,Pos!AD:AD,_xlfn.XLOOKUP($L1282,#REF!,#REF!, ""), 0)</f>
        <v>#REF!</v>
      </c>
      <c r="AO1282" s="1" t="e">
        <f>_xlfn.XLOOKUP($L1282,Pos!$A:$A,Pos!AE:AE,_xlfn.XLOOKUP($L1282,#REF!,#REF!, ""), 0)</f>
        <v>#REF!</v>
      </c>
      <c r="AP1282" s="1" t="e">
        <f>_xlfn.XLOOKUP($L1282,Pos!$A:$A,Pos!AF:AF,_xlfn.XLOOKUP($L1282,#REF!,#REF!, ""), 0)</f>
        <v>#REF!</v>
      </c>
      <c r="AQ1282" s="1" t="e">
        <f>_xlfn.XLOOKUP($L1282,Pos!$A:$A,Pos!AG:AG,_xlfn.XLOOKUP($L1282,#REF!,#REF!, ""), 0)</f>
        <v>#REF!</v>
      </c>
      <c r="AR1282" s="1" t="e">
        <f>_xlfn.XLOOKUP($L1282,Pos!$A:$A,Pos!AH:AH,_xlfn.XLOOKUP($L1282,#REF!,#REF!, ""), 0)</f>
        <v>#REF!</v>
      </c>
      <c r="AS1282" s="1" t="e">
        <f>_xlfn.XLOOKUP($L1282,Pos!$A:$A,Pos!AI:AI,_xlfn.XLOOKUP($L1282,#REF!,#REF!, ""), 0)</f>
        <v>#REF!</v>
      </c>
      <c r="AT1282" s="1" t="e">
        <f>_xlfn.XLOOKUP($L1282,Pos!$A:$A,Pos!AJ:AJ,_xlfn.XLOOKUP($L1282,#REF!,#REF!, ""), 0)</f>
        <v>#REF!</v>
      </c>
      <c r="AU1282" s="1" t="e">
        <f>_xlfn.XLOOKUP($L1282,Pos!$A:$A,Pos!AK:AK,_xlfn.XLOOKUP($L1282,#REF!,#REF!, ""), 0)</f>
        <v>#REF!</v>
      </c>
      <c r="AV1282" s="1" t="e">
        <f>_xlfn.XLOOKUP($L1282,Pos!$A:$A,Pos!AL:AL,_xlfn.XLOOKUP($L1282,#REF!,#REF!, ""), 0)</f>
        <v>#REF!</v>
      </c>
      <c r="AW1282" s="1" t="e">
        <f>_xlfn.XLOOKUP($L1282,Pos!$A:$A,Pos!AM:AM,_xlfn.XLOOKUP($L1282,#REF!,#REF!, ""), 0)</f>
        <v>#REF!</v>
      </c>
      <c r="AX1282" s="1" t="e">
        <f>_xlfn.XLOOKUP($L1282,Pos!$A:$A,Pos!AN:AN,_xlfn.XLOOKUP($L1282,#REF!,#REF!, ""), 0)</f>
        <v>#REF!</v>
      </c>
      <c r="AY1282" s="1" t="e">
        <f>_xlfn.XLOOKUP($L1282,Pos!$A:$A,Pos!AO:AO,_xlfn.XLOOKUP($L1282,#REF!,#REF!, ""), 0)</f>
        <v>#REF!</v>
      </c>
      <c r="AZ1282" s="7" t="str">
        <f t="shared" si="298"/>
        <v>OUT</v>
      </c>
      <c r="BA1282" s="1">
        <f>IF(OR(_xlfn.XLOOKUP(L1282,Pos!B:B,Pos!L:L,FALSE)="ESG Reason",_xlfn.XLOOKUP(L1282,Pos!B:B,Pos!L:L,FALSE)="Blacklisted"),1,0)</f>
        <v>0</v>
      </c>
      <c r="BC1282" s="11">
        <v>1.034948638491327E-10</v>
      </c>
      <c r="BD1282" s="11">
        <f>_xlfn.XLOOKUP($L1282,Pos!$B:$B,Pos!H:H,0, 0)</f>
        <v>0</v>
      </c>
      <c r="BE1282" s="11">
        <f>_xlfn.XLOOKUP($L1282,Pos!$B:$B,Pos!I:I,0, 0)</f>
        <v>4.4819982163272687E-5</v>
      </c>
      <c r="BF1282" s="18">
        <f t="shared" si="299"/>
        <v>4.4819982163272687E-5</v>
      </c>
      <c r="BG1282" s="1">
        <f t="shared" si="300"/>
        <v>2</v>
      </c>
      <c r="BH1282" s="1">
        <f t="shared" si="301"/>
        <v>19</v>
      </c>
      <c r="BI1282" s="18">
        <f t="shared" si="302"/>
        <v>1.034948638491327E-10</v>
      </c>
      <c r="BJ1282" s="3">
        <f t="shared" si="303"/>
        <v>0</v>
      </c>
      <c r="BK1282" s="18">
        <f t="shared" si="304"/>
        <v>0</v>
      </c>
    </row>
    <row r="1283" spans="3:63" x14ac:dyDescent="0.25">
      <c r="C1283" s="3"/>
      <c r="D1283" s="3"/>
      <c r="E1283" s="3"/>
      <c r="F1283" s="3"/>
      <c r="G1283" s="51" t="s">
        <v>1296</v>
      </c>
      <c r="H1283" s="8" t="str">
        <f t="shared" ref="H1283:H1312" si="305">VLOOKUP(BE1283,$A$100:$B$105,2,TRUE) &amp; IF(AND(P1283&lt;&gt;"Asia",P1283&lt;&gt;"Others"),P1283,"Others")</f>
        <v>0%West Europe</v>
      </c>
      <c r="I1283" s="11" cm="1">
        <f t="array" ref="I1283">IF(
   AZ1283 = "OUT", 0,IF(
   BD1283 &gt;= LARGE(IF(ISNUMBER(BD:BD), BD:BD), 3),
   BE1283 - 0.001,
   IF(BE1283 &gt;=VLOOKUP(P1283,mapping!$A:$B,2,FALSE), BE1283,VLOOKUP(P1283,mapping!$A$2:$B$8,2,FALSE))
))</f>
        <v>0</v>
      </c>
      <c r="J1283" s="11" cm="1">
        <f t="array" ref="J1283">IF(
    AZ1283="OUT",0,IF(IF(
                      BD1283&gt;=LARGE(IF(ISNUMBER(BD:BD),BD:BD),3),
                      BE1283+0.001,
                      VLOOKUP(H1283,mapping!$D:$E,2,FALSE)
                      )&gt;I1283,
                   IF(
                      BD1283&gt;=LARGE(IF(ISNUMBER(BD:BD),BD:BD),3),
                      BE1283+0.001,
                      VLOOKUP(H1283,mapping!$D:$E,2,FALSE)
                      ),
                   I1283+0.002))</f>
        <v>0</v>
      </c>
      <c r="K1283" s="8">
        <f t="shared" ref="K1283:K1312" si="306">BE1283</f>
        <v>4.4120555857871387E-5</v>
      </c>
      <c r="L1283" s="1" t="str">
        <f>Pos!B188</f>
        <v>CH0531751755</v>
      </c>
      <c r="M1283" s="1" t="str">
        <f>_xlfn.XLOOKUP($L1283,Pos!B:B,Pos!D:D,, 0)</f>
        <v>Banque Cantonale Vaudoise</v>
      </c>
      <c r="N1283" s="1" t="str">
        <f>_xlfn.XLOOKUP($L1283,Pos!B:B,Pos!E:E,, 0)</f>
        <v>Banks</v>
      </c>
      <c r="O1283" s="1" t="str">
        <f t="shared" ref="O1283:O1312" si="307">N1283&amp;"_"&amp;P1283</f>
        <v>Banks_West Europe</v>
      </c>
      <c r="P1283" s="1" t="str">
        <f>_xlfn.XLOOKUP($L1283,Pos!B:B,Pos!F:F,, 0)</f>
        <v>West Europe</v>
      </c>
      <c r="Q1283" s="1">
        <v>0</v>
      </c>
      <c r="R1283" s="9">
        <f>_xlfn.XLOOKUP($L1283,Pos!$B:$B,Pos!N:N,0, 0)</f>
        <v>5.32</v>
      </c>
      <c r="S1283" s="9">
        <f>_xlfn.XLOOKUP($L1283,Pos!$B:$B,Pos!O:O,0, 0)</f>
        <v>2.2574999999999998</v>
      </c>
      <c r="T1283" s="9">
        <f>_xlfn.XLOOKUP($L1283,Pos!$B:$B,Pos!P:P,0, 0)</f>
        <v>5.0999999999999996</v>
      </c>
      <c r="U1283" s="9">
        <f>_xlfn.XLOOKUP($L1283,Pos!$B:$B,Pos!Q:Q,0, 0)</f>
        <v>1</v>
      </c>
      <c r="V1283" s="9">
        <f>_xlfn.XLOOKUP($L1283,Pos!$B:$B,Pos!R:R,0, 0)</f>
        <v>8.6999999999999993</v>
      </c>
      <c r="W1283" s="9">
        <f>_xlfn.XLOOKUP($L1283,Pos!$B:$B,Pos!S:S,0, 0)</f>
        <v>3.3650000000000002</v>
      </c>
      <c r="X1283" s="9" t="str">
        <f>_xlfn.XLOOKUP($L1283,Pos!$B:$B,Pos!J:J,0, 0)</f>
        <v>Hold</v>
      </c>
      <c r="Y1283" s="1">
        <v>0</v>
      </c>
      <c r="Z1283" s="1">
        <v>0</v>
      </c>
      <c r="AA1283" s="1">
        <f t="shared" ref="AA1283:AA1312" si="308">IF(BE1283&gt;0,0,1)</f>
        <v>0</v>
      </c>
      <c r="AB1283" s="9">
        <f>_xlfn.XLOOKUP(L1283,Pos!B:B,Pos!K:K,-1,0)</f>
        <v>1.1111111111111109</v>
      </c>
      <c r="AC1283" s="1" t="e">
        <f>_xlfn.XLOOKUP($L1283,Pos!$A:$A,Pos!S:S,_xlfn.XLOOKUP($L1283,#REF!,#REF!, ""), 0)</f>
        <v>#REF!</v>
      </c>
      <c r="AD1283" s="1" t="e">
        <f>_xlfn.XLOOKUP($L1283,Pos!$A:$A,Pos!T:T,_xlfn.XLOOKUP($L1283,#REF!,#REF!, ""), 0)</f>
        <v>#REF!</v>
      </c>
      <c r="AE1283" s="1" t="e">
        <f>_xlfn.XLOOKUP($L1283,Pos!$A:$A,Pos!U:U,_xlfn.XLOOKUP($L1283,#REF!,#REF!, ""), 0)</f>
        <v>#REF!</v>
      </c>
      <c r="AF1283" s="1" t="e">
        <f>_xlfn.XLOOKUP($L1283,Pos!$A:$A,Pos!V:V,_xlfn.XLOOKUP($L1283,#REF!,#REF!, ""), 0)</f>
        <v>#REF!</v>
      </c>
      <c r="AG1283" s="1" t="e">
        <f>_xlfn.XLOOKUP($L1283,Pos!$A:$A,Pos!W:W,_xlfn.XLOOKUP($L1283,#REF!,#REF!, ""), 0)</f>
        <v>#REF!</v>
      </c>
      <c r="AH1283" s="1" t="e">
        <f>_xlfn.XLOOKUP($L1283,Pos!$A:$A,Pos!X:X,_xlfn.XLOOKUP($L1283,#REF!,#REF!, ""), 0)</f>
        <v>#REF!</v>
      </c>
      <c r="AI1283" s="1" t="e">
        <f>_xlfn.XLOOKUP($L1283,Pos!$A:$A,Pos!Y:Y,_xlfn.XLOOKUP($L1283,#REF!,#REF!, ""), 0)</f>
        <v>#REF!</v>
      </c>
      <c r="AJ1283" s="1" t="e">
        <f>_xlfn.XLOOKUP($L1283,Pos!$A:$A,Pos!Z:Z,_xlfn.XLOOKUP($L1283,#REF!,#REF!, ""), 0)</f>
        <v>#REF!</v>
      </c>
      <c r="AK1283" s="1" t="e">
        <f>_xlfn.XLOOKUP($L1283,Pos!$A:$A,Pos!AA:AA,_xlfn.XLOOKUP($L1283,#REF!,#REF!, ""), 0)</f>
        <v>#REF!</v>
      </c>
      <c r="AL1283" s="1" t="e">
        <f>_xlfn.XLOOKUP($L1283,Pos!$A:$A,Pos!AB:AB,_xlfn.XLOOKUP($L1283,#REF!,#REF!, ""), 0)</f>
        <v>#REF!</v>
      </c>
      <c r="AM1283" s="1" t="e">
        <f>_xlfn.XLOOKUP($L1283,Pos!$A:$A,Pos!AC:AC,_xlfn.XLOOKUP($L1283,#REF!,#REF!, ""), 0)</f>
        <v>#REF!</v>
      </c>
      <c r="AN1283" s="1" t="e">
        <f>_xlfn.XLOOKUP($L1283,Pos!$A:$A,Pos!AD:AD,_xlfn.XLOOKUP($L1283,#REF!,#REF!, ""), 0)</f>
        <v>#REF!</v>
      </c>
      <c r="AO1283" s="1" t="e">
        <f>_xlfn.XLOOKUP($L1283,Pos!$A:$A,Pos!AE:AE,_xlfn.XLOOKUP($L1283,#REF!,#REF!, ""), 0)</f>
        <v>#REF!</v>
      </c>
      <c r="AP1283" s="1" t="e">
        <f>_xlfn.XLOOKUP($L1283,Pos!$A:$A,Pos!AF:AF,_xlfn.XLOOKUP($L1283,#REF!,#REF!, ""), 0)</f>
        <v>#REF!</v>
      </c>
      <c r="AQ1283" s="1" t="e">
        <f>_xlfn.XLOOKUP($L1283,Pos!$A:$A,Pos!AG:AG,_xlfn.XLOOKUP($L1283,#REF!,#REF!, ""), 0)</f>
        <v>#REF!</v>
      </c>
      <c r="AR1283" s="1" t="e">
        <f>_xlfn.XLOOKUP($L1283,Pos!$A:$A,Pos!AH:AH,_xlfn.XLOOKUP($L1283,#REF!,#REF!, ""), 0)</f>
        <v>#REF!</v>
      </c>
      <c r="AS1283" s="1" t="e">
        <f>_xlfn.XLOOKUP($L1283,Pos!$A:$A,Pos!AI:AI,_xlfn.XLOOKUP($L1283,#REF!,#REF!, ""), 0)</f>
        <v>#REF!</v>
      </c>
      <c r="AT1283" s="1" t="e">
        <f>_xlfn.XLOOKUP($L1283,Pos!$A:$A,Pos!AJ:AJ,_xlfn.XLOOKUP($L1283,#REF!,#REF!, ""), 0)</f>
        <v>#REF!</v>
      </c>
      <c r="AU1283" s="1" t="e">
        <f>_xlfn.XLOOKUP($L1283,Pos!$A:$A,Pos!AK:AK,_xlfn.XLOOKUP($L1283,#REF!,#REF!, ""), 0)</f>
        <v>#REF!</v>
      </c>
      <c r="AV1283" s="1" t="e">
        <f>_xlfn.XLOOKUP($L1283,Pos!$A:$A,Pos!AL:AL,_xlfn.XLOOKUP($L1283,#REF!,#REF!, ""), 0)</f>
        <v>#REF!</v>
      </c>
      <c r="AW1283" s="1" t="e">
        <f>_xlfn.XLOOKUP($L1283,Pos!$A:$A,Pos!AM:AM,_xlfn.XLOOKUP($L1283,#REF!,#REF!, ""), 0)</f>
        <v>#REF!</v>
      </c>
      <c r="AX1283" s="1" t="e">
        <f>_xlfn.XLOOKUP($L1283,Pos!$A:$A,Pos!AN:AN,_xlfn.XLOOKUP($L1283,#REF!,#REF!, ""), 0)</f>
        <v>#REF!</v>
      </c>
      <c r="AY1283" s="1" t="e">
        <f>_xlfn.XLOOKUP($L1283,Pos!$A:$A,Pos!AO:AO,_xlfn.XLOOKUP($L1283,#REF!,#REF!, ""), 0)</f>
        <v>#REF!</v>
      </c>
      <c r="AZ1283" s="7" t="str">
        <f t="shared" ref="AZ1283:AZ1312" si="309">IF(BD1283&gt;0,"IN","OUT")</f>
        <v>OUT</v>
      </c>
      <c r="BA1283" s="1">
        <f>IF(OR(_xlfn.XLOOKUP(L1283,Pos!B:B,Pos!L:L,FALSE)="ESG Reason",_xlfn.XLOOKUP(L1283,Pos!B:B,Pos!L:L,FALSE)="Blacklisted"),1,0)</f>
        <v>1</v>
      </c>
      <c r="BC1283" s="11">
        <v>1.2725784536927449E-10</v>
      </c>
      <c r="BD1283" s="11">
        <f>_xlfn.XLOOKUP($L1283,Pos!$B:$B,Pos!H:H,0, 0)</f>
        <v>0</v>
      </c>
      <c r="BE1283" s="11">
        <f>_xlfn.XLOOKUP($L1283,Pos!$B:$B,Pos!I:I,0, 0)</f>
        <v>4.4120555857871387E-5</v>
      </c>
      <c r="BF1283" s="18">
        <f t="shared" ref="BF1283:BF1312" si="310">ABS(BD1283-BE1283)</f>
        <v>4.4120555857871387E-5</v>
      </c>
      <c r="BG1283" s="1">
        <f t="shared" ref="BG1283:BG1312" si="311">IFERROR(VLOOKUP(P1283,$A$6:$D$8,2,FALSE),3)</f>
        <v>2</v>
      </c>
      <c r="BH1283" s="1">
        <f t="shared" ref="BH1283:BH1312" si="312">IFERROR(VLOOKUP(O1283,$A$12:$D$68,2,FALSE),"")</f>
        <v>2</v>
      </c>
      <c r="BI1283" s="18">
        <f t="shared" ref="BI1283:BI1312" si="313">ABS(BC1283-BD1283)</f>
        <v>1.2725784536927449E-10</v>
      </c>
      <c r="BJ1283" s="3">
        <f t="shared" ref="BJ1283:BJ1312" si="314">IF(BC1283&lt;0.0001,0,BC1283-BE1283)</f>
        <v>0</v>
      </c>
      <c r="BK1283" s="18">
        <f t="shared" ref="BK1283:BK1312" si="315">IF(BC1283&lt;0.00001,0,BC1283-BD1283)</f>
        <v>0</v>
      </c>
    </row>
    <row r="1284" spans="3:63" x14ac:dyDescent="0.25">
      <c r="C1284" s="3"/>
      <c r="D1284" s="3"/>
      <c r="E1284" s="3"/>
      <c r="F1284" s="3"/>
      <c r="G1284" s="51" t="s">
        <v>1299</v>
      </c>
      <c r="H1284" s="8" t="str">
        <f t="shared" si="305"/>
        <v>0%West Europe</v>
      </c>
      <c r="I1284" s="11" cm="1">
        <f t="array" ref="I1284">IF(
   AZ1284 = "OUT", 0,IF(
   BD1284 &gt;= LARGE(IF(ISNUMBER(BD:BD), BD:BD), 3),
   BE1284 - 0.001,
   IF(BE1284 &gt;=VLOOKUP(P1284,mapping!$A:$B,2,FALSE), BE1284,VLOOKUP(P1284,mapping!$A$2:$B$8,2,FALSE))
))</f>
        <v>0</v>
      </c>
      <c r="J1284" s="11" cm="1">
        <f t="array" ref="J1284">IF(
    AZ1284="OUT",0,IF(IF(
                      BD1284&gt;=LARGE(IF(ISNUMBER(BD:BD),BD:BD),3),
                      BE1284+0.001,
                      VLOOKUP(H1284,mapping!$D:$E,2,FALSE)
                      )&gt;I1284,
                   IF(
                      BD1284&gt;=LARGE(IF(ISNUMBER(BD:BD),BD:BD),3),
                      BE1284+0.001,
                      VLOOKUP(H1284,mapping!$D:$E,2,FALSE)
                      ),
                   I1284+0.002))</f>
        <v>0</v>
      </c>
      <c r="K1284" s="8">
        <f t="shared" si="306"/>
        <v>4.3106811779492833E-5</v>
      </c>
      <c r="L1284" s="1" t="str">
        <f>Pos!B258</f>
        <v>DK0060738599</v>
      </c>
      <c r="M1284" s="1" t="str">
        <f>_xlfn.XLOOKUP($L1284,Pos!B:B,Pos!D:D,, 0)</f>
        <v>Demant A/S</v>
      </c>
      <c r="N1284" s="1" t="str">
        <f>_xlfn.XLOOKUP($L1284,Pos!B:B,Pos!E:E,, 0)</f>
        <v>Health Care</v>
      </c>
      <c r="O1284" s="1" t="str">
        <f t="shared" si="307"/>
        <v>Health Care_West Europe</v>
      </c>
      <c r="P1284" s="1" t="str">
        <f>_xlfn.XLOOKUP($L1284,Pos!B:B,Pos!F:F,, 0)</f>
        <v>West Europe</v>
      </c>
      <c r="Q1284" s="1">
        <v>0</v>
      </c>
      <c r="R1284" s="9">
        <f>_xlfn.XLOOKUP($L1284,Pos!$B:$B,Pos!N:N,0, 0)</f>
        <v>0</v>
      </c>
      <c r="S1284" s="9">
        <f>_xlfn.XLOOKUP($L1284,Pos!$B:$B,Pos!O:O,0, 0)</f>
        <v>5.1050000000000004</v>
      </c>
      <c r="T1284" s="9">
        <f>_xlfn.XLOOKUP($L1284,Pos!$B:$B,Pos!P:P,0, 0)</f>
        <v>6.15</v>
      </c>
      <c r="U1284" s="9">
        <f>_xlfn.XLOOKUP($L1284,Pos!$B:$B,Pos!Q:Q,0, 0)</f>
        <v>1.8</v>
      </c>
      <c r="V1284" s="9">
        <f>_xlfn.XLOOKUP($L1284,Pos!$B:$B,Pos!R:R,0, 0)</f>
        <v>4.4000000000000004</v>
      </c>
      <c r="W1284" s="9">
        <f>_xlfn.XLOOKUP($L1284,Pos!$B:$B,Pos!S:S,0, 0)</f>
        <v>3.75</v>
      </c>
      <c r="X1284" s="9" t="str">
        <f>_xlfn.XLOOKUP($L1284,Pos!$B:$B,Pos!J:J,0, 0)</f>
        <v>Outperform</v>
      </c>
      <c r="Y1284" s="1">
        <v>0</v>
      </c>
      <c r="Z1284" s="1">
        <v>0</v>
      </c>
      <c r="AA1284" s="1">
        <f t="shared" si="308"/>
        <v>0</v>
      </c>
      <c r="AB1284" s="9">
        <f>_xlfn.XLOOKUP(L1284,Pos!B:B,Pos!K:K,-1,0)</f>
        <v>0.81081081081081086</v>
      </c>
      <c r="AC1284" s="1" t="e">
        <f>_xlfn.XLOOKUP($L1284,Pos!$A:$A,Pos!S:S,_xlfn.XLOOKUP($L1284,#REF!,#REF!, ""), 0)</f>
        <v>#REF!</v>
      </c>
      <c r="AD1284" s="1" t="e">
        <f>_xlfn.XLOOKUP($L1284,Pos!$A:$A,Pos!T:T,_xlfn.XLOOKUP($L1284,#REF!,#REF!, ""), 0)</f>
        <v>#REF!</v>
      </c>
      <c r="AE1284" s="1" t="e">
        <f>_xlfn.XLOOKUP($L1284,Pos!$A:$A,Pos!U:U,_xlfn.XLOOKUP($L1284,#REF!,#REF!, ""), 0)</f>
        <v>#REF!</v>
      </c>
      <c r="AF1284" s="1" t="e">
        <f>_xlfn.XLOOKUP($L1284,Pos!$A:$A,Pos!V:V,_xlfn.XLOOKUP($L1284,#REF!,#REF!, ""), 0)</f>
        <v>#REF!</v>
      </c>
      <c r="AG1284" s="1" t="e">
        <f>_xlfn.XLOOKUP($L1284,Pos!$A:$A,Pos!W:W,_xlfn.XLOOKUP($L1284,#REF!,#REF!, ""), 0)</f>
        <v>#REF!</v>
      </c>
      <c r="AH1284" s="1" t="e">
        <f>_xlfn.XLOOKUP($L1284,Pos!$A:$A,Pos!X:X,_xlfn.XLOOKUP($L1284,#REF!,#REF!, ""), 0)</f>
        <v>#REF!</v>
      </c>
      <c r="AI1284" s="1" t="e">
        <f>_xlfn.XLOOKUP($L1284,Pos!$A:$A,Pos!Y:Y,_xlfn.XLOOKUP($L1284,#REF!,#REF!, ""), 0)</f>
        <v>#REF!</v>
      </c>
      <c r="AJ1284" s="1" t="e">
        <f>_xlfn.XLOOKUP($L1284,Pos!$A:$A,Pos!Z:Z,_xlfn.XLOOKUP($L1284,#REF!,#REF!, ""), 0)</f>
        <v>#REF!</v>
      </c>
      <c r="AK1284" s="1" t="e">
        <f>_xlfn.XLOOKUP($L1284,Pos!$A:$A,Pos!AA:AA,_xlfn.XLOOKUP($L1284,#REF!,#REF!, ""), 0)</f>
        <v>#REF!</v>
      </c>
      <c r="AL1284" s="1" t="e">
        <f>_xlfn.XLOOKUP($L1284,Pos!$A:$A,Pos!AB:AB,_xlfn.XLOOKUP($L1284,#REF!,#REF!, ""), 0)</f>
        <v>#REF!</v>
      </c>
      <c r="AM1284" s="1" t="e">
        <f>_xlfn.XLOOKUP($L1284,Pos!$A:$A,Pos!AC:AC,_xlfn.XLOOKUP($L1284,#REF!,#REF!, ""), 0)</f>
        <v>#REF!</v>
      </c>
      <c r="AN1284" s="1" t="e">
        <f>_xlfn.XLOOKUP($L1284,Pos!$A:$A,Pos!AD:AD,_xlfn.XLOOKUP($L1284,#REF!,#REF!, ""), 0)</f>
        <v>#REF!</v>
      </c>
      <c r="AO1284" s="1" t="e">
        <f>_xlfn.XLOOKUP($L1284,Pos!$A:$A,Pos!AE:AE,_xlfn.XLOOKUP($L1284,#REF!,#REF!, ""), 0)</f>
        <v>#REF!</v>
      </c>
      <c r="AP1284" s="1" t="e">
        <f>_xlfn.XLOOKUP($L1284,Pos!$A:$A,Pos!AF:AF,_xlfn.XLOOKUP($L1284,#REF!,#REF!, ""), 0)</f>
        <v>#REF!</v>
      </c>
      <c r="AQ1284" s="1" t="e">
        <f>_xlfn.XLOOKUP($L1284,Pos!$A:$A,Pos!AG:AG,_xlfn.XLOOKUP($L1284,#REF!,#REF!, ""), 0)</f>
        <v>#REF!</v>
      </c>
      <c r="AR1284" s="1" t="e">
        <f>_xlfn.XLOOKUP($L1284,Pos!$A:$A,Pos!AH:AH,_xlfn.XLOOKUP($L1284,#REF!,#REF!, ""), 0)</f>
        <v>#REF!</v>
      </c>
      <c r="AS1284" s="1" t="e">
        <f>_xlfn.XLOOKUP($L1284,Pos!$A:$A,Pos!AI:AI,_xlfn.XLOOKUP($L1284,#REF!,#REF!, ""), 0)</f>
        <v>#REF!</v>
      </c>
      <c r="AT1284" s="1" t="e">
        <f>_xlfn.XLOOKUP($L1284,Pos!$A:$A,Pos!AJ:AJ,_xlfn.XLOOKUP($L1284,#REF!,#REF!, ""), 0)</f>
        <v>#REF!</v>
      </c>
      <c r="AU1284" s="1" t="e">
        <f>_xlfn.XLOOKUP($L1284,Pos!$A:$A,Pos!AK:AK,_xlfn.XLOOKUP($L1284,#REF!,#REF!, ""), 0)</f>
        <v>#REF!</v>
      </c>
      <c r="AV1284" s="1" t="e">
        <f>_xlfn.XLOOKUP($L1284,Pos!$A:$A,Pos!AL:AL,_xlfn.XLOOKUP($L1284,#REF!,#REF!, ""), 0)</f>
        <v>#REF!</v>
      </c>
      <c r="AW1284" s="1" t="e">
        <f>_xlfn.XLOOKUP($L1284,Pos!$A:$A,Pos!AM:AM,_xlfn.XLOOKUP($L1284,#REF!,#REF!, ""), 0)</f>
        <v>#REF!</v>
      </c>
      <c r="AX1284" s="1" t="e">
        <f>_xlfn.XLOOKUP($L1284,Pos!$A:$A,Pos!AN:AN,_xlfn.XLOOKUP($L1284,#REF!,#REF!, ""), 0)</f>
        <v>#REF!</v>
      </c>
      <c r="AY1284" s="1" t="e">
        <f>_xlfn.XLOOKUP($L1284,Pos!$A:$A,Pos!AO:AO,_xlfn.XLOOKUP($L1284,#REF!,#REF!, ""), 0)</f>
        <v>#REF!</v>
      </c>
      <c r="AZ1284" s="7" t="str">
        <f t="shared" si="309"/>
        <v>OUT</v>
      </c>
      <c r="BA1284" s="1">
        <f>IF(OR(_xlfn.XLOOKUP(L1284,Pos!B:B,Pos!L:L,FALSE)="ESG Reason",_xlfn.XLOOKUP(L1284,Pos!B:B,Pos!L:L,FALSE)="Blacklisted"),1,0)</f>
        <v>1</v>
      </c>
      <c r="BC1284" s="11">
        <v>8.6140575269851857E-11</v>
      </c>
      <c r="BD1284" s="11">
        <f>_xlfn.XLOOKUP($L1284,Pos!$B:$B,Pos!H:H,0, 0)</f>
        <v>0</v>
      </c>
      <c r="BE1284" s="11">
        <f>_xlfn.XLOOKUP($L1284,Pos!$B:$B,Pos!I:I,0, 0)</f>
        <v>4.3106811779492833E-5</v>
      </c>
      <c r="BF1284" s="18">
        <f t="shared" si="310"/>
        <v>4.3106811779492833E-5</v>
      </c>
      <c r="BG1284" s="1">
        <f t="shared" si="311"/>
        <v>2</v>
      </c>
      <c r="BH1284" s="1">
        <f t="shared" si="312"/>
        <v>9</v>
      </c>
      <c r="BI1284" s="18">
        <f t="shared" si="313"/>
        <v>8.6140575269851857E-11</v>
      </c>
      <c r="BJ1284" s="3">
        <f t="shared" si="314"/>
        <v>0</v>
      </c>
      <c r="BK1284" s="18">
        <f t="shared" si="315"/>
        <v>0</v>
      </c>
    </row>
    <row r="1285" spans="3:63" x14ac:dyDescent="0.25">
      <c r="C1285" s="3"/>
      <c r="D1285" s="3"/>
      <c r="E1285" s="3"/>
      <c r="F1285" s="3"/>
      <c r="G1285" s="51" t="s">
        <v>1301</v>
      </c>
      <c r="H1285" s="8" t="str">
        <f t="shared" si="305"/>
        <v>0%West Europe</v>
      </c>
      <c r="I1285" s="11" cm="1">
        <f t="array" ref="I1285">IF(
   AZ1285 = "OUT", 0,IF(
   BD1285 &gt;= LARGE(IF(ISNUMBER(BD:BD), BD:BD), 3),
   BE1285 - 0.001,
   IF(BE1285 &gt;=VLOOKUP(P1285,mapping!$A:$B,2,FALSE), BE1285,VLOOKUP(P1285,mapping!$A$2:$B$8,2,FALSE))
))</f>
        <v>0</v>
      </c>
      <c r="J1285" s="11" cm="1">
        <f t="array" ref="J1285">IF(
    AZ1285="OUT",0,IF(IF(
                      BD1285&gt;=LARGE(IF(ISNUMBER(BD:BD),BD:BD),3),
                      BE1285+0.001,
                      VLOOKUP(H1285,mapping!$D:$E,2,FALSE)
                      )&gt;I1285,
                   IF(
                      BD1285&gt;=LARGE(IF(ISNUMBER(BD:BD),BD:BD),3),
                      BE1285+0.001,
                      VLOOKUP(H1285,mapping!$D:$E,2,FALSE)
                      ),
                   I1285+0.002))</f>
        <v>0</v>
      </c>
      <c r="K1285" s="8">
        <f t="shared" si="306"/>
        <v>4.2401204534654122E-5</v>
      </c>
      <c r="L1285" s="1" t="str">
        <f>Pos!B411</f>
        <v>GB00BP9LHF23</v>
      </c>
      <c r="M1285" s="1" t="str">
        <f>_xlfn.XLOOKUP($L1285,Pos!B:B,Pos!D:D,, 0)</f>
        <v>Schroders PLC</v>
      </c>
      <c r="N1285" s="1" t="str">
        <f>_xlfn.XLOOKUP($L1285,Pos!B:B,Pos!E:E,, 0)</f>
        <v>Financial Services</v>
      </c>
      <c r="O1285" s="1" t="str">
        <f t="shared" si="307"/>
        <v>Financial Services_West Europe</v>
      </c>
      <c r="P1285" s="1" t="str">
        <f>_xlfn.XLOOKUP($L1285,Pos!B:B,Pos!F:F,, 0)</f>
        <v>West Europe</v>
      </c>
      <c r="Q1285" s="1">
        <v>0</v>
      </c>
      <c r="R1285" s="9">
        <f>_xlfn.XLOOKUP($L1285,Pos!$B:$B,Pos!N:N,0, 0)</f>
        <v>5.68</v>
      </c>
      <c r="S1285" s="9">
        <f>_xlfn.XLOOKUP($L1285,Pos!$B:$B,Pos!O:O,0, 0)</f>
        <v>5.5887500000000001</v>
      </c>
      <c r="T1285" s="9">
        <f>_xlfn.XLOOKUP($L1285,Pos!$B:$B,Pos!P:P,0, 0)</f>
        <v>2.4</v>
      </c>
      <c r="U1285" s="9">
        <f>_xlfn.XLOOKUP($L1285,Pos!$B:$B,Pos!Q:Q,0, 0)</f>
        <v>6</v>
      </c>
      <c r="V1285" s="9">
        <f>_xlfn.XLOOKUP($L1285,Pos!$B:$B,Pos!R:R,0, 0)</f>
        <v>4.2</v>
      </c>
      <c r="W1285" s="9">
        <f>_xlfn.XLOOKUP($L1285,Pos!$B:$B,Pos!S:S,0, 0)</f>
        <v>2.5816669999999999</v>
      </c>
      <c r="X1285" s="9" t="str">
        <f>_xlfn.XLOOKUP($L1285,Pos!$B:$B,Pos!J:J,0, 0)</f>
        <v>Hold</v>
      </c>
      <c r="Y1285" s="1">
        <v>0</v>
      </c>
      <c r="Z1285" s="1">
        <v>0</v>
      </c>
      <c r="AA1285" s="1">
        <f t="shared" si="308"/>
        <v>0</v>
      </c>
      <c r="AB1285" s="9">
        <f>_xlfn.XLOOKUP(L1285,Pos!B:B,Pos!K:K,-1,0)</f>
        <v>7.6190476190476186</v>
      </c>
      <c r="AC1285" s="1" t="e">
        <f>_xlfn.XLOOKUP($L1285,Pos!$A:$A,Pos!S:S,_xlfn.XLOOKUP($L1285,#REF!,#REF!, ""), 0)</f>
        <v>#REF!</v>
      </c>
      <c r="AD1285" s="1" t="e">
        <f>_xlfn.XLOOKUP($L1285,Pos!$A:$A,Pos!T:T,_xlfn.XLOOKUP($L1285,#REF!,#REF!, ""), 0)</f>
        <v>#REF!</v>
      </c>
      <c r="AE1285" s="1" t="e">
        <f>_xlfn.XLOOKUP($L1285,Pos!$A:$A,Pos!U:U,_xlfn.XLOOKUP($L1285,#REF!,#REF!, ""), 0)</f>
        <v>#REF!</v>
      </c>
      <c r="AF1285" s="1" t="e">
        <f>_xlfn.XLOOKUP($L1285,Pos!$A:$A,Pos!V:V,_xlfn.XLOOKUP($L1285,#REF!,#REF!, ""), 0)</f>
        <v>#REF!</v>
      </c>
      <c r="AG1285" s="1" t="e">
        <f>_xlfn.XLOOKUP($L1285,Pos!$A:$A,Pos!W:W,_xlfn.XLOOKUP($L1285,#REF!,#REF!, ""), 0)</f>
        <v>#REF!</v>
      </c>
      <c r="AH1285" s="1" t="e">
        <f>_xlfn.XLOOKUP($L1285,Pos!$A:$A,Pos!X:X,_xlfn.XLOOKUP($L1285,#REF!,#REF!, ""), 0)</f>
        <v>#REF!</v>
      </c>
      <c r="AI1285" s="1" t="e">
        <f>_xlfn.XLOOKUP($L1285,Pos!$A:$A,Pos!Y:Y,_xlfn.XLOOKUP($L1285,#REF!,#REF!, ""), 0)</f>
        <v>#REF!</v>
      </c>
      <c r="AJ1285" s="1" t="e">
        <f>_xlfn.XLOOKUP($L1285,Pos!$A:$A,Pos!Z:Z,_xlfn.XLOOKUP($L1285,#REF!,#REF!, ""), 0)</f>
        <v>#REF!</v>
      </c>
      <c r="AK1285" s="1" t="e">
        <f>_xlfn.XLOOKUP($L1285,Pos!$A:$A,Pos!AA:AA,_xlfn.XLOOKUP($L1285,#REF!,#REF!, ""), 0)</f>
        <v>#REF!</v>
      </c>
      <c r="AL1285" s="1" t="e">
        <f>_xlfn.XLOOKUP($L1285,Pos!$A:$A,Pos!AB:AB,_xlfn.XLOOKUP($L1285,#REF!,#REF!, ""), 0)</f>
        <v>#REF!</v>
      </c>
      <c r="AM1285" s="1" t="e">
        <f>_xlfn.XLOOKUP($L1285,Pos!$A:$A,Pos!AC:AC,_xlfn.XLOOKUP($L1285,#REF!,#REF!, ""), 0)</f>
        <v>#REF!</v>
      </c>
      <c r="AN1285" s="1" t="e">
        <f>_xlfn.XLOOKUP($L1285,Pos!$A:$A,Pos!AD:AD,_xlfn.XLOOKUP($L1285,#REF!,#REF!, ""), 0)</f>
        <v>#REF!</v>
      </c>
      <c r="AO1285" s="1" t="e">
        <f>_xlfn.XLOOKUP($L1285,Pos!$A:$A,Pos!AE:AE,_xlfn.XLOOKUP($L1285,#REF!,#REF!, ""), 0)</f>
        <v>#REF!</v>
      </c>
      <c r="AP1285" s="1" t="e">
        <f>_xlfn.XLOOKUP($L1285,Pos!$A:$A,Pos!AF:AF,_xlfn.XLOOKUP($L1285,#REF!,#REF!, ""), 0)</f>
        <v>#REF!</v>
      </c>
      <c r="AQ1285" s="1" t="e">
        <f>_xlfn.XLOOKUP($L1285,Pos!$A:$A,Pos!AG:AG,_xlfn.XLOOKUP($L1285,#REF!,#REF!, ""), 0)</f>
        <v>#REF!</v>
      </c>
      <c r="AR1285" s="1" t="e">
        <f>_xlfn.XLOOKUP($L1285,Pos!$A:$A,Pos!AH:AH,_xlfn.XLOOKUP($L1285,#REF!,#REF!, ""), 0)</f>
        <v>#REF!</v>
      </c>
      <c r="AS1285" s="1" t="e">
        <f>_xlfn.XLOOKUP($L1285,Pos!$A:$A,Pos!AI:AI,_xlfn.XLOOKUP($L1285,#REF!,#REF!, ""), 0)</f>
        <v>#REF!</v>
      </c>
      <c r="AT1285" s="1" t="e">
        <f>_xlfn.XLOOKUP($L1285,Pos!$A:$A,Pos!AJ:AJ,_xlfn.XLOOKUP($L1285,#REF!,#REF!, ""), 0)</f>
        <v>#REF!</v>
      </c>
      <c r="AU1285" s="1" t="e">
        <f>_xlfn.XLOOKUP($L1285,Pos!$A:$A,Pos!AK:AK,_xlfn.XLOOKUP($L1285,#REF!,#REF!, ""), 0)</f>
        <v>#REF!</v>
      </c>
      <c r="AV1285" s="1" t="e">
        <f>_xlfn.XLOOKUP($L1285,Pos!$A:$A,Pos!AL:AL,_xlfn.XLOOKUP($L1285,#REF!,#REF!, ""), 0)</f>
        <v>#REF!</v>
      </c>
      <c r="AW1285" s="1" t="e">
        <f>_xlfn.XLOOKUP($L1285,Pos!$A:$A,Pos!AM:AM,_xlfn.XLOOKUP($L1285,#REF!,#REF!, ""), 0)</f>
        <v>#REF!</v>
      </c>
      <c r="AX1285" s="1" t="e">
        <f>_xlfn.XLOOKUP($L1285,Pos!$A:$A,Pos!AN:AN,_xlfn.XLOOKUP($L1285,#REF!,#REF!, ""), 0)</f>
        <v>#REF!</v>
      </c>
      <c r="AY1285" s="1" t="e">
        <f>_xlfn.XLOOKUP($L1285,Pos!$A:$A,Pos!AO:AO,_xlfn.XLOOKUP($L1285,#REF!,#REF!, ""), 0)</f>
        <v>#REF!</v>
      </c>
      <c r="AZ1285" s="7" t="str">
        <f t="shared" si="309"/>
        <v>OUT</v>
      </c>
      <c r="BA1285" s="1">
        <f>IF(OR(_xlfn.XLOOKUP(L1285,Pos!B:B,Pos!L:L,FALSE)="ESG Reason",_xlfn.XLOOKUP(L1285,Pos!B:B,Pos!L:L,FALSE)="Blacklisted"),1,0)</f>
        <v>0</v>
      </c>
      <c r="BC1285" s="11">
        <v>8.8494049048355351E-11</v>
      </c>
      <c r="BD1285" s="11">
        <f>_xlfn.XLOOKUP($L1285,Pos!$B:$B,Pos!H:H,0, 0)</f>
        <v>0</v>
      </c>
      <c r="BE1285" s="11">
        <f>_xlfn.XLOOKUP($L1285,Pos!$B:$B,Pos!I:I,0, 0)</f>
        <v>4.2401204534654122E-5</v>
      </c>
      <c r="BF1285" s="18">
        <f t="shared" si="310"/>
        <v>4.2401204534654122E-5</v>
      </c>
      <c r="BG1285" s="1">
        <f t="shared" si="311"/>
        <v>2</v>
      </c>
      <c r="BH1285" s="1">
        <f t="shared" si="312"/>
        <v>7</v>
      </c>
      <c r="BI1285" s="18">
        <f t="shared" si="313"/>
        <v>8.8494049048355351E-11</v>
      </c>
      <c r="BJ1285" s="3">
        <f t="shared" si="314"/>
        <v>0</v>
      </c>
      <c r="BK1285" s="18">
        <f t="shared" si="315"/>
        <v>0</v>
      </c>
    </row>
    <row r="1286" spans="3:63" x14ac:dyDescent="0.25">
      <c r="C1286" s="3"/>
      <c r="D1286" s="3"/>
      <c r="E1286" s="3"/>
      <c r="F1286" s="3"/>
      <c r="G1286" s="51" t="s">
        <v>1300</v>
      </c>
      <c r="H1286" s="8" t="str">
        <f t="shared" si="305"/>
        <v>0%North America</v>
      </c>
      <c r="I1286" s="11" cm="1">
        <f t="array" ref="I1286">IF(
   AZ1286 = "OUT", 0,IF(
   BD1286 &gt;= LARGE(IF(ISNUMBER(BD:BD), BD:BD), 3),
   BE1286 - 0.001,
   IF(BE1286 &gt;=VLOOKUP(P1286,mapping!$A:$B,2,FALSE), BE1286,VLOOKUP(P1286,mapping!$A$2:$B$8,2,FALSE))
))</f>
        <v>0</v>
      </c>
      <c r="J1286" s="11" cm="1">
        <f t="array" ref="J1286">IF(
    AZ1286="OUT",0,IF(IF(
                      BD1286&gt;=LARGE(IF(ISNUMBER(BD:BD),BD:BD),3),
                      BE1286+0.001,
                      VLOOKUP(H1286,mapping!$D:$E,2,FALSE)
                      )&gt;I1286,
                   IF(
                      BD1286&gt;=LARGE(IF(ISNUMBER(BD:BD),BD:BD),3),
                      BE1286+0.001,
                      VLOOKUP(H1286,mapping!$D:$E,2,FALSE)
                      ),
                   I1286+0.002))</f>
        <v>0</v>
      </c>
      <c r="K1286" s="8">
        <f t="shared" si="306"/>
        <v>4.2106529747202898E-5</v>
      </c>
      <c r="L1286" s="1" t="str">
        <f>Pos!B111</f>
        <v>CA4495861060</v>
      </c>
      <c r="M1286" s="1" t="str">
        <f>_xlfn.XLOOKUP($L1286,Pos!B:B,Pos!D:D,, 0)</f>
        <v>IGM Financial Inc.</v>
      </c>
      <c r="N1286" s="1" t="str">
        <f>_xlfn.XLOOKUP($L1286,Pos!B:B,Pos!E:E,, 0)</f>
        <v>Financial Services</v>
      </c>
      <c r="O1286" s="1" t="str">
        <f t="shared" si="307"/>
        <v>Financial Services_North America</v>
      </c>
      <c r="P1286" s="1" t="str">
        <f>_xlfn.XLOOKUP($L1286,Pos!B:B,Pos!F:F,, 0)</f>
        <v>North America</v>
      </c>
      <c r="Q1286" s="1">
        <v>0</v>
      </c>
      <c r="R1286" s="9">
        <f>_xlfn.XLOOKUP($L1286,Pos!$B:$B,Pos!N:N,0, 0)</f>
        <v>6.67</v>
      </c>
      <c r="S1286" s="9">
        <f>_xlfn.XLOOKUP($L1286,Pos!$B:$B,Pos!O:O,0, 0)</f>
        <v>5.3062500000000004</v>
      </c>
      <c r="T1286" s="9">
        <f>_xlfn.XLOOKUP($L1286,Pos!$B:$B,Pos!P:P,0, 0)</f>
        <v>5.6749999999999998</v>
      </c>
      <c r="U1286" s="9">
        <f>_xlfn.XLOOKUP($L1286,Pos!$B:$B,Pos!Q:Q,0, 0)</f>
        <v>9.1</v>
      </c>
      <c r="V1286" s="9">
        <f>_xlfn.XLOOKUP($L1286,Pos!$B:$B,Pos!R:R,0, 0)</f>
        <v>9.8333329999999997</v>
      </c>
      <c r="W1286" s="9">
        <f>_xlfn.XLOOKUP($L1286,Pos!$B:$B,Pos!S:S,0, 0)</f>
        <v>6.0916670000000002</v>
      </c>
      <c r="X1286" s="9" t="str">
        <f>_xlfn.XLOOKUP($L1286,Pos!$B:$B,Pos!J:J,0, 0)</f>
        <v>Hold</v>
      </c>
      <c r="Y1286" s="1">
        <v>0</v>
      </c>
      <c r="Z1286" s="1">
        <v>0</v>
      </c>
      <c r="AA1286" s="1">
        <f t="shared" si="308"/>
        <v>0</v>
      </c>
      <c r="AB1286" s="9">
        <f>_xlfn.XLOOKUP(L1286,Pos!B:B,Pos!K:K,-1,0)</f>
        <v>-1</v>
      </c>
      <c r="AC1286" s="1" t="e">
        <f>_xlfn.XLOOKUP($L1286,Pos!$A:$A,Pos!S:S,_xlfn.XLOOKUP($L1286,#REF!,#REF!, ""), 0)</f>
        <v>#REF!</v>
      </c>
      <c r="AD1286" s="1" t="e">
        <f>_xlfn.XLOOKUP($L1286,Pos!$A:$A,Pos!T:T,_xlfn.XLOOKUP($L1286,#REF!,#REF!, ""), 0)</f>
        <v>#REF!</v>
      </c>
      <c r="AE1286" s="1" t="e">
        <f>_xlfn.XLOOKUP($L1286,Pos!$A:$A,Pos!U:U,_xlfn.XLOOKUP($L1286,#REF!,#REF!, ""), 0)</f>
        <v>#REF!</v>
      </c>
      <c r="AF1286" s="1" t="e">
        <f>_xlfn.XLOOKUP($L1286,Pos!$A:$A,Pos!V:V,_xlfn.XLOOKUP($L1286,#REF!,#REF!, ""), 0)</f>
        <v>#REF!</v>
      </c>
      <c r="AG1286" s="1" t="e">
        <f>_xlfn.XLOOKUP($L1286,Pos!$A:$A,Pos!W:W,_xlfn.XLOOKUP($L1286,#REF!,#REF!, ""), 0)</f>
        <v>#REF!</v>
      </c>
      <c r="AH1286" s="1" t="e">
        <f>_xlfn.XLOOKUP($L1286,Pos!$A:$A,Pos!X:X,_xlfn.XLOOKUP($L1286,#REF!,#REF!, ""), 0)</f>
        <v>#REF!</v>
      </c>
      <c r="AI1286" s="1" t="e">
        <f>_xlfn.XLOOKUP($L1286,Pos!$A:$A,Pos!Y:Y,_xlfn.XLOOKUP($L1286,#REF!,#REF!, ""), 0)</f>
        <v>#REF!</v>
      </c>
      <c r="AJ1286" s="1" t="e">
        <f>_xlfn.XLOOKUP($L1286,Pos!$A:$A,Pos!Z:Z,_xlfn.XLOOKUP($L1286,#REF!,#REF!, ""), 0)</f>
        <v>#REF!</v>
      </c>
      <c r="AK1286" s="1" t="e">
        <f>_xlfn.XLOOKUP($L1286,Pos!$A:$A,Pos!AA:AA,_xlfn.XLOOKUP($L1286,#REF!,#REF!, ""), 0)</f>
        <v>#REF!</v>
      </c>
      <c r="AL1286" s="1" t="e">
        <f>_xlfn.XLOOKUP($L1286,Pos!$A:$A,Pos!AB:AB,_xlfn.XLOOKUP($L1286,#REF!,#REF!, ""), 0)</f>
        <v>#REF!</v>
      </c>
      <c r="AM1286" s="1" t="e">
        <f>_xlfn.XLOOKUP($L1286,Pos!$A:$A,Pos!AC:AC,_xlfn.XLOOKUP($L1286,#REF!,#REF!, ""), 0)</f>
        <v>#REF!</v>
      </c>
      <c r="AN1286" s="1" t="e">
        <f>_xlfn.XLOOKUP($L1286,Pos!$A:$A,Pos!AD:AD,_xlfn.XLOOKUP($L1286,#REF!,#REF!, ""), 0)</f>
        <v>#REF!</v>
      </c>
      <c r="AO1286" s="1" t="e">
        <f>_xlfn.XLOOKUP($L1286,Pos!$A:$A,Pos!AE:AE,_xlfn.XLOOKUP($L1286,#REF!,#REF!, ""), 0)</f>
        <v>#REF!</v>
      </c>
      <c r="AP1286" s="1" t="e">
        <f>_xlfn.XLOOKUP($L1286,Pos!$A:$A,Pos!AF:AF,_xlfn.XLOOKUP($L1286,#REF!,#REF!, ""), 0)</f>
        <v>#REF!</v>
      </c>
      <c r="AQ1286" s="1" t="e">
        <f>_xlfn.XLOOKUP($L1286,Pos!$A:$A,Pos!AG:AG,_xlfn.XLOOKUP($L1286,#REF!,#REF!, ""), 0)</f>
        <v>#REF!</v>
      </c>
      <c r="AR1286" s="1" t="e">
        <f>_xlfn.XLOOKUP($L1286,Pos!$A:$A,Pos!AH:AH,_xlfn.XLOOKUP($L1286,#REF!,#REF!, ""), 0)</f>
        <v>#REF!</v>
      </c>
      <c r="AS1286" s="1" t="e">
        <f>_xlfn.XLOOKUP($L1286,Pos!$A:$A,Pos!AI:AI,_xlfn.XLOOKUP($L1286,#REF!,#REF!, ""), 0)</f>
        <v>#REF!</v>
      </c>
      <c r="AT1286" s="1" t="e">
        <f>_xlfn.XLOOKUP($L1286,Pos!$A:$A,Pos!AJ:AJ,_xlfn.XLOOKUP($L1286,#REF!,#REF!, ""), 0)</f>
        <v>#REF!</v>
      </c>
      <c r="AU1286" s="1" t="e">
        <f>_xlfn.XLOOKUP($L1286,Pos!$A:$A,Pos!AK:AK,_xlfn.XLOOKUP($L1286,#REF!,#REF!, ""), 0)</f>
        <v>#REF!</v>
      </c>
      <c r="AV1286" s="1" t="e">
        <f>_xlfn.XLOOKUP($L1286,Pos!$A:$A,Pos!AL:AL,_xlfn.XLOOKUP($L1286,#REF!,#REF!, ""), 0)</f>
        <v>#REF!</v>
      </c>
      <c r="AW1286" s="1" t="e">
        <f>_xlfn.XLOOKUP($L1286,Pos!$A:$A,Pos!AM:AM,_xlfn.XLOOKUP($L1286,#REF!,#REF!, ""), 0)</f>
        <v>#REF!</v>
      </c>
      <c r="AX1286" s="1" t="e">
        <f>_xlfn.XLOOKUP($L1286,Pos!$A:$A,Pos!AN:AN,_xlfn.XLOOKUP($L1286,#REF!,#REF!, ""), 0)</f>
        <v>#REF!</v>
      </c>
      <c r="AY1286" s="1" t="e">
        <f>_xlfn.XLOOKUP($L1286,Pos!$A:$A,Pos!AO:AO,_xlfn.XLOOKUP($L1286,#REF!,#REF!, ""), 0)</f>
        <v>#REF!</v>
      </c>
      <c r="AZ1286" s="7" t="str">
        <f t="shared" si="309"/>
        <v>OUT</v>
      </c>
      <c r="BA1286" s="1">
        <f>IF(OR(_xlfn.XLOOKUP(L1286,Pos!B:B,Pos!L:L,FALSE)="ESG Reason",_xlfn.XLOOKUP(L1286,Pos!B:B,Pos!L:L,FALSE)="Blacklisted"),1,0)</f>
        <v>0</v>
      </c>
      <c r="BC1286" s="11">
        <v>1.519705595239814E-10</v>
      </c>
      <c r="BD1286" s="11">
        <f>_xlfn.XLOOKUP($L1286,Pos!$B:$B,Pos!H:H,0, 0)</f>
        <v>0</v>
      </c>
      <c r="BE1286" s="11">
        <f>_xlfn.XLOOKUP($L1286,Pos!$B:$B,Pos!I:I,0, 0)</f>
        <v>4.2106529747202898E-5</v>
      </c>
      <c r="BF1286" s="18">
        <f t="shared" si="310"/>
        <v>4.2106529747202898E-5</v>
      </c>
      <c r="BG1286" s="1">
        <f t="shared" si="311"/>
        <v>1</v>
      </c>
      <c r="BH1286" s="1">
        <f t="shared" si="312"/>
        <v>26</v>
      </c>
      <c r="BI1286" s="18">
        <f t="shared" si="313"/>
        <v>1.519705595239814E-10</v>
      </c>
      <c r="BJ1286" s="3">
        <f t="shared" si="314"/>
        <v>0</v>
      </c>
      <c r="BK1286" s="18">
        <f t="shared" si="315"/>
        <v>0</v>
      </c>
    </row>
    <row r="1287" spans="3:63" x14ac:dyDescent="0.25">
      <c r="C1287" s="3"/>
      <c r="D1287" s="3"/>
      <c r="E1287" s="3"/>
      <c r="F1287" s="3"/>
      <c r="G1287" s="51" t="s">
        <v>1303</v>
      </c>
      <c r="H1287" s="8" t="str">
        <f t="shared" si="305"/>
        <v>0%West Europe</v>
      </c>
      <c r="I1287" s="11" cm="1">
        <f t="array" ref="I1287">IF(
   AZ1287 = "OUT", 0,IF(
   BD1287 &gt;= LARGE(IF(ISNUMBER(BD:BD), BD:BD), 3),
   BE1287 - 0.001,
   IF(BE1287 &gt;=VLOOKUP(P1287,mapping!$A:$B,2,FALSE), BE1287,VLOOKUP(P1287,mapping!$A$2:$B$8,2,FALSE))
))</f>
        <v>0</v>
      </c>
      <c r="J1287" s="11" cm="1">
        <f t="array" ref="J1287">IF(
    AZ1287="OUT",0,IF(IF(
                      BD1287&gt;=LARGE(IF(ISNUMBER(BD:BD),BD:BD),3),
                      BE1287+0.001,
                      VLOOKUP(H1287,mapping!$D:$E,2,FALSE)
                      )&gt;I1287,
                   IF(
                      BD1287&gt;=LARGE(IF(ISNUMBER(BD:BD),BD:BD),3),
                      BE1287+0.001,
                      VLOOKUP(H1287,mapping!$D:$E,2,FALSE)
                      ),
                   I1287+0.002))</f>
        <v>0</v>
      </c>
      <c r="K1287" s="8">
        <f t="shared" si="306"/>
        <v>4.2050711263383713E-5</v>
      </c>
      <c r="L1287" s="1" t="str">
        <f>Pos!B771</f>
        <v>SE0010100958</v>
      </c>
      <c r="M1287" s="1" t="str">
        <f>_xlfn.XLOOKUP($L1287,Pos!B:B,Pos!D:D,, 0)</f>
        <v>Investment AB Latour Class B</v>
      </c>
      <c r="N1287" s="1" t="str">
        <f>_xlfn.XLOOKUP($L1287,Pos!B:B,Pos!E:E,, 0)</f>
        <v>Industrial Goods &amp; Services</v>
      </c>
      <c r="O1287" s="1" t="str">
        <f t="shared" si="307"/>
        <v>Industrial Goods &amp; Services_West Europe</v>
      </c>
      <c r="P1287" s="1" t="str">
        <f>_xlfn.XLOOKUP($L1287,Pos!B:B,Pos!F:F,, 0)</f>
        <v>West Europe</v>
      </c>
      <c r="Q1287" s="1">
        <v>0</v>
      </c>
      <c r="R1287" s="9">
        <f>_xlfn.XLOOKUP($L1287,Pos!$B:$B,Pos!N:N,0, 0)</f>
        <v>4.09</v>
      </c>
      <c r="S1287" s="9">
        <f>_xlfn.XLOOKUP($L1287,Pos!$B:$B,Pos!O:O,0, 0)</f>
        <v>2.5590000000000002</v>
      </c>
      <c r="T1287" s="9">
        <f>_xlfn.XLOOKUP($L1287,Pos!$B:$B,Pos!P:P,0, 0)</f>
        <v>2.8</v>
      </c>
      <c r="U1287" s="9">
        <f>_xlfn.XLOOKUP($L1287,Pos!$B:$B,Pos!Q:Q,0, 0)</f>
        <v>1.5</v>
      </c>
      <c r="V1287" s="9">
        <f>_xlfn.XLOOKUP($L1287,Pos!$B:$B,Pos!R:R,0, 0)</f>
        <v>7.0333329999999998</v>
      </c>
      <c r="W1287" s="9">
        <f>_xlfn.XLOOKUP($L1287,Pos!$B:$B,Pos!S:S,0, 0)</f>
        <v>4.1675000000000004</v>
      </c>
      <c r="X1287" s="9" t="str">
        <f>_xlfn.XLOOKUP($L1287,Pos!$B:$B,Pos!J:J,0, 0)</f>
        <v>Outperform</v>
      </c>
      <c r="Y1287" s="1">
        <v>0</v>
      </c>
      <c r="Z1287" s="1">
        <v>0</v>
      </c>
      <c r="AA1287" s="1">
        <f t="shared" si="308"/>
        <v>0</v>
      </c>
      <c r="AB1287" s="9">
        <f>_xlfn.XLOOKUP(L1287,Pos!B:B,Pos!K:K,-1,0)</f>
        <v>1.791044776119403</v>
      </c>
      <c r="AC1287" s="1" t="e">
        <f>_xlfn.XLOOKUP($L1287,Pos!$A:$A,Pos!S:S,_xlfn.XLOOKUP($L1287,#REF!,#REF!, ""), 0)</f>
        <v>#REF!</v>
      </c>
      <c r="AD1287" s="1" t="e">
        <f>_xlfn.XLOOKUP($L1287,Pos!$A:$A,Pos!T:T,_xlfn.XLOOKUP($L1287,#REF!,#REF!, ""), 0)</f>
        <v>#REF!</v>
      </c>
      <c r="AE1287" s="1" t="e">
        <f>_xlfn.XLOOKUP($L1287,Pos!$A:$A,Pos!U:U,_xlfn.XLOOKUP($L1287,#REF!,#REF!, ""), 0)</f>
        <v>#REF!</v>
      </c>
      <c r="AF1287" s="1" t="e">
        <f>_xlfn.XLOOKUP($L1287,Pos!$A:$A,Pos!V:V,_xlfn.XLOOKUP($L1287,#REF!,#REF!, ""), 0)</f>
        <v>#REF!</v>
      </c>
      <c r="AG1287" s="1" t="e">
        <f>_xlfn.XLOOKUP($L1287,Pos!$A:$A,Pos!W:W,_xlfn.XLOOKUP($L1287,#REF!,#REF!, ""), 0)</f>
        <v>#REF!</v>
      </c>
      <c r="AH1287" s="1" t="e">
        <f>_xlfn.XLOOKUP($L1287,Pos!$A:$A,Pos!X:X,_xlfn.XLOOKUP($L1287,#REF!,#REF!, ""), 0)</f>
        <v>#REF!</v>
      </c>
      <c r="AI1287" s="1" t="e">
        <f>_xlfn.XLOOKUP($L1287,Pos!$A:$A,Pos!Y:Y,_xlfn.XLOOKUP($L1287,#REF!,#REF!, ""), 0)</f>
        <v>#REF!</v>
      </c>
      <c r="AJ1287" s="1" t="e">
        <f>_xlfn.XLOOKUP($L1287,Pos!$A:$A,Pos!Z:Z,_xlfn.XLOOKUP($L1287,#REF!,#REF!, ""), 0)</f>
        <v>#REF!</v>
      </c>
      <c r="AK1287" s="1" t="e">
        <f>_xlfn.XLOOKUP($L1287,Pos!$A:$A,Pos!AA:AA,_xlfn.XLOOKUP($L1287,#REF!,#REF!, ""), 0)</f>
        <v>#REF!</v>
      </c>
      <c r="AL1287" s="1" t="e">
        <f>_xlfn.XLOOKUP($L1287,Pos!$A:$A,Pos!AB:AB,_xlfn.XLOOKUP($L1287,#REF!,#REF!, ""), 0)</f>
        <v>#REF!</v>
      </c>
      <c r="AM1287" s="1" t="e">
        <f>_xlfn.XLOOKUP($L1287,Pos!$A:$A,Pos!AC:AC,_xlfn.XLOOKUP($L1287,#REF!,#REF!, ""), 0)</f>
        <v>#REF!</v>
      </c>
      <c r="AN1287" s="1" t="e">
        <f>_xlfn.XLOOKUP($L1287,Pos!$A:$A,Pos!AD:AD,_xlfn.XLOOKUP($L1287,#REF!,#REF!, ""), 0)</f>
        <v>#REF!</v>
      </c>
      <c r="AO1287" s="1" t="e">
        <f>_xlfn.XLOOKUP($L1287,Pos!$A:$A,Pos!AE:AE,_xlfn.XLOOKUP($L1287,#REF!,#REF!, ""), 0)</f>
        <v>#REF!</v>
      </c>
      <c r="AP1287" s="1" t="e">
        <f>_xlfn.XLOOKUP($L1287,Pos!$A:$A,Pos!AF:AF,_xlfn.XLOOKUP($L1287,#REF!,#REF!, ""), 0)</f>
        <v>#REF!</v>
      </c>
      <c r="AQ1287" s="1" t="e">
        <f>_xlfn.XLOOKUP($L1287,Pos!$A:$A,Pos!AG:AG,_xlfn.XLOOKUP($L1287,#REF!,#REF!, ""), 0)</f>
        <v>#REF!</v>
      </c>
      <c r="AR1287" s="1" t="e">
        <f>_xlfn.XLOOKUP($L1287,Pos!$A:$A,Pos!AH:AH,_xlfn.XLOOKUP($L1287,#REF!,#REF!, ""), 0)</f>
        <v>#REF!</v>
      </c>
      <c r="AS1287" s="1" t="e">
        <f>_xlfn.XLOOKUP($L1287,Pos!$A:$A,Pos!AI:AI,_xlfn.XLOOKUP($L1287,#REF!,#REF!, ""), 0)</f>
        <v>#REF!</v>
      </c>
      <c r="AT1287" s="1" t="e">
        <f>_xlfn.XLOOKUP($L1287,Pos!$A:$A,Pos!AJ:AJ,_xlfn.XLOOKUP($L1287,#REF!,#REF!, ""), 0)</f>
        <v>#REF!</v>
      </c>
      <c r="AU1287" s="1" t="e">
        <f>_xlfn.XLOOKUP($L1287,Pos!$A:$A,Pos!AK:AK,_xlfn.XLOOKUP($L1287,#REF!,#REF!, ""), 0)</f>
        <v>#REF!</v>
      </c>
      <c r="AV1287" s="1" t="e">
        <f>_xlfn.XLOOKUP($L1287,Pos!$A:$A,Pos!AL:AL,_xlfn.XLOOKUP($L1287,#REF!,#REF!, ""), 0)</f>
        <v>#REF!</v>
      </c>
      <c r="AW1287" s="1" t="e">
        <f>_xlfn.XLOOKUP($L1287,Pos!$A:$A,Pos!AM:AM,_xlfn.XLOOKUP($L1287,#REF!,#REF!, ""), 0)</f>
        <v>#REF!</v>
      </c>
      <c r="AX1287" s="1" t="e">
        <f>_xlfn.XLOOKUP($L1287,Pos!$A:$A,Pos!AN:AN,_xlfn.XLOOKUP($L1287,#REF!,#REF!, ""), 0)</f>
        <v>#REF!</v>
      </c>
      <c r="AY1287" s="1" t="e">
        <f>_xlfn.XLOOKUP($L1287,Pos!$A:$A,Pos!AO:AO,_xlfn.XLOOKUP($L1287,#REF!,#REF!, ""), 0)</f>
        <v>#REF!</v>
      </c>
      <c r="AZ1287" s="7" t="str">
        <f t="shared" si="309"/>
        <v>OUT</v>
      </c>
      <c r="BA1287" s="1">
        <f>IF(OR(_xlfn.XLOOKUP(L1287,Pos!B:B,Pos!L:L,FALSE)="ESG Reason",_xlfn.XLOOKUP(L1287,Pos!B:B,Pos!L:L,FALSE)="Blacklisted"),1,0)</f>
        <v>1</v>
      </c>
      <c r="BC1287" s="11">
        <v>1.157027983298834E-10</v>
      </c>
      <c r="BD1287" s="11">
        <f>_xlfn.XLOOKUP($L1287,Pos!$B:$B,Pos!H:H,0, 0)</f>
        <v>0</v>
      </c>
      <c r="BE1287" s="11">
        <f>_xlfn.XLOOKUP($L1287,Pos!$B:$B,Pos!I:I,0, 0)</f>
        <v>4.2050711263383713E-5</v>
      </c>
      <c r="BF1287" s="18">
        <f t="shared" si="310"/>
        <v>4.2050711263383713E-5</v>
      </c>
      <c r="BG1287" s="1">
        <f t="shared" si="311"/>
        <v>2</v>
      </c>
      <c r="BH1287" s="1">
        <f t="shared" si="312"/>
        <v>10</v>
      </c>
      <c r="BI1287" s="18">
        <f t="shared" si="313"/>
        <v>1.157027983298834E-10</v>
      </c>
      <c r="BJ1287" s="3">
        <f t="shared" si="314"/>
        <v>0</v>
      </c>
      <c r="BK1287" s="18">
        <f t="shared" si="315"/>
        <v>0</v>
      </c>
    </row>
    <row r="1288" spans="3:63" x14ac:dyDescent="0.25">
      <c r="C1288" s="3"/>
      <c r="D1288" s="3"/>
      <c r="E1288" s="3"/>
      <c r="F1288" s="3"/>
      <c r="G1288" s="51" t="s">
        <v>1304</v>
      </c>
      <c r="H1288" s="8" t="str">
        <f t="shared" si="305"/>
        <v>0%West Europe</v>
      </c>
      <c r="I1288" s="11" cm="1">
        <f t="array" ref="I1288">IF(
   AZ1288 = "OUT", 0,IF(
   BD1288 &gt;= LARGE(IF(ISNUMBER(BD:BD), BD:BD), 3),
   BE1288 - 0.001,
   IF(BE1288 &gt;=VLOOKUP(P1288,mapping!$A:$B,2,FALSE), BE1288,VLOOKUP(P1288,mapping!$A$2:$B$8,2,FALSE))
))</f>
        <v>0</v>
      </c>
      <c r="J1288" s="11" cm="1">
        <f t="array" ref="J1288">IF(
    AZ1288="OUT",0,IF(IF(
                      BD1288&gt;=LARGE(IF(ISNUMBER(BD:BD),BD:BD),3),
                      BE1288+0.001,
                      VLOOKUP(H1288,mapping!$D:$E,2,FALSE)
                      )&gt;I1288,
                   IF(
                      BD1288&gt;=LARGE(IF(ISNUMBER(BD:BD),BD:BD),3),
                      BE1288+0.001,
                      VLOOKUP(H1288,mapping!$D:$E,2,FALSE)
                      ),
                   I1288+0.002))</f>
        <v>0</v>
      </c>
      <c r="K1288" s="8">
        <f t="shared" si="306"/>
        <v>4.0948153686292637E-5</v>
      </c>
      <c r="L1288" s="1" t="str">
        <f>Pos!B496</f>
        <v>JE00BRX98089</v>
      </c>
      <c r="M1288" s="1" t="str">
        <f>_xlfn.XLOOKUP($L1288,Pos!B:B,Pos!D:D,, 0)</f>
        <v>CVC Capital Partners plc</v>
      </c>
      <c r="N1288" s="1" t="str">
        <f>_xlfn.XLOOKUP($L1288,Pos!B:B,Pos!E:E,, 0)</f>
        <v>Financial Services</v>
      </c>
      <c r="O1288" s="1" t="str">
        <f t="shared" si="307"/>
        <v>Financial Services_West Europe</v>
      </c>
      <c r="P1288" s="1" t="str">
        <f>_xlfn.XLOOKUP($L1288,Pos!B:B,Pos!F:F,, 0)</f>
        <v>West Europe</v>
      </c>
      <c r="Q1288" s="1">
        <v>0</v>
      </c>
      <c r="R1288" s="9">
        <f>_xlfn.XLOOKUP($L1288,Pos!$B:$B,Pos!N:N,0, 0)</f>
        <v>0</v>
      </c>
      <c r="S1288" s="9">
        <f>_xlfn.XLOOKUP($L1288,Pos!$B:$B,Pos!O:O,0, 0)</f>
        <v>1.745833</v>
      </c>
      <c r="T1288" s="9">
        <f>_xlfn.XLOOKUP($L1288,Pos!$B:$B,Pos!P:P,0, 0)</f>
        <v>9.35</v>
      </c>
      <c r="U1288" s="9">
        <f>_xlfn.XLOOKUP($L1288,Pos!$B:$B,Pos!Q:Q,0, 0)</f>
        <v>0.1</v>
      </c>
      <c r="V1288" s="9">
        <f>_xlfn.XLOOKUP($L1288,Pos!$B:$B,Pos!R:R,0, 0)</f>
        <v>0.73333329999999997</v>
      </c>
      <c r="W1288" s="9">
        <f>_xlfn.XLOOKUP($L1288,Pos!$B:$B,Pos!S:S,0, 0)</f>
        <v>2.9950000000000001</v>
      </c>
      <c r="X1288" s="9" t="str">
        <f>_xlfn.XLOOKUP($L1288,Pos!$B:$B,Pos!J:J,0, 0)</f>
        <v>Outperform</v>
      </c>
      <c r="Y1288" s="1">
        <v>0</v>
      </c>
      <c r="Z1288" s="1">
        <v>0</v>
      </c>
      <c r="AA1288" s="1">
        <f t="shared" si="308"/>
        <v>0</v>
      </c>
      <c r="AB1288" s="9">
        <f>_xlfn.XLOOKUP(L1288,Pos!B:B,Pos!K:K,-1,0)</f>
        <v>0.47619047619047622</v>
      </c>
      <c r="AC1288" s="1" t="e">
        <f>_xlfn.XLOOKUP($L1288,Pos!$A:$A,Pos!S:S,_xlfn.XLOOKUP($L1288,#REF!,#REF!, ""), 0)</f>
        <v>#REF!</v>
      </c>
      <c r="AD1288" s="1" t="e">
        <f>_xlfn.XLOOKUP($L1288,Pos!$A:$A,Pos!T:T,_xlfn.XLOOKUP($L1288,#REF!,#REF!, ""), 0)</f>
        <v>#REF!</v>
      </c>
      <c r="AE1288" s="1" t="e">
        <f>_xlfn.XLOOKUP($L1288,Pos!$A:$A,Pos!U:U,_xlfn.XLOOKUP($L1288,#REF!,#REF!, ""), 0)</f>
        <v>#REF!</v>
      </c>
      <c r="AF1288" s="1" t="e">
        <f>_xlfn.XLOOKUP($L1288,Pos!$A:$A,Pos!V:V,_xlfn.XLOOKUP($L1288,#REF!,#REF!, ""), 0)</f>
        <v>#REF!</v>
      </c>
      <c r="AG1288" s="1" t="e">
        <f>_xlfn.XLOOKUP($L1288,Pos!$A:$A,Pos!W:W,_xlfn.XLOOKUP($L1288,#REF!,#REF!, ""), 0)</f>
        <v>#REF!</v>
      </c>
      <c r="AH1288" s="1" t="e">
        <f>_xlfn.XLOOKUP($L1288,Pos!$A:$A,Pos!X:X,_xlfn.XLOOKUP($L1288,#REF!,#REF!, ""), 0)</f>
        <v>#REF!</v>
      </c>
      <c r="AI1288" s="1" t="e">
        <f>_xlfn.XLOOKUP($L1288,Pos!$A:$A,Pos!Y:Y,_xlfn.XLOOKUP($L1288,#REF!,#REF!, ""), 0)</f>
        <v>#REF!</v>
      </c>
      <c r="AJ1288" s="1" t="e">
        <f>_xlfn.XLOOKUP($L1288,Pos!$A:$A,Pos!Z:Z,_xlfn.XLOOKUP($L1288,#REF!,#REF!, ""), 0)</f>
        <v>#REF!</v>
      </c>
      <c r="AK1288" s="1" t="e">
        <f>_xlfn.XLOOKUP($L1288,Pos!$A:$A,Pos!AA:AA,_xlfn.XLOOKUP($L1288,#REF!,#REF!, ""), 0)</f>
        <v>#REF!</v>
      </c>
      <c r="AL1288" s="1" t="e">
        <f>_xlfn.XLOOKUP($L1288,Pos!$A:$A,Pos!AB:AB,_xlfn.XLOOKUP($L1288,#REF!,#REF!, ""), 0)</f>
        <v>#REF!</v>
      </c>
      <c r="AM1288" s="1" t="e">
        <f>_xlfn.XLOOKUP($L1288,Pos!$A:$A,Pos!AC:AC,_xlfn.XLOOKUP($L1288,#REF!,#REF!, ""), 0)</f>
        <v>#REF!</v>
      </c>
      <c r="AN1288" s="1" t="e">
        <f>_xlfn.XLOOKUP($L1288,Pos!$A:$A,Pos!AD:AD,_xlfn.XLOOKUP($L1288,#REF!,#REF!, ""), 0)</f>
        <v>#REF!</v>
      </c>
      <c r="AO1288" s="1" t="e">
        <f>_xlfn.XLOOKUP($L1288,Pos!$A:$A,Pos!AE:AE,_xlfn.XLOOKUP($L1288,#REF!,#REF!, ""), 0)</f>
        <v>#REF!</v>
      </c>
      <c r="AP1288" s="1" t="e">
        <f>_xlfn.XLOOKUP($L1288,Pos!$A:$A,Pos!AF:AF,_xlfn.XLOOKUP($L1288,#REF!,#REF!, ""), 0)</f>
        <v>#REF!</v>
      </c>
      <c r="AQ1288" s="1" t="e">
        <f>_xlfn.XLOOKUP($L1288,Pos!$A:$A,Pos!AG:AG,_xlfn.XLOOKUP($L1288,#REF!,#REF!, ""), 0)</f>
        <v>#REF!</v>
      </c>
      <c r="AR1288" s="1" t="e">
        <f>_xlfn.XLOOKUP($L1288,Pos!$A:$A,Pos!AH:AH,_xlfn.XLOOKUP($L1288,#REF!,#REF!, ""), 0)</f>
        <v>#REF!</v>
      </c>
      <c r="AS1288" s="1" t="e">
        <f>_xlfn.XLOOKUP($L1288,Pos!$A:$A,Pos!AI:AI,_xlfn.XLOOKUP($L1288,#REF!,#REF!, ""), 0)</f>
        <v>#REF!</v>
      </c>
      <c r="AT1288" s="1" t="e">
        <f>_xlfn.XLOOKUP($L1288,Pos!$A:$A,Pos!AJ:AJ,_xlfn.XLOOKUP($L1288,#REF!,#REF!, ""), 0)</f>
        <v>#REF!</v>
      </c>
      <c r="AU1288" s="1" t="e">
        <f>_xlfn.XLOOKUP($L1288,Pos!$A:$A,Pos!AK:AK,_xlfn.XLOOKUP($L1288,#REF!,#REF!, ""), 0)</f>
        <v>#REF!</v>
      </c>
      <c r="AV1288" s="1" t="e">
        <f>_xlfn.XLOOKUP($L1288,Pos!$A:$A,Pos!AL:AL,_xlfn.XLOOKUP($L1288,#REF!,#REF!, ""), 0)</f>
        <v>#REF!</v>
      </c>
      <c r="AW1288" s="1" t="e">
        <f>_xlfn.XLOOKUP($L1288,Pos!$A:$A,Pos!AM:AM,_xlfn.XLOOKUP($L1288,#REF!,#REF!, ""), 0)</f>
        <v>#REF!</v>
      </c>
      <c r="AX1288" s="1" t="e">
        <f>_xlfn.XLOOKUP($L1288,Pos!$A:$A,Pos!AN:AN,_xlfn.XLOOKUP($L1288,#REF!,#REF!, ""), 0)</f>
        <v>#REF!</v>
      </c>
      <c r="AY1288" s="1" t="e">
        <f>_xlfn.XLOOKUP($L1288,Pos!$A:$A,Pos!AO:AO,_xlfn.XLOOKUP($L1288,#REF!,#REF!, ""), 0)</f>
        <v>#REF!</v>
      </c>
      <c r="AZ1288" s="7" t="str">
        <f t="shared" si="309"/>
        <v>OUT</v>
      </c>
      <c r="BA1288" s="1">
        <f>IF(OR(_xlfn.XLOOKUP(L1288,Pos!B:B,Pos!L:L,FALSE)="ESG Reason",_xlfn.XLOOKUP(L1288,Pos!B:B,Pos!L:L,FALSE)="Blacklisted"),1,0)</f>
        <v>1</v>
      </c>
      <c r="BC1288" s="11">
        <v>8.8494049048353593E-11</v>
      </c>
      <c r="BD1288" s="11">
        <f>_xlfn.XLOOKUP($L1288,Pos!$B:$B,Pos!H:H,0, 0)</f>
        <v>0</v>
      </c>
      <c r="BE1288" s="11">
        <f>_xlfn.XLOOKUP($L1288,Pos!$B:$B,Pos!I:I,0, 0)</f>
        <v>4.0948153686292637E-5</v>
      </c>
      <c r="BF1288" s="18">
        <f t="shared" si="310"/>
        <v>4.0948153686292637E-5</v>
      </c>
      <c r="BG1288" s="1">
        <f t="shared" si="311"/>
        <v>2</v>
      </c>
      <c r="BH1288" s="1">
        <f t="shared" si="312"/>
        <v>7</v>
      </c>
      <c r="BI1288" s="18">
        <f t="shared" si="313"/>
        <v>8.8494049048353593E-11</v>
      </c>
      <c r="BJ1288" s="3">
        <f t="shared" si="314"/>
        <v>0</v>
      </c>
      <c r="BK1288" s="18">
        <f t="shared" si="315"/>
        <v>0</v>
      </c>
    </row>
    <row r="1289" spans="3:63" x14ac:dyDescent="0.25">
      <c r="C1289" s="3"/>
      <c r="D1289" s="3"/>
      <c r="E1289" s="3"/>
      <c r="F1289" s="3"/>
      <c r="G1289" s="51" t="s">
        <v>1302</v>
      </c>
      <c r="H1289" s="8" t="str">
        <f t="shared" si="305"/>
        <v>0%West Europe</v>
      </c>
      <c r="I1289" s="11" cm="1">
        <f t="array" ref="I1289">IF(
   AZ1289 = "OUT", 0,IF(
   BD1289 &gt;= LARGE(IF(ISNUMBER(BD:BD), BD:BD), 3),
   BE1289 - 0.001,
   IF(BE1289 &gt;=VLOOKUP(P1289,mapping!$A:$B,2,FALSE), BE1289,VLOOKUP(P1289,mapping!$A$2:$B$8,2,FALSE))
))</f>
        <v>0</v>
      </c>
      <c r="J1289" s="11" cm="1">
        <f t="array" ref="J1289">IF(
    AZ1289="OUT",0,IF(IF(
                      BD1289&gt;=LARGE(IF(ISNUMBER(BD:BD),BD:BD),3),
                      BE1289+0.001,
                      VLOOKUP(H1289,mapping!$D:$E,2,FALSE)
                      )&gt;I1289,
                   IF(
                      BD1289&gt;=LARGE(IF(ISNUMBER(BD:BD),BD:BD),3),
                      BE1289+0.001,
                      VLOOKUP(H1289,mapping!$D:$E,2,FALSE)
                      ),
                   I1289+0.002))</f>
        <v>0</v>
      </c>
      <c r="K1289" s="8">
        <f t="shared" si="306"/>
        <v>4.0415642750262192E-5</v>
      </c>
      <c r="L1289" s="1" t="str">
        <f>Pos!B214</f>
        <v>DE0007010803</v>
      </c>
      <c r="M1289" s="1" t="str">
        <f>_xlfn.XLOOKUP($L1289,Pos!B:B,Pos!D:D,, 0)</f>
        <v>Rational Aktiengesellschaft</v>
      </c>
      <c r="N1289" s="1" t="str">
        <f>_xlfn.XLOOKUP($L1289,Pos!B:B,Pos!E:E,, 0)</f>
        <v>Industrial Goods &amp; Services</v>
      </c>
      <c r="O1289" s="1" t="str">
        <f t="shared" si="307"/>
        <v>Industrial Goods &amp; Services_West Europe</v>
      </c>
      <c r="P1289" s="1" t="str">
        <f>_xlfn.XLOOKUP($L1289,Pos!B:B,Pos!F:F,, 0)</f>
        <v>West Europe</v>
      </c>
      <c r="Q1289" s="1">
        <v>0</v>
      </c>
      <c r="R1289" s="9">
        <f>_xlfn.XLOOKUP($L1289,Pos!$B:$B,Pos!N:N,0, 0)</f>
        <v>5.64</v>
      </c>
      <c r="S1289" s="9">
        <f>_xlfn.XLOOKUP($L1289,Pos!$B:$B,Pos!O:O,0, 0)</f>
        <v>1.3733329999999999</v>
      </c>
      <c r="T1289" s="9">
        <f>_xlfn.XLOOKUP($L1289,Pos!$B:$B,Pos!P:P,0, 0)</f>
        <v>8.3000000000000007</v>
      </c>
      <c r="U1289" s="9">
        <f>_xlfn.XLOOKUP($L1289,Pos!$B:$B,Pos!Q:Q,0, 0)</f>
        <v>1.7</v>
      </c>
      <c r="V1289" s="9">
        <f>_xlfn.XLOOKUP($L1289,Pos!$B:$B,Pos!R:R,0, 0)</f>
        <v>7.9</v>
      </c>
      <c r="W1289" s="9">
        <f>_xlfn.XLOOKUP($L1289,Pos!$B:$B,Pos!S:S,0, 0)</f>
        <v>5.8816660000000001</v>
      </c>
      <c r="X1289" s="9" t="str">
        <f>_xlfn.XLOOKUP($L1289,Pos!$B:$B,Pos!J:J,0, 0)</f>
        <v>Outperform</v>
      </c>
      <c r="Y1289" s="1">
        <v>0</v>
      </c>
      <c r="Z1289" s="1">
        <v>0</v>
      </c>
      <c r="AA1289" s="1">
        <f t="shared" si="308"/>
        <v>0</v>
      </c>
      <c r="AB1289" s="9">
        <f>_xlfn.XLOOKUP(L1289,Pos!B:B,Pos!K:K,-1,0)</f>
        <v>1.9402985074626871</v>
      </c>
      <c r="AC1289" s="1" t="e">
        <f>_xlfn.XLOOKUP($L1289,Pos!$A:$A,Pos!S:S,_xlfn.XLOOKUP($L1289,#REF!,#REF!, ""), 0)</f>
        <v>#REF!</v>
      </c>
      <c r="AD1289" s="1" t="e">
        <f>_xlfn.XLOOKUP($L1289,Pos!$A:$A,Pos!T:T,_xlfn.XLOOKUP($L1289,#REF!,#REF!, ""), 0)</f>
        <v>#REF!</v>
      </c>
      <c r="AE1289" s="1" t="e">
        <f>_xlfn.XLOOKUP($L1289,Pos!$A:$A,Pos!U:U,_xlfn.XLOOKUP($L1289,#REF!,#REF!, ""), 0)</f>
        <v>#REF!</v>
      </c>
      <c r="AF1289" s="1" t="e">
        <f>_xlfn.XLOOKUP($L1289,Pos!$A:$A,Pos!V:V,_xlfn.XLOOKUP($L1289,#REF!,#REF!, ""), 0)</f>
        <v>#REF!</v>
      </c>
      <c r="AG1289" s="1" t="e">
        <f>_xlfn.XLOOKUP($L1289,Pos!$A:$A,Pos!W:W,_xlfn.XLOOKUP($L1289,#REF!,#REF!, ""), 0)</f>
        <v>#REF!</v>
      </c>
      <c r="AH1289" s="1" t="e">
        <f>_xlfn.XLOOKUP($L1289,Pos!$A:$A,Pos!X:X,_xlfn.XLOOKUP($L1289,#REF!,#REF!, ""), 0)</f>
        <v>#REF!</v>
      </c>
      <c r="AI1289" s="1" t="e">
        <f>_xlfn.XLOOKUP($L1289,Pos!$A:$A,Pos!Y:Y,_xlfn.XLOOKUP($L1289,#REF!,#REF!, ""), 0)</f>
        <v>#REF!</v>
      </c>
      <c r="AJ1289" s="1" t="e">
        <f>_xlfn.XLOOKUP($L1289,Pos!$A:$A,Pos!Z:Z,_xlfn.XLOOKUP($L1289,#REF!,#REF!, ""), 0)</f>
        <v>#REF!</v>
      </c>
      <c r="AK1289" s="1" t="e">
        <f>_xlfn.XLOOKUP($L1289,Pos!$A:$A,Pos!AA:AA,_xlfn.XLOOKUP($L1289,#REF!,#REF!, ""), 0)</f>
        <v>#REF!</v>
      </c>
      <c r="AL1289" s="1" t="e">
        <f>_xlfn.XLOOKUP($L1289,Pos!$A:$A,Pos!AB:AB,_xlfn.XLOOKUP($L1289,#REF!,#REF!, ""), 0)</f>
        <v>#REF!</v>
      </c>
      <c r="AM1289" s="1" t="e">
        <f>_xlfn.XLOOKUP($L1289,Pos!$A:$A,Pos!AC:AC,_xlfn.XLOOKUP($L1289,#REF!,#REF!, ""), 0)</f>
        <v>#REF!</v>
      </c>
      <c r="AN1289" s="1" t="e">
        <f>_xlfn.XLOOKUP($L1289,Pos!$A:$A,Pos!AD:AD,_xlfn.XLOOKUP($L1289,#REF!,#REF!, ""), 0)</f>
        <v>#REF!</v>
      </c>
      <c r="AO1289" s="1" t="e">
        <f>_xlfn.XLOOKUP($L1289,Pos!$A:$A,Pos!AE:AE,_xlfn.XLOOKUP($L1289,#REF!,#REF!, ""), 0)</f>
        <v>#REF!</v>
      </c>
      <c r="AP1289" s="1" t="e">
        <f>_xlfn.XLOOKUP($L1289,Pos!$A:$A,Pos!AF:AF,_xlfn.XLOOKUP($L1289,#REF!,#REF!, ""), 0)</f>
        <v>#REF!</v>
      </c>
      <c r="AQ1289" s="1" t="e">
        <f>_xlfn.XLOOKUP($L1289,Pos!$A:$A,Pos!AG:AG,_xlfn.XLOOKUP($L1289,#REF!,#REF!, ""), 0)</f>
        <v>#REF!</v>
      </c>
      <c r="AR1289" s="1" t="e">
        <f>_xlfn.XLOOKUP($L1289,Pos!$A:$A,Pos!AH:AH,_xlfn.XLOOKUP($L1289,#REF!,#REF!, ""), 0)</f>
        <v>#REF!</v>
      </c>
      <c r="AS1289" s="1" t="e">
        <f>_xlfn.XLOOKUP($L1289,Pos!$A:$A,Pos!AI:AI,_xlfn.XLOOKUP($L1289,#REF!,#REF!, ""), 0)</f>
        <v>#REF!</v>
      </c>
      <c r="AT1289" s="1" t="e">
        <f>_xlfn.XLOOKUP($L1289,Pos!$A:$A,Pos!AJ:AJ,_xlfn.XLOOKUP($L1289,#REF!,#REF!, ""), 0)</f>
        <v>#REF!</v>
      </c>
      <c r="AU1289" s="1" t="e">
        <f>_xlfn.XLOOKUP($L1289,Pos!$A:$A,Pos!AK:AK,_xlfn.XLOOKUP($L1289,#REF!,#REF!, ""), 0)</f>
        <v>#REF!</v>
      </c>
      <c r="AV1289" s="1" t="e">
        <f>_xlfn.XLOOKUP($L1289,Pos!$A:$A,Pos!AL:AL,_xlfn.XLOOKUP($L1289,#REF!,#REF!, ""), 0)</f>
        <v>#REF!</v>
      </c>
      <c r="AW1289" s="1" t="e">
        <f>_xlfn.XLOOKUP($L1289,Pos!$A:$A,Pos!AM:AM,_xlfn.XLOOKUP($L1289,#REF!,#REF!, ""), 0)</f>
        <v>#REF!</v>
      </c>
      <c r="AX1289" s="1" t="e">
        <f>_xlfn.XLOOKUP($L1289,Pos!$A:$A,Pos!AN:AN,_xlfn.XLOOKUP($L1289,#REF!,#REF!, ""), 0)</f>
        <v>#REF!</v>
      </c>
      <c r="AY1289" s="1" t="e">
        <f>_xlfn.XLOOKUP($L1289,Pos!$A:$A,Pos!AO:AO,_xlfn.XLOOKUP($L1289,#REF!,#REF!, ""), 0)</f>
        <v>#REF!</v>
      </c>
      <c r="AZ1289" s="7" t="str">
        <f t="shared" si="309"/>
        <v>OUT</v>
      </c>
      <c r="BA1289" s="1">
        <f>IF(OR(_xlfn.XLOOKUP(L1289,Pos!B:B,Pos!L:L,FALSE)="ESG Reason",_xlfn.XLOOKUP(L1289,Pos!B:B,Pos!L:L,FALSE)="Blacklisted"),1,0)</f>
        <v>0</v>
      </c>
      <c r="BC1289" s="11">
        <v>1.157027983298823E-10</v>
      </c>
      <c r="BD1289" s="11">
        <f>_xlfn.XLOOKUP($L1289,Pos!$B:$B,Pos!H:H,0, 0)</f>
        <v>0</v>
      </c>
      <c r="BE1289" s="11">
        <f>_xlfn.XLOOKUP($L1289,Pos!$B:$B,Pos!I:I,0, 0)</f>
        <v>4.0415642750262192E-5</v>
      </c>
      <c r="BF1289" s="18">
        <f t="shared" si="310"/>
        <v>4.0415642750262192E-5</v>
      </c>
      <c r="BG1289" s="1">
        <f t="shared" si="311"/>
        <v>2</v>
      </c>
      <c r="BH1289" s="1">
        <f t="shared" si="312"/>
        <v>10</v>
      </c>
      <c r="BI1289" s="18">
        <f t="shared" si="313"/>
        <v>1.157027983298823E-10</v>
      </c>
      <c r="BJ1289" s="3">
        <f t="shared" si="314"/>
        <v>0</v>
      </c>
      <c r="BK1289" s="18">
        <f t="shared" si="315"/>
        <v>0</v>
      </c>
    </row>
    <row r="1290" spans="3:63" x14ac:dyDescent="0.25">
      <c r="C1290" s="3"/>
      <c r="D1290" s="3"/>
      <c r="E1290" s="3"/>
      <c r="F1290" s="3"/>
      <c r="G1290" s="51" t="s">
        <v>1305</v>
      </c>
      <c r="H1290" s="8" t="str">
        <f t="shared" si="305"/>
        <v>0%Others</v>
      </c>
      <c r="I1290" s="11" cm="1">
        <f t="array" ref="I1290">IF(
   AZ1290 = "OUT", 0,IF(
   BD1290 &gt;= LARGE(IF(ISNUMBER(BD:BD), BD:BD), 3),
   BE1290 - 0.001,
   IF(BE1290 &gt;=VLOOKUP(P1290,mapping!$A:$B,2,FALSE), BE1290,VLOOKUP(P1290,mapping!$A$2:$B$8,2,FALSE))
))</f>
        <v>0</v>
      </c>
      <c r="J1290" s="11" cm="1">
        <f t="array" ref="J1290">IF(
    AZ1290="OUT",0,IF(IF(
                      BD1290&gt;=LARGE(IF(ISNUMBER(BD:BD),BD:BD),3),
                      BE1290+0.001,
                      VLOOKUP(H1290,mapping!$D:$E,2,FALSE)
                      )&gt;I1290,
                   IF(
                      BD1290&gt;=LARGE(IF(ISNUMBER(BD:BD),BD:BD),3),
                      BE1290+0.001,
                      VLOOKUP(H1290,mapping!$D:$E,2,FALSE)
                      ),
                   I1290+0.002))</f>
        <v>0</v>
      </c>
      <c r="K1290" s="8">
        <f t="shared" si="306"/>
        <v>4.0212151821793189E-5</v>
      </c>
      <c r="L1290" s="1" t="str">
        <f>Pos!B606</f>
        <v>JP3583900000</v>
      </c>
      <c r="M1290" s="1" t="str">
        <f>_xlfn.XLOOKUP($L1290,Pos!B:B,Pos!D:D,, 0)</f>
        <v>Tokyo Metro Co Ltd</v>
      </c>
      <c r="N1290" s="1" t="str">
        <f>_xlfn.XLOOKUP($L1290,Pos!B:B,Pos!E:E,, 0)</f>
        <v>Industrial Goods &amp; Services</v>
      </c>
      <c r="O1290" s="1" t="str">
        <f t="shared" si="307"/>
        <v>Industrial Goods &amp; Services_Others</v>
      </c>
      <c r="P1290" s="1" t="str">
        <f>_xlfn.XLOOKUP($L1290,Pos!B:B,Pos!F:F,, 0)</f>
        <v>Others</v>
      </c>
      <c r="Q1290" s="1">
        <v>0</v>
      </c>
      <c r="R1290" s="9">
        <f>_xlfn.XLOOKUP($L1290,Pos!$B:$B,Pos!N:N,0, 0)</f>
        <v>0</v>
      </c>
      <c r="S1290" s="9">
        <f>_xlfn.XLOOKUP($L1290,Pos!$B:$B,Pos!O:O,0, 0)</f>
        <v>4.1688330000000002</v>
      </c>
      <c r="T1290" s="9">
        <f>_xlfn.XLOOKUP($L1290,Pos!$B:$B,Pos!P:P,0, 0)</f>
        <v>3.55</v>
      </c>
      <c r="U1290" s="9">
        <f>_xlfn.XLOOKUP($L1290,Pos!$B:$B,Pos!Q:Q,0, 0)</f>
        <v>1.9</v>
      </c>
      <c r="V1290" s="9">
        <f>_xlfn.XLOOKUP($L1290,Pos!$B:$B,Pos!R:R,0, 0)</f>
        <v>9.3000000000000007</v>
      </c>
      <c r="W1290" s="9">
        <f>_xlfn.XLOOKUP($L1290,Pos!$B:$B,Pos!S:S,0, 0)</f>
        <v>5.7816669999999997</v>
      </c>
      <c r="X1290" s="9" t="str">
        <f>_xlfn.XLOOKUP($L1290,Pos!$B:$B,Pos!J:J,0, 0)</f>
        <v>Hold</v>
      </c>
      <c r="Y1290" s="1">
        <v>0</v>
      </c>
      <c r="Z1290" s="1">
        <v>0</v>
      </c>
      <c r="AA1290" s="1">
        <f t="shared" si="308"/>
        <v>0</v>
      </c>
      <c r="AB1290" s="9">
        <f>_xlfn.XLOOKUP(L1290,Pos!B:B,Pos!K:K,-1,0)</f>
        <v>1.363636363636364</v>
      </c>
      <c r="AC1290" s="1" t="e">
        <f>_xlfn.XLOOKUP($L1290,Pos!$A:$A,Pos!S:S,_xlfn.XLOOKUP($L1290,#REF!,#REF!, ""), 0)</f>
        <v>#REF!</v>
      </c>
      <c r="AD1290" s="1" t="e">
        <f>_xlfn.XLOOKUP($L1290,Pos!$A:$A,Pos!T:T,_xlfn.XLOOKUP($L1290,#REF!,#REF!, ""), 0)</f>
        <v>#REF!</v>
      </c>
      <c r="AE1290" s="1" t="e">
        <f>_xlfn.XLOOKUP($L1290,Pos!$A:$A,Pos!U:U,_xlfn.XLOOKUP($L1290,#REF!,#REF!, ""), 0)</f>
        <v>#REF!</v>
      </c>
      <c r="AF1290" s="1" t="e">
        <f>_xlfn.XLOOKUP($L1290,Pos!$A:$A,Pos!V:V,_xlfn.XLOOKUP($L1290,#REF!,#REF!, ""), 0)</f>
        <v>#REF!</v>
      </c>
      <c r="AG1290" s="1" t="e">
        <f>_xlfn.XLOOKUP($L1290,Pos!$A:$A,Pos!W:W,_xlfn.XLOOKUP($L1290,#REF!,#REF!, ""), 0)</f>
        <v>#REF!</v>
      </c>
      <c r="AH1290" s="1" t="e">
        <f>_xlfn.XLOOKUP($L1290,Pos!$A:$A,Pos!X:X,_xlfn.XLOOKUP($L1290,#REF!,#REF!, ""), 0)</f>
        <v>#REF!</v>
      </c>
      <c r="AI1290" s="1" t="e">
        <f>_xlfn.XLOOKUP($L1290,Pos!$A:$A,Pos!Y:Y,_xlfn.XLOOKUP($L1290,#REF!,#REF!, ""), 0)</f>
        <v>#REF!</v>
      </c>
      <c r="AJ1290" s="1" t="e">
        <f>_xlfn.XLOOKUP($L1290,Pos!$A:$A,Pos!Z:Z,_xlfn.XLOOKUP($L1290,#REF!,#REF!, ""), 0)</f>
        <v>#REF!</v>
      </c>
      <c r="AK1290" s="1" t="e">
        <f>_xlfn.XLOOKUP($L1290,Pos!$A:$A,Pos!AA:AA,_xlfn.XLOOKUP($L1290,#REF!,#REF!, ""), 0)</f>
        <v>#REF!</v>
      </c>
      <c r="AL1290" s="1" t="e">
        <f>_xlfn.XLOOKUP($L1290,Pos!$A:$A,Pos!AB:AB,_xlfn.XLOOKUP($L1290,#REF!,#REF!, ""), 0)</f>
        <v>#REF!</v>
      </c>
      <c r="AM1290" s="1" t="e">
        <f>_xlfn.XLOOKUP($L1290,Pos!$A:$A,Pos!AC:AC,_xlfn.XLOOKUP($L1290,#REF!,#REF!, ""), 0)</f>
        <v>#REF!</v>
      </c>
      <c r="AN1290" s="1" t="e">
        <f>_xlfn.XLOOKUP($L1290,Pos!$A:$A,Pos!AD:AD,_xlfn.XLOOKUP($L1290,#REF!,#REF!, ""), 0)</f>
        <v>#REF!</v>
      </c>
      <c r="AO1290" s="1" t="e">
        <f>_xlfn.XLOOKUP($L1290,Pos!$A:$A,Pos!AE:AE,_xlfn.XLOOKUP($L1290,#REF!,#REF!, ""), 0)</f>
        <v>#REF!</v>
      </c>
      <c r="AP1290" s="1" t="e">
        <f>_xlfn.XLOOKUP($L1290,Pos!$A:$A,Pos!AF:AF,_xlfn.XLOOKUP($L1290,#REF!,#REF!, ""), 0)</f>
        <v>#REF!</v>
      </c>
      <c r="AQ1290" s="1" t="e">
        <f>_xlfn.XLOOKUP($L1290,Pos!$A:$A,Pos!AG:AG,_xlfn.XLOOKUP($L1290,#REF!,#REF!, ""), 0)</f>
        <v>#REF!</v>
      </c>
      <c r="AR1290" s="1" t="e">
        <f>_xlfn.XLOOKUP($L1290,Pos!$A:$A,Pos!AH:AH,_xlfn.XLOOKUP($L1290,#REF!,#REF!, ""), 0)</f>
        <v>#REF!</v>
      </c>
      <c r="AS1290" s="1" t="e">
        <f>_xlfn.XLOOKUP($L1290,Pos!$A:$A,Pos!AI:AI,_xlfn.XLOOKUP($L1290,#REF!,#REF!, ""), 0)</f>
        <v>#REF!</v>
      </c>
      <c r="AT1290" s="1" t="e">
        <f>_xlfn.XLOOKUP($L1290,Pos!$A:$A,Pos!AJ:AJ,_xlfn.XLOOKUP($L1290,#REF!,#REF!, ""), 0)</f>
        <v>#REF!</v>
      </c>
      <c r="AU1290" s="1" t="e">
        <f>_xlfn.XLOOKUP($L1290,Pos!$A:$A,Pos!AK:AK,_xlfn.XLOOKUP($L1290,#REF!,#REF!, ""), 0)</f>
        <v>#REF!</v>
      </c>
      <c r="AV1290" s="1" t="e">
        <f>_xlfn.XLOOKUP($L1290,Pos!$A:$A,Pos!AL:AL,_xlfn.XLOOKUP($L1290,#REF!,#REF!, ""), 0)</f>
        <v>#REF!</v>
      </c>
      <c r="AW1290" s="1" t="e">
        <f>_xlfn.XLOOKUP($L1290,Pos!$A:$A,Pos!AM:AM,_xlfn.XLOOKUP($L1290,#REF!,#REF!, ""), 0)</f>
        <v>#REF!</v>
      </c>
      <c r="AX1290" s="1" t="e">
        <f>_xlfn.XLOOKUP($L1290,Pos!$A:$A,Pos!AN:AN,_xlfn.XLOOKUP($L1290,#REF!,#REF!, ""), 0)</f>
        <v>#REF!</v>
      </c>
      <c r="AY1290" s="1" t="e">
        <f>_xlfn.XLOOKUP($L1290,Pos!$A:$A,Pos!AO:AO,_xlfn.XLOOKUP($L1290,#REF!,#REF!, ""), 0)</f>
        <v>#REF!</v>
      </c>
      <c r="AZ1290" s="7" t="str">
        <f t="shared" si="309"/>
        <v>OUT</v>
      </c>
      <c r="BA1290" s="1">
        <f>IF(OR(_xlfn.XLOOKUP(L1290,Pos!B:B,Pos!L:L,FALSE)="ESG Reason",_xlfn.XLOOKUP(L1290,Pos!B:B,Pos!L:L,FALSE)="Blacklisted"),1,0)</f>
        <v>1</v>
      </c>
      <c r="BC1290" s="11">
        <v>9.2472168328152116E-11</v>
      </c>
      <c r="BD1290" s="11">
        <f>_xlfn.XLOOKUP($L1290,Pos!$B:$B,Pos!H:H,0, 0)</f>
        <v>0</v>
      </c>
      <c r="BE1290" s="11">
        <f>_xlfn.XLOOKUP($L1290,Pos!$B:$B,Pos!I:I,0, 0)</f>
        <v>4.0212151821793189E-5</v>
      </c>
      <c r="BF1290" s="18">
        <f t="shared" si="310"/>
        <v>4.0212151821793189E-5</v>
      </c>
      <c r="BG1290" s="1">
        <f t="shared" si="311"/>
        <v>3</v>
      </c>
      <c r="BH1290" s="1">
        <f t="shared" si="312"/>
        <v>48</v>
      </c>
      <c r="BI1290" s="18">
        <f t="shared" si="313"/>
        <v>9.2472168328152116E-11</v>
      </c>
      <c r="BJ1290" s="3">
        <f t="shared" si="314"/>
        <v>0</v>
      </c>
      <c r="BK1290" s="18">
        <f t="shared" si="315"/>
        <v>0</v>
      </c>
    </row>
    <row r="1291" spans="3:63" x14ac:dyDescent="0.25">
      <c r="C1291" s="3"/>
      <c r="D1291" s="3"/>
      <c r="E1291" s="3"/>
      <c r="F1291" s="3"/>
      <c r="G1291" s="51" t="s">
        <v>1308</v>
      </c>
      <c r="H1291" s="8" t="str">
        <f t="shared" si="305"/>
        <v>0%Others</v>
      </c>
      <c r="I1291" s="11" cm="1">
        <f t="array" ref="I1291">IF(
   AZ1291 = "OUT", 0,IF(
   BD1291 &gt;= LARGE(IF(ISNUMBER(BD:BD), BD:BD), 3),
   BE1291 - 0.001,
   IF(BE1291 &gt;=VLOOKUP(P1291,mapping!$A:$B,2,FALSE), BE1291,VLOOKUP(P1291,mapping!$A$2:$B$8,2,FALSE))
))</f>
        <v>0</v>
      </c>
      <c r="J1291" s="11" cm="1">
        <f t="array" ref="J1291">IF(
    AZ1291="OUT",0,IF(IF(
                      BD1291&gt;=LARGE(IF(ISNUMBER(BD:BD),BD:BD),3),
                      BE1291+0.001,
                      VLOOKUP(H1291,mapping!$D:$E,2,FALSE)
                      )&gt;I1291,
                   IF(
                      BD1291&gt;=LARGE(IF(ISNUMBER(BD:BD),BD:BD),3),
                      BE1291+0.001,
                      VLOOKUP(H1291,mapping!$D:$E,2,FALSE)
                      ),
                   I1291+0.002))</f>
        <v>0</v>
      </c>
      <c r="K1291" s="8">
        <f t="shared" si="306"/>
        <v>3.9843745827978388E-5</v>
      </c>
      <c r="L1291" s="1" t="str">
        <f>Pos!B573</f>
        <v>JP3429300001</v>
      </c>
      <c r="M1291" s="1" t="str">
        <f>_xlfn.XLOOKUP($L1291,Pos!B:B,Pos!D:D,, 0)</f>
        <v>Zensho Holdings Co., Ltd.</v>
      </c>
      <c r="N1291" s="1" t="str">
        <f>_xlfn.XLOOKUP($L1291,Pos!B:B,Pos!E:E,, 0)</f>
        <v>Travel &amp; Leisure</v>
      </c>
      <c r="O1291" s="1" t="str">
        <f t="shared" si="307"/>
        <v>Travel &amp; Leisure_Others</v>
      </c>
      <c r="P1291" s="1" t="str">
        <f>_xlfn.XLOOKUP($L1291,Pos!B:B,Pos!F:F,, 0)</f>
        <v>Others</v>
      </c>
      <c r="Q1291" s="1">
        <v>0</v>
      </c>
      <c r="R1291" s="9">
        <f>_xlfn.XLOOKUP($L1291,Pos!$B:$B,Pos!N:N,0, 0)</f>
        <v>3.38</v>
      </c>
      <c r="S1291" s="9">
        <f>_xlfn.XLOOKUP($L1291,Pos!$B:$B,Pos!O:O,0, 0)</f>
        <v>2.7240000000000002</v>
      </c>
      <c r="T1291" s="9">
        <f>_xlfn.XLOOKUP($L1291,Pos!$B:$B,Pos!P:P,0, 0)</f>
        <v>5.75</v>
      </c>
      <c r="U1291" s="9">
        <f>_xlfn.XLOOKUP($L1291,Pos!$B:$B,Pos!Q:Q,0, 0)</f>
        <v>2.7</v>
      </c>
      <c r="V1291" s="9">
        <f>_xlfn.XLOOKUP($L1291,Pos!$B:$B,Pos!R:R,0, 0)</f>
        <v>3</v>
      </c>
      <c r="W1291" s="9">
        <f>_xlfn.XLOOKUP($L1291,Pos!$B:$B,Pos!S:S,0, 0)</f>
        <v>6.9383330000000001</v>
      </c>
      <c r="X1291" s="9" t="str">
        <f>_xlfn.XLOOKUP($L1291,Pos!$B:$B,Pos!J:J,0, 0)</f>
        <v>Outperform</v>
      </c>
      <c r="Y1291" s="1">
        <v>0</v>
      </c>
      <c r="Z1291" s="1">
        <v>0</v>
      </c>
      <c r="AA1291" s="1">
        <f t="shared" si="308"/>
        <v>0</v>
      </c>
      <c r="AB1291" s="9">
        <f>_xlfn.XLOOKUP(L1291,Pos!B:B,Pos!K:K,-1,0)</f>
        <v>5</v>
      </c>
      <c r="AC1291" s="1" t="e">
        <f>_xlfn.XLOOKUP($L1291,Pos!$A:$A,Pos!S:S,_xlfn.XLOOKUP($L1291,#REF!,#REF!, ""), 0)</f>
        <v>#REF!</v>
      </c>
      <c r="AD1291" s="1" t="e">
        <f>_xlfn.XLOOKUP($L1291,Pos!$A:$A,Pos!T:T,_xlfn.XLOOKUP($L1291,#REF!,#REF!, ""), 0)</f>
        <v>#REF!</v>
      </c>
      <c r="AE1291" s="1" t="e">
        <f>_xlfn.XLOOKUP($L1291,Pos!$A:$A,Pos!U:U,_xlfn.XLOOKUP($L1291,#REF!,#REF!, ""), 0)</f>
        <v>#REF!</v>
      </c>
      <c r="AF1291" s="1" t="e">
        <f>_xlfn.XLOOKUP($L1291,Pos!$A:$A,Pos!V:V,_xlfn.XLOOKUP($L1291,#REF!,#REF!, ""), 0)</f>
        <v>#REF!</v>
      </c>
      <c r="AG1291" s="1" t="e">
        <f>_xlfn.XLOOKUP($L1291,Pos!$A:$A,Pos!W:W,_xlfn.XLOOKUP($L1291,#REF!,#REF!, ""), 0)</f>
        <v>#REF!</v>
      </c>
      <c r="AH1291" s="1" t="e">
        <f>_xlfn.XLOOKUP($L1291,Pos!$A:$A,Pos!X:X,_xlfn.XLOOKUP($L1291,#REF!,#REF!, ""), 0)</f>
        <v>#REF!</v>
      </c>
      <c r="AI1291" s="1" t="e">
        <f>_xlfn.XLOOKUP($L1291,Pos!$A:$A,Pos!Y:Y,_xlfn.XLOOKUP($L1291,#REF!,#REF!, ""), 0)</f>
        <v>#REF!</v>
      </c>
      <c r="AJ1291" s="1" t="e">
        <f>_xlfn.XLOOKUP($L1291,Pos!$A:$A,Pos!Z:Z,_xlfn.XLOOKUP($L1291,#REF!,#REF!, ""), 0)</f>
        <v>#REF!</v>
      </c>
      <c r="AK1291" s="1" t="e">
        <f>_xlfn.XLOOKUP($L1291,Pos!$A:$A,Pos!AA:AA,_xlfn.XLOOKUP($L1291,#REF!,#REF!, ""), 0)</f>
        <v>#REF!</v>
      </c>
      <c r="AL1291" s="1" t="e">
        <f>_xlfn.XLOOKUP($L1291,Pos!$A:$A,Pos!AB:AB,_xlfn.XLOOKUP($L1291,#REF!,#REF!, ""), 0)</f>
        <v>#REF!</v>
      </c>
      <c r="AM1291" s="1" t="e">
        <f>_xlfn.XLOOKUP($L1291,Pos!$A:$A,Pos!AC:AC,_xlfn.XLOOKUP($L1291,#REF!,#REF!, ""), 0)</f>
        <v>#REF!</v>
      </c>
      <c r="AN1291" s="1" t="e">
        <f>_xlfn.XLOOKUP($L1291,Pos!$A:$A,Pos!AD:AD,_xlfn.XLOOKUP($L1291,#REF!,#REF!, ""), 0)</f>
        <v>#REF!</v>
      </c>
      <c r="AO1291" s="1" t="e">
        <f>_xlfn.XLOOKUP($L1291,Pos!$A:$A,Pos!AE:AE,_xlfn.XLOOKUP($L1291,#REF!,#REF!, ""), 0)</f>
        <v>#REF!</v>
      </c>
      <c r="AP1291" s="1" t="e">
        <f>_xlfn.XLOOKUP($L1291,Pos!$A:$A,Pos!AF:AF,_xlfn.XLOOKUP($L1291,#REF!,#REF!, ""), 0)</f>
        <v>#REF!</v>
      </c>
      <c r="AQ1291" s="1" t="e">
        <f>_xlfn.XLOOKUP($L1291,Pos!$A:$A,Pos!AG:AG,_xlfn.XLOOKUP($L1291,#REF!,#REF!, ""), 0)</f>
        <v>#REF!</v>
      </c>
      <c r="AR1291" s="1" t="e">
        <f>_xlfn.XLOOKUP($L1291,Pos!$A:$A,Pos!AH:AH,_xlfn.XLOOKUP($L1291,#REF!,#REF!, ""), 0)</f>
        <v>#REF!</v>
      </c>
      <c r="AS1291" s="1" t="e">
        <f>_xlfn.XLOOKUP($L1291,Pos!$A:$A,Pos!AI:AI,_xlfn.XLOOKUP($L1291,#REF!,#REF!, ""), 0)</f>
        <v>#REF!</v>
      </c>
      <c r="AT1291" s="1" t="e">
        <f>_xlfn.XLOOKUP($L1291,Pos!$A:$A,Pos!AJ:AJ,_xlfn.XLOOKUP($L1291,#REF!,#REF!, ""), 0)</f>
        <v>#REF!</v>
      </c>
      <c r="AU1291" s="1" t="e">
        <f>_xlfn.XLOOKUP($L1291,Pos!$A:$A,Pos!AK:AK,_xlfn.XLOOKUP($L1291,#REF!,#REF!, ""), 0)</f>
        <v>#REF!</v>
      </c>
      <c r="AV1291" s="1" t="e">
        <f>_xlfn.XLOOKUP($L1291,Pos!$A:$A,Pos!AL:AL,_xlfn.XLOOKUP($L1291,#REF!,#REF!, ""), 0)</f>
        <v>#REF!</v>
      </c>
      <c r="AW1291" s="1" t="e">
        <f>_xlfn.XLOOKUP($L1291,Pos!$A:$A,Pos!AM:AM,_xlfn.XLOOKUP($L1291,#REF!,#REF!, ""), 0)</f>
        <v>#REF!</v>
      </c>
      <c r="AX1291" s="1" t="e">
        <f>_xlfn.XLOOKUP($L1291,Pos!$A:$A,Pos!AN:AN,_xlfn.XLOOKUP($L1291,#REF!,#REF!, ""), 0)</f>
        <v>#REF!</v>
      </c>
      <c r="AY1291" s="1" t="e">
        <f>_xlfn.XLOOKUP($L1291,Pos!$A:$A,Pos!AO:AO,_xlfn.XLOOKUP($L1291,#REF!,#REF!, ""), 0)</f>
        <v>#REF!</v>
      </c>
      <c r="AZ1291" s="7" t="str">
        <f t="shared" si="309"/>
        <v>OUT</v>
      </c>
      <c r="BA1291" s="1">
        <f>IF(OR(_xlfn.XLOOKUP(L1291,Pos!B:B,Pos!L:L,FALSE)="ESG Reason",_xlfn.XLOOKUP(L1291,Pos!B:B,Pos!L:L,FALSE)="Blacklisted"),1,0)</f>
        <v>1</v>
      </c>
      <c r="BC1291" s="11">
        <v>8.9676558673131055E-11</v>
      </c>
      <c r="BD1291" s="11">
        <f>_xlfn.XLOOKUP($L1291,Pos!$B:$B,Pos!H:H,0, 0)</f>
        <v>0</v>
      </c>
      <c r="BE1291" s="11">
        <f>_xlfn.XLOOKUP($L1291,Pos!$B:$B,Pos!I:I,0, 0)</f>
        <v>3.9843745827978388E-5</v>
      </c>
      <c r="BF1291" s="18">
        <f t="shared" si="310"/>
        <v>3.9843745827978388E-5</v>
      </c>
      <c r="BG1291" s="1">
        <f t="shared" si="311"/>
        <v>3</v>
      </c>
      <c r="BH1291" s="1">
        <f t="shared" si="312"/>
        <v>56</v>
      </c>
      <c r="BI1291" s="18">
        <f t="shared" si="313"/>
        <v>8.9676558673131055E-11</v>
      </c>
      <c r="BJ1291" s="3">
        <f t="shared" si="314"/>
        <v>0</v>
      </c>
      <c r="BK1291" s="18">
        <f t="shared" si="315"/>
        <v>0</v>
      </c>
    </row>
    <row r="1292" spans="3:63" x14ac:dyDescent="0.25">
      <c r="C1292" s="3"/>
      <c r="D1292" s="3"/>
      <c r="E1292" s="3"/>
      <c r="F1292" s="3"/>
      <c r="G1292" s="51" t="s">
        <v>1306</v>
      </c>
      <c r="H1292" s="8" t="str">
        <f t="shared" si="305"/>
        <v>0%West Europe</v>
      </c>
      <c r="I1292" s="11" cm="1">
        <f t="array" ref="I1292">IF(
   AZ1292 = "OUT", 0,IF(
   BD1292 &gt;= LARGE(IF(ISNUMBER(BD:BD), BD:BD), 3),
   BE1292 - 0.001,
   IF(BE1292 &gt;=VLOOKUP(P1292,mapping!$A:$B,2,FALSE), BE1292,VLOOKUP(P1292,mapping!$A$2:$B$8,2,FALSE))
))</f>
        <v>0</v>
      </c>
      <c r="J1292" s="11" cm="1">
        <f t="array" ref="J1292">IF(
    AZ1292="OUT",0,IF(IF(
                      BD1292&gt;=LARGE(IF(ISNUMBER(BD:BD),BD:BD),3),
                      BE1292+0.001,
                      VLOOKUP(H1292,mapping!$D:$E,2,FALSE)
                      )&gt;I1292,
                   IF(
                      BD1292&gt;=LARGE(IF(ISNUMBER(BD:BD),BD:BD),3),
                      BE1292+0.001,
                      VLOOKUP(H1292,mapping!$D:$E,2,FALSE)
                      ),
                   I1292+0.002))</f>
        <v>0</v>
      </c>
      <c r="K1292" s="8">
        <f t="shared" si="306"/>
        <v>3.9839525186485517E-5</v>
      </c>
      <c r="L1292" s="1" t="str">
        <f>Pos!B378</f>
        <v>GB00B0LCW083</v>
      </c>
      <c r="M1292" s="1" t="str">
        <f>_xlfn.XLOOKUP($L1292,Pos!B:B,Pos!D:D,, 0)</f>
        <v>Hikma Pharmaceuticals Plc</v>
      </c>
      <c r="N1292" s="1" t="str">
        <f>_xlfn.XLOOKUP($L1292,Pos!B:B,Pos!E:E,, 0)</f>
        <v>Health Care</v>
      </c>
      <c r="O1292" s="1" t="str">
        <f t="shared" si="307"/>
        <v>Health Care_West Europe</v>
      </c>
      <c r="P1292" s="1" t="str">
        <f>_xlfn.XLOOKUP($L1292,Pos!B:B,Pos!F:F,, 0)</f>
        <v>West Europe</v>
      </c>
      <c r="Q1292" s="1">
        <v>0</v>
      </c>
      <c r="R1292" s="9">
        <f>_xlfn.XLOOKUP($L1292,Pos!$B:$B,Pos!N:N,0, 0)</f>
        <v>7.33</v>
      </c>
      <c r="S1292" s="9">
        <f>_xlfn.XLOOKUP($L1292,Pos!$B:$B,Pos!O:O,0, 0)</f>
        <v>8.6144999999999996</v>
      </c>
      <c r="T1292" s="9">
        <f>_xlfn.XLOOKUP($L1292,Pos!$B:$B,Pos!P:P,0, 0)</f>
        <v>5.4249999999999998</v>
      </c>
      <c r="U1292" s="9">
        <f>_xlfn.XLOOKUP($L1292,Pos!$B:$B,Pos!Q:Q,0, 0)</f>
        <v>2.2000000000000002</v>
      </c>
      <c r="V1292" s="9">
        <f>_xlfn.XLOOKUP($L1292,Pos!$B:$B,Pos!R:R,0, 0)</f>
        <v>2.4333330000000002</v>
      </c>
      <c r="W1292" s="9">
        <f>_xlfn.XLOOKUP($L1292,Pos!$B:$B,Pos!S:S,0, 0)</f>
        <v>3.0833330000000001</v>
      </c>
      <c r="X1292" s="9" t="str">
        <f>_xlfn.XLOOKUP($L1292,Pos!$B:$B,Pos!J:J,0, 0)</f>
        <v>Buy</v>
      </c>
      <c r="Y1292" s="1">
        <v>0</v>
      </c>
      <c r="Z1292" s="1">
        <v>0</v>
      </c>
      <c r="AA1292" s="1">
        <f t="shared" si="308"/>
        <v>0</v>
      </c>
      <c r="AB1292" s="9">
        <f>_xlfn.XLOOKUP(L1292,Pos!B:B,Pos!K:K,-1,0)</f>
        <v>8.6486486486486491</v>
      </c>
      <c r="AC1292" s="1" t="e">
        <f>_xlfn.XLOOKUP($L1292,Pos!$A:$A,Pos!S:S,_xlfn.XLOOKUP($L1292,#REF!,#REF!, ""), 0)</f>
        <v>#REF!</v>
      </c>
      <c r="AD1292" s="1" t="e">
        <f>_xlfn.XLOOKUP($L1292,Pos!$A:$A,Pos!T:T,_xlfn.XLOOKUP($L1292,#REF!,#REF!, ""), 0)</f>
        <v>#REF!</v>
      </c>
      <c r="AE1292" s="1" t="e">
        <f>_xlfn.XLOOKUP($L1292,Pos!$A:$A,Pos!U:U,_xlfn.XLOOKUP($L1292,#REF!,#REF!, ""), 0)</f>
        <v>#REF!</v>
      </c>
      <c r="AF1292" s="1" t="e">
        <f>_xlfn.XLOOKUP($L1292,Pos!$A:$A,Pos!V:V,_xlfn.XLOOKUP($L1292,#REF!,#REF!, ""), 0)</f>
        <v>#REF!</v>
      </c>
      <c r="AG1292" s="1" t="e">
        <f>_xlfn.XLOOKUP($L1292,Pos!$A:$A,Pos!W:W,_xlfn.XLOOKUP($L1292,#REF!,#REF!, ""), 0)</f>
        <v>#REF!</v>
      </c>
      <c r="AH1292" s="1" t="e">
        <f>_xlfn.XLOOKUP($L1292,Pos!$A:$A,Pos!X:X,_xlfn.XLOOKUP($L1292,#REF!,#REF!, ""), 0)</f>
        <v>#REF!</v>
      </c>
      <c r="AI1292" s="1" t="e">
        <f>_xlfn.XLOOKUP($L1292,Pos!$A:$A,Pos!Y:Y,_xlfn.XLOOKUP($L1292,#REF!,#REF!, ""), 0)</f>
        <v>#REF!</v>
      </c>
      <c r="AJ1292" s="1" t="e">
        <f>_xlfn.XLOOKUP($L1292,Pos!$A:$A,Pos!Z:Z,_xlfn.XLOOKUP($L1292,#REF!,#REF!, ""), 0)</f>
        <v>#REF!</v>
      </c>
      <c r="AK1292" s="1" t="e">
        <f>_xlfn.XLOOKUP($L1292,Pos!$A:$A,Pos!AA:AA,_xlfn.XLOOKUP($L1292,#REF!,#REF!, ""), 0)</f>
        <v>#REF!</v>
      </c>
      <c r="AL1292" s="1" t="e">
        <f>_xlfn.XLOOKUP($L1292,Pos!$A:$A,Pos!AB:AB,_xlfn.XLOOKUP($L1292,#REF!,#REF!, ""), 0)</f>
        <v>#REF!</v>
      </c>
      <c r="AM1292" s="1" t="e">
        <f>_xlfn.XLOOKUP($L1292,Pos!$A:$A,Pos!AC:AC,_xlfn.XLOOKUP($L1292,#REF!,#REF!, ""), 0)</f>
        <v>#REF!</v>
      </c>
      <c r="AN1292" s="1" t="e">
        <f>_xlfn.XLOOKUP($L1292,Pos!$A:$A,Pos!AD:AD,_xlfn.XLOOKUP($L1292,#REF!,#REF!, ""), 0)</f>
        <v>#REF!</v>
      </c>
      <c r="AO1292" s="1" t="e">
        <f>_xlfn.XLOOKUP($L1292,Pos!$A:$A,Pos!AE:AE,_xlfn.XLOOKUP($L1292,#REF!,#REF!, ""), 0)</f>
        <v>#REF!</v>
      </c>
      <c r="AP1292" s="1" t="e">
        <f>_xlfn.XLOOKUP($L1292,Pos!$A:$A,Pos!AF:AF,_xlfn.XLOOKUP($L1292,#REF!,#REF!, ""), 0)</f>
        <v>#REF!</v>
      </c>
      <c r="AQ1292" s="1" t="e">
        <f>_xlfn.XLOOKUP($L1292,Pos!$A:$A,Pos!AG:AG,_xlfn.XLOOKUP($L1292,#REF!,#REF!, ""), 0)</f>
        <v>#REF!</v>
      </c>
      <c r="AR1292" s="1" t="e">
        <f>_xlfn.XLOOKUP($L1292,Pos!$A:$A,Pos!AH:AH,_xlfn.XLOOKUP($L1292,#REF!,#REF!, ""), 0)</f>
        <v>#REF!</v>
      </c>
      <c r="AS1292" s="1" t="e">
        <f>_xlfn.XLOOKUP($L1292,Pos!$A:$A,Pos!AI:AI,_xlfn.XLOOKUP($L1292,#REF!,#REF!, ""), 0)</f>
        <v>#REF!</v>
      </c>
      <c r="AT1292" s="1" t="e">
        <f>_xlfn.XLOOKUP($L1292,Pos!$A:$A,Pos!AJ:AJ,_xlfn.XLOOKUP($L1292,#REF!,#REF!, ""), 0)</f>
        <v>#REF!</v>
      </c>
      <c r="AU1292" s="1" t="e">
        <f>_xlfn.XLOOKUP($L1292,Pos!$A:$A,Pos!AK:AK,_xlfn.XLOOKUP($L1292,#REF!,#REF!, ""), 0)</f>
        <v>#REF!</v>
      </c>
      <c r="AV1292" s="1" t="e">
        <f>_xlfn.XLOOKUP($L1292,Pos!$A:$A,Pos!AL:AL,_xlfn.XLOOKUP($L1292,#REF!,#REF!, ""), 0)</f>
        <v>#REF!</v>
      </c>
      <c r="AW1292" s="1" t="e">
        <f>_xlfn.XLOOKUP($L1292,Pos!$A:$A,Pos!AM:AM,_xlfn.XLOOKUP($L1292,#REF!,#REF!, ""), 0)</f>
        <v>#REF!</v>
      </c>
      <c r="AX1292" s="1" t="e">
        <f>_xlfn.XLOOKUP($L1292,Pos!$A:$A,Pos!AN:AN,_xlfn.XLOOKUP($L1292,#REF!,#REF!, ""), 0)</f>
        <v>#REF!</v>
      </c>
      <c r="AY1292" s="1" t="e">
        <f>_xlfn.XLOOKUP($L1292,Pos!$A:$A,Pos!AO:AO,_xlfn.XLOOKUP($L1292,#REF!,#REF!, ""), 0)</f>
        <v>#REF!</v>
      </c>
      <c r="AZ1292" s="7" t="str">
        <f t="shared" si="309"/>
        <v>OUT</v>
      </c>
      <c r="BA1292" s="1">
        <f>IF(OR(_xlfn.XLOOKUP(L1292,Pos!B:B,Pos!L:L,FALSE)="ESG Reason",_xlfn.XLOOKUP(L1292,Pos!B:B,Pos!L:L,FALSE)="Blacklisted"),1,0)</f>
        <v>1</v>
      </c>
      <c r="BC1292" s="11">
        <v>8.614057526984723E-11</v>
      </c>
      <c r="BD1292" s="11">
        <f>_xlfn.XLOOKUP($L1292,Pos!$B:$B,Pos!H:H,0, 0)</f>
        <v>0</v>
      </c>
      <c r="BE1292" s="11">
        <f>_xlfn.XLOOKUP($L1292,Pos!$B:$B,Pos!I:I,0, 0)</f>
        <v>3.9839525186485517E-5</v>
      </c>
      <c r="BF1292" s="18">
        <f t="shared" si="310"/>
        <v>3.9839525186485517E-5</v>
      </c>
      <c r="BG1292" s="1">
        <f t="shared" si="311"/>
        <v>2</v>
      </c>
      <c r="BH1292" s="1">
        <f t="shared" si="312"/>
        <v>9</v>
      </c>
      <c r="BI1292" s="18">
        <f t="shared" si="313"/>
        <v>8.614057526984723E-11</v>
      </c>
      <c r="BJ1292" s="3">
        <f t="shared" si="314"/>
        <v>0</v>
      </c>
      <c r="BK1292" s="18">
        <f t="shared" si="315"/>
        <v>0</v>
      </c>
    </row>
    <row r="1293" spans="3:63" x14ac:dyDescent="0.25">
      <c r="C1293" s="3"/>
      <c r="D1293" s="3"/>
      <c r="E1293" s="3"/>
      <c r="F1293" s="3"/>
      <c r="G1293" s="51" t="s">
        <v>1307</v>
      </c>
      <c r="H1293" s="8" t="str">
        <f t="shared" si="305"/>
        <v>0%West Europe</v>
      </c>
      <c r="I1293" s="11" cm="1">
        <f t="array" ref="I1293">IF(
   AZ1293 = "OUT", 0,IF(
   BD1293 &gt;= LARGE(IF(ISNUMBER(BD:BD), BD:BD), 3),
   BE1293 - 0.001,
   IF(BE1293 &gt;=VLOOKUP(P1293,mapping!$A:$B,2,FALSE), BE1293,VLOOKUP(P1293,mapping!$A$2:$B$8,2,FALSE))
))</f>
        <v>0</v>
      </c>
      <c r="J1293" s="11" cm="1">
        <f t="array" ref="J1293">IF(
    AZ1293="OUT",0,IF(IF(
                      BD1293&gt;=LARGE(IF(ISNUMBER(BD:BD),BD:BD),3),
                      BE1293+0.001,
                      VLOOKUP(H1293,mapping!$D:$E,2,FALSE)
                      )&gt;I1293,
                   IF(
                      BD1293&gt;=LARGE(IF(ISNUMBER(BD:BD),BD:BD),3),
                      BE1293+0.001,
                      VLOOKUP(H1293,mapping!$D:$E,2,FALSE)
                      ),
                   I1293+0.002))</f>
        <v>0</v>
      </c>
      <c r="K1293" s="8">
        <f t="shared" si="306"/>
        <v>3.9735849428866843E-5</v>
      </c>
      <c r="L1293" s="1" t="str">
        <f>Pos!B299</f>
        <v>FR0000064578</v>
      </c>
      <c r="M1293" s="1" t="str">
        <f>_xlfn.XLOOKUP($L1293,Pos!B:B,Pos!D:D,, 0)</f>
        <v>Covivio SA</v>
      </c>
      <c r="N1293" s="1" t="str">
        <f>_xlfn.XLOOKUP($L1293,Pos!B:B,Pos!E:E,, 0)</f>
        <v>Real Estate</v>
      </c>
      <c r="O1293" s="1" t="str">
        <f t="shared" si="307"/>
        <v>Real Estate_West Europe</v>
      </c>
      <c r="P1293" s="1" t="str">
        <f>_xlfn.XLOOKUP($L1293,Pos!B:B,Pos!F:F,, 0)</f>
        <v>West Europe</v>
      </c>
      <c r="Q1293" s="1">
        <v>0</v>
      </c>
      <c r="R1293" s="9">
        <f>_xlfn.XLOOKUP($L1293,Pos!$B:$B,Pos!N:N,0, 0)</f>
        <v>7.31</v>
      </c>
      <c r="S1293" s="9">
        <f>_xlfn.XLOOKUP($L1293,Pos!$B:$B,Pos!O:O,0, 0)</f>
        <v>5.5389999999999997</v>
      </c>
      <c r="T1293" s="9">
        <f>_xlfn.XLOOKUP($L1293,Pos!$B:$B,Pos!P:P,0, 0)</f>
        <v>2.375</v>
      </c>
      <c r="U1293" s="9">
        <f>_xlfn.XLOOKUP($L1293,Pos!$B:$B,Pos!Q:Q,0, 0)</f>
        <v>6.4</v>
      </c>
      <c r="V1293" s="9">
        <f>_xlfn.XLOOKUP($L1293,Pos!$B:$B,Pos!R:R,0, 0)</f>
        <v>6.0333329999999998</v>
      </c>
      <c r="W1293" s="9">
        <f>_xlfn.XLOOKUP($L1293,Pos!$B:$B,Pos!S:S,0, 0)</f>
        <v>4.8233329999999999</v>
      </c>
      <c r="X1293" s="9" t="str">
        <f>_xlfn.XLOOKUP($L1293,Pos!$B:$B,Pos!J:J,0, 0)</f>
        <v>Outperform</v>
      </c>
      <c r="Y1293" s="1">
        <v>0</v>
      </c>
      <c r="Z1293" s="1">
        <v>0</v>
      </c>
      <c r="AA1293" s="1">
        <f t="shared" si="308"/>
        <v>0</v>
      </c>
      <c r="AB1293" s="9">
        <f>_xlfn.XLOOKUP(L1293,Pos!B:B,Pos!K:K,-1,0)</f>
        <v>4.545454545454545</v>
      </c>
      <c r="AC1293" s="1" t="e">
        <f>_xlfn.XLOOKUP($L1293,Pos!$A:$A,Pos!S:S,_xlfn.XLOOKUP($L1293,#REF!,#REF!, ""), 0)</f>
        <v>#REF!</v>
      </c>
      <c r="AD1293" s="1" t="e">
        <f>_xlfn.XLOOKUP($L1293,Pos!$A:$A,Pos!T:T,_xlfn.XLOOKUP($L1293,#REF!,#REF!, ""), 0)</f>
        <v>#REF!</v>
      </c>
      <c r="AE1293" s="1" t="e">
        <f>_xlfn.XLOOKUP($L1293,Pos!$A:$A,Pos!U:U,_xlfn.XLOOKUP($L1293,#REF!,#REF!, ""), 0)</f>
        <v>#REF!</v>
      </c>
      <c r="AF1293" s="1" t="e">
        <f>_xlfn.XLOOKUP($L1293,Pos!$A:$A,Pos!V:V,_xlfn.XLOOKUP($L1293,#REF!,#REF!, ""), 0)</f>
        <v>#REF!</v>
      </c>
      <c r="AG1293" s="1" t="e">
        <f>_xlfn.XLOOKUP($L1293,Pos!$A:$A,Pos!W:W,_xlfn.XLOOKUP($L1293,#REF!,#REF!, ""), 0)</f>
        <v>#REF!</v>
      </c>
      <c r="AH1293" s="1" t="e">
        <f>_xlfn.XLOOKUP($L1293,Pos!$A:$A,Pos!X:X,_xlfn.XLOOKUP($L1293,#REF!,#REF!, ""), 0)</f>
        <v>#REF!</v>
      </c>
      <c r="AI1293" s="1" t="e">
        <f>_xlfn.XLOOKUP($L1293,Pos!$A:$A,Pos!Y:Y,_xlfn.XLOOKUP($L1293,#REF!,#REF!, ""), 0)</f>
        <v>#REF!</v>
      </c>
      <c r="AJ1293" s="1" t="e">
        <f>_xlfn.XLOOKUP($L1293,Pos!$A:$A,Pos!Z:Z,_xlfn.XLOOKUP($L1293,#REF!,#REF!, ""), 0)</f>
        <v>#REF!</v>
      </c>
      <c r="AK1293" s="1" t="e">
        <f>_xlfn.XLOOKUP($L1293,Pos!$A:$A,Pos!AA:AA,_xlfn.XLOOKUP($L1293,#REF!,#REF!, ""), 0)</f>
        <v>#REF!</v>
      </c>
      <c r="AL1293" s="1" t="e">
        <f>_xlfn.XLOOKUP($L1293,Pos!$A:$A,Pos!AB:AB,_xlfn.XLOOKUP($L1293,#REF!,#REF!, ""), 0)</f>
        <v>#REF!</v>
      </c>
      <c r="AM1293" s="1" t="e">
        <f>_xlfn.XLOOKUP($L1293,Pos!$A:$A,Pos!AC:AC,_xlfn.XLOOKUP($L1293,#REF!,#REF!, ""), 0)</f>
        <v>#REF!</v>
      </c>
      <c r="AN1293" s="1" t="e">
        <f>_xlfn.XLOOKUP($L1293,Pos!$A:$A,Pos!AD:AD,_xlfn.XLOOKUP($L1293,#REF!,#REF!, ""), 0)</f>
        <v>#REF!</v>
      </c>
      <c r="AO1293" s="1" t="e">
        <f>_xlfn.XLOOKUP($L1293,Pos!$A:$A,Pos!AE:AE,_xlfn.XLOOKUP($L1293,#REF!,#REF!, ""), 0)</f>
        <v>#REF!</v>
      </c>
      <c r="AP1293" s="1" t="e">
        <f>_xlfn.XLOOKUP($L1293,Pos!$A:$A,Pos!AF:AF,_xlfn.XLOOKUP($L1293,#REF!,#REF!, ""), 0)</f>
        <v>#REF!</v>
      </c>
      <c r="AQ1293" s="1" t="e">
        <f>_xlfn.XLOOKUP($L1293,Pos!$A:$A,Pos!AG:AG,_xlfn.XLOOKUP($L1293,#REF!,#REF!, ""), 0)</f>
        <v>#REF!</v>
      </c>
      <c r="AR1293" s="1" t="e">
        <f>_xlfn.XLOOKUP($L1293,Pos!$A:$A,Pos!AH:AH,_xlfn.XLOOKUP($L1293,#REF!,#REF!, ""), 0)</f>
        <v>#REF!</v>
      </c>
      <c r="AS1293" s="1" t="e">
        <f>_xlfn.XLOOKUP($L1293,Pos!$A:$A,Pos!AI:AI,_xlfn.XLOOKUP($L1293,#REF!,#REF!, ""), 0)</f>
        <v>#REF!</v>
      </c>
      <c r="AT1293" s="1" t="e">
        <f>_xlfn.XLOOKUP($L1293,Pos!$A:$A,Pos!AJ:AJ,_xlfn.XLOOKUP($L1293,#REF!,#REF!, ""), 0)</f>
        <v>#REF!</v>
      </c>
      <c r="AU1293" s="1" t="e">
        <f>_xlfn.XLOOKUP($L1293,Pos!$A:$A,Pos!AK:AK,_xlfn.XLOOKUP($L1293,#REF!,#REF!, ""), 0)</f>
        <v>#REF!</v>
      </c>
      <c r="AV1293" s="1" t="e">
        <f>_xlfn.XLOOKUP($L1293,Pos!$A:$A,Pos!AL:AL,_xlfn.XLOOKUP($L1293,#REF!,#REF!, ""), 0)</f>
        <v>#REF!</v>
      </c>
      <c r="AW1293" s="1" t="e">
        <f>_xlfn.XLOOKUP($L1293,Pos!$A:$A,Pos!AM:AM,_xlfn.XLOOKUP($L1293,#REF!,#REF!, ""), 0)</f>
        <v>#REF!</v>
      </c>
      <c r="AX1293" s="1" t="e">
        <f>_xlfn.XLOOKUP($L1293,Pos!$A:$A,Pos!AN:AN,_xlfn.XLOOKUP($L1293,#REF!,#REF!, ""), 0)</f>
        <v>#REF!</v>
      </c>
      <c r="AY1293" s="1" t="e">
        <f>_xlfn.XLOOKUP($L1293,Pos!$A:$A,Pos!AO:AO,_xlfn.XLOOKUP($L1293,#REF!,#REF!, ""), 0)</f>
        <v>#REF!</v>
      </c>
      <c r="AZ1293" s="7" t="str">
        <f t="shared" si="309"/>
        <v>OUT</v>
      </c>
      <c r="BA1293" s="1">
        <f>IF(OR(_xlfn.XLOOKUP(L1293,Pos!B:B,Pos!L:L,FALSE)="ESG Reason",_xlfn.XLOOKUP(L1293,Pos!B:B,Pos!L:L,FALSE)="Blacklisted"),1,0)</f>
        <v>0</v>
      </c>
      <c r="BC1293" s="11">
        <v>8.4477852371065096E-11</v>
      </c>
      <c r="BD1293" s="11">
        <f>_xlfn.XLOOKUP($L1293,Pos!$B:$B,Pos!H:H,0, 0)</f>
        <v>0</v>
      </c>
      <c r="BE1293" s="11">
        <f>_xlfn.XLOOKUP($L1293,Pos!$B:$B,Pos!I:I,0, 0)</f>
        <v>3.9735849428866843E-5</v>
      </c>
      <c r="BF1293" s="18">
        <f t="shared" si="310"/>
        <v>3.9735849428866843E-5</v>
      </c>
      <c r="BG1293" s="1">
        <f t="shared" si="311"/>
        <v>2</v>
      </c>
      <c r="BH1293" s="1">
        <f t="shared" si="312"/>
        <v>14</v>
      </c>
      <c r="BI1293" s="18">
        <f t="shared" si="313"/>
        <v>8.4477852371065096E-11</v>
      </c>
      <c r="BJ1293" s="3">
        <f t="shared" si="314"/>
        <v>0</v>
      </c>
      <c r="BK1293" s="18">
        <f t="shared" si="315"/>
        <v>0</v>
      </c>
    </row>
    <row r="1294" spans="3:63" x14ac:dyDescent="0.25">
      <c r="C1294" s="3"/>
      <c r="D1294" s="3"/>
      <c r="E1294" s="3"/>
      <c r="F1294" s="3"/>
      <c r="G1294" s="51" t="s">
        <v>1310</v>
      </c>
      <c r="H1294" s="8" t="str">
        <f t="shared" si="305"/>
        <v>0%Others</v>
      </c>
      <c r="I1294" s="11" cm="1">
        <f t="array" ref="I1294">IF(
   AZ1294 = "OUT", 0,IF(
   BD1294 &gt;= LARGE(IF(ISNUMBER(BD:BD), BD:BD), 3),
   BE1294 - 0.001,
   IF(BE1294 &gt;=VLOOKUP(P1294,mapping!$A:$B,2,FALSE), BE1294,VLOOKUP(P1294,mapping!$A$2:$B$8,2,FALSE))
))</f>
        <v>0</v>
      </c>
      <c r="J1294" s="11" cm="1">
        <f t="array" ref="J1294">IF(
    AZ1294="OUT",0,IF(IF(
                      BD1294&gt;=LARGE(IF(ISNUMBER(BD:BD),BD:BD),3),
                      BE1294+0.001,
                      VLOOKUP(H1294,mapping!$D:$E,2,FALSE)
                      )&gt;I1294,
                   IF(
                      BD1294&gt;=LARGE(IF(ISNUMBER(BD:BD),BD:BD),3),
                      BE1294+0.001,
                      VLOOKUP(H1294,mapping!$D:$E,2,FALSE)
                      ),
                   I1294+0.002))</f>
        <v>0</v>
      </c>
      <c r="K1294" s="8">
        <f t="shared" si="306"/>
        <v>3.8869047684168941E-5</v>
      </c>
      <c r="L1294" s="1" t="str">
        <f>Pos!B562</f>
        <v>JP3399310006</v>
      </c>
      <c r="M1294" s="1" t="str">
        <f>_xlfn.XLOOKUP($L1294,Pos!B:B,Pos!D:D,, 0)</f>
        <v>ZOZO, Inc.</v>
      </c>
      <c r="N1294" s="1" t="str">
        <f>_xlfn.XLOOKUP($L1294,Pos!B:B,Pos!E:E,, 0)</f>
        <v>Retail</v>
      </c>
      <c r="O1294" s="1" t="str">
        <f t="shared" si="307"/>
        <v>Retail_Others</v>
      </c>
      <c r="P1294" s="1" t="str">
        <f>_xlfn.XLOOKUP($L1294,Pos!B:B,Pos!F:F,, 0)</f>
        <v>Others</v>
      </c>
      <c r="Q1294" s="1">
        <v>0</v>
      </c>
      <c r="R1294" s="9">
        <f>_xlfn.XLOOKUP($L1294,Pos!$B:$B,Pos!N:N,0, 0)</f>
        <v>6.59</v>
      </c>
      <c r="S1294" s="9">
        <f>_xlfn.XLOOKUP($L1294,Pos!$B:$B,Pos!O:O,0, 0)</f>
        <v>2.3925000000000001</v>
      </c>
      <c r="T1294" s="9">
        <f>_xlfn.XLOOKUP($L1294,Pos!$B:$B,Pos!P:P,0, 0)</f>
        <v>8.6500009999999996</v>
      </c>
      <c r="U1294" s="9">
        <f>_xlfn.XLOOKUP($L1294,Pos!$B:$B,Pos!Q:Q,0, 0)</f>
        <v>0.7</v>
      </c>
      <c r="V1294" s="9">
        <f>_xlfn.XLOOKUP($L1294,Pos!$B:$B,Pos!R:R,0, 0)</f>
        <v>8.2666660000000007</v>
      </c>
      <c r="W1294" s="9">
        <f>_xlfn.XLOOKUP($L1294,Pos!$B:$B,Pos!S:S,0, 0)</f>
        <v>4.9083329999999998</v>
      </c>
      <c r="X1294" s="9" t="str">
        <f>_xlfn.XLOOKUP($L1294,Pos!$B:$B,Pos!J:J,0, 0)</f>
        <v>Hold</v>
      </c>
      <c r="Y1294" s="1">
        <v>0</v>
      </c>
      <c r="Z1294" s="1">
        <v>0</v>
      </c>
      <c r="AA1294" s="1">
        <f t="shared" si="308"/>
        <v>0</v>
      </c>
      <c r="AB1294" s="9">
        <f>_xlfn.XLOOKUP(L1294,Pos!B:B,Pos!K:K,-1,0)</f>
        <v>9.6666666666666661</v>
      </c>
      <c r="AC1294" s="1" t="e">
        <f>_xlfn.XLOOKUP($L1294,Pos!$A:$A,Pos!S:S,_xlfn.XLOOKUP($L1294,#REF!,#REF!, ""), 0)</f>
        <v>#REF!</v>
      </c>
      <c r="AD1294" s="1" t="e">
        <f>_xlfn.XLOOKUP($L1294,Pos!$A:$A,Pos!T:T,_xlfn.XLOOKUP($L1294,#REF!,#REF!, ""), 0)</f>
        <v>#REF!</v>
      </c>
      <c r="AE1294" s="1" t="e">
        <f>_xlfn.XLOOKUP($L1294,Pos!$A:$A,Pos!U:U,_xlfn.XLOOKUP($L1294,#REF!,#REF!, ""), 0)</f>
        <v>#REF!</v>
      </c>
      <c r="AF1294" s="1" t="e">
        <f>_xlfn.XLOOKUP($L1294,Pos!$A:$A,Pos!V:V,_xlfn.XLOOKUP($L1294,#REF!,#REF!, ""), 0)</f>
        <v>#REF!</v>
      </c>
      <c r="AG1294" s="1" t="e">
        <f>_xlfn.XLOOKUP($L1294,Pos!$A:$A,Pos!W:W,_xlfn.XLOOKUP($L1294,#REF!,#REF!, ""), 0)</f>
        <v>#REF!</v>
      </c>
      <c r="AH1294" s="1" t="e">
        <f>_xlfn.XLOOKUP($L1294,Pos!$A:$A,Pos!X:X,_xlfn.XLOOKUP($L1294,#REF!,#REF!, ""), 0)</f>
        <v>#REF!</v>
      </c>
      <c r="AI1294" s="1" t="e">
        <f>_xlfn.XLOOKUP($L1294,Pos!$A:$A,Pos!Y:Y,_xlfn.XLOOKUP($L1294,#REF!,#REF!, ""), 0)</f>
        <v>#REF!</v>
      </c>
      <c r="AJ1294" s="1" t="e">
        <f>_xlfn.XLOOKUP($L1294,Pos!$A:$A,Pos!Z:Z,_xlfn.XLOOKUP($L1294,#REF!,#REF!, ""), 0)</f>
        <v>#REF!</v>
      </c>
      <c r="AK1294" s="1" t="e">
        <f>_xlfn.XLOOKUP($L1294,Pos!$A:$A,Pos!AA:AA,_xlfn.XLOOKUP($L1294,#REF!,#REF!, ""), 0)</f>
        <v>#REF!</v>
      </c>
      <c r="AL1294" s="1" t="e">
        <f>_xlfn.XLOOKUP($L1294,Pos!$A:$A,Pos!AB:AB,_xlfn.XLOOKUP($L1294,#REF!,#REF!, ""), 0)</f>
        <v>#REF!</v>
      </c>
      <c r="AM1294" s="1" t="e">
        <f>_xlfn.XLOOKUP($L1294,Pos!$A:$A,Pos!AC:AC,_xlfn.XLOOKUP($L1294,#REF!,#REF!, ""), 0)</f>
        <v>#REF!</v>
      </c>
      <c r="AN1294" s="1" t="e">
        <f>_xlfn.XLOOKUP($L1294,Pos!$A:$A,Pos!AD:AD,_xlfn.XLOOKUP($L1294,#REF!,#REF!, ""), 0)</f>
        <v>#REF!</v>
      </c>
      <c r="AO1294" s="1" t="e">
        <f>_xlfn.XLOOKUP($L1294,Pos!$A:$A,Pos!AE:AE,_xlfn.XLOOKUP($L1294,#REF!,#REF!, ""), 0)</f>
        <v>#REF!</v>
      </c>
      <c r="AP1294" s="1" t="e">
        <f>_xlfn.XLOOKUP($L1294,Pos!$A:$A,Pos!AF:AF,_xlfn.XLOOKUP($L1294,#REF!,#REF!, ""), 0)</f>
        <v>#REF!</v>
      </c>
      <c r="AQ1294" s="1" t="e">
        <f>_xlfn.XLOOKUP($L1294,Pos!$A:$A,Pos!AG:AG,_xlfn.XLOOKUP($L1294,#REF!,#REF!, ""), 0)</f>
        <v>#REF!</v>
      </c>
      <c r="AR1294" s="1" t="e">
        <f>_xlfn.XLOOKUP($L1294,Pos!$A:$A,Pos!AH:AH,_xlfn.XLOOKUP($L1294,#REF!,#REF!, ""), 0)</f>
        <v>#REF!</v>
      </c>
      <c r="AS1294" s="1" t="e">
        <f>_xlfn.XLOOKUP($L1294,Pos!$A:$A,Pos!AI:AI,_xlfn.XLOOKUP($L1294,#REF!,#REF!, ""), 0)</f>
        <v>#REF!</v>
      </c>
      <c r="AT1294" s="1" t="e">
        <f>_xlfn.XLOOKUP($L1294,Pos!$A:$A,Pos!AJ:AJ,_xlfn.XLOOKUP($L1294,#REF!,#REF!, ""), 0)</f>
        <v>#REF!</v>
      </c>
      <c r="AU1294" s="1" t="e">
        <f>_xlfn.XLOOKUP($L1294,Pos!$A:$A,Pos!AK:AK,_xlfn.XLOOKUP($L1294,#REF!,#REF!, ""), 0)</f>
        <v>#REF!</v>
      </c>
      <c r="AV1294" s="1" t="e">
        <f>_xlfn.XLOOKUP($L1294,Pos!$A:$A,Pos!AL:AL,_xlfn.XLOOKUP($L1294,#REF!,#REF!, ""), 0)</f>
        <v>#REF!</v>
      </c>
      <c r="AW1294" s="1" t="e">
        <f>_xlfn.XLOOKUP($L1294,Pos!$A:$A,Pos!AM:AM,_xlfn.XLOOKUP($L1294,#REF!,#REF!, ""), 0)</f>
        <v>#REF!</v>
      </c>
      <c r="AX1294" s="1" t="e">
        <f>_xlfn.XLOOKUP($L1294,Pos!$A:$A,Pos!AN:AN,_xlfn.XLOOKUP($L1294,#REF!,#REF!, ""), 0)</f>
        <v>#REF!</v>
      </c>
      <c r="AY1294" s="1" t="e">
        <f>_xlfn.XLOOKUP($L1294,Pos!$A:$A,Pos!AO:AO,_xlfn.XLOOKUP($L1294,#REF!,#REF!, ""), 0)</f>
        <v>#REF!</v>
      </c>
      <c r="AZ1294" s="7" t="str">
        <f t="shared" si="309"/>
        <v>OUT</v>
      </c>
      <c r="BA1294" s="1">
        <f>IF(OR(_xlfn.XLOOKUP(L1294,Pos!B:B,Pos!L:L,FALSE)="ESG Reason",_xlfn.XLOOKUP(L1294,Pos!B:B,Pos!L:L,FALSE)="Blacklisted"),1,0)</f>
        <v>1</v>
      </c>
      <c r="BC1294" s="11">
        <v>9.0558527940389422E-11</v>
      </c>
      <c r="BD1294" s="11">
        <f>_xlfn.XLOOKUP($L1294,Pos!$B:$B,Pos!H:H,0, 0)</f>
        <v>0</v>
      </c>
      <c r="BE1294" s="11">
        <f>_xlfn.XLOOKUP($L1294,Pos!$B:$B,Pos!I:I,0, 0)</f>
        <v>3.8869047684168941E-5</v>
      </c>
      <c r="BF1294" s="18">
        <f t="shared" si="310"/>
        <v>3.8869047684168941E-5</v>
      </c>
      <c r="BG1294" s="1">
        <f t="shared" si="311"/>
        <v>3</v>
      </c>
      <c r="BH1294" s="1">
        <f t="shared" si="312"/>
        <v>53</v>
      </c>
      <c r="BI1294" s="18">
        <f t="shared" si="313"/>
        <v>9.0558527940389422E-11</v>
      </c>
      <c r="BJ1294" s="3">
        <f t="shared" si="314"/>
        <v>0</v>
      </c>
      <c r="BK1294" s="18">
        <f t="shared" si="315"/>
        <v>0</v>
      </c>
    </row>
    <row r="1295" spans="3:63" x14ac:dyDescent="0.25">
      <c r="C1295" s="3"/>
      <c r="D1295" s="3"/>
      <c r="E1295" s="3"/>
      <c r="F1295" s="3"/>
      <c r="G1295" s="51" t="s">
        <v>1311</v>
      </c>
      <c r="H1295" s="8" t="str">
        <f t="shared" si="305"/>
        <v>0%Others</v>
      </c>
      <c r="I1295" s="11" cm="1">
        <f t="array" ref="I1295">IF(
   AZ1295 = "OUT", 0,IF(
   BD1295 &gt;= LARGE(IF(ISNUMBER(BD:BD), BD:BD), 3),
   BE1295 - 0.001,
   IF(BE1295 &gt;=VLOOKUP(P1295,mapping!$A:$B,2,FALSE), BE1295,VLOOKUP(P1295,mapping!$A$2:$B$8,2,FALSE))
))</f>
        <v>0</v>
      </c>
      <c r="J1295" s="11" cm="1">
        <f t="array" ref="J1295">IF(
    AZ1295="OUT",0,IF(IF(
                      BD1295&gt;=LARGE(IF(ISNUMBER(BD:BD),BD:BD),3),
                      BE1295+0.001,
                      VLOOKUP(H1295,mapping!$D:$E,2,FALSE)
                      )&gt;I1295,
                   IF(
                      BD1295&gt;=LARGE(IF(ISNUMBER(BD:BD),BD:BD),3),
                      BE1295+0.001,
                      VLOOKUP(H1295,mapping!$D:$E,2,FALSE)
                      ),
                   I1295+0.002))</f>
        <v>0</v>
      </c>
      <c r="K1295" s="8">
        <f t="shared" si="306"/>
        <v>3.7621098009016631E-5</v>
      </c>
      <c r="L1295" s="1" t="str">
        <f>Pos!B426</f>
        <v>HK0019000162</v>
      </c>
      <c r="M1295" s="1" t="str">
        <f>_xlfn.XLOOKUP($L1295,Pos!B:B,Pos!D:D,, 0)</f>
        <v>Swire Pacific Limited Class A</v>
      </c>
      <c r="N1295" s="1" t="str">
        <f>_xlfn.XLOOKUP($L1295,Pos!B:B,Pos!E:E,, 0)</f>
        <v>Food, Beverage &amp; Tobacco</v>
      </c>
      <c r="O1295" s="1" t="str">
        <f t="shared" si="307"/>
        <v>Food, Beverage &amp; Tobacco_Others</v>
      </c>
      <c r="P1295" s="1" t="str">
        <f>_xlfn.XLOOKUP($L1295,Pos!B:B,Pos!F:F,, 0)</f>
        <v>Others</v>
      </c>
      <c r="Q1295" s="1">
        <v>0</v>
      </c>
      <c r="R1295" s="9">
        <f>_xlfn.XLOOKUP($L1295,Pos!$B:$B,Pos!N:N,0, 0)</f>
        <v>7.32</v>
      </c>
      <c r="S1295" s="9">
        <f>_xlfn.XLOOKUP($L1295,Pos!$B:$B,Pos!O:O,0, 0)</f>
        <v>6.1929999999999996</v>
      </c>
      <c r="T1295" s="9">
        <f>_xlfn.XLOOKUP($L1295,Pos!$B:$B,Pos!P:P,0, 0)</f>
        <v>1.825</v>
      </c>
      <c r="U1295" s="9">
        <f>_xlfn.XLOOKUP($L1295,Pos!$B:$B,Pos!Q:Q,0, 0)</f>
        <v>4.2</v>
      </c>
      <c r="V1295" s="9">
        <f>_xlfn.XLOOKUP($L1295,Pos!$B:$B,Pos!R:R,0, 0)</f>
        <v>5.8666669999999996</v>
      </c>
      <c r="W1295" s="9">
        <f>_xlfn.XLOOKUP($L1295,Pos!$B:$B,Pos!S:S,0, 0)</f>
        <v>6.51</v>
      </c>
      <c r="X1295" s="9" t="str">
        <f>_xlfn.XLOOKUP($L1295,Pos!$B:$B,Pos!J:J,0, 0)</f>
        <v>Outperform</v>
      </c>
      <c r="Y1295" s="1">
        <v>0</v>
      </c>
      <c r="Z1295" s="1">
        <v>0</v>
      </c>
      <c r="AA1295" s="1">
        <f t="shared" si="308"/>
        <v>0</v>
      </c>
      <c r="AB1295" s="9">
        <f>_xlfn.XLOOKUP(L1295,Pos!B:B,Pos!K:K,-1,0)</f>
        <v>-1</v>
      </c>
      <c r="AC1295" s="1" t="e">
        <f>_xlfn.XLOOKUP($L1295,Pos!$A:$A,Pos!S:S,_xlfn.XLOOKUP($L1295,#REF!,#REF!, ""), 0)</f>
        <v>#REF!</v>
      </c>
      <c r="AD1295" s="1" t="e">
        <f>_xlfn.XLOOKUP($L1295,Pos!$A:$A,Pos!T:T,_xlfn.XLOOKUP($L1295,#REF!,#REF!, ""), 0)</f>
        <v>#REF!</v>
      </c>
      <c r="AE1295" s="1" t="e">
        <f>_xlfn.XLOOKUP($L1295,Pos!$A:$A,Pos!U:U,_xlfn.XLOOKUP($L1295,#REF!,#REF!, ""), 0)</f>
        <v>#REF!</v>
      </c>
      <c r="AF1295" s="1" t="e">
        <f>_xlfn.XLOOKUP($L1295,Pos!$A:$A,Pos!V:V,_xlfn.XLOOKUP($L1295,#REF!,#REF!, ""), 0)</f>
        <v>#REF!</v>
      </c>
      <c r="AG1295" s="1" t="e">
        <f>_xlfn.XLOOKUP($L1295,Pos!$A:$A,Pos!W:W,_xlfn.XLOOKUP($L1295,#REF!,#REF!, ""), 0)</f>
        <v>#REF!</v>
      </c>
      <c r="AH1295" s="1" t="e">
        <f>_xlfn.XLOOKUP($L1295,Pos!$A:$A,Pos!X:X,_xlfn.XLOOKUP($L1295,#REF!,#REF!, ""), 0)</f>
        <v>#REF!</v>
      </c>
      <c r="AI1295" s="1" t="e">
        <f>_xlfn.XLOOKUP($L1295,Pos!$A:$A,Pos!Y:Y,_xlfn.XLOOKUP($L1295,#REF!,#REF!, ""), 0)</f>
        <v>#REF!</v>
      </c>
      <c r="AJ1295" s="1" t="e">
        <f>_xlfn.XLOOKUP($L1295,Pos!$A:$A,Pos!Z:Z,_xlfn.XLOOKUP($L1295,#REF!,#REF!, ""), 0)</f>
        <v>#REF!</v>
      </c>
      <c r="AK1295" s="1" t="e">
        <f>_xlfn.XLOOKUP($L1295,Pos!$A:$A,Pos!AA:AA,_xlfn.XLOOKUP($L1295,#REF!,#REF!, ""), 0)</f>
        <v>#REF!</v>
      </c>
      <c r="AL1295" s="1" t="e">
        <f>_xlfn.XLOOKUP($L1295,Pos!$A:$A,Pos!AB:AB,_xlfn.XLOOKUP($L1295,#REF!,#REF!, ""), 0)</f>
        <v>#REF!</v>
      </c>
      <c r="AM1295" s="1" t="e">
        <f>_xlfn.XLOOKUP($L1295,Pos!$A:$A,Pos!AC:AC,_xlfn.XLOOKUP($L1295,#REF!,#REF!, ""), 0)</f>
        <v>#REF!</v>
      </c>
      <c r="AN1295" s="1" t="e">
        <f>_xlfn.XLOOKUP($L1295,Pos!$A:$A,Pos!AD:AD,_xlfn.XLOOKUP($L1295,#REF!,#REF!, ""), 0)</f>
        <v>#REF!</v>
      </c>
      <c r="AO1295" s="1" t="e">
        <f>_xlfn.XLOOKUP($L1295,Pos!$A:$A,Pos!AE:AE,_xlfn.XLOOKUP($L1295,#REF!,#REF!, ""), 0)</f>
        <v>#REF!</v>
      </c>
      <c r="AP1295" s="1" t="e">
        <f>_xlfn.XLOOKUP($L1295,Pos!$A:$A,Pos!AF:AF,_xlfn.XLOOKUP($L1295,#REF!,#REF!, ""), 0)</f>
        <v>#REF!</v>
      </c>
      <c r="AQ1295" s="1" t="e">
        <f>_xlfn.XLOOKUP($L1295,Pos!$A:$A,Pos!AG:AG,_xlfn.XLOOKUP($L1295,#REF!,#REF!, ""), 0)</f>
        <v>#REF!</v>
      </c>
      <c r="AR1295" s="1" t="e">
        <f>_xlfn.XLOOKUP($L1295,Pos!$A:$A,Pos!AH:AH,_xlfn.XLOOKUP($L1295,#REF!,#REF!, ""), 0)</f>
        <v>#REF!</v>
      </c>
      <c r="AS1295" s="1" t="e">
        <f>_xlfn.XLOOKUP($L1295,Pos!$A:$A,Pos!AI:AI,_xlfn.XLOOKUP($L1295,#REF!,#REF!, ""), 0)</f>
        <v>#REF!</v>
      </c>
      <c r="AT1295" s="1" t="e">
        <f>_xlfn.XLOOKUP($L1295,Pos!$A:$A,Pos!AJ:AJ,_xlfn.XLOOKUP($L1295,#REF!,#REF!, ""), 0)</f>
        <v>#REF!</v>
      </c>
      <c r="AU1295" s="1" t="e">
        <f>_xlfn.XLOOKUP($L1295,Pos!$A:$A,Pos!AK:AK,_xlfn.XLOOKUP($L1295,#REF!,#REF!, ""), 0)</f>
        <v>#REF!</v>
      </c>
      <c r="AV1295" s="1" t="e">
        <f>_xlfn.XLOOKUP($L1295,Pos!$A:$A,Pos!AL:AL,_xlfn.XLOOKUP($L1295,#REF!,#REF!, ""), 0)</f>
        <v>#REF!</v>
      </c>
      <c r="AW1295" s="1" t="e">
        <f>_xlfn.XLOOKUP($L1295,Pos!$A:$A,Pos!AM:AM,_xlfn.XLOOKUP($L1295,#REF!,#REF!, ""), 0)</f>
        <v>#REF!</v>
      </c>
      <c r="AX1295" s="1" t="e">
        <f>_xlfn.XLOOKUP($L1295,Pos!$A:$A,Pos!AN:AN,_xlfn.XLOOKUP($L1295,#REF!,#REF!, ""), 0)</f>
        <v>#REF!</v>
      </c>
      <c r="AY1295" s="1" t="e">
        <f>_xlfn.XLOOKUP($L1295,Pos!$A:$A,Pos!AO:AO,_xlfn.XLOOKUP($L1295,#REF!,#REF!, ""), 0)</f>
        <v>#REF!</v>
      </c>
      <c r="AZ1295" s="7" t="str">
        <f t="shared" si="309"/>
        <v>OUT</v>
      </c>
      <c r="BA1295" s="1">
        <f>IF(OR(_xlfn.XLOOKUP(L1295,Pos!B:B,Pos!L:L,FALSE)="ESG Reason",_xlfn.XLOOKUP(L1295,Pos!B:B,Pos!L:L,FALSE)="Blacklisted"),1,0)</f>
        <v>0</v>
      </c>
      <c r="BC1295" s="11">
        <v>8.9567782653102643E-11</v>
      </c>
      <c r="BD1295" s="11">
        <f>_xlfn.XLOOKUP($L1295,Pos!$B:$B,Pos!H:H,0, 0)</f>
        <v>0</v>
      </c>
      <c r="BE1295" s="11">
        <f>_xlfn.XLOOKUP($L1295,Pos!$B:$B,Pos!I:I,0, 0)</f>
        <v>3.7621098009016631E-5</v>
      </c>
      <c r="BF1295" s="18">
        <f t="shared" si="310"/>
        <v>3.7621098009016631E-5</v>
      </c>
      <c r="BG1295" s="1">
        <f t="shared" si="311"/>
        <v>3</v>
      </c>
      <c r="BH1295" s="1">
        <f t="shared" si="312"/>
        <v>46</v>
      </c>
      <c r="BI1295" s="18">
        <f t="shared" si="313"/>
        <v>8.9567782653102643E-11</v>
      </c>
      <c r="BJ1295" s="3">
        <f t="shared" si="314"/>
        <v>0</v>
      </c>
      <c r="BK1295" s="18">
        <f t="shared" si="315"/>
        <v>0</v>
      </c>
    </row>
    <row r="1296" spans="3:63" x14ac:dyDescent="0.25">
      <c r="C1296" s="3"/>
      <c r="D1296" s="3"/>
      <c r="E1296" s="3"/>
      <c r="F1296" s="3"/>
      <c r="G1296" s="51" t="s">
        <v>1312</v>
      </c>
      <c r="H1296" s="8" t="str">
        <f t="shared" si="305"/>
        <v>0%West Europe</v>
      </c>
      <c r="I1296" s="11" cm="1">
        <f t="array" ref="I1296">IF(
   AZ1296 = "OUT", 0,IF(
   BD1296 &gt;= LARGE(IF(ISNUMBER(BD:BD), BD:BD), 3),
   BE1296 - 0.001,
   IF(BE1296 &gt;=VLOOKUP(P1296,mapping!$A:$B,2,FALSE), BE1296,VLOOKUP(P1296,mapping!$A$2:$B$8,2,FALSE))
))</f>
        <v>0</v>
      </c>
      <c r="J1296" s="11" cm="1">
        <f t="array" ref="J1296">IF(
    AZ1296="OUT",0,IF(IF(
                      BD1296&gt;=LARGE(IF(ISNUMBER(BD:BD),BD:BD),3),
                      BE1296+0.001,
                      VLOOKUP(H1296,mapping!$D:$E,2,FALSE)
                      )&gt;I1296,
                   IF(
                      BD1296&gt;=LARGE(IF(ISNUMBER(BD:BD),BD:BD),3),
                      BE1296+0.001,
                      VLOOKUP(H1296,mapping!$D:$E,2,FALSE)
                      ),
                   I1296+0.002))</f>
        <v>0</v>
      </c>
      <c r="K1296" s="8">
        <f t="shared" si="306"/>
        <v>3.685766197481353E-5</v>
      </c>
      <c r="L1296" s="1" t="str">
        <f>Pos!B489</f>
        <v>IT0005090300</v>
      </c>
      <c r="M1296" s="1" t="str">
        <f>_xlfn.XLOOKUP($L1296,Pos!B:B,Pos!D:D,, 0)</f>
        <v>Infrastrutture Wireless Italiane S.p.A.</v>
      </c>
      <c r="N1296" s="1" t="str">
        <f>_xlfn.XLOOKUP($L1296,Pos!B:B,Pos!E:E,, 0)</f>
        <v>Telecommunications</v>
      </c>
      <c r="O1296" s="1" t="str">
        <f t="shared" si="307"/>
        <v>Telecommunications_West Europe</v>
      </c>
      <c r="P1296" s="1" t="str">
        <f>_xlfn.XLOOKUP($L1296,Pos!B:B,Pos!F:F,, 0)</f>
        <v>West Europe</v>
      </c>
      <c r="Q1296" s="1">
        <v>0</v>
      </c>
      <c r="R1296" s="9">
        <f>_xlfn.XLOOKUP($L1296,Pos!$B:$B,Pos!N:N,0, 0)</f>
        <v>8.27</v>
      </c>
      <c r="S1296" s="9">
        <f>_xlfn.XLOOKUP($L1296,Pos!$B:$B,Pos!O:O,0, 0)</f>
        <v>2.1131669999999998</v>
      </c>
      <c r="T1296" s="9">
        <f>_xlfn.XLOOKUP($L1296,Pos!$B:$B,Pos!P:P,0, 0)</f>
        <v>3.8</v>
      </c>
      <c r="U1296" s="9">
        <f>_xlfn.XLOOKUP($L1296,Pos!$B:$B,Pos!Q:Q,0, 0)</f>
        <v>1.2</v>
      </c>
      <c r="V1296" s="9">
        <f>_xlfn.XLOOKUP($L1296,Pos!$B:$B,Pos!R:R,0, 0)</f>
        <v>3.8</v>
      </c>
      <c r="W1296" s="9">
        <f>_xlfn.XLOOKUP($L1296,Pos!$B:$B,Pos!S:S,0, 0)</f>
        <v>7.9816669999999998</v>
      </c>
      <c r="X1296" s="9" t="str">
        <f>_xlfn.XLOOKUP($L1296,Pos!$B:$B,Pos!J:J,0, 0)</f>
        <v>Outperform</v>
      </c>
      <c r="Y1296" s="1">
        <v>0</v>
      </c>
      <c r="Z1296" s="1">
        <v>0</v>
      </c>
      <c r="AA1296" s="1">
        <f t="shared" si="308"/>
        <v>0</v>
      </c>
      <c r="AB1296" s="9">
        <f>_xlfn.XLOOKUP(L1296,Pos!B:B,Pos!K:K,-1,0)</f>
        <v>1.25</v>
      </c>
      <c r="AC1296" s="1" t="e">
        <f>_xlfn.XLOOKUP($L1296,Pos!$A:$A,Pos!S:S,_xlfn.XLOOKUP($L1296,#REF!,#REF!, ""), 0)</f>
        <v>#REF!</v>
      </c>
      <c r="AD1296" s="1" t="e">
        <f>_xlfn.XLOOKUP($L1296,Pos!$A:$A,Pos!T:T,_xlfn.XLOOKUP($L1296,#REF!,#REF!, ""), 0)</f>
        <v>#REF!</v>
      </c>
      <c r="AE1296" s="1" t="e">
        <f>_xlfn.XLOOKUP($L1296,Pos!$A:$A,Pos!U:U,_xlfn.XLOOKUP($L1296,#REF!,#REF!, ""), 0)</f>
        <v>#REF!</v>
      </c>
      <c r="AF1296" s="1" t="e">
        <f>_xlfn.XLOOKUP($L1296,Pos!$A:$A,Pos!V:V,_xlfn.XLOOKUP($L1296,#REF!,#REF!, ""), 0)</f>
        <v>#REF!</v>
      </c>
      <c r="AG1296" s="1" t="e">
        <f>_xlfn.XLOOKUP($L1296,Pos!$A:$A,Pos!W:W,_xlfn.XLOOKUP($L1296,#REF!,#REF!, ""), 0)</f>
        <v>#REF!</v>
      </c>
      <c r="AH1296" s="1" t="e">
        <f>_xlfn.XLOOKUP($L1296,Pos!$A:$A,Pos!X:X,_xlfn.XLOOKUP($L1296,#REF!,#REF!, ""), 0)</f>
        <v>#REF!</v>
      </c>
      <c r="AI1296" s="1" t="e">
        <f>_xlfn.XLOOKUP($L1296,Pos!$A:$A,Pos!Y:Y,_xlfn.XLOOKUP($L1296,#REF!,#REF!, ""), 0)</f>
        <v>#REF!</v>
      </c>
      <c r="AJ1296" s="1" t="e">
        <f>_xlfn.XLOOKUP($L1296,Pos!$A:$A,Pos!Z:Z,_xlfn.XLOOKUP($L1296,#REF!,#REF!, ""), 0)</f>
        <v>#REF!</v>
      </c>
      <c r="AK1296" s="1" t="e">
        <f>_xlfn.XLOOKUP($L1296,Pos!$A:$A,Pos!AA:AA,_xlfn.XLOOKUP($L1296,#REF!,#REF!, ""), 0)</f>
        <v>#REF!</v>
      </c>
      <c r="AL1296" s="1" t="e">
        <f>_xlfn.XLOOKUP($L1296,Pos!$A:$A,Pos!AB:AB,_xlfn.XLOOKUP($L1296,#REF!,#REF!, ""), 0)</f>
        <v>#REF!</v>
      </c>
      <c r="AM1296" s="1" t="e">
        <f>_xlfn.XLOOKUP($L1296,Pos!$A:$A,Pos!AC:AC,_xlfn.XLOOKUP($L1296,#REF!,#REF!, ""), 0)</f>
        <v>#REF!</v>
      </c>
      <c r="AN1296" s="1" t="e">
        <f>_xlfn.XLOOKUP($L1296,Pos!$A:$A,Pos!AD:AD,_xlfn.XLOOKUP($L1296,#REF!,#REF!, ""), 0)</f>
        <v>#REF!</v>
      </c>
      <c r="AO1296" s="1" t="e">
        <f>_xlfn.XLOOKUP($L1296,Pos!$A:$A,Pos!AE:AE,_xlfn.XLOOKUP($L1296,#REF!,#REF!, ""), 0)</f>
        <v>#REF!</v>
      </c>
      <c r="AP1296" s="1" t="e">
        <f>_xlfn.XLOOKUP($L1296,Pos!$A:$A,Pos!AF:AF,_xlfn.XLOOKUP($L1296,#REF!,#REF!, ""), 0)</f>
        <v>#REF!</v>
      </c>
      <c r="AQ1296" s="1" t="e">
        <f>_xlfn.XLOOKUP($L1296,Pos!$A:$A,Pos!AG:AG,_xlfn.XLOOKUP($L1296,#REF!,#REF!, ""), 0)</f>
        <v>#REF!</v>
      </c>
      <c r="AR1296" s="1" t="e">
        <f>_xlfn.XLOOKUP($L1296,Pos!$A:$A,Pos!AH:AH,_xlfn.XLOOKUP($L1296,#REF!,#REF!, ""), 0)</f>
        <v>#REF!</v>
      </c>
      <c r="AS1296" s="1" t="e">
        <f>_xlfn.XLOOKUP($L1296,Pos!$A:$A,Pos!AI:AI,_xlfn.XLOOKUP($L1296,#REF!,#REF!, ""), 0)</f>
        <v>#REF!</v>
      </c>
      <c r="AT1296" s="1" t="e">
        <f>_xlfn.XLOOKUP($L1296,Pos!$A:$A,Pos!AJ:AJ,_xlfn.XLOOKUP($L1296,#REF!,#REF!, ""), 0)</f>
        <v>#REF!</v>
      </c>
      <c r="AU1296" s="1" t="e">
        <f>_xlfn.XLOOKUP($L1296,Pos!$A:$A,Pos!AK:AK,_xlfn.XLOOKUP($L1296,#REF!,#REF!, ""), 0)</f>
        <v>#REF!</v>
      </c>
      <c r="AV1296" s="1" t="e">
        <f>_xlfn.XLOOKUP($L1296,Pos!$A:$A,Pos!AL:AL,_xlfn.XLOOKUP($L1296,#REF!,#REF!, ""), 0)</f>
        <v>#REF!</v>
      </c>
      <c r="AW1296" s="1" t="e">
        <f>_xlfn.XLOOKUP($L1296,Pos!$A:$A,Pos!AM:AM,_xlfn.XLOOKUP($L1296,#REF!,#REF!, ""), 0)</f>
        <v>#REF!</v>
      </c>
      <c r="AX1296" s="1" t="e">
        <f>_xlfn.XLOOKUP($L1296,Pos!$A:$A,Pos!AN:AN,_xlfn.XLOOKUP($L1296,#REF!,#REF!, ""), 0)</f>
        <v>#REF!</v>
      </c>
      <c r="AY1296" s="1" t="e">
        <f>_xlfn.XLOOKUP($L1296,Pos!$A:$A,Pos!AO:AO,_xlfn.XLOOKUP($L1296,#REF!,#REF!, ""), 0)</f>
        <v>#REF!</v>
      </c>
      <c r="AZ1296" s="7" t="str">
        <f t="shared" si="309"/>
        <v>OUT</v>
      </c>
      <c r="BA1296" s="1">
        <f>IF(OR(_xlfn.XLOOKUP(L1296,Pos!B:B,Pos!L:L,FALSE)="ESG Reason",_xlfn.XLOOKUP(L1296,Pos!B:B,Pos!L:L,FALSE)="Blacklisted"),1,0)</f>
        <v>0</v>
      </c>
      <c r="BC1296" s="11">
        <v>8.7119644457530625E-11</v>
      </c>
      <c r="BD1296" s="11">
        <f>_xlfn.XLOOKUP($L1296,Pos!$B:$B,Pos!H:H,0, 0)</f>
        <v>0</v>
      </c>
      <c r="BE1296" s="11">
        <f>_xlfn.XLOOKUP($L1296,Pos!$B:$B,Pos!I:I,0, 0)</f>
        <v>3.685766197481353E-5</v>
      </c>
      <c r="BF1296" s="18">
        <f t="shared" si="310"/>
        <v>3.685766197481353E-5</v>
      </c>
      <c r="BG1296" s="1">
        <f t="shared" si="311"/>
        <v>2</v>
      </c>
      <c r="BH1296" s="1">
        <f t="shared" si="312"/>
        <v>17</v>
      </c>
      <c r="BI1296" s="18">
        <f t="shared" si="313"/>
        <v>8.7119644457530625E-11</v>
      </c>
      <c r="BJ1296" s="3">
        <f t="shared" si="314"/>
        <v>0</v>
      </c>
      <c r="BK1296" s="18">
        <f t="shared" si="315"/>
        <v>0</v>
      </c>
    </row>
    <row r="1297" spans="3:63" x14ac:dyDescent="0.25">
      <c r="C1297" s="3"/>
      <c r="D1297" s="3"/>
      <c r="E1297" s="3"/>
      <c r="F1297" s="3"/>
      <c r="G1297" s="50" t="s">
        <v>1314</v>
      </c>
      <c r="H1297" s="8" t="str">
        <f t="shared" si="305"/>
        <v>0%West Europe</v>
      </c>
      <c r="I1297" s="11" cm="1">
        <f t="array" ref="I1297">IF(
   AZ1297 = "OUT", 0,IF(
   BD1297 &gt;= LARGE(IF(ISNUMBER(BD:BD), BD:BD), 3),
   BE1297 - 0.001,
   IF(BE1297 &gt;=VLOOKUP(P1297,mapping!$A:$B,2,FALSE), BE1297,VLOOKUP(P1297,mapping!$A$2:$B$8,2,FALSE))
))</f>
        <v>0</v>
      </c>
      <c r="J1297" s="11" cm="1">
        <f t="array" ref="J1297">IF(
    AZ1297="OUT",0,IF(IF(
                      BD1297&gt;=LARGE(IF(ISNUMBER(BD:BD),BD:BD),3),
                      BE1297+0.001,
                      VLOOKUP(H1297,mapping!$D:$E,2,FALSE)
                      )&gt;I1297,
                   IF(
                      BD1297&gt;=LARGE(IF(ISNUMBER(BD:BD),BD:BD),3),
                      BE1297+0.001,
                      VLOOKUP(H1297,mapping!$D:$E,2,FALSE)
                      ),
                   I1297+0.002))</f>
        <v>0</v>
      </c>
      <c r="K1297" s="8">
        <f t="shared" si="306"/>
        <v>3.4105733710821801E-5</v>
      </c>
      <c r="L1297" s="1" t="str">
        <f>Pos!B261</f>
        <v>DK0063855168</v>
      </c>
      <c r="M1297" s="1" t="str">
        <f>_xlfn.XLOOKUP($L1297,Pos!B:B,Pos!D:D,, 0)</f>
        <v>ROCKWOOL A/S Class B</v>
      </c>
      <c r="N1297" s="1" t="str">
        <f>_xlfn.XLOOKUP($L1297,Pos!B:B,Pos!E:E,, 0)</f>
        <v>Construction</v>
      </c>
      <c r="O1297" s="1" t="str">
        <f t="shared" si="307"/>
        <v>Construction_West Europe</v>
      </c>
      <c r="P1297" s="1" t="str">
        <f>_xlfn.XLOOKUP($L1297,Pos!B:B,Pos!F:F,, 0)</f>
        <v>West Europe</v>
      </c>
      <c r="Q1297" s="1">
        <v>0</v>
      </c>
      <c r="R1297" s="9">
        <f>_xlfn.XLOOKUP($L1297,Pos!$B:$B,Pos!N:N,0, 0)</f>
        <v>4.17</v>
      </c>
      <c r="S1297" s="9">
        <f>_xlfn.XLOOKUP($L1297,Pos!$B:$B,Pos!O:O,0, 0)</f>
        <v>7.5990000000000002</v>
      </c>
      <c r="T1297" s="9">
        <f>_xlfn.XLOOKUP($L1297,Pos!$B:$B,Pos!P:P,0, 0)</f>
        <v>6.9249999999999998</v>
      </c>
      <c r="U1297" s="9">
        <f>_xlfn.XLOOKUP($L1297,Pos!$B:$B,Pos!Q:Q,0, 0)</f>
        <v>0.6</v>
      </c>
      <c r="V1297" s="9">
        <f>_xlfn.XLOOKUP($L1297,Pos!$B:$B,Pos!R:R,0, 0)</f>
        <v>4.9666670000000002</v>
      </c>
      <c r="W1297" s="9">
        <f>_xlfn.XLOOKUP($L1297,Pos!$B:$B,Pos!S:S,0, 0)</f>
        <v>4.1050000000000004</v>
      </c>
      <c r="X1297" s="9" t="str">
        <f>_xlfn.XLOOKUP($L1297,Pos!$B:$B,Pos!J:J,0, 0)</f>
        <v>Outperform</v>
      </c>
      <c r="Y1297" s="1">
        <v>0</v>
      </c>
      <c r="Z1297" s="1">
        <v>0</v>
      </c>
      <c r="AA1297" s="1">
        <f t="shared" si="308"/>
        <v>0</v>
      </c>
      <c r="AB1297" s="9">
        <f>_xlfn.XLOOKUP(L1297,Pos!B:B,Pos!K:K,-1,0)</f>
        <v>4.7368421052631584</v>
      </c>
      <c r="AC1297" s="1" t="e">
        <f>_xlfn.XLOOKUP($L1297,Pos!$A:$A,Pos!S:S,_xlfn.XLOOKUP($L1297,#REF!,#REF!, ""), 0)</f>
        <v>#REF!</v>
      </c>
      <c r="AD1297" s="1" t="e">
        <f>_xlfn.XLOOKUP($L1297,Pos!$A:$A,Pos!T:T,_xlfn.XLOOKUP($L1297,#REF!,#REF!, ""), 0)</f>
        <v>#REF!</v>
      </c>
      <c r="AE1297" s="1" t="e">
        <f>_xlfn.XLOOKUP($L1297,Pos!$A:$A,Pos!U:U,_xlfn.XLOOKUP($L1297,#REF!,#REF!, ""), 0)</f>
        <v>#REF!</v>
      </c>
      <c r="AF1297" s="1" t="e">
        <f>_xlfn.XLOOKUP($L1297,Pos!$A:$A,Pos!V:V,_xlfn.XLOOKUP($L1297,#REF!,#REF!, ""), 0)</f>
        <v>#REF!</v>
      </c>
      <c r="AG1297" s="1" t="e">
        <f>_xlfn.XLOOKUP($L1297,Pos!$A:$A,Pos!W:W,_xlfn.XLOOKUP($L1297,#REF!,#REF!, ""), 0)</f>
        <v>#REF!</v>
      </c>
      <c r="AH1297" s="1" t="e">
        <f>_xlfn.XLOOKUP($L1297,Pos!$A:$A,Pos!X:X,_xlfn.XLOOKUP($L1297,#REF!,#REF!, ""), 0)</f>
        <v>#REF!</v>
      </c>
      <c r="AI1297" s="1" t="e">
        <f>_xlfn.XLOOKUP($L1297,Pos!$A:$A,Pos!Y:Y,_xlfn.XLOOKUP($L1297,#REF!,#REF!, ""), 0)</f>
        <v>#REF!</v>
      </c>
      <c r="AJ1297" s="1" t="e">
        <f>_xlfn.XLOOKUP($L1297,Pos!$A:$A,Pos!Z:Z,_xlfn.XLOOKUP($L1297,#REF!,#REF!, ""), 0)</f>
        <v>#REF!</v>
      </c>
      <c r="AK1297" s="1" t="e">
        <f>_xlfn.XLOOKUP($L1297,Pos!$A:$A,Pos!AA:AA,_xlfn.XLOOKUP($L1297,#REF!,#REF!, ""), 0)</f>
        <v>#REF!</v>
      </c>
      <c r="AL1297" s="1" t="e">
        <f>_xlfn.XLOOKUP($L1297,Pos!$A:$A,Pos!AB:AB,_xlfn.XLOOKUP($L1297,#REF!,#REF!, ""), 0)</f>
        <v>#REF!</v>
      </c>
      <c r="AM1297" s="1" t="e">
        <f>_xlfn.XLOOKUP($L1297,Pos!$A:$A,Pos!AC:AC,_xlfn.XLOOKUP($L1297,#REF!,#REF!, ""), 0)</f>
        <v>#REF!</v>
      </c>
      <c r="AN1297" s="1" t="e">
        <f>_xlfn.XLOOKUP($L1297,Pos!$A:$A,Pos!AD:AD,_xlfn.XLOOKUP($L1297,#REF!,#REF!, ""), 0)</f>
        <v>#REF!</v>
      </c>
      <c r="AO1297" s="1" t="e">
        <f>_xlfn.XLOOKUP($L1297,Pos!$A:$A,Pos!AE:AE,_xlfn.XLOOKUP($L1297,#REF!,#REF!, ""), 0)</f>
        <v>#REF!</v>
      </c>
      <c r="AP1297" s="1" t="e">
        <f>_xlfn.XLOOKUP($L1297,Pos!$A:$A,Pos!AF:AF,_xlfn.XLOOKUP($L1297,#REF!,#REF!, ""), 0)</f>
        <v>#REF!</v>
      </c>
      <c r="AQ1297" s="1" t="e">
        <f>_xlfn.XLOOKUP($L1297,Pos!$A:$A,Pos!AG:AG,_xlfn.XLOOKUP($L1297,#REF!,#REF!, ""), 0)</f>
        <v>#REF!</v>
      </c>
      <c r="AR1297" s="1" t="e">
        <f>_xlfn.XLOOKUP($L1297,Pos!$A:$A,Pos!AH:AH,_xlfn.XLOOKUP($L1297,#REF!,#REF!, ""), 0)</f>
        <v>#REF!</v>
      </c>
      <c r="AS1297" s="1" t="e">
        <f>_xlfn.XLOOKUP($L1297,Pos!$A:$A,Pos!AI:AI,_xlfn.XLOOKUP($L1297,#REF!,#REF!, ""), 0)</f>
        <v>#REF!</v>
      </c>
      <c r="AT1297" s="1" t="e">
        <f>_xlfn.XLOOKUP($L1297,Pos!$A:$A,Pos!AJ:AJ,_xlfn.XLOOKUP($L1297,#REF!,#REF!, ""), 0)</f>
        <v>#REF!</v>
      </c>
      <c r="AU1297" s="1" t="e">
        <f>_xlfn.XLOOKUP($L1297,Pos!$A:$A,Pos!AK:AK,_xlfn.XLOOKUP($L1297,#REF!,#REF!, ""), 0)</f>
        <v>#REF!</v>
      </c>
      <c r="AV1297" s="1" t="e">
        <f>_xlfn.XLOOKUP($L1297,Pos!$A:$A,Pos!AL:AL,_xlfn.XLOOKUP($L1297,#REF!,#REF!, ""), 0)</f>
        <v>#REF!</v>
      </c>
      <c r="AW1297" s="1" t="e">
        <f>_xlfn.XLOOKUP($L1297,Pos!$A:$A,Pos!AM:AM,_xlfn.XLOOKUP($L1297,#REF!,#REF!, ""), 0)</f>
        <v>#REF!</v>
      </c>
      <c r="AX1297" s="1" t="e">
        <f>_xlfn.XLOOKUP($L1297,Pos!$A:$A,Pos!AN:AN,_xlfn.XLOOKUP($L1297,#REF!,#REF!, ""), 0)</f>
        <v>#REF!</v>
      </c>
      <c r="AY1297" s="1" t="e">
        <f>_xlfn.XLOOKUP($L1297,Pos!$A:$A,Pos!AO:AO,_xlfn.XLOOKUP($L1297,#REF!,#REF!, ""), 0)</f>
        <v>#REF!</v>
      </c>
      <c r="AZ1297" s="7" t="str">
        <f t="shared" si="309"/>
        <v>OUT</v>
      </c>
      <c r="BA1297" s="1">
        <f>IF(OR(_xlfn.XLOOKUP(L1297,Pos!B:B,Pos!L:L,FALSE)="ESG Reason",_xlfn.XLOOKUP(L1297,Pos!B:B,Pos!L:L,FALSE)="Blacklisted"),1,0)</f>
        <v>0</v>
      </c>
      <c r="BC1297" s="11">
        <v>8.8848921802167717E-11</v>
      </c>
      <c r="BD1297" s="11">
        <f>_xlfn.XLOOKUP($L1297,Pos!$B:$B,Pos!H:H,0, 0)</f>
        <v>0</v>
      </c>
      <c r="BE1297" s="11">
        <f>_xlfn.XLOOKUP($L1297,Pos!$B:$B,Pos!I:I,0, 0)</f>
        <v>3.4105733710821801E-5</v>
      </c>
      <c r="BF1297" s="18">
        <f t="shared" si="310"/>
        <v>3.4105733710821801E-5</v>
      </c>
      <c r="BG1297" s="1">
        <f t="shared" si="311"/>
        <v>2</v>
      </c>
      <c r="BH1297" s="1">
        <f t="shared" si="312"/>
        <v>5</v>
      </c>
      <c r="BI1297" s="18">
        <f t="shared" si="313"/>
        <v>8.8848921802167717E-11</v>
      </c>
      <c r="BJ1297" s="3">
        <f t="shared" si="314"/>
        <v>0</v>
      </c>
      <c r="BK1297" s="18">
        <f t="shared" si="315"/>
        <v>0</v>
      </c>
    </row>
    <row r="1298" spans="3:63" x14ac:dyDescent="0.25">
      <c r="C1298" s="3"/>
      <c r="D1298" s="3"/>
      <c r="E1298" s="3"/>
      <c r="F1298" s="3"/>
      <c r="G1298" s="51" t="s">
        <v>1315</v>
      </c>
      <c r="H1298" s="8" t="str">
        <f t="shared" si="305"/>
        <v>0%West Europe</v>
      </c>
      <c r="I1298" s="11" cm="1">
        <f t="array" ref="I1298">IF(
   AZ1298 = "OUT", 0,IF(
   BD1298 &gt;= LARGE(IF(ISNUMBER(BD:BD), BD:BD), 3),
   BE1298 - 0.001,
   IF(BE1298 &gt;=VLOOKUP(P1298,mapping!$A:$B,2,FALSE), BE1298,VLOOKUP(P1298,mapping!$A$2:$B$8,2,FALSE))
))</f>
        <v>0</v>
      </c>
      <c r="J1298" s="11" cm="1">
        <f t="array" ref="J1298">IF(
    AZ1298="OUT",0,IF(IF(
                      BD1298&gt;=LARGE(IF(ISNUMBER(BD:BD),BD:BD),3),
                      BE1298+0.001,
                      VLOOKUP(H1298,mapping!$D:$E,2,FALSE)
                      )&gt;I1298,
                   IF(
                      BD1298&gt;=LARGE(IF(ISNUMBER(BD:BD),BD:BD),3),
                      BE1298+0.001,
                      VLOOKUP(H1298,mapping!$D:$E,2,FALSE)
                      ),
                   I1298+0.002))</f>
        <v>0</v>
      </c>
      <c r="K1298" s="8">
        <f t="shared" si="306"/>
        <v>3.3187844201323951E-5</v>
      </c>
      <c r="L1298" s="1" t="str">
        <f>Pos!B772</f>
        <v>SE0011090018</v>
      </c>
      <c r="M1298" s="1" t="str">
        <f>_xlfn.XLOOKUP($L1298,Pos!B:B,Pos!D:D,, 0)</f>
        <v>Holmen AB Class B</v>
      </c>
      <c r="N1298" s="1" t="str">
        <f>_xlfn.XLOOKUP($L1298,Pos!B:B,Pos!E:E,, 0)</f>
        <v>Basic Resources</v>
      </c>
      <c r="O1298" s="1" t="str">
        <f t="shared" si="307"/>
        <v>Basic Resources_West Europe</v>
      </c>
      <c r="P1298" s="1" t="str">
        <f>_xlfn.XLOOKUP($L1298,Pos!B:B,Pos!F:F,, 0)</f>
        <v>West Europe</v>
      </c>
      <c r="Q1298" s="1">
        <v>0</v>
      </c>
      <c r="R1298" s="9">
        <f>_xlfn.XLOOKUP($L1298,Pos!$B:$B,Pos!N:N,0, 0)</f>
        <v>5.23</v>
      </c>
      <c r="S1298" s="9">
        <f>_xlfn.XLOOKUP($L1298,Pos!$B:$B,Pos!O:O,0, 0)</f>
        <v>3.5171670000000002</v>
      </c>
      <c r="T1298" s="9">
        <f>_xlfn.XLOOKUP($L1298,Pos!$B:$B,Pos!P:P,0, 0)</f>
        <v>3.2250000000000001</v>
      </c>
      <c r="U1298" s="9">
        <f>_xlfn.XLOOKUP($L1298,Pos!$B:$B,Pos!Q:Q,0, 0)</f>
        <v>2.2000000000000002</v>
      </c>
      <c r="V1298" s="9">
        <f>_xlfn.XLOOKUP($L1298,Pos!$B:$B,Pos!R:R,0, 0)</f>
        <v>9</v>
      </c>
      <c r="W1298" s="9">
        <f>_xlfn.XLOOKUP($L1298,Pos!$B:$B,Pos!S:S,0, 0)</f>
        <v>4.3899999999999997</v>
      </c>
      <c r="X1298" s="9" t="str">
        <f>_xlfn.XLOOKUP($L1298,Pos!$B:$B,Pos!J:J,0, 0)</f>
        <v>Hold</v>
      </c>
      <c r="Y1298" s="1">
        <v>0</v>
      </c>
      <c r="Z1298" s="1">
        <v>0</v>
      </c>
      <c r="AA1298" s="1">
        <f t="shared" si="308"/>
        <v>0</v>
      </c>
      <c r="AB1298" s="9">
        <f>_xlfn.XLOOKUP(L1298,Pos!B:B,Pos!K:K,-1,0)</f>
        <v>5.7142857142857144</v>
      </c>
      <c r="AC1298" s="1" t="e">
        <f>_xlfn.XLOOKUP($L1298,Pos!$A:$A,Pos!S:S,_xlfn.XLOOKUP($L1298,#REF!,#REF!, ""), 0)</f>
        <v>#REF!</v>
      </c>
      <c r="AD1298" s="1" t="e">
        <f>_xlfn.XLOOKUP($L1298,Pos!$A:$A,Pos!T:T,_xlfn.XLOOKUP($L1298,#REF!,#REF!, ""), 0)</f>
        <v>#REF!</v>
      </c>
      <c r="AE1298" s="1" t="e">
        <f>_xlfn.XLOOKUP($L1298,Pos!$A:$A,Pos!U:U,_xlfn.XLOOKUP($L1298,#REF!,#REF!, ""), 0)</f>
        <v>#REF!</v>
      </c>
      <c r="AF1298" s="1" t="e">
        <f>_xlfn.XLOOKUP($L1298,Pos!$A:$A,Pos!V:V,_xlfn.XLOOKUP($L1298,#REF!,#REF!, ""), 0)</f>
        <v>#REF!</v>
      </c>
      <c r="AG1298" s="1" t="e">
        <f>_xlfn.XLOOKUP($L1298,Pos!$A:$A,Pos!W:W,_xlfn.XLOOKUP($L1298,#REF!,#REF!, ""), 0)</f>
        <v>#REF!</v>
      </c>
      <c r="AH1298" s="1" t="e">
        <f>_xlfn.XLOOKUP($L1298,Pos!$A:$A,Pos!X:X,_xlfn.XLOOKUP($L1298,#REF!,#REF!, ""), 0)</f>
        <v>#REF!</v>
      </c>
      <c r="AI1298" s="1" t="e">
        <f>_xlfn.XLOOKUP($L1298,Pos!$A:$A,Pos!Y:Y,_xlfn.XLOOKUP($L1298,#REF!,#REF!, ""), 0)</f>
        <v>#REF!</v>
      </c>
      <c r="AJ1298" s="1" t="e">
        <f>_xlfn.XLOOKUP($L1298,Pos!$A:$A,Pos!Z:Z,_xlfn.XLOOKUP($L1298,#REF!,#REF!, ""), 0)</f>
        <v>#REF!</v>
      </c>
      <c r="AK1298" s="1" t="e">
        <f>_xlfn.XLOOKUP($L1298,Pos!$A:$A,Pos!AA:AA,_xlfn.XLOOKUP($L1298,#REF!,#REF!, ""), 0)</f>
        <v>#REF!</v>
      </c>
      <c r="AL1298" s="1" t="e">
        <f>_xlfn.XLOOKUP($L1298,Pos!$A:$A,Pos!AB:AB,_xlfn.XLOOKUP($L1298,#REF!,#REF!, ""), 0)</f>
        <v>#REF!</v>
      </c>
      <c r="AM1298" s="1" t="e">
        <f>_xlfn.XLOOKUP($L1298,Pos!$A:$A,Pos!AC:AC,_xlfn.XLOOKUP($L1298,#REF!,#REF!, ""), 0)</f>
        <v>#REF!</v>
      </c>
      <c r="AN1298" s="1" t="e">
        <f>_xlfn.XLOOKUP($L1298,Pos!$A:$A,Pos!AD:AD,_xlfn.XLOOKUP($L1298,#REF!,#REF!, ""), 0)</f>
        <v>#REF!</v>
      </c>
      <c r="AO1298" s="1" t="e">
        <f>_xlfn.XLOOKUP($L1298,Pos!$A:$A,Pos!AE:AE,_xlfn.XLOOKUP($L1298,#REF!,#REF!, ""), 0)</f>
        <v>#REF!</v>
      </c>
      <c r="AP1298" s="1" t="e">
        <f>_xlfn.XLOOKUP($L1298,Pos!$A:$A,Pos!AF:AF,_xlfn.XLOOKUP($L1298,#REF!,#REF!, ""), 0)</f>
        <v>#REF!</v>
      </c>
      <c r="AQ1298" s="1" t="e">
        <f>_xlfn.XLOOKUP($L1298,Pos!$A:$A,Pos!AG:AG,_xlfn.XLOOKUP($L1298,#REF!,#REF!, ""), 0)</f>
        <v>#REF!</v>
      </c>
      <c r="AR1298" s="1" t="e">
        <f>_xlfn.XLOOKUP($L1298,Pos!$A:$A,Pos!AH:AH,_xlfn.XLOOKUP($L1298,#REF!,#REF!, ""), 0)</f>
        <v>#REF!</v>
      </c>
      <c r="AS1298" s="1" t="e">
        <f>_xlfn.XLOOKUP($L1298,Pos!$A:$A,Pos!AI:AI,_xlfn.XLOOKUP($L1298,#REF!,#REF!, ""), 0)</f>
        <v>#REF!</v>
      </c>
      <c r="AT1298" s="1" t="e">
        <f>_xlfn.XLOOKUP($L1298,Pos!$A:$A,Pos!AJ:AJ,_xlfn.XLOOKUP($L1298,#REF!,#REF!, ""), 0)</f>
        <v>#REF!</v>
      </c>
      <c r="AU1298" s="1" t="e">
        <f>_xlfn.XLOOKUP($L1298,Pos!$A:$A,Pos!AK:AK,_xlfn.XLOOKUP($L1298,#REF!,#REF!, ""), 0)</f>
        <v>#REF!</v>
      </c>
      <c r="AV1298" s="1" t="e">
        <f>_xlfn.XLOOKUP($L1298,Pos!$A:$A,Pos!AL:AL,_xlfn.XLOOKUP($L1298,#REF!,#REF!, ""), 0)</f>
        <v>#REF!</v>
      </c>
      <c r="AW1298" s="1" t="e">
        <f>_xlfn.XLOOKUP($L1298,Pos!$A:$A,Pos!AM:AM,_xlfn.XLOOKUP($L1298,#REF!,#REF!, ""), 0)</f>
        <v>#REF!</v>
      </c>
      <c r="AX1298" s="1" t="e">
        <f>_xlfn.XLOOKUP($L1298,Pos!$A:$A,Pos!AN:AN,_xlfn.XLOOKUP($L1298,#REF!,#REF!, ""), 0)</f>
        <v>#REF!</v>
      </c>
      <c r="AY1298" s="1" t="e">
        <f>_xlfn.XLOOKUP($L1298,Pos!$A:$A,Pos!AO:AO,_xlfn.XLOOKUP($L1298,#REF!,#REF!, ""), 0)</f>
        <v>#REF!</v>
      </c>
      <c r="AZ1298" s="7" t="str">
        <f t="shared" si="309"/>
        <v>OUT</v>
      </c>
      <c r="BA1298" s="1">
        <f>IF(OR(_xlfn.XLOOKUP(L1298,Pos!B:B,Pos!L:L,FALSE)="ESG Reason",_xlfn.XLOOKUP(L1298,Pos!B:B,Pos!L:L,FALSE)="Blacklisted"),1,0)</f>
        <v>0</v>
      </c>
      <c r="BC1298" s="11">
        <v>8.6663137483659363E-11</v>
      </c>
      <c r="BD1298" s="11">
        <f>_xlfn.XLOOKUP($L1298,Pos!$B:$B,Pos!H:H,0, 0)</f>
        <v>0</v>
      </c>
      <c r="BE1298" s="11">
        <f>_xlfn.XLOOKUP($L1298,Pos!$B:$B,Pos!I:I,0, 0)</f>
        <v>3.3187844201323951E-5</v>
      </c>
      <c r="BF1298" s="18">
        <f t="shared" si="310"/>
        <v>3.3187844201323951E-5</v>
      </c>
      <c r="BG1298" s="1">
        <f t="shared" si="311"/>
        <v>2</v>
      </c>
      <c r="BH1298" s="1">
        <f t="shared" si="312"/>
        <v>3</v>
      </c>
      <c r="BI1298" s="18">
        <f t="shared" si="313"/>
        <v>8.6663137483659363E-11</v>
      </c>
      <c r="BJ1298" s="3">
        <f t="shared" si="314"/>
        <v>0</v>
      </c>
      <c r="BK1298" s="18">
        <f t="shared" si="315"/>
        <v>0</v>
      </c>
    </row>
    <row r="1299" spans="3:63" x14ac:dyDescent="0.25">
      <c r="C1299" s="3"/>
      <c r="D1299" s="3"/>
      <c r="E1299" s="3"/>
      <c r="F1299" s="3"/>
      <c r="G1299" s="51" t="s">
        <v>1317</v>
      </c>
      <c r="H1299" s="8" t="str">
        <f t="shared" si="305"/>
        <v>0%Others</v>
      </c>
      <c r="I1299" s="11" cm="1">
        <f t="array" ref="I1299">IF(
   AZ1299 = "OUT", 0,IF(
   BD1299 &gt;= LARGE(IF(ISNUMBER(BD:BD), BD:BD), 3),
   BE1299 - 0.001,
   IF(BE1299 &gt;=VLOOKUP(P1299,mapping!$A:$B,2,FALSE), BE1299,VLOOKUP(P1299,mapping!$A$2:$B$8,2,FALSE))
))</f>
        <v>0</v>
      </c>
      <c r="J1299" s="11" cm="1">
        <f t="array" ref="J1299">IF(
    AZ1299="OUT",0,IF(IF(
                      BD1299&gt;=LARGE(IF(ISNUMBER(BD:BD),BD:BD),3),
                      BE1299+0.001,
                      VLOOKUP(H1299,mapping!$D:$E,2,FALSE)
                      )&gt;I1299,
                   IF(
                      BD1299&gt;=LARGE(IF(ISNUMBER(BD:BD),BD:BD),3),
                      BE1299+0.001,
                      VLOOKUP(H1299,mapping!$D:$E,2,FALSE)
                      ),
                   I1299+0.002))</f>
        <v>0</v>
      </c>
      <c r="K1299" s="8">
        <f t="shared" si="306"/>
        <v>3.2703900647021889E-5</v>
      </c>
      <c r="L1299" s="1" t="str">
        <f>Pos!B546</f>
        <v>JP3336560002</v>
      </c>
      <c r="M1299" s="1" t="str">
        <f>_xlfn.XLOOKUP($L1299,Pos!B:B,Pos!D:D,, 0)</f>
        <v>Suntory Beverage &amp; Food Ltd.</v>
      </c>
      <c r="N1299" s="1" t="str">
        <f>_xlfn.XLOOKUP($L1299,Pos!B:B,Pos!E:E,, 0)</f>
        <v>Food, Beverage &amp; Tobacco</v>
      </c>
      <c r="O1299" s="1" t="str">
        <f t="shared" si="307"/>
        <v>Food, Beverage &amp; Tobacco_Others</v>
      </c>
      <c r="P1299" s="1" t="str">
        <f>_xlfn.XLOOKUP($L1299,Pos!B:B,Pos!F:F,, 0)</f>
        <v>Others</v>
      </c>
      <c r="Q1299" s="1">
        <v>0</v>
      </c>
      <c r="R1299" s="9">
        <f>_xlfn.XLOOKUP($L1299,Pos!$B:$B,Pos!N:N,0, 0)</f>
        <v>4.1900000000000004</v>
      </c>
      <c r="S1299" s="9">
        <f>_xlfn.XLOOKUP($L1299,Pos!$B:$B,Pos!O:O,0, 0)</f>
        <v>6.7995000000000001</v>
      </c>
      <c r="T1299" s="9">
        <f>_xlfn.XLOOKUP($L1299,Pos!$B:$B,Pos!P:P,0, 0)</f>
        <v>5.0999999999999996</v>
      </c>
      <c r="U1299" s="9">
        <f>_xlfn.XLOOKUP($L1299,Pos!$B:$B,Pos!Q:Q,0, 0)</f>
        <v>1.1000000000000001</v>
      </c>
      <c r="V1299" s="9">
        <f>_xlfn.XLOOKUP($L1299,Pos!$B:$B,Pos!R:R,0, 0)</f>
        <v>7.766667</v>
      </c>
      <c r="W1299" s="9">
        <f>_xlfn.XLOOKUP($L1299,Pos!$B:$B,Pos!S:S,0, 0)</f>
        <v>3.5666669999999998</v>
      </c>
      <c r="X1299" s="9" t="str">
        <f>_xlfn.XLOOKUP($L1299,Pos!$B:$B,Pos!J:J,0, 0)</f>
        <v>Hold</v>
      </c>
      <c r="Y1299" s="1">
        <v>0</v>
      </c>
      <c r="Z1299" s="1">
        <v>0</v>
      </c>
      <c r="AA1299" s="1">
        <f t="shared" si="308"/>
        <v>0</v>
      </c>
      <c r="AB1299" s="9">
        <f>_xlfn.XLOOKUP(L1299,Pos!B:B,Pos!K:K,-1,0)</f>
        <v>5</v>
      </c>
      <c r="AC1299" s="1" t="e">
        <f>_xlfn.XLOOKUP($L1299,Pos!$A:$A,Pos!S:S,_xlfn.XLOOKUP($L1299,#REF!,#REF!, ""), 0)</f>
        <v>#REF!</v>
      </c>
      <c r="AD1299" s="1" t="e">
        <f>_xlfn.XLOOKUP($L1299,Pos!$A:$A,Pos!T:T,_xlfn.XLOOKUP($L1299,#REF!,#REF!, ""), 0)</f>
        <v>#REF!</v>
      </c>
      <c r="AE1299" s="1" t="e">
        <f>_xlfn.XLOOKUP($L1299,Pos!$A:$A,Pos!U:U,_xlfn.XLOOKUP($L1299,#REF!,#REF!, ""), 0)</f>
        <v>#REF!</v>
      </c>
      <c r="AF1299" s="1" t="e">
        <f>_xlfn.XLOOKUP($L1299,Pos!$A:$A,Pos!V:V,_xlfn.XLOOKUP($L1299,#REF!,#REF!, ""), 0)</f>
        <v>#REF!</v>
      </c>
      <c r="AG1299" s="1" t="e">
        <f>_xlfn.XLOOKUP($L1299,Pos!$A:$A,Pos!W:W,_xlfn.XLOOKUP($L1299,#REF!,#REF!, ""), 0)</f>
        <v>#REF!</v>
      </c>
      <c r="AH1299" s="1" t="e">
        <f>_xlfn.XLOOKUP($L1299,Pos!$A:$A,Pos!X:X,_xlfn.XLOOKUP($L1299,#REF!,#REF!, ""), 0)</f>
        <v>#REF!</v>
      </c>
      <c r="AI1299" s="1" t="e">
        <f>_xlfn.XLOOKUP($L1299,Pos!$A:$A,Pos!Y:Y,_xlfn.XLOOKUP($L1299,#REF!,#REF!, ""), 0)</f>
        <v>#REF!</v>
      </c>
      <c r="AJ1299" s="1" t="e">
        <f>_xlfn.XLOOKUP($L1299,Pos!$A:$A,Pos!Z:Z,_xlfn.XLOOKUP($L1299,#REF!,#REF!, ""), 0)</f>
        <v>#REF!</v>
      </c>
      <c r="AK1299" s="1" t="e">
        <f>_xlfn.XLOOKUP($L1299,Pos!$A:$A,Pos!AA:AA,_xlfn.XLOOKUP($L1299,#REF!,#REF!, ""), 0)</f>
        <v>#REF!</v>
      </c>
      <c r="AL1299" s="1" t="e">
        <f>_xlfn.XLOOKUP($L1299,Pos!$A:$A,Pos!AB:AB,_xlfn.XLOOKUP($L1299,#REF!,#REF!, ""), 0)</f>
        <v>#REF!</v>
      </c>
      <c r="AM1299" s="1" t="e">
        <f>_xlfn.XLOOKUP($L1299,Pos!$A:$A,Pos!AC:AC,_xlfn.XLOOKUP($L1299,#REF!,#REF!, ""), 0)</f>
        <v>#REF!</v>
      </c>
      <c r="AN1299" s="1" t="e">
        <f>_xlfn.XLOOKUP($L1299,Pos!$A:$A,Pos!AD:AD,_xlfn.XLOOKUP($L1299,#REF!,#REF!, ""), 0)</f>
        <v>#REF!</v>
      </c>
      <c r="AO1299" s="1" t="e">
        <f>_xlfn.XLOOKUP($L1299,Pos!$A:$A,Pos!AE:AE,_xlfn.XLOOKUP($L1299,#REF!,#REF!, ""), 0)</f>
        <v>#REF!</v>
      </c>
      <c r="AP1299" s="1" t="e">
        <f>_xlfn.XLOOKUP($L1299,Pos!$A:$A,Pos!AF:AF,_xlfn.XLOOKUP($L1299,#REF!,#REF!, ""), 0)</f>
        <v>#REF!</v>
      </c>
      <c r="AQ1299" s="1" t="e">
        <f>_xlfn.XLOOKUP($L1299,Pos!$A:$A,Pos!AG:AG,_xlfn.XLOOKUP($L1299,#REF!,#REF!, ""), 0)</f>
        <v>#REF!</v>
      </c>
      <c r="AR1299" s="1" t="e">
        <f>_xlfn.XLOOKUP($L1299,Pos!$A:$A,Pos!AH:AH,_xlfn.XLOOKUP($L1299,#REF!,#REF!, ""), 0)</f>
        <v>#REF!</v>
      </c>
      <c r="AS1299" s="1" t="e">
        <f>_xlfn.XLOOKUP($L1299,Pos!$A:$A,Pos!AI:AI,_xlfn.XLOOKUP($L1299,#REF!,#REF!, ""), 0)</f>
        <v>#REF!</v>
      </c>
      <c r="AT1299" s="1" t="e">
        <f>_xlfn.XLOOKUP($L1299,Pos!$A:$A,Pos!AJ:AJ,_xlfn.XLOOKUP($L1299,#REF!,#REF!, ""), 0)</f>
        <v>#REF!</v>
      </c>
      <c r="AU1299" s="1" t="e">
        <f>_xlfn.XLOOKUP($L1299,Pos!$A:$A,Pos!AK:AK,_xlfn.XLOOKUP($L1299,#REF!,#REF!, ""), 0)</f>
        <v>#REF!</v>
      </c>
      <c r="AV1299" s="1" t="e">
        <f>_xlfn.XLOOKUP($L1299,Pos!$A:$A,Pos!AL:AL,_xlfn.XLOOKUP($L1299,#REF!,#REF!, ""), 0)</f>
        <v>#REF!</v>
      </c>
      <c r="AW1299" s="1" t="e">
        <f>_xlfn.XLOOKUP($L1299,Pos!$A:$A,Pos!AM:AM,_xlfn.XLOOKUP($L1299,#REF!,#REF!, ""), 0)</f>
        <v>#REF!</v>
      </c>
      <c r="AX1299" s="1" t="e">
        <f>_xlfn.XLOOKUP($L1299,Pos!$A:$A,Pos!AN:AN,_xlfn.XLOOKUP($L1299,#REF!,#REF!, ""), 0)</f>
        <v>#REF!</v>
      </c>
      <c r="AY1299" s="1" t="e">
        <f>_xlfn.XLOOKUP($L1299,Pos!$A:$A,Pos!AO:AO,_xlfn.XLOOKUP($L1299,#REF!,#REF!, ""), 0)</f>
        <v>#REF!</v>
      </c>
      <c r="AZ1299" s="7" t="str">
        <f t="shared" si="309"/>
        <v>OUT</v>
      </c>
      <c r="BA1299" s="1">
        <f>IF(OR(_xlfn.XLOOKUP(L1299,Pos!B:B,Pos!L:L,FALSE)="ESG Reason",_xlfn.XLOOKUP(L1299,Pos!B:B,Pos!L:L,FALSE)="Blacklisted"),1,0)</f>
        <v>0</v>
      </c>
      <c r="BC1299" s="11">
        <v>8.9567782653099981E-11</v>
      </c>
      <c r="BD1299" s="11">
        <f>_xlfn.XLOOKUP($L1299,Pos!$B:$B,Pos!H:H,0, 0)</f>
        <v>0</v>
      </c>
      <c r="BE1299" s="11">
        <f>_xlfn.XLOOKUP($L1299,Pos!$B:$B,Pos!I:I,0, 0)</f>
        <v>3.2703900647021889E-5</v>
      </c>
      <c r="BF1299" s="18">
        <f t="shared" si="310"/>
        <v>3.2703900647021889E-5</v>
      </c>
      <c r="BG1299" s="1">
        <f t="shared" si="311"/>
        <v>3</v>
      </c>
      <c r="BH1299" s="1">
        <f t="shared" si="312"/>
        <v>46</v>
      </c>
      <c r="BI1299" s="18">
        <f t="shared" si="313"/>
        <v>8.9567782653099981E-11</v>
      </c>
      <c r="BJ1299" s="3">
        <f t="shared" si="314"/>
        <v>0</v>
      </c>
      <c r="BK1299" s="18">
        <f t="shared" si="315"/>
        <v>0</v>
      </c>
    </row>
    <row r="1300" spans="3:63" x14ac:dyDescent="0.25">
      <c r="C1300" s="3"/>
      <c r="D1300" s="3"/>
      <c r="E1300" s="3"/>
      <c r="F1300" s="3"/>
      <c r="G1300" s="51" t="s">
        <v>1316</v>
      </c>
      <c r="H1300" s="8" t="str">
        <f t="shared" si="305"/>
        <v>0%West Europe</v>
      </c>
      <c r="I1300" s="11" cm="1">
        <f t="array" ref="I1300">IF(
   AZ1300 = "OUT", 0,IF(
   BD1300 &gt;= LARGE(IF(ISNUMBER(BD:BD), BD:BD), 3),
   BE1300 - 0.001,
   IF(BE1300 &gt;=VLOOKUP(P1300,mapping!$A:$B,2,FALSE), BE1300,VLOOKUP(P1300,mapping!$A$2:$B$8,2,FALSE))
))</f>
        <v>0</v>
      </c>
      <c r="J1300" s="11" cm="1">
        <f t="array" ref="J1300">IF(
    AZ1300="OUT",0,IF(IF(
                      BD1300&gt;=LARGE(IF(ISNUMBER(BD:BD),BD:BD),3),
                      BE1300+0.001,
                      VLOOKUP(H1300,mapping!$D:$E,2,FALSE)
                      )&gt;I1300,
                   IF(
                      BD1300&gt;=LARGE(IF(ISNUMBER(BD:BD),BD:BD),3),
                      BE1300+0.001,
                      VLOOKUP(H1300,mapping!$D:$E,2,FALSE)
                      ),
                   I1300+0.002))</f>
        <v>0</v>
      </c>
      <c r="K1300" s="8">
        <f t="shared" si="306"/>
        <v>3.2021336904551827E-5</v>
      </c>
      <c r="L1300" s="1" t="str">
        <f>Pos!B342</f>
        <v>FR0013451333</v>
      </c>
      <c r="M1300" s="1" t="str">
        <f>_xlfn.XLOOKUP($L1300,Pos!B:B,Pos!D:D,, 0)</f>
        <v>FDJ United</v>
      </c>
      <c r="N1300" s="1" t="str">
        <f>_xlfn.XLOOKUP($L1300,Pos!B:B,Pos!E:E,, 0)</f>
        <v>Travel &amp; Leisure</v>
      </c>
      <c r="O1300" s="1" t="str">
        <f t="shared" si="307"/>
        <v>Travel &amp; Leisure_West Europe</v>
      </c>
      <c r="P1300" s="1" t="str">
        <f>_xlfn.XLOOKUP($L1300,Pos!B:B,Pos!F:F,, 0)</f>
        <v>West Europe</v>
      </c>
      <c r="Q1300" s="1">
        <v>0</v>
      </c>
      <c r="R1300" s="9">
        <f>_xlfn.XLOOKUP($L1300,Pos!$B:$B,Pos!N:N,0, 0)</f>
        <v>7.98</v>
      </c>
      <c r="S1300" s="9">
        <f>_xlfn.XLOOKUP($L1300,Pos!$B:$B,Pos!O:O,0, 0)</f>
        <v>5.7031669999999997</v>
      </c>
      <c r="T1300" s="9">
        <f>_xlfn.XLOOKUP($L1300,Pos!$B:$B,Pos!P:P,0, 0)</f>
        <v>5.6</v>
      </c>
      <c r="U1300" s="9">
        <f>_xlfn.XLOOKUP($L1300,Pos!$B:$B,Pos!Q:Q,0, 0)</f>
        <v>2.5</v>
      </c>
      <c r="V1300" s="9">
        <f>_xlfn.XLOOKUP($L1300,Pos!$B:$B,Pos!R:R,0, 0)</f>
        <v>8.533334</v>
      </c>
      <c r="W1300" s="9">
        <f>_xlfn.XLOOKUP($L1300,Pos!$B:$B,Pos!S:S,0, 0)</f>
        <v>4.8366670000000003</v>
      </c>
      <c r="X1300" s="9" t="str">
        <f>_xlfn.XLOOKUP($L1300,Pos!$B:$B,Pos!J:J,0, 0)</f>
        <v>Hold</v>
      </c>
      <c r="Y1300" s="1">
        <v>0</v>
      </c>
      <c r="Z1300" s="1">
        <v>0</v>
      </c>
      <c r="AA1300" s="1">
        <f t="shared" si="308"/>
        <v>0</v>
      </c>
      <c r="AB1300" s="9">
        <f>_xlfn.XLOOKUP(L1300,Pos!B:B,Pos!K:K,-1,0)</f>
        <v>1.8181818181818179</v>
      </c>
      <c r="AC1300" s="1" t="e">
        <f>_xlfn.XLOOKUP($L1300,Pos!$A:$A,Pos!S:S,_xlfn.XLOOKUP($L1300,#REF!,#REF!, ""), 0)</f>
        <v>#REF!</v>
      </c>
      <c r="AD1300" s="1" t="e">
        <f>_xlfn.XLOOKUP($L1300,Pos!$A:$A,Pos!T:T,_xlfn.XLOOKUP($L1300,#REF!,#REF!, ""), 0)</f>
        <v>#REF!</v>
      </c>
      <c r="AE1300" s="1" t="e">
        <f>_xlfn.XLOOKUP($L1300,Pos!$A:$A,Pos!U:U,_xlfn.XLOOKUP($L1300,#REF!,#REF!, ""), 0)</f>
        <v>#REF!</v>
      </c>
      <c r="AF1300" s="1" t="e">
        <f>_xlfn.XLOOKUP($L1300,Pos!$A:$A,Pos!V:V,_xlfn.XLOOKUP($L1300,#REF!,#REF!, ""), 0)</f>
        <v>#REF!</v>
      </c>
      <c r="AG1300" s="1" t="e">
        <f>_xlfn.XLOOKUP($L1300,Pos!$A:$A,Pos!W:W,_xlfn.XLOOKUP($L1300,#REF!,#REF!, ""), 0)</f>
        <v>#REF!</v>
      </c>
      <c r="AH1300" s="1" t="e">
        <f>_xlfn.XLOOKUP($L1300,Pos!$A:$A,Pos!X:X,_xlfn.XLOOKUP($L1300,#REF!,#REF!, ""), 0)</f>
        <v>#REF!</v>
      </c>
      <c r="AI1300" s="1" t="e">
        <f>_xlfn.XLOOKUP($L1300,Pos!$A:$A,Pos!Y:Y,_xlfn.XLOOKUP($L1300,#REF!,#REF!, ""), 0)</f>
        <v>#REF!</v>
      </c>
      <c r="AJ1300" s="1" t="e">
        <f>_xlfn.XLOOKUP($L1300,Pos!$A:$A,Pos!Z:Z,_xlfn.XLOOKUP($L1300,#REF!,#REF!, ""), 0)</f>
        <v>#REF!</v>
      </c>
      <c r="AK1300" s="1" t="e">
        <f>_xlfn.XLOOKUP($L1300,Pos!$A:$A,Pos!AA:AA,_xlfn.XLOOKUP($L1300,#REF!,#REF!, ""), 0)</f>
        <v>#REF!</v>
      </c>
      <c r="AL1300" s="1" t="e">
        <f>_xlfn.XLOOKUP($L1300,Pos!$A:$A,Pos!AB:AB,_xlfn.XLOOKUP($L1300,#REF!,#REF!, ""), 0)</f>
        <v>#REF!</v>
      </c>
      <c r="AM1300" s="1" t="e">
        <f>_xlfn.XLOOKUP($L1300,Pos!$A:$A,Pos!AC:AC,_xlfn.XLOOKUP($L1300,#REF!,#REF!, ""), 0)</f>
        <v>#REF!</v>
      </c>
      <c r="AN1300" s="1" t="e">
        <f>_xlfn.XLOOKUP($L1300,Pos!$A:$A,Pos!AD:AD,_xlfn.XLOOKUP($L1300,#REF!,#REF!, ""), 0)</f>
        <v>#REF!</v>
      </c>
      <c r="AO1300" s="1" t="e">
        <f>_xlfn.XLOOKUP($L1300,Pos!$A:$A,Pos!AE:AE,_xlfn.XLOOKUP($L1300,#REF!,#REF!, ""), 0)</f>
        <v>#REF!</v>
      </c>
      <c r="AP1300" s="1" t="e">
        <f>_xlfn.XLOOKUP($L1300,Pos!$A:$A,Pos!AF:AF,_xlfn.XLOOKUP($L1300,#REF!,#REF!, ""), 0)</f>
        <v>#REF!</v>
      </c>
      <c r="AQ1300" s="1" t="e">
        <f>_xlfn.XLOOKUP($L1300,Pos!$A:$A,Pos!AG:AG,_xlfn.XLOOKUP($L1300,#REF!,#REF!, ""), 0)</f>
        <v>#REF!</v>
      </c>
      <c r="AR1300" s="1" t="e">
        <f>_xlfn.XLOOKUP($L1300,Pos!$A:$A,Pos!AH:AH,_xlfn.XLOOKUP($L1300,#REF!,#REF!, ""), 0)</f>
        <v>#REF!</v>
      </c>
      <c r="AS1300" s="1" t="e">
        <f>_xlfn.XLOOKUP($L1300,Pos!$A:$A,Pos!AI:AI,_xlfn.XLOOKUP($L1300,#REF!,#REF!, ""), 0)</f>
        <v>#REF!</v>
      </c>
      <c r="AT1300" s="1" t="e">
        <f>_xlfn.XLOOKUP($L1300,Pos!$A:$A,Pos!AJ:AJ,_xlfn.XLOOKUP($L1300,#REF!,#REF!, ""), 0)</f>
        <v>#REF!</v>
      </c>
      <c r="AU1300" s="1" t="e">
        <f>_xlfn.XLOOKUP($L1300,Pos!$A:$A,Pos!AK:AK,_xlfn.XLOOKUP($L1300,#REF!,#REF!, ""), 0)</f>
        <v>#REF!</v>
      </c>
      <c r="AV1300" s="1" t="e">
        <f>_xlfn.XLOOKUP($L1300,Pos!$A:$A,Pos!AL:AL,_xlfn.XLOOKUP($L1300,#REF!,#REF!, ""), 0)</f>
        <v>#REF!</v>
      </c>
      <c r="AW1300" s="1" t="e">
        <f>_xlfn.XLOOKUP($L1300,Pos!$A:$A,Pos!AM:AM,_xlfn.XLOOKUP($L1300,#REF!,#REF!, ""), 0)</f>
        <v>#REF!</v>
      </c>
      <c r="AX1300" s="1" t="e">
        <f>_xlfn.XLOOKUP($L1300,Pos!$A:$A,Pos!AN:AN,_xlfn.XLOOKUP($L1300,#REF!,#REF!, ""), 0)</f>
        <v>#REF!</v>
      </c>
      <c r="AY1300" s="1" t="e">
        <f>_xlfn.XLOOKUP($L1300,Pos!$A:$A,Pos!AO:AO,_xlfn.XLOOKUP($L1300,#REF!,#REF!, ""), 0)</f>
        <v>#REF!</v>
      </c>
      <c r="AZ1300" s="7" t="str">
        <f t="shared" si="309"/>
        <v>OUT</v>
      </c>
      <c r="BA1300" s="1">
        <f>IF(OR(_xlfn.XLOOKUP(L1300,Pos!B:B,Pos!L:L,FALSE)="ESG Reason",_xlfn.XLOOKUP(L1300,Pos!B:B,Pos!L:L,FALSE)="Blacklisted"),1,0)</f>
        <v>0</v>
      </c>
      <c r="BC1300" s="11">
        <v>8.5521841383362259E-11</v>
      </c>
      <c r="BD1300" s="11">
        <f>_xlfn.XLOOKUP($L1300,Pos!$B:$B,Pos!H:H,0, 0)</f>
        <v>0</v>
      </c>
      <c r="BE1300" s="11">
        <f>_xlfn.XLOOKUP($L1300,Pos!$B:$B,Pos!I:I,0, 0)</f>
        <v>3.2021336904551827E-5</v>
      </c>
      <c r="BF1300" s="18">
        <f t="shared" si="310"/>
        <v>3.2021336904551827E-5</v>
      </c>
      <c r="BG1300" s="1">
        <f t="shared" si="311"/>
        <v>2</v>
      </c>
      <c r="BH1300" s="1">
        <f t="shared" si="312"/>
        <v>18</v>
      </c>
      <c r="BI1300" s="18">
        <f t="shared" si="313"/>
        <v>8.5521841383362259E-11</v>
      </c>
      <c r="BJ1300" s="3">
        <f t="shared" si="314"/>
        <v>0</v>
      </c>
      <c r="BK1300" s="18">
        <f t="shared" si="315"/>
        <v>0</v>
      </c>
    </row>
    <row r="1301" spans="3:63" x14ac:dyDescent="0.25">
      <c r="C1301" s="3"/>
      <c r="D1301" s="3"/>
      <c r="E1301" s="3"/>
      <c r="F1301" s="3"/>
      <c r="G1301" s="51" t="s">
        <v>1318</v>
      </c>
      <c r="H1301" s="8" t="str">
        <f t="shared" si="305"/>
        <v>0%West Europe</v>
      </c>
      <c r="I1301" s="11" cm="1">
        <f t="array" ref="I1301">IF(
   AZ1301 = "OUT", 0,IF(
   BD1301 &gt;= LARGE(IF(ISNUMBER(BD:BD), BD:BD), 3),
   BE1301 - 0.001,
   IF(BE1301 &gt;=VLOOKUP(P1301,mapping!$A:$B,2,FALSE), BE1301,VLOOKUP(P1301,mapping!$A$2:$B$8,2,FALSE))
))</f>
        <v>0</v>
      </c>
      <c r="J1301" s="11" cm="1">
        <f t="array" ref="J1301">IF(
    AZ1301="OUT",0,IF(IF(
                      BD1301&gt;=LARGE(IF(ISNUMBER(BD:BD),BD:BD),3),
                      BE1301+0.001,
                      VLOOKUP(H1301,mapping!$D:$E,2,FALSE)
                      )&gt;I1301,
                   IF(
                      BD1301&gt;=LARGE(IF(ISNUMBER(BD:BD),BD:BD),3),
                      BE1301+0.001,
                      VLOOKUP(H1301,mapping!$D:$E,2,FALSE)
                      ),
                   I1301+0.002))</f>
        <v>0</v>
      </c>
      <c r="K1301" s="8">
        <f t="shared" si="306"/>
        <v>2.9533868835712831E-5</v>
      </c>
      <c r="L1301" s="1" t="str">
        <f>Pos!B404</f>
        <v>GB00BM8Q5M07</v>
      </c>
      <c r="M1301" s="1" t="str">
        <f>_xlfn.XLOOKUP($L1301,Pos!B:B,Pos!D:D,, 0)</f>
        <v>JD Sports Fashion Plc</v>
      </c>
      <c r="N1301" s="1" t="str">
        <f>_xlfn.XLOOKUP($L1301,Pos!B:B,Pos!E:E,, 0)</f>
        <v>Retail</v>
      </c>
      <c r="O1301" s="1" t="str">
        <f t="shared" si="307"/>
        <v>Retail_West Europe</v>
      </c>
      <c r="P1301" s="1" t="str">
        <f>_xlfn.XLOOKUP($L1301,Pos!B:B,Pos!F:F,, 0)</f>
        <v>West Europe</v>
      </c>
      <c r="Q1301" s="1">
        <v>0</v>
      </c>
      <c r="R1301" s="9">
        <f>_xlfn.XLOOKUP($L1301,Pos!$B:$B,Pos!N:N,0, 0)</f>
        <v>2.37</v>
      </c>
      <c r="S1301" s="9">
        <f>_xlfn.XLOOKUP($L1301,Pos!$B:$B,Pos!O:O,0, 0)</f>
        <v>8.4278340000000007</v>
      </c>
      <c r="T1301" s="9">
        <f>_xlfn.XLOOKUP($L1301,Pos!$B:$B,Pos!P:P,0, 0)</f>
        <v>5.7</v>
      </c>
      <c r="U1301" s="9">
        <f>_xlfn.XLOOKUP($L1301,Pos!$B:$B,Pos!Q:Q,0, 0)</f>
        <v>2.2000000000000002</v>
      </c>
      <c r="V1301" s="9">
        <f>_xlfn.XLOOKUP($L1301,Pos!$B:$B,Pos!R:R,0, 0)</f>
        <v>0.46666669999999999</v>
      </c>
      <c r="W1301" s="9">
        <f>_xlfn.XLOOKUP($L1301,Pos!$B:$B,Pos!S:S,0, 0)</f>
        <v>6.2750000000000004</v>
      </c>
      <c r="X1301" s="9" t="str">
        <f>_xlfn.XLOOKUP($L1301,Pos!$B:$B,Pos!J:J,0, 0)</f>
        <v>Outperform</v>
      </c>
      <c r="Y1301" s="1">
        <v>0</v>
      </c>
      <c r="Z1301" s="1">
        <v>0</v>
      </c>
      <c r="AA1301" s="1">
        <f t="shared" si="308"/>
        <v>0</v>
      </c>
      <c r="AB1301" s="9">
        <f>_xlfn.XLOOKUP(L1301,Pos!B:B,Pos!K:K,-1,0)</f>
        <v>7.8571428571428568</v>
      </c>
      <c r="AC1301" s="1" t="e">
        <f>_xlfn.XLOOKUP($L1301,Pos!$A:$A,Pos!S:S,_xlfn.XLOOKUP($L1301,#REF!,#REF!, ""), 0)</f>
        <v>#REF!</v>
      </c>
      <c r="AD1301" s="1" t="e">
        <f>_xlfn.XLOOKUP($L1301,Pos!$A:$A,Pos!T:T,_xlfn.XLOOKUP($L1301,#REF!,#REF!, ""), 0)</f>
        <v>#REF!</v>
      </c>
      <c r="AE1301" s="1" t="e">
        <f>_xlfn.XLOOKUP($L1301,Pos!$A:$A,Pos!U:U,_xlfn.XLOOKUP($L1301,#REF!,#REF!, ""), 0)</f>
        <v>#REF!</v>
      </c>
      <c r="AF1301" s="1" t="e">
        <f>_xlfn.XLOOKUP($L1301,Pos!$A:$A,Pos!V:V,_xlfn.XLOOKUP($L1301,#REF!,#REF!, ""), 0)</f>
        <v>#REF!</v>
      </c>
      <c r="AG1301" s="1" t="e">
        <f>_xlfn.XLOOKUP($L1301,Pos!$A:$A,Pos!W:W,_xlfn.XLOOKUP($L1301,#REF!,#REF!, ""), 0)</f>
        <v>#REF!</v>
      </c>
      <c r="AH1301" s="1" t="e">
        <f>_xlfn.XLOOKUP($L1301,Pos!$A:$A,Pos!X:X,_xlfn.XLOOKUP($L1301,#REF!,#REF!, ""), 0)</f>
        <v>#REF!</v>
      </c>
      <c r="AI1301" s="1" t="e">
        <f>_xlfn.XLOOKUP($L1301,Pos!$A:$A,Pos!Y:Y,_xlfn.XLOOKUP($L1301,#REF!,#REF!, ""), 0)</f>
        <v>#REF!</v>
      </c>
      <c r="AJ1301" s="1" t="e">
        <f>_xlfn.XLOOKUP($L1301,Pos!$A:$A,Pos!Z:Z,_xlfn.XLOOKUP($L1301,#REF!,#REF!, ""), 0)</f>
        <v>#REF!</v>
      </c>
      <c r="AK1301" s="1" t="e">
        <f>_xlfn.XLOOKUP($L1301,Pos!$A:$A,Pos!AA:AA,_xlfn.XLOOKUP($L1301,#REF!,#REF!, ""), 0)</f>
        <v>#REF!</v>
      </c>
      <c r="AL1301" s="1" t="e">
        <f>_xlfn.XLOOKUP($L1301,Pos!$A:$A,Pos!AB:AB,_xlfn.XLOOKUP($L1301,#REF!,#REF!, ""), 0)</f>
        <v>#REF!</v>
      </c>
      <c r="AM1301" s="1" t="e">
        <f>_xlfn.XLOOKUP($L1301,Pos!$A:$A,Pos!AC:AC,_xlfn.XLOOKUP($L1301,#REF!,#REF!, ""), 0)</f>
        <v>#REF!</v>
      </c>
      <c r="AN1301" s="1" t="e">
        <f>_xlfn.XLOOKUP($L1301,Pos!$A:$A,Pos!AD:AD,_xlfn.XLOOKUP($L1301,#REF!,#REF!, ""), 0)</f>
        <v>#REF!</v>
      </c>
      <c r="AO1301" s="1" t="e">
        <f>_xlfn.XLOOKUP($L1301,Pos!$A:$A,Pos!AE:AE,_xlfn.XLOOKUP($L1301,#REF!,#REF!, ""), 0)</f>
        <v>#REF!</v>
      </c>
      <c r="AP1301" s="1" t="e">
        <f>_xlfn.XLOOKUP($L1301,Pos!$A:$A,Pos!AF:AF,_xlfn.XLOOKUP($L1301,#REF!,#REF!, ""), 0)</f>
        <v>#REF!</v>
      </c>
      <c r="AQ1301" s="1" t="e">
        <f>_xlfn.XLOOKUP($L1301,Pos!$A:$A,Pos!AG:AG,_xlfn.XLOOKUP($L1301,#REF!,#REF!, ""), 0)</f>
        <v>#REF!</v>
      </c>
      <c r="AR1301" s="1" t="e">
        <f>_xlfn.XLOOKUP($L1301,Pos!$A:$A,Pos!AH:AH,_xlfn.XLOOKUP($L1301,#REF!,#REF!, ""), 0)</f>
        <v>#REF!</v>
      </c>
      <c r="AS1301" s="1" t="e">
        <f>_xlfn.XLOOKUP($L1301,Pos!$A:$A,Pos!AI:AI,_xlfn.XLOOKUP($L1301,#REF!,#REF!, ""), 0)</f>
        <v>#REF!</v>
      </c>
      <c r="AT1301" s="1" t="e">
        <f>_xlfn.XLOOKUP($L1301,Pos!$A:$A,Pos!AJ:AJ,_xlfn.XLOOKUP($L1301,#REF!,#REF!, ""), 0)</f>
        <v>#REF!</v>
      </c>
      <c r="AU1301" s="1" t="e">
        <f>_xlfn.XLOOKUP($L1301,Pos!$A:$A,Pos!AK:AK,_xlfn.XLOOKUP($L1301,#REF!,#REF!, ""), 0)</f>
        <v>#REF!</v>
      </c>
      <c r="AV1301" s="1" t="e">
        <f>_xlfn.XLOOKUP($L1301,Pos!$A:$A,Pos!AL:AL,_xlfn.XLOOKUP($L1301,#REF!,#REF!, ""), 0)</f>
        <v>#REF!</v>
      </c>
      <c r="AW1301" s="1" t="e">
        <f>_xlfn.XLOOKUP($L1301,Pos!$A:$A,Pos!AM:AM,_xlfn.XLOOKUP($L1301,#REF!,#REF!, ""), 0)</f>
        <v>#REF!</v>
      </c>
      <c r="AX1301" s="1" t="e">
        <f>_xlfn.XLOOKUP($L1301,Pos!$A:$A,Pos!AN:AN,_xlfn.XLOOKUP($L1301,#REF!,#REF!, ""), 0)</f>
        <v>#REF!</v>
      </c>
      <c r="AY1301" s="1" t="e">
        <f>_xlfn.XLOOKUP($L1301,Pos!$A:$A,Pos!AO:AO,_xlfn.XLOOKUP($L1301,#REF!,#REF!, ""), 0)</f>
        <v>#REF!</v>
      </c>
      <c r="AZ1301" s="7" t="str">
        <f t="shared" si="309"/>
        <v>OUT</v>
      </c>
      <c r="BA1301" s="1">
        <f>IF(OR(_xlfn.XLOOKUP(L1301,Pos!B:B,Pos!L:L,FALSE)="ESG Reason",_xlfn.XLOOKUP(L1301,Pos!B:B,Pos!L:L,FALSE)="Blacklisted"),1,0)</f>
        <v>1</v>
      </c>
      <c r="BC1301" s="11">
        <v>8.6143903493900791E-11</v>
      </c>
      <c r="BD1301" s="11">
        <f>_xlfn.XLOOKUP($L1301,Pos!$B:$B,Pos!H:H,0, 0)</f>
        <v>0</v>
      </c>
      <c r="BE1301" s="11">
        <f>_xlfn.XLOOKUP($L1301,Pos!$B:$B,Pos!I:I,0, 0)</f>
        <v>2.9533868835712831E-5</v>
      </c>
      <c r="BF1301" s="18">
        <f t="shared" si="310"/>
        <v>2.9533868835712831E-5</v>
      </c>
      <c r="BG1301" s="1">
        <f t="shared" si="311"/>
        <v>2</v>
      </c>
      <c r="BH1301" s="1">
        <f t="shared" si="312"/>
        <v>15</v>
      </c>
      <c r="BI1301" s="18">
        <f t="shared" si="313"/>
        <v>8.6143903493900791E-11</v>
      </c>
      <c r="BJ1301" s="3">
        <f t="shared" si="314"/>
        <v>0</v>
      </c>
      <c r="BK1301" s="18">
        <f t="shared" si="315"/>
        <v>0</v>
      </c>
    </row>
    <row r="1302" spans="3:63" x14ac:dyDescent="0.25">
      <c r="C1302" s="3"/>
      <c r="D1302" s="3"/>
      <c r="E1302" s="3"/>
      <c r="F1302" s="3"/>
      <c r="G1302" s="51" t="s">
        <v>1319</v>
      </c>
      <c r="H1302" s="8" t="str">
        <f t="shared" si="305"/>
        <v>0%West Europe</v>
      </c>
      <c r="I1302" s="11" cm="1">
        <f t="array" ref="I1302">IF(
   AZ1302 = "OUT", 0,IF(
   BD1302 &gt;= LARGE(IF(ISNUMBER(BD:BD), BD:BD), 3),
   BE1302 - 0.001,
   IF(BE1302 &gt;=VLOOKUP(P1302,mapping!$A:$B,2,FALSE), BE1302,VLOOKUP(P1302,mapping!$A$2:$B$8,2,FALSE))
))</f>
        <v>0</v>
      </c>
      <c r="J1302" s="11" cm="1">
        <f t="array" ref="J1302">IF(
    AZ1302="OUT",0,IF(IF(
                      BD1302&gt;=LARGE(IF(ISNUMBER(BD:BD),BD:BD),3),
                      BE1302+0.001,
                      VLOOKUP(H1302,mapping!$D:$E,2,FALSE)
                      )&gt;I1302,
                   IF(
                      BD1302&gt;=LARGE(IF(ISNUMBER(BD:BD),BD:BD),3),
                      BE1302+0.001,
                      VLOOKUP(H1302,mapping!$D:$E,2,FALSE)
                      ),
                   I1302+0.002))</f>
        <v>0</v>
      </c>
      <c r="K1302" s="8">
        <f t="shared" si="306"/>
        <v>2.874388876709723E-5</v>
      </c>
      <c r="L1302" s="1" t="str">
        <f>Pos!B690</f>
        <v>LU2290522684</v>
      </c>
      <c r="M1302" s="1" t="str">
        <f>_xlfn.XLOOKUP($L1302,Pos!B:B,Pos!D:D,, 0)</f>
        <v>InPost S.A.</v>
      </c>
      <c r="N1302" s="1" t="str">
        <f>_xlfn.XLOOKUP($L1302,Pos!B:B,Pos!E:E,, 0)</f>
        <v>Industrial Goods &amp; Services</v>
      </c>
      <c r="O1302" s="1" t="str">
        <f t="shared" si="307"/>
        <v>Industrial Goods &amp; Services_West Europe</v>
      </c>
      <c r="P1302" s="1" t="str">
        <f>_xlfn.XLOOKUP($L1302,Pos!B:B,Pos!F:F,, 0)</f>
        <v>West Europe</v>
      </c>
      <c r="Q1302" s="1">
        <v>0</v>
      </c>
      <c r="R1302" s="9">
        <f>_xlfn.XLOOKUP($L1302,Pos!$B:$B,Pos!N:N,0, 0)</f>
        <v>0</v>
      </c>
      <c r="S1302" s="9">
        <f>_xlfn.XLOOKUP($L1302,Pos!$B:$B,Pos!O:O,0, 0)</f>
        <v>5.2750000000000004</v>
      </c>
      <c r="T1302" s="9">
        <f>_xlfn.XLOOKUP($L1302,Pos!$B:$B,Pos!P:P,0, 0)</f>
        <v>6.95</v>
      </c>
      <c r="U1302" s="9">
        <f>_xlfn.XLOOKUP($L1302,Pos!$B:$B,Pos!Q:Q,0, 0)</f>
        <v>0.1</v>
      </c>
      <c r="V1302" s="9">
        <f>_xlfn.XLOOKUP($L1302,Pos!$B:$B,Pos!R:R,0, 0)</f>
        <v>2.233333</v>
      </c>
      <c r="W1302" s="9">
        <f>_xlfn.XLOOKUP($L1302,Pos!$B:$B,Pos!S:S,0, 0)</f>
        <v>6.4266670000000001</v>
      </c>
      <c r="X1302" s="9" t="str">
        <f>_xlfn.XLOOKUP($L1302,Pos!$B:$B,Pos!J:J,0, 0)</f>
        <v>Buy</v>
      </c>
      <c r="Y1302" s="1">
        <v>0</v>
      </c>
      <c r="Z1302" s="1">
        <v>0</v>
      </c>
      <c r="AA1302" s="1">
        <f t="shared" si="308"/>
        <v>0</v>
      </c>
      <c r="AB1302" s="9">
        <f>_xlfn.XLOOKUP(L1302,Pos!B:B,Pos!K:K,-1,0)</f>
        <v>0.1492537313432836</v>
      </c>
      <c r="AC1302" s="1" t="e">
        <f>_xlfn.XLOOKUP($L1302,Pos!$A:$A,Pos!S:S,_xlfn.XLOOKUP($L1302,#REF!,#REF!, ""), 0)</f>
        <v>#REF!</v>
      </c>
      <c r="AD1302" s="1" t="e">
        <f>_xlfn.XLOOKUP($L1302,Pos!$A:$A,Pos!T:T,_xlfn.XLOOKUP($L1302,#REF!,#REF!, ""), 0)</f>
        <v>#REF!</v>
      </c>
      <c r="AE1302" s="1" t="e">
        <f>_xlfn.XLOOKUP($L1302,Pos!$A:$A,Pos!U:U,_xlfn.XLOOKUP($L1302,#REF!,#REF!, ""), 0)</f>
        <v>#REF!</v>
      </c>
      <c r="AF1302" s="1" t="e">
        <f>_xlfn.XLOOKUP($L1302,Pos!$A:$A,Pos!V:V,_xlfn.XLOOKUP($L1302,#REF!,#REF!, ""), 0)</f>
        <v>#REF!</v>
      </c>
      <c r="AG1302" s="1" t="e">
        <f>_xlfn.XLOOKUP($L1302,Pos!$A:$A,Pos!W:W,_xlfn.XLOOKUP($L1302,#REF!,#REF!, ""), 0)</f>
        <v>#REF!</v>
      </c>
      <c r="AH1302" s="1" t="e">
        <f>_xlfn.XLOOKUP($L1302,Pos!$A:$A,Pos!X:X,_xlfn.XLOOKUP($L1302,#REF!,#REF!, ""), 0)</f>
        <v>#REF!</v>
      </c>
      <c r="AI1302" s="1" t="e">
        <f>_xlfn.XLOOKUP($L1302,Pos!$A:$A,Pos!Y:Y,_xlfn.XLOOKUP($L1302,#REF!,#REF!, ""), 0)</f>
        <v>#REF!</v>
      </c>
      <c r="AJ1302" s="1" t="e">
        <f>_xlfn.XLOOKUP($L1302,Pos!$A:$A,Pos!Z:Z,_xlfn.XLOOKUP($L1302,#REF!,#REF!, ""), 0)</f>
        <v>#REF!</v>
      </c>
      <c r="AK1302" s="1" t="e">
        <f>_xlfn.XLOOKUP($L1302,Pos!$A:$A,Pos!AA:AA,_xlfn.XLOOKUP($L1302,#REF!,#REF!, ""), 0)</f>
        <v>#REF!</v>
      </c>
      <c r="AL1302" s="1" t="e">
        <f>_xlfn.XLOOKUP($L1302,Pos!$A:$A,Pos!AB:AB,_xlfn.XLOOKUP($L1302,#REF!,#REF!, ""), 0)</f>
        <v>#REF!</v>
      </c>
      <c r="AM1302" s="1" t="e">
        <f>_xlfn.XLOOKUP($L1302,Pos!$A:$A,Pos!AC:AC,_xlfn.XLOOKUP($L1302,#REF!,#REF!, ""), 0)</f>
        <v>#REF!</v>
      </c>
      <c r="AN1302" s="1" t="e">
        <f>_xlfn.XLOOKUP($L1302,Pos!$A:$A,Pos!AD:AD,_xlfn.XLOOKUP($L1302,#REF!,#REF!, ""), 0)</f>
        <v>#REF!</v>
      </c>
      <c r="AO1302" s="1" t="e">
        <f>_xlfn.XLOOKUP($L1302,Pos!$A:$A,Pos!AE:AE,_xlfn.XLOOKUP($L1302,#REF!,#REF!, ""), 0)</f>
        <v>#REF!</v>
      </c>
      <c r="AP1302" s="1" t="e">
        <f>_xlfn.XLOOKUP($L1302,Pos!$A:$A,Pos!AF:AF,_xlfn.XLOOKUP($L1302,#REF!,#REF!, ""), 0)</f>
        <v>#REF!</v>
      </c>
      <c r="AQ1302" s="1" t="e">
        <f>_xlfn.XLOOKUP($L1302,Pos!$A:$A,Pos!AG:AG,_xlfn.XLOOKUP($L1302,#REF!,#REF!, ""), 0)</f>
        <v>#REF!</v>
      </c>
      <c r="AR1302" s="1" t="e">
        <f>_xlfn.XLOOKUP($L1302,Pos!$A:$A,Pos!AH:AH,_xlfn.XLOOKUP($L1302,#REF!,#REF!, ""), 0)</f>
        <v>#REF!</v>
      </c>
      <c r="AS1302" s="1" t="e">
        <f>_xlfn.XLOOKUP($L1302,Pos!$A:$A,Pos!AI:AI,_xlfn.XLOOKUP($L1302,#REF!,#REF!, ""), 0)</f>
        <v>#REF!</v>
      </c>
      <c r="AT1302" s="1" t="e">
        <f>_xlfn.XLOOKUP($L1302,Pos!$A:$A,Pos!AJ:AJ,_xlfn.XLOOKUP($L1302,#REF!,#REF!, ""), 0)</f>
        <v>#REF!</v>
      </c>
      <c r="AU1302" s="1" t="e">
        <f>_xlfn.XLOOKUP($L1302,Pos!$A:$A,Pos!AK:AK,_xlfn.XLOOKUP($L1302,#REF!,#REF!, ""), 0)</f>
        <v>#REF!</v>
      </c>
      <c r="AV1302" s="1" t="e">
        <f>_xlfn.XLOOKUP($L1302,Pos!$A:$A,Pos!AL:AL,_xlfn.XLOOKUP($L1302,#REF!,#REF!, ""), 0)</f>
        <v>#REF!</v>
      </c>
      <c r="AW1302" s="1" t="e">
        <f>_xlfn.XLOOKUP($L1302,Pos!$A:$A,Pos!AM:AM,_xlfn.XLOOKUP($L1302,#REF!,#REF!, ""), 0)</f>
        <v>#REF!</v>
      </c>
      <c r="AX1302" s="1" t="e">
        <f>_xlfn.XLOOKUP($L1302,Pos!$A:$A,Pos!AN:AN,_xlfn.XLOOKUP($L1302,#REF!,#REF!, ""), 0)</f>
        <v>#REF!</v>
      </c>
      <c r="AY1302" s="1" t="e">
        <f>_xlfn.XLOOKUP($L1302,Pos!$A:$A,Pos!AO:AO,_xlfn.XLOOKUP($L1302,#REF!,#REF!, ""), 0)</f>
        <v>#REF!</v>
      </c>
      <c r="AZ1302" s="7" t="str">
        <f t="shared" si="309"/>
        <v>OUT</v>
      </c>
      <c r="BA1302" s="1">
        <f>IF(OR(_xlfn.XLOOKUP(L1302,Pos!B:B,Pos!L:L,FALSE)="ESG Reason",_xlfn.XLOOKUP(L1302,Pos!B:B,Pos!L:L,FALSE)="Blacklisted"),1,0)</f>
        <v>0</v>
      </c>
      <c r="BC1302" s="11">
        <v>1.1570279832988891E-10</v>
      </c>
      <c r="BD1302" s="11">
        <f>_xlfn.XLOOKUP($L1302,Pos!$B:$B,Pos!H:H,0, 0)</f>
        <v>0</v>
      </c>
      <c r="BE1302" s="11">
        <f>_xlfn.XLOOKUP($L1302,Pos!$B:$B,Pos!I:I,0, 0)</f>
        <v>2.874388876709723E-5</v>
      </c>
      <c r="BF1302" s="18">
        <f t="shared" si="310"/>
        <v>2.874388876709723E-5</v>
      </c>
      <c r="BG1302" s="1">
        <f t="shared" si="311"/>
        <v>2</v>
      </c>
      <c r="BH1302" s="1">
        <f t="shared" si="312"/>
        <v>10</v>
      </c>
      <c r="BI1302" s="18">
        <f t="shared" si="313"/>
        <v>1.1570279832988891E-10</v>
      </c>
      <c r="BJ1302" s="3">
        <f t="shared" si="314"/>
        <v>0</v>
      </c>
      <c r="BK1302" s="18">
        <f t="shared" si="315"/>
        <v>0</v>
      </c>
    </row>
    <row r="1303" spans="3:63" x14ac:dyDescent="0.25">
      <c r="C1303" s="3"/>
      <c r="D1303" s="3"/>
      <c r="E1303" s="3"/>
      <c r="F1303" s="3"/>
      <c r="G1303" s="51" t="s">
        <v>1320</v>
      </c>
      <c r="H1303" s="8" t="str">
        <f t="shared" si="305"/>
        <v>0%Others</v>
      </c>
      <c r="I1303" s="11" cm="1">
        <f t="array" ref="I1303">IF(
   AZ1303 = "OUT", 0,IF(
   BD1303 &gt;= LARGE(IF(ISNUMBER(BD:BD), BD:BD), 3),
   BE1303 - 0.001,
   IF(BE1303 &gt;=VLOOKUP(P1303,mapping!$A:$B,2,FALSE), BE1303,VLOOKUP(P1303,mapping!$A$2:$B$8,2,FALSE))
))</f>
        <v>0</v>
      </c>
      <c r="J1303" s="11" cm="1">
        <f t="array" ref="J1303">IF(
    AZ1303="OUT",0,IF(IF(
                      BD1303&gt;=LARGE(IF(ISNUMBER(BD:BD),BD:BD),3),
                      BE1303+0.001,
                      VLOOKUP(H1303,mapping!$D:$E,2,FALSE)
                      )&gt;I1303,
                   IF(
                      BD1303&gt;=LARGE(IF(ISNUMBER(BD:BD),BD:BD),3),
                      BE1303+0.001,
                      VLOOKUP(H1303,mapping!$D:$E,2,FALSE)
                      ),
                   I1303+0.002))</f>
        <v>0</v>
      </c>
      <c r="K1303" s="8">
        <f t="shared" si="306"/>
        <v>2.809662038914929E-5</v>
      </c>
      <c r="L1303" s="1" t="str">
        <f>Pos!B541</f>
        <v>JP3291200008</v>
      </c>
      <c r="M1303" s="1" t="str">
        <f>_xlfn.XLOOKUP($L1303,Pos!B:B,Pos!D:D,, 0)</f>
        <v>Kobe Bussan Co., Ltd.</v>
      </c>
      <c r="N1303" s="1" t="str">
        <f>_xlfn.XLOOKUP($L1303,Pos!B:B,Pos!E:E,, 0)</f>
        <v>Retail</v>
      </c>
      <c r="O1303" s="1" t="str">
        <f t="shared" si="307"/>
        <v>Retail_Others</v>
      </c>
      <c r="P1303" s="1" t="str">
        <f>_xlfn.XLOOKUP($L1303,Pos!B:B,Pos!F:F,, 0)</f>
        <v>Others</v>
      </c>
      <c r="Q1303" s="1">
        <v>0</v>
      </c>
      <c r="R1303" s="9">
        <f>_xlfn.XLOOKUP($L1303,Pos!$B:$B,Pos!N:N,0, 0)</f>
        <v>2.41</v>
      </c>
      <c r="S1303" s="9">
        <f>_xlfn.XLOOKUP($L1303,Pos!$B:$B,Pos!O:O,0, 0)</f>
        <v>2.8380000000000001</v>
      </c>
      <c r="T1303" s="9">
        <f>_xlfn.XLOOKUP($L1303,Pos!$B:$B,Pos!P:P,0, 0)</f>
        <v>0</v>
      </c>
      <c r="U1303" s="9">
        <f>_xlfn.XLOOKUP($L1303,Pos!$B:$B,Pos!Q:Q,0, 0)</f>
        <v>5</v>
      </c>
      <c r="V1303" s="9">
        <f>_xlfn.XLOOKUP($L1303,Pos!$B:$B,Pos!R:R,0, 0)</f>
        <v>5.1666670000000003</v>
      </c>
      <c r="W1303" s="9">
        <f>_xlfn.XLOOKUP($L1303,Pos!$B:$B,Pos!S:S,0, 0)</f>
        <v>7.8133340000000002</v>
      </c>
      <c r="X1303" s="9" t="str">
        <f>_xlfn.XLOOKUP($L1303,Pos!$B:$B,Pos!J:J,0, 0)</f>
        <v>Hold</v>
      </c>
      <c r="Y1303" s="1">
        <v>0</v>
      </c>
      <c r="Z1303" s="1">
        <v>0</v>
      </c>
      <c r="AA1303" s="1">
        <f t="shared" si="308"/>
        <v>0</v>
      </c>
      <c r="AB1303" s="9">
        <f>_xlfn.XLOOKUP(L1303,Pos!B:B,Pos!K:K,-1,0)</f>
        <v>2</v>
      </c>
      <c r="AC1303" s="1" t="e">
        <f>_xlfn.XLOOKUP($L1303,Pos!$A:$A,Pos!S:S,_xlfn.XLOOKUP($L1303,#REF!,#REF!, ""), 0)</f>
        <v>#REF!</v>
      </c>
      <c r="AD1303" s="1" t="e">
        <f>_xlfn.XLOOKUP($L1303,Pos!$A:$A,Pos!T:T,_xlfn.XLOOKUP($L1303,#REF!,#REF!, ""), 0)</f>
        <v>#REF!</v>
      </c>
      <c r="AE1303" s="1" t="e">
        <f>_xlfn.XLOOKUP($L1303,Pos!$A:$A,Pos!U:U,_xlfn.XLOOKUP($L1303,#REF!,#REF!, ""), 0)</f>
        <v>#REF!</v>
      </c>
      <c r="AF1303" s="1" t="e">
        <f>_xlfn.XLOOKUP($L1303,Pos!$A:$A,Pos!V:V,_xlfn.XLOOKUP($L1303,#REF!,#REF!, ""), 0)</f>
        <v>#REF!</v>
      </c>
      <c r="AG1303" s="1" t="e">
        <f>_xlfn.XLOOKUP($L1303,Pos!$A:$A,Pos!W:W,_xlfn.XLOOKUP($L1303,#REF!,#REF!, ""), 0)</f>
        <v>#REF!</v>
      </c>
      <c r="AH1303" s="1" t="e">
        <f>_xlfn.XLOOKUP($L1303,Pos!$A:$A,Pos!X:X,_xlfn.XLOOKUP($L1303,#REF!,#REF!, ""), 0)</f>
        <v>#REF!</v>
      </c>
      <c r="AI1303" s="1" t="e">
        <f>_xlfn.XLOOKUP($L1303,Pos!$A:$A,Pos!Y:Y,_xlfn.XLOOKUP($L1303,#REF!,#REF!, ""), 0)</f>
        <v>#REF!</v>
      </c>
      <c r="AJ1303" s="1" t="e">
        <f>_xlfn.XLOOKUP($L1303,Pos!$A:$A,Pos!Z:Z,_xlfn.XLOOKUP($L1303,#REF!,#REF!, ""), 0)</f>
        <v>#REF!</v>
      </c>
      <c r="AK1303" s="1" t="e">
        <f>_xlfn.XLOOKUP($L1303,Pos!$A:$A,Pos!AA:AA,_xlfn.XLOOKUP($L1303,#REF!,#REF!, ""), 0)</f>
        <v>#REF!</v>
      </c>
      <c r="AL1303" s="1" t="e">
        <f>_xlfn.XLOOKUP($L1303,Pos!$A:$A,Pos!AB:AB,_xlfn.XLOOKUP($L1303,#REF!,#REF!, ""), 0)</f>
        <v>#REF!</v>
      </c>
      <c r="AM1303" s="1" t="e">
        <f>_xlfn.XLOOKUP($L1303,Pos!$A:$A,Pos!AC:AC,_xlfn.XLOOKUP($L1303,#REF!,#REF!, ""), 0)</f>
        <v>#REF!</v>
      </c>
      <c r="AN1303" s="1" t="e">
        <f>_xlfn.XLOOKUP($L1303,Pos!$A:$A,Pos!AD:AD,_xlfn.XLOOKUP($L1303,#REF!,#REF!, ""), 0)</f>
        <v>#REF!</v>
      </c>
      <c r="AO1303" s="1" t="e">
        <f>_xlfn.XLOOKUP($L1303,Pos!$A:$A,Pos!AE:AE,_xlfn.XLOOKUP($L1303,#REF!,#REF!, ""), 0)</f>
        <v>#REF!</v>
      </c>
      <c r="AP1303" s="1" t="e">
        <f>_xlfn.XLOOKUP($L1303,Pos!$A:$A,Pos!AF:AF,_xlfn.XLOOKUP($L1303,#REF!,#REF!, ""), 0)</f>
        <v>#REF!</v>
      </c>
      <c r="AQ1303" s="1" t="e">
        <f>_xlfn.XLOOKUP($L1303,Pos!$A:$A,Pos!AG:AG,_xlfn.XLOOKUP($L1303,#REF!,#REF!, ""), 0)</f>
        <v>#REF!</v>
      </c>
      <c r="AR1303" s="1" t="e">
        <f>_xlfn.XLOOKUP($L1303,Pos!$A:$A,Pos!AH:AH,_xlfn.XLOOKUP($L1303,#REF!,#REF!, ""), 0)</f>
        <v>#REF!</v>
      </c>
      <c r="AS1303" s="1" t="e">
        <f>_xlfn.XLOOKUP($L1303,Pos!$A:$A,Pos!AI:AI,_xlfn.XLOOKUP($L1303,#REF!,#REF!, ""), 0)</f>
        <v>#REF!</v>
      </c>
      <c r="AT1303" s="1" t="e">
        <f>_xlfn.XLOOKUP($L1303,Pos!$A:$A,Pos!AJ:AJ,_xlfn.XLOOKUP($L1303,#REF!,#REF!, ""), 0)</f>
        <v>#REF!</v>
      </c>
      <c r="AU1303" s="1" t="e">
        <f>_xlfn.XLOOKUP($L1303,Pos!$A:$A,Pos!AK:AK,_xlfn.XLOOKUP($L1303,#REF!,#REF!, ""), 0)</f>
        <v>#REF!</v>
      </c>
      <c r="AV1303" s="1" t="e">
        <f>_xlfn.XLOOKUP($L1303,Pos!$A:$A,Pos!AL:AL,_xlfn.XLOOKUP($L1303,#REF!,#REF!, ""), 0)</f>
        <v>#REF!</v>
      </c>
      <c r="AW1303" s="1" t="e">
        <f>_xlfn.XLOOKUP($L1303,Pos!$A:$A,Pos!AM:AM,_xlfn.XLOOKUP($L1303,#REF!,#REF!, ""), 0)</f>
        <v>#REF!</v>
      </c>
      <c r="AX1303" s="1" t="e">
        <f>_xlfn.XLOOKUP($L1303,Pos!$A:$A,Pos!AN:AN,_xlfn.XLOOKUP($L1303,#REF!,#REF!, ""), 0)</f>
        <v>#REF!</v>
      </c>
      <c r="AY1303" s="1" t="e">
        <f>_xlfn.XLOOKUP($L1303,Pos!$A:$A,Pos!AO:AO,_xlfn.XLOOKUP($L1303,#REF!,#REF!, ""), 0)</f>
        <v>#REF!</v>
      </c>
      <c r="AZ1303" s="7" t="str">
        <f t="shared" si="309"/>
        <v>OUT</v>
      </c>
      <c r="BA1303" s="1">
        <f>IF(OR(_xlfn.XLOOKUP(L1303,Pos!B:B,Pos!L:L,FALSE)="ESG Reason",_xlfn.XLOOKUP(L1303,Pos!B:B,Pos!L:L,FALSE)="Blacklisted"),1,0)</f>
        <v>1</v>
      </c>
      <c r="BC1303" s="11">
        <v>9.0558527940394049E-11</v>
      </c>
      <c r="BD1303" s="11">
        <f>_xlfn.XLOOKUP($L1303,Pos!$B:$B,Pos!H:H,0, 0)</f>
        <v>0</v>
      </c>
      <c r="BE1303" s="11">
        <f>_xlfn.XLOOKUP($L1303,Pos!$B:$B,Pos!I:I,0, 0)</f>
        <v>2.809662038914929E-5</v>
      </c>
      <c r="BF1303" s="18">
        <f t="shared" si="310"/>
        <v>2.809662038914929E-5</v>
      </c>
      <c r="BG1303" s="1">
        <f t="shared" si="311"/>
        <v>3</v>
      </c>
      <c r="BH1303" s="1">
        <f t="shared" si="312"/>
        <v>53</v>
      </c>
      <c r="BI1303" s="18">
        <f t="shared" si="313"/>
        <v>9.0558527940394049E-11</v>
      </c>
      <c r="BJ1303" s="3">
        <f t="shared" si="314"/>
        <v>0</v>
      </c>
      <c r="BK1303" s="18">
        <f t="shared" si="315"/>
        <v>0</v>
      </c>
    </row>
    <row r="1304" spans="3:63" x14ac:dyDescent="0.25">
      <c r="C1304" s="3"/>
      <c r="D1304" s="3"/>
      <c r="E1304" s="3"/>
      <c r="F1304" s="3"/>
      <c r="G1304" s="51" t="s">
        <v>1322</v>
      </c>
      <c r="H1304" s="8" t="str">
        <f t="shared" si="305"/>
        <v>0%West Europe</v>
      </c>
      <c r="I1304" s="11" cm="1">
        <f t="array" ref="I1304">IF(
   AZ1304 = "OUT", 0,IF(
   BD1304 &gt;= LARGE(IF(ISNUMBER(BD:BD), BD:BD), 3),
   BE1304 - 0.001,
   IF(BE1304 &gt;=VLOOKUP(P1304,mapping!$A:$B,2,FALSE), BE1304,VLOOKUP(P1304,mapping!$A$2:$B$8,2,FALSE))
))</f>
        <v>0</v>
      </c>
      <c r="J1304" s="11" cm="1">
        <f t="array" ref="J1304">IF(
    AZ1304="OUT",0,IF(IF(
                      BD1304&gt;=LARGE(IF(ISNUMBER(BD:BD),BD:BD),3),
                      BE1304+0.001,
                      VLOOKUP(H1304,mapping!$D:$E,2,FALSE)
                      )&gt;I1304,
                   IF(
                      BD1304&gt;=LARGE(IF(ISNUMBER(BD:BD),BD:BD),3),
                      BE1304+0.001,
                      VLOOKUP(H1304,mapping!$D:$E,2,FALSE)
                      ),
                   I1304+0.002))</f>
        <v>0</v>
      </c>
      <c r="K1304" s="8">
        <f t="shared" si="306"/>
        <v>2.6103807502666541E-5</v>
      </c>
      <c r="L1304" s="1" t="str">
        <f>Pos!B53</f>
        <v>BE0003604155</v>
      </c>
      <c r="M1304" s="1" t="str">
        <f>_xlfn.XLOOKUP($L1304,Pos!B:B,Pos!D:D,, 0)</f>
        <v>Lotus Bakeries NV</v>
      </c>
      <c r="N1304" s="1" t="str">
        <f>_xlfn.XLOOKUP($L1304,Pos!B:B,Pos!E:E,, 0)</f>
        <v>Food, Beverage &amp; Tobacco</v>
      </c>
      <c r="O1304" s="1" t="str">
        <f t="shared" si="307"/>
        <v>Food, Beverage &amp; Tobacco_West Europe</v>
      </c>
      <c r="P1304" s="1" t="str">
        <f>_xlfn.XLOOKUP($L1304,Pos!B:B,Pos!F:F,, 0)</f>
        <v>West Europe</v>
      </c>
      <c r="Q1304" s="1">
        <v>0</v>
      </c>
      <c r="R1304" s="9">
        <f>_xlfn.XLOOKUP($L1304,Pos!$B:$B,Pos!N:N,0, 0)</f>
        <v>2.79</v>
      </c>
      <c r="S1304" s="9">
        <f>_xlfn.XLOOKUP($L1304,Pos!$B:$B,Pos!O:O,0, 0)</f>
        <v>0.57266660000000003</v>
      </c>
      <c r="T1304" s="9">
        <f>_xlfn.XLOOKUP($L1304,Pos!$B:$B,Pos!P:P,0, 0)</f>
        <v>6.9</v>
      </c>
      <c r="U1304" s="9">
        <f>_xlfn.XLOOKUP($L1304,Pos!$B:$B,Pos!Q:Q,0, 0)</f>
        <v>3.2</v>
      </c>
      <c r="V1304" s="9">
        <f>_xlfn.XLOOKUP($L1304,Pos!$B:$B,Pos!R:R,0, 0)</f>
        <v>3.766667</v>
      </c>
      <c r="W1304" s="9">
        <f>_xlfn.XLOOKUP($L1304,Pos!$B:$B,Pos!S:S,0, 0)</f>
        <v>6.6133329999999999</v>
      </c>
      <c r="X1304" s="9" t="str">
        <f>_xlfn.XLOOKUP($L1304,Pos!$B:$B,Pos!J:J,0, 0)</f>
        <v>Outperform</v>
      </c>
      <c r="Y1304" s="1">
        <v>0</v>
      </c>
      <c r="Z1304" s="1">
        <v>0</v>
      </c>
      <c r="AA1304" s="1">
        <f t="shared" si="308"/>
        <v>0</v>
      </c>
      <c r="AB1304" s="9">
        <f>_xlfn.XLOOKUP(L1304,Pos!B:B,Pos!K:K,-1,0)</f>
        <v>1.8181818181818179</v>
      </c>
      <c r="AC1304" s="1" t="e">
        <f>_xlfn.XLOOKUP($L1304,Pos!$A:$A,Pos!S:S,_xlfn.XLOOKUP($L1304,#REF!,#REF!, ""), 0)</f>
        <v>#REF!</v>
      </c>
      <c r="AD1304" s="1" t="e">
        <f>_xlfn.XLOOKUP($L1304,Pos!$A:$A,Pos!T:T,_xlfn.XLOOKUP($L1304,#REF!,#REF!, ""), 0)</f>
        <v>#REF!</v>
      </c>
      <c r="AE1304" s="1" t="e">
        <f>_xlfn.XLOOKUP($L1304,Pos!$A:$A,Pos!U:U,_xlfn.XLOOKUP($L1304,#REF!,#REF!, ""), 0)</f>
        <v>#REF!</v>
      </c>
      <c r="AF1304" s="1" t="e">
        <f>_xlfn.XLOOKUP($L1304,Pos!$A:$A,Pos!V:V,_xlfn.XLOOKUP($L1304,#REF!,#REF!, ""), 0)</f>
        <v>#REF!</v>
      </c>
      <c r="AG1304" s="1" t="e">
        <f>_xlfn.XLOOKUP($L1304,Pos!$A:$A,Pos!W:W,_xlfn.XLOOKUP($L1304,#REF!,#REF!, ""), 0)</f>
        <v>#REF!</v>
      </c>
      <c r="AH1304" s="1" t="e">
        <f>_xlfn.XLOOKUP($L1304,Pos!$A:$A,Pos!X:X,_xlfn.XLOOKUP($L1304,#REF!,#REF!, ""), 0)</f>
        <v>#REF!</v>
      </c>
      <c r="AI1304" s="1" t="e">
        <f>_xlfn.XLOOKUP($L1304,Pos!$A:$A,Pos!Y:Y,_xlfn.XLOOKUP($L1304,#REF!,#REF!, ""), 0)</f>
        <v>#REF!</v>
      </c>
      <c r="AJ1304" s="1" t="e">
        <f>_xlfn.XLOOKUP($L1304,Pos!$A:$A,Pos!Z:Z,_xlfn.XLOOKUP($L1304,#REF!,#REF!, ""), 0)</f>
        <v>#REF!</v>
      </c>
      <c r="AK1304" s="1" t="e">
        <f>_xlfn.XLOOKUP($L1304,Pos!$A:$A,Pos!AA:AA,_xlfn.XLOOKUP($L1304,#REF!,#REF!, ""), 0)</f>
        <v>#REF!</v>
      </c>
      <c r="AL1304" s="1" t="e">
        <f>_xlfn.XLOOKUP($L1304,Pos!$A:$A,Pos!AB:AB,_xlfn.XLOOKUP($L1304,#REF!,#REF!, ""), 0)</f>
        <v>#REF!</v>
      </c>
      <c r="AM1304" s="1" t="e">
        <f>_xlfn.XLOOKUP($L1304,Pos!$A:$A,Pos!AC:AC,_xlfn.XLOOKUP($L1304,#REF!,#REF!, ""), 0)</f>
        <v>#REF!</v>
      </c>
      <c r="AN1304" s="1" t="e">
        <f>_xlfn.XLOOKUP($L1304,Pos!$A:$A,Pos!AD:AD,_xlfn.XLOOKUP($L1304,#REF!,#REF!, ""), 0)</f>
        <v>#REF!</v>
      </c>
      <c r="AO1304" s="1" t="e">
        <f>_xlfn.XLOOKUP($L1304,Pos!$A:$A,Pos!AE:AE,_xlfn.XLOOKUP($L1304,#REF!,#REF!, ""), 0)</f>
        <v>#REF!</v>
      </c>
      <c r="AP1304" s="1" t="e">
        <f>_xlfn.XLOOKUP($L1304,Pos!$A:$A,Pos!AF:AF,_xlfn.XLOOKUP($L1304,#REF!,#REF!, ""), 0)</f>
        <v>#REF!</v>
      </c>
      <c r="AQ1304" s="1" t="e">
        <f>_xlfn.XLOOKUP($L1304,Pos!$A:$A,Pos!AG:AG,_xlfn.XLOOKUP($L1304,#REF!,#REF!, ""), 0)</f>
        <v>#REF!</v>
      </c>
      <c r="AR1304" s="1" t="e">
        <f>_xlfn.XLOOKUP($L1304,Pos!$A:$A,Pos!AH:AH,_xlfn.XLOOKUP($L1304,#REF!,#REF!, ""), 0)</f>
        <v>#REF!</v>
      </c>
      <c r="AS1304" s="1" t="e">
        <f>_xlfn.XLOOKUP($L1304,Pos!$A:$A,Pos!AI:AI,_xlfn.XLOOKUP($L1304,#REF!,#REF!, ""), 0)</f>
        <v>#REF!</v>
      </c>
      <c r="AT1304" s="1" t="e">
        <f>_xlfn.XLOOKUP($L1304,Pos!$A:$A,Pos!AJ:AJ,_xlfn.XLOOKUP($L1304,#REF!,#REF!, ""), 0)</f>
        <v>#REF!</v>
      </c>
      <c r="AU1304" s="1" t="e">
        <f>_xlfn.XLOOKUP($L1304,Pos!$A:$A,Pos!AK:AK,_xlfn.XLOOKUP($L1304,#REF!,#REF!, ""), 0)</f>
        <v>#REF!</v>
      </c>
      <c r="AV1304" s="1" t="e">
        <f>_xlfn.XLOOKUP($L1304,Pos!$A:$A,Pos!AL:AL,_xlfn.XLOOKUP($L1304,#REF!,#REF!, ""), 0)</f>
        <v>#REF!</v>
      </c>
      <c r="AW1304" s="1" t="e">
        <f>_xlfn.XLOOKUP($L1304,Pos!$A:$A,Pos!AM:AM,_xlfn.XLOOKUP($L1304,#REF!,#REF!, ""), 0)</f>
        <v>#REF!</v>
      </c>
      <c r="AX1304" s="1" t="e">
        <f>_xlfn.XLOOKUP($L1304,Pos!$A:$A,Pos!AN:AN,_xlfn.XLOOKUP($L1304,#REF!,#REF!, ""), 0)</f>
        <v>#REF!</v>
      </c>
      <c r="AY1304" s="1" t="e">
        <f>_xlfn.XLOOKUP($L1304,Pos!$A:$A,Pos!AO:AO,_xlfn.XLOOKUP($L1304,#REF!,#REF!, ""), 0)</f>
        <v>#REF!</v>
      </c>
      <c r="AZ1304" s="7" t="str">
        <f t="shared" si="309"/>
        <v>OUT</v>
      </c>
      <c r="BA1304" s="1">
        <f>IF(OR(_xlfn.XLOOKUP(L1304,Pos!B:B,Pos!L:L,FALSE)="ESG Reason",_xlfn.XLOOKUP(L1304,Pos!B:B,Pos!L:L,FALSE)="Blacklisted"),1,0)</f>
        <v>1</v>
      </c>
      <c r="BC1304" s="11">
        <v>8.6677404614890297E-11</v>
      </c>
      <c r="BD1304" s="11">
        <f>_xlfn.XLOOKUP($L1304,Pos!$B:$B,Pos!H:H,0, 0)</f>
        <v>0</v>
      </c>
      <c r="BE1304" s="11">
        <f>_xlfn.XLOOKUP($L1304,Pos!$B:$B,Pos!I:I,0, 0)</f>
        <v>2.6103807502666541E-5</v>
      </c>
      <c r="BF1304" s="18">
        <f t="shared" si="310"/>
        <v>2.6103807502666541E-5</v>
      </c>
      <c r="BG1304" s="1">
        <f t="shared" si="311"/>
        <v>2</v>
      </c>
      <c r="BH1304" s="1">
        <f t="shared" si="312"/>
        <v>8</v>
      </c>
      <c r="BI1304" s="18">
        <f t="shared" si="313"/>
        <v>8.6677404614890297E-11</v>
      </c>
      <c r="BJ1304" s="3">
        <f t="shared" si="314"/>
        <v>0</v>
      </c>
      <c r="BK1304" s="18">
        <f t="shared" si="315"/>
        <v>0</v>
      </c>
    </row>
    <row r="1305" spans="3:63" x14ac:dyDescent="0.25">
      <c r="C1305" s="3"/>
      <c r="D1305" s="3"/>
      <c r="E1305" s="3"/>
      <c r="F1305" s="3"/>
      <c r="G1305" s="51" t="s">
        <v>1321</v>
      </c>
      <c r="H1305" s="8" t="str">
        <f t="shared" si="305"/>
        <v>0%Others</v>
      </c>
      <c r="I1305" s="11" cm="1">
        <f t="array" ref="I1305">IF(
   AZ1305 = "OUT", 0,IF(
   BD1305 &gt;= LARGE(IF(ISNUMBER(BD:BD), BD:BD), 3),
   BE1305 - 0.001,
   IF(BE1305 &gt;=VLOOKUP(P1305,mapping!$A:$B,2,FALSE), BE1305,VLOOKUP(P1305,mapping!$A$2:$B$8,2,FALSE))
))</f>
        <v>0</v>
      </c>
      <c r="J1305" s="11" cm="1">
        <f t="array" ref="J1305">IF(
    AZ1305="OUT",0,IF(IF(
                      BD1305&gt;=LARGE(IF(ISNUMBER(BD:BD),BD:BD),3),
                      BE1305+0.001,
                      VLOOKUP(H1305,mapping!$D:$E,2,FALSE)
                      )&gt;I1305,
                   IF(
                      BD1305&gt;=LARGE(IF(ISNUMBER(BD:BD),BD:BD),3),
                      BE1305+0.001,
                      VLOOKUP(H1305,mapping!$D:$E,2,FALSE)
                      ),
                   I1305+0.002))</f>
        <v>0</v>
      </c>
      <c r="K1305" s="8">
        <f t="shared" si="306"/>
        <v>2.5739562141223851E-5</v>
      </c>
      <c r="L1305" s="1" t="str">
        <f>Pos!B563</f>
        <v>JP3400400002</v>
      </c>
      <c r="M1305" s="1" t="str">
        <f>_xlfn.XLOOKUP($L1305,Pos!B:B,Pos!D:D,, 0)</f>
        <v>SCSK Corporation</v>
      </c>
      <c r="N1305" s="1" t="str">
        <f>_xlfn.XLOOKUP($L1305,Pos!B:B,Pos!E:E,, 0)</f>
        <v>Technology</v>
      </c>
      <c r="O1305" s="1" t="str">
        <f t="shared" si="307"/>
        <v>Technology_Others</v>
      </c>
      <c r="P1305" s="1" t="str">
        <f>_xlfn.XLOOKUP($L1305,Pos!B:B,Pos!F:F,, 0)</f>
        <v>Others</v>
      </c>
      <c r="Q1305" s="1">
        <v>0</v>
      </c>
      <c r="R1305" s="9">
        <f>_xlfn.XLOOKUP($L1305,Pos!$B:$B,Pos!N:N,0, 0)</f>
        <v>5.84</v>
      </c>
      <c r="S1305" s="9">
        <f>_xlfn.XLOOKUP($L1305,Pos!$B:$B,Pos!O:O,0, 0)</f>
        <v>4.1429999999999998</v>
      </c>
      <c r="T1305" s="9">
        <f>_xlfn.XLOOKUP($L1305,Pos!$B:$B,Pos!P:P,0, 0)</f>
        <v>4.75</v>
      </c>
      <c r="U1305" s="9">
        <f>_xlfn.XLOOKUP($L1305,Pos!$B:$B,Pos!Q:Q,0, 0)</f>
        <v>5.8</v>
      </c>
      <c r="V1305" s="9">
        <f>_xlfn.XLOOKUP($L1305,Pos!$B:$B,Pos!R:R,0, 0)</f>
        <v>2.7</v>
      </c>
      <c r="W1305" s="9">
        <f>_xlfn.XLOOKUP($L1305,Pos!$B:$B,Pos!S:S,0, 0)</f>
        <v>7.9733330000000002</v>
      </c>
      <c r="X1305" s="9" t="str">
        <f>_xlfn.XLOOKUP($L1305,Pos!$B:$B,Pos!J:J,0, 0)</f>
        <v>Outperform</v>
      </c>
      <c r="Y1305" s="1">
        <v>0</v>
      </c>
      <c r="Z1305" s="1">
        <v>0</v>
      </c>
      <c r="AA1305" s="1">
        <f t="shared" si="308"/>
        <v>0</v>
      </c>
      <c r="AB1305" s="9">
        <f>_xlfn.XLOOKUP(L1305,Pos!B:B,Pos!K:K,-1,0)</f>
        <v>7</v>
      </c>
      <c r="AC1305" s="1" t="e">
        <f>_xlfn.XLOOKUP($L1305,Pos!$A:$A,Pos!S:S,_xlfn.XLOOKUP($L1305,#REF!,#REF!, ""), 0)</f>
        <v>#REF!</v>
      </c>
      <c r="AD1305" s="1" t="e">
        <f>_xlfn.XLOOKUP($L1305,Pos!$A:$A,Pos!T:T,_xlfn.XLOOKUP($L1305,#REF!,#REF!, ""), 0)</f>
        <v>#REF!</v>
      </c>
      <c r="AE1305" s="1" t="e">
        <f>_xlfn.XLOOKUP($L1305,Pos!$A:$A,Pos!U:U,_xlfn.XLOOKUP($L1305,#REF!,#REF!, ""), 0)</f>
        <v>#REF!</v>
      </c>
      <c r="AF1305" s="1" t="e">
        <f>_xlfn.XLOOKUP($L1305,Pos!$A:$A,Pos!V:V,_xlfn.XLOOKUP($L1305,#REF!,#REF!, ""), 0)</f>
        <v>#REF!</v>
      </c>
      <c r="AG1305" s="1" t="e">
        <f>_xlfn.XLOOKUP($L1305,Pos!$A:$A,Pos!W:W,_xlfn.XLOOKUP($L1305,#REF!,#REF!, ""), 0)</f>
        <v>#REF!</v>
      </c>
      <c r="AH1305" s="1" t="e">
        <f>_xlfn.XLOOKUP($L1305,Pos!$A:$A,Pos!X:X,_xlfn.XLOOKUP($L1305,#REF!,#REF!, ""), 0)</f>
        <v>#REF!</v>
      </c>
      <c r="AI1305" s="1" t="e">
        <f>_xlfn.XLOOKUP($L1305,Pos!$A:$A,Pos!Y:Y,_xlfn.XLOOKUP($L1305,#REF!,#REF!, ""), 0)</f>
        <v>#REF!</v>
      </c>
      <c r="AJ1305" s="1" t="e">
        <f>_xlfn.XLOOKUP($L1305,Pos!$A:$A,Pos!Z:Z,_xlfn.XLOOKUP($L1305,#REF!,#REF!, ""), 0)</f>
        <v>#REF!</v>
      </c>
      <c r="AK1305" s="1" t="e">
        <f>_xlfn.XLOOKUP($L1305,Pos!$A:$A,Pos!AA:AA,_xlfn.XLOOKUP($L1305,#REF!,#REF!, ""), 0)</f>
        <v>#REF!</v>
      </c>
      <c r="AL1305" s="1" t="e">
        <f>_xlfn.XLOOKUP($L1305,Pos!$A:$A,Pos!AB:AB,_xlfn.XLOOKUP($L1305,#REF!,#REF!, ""), 0)</f>
        <v>#REF!</v>
      </c>
      <c r="AM1305" s="1" t="e">
        <f>_xlfn.XLOOKUP($L1305,Pos!$A:$A,Pos!AC:AC,_xlfn.XLOOKUP($L1305,#REF!,#REF!, ""), 0)</f>
        <v>#REF!</v>
      </c>
      <c r="AN1305" s="1" t="e">
        <f>_xlfn.XLOOKUP($L1305,Pos!$A:$A,Pos!AD:AD,_xlfn.XLOOKUP($L1305,#REF!,#REF!, ""), 0)</f>
        <v>#REF!</v>
      </c>
      <c r="AO1305" s="1" t="e">
        <f>_xlfn.XLOOKUP($L1305,Pos!$A:$A,Pos!AE:AE,_xlfn.XLOOKUP($L1305,#REF!,#REF!, ""), 0)</f>
        <v>#REF!</v>
      </c>
      <c r="AP1305" s="1" t="e">
        <f>_xlfn.XLOOKUP($L1305,Pos!$A:$A,Pos!AF:AF,_xlfn.XLOOKUP($L1305,#REF!,#REF!, ""), 0)</f>
        <v>#REF!</v>
      </c>
      <c r="AQ1305" s="1" t="e">
        <f>_xlfn.XLOOKUP($L1305,Pos!$A:$A,Pos!AG:AG,_xlfn.XLOOKUP($L1305,#REF!,#REF!, ""), 0)</f>
        <v>#REF!</v>
      </c>
      <c r="AR1305" s="1" t="e">
        <f>_xlfn.XLOOKUP($L1305,Pos!$A:$A,Pos!AH:AH,_xlfn.XLOOKUP($L1305,#REF!,#REF!, ""), 0)</f>
        <v>#REF!</v>
      </c>
      <c r="AS1305" s="1" t="e">
        <f>_xlfn.XLOOKUP($L1305,Pos!$A:$A,Pos!AI:AI,_xlfn.XLOOKUP($L1305,#REF!,#REF!, ""), 0)</f>
        <v>#REF!</v>
      </c>
      <c r="AT1305" s="1" t="e">
        <f>_xlfn.XLOOKUP($L1305,Pos!$A:$A,Pos!AJ:AJ,_xlfn.XLOOKUP($L1305,#REF!,#REF!, ""), 0)</f>
        <v>#REF!</v>
      </c>
      <c r="AU1305" s="1" t="e">
        <f>_xlfn.XLOOKUP($L1305,Pos!$A:$A,Pos!AK:AK,_xlfn.XLOOKUP($L1305,#REF!,#REF!, ""), 0)</f>
        <v>#REF!</v>
      </c>
      <c r="AV1305" s="1" t="e">
        <f>_xlfn.XLOOKUP($L1305,Pos!$A:$A,Pos!AL:AL,_xlfn.XLOOKUP($L1305,#REF!,#REF!, ""), 0)</f>
        <v>#REF!</v>
      </c>
      <c r="AW1305" s="1" t="e">
        <f>_xlfn.XLOOKUP($L1305,Pos!$A:$A,Pos!AM:AM,_xlfn.XLOOKUP($L1305,#REF!,#REF!, ""), 0)</f>
        <v>#REF!</v>
      </c>
      <c r="AX1305" s="1" t="e">
        <f>_xlfn.XLOOKUP($L1305,Pos!$A:$A,Pos!AN:AN,_xlfn.XLOOKUP($L1305,#REF!,#REF!, ""), 0)</f>
        <v>#REF!</v>
      </c>
      <c r="AY1305" s="1" t="e">
        <f>_xlfn.XLOOKUP($L1305,Pos!$A:$A,Pos!AO:AO,_xlfn.XLOOKUP($L1305,#REF!,#REF!, ""), 0)</f>
        <v>#REF!</v>
      </c>
      <c r="AZ1305" s="7" t="str">
        <f t="shared" si="309"/>
        <v>OUT</v>
      </c>
      <c r="BA1305" s="1">
        <f>IF(OR(_xlfn.XLOOKUP(L1305,Pos!B:B,Pos!L:L,FALSE)="ESG Reason",_xlfn.XLOOKUP(L1305,Pos!B:B,Pos!L:L,FALSE)="Blacklisted"),1,0)</f>
        <v>1</v>
      </c>
      <c r="BC1305" s="11">
        <v>9.3201660071329853E-11</v>
      </c>
      <c r="BD1305" s="11">
        <f>_xlfn.XLOOKUP($L1305,Pos!$B:$B,Pos!H:H,0, 0)</f>
        <v>0</v>
      </c>
      <c r="BE1305" s="11">
        <f>_xlfn.XLOOKUP($L1305,Pos!$B:$B,Pos!I:I,0, 0)</f>
        <v>2.5739562141223851E-5</v>
      </c>
      <c r="BF1305" s="18">
        <f t="shared" si="310"/>
        <v>2.5739562141223851E-5</v>
      </c>
      <c r="BG1305" s="1">
        <f t="shared" si="311"/>
        <v>3</v>
      </c>
      <c r="BH1305" s="1">
        <f t="shared" si="312"/>
        <v>54</v>
      </c>
      <c r="BI1305" s="18">
        <f t="shared" si="313"/>
        <v>9.3201660071329853E-11</v>
      </c>
      <c r="BJ1305" s="3">
        <f t="shared" si="314"/>
        <v>0</v>
      </c>
      <c r="BK1305" s="18">
        <f t="shared" si="315"/>
        <v>0</v>
      </c>
    </row>
    <row r="1306" spans="3:63" x14ac:dyDescent="0.25">
      <c r="C1306" s="3"/>
      <c r="D1306" s="3"/>
      <c r="E1306" s="3"/>
      <c r="F1306" s="3"/>
      <c r="G1306" s="51" t="s">
        <v>1323</v>
      </c>
      <c r="H1306" s="8" t="str">
        <f t="shared" si="305"/>
        <v>0%Others</v>
      </c>
      <c r="I1306" s="11" cm="1">
        <f t="array" ref="I1306">IF(
   AZ1306 = "OUT", 0,IF(
   BD1306 &gt;= LARGE(IF(ISNUMBER(BD:BD), BD:BD), 3),
   BE1306 - 0.001,
   IF(BE1306 &gt;=VLOOKUP(P1306,mapping!$A:$B,2,FALSE), BE1306,VLOOKUP(P1306,mapping!$A$2:$B$8,2,FALSE))
))</f>
        <v>0</v>
      </c>
      <c r="J1306" s="11" cm="1">
        <f t="array" ref="J1306">IF(
    AZ1306="OUT",0,IF(IF(
                      BD1306&gt;=LARGE(IF(ISNUMBER(BD:BD),BD:BD),3),
                      BE1306+0.001,
                      VLOOKUP(H1306,mapping!$D:$E,2,FALSE)
                      )&gt;I1306,
                   IF(
                      BD1306&gt;=LARGE(IF(ISNUMBER(BD:BD),BD:BD),3),
                      BE1306+0.001,
                      VLOOKUP(H1306,mapping!$D:$E,2,FALSE)
                      ),
                   I1306+0.002))</f>
        <v>0</v>
      </c>
      <c r="K1306" s="8">
        <f t="shared" si="306"/>
        <v>2.435618188205509E-5</v>
      </c>
      <c r="L1306" s="1" t="str">
        <f>Pos!B421</f>
        <v>HK0004000045</v>
      </c>
      <c r="M1306" s="1" t="str">
        <f>_xlfn.XLOOKUP($L1306,Pos!B:B,Pos!D:D,, 0)</f>
        <v>Wharf (Holdings) Ltd.</v>
      </c>
      <c r="N1306" s="1" t="str">
        <f>_xlfn.XLOOKUP($L1306,Pos!B:B,Pos!E:E,, 0)</f>
        <v>Real Estate</v>
      </c>
      <c r="O1306" s="1" t="str">
        <f t="shared" si="307"/>
        <v>Real Estate_Others</v>
      </c>
      <c r="P1306" s="1" t="str">
        <f>_xlfn.XLOOKUP($L1306,Pos!B:B,Pos!F:F,, 0)</f>
        <v>Others</v>
      </c>
      <c r="Q1306" s="1">
        <v>0</v>
      </c>
      <c r="R1306" s="9">
        <f>_xlfn.XLOOKUP($L1306,Pos!$B:$B,Pos!N:N,0, 0)</f>
        <v>2.59</v>
      </c>
      <c r="S1306" s="9">
        <f>_xlfn.XLOOKUP($L1306,Pos!$B:$B,Pos!O:O,0, 0)</f>
        <v>5.9725000000000001</v>
      </c>
      <c r="T1306" s="9">
        <f>_xlfn.XLOOKUP($L1306,Pos!$B:$B,Pos!P:P,0, 0)</f>
        <v>4.0750000000000002</v>
      </c>
      <c r="U1306" s="9">
        <f>_xlfn.XLOOKUP($L1306,Pos!$B:$B,Pos!Q:Q,0, 0)</f>
        <v>1.9</v>
      </c>
      <c r="V1306" s="9">
        <f>_xlfn.XLOOKUP($L1306,Pos!$B:$B,Pos!R:R,0, 0)</f>
        <v>1.933333</v>
      </c>
      <c r="W1306" s="9">
        <f>_xlfn.XLOOKUP($L1306,Pos!$B:$B,Pos!S:S,0, 0)</f>
        <v>2.7</v>
      </c>
      <c r="X1306" s="9" t="str">
        <f>_xlfn.XLOOKUP($L1306,Pos!$B:$B,Pos!J:J,0, 0)</f>
        <v>Underperform</v>
      </c>
      <c r="Y1306" s="1">
        <v>0</v>
      </c>
      <c r="Z1306" s="1">
        <v>0</v>
      </c>
      <c r="AA1306" s="1">
        <f t="shared" si="308"/>
        <v>0</v>
      </c>
      <c r="AB1306" s="9">
        <f>_xlfn.XLOOKUP(L1306,Pos!B:B,Pos!K:K,-1,0)</f>
        <v>-1</v>
      </c>
      <c r="AC1306" s="1" t="e">
        <f>_xlfn.XLOOKUP($L1306,Pos!$A:$A,Pos!S:S,_xlfn.XLOOKUP($L1306,#REF!,#REF!, ""), 0)</f>
        <v>#REF!</v>
      </c>
      <c r="AD1306" s="1" t="e">
        <f>_xlfn.XLOOKUP($L1306,Pos!$A:$A,Pos!T:T,_xlfn.XLOOKUP($L1306,#REF!,#REF!, ""), 0)</f>
        <v>#REF!</v>
      </c>
      <c r="AE1306" s="1" t="e">
        <f>_xlfn.XLOOKUP($L1306,Pos!$A:$A,Pos!U:U,_xlfn.XLOOKUP($L1306,#REF!,#REF!, ""), 0)</f>
        <v>#REF!</v>
      </c>
      <c r="AF1306" s="1" t="e">
        <f>_xlfn.XLOOKUP($L1306,Pos!$A:$A,Pos!V:V,_xlfn.XLOOKUP($L1306,#REF!,#REF!, ""), 0)</f>
        <v>#REF!</v>
      </c>
      <c r="AG1306" s="1" t="e">
        <f>_xlfn.XLOOKUP($L1306,Pos!$A:$A,Pos!W:W,_xlfn.XLOOKUP($L1306,#REF!,#REF!, ""), 0)</f>
        <v>#REF!</v>
      </c>
      <c r="AH1306" s="1" t="e">
        <f>_xlfn.XLOOKUP($L1306,Pos!$A:$A,Pos!X:X,_xlfn.XLOOKUP($L1306,#REF!,#REF!, ""), 0)</f>
        <v>#REF!</v>
      </c>
      <c r="AI1306" s="1" t="e">
        <f>_xlfn.XLOOKUP($L1306,Pos!$A:$A,Pos!Y:Y,_xlfn.XLOOKUP($L1306,#REF!,#REF!, ""), 0)</f>
        <v>#REF!</v>
      </c>
      <c r="AJ1306" s="1" t="e">
        <f>_xlfn.XLOOKUP($L1306,Pos!$A:$A,Pos!Z:Z,_xlfn.XLOOKUP($L1306,#REF!,#REF!, ""), 0)</f>
        <v>#REF!</v>
      </c>
      <c r="AK1306" s="1" t="e">
        <f>_xlfn.XLOOKUP($L1306,Pos!$A:$A,Pos!AA:AA,_xlfn.XLOOKUP($L1306,#REF!,#REF!, ""), 0)</f>
        <v>#REF!</v>
      </c>
      <c r="AL1306" s="1" t="e">
        <f>_xlfn.XLOOKUP($L1306,Pos!$A:$A,Pos!AB:AB,_xlfn.XLOOKUP($L1306,#REF!,#REF!, ""), 0)</f>
        <v>#REF!</v>
      </c>
      <c r="AM1306" s="1" t="e">
        <f>_xlfn.XLOOKUP($L1306,Pos!$A:$A,Pos!AC:AC,_xlfn.XLOOKUP($L1306,#REF!,#REF!, ""), 0)</f>
        <v>#REF!</v>
      </c>
      <c r="AN1306" s="1" t="e">
        <f>_xlfn.XLOOKUP($L1306,Pos!$A:$A,Pos!AD:AD,_xlfn.XLOOKUP($L1306,#REF!,#REF!, ""), 0)</f>
        <v>#REF!</v>
      </c>
      <c r="AO1306" s="1" t="e">
        <f>_xlfn.XLOOKUP($L1306,Pos!$A:$A,Pos!AE:AE,_xlfn.XLOOKUP($L1306,#REF!,#REF!, ""), 0)</f>
        <v>#REF!</v>
      </c>
      <c r="AP1306" s="1" t="e">
        <f>_xlfn.XLOOKUP($L1306,Pos!$A:$A,Pos!AF:AF,_xlfn.XLOOKUP($L1306,#REF!,#REF!, ""), 0)</f>
        <v>#REF!</v>
      </c>
      <c r="AQ1306" s="1" t="e">
        <f>_xlfn.XLOOKUP($L1306,Pos!$A:$A,Pos!AG:AG,_xlfn.XLOOKUP($L1306,#REF!,#REF!, ""), 0)</f>
        <v>#REF!</v>
      </c>
      <c r="AR1306" s="1" t="e">
        <f>_xlfn.XLOOKUP($L1306,Pos!$A:$A,Pos!AH:AH,_xlfn.XLOOKUP($L1306,#REF!,#REF!, ""), 0)</f>
        <v>#REF!</v>
      </c>
      <c r="AS1306" s="1" t="e">
        <f>_xlfn.XLOOKUP($L1306,Pos!$A:$A,Pos!AI:AI,_xlfn.XLOOKUP($L1306,#REF!,#REF!, ""), 0)</f>
        <v>#REF!</v>
      </c>
      <c r="AT1306" s="1" t="e">
        <f>_xlfn.XLOOKUP($L1306,Pos!$A:$A,Pos!AJ:AJ,_xlfn.XLOOKUP($L1306,#REF!,#REF!, ""), 0)</f>
        <v>#REF!</v>
      </c>
      <c r="AU1306" s="1" t="e">
        <f>_xlfn.XLOOKUP($L1306,Pos!$A:$A,Pos!AK:AK,_xlfn.XLOOKUP($L1306,#REF!,#REF!, ""), 0)</f>
        <v>#REF!</v>
      </c>
      <c r="AV1306" s="1" t="e">
        <f>_xlfn.XLOOKUP($L1306,Pos!$A:$A,Pos!AL:AL,_xlfn.XLOOKUP($L1306,#REF!,#REF!, ""), 0)</f>
        <v>#REF!</v>
      </c>
      <c r="AW1306" s="1" t="e">
        <f>_xlfn.XLOOKUP($L1306,Pos!$A:$A,Pos!AM:AM,_xlfn.XLOOKUP($L1306,#REF!,#REF!, ""), 0)</f>
        <v>#REF!</v>
      </c>
      <c r="AX1306" s="1" t="e">
        <f>_xlfn.XLOOKUP($L1306,Pos!$A:$A,Pos!AN:AN,_xlfn.XLOOKUP($L1306,#REF!,#REF!, ""), 0)</f>
        <v>#REF!</v>
      </c>
      <c r="AY1306" s="1" t="e">
        <f>_xlfn.XLOOKUP($L1306,Pos!$A:$A,Pos!AO:AO,_xlfn.XLOOKUP($L1306,#REF!,#REF!, ""), 0)</f>
        <v>#REF!</v>
      </c>
      <c r="AZ1306" s="7" t="str">
        <f t="shared" si="309"/>
        <v>OUT</v>
      </c>
      <c r="BA1306" s="1">
        <f>IF(OR(_xlfn.XLOOKUP(L1306,Pos!B:B,Pos!L:L,FALSE)="ESG Reason",_xlfn.XLOOKUP(L1306,Pos!B:B,Pos!L:L,FALSE)="Blacklisted"),1,0)</f>
        <v>0</v>
      </c>
      <c r="BC1306" s="11">
        <v>9.618590737252883E-11</v>
      </c>
      <c r="BD1306" s="11">
        <f>_xlfn.XLOOKUP($L1306,Pos!$B:$B,Pos!H:H,0, 0)</f>
        <v>0</v>
      </c>
      <c r="BE1306" s="11">
        <f>_xlfn.XLOOKUP($L1306,Pos!$B:$B,Pos!I:I,0, 0)</f>
        <v>2.435618188205509E-5</v>
      </c>
      <c r="BF1306" s="18">
        <f t="shared" si="310"/>
        <v>2.435618188205509E-5</v>
      </c>
      <c r="BG1306" s="1">
        <f t="shared" si="311"/>
        <v>3</v>
      </c>
      <c r="BH1306" s="1">
        <f t="shared" si="312"/>
        <v>52</v>
      </c>
      <c r="BI1306" s="18">
        <f t="shared" si="313"/>
        <v>9.618590737252883E-11</v>
      </c>
      <c r="BJ1306" s="3">
        <f t="shared" si="314"/>
        <v>0</v>
      </c>
      <c r="BK1306" s="18">
        <f t="shared" si="315"/>
        <v>0</v>
      </c>
    </row>
    <row r="1307" spans="3:63" x14ac:dyDescent="0.25">
      <c r="C1307" s="3"/>
      <c r="D1307" s="3"/>
      <c r="E1307" s="3"/>
      <c r="F1307" s="3"/>
      <c r="G1307" s="51" t="s">
        <v>1324</v>
      </c>
      <c r="H1307" s="8" t="str">
        <f t="shared" si="305"/>
        <v>0%Others</v>
      </c>
      <c r="I1307" s="11" cm="1">
        <f t="array" ref="I1307">IF(
   AZ1307 = "OUT", 0,IF(
   BD1307 &gt;= LARGE(IF(ISNUMBER(BD:BD), BD:BD), 3),
   BE1307 - 0.001,
   IF(BE1307 &gt;=VLOOKUP(P1307,mapping!$A:$B,2,FALSE), BE1307,VLOOKUP(P1307,mapping!$A$2:$B$8,2,FALSE))
))</f>
        <v>0</v>
      </c>
      <c r="J1307" s="11" cm="1">
        <f t="array" ref="J1307">IF(
    AZ1307="OUT",0,IF(IF(
                      BD1307&gt;=LARGE(IF(ISNUMBER(BD:BD),BD:BD),3),
                      BE1307+0.001,
                      VLOOKUP(H1307,mapping!$D:$E,2,FALSE)
                      )&gt;I1307,
                   IF(
                      BD1307&gt;=LARGE(IF(ISNUMBER(BD:BD),BD:BD),3),
                      BE1307+0.001,
                      VLOOKUP(H1307,mapping!$D:$E,2,FALSE)
                      ),
                   I1307+0.002))</f>
        <v>0</v>
      </c>
      <c r="K1307" s="8">
        <f t="shared" si="306"/>
        <v>2.248968819475466E-5</v>
      </c>
      <c r="L1307" s="1" t="str">
        <f>Pos!B684</f>
        <v>KYG8187G1055</v>
      </c>
      <c r="M1307" s="1" t="str">
        <f>_xlfn.XLOOKUP($L1307,Pos!B:B,Pos!D:D,, 0)</f>
        <v>SITC International Holdings Co., Ltd.</v>
      </c>
      <c r="N1307" s="1" t="str">
        <f>_xlfn.XLOOKUP($L1307,Pos!B:B,Pos!E:E,, 0)</f>
        <v>Industrial Goods &amp; Services</v>
      </c>
      <c r="O1307" s="1" t="str">
        <f t="shared" si="307"/>
        <v>Industrial Goods &amp; Services_Others</v>
      </c>
      <c r="P1307" s="1" t="str">
        <f>_xlfn.XLOOKUP($L1307,Pos!B:B,Pos!F:F,, 0)</f>
        <v>Others</v>
      </c>
      <c r="Q1307" s="1">
        <v>0</v>
      </c>
      <c r="R1307" s="9">
        <f>_xlfn.XLOOKUP($L1307,Pos!$B:$B,Pos!N:N,0, 0)</f>
        <v>8.5599989999999995</v>
      </c>
      <c r="S1307" s="9">
        <f>_xlfn.XLOOKUP($L1307,Pos!$B:$B,Pos!O:O,0, 0)</f>
        <v>6.3230000000000004</v>
      </c>
      <c r="T1307" s="9">
        <f>_xlfn.XLOOKUP($L1307,Pos!$B:$B,Pos!P:P,0, 0)</f>
        <v>9</v>
      </c>
      <c r="U1307" s="9">
        <f>_xlfn.XLOOKUP($L1307,Pos!$B:$B,Pos!Q:Q,0, 0)</f>
        <v>6.6</v>
      </c>
      <c r="V1307" s="9">
        <f>_xlfn.XLOOKUP($L1307,Pos!$B:$B,Pos!R:R,0, 0)</f>
        <v>2.1333329999999999</v>
      </c>
      <c r="W1307" s="9">
        <f>_xlfn.XLOOKUP($L1307,Pos!$B:$B,Pos!S:S,0, 0)</f>
        <v>5.6133329999999999</v>
      </c>
      <c r="X1307" s="9" t="str">
        <f>_xlfn.XLOOKUP($L1307,Pos!$B:$B,Pos!J:J,0, 0)</f>
        <v>Outperform</v>
      </c>
      <c r="Y1307" s="1">
        <v>0</v>
      </c>
      <c r="Z1307" s="1">
        <v>0</v>
      </c>
      <c r="AA1307" s="1">
        <f t="shared" si="308"/>
        <v>0</v>
      </c>
      <c r="AB1307" s="9">
        <f>_xlfn.XLOOKUP(L1307,Pos!B:B,Pos!K:K,-1,0)</f>
        <v>-1</v>
      </c>
      <c r="AC1307" s="1" t="e">
        <f>_xlfn.XLOOKUP($L1307,Pos!$A:$A,Pos!S:S,_xlfn.XLOOKUP($L1307,#REF!,#REF!, ""), 0)</f>
        <v>#REF!</v>
      </c>
      <c r="AD1307" s="1" t="e">
        <f>_xlfn.XLOOKUP($L1307,Pos!$A:$A,Pos!T:T,_xlfn.XLOOKUP($L1307,#REF!,#REF!, ""), 0)</f>
        <v>#REF!</v>
      </c>
      <c r="AE1307" s="1" t="e">
        <f>_xlfn.XLOOKUP($L1307,Pos!$A:$A,Pos!U:U,_xlfn.XLOOKUP($L1307,#REF!,#REF!, ""), 0)</f>
        <v>#REF!</v>
      </c>
      <c r="AF1307" s="1" t="e">
        <f>_xlfn.XLOOKUP($L1307,Pos!$A:$A,Pos!V:V,_xlfn.XLOOKUP($L1307,#REF!,#REF!, ""), 0)</f>
        <v>#REF!</v>
      </c>
      <c r="AG1307" s="1" t="e">
        <f>_xlfn.XLOOKUP($L1307,Pos!$A:$A,Pos!W:W,_xlfn.XLOOKUP($L1307,#REF!,#REF!, ""), 0)</f>
        <v>#REF!</v>
      </c>
      <c r="AH1307" s="1" t="e">
        <f>_xlfn.XLOOKUP($L1307,Pos!$A:$A,Pos!X:X,_xlfn.XLOOKUP($L1307,#REF!,#REF!, ""), 0)</f>
        <v>#REF!</v>
      </c>
      <c r="AI1307" s="1" t="e">
        <f>_xlfn.XLOOKUP($L1307,Pos!$A:$A,Pos!Y:Y,_xlfn.XLOOKUP($L1307,#REF!,#REF!, ""), 0)</f>
        <v>#REF!</v>
      </c>
      <c r="AJ1307" s="1" t="e">
        <f>_xlfn.XLOOKUP($L1307,Pos!$A:$A,Pos!Z:Z,_xlfn.XLOOKUP($L1307,#REF!,#REF!, ""), 0)</f>
        <v>#REF!</v>
      </c>
      <c r="AK1307" s="1" t="e">
        <f>_xlfn.XLOOKUP($L1307,Pos!$A:$A,Pos!AA:AA,_xlfn.XLOOKUP($L1307,#REF!,#REF!, ""), 0)</f>
        <v>#REF!</v>
      </c>
      <c r="AL1307" s="1" t="e">
        <f>_xlfn.XLOOKUP($L1307,Pos!$A:$A,Pos!AB:AB,_xlfn.XLOOKUP($L1307,#REF!,#REF!, ""), 0)</f>
        <v>#REF!</v>
      </c>
      <c r="AM1307" s="1" t="e">
        <f>_xlfn.XLOOKUP($L1307,Pos!$A:$A,Pos!AC:AC,_xlfn.XLOOKUP($L1307,#REF!,#REF!, ""), 0)</f>
        <v>#REF!</v>
      </c>
      <c r="AN1307" s="1" t="e">
        <f>_xlfn.XLOOKUP($L1307,Pos!$A:$A,Pos!AD:AD,_xlfn.XLOOKUP($L1307,#REF!,#REF!, ""), 0)</f>
        <v>#REF!</v>
      </c>
      <c r="AO1307" s="1" t="e">
        <f>_xlfn.XLOOKUP($L1307,Pos!$A:$A,Pos!AE:AE,_xlfn.XLOOKUP($L1307,#REF!,#REF!, ""), 0)</f>
        <v>#REF!</v>
      </c>
      <c r="AP1307" s="1" t="e">
        <f>_xlfn.XLOOKUP($L1307,Pos!$A:$A,Pos!AF:AF,_xlfn.XLOOKUP($L1307,#REF!,#REF!, ""), 0)</f>
        <v>#REF!</v>
      </c>
      <c r="AQ1307" s="1" t="e">
        <f>_xlfn.XLOOKUP($L1307,Pos!$A:$A,Pos!AG:AG,_xlfn.XLOOKUP($L1307,#REF!,#REF!, ""), 0)</f>
        <v>#REF!</v>
      </c>
      <c r="AR1307" s="1" t="e">
        <f>_xlfn.XLOOKUP($L1307,Pos!$A:$A,Pos!AH:AH,_xlfn.XLOOKUP($L1307,#REF!,#REF!, ""), 0)</f>
        <v>#REF!</v>
      </c>
      <c r="AS1307" s="1" t="e">
        <f>_xlfn.XLOOKUP($L1307,Pos!$A:$A,Pos!AI:AI,_xlfn.XLOOKUP($L1307,#REF!,#REF!, ""), 0)</f>
        <v>#REF!</v>
      </c>
      <c r="AT1307" s="1" t="e">
        <f>_xlfn.XLOOKUP($L1307,Pos!$A:$A,Pos!AJ:AJ,_xlfn.XLOOKUP($L1307,#REF!,#REF!, ""), 0)</f>
        <v>#REF!</v>
      </c>
      <c r="AU1307" s="1" t="e">
        <f>_xlfn.XLOOKUP($L1307,Pos!$A:$A,Pos!AK:AK,_xlfn.XLOOKUP($L1307,#REF!,#REF!, ""), 0)</f>
        <v>#REF!</v>
      </c>
      <c r="AV1307" s="1" t="e">
        <f>_xlfn.XLOOKUP($L1307,Pos!$A:$A,Pos!AL:AL,_xlfn.XLOOKUP($L1307,#REF!,#REF!, ""), 0)</f>
        <v>#REF!</v>
      </c>
      <c r="AW1307" s="1" t="e">
        <f>_xlfn.XLOOKUP($L1307,Pos!$A:$A,Pos!AM:AM,_xlfn.XLOOKUP($L1307,#REF!,#REF!, ""), 0)</f>
        <v>#REF!</v>
      </c>
      <c r="AX1307" s="1" t="e">
        <f>_xlfn.XLOOKUP($L1307,Pos!$A:$A,Pos!AN:AN,_xlfn.XLOOKUP($L1307,#REF!,#REF!, ""), 0)</f>
        <v>#REF!</v>
      </c>
      <c r="AY1307" s="1" t="e">
        <f>_xlfn.XLOOKUP($L1307,Pos!$A:$A,Pos!AO:AO,_xlfn.XLOOKUP($L1307,#REF!,#REF!, ""), 0)</f>
        <v>#REF!</v>
      </c>
      <c r="AZ1307" s="7" t="str">
        <f t="shared" si="309"/>
        <v>OUT</v>
      </c>
      <c r="BA1307" s="1">
        <f>IF(OR(_xlfn.XLOOKUP(L1307,Pos!B:B,Pos!L:L,FALSE)="ESG Reason",_xlfn.XLOOKUP(L1307,Pos!B:B,Pos!L:L,FALSE)="Blacklisted"),1,0)</f>
        <v>0</v>
      </c>
      <c r="BC1307" s="11">
        <v>9.2472168328156782E-11</v>
      </c>
      <c r="BD1307" s="11">
        <f>_xlfn.XLOOKUP($L1307,Pos!$B:$B,Pos!H:H,0, 0)</f>
        <v>0</v>
      </c>
      <c r="BE1307" s="11">
        <f>_xlfn.XLOOKUP($L1307,Pos!$B:$B,Pos!I:I,0, 0)</f>
        <v>2.248968819475466E-5</v>
      </c>
      <c r="BF1307" s="18">
        <f t="shared" si="310"/>
        <v>2.248968819475466E-5</v>
      </c>
      <c r="BG1307" s="1">
        <f t="shared" si="311"/>
        <v>3</v>
      </c>
      <c r="BH1307" s="1">
        <f t="shared" si="312"/>
        <v>48</v>
      </c>
      <c r="BI1307" s="18">
        <f t="shared" si="313"/>
        <v>9.2472168328156782E-11</v>
      </c>
      <c r="BJ1307" s="3">
        <f t="shared" si="314"/>
        <v>0</v>
      </c>
      <c r="BK1307" s="18">
        <f t="shared" si="315"/>
        <v>0</v>
      </c>
    </row>
    <row r="1308" spans="3:63" x14ac:dyDescent="0.25">
      <c r="C1308" s="3"/>
      <c r="D1308" s="3"/>
      <c r="E1308" s="3"/>
      <c r="F1308" s="3"/>
      <c r="G1308" s="51" t="s">
        <v>1325</v>
      </c>
      <c r="H1308" s="8" t="str">
        <f t="shared" si="305"/>
        <v>0%North America</v>
      </c>
      <c r="I1308" s="11" cm="1">
        <f t="array" ref="I1308">IF(
   AZ1308 = "OUT", 0,IF(
   BD1308 &gt;= LARGE(IF(ISNUMBER(BD:BD), BD:BD), 3),
   BE1308 - 0.001,
   IF(BE1308 &gt;=VLOOKUP(P1308,mapping!$A:$B,2,FALSE), BE1308,VLOOKUP(P1308,mapping!$A$2:$B$8,2,FALSE))
))</f>
        <v>0</v>
      </c>
      <c r="J1308" s="11" cm="1">
        <f t="array" ref="J1308">IF(
    AZ1308="OUT",0,IF(IF(
                      BD1308&gt;=LARGE(IF(ISNUMBER(BD:BD),BD:BD),3),
                      BE1308+0.001,
                      VLOOKUP(H1308,mapping!$D:$E,2,FALSE)
                      )&gt;I1308,
                   IF(
                      BD1308&gt;=LARGE(IF(ISNUMBER(BD:BD),BD:BD),3),
                      BE1308+0.001,
                      VLOOKUP(H1308,mapping!$D:$E,2,FALSE)
                      ),
                   I1308+0.002))</f>
        <v>0</v>
      </c>
      <c r="K1308" s="8">
        <f t="shared" si="306"/>
        <v>2.1734163362970652E-5</v>
      </c>
      <c r="L1308" s="1" t="str">
        <f>Pos!B75</f>
        <v>CA05534B7604</v>
      </c>
      <c r="M1308" s="1" t="str">
        <f>_xlfn.XLOOKUP($L1308,Pos!B:B,Pos!D:D,, 0)</f>
        <v>BCE Inc.</v>
      </c>
      <c r="N1308" s="1" t="str">
        <f>_xlfn.XLOOKUP($L1308,Pos!B:B,Pos!E:E,, 0)</f>
        <v>Telecommunications</v>
      </c>
      <c r="O1308" s="1" t="str">
        <f t="shared" si="307"/>
        <v>Telecommunications_North America</v>
      </c>
      <c r="P1308" s="1" t="str">
        <f>_xlfn.XLOOKUP($L1308,Pos!B:B,Pos!F:F,, 0)</f>
        <v>North America</v>
      </c>
      <c r="Q1308" s="1">
        <v>0</v>
      </c>
      <c r="R1308" s="9">
        <f>_xlfn.XLOOKUP($L1308,Pos!$B:$B,Pos!N:N,0, 0)</f>
        <v>5.69</v>
      </c>
      <c r="S1308" s="9">
        <f>_xlfn.XLOOKUP($L1308,Pos!$B:$B,Pos!O:O,0, 0)</f>
        <v>6.6653330000000004</v>
      </c>
      <c r="T1308" s="9">
        <f>_xlfn.XLOOKUP($L1308,Pos!$B:$B,Pos!P:P,0, 0)</f>
        <v>3.4</v>
      </c>
      <c r="U1308" s="9">
        <f>_xlfn.XLOOKUP($L1308,Pos!$B:$B,Pos!Q:Q,0, 0)</f>
        <v>2.5</v>
      </c>
      <c r="V1308" s="9">
        <f>_xlfn.XLOOKUP($L1308,Pos!$B:$B,Pos!R:R,0, 0)</f>
        <v>6.1333330000000004</v>
      </c>
      <c r="W1308" s="9">
        <f>_xlfn.XLOOKUP($L1308,Pos!$B:$B,Pos!S:S,0, 0)</f>
        <v>2.625</v>
      </c>
      <c r="X1308" s="9" t="str">
        <f>_xlfn.XLOOKUP($L1308,Pos!$B:$B,Pos!J:J,0, 0)</f>
        <v>Hold</v>
      </c>
      <c r="Y1308" s="1">
        <v>0</v>
      </c>
      <c r="Z1308" s="1">
        <v>0</v>
      </c>
      <c r="AA1308" s="1">
        <f t="shared" si="308"/>
        <v>0</v>
      </c>
      <c r="AB1308" s="9">
        <f>_xlfn.XLOOKUP(L1308,Pos!B:B,Pos!K:K,-1,0)</f>
        <v>-1</v>
      </c>
      <c r="AC1308" s="1" t="e">
        <f>_xlfn.XLOOKUP($L1308,Pos!$A:$A,Pos!S:S,_xlfn.XLOOKUP($L1308,#REF!,#REF!, ""), 0)</f>
        <v>#REF!</v>
      </c>
      <c r="AD1308" s="1" t="e">
        <f>_xlfn.XLOOKUP($L1308,Pos!$A:$A,Pos!T:T,_xlfn.XLOOKUP($L1308,#REF!,#REF!, ""), 0)</f>
        <v>#REF!</v>
      </c>
      <c r="AE1308" s="1" t="e">
        <f>_xlfn.XLOOKUP($L1308,Pos!$A:$A,Pos!U:U,_xlfn.XLOOKUP($L1308,#REF!,#REF!, ""), 0)</f>
        <v>#REF!</v>
      </c>
      <c r="AF1308" s="1" t="e">
        <f>_xlfn.XLOOKUP($L1308,Pos!$A:$A,Pos!V:V,_xlfn.XLOOKUP($L1308,#REF!,#REF!, ""), 0)</f>
        <v>#REF!</v>
      </c>
      <c r="AG1308" s="1" t="e">
        <f>_xlfn.XLOOKUP($L1308,Pos!$A:$A,Pos!W:W,_xlfn.XLOOKUP($L1308,#REF!,#REF!, ""), 0)</f>
        <v>#REF!</v>
      </c>
      <c r="AH1308" s="1" t="e">
        <f>_xlfn.XLOOKUP($L1308,Pos!$A:$A,Pos!X:X,_xlfn.XLOOKUP($L1308,#REF!,#REF!, ""), 0)</f>
        <v>#REF!</v>
      </c>
      <c r="AI1308" s="1" t="e">
        <f>_xlfn.XLOOKUP($L1308,Pos!$A:$A,Pos!Y:Y,_xlfn.XLOOKUP($L1308,#REF!,#REF!, ""), 0)</f>
        <v>#REF!</v>
      </c>
      <c r="AJ1308" s="1" t="e">
        <f>_xlfn.XLOOKUP($L1308,Pos!$A:$A,Pos!Z:Z,_xlfn.XLOOKUP($L1308,#REF!,#REF!, ""), 0)</f>
        <v>#REF!</v>
      </c>
      <c r="AK1308" s="1" t="e">
        <f>_xlfn.XLOOKUP($L1308,Pos!$A:$A,Pos!AA:AA,_xlfn.XLOOKUP($L1308,#REF!,#REF!, ""), 0)</f>
        <v>#REF!</v>
      </c>
      <c r="AL1308" s="1" t="e">
        <f>_xlfn.XLOOKUP($L1308,Pos!$A:$A,Pos!AB:AB,_xlfn.XLOOKUP($L1308,#REF!,#REF!, ""), 0)</f>
        <v>#REF!</v>
      </c>
      <c r="AM1308" s="1" t="e">
        <f>_xlfn.XLOOKUP($L1308,Pos!$A:$A,Pos!AC:AC,_xlfn.XLOOKUP($L1308,#REF!,#REF!, ""), 0)</f>
        <v>#REF!</v>
      </c>
      <c r="AN1308" s="1" t="e">
        <f>_xlfn.XLOOKUP($L1308,Pos!$A:$A,Pos!AD:AD,_xlfn.XLOOKUP($L1308,#REF!,#REF!, ""), 0)</f>
        <v>#REF!</v>
      </c>
      <c r="AO1308" s="1" t="e">
        <f>_xlfn.XLOOKUP($L1308,Pos!$A:$A,Pos!AE:AE,_xlfn.XLOOKUP($L1308,#REF!,#REF!, ""), 0)</f>
        <v>#REF!</v>
      </c>
      <c r="AP1308" s="1" t="e">
        <f>_xlfn.XLOOKUP($L1308,Pos!$A:$A,Pos!AF:AF,_xlfn.XLOOKUP($L1308,#REF!,#REF!, ""), 0)</f>
        <v>#REF!</v>
      </c>
      <c r="AQ1308" s="1" t="e">
        <f>_xlfn.XLOOKUP($L1308,Pos!$A:$A,Pos!AG:AG,_xlfn.XLOOKUP($L1308,#REF!,#REF!, ""), 0)</f>
        <v>#REF!</v>
      </c>
      <c r="AR1308" s="1" t="e">
        <f>_xlfn.XLOOKUP($L1308,Pos!$A:$A,Pos!AH:AH,_xlfn.XLOOKUP($L1308,#REF!,#REF!, ""), 0)</f>
        <v>#REF!</v>
      </c>
      <c r="AS1308" s="1" t="e">
        <f>_xlfn.XLOOKUP($L1308,Pos!$A:$A,Pos!AI:AI,_xlfn.XLOOKUP($L1308,#REF!,#REF!, ""), 0)</f>
        <v>#REF!</v>
      </c>
      <c r="AT1308" s="1" t="e">
        <f>_xlfn.XLOOKUP($L1308,Pos!$A:$A,Pos!AJ:AJ,_xlfn.XLOOKUP($L1308,#REF!,#REF!, ""), 0)</f>
        <v>#REF!</v>
      </c>
      <c r="AU1308" s="1" t="e">
        <f>_xlfn.XLOOKUP($L1308,Pos!$A:$A,Pos!AK:AK,_xlfn.XLOOKUP($L1308,#REF!,#REF!, ""), 0)</f>
        <v>#REF!</v>
      </c>
      <c r="AV1308" s="1" t="e">
        <f>_xlfn.XLOOKUP($L1308,Pos!$A:$A,Pos!AL:AL,_xlfn.XLOOKUP($L1308,#REF!,#REF!, ""), 0)</f>
        <v>#REF!</v>
      </c>
      <c r="AW1308" s="1" t="e">
        <f>_xlfn.XLOOKUP($L1308,Pos!$A:$A,Pos!AM:AM,_xlfn.XLOOKUP($L1308,#REF!,#REF!, ""), 0)</f>
        <v>#REF!</v>
      </c>
      <c r="AX1308" s="1" t="e">
        <f>_xlfn.XLOOKUP($L1308,Pos!$A:$A,Pos!AN:AN,_xlfn.XLOOKUP($L1308,#REF!,#REF!, ""), 0)</f>
        <v>#REF!</v>
      </c>
      <c r="AY1308" s="1" t="e">
        <f>_xlfn.XLOOKUP($L1308,Pos!$A:$A,Pos!AO:AO,_xlfn.XLOOKUP($L1308,#REF!,#REF!, ""), 0)</f>
        <v>#REF!</v>
      </c>
      <c r="AZ1308" s="7" t="str">
        <f t="shared" si="309"/>
        <v>OUT</v>
      </c>
      <c r="BA1308" s="1">
        <f>IF(OR(_xlfn.XLOOKUP(L1308,Pos!B:B,Pos!L:L,FALSE)="ESG Reason",_xlfn.XLOOKUP(L1308,Pos!B:B,Pos!L:L,FALSE)="Blacklisted"),1,0)</f>
        <v>0</v>
      </c>
      <c r="BC1308" s="11">
        <v>9.476344625698434E-11</v>
      </c>
      <c r="BD1308" s="11">
        <f>_xlfn.XLOOKUP($L1308,Pos!$B:$B,Pos!H:H,0, 0)</f>
        <v>0</v>
      </c>
      <c r="BE1308" s="11">
        <f>_xlfn.XLOOKUP($L1308,Pos!$B:$B,Pos!I:I,0, 0)</f>
        <v>2.1734163362970652E-5</v>
      </c>
      <c r="BF1308" s="18">
        <f t="shared" si="310"/>
        <v>2.1734163362970652E-5</v>
      </c>
      <c r="BG1308" s="1">
        <f t="shared" si="311"/>
        <v>1</v>
      </c>
      <c r="BH1308" s="1">
        <f t="shared" si="312"/>
        <v>36</v>
      </c>
      <c r="BI1308" s="18">
        <f t="shared" si="313"/>
        <v>9.476344625698434E-11</v>
      </c>
      <c r="BJ1308" s="3">
        <f t="shared" si="314"/>
        <v>0</v>
      </c>
      <c r="BK1308" s="18">
        <f t="shared" si="315"/>
        <v>0</v>
      </c>
    </row>
    <row r="1309" spans="3:63" x14ac:dyDescent="0.25">
      <c r="C1309" s="3"/>
      <c r="D1309" s="3"/>
      <c r="E1309" s="3"/>
      <c r="F1309" s="3"/>
      <c r="G1309" s="51" t="s">
        <v>1326</v>
      </c>
      <c r="H1309" s="8" t="str">
        <f t="shared" si="305"/>
        <v>0%West Europe</v>
      </c>
      <c r="I1309" s="11" cm="1">
        <f t="array" ref="I1309">IF(
   AZ1309 = "OUT", 0,IF(
   BD1309 &gt;= LARGE(IF(ISNUMBER(BD:BD), BD:BD), 3),
   BE1309 - 0.001,
   IF(BE1309 &gt;=VLOOKUP(P1309,mapping!$A:$B,2,FALSE), BE1309,VLOOKUP(P1309,mapping!$A$2:$B$8,2,FALSE))
))</f>
        <v>0</v>
      </c>
      <c r="J1309" s="11" cm="1">
        <f t="array" ref="J1309">IF(
    AZ1309="OUT",0,IF(IF(
                      BD1309&gt;=LARGE(IF(ISNUMBER(BD:BD),BD:BD),3),
                      BE1309+0.001,
                      VLOOKUP(H1309,mapping!$D:$E,2,FALSE)
                      )&gt;I1309,
                   IF(
                      BD1309&gt;=LARGE(IF(ISNUMBER(BD:BD),BD:BD),3),
                      BE1309+0.001,
                      VLOOKUP(H1309,mapping!$D:$E,2,FALSE)
                      ),
                   I1309+0.002))</f>
        <v>0</v>
      </c>
      <c r="K1309" s="8">
        <f t="shared" si="306"/>
        <v>1.5735831679993199E-5</v>
      </c>
      <c r="L1309" s="1" t="str">
        <f>Pos!B279</f>
        <v>ES0173093024</v>
      </c>
      <c r="M1309" s="1" t="str">
        <f>_xlfn.XLOOKUP($L1309,Pos!B:B,Pos!D:D,, 0)</f>
        <v>Redeia Corporacion SA</v>
      </c>
      <c r="N1309" s="1" t="str">
        <f>_xlfn.XLOOKUP($L1309,Pos!B:B,Pos!E:E,, 0)</f>
        <v>Utilities</v>
      </c>
      <c r="O1309" s="1" t="str">
        <f t="shared" si="307"/>
        <v>Utilities_West Europe</v>
      </c>
      <c r="P1309" s="1" t="str">
        <f>_xlfn.XLOOKUP($L1309,Pos!B:B,Pos!F:F,, 0)</f>
        <v>West Europe</v>
      </c>
      <c r="Q1309" s="1">
        <v>0</v>
      </c>
      <c r="R1309" s="9">
        <f>_xlfn.XLOOKUP($L1309,Pos!$B:$B,Pos!N:N,0, 0)</f>
        <v>6.41</v>
      </c>
      <c r="S1309" s="9">
        <f>_xlfn.XLOOKUP($L1309,Pos!$B:$B,Pos!O:O,0, 0)</f>
        <v>2.4279999999999999</v>
      </c>
      <c r="T1309" s="9">
        <f>_xlfn.XLOOKUP($L1309,Pos!$B:$B,Pos!P:P,0, 0)</f>
        <v>4.5</v>
      </c>
      <c r="U1309" s="9">
        <f>_xlfn.XLOOKUP($L1309,Pos!$B:$B,Pos!Q:Q,0, 0)</f>
        <v>0.5</v>
      </c>
      <c r="V1309" s="9">
        <f>_xlfn.XLOOKUP($L1309,Pos!$B:$B,Pos!R:R,0, 0)</f>
        <v>6.766667</v>
      </c>
      <c r="W1309" s="9">
        <f>_xlfn.XLOOKUP($L1309,Pos!$B:$B,Pos!S:S,0, 0)</f>
        <v>2.9133330000000002</v>
      </c>
      <c r="X1309" s="9" t="str">
        <f>_xlfn.XLOOKUP($L1309,Pos!$B:$B,Pos!J:J,0, 0)</f>
        <v>Hold</v>
      </c>
      <c r="Y1309" s="1">
        <v>0</v>
      </c>
      <c r="Z1309" s="1">
        <v>0</v>
      </c>
      <c r="AA1309" s="1">
        <f t="shared" si="308"/>
        <v>0</v>
      </c>
      <c r="AB1309" s="9">
        <f>_xlfn.XLOOKUP(L1309,Pos!B:B,Pos!K:K,-1,0)</f>
        <v>2.272727272727272</v>
      </c>
      <c r="AC1309" s="1" t="e">
        <f>_xlfn.XLOOKUP($L1309,Pos!$A:$A,Pos!S:S,_xlfn.XLOOKUP($L1309,#REF!,#REF!, ""), 0)</f>
        <v>#REF!</v>
      </c>
      <c r="AD1309" s="1" t="e">
        <f>_xlfn.XLOOKUP($L1309,Pos!$A:$A,Pos!T:T,_xlfn.XLOOKUP($L1309,#REF!,#REF!, ""), 0)</f>
        <v>#REF!</v>
      </c>
      <c r="AE1309" s="1" t="e">
        <f>_xlfn.XLOOKUP($L1309,Pos!$A:$A,Pos!U:U,_xlfn.XLOOKUP($L1309,#REF!,#REF!, ""), 0)</f>
        <v>#REF!</v>
      </c>
      <c r="AF1309" s="1" t="e">
        <f>_xlfn.XLOOKUP($L1309,Pos!$A:$A,Pos!V:V,_xlfn.XLOOKUP($L1309,#REF!,#REF!, ""), 0)</f>
        <v>#REF!</v>
      </c>
      <c r="AG1309" s="1" t="e">
        <f>_xlfn.XLOOKUP($L1309,Pos!$A:$A,Pos!W:W,_xlfn.XLOOKUP($L1309,#REF!,#REF!, ""), 0)</f>
        <v>#REF!</v>
      </c>
      <c r="AH1309" s="1" t="e">
        <f>_xlfn.XLOOKUP($L1309,Pos!$A:$A,Pos!X:X,_xlfn.XLOOKUP($L1309,#REF!,#REF!, ""), 0)</f>
        <v>#REF!</v>
      </c>
      <c r="AI1309" s="1" t="e">
        <f>_xlfn.XLOOKUP($L1309,Pos!$A:$A,Pos!Y:Y,_xlfn.XLOOKUP($L1309,#REF!,#REF!, ""), 0)</f>
        <v>#REF!</v>
      </c>
      <c r="AJ1309" s="1" t="e">
        <f>_xlfn.XLOOKUP($L1309,Pos!$A:$A,Pos!Z:Z,_xlfn.XLOOKUP($L1309,#REF!,#REF!, ""), 0)</f>
        <v>#REF!</v>
      </c>
      <c r="AK1309" s="1" t="e">
        <f>_xlfn.XLOOKUP($L1309,Pos!$A:$A,Pos!AA:AA,_xlfn.XLOOKUP($L1309,#REF!,#REF!, ""), 0)</f>
        <v>#REF!</v>
      </c>
      <c r="AL1309" s="1" t="e">
        <f>_xlfn.XLOOKUP($L1309,Pos!$A:$A,Pos!AB:AB,_xlfn.XLOOKUP($L1309,#REF!,#REF!, ""), 0)</f>
        <v>#REF!</v>
      </c>
      <c r="AM1309" s="1" t="e">
        <f>_xlfn.XLOOKUP($L1309,Pos!$A:$A,Pos!AC:AC,_xlfn.XLOOKUP($L1309,#REF!,#REF!, ""), 0)</f>
        <v>#REF!</v>
      </c>
      <c r="AN1309" s="1" t="e">
        <f>_xlfn.XLOOKUP($L1309,Pos!$A:$A,Pos!AD:AD,_xlfn.XLOOKUP($L1309,#REF!,#REF!, ""), 0)</f>
        <v>#REF!</v>
      </c>
      <c r="AO1309" s="1" t="e">
        <f>_xlfn.XLOOKUP($L1309,Pos!$A:$A,Pos!AE:AE,_xlfn.XLOOKUP($L1309,#REF!,#REF!, ""), 0)</f>
        <v>#REF!</v>
      </c>
      <c r="AP1309" s="1" t="e">
        <f>_xlfn.XLOOKUP($L1309,Pos!$A:$A,Pos!AF:AF,_xlfn.XLOOKUP($L1309,#REF!,#REF!, ""), 0)</f>
        <v>#REF!</v>
      </c>
      <c r="AQ1309" s="1" t="e">
        <f>_xlfn.XLOOKUP($L1309,Pos!$A:$A,Pos!AG:AG,_xlfn.XLOOKUP($L1309,#REF!,#REF!, ""), 0)</f>
        <v>#REF!</v>
      </c>
      <c r="AR1309" s="1" t="e">
        <f>_xlfn.XLOOKUP($L1309,Pos!$A:$A,Pos!AH:AH,_xlfn.XLOOKUP($L1309,#REF!,#REF!, ""), 0)</f>
        <v>#REF!</v>
      </c>
      <c r="AS1309" s="1" t="e">
        <f>_xlfn.XLOOKUP($L1309,Pos!$A:$A,Pos!AI:AI,_xlfn.XLOOKUP($L1309,#REF!,#REF!, ""), 0)</f>
        <v>#REF!</v>
      </c>
      <c r="AT1309" s="1" t="e">
        <f>_xlfn.XLOOKUP($L1309,Pos!$A:$A,Pos!AJ:AJ,_xlfn.XLOOKUP($L1309,#REF!,#REF!, ""), 0)</f>
        <v>#REF!</v>
      </c>
      <c r="AU1309" s="1" t="e">
        <f>_xlfn.XLOOKUP($L1309,Pos!$A:$A,Pos!AK:AK,_xlfn.XLOOKUP($L1309,#REF!,#REF!, ""), 0)</f>
        <v>#REF!</v>
      </c>
      <c r="AV1309" s="1" t="e">
        <f>_xlfn.XLOOKUP($L1309,Pos!$A:$A,Pos!AL:AL,_xlfn.XLOOKUP($L1309,#REF!,#REF!, ""), 0)</f>
        <v>#REF!</v>
      </c>
      <c r="AW1309" s="1" t="e">
        <f>_xlfn.XLOOKUP($L1309,Pos!$A:$A,Pos!AM:AM,_xlfn.XLOOKUP($L1309,#REF!,#REF!, ""), 0)</f>
        <v>#REF!</v>
      </c>
      <c r="AX1309" s="1" t="e">
        <f>_xlfn.XLOOKUP($L1309,Pos!$A:$A,Pos!AN:AN,_xlfn.XLOOKUP($L1309,#REF!,#REF!, ""), 0)</f>
        <v>#REF!</v>
      </c>
      <c r="AY1309" s="1" t="e">
        <f>_xlfn.XLOOKUP($L1309,Pos!$A:$A,Pos!AO:AO,_xlfn.XLOOKUP($L1309,#REF!,#REF!, ""), 0)</f>
        <v>#REF!</v>
      </c>
      <c r="AZ1309" s="7" t="str">
        <f t="shared" si="309"/>
        <v>OUT</v>
      </c>
      <c r="BA1309" s="1">
        <f>IF(OR(_xlfn.XLOOKUP(L1309,Pos!B:B,Pos!L:L,FALSE)="ESG Reason",_xlfn.XLOOKUP(L1309,Pos!B:B,Pos!L:L,FALSE)="Blacklisted"),1,0)</f>
        <v>0</v>
      </c>
      <c r="BC1309" s="11">
        <v>1.034948638491335E-10</v>
      </c>
      <c r="BD1309" s="11">
        <f>_xlfn.XLOOKUP($L1309,Pos!$B:$B,Pos!H:H,0, 0)</f>
        <v>0</v>
      </c>
      <c r="BE1309" s="11">
        <f>_xlfn.XLOOKUP($L1309,Pos!$B:$B,Pos!I:I,0, 0)</f>
        <v>1.5735831679993199E-5</v>
      </c>
      <c r="BF1309" s="18">
        <f t="shared" si="310"/>
        <v>1.5735831679993199E-5</v>
      </c>
      <c r="BG1309" s="1">
        <f t="shared" si="311"/>
        <v>2</v>
      </c>
      <c r="BH1309" s="1">
        <f t="shared" si="312"/>
        <v>19</v>
      </c>
      <c r="BI1309" s="18">
        <f t="shared" si="313"/>
        <v>1.034948638491335E-10</v>
      </c>
      <c r="BJ1309" s="3">
        <f t="shared" si="314"/>
        <v>0</v>
      </c>
      <c r="BK1309" s="18">
        <f t="shared" si="315"/>
        <v>0</v>
      </c>
    </row>
    <row r="1310" spans="3:63" x14ac:dyDescent="0.25">
      <c r="C1310" s="3"/>
      <c r="D1310" s="3"/>
      <c r="E1310" s="3"/>
      <c r="F1310" s="3"/>
      <c r="G1310" s="51" t="s">
        <v>1327</v>
      </c>
      <c r="H1310" s="8" t="str">
        <f t="shared" si="305"/>
        <v>0%Others</v>
      </c>
      <c r="I1310" s="11" cm="1">
        <f t="array" ref="I1310">IF(
   AZ1310 = "OUT", 0,IF(
   BD1310 &gt;= LARGE(IF(ISNUMBER(BD:BD), BD:BD), 3),
   BE1310 - 0.001,
   IF(BE1310 &gt;=VLOOKUP(P1310,mapping!$A:$B,2,FALSE), BE1310,VLOOKUP(P1310,mapping!$A$2:$B$8,2,FALSE))
))</f>
        <v>0</v>
      </c>
      <c r="J1310" s="11" cm="1">
        <f t="array" ref="J1310">IF(
    AZ1310="OUT",0,IF(IF(
                      BD1310&gt;=LARGE(IF(ISNUMBER(BD:BD),BD:BD),3),
                      BE1310+0.001,
                      VLOOKUP(H1310,mapping!$D:$E,2,FALSE)
                      )&gt;I1310,
                   IF(
                      BD1310&gt;=LARGE(IF(ISNUMBER(BD:BD),BD:BD),3),
                      BE1310+0.001,
                      VLOOKUP(H1310,mapping!$D:$E,2,FALSE)
                      ),
                   I1310+0.002))</f>
        <v>0</v>
      </c>
      <c r="K1310" s="8">
        <f t="shared" si="306"/>
        <v>1.4581596248414791E-5</v>
      </c>
      <c r="L1310" s="1" t="str">
        <f>Pos!B618</f>
        <v>JP3689500001</v>
      </c>
      <c r="M1310" s="1" t="str">
        <f>_xlfn.XLOOKUP($L1310,Pos!B:B,Pos!D:D,, 0)</f>
        <v>Oracle Corporation Japan</v>
      </c>
      <c r="N1310" s="1" t="str">
        <f>_xlfn.XLOOKUP($L1310,Pos!B:B,Pos!E:E,, 0)</f>
        <v>Technology</v>
      </c>
      <c r="O1310" s="1" t="str">
        <f t="shared" si="307"/>
        <v>Technology_Others</v>
      </c>
      <c r="P1310" s="1" t="str">
        <f>_xlfn.XLOOKUP($L1310,Pos!B:B,Pos!F:F,, 0)</f>
        <v>Others</v>
      </c>
      <c r="Q1310" s="1">
        <v>0</v>
      </c>
      <c r="R1310" s="9">
        <f>_xlfn.XLOOKUP($L1310,Pos!$B:$B,Pos!N:N,0, 0)</f>
        <v>4.1900000000000004</v>
      </c>
      <c r="S1310" s="9">
        <f>_xlfn.XLOOKUP($L1310,Pos!$B:$B,Pos!O:O,0, 0)</f>
        <v>3.169333</v>
      </c>
      <c r="T1310" s="9">
        <f>_xlfn.XLOOKUP($L1310,Pos!$B:$B,Pos!P:P,0, 0)</f>
        <v>7.2750000000000004</v>
      </c>
      <c r="U1310" s="9">
        <f>_xlfn.XLOOKUP($L1310,Pos!$B:$B,Pos!Q:Q,0, 0)</f>
        <v>1.5</v>
      </c>
      <c r="V1310" s="9">
        <f>_xlfn.XLOOKUP($L1310,Pos!$B:$B,Pos!R:R,0, 0)</f>
        <v>8</v>
      </c>
      <c r="W1310" s="9">
        <f>_xlfn.XLOOKUP($L1310,Pos!$B:$B,Pos!S:S,0, 0)</f>
        <v>3.2833329999999998</v>
      </c>
      <c r="X1310" s="9" t="str">
        <f>_xlfn.XLOOKUP($L1310,Pos!$B:$B,Pos!J:J,0, 0)</f>
        <v>Outperform</v>
      </c>
      <c r="Y1310" s="1">
        <v>0</v>
      </c>
      <c r="Z1310" s="1">
        <v>0</v>
      </c>
      <c r="AA1310" s="1">
        <f t="shared" si="308"/>
        <v>0</v>
      </c>
      <c r="AB1310" s="9">
        <f>_xlfn.XLOOKUP(L1310,Pos!B:B,Pos!K:K,-1,0)</f>
        <v>1.666666666666667</v>
      </c>
      <c r="AC1310" s="1" t="e">
        <f>_xlfn.XLOOKUP($L1310,Pos!$A:$A,Pos!S:S,_xlfn.XLOOKUP($L1310,#REF!,#REF!, ""), 0)</f>
        <v>#REF!</v>
      </c>
      <c r="AD1310" s="1" t="e">
        <f>_xlfn.XLOOKUP($L1310,Pos!$A:$A,Pos!T:T,_xlfn.XLOOKUP($L1310,#REF!,#REF!, ""), 0)</f>
        <v>#REF!</v>
      </c>
      <c r="AE1310" s="1" t="e">
        <f>_xlfn.XLOOKUP($L1310,Pos!$A:$A,Pos!U:U,_xlfn.XLOOKUP($L1310,#REF!,#REF!, ""), 0)</f>
        <v>#REF!</v>
      </c>
      <c r="AF1310" s="1" t="e">
        <f>_xlfn.XLOOKUP($L1310,Pos!$A:$A,Pos!V:V,_xlfn.XLOOKUP($L1310,#REF!,#REF!, ""), 0)</f>
        <v>#REF!</v>
      </c>
      <c r="AG1310" s="1" t="e">
        <f>_xlfn.XLOOKUP($L1310,Pos!$A:$A,Pos!W:W,_xlfn.XLOOKUP($L1310,#REF!,#REF!, ""), 0)</f>
        <v>#REF!</v>
      </c>
      <c r="AH1310" s="1" t="e">
        <f>_xlfn.XLOOKUP($L1310,Pos!$A:$A,Pos!X:X,_xlfn.XLOOKUP($L1310,#REF!,#REF!, ""), 0)</f>
        <v>#REF!</v>
      </c>
      <c r="AI1310" s="1" t="e">
        <f>_xlfn.XLOOKUP($L1310,Pos!$A:$A,Pos!Y:Y,_xlfn.XLOOKUP($L1310,#REF!,#REF!, ""), 0)</f>
        <v>#REF!</v>
      </c>
      <c r="AJ1310" s="1" t="e">
        <f>_xlfn.XLOOKUP($L1310,Pos!$A:$A,Pos!Z:Z,_xlfn.XLOOKUP($L1310,#REF!,#REF!, ""), 0)</f>
        <v>#REF!</v>
      </c>
      <c r="AK1310" s="1" t="e">
        <f>_xlfn.XLOOKUP($L1310,Pos!$A:$A,Pos!AA:AA,_xlfn.XLOOKUP($L1310,#REF!,#REF!, ""), 0)</f>
        <v>#REF!</v>
      </c>
      <c r="AL1310" s="1" t="e">
        <f>_xlfn.XLOOKUP($L1310,Pos!$A:$A,Pos!AB:AB,_xlfn.XLOOKUP($L1310,#REF!,#REF!, ""), 0)</f>
        <v>#REF!</v>
      </c>
      <c r="AM1310" s="1" t="e">
        <f>_xlfn.XLOOKUP($L1310,Pos!$A:$A,Pos!AC:AC,_xlfn.XLOOKUP($L1310,#REF!,#REF!, ""), 0)</f>
        <v>#REF!</v>
      </c>
      <c r="AN1310" s="1" t="e">
        <f>_xlfn.XLOOKUP($L1310,Pos!$A:$A,Pos!AD:AD,_xlfn.XLOOKUP($L1310,#REF!,#REF!, ""), 0)</f>
        <v>#REF!</v>
      </c>
      <c r="AO1310" s="1" t="e">
        <f>_xlfn.XLOOKUP($L1310,Pos!$A:$A,Pos!AE:AE,_xlfn.XLOOKUP($L1310,#REF!,#REF!, ""), 0)</f>
        <v>#REF!</v>
      </c>
      <c r="AP1310" s="1" t="e">
        <f>_xlfn.XLOOKUP($L1310,Pos!$A:$A,Pos!AF:AF,_xlfn.XLOOKUP($L1310,#REF!,#REF!, ""), 0)</f>
        <v>#REF!</v>
      </c>
      <c r="AQ1310" s="1" t="e">
        <f>_xlfn.XLOOKUP($L1310,Pos!$A:$A,Pos!AG:AG,_xlfn.XLOOKUP($L1310,#REF!,#REF!, ""), 0)</f>
        <v>#REF!</v>
      </c>
      <c r="AR1310" s="1" t="e">
        <f>_xlfn.XLOOKUP($L1310,Pos!$A:$A,Pos!AH:AH,_xlfn.XLOOKUP($L1310,#REF!,#REF!, ""), 0)</f>
        <v>#REF!</v>
      </c>
      <c r="AS1310" s="1" t="e">
        <f>_xlfn.XLOOKUP($L1310,Pos!$A:$A,Pos!AI:AI,_xlfn.XLOOKUP($L1310,#REF!,#REF!, ""), 0)</f>
        <v>#REF!</v>
      </c>
      <c r="AT1310" s="1" t="e">
        <f>_xlfn.XLOOKUP($L1310,Pos!$A:$A,Pos!AJ:AJ,_xlfn.XLOOKUP($L1310,#REF!,#REF!, ""), 0)</f>
        <v>#REF!</v>
      </c>
      <c r="AU1310" s="1" t="e">
        <f>_xlfn.XLOOKUP($L1310,Pos!$A:$A,Pos!AK:AK,_xlfn.XLOOKUP($L1310,#REF!,#REF!, ""), 0)</f>
        <v>#REF!</v>
      </c>
      <c r="AV1310" s="1" t="e">
        <f>_xlfn.XLOOKUP($L1310,Pos!$A:$A,Pos!AL:AL,_xlfn.XLOOKUP($L1310,#REF!,#REF!, ""), 0)</f>
        <v>#REF!</v>
      </c>
      <c r="AW1310" s="1" t="e">
        <f>_xlfn.XLOOKUP($L1310,Pos!$A:$A,Pos!AM:AM,_xlfn.XLOOKUP($L1310,#REF!,#REF!, ""), 0)</f>
        <v>#REF!</v>
      </c>
      <c r="AX1310" s="1" t="e">
        <f>_xlfn.XLOOKUP($L1310,Pos!$A:$A,Pos!AN:AN,_xlfn.XLOOKUP($L1310,#REF!,#REF!, ""), 0)</f>
        <v>#REF!</v>
      </c>
      <c r="AY1310" s="1" t="e">
        <f>_xlfn.XLOOKUP($L1310,Pos!$A:$A,Pos!AO:AO,_xlfn.XLOOKUP($L1310,#REF!,#REF!, ""), 0)</f>
        <v>#REF!</v>
      </c>
      <c r="AZ1310" s="7" t="str">
        <f t="shared" si="309"/>
        <v>OUT</v>
      </c>
      <c r="BA1310" s="1">
        <f>IF(OR(_xlfn.XLOOKUP(L1310,Pos!B:B,Pos!L:L,FALSE)="ESG Reason",_xlfn.XLOOKUP(L1310,Pos!B:B,Pos!L:L,FALSE)="Blacklisted"),1,0)</f>
        <v>1</v>
      </c>
      <c r="BC1310" s="11">
        <v>9.3201660071330124E-11</v>
      </c>
      <c r="BD1310" s="11">
        <f>_xlfn.XLOOKUP($L1310,Pos!$B:$B,Pos!H:H,0, 0)</f>
        <v>0</v>
      </c>
      <c r="BE1310" s="11">
        <f>_xlfn.XLOOKUP($L1310,Pos!$B:$B,Pos!I:I,0, 0)</f>
        <v>1.4581596248414791E-5</v>
      </c>
      <c r="BF1310" s="18">
        <f t="shared" si="310"/>
        <v>1.4581596248414791E-5</v>
      </c>
      <c r="BG1310" s="1">
        <f t="shared" si="311"/>
        <v>3</v>
      </c>
      <c r="BH1310" s="1">
        <f t="shared" si="312"/>
        <v>54</v>
      </c>
      <c r="BI1310" s="18">
        <f t="shared" si="313"/>
        <v>9.3201660071330124E-11</v>
      </c>
      <c r="BJ1310" s="3">
        <f t="shared" si="314"/>
        <v>0</v>
      </c>
      <c r="BK1310" s="18">
        <f t="shared" si="315"/>
        <v>0</v>
      </c>
    </row>
    <row r="1311" spans="3:63" x14ac:dyDescent="0.25">
      <c r="C1311" s="3"/>
      <c r="D1311" s="3"/>
      <c r="E1311" s="3"/>
      <c r="F1311" s="3"/>
      <c r="G1311" s="51" t="s">
        <v>1328</v>
      </c>
      <c r="H1311" s="8" t="str">
        <f t="shared" si="305"/>
        <v>0%Others</v>
      </c>
      <c r="I1311" s="11" cm="1">
        <f t="array" ref="I1311">IF(
   AZ1311 = "OUT", 0,IF(
   BD1311 &gt;= LARGE(IF(ISNUMBER(BD:BD), BD:BD), 3),
   BE1311 - 0.001,
   IF(BE1311 &gt;=VLOOKUP(P1311,mapping!$A:$B,2,FALSE), BE1311,VLOOKUP(P1311,mapping!$A$2:$B$8,2,FALSE))
))</f>
        <v>0</v>
      </c>
      <c r="J1311" s="11" cm="1">
        <f t="array" ref="J1311">IF(
    AZ1311="OUT",0,IF(IF(
                      BD1311&gt;=LARGE(IF(ISNUMBER(BD:BD),BD:BD),3),
                      BE1311+0.001,
                      VLOOKUP(H1311,mapping!$D:$E,2,FALSE)
                      )&gt;I1311,
                   IF(
                      BD1311&gt;=LARGE(IF(ISNUMBER(BD:BD),BD:BD),3),
                      BE1311+0.001,
                      VLOOKUP(H1311,mapping!$D:$E,2,FALSE)
                      ),
                   I1311+0.002))</f>
        <v>0</v>
      </c>
      <c r="K1311" s="8">
        <f t="shared" si="306"/>
        <v>1.3802367813933879E-5</v>
      </c>
      <c r="L1311" s="1" t="str">
        <f>Pos!B574</f>
        <v>JP3429800000</v>
      </c>
      <c r="M1311" s="1" t="str">
        <f>_xlfn.XLOOKUP($L1311,Pos!B:B,Pos!D:D,, 0)</f>
        <v>ANA Holdings Inc.</v>
      </c>
      <c r="N1311" s="1" t="str">
        <f>_xlfn.XLOOKUP($L1311,Pos!B:B,Pos!E:E,, 0)</f>
        <v>Travel &amp; Leisure</v>
      </c>
      <c r="O1311" s="1" t="str">
        <f t="shared" si="307"/>
        <v>Travel &amp; Leisure_Others</v>
      </c>
      <c r="P1311" s="1" t="str">
        <f>_xlfn.XLOOKUP($L1311,Pos!B:B,Pos!F:F,, 0)</f>
        <v>Others</v>
      </c>
      <c r="Q1311" s="1">
        <v>0</v>
      </c>
      <c r="R1311" s="9">
        <f>_xlfn.XLOOKUP($L1311,Pos!$B:$B,Pos!N:N,0, 0)</f>
        <v>4.28</v>
      </c>
      <c r="S1311" s="9">
        <f>_xlfn.XLOOKUP($L1311,Pos!$B:$B,Pos!O:O,0, 0)</f>
        <v>8.0843330000000009</v>
      </c>
      <c r="T1311" s="9">
        <f>_xlfn.XLOOKUP($L1311,Pos!$B:$B,Pos!P:P,0, 0)</f>
        <v>4.75</v>
      </c>
      <c r="U1311" s="9">
        <f>_xlfn.XLOOKUP($L1311,Pos!$B:$B,Pos!Q:Q,0, 0)</f>
        <v>4.2</v>
      </c>
      <c r="V1311" s="9">
        <f>_xlfn.XLOOKUP($L1311,Pos!$B:$B,Pos!R:R,0, 0)</f>
        <v>9.2333339999999993</v>
      </c>
      <c r="W1311" s="9">
        <f>_xlfn.XLOOKUP($L1311,Pos!$B:$B,Pos!S:S,0, 0)</f>
        <v>6.5883330000000004</v>
      </c>
      <c r="X1311" s="9" t="str">
        <f>_xlfn.XLOOKUP($L1311,Pos!$B:$B,Pos!J:J,0, 0)</f>
        <v>Outperform</v>
      </c>
      <c r="Y1311" s="1">
        <v>0</v>
      </c>
      <c r="Z1311" s="1">
        <v>0</v>
      </c>
      <c r="AA1311" s="1">
        <f t="shared" si="308"/>
        <v>0</v>
      </c>
      <c r="AB1311" s="9">
        <f>_xlfn.XLOOKUP(L1311,Pos!B:B,Pos!K:K,-1,0)</f>
        <v>7.5</v>
      </c>
      <c r="AC1311" s="1" t="e">
        <f>_xlfn.XLOOKUP($L1311,Pos!$A:$A,Pos!S:S,_xlfn.XLOOKUP($L1311,#REF!,#REF!, ""), 0)</f>
        <v>#REF!</v>
      </c>
      <c r="AD1311" s="1" t="e">
        <f>_xlfn.XLOOKUP($L1311,Pos!$A:$A,Pos!T:T,_xlfn.XLOOKUP($L1311,#REF!,#REF!, ""), 0)</f>
        <v>#REF!</v>
      </c>
      <c r="AE1311" s="1" t="e">
        <f>_xlfn.XLOOKUP($L1311,Pos!$A:$A,Pos!U:U,_xlfn.XLOOKUP($L1311,#REF!,#REF!, ""), 0)</f>
        <v>#REF!</v>
      </c>
      <c r="AF1311" s="1" t="e">
        <f>_xlfn.XLOOKUP($L1311,Pos!$A:$A,Pos!V:V,_xlfn.XLOOKUP($L1311,#REF!,#REF!, ""), 0)</f>
        <v>#REF!</v>
      </c>
      <c r="AG1311" s="1" t="e">
        <f>_xlfn.XLOOKUP($L1311,Pos!$A:$A,Pos!W:W,_xlfn.XLOOKUP($L1311,#REF!,#REF!, ""), 0)</f>
        <v>#REF!</v>
      </c>
      <c r="AH1311" s="1" t="e">
        <f>_xlfn.XLOOKUP($L1311,Pos!$A:$A,Pos!X:X,_xlfn.XLOOKUP($L1311,#REF!,#REF!, ""), 0)</f>
        <v>#REF!</v>
      </c>
      <c r="AI1311" s="1" t="e">
        <f>_xlfn.XLOOKUP($L1311,Pos!$A:$A,Pos!Y:Y,_xlfn.XLOOKUP($L1311,#REF!,#REF!, ""), 0)</f>
        <v>#REF!</v>
      </c>
      <c r="AJ1311" s="1" t="e">
        <f>_xlfn.XLOOKUP($L1311,Pos!$A:$A,Pos!Z:Z,_xlfn.XLOOKUP($L1311,#REF!,#REF!, ""), 0)</f>
        <v>#REF!</v>
      </c>
      <c r="AK1311" s="1" t="e">
        <f>_xlfn.XLOOKUP($L1311,Pos!$A:$A,Pos!AA:AA,_xlfn.XLOOKUP($L1311,#REF!,#REF!, ""), 0)</f>
        <v>#REF!</v>
      </c>
      <c r="AL1311" s="1" t="e">
        <f>_xlfn.XLOOKUP($L1311,Pos!$A:$A,Pos!AB:AB,_xlfn.XLOOKUP($L1311,#REF!,#REF!, ""), 0)</f>
        <v>#REF!</v>
      </c>
      <c r="AM1311" s="1" t="e">
        <f>_xlfn.XLOOKUP($L1311,Pos!$A:$A,Pos!AC:AC,_xlfn.XLOOKUP($L1311,#REF!,#REF!, ""), 0)</f>
        <v>#REF!</v>
      </c>
      <c r="AN1311" s="1" t="e">
        <f>_xlfn.XLOOKUP($L1311,Pos!$A:$A,Pos!AD:AD,_xlfn.XLOOKUP($L1311,#REF!,#REF!, ""), 0)</f>
        <v>#REF!</v>
      </c>
      <c r="AO1311" s="1" t="e">
        <f>_xlfn.XLOOKUP($L1311,Pos!$A:$A,Pos!AE:AE,_xlfn.XLOOKUP($L1311,#REF!,#REF!, ""), 0)</f>
        <v>#REF!</v>
      </c>
      <c r="AP1311" s="1" t="e">
        <f>_xlfn.XLOOKUP($L1311,Pos!$A:$A,Pos!AF:AF,_xlfn.XLOOKUP($L1311,#REF!,#REF!, ""), 0)</f>
        <v>#REF!</v>
      </c>
      <c r="AQ1311" s="1" t="e">
        <f>_xlfn.XLOOKUP($L1311,Pos!$A:$A,Pos!AG:AG,_xlfn.XLOOKUP($L1311,#REF!,#REF!, ""), 0)</f>
        <v>#REF!</v>
      </c>
      <c r="AR1311" s="1" t="e">
        <f>_xlfn.XLOOKUP($L1311,Pos!$A:$A,Pos!AH:AH,_xlfn.XLOOKUP($L1311,#REF!,#REF!, ""), 0)</f>
        <v>#REF!</v>
      </c>
      <c r="AS1311" s="1" t="e">
        <f>_xlfn.XLOOKUP($L1311,Pos!$A:$A,Pos!AI:AI,_xlfn.XLOOKUP($L1311,#REF!,#REF!, ""), 0)</f>
        <v>#REF!</v>
      </c>
      <c r="AT1311" s="1" t="e">
        <f>_xlfn.XLOOKUP($L1311,Pos!$A:$A,Pos!AJ:AJ,_xlfn.XLOOKUP($L1311,#REF!,#REF!, ""), 0)</f>
        <v>#REF!</v>
      </c>
      <c r="AU1311" s="1" t="e">
        <f>_xlfn.XLOOKUP($L1311,Pos!$A:$A,Pos!AK:AK,_xlfn.XLOOKUP($L1311,#REF!,#REF!, ""), 0)</f>
        <v>#REF!</v>
      </c>
      <c r="AV1311" s="1" t="e">
        <f>_xlfn.XLOOKUP($L1311,Pos!$A:$A,Pos!AL:AL,_xlfn.XLOOKUP($L1311,#REF!,#REF!, ""), 0)</f>
        <v>#REF!</v>
      </c>
      <c r="AW1311" s="1" t="e">
        <f>_xlfn.XLOOKUP($L1311,Pos!$A:$A,Pos!AM:AM,_xlfn.XLOOKUP($L1311,#REF!,#REF!, ""), 0)</f>
        <v>#REF!</v>
      </c>
      <c r="AX1311" s="1" t="e">
        <f>_xlfn.XLOOKUP($L1311,Pos!$A:$A,Pos!AN:AN,_xlfn.XLOOKUP($L1311,#REF!,#REF!, ""), 0)</f>
        <v>#REF!</v>
      </c>
      <c r="AY1311" s="1" t="e">
        <f>_xlfn.XLOOKUP($L1311,Pos!$A:$A,Pos!AO:AO,_xlfn.XLOOKUP($L1311,#REF!,#REF!, ""), 0)</f>
        <v>#REF!</v>
      </c>
      <c r="AZ1311" s="7" t="str">
        <f t="shared" si="309"/>
        <v>OUT</v>
      </c>
      <c r="BA1311" s="1">
        <f>IF(OR(_xlfn.XLOOKUP(L1311,Pos!B:B,Pos!L:L,FALSE)="ESG Reason",_xlfn.XLOOKUP(L1311,Pos!B:B,Pos!L:L,FALSE)="Blacklisted"),1,0)</f>
        <v>0</v>
      </c>
      <c r="BC1311" s="11">
        <v>8.9676558673128677E-11</v>
      </c>
      <c r="BD1311" s="11">
        <f>_xlfn.XLOOKUP($L1311,Pos!$B:$B,Pos!H:H,0, 0)</f>
        <v>0</v>
      </c>
      <c r="BE1311" s="11">
        <f>_xlfn.XLOOKUP($L1311,Pos!$B:$B,Pos!I:I,0, 0)</f>
        <v>1.3802367813933879E-5</v>
      </c>
      <c r="BF1311" s="18">
        <f t="shared" si="310"/>
        <v>1.3802367813933879E-5</v>
      </c>
      <c r="BG1311" s="1">
        <f t="shared" si="311"/>
        <v>3</v>
      </c>
      <c r="BH1311" s="1">
        <f t="shared" si="312"/>
        <v>56</v>
      </c>
      <c r="BI1311" s="18">
        <f t="shared" si="313"/>
        <v>8.9676558673128677E-11</v>
      </c>
      <c r="BJ1311" s="3">
        <f t="shared" si="314"/>
        <v>0</v>
      </c>
      <c r="BK1311" s="18">
        <f t="shared" si="315"/>
        <v>0</v>
      </c>
    </row>
    <row r="1312" spans="3:63" x14ac:dyDescent="0.25">
      <c r="C1312" s="3"/>
      <c r="D1312" s="3"/>
      <c r="E1312" s="3"/>
      <c r="F1312" s="3"/>
      <c r="G1312" s="51" t="s">
        <v>1330</v>
      </c>
      <c r="H1312" s="8" t="str">
        <f t="shared" si="305"/>
        <v>0%Others</v>
      </c>
      <c r="I1312" s="11" cm="1">
        <f t="array" ref="I1312">IF(
   AZ1312 = "OUT", 0,IF(
   BD1312 &gt;= LARGE(IF(ISNUMBER(BD:BD), BD:BD), 3),
   BE1312 - 0.001,
   IF(BE1312 &gt;=VLOOKUP(P1312,mapping!$A:$B,2,FALSE), BE1312,VLOOKUP(P1312,mapping!$A$2:$B$8,2,FALSE))
))</f>
        <v>0</v>
      </c>
      <c r="J1312" s="11" cm="1">
        <f t="array" ref="J1312">IF(
    AZ1312="OUT",0,IF(IF(
                      BD1312&gt;=LARGE(IF(ISNUMBER(BD:BD),BD:BD),3),
                      BE1312+0.001,
                      VLOOKUP(H1312,mapping!$D:$E,2,FALSE)
                      )&gt;I1312,
                   IF(
                      BD1312&gt;=LARGE(IF(ISNUMBER(BD:BD),BD:BD),3),
                      BE1312+0.001,
                      VLOOKUP(H1312,mapping!$D:$E,2,FALSE)
                      ),
                   I1312+0.002))</f>
        <v>0</v>
      </c>
      <c r="K1312" s="8">
        <f t="shared" si="306"/>
        <v>6.2609515984271366E-10</v>
      </c>
      <c r="L1312" s="1" t="str">
        <f>Pos!B469</f>
        <v>IL0011574030</v>
      </c>
      <c r="M1312" s="1" t="str">
        <f>_xlfn.XLOOKUP($L1312,Pos!B:B,Pos!D:D,, 0)</f>
        <v>Isracard Ltd.</v>
      </c>
      <c r="N1312" s="1" t="str">
        <f>_xlfn.XLOOKUP($L1312,Pos!B:B,Pos!E:E,, 0)</f>
        <v>Financial Services</v>
      </c>
      <c r="O1312" s="1" t="str">
        <f t="shared" si="307"/>
        <v>Financial Services_Others</v>
      </c>
      <c r="P1312" s="1" t="str">
        <f>_xlfn.XLOOKUP($L1312,Pos!B:B,Pos!F:F,, 0)</f>
        <v>Others</v>
      </c>
      <c r="Q1312" s="1">
        <v>0</v>
      </c>
      <c r="R1312" s="9">
        <f>_xlfn.XLOOKUP($L1312,Pos!$B:$B,Pos!N:N,0, 0)</f>
        <v>0</v>
      </c>
      <c r="S1312" s="9">
        <f>_xlfn.XLOOKUP($L1312,Pos!$B:$B,Pos!O:O,0, 0)</f>
        <v>6.21</v>
      </c>
      <c r="T1312" s="9">
        <f>_xlfn.XLOOKUP($L1312,Pos!$B:$B,Pos!P:P,0, 0)</f>
        <v>3.0750000000000002</v>
      </c>
      <c r="U1312" s="9">
        <f>_xlfn.XLOOKUP($L1312,Pos!$B:$B,Pos!Q:Q,0, 0)</f>
        <v>9.3000000000000007</v>
      </c>
      <c r="V1312" s="9">
        <f>_xlfn.XLOOKUP($L1312,Pos!$B:$B,Pos!R:R,0, 0)</f>
        <v>1.766667</v>
      </c>
      <c r="W1312" s="9">
        <f>_xlfn.XLOOKUP($L1312,Pos!$B:$B,Pos!S:S,0, 0)</f>
        <v>2.7349999999999999</v>
      </c>
      <c r="X1312" s="9" t="str">
        <f>_xlfn.XLOOKUP($L1312,Pos!$B:$B,Pos!J:J,0, 0)</f>
        <v>0</v>
      </c>
      <c r="Y1312" s="1">
        <v>0</v>
      </c>
      <c r="Z1312" s="1">
        <v>0</v>
      </c>
      <c r="AA1312" s="1">
        <f t="shared" si="308"/>
        <v>0</v>
      </c>
      <c r="AB1312" s="9">
        <f>_xlfn.XLOOKUP(L1312,Pos!B:B,Pos!K:K,-1,0)</f>
        <v>-1</v>
      </c>
      <c r="AC1312" s="1" t="e">
        <f>_xlfn.XLOOKUP($L1312,Pos!$A:$A,Pos!S:S,_xlfn.XLOOKUP($L1312,#REF!,#REF!, ""), 0)</f>
        <v>#REF!</v>
      </c>
      <c r="AD1312" s="1" t="e">
        <f>_xlfn.XLOOKUP($L1312,Pos!$A:$A,Pos!T:T,_xlfn.XLOOKUP($L1312,#REF!,#REF!, ""), 0)</f>
        <v>#REF!</v>
      </c>
      <c r="AE1312" s="1" t="e">
        <f>_xlfn.XLOOKUP($L1312,Pos!$A:$A,Pos!U:U,_xlfn.XLOOKUP($L1312,#REF!,#REF!, ""), 0)</f>
        <v>#REF!</v>
      </c>
      <c r="AF1312" s="1" t="e">
        <f>_xlfn.XLOOKUP($L1312,Pos!$A:$A,Pos!V:V,_xlfn.XLOOKUP($L1312,#REF!,#REF!, ""), 0)</f>
        <v>#REF!</v>
      </c>
      <c r="AG1312" s="1" t="e">
        <f>_xlfn.XLOOKUP($L1312,Pos!$A:$A,Pos!W:W,_xlfn.XLOOKUP($L1312,#REF!,#REF!, ""), 0)</f>
        <v>#REF!</v>
      </c>
      <c r="AH1312" s="1" t="e">
        <f>_xlfn.XLOOKUP($L1312,Pos!$A:$A,Pos!X:X,_xlfn.XLOOKUP($L1312,#REF!,#REF!, ""), 0)</f>
        <v>#REF!</v>
      </c>
      <c r="AI1312" s="1" t="e">
        <f>_xlfn.XLOOKUP($L1312,Pos!$A:$A,Pos!Y:Y,_xlfn.XLOOKUP($L1312,#REF!,#REF!, ""), 0)</f>
        <v>#REF!</v>
      </c>
      <c r="AJ1312" s="1" t="e">
        <f>_xlfn.XLOOKUP($L1312,Pos!$A:$A,Pos!Z:Z,_xlfn.XLOOKUP($L1312,#REF!,#REF!, ""), 0)</f>
        <v>#REF!</v>
      </c>
      <c r="AK1312" s="1" t="e">
        <f>_xlfn.XLOOKUP($L1312,Pos!$A:$A,Pos!AA:AA,_xlfn.XLOOKUP($L1312,#REF!,#REF!, ""), 0)</f>
        <v>#REF!</v>
      </c>
      <c r="AL1312" s="1" t="e">
        <f>_xlfn.XLOOKUP($L1312,Pos!$A:$A,Pos!AB:AB,_xlfn.XLOOKUP($L1312,#REF!,#REF!, ""), 0)</f>
        <v>#REF!</v>
      </c>
      <c r="AM1312" s="1" t="e">
        <f>_xlfn.XLOOKUP($L1312,Pos!$A:$A,Pos!AC:AC,_xlfn.XLOOKUP($L1312,#REF!,#REF!, ""), 0)</f>
        <v>#REF!</v>
      </c>
      <c r="AN1312" s="1" t="e">
        <f>_xlfn.XLOOKUP($L1312,Pos!$A:$A,Pos!AD:AD,_xlfn.XLOOKUP($L1312,#REF!,#REF!, ""), 0)</f>
        <v>#REF!</v>
      </c>
      <c r="AO1312" s="1" t="e">
        <f>_xlfn.XLOOKUP($L1312,Pos!$A:$A,Pos!AE:AE,_xlfn.XLOOKUP($L1312,#REF!,#REF!, ""), 0)</f>
        <v>#REF!</v>
      </c>
      <c r="AP1312" s="1" t="e">
        <f>_xlfn.XLOOKUP($L1312,Pos!$A:$A,Pos!AF:AF,_xlfn.XLOOKUP($L1312,#REF!,#REF!, ""), 0)</f>
        <v>#REF!</v>
      </c>
      <c r="AQ1312" s="1" t="e">
        <f>_xlfn.XLOOKUP($L1312,Pos!$A:$A,Pos!AG:AG,_xlfn.XLOOKUP($L1312,#REF!,#REF!, ""), 0)</f>
        <v>#REF!</v>
      </c>
      <c r="AR1312" s="1" t="e">
        <f>_xlfn.XLOOKUP($L1312,Pos!$A:$A,Pos!AH:AH,_xlfn.XLOOKUP($L1312,#REF!,#REF!, ""), 0)</f>
        <v>#REF!</v>
      </c>
      <c r="AS1312" s="1" t="e">
        <f>_xlfn.XLOOKUP($L1312,Pos!$A:$A,Pos!AI:AI,_xlfn.XLOOKUP($L1312,#REF!,#REF!, ""), 0)</f>
        <v>#REF!</v>
      </c>
      <c r="AT1312" s="1" t="e">
        <f>_xlfn.XLOOKUP($L1312,Pos!$A:$A,Pos!AJ:AJ,_xlfn.XLOOKUP($L1312,#REF!,#REF!, ""), 0)</f>
        <v>#REF!</v>
      </c>
      <c r="AU1312" s="1" t="e">
        <f>_xlfn.XLOOKUP($L1312,Pos!$A:$A,Pos!AK:AK,_xlfn.XLOOKUP($L1312,#REF!,#REF!, ""), 0)</f>
        <v>#REF!</v>
      </c>
      <c r="AV1312" s="1" t="e">
        <f>_xlfn.XLOOKUP($L1312,Pos!$A:$A,Pos!AL:AL,_xlfn.XLOOKUP($L1312,#REF!,#REF!, ""), 0)</f>
        <v>#REF!</v>
      </c>
      <c r="AW1312" s="1" t="e">
        <f>_xlfn.XLOOKUP($L1312,Pos!$A:$A,Pos!AM:AM,_xlfn.XLOOKUP($L1312,#REF!,#REF!, ""), 0)</f>
        <v>#REF!</v>
      </c>
      <c r="AX1312" s="1" t="e">
        <f>_xlfn.XLOOKUP($L1312,Pos!$A:$A,Pos!AN:AN,_xlfn.XLOOKUP($L1312,#REF!,#REF!, ""), 0)</f>
        <v>#REF!</v>
      </c>
      <c r="AY1312" s="1" t="e">
        <f>_xlfn.XLOOKUP($L1312,Pos!$A:$A,Pos!AO:AO,_xlfn.XLOOKUP($L1312,#REF!,#REF!, ""), 0)</f>
        <v>#REF!</v>
      </c>
      <c r="AZ1312" s="7" t="str">
        <f t="shared" si="309"/>
        <v>OUT</v>
      </c>
      <c r="BA1312" s="1">
        <f>IF(OR(_xlfn.XLOOKUP(L1312,Pos!B:B,Pos!L:L,FALSE)="ESG Reason",_xlfn.XLOOKUP(L1312,Pos!B:B,Pos!L:L,FALSE)="Blacklisted"),1,0)</f>
        <v>0</v>
      </c>
      <c r="BC1312" s="11">
        <v>9.251491858679352E-11</v>
      </c>
      <c r="BD1312" s="11">
        <f>_xlfn.XLOOKUP($L1312,Pos!$B:$B,Pos!H:H,0, 0)</f>
        <v>0</v>
      </c>
      <c r="BE1312" s="11">
        <f>_xlfn.XLOOKUP($L1312,Pos!$B:$B,Pos!I:I,0, 0)</f>
        <v>6.2609515984271366E-10</v>
      </c>
      <c r="BF1312" s="18">
        <f t="shared" si="310"/>
        <v>6.2609515984271366E-10</v>
      </c>
      <c r="BG1312" s="1">
        <f t="shared" si="311"/>
        <v>3</v>
      </c>
      <c r="BH1312" s="1">
        <f t="shared" si="312"/>
        <v>45</v>
      </c>
      <c r="BI1312" s="18">
        <f t="shared" si="313"/>
        <v>9.251491858679352E-11</v>
      </c>
      <c r="BJ1312" s="3">
        <f t="shared" si="314"/>
        <v>0</v>
      </c>
      <c r="BK1312" s="18">
        <f t="shared" si="315"/>
        <v>0</v>
      </c>
    </row>
    <row r="1313" spans="3:63" x14ac:dyDescent="0.25">
      <c r="C1313" s="3"/>
      <c r="D1313" s="3"/>
      <c r="E1313" s="3"/>
      <c r="F1313" s="3"/>
      <c r="G1313" s="51" t="s">
        <v>584</v>
      </c>
      <c r="H1313" s="8"/>
      <c r="K1313" s="8"/>
      <c r="BF1313" s="18"/>
      <c r="BI1313" s="18"/>
      <c r="BK1313" s="18"/>
    </row>
    <row r="1314" spans="3:63" x14ac:dyDescent="0.25">
      <c r="C1314" s="3"/>
      <c r="D1314" s="3"/>
      <c r="E1314" s="3"/>
      <c r="F1314" s="3"/>
      <c r="G1314" s="51" t="s">
        <v>276</v>
      </c>
      <c r="H1314" s="8"/>
      <c r="K1314" s="8"/>
      <c r="BF1314" s="18"/>
      <c r="BI1314" s="18"/>
      <c r="BK1314" s="18"/>
    </row>
    <row r="1315" spans="3:63" x14ac:dyDescent="0.25">
      <c r="C1315" s="3"/>
      <c r="D1315" s="3"/>
      <c r="E1315" s="3"/>
      <c r="F1315" s="3"/>
      <c r="G1315" s="51" t="s">
        <v>1221</v>
      </c>
      <c r="H1315" s="8"/>
      <c r="K1315" s="8"/>
      <c r="BF1315" s="18"/>
      <c r="BI1315" s="18"/>
      <c r="BK1315" s="18"/>
    </row>
    <row r="1316" spans="3:63" x14ac:dyDescent="0.25">
      <c r="C1316" s="3"/>
      <c r="D1316" s="3"/>
      <c r="E1316" s="3"/>
      <c r="F1316" s="3"/>
      <c r="G1316" s="51" t="s">
        <v>198</v>
      </c>
      <c r="H1316" s="8"/>
      <c r="K1316" s="8"/>
      <c r="BF1316" s="18"/>
      <c r="BI1316" s="18"/>
      <c r="BK1316" s="18"/>
    </row>
    <row r="1317" spans="3:63" x14ac:dyDescent="0.25">
      <c r="C1317" s="3"/>
      <c r="D1317" s="3"/>
      <c r="E1317" s="3"/>
      <c r="F1317" s="3"/>
      <c r="G1317" s="51" t="s">
        <v>940</v>
      </c>
      <c r="H1317" s="8"/>
      <c r="K1317" s="8"/>
      <c r="BF1317" s="18"/>
      <c r="BI1317" s="18"/>
      <c r="BK1317" s="18"/>
    </row>
    <row r="1318" spans="3:63" x14ac:dyDescent="0.25">
      <c r="C1318" s="3"/>
      <c r="D1318" s="3"/>
      <c r="E1318" s="3"/>
      <c r="F1318" s="3"/>
      <c r="G1318" s="51" t="s">
        <v>1099</v>
      </c>
      <c r="H1318" s="8"/>
      <c r="K1318" s="8"/>
      <c r="BF1318" s="18"/>
      <c r="BI1318" s="18"/>
      <c r="BK1318" s="18"/>
    </row>
    <row r="1319" spans="3:63" x14ac:dyDescent="0.25">
      <c r="C1319" s="3"/>
      <c r="D1319" s="3"/>
      <c r="E1319" s="3"/>
      <c r="F1319" s="3"/>
      <c r="G1319" s="51" t="s">
        <v>174</v>
      </c>
      <c r="H1319" s="8"/>
      <c r="K1319" s="8"/>
      <c r="BF1319" s="18"/>
      <c r="BI1319" s="18"/>
      <c r="BK1319" s="18"/>
    </row>
    <row r="1320" spans="3:63" x14ac:dyDescent="0.25">
      <c r="C1320" s="3"/>
      <c r="D1320" s="3"/>
      <c r="E1320" s="3"/>
      <c r="F1320" s="3"/>
      <c r="G1320" s="51" t="s">
        <v>179</v>
      </c>
      <c r="H1320" s="8"/>
      <c r="K1320" s="8"/>
      <c r="BF1320" s="18"/>
      <c r="BI1320" s="18"/>
      <c r="BK1320" s="18"/>
    </row>
    <row r="1321" spans="3:63" x14ac:dyDescent="0.25">
      <c r="C1321" s="3"/>
      <c r="D1321" s="3"/>
      <c r="E1321" s="3"/>
      <c r="F1321" s="3"/>
      <c r="G1321" s="51" t="s">
        <v>1288</v>
      </c>
      <c r="H1321" s="8"/>
      <c r="K1321" s="8"/>
      <c r="BF1321" s="18"/>
      <c r="BI1321" s="18"/>
      <c r="BK1321" s="18"/>
    </row>
    <row r="1322" spans="3:63" x14ac:dyDescent="0.25">
      <c r="C1322" s="3"/>
      <c r="D1322" s="3"/>
      <c r="E1322" s="3"/>
      <c r="F1322" s="3"/>
      <c r="G1322" s="51" t="s">
        <v>1006</v>
      </c>
      <c r="H1322" s="8"/>
      <c r="K1322" s="8"/>
      <c r="BF1322" s="18"/>
      <c r="BI1322" s="18"/>
      <c r="BK1322" s="18"/>
    </row>
    <row r="1323" spans="3:63" x14ac:dyDescent="0.25">
      <c r="C1323" s="3"/>
      <c r="D1323" s="3"/>
      <c r="E1323" s="3"/>
      <c r="F1323" s="3"/>
      <c r="G1323" s="51"/>
      <c r="H1323" s="3"/>
      <c r="K1323" s="8"/>
      <c r="BF1323" s="18"/>
      <c r="BK1323" s="18"/>
    </row>
    <row r="1324" spans="3:63" x14ac:dyDescent="0.25">
      <c r="C1324" s="3"/>
      <c r="D1324" s="3"/>
      <c r="E1324" s="3"/>
      <c r="F1324" s="3"/>
      <c r="G1324" s="51"/>
      <c r="H1324" s="3"/>
      <c r="K1324" s="8"/>
      <c r="BF1324" s="18"/>
      <c r="BK1324" s="18"/>
    </row>
    <row r="1325" spans="3:63" x14ac:dyDescent="0.25">
      <c r="C1325" s="3"/>
      <c r="D1325" s="3"/>
      <c r="E1325" s="3"/>
      <c r="F1325" s="3"/>
      <c r="G1325" s="51"/>
      <c r="H1325" s="3"/>
      <c r="K1325" s="8"/>
      <c r="BF1325" s="18"/>
      <c r="BK1325" s="18"/>
    </row>
    <row r="1326" spans="3:63" x14ac:dyDescent="0.25">
      <c r="C1326" s="3"/>
      <c r="D1326" s="3"/>
      <c r="E1326" s="3"/>
      <c r="F1326" s="3"/>
      <c r="G1326" s="51"/>
      <c r="H1326" s="3"/>
      <c r="K1326" s="8"/>
      <c r="BF1326" s="18"/>
      <c r="BK1326" s="18"/>
    </row>
    <row r="1327" spans="3:63" x14ac:dyDescent="0.25">
      <c r="C1327" s="3"/>
      <c r="D1327" s="3"/>
      <c r="E1327" s="3"/>
      <c r="F1327" s="3"/>
      <c r="G1327" s="51"/>
      <c r="H1327" s="3"/>
      <c r="K1327" s="8"/>
      <c r="BF1327" s="18"/>
      <c r="BK1327" s="18"/>
    </row>
    <row r="1328" spans="3:63" x14ac:dyDescent="0.25">
      <c r="C1328" s="3"/>
      <c r="D1328" s="3"/>
      <c r="E1328" s="3"/>
      <c r="F1328" s="3"/>
      <c r="G1328" s="51"/>
      <c r="H1328" s="3"/>
      <c r="K1328" s="8"/>
      <c r="BF1328" s="18"/>
      <c r="BK1328" s="18"/>
    </row>
    <row r="1329" spans="3:63" x14ac:dyDescent="0.25">
      <c r="C1329" s="3"/>
      <c r="D1329" s="3"/>
      <c r="E1329" s="3"/>
      <c r="F1329" s="3"/>
      <c r="G1329" s="51"/>
      <c r="H1329" s="3"/>
      <c r="K1329" s="8"/>
      <c r="BF1329" s="18"/>
      <c r="BK1329" s="18"/>
    </row>
    <row r="1330" spans="3:63" x14ac:dyDescent="0.25">
      <c r="C1330" s="3"/>
      <c r="D1330" s="3"/>
      <c r="E1330" s="3"/>
      <c r="F1330" s="3"/>
      <c r="G1330" s="51"/>
      <c r="H1330" s="3"/>
      <c r="K1330" s="8"/>
      <c r="BF1330" s="18"/>
      <c r="BK1330" s="18"/>
    </row>
    <row r="1331" spans="3:63" x14ac:dyDescent="0.25">
      <c r="C1331" s="3"/>
      <c r="D1331" s="3"/>
      <c r="E1331" s="3"/>
      <c r="F1331" s="3"/>
      <c r="G1331" s="51"/>
      <c r="H1331" s="3"/>
      <c r="K1331" s="8"/>
      <c r="BF1331" s="18"/>
      <c r="BK1331" s="18"/>
    </row>
    <row r="1332" spans="3:63" x14ac:dyDescent="0.25">
      <c r="C1332" s="3"/>
      <c r="D1332" s="3"/>
      <c r="E1332" s="3"/>
      <c r="F1332" s="3"/>
      <c r="G1332" s="51"/>
      <c r="H1332" s="3"/>
      <c r="K1332" s="8"/>
      <c r="BF1332" s="18"/>
      <c r="BK1332" s="18"/>
    </row>
    <row r="1333" spans="3:63" x14ac:dyDescent="0.25">
      <c r="C1333" s="3"/>
      <c r="D1333" s="3"/>
      <c r="E1333" s="3"/>
      <c r="F1333" s="3"/>
      <c r="G1333" s="51"/>
      <c r="H1333" s="3"/>
      <c r="K1333" s="8"/>
      <c r="BF1333" s="18"/>
      <c r="BK1333" s="18"/>
    </row>
    <row r="1334" spans="3:63" x14ac:dyDescent="0.25">
      <c r="C1334" s="3"/>
      <c r="D1334" s="3"/>
      <c r="E1334" s="3"/>
      <c r="F1334" s="3"/>
      <c r="G1334" s="51"/>
      <c r="H1334" s="3"/>
      <c r="K1334" s="8"/>
      <c r="BF1334" s="18"/>
      <c r="BK1334" s="18"/>
    </row>
    <row r="1335" spans="3:63" x14ac:dyDescent="0.25">
      <c r="C1335" s="3"/>
      <c r="D1335" s="3"/>
      <c r="E1335" s="3"/>
      <c r="F1335" s="3"/>
      <c r="G1335" s="51"/>
      <c r="H1335" s="3"/>
      <c r="K1335" s="8"/>
      <c r="BF1335" s="18"/>
      <c r="BK1335" s="18"/>
    </row>
    <row r="1336" spans="3:63" x14ac:dyDescent="0.25">
      <c r="C1336" s="3"/>
      <c r="D1336" s="3"/>
      <c r="E1336" s="3"/>
      <c r="F1336" s="3"/>
      <c r="G1336" s="51"/>
      <c r="H1336" s="3"/>
      <c r="K1336" s="8"/>
      <c r="BF1336" s="18"/>
      <c r="BK1336" s="18"/>
    </row>
    <row r="1337" spans="3:63" x14ac:dyDescent="0.25">
      <c r="C1337" s="3"/>
      <c r="D1337" s="3"/>
      <c r="E1337" s="3"/>
      <c r="F1337" s="3"/>
      <c r="G1337" s="51"/>
      <c r="H1337" s="3"/>
      <c r="K1337" s="8"/>
      <c r="BF1337" s="18"/>
      <c r="BK1337" s="18"/>
    </row>
    <row r="1338" spans="3:63" x14ac:dyDescent="0.25">
      <c r="C1338" s="3"/>
      <c r="D1338" s="3"/>
      <c r="E1338" s="3"/>
      <c r="F1338" s="3"/>
      <c r="G1338" s="51"/>
      <c r="H1338" s="3"/>
      <c r="K1338" s="8"/>
      <c r="BF1338" s="18"/>
      <c r="BK1338" s="18"/>
    </row>
    <row r="1339" spans="3:63" x14ac:dyDescent="0.25">
      <c r="C1339" s="3"/>
      <c r="D1339" s="3"/>
      <c r="E1339" s="3"/>
      <c r="F1339" s="3"/>
      <c r="G1339" s="51"/>
      <c r="H1339" s="3"/>
      <c r="K1339" s="8"/>
      <c r="BF1339" s="18"/>
      <c r="BK1339" s="18"/>
    </row>
    <row r="1340" spans="3:63" x14ac:dyDescent="0.25">
      <c r="C1340" s="3"/>
      <c r="D1340" s="3"/>
      <c r="E1340" s="3"/>
      <c r="F1340" s="3"/>
      <c r="G1340" s="51"/>
      <c r="H1340" s="3"/>
      <c r="K1340" s="8"/>
      <c r="BF1340" s="18"/>
      <c r="BK1340" s="18"/>
    </row>
    <row r="1341" spans="3:63" x14ac:dyDescent="0.25">
      <c r="C1341" s="3"/>
      <c r="D1341" s="3"/>
      <c r="E1341" s="3"/>
      <c r="F1341" s="3"/>
      <c r="G1341" s="51"/>
      <c r="H1341" s="3"/>
      <c r="K1341" s="8"/>
      <c r="BF1341" s="18"/>
      <c r="BK1341" s="18"/>
    </row>
    <row r="1342" spans="3:63" x14ac:dyDescent="0.25">
      <c r="C1342" s="3"/>
      <c r="D1342" s="3"/>
      <c r="E1342" s="3"/>
      <c r="F1342" s="3"/>
      <c r="G1342" s="51"/>
      <c r="H1342" s="3"/>
      <c r="K1342" s="8"/>
      <c r="BF1342" s="18"/>
      <c r="BK1342" s="18"/>
    </row>
    <row r="1343" spans="3:63" x14ac:dyDescent="0.25">
      <c r="C1343" s="3"/>
      <c r="D1343" s="3"/>
      <c r="E1343" s="3"/>
      <c r="F1343" s="3"/>
      <c r="G1343" s="51"/>
      <c r="H1343" s="3"/>
      <c r="K1343" s="8"/>
      <c r="BF1343" s="18"/>
      <c r="BK1343" s="18"/>
    </row>
    <row r="1344" spans="3:63" x14ac:dyDescent="0.25">
      <c r="C1344" s="3"/>
      <c r="D1344" s="3"/>
      <c r="E1344" s="3"/>
      <c r="F1344" s="3"/>
      <c r="G1344" s="51"/>
      <c r="H1344" s="3"/>
      <c r="K1344" s="8"/>
      <c r="BF1344" s="18"/>
      <c r="BK1344" s="18"/>
    </row>
    <row r="1345" spans="3:63" x14ac:dyDescent="0.25">
      <c r="C1345" s="3"/>
      <c r="D1345" s="3"/>
      <c r="E1345" s="3"/>
      <c r="F1345" s="3"/>
      <c r="G1345" s="51"/>
      <c r="H1345" s="3"/>
      <c r="K1345" s="8"/>
      <c r="BF1345" s="18"/>
      <c r="BK1345" s="18"/>
    </row>
    <row r="1346" spans="3:63" x14ac:dyDescent="0.25">
      <c r="C1346" s="3"/>
      <c r="D1346" s="3"/>
      <c r="E1346" s="3"/>
      <c r="F1346" s="3"/>
      <c r="G1346" s="51"/>
      <c r="H1346" s="3"/>
      <c r="K1346" s="8"/>
      <c r="BF1346" s="18"/>
      <c r="BK1346" s="18"/>
    </row>
    <row r="1347" spans="3:63" x14ac:dyDescent="0.25">
      <c r="C1347" s="3"/>
      <c r="D1347" s="3"/>
      <c r="E1347" s="3"/>
      <c r="F1347" s="3"/>
      <c r="G1347" s="51"/>
      <c r="H1347" s="3"/>
      <c r="K1347" s="8"/>
      <c r="BF1347" s="18"/>
      <c r="BK1347" s="18"/>
    </row>
    <row r="1348" spans="3:63" x14ac:dyDescent="0.25">
      <c r="C1348" s="3"/>
      <c r="D1348" s="3"/>
      <c r="E1348" s="3"/>
      <c r="F1348" s="3"/>
      <c r="G1348" s="51"/>
      <c r="H1348" s="3"/>
      <c r="K1348" s="8"/>
      <c r="BF1348" s="18"/>
      <c r="BK1348" s="18"/>
    </row>
    <row r="1349" spans="3:63" x14ac:dyDescent="0.25">
      <c r="C1349" s="3"/>
      <c r="D1349" s="3"/>
      <c r="E1349" s="3"/>
      <c r="F1349" s="3"/>
      <c r="G1349" s="51"/>
      <c r="H1349" s="3"/>
      <c r="K1349" s="8"/>
      <c r="BF1349" s="18"/>
      <c r="BK1349" s="18"/>
    </row>
    <row r="1350" spans="3:63" x14ac:dyDescent="0.25">
      <c r="C1350" s="3"/>
      <c r="D1350" s="3"/>
      <c r="E1350" s="3"/>
      <c r="F1350" s="3"/>
      <c r="G1350" s="51"/>
      <c r="H1350" s="3"/>
      <c r="K1350" s="8"/>
      <c r="BF1350" s="18"/>
      <c r="BK1350" s="18"/>
    </row>
    <row r="1351" spans="3:63" x14ac:dyDescent="0.25">
      <c r="C1351" s="3"/>
      <c r="D1351" s="3"/>
      <c r="E1351" s="3"/>
      <c r="F1351" s="3"/>
      <c r="G1351" s="51"/>
      <c r="H1351" s="3"/>
      <c r="K1351" s="8"/>
      <c r="BF1351" s="18"/>
      <c r="BK1351" s="18"/>
    </row>
    <row r="1352" spans="3:63" x14ac:dyDescent="0.25">
      <c r="C1352" s="3"/>
      <c r="D1352" s="3"/>
      <c r="E1352" s="3"/>
      <c r="F1352" s="3"/>
      <c r="G1352" s="51"/>
      <c r="H1352" s="3"/>
      <c r="K1352" s="8"/>
      <c r="BF1352" s="18"/>
      <c r="BK1352" s="18"/>
    </row>
    <row r="1353" spans="3:63" x14ac:dyDescent="0.25">
      <c r="C1353" s="3"/>
      <c r="D1353" s="3"/>
      <c r="E1353" s="3"/>
      <c r="F1353" s="3"/>
      <c r="G1353" s="51"/>
      <c r="H1353" s="3"/>
      <c r="K1353" s="8"/>
      <c r="BF1353" s="18"/>
      <c r="BK1353" s="18"/>
    </row>
    <row r="1354" spans="3:63" x14ac:dyDescent="0.25">
      <c r="C1354" s="3"/>
      <c r="D1354" s="3"/>
      <c r="E1354" s="3"/>
      <c r="F1354" s="3"/>
      <c r="G1354" s="51"/>
      <c r="H1354" s="3"/>
      <c r="K1354" s="8"/>
      <c r="BF1354" s="18"/>
      <c r="BK1354" s="18"/>
    </row>
    <row r="1355" spans="3:63" x14ac:dyDescent="0.25">
      <c r="C1355" s="3"/>
      <c r="D1355" s="3"/>
      <c r="E1355" s="3"/>
      <c r="F1355" s="3"/>
      <c r="G1355" s="51"/>
      <c r="H1355" s="3"/>
      <c r="K1355" s="8"/>
      <c r="BF1355" s="18"/>
      <c r="BK1355" s="18"/>
    </row>
    <row r="1356" spans="3:63" x14ac:dyDescent="0.25">
      <c r="C1356" s="3"/>
      <c r="D1356" s="3"/>
      <c r="E1356" s="3"/>
      <c r="F1356" s="3"/>
      <c r="G1356" s="51"/>
      <c r="H1356" s="3"/>
      <c r="K1356" s="8"/>
      <c r="BF1356" s="18"/>
      <c r="BK1356" s="18"/>
    </row>
    <row r="1357" spans="3:63" x14ac:dyDescent="0.25">
      <c r="C1357" s="3"/>
      <c r="D1357" s="3"/>
      <c r="E1357" s="3"/>
      <c r="F1357" s="3"/>
      <c r="G1357" s="51"/>
      <c r="H1357" s="3"/>
      <c r="K1357" s="8"/>
      <c r="BF1357" s="18"/>
      <c r="BK1357" s="18"/>
    </row>
    <row r="1358" spans="3:63" x14ac:dyDescent="0.25">
      <c r="C1358" s="3"/>
      <c r="D1358" s="3"/>
      <c r="E1358" s="3"/>
      <c r="F1358" s="3"/>
      <c r="G1358" s="51"/>
      <c r="H1358" s="3"/>
      <c r="K1358" s="8"/>
      <c r="BF1358" s="18"/>
      <c r="BK1358" s="18"/>
    </row>
    <row r="1359" spans="3:63" x14ac:dyDescent="0.25">
      <c r="C1359" s="3"/>
      <c r="D1359" s="3"/>
      <c r="E1359" s="3"/>
      <c r="F1359" s="3"/>
      <c r="G1359" s="51"/>
      <c r="H1359" s="3"/>
      <c r="K1359" s="8"/>
      <c r="BF1359" s="18"/>
      <c r="BK1359" s="18"/>
    </row>
    <row r="1360" spans="3:63" x14ac:dyDescent="0.25">
      <c r="C1360" s="3"/>
      <c r="D1360" s="3"/>
      <c r="E1360" s="3"/>
      <c r="F1360" s="3"/>
      <c r="G1360" s="51"/>
      <c r="H1360" s="3"/>
      <c r="K1360" s="8"/>
      <c r="BF1360" s="18"/>
      <c r="BK1360" s="18"/>
    </row>
    <row r="1361" spans="3:63" x14ac:dyDescent="0.25">
      <c r="C1361" s="3"/>
      <c r="D1361" s="3"/>
      <c r="E1361" s="3"/>
      <c r="F1361" s="3"/>
      <c r="G1361" s="51"/>
      <c r="H1361" s="3"/>
      <c r="K1361" s="8"/>
      <c r="BF1361" s="18"/>
      <c r="BK1361" s="18"/>
    </row>
    <row r="1362" spans="3:63" x14ac:dyDescent="0.25">
      <c r="C1362" s="3"/>
      <c r="D1362" s="3"/>
      <c r="E1362" s="3"/>
      <c r="F1362" s="3"/>
      <c r="G1362" s="51"/>
      <c r="H1362" s="3"/>
      <c r="K1362" s="8"/>
      <c r="BF1362" s="18"/>
      <c r="BK1362" s="18"/>
    </row>
    <row r="1363" spans="3:63" x14ac:dyDescent="0.25">
      <c r="C1363" s="3"/>
      <c r="D1363" s="3"/>
      <c r="E1363" s="3"/>
      <c r="F1363" s="3"/>
      <c r="G1363" s="51"/>
      <c r="H1363" s="3"/>
      <c r="K1363" s="8"/>
      <c r="BF1363" s="18"/>
      <c r="BK1363" s="18"/>
    </row>
    <row r="1364" spans="3:63" x14ac:dyDescent="0.25">
      <c r="C1364" s="3"/>
      <c r="D1364" s="3"/>
      <c r="E1364" s="3"/>
      <c r="F1364" s="3"/>
      <c r="G1364" s="51"/>
      <c r="H1364" s="3"/>
      <c r="K1364" s="8"/>
      <c r="BF1364" s="18"/>
      <c r="BK1364" s="18"/>
    </row>
    <row r="1365" spans="3:63" x14ac:dyDescent="0.25">
      <c r="C1365" s="3"/>
      <c r="D1365" s="3"/>
      <c r="E1365" s="3"/>
      <c r="F1365" s="3"/>
      <c r="G1365" s="51"/>
      <c r="H1365" s="3"/>
      <c r="K1365" s="8"/>
      <c r="BF1365" s="18"/>
      <c r="BK1365" s="18"/>
    </row>
    <row r="1366" spans="3:63" x14ac:dyDescent="0.25">
      <c r="C1366" s="3"/>
      <c r="D1366" s="3"/>
      <c r="E1366" s="3"/>
      <c r="F1366" s="3"/>
      <c r="G1366" s="51"/>
      <c r="H1366" s="3"/>
      <c r="K1366" s="8"/>
      <c r="BF1366" s="18"/>
      <c r="BK1366" s="18"/>
    </row>
    <row r="1367" spans="3:63" x14ac:dyDescent="0.25">
      <c r="C1367" s="3"/>
      <c r="D1367" s="3"/>
      <c r="E1367" s="3"/>
      <c r="F1367" s="3"/>
      <c r="G1367" s="51"/>
      <c r="H1367" s="3"/>
      <c r="K1367" s="8"/>
      <c r="BF1367" s="18"/>
      <c r="BK1367" s="18"/>
    </row>
    <row r="1368" spans="3:63" x14ac:dyDescent="0.25">
      <c r="C1368" s="3"/>
      <c r="D1368" s="3"/>
      <c r="E1368" s="3"/>
      <c r="F1368" s="3"/>
      <c r="G1368" s="51"/>
      <c r="H1368" s="3"/>
      <c r="K1368" s="8"/>
      <c r="BF1368" s="18"/>
      <c r="BK1368" s="18"/>
    </row>
    <row r="1369" spans="3:63" x14ac:dyDescent="0.25">
      <c r="C1369" s="3"/>
      <c r="D1369" s="3"/>
      <c r="E1369" s="3"/>
      <c r="F1369" s="3"/>
      <c r="G1369" s="51"/>
      <c r="H1369" s="3"/>
      <c r="K1369" s="8"/>
      <c r="BF1369" s="18"/>
      <c r="BK1369" s="18"/>
    </row>
    <row r="1370" spans="3:63" x14ac:dyDescent="0.25">
      <c r="C1370" s="3"/>
      <c r="D1370" s="3"/>
      <c r="E1370" s="3"/>
      <c r="F1370" s="3"/>
      <c r="G1370" s="51"/>
      <c r="H1370" s="3"/>
      <c r="K1370" s="8"/>
      <c r="BF1370" s="18"/>
      <c r="BK1370" s="18"/>
    </row>
    <row r="1371" spans="3:63" x14ac:dyDescent="0.25">
      <c r="C1371" s="3"/>
      <c r="D1371" s="3"/>
      <c r="E1371" s="3"/>
      <c r="F1371" s="3"/>
      <c r="G1371" s="51"/>
      <c r="H1371" s="3"/>
      <c r="K1371" s="8"/>
      <c r="BF1371" s="18"/>
      <c r="BK1371" s="18"/>
    </row>
    <row r="1372" spans="3:63" x14ac:dyDescent="0.25">
      <c r="C1372" s="3"/>
      <c r="D1372" s="3"/>
      <c r="E1372" s="3"/>
      <c r="F1372" s="3"/>
      <c r="G1372" s="51"/>
      <c r="H1372" s="3"/>
      <c r="K1372" s="8"/>
      <c r="BF1372" s="18"/>
      <c r="BK1372" s="18"/>
    </row>
    <row r="1373" spans="3:63" x14ac:dyDescent="0.25">
      <c r="C1373" s="3"/>
      <c r="D1373" s="3"/>
      <c r="E1373" s="3"/>
      <c r="F1373" s="3"/>
      <c r="G1373" s="51"/>
      <c r="K1373" s="8"/>
      <c r="BF1373" s="18"/>
      <c r="BK1373" s="18"/>
    </row>
    <row r="1374" spans="3:63" x14ac:dyDescent="0.25">
      <c r="G1374" s="51"/>
      <c r="K1374" s="8"/>
      <c r="BF1374" s="18"/>
      <c r="BK1374" s="18"/>
    </row>
    <row r="1375" spans="3:63" x14ac:dyDescent="0.25">
      <c r="G1375" s="51"/>
      <c r="K1375" s="8"/>
      <c r="BF1375" s="18"/>
      <c r="BK1375" s="18"/>
    </row>
    <row r="1376" spans="3:63" x14ac:dyDescent="0.25">
      <c r="G1376" s="51"/>
      <c r="K1376" s="8"/>
      <c r="BF1376" s="18"/>
      <c r="BK1376" s="18"/>
    </row>
    <row r="1377" spans="7:63" x14ac:dyDescent="0.25">
      <c r="G1377" s="51"/>
      <c r="K1377" s="8"/>
      <c r="BF1377" s="18"/>
      <c r="BK1377" s="18"/>
    </row>
    <row r="1378" spans="7:63" x14ac:dyDescent="0.25">
      <c r="G1378" s="51"/>
      <c r="K1378" s="8"/>
      <c r="BF1378" s="18"/>
      <c r="BK1378" s="18"/>
    </row>
    <row r="1379" spans="7:63" x14ac:dyDescent="0.25">
      <c r="G1379" s="51"/>
      <c r="K1379" s="8"/>
      <c r="BF1379" s="18"/>
      <c r="BK1379" s="18"/>
    </row>
    <row r="1380" spans="7:63" x14ac:dyDescent="0.25">
      <c r="G1380" s="51"/>
      <c r="K1380" s="8"/>
      <c r="BF1380" s="18"/>
      <c r="BK1380" s="18"/>
    </row>
    <row r="1381" spans="7:63" x14ac:dyDescent="0.25">
      <c r="G1381" s="51"/>
      <c r="K1381" s="8"/>
      <c r="BF1381" s="18"/>
      <c r="BK1381" s="18"/>
    </row>
    <row r="1382" spans="7:63" x14ac:dyDescent="0.25">
      <c r="G1382" s="51"/>
      <c r="K1382" s="8"/>
      <c r="BF1382" s="18"/>
      <c r="BK1382" s="18"/>
    </row>
    <row r="1383" spans="7:63" x14ac:dyDescent="0.25">
      <c r="G1383" s="51"/>
      <c r="K1383" s="8"/>
      <c r="BF1383" s="18"/>
      <c r="BK1383" s="18"/>
    </row>
    <row r="1384" spans="7:63" x14ac:dyDescent="0.25">
      <c r="G1384" s="51"/>
      <c r="K1384" s="8"/>
      <c r="BF1384" s="18"/>
      <c r="BK1384" s="18"/>
    </row>
    <row r="1385" spans="7:63" x14ac:dyDescent="0.25">
      <c r="G1385" s="51"/>
      <c r="K1385" s="8"/>
      <c r="BF1385" s="18"/>
      <c r="BK1385" s="18"/>
    </row>
    <row r="1386" spans="7:63" x14ac:dyDescent="0.25">
      <c r="G1386" s="51"/>
      <c r="K1386" s="8"/>
      <c r="BF1386" s="18"/>
      <c r="BK1386" s="18"/>
    </row>
    <row r="1387" spans="7:63" x14ac:dyDescent="0.25">
      <c r="G1387" s="51"/>
      <c r="K1387" s="8"/>
      <c r="BF1387" s="18"/>
      <c r="BK1387" s="18"/>
    </row>
    <row r="1388" spans="7:63" x14ac:dyDescent="0.25">
      <c r="G1388" s="51"/>
      <c r="K1388" s="8"/>
      <c r="BF1388" s="18"/>
      <c r="BK1388" s="18"/>
    </row>
    <row r="1389" spans="7:63" x14ac:dyDescent="0.25">
      <c r="G1389" s="51"/>
      <c r="K1389" s="8"/>
      <c r="BF1389" s="18"/>
      <c r="BK1389" s="18"/>
    </row>
    <row r="1390" spans="7:63" x14ac:dyDescent="0.25">
      <c r="G1390" s="51"/>
      <c r="K1390" s="8"/>
      <c r="BF1390" s="18"/>
      <c r="BK1390" s="18"/>
    </row>
    <row r="1391" spans="7:63" x14ac:dyDescent="0.25">
      <c r="G1391" s="51"/>
      <c r="K1391" s="8"/>
      <c r="BF1391" s="18"/>
      <c r="BK1391" s="18"/>
    </row>
    <row r="1392" spans="7:63" x14ac:dyDescent="0.25">
      <c r="G1392" s="51"/>
      <c r="K1392" s="8"/>
      <c r="BF1392" s="18"/>
      <c r="BK1392" s="18"/>
    </row>
    <row r="1393" spans="7:63" x14ac:dyDescent="0.25">
      <c r="G1393" s="51"/>
      <c r="K1393" s="8"/>
      <c r="BF1393" s="18"/>
      <c r="BK1393" s="18"/>
    </row>
    <row r="1394" spans="7:63" x14ac:dyDescent="0.25">
      <c r="G1394" s="51"/>
      <c r="K1394" s="8"/>
      <c r="BF1394" s="18"/>
      <c r="BK1394" s="18"/>
    </row>
    <row r="1395" spans="7:63" x14ac:dyDescent="0.25">
      <c r="G1395" s="51"/>
      <c r="K1395" s="8"/>
      <c r="BF1395" s="18"/>
      <c r="BK1395" s="18"/>
    </row>
    <row r="1396" spans="7:63" x14ac:dyDescent="0.25">
      <c r="G1396" s="51"/>
      <c r="K1396" s="8"/>
      <c r="BF1396" s="18"/>
      <c r="BK1396" s="18"/>
    </row>
    <row r="1397" spans="7:63" x14ac:dyDescent="0.25">
      <c r="G1397" s="51"/>
      <c r="K1397" s="8"/>
      <c r="BF1397" s="18"/>
      <c r="BK1397" s="18"/>
    </row>
    <row r="1398" spans="7:63" x14ac:dyDescent="0.25">
      <c r="G1398" s="51"/>
      <c r="K1398" s="8"/>
      <c r="BF1398" s="18"/>
      <c r="BK1398" s="18"/>
    </row>
    <row r="1399" spans="7:63" x14ac:dyDescent="0.25">
      <c r="G1399" s="51"/>
      <c r="K1399" s="8"/>
      <c r="BF1399" s="18"/>
      <c r="BK1399" s="18"/>
    </row>
    <row r="1400" spans="7:63" x14ac:dyDescent="0.25">
      <c r="G1400" s="51"/>
      <c r="K1400" s="8"/>
      <c r="BF1400" s="18"/>
      <c r="BK1400" s="18"/>
    </row>
    <row r="1401" spans="7:63" x14ac:dyDescent="0.25">
      <c r="G1401" s="51"/>
      <c r="K1401" s="8"/>
      <c r="BF1401" s="18"/>
      <c r="BK1401" s="18"/>
    </row>
    <row r="1402" spans="7:63" x14ac:dyDescent="0.25">
      <c r="G1402" s="51"/>
      <c r="K1402" s="8"/>
      <c r="BF1402" s="18"/>
      <c r="BK1402" s="18"/>
    </row>
    <row r="1403" spans="7:63" x14ac:dyDescent="0.25">
      <c r="G1403" s="51"/>
      <c r="K1403" s="8"/>
      <c r="BF1403" s="18"/>
      <c r="BK1403" s="18"/>
    </row>
    <row r="1404" spans="7:63" x14ac:dyDescent="0.25">
      <c r="G1404" s="51"/>
      <c r="K1404" s="8"/>
      <c r="BF1404" s="18"/>
      <c r="BK1404" s="18"/>
    </row>
    <row r="1405" spans="7:63" x14ac:dyDescent="0.25">
      <c r="G1405" s="51"/>
      <c r="K1405" s="8"/>
      <c r="BF1405" s="18"/>
      <c r="BK1405" s="18"/>
    </row>
    <row r="1406" spans="7:63" x14ac:dyDescent="0.25">
      <c r="G1406" s="51"/>
      <c r="K1406" s="8"/>
      <c r="BF1406" s="18"/>
      <c r="BK1406" s="18"/>
    </row>
    <row r="1407" spans="7:63" x14ac:dyDescent="0.25">
      <c r="G1407" s="51"/>
      <c r="K1407" s="8"/>
      <c r="BF1407" s="18"/>
      <c r="BK1407" s="18"/>
    </row>
    <row r="1408" spans="7:63" x14ac:dyDescent="0.25">
      <c r="G1408" s="51"/>
      <c r="K1408" s="8"/>
      <c r="BF1408" s="18"/>
      <c r="BK1408" s="18"/>
    </row>
    <row r="1409" spans="7:63" x14ac:dyDescent="0.25">
      <c r="G1409" s="51"/>
      <c r="K1409" s="8"/>
      <c r="BF1409" s="18"/>
      <c r="BK1409" s="18"/>
    </row>
    <row r="1410" spans="7:63" x14ac:dyDescent="0.25">
      <c r="G1410" s="51"/>
      <c r="K1410" s="8"/>
      <c r="BF1410" s="18"/>
      <c r="BK1410" s="18"/>
    </row>
    <row r="1411" spans="7:63" x14ac:dyDescent="0.25">
      <c r="G1411" s="51"/>
      <c r="K1411" s="8"/>
      <c r="BF1411" s="18"/>
      <c r="BK1411" s="18"/>
    </row>
    <row r="1412" spans="7:63" x14ac:dyDescent="0.25">
      <c r="G1412" s="51"/>
      <c r="K1412" s="8"/>
      <c r="BF1412" s="18"/>
      <c r="BK1412" s="18"/>
    </row>
    <row r="1413" spans="7:63" x14ac:dyDescent="0.25">
      <c r="G1413" s="51"/>
      <c r="K1413" s="8"/>
      <c r="BF1413" s="18"/>
      <c r="BK1413" s="18"/>
    </row>
    <row r="1414" spans="7:63" x14ac:dyDescent="0.25">
      <c r="G1414" s="51"/>
      <c r="K1414" s="8"/>
      <c r="BF1414" s="18"/>
      <c r="BK1414" s="18"/>
    </row>
    <row r="1415" spans="7:63" x14ac:dyDescent="0.25">
      <c r="G1415" s="51"/>
      <c r="K1415" s="8"/>
      <c r="BF1415" s="18"/>
      <c r="BK1415" s="18"/>
    </row>
    <row r="1416" spans="7:63" x14ac:dyDescent="0.25">
      <c r="G1416" s="51"/>
      <c r="K1416" s="8"/>
      <c r="BF1416" s="18"/>
      <c r="BK1416" s="18"/>
    </row>
    <row r="1417" spans="7:63" x14ac:dyDescent="0.25">
      <c r="G1417" s="51"/>
      <c r="K1417" s="8"/>
      <c r="BF1417" s="18"/>
      <c r="BK1417" s="18"/>
    </row>
    <row r="1418" spans="7:63" x14ac:dyDescent="0.25">
      <c r="G1418" s="51"/>
      <c r="K1418" s="8"/>
      <c r="BF1418" s="18"/>
      <c r="BK1418" s="18"/>
    </row>
    <row r="1419" spans="7:63" x14ac:dyDescent="0.25">
      <c r="G1419" s="51"/>
      <c r="K1419" s="8"/>
      <c r="BF1419" s="18"/>
      <c r="BK1419" s="18"/>
    </row>
    <row r="1420" spans="7:63" x14ac:dyDescent="0.25">
      <c r="G1420" s="51"/>
      <c r="K1420" s="8"/>
      <c r="BF1420" s="18"/>
      <c r="BK1420" s="18"/>
    </row>
    <row r="1421" spans="7:63" x14ac:dyDescent="0.25">
      <c r="G1421" s="51"/>
      <c r="K1421" s="8"/>
      <c r="BF1421" s="18"/>
      <c r="BK1421" s="18"/>
    </row>
    <row r="1422" spans="7:63" x14ac:dyDescent="0.25">
      <c r="G1422" s="51"/>
      <c r="K1422" s="8"/>
      <c r="BF1422" s="18"/>
      <c r="BK1422" s="18"/>
    </row>
    <row r="1423" spans="7:63" x14ac:dyDescent="0.25">
      <c r="G1423" s="51"/>
      <c r="K1423" s="8"/>
      <c r="BF1423" s="18"/>
      <c r="BK1423" s="18"/>
    </row>
    <row r="1424" spans="7:63" x14ac:dyDescent="0.25">
      <c r="G1424" s="51"/>
      <c r="K1424" s="8"/>
      <c r="BF1424" s="18"/>
      <c r="BK1424" s="18"/>
    </row>
    <row r="1425" spans="7:63" x14ac:dyDescent="0.25">
      <c r="G1425" s="51"/>
      <c r="K1425" s="8"/>
      <c r="BF1425" s="18"/>
      <c r="BK1425" s="18"/>
    </row>
    <row r="1426" spans="7:63" x14ac:dyDescent="0.25">
      <c r="G1426" s="51"/>
      <c r="K1426" s="8"/>
      <c r="BF1426" s="18"/>
      <c r="BK1426" s="18"/>
    </row>
    <row r="1427" spans="7:63" x14ac:dyDescent="0.25">
      <c r="G1427" s="51"/>
      <c r="K1427" s="8"/>
      <c r="BF1427" s="18"/>
      <c r="BK1427" s="18"/>
    </row>
    <row r="1428" spans="7:63" x14ac:dyDescent="0.25">
      <c r="G1428" s="51"/>
      <c r="K1428" s="8"/>
      <c r="BF1428" s="18"/>
      <c r="BK1428" s="18"/>
    </row>
    <row r="1429" spans="7:63" x14ac:dyDescent="0.25">
      <c r="G1429" s="51"/>
      <c r="K1429" s="8"/>
      <c r="BF1429" s="18"/>
      <c r="BK1429" s="18"/>
    </row>
    <row r="1430" spans="7:63" x14ac:dyDescent="0.25">
      <c r="G1430" s="51"/>
      <c r="K1430" s="8"/>
      <c r="BF1430" s="18"/>
      <c r="BK1430" s="18"/>
    </row>
    <row r="1431" spans="7:63" x14ac:dyDescent="0.25">
      <c r="G1431" s="51"/>
      <c r="K1431" s="8"/>
      <c r="BF1431" s="18"/>
      <c r="BK1431" s="18"/>
    </row>
    <row r="1432" spans="7:63" x14ac:dyDescent="0.25">
      <c r="G1432" s="51"/>
      <c r="K1432" s="8"/>
      <c r="BF1432" s="18"/>
      <c r="BK1432" s="18"/>
    </row>
    <row r="1433" spans="7:63" x14ac:dyDescent="0.25">
      <c r="G1433" s="51"/>
      <c r="K1433" s="8"/>
      <c r="BF1433" s="18"/>
      <c r="BK1433" s="18"/>
    </row>
    <row r="1434" spans="7:63" x14ac:dyDescent="0.25">
      <c r="G1434" s="51"/>
      <c r="K1434" s="8"/>
      <c r="BF1434" s="18"/>
      <c r="BK1434" s="18"/>
    </row>
    <row r="1435" spans="7:63" x14ac:dyDescent="0.25">
      <c r="G1435" s="51"/>
      <c r="K1435" s="8"/>
      <c r="BF1435" s="18"/>
      <c r="BK1435" s="18"/>
    </row>
    <row r="1436" spans="7:63" x14ac:dyDescent="0.25">
      <c r="G1436" s="51"/>
      <c r="K1436" s="8"/>
      <c r="BF1436" s="18"/>
      <c r="BK1436" s="18"/>
    </row>
    <row r="1437" spans="7:63" x14ac:dyDescent="0.25">
      <c r="G1437" s="51"/>
      <c r="K1437" s="8"/>
      <c r="BF1437" s="18"/>
      <c r="BK1437" s="18"/>
    </row>
    <row r="1438" spans="7:63" x14ac:dyDescent="0.25">
      <c r="G1438" s="51"/>
      <c r="K1438" s="8"/>
      <c r="BF1438" s="18"/>
      <c r="BK1438" s="18"/>
    </row>
    <row r="1439" spans="7:63" x14ac:dyDescent="0.25">
      <c r="G1439" s="51"/>
      <c r="K1439" s="8"/>
      <c r="BF1439" s="18"/>
      <c r="BK1439" s="18"/>
    </row>
    <row r="1440" spans="7:63" x14ac:dyDescent="0.25">
      <c r="G1440" s="51"/>
      <c r="K1440" s="8"/>
      <c r="BF1440" s="18"/>
      <c r="BK1440" s="18"/>
    </row>
    <row r="1441" spans="7:63" x14ac:dyDescent="0.25">
      <c r="G1441" s="51"/>
      <c r="K1441" s="8"/>
      <c r="BF1441" s="18"/>
      <c r="BK1441" s="18"/>
    </row>
    <row r="1442" spans="7:63" x14ac:dyDescent="0.25">
      <c r="G1442" s="51"/>
      <c r="K1442" s="8"/>
      <c r="BF1442" s="18"/>
      <c r="BK1442" s="18"/>
    </row>
    <row r="1443" spans="7:63" x14ac:dyDescent="0.25">
      <c r="G1443" s="51"/>
      <c r="K1443" s="8"/>
      <c r="BF1443" s="18"/>
      <c r="BK1443" s="18"/>
    </row>
    <row r="1444" spans="7:63" x14ac:dyDescent="0.25">
      <c r="G1444" s="51"/>
      <c r="K1444" s="8"/>
      <c r="BF1444" s="18"/>
      <c r="BK1444" s="18"/>
    </row>
    <row r="1445" spans="7:63" x14ac:dyDescent="0.25">
      <c r="G1445" s="51"/>
      <c r="K1445" s="8"/>
      <c r="BF1445" s="18"/>
      <c r="BK1445" s="18"/>
    </row>
    <row r="1446" spans="7:63" x14ac:dyDescent="0.25">
      <c r="G1446" s="51"/>
      <c r="K1446" s="8"/>
      <c r="BF1446" s="18"/>
      <c r="BK1446" s="18"/>
    </row>
    <row r="1447" spans="7:63" x14ac:dyDescent="0.25">
      <c r="G1447" s="51"/>
      <c r="K1447" s="8"/>
      <c r="BF1447" s="18"/>
      <c r="BK1447" s="18"/>
    </row>
    <row r="1448" spans="7:63" x14ac:dyDescent="0.25">
      <c r="G1448" s="51"/>
      <c r="K1448" s="8"/>
      <c r="BF1448" s="18"/>
      <c r="BK1448" s="18"/>
    </row>
    <row r="1449" spans="7:63" x14ac:dyDescent="0.25">
      <c r="G1449" s="51"/>
      <c r="K1449" s="8"/>
      <c r="BF1449" s="18"/>
      <c r="BK1449" s="18"/>
    </row>
    <row r="1450" spans="7:63" x14ac:dyDescent="0.25">
      <c r="G1450" s="51"/>
      <c r="K1450" s="8"/>
      <c r="BF1450" s="18"/>
      <c r="BK1450" s="18"/>
    </row>
    <row r="1451" spans="7:63" x14ac:dyDescent="0.25">
      <c r="G1451" s="51"/>
      <c r="K1451" s="8"/>
      <c r="BF1451" s="18"/>
      <c r="BK1451" s="18"/>
    </row>
    <row r="1452" spans="7:63" x14ac:dyDescent="0.25">
      <c r="G1452" s="51"/>
      <c r="K1452" s="8"/>
      <c r="BF1452" s="18"/>
      <c r="BK1452" s="18"/>
    </row>
    <row r="1453" spans="7:63" x14ac:dyDescent="0.25">
      <c r="G1453" s="51"/>
      <c r="K1453" s="8"/>
      <c r="BF1453" s="18"/>
      <c r="BK1453" s="18"/>
    </row>
    <row r="1454" spans="7:63" x14ac:dyDescent="0.25">
      <c r="G1454" s="51"/>
      <c r="K1454" s="8"/>
      <c r="BF1454" s="18"/>
      <c r="BK1454" s="18"/>
    </row>
    <row r="1455" spans="7:63" x14ac:dyDescent="0.25">
      <c r="G1455" s="51"/>
      <c r="K1455" s="8"/>
      <c r="BF1455" s="18"/>
      <c r="BK1455" s="18"/>
    </row>
    <row r="1473" spans="15:15" x14ac:dyDescent="0.25">
      <c r="O1473" s="1" t="s">
        <v>2789</v>
      </c>
    </row>
  </sheetData>
  <autoFilter ref="G2:BK1322" xr:uid="{520CA5DA-0653-4BB0-8144-A4C842DD5063}">
    <sortState xmlns:xlrd2="http://schemas.microsoft.com/office/spreadsheetml/2017/richdata2" ref="G3:BK1322">
      <sortCondition descending="1" ref="BD2:BD1322"/>
    </sortState>
  </autoFilter>
  <sortState xmlns:xlrd2="http://schemas.microsoft.com/office/spreadsheetml/2017/richdata2" ref="A81:B84">
    <sortCondition ref="A81:A84"/>
  </sortState>
  <dataConsolidate/>
  <mergeCells count="4">
    <mergeCell ref="A2:D2"/>
    <mergeCell ref="BM2:BN2"/>
    <mergeCell ref="BM6:BN6"/>
    <mergeCell ref="BM10:BN10"/>
  </mergeCells>
  <conditionalFormatting sqref="BR12:BT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{4CBFDDCF-D5B9-478F-A965-91818243744A}</x14:id>
        </ext>
      </extLst>
    </cfRule>
  </conditionalFormatting>
  <conditionalFormatting sqref="BR36:BT54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{AD28D704-01D1-40F7-A22A-63745EF6DF15}</x14:id>
        </ext>
      </extLst>
    </cfRule>
  </conditionalFormatting>
  <conditionalFormatting sqref="BR60:BT78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{8ACC3B04-A53F-478C-9E87-C77A12A1EF7F}</x14:id>
        </ext>
      </extLst>
    </cfRule>
  </conditionalFormatting>
  <conditionalFormatting sqref="BU12:BU30">
    <cfRule type="colorScale" priority="96">
      <colorScale>
        <cfvo type="min"/>
        <cfvo type="max"/>
        <color rgb="FFFCFCFF"/>
        <color rgb="FF63BE7B"/>
      </colorScale>
    </cfRule>
  </conditionalFormatting>
  <conditionalFormatting sqref="CD12:CE30 CD36:CE54 CD60:CE78 CD4:CE6">
    <cfRule type="cellIs" dxfId="7" priority="75" operator="equal">
      <formula>FALSE</formula>
    </cfRule>
    <cfRule type="cellIs" dxfId="6" priority="76" operator="equal">
      <formula>TRUE</formula>
    </cfRule>
  </conditionalFormatting>
  <conditionalFormatting sqref="BX4:BX6">
    <cfRule type="cellIs" dxfId="5" priority="71" operator="equal">
      <formula>"Valide"</formula>
    </cfRule>
  </conditionalFormatting>
  <conditionalFormatting sqref="BX12:BX30">
    <cfRule type="cellIs" dxfId="4" priority="70" operator="equal">
      <formula>"Valide"</formula>
    </cfRule>
  </conditionalFormatting>
  <conditionalFormatting sqref="BX36:BX54">
    <cfRule type="cellIs" dxfId="3" priority="69" operator="equal">
      <formula>"Valide"</formula>
    </cfRule>
  </conditionalFormatting>
  <conditionalFormatting sqref="BX60:BX78">
    <cfRule type="cellIs" dxfId="2" priority="68" operator="equal">
      <formula>"Valide"</formula>
    </cfRule>
  </conditionalFormatting>
  <conditionalFormatting sqref="BR4:BR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{F693F613-A889-46FB-9CBA-8AD796F27700}</x14:id>
        </ext>
      </extLst>
    </cfRule>
  </conditionalFormatting>
  <conditionalFormatting sqref="BS4:BS6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{50EA6CE9-F999-4A5D-9C03-ED454DEA7F33}</x14:id>
        </ext>
      </extLst>
    </cfRule>
  </conditionalFormatting>
  <conditionalFormatting sqref="BT4:BT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{921304E5-D231-4867-B651-A96BCB763924}</x14:id>
        </ext>
      </extLst>
    </cfRule>
  </conditionalFormatting>
  <conditionalFormatting sqref="BN26:BN3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{19AC19ED-C5D3-4326-B962-2A306A79D1D6}</x14:id>
        </ext>
      </extLst>
    </cfRule>
  </conditionalFormatting>
  <conditionalFormatting sqref="BN33:BN3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{A689182D-8B7C-44C8-AB53-B03068A0DBFE}</x14:id>
        </ext>
      </extLst>
    </cfRule>
  </conditionalFormatting>
  <conditionalFormatting sqref="CD84:CE86">
    <cfRule type="cellIs" dxfId="1" priority="64" operator="equal">
      <formula>FALSE</formula>
    </cfRule>
    <cfRule type="cellIs" dxfId="0" priority="65" operator="equal">
      <formula>TRUE</formula>
    </cfRule>
  </conditionalFormatting>
  <conditionalFormatting sqref="BU4:BW6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{64E8773C-9A39-45B4-B9B1-A50258F69DA6}</x14:id>
        </ext>
      </extLst>
    </cfRule>
  </conditionalFormatting>
  <conditionalFormatting sqref="BC1:BE1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{7D6EF436-23BD-4513-BF3E-2326116D8A1B}</x14:id>
        </ext>
      </extLst>
    </cfRule>
  </conditionalFormatting>
  <conditionalFormatting sqref="BF1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{3D7246B6-6E45-458C-ADD4-858E796B74A5}</x14:id>
        </ext>
      </extLst>
    </cfRule>
  </conditionalFormatting>
  <conditionalFormatting sqref="BI1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{1A8F9456-9698-489A-9AC5-B5C58380AAA9}</x14:id>
        </ext>
      </extLst>
    </cfRule>
  </conditionalFormatting>
  <conditionalFormatting sqref="BJ1:BK1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{5AAD2A1E-0472-43FA-9AAB-F12971456963}</x14:id>
        </ext>
      </extLst>
    </cfRule>
  </conditionalFormatting>
  <conditionalFormatting sqref="BD1313:BE1322 BD4:BD1312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{C93EC2BC-D380-4F6B-9785-C78BDDF1312C}</x14:id>
        </ext>
      </extLst>
    </cfRule>
  </conditionalFormatting>
  <conditionalFormatting sqref="BF4:BF1322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{AE25DA58-CF26-4429-BB46-A96165DFF752}</x14:id>
        </ext>
      </extLst>
    </cfRule>
  </conditionalFormatting>
  <conditionalFormatting sqref="BI4:BI1322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{24B057AF-2FAD-4176-AACD-6DE75CE8671D}</x14:id>
        </ext>
      </extLst>
    </cfRule>
  </conditionalFormatting>
  <conditionalFormatting sqref="BK4:BK1455 BJ3:BJ1322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{6C1AA30C-A2BF-40D3-BA85-5EA8D2F9124D}</x14:id>
        </ext>
      </extLst>
    </cfRule>
  </conditionalFormatting>
  <conditionalFormatting sqref="BC3:BC1322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{64F0FD41-32C5-4EB7-91FB-6E5E3277582E}</x14:id>
        </ext>
      </extLst>
    </cfRule>
  </conditionalFormatting>
  <conditionalFormatting sqref="BD3:BD1322 BE3:BE1312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{8E920F51-A707-44DF-811A-EF06B328640E}</x14:id>
        </ext>
      </extLst>
    </cfRule>
  </conditionalFormatting>
  <conditionalFormatting sqref="BE1313:BE13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{06DDDE76-B574-4BC1-B607-59A301325D54}</x14:id>
        </ext>
      </extLst>
    </cfRule>
  </conditionalFormatting>
  <conditionalFormatting sqref="BF3:BF13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{72CB60DF-4DE3-42FF-9A1B-4915AD531F3E}</x14:id>
        </ext>
      </extLst>
    </cfRule>
  </conditionalFormatting>
  <conditionalFormatting sqref="BI3:BI13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{8DDA8965-CA17-49CD-96F4-13D2EC6CDDD4}</x14:id>
        </ext>
      </extLst>
    </cfRule>
  </conditionalFormatting>
  <conditionalFormatting sqref="BK3:BK13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{36B82084-F718-4ECB-A106-285F55E343C7}</x14:id>
        </ext>
      </extLst>
    </cfRule>
  </conditionalFormatting>
  <conditionalFormatting sqref="BW12:BW3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2:BU30 BW12:BW3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2:BV30">
    <cfRule type="colorScale" priority="12">
      <colorScale>
        <cfvo type="min"/>
        <cfvo type="max"/>
        <color rgb="FFFCFCFF"/>
        <color rgb="FF63BE7B"/>
      </colorScale>
    </cfRule>
  </conditionalFormatting>
  <conditionalFormatting sqref="BV12:BV3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36:BU54">
    <cfRule type="colorScale" priority="10">
      <colorScale>
        <cfvo type="min"/>
        <cfvo type="max"/>
        <color rgb="FFFCFCFF"/>
        <color rgb="FF63BE7B"/>
      </colorScale>
    </cfRule>
  </conditionalFormatting>
  <conditionalFormatting sqref="BW36:BW5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36:BU54 BW36:BW5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36:BV54">
    <cfRule type="colorScale" priority="7">
      <colorScale>
        <cfvo type="min"/>
        <cfvo type="max"/>
        <color rgb="FFFCFCFF"/>
        <color rgb="FF63BE7B"/>
      </colorScale>
    </cfRule>
  </conditionalFormatting>
  <conditionalFormatting sqref="BV36:BV5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60:BU78">
    <cfRule type="colorScale" priority="5">
      <colorScale>
        <cfvo type="min"/>
        <cfvo type="max"/>
        <color rgb="FFFCFCFF"/>
        <color rgb="FF63BE7B"/>
      </colorScale>
    </cfRule>
  </conditionalFormatting>
  <conditionalFormatting sqref="BW60:BW7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60:BW78 BU60:BU7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60:BV78">
    <cfRule type="colorScale" priority="2">
      <colorScale>
        <cfvo type="min"/>
        <cfvo type="max"/>
        <color rgb="FFFCFCFF"/>
        <color rgb="FF63BE7B"/>
      </colorScale>
    </cfRule>
  </conditionalFormatting>
  <conditionalFormatting sqref="BV60:BV7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t_x_optim">
                <anchor moveWithCells="1" sizeWithCells="1">
                  <from>
                    <xdr:col>63</xdr:col>
                    <xdr:colOff>800100</xdr:colOff>
                    <xdr:row>15</xdr:row>
                    <xdr:rowOff>104775</xdr:rowOff>
                  </from>
                  <to>
                    <xdr:col>66</xdr:col>
                    <xdr:colOff>104775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unPropositions">
                <anchor moveWithCells="1" sizeWithCells="1">
                  <from>
                    <xdr:col>88</xdr:col>
                    <xdr:colOff>1238250</xdr:colOff>
                    <xdr:row>1</xdr:row>
                    <xdr:rowOff>0</xdr:rowOff>
                  </from>
                  <to>
                    <xdr:col>88</xdr:col>
                    <xdr:colOff>3971925</xdr:colOff>
                    <xdr:row>1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Get_POS_DATA">
                <anchor moveWithCells="1" sizeWithCells="1">
                  <from>
                    <xdr:col>4</xdr:col>
                    <xdr:colOff>190500</xdr:colOff>
                    <xdr:row>1</xdr:row>
                    <xdr:rowOff>114300</xdr:rowOff>
                  </from>
                  <to>
                    <xdr:col>6</xdr:col>
                    <xdr:colOff>304800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FDDCF-D5B9-478F-A965-9181824374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BR12:BT30</xm:sqref>
        </x14:conditionalFormatting>
        <x14:conditionalFormatting xmlns:xm="http://schemas.microsoft.com/office/excel/2006/main">
          <x14:cfRule type="dataBar" id="{AD28D704-01D1-40F7-A22A-63745EF6DF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BR36:BT54</xm:sqref>
        </x14:conditionalFormatting>
        <x14:conditionalFormatting xmlns:xm="http://schemas.microsoft.com/office/excel/2006/main">
          <x14:cfRule type="dataBar" id="{8ACC3B04-A53F-478C-9E87-C77A12A1EF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BR60:BT78</xm:sqref>
        </x14:conditionalFormatting>
        <x14:conditionalFormatting xmlns:xm="http://schemas.microsoft.com/office/excel/2006/main">
          <x14:cfRule type="dataBar" id="{F693F613-A889-46FB-9CBA-8AD796F27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BR4:BR6</xm:sqref>
        </x14:conditionalFormatting>
        <x14:conditionalFormatting xmlns:xm="http://schemas.microsoft.com/office/excel/2006/main">
          <x14:cfRule type="dataBar" id="{50EA6CE9-F999-4A5D-9C03-ED454DEA7F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BS4:BS6</xm:sqref>
        </x14:conditionalFormatting>
        <x14:conditionalFormatting xmlns:xm="http://schemas.microsoft.com/office/excel/2006/main">
          <x14:cfRule type="dataBar" id="{921304E5-D231-4867-B651-A96BCB76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BT4:BT6</xm:sqref>
        </x14:conditionalFormatting>
        <x14:conditionalFormatting xmlns:xm="http://schemas.microsoft.com/office/excel/2006/main">
          <x14:cfRule type="dataBar" id="{19AC19ED-C5D3-4326-B962-2A306A79D1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BN26:BN30</xm:sqref>
        </x14:conditionalFormatting>
        <x14:conditionalFormatting xmlns:xm="http://schemas.microsoft.com/office/excel/2006/main">
          <x14:cfRule type="dataBar" id="{A689182D-8B7C-44C8-AB53-B03068A0DB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BN33:BN37</xm:sqref>
        </x14:conditionalFormatting>
        <x14:conditionalFormatting xmlns:xm="http://schemas.microsoft.com/office/excel/2006/main">
          <x14:cfRule type="dataBar" id="{64E8773C-9A39-45B4-B9B1-A50258F69D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BU4:BW6</xm:sqref>
        </x14:conditionalFormatting>
        <x14:conditionalFormatting xmlns:xm="http://schemas.microsoft.com/office/excel/2006/main">
          <x14:cfRule type="dataBar" id="{7D6EF436-23BD-4513-BF3E-2326116D8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BC1:BE1</xm:sqref>
        </x14:conditionalFormatting>
        <x14:conditionalFormatting xmlns:xm="http://schemas.microsoft.com/office/excel/2006/main">
          <x14:cfRule type="dataBar" id="{3D7246B6-6E45-458C-ADD4-858E796B74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BF1</xm:sqref>
        </x14:conditionalFormatting>
        <x14:conditionalFormatting xmlns:xm="http://schemas.microsoft.com/office/excel/2006/main">
          <x14:cfRule type="dataBar" id="{1A8F9456-9698-489A-9AC5-B5C58380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BI1</xm:sqref>
        </x14:conditionalFormatting>
        <x14:conditionalFormatting xmlns:xm="http://schemas.microsoft.com/office/excel/2006/main">
          <x14:cfRule type="dataBar" id="{5AAD2A1E-0472-43FA-9AAB-F129714569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BJ1:BK1</xm:sqref>
        </x14:conditionalFormatting>
        <x14:conditionalFormatting xmlns:xm="http://schemas.microsoft.com/office/excel/2006/main">
          <x14:cfRule type="dataBar" id="{C93EC2BC-D380-4F6B-9785-C78BDDF13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BD1313:BE1322 BD4:BD1312</xm:sqref>
        </x14:conditionalFormatting>
        <x14:conditionalFormatting xmlns:xm="http://schemas.microsoft.com/office/excel/2006/main">
          <x14:cfRule type="dataBar" id="{AE25DA58-CF26-4429-BB46-A96165DFF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BF4:BF1322</xm:sqref>
        </x14:conditionalFormatting>
        <x14:conditionalFormatting xmlns:xm="http://schemas.microsoft.com/office/excel/2006/main">
          <x14:cfRule type="dataBar" id="{24B057AF-2FAD-4176-AACD-6DE75CE86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BI4:BI1322</xm:sqref>
        </x14:conditionalFormatting>
        <x14:conditionalFormatting xmlns:xm="http://schemas.microsoft.com/office/excel/2006/main">
          <x14:cfRule type="dataBar" id="{6C1AA30C-A2BF-40D3-BA85-5EA8D2F91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BK4:BK1455 BJ3:BJ1322</xm:sqref>
        </x14:conditionalFormatting>
        <x14:conditionalFormatting xmlns:xm="http://schemas.microsoft.com/office/excel/2006/main">
          <x14:cfRule type="dataBar" id="{64F0FD41-32C5-4EB7-91FB-6E5E32775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BC3:BC1322</xm:sqref>
        </x14:conditionalFormatting>
        <x14:conditionalFormatting xmlns:xm="http://schemas.microsoft.com/office/excel/2006/main">
          <x14:cfRule type="dataBar" id="{8E920F51-A707-44DF-811A-EF06B3286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BD3:BD1322 BE3:BE1312</xm:sqref>
        </x14:conditionalFormatting>
        <x14:conditionalFormatting xmlns:xm="http://schemas.microsoft.com/office/excel/2006/main">
          <x14:cfRule type="dataBar" id="{06DDDE76-B574-4BC1-B607-59A301325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BE1313:BE1322</xm:sqref>
        </x14:conditionalFormatting>
        <x14:conditionalFormatting xmlns:xm="http://schemas.microsoft.com/office/excel/2006/main">
          <x14:cfRule type="dataBar" id="{72CB60DF-4DE3-42FF-9A1B-4915AD531F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BF3:BF1322</xm:sqref>
        </x14:conditionalFormatting>
        <x14:conditionalFormatting xmlns:xm="http://schemas.microsoft.com/office/excel/2006/main">
          <x14:cfRule type="dataBar" id="{8DDA8965-CA17-49CD-96F4-13D2EC6CD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BI3:BI1322</xm:sqref>
        </x14:conditionalFormatting>
        <x14:conditionalFormatting xmlns:xm="http://schemas.microsoft.com/office/excel/2006/main">
          <x14:cfRule type="dataBar" id="{36B82084-F718-4ECB-A106-285F55E343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BK3:BK1322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C253-67AD-4E25-B6CC-0110E10D1048}">
  <sheetPr codeName="Feuil7"/>
  <dimension ref="A1:H16"/>
  <sheetViews>
    <sheetView workbookViewId="0">
      <selection activeCell="E2" sqref="E2"/>
    </sheetView>
  </sheetViews>
  <sheetFormatPr defaultColWidth="11.42578125" defaultRowHeight="15" x14ac:dyDescent="0.25"/>
  <cols>
    <col min="1" max="1" width="16.7109375" customWidth="1"/>
    <col min="2" max="2" width="11" style="17"/>
    <col min="4" max="4" width="18.85546875" customWidth="1"/>
    <col min="5" max="5" width="11" style="10"/>
  </cols>
  <sheetData>
    <row r="1" spans="1:8" x14ac:dyDescent="0.25">
      <c r="A1" s="12" t="s">
        <v>2684</v>
      </c>
      <c r="D1" s="12" t="s">
        <v>2685</v>
      </c>
    </row>
    <row r="2" spans="1:8" x14ac:dyDescent="0.25">
      <c r="A2" t="s">
        <v>4</v>
      </c>
      <c r="B2" s="17">
        <v>2E-3</v>
      </c>
      <c r="D2" t="s">
        <v>2694</v>
      </c>
      <c r="E2" s="10">
        <v>0.01</v>
      </c>
    </row>
    <row r="3" spans="1:8" x14ac:dyDescent="0.25">
      <c r="A3" t="s">
        <v>5</v>
      </c>
      <c r="B3" s="17">
        <v>1E-3</v>
      </c>
      <c r="D3" t="s">
        <v>2793</v>
      </c>
      <c r="E3" s="10">
        <v>1.4999999999999999E-2</v>
      </c>
      <c r="G3" s="10"/>
      <c r="H3" s="10"/>
    </row>
    <row r="4" spans="1:8" x14ac:dyDescent="0.25">
      <c r="A4" t="s">
        <v>6</v>
      </c>
      <c r="B4" s="17">
        <v>1E-3</v>
      </c>
      <c r="D4" t="s">
        <v>2696</v>
      </c>
      <c r="E4" s="10">
        <v>1.4999999999999999E-2</v>
      </c>
    </row>
    <row r="5" spans="1:8" x14ac:dyDescent="0.25">
      <c r="D5" t="s">
        <v>2695</v>
      </c>
      <c r="E5" s="10">
        <v>2.2499999999999999E-2</v>
      </c>
    </row>
    <row r="6" spans="1:8" x14ac:dyDescent="0.25">
      <c r="D6" t="s">
        <v>2781</v>
      </c>
      <c r="E6" s="10">
        <v>0.03</v>
      </c>
      <c r="G6" s="10"/>
      <c r="H6" s="10"/>
    </row>
    <row r="7" spans="1:8" x14ac:dyDescent="0.25">
      <c r="D7" t="s">
        <v>2697</v>
      </c>
      <c r="E7" s="10">
        <v>5.0000000000000001E-3</v>
      </c>
      <c r="G7" s="10"/>
      <c r="H7" s="10"/>
    </row>
    <row r="8" spans="1:8" x14ac:dyDescent="0.25">
      <c r="D8" t="s">
        <v>2790</v>
      </c>
      <c r="E8" s="10">
        <v>5.0000000000000001E-3</v>
      </c>
    </row>
    <row r="9" spans="1:8" x14ac:dyDescent="0.25">
      <c r="D9" t="s">
        <v>2698</v>
      </c>
      <c r="E9" s="10">
        <v>7.4999999999999997E-3</v>
      </c>
    </row>
    <row r="10" spans="1:8" x14ac:dyDescent="0.25">
      <c r="D10" t="s">
        <v>2700</v>
      </c>
      <c r="E10" s="10">
        <v>0.01</v>
      </c>
    </row>
    <row r="11" spans="1:8" x14ac:dyDescent="0.25">
      <c r="D11" t="s">
        <v>2782</v>
      </c>
      <c r="E11" s="10">
        <v>1.4999999999999999E-2</v>
      </c>
    </row>
    <row r="12" spans="1:8" x14ac:dyDescent="0.25">
      <c r="D12" t="s">
        <v>2699</v>
      </c>
      <c r="E12" s="10">
        <v>3.0000000000000001E-3</v>
      </c>
    </row>
    <row r="13" spans="1:8" x14ac:dyDescent="0.25">
      <c r="D13" t="s">
        <v>2791</v>
      </c>
      <c r="E13" s="10">
        <v>4.0000000000000001E-3</v>
      </c>
    </row>
    <row r="14" spans="1:8" x14ac:dyDescent="0.25">
      <c r="D14" t="s">
        <v>2701</v>
      </c>
      <c r="E14" s="10">
        <v>5.0000000000000001E-3</v>
      </c>
    </row>
    <row r="15" spans="1:8" x14ac:dyDescent="0.25">
      <c r="D15" t="s">
        <v>2702</v>
      </c>
      <c r="E15" s="10">
        <v>7.4999999999999997E-3</v>
      </c>
    </row>
    <row r="16" spans="1:8" x14ac:dyDescent="0.25">
      <c r="D16" t="s">
        <v>2783</v>
      </c>
      <c r="E16" s="1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5D935-3855-4CAB-A409-69C46B3D1F4E}">
  <sheetPr codeName="Feuil10"/>
  <dimension ref="A1:C23"/>
  <sheetViews>
    <sheetView zoomScaleNormal="100" workbookViewId="0">
      <selection sqref="A1:C23"/>
    </sheetView>
  </sheetViews>
  <sheetFormatPr defaultColWidth="11.42578125" defaultRowHeight="15" x14ac:dyDescent="0.25"/>
  <cols>
    <col min="1" max="3" width="41.140625" customWidth="1"/>
    <col min="4" max="6" width="21.85546875" customWidth="1"/>
  </cols>
  <sheetData>
    <row r="1" spans="1:3" x14ac:dyDescent="0.25">
      <c r="A1" t="s">
        <v>2794</v>
      </c>
      <c r="B1" t="s">
        <v>2771</v>
      </c>
      <c r="C1" t="s">
        <v>2772</v>
      </c>
    </row>
    <row r="2" spans="1:3" x14ac:dyDescent="0.25">
      <c r="A2" t="s">
        <v>700</v>
      </c>
      <c r="B2" s="76" t="b">
        <v>1</v>
      </c>
      <c r="C2" t="b">
        <v>0</v>
      </c>
    </row>
    <row r="3" spans="1:3" x14ac:dyDescent="0.25">
      <c r="A3" t="s">
        <v>998</v>
      </c>
      <c r="B3" s="76" t="b">
        <v>1</v>
      </c>
      <c r="C3" t="b">
        <v>0</v>
      </c>
    </row>
    <row r="4" spans="1:3" x14ac:dyDescent="0.25">
      <c r="A4" t="s">
        <v>661</v>
      </c>
      <c r="B4" s="76" t="b">
        <v>1</v>
      </c>
      <c r="C4" t="b">
        <v>0</v>
      </c>
    </row>
    <row r="5" spans="1:3" x14ac:dyDescent="0.25">
      <c r="A5" t="s">
        <v>628</v>
      </c>
      <c r="B5" s="76" t="b">
        <v>1</v>
      </c>
      <c r="C5" t="b">
        <v>0</v>
      </c>
    </row>
    <row r="6" spans="1:3" x14ac:dyDescent="0.25">
      <c r="A6" t="s">
        <v>218</v>
      </c>
      <c r="B6" t="b">
        <v>0</v>
      </c>
      <c r="C6" t="b">
        <v>1</v>
      </c>
    </row>
    <row r="7" spans="1:3" x14ac:dyDescent="0.25">
      <c r="A7" t="s">
        <v>202</v>
      </c>
      <c r="B7" t="b">
        <v>0</v>
      </c>
      <c r="C7" t="b">
        <v>1</v>
      </c>
    </row>
    <row r="8" spans="1:3" x14ac:dyDescent="0.25">
      <c r="A8" t="s">
        <v>251</v>
      </c>
      <c r="B8" t="b">
        <v>0</v>
      </c>
      <c r="C8" t="b">
        <v>1</v>
      </c>
    </row>
    <row r="9" spans="1:3" x14ac:dyDescent="0.25">
      <c r="A9" t="s">
        <v>525</v>
      </c>
      <c r="B9" t="b">
        <v>0</v>
      </c>
      <c r="C9" t="b">
        <v>1</v>
      </c>
    </row>
    <row r="10" spans="1:3" x14ac:dyDescent="0.25">
      <c r="A10" t="s">
        <v>239</v>
      </c>
      <c r="B10" t="b">
        <v>0</v>
      </c>
      <c r="C10" t="b">
        <v>1</v>
      </c>
    </row>
    <row r="11" spans="1:3" x14ac:dyDescent="0.25">
      <c r="A11" t="s">
        <v>299</v>
      </c>
      <c r="B11" t="b">
        <v>0</v>
      </c>
      <c r="C11" t="b">
        <v>1</v>
      </c>
    </row>
    <row r="12" spans="1:3" x14ac:dyDescent="0.25">
      <c r="A12" t="s">
        <v>434</v>
      </c>
      <c r="B12" t="b">
        <v>0</v>
      </c>
      <c r="C12" t="b">
        <v>1</v>
      </c>
    </row>
    <row r="13" spans="1:3" x14ac:dyDescent="0.25">
      <c r="A13" t="s">
        <v>166</v>
      </c>
      <c r="B13" t="b">
        <v>0</v>
      </c>
      <c r="C13" t="b">
        <v>1</v>
      </c>
    </row>
    <row r="14" spans="1:3" x14ac:dyDescent="0.25">
      <c r="A14" t="s">
        <v>648</v>
      </c>
      <c r="B14" t="b">
        <v>0</v>
      </c>
      <c r="C14" t="b">
        <v>1</v>
      </c>
    </row>
    <row r="15" spans="1:3" x14ac:dyDescent="0.25">
      <c r="A15" t="s">
        <v>847</v>
      </c>
      <c r="B15" t="b">
        <v>0</v>
      </c>
      <c r="C15" t="b">
        <v>1</v>
      </c>
    </row>
    <row r="16" spans="1:3" x14ac:dyDescent="0.25">
      <c r="A16" t="s">
        <v>412</v>
      </c>
      <c r="B16" t="b">
        <v>0</v>
      </c>
      <c r="C16" t="b">
        <v>1</v>
      </c>
    </row>
    <row r="17" spans="1:3" x14ac:dyDescent="0.25">
      <c r="A17" t="s">
        <v>545</v>
      </c>
      <c r="B17" t="b">
        <v>0</v>
      </c>
      <c r="C17" t="b">
        <v>1</v>
      </c>
    </row>
    <row r="18" spans="1:3" x14ac:dyDescent="0.25">
      <c r="A18" t="s">
        <v>323</v>
      </c>
      <c r="B18" t="b">
        <v>0</v>
      </c>
      <c r="C18" t="b">
        <v>1</v>
      </c>
    </row>
    <row r="19" spans="1:3" x14ac:dyDescent="0.25">
      <c r="A19" t="s">
        <v>919</v>
      </c>
      <c r="B19" t="b">
        <v>0</v>
      </c>
      <c r="C19" t="b">
        <v>1</v>
      </c>
    </row>
    <row r="20" spans="1:3" x14ac:dyDescent="0.25">
      <c r="A20" t="s">
        <v>607</v>
      </c>
      <c r="B20" t="b">
        <v>0</v>
      </c>
      <c r="C20" t="b">
        <v>1</v>
      </c>
    </row>
    <row r="21" spans="1:3" x14ac:dyDescent="0.25">
      <c r="A21" t="s">
        <v>52</v>
      </c>
      <c r="B21" t="b">
        <v>0</v>
      </c>
      <c r="C21" t="b">
        <v>1</v>
      </c>
    </row>
    <row r="22" spans="1:3" x14ac:dyDescent="0.25">
      <c r="A22" t="s">
        <v>127</v>
      </c>
      <c r="B22" t="b">
        <v>0</v>
      </c>
      <c r="C22" t="b">
        <v>1</v>
      </c>
    </row>
    <row r="23" spans="1:3" x14ac:dyDescent="0.25">
      <c r="A23" t="s">
        <v>209</v>
      </c>
      <c r="B23" t="b">
        <v>0</v>
      </c>
      <c r="C23" t="b">
        <v>1</v>
      </c>
    </row>
  </sheetData>
  <autoFilter ref="A1:C23" xr:uid="{5265D935-3855-4CAB-A409-69C46B3D1F4E}">
    <sortState xmlns:xlrd2="http://schemas.microsoft.com/office/spreadsheetml/2017/richdata2" ref="A2:C23">
      <sortCondition descending="1" ref="B1:B2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Pos</vt:lpstr>
      <vt:lpstr>Optim</vt:lpstr>
      <vt:lpstr>mapping</vt:lpstr>
      <vt:lpstr>Propositions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VALLETOUX Baptiste</dc:creator>
  <cp:lastModifiedBy>Jingxuan LI</cp:lastModifiedBy>
  <dcterms:created xsi:type="dcterms:W3CDTF">2025-12-04T09:50:07Z</dcterms:created>
  <dcterms:modified xsi:type="dcterms:W3CDTF">2025-12-17T17:28:07Z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{CE272DE2-24BA-4602-99B1-21488BA63C1F}</vt:lpwstr>
  </property>
</Properties>
</file>